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https://solisservices-my.sharepoint.com/personal/t_a_debruin_uu_nl/Documents/Research/5. Simulation assisted review/final_paper/Excel_files/"/>
    </mc:Choice>
  </mc:AlternateContent>
  <xr:revisionPtr revIDLastSave="4990" documentId="13_ncr:1_{737EE2C0-D4C6-4B59-91B9-563048A3D8DE}" xr6:coauthVersionLast="47" xr6:coauthVersionMax="47" xr10:uidLastSave="{B887FB93-23E7-42E8-9D9F-A7DDFE742988}"/>
  <bookViews>
    <workbookView xWindow="-120" yWindow="-120" windowWidth="38640" windowHeight="21120" tabRatio="683" xr2:uid="{D50DDC7D-2616-41AD-8AC2-970BD066EC6F}"/>
  </bookViews>
  <sheets>
    <sheet name="Input parameters and start" sheetId="2" r:id="rId1"/>
    <sheet name="Input spectra" sheetId="1" r:id="rId2"/>
    <sheet name="Initial absorption" sheetId="4" r:id="rId3"/>
    <sheet name="Sychugov" sheetId="3" r:id="rId4"/>
    <sheet name="Reaching edge prob after ems 1" sheetId="8" r:id="rId5"/>
    <sheet name="Reaching edge prob after ems 2" sheetId="12" r:id="rId6"/>
    <sheet name="Emission events" sheetId="5" r:id="rId7"/>
    <sheet name="AVT" sheetId="11" r:id="rId8"/>
    <sheet name="CRI" sheetId="14" r:id="rId9"/>
    <sheet name="Efficiencies" sheetId="7" r:id="rId10"/>
  </sheets>
  <definedNames>
    <definedName name="_a_Duv" comment="used for calculation of Duv">CRI!$Z$42</definedName>
    <definedName name="_c_light" comment="Speed of light">'Input parameters and start'!$C$38</definedName>
    <definedName name="_c1" comment="Luminophore 1 concentration">'Input parameters and start'!$C$10</definedName>
    <definedName name="_c2" comment="Luminophore 2 concentration">'Input parameters and start'!$C$11</definedName>
    <definedName name="_CCT" comment="Correlated Color Temperature">CRI!$Z$23</definedName>
    <definedName name="_constant" comment="Constant used in calculation of CCT">CRI!$Z$21</definedName>
    <definedName name="_crit" comment="Critical angle">'Input parameters and start'!$C$16</definedName>
    <definedName name="_d" comment="Diagonal">'Input parameters and start'!$C$6</definedName>
    <definedName name="_diode_n">'Input parameters and start'!$C$34</definedName>
    <definedName name="_Duv_elab">CRI!$AA$56</definedName>
    <definedName name="_ec_loss" comment="Escape cone loss">'Input parameters and start'!$C$21</definedName>
    <definedName name="_h" comment="Height of LSC">'Input parameters and start'!$C$4</definedName>
    <definedName name="_h_planck" comment="Planck constant">'Input parameters and start'!$C$37</definedName>
    <definedName name="_J0">'Input parameters and start'!$C$31</definedName>
    <definedName name="_k_b" comment="Boltzmann constant">'Input parameters and start'!$C$40</definedName>
    <definedName name="_k_correction" comment="Correction factor k from Sychugov">'Input parameters and start'!$C$28</definedName>
    <definedName name="_k_in_ec_correction" comment="Correction factor inside escape cone">'Input parameters and start'!$C$27</definedName>
    <definedName name="_k0" comment="Constant used in calculation of Duv">CRI!$Z$53</definedName>
    <definedName name="_k1" comment="Constant used in calculation of Duv">CRI!$Z$52</definedName>
    <definedName name="_k2" comment="Constant used in calculation of Duv">CRI!$Z$51</definedName>
    <definedName name="_k3" comment="Constant used in calculation of Duv">CRI!$Z$50</definedName>
    <definedName name="_k4" comment="Constant used in calculation of Duv">CRI!$Z$49</definedName>
    <definedName name="_k5" comment="Constant used in calculation of Duv">CRI!$Z$48</definedName>
    <definedName name="_k6" comment="Constant used in calculation of Duv">CRI!$Z$47</definedName>
    <definedName name="_L_threshold" comment="Lightness treshold for CIELa*b*">CRI!$Z$27</definedName>
    <definedName name="_LBB" comment="Used in calculation of Duv">CRI!$Z$43</definedName>
    <definedName name="_Lfp" comment="Used in calculation of Duv">CRI!$Z$41</definedName>
    <definedName name="_n_air" comment="Refractive index of air">'Input parameters and start'!$C$15</definedName>
    <definedName name="_n_cct" comment="Parameter used in calculation of CCT">CRI!$Z$22</definedName>
    <definedName name="_n_wg" comment="Refractive index of waveguide">'Input parameters and start'!$C$14</definedName>
    <definedName name="_n1_cct" comment="Constant used in calculation of CCT">CRI!$Z$20</definedName>
    <definedName name="_n2_cct" comment="Constant used in calculation of CCT">CRI!$Z$19</definedName>
    <definedName name="_n3_cct" comment="Constant used in calculation of CCT">CRI!$Z$18</definedName>
    <definedName name="_planck_limit">CRI!$AA$57</definedName>
    <definedName name="_q_charge" comment="Elemental charge">'Input parameters and start'!$C$39</definedName>
    <definedName name="_QY1" comment="Quantum yield luminophore 1">'Input parameters and start'!$C$22</definedName>
    <definedName name="_QY2" comment="Quantum yield luminophore 2">'Input parameters and start'!$C$23</definedName>
    <definedName name="_r_S">'Input parameters and start'!$C$33</definedName>
    <definedName name="_r_sh">'Input parameters and start'!$C$32</definedName>
    <definedName name="_Rp" comment="Reflection R polarized">'Input parameters and start'!#REF!</definedName>
    <definedName name="_Rs" comment="Reflection s polarized">'Input parameters and start'!#REF!</definedName>
    <definedName name="_sc_area" comment="m^2">'Input parameters and start'!$C$7</definedName>
    <definedName name="_t" comment="Thickness of LSC">'Input parameters and start'!$C$5</definedName>
    <definedName name="_temp">'Input parameters and start'!$C$41</definedName>
    <definedName name="_transm" comment="Transmission for angle of incidence = 0">'Input parameters and start'!$C$17</definedName>
    <definedName name="_u" comment="u colorimetry">CRI!$Z$11</definedName>
    <definedName name="_v" comment="v colorimetry">CRI!$Z$12</definedName>
    <definedName name="_V_th">'Input parameters and start'!$C$42</definedName>
    <definedName name="_vv" comment="v', 1976 apostrof not used in excel">CRI!$Z$13</definedName>
    <definedName name="_w" comment="Width of LSC">'Input parameters and start'!$C$3</definedName>
    <definedName name="_wg_abs" comment="Waveguide absorption">'Input parameters and start'!#REF!</definedName>
    <definedName name="_X" comment="Colorimetric X">CRI!$Z$3</definedName>
    <definedName name="_xx" comment="Colorimetric x">CRI!$Z$8</definedName>
    <definedName name="_xx_cct" comment="x constant for CCT">CRI!$Z$16</definedName>
    <definedName name="_Y" comment="Colorimetric Y">CRI!$Z$4</definedName>
    <definedName name="_yy" comment="Colorimetric y">CRI!$Z$9</definedName>
    <definedName name="_yy_cct" comment="Constant y used in CCT">CRI!$Z$17</definedName>
    <definedName name="_Z" comment="Colorimetric Z">CRI!$Z$5</definedName>
    <definedName name="OpenSolver_ChosenSolver" localSheetId="0" hidden="1">SolveEngine</definedName>
    <definedName name="OpenSolver_DualsNewSheet" localSheetId="0" hidden="1">0</definedName>
    <definedName name="OpenSolver_LinearityCheck" localSheetId="0" hidden="1">1</definedName>
    <definedName name="OpenSolver_UpdateSensitivity" localSheetId="0" hidden="1">1</definedName>
    <definedName name="Solar_cell_area" comment="Solar cell area">'Input parameters and start'!$C$7</definedName>
    <definedName name="solver_adj" localSheetId="0" hidden="1">'Input parameters and start'!$C$10,'Input parameters and start'!#REF!</definedName>
    <definedName name="solver_cvg" localSheetId="0" hidden="1">0.01</definedName>
    <definedName name="solver_drv" localSheetId="0" hidden="1">2</definedName>
    <definedName name="solver_eng" localSheetId="0" hidden="1">1</definedName>
    <definedName name="solver_est" localSheetId="0" hidden="1">1</definedName>
    <definedName name="solver_itr" localSheetId="0" hidden="1">2147483647</definedName>
    <definedName name="solver_lhs1" localSheetId="0" hidden="1">'Input parameters and start'!$B$46</definedName>
    <definedName name="solver_lhs2" localSheetId="0" hidden="1">'Input parameters and start'!$C$10</definedName>
    <definedName name="solver_lhs3" localSheetId="0" hidden="1">'Input parameters and start'!#REF!</definedName>
    <definedName name="solver_mip" localSheetId="0" hidden="1">2147483647</definedName>
    <definedName name="solver_mni" localSheetId="0" hidden="1">30</definedName>
    <definedName name="solver_mrt" localSheetId="0" hidden="1">0.075</definedName>
    <definedName name="solver_msl" localSheetId="0" hidden="1">1</definedName>
    <definedName name="solver_neg" localSheetId="0" hidden="1">1</definedName>
    <definedName name="solver_nod" localSheetId="0" hidden="1">2147483647</definedName>
    <definedName name="solver_num" localSheetId="0" hidden="1">3</definedName>
    <definedName name="solver_nwt" localSheetId="0" hidden="1">1</definedName>
    <definedName name="solver_opt" localSheetId="0" hidden="1">'Input parameters and start'!$B$45</definedName>
    <definedName name="solver_pre" localSheetId="0" hidden="1">1</definedName>
    <definedName name="solver_rbv" localSheetId="0" hidden="1">2</definedName>
    <definedName name="solver_rel1" localSheetId="0" hidden="1">3</definedName>
    <definedName name="solver_rel2" localSheetId="0" hidden="1">1</definedName>
    <definedName name="solver_rel3" localSheetId="0" hidden="1">1</definedName>
    <definedName name="solver_rhs1" localSheetId="0" hidden="1">50</definedName>
    <definedName name="solver_rhs2" localSheetId="0" hidden="1">10000</definedName>
    <definedName name="solver_rhs3" localSheetId="0" hidden="1">10000</definedName>
    <definedName name="solver_rlx" localSheetId="0" hidden="1">2</definedName>
    <definedName name="solver_rsd" localSheetId="0" hidden="1">0</definedName>
    <definedName name="solver_scl" localSheetId="0" hidden="1">1</definedName>
    <definedName name="solver_sho" localSheetId="0" hidden="1">1</definedName>
    <definedName name="solver_ssz" localSheetId="0" hidden="1">100</definedName>
    <definedName name="solver_tim" localSheetId="0" hidden="1">2147483647</definedName>
    <definedName name="solver_tol" localSheetId="0" hidden="1">0.01</definedName>
    <definedName name="solver_typ" localSheetId="0" hidden="1">1</definedName>
    <definedName name="solver_val" localSheetId="0" hidden="1">0</definedName>
    <definedName name="solver_ver" localSheetId="0" hidden="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Z246" i="5" l="1"/>
  <c r="FJ246" i="5"/>
  <c r="FI246" i="5"/>
  <c r="FW246" i="5" s="1"/>
  <c r="FH246" i="5"/>
  <c r="FV246" i="5" s="1"/>
  <c r="FG246" i="5"/>
  <c r="FD246" i="5"/>
  <c r="FE246" i="5" s="1"/>
  <c r="FC246" i="5"/>
  <c r="FM246" i="5" s="1"/>
  <c r="FB246" i="5"/>
  <c r="FL246" i="5" s="1"/>
  <c r="FZ245" i="5"/>
  <c r="FV245" i="5"/>
  <c r="FU245" i="5"/>
  <c r="FP245" i="5"/>
  <c r="FQ245" i="5" s="1"/>
  <c r="FI245" i="5"/>
  <c r="FJ245" i="5" s="1"/>
  <c r="FH245" i="5"/>
  <c r="FG245" i="5"/>
  <c r="FE245" i="5"/>
  <c r="FD245" i="5"/>
  <c r="FN245" i="5" s="1"/>
  <c r="FC245" i="5"/>
  <c r="FR245" i="5" s="1"/>
  <c r="FB245" i="5"/>
  <c r="FL245" i="5" s="1"/>
  <c r="FZ244" i="5"/>
  <c r="FJ244" i="5"/>
  <c r="FI244" i="5"/>
  <c r="FW244" i="5" s="1"/>
  <c r="FH244" i="5"/>
  <c r="FV244" i="5" s="1"/>
  <c r="FG244" i="5"/>
  <c r="FD244" i="5"/>
  <c r="FE244" i="5" s="1"/>
  <c r="FC244" i="5"/>
  <c r="FM244" i="5" s="1"/>
  <c r="FB244" i="5"/>
  <c r="FL244" i="5" s="1"/>
  <c r="FZ243" i="5"/>
  <c r="FV243" i="5"/>
  <c r="FU243" i="5"/>
  <c r="FP243" i="5"/>
  <c r="FQ243" i="5" s="1"/>
  <c r="FI243" i="5"/>
  <c r="FJ243" i="5" s="1"/>
  <c r="FH243" i="5"/>
  <c r="FG243" i="5"/>
  <c r="FE243" i="5"/>
  <c r="FD243" i="5"/>
  <c r="FN243" i="5" s="1"/>
  <c r="FC243" i="5"/>
  <c r="FR243" i="5" s="1"/>
  <c r="FB243" i="5"/>
  <c r="FL243" i="5" s="1"/>
  <c r="FZ242" i="5"/>
  <c r="FV242" i="5"/>
  <c r="FJ242" i="5"/>
  <c r="FI242" i="5"/>
  <c r="FW242" i="5" s="1"/>
  <c r="FH242" i="5"/>
  <c r="FG242" i="5"/>
  <c r="FD242" i="5"/>
  <c r="FE242" i="5" s="1"/>
  <c r="FC242" i="5"/>
  <c r="FM242" i="5" s="1"/>
  <c r="FB242" i="5"/>
  <c r="FL242" i="5" s="1"/>
  <c r="FZ241" i="5"/>
  <c r="FV241" i="5"/>
  <c r="FU241" i="5"/>
  <c r="FP241" i="5"/>
  <c r="FQ241" i="5" s="1"/>
  <c r="FI241" i="5"/>
  <c r="FJ241" i="5" s="1"/>
  <c r="FH241" i="5"/>
  <c r="FG241" i="5"/>
  <c r="FE241" i="5"/>
  <c r="FD241" i="5"/>
  <c r="FN241" i="5" s="1"/>
  <c r="FC241" i="5"/>
  <c r="FR241" i="5" s="1"/>
  <c r="FB241" i="5"/>
  <c r="FL241" i="5" s="1"/>
  <c r="FZ240" i="5"/>
  <c r="FV240" i="5"/>
  <c r="FN240" i="5"/>
  <c r="FJ240" i="5"/>
  <c r="FI240" i="5"/>
  <c r="FW240" i="5" s="1"/>
  <c r="FH240" i="5"/>
  <c r="FG240" i="5"/>
  <c r="FD240" i="5"/>
  <c r="FE240" i="5" s="1"/>
  <c r="FC240" i="5"/>
  <c r="FM240" i="5" s="1"/>
  <c r="FB240" i="5"/>
  <c r="FL240" i="5" s="1"/>
  <c r="FZ239" i="5"/>
  <c r="FV239" i="5"/>
  <c r="FU239" i="5"/>
  <c r="FS239" i="5"/>
  <c r="FP239" i="5"/>
  <c r="FQ239" i="5" s="1"/>
  <c r="FI239" i="5"/>
  <c r="FH239" i="5"/>
  <c r="FG239" i="5"/>
  <c r="FE239" i="5"/>
  <c r="FD239" i="5"/>
  <c r="FN239" i="5" s="1"/>
  <c r="FC239" i="5"/>
  <c r="FR239" i="5" s="1"/>
  <c r="FY239" i="5" s="1"/>
  <c r="FB239" i="5"/>
  <c r="FL239" i="5" s="1"/>
  <c r="FZ238" i="5"/>
  <c r="FV238" i="5"/>
  <c r="FN238" i="5"/>
  <c r="FJ238" i="5"/>
  <c r="FI238" i="5"/>
  <c r="FW238" i="5" s="1"/>
  <c r="FH238" i="5"/>
  <c r="FG238" i="5"/>
  <c r="FD238" i="5"/>
  <c r="FE238" i="5" s="1"/>
  <c r="FC238" i="5"/>
  <c r="FM238" i="5" s="1"/>
  <c r="FB238" i="5"/>
  <c r="FL238" i="5" s="1"/>
  <c r="FZ237" i="5"/>
  <c r="FV237" i="5"/>
  <c r="FU237" i="5"/>
  <c r="FP237" i="5"/>
  <c r="FQ237" i="5" s="1"/>
  <c r="FI237" i="5"/>
  <c r="FH237" i="5"/>
  <c r="FG237" i="5"/>
  <c r="FE237" i="5"/>
  <c r="FD237" i="5"/>
  <c r="FN237" i="5" s="1"/>
  <c r="FC237" i="5"/>
  <c r="FR237" i="5" s="1"/>
  <c r="FY237" i="5" s="1"/>
  <c r="FB237" i="5"/>
  <c r="FL237" i="5" s="1"/>
  <c r="FZ236" i="5"/>
  <c r="FV236" i="5"/>
  <c r="FJ236" i="5"/>
  <c r="FI236" i="5"/>
  <c r="FW236" i="5" s="1"/>
  <c r="FH236" i="5"/>
  <c r="FG236" i="5"/>
  <c r="FD236" i="5"/>
  <c r="FE236" i="5" s="1"/>
  <c r="FC236" i="5"/>
  <c r="FM236" i="5" s="1"/>
  <c r="FB236" i="5"/>
  <c r="FL236" i="5" s="1"/>
  <c r="FZ235" i="5"/>
  <c r="FV235" i="5"/>
  <c r="FU235" i="5"/>
  <c r="FP235" i="5"/>
  <c r="FQ235" i="5" s="1"/>
  <c r="FI235" i="5"/>
  <c r="FH235" i="5"/>
  <c r="FG235" i="5"/>
  <c r="FE235" i="5"/>
  <c r="FD235" i="5"/>
  <c r="FN235" i="5" s="1"/>
  <c r="FC235" i="5"/>
  <c r="FR235" i="5" s="1"/>
  <c r="FY235" i="5" s="1"/>
  <c r="FB235" i="5"/>
  <c r="FL235" i="5" s="1"/>
  <c r="FZ234" i="5"/>
  <c r="FV234" i="5"/>
  <c r="FN234" i="5"/>
  <c r="FJ234" i="5"/>
  <c r="FI234" i="5"/>
  <c r="FW234" i="5" s="1"/>
  <c r="FH234" i="5"/>
  <c r="FG234" i="5"/>
  <c r="FD234" i="5"/>
  <c r="FE234" i="5" s="1"/>
  <c r="FC234" i="5"/>
  <c r="FM234" i="5" s="1"/>
  <c r="FB234" i="5"/>
  <c r="FL234" i="5" s="1"/>
  <c r="FZ233" i="5"/>
  <c r="FV233" i="5"/>
  <c r="FU233" i="5"/>
  <c r="FP233" i="5"/>
  <c r="FQ233" i="5" s="1"/>
  <c r="FL233" i="5"/>
  <c r="FI233" i="5"/>
  <c r="FH233" i="5"/>
  <c r="FG233" i="5"/>
  <c r="FE233" i="5"/>
  <c r="FD233" i="5"/>
  <c r="FN233" i="5" s="1"/>
  <c r="FC233" i="5"/>
  <c r="FR233" i="5" s="1"/>
  <c r="FY233" i="5" s="1"/>
  <c r="FB233" i="5"/>
  <c r="FZ232" i="5"/>
  <c r="FV232" i="5"/>
  <c r="FN232" i="5"/>
  <c r="FJ232" i="5"/>
  <c r="FI232" i="5"/>
  <c r="FW232" i="5" s="1"/>
  <c r="FH232" i="5"/>
  <c r="FG232" i="5"/>
  <c r="FD232" i="5"/>
  <c r="FE232" i="5" s="1"/>
  <c r="FC232" i="5"/>
  <c r="FM232" i="5" s="1"/>
  <c r="FB232" i="5"/>
  <c r="FL232" i="5" s="1"/>
  <c r="FZ231" i="5"/>
  <c r="FV231" i="5"/>
  <c r="FP231" i="5"/>
  <c r="FQ231" i="5" s="1"/>
  <c r="FL231" i="5"/>
  <c r="FI231" i="5"/>
  <c r="FH231" i="5"/>
  <c r="FG231" i="5"/>
  <c r="FU231" i="5" s="1"/>
  <c r="FE231" i="5"/>
  <c r="FD231" i="5"/>
  <c r="FN231" i="5" s="1"/>
  <c r="FC231" i="5"/>
  <c r="FR231" i="5" s="1"/>
  <c r="FY231" i="5" s="1"/>
  <c r="FB231" i="5"/>
  <c r="FZ230" i="5"/>
  <c r="FV230" i="5"/>
  <c r="FI230" i="5"/>
  <c r="FW230" i="5" s="1"/>
  <c r="FH230" i="5"/>
  <c r="FG230" i="5"/>
  <c r="FD230" i="5"/>
  <c r="FE230" i="5" s="1"/>
  <c r="FC230" i="5"/>
  <c r="FM230" i="5" s="1"/>
  <c r="FB230" i="5"/>
  <c r="FL230" i="5" s="1"/>
  <c r="FZ229" i="5"/>
  <c r="FV229" i="5"/>
  <c r="FI229" i="5"/>
  <c r="FH229" i="5"/>
  <c r="FG229" i="5"/>
  <c r="FU229" i="5" s="1"/>
  <c r="FD229" i="5"/>
  <c r="FE229" i="5" s="1"/>
  <c r="FC229" i="5"/>
  <c r="FR229" i="5" s="1"/>
  <c r="FB229" i="5"/>
  <c r="FL229" i="5" s="1"/>
  <c r="FZ228" i="5"/>
  <c r="FV228" i="5"/>
  <c r="FN228" i="5"/>
  <c r="FI228" i="5"/>
  <c r="FW228" i="5" s="1"/>
  <c r="FH228" i="5"/>
  <c r="FG228" i="5"/>
  <c r="FD228" i="5"/>
  <c r="FE228" i="5" s="1"/>
  <c r="FC228" i="5"/>
  <c r="FM228" i="5" s="1"/>
  <c r="FB228" i="5"/>
  <c r="FL228" i="5" s="1"/>
  <c r="FZ227" i="5"/>
  <c r="FV227" i="5"/>
  <c r="FL227" i="5"/>
  <c r="FI227" i="5"/>
  <c r="FH227" i="5"/>
  <c r="FG227" i="5"/>
  <c r="FU227" i="5" s="1"/>
  <c r="FD227" i="5"/>
  <c r="FE227" i="5" s="1"/>
  <c r="FC227" i="5"/>
  <c r="FR227" i="5" s="1"/>
  <c r="FY227" i="5" s="1"/>
  <c r="FB227" i="5"/>
  <c r="FZ226" i="5"/>
  <c r="FV226" i="5"/>
  <c r="FN226" i="5"/>
  <c r="FI226" i="5"/>
  <c r="FW226" i="5" s="1"/>
  <c r="FH226" i="5"/>
  <c r="FG226" i="5"/>
  <c r="FD226" i="5"/>
  <c r="FE226" i="5" s="1"/>
  <c r="FC226" i="5"/>
  <c r="FM226" i="5" s="1"/>
  <c r="FB226" i="5"/>
  <c r="FL226" i="5" s="1"/>
  <c r="FZ225" i="5"/>
  <c r="FV225" i="5"/>
  <c r="FL225" i="5"/>
  <c r="FI225" i="5"/>
  <c r="FH225" i="5"/>
  <c r="FG225" i="5"/>
  <c r="FU225" i="5" s="1"/>
  <c r="FD225" i="5"/>
  <c r="FE225" i="5" s="1"/>
  <c r="FC225" i="5"/>
  <c r="FR225" i="5" s="1"/>
  <c r="FY225" i="5" s="1"/>
  <c r="FB225" i="5"/>
  <c r="FZ224" i="5"/>
  <c r="FV224" i="5"/>
  <c r="FN224" i="5"/>
  <c r="FI224" i="5"/>
  <c r="FW224" i="5" s="1"/>
  <c r="FH224" i="5"/>
  <c r="FG224" i="5"/>
  <c r="FD224" i="5"/>
  <c r="FE224" i="5" s="1"/>
  <c r="FC224" i="5"/>
  <c r="FM224" i="5" s="1"/>
  <c r="FB224" i="5"/>
  <c r="FL224" i="5" s="1"/>
  <c r="FZ223" i="5"/>
  <c r="FV223" i="5"/>
  <c r="FS223" i="5"/>
  <c r="FI223" i="5"/>
  <c r="FH223" i="5"/>
  <c r="FG223" i="5"/>
  <c r="FU223" i="5" s="1"/>
  <c r="FD223" i="5"/>
  <c r="FE223" i="5" s="1"/>
  <c r="FC223" i="5"/>
  <c r="FR223" i="5" s="1"/>
  <c r="FY223" i="5" s="1"/>
  <c r="FB223" i="5"/>
  <c r="FL223" i="5" s="1"/>
  <c r="FZ222" i="5"/>
  <c r="FV222" i="5"/>
  <c r="FI222" i="5"/>
  <c r="FW222" i="5" s="1"/>
  <c r="FH222" i="5"/>
  <c r="FG222" i="5"/>
  <c r="FD222" i="5"/>
  <c r="FE222" i="5" s="1"/>
  <c r="FC222" i="5"/>
  <c r="FM222" i="5" s="1"/>
  <c r="FB222" i="5"/>
  <c r="FL222" i="5" s="1"/>
  <c r="FZ221" i="5"/>
  <c r="FV221" i="5"/>
  <c r="FS221" i="5"/>
  <c r="FI221" i="5"/>
  <c r="FH221" i="5"/>
  <c r="FG221" i="5"/>
  <c r="FU221" i="5" s="1"/>
  <c r="FD221" i="5"/>
  <c r="FE221" i="5" s="1"/>
  <c r="FC221" i="5"/>
  <c r="FR221" i="5" s="1"/>
  <c r="FY221" i="5" s="1"/>
  <c r="FB221" i="5"/>
  <c r="FL221" i="5" s="1"/>
  <c r="FZ220" i="5"/>
  <c r="FV220" i="5"/>
  <c r="FI220" i="5"/>
  <c r="FW220" i="5" s="1"/>
  <c r="FH220" i="5"/>
  <c r="FG220" i="5"/>
  <c r="FD220" i="5"/>
  <c r="FE220" i="5" s="1"/>
  <c r="FC220" i="5"/>
  <c r="FM220" i="5" s="1"/>
  <c r="FB220" i="5"/>
  <c r="FL220" i="5" s="1"/>
  <c r="FZ219" i="5"/>
  <c r="FV219" i="5"/>
  <c r="FI219" i="5"/>
  <c r="FH219" i="5"/>
  <c r="FG219" i="5"/>
  <c r="FU219" i="5" s="1"/>
  <c r="FD219" i="5"/>
  <c r="FE219" i="5" s="1"/>
  <c r="FC219" i="5"/>
  <c r="FR219" i="5" s="1"/>
  <c r="FY219" i="5" s="1"/>
  <c r="FB219" i="5"/>
  <c r="FL219" i="5" s="1"/>
  <c r="FZ218" i="5"/>
  <c r="FV218" i="5"/>
  <c r="FL218" i="5"/>
  <c r="FI218" i="5"/>
  <c r="FW218" i="5" s="1"/>
  <c r="FH218" i="5"/>
  <c r="FG218" i="5"/>
  <c r="FD218" i="5"/>
  <c r="FE218" i="5" s="1"/>
  <c r="FC218" i="5"/>
  <c r="FM218" i="5" s="1"/>
  <c r="FB218" i="5"/>
  <c r="FZ217" i="5"/>
  <c r="FY217" i="5"/>
  <c r="FV217" i="5"/>
  <c r="FL217" i="5"/>
  <c r="FI217" i="5"/>
  <c r="FH217" i="5"/>
  <c r="FG217" i="5"/>
  <c r="FD217" i="5"/>
  <c r="FE217" i="5" s="1"/>
  <c r="FC217" i="5"/>
  <c r="FR217" i="5" s="1"/>
  <c r="FS217" i="5" s="1"/>
  <c r="FB217" i="5"/>
  <c r="FZ216" i="5"/>
  <c r="FV216" i="5"/>
  <c r="FN216" i="5"/>
  <c r="FI216" i="5"/>
  <c r="FH216" i="5"/>
  <c r="FG216" i="5"/>
  <c r="FD216" i="5"/>
  <c r="FE216" i="5" s="1"/>
  <c r="FC216" i="5"/>
  <c r="FM216" i="5" s="1"/>
  <c r="FB216" i="5"/>
  <c r="FL216" i="5" s="1"/>
  <c r="FZ215" i="5"/>
  <c r="FY215" i="5"/>
  <c r="FV215" i="5"/>
  <c r="FN215" i="5"/>
  <c r="FI215" i="5"/>
  <c r="FH215" i="5"/>
  <c r="FG215" i="5"/>
  <c r="FD215" i="5"/>
  <c r="FE215" i="5" s="1"/>
  <c r="FC215" i="5"/>
  <c r="FR215" i="5" s="1"/>
  <c r="FS215" i="5" s="1"/>
  <c r="FB215" i="5"/>
  <c r="FL215" i="5" s="1"/>
  <c r="FZ214" i="5"/>
  <c r="FV214" i="5"/>
  <c r="FI214" i="5"/>
  <c r="FH214" i="5"/>
  <c r="FG214" i="5"/>
  <c r="FD214" i="5"/>
  <c r="FC214" i="5"/>
  <c r="FM214" i="5" s="1"/>
  <c r="FB214" i="5"/>
  <c r="FL214" i="5" s="1"/>
  <c r="FZ213" i="5"/>
  <c r="FV213" i="5"/>
  <c r="FN213" i="5"/>
  <c r="FL213" i="5"/>
  <c r="FI213" i="5"/>
  <c r="FH213" i="5"/>
  <c r="FG213" i="5"/>
  <c r="FD213" i="5"/>
  <c r="FE213" i="5" s="1"/>
  <c r="FC213" i="5"/>
  <c r="FR213" i="5" s="1"/>
  <c r="FY213" i="5" s="1"/>
  <c r="FB213" i="5"/>
  <c r="FV212" i="5"/>
  <c r="FL212" i="5"/>
  <c r="FI212" i="5"/>
  <c r="FH212" i="5"/>
  <c r="FZ212" i="5" s="1"/>
  <c r="FG212" i="5"/>
  <c r="FD212" i="5"/>
  <c r="FE212" i="5" s="1"/>
  <c r="FC212" i="5"/>
  <c r="FM212" i="5" s="1"/>
  <c r="FB212" i="5"/>
  <c r="FV211" i="5"/>
  <c r="FN211" i="5"/>
  <c r="FL211" i="5"/>
  <c r="FI211" i="5"/>
  <c r="FH211" i="5"/>
  <c r="FZ211" i="5" s="1"/>
  <c r="FG211" i="5"/>
  <c r="FD211" i="5"/>
  <c r="FE211" i="5" s="1"/>
  <c r="FC211" i="5"/>
  <c r="FR211" i="5" s="1"/>
  <c r="FY211" i="5" s="1"/>
  <c r="FB211" i="5"/>
  <c r="FV210" i="5"/>
  <c r="FL210" i="5"/>
  <c r="FI210" i="5"/>
  <c r="FH210" i="5"/>
  <c r="FZ210" i="5" s="1"/>
  <c r="FG210" i="5"/>
  <c r="FD210" i="5"/>
  <c r="FE210" i="5" s="1"/>
  <c r="FC210" i="5"/>
  <c r="FM210" i="5" s="1"/>
  <c r="FB210" i="5"/>
  <c r="FV209" i="5"/>
  <c r="FN209" i="5"/>
  <c r="FL209" i="5"/>
  <c r="FI209" i="5"/>
  <c r="FH209" i="5"/>
  <c r="FZ209" i="5" s="1"/>
  <c r="FG209" i="5"/>
  <c r="FD209" i="5"/>
  <c r="FE209" i="5" s="1"/>
  <c r="FC209" i="5"/>
  <c r="FR209" i="5" s="1"/>
  <c r="FY209" i="5" s="1"/>
  <c r="FB209" i="5"/>
  <c r="FV208" i="5"/>
  <c r="FL208" i="5"/>
  <c r="FI208" i="5"/>
  <c r="FH208" i="5"/>
  <c r="FZ208" i="5" s="1"/>
  <c r="FG208" i="5"/>
  <c r="FD208" i="5"/>
  <c r="FE208" i="5" s="1"/>
  <c r="FC208" i="5"/>
  <c r="FM208" i="5" s="1"/>
  <c r="FB208" i="5"/>
  <c r="FV207" i="5"/>
  <c r="FN207" i="5"/>
  <c r="FL207" i="5"/>
  <c r="FI207" i="5"/>
  <c r="FH207" i="5"/>
  <c r="FZ207" i="5" s="1"/>
  <c r="FG207" i="5"/>
  <c r="FD207" i="5"/>
  <c r="FE207" i="5" s="1"/>
  <c r="FC207" i="5"/>
  <c r="FR207" i="5" s="1"/>
  <c r="FY207" i="5" s="1"/>
  <c r="FB207" i="5"/>
  <c r="FV206" i="5"/>
  <c r="FL206" i="5"/>
  <c r="FI206" i="5"/>
  <c r="FH206" i="5"/>
  <c r="FZ206" i="5" s="1"/>
  <c r="FG206" i="5"/>
  <c r="FD206" i="5"/>
  <c r="FE206" i="5" s="1"/>
  <c r="FC206" i="5"/>
  <c r="FM206" i="5" s="1"/>
  <c r="FB206" i="5"/>
  <c r="FR205" i="5"/>
  <c r="FI205" i="5"/>
  <c r="FJ205" i="5" s="1"/>
  <c r="FH205" i="5"/>
  <c r="FZ205" i="5" s="1"/>
  <c r="FG205" i="5"/>
  <c r="FD205" i="5"/>
  <c r="FC205" i="5"/>
  <c r="FM205" i="5" s="1"/>
  <c r="FB205" i="5"/>
  <c r="FL205" i="5" s="1"/>
  <c r="FN204" i="5"/>
  <c r="FI204" i="5"/>
  <c r="FJ204" i="5" s="1"/>
  <c r="FH204" i="5"/>
  <c r="FZ204" i="5" s="1"/>
  <c r="FG204" i="5"/>
  <c r="FD204" i="5"/>
  <c r="FE204" i="5" s="1"/>
  <c r="FC204" i="5"/>
  <c r="FB204" i="5"/>
  <c r="FL204" i="5" s="1"/>
  <c r="FN203" i="5"/>
  <c r="FI203" i="5"/>
  <c r="FW203" i="5" s="1"/>
  <c r="FH203" i="5"/>
  <c r="FZ203" i="5" s="1"/>
  <c r="FG203" i="5"/>
  <c r="FD203" i="5"/>
  <c r="FE203" i="5" s="1"/>
  <c r="FC203" i="5"/>
  <c r="FB203" i="5"/>
  <c r="FL203" i="5" s="1"/>
  <c r="FZ202" i="5"/>
  <c r="FV202" i="5"/>
  <c r="FJ202" i="5"/>
  <c r="FI202" i="5"/>
  <c r="FW202" i="5" s="1"/>
  <c r="FH202" i="5"/>
  <c r="FG202" i="5"/>
  <c r="FE202" i="5"/>
  <c r="FD202" i="5"/>
  <c r="FN202" i="5" s="1"/>
  <c r="FC202" i="5"/>
  <c r="FM202" i="5" s="1"/>
  <c r="FB202" i="5"/>
  <c r="FL202" i="5" s="1"/>
  <c r="FZ201" i="5"/>
  <c r="FY201" i="5"/>
  <c r="FV201" i="5"/>
  <c r="FU201" i="5"/>
  <c r="FS201" i="5"/>
  <c r="FR201" i="5"/>
  <c r="FP201" i="5"/>
  <c r="FQ201" i="5" s="1"/>
  <c r="FJ201" i="5"/>
  <c r="FI201" i="5"/>
  <c r="FW201" i="5" s="1"/>
  <c r="FH201" i="5"/>
  <c r="FG201" i="5"/>
  <c r="FE201" i="5"/>
  <c r="FD201" i="5"/>
  <c r="FN201" i="5" s="1"/>
  <c r="FC201" i="5"/>
  <c r="FM201" i="5" s="1"/>
  <c r="FB201" i="5"/>
  <c r="FL201" i="5" s="1"/>
  <c r="FZ200" i="5"/>
  <c r="FV200" i="5"/>
  <c r="FJ200" i="5"/>
  <c r="FI200" i="5"/>
  <c r="FW200" i="5" s="1"/>
  <c r="FH200" i="5"/>
  <c r="FG200" i="5"/>
  <c r="FE200" i="5"/>
  <c r="FD200" i="5"/>
  <c r="FN200" i="5" s="1"/>
  <c r="FC200" i="5"/>
  <c r="FM200" i="5" s="1"/>
  <c r="FB200" i="5"/>
  <c r="FL200" i="5" s="1"/>
  <c r="FZ199" i="5"/>
  <c r="FY199" i="5"/>
  <c r="FV199" i="5"/>
  <c r="FU199" i="5"/>
  <c r="FS199" i="5"/>
  <c r="FR199" i="5"/>
  <c r="FP199" i="5"/>
  <c r="FQ199" i="5" s="1"/>
  <c r="FJ199" i="5"/>
  <c r="FI199" i="5"/>
  <c r="FW199" i="5" s="1"/>
  <c r="FH199" i="5"/>
  <c r="FG199" i="5"/>
  <c r="FE199" i="5"/>
  <c r="FD199" i="5"/>
  <c r="FN199" i="5" s="1"/>
  <c r="FC199" i="5"/>
  <c r="FM199" i="5" s="1"/>
  <c r="FB199" i="5"/>
  <c r="FL199" i="5" s="1"/>
  <c r="FZ198" i="5"/>
  <c r="FV198" i="5"/>
  <c r="FJ198" i="5"/>
  <c r="FI198" i="5"/>
  <c r="FW198" i="5" s="1"/>
  <c r="FH198" i="5"/>
  <c r="FG198" i="5"/>
  <c r="FE198" i="5"/>
  <c r="FD198" i="5"/>
  <c r="FN198" i="5" s="1"/>
  <c r="FC198" i="5"/>
  <c r="FM198" i="5" s="1"/>
  <c r="FB198" i="5"/>
  <c r="FL198" i="5" s="1"/>
  <c r="FZ197" i="5"/>
  <c r="FY197" i="5"/>
  <c r="FV197" i="5"/>
  <c r="FU197" i="5"/>
  <c r="FS197" i="5"/>
  <c r="FR197" i="5"/>
  <c r="FP197" i="5"/>
  <c r="FQ197" i="5" s="1"/>
  <c r="FJ197" i="5"/>
  <c r="FI197" i="5"/>
  <c r="FW197" i="5" s="1"/>
  <c r="FH197" i="5"/>
  <c r="FG197" i="5"/>
  <c r="FE197" i="5"/>
  <c r="FD197" i="5"/>
  <c r="FN197" i="5" s="1"/>
  <c r="FC197" i="5"/>
  <c r="FM197" i="5" s="1"/>
  <c r="FB197" i="5"/>
  <c r="FL197" i="5" s="1"/>
  <c r="FZ196" i="5"/>
  <c r="FV196" i="5"/>
  <c r="FJ196" i="5"/>
  <c r="FI196" i="5"/>
  <c r="FW196" i="5" s="1"/>
  <c r="FH196" i="5"/>
  <c r="FG196" i="5"/>
  <c r="FE196" i="5"/>
  <c r="FD196" i="5"/>
  <c r="FN196" i="5" s="1"/>
  <c r="FC196" i="5"/>
  <c r="FM196" i="5" s="1"/>
  <c r="FB196" i="5"/>
  <c r="FL196" i="5" s="1"/>
  <c r="FZ195" i="5"/>
  <c r="FY195" i="5"/>
  <c r="FV195" i="5"/>
  <c r="FU195" i="5"/>
  <c r="FS195" i="5"/>
  <c r="FR195" i="5"/>
  <c r="FP195" i="5"/>
  <c r="FQ195" i="5" s="1"/>
  <c r="FJ195" i="5"/>
  <c r="FI195" i="5"/>
  <c r="FW195" i="5" s="1"/>
  <c r="FH195" i="5"/>
  <c r="FG195" i="5"/>
  <c r="FE195" i="5"/>
  <c r="FD195" i="5"/>
  <c r="FN195" i="5" s="1"/>
  <c r="FC195" i="5"/>
  <c r="FM195" i="5" s="1"/>
  <c r="FB195" i="5"/>
  <c r="FL195" i="5" s="1"/>
  <c r="FZ194" i="5"/>
  <c r="FV194" i="5"/>
  <c r="FJ194" i="5"/>
  <c r="FI194" i="5"/>
  <c r="FW194" i="5" s="1"/>
  <c r="FH194" i="5"/>
  <c r="FG194" i="5"/>
  <c r="FE194" i="5"/>
  <c r="FD194" i="5"/>
  <c r="FN194" i="5" s="1"/>
  <c r="FC194" i="5"/>
  <c r="FM194" i="5" s="1"/>
  <c r="FB194" i="5"/>
  <c r="FL194" i="5" s="1"/>
  <c r="FZ193" i="5"/>
  <c r="FY193" i="5"/>
  <c r="FV193" i="5"/>
  <c r="FU193" i="5"/>
  <c r="FS193" i="5"/>
  <c r="FR193" i="5"/>
  <c r="FP193" i="5"/>
  <c r="FQ193" i="5" s="1"/>
  <c r="FJ193" i="5"/>
  <c r="FI193" i="5"/>
  <c r="FW193" i="5" s="1"/>
  <c r="FH193" i="5"/>
  <c r="FG193" i="5"/>
  <c r="FE193" i="5"/>
  <c r="FD193" i="5"/>
  <c r="FN193" i="5" s="1"/>
  <c r="FC193" i="5"/>
  <c r="FM193" i="5" s="1"/>
  <c r="FB193" i="5"/>
  <c r="FL193" i="5" s="1"/>
  <c r="FZ192" i="5"/>
  <c r="FV192" i="5"/>
  <c r="FJ192" i="5"/>
  <c r="FI192" i="5"/>
  <c r="FW192" i="5" s="1"/>
  <c r="FH192" i="5"/>
  <c r="FG192" i="5"/>
  <c r="FE192" i="5"/>
  <c r="FD192" i="5"/>
  <c r="FN192" i="5" s="1"/>
  <c r="FC192" i="5"/>
  <c r="FM192" i="5" s="1"/>
  <c r="FB192" i="5"/>
  <c r="FL192" i="5" s="1"/>
  <c r="FZ191" i="5"/>
  <c r="FY191" i="5"/>
  <c r="FV191" i="5"/>
  <c r="FU191" i="5"/>
  <c r="FS191" i="5"/>
  <c r="FR191" i="5"/>
  <c r="FP191" i="5"/>
  <c r="FQ191" i="5" s="1"/>
  <c r="FJ191" i="5"/>
  <c r="FI191" i="5"/>
  <c r="FW191" i="5" s="1"/>
  <c r="FH191" i="5"/>
  <c r="FG191" i="5"/>
  <c r="FE191" i="5"/>
  <c r="FD191" i="5"/>
  <c r="FN191" i="5" s="1"/>
  <c r="FC191" i="5"/>
  <c r="FM191" i="5" s="1"/>
  <c r="FB191" i="5"/>
  <c r="FL191" i="5" s="1"/>
  <c r="FZ190" i="5"/>
  <c r="FV190" i="5"/>
  <c r="FJ190" i="5"/>
  <c r="FI190" i="5"/>
  <c r="FW190" i="5" s="1"/>
  <c r="FH190" i="5"/>
  <c r="FG190" i="5"/>
  <c r="FE190" i="5"/>
  <c r="FD190" i="5"/>
  <c r="FN190" i="5" s="1"/>
  <c r="FC190" i="5"/>
  <c r="FM190" i="5" s="1"/>
  <c r="FB190" i="5"/>
  <c r="FL190" i="5" s="1"/>
  <c r="FZ189" i="5"/>
  <c r="FY189" i="5"/>
  <c r="FV189" i="5"/>
  <c r="FU189" i="5"/>
  <c r="FS189" i="5"/>
  <c r="FR189" i="5"/>
  <c r="FP189" i="5"/>
  <c r="FQ189" i="5" s="1"/>
  <c r="FJ189" i="5"/>
  <c r="FI189" i="5"/>
  <c r="FW189" i="5" s="1"/>
  <c r="FH189" i="5"/>
  <c r="FG189" i="5"/>
  <c r="FE189" i="5"/>
  <c r="FD189" i="5"/>
  <c r="FN189" i="5" s="1"/>
  <c r="FC189" i="5"/>
  <c r="FM189" i="5" s="1"/>
  <c r="FB189" i="5"/>
  <c r="FL189" i="5" s="1"/>
  <c r="FZ188" i="5"/>
  <c r="FV188" i="5"/>
  <c r="FJ188" i="5"/>
  <c r="FI188" i="5"/>
  <c r="FW188" i="5" s="1"/>
  <c r="FH188" i="5"/>
  <c r="FG188" i="5"/>
  <c r="FE188" i="5"/>
  <c r="FD188" i="5"/>
  <c r="FN188" i="5" s="1"/>
  <c r="FC188" i="5"/>
  <c r="FM188" i="5" s="1"/>
  <c r="FB188" i="5"/>
  <c r="FL188" i="5" s="1"/>
  <c r="FZ187" i="5"/>
  <c r="FY187" i="5"/>
  <c r="FV187" i="5"/>
  <c r="FU187" i="5"/>
  <c r="FS187" i="5"/>
  <c r="FR187" i="5"/>
  <c r="FP187" i="5"/>
  <c r="FQ187" i="5" s="1"/>
  <c r="FJ187" i="5"/>
  <c r="FI187" i="5"/>
  <c r="FW187" i="5" s="1"/>
  <c r="FH187" i="5"/>
  <c r="FG187" i="5"/>
  <c r="FE187" i="5"/>
  <c r="FD187" i="5"/>
  <c r="FN187" i="5" s="1"/>
  <c r="FC187" i="5"/>
  <c r="FM187" i="5" s="1"/>
  <c r="FB187" i="5"/>
  <c r="FL187" i="5" s="1"/>
  <c r="FZ186" i="5"/>
  <c r="FV186" i="5"/>
  <c r="FU186" i="5"/>
  <c r="FQ186" i="5"/>
  <c r="FP186" i="5"/>
  <c r="FJ186" i="5"/>
  <c r="FI186" i="5"/>
  <c r="FW186" i="5" s="1"/>
  <c r="FH186" i="5"/>
  <c r="FG186" i="5"/>
  <c r="FE186" i="5"/>
  <c r="FD186" i="5"/>
  <c r="FN186" i="5" s="1"/>
  <c r="FC186" i="5"/>
  <c r="FM186" i="5" s="1"/>
  <c r="FB186" i="5"/>
  <c r="FL186" i="5" s="1"/>
  <c r="FZ185" i="5"/>
  <c r="FY185" i="5"/>
  <c r="FV185" i="5"/>
  <c r="FU185" i="5"/>
  <c r="FS185" i="5"/>
  <c r="FR185" i="5"/>
  <c r="FP185" i="5"/>
  <c r="FQ185" i="5" s="1"/>
  <c r="FJ185" i="5"/>
  <c r="FI185" i="5"/>
  <c r="FW185" i="5" s="1"/>
  <c r="FH185" i="5"/>
  <c r="FG185" i="5"/>
  <c r="FE185" i="5"/>
  <c r="FD185" i="5"/>
  <c r="FN185" i="5" s="1"/>
  <c r="FC185" i="5"/>
  <c r="FM185" i="5" s="1"/>
  <c r="FB185" i="5"/>
  <c r="FL185" i="5" s="1"/>
  <c r="FZ184" i="5"/>
  <c r="FV184" i="5"/>
  <c r="FJ184" i="5"/>
  <c r="FI184" i="5"/>
  <c r="FW184" i="5" s="1"/>
  <c r="FH184" i="5"/>
  <c r="FG184" i="5"/>
  <c r="FU184" i="5" s="1"/>
  <c r="FE184" i="5"/>
  <c r="FD184" i="5"/>
  <c r="FN184" i="5" s="1"/>
  <c r="FC184" i="5"/>
  <c r="FM184" i="5" s="1"/>
  <c r="FB184" i="5"/>
  <c r="FL184" i="5" s="1"/>
  <c r="FZ183" i="5"/>
  <c r="FY183" i="5"/>
  <c r="FV183" i="5"/>
  <c r="FU183" i="5"/>
  <c r="FS183" i="5"/>
  <c r="FR183" i="5"/>
  <c r="FP183" i="5"/>
  <c r="FQ183" i="5" s="1"/>
  <c r="FJ183" i="5"/>
  <c r="FI183" i="5"/>
  <c r="FW183" i="5" s="1"/>
  <c r="FH183" i="5"/>
  <c r="FG183" i="5"/>
  <c r="FE183" i="5"/>
  <c r="FD183" i="5"/>
  <c r="FN183" i="5" s="1"/>
  <c r="FC183" i="5"/>
  <c r="FM183" i="5" s="1"/>
  <c r="FB183" i="5"/>
  <c r="FL183" i="5" s="1"/>
  <c r="FZ182" i="5"/>
  <c r="FV182" i="5"/>
  <c r="FU182" i="5"/>
  <c r="FI182" i="5"/>
  <c r="FW182" i="5" s="1"/>
  <c r="FH182" i="5"/>
  <c r="FG182" i="5"/>
  <c r="FP182" i="5" s="1"/>
  <c r="FQ182" i="5" s="1"/>
  <c r="FE182" i="5"/>
  <c r="FD182" i="5"/>
  <c r="FN182" i="5" s="1"/>
  <c r="FC182" i="5"/>
  <c r="FM182" i="5" s="1"/>
  <c r="FB182" i="5"/>
  <c r="FL182" i="5" s="1"/>
  <c r="FZ181" i="5"/>
  <c r="FY181" i="5"/>
  <c r="FV181" i="5"/>
  <c r="FU181" i="5"/>
  <c r="FS181" i="5"/>
  <c r="FR181" i="5"/>
  <c r="FP181" i="5"/>
  <c r="FQ181" i="5" s="1"/>
  <c r="FJ181" i="5"/>
  <c r="FI181" i="5"/>
  <c r="FW181" i="5" s="1"/>
  <c r="FH181" i="5"/>
  <c r="FG181" i="5"/>
  <c r="FE181" i="5"/>
  <c r="FD181" i="5"/>
  <c r="FN181" i="5" s="1"/>
  <c r="FC181" i="5"/>
  <c r="FM181" i="5" s="1"/>
  <c r="FB181" i="5"/>
  <c r="FL181" i="5" s="1"/>
  <c r="FZ180" i="5"/>
  <c r="FV180" i="5"/>
  <c r="FI180" i="5"/>
  <c r="FW180" i="5" s="1"/>
  <c r="FH180" i="5"/>
  <c r="FG180" i="5"/>
  <c r="FE180" i="5"/>
  <c r="FD180" i="5"/>
  <c r="FN180" i="5" s="1"/>
  <c r="FC180" i="5"/>
  <c r="FM180" i="5" s="1"/>
  <c r="FB180" i="5"/>
  <c r="FL180" i="5" s="1"/>
  <c r="FZ179" i="5"/>
  <c r="FY179" i="5"/>
  <c r="FV179" i="5"/>
  <c r="FU179" i="5"/>
  <c r="FS179" i="5"/>
  <c r="FR179" i="5"/>
  <c r="FP179" i="5"/>
  <c r="FQ179" i="5" s="1"/>
  <c r="FJ179" i="5"/>
  <c r="FI179" i="5"/>
  <c r="FW179" i="5" s="1"/>
  <c r="FH179" i="5"/>
  <c r="FG179" i="5"/>
  <c r="FD179" i="5"/>
  <c r="FE179" i="5" s="1"/>
  <c r="FC179" i="5"/>
  <c r="FM179" i="5" s="1"/>
  <c r="FB179" i="5"/>
  <c r="FL179" i="5" s="1"/>
  <c r="FZ178" i="5"/>
  <c r="FV178" i="5"/>
  <c r="FU178" i="5"/>
  <c r="FP178" i="5"/>
  <c r="FQ178" i="5" s="1"/>
  <c r="FJ178" i="5"/>
  <c r="FI178" i="5"/>
  <c r="FW178" i="5" s="1"/>
  <c r="FH178" i="5"/>
  <c r="FG178" i="5"/>
  <c r="FE178" i="5"/>
  <c r="FD178" i="5"/>
  <c r="FN178" i="5" s="1"/>
  <c r="FC178" i="5"/>
  <c r="FM178" i="5" s="1"/>
  <c r="FB178" i="5"/>
  <c r="FL178" i="5" s="1"/>
  <c r="FZ177" i="5"/>
  <c r="FY177" i="5"/>
  <c r="FV177" i="5"/>
  <c r="FU177" i="5"/>
  <c r="FS177" i="5"/>
  <c r="FR177" i="5"/>
  <c r="FP177" i="5"/>
  <c r="FQ177" i="5" s="1"/>
  <c r="FJ177" i="5"/>
  <c r="FI177" i="5"/>
  <c r="FW177" i="5" s="1"/>
  <c r="FH177" i="5"/>
  <c r="FG177" i="5"/>
  <c r="FD177" i="5"/>
  <c r="FE177" i="5" s="1"/>
  <c r="FC177" i="5"/>
  <c r="FM177" i="5" s="1"/>
  <c r="FB177" i="5"/>
  <c r="FL177" i="5" s="1"/>
  <c r="FZ176" i="5"/>
  <c r="FV176" i="5"/>
  <c r="FU176" i="5"/>
  <c r="FP176" i="5"/>
  <c r="FQ176" i="5" s="1"/>
  <c r="FJ176" i="5"/>
  <c r="FI176" i="5"/>
  <c r="FW176" i="5" s="1"/>
  <c r="FH176" i="5"/>
  <c r="FG176" i="5"/>
  <c r="FD176" i="5"/>
  <c r="FC176" i="5"/>
  <c r="FM176" i="5" s="1"/>
  <c r="FB176" i="5"/>
  <c r="FL176" i="5" s="1"/>
  <c r="FZ175" i="5"/>
  <c r="FY175" i="5"/>
  <c r="FV175" i="5"/>
  <c r="FU175" i="5"/>
  <c r="FS175" i="5"/>
  <c r="FR175" i="5"/>
  <c r="FP175" i="5"/>
  <c r="FQ175" i="5" s="1"/>
  <c r="FN175" i="5"/>
  <c r="FJ175" i="5"/>
  <c r="FI175" i="5"/>
  <c r="FW175" i="5" s="1"/>
  <c r="FH175" i="5"/>
  <c r="FG175" i="5"/>
  <c r="FE175" i="5"/>
  <c r="FD175" i="5"/>
  <c r="FC175" i="5"/>
  <c r="FM175" i="5" s="1"/>
  <c r="FB175" i="5"/>
  <c r="FL175" i="5" s="1"/>
  <c r="FZ174" i="5"/>
  <c r="FV174" i="5"/>
  <c r="FP174" i="5"/>
  <c r="FQ174" i="5" s="1"/>
  <c r="FN174" i="5"/>
  <c r="FJ174" i="5"/>
  <c r="FI174" i="5"/>
  <c r="FW174" i="5" s="1"/>
  <c r="FH174" i="5"/>
  <c r="FG174" i="5"/>
  <c r="FU174" i="5" s="1"/>
  <c r="FE174" i="5"/>
  <c r="FD174" i="5"/>
  <c r="FC174" i="5"/>
  <c r="FM174" i="5" s="1"/>
  <c r="FB174" i="5"/>
  <c r="FL174" i="5" s="1"/>
  <c r="FZ173" i="5"/>
  <c r="FY173" i="5"/>
  <c r="FV173" i="5"/>
  <c r="FS173" i="5"/>
  <c r="FR173" i="5"/>
  <c r="FJ173" i="5"/>
  <c r="FI173" i="5"/>
  <c r="FW173" i="5" s="1"/>
  <c r="FH173" i="5"/>
  <c r="FG173" i="5"/>
  <c r="FD173" i="5"/>
  <c r="FE173" i="5" s="1"/>
  <c r="FC173" i="5"/>
  <c r="FM173" i="5" s="1"/>
  <c r="FB173" i="5"/>
  <c r="FL173" i="5" s="1"/>
  <c r="FZ172" i="5"/>
  <c r="FV172" i="5"/>
  <c r="FU172" i="5"/>
  <c r="FQ172" i="5"/>
  <c r="FP172" i="5"/>
  <c r="FI172" i="5"/>
  <c r="FW172" i="5" s="1"/>
  <c r="FH172" i="5"/>
  <c r="FG172" i="5"/>
  <c r="FE172" i="5"/>
  <c r="FD172" i="5"/>
  <c r="FN172" i="5" s="1"/>
  <c r="FC172" i="5"/>
  <c r="FM172" i="5" s="1"/>
  <c r="FB172" i="5"/>
  <c r="FL172" i="5" s="1"/>
  <c r="FZ171" i="5"/>
  <c r="FY171" i="5"/>
  <c r="FV171" i="5"/>
  <c r="FS171" i="5"/>
  <c r="FR171" i="5"/>
  <c r="FJ171" i="5"/>
  <c r="FI171" i="5"/>
  <c r="FW171" i="5" s="1"/>
  <c r="FH171" i="5"/>
  <c r="FG171" i="5"/>
  <c r="FU171" i="5" s="1"/>
  <c r="FE171" i="5"/>
  <c r="FD171" i="5"/>
  <c r="FN171" i="5" s="1"/>
  <c r="FC171" i="5"/>
  <c r="FM171" i="5" s="1"/>
  <c r="FB171" i="5"/>
  <c r="FL171" i="5" s="1"/>
  <c r="FZ170" i="5"/>
  <c r="FV170" i="5"/>
  <c r="FU170" i="5"/>
  <c r="FN170" i="5"/>
  <c r="FI170" i="5"/>
  <c r="FW170" i="5" s="1"/>
  <c r="FH170" i="5"/>
  <c r="FG170" i="5"/>
  <c r="FP170" i="5" s="1"/>
  <c r="FQ170" i="5" s="1"/>
  <c r="FE170" i="5"/>
  <c r="FD170" i="5"/>
  <c r="FC170" i="5"/>
  <c r="FM170" i="5" s="1"/>
  <c r="FB170" i="5"/>
  <c r="FL170" i="5" s="1"/>
  <c r="FZ169" i="5"/>
  <c r="FY169" i="5"/>
  <c r="FV169" i="5"/>
  <c r="FU169" i="5"/>
  <c r="FS169" i="5"/>
  <c r="FR169" i="5"/>
  <c r="FP169" i="5"/>
  <c r="FQ169" i="5" s="1"/>
  <c r="FJ169" i="5"/>
  <c r="FI169" i="5"/>
  <c r="FW169" i="5" s="1"/>
  <c r="FH169" i="5"/>
  <c r="FG169" i="5"/>
  <c r="FD169" i="5"/>
  <c r="FC169" i="5"/>
  <c r="FM169" i="5" s="1"/>
  <c r="FB169" i="5"/>
  <c r="FL169" i="5" s="1"/>
  <c r="FZ168" i="5"/>
  <c r="FV168" i="5"/>
  <c r="FQ168" i="5"/>
  <c r="FP168" i="5"/>
  <c r="FN168" i="5"/>
  <c r="FJ168" i="5"/>
  <c r="FI168" i="5"/>
  <c r="FW168" i="5" s="1"/>
  <c r="FH168" i="5"/>
  <c r="FG168" i="5"/>
  <c r="FU168" i="5" s="1"/>
  <c r="FE168" i="5"/>
  <c r="FD168" i="5"/>
  <c r="FC168" i="5"/>
  <c r="FM168" i="5" s="1"/>
  <c r="FB168" i="5"/>
  <c r="FL168" i="5" s="1"/>
  <c r="FZ167" i="5"/>
  <c r="FY167" i="5"/>
  <c r="FV167" i="5"/>
  <c r="FS167" i="5"/>
  <c r="FR167" i="5"/>
  <c r="FQ167" i="5"/>
  <c r="FP167" i="5"/>
  <c r="FI167" i="5"/>
  <c r="FW167" i="5" s="1"/>
  <c r="FH167" i="5"/>
  <c r="FG167" i="5"/>
  <c r="FU167" i="5" s="1"/>
  <c r="FE167" i="5"/>
  <c r="FD167" i="5"/>
  <c r="FN167" i="5" s="1"/>
  <c r="FC167" i="5"/>
  <c r="FM167" i="5" s="1"/>
  <c r="FB167" i="5"/>
  <c r="FL167" i="5" s="1"/>
  <c r="FZ166" i="5"/>
  <c r="FV166" i="5"/>
  <c r="FI166" i="5"/>
  <c r="FH166" i="5"/>
  <c r="FG166" i="5"/>
  <c r="FU166" i="5" s="1"/>
  <c r="FE166" i="5"/>
  <c r="FD166" i="5"/>
  <c r="FN166" i="5" s="1"/>
  <c r="FC166" i="5"/>
  <c r="FM166" i="5" s="1"/>
  <c r="FB166" i="5"/>
  <c r="FL166" i="5" s="1"/>
  <c r="FZ165" i="5"/>
  <c r="FY165" i="5"/>
  <c r="FV165" i="5"/>
  <c r="FU165" i="5"/>
  <c r="FS165" i="5"/>
  <c r="FR165" i="5"/>
  <c r="FN165" i="5"/>
  <c r="FL165" i="5"/>
  <c r="FI165" i="5"/>
  <c r="FW165" i="5" s="1"/>
  <c r="FH165" i="5"/>
  <c r="FG165" i="5"/>
  <c r="FP165" i="5" s="1"/>
  <c r="FQ165" i="5" s="1"/>
  <c r="FE165" i="5"/>
  <c r="FD165" i="5"/>
  <c r="FC165" i="5"/>
  <c r="FM165" i="5" s="1"/>
  <c r="FB165" i="5"/>
  <c r="FZ164" i="5"/>
  <c r="FV164" i="5"/>
  <c r="FU164" i="5"/>
  <c r="FN164" i="5"/>
  <c r="FJ164" i="5"/>
  <c r="FI164" i="5"/>
  <c r="FW164" i="5" s="1"/>
  <c r="FH164" i="5"/>
  <c r="FG164" i="5"/>
  <c r="FP164" i="5" s="1"/>
  <c r="FQ164" i="5" s="1"/>
  <c r="FD164" i="5"/>
  <c r="FE164" i="5" s="1"/>
  <c r="FC164" i="5"/>
  <c r="FM164" i="5" s="1"/>
  <c r="FB164" i="5"/>
  <c r="FL164" i="5" s="1"/>
  <c r="FZ163" i="5"/>
  <c r="FY163" i="5"/>
  <c r="FV163" i="5"/>
  <c r="FU163" i="5"/>
  <c r="FS163" i="5"/>
  <c r="FR163" i="5"/>
  <c r="FQ163" i="5"/>
  <c r="FP163" i="5"/>
  <c r="FN163" i="5"/>
  <c r="FJ163" i="5"/>
  <c r="FI163" i="5"/>
  <c r="FW163" i="5" s="1"/>
  <c r="FH163" i="5"/>
  <c r="FG163" i="5"/>
  <c r="FE163" i="5"/>
  <c r="FD163" i="5"/>
  <c r="FC163" i="5"/>
  <c r="FM163" i="5" s="1"/>
  <c r="FB163" i="5"/>
  <c r="FL163" i="5" s="1"/>
  <c r="FZ162" i="5"/>
  <c r="FV162" i="5"/>
  <c r="FJ162" i="5"/>
  <c r="FI162" i="5"/>
  <c r="FW162" i="5" s="1"/>
  <c r="FH162" i="5"/>
  <c r="FG162" i="5"/>
  <c r="FD162" i="5"/>
  <c r="FE162" i="5" s="1"/>
  <c r="FC162" i="5"/>
  <c r="FM162" i="5" s="1"/>
  <c r="FB162" i="5"/>
  <c r="FL162" i="5" s="1"/>
  <c r="FY161" i="5"/>
  <c r="FU161" i="5"/>
  <c r="FS161" i="5"/>
  <c r="FR161" i="5"/>
  <c r="FI161" i="5"/>
  <c r="FH161" i="5"/>
  <c r="FZ161" i="5" s="1"/>
  <c r="FG161" i="5"/>
  <c r="FP161" i="5" s="1"/>
  <c r="FQ161" i="5" s="1"/>
  <c r="FE161" i="5"/>
  <c r="FD161" i="5"/>
  <c r="FN161" i="5" s="1"/>
  <c r="FC161" i="5"/>
  <c r="FM161" i="5" s="1"/>
  <c r="FB161" i="5"/>
  <c r="FL161" i="5" s="1"/>
  <c r="FZ160" i="5"/>
  <c r="FY160" i="5"/>
  <c r="FV160" i="5"/>
  <c r="FU160" i="5"/>
  <c r="FJ160" i="5"/>
  <c r="FI160" i="5"/>
  <c r="FW160" i="5" s="1"/>
  <c r="FH160" i="5"/>
  <c r="FG160" i="5"/>
  <c r="FP160" i="5" s="1"/>
  <c r="FQ160" i="5" s="1"/>
  <c r="FD160" i="5"/>
  <c r="FE160" i="5" s="1"/>
  <c r="FC160" i="5"/>
  <c r="FR160" i="5" s="1"/>
  <c r="FS160" i="5" s="1"/>
  <c r="FB160" i="5"/>
  <c r="FL160" i="5" s="1"/>
  <c r="FZ159" i="5"/>
  <c r="FV159" i="5"/>
  <c r="FU159" i="5"/>
  <c r="FQ159" i="5"/>
  <c r="FP159" i="5"/>
  <c r="FN159" i="5"/>
  <c r="FJ159" i="5"/>
  <c r="FI159" i="5"/>
  <c r="FW159" i="5" s="1"/>
  <c r="FH159" i="5"/>
  <c r="FG159" i="5"/>
  <c r="FE159" i="5"/>
  <c r="FD159" i="5"/>
  <c r="FC159" i="5"/>
  <c r="FM159" i="5" s="1"/>
  <c r="FB159" i="5"/>
  <c r="FL159" i="5" s="1"/>
  <c r="FU158" i="5"/>
  <c r="FR158" i="5"/>
  <c r="FS158" i="5" s="1"/>
  <c r="FJ158" i="5"/>
  <c r="FI158" i="5"/>
  <c r="FW158" i="5" s="1"/>
  <c r="FH158" i="5"/>
  <c r="FZ158" i="5" s="1"/>
  <c r="FG158" i="5"/>
  <c r="FP158" i="5" s="1"/>
  <c r="FQ158" i="5" s="1"/>
  <c r="FE158" i="5"/>
  <c r="FD158" i="5"/>
  <c r="FN158" i="5" s="1"/>
  <c r="FC158" i="5"/>
  <c r="FM158" i="5" s="1"/>
  <c r="FB158" i="5"/>
  <c r="FL158" i="5" s="1"/>
  <c r="FZ157" i="5"/>
  <c r="FW157" i="5"/>
  <c r="FV157" i="5"/>
  <c r="FU157" i="5"/>
  <c r="FP157" i="5"/>
  <c r="FQ157" i="5" s="1"/>
  <c r="FJ157" i="5"/>
  <c r="FI157" i="5"/>
  <c r="FH157" i="5"/>
  <c r="FG157" i="5"/>
  <c r="FE157" i="5"/>
  <c r="FD157" i="5"/>
  <c r="FN157" i="5" s="1"/>
  <c r="FC157" i="5"/>
  <c r="FM157" i="5" s="1"/>
  <c r="FB157" i="5"/>
  <c r="FL157" i="5" s="1"/>
  <c r="FU156" i="5"/>
  <c r="FR156" i="5"/>
  <c r="FS156" i="5" s="1"/>
  <c r="FJ156" i="5"/>
  <c r="FI156" i="5"/>
  <c r="FW156" i="5" s="1"/>
  <c r="FH156" i="5"/>
  <c r="FZ156" i="5" s="1"/>
  <c r="FG156" i="5"/>
  <c r="FP156" i="5" s="1"/>
  <c r="FQ156" i="5" s="1"/>
  <c r="FD156" i="5"/>
  <c r="FE156" i="5" s="1"/>
  <c r="FC156" i="5"/>
  <c r="FM156" i="5" s="1"/>
  <c r="FB156" i="5"/>
  <c r="FL156" i="5" s="1"/>
  <c r="FZ155" i="5"/>
  <c r="FW155" i="5"/>
  <c r="FV155" i="5"/>
  <c r="FU155" i="5"/>
  <c r="FP155" i="5"/>
  <c r="FQ155" i="5" s="1"/>
  <c r="FI155" i="5"/>
  <c r="FJ155" i="5" s="1"/>
  <c r="FH155" i="5"/>
  <c r="FG155" i="5"/>
  <c r="FE155" i="5"/>
  <c r="FD155" i="5"/>
  <c r="FN155" i="5" s="1"/>
  <c r="FC155" i="5"/>
  <c r="FM155" i="5" s="1"/>
  <c r="FB155" i="5"/>
  <c r="FL155" i="5" s="1"/>
  <c r="FU154" i="5"/>
  <c r="FR154" i="5"/>
  <c r="FS154" i="5" s="1"/>
  <c r="FJ154" i="5"/>
  <c r="FI154" i="5"/>
  <c r="FW154" i="5" s="1"/>
  <c r="FH154" i="5"/>
  <c r="FZ154" i="5" s="1"/>
  <c r="FG154" i="5"/>
  <c r="FP154" i="5" s="1"/>
  <c r="FQ154" i="5" s="1"/>
  <c r="FD154" i="5"/>
  <c r="FE154" i="5" s="1"/>
  <c r="FC154" i="5"/>
  <c r="FM154" i="5" s="1"/>
  <c r="FB154" i="5"/>
  <c r="FL154" i="5" s="1"/>
  <c r="FZ153" i="5"/>
  <c r="FW153" i="5"/>
  <c r="FV153" i="5"/>
  <c r="FU153" i="5"/>
  <c r="FP153" i="5"/>
  <c r="FQ153" i="5" s="1"/>
  <c r="FI153" i="5"/>
  <c r="FJ153" i="5" s="1"/>
  <c r="FH153" i="5"/>
  <c r="FG153" i="5"/>
  <c r="FE153" i="5"/>
  <c r="FD153" i="5"/>
  <c r="FN153" i="5" s="1"/>
  <c r="FC153" i="5"/>
  <c r="FM153" i="5" s="1"/>
  <c r="FB153" i="5"/>
  <c r="FL153" i="5" s="1"/>
  <c r="FU152" i="5"/>
  <c r="FR152" i="5"/>
  <c r="FS152" i="5" s="1"/>
  <c r="FJ152" i="5"/>
  <c r="FI152" i="5"/>
  <c r="FW152" i="5" s="1"/>
  <c r="FH152" i="5"/>
  <c r="FZ152" i="5" s="1"/>
  <c r="FG152" i="5"/>
  <c r="FP152" i="5" s="1"/>
  <c r="FQ152" i="5" s="1"/>
  <c r="FD152" i="5"/>
  <c r="FE152" i="5" s="1"/>
  <c r="FC152" i="5"/>
  <c r="FM152" i="5" s="1"/>
  <c r="FB152" i="5"/>
  <c r="FL152" i="5" s="1"/>
  <c r="FZ151" i="5"/>
  <c r="FW151" i="5"/>
  <c r="FV151" i="5"/>
  <c r="FP151" i="5"/>
  <c r="FQ151" i="5" s="1"/>
  <c r="FI151" i="5"/>
  <c r="FJ151" i="5" s="1"/>
  <c r="FH151" i="5"/>
  <c r="FG151" i="5"/>
  <c r="FU151" i="5" s="1"/>
  <c r="FE151" i="5"/>
  <c r="FD151" i="5"/>
  <c r="FN151" i="5" s="1"/>
  <c r="FC151" i="5"/>
  <c r="FR151" i="5" s="1"/>
  <c r="FB151" i="5"/>
  <c r="FL151" i="5" s="1"/>
  <c r="FU150" i="5"/>
  <c r="FR150" i="5"/>
  <c r="FJ150" i="5"/>
  <c r="FI150" i="5"/>
  <c r="FW150" i="5" s="1"/>
  <c r="FH150" i="5"/>
  <c r="FG150" i="5"/>
  <c r="FP150" i="5" s="1"/>
  <c r="FQ150" i="5" s="1"/>
  <c r="FD150" i="5"/>
  <c r="FE150" i="5" s="1"/>
  <c r="FC150" i="5"/>
  <c r="FM150" i="5" s="1"/>
  <c r="FB150" i="5"/>
  <c r="FL150" i="5" s="1"/>
  <c r="FZ149" i="5"/>
  <c r="FW149" i="5"/>
  <c r="FV149" i="5"/>
  <c r="FP149" i="5"/>
  <c r="FQ149" i="5" s="1"/>
  <c r="FM149" i="5"/>
  <c r="FI149" i="5"/>
  <c r="FJ149" i="5" s="1"/>
  <c r="FH149" i="5"/>
  <c r="FG149" i="5"/>
  <c r="FU149" i="5" s="1"/>
  <c r="FE149" i="5"/>
  <c r="FD149" i="5"/>
  <c r="FN149" i="5" s="1"/>
  <c r="FC149" i="5"/>
  <c r="FR149" i="5" s="1"/>
  <c r="FB149" i="5"/>
  <c r="FL149" i="5" s="1"/>
  <c r="FU148" i="5"/>
  <c r="FR148" i="5"/>
  <c r="FQ148" i="5"/>
  <c r="FJ148" i="5"/>
  <c r="FI148" i="5"/>
  <c r="FW148" i="5" s="1"/>
  <c r="FH148" i="5"/>
  <c r="FG148" i="5"/>
  <c r="FP148" i="5" s="1"/>
  <c r="FD148" i="5"/>
  <c r="FE148" i="5" s="1"/>
  <c r="FC148" i="5"/>
  <c r="FM148" i="5" s="1"/>
  <c r="FB148" i="5"/>
  <c r="FL148" i="5" s="1"/>
  <c r="FZ147" i="5"/>
  <c r="FW147" i="5"/>
  <c r="FV147" i="5"/>
  <c r="FP147" i="5"/>
  <c r="FQ147" i="5" s="1"/>
  <c r="FI147" i="5"/>
  <c r="FJ147" i="5" s="1"/>
  <c r="FH147" i="5"/>
  <c r="FG147" i="5"/>
  <c r="FU147" i="5" s="1"/>
  <c r="FE147" i="5"/>
  <c r="FD147" i="5"/>
  <c r="FN147" i="5" s="1"/>
  <c r="FC147" i="5"/>
  <c r="FR147" i="5" s="1"/>
  <c r="FB147" i="5"/>
  <c r="FL147" i="5" s="1"/>
  <c r="FR146" i="5"/>
  <c r="FJ146" i="5"/>
  <c r="FI146" i="5"/>
  <c r="FW146" i="5" s="1"/>
  <c r="FH146" i="5"/>
  <c r="FG146" i="5"/>
  <c r="FP146" i="5" s="1"/>
  <c r="FQ146" i="5" s="1"/>
  <c r="FD146" i="5"/>
  <c r="FE146" i="5" s="1"/>
  <c r="FC146" i="5"/>
  <c r="FM146" i="5" s="1"/>
  <c r="FB146" i="5"/>
  <c r="FL146" i="5" s="1"/>
  <c r="FZ145" i="5"/>
  <c r="FW145" i="5"/>
  <c r="FV145" i="5"/>
  <c r="FP145" i="5"/>
  <c r="FQ145" i="5" s="1"/>
  <c r="FI145" i="5"/>
  <c r="FJ145" i="5" s="1"/>
  <c r="FH145" i="5"/>
  <c r="FG145" i="5"/>
  <c r="FU145" i="5" s="1"/>
  <c r="FE145" i="5"/>
  <c r="FD145" i="5"/>
  <c r="FN145" i="5" s="1"/>
  <c r="FC145" i="5"/>
  <c r="FR145" i="5" s="1"/>
  <c r="FB145" i="5"/>
  <c r="FL145" i="5" s="1"/>
  <c r="FR144" i="5"/>
  <c r="FQ144" i="5"/>
  <c r="FJ144" i="5"/>
  <c r="FI144" i="5"/>
  <c r="FW144" i="5" s="1"/>
  <c r="FH144" i="5"/>
  <c r="FG144" i="5"/>
  <c r="FP144" i="5" s="1"/>
  <c r="FD144" i="5"/>
  <c r="FE144" i="5" s="1"/>
  <c r="FC144" i="5"/>
  <c r="FM144" i="5" s="1"/>
  <c r="FB144" i="5"/>
  <c r="FL144" i="5" s="1"/>
  <c r="FZ143" i="5"/>
  <c r="FW143" i="5"/>
  <c r="FV143" i="5"/>
  <c r="FP143" i="5"/>
  <c r="FQ143" i="5" s="1"/>
  <c r="FI143" i="5"/>
  <c r="FJ143" i="5" s="1"/>
  <c r="FH143" i="5"/>
  <c r="FG143" i="5"/>
  <c r="FU143" i="5" s="1"/>
  <c r="FD143" i="5"/>
  <c r="FE143" i="5" s="1"/>
  <c r="FC143" i="5"/>
  <c r="FR143" i="5" s="1"/>
  <c r="FS143" i="5" s="1"/>
  <c r="FB143" i="5"/>
  <c r="FL143" i="5" s="1"/>
  <c r="FS142" i="5"/>
  <c r="FR142" i="5"/>
  <c r="FY142" i="5" s="1"/>
  <c r="FQ142" i="5"/>
  <c r="FJ142" i="5"/>
  <c r="FI142" i="5"/>
  <c r="FW142" i="5" s="1"/>
  <c r="FH142" i="5"/>
  <c r="FG142" i="5"/>
  <c r="FP142" i="5" s="1"/>
  <c r="FD142" i="5"/>
  <c r="FC142" i="5"/>
  <c r="FM142" i="5" s="1"/>
  <c r="FB142" i="5"/>
  <c r="FL142" i="5" s="1"/>
  <c r="FZ141" i="5"/>
  <c r="FY141" i="5"/>
  <c r="FV141" i="5"/>
  <c r="FP141" i="5"/>
  <c r="FQ141" i="5" s="1"/>
  <c r="FM141" i="5"/>
  <c r="FI141" i="5"/>
  <c r="FJ141" i="5" s="1"/>
  <c r="FH141" i="5"/>
  <c r="FG141" i="5"/>
  <c r="FU141" i="5" s="1"/>
  <c r="FD141" i="5"/>
  <c r="FC141" i="5"/>
  <c r="FR141" i="5" s="1"/>
  <c r="FS141" i="5" s="1"/>
  <c r="FB141" i="5"/>
  <c r="FL141" i="5" s="1"/>
  <c r="FW140" i="5"/>
  <c r="FV140" i="5"/>
  <c r="FN140" i="5"/>
  <c r="FL140" i="5"/>
  <c r="FJ140" i="5"/>
  <c r="FI140" i="5"/>
  <c r="FH140" i="5"/>
  <c r="FZ140" i="5" s="1"/>
  <c r="FG140" i="5"/>
  <c r="FD140" i="5"/>
  <c r="FE140" i="5" s="1"/>
  <c r="FC140" i="5"/>
  <c r="FM140" i="5" s="1"/>
  <c r="FB140" i="5"/>
  <c r="FW139" i="5"/>
  <c r="FN139" i="5"/>
  <c r="FI139" i="5"/>
  <c r="FJ139" i="5" s="1"/>
  <c r="FH139" i="5"/>
  <c r="FG139" i="5"/>
  <c r="FU139" i="5" s="1"/>
  <c r="FE139" i="5"/>
  <c r="FD139" i="5"/>
  <c r="FC139" i="5"/>
  <c r="FR139" i="5" s="1"/>
  <c r="FY139" i="5" s="1"/>
  <c r="FB139" i="5"/>
  <c r="FL139" i="5" s="1"/>
  <c r="FU138" i="5"/>
  <c r="FS138" i="5"/>
  <c r="FQ138" i="5"/>
  <c r="FJ138" i="5"/>
  <c r="FI138" i="5"/>
  <c r="FW138" i="5" s="1"/>
  <c r="FH138" i="5"/>
  <c r="FZ138" i="5" s="1"/>
  <c r="FG138" i="5"/>
  <c r="FP138" i="5" s="1"/>
  <c r="FD138" i="5"/>
  <c r="FE138" i="5" s="1"/>
  <c r="FC138" i="5"/>
  <c r="FR138" i="5" s="1"/>
  <c r="FY138" i="5" s="1"/>
  <c r="FB138" i="5"/>
  <c r="FL138" i="5" s="1"/>
  <c r="FY137" i="5"/>
  <c r="FV137" i="5"/>
  <c r="FR137" i="5"/>
  <c r="FS137" i="5" s="1"/>
  <c r="FM137" i="5"/>
  <c r="FI137" i="5"/>
  <c r="FH137" i="5"/>
  <c r="FZ137" i="5" s="1"/>
  <c r="FG137" i="5"/>
  <c r="FU137" i="5" s="1"/>
  <c r="FE137" i="5"/>
  <c r="FD137" i="5"/>
  <c r="FN137" i="5" s="1"/>
  <c r="FC137" i="5"/>
  <c r="FB137" i="5"/>
  <c r="FL137" i="5" s="1"/>
  <c r="FW136" i="5"/>
  <c r="FU136" i="5"/>
  <c r="FN136" i="5"/>
  <c r="FL136" i="5"/>
  <c r="FI136" i="5"/>
  <c r="FJ136" i="5" s="1"/>
  <c r="FH136" i="5"/>
  <c r="FZ136" i="5" s="1"/>
  <c r="FG136" i="5"/>
  <c r="FP136" i="5" s="1"/>
  <c r="FQ136" i="5" s="1"/>
  <c r="FD136" i="5"/>
  <c r="FE136" i="5" s="1"/>
  <c r="FC136" i="5"/>
  <c r="FB136" i="5"/>
  <c r="FZ135" i="5"/>
  <c r="FW135" i="5"/>
  <c r="FV135" i="5"/>
  <c r="FQ135" i="5"/>
  <c r="FP135" i="5"/>
  <c r="FN135" i="5"/>
  <c r="FL135" i="5"/>
  <c r="FI135" i="5"/>
  <c r="FJ135" i="5" s="1"/>
  <c r="FH135" i="5"/>
  <c r="FG135" i="5"/>
  <c r="FU135" i="5" s="1"/>
  <c r="FE135" i="5"/>
  <c r="FD135" i="5"/>
  <c r="FC135" i="5"/>
  <c r="FB135" i="5"/>
  <c r="FY134" i="5"/>
  <c r="FW134" i="5"/>
  <c r="FS134" i="5"/>
  <c r="FR134" i="5"/>
  <c r="FQ134" i="5"/>
  <c r="FM134" i="5"/>
  <c r="FJ134" i="5"/>
  <c r="FI134" i="5"/>
  <c r="FH134" i="5"/>
  <c r="FG134" i="5"/>
  <c r="FP134" i="5" s="1"/>
  <c r="FD134" i="5"/>
  <c r="FC134" i="5"/>
  <c r="FB134" i="5"/>
  <c r="FL134" i="5" s="1"/>
  <c r="FZ133" i="5"/>
  <c r="FV133" i="5"/>
  <c r="FR133" i="5"/>
  <c r="FI133" i="5"/>
  <c r="FH133" i="5"/>
  <c r="FG133" i="5"/>
  <c r="FD133" i="5"/>
  <c r="FE133" i="5" s="1"/>
  <c r="FC133" i="5"/>
  <c r="FM133" i="5" s="1"/>
  <c r="FB133" i="5"/>
  <c r="FL133" i="5" s="1"/>
  <c r="FW132" i="5"/>
  <c r="FV132" i="5"/>
  <c r="FU132" i="5"/>
  <c r="FR132" i="5"/>
  <c r="FL132" i="5"/>
  <c r="FI132" i="5"/>
  <c r="FJ132" i="5" s="1"/>
  <c r="FH132" i="5"/>
  <c r="FZ132" i="5" s="1"/>
  <c r="FG132" i="5"/>
  <c r="FP132" i="5" s="1"/>
  <c r="FQ132" i="5" s="1"/>
  <c r="FD132" i="5"/>
  <c r="FE132" i="5" s="1"/>
  <c r="FC132" i="5"/>
  <c r="FM132" i="5" s="1"/>
  <c r="FB132" i="5"/>
  <c r="FZ131" i="5"/>
  <c r="FW131" i="5"/>
  <c r="FN131" i="5"/>
  <c r="FL131" i="5"/>
  <c r="FI131" i="5"/>
  <c r="FJ131" i="5" s="1"/>
  <c r="FH131" i="5"/>
  <c r="FV131" i="5" s="1"/>
  <c r="FG131" i="5"/>
  <c r="FU131" i="5" s="1"/>
  <c r="FE131" i="5"/>
  <c r="FD131" i="5"/>
  <c r="FC131" i="5"/>
  <c r="FB131" i="5"/>
  <c r="FW130" i="5"/>
  <c r="FP130" i="5"/>
  <c r="FQ130" i="5" s="1"/>
  <c r="FJ130" i="5"/>
  <c r="FI130" i="5"/>
  <c r="FH130" i="5"/>
  <c r="FG130" i="5"/>
  <c r="FU130" i="5" s="1"/>
  <c r="FE130" i="5"/>
  <c r="FD130" i="5"/>
  <c r="FN130" i="5" s="1"/>
  <c r="FC130" i="5"/>
  <c r="FR130" i="5" s="1"/>
  <c r="FB130" i="5"/>
  <c r="FL130" i="5" s="1"/>
  <c r="FW129" i="5"/>
  <c r="FU129" i="5"/>
  <c r="FJ129" i="5"/>
  <c r="FI129" i="5"/>
  <c r="FH129" i="5"/>
  <c r="FG129" i="5"/>
  <c r="FP129" i="5" s="1"/>
  <c r="FQ129" i="5" s="1"/>
  <c r="FE129" i="5"/>
  <c r="FD129" i="5"/>
  <c r="FN129" i="5" s="1"/>
  <c r="FC129" i="5"/>
  <c r="FM129" i="5" s="1"/>
  <c r="FB129" i="5"/>
  <c r="FL129" i="5" s="1"/>
  <c r="FZ128" i="5"/>
  <c r="FW128" i="5"/>
  <c r="FR128" i="5"/>
  <c r="FP128" i="5"/>
  <c r="FQ128" i="5" s="1"/>
  <c r="FJ128" i="5"/>
  <c r="FI128" i="5"/>
  <c r="FH128" i="5"/>
  <c r="FV128" i="5" s="1"/>
  <c r="FG128" i="5"/>
  <c r="FU128" i="5" s="1"/>
  <c r="FE128" i="5"/>
  <c r="FD128" i="5"/>
  <c r="FN128" i="5" s="1"/>
  <c r="FC128" i="5"/>
  <c r="FM128" i="5" s="1"/>
  <c r="FB128" i="5"/>
  <c r="FL128" i="5" s="1"/>
  <c r="FW127" i="5"/>
  <c r="FU127" i="5"/>
  <c r="FM127" i="5"/>
  <c r="FJ127" i="5"/>
  <c r="FI127" i="5"/>
  <c r="FH127" i="5"/>
  <c r="FG127" i="5"/>
  <c r="FP127" i="5" s="1"/>
  <c r="FQ127" i="5" s="1"/>
  <c r="FE127" i="5"/>
  <c r="FD127" i="5"/>
  <c r="FN127" i="5" s="1"/>
  <c r="FC127" i="5"/>
  <c r="FR127" i="5" s="1"/>
  <c r="FB127" i="5"/>
  <c r="FL127" i="5" s="1"/>
  <c r="FW126" i="5"/>
  <c r="FR126" i="5"/>
  <c r="FP126" i="5"/>
  <c r="FQ126" i="5" s="1"/>
  <c r="FJ126" i="5"/>
  <c r="FI126" i="5"/>
  <c r="FH126" i="5"/>
  <c r="FV126" i="5" s="1"/>
  <c r="FG126" i="5"/>
  <c r="FU126" i="5" s="1"/>
  <c r="FE126" i="5"/>
  <c r="FD126" i="5"/>
  <c r="FN126" i="5" s="1"/>
  <c r="FC126" i="5"/>
  <c r="FM126" i="5" s="1"/>
  <c r="FB126" i="5"/>
  <c r="FL126" i="5" s="1"/>
  <c r="FW125" i="5"/>
  <c r="FU125" i="5"/>
  <c r="FJ125" i="5"/>
  <c r="FI125" i="5"/>
  <c r="FH125" i="5"/>
  <c r="FG125" i="5"/>
  <c r="FP125" i="5" s="1"/>
  <c r="FQ125" i="5" s="1"/>
  <c r="FE125" i="5"/>
  <c r="FD125" i="5"/>
  <c r="FN125" i="5" s="1"/>
  <c r="FC125" i="5"/>
  <c r="FR125" i="5" s="1"/>
  <c r="FB125" i="5"/>
  <c r="FL125" i="5" s="1"/>
  <c r="FZ124" i="5"/>
  <c r="FW124" i="5"/>
  <c r="FR124" i="5"/>
  <c r="FP124" i="5"/>
  <c r="FQ124" i="5" s="1"/>
  <c r="FM124" i="5"/>
  <c r="FJ124" i="5"/>
  <c r="FI124" i="5"/>
  <c r="FH124" i="5"/>
  <c r="FV124" i="5" s="1"/>
  <c r="FG124" i="5"/>
  <c r="FU124" i="5" s="1"/>
  <c r="FE124" i="5"/>
  <c r="FD124" i="5"/>
  <c r="FN124" i="5" s="1"/>
  <c r="FC124" i="5"/>
  <c r="FB124" i="5"/>
  <c r="FL124" i="5" s="1"/>
  <c r="FW123" i="5"/>
  <c r="FU123" i="5"/>
  <c r="FM123" i="5"/>
  <c r="FJ123" i="5"/>
  <c r="FI123" i="5"/>
  <c r="FH123" i="5"/>
  <c r="FG123" i="5"/>
  <c r="FP123" i="5" s="1"/>
  <c r="FQ123" i="5" s="1"/>
  <c r="FE123" i="5"/>
  <c r="FD123" i="5"/>
  <c r="FN123" i="5" s="1"/>
  <c r="FC123" i="5"/>
  <c r="FR123" i="5" s="1"/>
  <c r="FB123" i="5"/>
  <c r="FL123" i="5" s="1"/>
  <c r="FW122" i="5"/>
  <c r="FP122" i="5"/>
  <c r="FQ122" i="5" s="1"/>
  <c r="FJ122" i="5"/>
  <c r="FI122" i="5"/>
  <c r="FH122" i="5"/>
  <c r="FV122" i="5" s="1"/>
  <c r="FG122" i="5"/>
  <c r="FU122" i="5" s="1"/>
  <c r="FE122" i="5"/>
  <c r="FD122" i="5"/>
  <c r="FN122" i="5" s="1"/>
  <c r="FC122" i="5"/>
  <c r="FB122" i="5"/>
  <c r="FL122" i="5" s="1"/>
  <c r="FW121" i="5"/>
  <c r="FU121" i="5"/>
  <c r="FJ121" i="5"/>
  <c r="FI121" i="5"/>
  <c r="FH121" i="5"/>
  <c r="FG121" i="5"/>
  <c r="FP121" i="5" s="1"/>
  <c r="FQ121" i="5" s="1"/>
  <c r="FE121" i="5"/>
  <c r="FD121" i="5"/>
  <c r="FN121" i="5" s="1"/>
  <c r="FC121" i="5"/>
  <c r="FR121" i="5" s="1"/>
  <c r="FB121" i="5"/>
  <c r="FL121" i="5" s="1"/>
  <c r="FW120" i="5"/>
  <c r="FR120" i="5"/>
  <c r="FP120" i="5"/>
  <c r="FQ120" i="5" s="1"/>
  <c r="FM120" i="5"/>
  <c r="FJ120" i="5"/>
  <c r="FI120" i="5"/>
  <c r="FH120" i="5"/>
  <c r="FV120" i="5" s="1"/>
  <c r="FG120" i="5"/>
  <c r="FU120" i="5" s="1"/>
  <c r="FE120" i="5"/>
  <c r="FD120" i="5"/>
  <c r="FN120" i="5" s="1"/>
  <c r="FC120" i="5"/>
  <c r="FB120" i="5"/>
  <c r="FL120" i="5" s="1"/>
  <c r="FW119" i="5"/>
  <c r="FU119" i="5"/>
  <c r="FR119" i="5"/>
  <c r="FQ119" i="5"/>
  <c r="FJ119" i="5"/>
  <c r="FI119" i="5"/>
  <c r="FH119" i="5"/>
  <c r="FG119" i="5"/>
  <c r="FP119" i="5" s="1"/>
  <c r="FE119" i="5"/>
  <c r="FD119" i="5"/>
  <c r="FN119" i="5" s="1"/>
  <c r="FC119" i="5"/>
  <c r="FM119" i="5" s="1"/>
  <c r="FB119" i="5"/>
  <c r="FL119" i="5" s="1"/>
  <c r="FZ118" i="5"/>
  <c r="FW118" i="5"/>
  <c r="FV118" i="5"/>
  <c r="FP118" i="5"/>
  <c r="FQ118" i="5" s="1"/>
  <c r="FJ118" i="5"/>
  <c r="FI118" i="5"/>
  <c r="FH118" i="5"/>
  <c r="FG118" i="5"/>
  <c r="FU118" i="5" s="1"/>
  <c r="FE118" i="5"/>
  <c r="FD118" i="5"/>
  <c r="FN118" i="5" s="1"/>
  <c r="FC118" i="5"/>
  <c r="FR118" i="5" s="1"/>
  <c r="FB118" i="5"/>
  <c r="FL118" i="5" s="1"/>
  <c r="FW117" i="5"/>
  <c r="FU117" i="5"/>
  <c r="FQ117" i="5"/>
  <c r="FJ117" i="5"/>
  <c r="FI117" i="5"/>
  <c r="FH117" i="5"/>
  <c r="FG117" i="5"/>
  <c r="FP117" i="5" s="1"/>
  <c r="FE117" i="5"/>
  <c r="FD117" i="5"/>
  <c r="FN117" i="5" s="1"/>
  <c r="FC117" i="5"/>
  <c r="FR117" i="5" s="1"/>
  <c r="FB117" i="5"/>
  <c r="FL117" i="5" s="1"/>
  <c r="FZ116" i="5"/>
  <c r="FW116" i="5"/>
  <c r="FQ116" i="5"/>
  <c r="FP116" i="5"/>
  <c r="FJ116" i="5"/>
  <c r="FI116" i="5"/>
  <c r="FH116" i="5"/>
  <c r="FV116" i="5" s="1"/>
  <c r="FG116" i="5"/>
  <c r="FU116" i="5" s="1"/>
  <c r="FE116" i="5"/>
  <c r="FD116" i="5"/>
  <c r="FN116" i="5" s="1"/>
  <c r="FC116" i="5"/>
  <c r="FM116" i="5" s="1"/>
  <c r="FB116" i="5"/>
  <c r="FL116" i="5" s="1"/>
  <c r="FW115" i="5"/>
  <c r="FQ115" i="5"/>
  <c r="FJ115" i="5"/>
  <c r="FI115" i="5"/>
  <c r="FH115" i="5"/>
  <c r="FZ115" i="5" s="1"/>
  <c r="FG115" i="5"/>
  <c r="FP115" i="5" s="1"/>
  <c r="FE115" i="5"/>
  <c r="FD115" i="5"/>
  <c r="FN115" i="5" s="1"/>
  <c r="FC115" i="5"/>
  <c r="FM115" i="5" s="1"/>
  <c r="FB115" i="5"/>
  <c r="FL115" i="5" s="1"/>
  <c r="FW114" i="5"/>
  <c r="FP114" i="5"/>
  <c r="FQ114" i="5" s="1"/>
  <c r="FJ114" i="5"/>
  <c r="FI114" i="5"/>
  <c r="FH114" i="5"/>
  <c r="FZ114" i="5" s="1"/>
  <c r="FG114" i="5"/>
  <c r="FU114" i="5" s="1"/>
  <c r="FE114" i="5"/>
  <c r="FD114" i="5"/>
  <c r="FN114" i="5" s="1"/>
  <c r="FC114" i="5"/>
  <c r="FM114" i="5" s="1"/>
  <c r="FB114" i="5"/>
  <c r="FL114" i="5" s="1"/>
  <c r="FW113" i="5"/>
  <c r="FM113" i="5"/>
  <c r="FJ113" i="5"/>
  <c r="FI113" i="5"/>
  <c r="FH113" i="5"/>
  <c r="FZ113" i="5" s="1"/>
  <c r="FG113" i="5"/>
  <c r="FP113" i="5" s="1"/>
  <c r="FQ113" i="5" s="1"/>
  <c r="FE113" i="5"/>
  <c r="FD113" i="5"/>
  <c r="FN113" i="5" s="1"/>
  <c r="FC113" i="5"/>
  <c r="FR113" i="5" s="1"/>
  <c r="FB113" i="5"/>
  <c r="FL113" i="5" s="1"/>
  <c r="FW112" i="5"/>
  <c r="FM112" i="5"/>
  <c r="FJ112" i="5"/>
  <c r="FI112" i="5"/>
  <c r="FH112" i="5"/>
  <c r="FZ112" i="5" s="1"/>
  <c r="FG112" i="5"/>
  <c r="FU112" i="5" s="1"/>
  <c r="FE112" i="5"/>
  <c r="FD112" i="5"/>
  <c r="FN112" i="5" s="1"/>
  <c r="FC112" i="5"/>
  <c r="FR112" i="5" s="1"/>
  <c r="FB112" i="5"/>
  <c r="FL112" i="5" s="1"/>
  <c r="FW111" i="5"/>
  <c r="FR111" i="5"/>
  <c r="FJ111" i="5"/>
  <c r="FI111" i="5"/>
  <c r="FH111" i="5"/>
  <c r="FZ111" i="5" s="1"/>
  <c r="FG111" i="5"/>
  <c r="FP111" i="5" s="1"/>
  <c r="FQ111" i="5" s="1"/>
  <c r="FE111" i="5"/>
  <c r="FD111" i="5"/>
  <c r="FN111" i="5" s="1"/>
  <c r="FC111" i="5"/>
  <c r="FM111" i="5" s="1"/>
  <c r="FB111" i="5"/>
  <c r="FL111" i="5" s="1"/>
  <c r="FZ110" i="5"/>
  <c r="FW110" i="5"/>
  <c r="FR110" i="5"/>
  <c r="FJ110" i="5"/>
  <c r="FI110" i="5"/>
  <c r="FH110" i="5"/>
  <c r="FV110" i="5" s="1"/>
  <c r="FG110" i="5"/>
  <c r="FU110" i="5" s="1"/>
  <c r="FE110" i="5"/>
  <c r="FD110" i="5"/>
  <c r="FN110" i="5" s="1"/>
  <c r="FC110" i="5"/>
  <c r="FM110" i="5" s="1"/>
  <c r="FB110" i="5"/>
  <c r="FL110" i="5" s="1"/>
  <c r="FW109" i="5"/>
  <c r="FR109" i="5"/>
  <c r="FQ109" i="5"/>
  <c r="FJ109" i="5"/>
  <c r="FI109" i="5"/>
  <c r="FH109" i="5"/>
  <c r="FZ109" i="5" s="1"/>
  <c r="FG109" i="5"/>
  <c r="FP109" i="5" s="1"/>
  <c r="FE109" i="5"/>
  <c r="FD109" i="5"/>
  <c r="FN109" i="5" s="1"/>
  <c r="FC109" i="5"/>
  <c r="FM109" i="5" s="1"/>
  <c r="FB109" i="5"/>
  <c r="FL109" i="5" s="1"/>
  <c r="FZ108" i="5"/>
  <c r="FW108" i="5"/>
  <c r="FQ108" i="5"/>
  <c r="FP108" i="5"/>
  <c r="FJ108" i="5"/>
  <c r="FI108" i="5"/>
  <c r="FH108" i="5"/>
  <c r="FV108" i="5" s="1"/>
  <c r="FG108" i="5"/>
  <c r="FU108" i="5" s="1"/>
  <c r="FE108" i="5"/>
  <c r="FD108" i="5"/>
  <c r="FN108" i="5" s="1"/>
  <c r="FC108" i="5"/>
  <c r="FR108" i="5" s="1"/>
  <c r="FB108" i="5"/>
  <c r="FL108" i="5" s="1"/>
  <c r="FW107" i="5"/>
  <c r="FJ107" i="5"/>
  <c r="FI107" i="5"/>
  <c r="FH107" i="5"/>
  <c r="FZ107" i="5" s="1"/>
  <c r="FG107" i="5"/>
  <c r="FP107" i="5" s="1"/>
  <c r="FQ107" i="5" s="1"/>
  <c r="FE107" i="5"/>
  <c r="FD107" i="5"/>
  <c r="FN107" i="5" s="1"/>
  <c r="FC107" i="5"/>
  <c r="FR107" i="5" s="1"/>
  <c r="FB107" i="5"/>
  <c r="FL107" i="5" s="1"/>
  <c r="FW106" i="5"/>
  <c r="FR106" i="5"/>
  <c r="FJ106" i="5"/>
  <c r="FI106" i="5"/>
  <c r="FH106" i="5"/>
  <c r="FV106" i="5" s="1"/>
  <c r="FG106" i="5"/>
  <c r="FU106" i="5" s="1"/>
  <c r="FE106" i="5"/>
  <c r="FD106" i="5"/>
  <c r="FN106" i="5" s="1"/>
  <c r="FC106" i="5"/>
  <c r="FM106" i="5" s="1"/>
  <c r="FB106" i="5"/>
  <c r="FL106" i="5" s="1"/>
  <c r="FW105" i="5"/>
  <c r="FJ105" i="5"/>
  <c r="FI105" i="5"/>
  <c r="FH105" i="5"/>
  <c r="FG105" i="5"/>
  <c r="FP105" i="5" s="1"/>
  <c r="FQ105" i="5" s="1"/>
  <c r="FE105" i="5"/>
  <c r="FD105" i="5"/>
  <c r="FN105" i="5" s="1"/>
  <c r="FC105" i="5"/>
  <c r="FR105" i="5" s="1"/>
  <c r="FB105" i="5"/>
  <c r="FL105" i="5" s="1"/>
  <c r="FW104" i="5"/>
  <c r="FJ104" i="5"/>
  <c r="FI104" i="5"/>
  <c r="FH104" i="5"/>
  <c r="FZ104" i="5" s="1"/>
  <c r="FG104" i="5"/>
  <c r="FU104" i="5" s="1"/>
  <c r="FE104" i="5"/>
  <c r="FD104" i="5"/>
  <c r="FN104" i="5" s="1"/>
  <c r="FC104" i="5"/>
  <c r="FR104" i="5" s="1"/>
  <c r="FB104" i="5"/>
  <c r="FL104" i="5" s="1"/>
  <c r="FW103" i="5"/>
  <c r="FU103" i="5"/>
  <c r="FR103" i="5"/>
  <c r="FJ103" i="5"/>
  <c r="FI103" i="5"/>
  <c r="FH103" i="5"/>
  <c r="FZ103" i="5" s="1"/>
  <c r="FG103" i="5"/>
  <c r="FP103" i="5" s="1"/>
  <c r="FQ103" i="5" s="1"/>
  <c r="FE103" i="5"/>
  <c r="FD103" i="5"/>
  <c r="FN103" i="5" s="1"/>
  <c r="FC103" i="5"/>
  <c r="FM103" i="5" s="1"/>
  <c r="FB103" i="5"/>
  <c r="FL103" i="5" s="1"/>
  <c r="FZ102" i="5"/>
  <c r="FW102" i="5"/>
  <c r="FR102" i="5"/>
  <c r="FP102" i="5"/>
  <c r="FQ102" i="5" s="1"/>
  <c r="FL102" i="5"/>
  <c r="FI102" i="5"/>
  <c r="FJ102" i="5" s="1"/>
  <c r="FH102" i="5"/>
  <c r="FV102" i="5" s="1"/>
  <c r="FG102" i="5"/>
  <c r="FU102" i="5" s="1"/>
  <c r="FE102" i="5"/>
  <c r="FD102" i="5"/>
  <c r="FN102" i="5" s="1"/>
  <c r="FC102" i="5"/>
  <c r="FM102" i="5" s="1"/>
  <c r="FB102" i="5"/>
  <c r="FW101" i="5"/>
  <c r="FQ101" i="5"/>
  <c r="FL101" i="5"/>
  <c r="FJ101" i="5"/>
  <c r="FI101" i="5"/>
  <c r="FH101" i="5"/>
  <c r="FZ101" i="5" s="1"/>
  <c r="FG101" i="5"/>
  <c r="FP101" i="5" s="1"/>
  <c r="FD101" i="5"/>
  <c r="FE101" i="5" s="1"/>
  <c r="FC101" i="5"/>
  <c r="FB101" i="5"/>
  <c r="FZ100" i="5"/>
  <c r="FW100" i="5"/>
  <c r="FV100" i="5"/>
  <c r="FR100" i="5"/>
  <c r="FM100" i="5"/>
  <c r="FI100" i="5"/>
  <c r="FJ100" i="5" s="1"/>
  <c r="FH100" i="5"/>
  <c r="FG100" i="5"/>
  <c r="FU100" i="5" s="1"/>
  <c r="FE100" i="5"/>
  <c r="FD100" i="5"/>
  <c r="FN100" i="5" s="1"/>
  <c r="FC100" i="5"/>
  <c r="FB100" i="5"/>
  <c r="FL100" i="5" s="1"/>
  <c r="FW99" i="5"/>
  <c r="FR99" i="5"/>
  <c r="FQ99" i="5"/>
  <c r="FJ99" i="5"/>
  <c r="FI99" i="5"/>
  <c r="FH99" i="5"/>
  <c r="FZ99" i="5" s="1"/>
  <c r="FG99" i="5"/>
  <c r="FP99" i="5" s="1"/>
  <c r="FD99" i="5"/>
  <c r="FE99" i="5" s="1"/>
  <c r="FC99" i="5"/>
  <c r="FM99" i="5" s="1"/>
  <c r="FB99" i="5"/>
  <c r="FL99" i="5" s="1"/>
  <c r="FW98" i="5"/>
  <c r="FP98" i="5"/>
  <c r="FQ98" i="5" s="1"/>
  <c r="FI98" i="5"/>
  <c r="FJ98" i="5" s="1"/>
  <c r="FH98" i="5"/>
  <c r="FG98" i="5"/>
  <c r="FU98" i="5" s="1"/>
  <c r="FE98" i="5"/>
  <c r="FD98" i="5"/>
  <c r="FN98" i="5" s="1"/>
  <c r="FC98" i="5"/>
  <c r="FR98" i="5" s="1"/>
  <c r="FB98" i="5"/>
  <c r="FL98" i="5" s="1"/>
  <c r="FW97" i="5"/>
  <c r="FU97" i="5"/>
  <c r="FL97" i="5"/>
  <c r="FJ97" i="5"/>
  <c r="FI97" i="5"/>
  <c r="FH97" i="5"/>
  <c r="FZ97" i="5" s="1"/>
  <c r="FG97" i="5"/>
  <c r="FP97" i="5" s="1"/>
  <c r="FQ97" i="5" s="1"/>
  <c r="FD97" i="5"/>
  <c r="FE97" i="5" s="1"/>
  <c r="FC97" i="5"/>
  <c r="FR97" i="5" s="1"/>
  <c r="FB97" i="5"/>
  <c r="FW96" i="5"/>
  <c r="FN96" i="5"/>
  <c r="FI96" i="5"/>
  <c r="FJ96" i="5" s="1"/>
  <c r="FH96" i="5"/>
  <c r="FG96" i="5"/>
  <c r="FU96" i="5" s="1"/>
  <c r="FE96" i="5"/>
  <c r="FD96" i="5"/>
  <c r="FC96" i="5"/>
  <c r="FR96" i="5" s="1"/>
  <c r="FY96" i="5" s="1"/>
  <c r="FB96" i="5"/>
  <c r="FL96" i="5" s="1"/>
  <c r="FV95" i="5"/>
  <c r="FU95" i="5"/>
  <c r="FQ95" i="5"/>
  <c r="FJ95" i="5"/>
  <c r="FI95" i="5"/>
  <c r="FW95" i="5" s="1"/>
  <c r="FH95" i="5"/>
  <c r="FZ95" i="5" s="1"/>
  <c r="FG95" i="5"/>
  <c r="FP95" i="5" s="1"/>
  <c r="FD95" i="5"/>
  <c r="FE95" i="5" s="1"/>
  <c r="FC95" i="5"/>
  <c r="FR95" i="5" s="1"/>
  <c r="FB95" i="5"/>
  <c r="FL95" i="5" s="1"/>
  <c r="FY94" i="5"/>
  <c r="FV94" i="5"/>
  <c r="FR94" i="5"/>
  <c r="FS94" i="5" s="1"/>
  <c r="FM94" i="5"/>
  <c r="FI94" i="5"/>
  <c r="FJ94" i="5" s="1"/>
  <c r="FH94" i="5"/>
  <c r="FZ94" i="5" s="1"/>
  <c r="FG94" i="5"/>
  <c r="FU94" i="5" s="1"/>
  <c r="FE94" i="5"/>
  <c r="FD94" i="5"/>
  <c r="FN94" i="5" s="1"/>
  <c r="FC94" i="5"/>
  <c r="FB94" i="5"/>
  <c r="FL94" i="5" s="1"/>
  <c r="FU93" i="5"/>
  <c r="FN93" i="5"/>
  <c r="FL93" i="5"/>
  <c r="FI93" i="5"/>
  <c r="FW93" i="5" s="1"/>
  <c r="FH93" i="5"/>
  <c r="FZ93" i="5" s="1"/>
  <c r="FG93" i="5"/>
  <c r="FP93" i="5" s="1"/>
  <c r="FQ93" i="5" s="1"/>
  <c r="FD93" i="5"/>
  <c r="FE93" i="5" s="1"/>
  <c r="FC93" i="5"/>
  <c r="FB93" i="5"/>
  <c r="FZ92" i="5"/>
  <c r="FW92" i="5"/>
  <c r="FV92" i="5"/>
  <c r="FJ92" i="5"/>
  <c r="FI92" i="5"/>
  <c r="FH92" i="5"/>
  <c r="FG92" i="5"/>
  <c r="FD92" i="5"/>
  <c r="FE92" i="5" s="1"/>
  <c r="FC92" i="5"/>
  <c r="FM92" i="5" s="1"/>
  <c r="FB92" i="5"/>
  <c r="FL92" i="5" s="1"/>
  <c r="FZ91" i="5"/>
  <c r="FV91" i="5"/>
  <c r="FI91" i="5"/>
  <c r="FJ91" i="5" s="1"/>
  <c r="FH91" i="5"/>
  <c r="FG91" i="5"/>
  <c r="FU91" i="5" s="1"/>
  <c r="FE91" i="5"/>
  <c r="FD91" i="5"/>
  <c r="FN91" i="5" s="1"/>
  <c r="FC91" i="5"/>
  <c r="FR91" i="5" s="1"/>
  <c r="FB91" i="5"/>
  <c r="FL91" i="5" s="1"/>
  <c r="FZ90" i="5"/>
  <c r="FV90" i="5"/>
  <c r="FJ90" i="5"/>
  <c r="FI90" i="5"/>
  <c r="FW90" i="5" s="1"/>
  <c r="FH90" i="5"/>
  <c r="FG90" i="5"/>
  <c r="FD90" i="5"/>
  <c r="FE90" i="5" s="1"/>
  <c r="FC90" i="5"/>
  <c r="FM90" i="5" s="1"/>
  <c r="FB90" i="5"/>
  <c r="FL90" i="5" s="1"/>
  <c r="FZ89" i="5"/>
  <c r="FV89" i="5"/>
  <c r="FI89" i="5"/>
  <c r="FH89" i="5"/>
  <c r="FG89" i="5"/>
  <c r="FU89" i="5" s="1"/>
  <c r="FE89" i="5"/>
  <c r="FD89" i="5"/>
  <c r="FN89" i="5" s="1"/>
  <c r="FC89" i="5"/>
  <c r="FR89" i="5" s="1"/>
  <c r="FB89" i="5"/>
  <c r="FL89" i="5" s="1"/>
  <c r="FZ88" i="5"/>
  <c r="FV88" i="5"/>
  <c r="FL88" i="5"/>
  <c r="FJ88" i="5"/>
  <c r="FI88" i="5"/>
  <c r="FW88" i="5" s="1"/>
  <c r="FH88" i="5"/>
  <c r="FG88" i="5"/>
  <c r="FD88" i="5"/>
  <c r="FE88" i="5" s="1"/>
  <c r="FC88" i="5"/>
  <c r="FM88" i="5" s="1"/>
  <c r="FB88" i="5"/>
  <c r="FZ87" i="5"/>
  <c r="FV87" i="5"/>
  <c r="FL87" i="5"/>
  <c r="FI87" i="5"/>
  <c r="FH87" i="5"/>
  <c r="FG87" i="5"/>
  <c r="FE87" i="5"/>
  <c r="FD87" i="5"/>
  <c r="FN87" i="5" s="1"/>
  <c r="FC87" i="5"/>
  <c r="FR87" i="5" s="1"/>
  <c r="FY87" i="5" s="1"/>
  <c r="FB87" i="5"/>
  <c r="FZ86" i="5"/>
  <c r="FV86" i="5"/>
  <c r="FN86" i="5"/>
  <c r="FJ86" i="5"/>
  <c r="FI86" i="5"/>
  <c r="FW86" i="5" s="1"/>
  <c r="FH86" i="5"/>
  <c r="FG86" i="5"/>
  <c r="FD86" i="5"/>
  <c r="FE86" i="5" s="1"/>
  <c r="FC86" i="5"/>
  <c r="FM86" i="5" s="1"/>
  <c r="FB86" i="5"/>
  <c r="FL86" i="5" s="1"/>
  <c r="FZ85" i="5"/>
  <c r="FV85" i="5"/>
  <c r="FI85" i="5"/>
  <c r="FH85" i="5"/>
  <c r="FG85" i="5"/>
  <c r="FE85" i="5"/>
  <c r="FD85" i="5"/>
  <c r="FN85" i="5" s="1"/>
  <c r="FC85" i="5"/>
  <c r="FR85" i="5" s="1"/>
  <c r="FY85" i="5" s="1"/>
  <c r="FB85" i="5"/>
  <c r="FL85" i="5" s="1"/>
  <c r="FZ84" i="5"/>
  <c r="FV84" i="5"/>
  <c r="FN84" i="5"/>
  <c r="FL84" i="5"/>
  <c r="FJ84" i="5"/>
  <c r="FI84" i="5"/>
  <c r="FW84" i="5" s="1"/>
  <c r="FH84" i="5"/>
  <c r="FG84" i="5"/>
  <c r="FD84" i="5"/>
  <c r="FE84" i="5" s="1"/>
  <c r="FC84" i="5"/>
  <c r="FM84" i="5" s="1"/>
  <c r="FB84" i="5"/>
  <c r="FZ83" i="5"/>
  <c r="FV83" i="5"/>
  <c r="FL83" i="5"/>
  <c r="FI83" i="5"/>
  <c r="FH83" i="5"/>
  <c r="FG83" i="5"/>
  <c r="FE83" i="5"/>
  <c r="FD83" i="5"/>
  <c r="FN83" i="5" s="1"/>
  <c r="FC83" i="5"/>
  <c r="FR83" i="5" s="1"/>
  <c r="FY83" i="5" s="1"/>
  <c r="FB83" i="5"/>
  <c r="FZ82" i="5"/>
  <c r="FV82" i="5"/>
  <c r="FJ82" i="5"/>
  <c r="FI82" i="5"/>
  <c r="FW82" i="5" s="1"/>
  <c r="FH82" i="5"/>
  <c r="FG82" i="5"/>
  <c r="FD82" i="5"/>
  <c r="FC82" i="5"/>
  <c r="FM82" i="5" s="1"/>
  <c r="FB82" i="5"/>
  <c r="FL82" i="5" s="1"/>
  <c r="FZ81" i="5"/>
  <c r="FV81" i="5"/>
  <c r="FI81" i="5"/>
  <c r="FH81" i="5"/>
  <c r="FG81" i="5"/>
  <c r="FE81" i="5"/>
  <c r="FD81" i="5"/>
  <c r="FN81" i="5" s="1"/>
  <c r="FC81" i="5"/>
  <c r="FR81" i="5" s="1"/>
  <c r="FY81" i="5" s="1"/>
  <c r="FB81" i="5"/>
  <c r="FL81" i="5" s="1"/>
  <c r="FZ80" i="5"/>
  <c r="FV80" i="5"/>
  <c r="FN80" i="5"/>
  <c r="FJ80" i="5"/>
  <c r="FI80" i="5"/>
  <c r="FW80" i="5" s="1"/>
  <c r="FH80" i="5"/>
  <c r="FG80" i="5"/>
  <c r="FU80" i="5" s="1"/>
  <c r="FE80" i="5"/>
  <c r="FD80" i="5"/>
  <c r="FC80" i="5"/>
  <c r="FM80" i="5" s="1"/>
  <c r="FB80" i="5"/>
  <c r="FL80" i="5" s="1"/>
  <c r="FZ79" i="5"/>
  <c r="FV79" i="5"/>
  <c r="FU79" i="5"/>
  <c r="FQ79" i="5"/>
  <c r="FJ79" i="5"/>
  <c r="FI79" i="5"/>
  <c r="FW79" i="5" s="1"/>
  <c r="FH79" i="5"/>
  <c r="FG79" i="5"/>
  <c r="FP79" i="5" s="1"/>
  <c r="FE79" i="5"/>
  <c r="FD79" i="5"/>
  <c r="FN79" i="5" s="1"/>
  <c r="FC79" i="5"/>
  <c r="FR79" i="5" s="1"/>
  <c r="FY79" i="5" s="1"/>
  <c r="FB79" i="5"/>
  <c r="FL79" i="5" s="1"/>
  <c r="FZ78" i="5"/>
  <c r="FV78" i="5"/>
  <c r="FP78" i="5"/>
  <c r="FQ78" i="5" s="1"/>
  <c r="FJ78" i="5"/>
  <c r="FI78" i="5"/>
  <c r="FW78" i="5" s="1"/>
  <c r="FH78" i="5"/>
  <c r="FG78" i="5"/>
  <c r="FU78" i="5" s="1"/>
  <c r="FD78" i="5"/>
  <c r="FC78" i="5"/>
  <c r="FM78" i="5" s="1"/>
  <c r="FB78" i="5"/>
  <c r="FL78" i="5" s="1"/>
  <c r="FZ77" i="5"/>
  <c r="FV77" i="5"/>
  <c r="FS77" i="5"/>
  <c r="FI77" i="5"/>
  <c r="FW77" i="5" s="1"/>
  <c r="FH77" i="5"/>
  <c r="FG77" i="5"/>
  <c r="FP77" i="5" s="1"/>
  <c r="FQ77" i="5" s="1"/>
  <c r="FE77" i="5"/>
  <c r="FD77" i="5"/>
  <c r="FN77" i="5" s="1"/>
  <c r="FC77" i="5"/>
  <c r="FR77" i="5" s="1"/>
  <c r="FY77" i="5" s="1"/>
  <c r="FB77" i="5"/>
  <c r="FL77" i="5" s="1"/>
  <c r="FZ76" i="5"/>
  <c r="FV76" i="5"/>
  <c r="FQ76" i="5"/>
  <c r="FP76" i="5"/>
  <c r="FN76" i="5"/>
  <c r="FJ76" i="5"/>
  <c r="FI76" i="5"/>
  <c r="FW76" i="5" s="1"/>
  <c r="FH76" i="5"/>
  <c r="FG76" i="5"/>
  <c r="FU76" i="5" s="1"/>
  <c r="FE76" i="5"/>
  <c r="FD76" i="5"/>
  <c r="FC76" i="5"/>
  <c r="FM76" i="5" s="1"/>
  <c r="FB76" i="5"/>
  <c r="FL76" i="5" s="1"/>
  <c r="FZ75" i="5"/>
  <c r="FV75" i="5"/>
  <c r="FI75" i="5"/>
  <c r="FH75" i="5"/>
  <c r="FG75" i="5"/>
  <c r="FU75" i="5" s="1"/>
  <c r="FE75" i="5"/>
  <c r="FD75" i="5"/>
  <c r="FN75" i="5" s="1"/>
  <c r="FC75" i="5"/>
  <c r="FR75" i="5" s="1"/>
  <c r="FY75" i="5" s="1"/>
  <c r="FB75" i="5"/>
  <c r="FL75" i="5" s="1"/>
  <c r="FZ74" i="5"/>
  <c r="FV74" i="5"/>
  <c r="FU74" i="5"/>
  <c r="FQ74" i="5"/>
  <c r="FP74" i="5"/>
  <c r="FN74" i="5"/>
  <c r="FJ74" i="5"/>
  <c r="FI74" i="5"/>
  <c r="FW74" i="5" s="1"/>
  <c r="FH74" i="5"/>
  <c r="FG74" i="5"/>
  <c r="FE74" i="5"/>
  <c r="FD74" i="5"/>
  <c r="FC74" i="5"/>
  <c r="FM74" i="5" s="1"/>
  <c r="FB74" i="5"/>
  <c r="FL74" i="5" s="1"/>
  <c r="FZ73" i="5"/>
  <c r="FY73" i="5"/>
  <c r="FV73" i="5"/>
  <c r="FS73" i="5"/>
  <c r="FP73" i="5"/>
  <c r="FQ73" i="5" s="1"/>
  <c r="FI73" i="5"/>
  <c r="FW73" i="5" s="1"/>
  <c r="FH73" i="5"/>
  <c r="FG73" i="5"/>
  <c r="FU73" i="5" s="1"/>
  <c r="FD73" i="5"/>
  <c r="FE73" i="5" s="1"/>
  <c r="FC73" i="5"/>
  <c r="FR73" i="5" s="1"/>
  <c r="FB73" i="5"/>
  <c r="FL73" i="5" s="1"/>
  <c r="FZ72" i="5"/>
  <c r="FV72" i="5"/>
  <c r="FU72" i="5"/>
  <c r="FN72" i="5"/>
  <c r="FJ72" i="5"/>
  <c r="FI72" i="5"/>
  <c r="FW72" i="5" s="1"/>
  <c r="FH72" i="5"/>
  <c r="FG72" i="5"/>
  <c r="FP72" i="5" s="1"/>
  <c r="FQ72" i="5" s="1"/>
  <c r="FE72" i="5"/>
  <c r="FD72" i="5"/>
  <c r="FC72" i="5"/>
  <c r="FM72" i="5" s="1"/>
  <c r="FB72" i="5"/>
  <c r="FL72" i="5" s="1"/>
  <c r="FZ71" i="5"/>
  <c r="FV71" i="5"/>
  <c r="FS71" i="5"/>
  <c r="FP71" i="5"/>
  <c r="FQ71" i="5" s="1"/>
  <c r="FI71" i="5"/>
  <c r="FW71" i="5" s="1"/>
  <c r="FH71" i="5"/>
  <c r="FG71" i="5"/>
  <c r="FU71" i="5" s="1"/>
  <c r="FD71" i="5"/>
  <c r="FC71" i="5"/>
  <c r="FR71" i="5" s="1"/>
  <c r="FY71" i="5" s="1"/>
  <c r="FB71" i="5"/>
  <c r="FL71" i="5" s="1"/>
  <c r="FZ70" i="5"/>
  <c r="FV70" i="5"/>
  <c r="FU70" i="5"/>
  <c r="FQ70" i="5"/>
  <c r="FP70" i="5"/>
  <c r="FN70" i="5"/>
  <c r="FJ70" i="5"/>
  <c r="FI70" i="5"/>
  <c r="FW70" i="5" s="1"/>
  <c r="FH70" i="5"/>
  <c r="FG70" i="5"/>
  <c r="FE70" i="5"/>
  <c r="FD70" i="5"/>
  <c r="FC70" i="5"/>
  <c r="FM70" i="5" s="1"/>
  <c r="FB70" i="5"/>
  <c r="FL70" i="5" s="1"/>
  <c r="FZ69" i="5"/>
  <c r="FY69" i="5"/>
  <c r="FV69" i="5"/>
  <c r="FS69" i="5"/>
  <c r="FI69" i="5"/>
  <c r="FW69" i="5" s="1"/>
  <c r="FH69" i="5"/>
  <c r="FG69" i="5"/>
  <c r="FD69" i="5"/>
  <c r="FE69" i="5" s="1"/>
  <c r="FC69" i="5"/>
  <c r="FR69" i="5" s="1"/>
  <c r="FB69" i="5"/>
  <c r="FL69" i="5" s="1"/>
  <c r="FZ68" i="5"/>
  <c r="FV68" i="5"/>
  <c r="FU68" i="5"/>
  <c r="FN68" i="5"/>
  <c r="FJ68" i="5"/>
  <c r="FI68" i="5"/>
  <c r="FW68" i="5" s="1"/>
  <c r="FH68" i="5"/>
  <c r="FG68" i="5"/>
  <c r="FP68" i="5" s="1"/>
  <c r="FQ68" i="5" s="1"/>
  <c r="FE68" i="5"/>
  <c r="FD68" i="5"/>
  <c r="FC68" i="5"/>
  <c r="FM68" i="5" s="1"/>
  <c r="FB68" i="5"/>
  <c r="FL68" i="5" s="1"/>
  <c r="FZ67" i="5"/>
  <c r="FV67" i="5"/>
  <c r="FS67" i="5"/>
  <c r="FI67" i="5"/>
  <c r="FH67" i="5"/>
  <c r="FG67" i="5"/>
  <c r="FU67" i="5" s="1"/>
  <c r="FD67" i="5"/>
  <c r="FE67" i="5" s="1"/>
  <c r="FC67" i="5"/>
  <c r="FR67" i="5" s="1"/>
  <c r="FY67" i="5" s="1"/>
  <c r="FB67" i="5"/>
  <c r="FL67" i="5" s="1"/>
  <c r="FZ66" i="5"/>
  <c r="FV66" i="5"/>
  <c r="FU66" i="5"/>
  <c r="FQ66" i="5"/>
  <c r="FP66" i="5"/>
  <c r="FN66" i="5"/>
  <c r="FJ66" i="5"/>
  <c r="FI66" i="5"/>
  <c r="FW66" i="5" s="1"/>
  <c r="FH66" i="5"/>
  <c r="FG66" i="5"/>
  <c r="FE66" i="5"/>
  <c r="FD66" i="5"/>
  <c r="FC66" i="5"/>
  <c r="FM66" i="5" s="1"/>
  <c r="FB66" i="5"/>
  <c r="FL66" i="5" s="1"/>
  <c r="FZ65" i="5"/>
  <c r="FY65" i="5"/>
  <c r="FV65" i="5"/>
  <c r="FS65" i="5"/>
  <c r="FP65" i="5"/>
  <c r="FQ65" i="5" s="1"/>
  <c r="FL65" i="5"/>
  <c r="FI65" i="5"/>
  <c r="FW65" i="5" s="1"/>
  <c r="FH65" i="5"/>
  <c r="FG65" i="5"/>
  <c r="FU65" i="5" s="1"/>
  <c r="FD65" i="5"/>
  <c r="FE65" i="5" s="1"/>
  <c r="FC65" i="5"/>
  <c r="FR65" i="5" s="1"/>
  <c r="FB65" i="5"/>
  <c r="FZ64" i="5"/>
  <c r="FV64" i="5"/>
  <c r="FU64" i="5"/>
  <c r="FN64" i="5"/>
  <c r="FJ64" i="5"/>
  <c r="FI64" i="5"/>
  <c r="FW64" i="5" s="1"/>
  <c r="FH64" i="5"/>
  <c r="FG64" i="5"/>
  <c r="FP64" i="5" s="1"/>
  <c r="FQ64" i="5" s="1"/>
  <c r="FE64" i="5"/>
  <c r="FD64" i="5"/>
  <c r="FC64" i="5"/>
  <c r="FM64" i="5" s="1"/>
  <c r="FB64" i="5"/>
  <c r="FL64" i="5" s="1"/>
  <c r="FZ63" i="5"/>
  <c r="FV63" i="5"/>
  <c r="FS63" i="5"/>
  <c r="FP63" i="5"/>
  <c r="FQ63" i="5" s="1"/>
  <c r="FI63" i="5"/>
  <c r="FW63" i="5" s="1"/>
  <c r="FH63" i="5"/>
  <c r="FG63" i="5"/>
  <c r="FU63" i="5" s="1"/>
  <c r="FD63" i="5"/>
  <c r="FC63" i="5"/>
  <c r="FR63" i="5" s="1"/>
  <c r="FY63" i="5" s="1"/>
  <c r="FB63" i="5"/>
  <c r="FL63" i="5" s="1"/>
  <c r="FZ62" i="5"/>
  <c r="FV62" i="5"/>
  <c r="FU62" i="5"/>
  <c r="FQ62" i="5"/>
  <c r="FP62" i="5"/>
  <c r="FN62" i="5"/>
  <c r="FJ62" i="5"/>
  <c r="FI62" i="5"/>
  <c r="FW62" i="5" s="1"/>
  <c r="FH62" i="5"/>
  <c r="FG62" i="5"/>
  <c r="FE62" i="5"/>
  <c r="FD62" i="5"/>
  <c r="FC62" i="5"/>
  <c r="FM62" i="5" s="1"/>
  <c r="FB62" i="5"/>
  <c r="FL62" i="5" s="1"/>
  <c r="FZ61" i="5"/>
  <c r="FY61" i="5"/>
  <c r="FV61" i="5"/>
  <c r="FS61" i="5"/>
  <c r="FI61" i="5"/>
  <c r="FW61" i="5" s="1"/>
  <c r="FH61" i="5"/>
  <c r="FG61" i="5"/>
  <c r="FD61" i="5"/>
  <c r="FE61" i="5" s="1"/>
  <c r="FC61" i="5"/>
  <c r="FR61" i="5" s="1"/>
  <c r="FB61" i="5"/>
  <c r="FL61" i="5" s="1"/>
  <c r="FZ60" i="5"/>
  <c r="FV60" i="5"/>
  <c r="FU60" i="5"/>
  <c r="FN60" i="5"/>
  <c r="FJ60" i="5"/>
  <c r="FI60" i="5"/>
  <c r="FW60" i="5" s="1"/>
  <c r="FH60" i="5"/>
  <c r="FG60" i="5"/>
  <c r="FP60" i="5" s="1"/>
  <c r="FQ60" i="5" s="1"/>
  <c r="FE60" i="5"/>
  <c r="FD60" i="5"/>
  <c r="FC60" i="5"/>
  <c r="FM60" i="5" s="1"/>
  <c r="FB60" i="5"/>
  <c r="FL60" i="5" s="1"/>
  <c r="FZ59" i="5"/>
  <c r="FV59" i="5"/>
  <c r="FS59" i="5"/>
  <c r="FI59" i="5"/>
  <c r="FH59" i="5"/>
  <c r="FG59" i="5"/>
  <c r="FU59" i="5" s="1"/>
  <c r="FD59" i="5"/>
  <c r="FE59" i="5" s="1"/>
  <c r="FC59" i="5"/>
  <c r="FR59" i="5" s="1"/>
  <c r="FY59" i="5" s="1"/>
  <c r="FB59" i="5"/>
  <c r="FL59" i="5" s="1"/>
  <c r="FZ58" i="5"/>
  <c r="FV58" i="5"/>
  <c r="FU58" i="5"/>
  <c r="FQ58" i="5"/>
  <c r="FP58" i="5"/>
  <c r="FN58" i="5"/>
  <c r="FJ58" i="5"/>
  <c r="FI58" i="5"/>
  <c r="FW58" i="5" s="1"/>
  <c r="FH58" i="5"/>
  <c r="FG58" i="5"/>
  <c r="FE58" i="5"/>
  <c r="FD58" i="5"/>
  <c r="FC58" i="5"/>
  <c r="FM58" i="5" s="1"/>
  <c r="FB58" i="5"/>
  <c r="FL58" i="5" s="1"/>
  <c r="FZ57" i="5"/>
  <c r="FY57" i="5"/>
  <c r="FV57" i="5"/>
  <c r="FS57" i="5"/>
  <c r="FP57" i="5"/>
  <c r="FQ57" i="5" s="1"/>
  <c r="FI57" i="5"/>
  <c r="FW57" i="5" s="1"/>
  <c r="FH57" i="5"/>
  <c r="FG57" i="5"/>
  <c r="FU57" i="5" s="1"/>
  <c r="FD57" i="5"/>
  <c r="FE57" i="5" s="1"/>
  <c r="FC57" i="5"/>
  <c r="FR57" i="5" s="1"/>
  <c r="FB57" i="5"/>
  <c r="FL57" i="5" s="1"/>
  <c r="FZ56" i="5"/>
  <c r="FV56" i="5"/>
  <c r="FU56" i="5"/>
  <c r="FQ56" i="5"/>
  <c r="FN56" i="5"/>
  <c r="FJ56" i="5"/>
  <c r="FI56" i="5"/>
  <c r="FW56" i="5" s="1"/>
  <c r="FH56" i="5"/>
  <c r="FG56" i="5"/>
  <c r="FP56" i="5" s="1"/>
  <c r="FE56" i="5"/>
  <c r="FD56" i="5"/>
  <c r="FC56" i="5"/>
  <c r="FM56" i="5" s="1"/>
  <c r="FB56" i="5"/>
  <c r="FL56" i="5" s="1"/>
  <c r="FZ55" i="5"/>
  <c r="FV55" i="5"/>
  <c r="FS55" i="5"/>
  <c r="FI55" i="5"/>
  <c r="FW55" i="5" s="1"/>
  <c r="FH55" i="5"/>
  <c r="FG55" i="5"/>
  <c r="FU55" i="5" s="1"/>
  <c r="FD55" i="5"/>
  <c r="FC55" i="5"/>
  <c r="FR55" i="5" s="1"/>
  <c r="FY55" i="5" s="1"/>
  <c r="FB55" i="5"/>
  <c r="FL55" i="5" s="1"/>
  <c r="FZ54" i="5"/>
  <c r="FY54" i="5"/>
  <c r="FV54" i="5"/>
  <c r="FS54" i="5"/>
  <c r="FQ54" i="5"/>
  <c r="FP54" i="5"/>
  <c r="FI54" i="5"/>
  <c r="FH54" i="5"/>
  <c r="FG54" i="5"/>
  <c r="FU54" i="5" s="1"/>
  <c r="FD54" i="5"/>
  <c r="FN54" i="5" s="1"/>
  <c r="FC54" i="5"/>
  <c r="FR54" i="5" s="1"/>
  <c r="FB54" i="5"/>
  <c r="FL54" i="5" s="1"/>
  <c r="FZ53" i="5"/>
  <c r="FV53" i="5"/>
  <c r="FQ53" i="5"/>
  <c r="FN53" i="5"/>
  <c r="FL53" i="5"/>
  <c r="FI53" i="5"/>
  <c r="FW53" i="5" s="1"/>
  <c r="FH53" i="5"/>
  <c r="FG53" i="5"/>
  <c r="FP53" i="5" s="1"/>
  <c r="FD53" i="5"/>
  <c r="FE53" i="5" s="1"/>
  <c r="FC53" i="5"/>
  <c r="FR53" i="5" s="1"/>
  <c r="FY53" i="5" s="1"/>
  <c r="FB53" i="5"/>
  <c r="FZ52" i="5"/>
  <c r="FV52" i="5"/>
  <c r="FN52" i="5"/>
  <c r="FI52" i="5"/>
  <c r="FH52" i="5"/>
  <c r="FG52" i="5"/>
  <c r="FU52" i="5" s="1"/>
  <c r="FE52" i="5"/>
  <c r="FD52" i="5"/>
  <c r="FC52" i="5"/>
  <c r="FM52" i="5" s="1"/>
  <c r="FB52" i="5"/>
  <c r="FL52" i="5" s="1"/>
  <c r="FZ51" i="5"/>
  <c r="FY51" i="5"/>
  <c r="FV51" i="5"/>
  <c r="FS51" i="5"/>
  <c r="FL51" i="5"/>
  <c r="FI51" i="5"/>
  <c r="FW51" i="5" s="1"/>
  <c r="FH51" i="5"/>
  <c r="FG51" i="5"/>
  <c r="FP51" i="5" s="1"/>
  <c r="FQ51" i="5" s="1"/>
  <c r="FD51" i="5"/>
  <c r="FE51" i="5" s="1"/>
  <c r="FC51" i="5"/>
  <c r="FR51" i="5" s="1"/>
  <c r="FB51" i="5"/>
  <c r="FZ50" i="5"/>
  <c r="FV50" i="5"/>
  <c r="FI50" i="5"/>
  <c r="FH50" i="5"/>
  <c r="FG50" i="5"/>
  <c r="FU50" i="5" s="1"/>
  <c r="FD50" i="5"/>
  <c r="FE50" i="5" s="1"/>
  <c r="FC50" i="5"/>
  <c r="FM50" i="5" s="1"/>
  <c r="FB50" i="5"/>
  <c r="FL50" i="5" s="1"/>
  <c r="FZ49" i="5"/>
  <c r="FY49" i="5"/>
  <c r="FV49" i="5"/>
  <c r="FN49" i="5"/>
  <c r="FI49" i="5"/>
  <c r="FW49" i="5" s="1"/>
  <c r="FH49" i="5"/>
  <c r="FG49" i="5"/>
  <c r="FP49" i="5" s="1"/>
  <c r="FQ49" i="5" s="1"/>
  <c r="FD49" i="5"/>
  <c r="FE49" i="5" s="1"/>
  <c r="FC49" i="5"/>
  <c r="FR49" i="5" s="1"/>
  <c r="FS49" i="5" s="1"/>
  <c r="FB49" i="5"/>
  <c r="FL49" i="5" s="1"/>
  <c r="FZ48" i="5"/>
  <c r="FV48" i="5"/>
  <c r="FI48" i="5"/>
  <c r="FH48" i="5"/>
  <c r="FG48" i="5"/>
  <c r="FU48" i="5" s="1"/>
  <c r="FD48" i="5"/>
  <c r="FE48" i="5" s="1"/>
  <c r="FC48" i="5"/>
  <c r="FM48" i="5" s="1"/>
  <c r="FB48" i="5"/>
  <c r="FL48" i="5" s="1"/>
  <c r="FZ47" i="5"/>
  <c r="FV47" i="5"/>
  <c r="FL47" i="5"/>
  <c r="FJ47" i="5"/>
  <c r="FI47" i="5"/>
  <c r="FW47" i="5" s="1"/>
  <c r="FH47" i="5"/>
  <c r="FG47" i="5"/>
  <c r="FP47" i="5" s="1"/>
  <c r="FQ47" i="5" s="1"/>
  <c r="FD47" i="5"/>
  <c r="FE47" i="5" s="1"/>
  <c r="FC47" i="5"/>
  <c r="FR47" i="5" s="1"/>
  <c r="FS47" i="5" s="1"/>
  <c r="FB47" i="5"/>
  <c r="FZ46" i="5"/>
  <c r="FV46" i="5"/>
  <c r="FQ46" i="5"/>
  <c r="FP46" i="5"/>
  <c r="FI46" i="5"/>
  <c r="FH46" i="5"/>
  <c r="FG46" i="5"/>
  <c r="FU46" i="5" s="1"/>
  <c r="FD46" i="5"/>
  <c r="FN46" i="5" s="1"/>
  <c r="FC46" i="5"/>
  <c r="FM46" i="5" s="1"/>
  <c r="FB46" i="5"/>
  <c r="FL46" i="5" s="1"/>
  <c r="FZ45" i="5"/>
  <c r="FV45" i="5"/>
  <c r="FQ45" i="5"/>
  <c r="FN45" i="5"/>
  <c r="FL45" i="5"/>
  <c r="FI45" i="5"/>
  <c r="FW45" i="5" s="1"/>
  <c r="FH45" i="5"/>
  <c r="FG45" i="5"/>
  <c r="FP45" i="5" s="1"/>
  <c r="FD45" i="5"/>
  <c r="FE45" i="5" s="1"/>
  <c r="FC45" i="5"/>
  <c r="FR45" i="5" s="1"/>
  <c r="FY45" i="5" s="1"/>
  <c r="FB45" i="5"/>
  <c r="FZ44" i="5"/>
  <c r="FV44" i="5"/>
  <c r="FN44" i="5"/>
  <c r="FI44" i="5"/>
  <c r="FH44" i="5"/>
  <c r="FG44" i="5"/>
  <c r="FU44" i="5" s="1"/>
  <c r="FE44" i="5"/>
  <c r="FD44" i="5"/>
  <c r="FC44" i="5"/>
  <c r="FM44" i="5" s="1"/>
  <c r="FB44" i="5"/>
  <c r="FL44" i="5" s="1"/>
  <c r="FZ43" i="5"/>
  <c r="FY43" i="5"/>
  <c r="FV43" i="5"/>
  <c r="FS43" i="5"/>
  <c r="FL43" i="5"/>
  <c r="FI43" i="5"/>
  <c r="FW43" i="5" s="1"/>
  <c r="FH43" i="5"/>
  <c r="FG43" i="5"/>
  <c r="FP43" i="5" s="1"/>
  <c r="FQ43" i="5" s="1"/>
  <c r="FD43" i="5"/>
  <c r="FE43" i="5" s="1"/>
  <c r="FC43" i="5"/>
  <c r="FR43" i="5" s="1"/>
  <c r="FB43" i="5"/>
  <c r="FZ42" i="5"/>
  <c r="FV42" i="5"/>
  <c r="FI42" i="5"/>
  <c r="FH42" i="5"/>
  <c r="FG42" i="5"/>
  <c r="FU42" i="5" s="1"/>
  <c r="FD42" i="5"/>
  <c r="FE42" i="5" s="1"/>
  <c r="FC42" i="5"/>
  <c r="FM42" i="5" s="1"/>
  <c r="FB42" i="5"/>
  <c r="FL42" i="5" s="1"/>
  <c r="FY41" i="5"/>
  <c r="FV41" i="5"/>
  <c r="FS41" i="5"/>
  <c r="FJ41" i="5"/>
  <c r="FI41" i="5"/>
  <c r="FW41" i="5" s="1"/>
  <c r="FH41" i="5"/>
  <c r="FZ41" i="5" s="1"/>
  <c r="FG41" i="5"/>
  <c r="FP41" i="5" s="1"/>
  <c r="FQ41" i="5" s="1"/>
  <c r="FD41" i="5"/>
  <c r="FE41" i="5" s="1"/>
  <c r="FC41" i="5"/>
  <c r="FR41" i="5" s="1"/>
  <c r="FB41" i="5"/>
  <c r="FL41" i="5" s="1"/>
  <c r="FZ40" i="5"/>
  <c r="FV40" i="5"/>
  <c r="FP40" i="5"/>
  <c r="FQ40" i="5" s="1"/>
  <c r="FL40" i="5"/>
  <c r="FI40" i="5"/>
  <c r="FH40" i="5"/>
  <c r="FG40" i="5"/>
  <c r="FU40" i="5" s="1"/>
  <c r="FE40" i="5"/>
  <c r="FD40" i="5"/>
  <c r="FN40" i="5" s="1"/>
  <c r="FC40" i="5"/>
  <c r="FM40" i="5" s="1"/>
  <c r="FB40" i="5"/>
  <c r="FV39" i="5"/>
  <c r="FQ39" i="5"/>
  <c r="FN39" i="5"/>
  <c r="FL39" i="5"/>
  <c r="FI39" i="5"/>
  <c r="FW39" i="5" s="1"/>
  <c r="FH39" i="5"/>
  <c r="FZ39" i="5" s="1"/>
  <c r="FG39" i="5"/>
  <c r="FP39" i="5" s="1"/>
  <c r="FD39" i="5"/>
  <c r="FE39" i="5" s="1"/>
  <c r="FC39" i="5"/>
  <c r="FR39" i="5" s="1"/>
  <c r="FY39" i="5" s="1"/>
  <c r="FB39" i="5"/>
  <c r="FZ38" i="5"/>
  <c r="FV38" i="5"/>
  <c r="FN38" i="5"/>
  <c r="FI38" i="5"/>
  <c r="FH38" i="5"/>
  <c r="FG38" i="5"/>
  <c r="FU38" i="5" s="1"/>
  <c r="FE38" i="5"/>
  <c r="FD38" i="5"/>
  <c r="FC38" i="5"/>
  <c r="FM38" i="5" s="1"/>
  <c r="FB38" i="5"/>
  <c r="FL38" i="5" s="1"/>
  <c r="FY37" i="5"/>
  <c r="FV37" i="5"/>
  <c r="FS37" i="5"/>
  <c r="FQ37" i="5"/>
  <c r="FJ37" i="5"/>
  <c r="FI37" i="5"/>
  <c r="FW37" i="5" s="1"/>
  <c r="FH37" i="5"/>
  <c r="FZ37" i="5" s="1"/>
  <c r="FG37" i="5"/>
  <c r="FP37" i="5" s="1"/>
  <c r="FD37" i="5"/>
  <c r="FE37" i="5" s="1"/>
  <c r="FC37" i="5"/>
  <c r="FR37" i="5" s="1"/>
  <c r="FB37" i="5"/>
  <c r="FL37" i="5" s="1"/>
  <c r="FZ36" i="5"/>
  <c r="FV36" i="5"/>
  <c r="FP36" i="5"/>
  <c r="FQ36" i="5" s="1"/>
  <c r="FN36" i="5"/>
  <c r="FI36" i="5"/>
  <c r="FH36" i="5"/>
  <c r="FG36" i="5"/>
  <c r="FU36" i="5" s="1"/>
  <c r="FE36" i="5"/>
  <c r="FD36" i="5"/>
  <c r="FC36" i="5"/>
  <c r="FM36" i="5" s="1"/>
  <c r="FB36" i="5"/>
  <c r="FL36" i="5" s="1"/>
  <c r="FV35" i="5"/>
  <c r="FL35" i="5"/>
  <c r="FJ35" i="5"/>
  <c r="FI35" i="5"/>
  <c r="FW35" i="5" s="1"/>
  <c r="FH35" i="5"/>
  <c r="FZ35" i="5" s="1"/>
  <c r="FG35" i="5"/>
  <c r="FP35" i="5" s="1"/>
  <c r="FQ35" i="5" s="1"/>
  <c r="FD35" i="5"/>
  <c r="FE35" i="5" s="1"/>
  <c r="FC35" i="5"/>
  <c r="FR35" i="5" s="1"/>
  <c r="FS35" i="5" s="1"/>
  <c r="FB35" i="5"/>
  <c r="FZ34" i="5"/>
  <c r="FQ34" i="5"/>
  <c r="FP34" i="5"/>
  <c r="FI34" i="5"/>
  <c r="FH34" i="5"/>
  <c r="FV34" i="5" s="1"/>
  <c r="FG34" i="5"/>
  <c r="FU34" i="5" s="1"/>
  <c r="FD34" i="5"/>
  <c r="FN34" i="5" s="1"/>
  <c r="FC34" i="5"/>
  <c r="FB34" i="5"/>
  <c r="FL34" i="5" s="1"/>
  <c r="FW33" i="5"/>
  <c r="FV33" i="5"/>
  <c r="FR33" i="5"/>
  <c r="FY33" i="5" s="1"/>
  <c r="FN33" i="5"/>
  <c r="FL33" i="5"/>
  <c r="FJ33" i="5"/>
  <c r="FI33" i="5"/>
  <c r="FH33" i="5"/>
  <c r="FZ33" i="5" s="1"/>
  <c r="FG33" i="5"/>
  <c r="FP33" i="5" s="1"/>
  <c r="FQ33" i="5" s="1"/>
  <c r="FD33" i="5"/>
  <c r="FE33" i="5" s="1"/>
  <c r="FC33" i="5"/>
  <c r="FM33" i="5" s="1"/>
  <c r="FB33" i="5"/>
  <c r="FW32" i="5"/>
  <c r="FN32" i="5"/>
  <c r="FI32" i="5"/>
  <c r="FJ32" i="5" s="1"/>
  <c r="FH32" i="5"/>
  <c r="FZ32" i="5" s="1"/>
  <c r="FG32" i="5"/>
  <c r="FU32" i="5" s="1"/>
  <c r="FE32" i="5"/>
  <c r="FD32" i="5"/>
  <c r="FC32" i="5"/>
  <c r="FR32" i="5" s="1"/>
  <c r="FB32" i="5"/>
  <c r="FL32" i="5" s="1"/>
  <c r="FV31" i="5"/>
  <c r="FU31" i="5"/>
  <c r="FQ31" i="5"/>
  <c r="FJ31" i="5"/>
  <c r="FI31" i="5"/>
  <c r="FW31" i="5" s="1"/>
  <c r="FH31" i="5"/>
  <c r="FZ31" i="5" s="1"/>
  <c r="FG31" i="5"/>
  <c r="FP31" i="5" s="1"/>
  <c r="FD31" i="5"/>
  <c r="FE31" i="5" s="1"/>
  <c r="FC31" i="5"/>
  <c r="FR31" i="5" s="1"/>
  <c r="FB31" i="5"/>
  <c r="FL31" i="5" s="1"/>
  <c r="FW30" i="5"/>
  <c r="FV30" i="5"/>
  <c r="FJ30" i="5"/>
  <c r="FI30" i="5"/>
  <c r="FH30" i="5"/>
  <c r="FZ30" i="5" s="1"/>
  <c r="FG30" i="5"/>
  <c r="FU30" i="5" s="1"/>
  <c r="FE30" i="5"/>
  <c r="FD30" i="5"/>
  <c r="FN30" i="5" s="1"/>
  <c r="FC30" i="5"/>
  <c r="FR30" i="5" s="1"/>
  <c r="FB30" i="5"/>
  <c r="FL30" i="5" s="1"/>
  <c r="FW29" i="5"/>
  <c r="FR29" i="5"/>
  <c r="FY29" i="5" s="1"/>
  <c r="FP29" i="5"/>
  <c r="FQ29" i="5" s="1"/>
  <c r="FJ29" i="5"/>
  <c r="FI29" i="5"/>
  <c r="FH29" i="5"/>
  <c r="FZ29" i="5" s="1"/>
  <c r="FG29" i="5"/>
  <c r="FU29" i="5" s="1"/>
  <c r="FE29" i="5"/>
  <c r="FD29" i="5"/>
  <c r="FN29" i="5" s="1"/>
  <c r="FC29" i="5"/>
  <c r="FM29" i="5" s="1"/>
  <c r="FB29" i="5"/>
  <c r="FL29" i="5" s="1"/>
  <c r="FW28" i="5"/>
  <c r="FU28" i="5"/>
  <c r="FJ28" i="5"/>
  <c r="FI28" i="5"/>
  <c r="FH28" i="5"/>
  <c r="FV28" i="5" s="1"/>
  <c r="FG28" i="5"/>
  <c r="FP28" i="5" s="1"/>
  <c r="FQ28" i="5" s="1"/>
  <c r="FE28" i="5"/>
  <c r="FD28" i="5"/>
  <c r="FN28" i="5" s="1"/>
  <c r="FC28" i="5"/>
  <c r="FM28" i="5" s="1"/>
  <c r="FB28" i="5"/>
  <c r="FL28" i="5" s="1"/>
  <c r="FW27" i="5"/>
  <c r="FR27" i="5"/>
  <c r="FY27" i="5" s="1"/>
  <c r="FP27" i="5"/>
  <c r="FQ27" i="5" s="1"/>
  <c r="FJ27" i="5"/>
  <c r="FI27" i="5"/>
  <c r="FH27" i="5"/>
  <c r="FZ27" i="5" s="1"/>
  <c r="FG27" i="5"/>
  <c r="FU27" i="5" s="1"/>
  <c r="FE27" i="5"/>
  <c r="FD27" i="5"/>
  <c r="FN27" i="5" s="1"/>
  <c r="FC27" i="5"/>
  <c r="FM27" i="5" s="1"/>
  <c r="FB27" i="5"/>
  <c r="FL27" i="5" s="1"/>
  <c r="FW26" i="5"/>
  <c r="FU26" i="5"/>
  <c r="FJ26" i="5"/>
  <c r="FI26" i="5"/>
  <c r="FH26" i="5"/>
  <c r="FV26" i="5" s="1"/>
  <c r="FG26" i="5"/>
  <c r="FP26" i="5" s="1"/>
  <c r="FQ26" i="5" s="1"/>
  <c r="FE26" i="5"/>
  <c r="FD26" i="5"/>
  <c r="FN26" i="5" s="1"/>
  <c r="FC26" i="5"/>
  <c r="FR26" i="5" s="1"/>
  <c r="FB26" i="5"/>
  <c r="FL26" i="5" s="1"/>
  <c r="FW25" i="5"/>
  <c r="FR25" i="5"/>
  <c r="FY25" i="5" s="1"/>
  <c r="FP25" i="5"/>
  <c r="FQ25" i="5" s="1"/>
  <c r="FJ25" i="5"/>
  <c r="FI25" i="5"/>
  <c r="FH25" i="5"/>
  <c r="FZ25" i="5" s="1"/>
  <c r="FG25" i="5"/>
  <c r="FU25" i="5" s="1"/>
  <c r="FE25" i="5"/>
  <c r="FD25" i="5"/>
  <c r="FN25" i="5" s="1"/>
  <c r="FC25" i="5"/>
  <c r="FM25" i="5" s="1"/>
  <c r="FB25" i="5"/>
  <c r="FL25" i="5" s="1"/>
  <c r="FW24" i="5"/>
  <c r="FU24" i="5"/>
  <c r="FJ24" i="5"/>
  <c r="FI24" i="5"/>
  <c r="FH24" i="5"/>
  <c r="FV24" i="5" s="1"/>
  <c r="FG24" i="5"/>
  <c r="FP24" i="5" s="1"/>
  <c r="FQ24" i="5" s="1"/>
  <c r="FE24" i="5"/>
  <c r="FD24" i="5"/>
  <c r="FN24" i="5" s="1"/>
  <c r="FC24" i="5"/>
  <c r="FR24" i="5" s="1"/>
  <c r="FB24" i="5"/>
  <c r="FL24" i="5" s="1"/>
  <c r="FW23" i="5"/>
  <c r="FR23" i="5"/>
  <c r="FY23" i="5" s="1"/>
  <c r="FP23" i="5"/>
  <c r="FQ23" i="5" s="1"/>
  <c r="FJ23" i="5"/>
  <c r="FI23" i="5"/>
  <c r="FH23" i="5"/>
  <c r="FZ23" i="5" s="1"/>
  <c r="FG23" i="5"/>
  <c r="FU23" i="5" s="1"/>
  <c r="FE23" i="5"/>
  <c r="FD23" i="5"/>
  <c r="FN23" i="5" s="1"/>
  <c r="FC23" i="5"/>
  <c r="FM23" i="5" s="1"/>
  <c r="FB23" i="5"/>
  <c r="FL23" i="5" s="1"/>
  <c r="FW22" i="5"/>
  <c r="FU22" i="5"/>
  <c r="FJ22" i="5"/>
  <c r="FI22" i="5"/>
  <c r="FH22" i="5"/>
  <c r="FV22" i="5" s="1"/>
  <c r="FG22" i="5"/>
  <c r="FP22" i="5" s="1"/>
  <c r="FQ22" i="5" s="1"/>
  <c r="FE22" i="5"/>
  <c r="FD22" i="5"/>
  <c r="FN22" i="5" s="1"/>
  <c r="FC22" i="5"/>
  <c r="FR22" i="5" s="1"/>
  <c r="FB22" i="5"/>
  <c r="FL22" i="5" s="1"/>
  <c r="FW21" i="5"/>
  <c r="FR21" i="5"/>
  <c r="FY21" i="5" s="1"/>
  <c r="FP21" i="5"/>
  <c r="FQ21" i="5" s="1"/>
  <c r="FJ21" i="5"/>
  <c r="FI21" i="5"/>
  <c r="FH21" i="5"/>
  <c r="FZ21" i="5" s="1"/>
  <c r="FG21" i="5"/>
  <c r="FU21" i="5" s="1"/>
  <c r="FE21" i="5"/>
  <c r="FD21" i="5"/>
  <c r="FN21" i="5" s="1"/>
  <c r="FC21" i="5"/>
  <c r="FM21" i="5" s="1"/>
  <c r="FB21" i="5"/>
  <c r="FL21" i="5" s="1"/>
  <c r="FW20" i="5"/>
  <c r="FU20" i="5"/>
  <c r="FJ20" i="5"/>
  <c r="FI20" i="5"/>
  <c r="FH20" i="5"/>
  <c r="FV20" i="5" s="1"/>
  <c r="FG20" i="5"/>
  <c r="FP20" i="5" s="1"/>
  <c r="FQ20" i="5" s="1"/>
  <c r="FE20" i="5"/>
  <c r="FD20" i="5"/>
  <c r="FN20" i="5" s="1"/>
  <c r="FC20" i="5"/>
  <c r="FR20" i="5" s="1"/>
  <c r="FB20" i="5"/>
  <c r="FL20" i="5" s="1"/>
  <c r="FW19" i="5"/>
  <c r="FR19" i="5"/>
  <c r="FY19" i="5" s="1"/>
  <c r="FJ19" i="5"/>
  <c r="FI19" i="5"/>
  <c r="FH19" i="5"/>
  <c r="FZ19" i="5" s="1"/>
  <c r="FG19" i="5"/>
  <c r="FP19" i="5" s="1"/>
  <c r="FQ19" i="5" s="1"/>
  <c r="FE19" i="5"/>
  <c r="FD19" i="5"/>
  <c r="FN19" i="5" s="1"/>
  <c r="FC19" i="5"/>
  <c r="FM19" i="5" s="1"/>
  <c r="FB19" i="5"/>
  <c r="FL19" i="5" s="1"/>
  <c r="FW18" i="5"/>
  <c r="FU18" i="5"/>
  <c r="FJ18" i="5"/>
  <c r="FI18" i="5"/>
  <c r="FH18" i="5"/>
  <c r="FV18" i="5" s="1"/>
  <c r="FG18" i="5"/>
  <c r="FP18" i="5" s="1"/>
  <c r="FQ18" i="5" s="1"/>
  <c r="FE18" i="5"/>
  <c r="FD18" i="5"/>
  <c r="FN18" i="5" s="1"/>
  <c r="FC18" i="5"/>
  <c r="FR18" i="5" s="1"/>
  <c r="FB18" i="5"/>
  <c r="FL18" i="5" s="1"/>
  <c r="FW17" i="5"/>
  <c r="FR17" i="5"/>
  <c r="FY17" i="5" s="1"/>
  <c r="FJ17" i="5"/>
  <c r="FI17" i="5"/>
  <c r="FH17" i="5"/>
  <c r="FZ17" i="5" s="1"/>
  <c r="FG17" i="5"/>
  <c r="FP17" i="5" s="1"/>
  <c r="FQ17" i="5" s="1"/>
  <c r="FE17" i="5"/>
  <c r="FD17" i="5"/>
  <c r="FN17" i="5" s="1"/>
  <c r="FC17" i="5"/>
  <c r="FM17" i="5" s="1"/>
  <c r="FB17" i="5"/>
  <c r="FL17" i="5" s="1"/>
  <c r="FW16" i="5"/>
  <c r="FV16" i="5"/>
  <c r="FU16" i="5"/>
  <c r="FJ16" i="5"/>
  <c r="FI16" i="5"/>
  <c r="FH16" i="5"/>
  <c r="FZ16" i="5" s="1"/>
  <c r="FG16" i="5"/>
  <c r="FP16" i="5" s="1"/>
  <c r="FQ16" i="5" s="1"/>
  <c r="FE16" i="5"/>
  <c r="FD16" i="5"/>
  <c r="FN16" i="5" s="1"/>
  <c r="FC16" i="5"/>
  <c r="FM16" i="5" s="1"/>
  <c r="FB16" i="5"/>
  <c r="FL16" i="5" s="1"/>
  <c r="FW15" i="5"/>
  <c r="FR15" i="5"/>
  <c r="FY15" i="5" s="1"/>
  <c r="FJ15" i="5"/>
  <c r="FI15" i="5"/>
  <c r="FH15" i="5"/>
  <c r="FZ15" i="5" s="1"/>
  <c r="FG15" i="5"/>
  <c r="FP15" i="5" s="1"/>
  <c r="FQ15" i="5" s="1"/>
  <c r="FE15" i="5"/>
  <c r="FD15" i="5"/>
  <c r="FN15" i="5" s="1"/>
  <c r="FC15" i="5"/>
  <c r="FM15" i="5" s="1"/>
  <c r="FB15" i="5"/>
  <c r="FL15" i="5" s="1"/>
  <c r="FW14" i="5"/>
  <c r="FV14" i="5"/>
  <c r="FU14" i="5"/>
  <c r="FJ14" i="5"/>
  <c r="FI14" i="5"/>
  <c r="FH14" i="5"/>
  <c r="FZ14" i="5" s="1"/>
  <c r="FG14" i="5"/>
  <c r="FP14" i="5" s="1"/>
  <c r="FQ14" i="5" s="1"/>
  <c r="FE14" i="5"/>
  <c r="FD14" i="5"/>
  <c r="FN14" i="5" s="1"/>
  <c r="FC14" i="5"/>
  <c r="FR14" i="5" s="1"/>
  <c r="FB14" i="5"/>
  <c r="FL14" i="5" s="1"/>
  <c r="FW13" i="5"/>
  <c r="FR13" i="5"/>
  <c r="FY13" i="5" s="1"/>
  <c r="FJ13" i="5"/>
  <c r="FI13" i="5"/>
  <c r="FH13" i="5"/>
  <c r="FZ13" i="5" s="1"/>
  <c r="FG13" i="5"/>
  <c r="FP13" i="5" s="1"/>
  <c r="FQ13" i="5" s="1"/>
  <c r="FE13" i="5"/>
  <c r="FD13" i="5"/>
  <c r="FN13" i="5" s="1"/>
  <c r="FC13" i="5"/>
  <c r="FM13" i="5" s="1"/>
  <c r="FB13" i="5"/>
  <c r="FL13" i="5" s="1"/>
  <c r="FW12" i="5"/>
  <c r="FV12" i="5"/>
  <c r="FU12" i="5"/>
  <c r="FJ12" i="5"/>
  <c r="FI12" i="5"/>
  <c r="FH12" i="5"/>
  <c r="FZ12" i="5" s="1"/>
  <c r="FG12" i="5"/>
  <c r="FP12" i="5" s="1"/>
  <c r="FQ12" i="5" s="1"/>
  <c r="FE12" i="5"/>
  <c r="FD12" i="5"/>
  <c r="FN12" i="5" s="1"/>
  <c r="FC12" i="5"/>
  <c r="FR12" i="5" s="1"/>
  <c r="FB12" i="5"/>
  <c r="FL12" i="5" s="1"/>
  <c r="FW11" i="5"/>
  <c r="FR11" i="5"/>
  <c r="FY11" i="5" s="1"/>
  <c r="FJ11" i="5"/>
  <c r="FI11" i="5"/>
  <c r="FH11" i="5"/>
  <c r="FZ11" i="5" s="1"/>
  <c r="FG11" i="5"/>
  <c r="FP11" i="5" s="1"/>
  <c r="FQ11" i="5" s="1"/>
  <c r="FE11" i="5"/>
  <c r="FD11" i="5"/>
  <c r="FN11" i="5" s="1"/>
  <c r="FC11" i="5"/>
  <c r="FM11" i="5" s="1"/>
  <c r="FB11" i="5"/>
  <c r="FL11" i="5" s="1"/>
  <c r="FW10" i="5"/>
  <c r="FV10" i="5"/>
  <c r="FU10" i="5"/>
  <c r="FJ10" i="5"/>
  <c r="FI10" i="5"/>
  <c r="FH10" i="5"/>
  <c r="FZ10" i="5" s="1"/>
  <c r="FG10" i="5"/>
  <c r="FP10" i="5" s="1"/>
  <c r="FQ10" i="5" s="1"/>
  <c r="FE10" i="5"/>
  <c r="FD10" i="5"/>
  <c r="FN10" i="5" s="1"/>
  <c r="FC10" i="5"/>
  <c r="FR10" i="5" s="1"/>
  <c r="FB10" i="5"/>
  <c r="FL10" i="5" s="1"/>
  <c r="FW9" i="5"/>
  <c r="FR9" i="5"/>
  <c r="FY9" i="5" s="1"/>
  <c r="FJ9" i="5"/>
  <c r="FI9" i="5"/>
  <c r="FH9" i="5"/>
  <c r="FZ9" i="5" s="1"/>
  <c r="FG9" i="5"/>
  <c r="FP9" i="5" s="1"/>
  <c r="FQ9" i="5" s="1"/>
  <c r="FE9" i="5"/>
  <c r="FD9" i="5"/>
  <c r="FN9" i="5" s="1"/>
  <c r="FC9" i="5"/>
  <c r="FM9" i="5" s="1"/>
  <c r="FB9" i="5"/>
  <c r="FL9" i="5" s="1"/>
  <c r="FW8" i="5"/>
  <c r="FV8" i="5"/>
  <c r="FU8" i="5"/>
  <c r="FJ8" i="5"/>
  <c r="FI8" i="5"/>
  <c r="FH8" i="5"/>
  <c r="FZ8" i="5" s="1"/>
  <c r="FG8" i="5"/>
  <c r="FP8" i="5" s="1"/>
  <c r="FQ8" i="5" s="1"/>
  <c r="FE8" i="5"/>
  <c r="FD8" i="5"/>
  <c r="FN8" i="5" s="1"/>
  <c r="FC8" i="5"/>
  <c r="FR8" i="5" s="1"/>
  <c r="FB8" i="5"/>
  <c r="FL8" i="5" s="1"/>
  <c r="FW7" i="5"/>
  <c r="FR7" i="5"/>
  <c r="FY7" i="5" s="1"/>
  <c r="FJ7" i="5"/>
  <c r="FI7" i="5"/>
  <c r="FH7" i="5"/>
  <c r="FZ7" i="5" s="1"/>
  <c r="FG7" i="5"/>
  <c r="FP7" i="5" s="1"/>
  <c r="FQ7" i="5" s="1"/>
  <c r="FE7" i="5"/>
  <c r="FD7" i="5"/>
  <c r="FN7" i="5" s="1"/>
  <c r="FC7" i="5"/>
  <c r="FM7" i="5" s="1"/>
  <c r="FB7" i="5"/>
  <c r="FL7" i="5" s="1"/>
  <c r="FW6" i="5"/>
  <c r="FV6" i="5"/>
  <c r="FU6" i="5"/>
  <c r="FJ6" i="5"/>
  <c r="FI6" i="5"/>
  <c r="FH6" i="5"/>
  <c r="FZ6" i="5" s="1"/>
  <c r="FG6" i="5"/>
  <c r="FP6" i="5" s="1"/>
  <c r="FQ6" i="5" s="1"/>
  <c r="FE6" i="5"/>
  <c r="FD6" i="5"/>
  <c r="FN6" i="5" s="1"/>
  <c r="FC6" i="5"/>
  <c r="FR6" i="5" s="1"/>
  <c r="FB6" i="5"/>
  <c r="FL6" i="5" s="1"/>
  <c r="FW5" i="5"/>
  <c r="FR5" i="5"/>
  <c r="FY5" i="5" s="1"/>
  <c r="FJ5" i="5"/>
  <c r="FI5" i="5"/>
  <c r="FH5" i="5"/>
  <c r="FZ5" i="5" s="1"/>
  <c r="FG5" i="5"/>
  <c r="FP5" i="5" s="1"/>
  <c r="FQ5" i="5" s="1"/>
  <c r="FE5" i="5"/>
  <c r="FD5" i="5"/>
  <c r="FN5" i="5" s="1"/>
  <c r="FC5" i="5"/>
  <c r="FM5" i="5" s="1"/>
  <c r="FB5" i="5"/>
  <c r="FL5" i="5" s="1"/>
  <c r="FZ4" i="5"/>
  <c r="FU4" i="5"/>
  <c r="FS4" i="5"/>
  <c r="FR4" i="5"/>
  <c r="FY4" i="5" s="1"/>
  <c r="FP4" i="5"/>
  <c r="FQ4" i="5" s="1"/>
  <c r="FJ4" i="5"/>
  <c r="FI4" i="5"/>
  <c r="FW4" i="5" s="1"/>
  <c r="FH4" i="5"/>
  <c r="FV4" i="5" s="1"/>
  <c r="FG4" i="5"/>
  <c r="FE4" i="5"/>
  <c r="FD4" i="5"/>
  <c r="FN4" i="5" s="1"/>
  <c r="FC4" i="5"/>
  <c r="FM4" i="5" s="1"/>
  <c r="FB4" i="5"/>
  <c r="FL4" i="5" s="1"/>
  <c r="FW3" i="5"/>
  <c r="FV3" i="5"/>
  <c r="FU3" i="5"/>
  <c r="FJ3" i="5"/>
  <c r="FI3" i="5"/>
  <c r="FH3" i="5"/>
  <c r="FZ3" i="5" s="1"/>
  <c r="FG3" i="5"/>
  <c r="FP3" i="5" s="1"/>
  <c r="FQ3" i="5" s="1"/>
  <c r="FE3" i="5"/>
  <c r="FD3" i="5"/>
  <c r="FN3" i="5" s="1"/>
  <c r="FC3" i="5"/>
  <c r="FR3" i="5" s="1"/>
  <c r="FB3" i="5"/>
  <c r="FL3" i="5" s="1"/>
  <c r="FW2" i="5"/>
  <c r="FR2" i="5"/>
  <c r="FY2" i="5" s="1"/>
  <c r="FJ2" i="5"/>
  <c r="FI2" i="5"/>
  <c r="FH2" i="5"/>
  <c r="FZ2" i="5" s="1"/>
  <c r="FG2" i="5"/>
  <c r="FP2" i="5" s="1"/>
  <c r="FQ2" i="5" s="1"/>
  <c r="FE2" i="5"/>
  <c r="FD2" i="5"/>
  <c r="FN2" i="5" s="1"/>
  <c r="FC2" i="5"/>
  <c r="FM2" i="5" s="1"/>
  <c r="FB2" i="5"/>
  <c r="FL2" i="5" s="1"/>
  <c r="ER246" i="5"/>
  <c r="EN246" i="5"/>
  <c r="EB246" i="5"/>
  <c r="EA246" i="5"/>
  <c r="EO246" i="5" s="1"/>
  <c r="DZ246" i="5"/>
  <c r="DY246" i="5"/>
  <c r="DV246" i="5"/>
  <c r="DW246" i="5" s="1"/>
  <c r="DU246" i="5"/>
  <c r="EE246" i="5" s="1"/>
  <c r="DT246" i="5"/>
  <c r="ED246" i="5" s="1"/>
  <c r="ER245" i="5"/>
  <c r="EN245" i="5"/>
  <c r="EH245" i="5"/>
  <c r="EI245" i="5" s="1"/>
  <c r="EA245" i="5"/>
  <c r="EB245" i="5" s="1"/>
  <c r="DZ245" i="5"/>
  <c r="DY245" i="5"/>
  <c r="EM245" i="5" s="1"/>
  <c r="DW245" i="5"/>
  <c r="DV245" i="5"/>
  <c r="EF245" i="5" s="1"/>
  <c r="DU245" i="5"/>
  <c r="EJ245" i="5" s="1"/>
  <c r="DT245" i="5"/>
  <c r="ED245" i="5" s="1"/>
  <c r="ER244" i="5"/>
  <c r="EN244" i="5"/>
  <c r="EB244" i="5"/>
  <c r="EA244" i="5"/>
  <c r="EO244" i="5" s="1"/>
  <c r="DZ244" i="5"/>
  <c r="DY244" i="5"/>
  <c r="DV244" i="5"/>
  <c r="DW244" i="5" s="1"/>
  <c r="DU244" i="5"/>
  <c r="EE244" i="5" s="1"/>
  <c r="DT244" i="5"/>
  <c r="ED244" i="5" s="1"/>
  <c r="ER243" i="5"/>
  <c r="EN243" i="5"/>
  <c r="EH243" i="5"/>
  <c r="EI243" i="5" s="1"/>
  <c r="EA243" i="5"/>
  <c r="EB243" i="5" s="1"/>
  <c r="DZ243" i="5"/>
  <c r="DY243" i="5"/>
  <c r="EM243" i="5" s="1"/>
  <c r="DW243" i="5"/>
  <c r="DV243" i="5"/>
  <c r="EF243" i="5" s="1"/>
  <c r="DU243" i="5"/>
  <c r="EJ243" i="5" s="1"/>
  <c r="DT243" i="5"/>
  <c r="ED243" i="5" s="1"/>
  <c r="ER242" i="5"/>
  <c r="EN242" i="5"/>
  <c r="EB242" i="5"/>
  <c r="EA242" i="5"/>
  <c r="EO242" i="5" s="1"/>
  <c r="DZ242" i="5"/>
  <c r="DY242" i="5"/>
  <c r="DV242" i="5"/>
  <c r="DW242" i="5" s="1"/>
  <c r="DU242" i="5"/>
  <c r="EE242" i="5" s="1"/>
  <c r="DT242" i="5"/>
  <c r="ED242" i="5" s="1"/>
  <c r="ER241" i="5"/>
  <c r="EN241" i="5"/>
  <c r="EH241" i="5"/>
  <c r="EI241" i="5" s="1"/>
  <c r="ED241" i="5"/>
  <c r="EA241" i="5"/>
  <c r="EB241" i="5" s="1"/>
  <c r="DZ241" i="5"/>
  <c r="DY241" i="5"/>
  <c r="EM241" i="5" s="1"/>
  <c r="DW241" i="5"/>
  <c r="DV241" i="5"/>
  <c r="EF241" i="5" s="1"/>
  <c r="DU241" i="5"/>
  <c r="EJ241" i="5" s="1"/>
  <c r="DT241" i="5"/>
  <c r="ER240" i="5"/>
  <c r="EN240" i="5"/>
  <c r="EB240" i="5"/>
  <c r="EA240" i="5"/>
  <c r="EO240" i="5" s="1"/>
  <c r="DZ240" i="5"/>
  <c r="DY240" i="5"/>
  <c r="DV240" i="5"/>
  <c r="DW240" i="5" s="1"/>
  <c r="DU240" i="5"/>
  <c r="EE240" i="5" s="1"/>
  <c r="DT240" i="5"/>
  <c r="ED240" i="5" s="1"/>
  <c r="ER239" i="5"/>
  <c r="EN239" i="5"/>
  <c r="EH239" i="5"/>
  <c r="EI239" i="5" s="1"/>
  <c r="ED239" i="5"/>
  <c r="EA239" i="5"/>
  <c r="EB239" i="5" s="1"/>
  <c r="DZ239" i="5"/>
  <c r="DY239" i="5"/>
  <c r="EM239" i="5" s="1"/>
  <c r="DW239" i="5"/>
  <c r="DV239" i="5"/>
  <c r="EF239" i="5" s="1"/>
  <c r="DU239" i="5"/>
  <c r="EJ239" i="5" s="1"/>
  <c r="DT239" i="5"/>
  <c r="ER238" i="5"/>
  <c r="EN238" i="5"/>
  <c r="EB238" i="5"/>
  <c r="EA238" i="5"/>
  <c r="EO238" i="5" s="1"/>
  <c r="DZ238" i="5"/>
  <c r="DY238" i="5"/>
  <c r="DV238" i="5"/>
  <c r="DW238" i="5" s="1"/>
  <c r="DU238" i="5"/>
  <c r="EE238" i="5" s="1"/>
  <c r="DT238" i="5"/>
  <c r="ED238" i="5" s="1"/>
  <c r="ER237" i="5"/>
  <c r="EN237" i="5"/>
  <c r="EH237" i="5"/>
  <c r="EI237" i="5" s="1"/>
  <c r="EA237" i="5"/>
  <c r="EB237" i="5" s="1"/>
  <c r="DZ237" i="5"/>
  <c r="DY237" i="5"/>
  <c r="EM237" i="5" s="1"/>
  <c r="DW237" i="5"/>
  <c r="DV237" i="5"/>
  <c r="EF237" i="5" s="1"/>
  <c r="DU237" i="5"/>
  <c r="EJ237" i="5" s="1"/>
  <c r="DT237" i="5"/>
  <c r="ED237" i="5" s="1"/>
  <c r="ER236" i="5"/>
  <c r="EN236" i="5"/>
  <c r="EB236" i="5"/>
  <c r="EA236" i="5"/>
  <c r="EO236" i="5" s="1"/>
  <c r="DZ236" i="5"/>
  <c r="DY236" i="5"/>
  <c r="DV236" i="5"/>
  <c r="DW236" i="5" s="1"/>
  <c r="DU236" i="5"/>
  <c r="EE236" i="5" s="1"/>
  <c r="DT236" i="5"/>
  <c r="ED236" i="5" s="1"/>
  <c r="ER235" i="5"/>
  <c r="EN235" i="5"/>
  <c r="EH235" i="5"/>
  <c r="EI235" i="5" s="1"/>
  <c r="EA235" i="5"/>
  <c r="EB235" i="5" s="1"/>
  <c r="DZ235" i="5"/>
  <c r="DY235" i="5"/>
  <c r="EM235" i="5" s="1"/>
  <c r="DW235" i="5"/>
  <c r="DV235" i="5"/>
  <c r="EF235" i="5" s="1"/>
  <c r="DU235" i="5"/>
  <c r="EJ235" i="5" s="1"/>
  <c r="DT235" i="5"/>
  <c r="ED235" i="5" s="1"/>
  <c r="ER234" i="5"/>
  <c r="EN234" i="5"/>
  <c r="EB234" i="5"/>
  <c r="EA234" i="5"/>
  <c r="EO234" i="5" s="1"/>
  <c r="DZ234" i="5"/>
  <c r="DY234" i="5"/>
  <c r="DV234" i="5"/>
  <c r="DW234" i="5" s="1"/>
  <c r="DU234" i="5"/>
  <c r="EE234" i="5" s="1"/>
  <c r="DT234" i="5"/>
  <c r="ED234" i="5" s="1"/>
  <c r="ER233" i="5"/>
  <c r="EN233" i="5"/>
  <c r="EH233" i="5"/>
  <c r="EI233" i="5" s="1"/>
  <c r="ED233" i="5"/>
  <c r="EA233" i="5"/>
  <c r="EB233" i="5" s="1"/>
  <c r="DZ233" i="5"/>
  <c r="DY233" i="5"/>
  <c r="EM233" i="5" s="1"/>
  <c r="DW233" i="5"/>
  <c r="DV233" i="5"/>
  <c r="EF233" i="5" s="1"/>
  <c r="DU233" i="5"/>
  <c r="EJ233" i="5" s="1"/>
  <c r="DT233" i="5"/>
  <c r="ER232" i="5"/>
  <c r="EN232" i="5"/>
  <c r="EB232" i="5"/>
  <c r="EA232" i="5"/>
  <c r="EO232" i="5" s="1"/>
  <c r="DZ232" i="5"/>
  <c r="DY232" i="5"/>
  <c r="DV232" i="5"/>
  <c r="DW232" i="5" s="1"/>
  <c r="DU232" i="5"/>
  <c r="EE232" i="5" s="1"/>
  <c r="DT232" i="5"/>
  <c r="ED232" i="5" s="1"/>
  <c r="ER231" i="5"/>
  <c r="EN231" i="5"/>
  <c r="EK231" i="5"/>
  <c r="EH231" i="5"/>
  <c r="EI231" i="5" s="1"/>
  <c r="EA231" i="5"/>
  <c r="DZ231" i="5"/>
  <c r="DY231" i="5"/>
  <c r="EM231" i="5" s="1"/>
  <c r="DW231" i="5"/>
  <c r="DV231" i="5"/>
  <c r="EF231" i="5" s="1"/>
  <c r="DU231" i="5"/>
  <c r="EJ231" i="5" s="1"/>
  <c r="EQ231" i="5" s="1"/>
  <c r="DT231" i="5"/>
  <c r="ED231" i="5" s="1"/>
  <c r="ER230" i="5"/>
  <c r="EN230" i="5"/>
  <c r="EB230" i="5"/>
  <c r="EA230" i="5"/>
  <c r="EO230" i="5" s="1"/>
  <c r="DZ230" i="5"/>
  <c r="DY230" i="5"/>
  <c r="DV230" i="5"/>
  <c r="DW230" i="5" s="1"/>
  <c r="DU230" i="5"/>
  <c r="EE230" i="5" s="1"/>
  <c r="DT230" i="5"/>
  <c r="ED230" i="5" s="1"/>
  <c r="ER229" i="5"/>
  <c r="EN229" i="5"/>
  <c r="EH229" i="5"/>
  <c r="EI229" i="5" s="1"/>
  <c r="EA229" i="5"/>
  <c r="DZ229" i="5"/>
  <c r="DY229" i="5"/>
  <c r="EM229" i="5" s="1"/>
  <c r="DW229" i="5"/>
  <c r="DV229" i="5"/>
  <c r="EF229" i="5" s="1"/>
  <c r="DU229" i="5"/>
  <c r="EJ229" i="5" s="1"/>
  <c r="DT229" i="5"/>
  <c r="ED229" i="5" s="1"/>
  <c r="ER228" i="5"/>
  <c r="EN228" i="5"/>
  <c r="EB228" i="5"/>
  <c r="EA228" i="5"/>
  <c r="EO228" i="5" s="1"/>
  <c r="DZ228" i="5"/>
  <c r="DY228" i="5"/>
  <c r="DV228" i="5"/>
  <c r="DW228" i="5" s="1"/>
  <c r="DU228" i="5"/>
  <c r="EE228" i="5" s="1"/>
  <c r="DT228" i="5"/>
  <c r="ED228" i="5" s="1"/>
  <c r="ER227" i="5"/>
  <c r="EN227" i="5"/>
  <c r="EK227" i="5"/>
  <c r="EH227" i="5"/>
  <c r="EI227" i="5" s="1"/>
  <c r="EA227" i="5"/>
  <c r="DZ227" i="5"/>
  <c r="DY227" i="5"/>
  <c r="EM227" i="5" s="1"/>
  <c r="DW227" i="5"/>
  <c r="DV227" i="5"/>
  <c r="EF227" i="5" s="1"/>
  <c r="DU227" i="5"/>
  <c r="EJ227" i="5" s="1"/>
  <c r="EQ227" i="5" s="1"/>
  <c r="DT227" i="5"/>
  <c r="ED227" i="5" s="1"/>
  <c r="ER226" i="5"/>
  <c r="EN226" i="5"/>
  <c r="EM226" i="5"/>
  <c r="EB226" i="5"/>
  <c r="EA226" i="5"/>
  <c r="EO226" i="5" s="1"/>
  <c r="DZ226" i="5"/>
  <c r="DY226" i="5"/>
  <c r="EH226" i="5" s="1"/>
  <c r="EI226" i="5" s="1"/>
  <c r="DV226" i="5"/>
  <c r="DW226" i="5" s="1"/>
  <c r="DU226" i="5"/>
  <c r="EE226" i="5" s="1"/>
  <c r="DT226" i="5"/>
  <c r="ED226" i="5" s="1"/>
  <c r="ER225" i="5"/>
  <c r="EN225" i="5"/>
  <c r="EH225" i="5"/>
  <c r="EI225" i="5" s="1"/>
  <c r="ED225" i="5"/>
  <c r="EA225" i="5"/>
  <c r="DZ225" i="5"/>
  <c r="DY225" i="5"/>
  <c r="EM225" i="5" s="1"/>
  <c r="DW225" i="5"/>
  <c r="DV225" i="5"/>
  <c r="EF225" i="5" s="1"/>
  <c r="DU225" i="5"/>
  <c r="EJ225" i="5" s="1"/>
  <c r="EQ225" i="5" s="1"/>
  <c r="DT225" i="5"/>
  <c r="ER224" i="5"/>
  <c r="EN224" i="5"/>
  <c r="EF224" i="5"/>
  <c r="EB224" i="5"/>
  <c r="EA224" i="5"/>
  <c r="EO224" i="5" s="1"/>
  <c r="DZ224" i="5"/>
  <c r="DY224" i="5"/>
  <c r="EH224" i="5" s="1"/>
  <c r="EI224" i="5" s="1"/>
  <c r="DV224" i="5"/>
  <c r="DW224" i="5" s="1"/>
  <c r="DU224" i="5"/>
  <c r="EE224" i="5" s="1"/>
  <c r="DT224" i="5"/>
  <c r="ED224" i="5" s="1"/>
  <c r="ER223" i="5"/>
  <c r="EN223" i="5"/>
  <c r="EH223" i="5"/>
  <c r="EI223" i="5" s="1"/>
  <c r="EA223" i="5"/>
  <c r="DZ223" i="5"/>
  <c r="DY223" i="5"/>
  <c r="EM223" i="5" s="1"/>
  <c r="DW223" i="5"/>
  <c r="DV223" i="5"/>
  <c r="EF223" i="5" s="1"/>
  <c r="DU223" i="5"/>
  <c r="EJ223" i="5" s="1"/>
  <c r="EQ223" i="5" s="1"/>
  <c r="DT223" i="5"/>
  <c r="ED223" i="5" s="1"/>
  <c r="ER222" i="5"/>
  <c r="EN222" i="5"/>
  <c r="EI222" i="5"/>
  <c r="EF222" i="5"/>
  <c r="EB222" i="5"/>
  <c r="EA222" i="5"/>
  <c r="EO222" i="5" s="1"/>
  <c r="DZ222" i="5"/>
  <c r="DY222" i="5"/>
  <c r="EH222" i="5" s="1"/>
  <c r="DV222" i="5"/>
  <c r="DW222" i="5" s="1"/>
  <c r="DU222" i="5"/>
  <c r="EE222" i="5" s="1"/>
  <c r="DT222" i="5"/>
  <c r="ED222" i="5" s="1"/>
  <c r="ER221" i="5"/>
  <c r="EN221" i="5"/>
  <c r="EH221" i="5"/>
  <c r="EI221" i="5" s="1"/>
  <c r="ED221" i="5"/>
  <c r="EA221" i="5"/>
  <c r="DZ221" i="5"/>
  <c r="DY221" i="5"/>
  <c r="EM221" i="5" s="1"/>
  <c r="DW221" i="5"/>
  <c r="DV221" i="5"/>
  <c r="EF221" i="5" s="1"/>
  <c r="DU221" i="5"/>
  <c r="EJ221" i="5" s="1"/>
  <c r="EQ221" i="5" s="1"/>
  <c r="DT221" i="5"/>
  <c r="ER220" i="5"/>
  <c r="EN220" i="5"/>
  <c r="EM220" i="5"/>
  <c r="EI220" i="5"/>
  <c r="ED220" i="5"/>
  <c r="EB220" i="5"/>
  <c r="EA220" i="5"/>
  <c r="EO220" i="5" s="1"/>
  <c r="DZ220" i="5"/>
  <c r="DY220" i="5"/>
  <c r="EH220" i="5" s="1"/>
  <c r="DV220" i="5"/>
  <c r="DU220" i="5"/>
  <c r="EE220" i="5" s="1"/>
  <c r="DT220" i="5"/>
  <c r="ER219" i="5"/>
  <c r="EN219" i="5"/>
  <c r="EK219" i="5"/>
  <c r="ED219" i="5"/>
  <c r="EA219" i="5"/>
  <c r="DZ219" i="5"/>
  <c r="DY219" i="5"/>
  <c r="EM219" i="5" s="1"/>
  <c r="DW219" i="5"/>
  <c r="DV219" i="5"/>
  <c r="EF219" i="5" s="1"/>
  <c r="DU219" i="5"/>
  <c r="EJ219" i="5" s="1"/>
  <c r="EQ219" i="5" s="1"/>
  <c r="DT219" i="5"/>
  <c r="ER218" i="5"/>
  <c r="EN218" i="5"/>
  <c r="EM218" i="5"/>
  <c r="EI218" i="5"/>
  <c r="EF218" i="5"/>
  <c r="EB218" i="5"/>
  <c r="EA218" i="5"/>
  <c r="EO218" i="5" s="1"/>
  <c r="DZ218" i="5"/>
  <c r="DY218" i="5"/>
  <c r="EH218" i="5" s="1"/>
  <c r="DV218" i="5"/>
  <c r="DW218" i="5" s="1"/>
  <c r="DU218" i="5"/>
  <c r="EE218" i="5" s="1"/>
  <c r="DT218" i="5"/>
  <c r="ED218" i="5" s="1"/>
  <c r="ER217" i="5"/>
  <c r="EN217" i="5"/>
  <c r="EK217" i="5"/>
  <c r="EI217" i="5"/>
  <c r="EH217" i="5"/>
  <c r="ED217" i="5"/>
  <c r="EA217" i="5"/>
  <c r="DZ217" i="5"/>
  <c r="DY217" i="5"/>
  <c r="EM217" i="5" s="1"/>
  <c r="DW217" i="5"/>
  <c r="DV217" i="5"/>
  <c r="EF217" i="5" s="1"/>
  <c r="DU217" i="5"/>
  <c r="EJ217" i="5" s="1"/>
  <c r="EQ217" i="5" s="1"/>
  <c r="DT217" i="5"/>
  <c r="ER216" i="5"/>
  <c r="EN216" i="5"/>
  <c r="EF216" i="5"/>
  <c r="EA216" i="5"/>
  <c r="EO216" i="5" s="1"/>
  <c r="DZ216" i="5"/>
  <c r="DY216" i="5"/>
  <c r="EH216" i="5" s="1"/>
  <c r="EI216" i="5" s="1"/>
  <c r="DV216" i="5"/>
  <c r="DW216" i="5" s="1"/>
  <c r="DU216" i="5"/>
  <c r="EE216" i="5" s="1"/>
  <c r="DT216" i="5"/>
  <c r="ED216" i="5" s="1"/>
  <c r="ER215" i="5"/>
  <c r="EN215" i="5"/>
  <c r="EK215" i="5"/>
  <c r="ED215" i="5"/>
  <c r="EA215" i="5"/>
  <c r="DZ215" i="5"/>
  <c r="DY215" i="5"/>
  <c r="EM215" i="5" s="1"/>
  <c r="DW215" i="5"/>
  <c r="DV215" i="5"/>
  <c r="EF215" i="5" s="1"/>
  <c r="DU215" i="5"/>
  <c r="EJ215" i="5" s="1"/>
  <c r="EQ215" i="5" s="1"/>
  <c r="DT215" i="5"/>
  <c r="ER214" i="5"/>
  <c r="EN214" i="5"/>
  <c r="EI214" i="5"/>
  <c r="EB214" i="5"/>
  <c r="EA214" i="5"/>
  <c r="EO214" i="5" s="1"/>
  <c r="DZ214" i="5"/>
  <c r="DY214" i="5"/>
  <c r="EH214" i="5" s="1"/>
  <c r="DV214" i="5"/>
  <c r="DU214" i="5"/>
  <c r="EE214" i="5" s="1"/>
  <c r="DT214" i="5"/>
  <c r="ED214" i="5" s="1"/>
  <c r="ER213" i="5"/>
  <c r="EN213" i="5"/>
  <c r="EH213" i="5"/>
  <c r="EI213" i="5" s="1"/>
  <c r="EF213" i="5"/>
  <c r="EA213" i="5"/>
  <c r="DZ213" i="5"/>
  <c r="DY213" i="5"/>
  <c r="EM213" i="5" s="1"/>
  <c r="DV213" i="5"/>
  <c r="DW213" i="5" s="1"/>
  <c r="DU213" i="5"/>
  <c r="EJ213" i="5" s="1"/>
  <c r="EK213" i="5" s="1"/>
  <c r="DT213" i="5"/>
  <c r="ED213" i="5" s="1"/>
  <c r="ER212" i="5"/>
  <c r="EN212" i="5"/>
  <c r="EF212" i="5"/>
  <c r="EA212" i="5"/>
  <c r="EO212" i="5" s="1"/>
  <c r="DZ212" i="5"/>
  <c r="DY212" i="5"/>
  <c r="EH212" i="5" s="1"/>
  <c r="EI212" i="5" s="1"/>
  <c r="DV212" i="5"/>
  <c r="DW212" i="5" s="1"/>
  <c r="DU212" i="5"/>
  <c r="EE212" i="5" s="1"/>
  <c r="DT212" i="5"/>
  <c r="ED212" i="5" s="1"/>
  <c r="ER211" i="5"/>
  <c r="EN211" i="5"/>
  <c r="EK211" i="5"/>
  <c r="ED211" i="5"/>
  <c r="EA211" i="5"/>
  <c r="DZ211" i="5"/>
  <c r="DY211" i="5"/>
  <c r="EM211" i="5" s="1"/>
  <c r="DW211" i="5"/>
  <c r="DV211" i="5"/>
  <c r="EF211" i="5" s="1"/>
  <c r="DU211" i="5"/>
  <c r="EJ211" i="5" s="1"/>
  <c r="EQ211" i="5" s="1"/>
  <c r="DT211" i="5"/>
  <c r="EN210" i="5"/>
  <c r="EI210" i="5"/>
  <c r="EF210" i="5"/>
  <c r="EA210" i="5"/>
  <c r="DZ210" i="5"/>
  <c r="ER210" i="5" s="1"/>
  <c r="DY210" i="5"/>
  <c r="EH210" i="5" s="1"/>
  <c r="DV210" i="5"/>
  <c r="DW210" i="5" s="1"/>
  <c r="DU210" i="5"/>
  <c r="EE210" i="5" s="1"/>
  <c r="DT210" i="5"/>
  <c r="ED210" i="5" s="1"/>
  <c r="ER209" i="5"/>
  <c r="EQ209" i="5"/>
  <c r="EN209" i="5"/>
  <c r="EK209" i="5"/>
  <c r="EF209" i="5"/>
  <c r="EA209" i="5"/>
  <c r="DZ209" i="5"/>
  <c r="DY209" i="5"/>
  <c r="DW209" i="5"/>
  <c r="DV209" i="5"/>
  <c r="DU209" i="5"/>
  <c r="EJ209" i="5" s="1"/>
  <c r="DT209" i="5"/>
  <c r="ED209" i="5" s="1"/>
  <c r="EN208" i="5"/>
  <c r="EI208" i="5"/>
  <c r="EB208" i="5"/>
  <c r="EA208" i="5"/>
  <c r="EO208" i="5" s="1"/>
  <c r="DZ208" i="5"/>
  <c r="ER208" i="5" s="1"/>
  <c r="DY208" i="5"/>
  <c r="EH208" i="5" s="1"/>
  <c r="DV208" i="5"/>
  <c r="DU208" i="5"/>
  <c r="EE208" i="5" s="1"/>
  <c r="DT208" i="5"/>
  <c r="ED208" i="5" s="1"/>
  <c r="ER207" i="5"/>
  <c r="EN207" i="5"/>
  <c r="EH207" i="5"/>
  <c r="EI207" i="5" s="1"/>
  <c r="EF207" i="5"/>
  <c r="EA207" i="5"/>
  <c r="DZ207" i="5"/>
  <c r="DY207" i="5"/>
  <c r="EM207" i="5" s="1"/>
  <c r="DV207" i="5"/>
  <c r="DW207" i="5" s="1"/>
  <c r="DU207" i="5"/>
  <c r="EJ207" i="5" s="1"/>
  <c r="EK207" i="5" s="1"/>
  <c r="DT207" i="5"/>
  <c r="ED207" i="5" s="1"/>
  <c r="EM206" i="5"/>
  <c r="EI206" i="5"/>
  <c r="EF206" i="5"/>
  <c r="EA206" i="5"/>
  <c r="DZ206" i="5"/>
  <c r="ER206" i="5" s="1"/>
  <c r="DY206" i="5"/>
  <c r="EH206" i="5" s="1"/>
  <c r="DV206" i="5"/>
  <c r="DW206" i="5" s="1"/>
  <c r="DU206" i="5"/>
  <c r="DT206" i="5"/>
  <c r="ED206" i="5" s="1"/>
  <c r="EO205" i="5"/>
  <c r="EA205" i="5"/>
  <c r="EB205" i="5" s="1"/>
  <c r="DZ205" i="5"/>
  <c r="DY205" i="5"/>
  <c r="EM205" i="5" s="1"/>
  <c r="DV205" i="5"/>
  <c r="DW205" i="5" s="1"/>
  <c r="DU205" i="5"/>
  <c r="EJ205" i="5" s="1"/>
  <c r="DT205" i="5"/>
  <c r="ED205" i="5" s="1"/>
  <c r="EO204" i="5"/>
  <c r="EE204" i="5"/>
  <c r="EA204" i="5"/>
  <c r="EB204" i="5" s="1"/>
  <c r="DZ204" i="5"/>
  <c r="DY204" i="5"/>
  <c r="DV204" i="5"/>
  <c r="DW204" i="5" s="1"/>
  <c r="DU204" i="5"/>
  <c r="EJ204" i="5" s="1"/>
  <c r="DT204" i="5"/>
  <c r="ED204" i="5" s="1"/>
  <c r="EO203" i="5"/>
  <c r="EN203" i="5"/>
  <c r="EJ203" i="5"/>
  <c r="EE203" i="5"/>
  <c r="EA203" i="5"/>
  <c r="EB203" i="5" s="1"/>
  <c r="DZ203" i="5"/>
  <c r="ER203" i="5" s="1"/>
  <c r="DY203" i="5"/>
  <c r="EM203" i="5" s="1"/>
  <c r="DV203" i="5"/>
  <c r="DW203" i="5" s="1"/>
  <c r="DU203" i="5"/>
  <c r="DT203" i="5"/>
  <c r="ED203" i="5" s="1"/>
  <c r="EO202" i="5"/>
  <c r="EA202" i="5"/>
  <c r="EB202" i="5" s="1"/>
  <c r="DZ202" i="5"/>
  <c r="DY202" i="5"/>
  <c r="DV202" i="5"/>
  <c r="DW202" i="5" s="1"/>
  <c r="DU202" i="5"/>
  <c r="EE202" i="5" s="1"/>
  <c r="DT202" i="5"/>
  <c r="ED202" i="5" s="1"/>
  <c r="EO201" i="5"/>
  <c r="EE201" i="5"/>
  <c r="ED201" i="5"/>
  <c r="EA201" i="5"/>
  <c r="EB201" i="5" s="1"/>
  <c r="DZ201" i="5"/>
  <c r="ER201" i="5" s="1"/>
  <c r="DY201" i="5"/>
  <c r="EM201" i="5" s="1"/>
  <c r="DV201" i="5"/>
  <c r="DW201" i="5" s="1"/>
  <c r="DU201" i="5"/>
  <c r="EJ201" i="5" s="1"/>
  <c r="DT201" i="5"/>
  <c r="EO200" i="5"/>
  <c r="EJ200" i="5"/>
  <c r="EE200" i="5"/>
  <c r="EA200" i="5"/>
  <c r="EB200" i="5" s="1"/>
  <c r="DZ200" i="5"/>
  <c r="DY200" i="5"/>
  <c r="DV200" i="5"/>
  <c r="DW200" i="5" s="1"/>
  <c r="DU200" i="5"/>
  <c r="DT200" i="5"/>
  <c r="ED200" i="5" s="1"/>
  <c r="EO199" i="5"/>
  <c r="EN199" i="5"/>
  <c r="EA199" i="5"/>
  <c r="EB199" i="5" s="1"/>
  <c r="DZ199" i="5"/>
  <c r="ER199" i="5" s="1"/>
  <c r="DY199" i="5"/>
  <c r="DV199" i="5"/>
  <c r="DW199" i="5" s="1"/>
  <c r="DU199" i="5"/>
  <c r="EE199" i="5" s="1"/>
  <c r="DT199" i="5"/>
  <c r="ED199" i="5" s="1"/>
  <c r="EO198" i="5"/>
  <c r="EE198" i="5"/>
  <c r="ED198" i="5"/>
  <c r="EA198" i="5"/>
  <c r="EB198" i="5" s="1"/>
  <c r="DZ198" i="5"/>
  <c r="DY198" i="5"/>
  <c r="DV198" i="5"/>
  <c r="DW198" i="5" s="1"/>
  <c r="DU198" i="5"/>
  <c r="EJ198" i="5" s="1"/>
  <c r="DT198" i="5"/>
  <c r="EO197" i="5"/>
  <c r="EN197" i="5"/>
  <c r="EA197" i="5"/>
  <c r="EB197" i="5" s="1"/>
  <c r="DZ197" i="5"/>
  <c r="ER197" i="5" s="1"/>
  <c r="DY197" i="5"/>
  <c r="DV197" i="5"/>
  <c r="DW197" i="5" s="1"/>
  <c r="DU197" i="5"/>
  <c r="EE197" i="5" s="1"/>
  <c r="DT197" i="5"/>
  <c r="ED197" i="5" s="1"/>
  <c r="EO196" i="5"/>
  <c r="EE196" i="5"/>
  <c r="ED196" i="5"/>
  <c r="EA196" i="5"/>
  <c r="EB196" i="5" s="1"/>
  <c r="DZ196" i="5"/>
  <c r="DY196" i="5"/>
  <c r="DV196" i="5"/>
  <c r="DW196" i="5" s="1"/>
  <c r="DU196" i="5"/>
  <c r="EJ196" i="5" s="1"/>
  <c r="DT196" i="5"/>
  <c r="EO195" i="5"/>
  <c r="EN195" i="5"/>
  <c r="EA195" i="5"/>
  <c r="EB195" i="5" s="1"/>
  <c r="DZ195" i="5"/>
  <c r="ER195" i="5" s="1"/>
  <c r="DY195" i="5"/>
  <c r="DV195" i="5"/>
  <c r="DW195" i="5" s="1"/>
  <c r="DU195" i="5"/>
  <c r="EE195" i="5" s="1"/>
  <c r="DT195" i="5"/>
  <c r="ED195" i="5" s="1"/>
  <c r="EO194" i="5"/>
  <c r="EF194" i="5"/>
  <c r="EE194" i="5"/>
  <c r="EA194" i="5"/>
  <c r="EB194" i="5" s="1"/>
  <c r="DZ194" i="5"/>
  <c r="ER194" i="5" s="1"/>
  <c r="DY194" i="5"/>
  <c r="DV194" i="5"/>
  <c r="DW194" i="5" s="1"/>
  <c r="DU194" i="5"/>
  <c r="EJ194" i="5" s="1"/>
  <c r="DT194" i="5"/>
  <c r="ED194" i="5" s="1"/>
  <c r="EO193" i="5"/>
  <c r="ED193" i="5"/>
  <c r="EA193" i="5"/>
  <c r="EB193" i="5" s="1"/>
  <c r="DZ193" i="5"/>
  <c r="ER193" i="5" s="1"/>
  <c r="DY193" i="5"/>
  <c r="DV193" i="5"/>
  <c r="DW193" i="5" s="1"/>
  <c r="DU193" i="5"/>
  <c r="EJ193" i="5" s="1"/>
  <c r="EQ193" i="5" s="1"/>
  <c r="DT193" i="5"/>
  <c r="EO192" i="5"/>
  <c r="EN192" i="5"/>
  <c r="EJ192" i="5"/>
  <c r="EK192" i="5" s="1"/>
  <c r="EA192" i="5"/>
  <c r="EB192" i="5" s="1"/>
  <c r="DZ192" i="5"/>
  <c r="ER192" i="5" s="1"/>
  <c r="DY192" i="5"/>
  <c r="DV192" i="5"/>
  <c r="DW192" i="5" s="1"/>
  <c r="DU192" i="5"/>
  <c r="EE192" i="5" s="1"/>
  <c r="DT192" i="5"/>
  <c r="ED192" i="5" s="1"/>
  <c r="EE191" i="5"/>
  <c r="EA191" i="5"/>
  <c r="DZ191" i="5"/>
  <c r="ER191" i="5" s="1"/>
  <c r="DY191" i="5"/>
  <c r="DV191" i="5"/>
  <c r="DW191" i="5" s="1"/>
  <c r="DU191" i="5"/>
  <c r="EJ191" i="5" s="1"/>
  <c r="DT191" i="5"/>
  <c r="ED191" i="5" s="1"/>
  <c r="EQ190" i="5"/>
  <c r="EF190" i="5"/>
  <c r="EE190" i="5"/>
  <c r="ED190" i="5"/>
  <c r="EA190" i="5"/>
  <c r="EB190" i="5" s="1"/>
  <c r="DZ190" i="5"/>
  <c r="ER190" i="5" s="1"/>
  <c r="DY190" i="5"/>
  <c r="DV190" i="5"/>
  <c r="DW190" i="5" s="1"/>
  <c r="DU190" i="5"/>
  <c r="EJ190" i="5" s="1"/>
  <c r="EK190" i="5" s="1"/>
  <c r="DT190" i="5"/>
  <c r="EQ189" i="5"/>
  <c r="EO189" i="5"/>
  <c r="EK189" i="5"/>
  <c r="EJ189" i="5"/>
  <c r="EE189" i="5"/>
  <c r="ED189" i="5"/>
  <c r="EA189" i="5"/>
  <c r="EB189" i="5" s="1"/>
  <c r="DZ189" i="5"/>
  <c r="ER189" i="5" s="1"/>
  <c r="DY189" i="5"/>
  <c r="DV189" i="5"/>
  <c r="DW189" i="5" s="1"/>
  <c r="DU189" i="5"/>
  <c r="DT189" i="5"/>
  <c r="EN188" i="5"/>
  <c r="EJ188" i="5"/>
  <c r="ED188" i="5"/>
  <c r="EA188" i="5"/>
  <c r="EB188" i="5" s="1"/>
  <c r="DZ188" i="5"/>
  <c r="ER188" i="5" s="1"/>
  <c r="DY188" i="5"/>
  <c r="DV188" i="5"/>
  <c r="DU188" i="5"/>
  <c r="EE188" i="5" s="1"/>
  <c r="DT188" i="5"/>
  <c r="EF187" i="5"/>
  <c r="EA187" i="5"/>
  <c r="EB187" i="5" s="1"/>
  <c r="DZ187" i="5"/>
  <c r="ER187" i="5" s="1"/>
  <c r="DY187" i="5"/>
  <c r="DV187" i="5"/>
  <c r="DW187" i="5" s="1"/>
  <c r="DU187" i="5"/>
  <c r="DT187" i="5"/>
  <c r="ED187" i="5" s="1"/>
  <c r="EJ186" i="5"/>
  <c r="EE186" i="5"/>
  <c r="EA186" i="5"/>
  <c r="EB186" i="5" s="1"/>
  <c r="DZ186" i="5"/>
  <c r="ER186" i="5" s="1"/>
  <c r="DY186" i="5"/>
  <c r="DV186" i="5"/>
  <c r="DW186" i="5" s="1"/>
  <c r="DU186" i="5"/>
  <c r="DT186" i="5"/>
  <c r="ED186" i="5" s="1"/>
  <c r="EE185" i="5"/>
  <c r="ED185" i="5"/>
  <c r="EA185" i="5"/>
  <c r="EB185" i="5" s="1"/>
  <c r="DZ185" i="5"/>
  <c r="ER185" i="5" s="1"/>
  <c r="DY185" i="5"/>
  <c r="DV185" i="5"/>
  <c r="DW185" i="5" s="1"/>
  <c r="DU185" i="5"/>
  <c r="EJ185" i="5" s="1"/>
  <c r="DT185" i="5"/>
  <c r="EQ184" i="5"/>
  <c r="EF184" i="5"/>
  <c r="ED184" i="5"/>
  <c r="EA184" i="5"/>
  <c r="EB184" i="5" s="1"/>
  <c r="DZ184" i="5"/>
  <c r="ER184" i="5" s="1"/>
  <c r="DY184" i="5"/>
  <c r="DV184" i="5"/>
  <c r="DW184" i="5" s="1"/>
  <c r="DU184" i="5"/>
  <c r="EJ184" i="5" s="1"/>
  <c r="EK184" i="5" s="1"/>
  <c r="DT184" i="5"/>
  <c r="EF183" i="5"/>
  <c r="EE183" i="5"/>
  <c r="EA183" i="5"/>
  <c r="EB183" i="5" s="1"/>
  <c r="DZ183" i="5"/>
  <c r="ER183" i="5" s="1"/>
  <c r="DY183" i="5"/>
  <c r="DV183" i="5"/>
  <c r="DW183" i="5" s="1"/>
  <c r="DU183" i="5"/>
  <c r="EJ183" i="5" s="1"/>
  <c r="DT183" i="5"/>
  <c r="ED183" i="5" s="1"/>
  <c r="EQ182" i="5"/>
  <c r="EF182" i="5"/>
  <c r="EE182" i="5"/>
  <c r="ED182" i="5"/>
  <c r="EA182" i="5"/>
  <c r="EB182" i="5" s="1"/>
  <c r="DZ182" i="5"/>
  <c r="ER182" i="5" s="1"/>
  <c r="DY182" i="5"/>
  <c r="DV182" i="5"/>
  <c r="DW182" i="5" s="1"/>
  <c r="DU182" i="5"/>
  <c r="EJ182" i="5" s="1"/>
  <c r="EK182" i="5" s="1"/>
  <c r="DT182" i="5"/>
  <c r="EQ181" i="5"/>
  <c r="EO181" i="5"/>
  <c r="EK181" i="5"/>
  <c r="EJ181" i="5"/>
  <c r="EE181" i="5"/>
  <c r="ED181" i="5"/>
  <c r="EB181" i="5"/>
  <c r="EA181" i="5"/>
  <c r="DZ181" i="5"/>
  <c r="DY181" i="5"/>
  <c r="DV181" i="5"/>
  <c r="DW181" i="5" s="1"/>
  <c r="DU181" i="5"/>
  <c r="DT181" i="5"/>
  <c r="ER180" i="5"/>
  <c r="EN180" i="5"/>
  <c r="EH180" i="5"/>
  <c r="EI180" i="5" s="1"/>
  <c r="EB180" i="5"/>
  <c r="EA180" i="5"/>
  <c r="EO180" i="5" s="1"/>
  <c r="DZ180" i="5"/>
  <c r="DY180" i="5"/>
  <c r="EM180" i="5" s="1"/>
  <c r="DV180" i="5"/>
  <c r="DW180" i="5" s="1"/>
  <c r="DU180" i="5"/>
  <c r="EJ180" i="5" s="1"/>
  <c r="EK180" i="5" s="1"/>
  <c r="DT180" i="5"/>
  <c r="ED180" i="5" s="1"/>
  <c r="ER179" i="5"/>
  <c r="EN179" i="5"/>
  <c r="EA179" i="5"/>
  <c r="DZ179" i="5"/>
  <c r="DY179" i="5"/>
  <c r="DW179" i="5"/>
  <c r="DV179" i="5"/>
  <c r="EF179" i="5" s="1"/>
  <c r="DU179" i="5"/>
  <c r="EE179" i="5" s="1"/>
  <c r="DT179" i="5"/>
  <c r="ED179" i="5" s="1"/>
  <c r="ER178" i="5"/>
  <c r="EN178" i="5"/>
  <c r="EH178" i="5"/>
  <c r="EI178" i="5" s="1"/>
  <c r="EB178" i="5"/>
  <c r="EA178" i="5"/>
  <c r="EO178" i="5" s="1"/>
  <c r="DZ178" i="5"/>
  <c r="DY178" i="5"/>
  <c r="EM178" i="5" s="1"/>
  <c r="DV178" i="5"/>
  <c r="DW178" i="5" s="1"/>
  <c r="DU178" i="5"/>
  <c r="EJ178" i="5" s="1"/>
  <c r="EK178" i="5" s="1"/>
  <c r="DT178" i="5"/>
  <c r="ED178" i="5" s="1"/>
  <c r="ER177" i="5"/>
  <c r="EN177" i="5"/>
  <c r="EA177" i="5"/>
  <c r="DZ177" i="5"/>
  <c r="DY177" i="5"/>
  <c r="DW177" i="5"/>
  <c r="DV177" i="5"/>
  <c r="EF177" i="5" s="1"/>
  <c r="DU177" i="5"/>
  <c r="EE177" i="5" s="1"/>
  <c r="DT177" i="5"/>
  <c r="ED177" i="5" s="1"/>
  <c r="ER176" i="5"/>
  <c r="EN176" i="5"/>
  <c r="EH176" i="5"/>
  <c r="EI176" i="5" s="1"/>
  <c r="EA176" i="5"/>
  <c r="EB176" i="5" s="1"/>
  <c r="DZ176" i="5"/>
  <c r="DY176" i="5"/>
  <c r="EM176" i="5" s="1"/>
  <c r="DV176" i="5"/>
  <c r="DW176" i="5" s="1"/>
  <c r="DU176" i="5"/>
  <c r="EJ176" i="5" s="1"/>
  <c r="EK176" i="5" s="1"/>
  <c r="DT176" i="5"/>
  <c r="ED176" i="5" s="1"/>
  <c r="ER175" i="5"/>
  <c r="EN175" i="5"/>
  <c r="EA175" i="5"/>
  <c r="DZ175" i="5"/>
  <c r="DY175" i="5"/>
  <c r="DV175" i="5"/>
  <c r="DW175" i="5" s="1"/>
  <c r="DU175" i="5"/>
  <c r="EE175" i="5" s="1"/>
  <c r="DT175" i="5"/>
  <c r="ED175" i="5" s="1"/>
  <c r="ER174" i="5"/>
  <c r="EN174" i="5"/>
  <c r="EH174" i="5"/>
  <c r="EI174" i="5" s="1"/>
  <c r="EF174" i="5"/>
  <c r="ED174" i="5"/>
  <c r="EA174" i="5"/>
  <c r="EB174" i="5" s="1"/>
  <c r="DZ174" i="5"/>
  <c r="DY174" i="5"/>
  <c r="EM174" i="5" s="1"/>
  <c r="DV174" i="5"/>
  <c r="DW174" i="5" s="1"/>
  <c r="DU174" i="5"/>
  <c r="EJ174" i="5" s="1"/>
  <c r="EK174" i="5" s="1"/>
  <c r="DT174" i="5"/>
  <c r="ER173" i="5"/>
  <c r="EN173" i="5"/>
  <c r="EA173" i="5"/>
  <c r="DZ173" i="5"/>
  <c r="DY173" i="5"/>
  <c r="DV173" i="5"/>
  <c r="DW173" i="5" s="1"/>
  <c r="DU173" i="5"/>
  <c r="EE173" i="5" s="1"/>
  <c r="DT173" i="5"/>
  <c r="ED173" i="5" s="1"/>
  <c r="ER172" i="5"/>
  <c r="EN172" i="5"/>
  <c r="EH172" i="5"/>
  <c r="EI172" i="5" s="1"/>
  <c r="EF172" i="5"/>
  <c r="ED172" i="5"/>
  <c r="EA172" i="5"/>
  <c r="EB172" i="5" s="1"/>
  <c r="DZ172" i="5"/>
  <c r="DY172" i="5"/>
  <c r="EM172" i="5" s="1"/>
  <c r="DV172" i="5"/>
  <c r="DW172" i="5" s="1"/>
  <c r="DU172" i="5"/>
  <c r="EJ172" i="5" s="1"/>
  <c r="EK172" i="5" s="1"/>
  <c r="DT172" i="5"/>
  <c r="ER171" i="5"/>
  <c r="EN171" i="5"/>
  <c r="EA171" i="5"/>
  <c r="DZ171" i="5"/>
  <c r="DY171" i="5"/>
  <c r="DV171" i="5"/>
  <c r="DW171" i="5" s="1"/>
  <c r="DU171" i="5"/>
  <c r="EE171" i="5" s="1"/>
  <c r="DT171" i="5"/>
  <c r="ED171" i="5" s="1"/>
  <c r="ER170" i="5"/>
  <c r="EQ170" i="5"/>
  <c r="EN170" i="5"/>
  <c r="EH170" i="5"/>
  <c r="EI170" i="5" s="1"/>
  <c r="ED170" i="5"/>
  <c r="EA170" i="5"/>
  <c r="EB170" i="5" s="1"/>
  <c r="DZ170" i="5"/>
  <c r="DY170" i="5"/>
  <c r="EM170" i="5" s="1"/>
  <c r="DV170" i="5"/>
  <c r="DW170" i="5" s="1"/>
  <c r="DU170" i="5"/>
  <c r="EJ170" i="5" s="1"/>
  <c r="EK170" i="5" s="1"/>
  <c r="DT170" i="5"/>
  <c r="ER169" i="5"/>
  <c r="EN169" i="5"/>
  <c r="EA169" i="5"/>
  <c r="DZ169" i="5"/>
  <c r="DY169" i="5"/>
  <c r="DV169" i="5"/>
  <c r="DW169" i="5" s="1"/>
  <c r="DU169" i="5"/>
  <c r="EE169" i="5" s="1"/>
  <c r="DT169" i="5"/>
  <c r="ED169" i="5" s="1"/>
  <c r="ER168" i="5"/>
  <c r="EN168" i="5"/>
  <c r="EH168" i="5"/>
  <c r="EI168" i="5" s="1"/>
  <c r="EA168" i="5"/>
  <c r="EB168" i="5" s="1"/>
  <c r="DZ168" i="5"/>
  <c r="DY168" i="5"/>
  <c r="EM168" i="5" s="1"/>
  <c r="DV168" i="5"/>
  <c r="DW168" i="5" s="1"/>
  <c r="DU168" i="5"/>
  <c r="EJ168" i="5" s="1"/>
  <c r="EK168" i="5" s="1"/>
  <c r="DT168" i="5"/>
  <c r="ED168" i="5" s="1"/>
  <c r="ER167" i="5"/>
  <c r="EN167" i="5"/>
  <c r="EA167" i="5"/>
  <c r="DZ167" i="5"/>
  <c r="DY167" i="5"/>
  <c r="DV167" i="5"/>
  <c r="DW167" i="5" s="1"/>
  <c r="DU167" i="5"/>
  <c r="EE167" i="5" s="1"/>
  <c r="DT167" i="5"/>
  <c r="ED167" i="5" s="1"/>
  <c r="ER166" i="5"/>
  <c r="EN166" i="5"/>
  <c r="EH166" i="5"/>
  <c r="EI166" i="5" s="1"/>
  <c r="EF166" i="5"/>
  <c r="ED166" i="5"/>
  <c r="EA166" i="5"/>
  <c r="EB166" i="5" s="1"/>
  <c r="DZ166" i="5"/>
  <c r="DY166" i="5"/>
  <c r="EM166" i="5" s="1"/>
  <c r="DV166" i="5"/>
  <c r="DW166" i="5" s="1"/>
  <c r="DU166" i="5"/>
  <c r="EJ166" i="5" s="1"/>
  <c r="EK166" i="5" s="1"/>
  <c r="DT166" i="5"/>
  <c r="EN165" i="5"/>
  <c r="EA165" i="5"/>
  <c r="DZ165" i="5"/>
  <c r="ER165" i="5" s="1"/>
  <c r="DY165" i="5"/>
  <c r="DV165" i="5"/>
  <c r="DW165" i="5" s="1"/>
  <c r="DU165" i="5"/>
  <c r="EE165" i="5" s="1"/>
  <c r="DT165" i="5"/>
  <c r="ED165" i="5" s="1"/>
  <c r="ER164" i="5"/>
  <c r="EQ164" i="5"/>
  <c r="EN164" i="5"/>
  <c r="EH164" i="5"/>
  <c r="EI164" i="5" s="1"/>
  <c r="ED164" i="5"/>
  <c r="EA164" i="5"/>
  <c r="EB164" i="5" s="1"/>
  <c r="DZ164" i="5"/>
  <c r="DY164" i="5"/>
  <c r="EM164" i="5" s="1"/>
  <c r="DV164" i="5"/>
  <c r="DW164" i="5" s="1"/>
  <c r="DU164" i="5"/>
  <c r="EJ164" i="5" s="1"/>
  <c r="EK164" i="5" s="1"/>
  <c r="DT164" i="5"/>
  <c r="EN163" i="5"/>
  <c r="EA163" i="5"/>
  <c r="DZ163" i="5"/>
  <c r="ER163" i="5" s="1"/>
  <c r="DY163" i="5"/>
  <c r="DV163" i="5"/>
  <c r="DW163" i="5" s="1"/>
  <c r="DU163" i="5"/>
  <c r="EE163" i="5" s="1"/>
  <c r="DT163" i="5"/>
  <c r="ED163" i="5" s="1"/>
  <c r="ER162" i="5"/>
  <c r="EN162" i="5"/>
  <c r="EH162" i="5"/>
  <c r="EI162" i="5" s="1"/>
  <c r="EA162" i="5"/>
  <c r="EB162" i="5" s="1"/>
  <c r="DZ162" i="5"/>
  <c r="DY162" i="5"/>
  <c r="EM162" i="5" s="1"/>
  <c r="DV162" i="5"/>
  <c r="DW162" i="5" s="1"/>
  <c r="DU162" i="5"/>
  <c r="EJ162" i="5" s="1"/>
  <c r="EK162" i="5" s="1"/>
  <c r="DT162" i="5"/>
  <c r="ED162" i="5" s="1"/>
  <c r="EN161" i="5"/>
  <c r="EA161" i="5"/>
  <c r="DZ161" i="5"/>
  <c r="ER161" i="5" s="1"/>
  <c r="DY161" i="5"/>
  <c r="DV161" i="5"/>
  <c r="DW161" i="5" s="1"/>
  <c r="DU161" i="5"/>
  <c r="EE161" i="5" s="1"/>
  <c r="DT161" i="5"/>
  <c r="ED161" i="5" s="1"/>
  <c r="ER160" i="5"/>
  <c r="EQ160" i="5"/>
  <c r="EN160" i="5"/>
  <c r="EH160" i="5"/>
  <c r="EI160" i="5" s="1"/>
  <c r="EA160" i="5"/>
  <c r="EB160" i="5" s="1"/>
  <c r="DZ160" i="5"/>
  <c r="DY160" i="5"/>
  <c r="EM160" i="5" s="1"/>
  <c r="DV160" i="5"/>
  <c r="DW160" i="5" s="1"/>
  <c r="DU160" i="5"/>
  <c r="EJ160" i="5" s="1"/>
  <c r="EK160" i="5" s="1"/>
  <c r="DT160" i="5"/>
  <c r="ED160" i="5" s="1"/>
  <c r="EN159" i="5"/>
  <c r="EA159" i="5"/>
  <c r="DZ159" i="5"/>
  <c r="ER159" i="5" s="1"/>
  <c r="DY159" i="5"/>
  <c r="DV159" i="5"/>
  <c r="DW159" i="5" s="1"/>
  <c r="DU159" i="5"/>
  <c r="EE159" i="5" s="1"/>
  <c r="DT159" i="5"/>
  <c r="ED159" i="5" s="1"/>
  <c r="ER158" i="5"/>
  <c r="EQ158" i="5"/>
  <c r="EN158" i="5"/>
  <c r="EH158" i="5"/>
  <c r="EI158" i="5" s="1"/>
  <c r="EA158" i="5"/>
  <c r="EB158" i="5" s="1"/>
  <c r="DZ158" i="5"/>
  <c r="DY158" i="5"/>
  <c r="EM158" i="5" s="1"/>
  <c r="DV158" i="5"/>
  <c r="DW158" i="5" s="1"/>
  <c r="DU158" i="5"/>
  <c r="EJ158" i="5" s="1"/>
  <c r="EK158" i="5" s="1"/>
  <c r="DT158" i="5"/>
  <c r="ED158" i="5" s="1"/>
  <c r="EN157" i="5"/>
  <c r="EA157" i="5"/>
  <c r="DZ157" i="5"/>
  <c r="ER157" i="5" s="1"/>
  <c r="DY157" i="5"/>
  <c r="DV157" i="5"/>
  <c r="DW157" i="5" s="1"/>
  <c r="DU157" i="5"/>
  <c r="EE157" i="5" s="1"/>
  <c r="DT157" i="5"/>
  <c r="ED157" i="5" s="1"/>
  <c r="ER156" i="5"/>
  <c r="EQ156" i="5"/>
  <c r="EN156" i="5"/>
  <c r="EH156" i="5"/>
  <c r="EI156" i="5" s="1"/>
  <c r="EA156" i="5"/>
  <c r="EB156" i="5" s="1"/>
  <c r="DZ156" i="5"/>
  <c r="DY156" i="5"/>
  <c r="EM156" i="5" s="1"/>
  <c r="DV156" i="5"/>
  <c r="DW156" i="5" s="1"/>
  <c r="DU156" i="5"/>
  <c r="EJ156" i="5" s="1"/>
  <c r="EK156" i="5" s="1"/>
  <c r="DT156" i="5"/>
  <c r="ED156" i="5" s="1"/>
  <c r="EN155" i="5"/>
  <c r="EA155" i="5"/>
  <c r="DZ155" i="5"/>
  <c r="ER155" i="5" s="1"/>
  <c r="DY155" i="5"/>
  <c r="DV155" i="5"/>
  <c r="DW155" i="5" s="1"/>
  <c r="DU155" i="5"/>
  <c r="EE155" i="5" s="1"/>
  <c r="DT155" i="5"/>
  <c r="ED155" i="5" s="1"/>
  <c r="ER154" i="5"/>
  <c r="EN154" i="5"/>
  <c r="EH154" i="5"/>
  <c r="EI154" i="5" s="1"/>
  <c r="EF154" i="5"/>
  <c r="EA154" i="5"/>
  <c r="EB154" i="5" s="1"/>
  <c r="DZ154" i="5"/>
  <c r="DY154" i="5"/>
  <c r="EM154" i="5" s="1"/>
  <c r="DV154" i="5"/>
  <c r="DW154" i="5" s="1"/>
  <c r="DU154" i="5"/>
  <c r="EJ154" i="5" s="1"/>
  <c r="EK154" i="5" s="1"/>
  <c r="DT154" i="5"/>
  <c r="ED154" i="5" s="1"/>
  <c r="EN153" i="5"/>
  <c r="EM153" i="5"/>
  <c r="EB153" i="5"/>
  <c r="EA153" i="5"/>
  <c r="EO153" i="5" s="1"/>
  <c r="DZ153" i="5"/>
  <c r="ER153" i="5" s="1"/>
  <c r="DY153" i="5"/>
  <c r="EH153" i="5" s="1"/>
  <c r="EI153" i="5" s="1"/>
  <c r="DV153" i="5"/>
  <c r="DW153" i="5" s="1"/>
  <c r="DU153" i="5"/>
  <c r="EE153" i="5" s="1"/>
  <c r="DT153" i="5"/>
  <c r="ED153" i="5" s="1"/>
  <c r="ER152" i="5"/>
  <c r="EN152" i="5"/>
  <c r="EA152" i="5"/>
  <c r="EB152" i="5" s="1"/>
  <c r="DZ152" i="5"/>
  <c r="DY152" i="5"/>
  <c r="EM152" i="5" s="1"/>
  <c r="DV152" i="5"/>
  <c r="EF152" i="5" s="1"/>
  <c r="DU152" i="5"/>
  <c r="EJ152" i="5" s="1"/>
  <c r="EK152" i="5" s="1"/>
  <c r="DT152" i="5"/>
  <c r="ED152" i="5" s="1"/>
  <c r="EN151" i="5"/>
  <c r="EB151" i="5"/>
  <c r="EA151" i="5"/>
  <c r="EO151" i="5" s="1"/>
  <c r="DZ151" i="5"/>
  <c r="ER151" i="5" s="1"/>
  <c r="DY151" i="5"/>
  <c r="EH151" i="5" s="1"/>
  <c r="EI151" i="5" s="1"/>
  <c r="DV151" i="5"/>
  <c r="DW151" i="5" s="1"/>
  <c r="DU151" i="5"/>
  <c r="EE151" i="5" s="1"/>
  <c r="DT151" i="5"/>
  <c r="ED151" i="5" s="1"/>
  <c r="ER150" i="5"/>
  <c r="EQ150" i="5"/>
  <c r="EN150" i="5"/>
  <c r="EA150" i="5"/>
  <c r="EB150" i="5" s="1"/>
  <c r="DZ150" i="5"/>
  <c r="DY150" i="5"/>
  <c r="EM150" i="5" s="1"/>
  <c r="DV150" i="5"/>
  <c r="DW150" i="5" s="1"/>
  <c r="DU150" i="5"/>
  <c r="EJ150" i="5" s="1"/>
  <c r="EK150" i="5" s="1"/>
  <c r="DT150" i="5"/>
  <c r="ED150" i="5" s="1"/>
  <c r="EN149" i="5"/>
  <c r="EI149" i="5"/>
  <c r="EF149" i="5"/>
  <c r="ED149" i="5"/>
  <c r="EB149" i="5"/>
  <c r="EA149" i="5"/>
  <c r="EO149" i="5" s="1"/>
  <c r="DZ149" i="5"/>
  <c r="ER149" i="5" s="1"/>
  <c r="DY149" i="5"/>
  <c r="EH149" i="5" s="1"/>
  <c r="DV149" i="5"/>
  <c r="DW149" i="5" s="1"/>
  <c r="DU149" i="5"/>
  <c r="EE149" i="5" s="1"/>
  <c r="DT149" i="5"/>
  <c r="ER148" i="5"/>
  <c r="EQ148" i="5"/>
  <c r="EN148" i="5"/>
  <c r="EF148" i="5"/>
  <c r="EA148" i="5"/>
  <c r="DZ148" i="5"/>
  <c r="DY148" i="5"/>
  <c r="EM148" i="5" s="1"/>
  <c r="DV148" i="5"/>
  <c r="DW148" i="5" s="1"/>
  <c r="DU148" i="5"/>
  <c r="EJ148" i="5" s="1"/>
  <c r="EK148" i="5" s="1"/>
  <c r="DT148" i="5"/>
  <c r="ED148" i="5" s="1"/>
  <c r="EN147" i="5"/>
  <c r="EF147" i="5"/>
  <c r="EB147" i="5"/>
  <c r="EA147" i="5"/>
  <c r="EO147" i="5" s="1"/>
  <c r="DZ147" i="5"/>
  <c r="ER147" i="5" s="1"/>
  <c r="DY147" i="5"/>
  <c r="EH147" i="5" s="1"/>
  <c r="EI147" i="5" s="1"/>
  <c r="DV147" i="5"/>
  <c r="DW147" i="5" s="1"/>
  <c r="DU147" i="5"/>
  <c r="EE147" i="5" s="1"/>
  <c r="DT147" i="5"/>
  <c r="ED147" i="5" s="1"/>
  <c r="ER146" i="5"/>
  <c r="EQ146" i="5"/>
  <c r="EN146" i="5"/>
  <c r="EK146" i="5"/>
  <c r="ED146" i="5"/>
  <c r="EA146" i="5"/>
  <c r="DZ146" i="5"/>
  <c r="DY146" i="5"/>
  <c r="EM146" i="5" s="1"/>
  <c r="DV146" i="5"/>
  <c r="DW146" i="5" s="1"/>
  <c r="DU146" i="5"/>
  <c r="EJ146" i="5" s="1"/>
  <c r="DT146" i="5"/>
  <c r="EN145" i="5"/>
  <c r="EF145" i="5"/>
  <c r="EA145" i="5"/>
  <c r="EO145" i="5" s="1"/>
  <c r="DZ145" i="5"/>
  <c r="ER145" i="5" s="1"/>
  <c r="DY145" i="5"/>
  <c r="EH145" i="5" s="1"/>
  <c r="EI145" i="5" s="1"/>
  <c r="DV145" i="5"/>
  <c r="DW145" i="5" s="1"/>
  <c r="DU145" i="5"/>
  <c r="EE145" i="5" s="1"/>
  <c r="DT145" i="5"/>
  <c r="ED145" i="5" s="1"/>
  <c r="ER144" i="5"/>
  <c r="EN144" i="5"/>
  <c r="EI144" i="5"/>
  <c r="EH144" i="5"/>
  <c r="EA144" i="5"/>
  <c r="DZ144" i="5"/>
  <c r="DY144" i="5"/>
  <c r="EM144" i="5" s="1"/>
  <c r="DV144" i="5"/>
  <c r="DU144" i="5"/>
  <c r="EJ144" i="5" s="1"/>
  <c r="EQ144" i="5" s="1"/>
  <c r="DT144" i="5"/>
  <c r="ED144" i="5" s="1"/>
  <c r="EN143" i="5"/>
  <c r="EI143" i="5"/>
  <c r="EF143" i="5"/>
  <c r="EA143" i="5"/>
  <c r="EO143" i="5" s="1"/>
  <c r="DZ143" i="5"/>
  <c r="ER143" i="5" s="1"/>
  <c r="DY143" i="5"/>
  <c r="EH143" i="5" s="1"/>
  <c r="DV143" i="5"/>
  <c r="DW143" i="5" s="1"/>
  <c r="DU143" i="5"/>
  <c r="EE143" i="5" s="1"/>
  <c r="DT143" i="5"/>
  <c r="ED143" i="5" s="1"/>
  <c r="ER142" i="5"/>
  <c r="EQ142" i="5"/>
  <c r="EN142" i="5"/>
  <c r="EF142" i="5"/>
  <c r="ED142" i="5"/>
  <c r="EA142" i="5"/>
  <c r="DZ142" i="5"/>
  <c r="DY142" i="5"/>
  <c r="EM142" i="5" s="1"/>
  <c r="DW142" i="5"/>
  <c r="DV142" i="5"/>
  <c r="DU142" i="5"/>
  <c r="EJ142" i="5" s="1"/>
  <c r="EK142" i="5" s="1"/>
  <c r="DT142" i="5"/>
  <c r="EN141" i="5"/>
  <c r="ED141" i="5"/>
  <c r="EA141" i="5"/>
  <c r="DZ141" i="5"/>
  <c r="ER141" i="5" s="1"/>
  <c r="DY141" i="5"/>
  <c r="EH141" i="5" s="1"/>
  <c r="EI141" i="5" s="1"/>
  <c r="DV141" i="5"/>
  <c r="DW141" i="5" s="1"/>
  <c r="DU141" i="5"/>
  <c r="EE141" i="5" s="1"/>
  <c r="DT141" i="5"/>
  <c r="ER140" i="5"/>
  <c r="EN140" i="5"/>
  <c r="EA140" i="5"/>
  <c r="DZ140" i="5"/>
  <c r="DY140" i="5"/>
  <c r="DV140" i="5"/>
  <c r="DW140" i="5" s="1"/>
  <c r="DU140" i="5"/>
  <c r="EJ140" i="5" s="1"/>
  <c r="EK140" i="5" s="1"/>
  <c r="DT140" i="5"/>
  <c r="ED140" i="5" s="1"/>
  <c r="EN139" i="5"/>
  <c r="EI139" i="5"/>
  <c r="EB139" i="5"/>
  <c r="EA139" i="5"/>
  <c r="EO139" i="5" s="1"/>
  <c r="DZ139" i="5"/>
  <c r="ER139" i="5" s="1"/>
  <c r="DY139" i="5"/>
  <c r="EH139" i="5" s="1"/>
  <c r="DV139" i="5"/>
  <c r="DU139" i="5"/>
  <c r="EE139" i="5" s="1"/>
  <c r="DT139" i="5"/>
  <c r="ED139" i="5" s="1"/>
  <c r="ER138" i="5"/>
  <c r="EN138" i="5"/>
  <c r="EH138" i="5"/>
  <c r="EI138" i="5" s="1"/>
  <c r="EE138" i="5"/>
  <c r="EA138" i="5"/>
  <c r="DZ138" i="5"/>
  <c r="DY138" i="5"/>
  <c r="EM138" i="5" s="1"/>
  <c r="DV138" i="5"/>
  <c r="DU138" i="5"/>
  <c r="EJ138" i="5" s="1"/>
  <c r="EQ138" i="5" s="1"/>
  <c r="DT138" i="5"/>
  <c r="ED138" i="5" s="1"/>
  <c r="EJ137" i="5"/>
  <c r="EF137" i="5"/>
  <c r="EA137" i="5"/>
  <c r="EO137" i="5" s="1"/>
  <c r="DZ137" i="5"/>
  <c r="ER137" i="5" s="1"/>
  <c r="DY137" i="5"/>
  <c r="DV137" i="5"/>
  <c r="DW137" i="5" s="1"/>
  <c r="DU137" i="5"/>
  <c r="EE137" i="5" s="1"/>
  <c r="DT137" i="5"/>
  <c r="ED137" i="5" s="1"/>
  <c r="EO136" i="5"/>
  <c r="EK136" i="5"/>
  <c r="EJ136" i="5"/>
  <c r="EQ136" i="5" s="1"/>
  <c r="EI136" i="5"/>
  <c r="EH136" i="5"/>
  <c r="ED136" i="5"/>
  <c r="EA136" i="5"/>
  <c r="EB136" i="5" s="1"/>
  <c r="DZ136" i="5"/>
  <c r="DY136" i="5"/>
  <c r="EM136" i="5" s="1"/>
  <c r="DW136" i="5"/>
  <c r="DV136" i="5"/>
  <c r="EF136" i="5" s="1"/>
  <c r="DU136" i="5"/>
  <c r="EE136" i="5" s="1"/>
  <c r="DT136" i="5"/>
  <c r="EK135" i="5"/>
  <c r="EJ135" i="5"/>
  <c r="EQ135" i="5" s="1"/>
  <c r="EE135" i="5"/>
  <c r="EA135" i="5"/>
  <c r="EO135" i="5" s="1"/>
  <c r="DZ135" i="5"/>
  <c r="ER135" i="5" s="1"/>
  <c r="DY135" i="5"/>
  <c r="DV135" i="5"/>
  <c r="DW135" i="5" s="1"/>
  <c r="DU135" i="5"/>
  <c r="DT135" i="5"/>
  <c r="ED135" i="5" s="1"/>
  <c r="EQ134" i="5"/>
  <c r="EO134" i="5"/>
  <c r="EN134" i="5"/>
  <c r="EK134" i="5"/>
  <c r="EJ134" i="5"/>
  <c r="EH134" i="5"/>
  <c r="EI134" i="5" s="1"/>
  <c r="EE134" i="5"/>
  <c r="ED134" i="5"/>
  <c r="EA134" i="5"/>
  <c r="EB134" i="5" s="1"/>
  <c r="DZ134" i="5"/>
  <c r="ER134" i="5" s="1"/>
  <c r="DY134" i="5"/>
  <c r="EM134" i="5" s="1"/>
  <c r="DV134" i="5"/>
  <c r="DU134" i="5"/>
  <c r="DT134" i="5"/>
  <c r="EO133" i="5"/>
  <c r="EN133" i="5"/>
  <c r="EF133" i="5"/>
  <c r="EE133" i="5"/>
  <c r="EB133" i="5"/>
  <c r="EA133" i="5"/>
  <c r="DZ133" i="5"/>
  <c r="ER133" i="5" s="1"/>
  <c r="DY133" i="5"/>
  <c r="DV133" i="5"/>
  <c r="DW133" i="5" s="1"/>
  <c r="DU133" i="5"/>
  <c r="EJ133" i="5" s="1"/>
  <c r="DT133" i="5"/>
  <c r="ED133" i="5" s="1"/>
  <c r="EQ132" i="5"/>
  <c r="EO132" i="5"/>
  <c r="EK132" i="5"/>
  <c r="EH132" i="5"/>
  <c r="EI132" i="5" s="1"/>
  <c r="EF132" i="5"/>
  <c r="EE132" i="5"/>
  <c r="EA132" i="5"/>
  <c r="EB132" i="5" s="1"/>
  <c r="DZ132" i="5"/>
  <c r="EN132" i="5" s="1"/>
  <c r="DY132" i="5"/>
  <c r="EM132" i="5" s="1"/>
  <c r="DW132" i="5"/>
  <c r="DV132" i="5"/>
  <c r="DU132" i="5"/>
  <c r="EJ132" i="5" s="1"/>
  <c r="DT132" i="5"/>
  <c r="ED132" i="5" s="1"/>
  <c r="EN131" i="5"/>
  <c r="EF131" i="5"/>
  <c r="EB131" i="5"/>
  <c r="EA131" i="5"/>
  <c r="EO131" i="5" s="1"/>
  <c r="DZ131" i="5"/>
  <c r="ER131" i="5" s="1"/>
  <c r="DY131" i="5"/>
  <c r="DV131" i="5"/>
  <c r="DW131" i="5" s="1"/>
  <c r="DU131" i="5"/>
  <c r="EE131" i="5" s="1"/>
  <c r="DT131" i="5"/>
  <c r="ED131" i="5" s="1"/>
  <c r="EJ130" i="5"/>
  <c r="EQ130" i="5" s="1"/>
  <c r="EE130" i="5"/>
  <c r="EA130" i="5"/>
  <c r="DZ130" i="5"/>
  <c r="ER130" i="5" s="1"/>
  <c r="DY130" i="5"/>
  <c r="DW130" i="5"/>
  <c r="DV130" i="5"/>
  <c r="EF130" i="5" s="1"/>
  <c r="DU130" i="5"/>
  <c r="DT130" i="5"/>
  <c r="ED130" i="5" s="1"/>
  <c r="EN129" i="5"/>
  <c r="EM129" i="5"/>
  <c r="EF129" i="5"/>
  <c r="ED129" i="5"/>
  <c r="EA129" i="5"/>
  <c r="EB129" i="5" s="1"/>
  <c r="DZ129" i="5"/>
  <c r="ER129" i="5" s="1"/>
  <c r="DY129" i="5"/>
  <c r="EH129" i="5" s="1"/>
  <c r="EI129" i="5" s="1"/>
  <c r="DV129" i="5"/>
  <c r="DW129" i="5" s="1"/>
  <c r="DU129" i="5"/>
  <c r="DT129" i="5"/>
  <c r="ER128" i="5"/>
  <c r="EO128" i="5"/>
  <c r="EN128" i="5"/>
  <c r="EI128" i="5"/>
  <c r="EH128" i="5"/>
  <c r="EF128" i="5"/>
  <c r="ED128" i="5"/>
  <c r="EA128" i="5"/>
  <c r="EB128" i="5" s="1"/>
  <c r="DZ128" i="5"/>
  <c r="DY128" i="5"/>
  <c r="EM128" i="5" s="1"/>
  <c r="DW128" i="5"/>
  <c r="DV128" i="5"/>
  <c r="DU128" i="5"/>
  <c r="EJ128" i="5" s="1"/>
  <c r="EK128" i="5" s="1"/>
  <c r="DT128" i="5"/>
  <c r="EO127" i="5"/>
  <c r="EK127" i="5"/>
  <c r="EI127" i="5"/>
  <c r="EF127" i="5"/>
  <c r="EE127" i="5"/>
  <c r="ED127" i="5"/>
  <c r="EB127" i="5"/>
  <c r="EA127" i="5"/>
  <c r="DZ127" i="5"/>
  <c r="DY127" i="5"/>
  <c r="EH127" i="5" s="1"/>
  <c r="DV127" i="5"/>
  <c r="DW127" i="5" s="1"/>
  <c r="DU127" i="5"/>
  <c r="EJ127" i="5" s="1"/>
  <c r="EQ127" i="5" s="1"/>
  <c r="DT127" i="5"/>
  <c r="ER126" i="5"/>
  <c r="EN126" i="5"/>
  <c r="EA126" i="5"/>
  <c r="DZ126" i="5"/>
  <c r="DY126" i="5"/>
  <c r="EM126" i="5" s="1"/>
  <c r="DV126" i="5"/>
  <c r="DW126" i="5" s="1"/>
  <c r="DU126" i="5"/>
  <c r="EE126" i="5" s="1"/>
  <c r="DT126" i="5"/>
  <c r="ED126" i="5" s="1"/>
  <c r="EM125" i="5"/>
  <c r="EJ125" i="5"/>
  <c r="EQ125" i="5" s="1"/>
  <c r="ED125" i="5"/>
  <c r="EA125" i="5"/>
  <c r="EB125" i="5" s="1"/>
  <c r="DZ125" i="5"/>
  <c r="DY125" i="5"/>
  <c r="EH125" i="5" s="1"/>
  <c r="EI125" i="5" s="1"/>
  <c r="DV125" i="5"/>
  <c r="DU125" i="5"/>
  <c r="EE125" i="5" s="1"/>
  <c r="DT125" i="5"/>
  <c r="EN124" i="5"/>
  <c r="EF124" i="5"/>
  <c r="ED124" i="5"/>
  <c r="EA124" i="5"/>
  <c r="EB124" i="5" s="1"/>
  <c r="DZ124" i="5"/>
  <c r="ER124" i="5" s="1"/>
  <c r="DY124" i="5"/>
  <c r="DW124" i="5"/>
  <c r="DV124" i="5"/>
  <c r="DU124" i="5"/>
  <c r="EE124" i="5" s="1"/>
  <c r="DT124" i="5"/>
  <c r="EO123" i="5"/>
  <c r="EN123" i="5"/>
  <c r="EM123" i="5"/>
  <c r="EI123" i="5"/>
  <c r="EA123" i="5"/>
  <c r="EB123" i="5" s="1"/>
  <c r="DZ123" i="5"/>
  <c r="ER123" i="5" s="1"/>
  <c r="DY123" i="5"/>
  <c r="EH123" i="5" s="1"/>
  <c r="DW123" i="5"/>
  <c r="DV123" i="5"/>
  <c r="EF123" i="5" s="1"/>
  <c r="DU123" i="5"/>
  <c r="EJ123" i="5" s="1"/>
  <c r="EK123" i="5" s="1"/>
  <c r="DT123" i="5"/>
  <c r="ED123" i="5" s="1"/>
  <c r="EQ122" i="5"/>
  <c r="EO122" i="5"/>
  <c r="EJ122" i="5"/>
  <c r="EK122" i="5" s="1"/>
  <c r="EH122" i="5"/>
  <c r="EI122" i="5" s="1"/>
  <c r="EB122" i="5"/>
  <c r="EA122" i="5"/>
  <c r="DZ122" i="5"/>
  <c r="EN122" i="5" s="1"/>
  <c r="DY122" i="5"/>
  <c r="EM122" i="5" s="1"/>
  <c r="DV122" i="5"/>
  <c r="DW122" i="5" s="1"/>
  <c r="DU122" i="5"/>
  <c r="EE122" i="5" s="1"/>
  <c r="DT122" i="5"/>
  <c r="ED122" i="5" s="1"/>
  <c r="ER121" i="5"/>
  <c r="EN121" i="5"/>
  <c r="EM121" i="5"/>
  <c r="EH121" i="5"/>
  <c r="EI121" i="5" s="1"/>
  <c r="EA121" i="5"/>
  <c r="EB121" i="5" s="1"/>
  <c r="DZ121" i="5"/>
  <c r="DY121" i="5"/>
  <c r="DW121" i="5"/>
  <c r="DV121" i="5"/>
  <c r="EF121" i="5" s="1"/>
  <c r="DU121" i="5"/>
  <c r="EJ121" i="5" s="1"/>
  <c r="EQ121" i="5" s="1"/>
  <c r="DT121" i="5"/>
  <c r="ED121" i="5" s="1"/>
  <c r="EQ120" i="5"/>
  <c r="EO120" i="5"/>
  <c r="EJ120" i="5"/>
  <c r="EK120" i="5" s="1"/>
  <c r="EH120" i="5"/>
  <c r="EI120" i="5" s="1"/>
  <c r="EB120" i="5"/>
  <c r="EA120" i="5"/>
  <c r="DZ120" i="5"/>
  <c r="EN120" i="5" s="1"/>
  <c r="DY120" i="5"/>
  <c r="EM120" i="5" s="1"/>
  <c r="DV120" i="5"/>
  <c r="DW120" i="5" s="1"/>
  <c r="DU120" i="5"/>
  <c r="EE120" i="5" s="1"/>
  <c r="DT120" i="5"/>
  <c r="ED120" i="5" s="1"/>
  <c r="ER119" i="5"/>
  <c r="EN119" i="5"/>
  <c r="EM119" i="5"/>
  <c r="EH119" i="5"/>
  <c r="EI119" i="5" s="1"/>
  <c r="EA119" i="5"/>
  <c r="EB119" i="5" s="1"/>
  <c r="DZ119" i="5"/>
  <c r="DY119" i="5"/>
  <c r="DW119" i="5"/>
  <c r="DV119" i="5"/>
  <c r="EF119" i="5" s="1"/>
  <c r="DU119" i="5"/>
  <c r="EJ119" i="5" s="1"/>
  <c r="EQ119" i="5" s="1"/>
  <c r="DT119" i="5"/>
  <c r="ED119" i="5" s="1"/>
  <c r="EQ118" i="5"/>
  <c r="EO118" i="5"/>
  <c r="EJ118" i="5"/>
  <c r="EK118" i="5" s="1"/>
  <c r="EH118" i="5"/>
  <c r="EI118" i="5" s="1"/>
  <c r="EB118" i="5"/>
  <c r="EA118" i="5"/>
  <c r="DZ118" i="5"/>
  <c r="EN118" i="5" s="1"/>
  <c r="DY118" i="5"/>
  <c r="EM118" i="5" s="1"/>
  <c r="DV118" i="5"/>
  <c r="DW118" i="5" s="1"/>
  <c r="DU118" i="5"/>
  <c r="EE118" i="5" s="1"/>
  <c r="DT118" i="5"/>
  <c r="ED118" i="5" s="1"/>
  <c r="ER117" i="5"/>
  <c r="EN117" i="5"/>
  <c r="EM117" i="5"/>
  <c r="EH117" i="5"/>
  <c r="EI117" i="5" s="1"/>
  <c r="EA117" i="5"/>
  <c r="EB117" i="5" s="1"/>
  <c r="DZ117" i="5"/>
  <c r="DY117" i="5"/>
  <c r="DW117" i="5"/>
  <c r="DV117" i="5"/>
  <c r="EF117" i="5" s="1"/>
  <c r="DU117" i="5"/>
  <c r="EJ117" i="5" s="1"/>
  <c r="EQ117" i="5" s="1"/>
  <c r="DT117" i="5"/>
  <c r="ED117" i="5" s="1"/>
  <c r="EQ116" i="5"/>
  <c r="EO116" i="5"/>
  <c r="EJ116" i="5"/>
  <c r="EK116" i="5" s="1"/>
  <c r="EH116" i="5"/>
  <c r="EI116" i="5" s="1"/>
  <c r="EB116" i="5"/>
  <c r="EA116" i="5"/>
  <c r="DZ116" i="5"/>
  <c r="EN116" i="5" s="1"/>
  <c r="DY116" i="5"/>
  <c r="EM116" i="5" s="1"/>
  <c r="DV116" i="5"/>
  <c r="DW116" i="5" s="1"/>
  <c r="DU116" i="5"/>
  <c r="EE116" i="5" s="1"/>
  <c r="DT116" i="5"/>
  <c r="ED116" i="5" s="1"/>
  <c r="ER115" i="5"/>
  <c r="EN115" i="5"/>
  <c r="EM115" i="5"/>
  <c r="EJ115" i="5"/>
  <c r="EQ115" i="5" s="1"/>
  <c r="EH115" i="5"/>
  <c r="EI115" i="5" s="1"/>
  <c r="EA115" i="5"/>
  <c r="EO115" i="5" s="1"/>
  <c r="DZ115" i="5"/>
  <c r="DY115" i="5"/>
  <c r="DW115" i="5"/>
  <c r="DV115" i="5"/>
  <c r="EF115" i="5" s="1"/>
  <c r="DU115" i="5"/>
  <c r="EE115" i="5" s="1"/>
  <c r="DT115" i="5"/>
  <c r="ED115" i="5" s="1"/>
  <c r="ER114" i="5"/>
  <c r="EO114" i="5"/>
  <c r="EJ114" i="5"/>
  <c r="EK114" i="5" s="1"/>
  <c r="EF114" i="5"/>
  <c r="EE114" i="5"/>
  <c r="EB114" i="5"/>
  <c r="EA114" i="5"/>
  <c r="DZ114" i="5"/>
  <c r="EN114" i="5" s="1"/>
  <c r="DY114" i="5"/>
  <c r="EM114" i="5" s="1"/>
  <c r="DW114" i="5"/>
  <c r="DV114" i="5"/>
  <c r="DU114" i="5"/>
  <c r="DT114" i="5"/>
  <c r="ED114" i="5" s="1"/>
  <c r="EM113" i="5"/>
  <c r="EH113" i="5"/>
  <c r="EI113" i="5" s="1"/>
  <c r="EA113" i="5"/>
  <c r="EO113" i="5" s="1"/>
  <c r="DZ113" i="5"/>
  <c r="ER113" i="5" s="1"/>
  <c r="DY113" i="5"/>
  <c r="DW113" i="5"/>
  <c r="DV113" i="5"/>
  <c r="EF113" i="5" s="1"/>
  <c r="DU113" i="5"/>
  <c r="EE113" i="5" s="1"/>
  <c r="DT113" i="5"/>
  <c r="ED113" i="5" s="1"/>
  <c r="EO112" i="5"/>
  <c r="EM112" i="5"/>
  <c r="EH112" i="5"/>
  <c r="EI112" i="5" s="1"/>
  <c r="EF112" i="5"/>
  <c r="EB112" i="5"/>
  <c r="EA112" i="5"/>
  <c r="DZ112" i="5"/>
  <c r="EN112" i="5" s="1"/>
  <c r="DY112" i="5"/>
  <c r="DV112" i="5"/>
  <c r="DW112" i="5" s="1"/>
  <c r="DU112" i="5"/>
  <c r="EE112" i="5" s="1"/>
  <c r="DT112" i="5"/>
  <c r="ED112" i="5" s="1"/>
  <c r="ER111" i="5"/>
  <c r="EN111" i="5"/>
  <c r="EM111" i="5"/>
  <c r="EJ111" i="5"/>
  <c r="EQ111" i="5" s="1"/>
  <c r="EH111" i="5"/>
  <c r="EI111" i="5" s="1"/>
  <c r="EA111" i="5"/>
  <c r="EO111" i="5" s="1"/>
  <c r="DZ111" i="5"/>
  <c r="DY111" i="5"/>
  <c r="DW111" i="5"/>
  <c r="DV111" i="5"/>
  <c r="EF111" i="5" s="1"/>
  <c r="DU111" i="5"/>
  <c r="EE111" i="5" s="1"/>
  <c r="DT111" i="5"/>
  <c r="ED111" i="5" s="1"/>
  <c r="ER110" i="5"/>
  <c r="EQ110" i="5"/>
  <c r="EO110" i="5"/>
  <c r="EJ110" i="5"/>
  <c r="EK110" i="5" s="1"/>
  <c r="EF110" i="5"/>
  <c r="EE110" i="5"/>
  <c r="EB110" i="5"/>
  <c r="EA110" i="5"/>
  <c r="DZ110" i="5"/>
  <c r="EN110" i="5" s="1"/>
  <c r="DY110" i="5"/>
  <c r="EM110" i="5" s="1"/>
  <c r="DW110" i="5"/>
  <c r="DV110" i="5"/>
  <c r="DU110" i="5"/>
  <c r="DT110" i="5"/>
  <c r="ED110" i="5" s="1"/>
  <c r="ER109" i="5"/>
  <c r="EM109" i="5"/>
  <c r="EH109" i="5"/>
  <c r="EI109" i="5" s="1"/>
  <c r="EA109" i="5"/>
  <c r="EO109" i="5" s="1"/>
  <c r="DZ109" i="5"/>
  <c r="EN109" i="5" s="1"/>
  <c r="DY109" i="5"/>
  <c r="DW109" i="5"/>
  <c r="DV109" i="5"/>
  <c r="EF109" i="5" s="1"/>
  <c r="DU109" i="5"/>
  <c r="EJ109" i="5" s="1"/>
  <c r="DT109" i="5"/>
  <c r="ED109" i="5" s="1"/>
  <c r="EO108" i="5"/>
  <c r="EM108" i="5"/>
  <c r="EH108" i="5"/>
  <c r="EI108" i="5" s="1"/>
  <c r="EF108" i="5"/>
  <c r="EB108" i="5"/>
  <c r="EA108" i="5"/>
  <c r="DZ108" i="5"/>
  <c r="EN108" i="5" s="1"/>
  <c r="DY108" i="5"/>
  <c r="DV108" i="5"/>
  <c r="DW108" i="5" s="1"/>
  <c r="DU108" i="5"/>
  <c r="EJ108" i="5" s="1"/>
  <c r="DT108" i="5"/>
  <c r="ED108" i="5" s="1"/>
  <c r="ER107" i="5"/>
  <c r="EN107" i="5"/>
  <c r="EM107" i="5"/>
  <c r="EJ107" i="5"/>
  <c r="EQ107" i="5" s="1"/>
  <c r="EH107" i="5"/>
  <c r="EI107" i="5" s="1"/>
  <c r="EA107" i="5"/>
  <c r="EO107" i="5" s="1"/>
  <c r="DZ107" i="5"/>
  <c r="DY107" i="5"/>
  <c r="DW107" i="5"/>
  <c r="DV107" i="5"/>
  <c r="EF107" i="5" s="1"/>
  <c r="DU107" i="5"/>
  <c r="EE107" i="5" s="1"/>
  <c r="DT107" i="5"/>
  <c r="ED107" i="5" s="1"/>
  <c r="ER106" i="5"/>
  <c r="EO106" i="5"/>
  <c r="EJ106" i="5"/>
  <c r="EK106" i="5" s="1"/>
  <c r="EF106" i="5"/>
  <c r="EE106" i="5"/>
  <c r="EB106" i="5"/>
  <c r="EA106" i="5"/>
  <c r="DZ106" i="5"/>
  <c r="EN106" i="5" s="1"/>
  <c r="DY106" i="5"/>
  <c r="EM106" i="5" s="1"/>
  <c r="DW106" i="5"/>
  <c r="DV106" i="5"/>
  <c r="DU106" i="5"/>
  <c r="DT106" i="5"/>
  <c r="ED106" i="5" s="1"/>
  <c r="EM105" i="5"/>
  <c r="EH105" i="5"/>
  <c r="EI105" i="5" s="1"/>
  <c r="EA105" i="5"/>
  <c r="EO105" i="5" s="1"/>
  <c r="DZ105" i="5"/>
  <c r="ER105" i="5" s="1"/>
  <c r="DY105" i="5"/>
  <c r="DW105" i="5"/>
  <c r="DV105" i="5"/>
  <c r="EF105" i="5" s="1"/>
  <c r="DU105" i="5"/>
  <c r="EE105" i="5" s="1"/>
  <c r="DT105" i="5"/>
  <c r="ED105" i="5" s="1"/>
  <c r="EO104" i="5"/>
  <c r="EM104" i="5"/>
  <c r="EH104" i="5"/>
  <c r="EI104" i="5" s="1"/>
  <c r="EF104" i="5"/>
  <c r="EB104" i="5"/>
  <c r="EA104" i="5"/>
  <c r="DZ104" i="5"/>
  <c r="EN104" i="5" s="1"/>
  <c r="DY104" i="5"/>
  <c r="DV104" i="5"/>
  <c r="DW104" i="5" s="1"/>
  <c r="DU104" i="5"/>
  <c r="EE104" i="5" s="1"/>
  <c r="DT104" i="5"/>
  <c r="ED104" i="5" s="1"/>
  <c r="ER103" i="5"/>
  <c r="EN103" i="5"/>
  <c r="EM103" i="5"/>
  <c r="EJ103" i="5"/>
  <c r="EQ103" i="5" s="1"/>
  <c r="EH103" i="5"/>
  <c r="EI103" i="5" s="1"/>
  <c r="EA103" i="5"/>
  <c r="EO103" i="5" s="1"/>
  <c r="DZ103" i="5"/>
  <c r="DY103" i="5"/>
  <c r="DW103" i="5"/>
  <c r="DV103" i="5"/>
  <c r="EF103" i="5" s="1"/>
  <c r="DU103" i="5"/>
  <c r="EE103" i="5" s="1"/>
  <c r="DT103" i="5"/>
  <c r="ED103" i="5" s="1"/>
  <c r="ER102" i="5"/>
  <c r="EQ102" i="5"/>
  <c r="EO102" i="5"/>
  <c r="EJ102" i="5"/>
  <c r="EK102" i="5" s="1"/>
  <c r="EF102" i="5"/>
  <c r="EE102" i="5"/>
  <c r="EB102" i="5"/>
  <c r="EA102" i="5"/>
  <c r="DZ102" i="5"/>
  <c r="EN102" i="5" s="1"/>
  <c r="DY102" i="5"/>
  <c r="EM102" i="5" s="1"/>
  <c r="DW102" i="5"/>
  <c r="DV102" i="5"/>
  <c r="DU102" i="5"/>
  <c r="DT102" i="5"/>
  <c r="ED102" i="5" s="1"/>
  <c r="ER101" i="5"/>
  <c r="EO101" i="5"/>
  <c r="EN101" i="5"/>
  <c r="EH101" i="5"/>
  <c r="EI101" i="5" s="1"/>
  <c r="EB101" i="5"/>
  <c r="EA101" i="5"/>
  <c r="DZ101" i="5"/>
  <c r="DY101" i="5"/>
  <c r="EM101" i="5" s="1"/>
  <c r="DW101" i="5"/>
  <c r="DV101" i="5"/>
  <c r="EF101" i="5" s="1"/>
  <c r="DU101" i="5"/>
  <c r="EE101" i="5" s="1"/>
  <c r="DT101" i="5"/>
  <c r="ED101" i="5" s="1"/>
  <c r="ER100" i="5"/>
  <c r="EO100" i="5"/>
  <c r="EN100" i="5"/>
  <c r="EM100" i="5"/>
  <c r="EJ100" i="5"/>
  <c r="EQ100" i="5" s="1"/>
  <c r="EB100" i="5"/>
  <c r="EA100" i="5"/>
  <c r="DZ100" i="5"/>
  <c r="DY100" i="5"/>
  <c r="EH100" i="5" s="1"/>
  <c r="EI100" i="5" s="1"/>
  <c r="DW100" i="5"/>
  <c r="DV100" i="5"/>
  <c r="EF100" i="5" s="1"/>
  <c r="DU100" i="5"/>
  <c r="EE100" i="5" s="1"/>
  <c r="DT100" i="5"/>
  <c r="ED100" i="5" s="1"/>
  <c r="ER99" i="5"/>
  <c r="EO99" i="5"/>
  <c r="EN99" i="5"/>
  <c r="EH99" i="5"/>
  <c r="EI99" i="5" s="1"/>
  <c r="EB99" i="5"/>
  <c r="EA99" i="5"/>
  <c r="DZ99" i="5"/>
  <c r="DY99" i="5"/>
  <c r="EM99" i="5" s="1"/>
  <c r="DW99" i="5"/>
  <c r="DV99" i="5"/>
  <c r="EF99" i="5" s="1"/>
  <c r="DU99" i="5"/>
  <c r="EE99" i="5" s="1"/>
  <c r="DT99" i="5"/>
  <c r="ED99" i="5" s="1"/>
  <c r="ER98" i="5"/>
  <c r="EO98" i="5"/>
  <c r="EN98" i="5"/>
  <c r="EM98" i="5"/>
  <c r="EJ98" i="5"/>
  <c r="EQ98" i="5" s="1"/>
  <c r="EB98" i="5"/>
  <c r="EA98" i="5"/>
  <c r="DZ98" i="5"/>
  <c r="DY98" i="5"/>
  <c r="EH98" i="5" s="1"/>
  <c r="EI98" i="5" s="1"/>
  <c r="DW98" i="5"/>
  <c r="DV98" i="5"/>
  <c r="EF98" i="5" s="1"/>
  <c r="DU98" i="5"/>
  <c r="EE98" i="5" s="1"/>
  <c r="DT98" i="5"/>
  <c r="ED98" i="5" s="1"/>
  <c r="ER97" i="5"/>
  <c r="EO97" i="5"/>
  <c r="EN97" i="5"/>
  <c r="EB97" i="5"/>
  <c r="EA97" i="5"/>
  <c r="DZ97" i="5"/>
  <c r="DY97" i="5"/>
  <c r="EM97" i="5" s="1"/>
  <c r="DW97" i="5"/>
  <c r="DV97" i="5"/>
  <c r="EF97" i="5" s="1"/>
  <c r="DU97" i="5"/>
  <c r="EE97" i="5" s="1"/>
  <c r="DT97" i="5"/>
  <c r="ED97" i="5" s="1"/>
  <c r="ER96" i="5"/>
  <c r="EO96" i="5"/>
  <c r="EN96" i="5"/>
  <c r="EM96" i="5"/>
  <c r="EJ96" i="5"/>
  <c r="EQ96" i="5" s="1"/>
  <c r="EB96" i="5"/>
  <c r="EA96" i="5"/>
  <c r="DZ96" i="5"/>
  <c r="DY96" i="5"/>
  <c r="EH96" i="5" s="1"/>
  <c r="EI96" i="5" s="1"/>
  <c r="DW96" i="5"/>
  <c r="DV96" i="5"/>
  <c r="EF96" i="5" s="1"/>
  <c r="DU96" i="5"/>
  <c r="EE96" i="5" s="1"/>
  <c r="DT96" i="5"/>
  <c r="ED96" i="5" s="1"/>
  <c r="ER95" i="5"/>
  <c r="EO95" i="5"/>
  <c r="EN95" i="5"/>
  <c r="EB95" i="5"/>
  <c r="EA95" i="5"/>
  <c r="DZ95" i="5"/>
  <c r="DY95" i="5"/>
  <c r="EM95" i="5" s="1"/>
  <c r="DW95" i="5"/>
  <c r="DV95" i="5"/>
  <c r="EF95" i="5" s="1"/>
  <c r="DU95" i="5"/>
  <c r="EE95" i="5" s="1"/>
  <c r="DT95" i="5"/>
  <c r="ED95" i="5" s="1"/>
  <c r="ER94" i="5"/>
  <c r="EO94" i="5"/>
  <c r="EN94" i="5"/>
  <c r="EM94" i="5"/>
  <c r="EB94" i="5"/>
  <c r="EA94" i="5"/>
  <c r="DZ94" i="5"/>
  <c r="DY94" i="5"/>
  <c r="EH94" i="5" s="1"/>
  <c r="EI94" i="5" s="1"/>
  <c r="DW94" i="5"/>
  <c r="DV94" i="5"/>
  <c r="EF94" i="5" s="1"/>
  <c r="DU94" i="5"/>
  <c r="EJ94" i="5" s="1"/>
  <c r="DT94" i="5"/>
  <c r="ED94" i="5" s="1"/>
  <c r="ER93" i="5"/>
  <c r="EO93" i="5"/>
  <c r="EN93" i="5"/>
  <c r="EB93" i="5"/>
  <c r="EA93" i="5"/>
  <c r="DZ93" i="5"/>
  <c r="DY93" i="5"/>
  <c r="DW93" i="5"/>
  <c r="DV93" i="5"/>
  <c r="EF93" i="5" s="1"/>
  <c r="DU93" i="5"/>
  <c r="EE93" i="5" s="1"/>
  <c r="DT93" i="5"/>
  <c r="ED93" i="5" s="1"/>
  <c r="ER92" i="5"/>
  <c r="EO92" i="5"/>
  <c r="EN92" i="5"/>
  <c r="EM92" i="5"/>
  <c r="EB92" i="5"/>
  <c r="EA92" i="5"/>
  <c r="DZ92" i="5"/>
  <c r="DY92" i="5"/>
  <c r="EH92" i="5" s="1"/>
  <c r="EI92" i="5" s="1"/>
  <c r="DW92" i="5"/>
  <c r="DV92" i="5"/>
  <c r="EF92" i="5" s="1"/>
  <c r="DU92" i="5"/>
  <c r="EJ92" i="5" s="1"/>
  <c r="DT92" i="5"/>
  <c r="ED92" i="5" s="1"/>
  <c r="ER91" i="5"/>
  <c r="EO91" i="5"/>
  <c r="EN91" i="5"/>
  <c r="EB91" i="5"/>
  <c r="EA91" i="5"/>
  <c r="DZ91" i="5"/>
  <c r="DY91" i="5"/>
  <c r="EM91" i="5" s="1"/>
  <c r="DW91" i="5"/>
  <c r="DV91" i="5"/>
  <c r="EF91" i="5" s="1"/>
  <c r="DU91" i="5"/>
  <c r="EE91" i="5" s="1"/>
  <c r="DT91" i="5"/>
  <c r="ED91" i="5" s="1"/>
  <c r="ER90" i="5"/>
  <c r="EO90" i="5"/>
  <c r="EN90" i="5"/>
  <c r="EM90" i="5"/>
  <c r="EJ90" i="5"/>
  <c r="EQ90" i="5" s="1"/>
  <c r="EB90" i="5"/>
  <c r="EA90" i="5"/>
  <c r="DZ90" i="5"/>
  <c r="DY90" i="5"/>
  <c r="EH90" i="5" s="1"/>
  <c r="EI90" i="5" s="1"/>
  <c r="DW90" i="5"/>
  <c r="DV90" i="5"/>
  <c r="EF90" i="5" s="1"/>
  <c r="DU90" i="5"/>
  <c r="EE90" i="5" s="1"/>
  <c r="DT90" i="5"/>
  <c r="ED90" i="5" s="1"/>
  <c r="ER89" i="5"/>
  <c r="EO89" i="5"/>
  <c r="EN89" i="5"/>
  <c r="EH89" i="5"/>
  <c r="EI89" i="5" s="1"/>
  <c r="EB89" i="5"/>
  <c r="EA89" i="5"/>
  <c r="DZ89" i="5"/>
  <c r="DY89" i="5"/>
  <c r="EM89" i="5" s="1"/>
  <c r="DW89" i="5"/>
  <c r="DV89" i="5"/>
  <c r="EF89" i="5" s="1"/>
  <c r="DU89" i="5"/>
  <c r="EE89" i="5" s="1"/>
  <c r="DT89" i="5"/>
  <c r="ED89" i="5" s="1"/>
  <c r="ER88" i="5"/>
  <c r="EO88" i="5"/>
  <c r="EN88" i="5"/>
  <c r="EB88" i="5"/>
  <c r="EA88" i="5"/>
  <c r="DZ88" i="5"/>
  <c r="DY88" i="5"/>
  <c r="EM88" i="5" s="1"/>
  <c r="DW88" i="5"/>
  <c r="DV88" i="5"/>
  <c r="EF88" i="5" s="1"/>
  <c r="DU88" i="5"/>
  <c r="EJ88" i="5" s="1"/>
  <c r="DT88" i="5"/>
  <c r="ED88" i="5" s="1"/>
  <c r="ER87" i="5"/>
  <c r="EO87" i="5"/>
  <c r="EN87" i="5"/>
  <c r="EM87" i="5"/>
  <c r="EB87" i="5"/>
  <c r="EA87" i="5"/>
  <c r="DZ87" i="5"/>
  <c r="DY87" i="5"/>
  <c r="EH87" i="5" s="1"/>
  <c r="EI87" i="5" s="1"/>
  <c r="DW87" i="5"/>
  <c r="DV87" i="5"/>
  <c r="EF87" i="5" s="1"/>
  <c r="DU87" i="5"/>
  <c r="EE87" i="5" s="1"/>
  <c r="DT87" i="5"/>
  <c r="ED87" i="5" s="1"/>
  <c r="ER86" i="5"/>
  <c r="EO86" i="5"/>
  <c r="EN86" i="5"/>
  <c r="EM86" i="5"/>
  <c r="EB86" i="5"/>
  <c r="EA86" i="5"/>
  <c r="DZ86" i="5"/>
  <c r="DY86" i="5"/>
  <c r="EH86" i="5" s="1"/>
  <c r="EI86" i="5" s="1"/>
  <c r="DW86" i="5"/>
  <c r="DV86" i="5"/>
  <c r="EF86" i="5" s="1"/>
  <c r="DU86" i="5"/>
  <c r="EJ86" i="5" s="1"/>
  <c r="DT86" i="5"/>
  <c r="ED86" i="5" s="1"/>
  <c r="ER85" i="5"/>
  <c r="EO85" i="5"/>
  <c r="EN85" i="5"/>
  <c r="EM85" i="5"/>
  <c r="EH85" i="5"/>
  <c r="EI85" i="5" s="1"/>
  <c r="EB85" i="5"/>
  <c r="EA85" i="5"/>
  <c r="DZ85" i="5"/>
  <c r="DY85" i="5"/>
  <c r="DW85" i="5"/>
  <c r="DV85" i="5"/>
  <c r="EF85" i="5" s="1"/>
  <c r="DU85" i="5"/>
  <c r="EE85" i="5" s="1"/>
  <c r="DT85" i="5"/>
  <c r="ED85" i="5" s="1"/>
  <c r="ER84" i="5"/>
  <c r="EO84" i="5"/>
  <c r="EN84" i="5"/>
  <c r="EB84" i="5"/>
  <c r="EA84" i="5"/>
  <c r="DZ84" i="5"/>
  <c r="DY84" i="5"/>
  <c r="EH84" i="5" s="1"/>
  <c r="EI84" i="5" s="1"/>
  <c r="DW84" i="5"/>
  <c r="DV84" i="5"/>
  <c r="EF84" i="5" s="1"/>
  <c r="DU84" i="5"/>
  <c r="EJ84" i="5" s="1"/>
  <c r="DT84" i="5"/>
  <c r="ED84" i="5" s="1"/>
  <c r="ER83" i="5"/>
  <c r="EO83" i="5"/>
  <c r="EN83" i="5"/>
  <c r="EM83" i="5"/>
  <c r="EB83" i="5"/>
  <c r="EA83" i="5"/>
  <c r="DZ83" i="5"/>
  <c r="DY83" i="5"/>
  <c r="EH83" i="5" s="1"/>
  <c r="EI83" i="5" s="1"/>
  <c r="DW83" i="5"/>
  <c r="DV83" i="5"/>
  <c r="EF83" i="5" s="1"/>
  <c r="DU83" i="5"/>
  <c r="EE83" i="5" s="1"/>
  <c r="DT83" i="5"/>
  <c r="ED83" i="5" s="1"/>
  <c r="ER82" i="5"/>
  <c r="EO82" i="5"/>
  <c r="EN82" i="5"/>
  <c r="EM82" i="5"/>
  <c r="EB82" i="5"/>
  <c r="EA82" i="5"/>
  <c r="DZ82" i="5"/>
  <c r="DY82" i="5"/>
  <c r="EH82" i="5" s="1"/>
  <c r="EI82" i="5" s="1"/>
  <c r="DW82" i="5"/>
  <c r="DV82" i="5"/>
  <c r="EF82" i="5" s="1"/>
  <c r="DU82" i="5"/>
  <c r="EJ82" i="5" s="1"/>
  <c r="DT82" i="5"/>
  <c r="ED82" i="5" s="1"/>
  <c r="ER81" i="5"/>
  <c r="EO81" i="5"/>
  <c r="EN81" i="5"/>
  <c r="EM81" i="5"/>
  <c r="EH81" i="5"/>
  <c r="EI81" i="5" s="1"/>
  <c r="EB81" i="5"/>
  <c r="EA81" i="5"/>
  <c r="DZ81" i="5"/>
  <c r="DY81" i="5"/>
  <c r="DW81" i="5"/>
  <c r="DV81" i="5"/>
  <c r="EF81" i="5" s="1"/>
  <c r="DU81" i="5"/>
  <c r="EE81" i="5" s="1"/>
  <c r="DT81" i="5"/>
  <c r="ED81" i="5" s="1"/>
  <c r="ER80" i="5"/>
  <c r="EO80" i="5"/>
  <c r="EN80" i="5"/>
  <c r="EB80" i="5"/>
  <c r="EA80" i="5"/>
  <c r="DZ80" i="5"/>
  <c r="DY80" i="5"/>
  <c r="EM80" i="5" s="1"/>
  <c r="DW80" i="5"/>
  <c r="DV80" i="5"/>
  <c r="EF80" i="5" s="1"/>
  <c r="DU80" i="5"/>
  <c r="EJ80" i="5" s="1"/>
  <c r="DT80" i="5"/>
  <c r="ED80" i="5" s="1"/>
  <c r="ER79" i="5"/>
  <c r="EO79" i="5"/>
  <c r="EN79" i="5"/>
  <c r="EM79" i="5"/>
  <c r="EB79" i="5"/>
  <c r="EA79" i="5"/>
  <c r="DZ79" i="5"/>
  <c r="DY79" i="5"/>
  <c r="EH79" i="5" s="1"/>
  <c r="EI79" i="5" s="1"/>
  <c r="DW79" i="5"/>
  <c r="DV79" i="5"/>
  <c r="EF79" i="5" s="1"/>
  <c r="DU79" i="5"/>
  <c r="EE79" i="5" s="1"/>
  <c r="DT79" i="5"/>
  <c r="ED79" i="5" s="1"/>
  <c r="ER78" i="5"/>
  <c r="EO78" i="5"/>
  <c r="EN78" i="5"/>
  <c r="EJ78" i="5"/>
  <c r="EQ78" i="5" s="1"/>
  <c r="EB78" i="5"/>
  <c r="EA78" i="5"/>
  <c r="DZ78" i="5"/>
  <c r="DY78" i="5"/>
  <c r="EM78" i="5" s="1"/>
  <c r="DW78" i="5"/>
  <c r="DV78" i="5"/>
  <c r="EF78" i="5" s="1"/>
  <c r="DU78" i="5"/>
  <c r="EE78" i="5" s="1"/>
  <c r="DT78" i="5"/>
  <c r="ED78" i="5" s="1"/>
  <c r="ER77" i="5"/>
  <c r="EO77" i="5"/>
  <c r="EN77" i="5"/>
  <c r="EM77" i="5"/>
  <c r="EB77" i="5"/>
  <c r="EA77" i="5"/>
  <c r="DZ77" i="5"/>
  <c r="DY77" i="5"/>
  <c r="EH77" i="5" s="1"/>
  <c r="EI77" i="5" s="1"/>
  <c r="DW77" i="5"/>
  <c r="DV77" i="5"/>
  <c r="EF77" i="5" s="1"/>
  <c r="DU77" i="5"/>
  <c r="EE77" i="5" s="1"/>
  <c r="DT77" i="5"/>
  <c r="ED77" i="5" s="1"/>
  <c r="ER76" i="5"/>
  <c r="EO76" i="5"/>
  <c r="EJ76" i="5"/>
  <c r="EB76" i="5"/>
  <c r="EA76" i="5"/>
  <c r="DZ76" i="5"/>
  <c r="EN76" i="5" s="1"/>
  <c r="DY76" i="5"/>
  <c r="EM76" i="5" s="1"/>
  <c r="DW76" i="5"/>
  <c r="DV76" i="5"/>
  <c r="EF76" i="5" s="1"/>
  <c r="DU76" i="5"/>
  <c r="EE76" i="5" s="1"/>
  <c r="DT76" i="5"/>
  <c r="ED76" i="5" s="1"/>
  <c r="ER75" i="5"/>
  <c r="EO75" i="5"/>
  <c r="EH75" i="5"/>
  <c r="EI75" i="5" s="1"/>
  <c r="EB75" i="5"/>
  <c r="EA75" i="5"/>
  <c r="DZ75" i="5"/>
  <c r="EN75" i="5" s="1"/>
  <c r="DY75" i="5"/>
  <c r="EM75" i="5" s="1"/>
  <c r="DW75" i="5"/>
  <c r="DV75" i="5"/>
  <c r="EF75" i="5" s="1"/>
  <c r="DU75" i="5"/>
  <c r="EJ75" i="5" s="1"/>
  <c r="DT75" i="5"/>
  <c r="ED75" i="5" s="1"/>
  <c r="ER74" i="5"/>
  <c r="EO74" i="5"/>
  <c r="EJ74" i="5"/>
  <c r="EB74" i="5"/>
  <c r="EA74" i="5"/>
  <c r="DZ74" i="5"/>
  <c r="EN74" i="5" s="1"/>
  <c r="DY74" i="5"/>
  <c r="EM74" i="5" s="1"/>
  <c r="DW74" i="5"/>
  <c r="DV74" i="5"/>
  <c r="EF74" i="5" s="1"/>
  <c r="DU74" i="5"/>
  <c r="EE74" i="5" s="1"/>
  <c r="DT74" i="5"/>
  <c r="ED74" i="5" s="1"/>
  <c r="EO73" i="5"/>
  <c r="EJ73" i="5"/>
  <c r="EB73" i="5"/>
  <c r="EA73" i="5"/>
  <c r="DZ73" i="5"/>
  <c r="EN73" i="5" s="1"/>
  <c r="DY73" i="5"/>
  <c r="EM73" i="5" s="1"/>
  <c r="DW73" i="5"/>
  <c r="DV73" i="5"/>
  <c r="EF73" i="5" s="1"/>
  <c r="DU73" i="5"/>
  <c r="EE73" i="5" s="1"/>
  <c r="DT73" i="5"/>
  <c r="ED73" i="5" s="1"/>
  <c r="EO72" i="5"/>
  <c r="EM72" i="5"/>
  <c r="EH72" i="5"/>
  <c r="EI72" i="5" s="1"/>
  <c r="EB72" i="5"/>
  <c r="EA72" i="5"/>
  <c r="DZ72" i="5"/>
  <c r="EN72" i="5" s="1"/>
  <c r="DY72" i="5"/>
  <c r="DW72" i="5"/>
  <c r="DV72" i="5"/>
  <c r="EF72" i="5" s="1"/>
  <c r="DU72" i="5"/>
  <c r="EJ72" i="5" s="1"/>
  <c r="DT72" i="5"/>
  <c r="ED72" i="5" s="1"/>
  <c r="ER71" i="5"/>
  <c r="EO71" i="5"/>
  <c r="EN71" i="5"/>
  <c r="EJ71" i="5"/>
  <c r="EI71" i="5"/>
  <c r="EH71" i="5"/>
  <c r="EB71" i="5"/>
  <c r="EA71" i="5"/>
  <c r="DZ71" i="5"/>
  <c r="DY71" i="5"/>
  <c r="EM71" i="5" s="1"/>
  <c r="DW71" i="5"/>
  <c r="DV71" i="5"/>
  <c r="EF71" i="5" s="1"/>
  <c r="DU71" i="5"/>
  <c r="EE71" i="5" s="1"/>
  <c r="DT71" i="5"/>
  <c r="ED71" i="5" s="1"/>
  <c r="ER70" i="5"/>
  <c r="EO70" i="5"/>
  <c r="EJ70" i="5"/>
  <c r="EB70" i="5"/>
  <c r="EA70" i="5"/>
  <c r="DZ70" i="5"/>
  <c r="EN70" i="5" s="1"/>
  <c r="DY70" i="5"/>
  <c r="EM70" i="5" s="1"/>
  <c r="DW70" i="5"/>
  <c r="DV70" i="5"/>
  <c r="EF70" i="5" s="1"/>
  <c r="DU70" i="5"/>
  <c r="EE70" i="5" s="1"/>
  <c r="DT70" i="5"/>
  <c r="ED70" i="5" s="1"/>
  <c r="EO69" i="5"/>
  <c r="EM69" i="5"/>
  <c r="EB69" i="5"/>
  <c r="EA69" i="5"/>
  <c r="DZ69" i="5"/>
  <c r="ER69" i="5" s="1"/>
  <c r="DY69" i="5"/>
  <c r="EH69" i="5" s="1"/>
  <c r="EI69" i="5" s="1"/>
  <c r="DW69" i="5"/>
  <c r="DV69" i="5"/>
  <c r="EF69" i="5" s="1"/>
  <c r="DU69" i="5"/>
  <c r="EE69" i="5" s="1"/>
  <c r="DT69" i="5"/>
  <c r="ED69" i="5" s="1"/>
  <c r="EO68" i="5"/>
  <c r="EN68" i="5"/>
  <c r="EM68" i="5"/>
  <c r="EH68" i="5"/>
  <c r="EI68" i="5" s="1"/>
  <c r="EB68" i="5"/>
  <c r="EA68" i="5"/>
  <c r="DZ68" i="5"/>
  <c r="ER68" i="5" s="1"/>
  <c r="DY68" i="5"/>
  <c r="DW68" i="5"/>
  <c r="DV68" i="5"/>
  <c r="EF68" i="5" s="1"/>
  <c r="DU68" i="5"/>
  <c r="EE68" i="5" s="1"/>
  <c r="DT68" i="5"/>
  <c r="ED68" i="5" s="1"/>
  <c r="ER67" i="5"/>
  <c r="EO67" i="5"/>
  <c r="EN67" i="5"/>
  <c r="EJ67" i="5"/>
  <c r="EH67" i="5"/>
  <c r="EI67" i="5" s="1"/>
  <c r="EB67" i="5"/>
  <c r="EA67" i="5"/>
  <c r="DZ67" i="5"/>
  <c r="DY67" i="5"/>
  <c r="EM67" i="5" s="1"/>
  <c r="DW67" i="5"/>
  <c r="DV67" i="5"/>
  <c r="EF67" i="5" s="1"/>
  <c r="DU67" i="5"/>
  <c r="EE67" i="5" s="1"/>
  <c r="DT67" i="5"/>
  <c r="ED67" i="5" s="1"/>
  <c r="ER66" i="5"/>
  <c r="EO66" i="5"/>
  <c r="EJ66" i="5"/>
  <c r="EB66" i="5"/>
  <c r="EA66" i="5"/>
  <c r="DZ66" i="5"/>
  <c r="EN66" i="5" s="1"/>
  <c r="DY66" i="5"/>
  <c r="EM66" i="5" s="1"/>
  <c r="DW66" i="5"/>
  <c r="DV66" i="5"/>
  <c r="EF66" i="5" s="1"/>
  <c r="DU66" i="5"/>
  <c r="EE66" i="5" s="1"/>
  <c r="DT66" i="5"/>
  <c r="ED66" i="5" s="1"/>
  <c r="EO65" i="5"/>
  <c r="EB65" i="5"/>
  <c r="EA65" i="5"/>
  <c r="DZ65" i="5"/>
  <c r="EN65" i="5" s="1"/>
  <c r="DY65" i="5"/>
  <c r="EM65" i="5" s="1"/>
  <c r="DW65" i="5"/>
  <c r="DV65" i="5"/>
  <c r="EF65" i="5" s="1"/>
  <c r="DU65" i="5"/>
  <c r="EJ65" i="5" s="1"/>
  <c r="DT65" i="5"/>
  <c r="ED65" i="5" s="1"/>
  <c r="EM64" i="5"/>
  <c r="EH64" i="5"/>
  <c r="EI64" i="5" s="1"/>
  <c r="EA64" i="5"/>
  <c r="EO64" i="5" s="1"/>
  <c r="DZ64" i="5"/>
  <c r="EN64" i="5" s="1"/>
  <c r="DY64" i="5"/>
  <c r="DV64" i="5"/>
  <c r="EF64" i="5" s="1"/>
  <c r="DU64" i="5"/>
  <c r="EJ64" i="5" s="1"/>
  <c r="DT64" i="5"/>
  <c r="ED64" i="5" s="1"/>
  <c r="EO63" i="5"/>
  <c r="EM63" i="5"/>
  <c r="EH63" i="5"/>
  <c r="EI63" i="5" s="1"/>
  <c r="EF63" i="5"/>
  <c r="EE63" i="5"/>
  <c r="EA63" i="5"/>
  <c r="EB63" i="5" s="1"/>
  <c r="DZ63" i="5"/>
  <c r="ER63" i="5" s="1"/>
  <c r="DY63" i="5"/>
  <c r="DV63" i="5"/>
  <c r="DW63" i="5" s="1"/>
  <c r="DU63" i="5"/>
  <c r="EJ63" i="5" s="1"/>
  <c r="EQ63" i="5" s="1"/>
  <c r="DT63" i="5"/>
  <c r="ED63" i="5" s="1"/>
  <c r="EQ62" i="5"/>
  <c r="EM62" i="5"/>
  <c r="EJ62" i="5"/>
  <c r="EK62" i="5" s="1"/>
  <c r="EH62" i="5"/>
  <c r="EI62" i="5" s="1"/>
  <c r="EF62" i="5"/>
  <c r="EA62" i="5"/>
  <c r="DZ62" i="5"/>
  <c r="DY62" i="5"/>
  <c r="DV62" i="5"/>
  <c r="DW62" i="5" s="1"/>
  <c r="DU62" i="5"/>
  <c r="EE62" i="5" s="1"/>
  <c r="DT62" i="5"/>
  <c r="ED62" i="5" s="1"/>
  <c r="EO61" i="5"/>
  <c r="EM61" i="5"/>
  <c r="EH61" i="5"/>
  <c r="EI61" i="5" s="1"/>
  <c r="EA61" i="5"/>
  <c r="EB61" i="5" s="1"/>
  <c r="DZ61" i="5"/>
  <c r="DY61" i="5"/>
  <c r="DV61" i="5"/>
  <c r="DW61" i="5" s="1"/>
  <c r="DU61" i="5"/>
  <c r="EJ61" i="5" s="1"/>
  <c r="DT61" i="5"/>
  <c r="ED61" i="5" s="1"/>
  <c r="EM60" i="5"/>
  <c r="EH60" i="5"/>
  <c r="EI60" i="5" s="1"/>
  <c r="EF60" i="5"/>
  <c r="EA60" i="5"/>
  <c r="EB60" i="5" s="1"/>
  <c r="DZ60" i="5"/>
  <c r="DY60" i="5"/>
  <c r="DV60" i="5"/>
  <c r="DW60" i="5" s="1"/>
  <c r="DU60" i="5"/>
  <c r="EE60" i="5" s="1"/>
  <c r="DT60" i="5"/>
  <c r="ED60" i="5" s="1"/>
  <c r="EM59" i="5"/>
  <c r="EH59" i="5"/>
  <c r="EI59" i="5" s="1"/>
  <c r="EF59" i="5"/>
  <c r="EE59" i="5"/>
  <c r="EA59" i="5"/>
  <c r="EB59" i="5" s="1"/>
  <c r="DZ59" i="5"/>
  <c r="DY59" i="5"/>
  <c r="DV59" i="5"/>
  <c r="DW59" i="5" s="1"/>
  <c r="DU59" i="5"/>
  <c r="EJ59" i="5" s="1"/>
  <c r="DT59" i="5"/>
  <c r="ED59" i="5" s="1"/>
  <c r="EO58" i="5"/>
  <c r="EM58" i="5"/>
  <c r="EH58" i="5"/>
  <c r="EI58" i="5" s="1"/>
  <c r="EE58" i="5"/>
  <c r="EA58" i="5"/>
  <c r="EB58" i="5" s="1"/>
  <c r="DZ58" i="5"/>
  <c r="DY58" i="5"/>
  <c r="DV58" i="5"/>
  <c r="DW58" i="5" s="1"/>
  <c r="DU58" i="5"/>
  <c r="EJ58" i="5" s="1"/>
  <c r="DT58" i="5"/>
  <c r="ED58" i="5" s="1"/>
  <c r="EO57" i="5"/>
  <c r="EM57" i="5"/>
  <c r="EH57" i="5"/>
  <c r="EI57" i="5" s="1"/>
  <c r="EA57" i="5"/>
  <c r="EB57" i="5" s="1"/>
  <c r="DZ57" i="5"/>
  <c r="DY57" i="5"/>
  <c r="DV57" i="5"/>
  <c r="DW57" i="5" s="1"/>
  <c r="DU57" i="5"/>
  <c r="EJ57" i="5" s="1"/>
  <c r="DT57" i="5"/>
  <c r="ED57" i="5" s="1"/>
  <c r="EO56" i="5"/>
  <c r="EM56" i="5"/>
  <c r="EH56" i="5"/>
  <c r="EI56" i="5" s="1"/>
  <c r="EF56" i="5"/>
  <c r="EA56" i="5"/>
  <c r="EB56" i="5" s="1"/>
  <c r="DZ56" i="5"/>
  <c r="DY56" i="5"/>
  <c r="DV56" i="5"/>
  <c r="DW56" i="5" s="1"/>
  <c r="DU56" i="5"/>
  <c r="EE56" i="5" s="1"/>
  <c r="DT56" i="5"/>
  <c r="ED56" i="5" s="1"/>
  <c r="EM55" i="5"/>
  <c r="EH55" i="5"/>
  <c r="EI55" i="5" s="1"/>
  <c r="EF55" i="5"/>
  <c r="EE55" i="5"/>
  <c r="EA55" i="5"/>
  <c r="EB55" i="5" s="1"/>
  <c r="DZ55" i="5"/>
  <c r="DY55" i="5"/>
  <c r="DV55" i="5"/>
  <c r="DW55" i="5" s="1"/>
  <c r="DU55" i="5"/>
  <c r="EJ55" i="5" s="1"/>
  <c r="DT55" i="5"/>
  <c r="ED55" i="5" s="1"/>
  <c r="EO54" i="5"/>
  <c r="EM54" i="5"/>
  <c r="EH54" i="5"/>
  <c r="EI54" i="5" s="1"/>
  <c r="EE54" i="5"/>
  <c r="EA54" i="5"/>
  <c r="EB54" i="5" s="1"/>
  <c r="DZ54" i="5"/>
  <c r="DY54" i="5"/>
  <c r="DV54" i="5"/>
  <c r="DW54" i="5" s="1"/>
  <c r="DU54" i="5"/>
  <c r="EJ54" i="5" s="1"/>
  <c r="DT54" i="5"/>
  <c r="ED54" i="5" s="1"/>
  <c r="EO53" i="5"/>
  <c r="EM53" i="5"/>
  <c r="EH53" i="5"/>
  <c r="EI53" i="5" s="1"/>
  <c r="EA53" i="5"/>
  <c r="EB53" i="5" s="1"/>
  <c r="DZ53" i="5"/>
  <c r="DY53" i="5"/>
  <c r="DV53" i="5"/>
  <c r="DW53" i="5" s="1"/>
  <c r="DU53" i="5"/>
  <c r="EJ53" i="5" s="1"/>
  <c r="DT53" i="5"/>
  <c r="ED53" i="5" s="1"/>
  <c r="EM52" i="5"/>
  <c r="EH52" i="5"/>
  <c r="EI52" i="5" s="1"/>
  <c r="EF52" i="5"/>
  <c r="EA52" i="5"/>
  <c r="EB52" i="5" s="1"/>
  <c r="DZ52" i="5"/>
  <c r="DY52" i="5"/>
  <c r="DV52" i="5"/>
  <c r="DW52" i="5" s="1"/>
  <c r="DU52" i="5"/>
  <c r="EE52" i="5" s="1"/>
  <c r="DT52" i="5"/>
  <c r="ED52" i="5" s="1"/>
  <c r="EM51" i="5"/>
  <c r="EH51" i="5"/>
  <c r="EI51" i="5" s="1"/>
  <c r="EF51" i="5"/>
  <c r="EE51" i="5"/>
  <c r="EA51" i="5"/>
  <c r="EB51" i="5" s="1"/>
  <c r="DZ51" i="5"/>
  <c r="DY51" i="5"/>
  <c r="DV51" i="5"/>
  <c r="DW51" i="5" s="1"/>
  <c r="DU51" i="5"/>
  <c r="EJ51" i="5" s="1"/>
  <c r="DT51" i="5"/>
  <c r="ED51" i="5" s="1"/>
  <c r="EO50" i="5"/>
  <c r="EM50" i="5"/>
  <c r="EH50" i="5"/>
  <c r="EI50" i="5" s="1"/>
  <c r="EE50" i="5"/>
  <c r="EA50" i="5"/>
  <c r="EB50" i="5" s="1"/>
  <c r="DZ50" i="5"/>
  <c r="DY50" i="5"/>
  <c r="DV50" i="5"/>
  <c r="DW50" i="5" s="1"/>
  <c r="DU50" i="5"/>
  <c r="EJ50" i="5" s="1"/>
  <c r="DT50" i="5"/>
  <c r="ED50" i="5" s="1"/>
  <c r="EO49" i="5"/>
  <c r="EM49" i="5"/>
  <c r="EH49" i="5"/>
  <c r="EI49" i="5" s="1"/>
  <c r="EA49" i="5"/>
  <c r="EB49" i="5" s="1"/>
  <c r="DZ49" i="5"/>
  <c r="DY49" i="5"/>
  <c r="DV49" i="5"/>
  <c r="DW49" i="5" s="1"/>
  <c r="DU49" i="5"/>
  <c r="EJ49" i="5" s="1"/>
  <c r="DT49" i="5"/>
  <c r="ED49" i="5" s="1"/>
  <c r="EM48" i="5"/>
  <c r="EH48" i="5"/>
  <c r="EI48" i="5" s="1"/>
  <c r="EF48" i="5"/>
  <c r="EA48" i="5"/>
  <c r="EB48" i="5" s="1"/>
  <c r="DZ48" i="5"/>
  <c r="DY48" i="5"/>
  <c r="DV48" i="5"/>
  <c r="DW48" i="5" s="1"/>
  <c r="DU48" i="5"/>
  <c r="EE48" i="5" s="1"/>
  <c r="DT48" i="5"/>
  <c r="ED48" i="5" s="1"/>
  <c r="EM47" i="5"/>
  <c r="EH47" i="5"/>
  <c r="EI47" i="5" s="1"/>
  <c r="EF47" i="5"/>
  <c r="EE47" i="5"/>
  <c r="EA47" i="5"/>
  <c r="EB47" i="5" s="1"/>
  <c r="DZ47" i="5"/>
  <c r="DY47" i="5"/>
  <c r="DV47" i="5"/>
  <c r="DW47" i="5" s="1"/>
  <c r="DU47" i="5"/>
  <c r="EJ47" i="5" s="1"/>
  <c r="DT47" i="5"/>
  <c r="ED47" i="5" s="1"/>
  <c r="EO46" i="5"/>
  <c r="EM46" i="5"/>
  <c r="EH46" i="5"/>
  <c r="EI46" i="5" s="1"/>
  <c r="EE46" i="5"/>
  <c r="EA46" i="5"/>
  <c r="EB46" i="5" s="1"/>
  <c r="DZ46" i="5"/>
  <c r="DY46" i="5"/>
  <c r="DV46" i="5"/>
  <c r="DW46" i="5" s="1"/>
  <c r="DU46" i="5"/>
  <c r="EJ46" i="5" s="1"/>
  <c r="DT46" i="5"/>
  <c r="ED46" i="5" s="1"/>
  <c r="EO45" i="5"/>
  <c r="EM45" i="5"/>
  <c r="EH45" i="5"/>
  <c r="EI45" i="5" s="1"/>
  <c r="EA45" i="5"/>
  <c r="EB45" i="5" s="1"/>
  <c r="DZ45" i="5"/>
  <c r="DY45" i="5"/>
  <c r="DV45" i="5"/>
  <c r="DW45" i="5" s="1"/>
  <c r="DU45" i="5"/>
  <c r="EJ45" i="5" s="1"/>
  <c r="DT45" i="5"/>
  <c r="ED45" i="5" s="1"/>
  <c r="EM44" i="5"/>
  <c r="EH44" i="5"/>
  <c r="EI44" i="5" s="1"/>
  <c r="EF44" i="5"/>
  <c r="EA44" i="5"/>
  <c r="EB44" i="5" s="1"/>
  <c r="DZ44" i="5"/>
  <c r="DY44" i="5"/>
  <c r="DV44" i="5"/>
  <c r="DW44" i="5" s="1"/>
  <c r="DU44" i="5"/>
  <c r="EE44" i="5" s="1"/>
  <c r="DT44" i="5"/>
  <c r="ED44" i="5" s="1"/>
  <c r="EM43" i="5"/>
  <c r="EH43" i="5"/>
  <c r="EI43" i="5" s="1"/>
  <c r="EF43" i="5"/>
  <c r="EE43" i="5"/>
  <c r="EA43" i="5"/>
  <c r="EB43" i="5" s="1"/>
  <c r="DZ43" i="5"/>
  <c r="DY43" i="5"/>
  <c r="DV43" i="5"/>
  <c r="DW43" i="5" s="1"/>
  <c r="DU43" i="5"/>
  <c r="EJ43" i="5" s="1"/>
  <c r="DT43" i="5"/>
  <c r="ED43" i="5" s="1"/>
  <c r="EO42" i="5"/>
  <c r="EM42" i="5"/>
  <c r="EH42" i="5"/>
  <c r="EI42" i="5" s="1"/>
  <c r="EE42" i="5"/>
  <c r="EA42" i="5"/>
  <c r="EB42" i="5" s="1"/>
  <c r="DZ42" i="5"/>
  <c r="DY42" i="5"/>
  <c r="DV42" i="5"/>
  <c r="DW42" i="5" s="1"/>
  <c r="DU42" i="5"/>
  <c r="EJ42" i="5" s="1"/>
  <c r="DT42" i="5"/>
  <c r="ED42" i="5" s="1"/>
  <c r="EO41" i="5"/>
  <c r="EM41" i="5"/>
  <c r="EH41" i="5"/>
  <c r="EI41" i="5" s="1"/>
  <c r="EA41" i="5"/>
  <c r="EB41" i="5" s="1"/>
  <c r="DZ41" i="5"/>
  <c r="DY41" i="5"/>
  <c r="DV41" i="5"/>
  <c r="DW41" i="5" s="1"/>
  <c r="DU41" i="5"/>
  <c r="EJ41" i="5" s="1"/>
  <c r="DT41" i="5"/>
  <c r="ED41" i="5" s="1"/>
  <c r="EO40" i="5"/>
  <c r="EM40" i="5"/>
  <c r="EH40" i="5"/>
  <c r="EI40" i="5" s="1"/>
  <c r="EF40" i="5"/>
  <c r="EA40" i="5"/>
  <c r="EB40" i="5" s="1"/>
  <c r="DZ40" i="5"/>
  <c r="DY40" i="5"/>
  <c r="DV40" i="5"/>
  <c r="DW40" i="5" s="1"/>
  <c r="DU40" i="5"/>
  <c r="EE40" i="5" s="1"/>
  <c r="DT40" i="5"/>
  <c r="ED40" i="5" s="1"/>
  <c r="EM39" i="5"/>
  <c r="EH39" i="5"/>
  <c r="EI39" i="5" s="1"/>
  <c r="EF39" i="5"/>
  <c r="EE39" i="5"/>
  <c r="EA39" i="5"/>
  <c r="EB39" i="5" s="1"/>
  <c r="DZ39" i="5"/>
  <c r="DY39" i="5"/>
  <c r="DV39" i="5"/>
  <c r="DW39" i="5" s="1"/>
  <c r="DU39" i="5"/>
  <c r="EJ39" i="5" s="1"/>
  <c r="DT39" i="5"/>
  <c r="ED39" i="5" s="1"/>
  <c r="EO38" i="5"/>
  <c r="EM38" i="5"/>
  <c r="EH38" i="5"/>
  <c r="EI38" i="5" s="1"/>
  <c r="EE38" i="5"/>
  <c r="EA38" i="5"/>
  <c r="EB38" i="5" s="1"/>
  <c r="DZ38" i="5"/>
  <c r="DY38" i="5"/>
  <c r="DV38" i="5"/>
  <c r="DW38" i="5" s="1"/>
  <c r="DU38" i="5"/>
  <c r="EJ38" i="5" s="1"/>
  <c r="DT38" i="5"/>
  <c r="ED38" i="5" s="1"/>
  <c r="EO37" i="5"/>
  <c r="EM37" i="5"/>
  <c r="EH37" i="5"/>
  <c r="EI37" i="5" s="1"/>
  <c r="EA37" i="5"/>
  <c r="EB37" i="5" s="1"/>
  <c r="DZ37" i="5"/>
  <c r="DY37" i="5"/>
  <c r="DV37" i="5"/>
  <c r="DW37" i="5" s="1"/>
  <c r="DU37" i="5"/>
  <c r="EJ37" i="5" s="1"/>
  <c r="DT37" i="5"/>
  <c r="ED37" i="5" s="1"/>
  <c r="EO36" i="5"/>
  <c r="EM36" i="5"/>
  <c r="EH36" i="5"/>
  <c r="EI36" i="5" s="1"/>
  <c r="EF36" i="5"/>
  <c r="EA36" i="5"/>
  <c r="EB36" i="5" s="1"/>
  <c r="DZ36" i="5"/>
  <c r="DY36" i="5"/>
  <c r="DV36" i="5"/>
  <c r="DW36" i="5" s="1"/>
  <c r="DU36" i="5"/>
  <c r="EE36" i="5" s="1"/>
  <c r="DT36" i="5"/>
  <c r="ED36" i="5" s="1"/>
  <c r="EM35" i="5"/>
  <c r="EH35" i="5"/>
  <c r="EI35" i="5" s="1"/>
  <c r="EF35" i="5"/>
  <c r="EE35" i="5"/>
  <c r="EA35" i="5"/>
  <c r="EB35" i="5" s="1"/>
  <c r="DZ35" i="5"/>
  <c r="DY35" i="5"/>
  <c r="DV35" i="5"/>
  <c r="DW35" i="5" s="1"/>
  <c r="DU35" i="5"/>
  <c r="EJ35" i="5" s="1"/>
  <c r="DT35" i="5"/>
  <c r="ED35" i="5" s="1"/>
  <c r="EO34" i="5"/>
  <c r="EM34" i="5"/>
  <c r="EH34" i="5"/>
  <c r="EI34" i="5" s="1"/>
  <c r="EE34" i="5"/>
  <c r="EA34" i="5"/>
  <c r="EB34" i="5" s="1"/>
  <c r="DZ34" i="5"/>
  <c r="DY34" i="5"/>
  <c r="DV34" i="5"/>
  <c r="DW34" i="5" s="1"/>
  <c r="DU34" i="5"/>
  <c r="EJ34" i="5" s="1"/>
  <c r="DT34" i="5"/>
  <c r="ED34" i="5" s="1"/>
  <c r="EO33" i="5"/>
  <c r="EM33" i="5"/>
  <c r="EH33" i="5"/>
  <c r="EI33" i="5" s="1"/>
  <c r="EA33" i="5"/>
  <c r="EB33" i="5" s="1"/>
  <c r="DZ33" i="5"/>
  <c r="DY33" i="5"/>
  <c r="DV33" i="5"/>
  <c r="DW33" i="5" s="1"/>
  <c r="DU33" i="5"/>
  <c r="EJ33" i="5" s="1"/>
  <c r="DT33" i="5"/>
  <c r="ED33" i="5" s="1"/>
  <c r="EO32" i="5"/>
  <c r="EM32" i="5"/>
  <c r="EH32" i="5"/>
  <c r="EI32" i="5" s="1"/>
  <c r="EF32" i="5"/>
  <c r="EA32" i="5"/>
  <c r="EB32" i="5" s="1"/>
  <c r="DZ32" i="5"/>
  <c r="DY32" i="5"/>
  <c r="DV32" i="5"/>
  <c r="DW32" i="5" s="1"/>
  <c r="DU32" i="5"/>
  <c r="EE32" i="5" s="1"/>
  <c r="DT32" i="5"/>
  <c r="ED32" i="5" s="1"/>
  <c r="EM31" i="5"/>
  <c r="EH31" i="5"/>
  <c r="EI31" i="5" s="1"/>
  <c r="EF31" i="5"/>
  <c r="EE31" i="5"/>
  <c r="EA31" i="5"/>
  <c r="EB31" i="5" s="1"/>
  <c r="DZ31" i="5"/>
  <c r="DY31" i="5"/>
  <c r="DV31" i="5"/>
  <c r="DW31" i="5" s="1"/>
  <c r="DU31" i="5"/>
  <c r="EJ31" i="5" s="1"/>
  <c r="DT31" i="5"/>
  <c r="ED31" i="5" s="1"/>
  <c r="EM30" i="5"/>
  <c r="EH30" i="5"/>
  <c r="EI30" i="5" s="1"/>
  <c r="EF30" i="5"/>
  <c r="EE30" i="5"/>
  <c r="EA30" i="5"/>
  <c r="EO30" i="5" s="1"/>
  <c r="DZ30" i="5"/>
  <c r="DY30" i="5"/>
  <c r="DV30" i="5"/>
  <c r="DW30" i="5" s="1"/>
  <c r="DU30" i="5"/>
  <c r="EJ30" i="5" s="1"/>
  <c r="DT30" i="5"/>
  <c r="ED30" i="5" s="1"/>
  <c r="ER29" i="5"/>
  <c r="EM29" i="5"/>
  <c r="EH29" i="5"/>
  <c r="EI29" i="5" s="1"/>
  <c r="EF29" i="5"/>
  <c r="EE29" i="5"/>
  <c r="EB29" i="5"/>
  <c r="EA29" i="5"/>
  <c r="EO29" i="5" s="1"/>
  <c r="DZ29" i="5"/>
  <c r="EN29" i="5" s="1"/>
  <c r="DY29" i="5"/>
  <c r="DV29" i="5"/>
  <c r="DW29" i="5" s="1"/>
  <c r="DU29" i="5"/>
  <c r="EJ29" i="5" s="1"/>
  <c r="DT29" i="5"/>
  <c r="ED29" i="5" s="1"/>
  <c r="ER28" i="5"/>
  <c r="EM28" i="5"/>
  <c r="EH28" i="5"/>
  <c r="EI28" i="5" s="1"/>
  <c r="EF28" i="5"/>
  <c r="EE28" i="5"/>
  <c r="EB28" i="5"/>
  <c r="EA28" i="5"/>
  <c r="EO28" i="5" s="1"/>
  <c r="DZ28" i="5"/>
  <c r="EN28" i="5" s="1"/>
  <c r="DY28" i="5"/>
  <c r="DV28" i="5"/>
  <c r="DW28" i="5" s="1"/>
  <c r="DU28" i="5"/>
  <c r="EJ28" i="5" s="1"/>
  <c r="DT28" i="5"/>
  <c r="ED28" i="5" s="1"/>
  <c r="ER27" i="5"/>
  <c r="EM27" i="5"/>
  <c r="EH27" i="5"/>
  <c r="EI27" i="5" s="1"/>
  <c r="EF27" i="5"/>
  <c r="EB27" i="5"/>
  <c r="EA27" i="5"/>
  <c r="EO27" i="5" s="1"/>
  <c r="DZ27" i="5"/>
  <c r="EN27" i="5" s="1"/>
  <c r="DY27" i="5"/>
  <c r="DV27" i="5"/>
  <c r="DW27" i="5" s="1"/>
  <c r="DU27" i="5"/>
  <c r="EE27" i="5" s="1"/>
  <c r="DT27" i="5"/>
  <c r="ED27" i="5" s="1"/>
  <c r="ER26" i="5"/>
  <c r="EM26" i="5"/>
  <c r="EH26" i="5"/>
  <c r="EI26" i="5" s="1"/>
  <c r="EA26" i="5"/>
  <c r="EB26" i="5" s="1"/>
  <c r="DZ26" i="5"/>
  <c r="EN26" i="5" s="1"/>
  <c r="DY26" i="5"/>
  <c r="DV26" i="5"/>
  <c r="EF26" i="5" s="1"/>
  <c r="DU26" i="5"/>
  <c r="EE26" i="5" s="1"/>
  <c r="DT26" i="5"/>
  <c r="ED26" i="5" s="1"/>
  <c r="EM25" i="5"/>
  <c r="EJ25" i="5"/>
  <c r="EQ25" i="5" s="1"/>
  <c r="EH25" i="5"/>
  <c r="EI25" i="5" s="1"/>
  <c r="EA25" i="5"/>
  <c r="EB25" i="5" s="1"/>
  <c r="DZ25" i="5"/>
  <c r="EN25" i="5" s="1"/>
  <c r="DY25" i="5"/>
  <c r="DW25" i="5"/>
  <c r="DV25" i="5"/>
  <c r="EF25" i="5" s="1"/>
  <c r="DU25" i="5"/>
  <c r="EE25" i="5" s="1"/>
  <c r="DT25" i="5"/>
  <c r="ED25" i="5" s="1"/>
  <c r="EM24" i="5"/>
  <c r="EK24" i="5"/>
  <c r="EJ24" i="5"/>
  <c r="EQ24" i="5" s="1"/>
  <c r="EH24" i="5"/>
  <c r="EI24" i="5" s="1"/>
  <c r="EE24" i="5"/>
  <c r="EA24" i="5"/>
  <c r="EB24" i="5" s="1"/>
  <c r="DZ24" i="5"/>
  <c r="EN24" i="5" s="1"/>
  <c r="DY24" i="5"/>
  <c r="DW24" i="5"/>
  <c r="DV24" i="5"/>
  <c r="EF24" i="5" s="1"/>
  <c r="DU24" i="5"/>
  <c r="DT24" i="5"/>
  <c r="ED24" i="5" s="1"/>
  <c r="EM23" i="5"/>
  <c r="EK23" i="5"/>
  <c r="EJ23" i="5"/>
  <c r="EQ23" i="5" s="1"/>
  <c r="EH23" i="5"/>
  <c r="EI23" i="5" s="1"/>
  <c r="EF23" i="5"/>
  <c r="EE23" i="5"/>
  <c r="EA23" i="5"/>
  <c r="EB23" i="5" s="1"/>
  <c r="DZ23" i="5"/>
  <c r="EN23" i="5" s="1"/>
  <c r="DY23" i="5"/>
  <c r="DW23" i="5"/>
  <c r="DV23" i="5"/>
  <c r="DU23" i="5"/>
  <c r="DT23" i="5"/>
  <c r="ED23" i="5" s="1"/>
  <c r="ER22" i="5"/>
  <c r="EO22" i="5"/>
  <c r="EN22" i="5"/>
  <c r="EM22" i="5"/>
  <c r="EH22" i="5"/>
  <c r="EI22" i="5" s="1"/>
  <c r="EB22" i="5"/>
  <c r="EA22" i="5"/>
  <c r="DZ22" i="5"/>
  <c r="DY22" i="5"/>
  <c r="DV22" i="5"/>
  <c r="DW22" i="5" s="1"/>
  <c r="DU22" i="5"/>
  <c r="EE22" i="5" s="1"/>
  <c r="DT22" i="5"/>
  <c r="ED22" i="5" s="1"/>
  <c r="EJ21" i="5"/>
  <c r="EQ21" i="5" s="1"/>
  <c r="EA21" i="5"/>
  <c r="EO21" i="5" s="1"/>
  <c r="DZ21" i="5"/>
  <c r="ER21" i="5" s="1"/>
  <c r="DY21" i="5"/>
  <c r="EH21" i="5" s="1"/>
  <c r="EI21" i="5" s="1"/>
  <c r="DW21" i="5"/>
  <c r="DV21" i="5"/>
  <c r="EF21" i="5" s="1"/>
  <c r="DU21" i="5"/>
  <c r="EE21" i="5" s="1"/>
  <c r="DT21" i="5"/>
  <c r="ED21" i="5" s="1"/>
  <c r="ER20" i="5"/>
  <c r="EO20" i="5"/>
  <c r="EN20" i="5"/>
  <c r="EM20" i="5"/>
  <c r="EH20" i="5"/>
  <c r="EI20" i="5" s="1"/>
  <c r="EB20" i="5"/>
  <c r="EA20" i="5"/>
  <c r="DZ20" i="5"/>
  <c r="DY20" i="5"/>
  <c r="DV20" i="5"/>
  <c r="DW20" i="5" s="1"/>
  <c r="DU20" i="5"/>
  <c r="EE20" i="5" s="1"/>
  <c r="DT20" i="5"/>
  <c r="ED20" i="5" s="1"/>
  <c r="EJ19" i="5"/>
  <c r="EQ19" i="5" s="1"/>
  <c r="EA19" i="5"/>
  <c r="EO19" i="5" s="1"/>
  <c r="DZ19" i="5"/>
  <c r="ER19" i="5" s="1"/>
  <c r="DY19" i="5"/>
  <c r="EH19" i="5" s="1"/>
  <c r="EI19" i="5" s="1"/>
  <c r="DW19" i="5"/>
  <c r="DV19" i="5"/>
  <c r="EF19" i="5" s="1"/>
  <c r="DU19" i="5"/>
  <c r="EE19" i="5" s="1"/>
  <c r="DT19" i="5"/>
  <c r="ED19" i="5" s="1"/>
  <c r="ER18" i="5"/>
  <c r="EO18" i="5"/>
  <c r="EN18" i="5"/>
  <c r="EM18" i="5"/>
  <c r="EH18" i="5"/>
  <c r="EI18" i="5" s="1"/>
  <c r="EB18" i="5"/>
  <c r="EA18" i="5"/>
  <c r="DZ18" i="5"/>
  <c r="DY18" i="5"/>
  <c r="DV18" i="5"/>
  <c r="DW18" i="5" s="1"/>
  <c r="DU18" i="5"/>
  <c r="EJ18" i="5" s="1"/>
  <c r="DT18" i="5"/>
  <c r="ED18" i="5" s="1"/>
  <c r="EJ17" i="5"/>
  <c r="EQ17" i="5" s="1"/>
  <c r="EA17" i="5"/>
  <c r="EO17" i="5" s="1"/>
  <c r="DZ17" i="5"/>
  <c r="ER17" i="5" s="1"/>
  <c r="DY17" i="5"/>
  <c r="EH17" i="5" s="1"/>
  <c r="EI17" i="5" s="1"/>
  <c r="DW17" i="5"/>
  <c r="DV17" i="5"/>
  <c r="EF17" i="5" s="1"/>
  <c r="DU17" i="5"/>
  <c r="EE17" i="5" s="1"/>
  <c r="DT17" i="5"/>
  <c r="ED17" i="5" s="1"/>
  <c r="ER16" i="5"/>
  <c r="EO16" i="5"/>
  <c r="EN16" i="5"/>
  <c r="EM16" i="5"/>
  <c r="EH16" i="5"/>
  <c r="EI16" i="5" s="1"/>
  <c r="EB16" i="5"/>
  <c r="EA16" i="5"/>
  <c r="DZ16" i="5"/>
  <c r="DY16" i="5"/>
  <c r="DV16" i="5"/>
  <c r="DW16" i="5" s="1"/>
  <c r="DU16" i="5"/>
  <c r="EE16" i="5" s="1"/>
  <c r="DT16" i="5"/>
  <c r="ED16" i="5" s="1"/>
  <c r="EJ15" i="5"/>
  <c r="EQ15" i="5" s="1"/>
  <c r="EA15" i="5"/>
  <c r="EO15" i="5" s="1"/>
  <c r="DZ15" i="5"/>
  <c r="ER15" i="5" s="1"/>
  <c r="DY15" i="5"/>
  <c r="EH15" i="5" s="1"/>
  <c r="EI15" i="5" s="1"/>
  <c r="DW15" i="5"/>
  <c r="DV15" i="5"/>
  <c r="EF15" i="5" s="1"/>
  <c r="DU15" i="5"/>
  <c r="EE15" i="5" s="1"/>
  <c r="DT15" i="5"/>
  <c r="ED15" i="5" s="1"/>
  <c r="ER14" i="5"/>
  <c r="EO14" i="5"/>
  <c r="EN14" i="5"/>
  <c r="EM14" i="5"/>
  <c r="EH14" i="5"/>
  <c r="EI14" i="5" s="1"/>
  <c r="EB14" i="5"/>
  <c r="EA14" i="5"/>
  <c r="DZ14" i="5"/>
  <c r="DY14" i="5"/>
  <c r="DV14" i="5"/>
  <c r="DW14" i="5" s="1"/>
  <c r="DU14" i="5"/>
  <c r="EE14" i="5" s="1"/>
  <c r="DT14" i="5"/>
  <c r="ED14" i="5" s="1"/>
  <c r="EJ13" i="5"/>
  <c r="EQ13" i="5" s="1"/>
  <c r="EA13" i="5"/>
  <c r="EO13" i="5" s="1"/>
  <c r="DZ13" i="5"/>
  <c r="ER13" i="5" s="1"/>
  <c r="DY13" i="5"/>
  <c r="EH13" i="5" s="1"/>
  <c r="EI13" i="5" s="1"/>
  <c r="DW13" i="5"/>
  <c r="DV13" i="5"/>
  <c r="EF13" i="5" s="1"/>
  <c r="DU13" i="5"/>
  <c r="EE13" i="5" s="1"/>
  <c r="DT13" i="5"/>
  <c r="ED13" i="5" s="1"/>
  <c r="ER12" i="5"/>
  <c r="EO12" i="5"/>
  <c r="EN12" i="5"/>
  <c r="EM12" i="5"/>
  <c r="EB12" i="5"/>
  <c r="EA12" i="5"/>
  <c r="DZ12" i="5"/>
  <c r="DY12" i="5"/>
  <c r="EH12" i="5" s="1"/>
  <c r="EI12" i="5" s="1"/>
  <c r="DV12" i="5"/>
  <c r="DW12" i="5" s="1"/>
  <c r="DU12" i="5"/>
  <c r="EE12" i="5" s="1"/>
  <c r="DT12" i="5"/>
  <c r="ED12" i="5" s="1"/>
  <c r="EJ11" i="5"/>
  <c r="EQ11" i="5" s="1"/>
  <c r="EA11" i="5"/>
  <c r="EO11" i="5" s="1"/>
  <c r="DZ11" i="5"/>
  <c r="ER11" i="5" s="1"/>
  <c r="DY11" i="5"/>
  <c r="EH11" i="5" s="1"/>
  <c r="EI11" i="5" s="1"/>
  <c r="DW11" i="5"/>
  <c r="DV11" i="5"/>
  <c r="EF11" i="5" s="1"/>
  <c r="DU11" i="5"/>
  <c r="EE11" i="5" s="1"/>
  <c r="DT11" i="5"/>
  <c r="ED11" i="5" s="1"/>
  <c r="ER10" i="5"/>
  <c r="EO10" i="5"/>
  <c r="EN10" i="5"/>
  <c r="EB10" i="5"/>
  <c r="EA10" i="5"/>
  <c r="DZ10" i="5"/>
  <c r="DY10" i="5"/>
  <c r="EM10" i="5" s="1"/>
  <c r="DV10" i="5"/>
  <c r="DW10" i="5" s="1"/>
  <c r="DU10" i="5"/>
  <c r="EJ10" i="5" s="1"/>
  <c r="DT10" i="5"/>
  <c r="ED10" i="5" s="1"/>
  <c r="EJ9" i="5"/>
  <c r="EQ9" i="5" s="1"/>
  <c r="EA9" i="5"/>
  <c r="EO9" i="5" s="1"/>
  <c r="DZ9" i="5"/>
  <c r="ER9" i="5" s="1"/>
  <c r="DY9" i="5"/>
  <c r="EH9" i="5" s="1"/>
  <c r="EI9" i="5" s="1"/>
  <c r="DW9" i="5"/>
  <c r="DV9" i="5"/>
  <c r="EF9" i="5" s="1"/>
  <c r="DU9" i="5"/>
  <c r="EE9" i="5" s="1"/>
  <c r="DT9" i="5"/>
  <c r="ED9" i="5" s="1"/>
  <c r="ER8" i="5"/>
  <c r="EO8" i="5"/>
  <c r="EN8" i="5"/>
  <c r="EB8" i="5"/>
  <c r="EA8" i="5"/>
  <c r="DZ8" i="5"/>
  <c r="DY8" i="5"/>
  <c r="EM8" i="5" s="1"/>
  <c r="DV8" i="5"/>
  <c r="DW8" i="5" s="1"/>
  <c r="DU8" i="5"/>
  <c r="EJ8" i="5" s="1"/>
  <c r="DT8" i="5"/>
  <c r="ED8" i="5" s="1"/>
  <c r="EJ7" i="5"/>
  <c r="EQ7" i="5" s="1"/>
  <c r="EA7" i="5"/>
  <c r="EO7" i="5" s="1"/>
  <c r="DZ7" i="5"/>
  <c r="ER7" i="5" s="1"/>
  <c r="DY7" i="5"/>
  <c r="EH7" i="5" s="1"/>
  <c r="EI7" i="5" s="1"/>
  <c r="DW7" i="5"/>
  <c r="DV7" i="5"/>
  <c r="EF7" i="5" s="1"/>
  <c r="DU7" i="5"/>
  <c r="EE7" i="5" s="1"/>
  <c r="DT7" i="5"/>
  <c r="ED7" i="5" s="1"/>
  <c r="ER6" i="5"/>
  <c r="EO6" i="5"/>
  <c r="EN6" i="5"/>
  <c r="EB6" i="5"/>
  <c r="EA6" i="5"/>
  <c r="DZ6" i="5"/>
  <c r="DY6" i="5"/>
  <c r="EM6" i="5" s="1"/>
  <c r="DV6" i="5"/>
  <c r="DW6" i="5" s="1"/>
  <c r="DU6" i="5"/>
  <c r="EJ6" i="5" s="1"/>
  <c r="DT6" i="5"/>
  <c r="ED6" i="5" s="1"/>
  <c r="EJ5" i="5"/>
  <c r="EQ5" i="5" s="1"/>
  <c r="EA5" i="5"/>
  <c r="EO5" i="5" s="1"/>
  <c r="DZ5" i="5"/>
  <c r="ER5" i="5" s="1"/>
  <c r="DY5" i="5"/>
  <c r="EH5" i="5" s="1"/>
  <c r="EI5" i="5" s="1"/>
  <c r="DW5" i="5"/>
  <c r="DV5" i="5"/>
  <c r="EF5" i="5" s="1"/>
  <c r="DU5" i="5"/>
  <c r="EE5" i="5" s="1"/>
  <c r="DT5" i="5"/>
  <c r="ED5" i="5" s="1"/>
  <c r="EQ4" i="5"/>
  <c r="EN4" i="5"/>
  <c r="EM4" i="5"/>
  <c r="EK4" i="5"/>
  <c r="EJ4" i="5"/>
  <c r="EB4" i="5"/>
  <c r="EA4" i="5"/>
  <c r="EO4" i="5" s="1"/>
  <c r="DZ4" i="5"/>
  <c r="ER4" i="5" s="1"/>
  <c r="DY4" i="5"/>
  <c r="EH4" i="5" s="1"/>
  <c r="EI4" i="5" s="1"/>
  <c r="DV4" i="5"/>
  <c r="DW4" i="5" s="1"/>
  <c r="DU4" i="5"/>
  <c r="EE4" i="5" s="1"/>
  <c r="DT4" i="5"/>
  <c r="ED4" i="5" s="1"/>
  <c r="ER3" i="5"/>
  <c r="EO3" i="5"/>
  <c r="EN3" i="5"/>
  <c r="EB3" i="5"/>
  <c r="EA3" i="5"/>
  <c r="DZ3" i="5"/>
  <c r="DY3" i="5"/>
  <c r="EM3" i="5" s="1"/>
  <c r="DV3" i="5"/>
  <c r="DW3" i="5" s="1"/>
  <c r="DU3" i="5"/>
  <c r="EE3" i="5" s="1"/>
  <c r="DT3" i="5"/>
  <c r="ED3" i="5" s="1"/>
  <c r="EJ2" i="5"/>
  <c r="EQ2" i="5" s="1"/>
  <c r="EA2" i="5"/>
  <c r="EO2" i="5" s="1"/>
  <c r="DZ2" i="5"/>
  <c r="ER2" i="5" s="1"/>
  <c r="DY2" i="5"/>
  <c r="EH2" i="5" s="1"/>
  <c r="EI2" i="5" s="1"/>
  <c r="DW2" i="5"/>
  <c r="DV2" i="5"/>
  <c r="EF2" i="5" s="1"/>
  <c r="DU2" i="5"/>
  <c r="EE2" i="5" s="1"/>
  <c r="DT2" i="5"/>
  <c r="ED2" i="5" s="1"/>
  <c r="DJ246" i="5"/>
  <c r="CS246" i="5"/>
  <c r="DG246" i="5" s="1"/>
  <c r="CR246" i="5"/>
  <c r="DF246" i="5" s="1"/>
  <c r="CQ246" i="5"/>
  <c r="CN246" i="5"/>
  <c r="CO246" i="5" s="1"/>
  <c r="CM246" i="5"/>
  <c r="CW246" i="5" s="1"/>
  <c r="CL246" i="5"/>
  <c r="CV246" i="5" s="1"/>
  <c r="DJ245" i="5"/>
  <c r="DF245" i="5"/>
  <c r="DE245" i="5"/>
  <c r="CZ245" i="5"/>
  <c r="DA245" i="5" s="1"/>
  <c r="CS245" i="5"/>
  <c r="CT245" i="5" s="1"/>
  <c r="CR245" i="5"/>
  <c r="CQ245" i="5"/>
  <c r="CN245" i="5"/>
  <c r="CO245" i="5" s="1"/>
  <c r="CM245" i="5"/>
  <c r="DB245" i="5" s="1"/>
  <c r="CL245" i="5"/>
  <c r="CV245" i="5" s="1"/>
  <c r="DJ244" i="5"/>
  <c r="DF244" i="5"/>
  <c r="CS244" i="5"/>
  <c r="DG244" i="5" s="1"/>
  <c r="CR244" i="5"/>
  <c r="CQ244" i="5"/>
  <c r="CN244" i="5"/>
  <c r="CO244" i="5" s="1"/>
  <c r="CM244" i="5"/>
  <c r="CW244" i="5" s="1"/>
  <c r="CL244" i="5"/>
  <c r="CV244" i="5" s="1"/>
  <c r="DJ243" i="5"/>
  <c r="DF243" i="5"/>
  <c r="DE243" i="5"/>
  <c r="CZ243" i="5"/>
  <c r="DA243" i="5" s="1"/>
  <c r="CS243" i="5"/>
  <c r="CT243" i="5" s="1"/>
  <c r="CR243" i="5"/>
  <c r="CQ243" i="5"/>
  <c r="CN243" i="5"/>
  <c r="CO243" i="5" s="1"/>
  <c r="CM243" i="5"/>
  <c r="DB243" i="5" s="1"/>
  <c r="CL243" i="5"/>
  <c r="CV243" i="5" s="1"/>
  <c r="DJ242" i="5"/>
  <c r="DF242" i="5"/>
  <c r="CS242" i="5"/>
  <c r="DG242" i="5" s="1"/>
  <c r="CR242" i="5"/>
  <c r="CQ242" i="5"/>
  <c r="CN242" i="5"/>
  <c r="CO242" i="5" s="1"/>
  <c r="CM242" i="5"/>
  <c r="CW242" i="5" s="1"/>
  <c r="CL242" i="5"/>
  <c r="CV242" i="5" s="1"/>
  <c r="DJ241" i="5"/>
  <c r="DF241" i="5"/>
  <c r="DE241" i="5"/>
  <c r="CZ241" i="5"/>
  <c r="DA241" i="5" s="1"/>
  <c r="CS241" i="5"/>
  <c r="CT241" i="5" s="1"/>
  <c r="CR241" i="5"/>
  <c r="CQ241" i="5"/>
  <c r="CN241" i="5"/>
  <c r="CO241" i="5" s="1"/>
  <c r="CM241" i="5"/>
  <c r="DB241" i="5" s="1"/>
  <c r="CL241" i="5"/>
  <c r="CV241" i="5" s="1"/>
  <c r="DJ240" i="5"/>
  <c r="DF240" i="5"/>
  <c r="CS240" i="5"/>
  <c r="DG240" i="5" s="1"/>
  <c r="CR240" i="5"/>
  <c r="CQ240" i="5"/>
  <c r="CN240" i="5"/>
  <c r="CO240" i="5" s="1"/>
  <c r="CM240" i="5"/>
  <c r="CW240" i="5" s="1"/>
  <c r="CL240" i="5"/>
  <c r="CV240" i="5" s="1"/>
  <c r="DJ239" i="5"/>
  <c r="DF239" i="5"/>
  <c r="DE239" i="5"/>
  <c r="CZ239" i="5"/>
  <c r="DA239" i="5" s="1"/>
  <c r="CS239" i="5"/>
  <c r="CT239" i="5" s="1"/>
  <c r="CR239" i="5"/>
  <c r="CQ239" i="5"/>
  <c r="CN239" i="5"/>
  <c r="CO239" i="5" s="1"/>
  <c r="CM239" i="5"/>
  <c r="DB239" i="5" s="1"/>
  <c r="CL239" i="5"/>
  <c r="CV239" i="5" s="1"/>
  <c r="DJ238" i="5"/>
  <c r="DF238" i="5"/>
  <c r="CS238" i="5"/>
  <c r="DG238" i="5" s="1"/>
  <c r="CR238" i="5"/>
  <c r="CQ238" i="5"/>
  <c r="CN238" i="5"/>
  <c r="CO238" i="5" s="1"/>
  <c r="CM238" i="5"/>
  <c r="CW238" i="5" s="1"/>
  <c r="CL238" i="5"/>
  <c r="CV238" i="5" s="1"/>
  <c r="DJ237" i="5"/>
  <c r="DF237" i="5"/>
  <c r="DE237" i="5"/>
  <c r="CZ237" i="5"/>
  <c r="DA237" i="5" s="1"/>
  <c r="CS237" i="5"/>
  <c r="CT237" i="5" s="1"/>
  <c r="CR237" i="5"/>
  <c r="CQ237" i="5"/>
  <c r="CN237" i="5"/>
  <c r="CO237" i="5" s="1"/>
  <c r="CM237" i="5"/>
  <c r="DB237" i="5" s="1"/>
  <c r="CL237" i="5"/>
  <c r="CV237" i="5" s="1"/>
  <c r="DJ236" i="5"/>
  <c r="DF236" i="5"/>
  <c r="CS236" i="5"/>
  <c r="DG236" i="5" s="1"/>
  <c r="CR236" i="5"/>
  <c r="CQ236" i="5"/>
  <c r="CN236" i="5"/>
  <c r="CO236" i="5" s="1"/>
  <c r="CM236" i="5"/>
  <c r="CW236" i="5" s="1"/>
  <c r="CL236" i="5"/>
  <c r="CV236" i="5" s="1"/>
  <c r="DJ235" i="5"/>
  <c r="DF235" i="5"/>
  <c r="DE235" i="5"/>
  <c r="CZ235" i="5"/>
  <c r="DA235" i="5" s="1"/>
  <c r="CS235" i="5"/>
  <c r="CT235" i="5" s="1"/>
  <c r="CR235" i="5"/>
  <c r="CQ235" i="5"/>
  <c r="CN235" i="5"/>
  <c r="CO235" i="5" s="1"/>
  <c r="CM235" i="5"/>
  <c r="DB235" i="5" s="1"/>
  <c r="CL235" i="5"/>
  <c r="CV235" i="5" s="1"/>
  <c r="DJ234" i="5"/>
  <c r="DF234" i="5"/>
  <c r="CS234" i="5"/>
  <c r="DG234" i="5" s="1"/>
  <c r="CR234" i="5"/>
  <c r="CQ234" i="5"/>
  <c r="CN234" i="5"/>
  <c r="CO234" i="5" s="1"/>
  <c r="CM234" i="5"/>
  <c r="CW234" i="5" s="1"/>
  <c r="CL234" i="5"/>
  <c r="CV234" i="5" s="1"/>
  <c r="DJ233" i="5"/>
  <c r="DF233" i="5"/>
  <c r="DE233" i="5"/>
  <c r="CZ233" i="5"/>
  <c r="DA233" i="5" s="1"/>
  <c r="CS233" i="5"/>
  <c r="CT233" i="5" s="1"/>
  <c r="CR233" i="5"/>
  <c r="CQ233" i="5"/>
  <c r="CN233" i="5"/>
  <c r="CO233" i="5" s="1"/>
  <c r="CM233" i="5"/>
  <c r="DB233" i="5" s="1"/>
  <c r="CL233" i="5"/>
  <c r="CV233" i="5" s="1"/>
  <c r="DJ232" i="5"/>
  <c r="DF232" i="5"/>
  <c r="CS232" i="5"/>
  <c r="DG232" i="5" s="1"/>
  <c r="CR232" i="5"/>
  <c r="CQ232" i="5"/>
  <c r="CN232" i="5"/>
  <c r="CO232" i="5" s="1"/>
  <c r="CM232" i="5"/>
  <c r="CW232" i="5" s="1"/>
  <c r="CL232" i="5"/>
  <c r="CV232" i="5" s="1"/>
  <c r="DJ231" i="5"/>
  <c r="DF231" i="5"/>
  <c r="DE231" i="5"/>
  <c r="CZ231" i="5"/>
  <c r="DA231" i="5" s="1"/>
  <c r="CV231" i="5"/>
  <c r="CS231" i="5"/>
  <c r="CR231" i="5"/>
  <c r="CQ231" i="5"/>
  <c r="CN231" i="5"/>
  <c r="CO231" i="5" s="1"/>
  <c r="CM231" i="5"/>
  <c r="DB231" i="5" s="1"/>
  <c r="DI231" i="5" s="1"/>
  <c r="CL231" i="5"/>
  <c r="DJ230" i="5"/>
  <c r="DF230" i="5"/>
  <c r="CS230" i="5"/>
  <c r="CR230" i="5"/>
  <c r="CQ230" i="5"/>
  <c r="CN230" i="5"/>
  <c r="CO230" i="5" s="1"/>
  <c r="CM230" i="5"/>
  <c r="CW230" i="5" s="1"/>
  <c r="CL230" i="5"/>
  <c r="CV230" i="5" s="1"/>
  <c r="DJ229" i="5"/>
  <c r="DF229" i="5"/>
  <c r="DE229" i="5"/>
  <c r="CZ229" i="5"/>
  <c r="DA229" i="5" s="1"/>
  <c r="CS229" i="5"/>
  <c r="CR229" i="5"/>
  <c r="CQ229" i="5"/>
  <c r="CN229" i="5"/>
  <c r="CO229" i="5" s="1"/>
  <c r="CM229" i="5"/>
  <c r="DB229" i="5" s="1"/>
  <c r="DC229" i="5" s="1"/>
  <c r="CL229" i="5"/>
  <c r="CV229" i="5" s="1"/>
  <c r="DJ228" i="5"/>
  <c r="DF228" i="5"/>
  <c r="CX228" i="5"/>
  <c r="CS228" i="5"/>
  <c r="CR228" i="5"/>
  <c r="CQ228" i="5"/>
  <c r="CN228" i="5"/>
  <c r="CO228" i="5" s="1"/>
  <c r="CM228" i="5"/>
  <c r="CW228" i="5" s="1"/>
  <c r="CL228" i="5"/>
  <c r="CV228" i="5" s="1"/>
  <c r="DJ227" i="5"/>
  <c r="DI227" i="5"/>
  <c r="DF227" i="5"/>
  <c r="DE227" i="5"/>
  <c r="CZ227" i="5"/>
  <c r="DA227" i="5" s="1"/>
  <c r="CV227" i="5"/>
  <c r="CS227" i="5"/>
  <c r="CR227" i="5"/>
  <c r="CQ227" i="5"/>
  <c r="CN227" i="5"/>
  <c r="CO227" i="5" s="1"/>
  <c r="CM227" i="5"/>
  <c r="DB227" i="5" s="1"/>
  <c r="DC227" i="5" s="1"/>
  <c r="CL227" i="5"/>
  <c r="DJ226" i="5"/>
  <c r="DF226" i="5"/>
  <c r="CX226" i="5"/>
  <c r="CS226" i="5"/>
  <c r="CR226" i="5"/>
  <c r="CQ226" i="5"/>
  <c r="CN226" i="5"/>
  <c r="CO226" i="5" s="1"/>
  <c r="CM226" i="5"/>
  <c r="CW226" i="5" s="1"/>
  <c r="CL226" i="5"/>
  <c r="CV226" i="5" s="1"/>
  <c r="DJ225" i="5"/>
  <c r="DI225" i="5"/>
  <c r="DF225" i="5"/>
  <c r="DE225" i="5"/>
  <c r="CZ225" i="5"/>
  <c r="DA225" i="5" s="1"/>
  <c r="CS225" i="5"/>
  <c r="CR225" i="5"/>
  <c r="CQ225" i="5"/>
  <c r="CN225" i="5"/>
  <c r="CO225" i="5" s="1"/>
  <c r="CM225" i="5"/>
  <c r="DB225" i="5" s="1"/>
  <c r="DC225" i="5" s="1"/>
  <c r="CL225" i="5"/>
  <c r="CV225" i="5" s="1"/>
  <c r="DJ224" i="5"/>
  <c r="DF224" i="5"/>
  <c r="CS224" i="5"/>
  <c r="CR224" i="5"/>
  <c r="CQ224" i="5"/>
  <c r="CN224" i="5"/>
  <c r="CO224" i="5" s="1"/>
  <c r="CM224" i="5"/>
  <c r="CW224" i="5" s="1"/>
  <c r="CL224" i="5"/>
  <c r="CV224" i="5" s="1"/>
  <c r="DJ223" i="5"/>
  <c r="DF223" i="5"/>
  <c r="DE223" i="5"/>
  <c r="CV223" i="5"/>
  <c r="CS223" i="5"/>
  <c r="CR223" i="5"/>
  <c r="CQ223" i="5"/>
  <c r="CZ223" i="5" s="1"/>
  <c r="DA223" i="5" s="1"/>
  <c r="CN223" i="5"/>
  <c r="CO223" i="5" s="1"/>
  <c r="CM223" i="5"/>
  <c r="DB223" i="5" s="1"/>
  <c r="DI223" i="5" s="1"/>
  <c r="CL223" i="5"/>
  <c r="DJ222" i="5"/>
  <c r="DF222" i="5"/>
  <c r="CS222" i="5"/>
  <c r="CR222" i="5"/>
  <c r="CQ222" i="5"/>
  <c r="CN222" i="5"/>
  <c r="CO222" i="5" s="1"/>
  <c r="CM222" i="5"/>
  <c r="CW222" i="5" s="1"/>
  <c r="CL222" i="5"/>
  <c r="CV222" i="5" s="1"/>
  <c r="DJ221" i="5"/>
  <c r="DF221" i="5"/>
  <c r="CV221" i="5"/>
  <c r="CS221" i="5"/>
  <c r="CR221" i="5"/>
  <c r="CQ221" i="5"/>
  <c r="DE221" i="5" s="1"/>
  <c r="CN221" i="5"/>
  <c r="CO221" i="5" s="1"/>
  <c r="CM221" i="5"/>
  <c r="DB221" i="5" s="1"/>
  <c r="DI221" i="5" s="1"/>
  <c r="CL221" i="5"/>
  <c r="DJ220" i="5"/>
  <c r="DF220" i="5"/>
  <c r="CS220" i="5"/>
  <c r="CR220" i="5"/>
  <c r="CQ220" i="5"/>
  <c r="CN220" i="5"/>
  <c r="CO220" i="5" s="1"/>
  <c r="CM220" i="5"/>
  <c r="CW220" i="5" s="1"/>
  <c r="CL220" i="5"/>
  <c r="CV220" i="5" s="1"/>
  <c r="DJ219" i="5"/>
  <c r="DF219" i="5"/>
  <c r="CV219" i="5"/>
  <c r="CS219" i="5"/>
  <c r="CR219" i="5"/>
  <c r="CQ219" i="5"/>
  <c r="DE219" i="5" s="1"/>
  <c r="CN219" i="5"/>
  <c r="CO219" i="5" s="1"/>
  <c r="CM219" i="5"/>
  <c r="DB219" i="5" s="1"/>
  <c r="DI219" i="5" s="1"/>
  <c r="CL219" i="5"/>
  <c r="DJ218" i="5"/>
  <c r="DF218" i="5"/>
  <c r="CS218" i="5"/>
  <c r="CR218" i="5"/>
  <c r="CQ218" i="5"/>
  <c r="CN218" i="5"/>
  <c r="CO218" i="5" s="1"/>
  <c r="CM218" i="5"/>
  <c r="CW218" i="5" s="1"/>
  <c r="CL218" i="5"/>
  <c r="CV218" i="5" s="1"/>
  <c r="DJ217" i="5"/>
  <c r="DF217" i="5"/>
  <c r="CV217" i="5"/>
  <c r="CS217" i="5"/>
  <c r="CR217" i="5"/>
  <c r="CQ217" i="5"/>
  <c r="DE217" i="5" s="1"/>
  <c r="CN217" i="5"/>
  <c r="CO217" i="5" s="1"/>
  <c r="CM217" i="5"/>
  <c r="DB217" i="5" s="1"/>
  <c r="DI217" i="5" s="1"/>
  <c r="CL217" i="5"/>
  <c r="DJ216" i="5"/>
  <c r="DF216" i="5"/>
  <c r="CS216" i="5"/>
  <c r="CR216" i="5"/>
  <c r="CQ216" i="5"/>
  <c r="CN216" i="5"/>
  <c r="CO216" i="5" s="1"/>
  <c r="CM216" i="5"/>
  <c r="CW216" i="5" s="1"/>
  <c r="CL216" i="5"/>
  <c r="CV216" i="5" s="1"/>
  <c r="DJ215" i="5"/>
  <c r="DF215" i="5"/>
  <c r="CV215" i="5"/>
  <c r="CS215" i="5"/>
  <c r="CR215" i="5"/>
  <c r="CQ215" i="5"/>
  <c r="DE215" i="5" s="1"/>
  <c r="CN215" i="5"/>
  <c r="CO215" i="5" s="1"/>
  <c r="CM215" i="5"/>
  <c r="DB215" i="5" s="1"/>
  <c r="DI215" i="5" s="1"/>
  <c r="CL215" i="5"/>
  <c r="DJ214" i="5"/>
  <c r="DF214" i="5"/>
  <c r="CS214" i="5"/>
  <c r="CR214" i="5"/>
  <c r="CQ214" i="5"/>
  <c r="CN214" i="5"/>
  <c r="CO214" i="5" s="1"/>
  <c r="CM214" i="5"/>
  <c r="CW214" i="5" s="1"/>
  <c r="CL214" i="5"/>
  <c r="CV214" i="5" s="1"/>
  <c r="DJ213" i="5"/>
  <c r="DF213" i="5"/>
  <c r="CV213" i="5"/>
  <c r="CS213" i="5"/>
  <c r="CR213" i="5"/>
  <c r="CQ213" i="5"/>
  <c r="DE213" i="5" s="1"/>
  <c r="CN213" i="5"/>
  <c r="CO213" i="5" s="1"/>
  <c r="CM213" i="5"/>
  <c r="DB213" i="5" s="1"/>
  <c r="DI213" i="5" s="1"/>
  <c r="CL213" i="5"/>
  <c r="DJ212" i="5"/>
  <c r="DF212" i="5"/>
  <c r="CV212" i="5"/>
  <c r="CS212" i="5"/>
  <c r="CR212" i="5"/>
  <c r="CQ212" i="5"/>
  <c r="CN212" i="5"/>
  <c r="CO212" i="5" s="1"/>
  <c r="CM212" i="5"/>
  <c r="CW212" i="5" s="1"/>
  <c r="CL212" i="5"/>
  <c r="DI211" i="5"/>
  <c r="DF211" i="5"/>
  <c r="CX211" i="5"/>
  <c r="CV211" i="5"/>
  <c r="CS211" i="5"/>
  <c r="CR211" i="5"/>
  <c r="DJ211" i="5" s="1"/>
  <c r="CQ211" i="5"/>
  <c r="CN211" i="5"/>
  <c r="CO211" i="5" s="1"/>
  <c r="CM211" i="5"/>
  <c r="DB211" i="5" s="1"/>
  <c r="DC211" i="5" s="1"/>
  <c r="CL211" i="5"/>
  <c r="DJ210" i="5"/>
  <c r="DF210" i="5"/>
  <c r="CX210" i="5"/>
  <c r="CS210" i="5"/>
  <c r="CR210" i="5"/>
  <c r="CQ210" i="5"/>
  <c r="CN210" i="5"/>
  <c r="CO210" i="5" s="1"/>
  <c r="CM210" i="5"/>
  <c r="CW210" i="5" s="1"/>
  <c r="CL210" i="5"/>
  <c r="CV210" i="5" s="1"/>
  <c r="DI209" i="5"/>
  <c r="DF209" i="5"/>
  <c r="CX209" i="5"/>
  <c r="CS209" i="5"/>
  <c r="CR209" i="5"/>
  <c r="DJ209" i="5" s="1"/>
  <c r="CQ209" i="5"/>
  <c r="CN209" i="5"/>
  <c r="CO209" i="5" s="1"/>
  <c r="CM209" i="5"/>
  <c r="DB209" i="5" s="1"/>
  <c r="DC209" i="5" s="1"/>
  <c r="CL209" i="5"/>
  <c r="CV209" i="5" s="1"/>
  <c r="DF208" i="5"/>
  <c r="CX208" i="5"/>
  <c r="CS208" i="5"/>
  <c r="CR208" i="5"/>
  <c r="DJ208" i="5" s="1"/>
  <c r="CQ208" i="5"/>
  <c r="CN208" i="5"/>
  <c r="CO208" i="5" s="1"/>
  <c r="CM208" i="5"/>
  <c r="CW208" i="5" s="1"/>
  <c r="CL208" i="5"/>
  <c r="CV208" i="5" s="1"/>
  <c r="DI207" i="5"/>
  <c r="DF207" i="5"/>
  <c r="CX207" i="5"/>
  <c r="CS207" i="5"/>
  <c r="CR207" i="5"/>
  <c r="DJ207" i="5" s="1"/>
  <c r="CQ207" i="5"/>
  <c r="CN207" i="5"/>
  <c r="CO207" i="5" s="1"/>
  <c r="CM207" i="5"/>
  <c r="DB207" i="5" s="1"/>
  <c r="DC207" i="5" s="1"/>
  <c r="CL207" i="5"/>
  <c r="CV207" i="5" s="1"/>
  <c r="DF206" i="5"/>
  <c r="CX206" i="5"/>
  <c r="CS206" i="5"/>
  <c r="CR206" i="5"/>
  <c r="DJ206" i="5" s="1"/>
  <c r="CQ206" i="5"/>
  <c r="CN206" i="5"/>
  <c r="CO206" i="5" s="1"/>
  <c r="CM206" i="5"/>
  <c r="CW206" i="5" s="1"/>
  <c r="CL206" i="5"/>
  <c r="CV206" i="5" s="1"/>
  <c r="DF205" i="5"/>
  <c r="CX205" i="5"/>
  <c r="CS205" i="5"/>
  <c r="CR205" i="5"/>
  <c r="DJ205" i="5" s="1"/>
  <c r="CQ205" i="5"/>
  <c r="CN205" i="5"/>
  <c r="CO205" i="5" s="1"/>
  <c r="CM205" i="5"/>
  <c r="CL205" i="5"/>
  <c r="CV205" i="5" s="1"/>
  <c r="DB204" i="5"/>
  <c r="DI204" i="5" s="1"/>
  <c r="CX204" i="5"/>
  <c r="CW204" i="5"/>
  <c r="CS204" i="5"/>
  <c r="CT204" i="5" s="1"/>
  <c r="CR204" i="5"/>
  <c r="DJ204" i="5" s="1"/>
  <c r="CQ204" i="5"/>
  <c r="CO204" i="5"/>
  <c r="CN204" i="5"/>
  <c r="CM204" i="5"/>
  <c r="CL204" i="5"/>
  <c r="CV204" i="5" s="1"/>
  <c r="DE203" i="5"/>
  <c r="DA203" i="5"/>
  <c r="CX203" i="5"/>
  <c r="CS203" i="5"/>
  <c r="DG203" i="5" s="1"/>
  <c r="CR203" i="5"/>
  <c r="DJ203" i="5" s="1"/>
  <c r="CQ203" i="5"/>
  <c r="CZ203" i="5" s="1"/>
  <c r="CN203" i="5"/>
  <c r="CO203" i="5" s="1"/>
  <c r="CM203" i="5"/>
  <c r="CW203" i="5" s="1"/>
  <c r="CL203" i="5"/>
  <c r="CV203" i="5" s="1"/>
  <c r="DF202" i="5"/>
  <c r="DB202" i="5"/>
  <c r="DI202" i="5" s="1"/>
  <c r="DA202" i="5"/>
  <c r="CZ202" i="5"/>
  <c r="CW202" i="5"/>
  <c r="CV202" i="5"/>
  <c r="CS202" i="5"/>
  <c r="CT202" i="5" s="1"/>
  <c r="CR202" i="5"/>
  <c r="DJ202" i="5" s="1"/>
  <c r="CQ202" i="5"/>
  <c r="DE202" i="5" s="1"/>
  <c r="CO202" i="5"/>
  <c r="CN202" i="5"/>
  <c r="CX202" i="5" s="1"/>
  <c r="CM202" i="5"/>
  <c r="CL202" i="5"/>
  <c r="DE201" i="5"/>
  <c r="CZ201" i="5"/>
  <c r="DA201" i="5" s="1"/>
  <c r="CS201" i="5"/>
  <c r="CT201" i="5" s="1"/>
  <c r="CR201" i="5"/>
  <c r="DJ201" i="5" s="1"/>
  <c r="CQ201" i="5"/>
  <c r="CN201" i="5"/>
  <c r="CO201" i="5" s="1"/>
  <c r="CM201" i="5"/>
  <c r="DB201" i="5" s="1"/>
  <c r="CL201" i="5"/>
  <c r="CV201" i="5" s="1"/>
  <c r="DI200" i="5"/>
  <c r="DE200" i="5"/>
  <c r="DB200" i="5"/>
  <c r="DC200" i="5" s="1"/>
  <c r="CZ200" i="5"/>
  <c r="DA200" i="5" s="1"/>
  <c r="CS200" i="5"/>
  <c r="DG200" i="5" s="1"/>
  <c r="CR200" i="5"/>
  <c r="DJ200" i="5" s="1"/>
  <c r="CQ200" i="5"/>
  <c r="CN200" i="5"/>
  <c r="CO200" i="5" s="1"/>
  <c r="CM200" i="5"/>
  <c r="CW200" i="5" s="1"/>
  <c r="CL200" i="5"/>
  <c r="CV200" i="5" s="1"/>
  <c r="DE199" i="5"/>
  <c r="CZ199" i="5"/>
  <c r="DA199" i="5" s="1"/>
  <c r="CS199" i="5"/>
  <c r="CT199" i="5" s="1"/>
  <c r="CR199" i="5"/>
  <c r="DJ199" i="5" s="1"/>
  <c r="CQ199" i="5"/>
  <c r="CN199" i="5"/>
  <c r="CO199" i="5" s="1"/>
  <c r="CM199" i="5"/>
  <c r="DB199" i="5" s="1"/>
  <c r="CL199" i="5"/>
  <c r="CV199" i="5" s="1"/>
  <c r="DE198" i="5"/>
  <c r="CZ198" i="5"/>
  <c r="DA198" i="5" s="1"/>
  <c r="CS198" i="5"/>
  <c r="DG198" i="5" s="1"/>
  <c r="CR198" i="5"/>
  <c r="DJ198" i="5" s="1"/>
  <c r="CQ198" i="5"/>
  <c r="CN198" i="5"/>
  <c r="CO198" i="5" s="1"/>
  <c r="CM198" i="5"/>
  <c r="CW198" i="5" s="1"/>
  <c r="CL198" i="5"/>
  <c r="CV198" i="5" s="1"/>
  <c r="DE197" i="5"/>
  <c r="CZ197" i="5"/>
  <c r="DA197" i="5" s="1"/>
  <c r="CS197" i="5"/>
  <c r="CR197" i="5"/>
  <c r="DJ197" i="5" s="1"/>
  <c r="CQ197" i="5"/>
  <c r="CN197" i="5"/>
  <c r="CO197" i="5" s="1"/>
  <c r="CM197" i="5"/>
  <c r="DB197" i="5" s="1"/>
  <c r="DI197" i="5" s="1"/>
  <c r="CL197" i="5"/>
  <c r="CV197" i="5" s="1"/>
  <c r="DE196" i="5"/>
  <c r="CZ196" i="5"/>
  <c r="DA196" i="5" s="1"/>
  <c r="CS196" i="5"/>
  <c r="CR196" i="5"/>
  <c r="DJ196" i="5" s="1"/>
  <c r="CQ196" i="5"/>
  <c r="CN196" i="5"/>
  <c r="CO196" i="5" s="1"/>
  <c r="CM196" i="5"/>
  <c r="CW196" i="5" s="1"/>
  <c r="CL196" i="5"/>
  <c r="CV196" i="5" s="1"/>
  <c r="DE195" i="5"/>
  <c r="CZ195" i="5"/>
  <c r="DA195" i="5" s="1"/>
  <c r="CS195" i="5"/>
  <c r="CR195" i="5"/>
  <c r="DJ195" i="5" s="1"/>
  <c r="CQ195" i="5"/>
  <c r="CN195" i="5"/>
  <c r="CO195" i="5" s="1"/>
  <c r="CM195" i="5"/>
  <c r="CL195" i="5"/>
  <c r="CV195" i="5" s="1"/>
  <c r="DG194" i="5"/>
  <c r="DE194" i="5"/>
  <c r="CZ194" i="5"/>
  <c r="DA194" i="5" s="1"/>
  <c r="CX194" i="5"/>
  <c r="CS194" i="5"/>
  <c r="CT194" i="5" s="1"/>
  <c r="CR194" i="5"/>
  <c r="CQ194" i="5"/>
  <c r="CN194" i="5"/>
  <c r="CO194" i="5" s="1"/>
  <c r="CM194" i="5"/>
  <c r="DB194" i="5" s="1"/>
  <c r="CL194" i="5"/>
  <c r="CV194" i="5" s="1"/>
  <c r="DE193" i="5"/>
  <c r="CZ193" i="5"/>
  <c r="DA193" i="5" s="1"/>
  <c r="CW193" i="5"/>
  <c r="CS193" i="5"/>
  <c r="CT193" i="5" s="1"/>
  <c r="CR193" i="5"/>
  <c r="CQ193" i="5"/>
  <c r="CN193" i="5"/>
  <c r="CO193" i="5" s="1"/>
  <c r="CM193" i="5"/>
  <c r="DB193" i="5" s="1"/>
  <c r="CL193" i="5"/>
  <c r="CV193" i="5" s="1"/>
  <c r="DG192" i="5"/>
  <c r="DE192" i="5"/>
  <c r="CZ192" i="5"/>
  <c r="DA192" i="5" s="1"/>
  <c r="CX192" i="5"/>
  <c r="CS192" i="5"/>
  <c r="CT192" i="5" s="1"/>
  <c r="CR192" i="5"/>
  <c r="CQ192" i="5"/>
  <c r="CN192" i="5"/>
  <c r="CO192" i="5" s="1"/>
  <c r="CM192" i="5"/>
  <c r="DB192" i="5" s="1"/>
  <c r="CL192" i="5"/>
  <c r="CV192" i="5" s="1"/>
  <c r="DE191" i="5"/>
  <c r="CZ191" i="5"/>
  <c r="DA191" i="5" s="1"/>
  <c r="CW191" i="5"/>
  <c r="CS191" i="5"/>
  <c r="CT191" i="5" s="1"/>
  <c r="CR191" i="5"/>
  <c r="CQ191" i="5"/>
  <c r="CN191" i="5"/>
  <c r="CO191" i="5" s="1"/>
  <c r="CM191" i="5"/>
  <c r="DB191" i="5" s="1"/>
  <c r="CL191" i="5"/>
  <c r="CV191" i="5" s="1"/>
  <c r="DG190" i="5"/>
  <c r="DE190" i="5"/>
  <c r="CZ190" i="5"/>
  <c r="DA190" i="5" s="1"/>
  <c r="CX190" i="5"/>
  <c r="CS190" i="5"/>
  <c r="CT190" i="5" s="1"/>
  <c r="CR190" i="5"/>
  <c r="CQ190" i="5"/>
  <c r="CN190" i="5"/>
  <c r="CO190" i="5" s="1"/>
  <c r="CM190" i="5"/>
  <c r="DB190" i="5" s="1"/>
  <c r="CL190" i="5"/>
  <c r="CV190" i="5" s="1"/>
  <c r="DE189" i="5"/>
  <c r="CZ189" i="5"/>
  <c r="DA189" i="5" s="1"/>
  <c r="CW189" i="5"/>
  <c r="CS189" i="5"/>
  <c r="CT189" i="5" s="1"/>
  <c r="CR189" i="5"/>
  <c r="CQ189" i="5"/>
  <c r="CN189" i="5"/>
  <c r="CO189" i="5" s="1"/>
  <c r="CM189" i="5"/>
  <c r="DB189" i="5" s="1"/>
  <c r="CL189" i="5"/>
  <c r="CV189" i="5" s="1"/>
  <c r="DG188" i="5"/>
  <c r="DE188" i="5"/>
  <c r="CZ188" i="5"/>
  <c r="DA188" i="5" s="1"/>
  <c r="CX188" i="5"/>
  <c r="CS188" i="5"/>
  <c r="CT188" i="5" s="1"/>
  <c r="CR188" i="5"/>
  <c r="CQ188" i="5"/>
  <c r="CN188" i="5"/>
  <c r="CO188" i="5" s="1"/>
  <c r="CM188" i="5"/>
  <c r="DB188" i="5" s="1"/>
  <c r="CL188" i="5"/>
  <c r="CV188" i="5" s="1"/>
  <c r="DE187" i="5"/>
  <c r="CZ187" i="5"/>
  <c r="DA187" i="5" s="1"/>
  <c r="CW187" i="5"/>
  <c r="CS187" i="5"/>
  <c r="CT187" i="5" s="1"/>
  <c r="CR187" i="5"/>
  <c r="CQ187" i="5"/>
  <c r="CN187" i="5"/>
  <c r="CO187" i="5" s="1"/>
  <c r="CM187" i="5"/>
  <c r="DB187" i="5" s="1"/>
  <c r="CL187" i="5"/>
  <c r="CV187" i="5" s="1"/>
  <c r="DG186" i="5"/>
  <c r="DE186" i="5"/>
  <c r="CZ186" i="5"/>
  <c r="DA186" i="5" s="1"/>
  <c r="CX186" i="5"/>
  <c r="CS186" i="5"/>
  <c r="CT186" i="5" s="1"/>
  <c r="CR186" i="5"/>
  <c r="CQ186" i="5"/>
  <c r="CN186" i="5"/>
  <c r="CO186" i="5" s="1"/>
  <c r="CM186" i="5"/>
  <c r="DB186" i="5" s="1"/>
  <c r="CL186" i="5"/>
  <c r="CV186" i="5" s="1"/>
  <c r="DE185" i="5"/>
  <c r="CZ185" i="5"/>
  <c r="DA185" i="5" s="1"/>
  <c r="CW185" i="5"/>
  <c r="CS185" i="5"/>
  <c r="CT185" i="5" s="1"/>
  <c r="CR185" i="5"/>
  <c r="CQ185" i="5"/>
  <c r="CN185" i="5"/>
  <c r="CO185" i="5" s="1"/>
  <c r="CM185" i="5"/>
  <c r="DB185" i="5" s="1"/>
  <c r="CL185" i="5"/>
  <c r="CV185" i="5" s="1"/>
  <c r="DG184" i="5"/>
  <c r="DE184" i="5"/>
  <c r="CZ184" i="5"/>
  <c r="DA184" i="5" s="1"/>
  <c r="CX184" i="5"/>
  <c r="CS184" i="5"/>
  <c r="CT184" i="5" s="1"/>
  <c r="CR184" i="5"/>
  <c r="CQ184" i="5"/>
  <c r="CN184" i="5"/>
  <c r="CO184" i="5" s="1"/>
  <c r="CM184" i="5"/>
  <c r="DB184" i="5" s="1"/>
  <c r="CL184" i="5"/>
  <c r="CV184" i="5" s="1"/>
  <c r="DE183" i="5"/>
  <c r="CZ183" i="5"/>
  <c r="DA183" i="5" s="1"/>
  <c r="CW183" i="5"/>
  <c r="CS183" i="5"/>
  <c r="CT183" i="5" s="1"/>
  <c r="CR183" i="5"/>
  <c r="CQ183" i="5"/>
  <c r="CN183" i="5"/>
  <c r="CO183" i="5" s="1"/>
  <c r="CM183" i="5"/>
  <c r="DB183" i="5" s="1"/>
  <c r="CL183" i="5"/>
  <c r="CV183" i="5" s="1"/>
  <c r="DG182" i="5"/>
  <c r="DE182" i="5"/>
  <c r="CZ182" i="5"/>
  <c r="DA182" i="5" s="1"/>
  <c r="CX182" i="5"/>
  <c r="CS182" i="5"/>
  <c r="CT182" i="5" s="1"/>
  <c r="CR182" i="5"/>
  <c r="CQ182" i="5"/>
  <c r="CN182" i="5"/>
  <c r="CO182" i="5" s="1"/>
  <c r="CM182" i="5"/>
  <c r="DB182" i="5" s="1"/>
  <c r="CL182" i="5"/>
  <c r="CV182" i="5" s="1"/>
  <c r="DE181" i="5"/>
  <c r="CZ181" i="5"/>
  <c r="DA181" i="5" s="1"/>
  <c r="CW181" i="5"/>
  <c r="CS181" i="5"/>
  <c r="CT181" i="5" s="1"/>
  <c r="CR181" i="5"/>
  <c r="CQ181" i="5"/>
  <c r="CN181" i="5"/>
  <c r="CO181" i="5" s="1"/>
  <c r="CM181" i="5"/>
  <c r="DB181" i="5" s="1"/>
  <c r="CL181" i="5"/>
  <c r="CV181" i="5" s="1"/>
  <c r="DG180" i="5"/>
  <c r="DE180" i="5"/>
  <c r="CZ180" i="5"/>
  <c r="DA180" i="5" s="1"/>
  <c r="CX180" i="5"/>
  <c r="CS180" i="5"/>
  <c r="CT180" i="5" s="1"/>
  <c r="CR180" i="5"/>
  <c r="CQ180" i="5"/>
  <c r="CN180" i="5"/>
  <c r="CO180" i="5" s="1"/>
  <c r="CM180" i="5"/>
  <c r="DB180" i="5" s="1"/>
  <c r="CL180" i="5"/>
  <c r="CV180" i="5" s="1"/>
  <c r="DE179" i="5"/>
  <c r="CZ179" i="5"/>
  <c r="DA179" i="5" s="1"/>
  <c r="CW179" i="5"/>
  <c r="CS179" i="5"/>
  <c r="CT179" i="5" s="1"/>
  <c r="CR179" i="5"/>
  <c r="CQ179" i="5"/>
  <c r="CN179" i="5"/>
  <c r="CO179" i="5" s="1"/>
  <c r="CM179" i="5"/>
  <c r="DB179" i="5" s="1"/>
  <c r="CL179" i="5"/>
  <c r="CV179" i="5" s="1"/>
  <c r="DG178" i="5"/>
  <c r="DE178" i="5"/>
  <c r="CZ178" i="5"/>
  <c r="DA178" i="5" s="1"/>
  <c r="CX178" i="5"/>
  <c r="CS178" i="5"/>
  <c r="CT178" i="5" s="1"/>
  <c r="CR178" i="5"/>
  <c r="CQ178" i="5"/>
  <c r="CN178" i="5"/>
  <c r="CO178" i="5" s="1"/>
  <c r="CM178" i="5"/>
  <c r="DB178" i="5" s="1"/>
  <c r="CL178" i="5"/>
  <c r="CV178" i="5" s="1"/>
  <c r="DE177" i="5"/>
  <c r="CZ177" i="5"/>
  <c r="DA177" i="5" s="1"/>
  <c r="CW177" i="5"/>
  <c r="CS177" i="5"/>
  <c r="CT177" i="5" s="1"/>
  <c r="CR177" i="5"/>
  <c r="CQ177" i="5"/>
  <c r="CN177" i="5"/>
  <c r="CO177" i="5" s="1"/>
  <c r="CM177" i="5"/>
  <c r="DB177" i="5" s="1"/>
  <c r="CL177" i="5"/>
  <c r="CV177" i="5" s="1"/>
  <c r="DG176" i="5"/>
  <c r="DE176" i="5"/>
  <c r="CZ176" i="5"/>
  <c r="DA176" i="5" s="1"/>
  <c r="CX176" i="5"/>
  <c r="CS176" i="5"/>
  <c r="CT176" i="5" s="1"/>
  <c r="CR176" i="5"/>
  <c r="CQ176" i="5"/>
  <c r="CN176" i="5"/>
  <c r="CO176" i="5" s="1"/>
  <c r="CM176" i="5"/>
  <c r="DB176" i="5" s="1"/>
  <c r="CL176" i="5"/>
  <c r="CV176" i="5" s="1"/>
  <c r="DE175" i="5"/>
  <c r="CZ175" i="5"/>
  <c r="DA175" i="5" s="1"/>
  <c r="CW175" i="5"/>
  <c r="CS175" i="5"/>
  <c r="CT175" i="5" s="1"/>
  <c r="CR175" i="5"/>
  <c r="CQ175" i="5"/>
  <c r="CN175" i="5"/>
  <c r="CO175" i="5" s="1"/>
  <c r="CM175" i="5"/>
  <c r="DB175" i="5" s="1"/>
  <c r="CL175" i="5"/>
  <c r="CV175" i="5" s="1"/>
  <c r="DG174" i="5"/>
  <c r="DE174" i="5"/>
  <c r="CZ174" i="5"/>
  <c r="DA174" i="5" s="1"/>
  <c r="CX174" i="5"/>
  <c r="CS174" i="5"/>
  <c r="CT174" i="5" s="1"/>
  <c r="CR174" i="5"/>
  <c r="CQ174" i="5"/>
  <c r="CN174" i="5"/>
  <c r="CO174" i="5" s="1"/>
  <c r="CM174" i="5"/>
  <c r="DB174" i="5" s="1"/>
  <c r="CL174" i="5"/>
  <c r="CV174" i="5" s="1"/>
  <c r="DE173" i="5"/>
  <c r="CZ173" i="5"/>
  <c r="DA173" i="5" s="1"/>
  <c r="CW173" i="5"/>
  <c r="CS173" i="5"/>
  <c r="CT173" i="5" s="1"/>
  <c r="CR173" i="5"/>
  <c r="CQ173" i="5"/>
  <c r="CN173" i="5"/>
  <c r="CO173" i="5" s="1"/>
  <c r="CM173" i="5"/>
  <c r="DB173" i="5" s="1"/>
  <c r="CL173" i="5"/>
  <c r="CV173" i="5" s="1"/>
  <c r="DG172" i="5"/>
  <c r="DE172" i="5"/>
  <c r="CZ172" i="5"/>
  <c r="DA172" i="5" s="1"/>
  <c r="CX172" i="5"/>
  <c r="CS172" i="5"/>
  <c r="CT172" i="5" s="1"/>
  <c r="CR172" i="5"/>
  <c r="CQ172" i="5"/>
  <c r="CN172" i="5"/>
  <c r="CO172" i="5" s="1"/>
  <c r="CM172" i="5"/>
  <c r="DB172" i="5" s="1"/>
  <c r="CL172" i="5"/>
  <c r="CV172" i="5" s="1"/>
  <c r="DE171" i="5"/>
  <c r="CZ171" i="5"/>
  <c r="DA171" i="5" s="1"/>
  <c r="CW171" i="5"/>
  <c r="CS171" i="5"/>
  <c r="CT171" i="5" s="1"/>
  <c r="CR171" i="5"/>
  <c r="CQ171" i="5"/>
  <c r="CN171" i="5"/>
  <c r="CO171" i="5" s="1"/>
  <c r="CM171" i="5"/>
  <c r="DB171" i="5" s="1"/>
  <c r="CL171" i="5"/>
  <c r="CV171" i="5" s="1"/>
  <c r="DG170" i="5"/>
  <c r="DE170" i="5"/>
  <c r="CZ170" i="5"/>
  <c r="DA170" i="5" s="1"/>
  <c r="CX170" i="5"/>
  <c r="CS170" i="5"/>
  <c r="CT170" i="5" s="1"/>
  <c r="CR170" i="5"/>
  <c r="CQ170" i="5"/>
  <c r="CN170" i="5"/>
  <c r="CO170" i="5" s="1"/>
  <c r="CM170" i="5"/>
  <c r="DB170" i="5" s="1"/>
  <c r="CL170" i="5"/>
  <c r="CV170" i="5" s="1"/>
  <c r="DE169" i="5"/>
  <c r="CZ169" i="5"/>
  <c r="DA169" i="5" s="1"/>
  <c r="CW169" i="5"/>
  <c r="CS169" i="5"/>
  <c r="CT169" i="5" s="1"/>
  <c r="CR169" i="5"/>
  <c r="CQ169" i="5"/>
  <c r="CN169" i="5"/>
  <c r="CO169" i="5" s="1"/>
  <c r="CM169" i="5"/>
  <c r="DB169" i="5" s="1"/>
  <c r="CL169" i="5"/>
  <c r="CV169" i="5" s="1"/>
  <c r="DG168" i="5"/>
  <c r="DE168" i="5"/>
  <c r="CZ168" i="5"/>
  <c r="DA168" i="5" s="1"/>
  <c r="CX168" i="5"/>
  <c r="CS168" i="5"/>
  <c r="CT168" i="5" s="1"/>
  <c r="CR168" i="5"/>
  <c r="CQ168" i="5"/>
  <c r="CN168" i="5"/>
  <c r="CO168" i="5" s="1"/>
  <c r="CM168" i="5"/>
  <c r="DB168" i="5" s="1"/>
  <c r="CL168" i="5"/>
  <c r="CV168" i="5" s="1"/>
  <c r="DE167" i="5"/>
  <c r="CZ167" i="5"/>
  <c r="DA167" i="5" s="1"/>
  <c r="CW167" i="5"/>
  <c r="CS167" i="5"/>
  <c r="CT167" i="5" s="1"/>
  <c r="CR167" i="5"/>
  <c r="CQ167" i="5"/>
  <c r="CN167" i="5"/>
  <c r="CO167" i="5" s="1"/>
  <c r="CM167" i="5"/>
  <c r="DB167" i="5" s="1"/>
  <c r="CL167" i="5"/>
  <c r="CV167" i="5" s="1"/>
  <c r="DG166" i="5"/>
  <c r="DE166" i="5"/>
  <c r="CZ166" i="5"/>
  <c r="DA166" i="5" s="1"/>
  <c r="CX166" i="5"/>
  <c r="CS166" i="5"/>
  <c r="CT166" i="5" s="1"/>
  <c r="CR166" i="5"/>
  <c r="CQ166" i="5"/>
  <c r="CN166" i="5"/>
  <c r="CO166" i="5" s="1"/>
  <c r="CM166" i="5"/>
  <c r="DB166" i="5" s="1"/>
  <c r="CL166" i="5"/>
  <c r="CV166" i="5" s="1"/>
  <c r="DE165" i="5"/>
  <c r="CZ165" i="5"/>
  <c r="DA165" i="5" s="1"/>
  <c r="CW165" i="5"/>
  <c r="CS165" i="5"/>
  <c r="CT165" i="5" s="1"/>
  <c r="CR165" i="5"/>
  <c r="CQ165" i="5"/>
  <c r="CN165" i="5"/>
  <c r="CO165" i="5" s="1"/>
  <c r="CM165" i="5"/>
  <c r="DB165" i="5" s="1"/>
  <c r="CL165" i="5"/>
  <c r="CV165" i="5" s="1"/>
  <c r="DJ164" i="5"/>
  <c r="DE164" i="5"/>
  <c r="DB164" i="5"/>
  <c r="DC164" i="5" s="1"/>
  <c r="CZ164" i="5"/>
  <c r="DA164" i="5" s="1"/>
  <c r="CW164" i="5"/>
  <c r="CT164" i="5"/>
  <c r="CS164" i="5"/>
  <c r="DG164" i="5" s="1"/>
  <c r="CR164" i="5"/>
  <c r="DF164" i="5" s="1"/>
  <c r="CQ164" i="5"/>
  <c r="CO164" i="5"/>
  <c r="CN164" i="5"/>
  <c r="CX164" i="5" s="1"/>
  <c r="CM164" i="5"/>
  <c r="CL164" i="5"/>
  <c r="CV164" i="5" s="1"/>
  <c r="DJ163" i="5"/>
  <c r="DE163" i="5"/>
  <c r="DC163" i="5"/>
  <c r="DB163" i="5"/>
  <c r="DI163" i="5" s="1"/>
  <c r="CZ163" i="5"/>
  <c r="DA163" i="5" s="1"/>
  <c r="CX163" i="5"/>
  <c r="CW163" i="5"/>
  <c r="CT163" i="5"/>
  <c r="CS163" i="5"/>
  <c r="DG163" i="5" s="1"/>
  <c r="CR163" i="5"/>
  <c r="DF163" i="5" s="1"/>
  <c r="CQ163" i="5"/>
  <c r="CO163" i="5"/>
  <c r="CN163" i="5"/>
  <c r="CM163" i="5"/>
  <c r="CL163" i="5"/>
  <c r="CV163" i="5" s="1"/>
  <c r="DE162" i="5"/>
  <c r="CZ162" i="5"/>
  <c r="DA162" i="5" s="1"/>
  <c r="CX162" i="5"/>
  <c r="CS162" i="5"/>
  <c r="DG162" i="5" s="1"/>
  <c r="CR162" i="5"/>
  <c r="DF162" i="5" s="1"/>
  <c r="CQ162" i="5"/>
  <c r="CN162" i="5"/>
  <c r="CO162" i="5" s="1"/>
  <c r="CM162" i="5"/>
  <c r="DB162" i="5" s="1"/>
  <c r="CL162" i="5"/>
  <c r="CV162" i="5" s="1"/>
  <c r="DE161" i="5"/>
  <c r="CZ161" i="5"/>
  <c r="DA161" i="5" s="1"/>
  <c r="CS161" i="5"/>
  <c r="CT161" i="5" s="1"/>
  <c r="CR161" i="5"/>
  <c r="DF161" i="5" s="1"/>
  <c r="CQ161" i="5"/>
  <c r="CN161" i="5"/>
  <c r="CO161" i="5" s="1"/>
  <c r="CM161" i="5"/>
  <c r="DB161" i="5" s="1"/>
  <c r="CL161" i="5"/>
  <c r="CV161" i="5" s="1"/>
  <c r="DJ160" i="5"/>
  <c r="DI160" i="5"/>
  <c r="DE160" i="5"/>
  <c r="DB160" i="5"/>
  <c r="DC160" i="5" s="1"/>
  <c r="CZ160" i="5"/>
  <c r="DA160" i="5" s="1"/>
  <c r="CW160" i="5"/>
  <c r="CT160" i="5"/>
  <c r="CS160" i="5"/>
  <c r="DG160" i="5" s="1"/>
  <c r="CR160" i="5"/>
  <c r="DF160" i="5" s="1"/>
  <c r="CQ160" i="5"/>
  <c r="CO160" i="5"/>
  <c r="CN160" i="5"/>
  <c r="CX160" i="5" s="1"/>
  <c r="CM160" i="5"/>
  <c r="CL160" i="5"/>
  <c r="CV160" i="5" s="1"/>
  <c r="DJ159" i="5"/>
  <c r="DI159" i="5"/>
  <c r="DE159" i="5"/>
  <c r="DC159" i="5"/>
  <c r="DB159" i="5"/>
  <c r="CZ159" i="5"/>
  <c r="DA159" i="5" s="1"/>
  <c r="CX159" i="5"/>
  <c r="CW159" i="5"/>
  <c r="CT159" i="5"/>
  <c r="CS159" i="5"/>
  <c r="DG159" i="5" s="1"/>
  <c r="CR159" i="5"/>
  <c r="DF159" i="5" s="1"/>
  <c r="CQ159" i="5"/>
  <c r="CO159" i="5"/>
  <c r="CN159" i="5"/>
  <c r="CM159" i="5"/>
  <c r="CL159" i="5"/>
  <c r="CV159" i="5" s="1"/>
  <c r="DE158" i="5"/>
  <c r="CZ158" i="5"/>
  <c r="DA158" i="5" s="1"/>
  <c r="CX158" i="5"/>
  <c r="CS158" i="5"/>
  <c r="CT158" i="5" s="1"/>
  <c r="CR158" i="5"/>
  <c r="DF158" i="5" s="1"/>
  <c r="CQ158" i="5"/>
  <c r="CN158" i="5"/>
  <c r="CO158" i="5" s="1"/>
  <c r="CM158" i="5"/>
  <c r="CW158" i="5" s="1"/>
  <c r="CL158" i="5"/>
  <c r="CV158" i="5" s="1"/>
  <c r="DE157" i="5"/>
  <c r="CZ157" i="5"/>
  <c r="DA157" i="5" s="1"/>
  <c r="CS157" i="5"/>
  <c r="CT157" i="5" s="1"/>
  <c r="CR157" i="5"/>
  <c r="DF157" i="5" s="1"/>
  <c r="CQ157" i="5"/>
  <c r="CN157" i="5"/>
  <c r="CO157" i="5" s="1"/>
  <c r="CM157" i="5"/>
  <c r="DB157" i="5" s="1"/>
  <c r="CL157" i="5"/>
  <c r="CV157" i="5" s="1"/>
  <c r="DE156" i="5"/>
  <c r="CZ156" i="5"/>
  <c r="DA156" i="5" s="1"/>
  <c r="CS156" i="5"/>
  <c r="CT156" i="5" s="1"/>
  <c r="CR156" i="5"/>
  <c r="DJ156" i="5" s="1"/>
  <c r="CQ156" i="5"/>
  <c r="CN156" i="5"/>
  <c r="CO156" i="5" s="1"/>
  <c r="CM156" i="5"/>
  <c r="DB156" i="5" s="1"/>
  <c r="CL156" i="5"/>
  <c r="CV156" i="5" s="1"/>
  <c r="DE155" i="5"/>
  <c r="CZ155" i="5"/>
  <c r="DA155" i="5" s="1"/>
  <c r="CS155" i="5"/>
  <c r="DG155" i="5" s="1"/>
  <c r="CR155" i="5"/>
  <c r="DJ155" i="5" s="1"/>
  <c r="CQ155" i="5"/>
  <c r="CN155" i="5"/>
  <c r="CO155" i="5" s="1"/>
  <c r="CM155" i="5"/>
  <c r="CW155" i="5" s="1"/>
  <c r="CL155" i="5"/>
  <c r="CV155" i="5" s="1"/>
  <c r="DE154" i="5"/>
  <c r="CZ154" i="5"/>
  <c r="DA154" i="5" s="1"/>
  <c r="CS154" i="5"/>
  <c r="CT154" i="5" s="1"/>
  <c r="CR154" i="5"/>
  <c r="DJ154" i="5" s="1"/>
  <c r="CQ154" i="5"/>
  <c r="CN154" i="5"/>
  <c r="CO154" i="5" s="1"/>
  <c r="CM154" i="5"/>
  <c r="DB154" i="5" s="1"/>
  <c r="CL154" i="5"/>
  <c r="CV154" i="5" s="1"/>
  <c r="DE153" i="5"/>
  <c r="CZ153" i="5"/>
  <c r="DA153" i="5" s="1"/>
  <c r="CS153" i="5"/>
  <c r="DG153" i="5" s="1"/>
  <c r="CR153" i="5"/>
  <c r="DJ153" i="5" s="1"/>
  <c r="CQ153" i="5"/>
  <c r="CN153" i="5"/>
  <c r="CO153" i="5" s="1"/>
  <c r="CM153" i="5"/>
  <c r="CW153" i="5" s="1"/>
  <c r="CL153" i="5"/>
  <c r="CV153" i="5" s="1"/>
  <c r="DE152" i="5"/>
  <c r="CZ152" i="5"/>
  <c r="DA152" i="5" s="1"/>
  <c r="CS152" i="5"/>
  <c r="CR152" i="5"/>
  <c r="DJ152" i="5" s="1"/>
  <c r="CQ152" i="5"/>
  <c r="CN152" i="5"/>
  <c r="CO152" i="5" s="1"/>
  <c r="CM152" i="5"/>
  <c r="DB152" i="5" s="1"/>
  <c r="DI152" i="5" s="1"/>
  <c r="CL152" i="5"/>
  <c r="CV152" i="5" s="1"/>
  <c r="DE151" i="5"/>
  <c r="CZ151" i="5"/>
  <c r="DA151" i="5" s="1"/>
  <c r="CS151" i="5"/>
  <c r="CR151" i="5"/>
  <c r="DJ151" i="5" s="1"/>
  <c r="CQ151" i="5"/>
  <c r="CN151" i="5"/>
  <c r="CO151" i="5" s="1"/>
  <c r="CM151" i="5"/>
  <c r="CW151" i="5" s="1"/>
  <c r="CL151" i="5"/>
  <c r="CV151" i="5" s="1"/>
  <c r="DI150" i="5"/>
  <c r="DE150" i="5"/>
  <c r="DC150" i="5"/>
  <c r="CZ150" i="5"/>
  <c r="DA150" i="5" s="1"/>
  <c r="CS150" i="5"/>
  <c r="CR150" i="5"/>
  <c r="DJ150" i="5" s="1"/>
  <c r="CQ150" i="5"/>
  <c r="CN150" i="5"/>
  <c r="CO150" i="5" s="1"/>
  <c r="CM150" i="5"/>
  <c r="DB150" i="5" s="1"/>
  <c r="CL150" i="5"/>
  <c r="CV150" i="5" s="1"/>
  <c r="DE149" i="5"/>
  <c r="CZ149" i="5"/>
  <c r="DA149" i="5" s="1"/>
  <c r="CS149" i="5"/>
  <c r="CR149" i="5"/>
  <c r="DJ149" i="5" s="1"/>
  <c r="CQ149" i="5"/>
  <c r="CN149" i="5"/>
  <c r="CO149" i="5" s="1"/>
  <c r="CM149" i="5"/>
  <c r="CW149" i="5" s="1"/>
  <c r="CL149" i="5"/>
  <c r="CV149" i="5" s="1"/>
  <c r="DE148" i="5"/>
  <c r="DC148" i="5"/>
  <c r="CZ148" i="5"/>
  <c r="DA148" i="5" s="1"/>
  <c r="CS148" i="5"/>
  <c r="CR148" i="5"/>
  <c r="DJ148" i="5" s="1"/>
  <c r="CQ148" i="5"/>
  <c r="CN148" i="5"/>
  <c r="CO148" i="5" s="1"/>
  <c r="CM148" i="5"/>
  <c r="DB148" i="5" s="1"/>
  <c r="DI148" i="5" s="1"/>
  <c r="CL148" i="5"/>
  <c r="CV148" i="5" s="1"/>
  <c r="DE147" i="5"/>
  <c r="CZ147" i="5"/>
  <c r="DA147" i="5" s="1"/>
  <c r="CS147" i="5"/>
  <c r="CR147" i="5"/>
  <c r="DJ147" i="5" s="1"/>
  <c r="CQ147" i="5"/>
  <c r="CN147" i="5"/>
  <c r="CO147" i="5" s="1"/>
  <c r="CM147" i="5"/>
  <c r="CW147" i="5" s="1"/>
  <c r="CL147" i="5"/>
  <c r="CV147" i="5" s="1"/>
  <c r="DI146" i="5"/>
  <c r="DE146" i="5"/>
  <c r="DC146" i="5"/>
  <c r="CZ146" i="5"/>
  <c r="DA146" i="5" s="1"/>
  <c r="CX146" i="5"/>
  <c r="CS146" i="5"/>
  <c r="CR146" i="5"/>
  <c r="DJ146" i="5" s="1"/>
  <c r="CQ146" i="5"/>
  <c r="CN146" i="5"/>
  <c r="CO146" i="5" s="1"/>
  <c r="CM146" i="5"/>
  <c r="DB146" i="5" s="1"/>
  <c r="CL146" i="5"/>
  <c r="CV146" i="5" s="1"/>
  <c r="DE145" i="5"/>
  <c r="CZ145" i="5"/>
  <c r="DA145" i="5" s="1"/>
  <c r="CX145" i="5"/>
  <c r="CS145" i="5"/>
  <c r="CR145" i="5"/>
  <c r="DJ145" i="5" s="1"/>
  <c r="CQ145" i="5"/>
  <c r="CN145" i="5"/>
  <c r="CO145" i="5" s="1"/>
  <c r="CM145" i="5"/>
  <c r="CW145" i="5" s="1"/>
  <c r="CL145" i="5"/>
  <c r="CV145" i="5" s="1"/>
  <c r="DE144" i="5"/>
  <c r="CZ144" i="5"/>
  <c r="DA144" i="5" s="1"/>
  <c r="CX144" i="5"/>
  <c r="CS144" i="5"/>
  <c r="CR144" i="5"/>
  <c r="DJ144" i="5" s="1"/>
  <c r="CQ144" i="5"/>
  <c r="CN144" i="5"/>
  <c r="CO144" i="5" s="1"/>
  <c r="CM144" i="5"/>
  <c r="DB144" i="5" s="1"/>
  <c r="DI144" i="5" s="1"/>
  <c r="CL144" i="5"/>
  <c r="CV144" i="5" s="1"/>
  <c r="DE143" i="5"/>
  <c r="CZ143" i="5"/>
  <c r="DA143" i="5" s="1"/>
  <c r="CS143" i="5"/>
  <c r="CR143" i="5"/>
  <c r="DJ143" i="5" s="1"/>
  <c r="CQ143" i="5"/>
  <c r="CN143" i="5"/>
  <c r="CO143" i="5" s="1"/>
  <c r="CM143" i="5"/>
  <c r="CW143" i="5" s="1"/>
  <c r="CL143" i="5"/>
  <c r="CV143" i="5" s="1"/>
  <c r="DI142" i="5"/>
  <c r="DE142" i="5"/>
  <c r="DC142" i="5"/>
  <c r="CZ142" i="5"/>
  <c r="DA142" i="5" s="1"/>
  <c r="CS142" i="5"/>
  <c r="CR142" i="5"/>
  <c r="DJ142" i="5" s="1"/>
  <c r="CQ142" i="5"/>
  <c r="CN142" i="5"/>
  <c r="CO142" i="5" s="1"/>
  <c r="CM142" i="5"/>
  <c r="DB142" i="5" s="1"/>
  <c r="CL142" i="5"/>
  <c r="CV142" i="5" s="1"/>
  <c r="DI141" i="5"/>
  <c r="DE141" i="5"/>
  <c r="CZ141" i="5"/>
  <c r="DA141" i="5" s="1"/>
  <c r="CW141" i="5"/>
  <c r="CS141" i="5"/>
  <c r="CR141" i="5"/>
  <c r="CQ141" i="5"/>
  <c r="CN141" i="5"/>
  <c r="CO141" i="5" s="1"/>
  <c r="CM141" i="5"/>
  <c r="DB141" i="5" s="1"/>
  <c r="DC141" i="5" s="1"/>
  <c r="CL141" i="5"/>
  <c r="CV141" i="5" s="1"/>
  <c r="DG140" i="5"/>
  <c r="DE140" i="5"/>
  <c r="CZ140" i="5"/>
  <c r="DA140" i="5" s="1"/>
  <c r="CS140" i="5"/>
  <c r="CT140" i="5" s="1"/>
  <c r="CR140" i="5"/>
  <c r="CQ140" i="5"/>
  <c r="CN140" i="5"/>
  <c r="CO140" i="5" s="1"/>
  <c r="CM140" i="5"/>
  <c r="DB140" i="5" s="1"/>
  <c r="CL140" i="5"/>
  <c r="CV140" i="5" s="1"/>
  <c r="DG139" i="5"/>
  <c r="DE139" i="5"/>
  <c r="CZ139" i="5"/>
  <c r="DA139" i="5" s="1"/>
  <c r="CW139" i="5"/>
  <c r="CS139" i="5"/>
  <c r="CT139" i="5" s="1"/>
  <c r="CR139" i="5"/>
  <c r="CQ139" i="5"/>
  <c r="CN139" i="5"/>
  <c r="CO139" i="5" s="1"/>
  <c r="CM139" i="5"/>
  <c r="DB139" i="5" s="1"/>
  <c r="CL139" i="5"/>
  <c r="CV139" i="5" s="1"/>
  <c r="DE138" i="5"/>
  <c r="CZ138" i="5"/>
  <c r="DA138" i="5" s="1"/>
  <c r="CS138" i="5"/>
  <c r="CT138" i="5" s="1"/>
  <c r="CR138" i="5"/>
  <c r="CQ138" i="5"/>
  <c r="CN138" i="5"/>
  <c r="CO138" i="5" s="1"/>
  <c r="CM138" i="5"/>
  <c r="CW138" i="5" s="1"/>
  <c r="CL138" i="5"/>
  <c r="CV138" i="5" s="1"/>
  <c r="DG137" i="5"/>
  <c r="DE137" i="5"/>
  <c r="CZ137" i="5"/>
  <c r="DA137" i="5" s="1"/>
  <c r="CW137" i="5"/>
  <c r="CS137" i="5"/>
  <c r="CT137" i="5" s="1"/>
  <c r="CR137" i="5"/>
  <c r="CQ137" i="5"/>
  <c r="CN137" i="5"/>
  <c r="CO137" i="5" s="1"/>
  <c r="CM137" i="5"/>
  <c r="DB137" i="5" s="1"/>
  <c r="CL137" i="5"/>
  <c r="CV137" i="5" s="1"/>
  <c r="DG136" i="5"/>
  <c r="DE136" i="5"/>
  <c r="CZ136" i="5"/>
  <c r="DA136" i="5" s="1"/>
  <c r="CS136" i="5"/>
  <c r="CT136" i="5" s="1"/>
  <c r="CR136" i="5"/>
  <c r="CQ136" i="5"/>
  <c r="CN136" i="5"/>
  <c r="CO136" i="5" s="1"/>
  <c r="CM136" i="5"/>
  <c r="DB136" i="5" s="1"/>
  <c r="CL136" i="5"/>
  <c r="CV136" i="5" s="1"/>
  <c r="DG135" i="5"/>
  <c r="DE135" i="5"/>
  <c r="CZ135" i="5"/>
  <c r="DA135" i="5" s="1"/>
  <c r="CW135" i="5"/>
  <c r="CS135" i="5"/>
  <c r="CT135" i="5" s="1"/>
  <c r="CR135" i="5"/>
  <c r="CQ135" i="5"/>
  <c r="CN135" i="5"/>
  <c r="CO135" i="5" s="1"/>
  <c r="CM135" i="5"/>
  <c r="DB135" i="5" s="1"/>
  <c r="CL135" i="5"/>
  <c r="CV135" i="5" s="1"/>
  <c r="DE134" i="5"/>
  <c r="CZ134" i="5"/>
  <c r="DA134" i="5" s="1"/>
  <c r="CS134" i="5"/>
  <c r="CT134" i="5" s="1"/>
  <c r="CR134" i="5"/>
  <c r="CQ134" i="5"/>
  <c r="CN134" i="5"/>
  <c r="CO134" i="5" s="1"/>
  <c r="CM134" i="5"/>
  <c r="CW134" i="5" s="1"/>
  <c r="CL134" i="5"/>
  <c r="CV134" i="5" s="1"/>
  <c r="DG133" i="5"/>
  <c r="DE133" i="5"/>
  <c r="CZ133" i="5"/>
  <c r="DA133" i="5" s="1"/>
  <c r="CW133" i="5"/>
  <c r="CS133" i="5"/>
  <c r="CT133" i="5" s="1"/>
  <c r="CR133" i="5"/>
  <c r="CQ133" i="5"/>
  <c r="CN133" i="5"/>
  <c r="CO133" i="5" s="1"/>
  <c r="CM133" i="5"/>
  <c r="DB133" i="5" s="1"/>
  <c r="CL133" i="5"/>
  <c r="CV133" i="5" s="1"/>
  <c r="DG132" i="5"/>
  <c r="DE132" i="5"/>
  <c r="CZ132" i="5"/>
  <c r="DA132" i="5" s="1"/>
  <c r="CS132" i="5"/>
  <c r="CT132" i="5" s="1"/>
  <c r="CR132" i="5"/>
  <c r="CQ132" i="5"/>
  <c r="CN132" i="5"/>
  <c r="CO132" i="5" s="1"/>
  <c r="CM132" i="5"/>
  <c r="DB132" i="5" s="1"/>
  <c r="CL132" i="5"/>
  <c r="CV132" i="5" s="1"/>
  <c r="DG131" i="5"/>
  <c r="DE131" i="5"/>
  <c r="CZ131" i="5"/>
  <c r="DA131" i="5" s="1"/>
  <c r="CW131" i="5"/>
  <c r="CS131" i="5"/>
  <c r="CT131" i="5" s="1"/>
  <c r="CR131" i="5"/>
  <c r="CQ131" i="5"/>
  <c r="CN131" i="5"/>
  <c r="CO131" i="5" s="1"/>
  <c r="CM131" i="5"/>
  <c r="DB131" i="5" s="1"/>
  <c r="CL131" i="5"/>
  <c r="CV131" i="5" s="1"/>
  <c r="DE130" i="5"/>
  <c r="CZ130" i="5"/>
  <c r="DA130" i="5" s="1"/>
  <c r="CS130" i="5"/>
  <c r="CT130" i="5" s="1"/>
  <c r="CR130" i="5"/>
  <c r="CQ130" i="5"/>
  <c r="CN130" i="5"/>
  <c r="CO130" i="5" s="1"/>
  <c r="CM130" i="5"/>
  <c r="CW130" i="5" s="1"/>
  <c r="CL130" i="5"/>
  <c r="CV130" i="5" s="1"/>
  <c r="DG129" i="5"/>
  <c r="DE129" i="5"/>
  <c r="CZ129" i="5"/>
  <c r="DA129" i="5" s="1"/>
  <c r="CW129" i="5"/>
  <c r="CS129" i="5"/>
  <c r="CT129" i="5" s="1"/>
  <c r="CR129" i="5"/>
  <c r="CQ129" i="5"/>
  <c r="CN129" i="5"/>
  <c r="CO129" i="5" s="1"/>
  <c r="CM129" i="5"/>
  <c r="DB129" i="5" s="1"/>
  <c r="CL129" i="5"/>
  <c r="CV129" i="5" s="1"/>
  <c r="DG128" i="5"/>
  <c r="DE128" i="5"/>
  <c r="CZ128" i="5"/>
  <c r="DA128" i="5" s="1"/>
  <c r="CS128" i="5"/>
  <c r="CT128" i="5" s="1"/>
  <c r="CR128" i="5"/>
  <c r="CQ128" i="5"/>
  <c r="CN128" i="5"/>
  <c r="CO128" i="5" s="1"/>
  <c r="CM128" i="5"/>
  <c r="DB128" i="5" s="1"/>
  <c r="CL128" i="5"/>
  <c r="CV128" i="5" s="1"/>
  <c r="DG127" i="5"/>
  <c r="DE127" i="5"/>
  <c r="CZ127" i="5"/>
  <c r="DA127" i="5" s="1"/>
  <c r="CW127" i="5"/>
  <c r="CS127" i="5"/>
  <c r="CT127" i="5" s="1"/>
  <c r="CR127" i="5"/>
  <c r="CQ127" i="5"/>
  <c r="CN127" i="5"/>
  <c r="CO127" i="5" s="1"/>
  <c r="CM127" i="5"/>
  <c r="DB127" i="5" s="1"/>
  <c r="CL127" i="5"/>
  <c r="CV127" i="5" s="1"/>
  <c r="DE126" i="5"/>
  <c r="CZ126" i="5"/>
  <c r="DA126" i="5" s="1"/>
  <c r="CS126" i="5"/>
  <c r="CT126" i="5" s="1"/>
  <c r="CR126" i="5"/>
  <c r="CQ126" i="5"/>
  <c r="CN126" i="5"/>
  <c r="CO126" i="5" s="1"/>
  <c r="CM126" i="5"/>
  <c r="CW126" i="5" s="1"/>
  <c r="CL126" i="5"/>
  <c r="CV126" i="5" s="1"/>
  <c r="DG125" i="5"/>
  <c r="DE125" i="5"/>
  <c r="CZ125" i="5"/>
  <c r="DA125" i="5" s="1"/>
  <c r="CW125" i="5"/>
  <c r="CS125" i="5"/>
  <c r="CT125" i="5" s="1"/>
  <c r="CR125" i="5"/>
  <c r="CQ125" i="5"/>
  <c r="CN125" i="5"/>
  <c r="CO125" i="5" s="1"/>
  <c r="CM125" i="5"/>
  <c r="DB125" i="5" s="1"/>
  <c r="CL125" i="5"/>
  <c r="CV125" i="5" s="1"/>
  <c r="DG124" i="5"/>
  <c r="DE124" i="5"/>
  <c r="CZ124" i="5"/>
  <c r="DA124" i="5" s="1"/>
  <c r="CS124" i="5"/>
  <c r="CT124" i="5" s="1"/>
  <c r="CR124" i="5"/>
  <c r="CQ124" i="5"/>
  <c r="CN124" i="5"/>
  <c r="CO124" i="5" s="1"/>
  <c r="CM124" i="5"/>
  <c r="DB124" i="5" s="1"/>
  <c r="CL124" i="5"/>
  <c r="CV124" i="5" s="1"/>
  <c r="DG123" i="5"/>
  <c r="DE123" i="5"/>
  <c r="CZ123" i="5"/>
  <c r="DA123" i="5" s="1"/>
  <c r="CW123" i="5"/>
  <c r="CS123" i="5"/>
  <c r="CT123" i="5" s="1"/>
  <c r="CR123" i="5"/>
  <c r="CQ123" i="5"/>
  <c r="CN123" i="5"/>
  <c r="CO123" i="5" s="1"/>
  <c r="CM123" i="5"/>
  <c r="DB123" i="5" s="1"/>
  <c r="CL123" i="5"/>
  <c r="CV123" i="5" s="1"/>
  <c r="DG122" i="5"/>
  <c r="DE122" i="5"/>
  <c r="CZ122" i="5"/>
  <c r="DA122" i="5" s="1"/>
  <c r="CS122" i="5"/>
  <c r="CT122" i="5" s="1"/>
  <c r="CR122" i="5"/>
  <c r="CQ122" i="5"/>
  <c r="CN122" i="5"/>
  <c r="CO122" i="5" s="1"/>
  <c r="CM122" i="5"/>
  <c r="CW122" i="5" s="1"/>
  <c r="CL122" i="5"/>
  <c r="CV122" i="5" s="1"/>
  <c r="DG121" i="5"/>
  <c r="DE121" i="5"/>
  <c r="CZ121" i="5"/>
  <c r="DA121" i="5" s="1"/>
  <c r="CW121" i="5"/>
  <c r="CS121" i="5"/>
  <c r="CT121" i="5" s="1"/>
  <c r="CR121" i="5"/>
  <c r="CQ121" i="5"/>
  <c r="CN121" i="5"/>
  <c r="CO121" i="5" s="1"/>
  <c r="CM121" i="5"/>
  <c r="DB121" i="5" s="1"/>
  <c r="CL121" i="5"/>
  <c r="CV121" i="5" s="1"/>
  <c r="DG120" i="5"/>
  <c r="DE120" i="5"/>
  <c r="CZ120" i="5"/>
  <c r="DA120" i="5" s="1"/>
  <c r="CS120" i="5"/>
  <c r="CT120" i="5" s="1"/>
  <c r="CR120" i="5"/>
  <c r="CQ120" i="5"/>
  <c r="CN120" i="5"/>
  <c r="CO120" i="5" s="1"/>
  <c r="CM120" i="5"/>
  <c r="DB120" i="5" s="1"/>
  <c r="CL120" i="5"/>
  <c r="CV120" i="5" s="1"/>
  <c r="DG119" i="5"/>
  <c r="DE119" i="5"/>
  <c r="CZ119" i="5"/>
  <c r="DA119" i="5" s="1"/>
  <c r="CW119" i="5"/>
  <c r="CS119" i="5"/>
  <c r="CT119" i="5" s="1"/>
  <c r="CR119" i="5"/>
  <c r="CQ119" i="5"/>
  <c r="CN119" i="5"/>
  <c r="CO119" i="5" s="1"/>
  <c r="CM119" i="5"/>
  <c r="DB119" i="5" s="1"/>
  <c r="CL119" i="5"/>
  <c r="CV119" i="5" s="1"/>
  <c r="DI118" i="5"/>
  <c r="DE118" i="5"/>
  <c r="DB118" i="5"/>
  <c r="DC118" i="5" s="1"/>
  <c r="CZ118" i="5"/>
  <c r="DA118" i="5" s="1"/>
  <c r="CW118" i="5"/>
  <c r="CS118" i="5"/>
  <c r="CT118" i="5" s="1"/>
  <c r="CR118" i="5"/>
  <c r="CQ118" i="5"/>
  <c r="CN118" i="5"/>
  <c r="CO118" i="5" s="1"/>
  <c r="CM118" i="5"/>
  <c r="CL118" i="5"/>
  <c r="CV118" i="5" s="1"/>
  <c r="DJ117" i="5"/>
  <c r="DE117" i="5"/>
  <c r="DB117" i="5"/>
  <c r="DI117" i="5" s="1"/>
  <c r="CZ117" i="5"/>
  <c r="DA117" i="5" s="1"/>
  <c r="CX117" i="5"/>
  <c r="CW117" i="5"/>
  <c r="CT117" i="5"/>
  <c r="CS117" i="5"/>
  <c r="DG117" i="5" s="1"/>
  <c r="CR117" i="5"/>
  <c r="DF117" i="5" s="1"/>
  <c r="CQ117" i="5"/>
  <c r="CO117" i="5"/>
  <c r="CN117" i="5"/>
  <c r="CM117" i="5"/>
  <c r="CL117" i="5"/>
  <c r="CV117" i="5" s="1"/>
  <c r="DE116" i="5"/>
  <c r="CZ116" i="5"/>
  <c r="DA116" i="5" s="1"/>
  <c r="CS116" i="5"/>
  <c r="DG116" i="5" s="1"/>
  <c r="CR116" i="5"/>
  <c r="DF116" i="5" s="1"/>
  <c r="CQ116" i="5"/>
  <c r="CN116" i="5"/>
  <c r="CO116" i="5" s="1"/>
  <c r="CM116" i="5"/>
  <c r="CW116" i="5" s="1"/>
  <c r="CL116" i="5"/>
  <c r="CV116" i="5" s="1"/>
  <c r="DG115" i="5"/>
  <c r="DE115" i="5"/>
  <c r="CZ115" i="5"/>
  <c r="DA115" i="5" s="1"/>
  <c r="CS115" i="5"/>
  <c r="CT115" i="5" s="1"/>
  <c r="CR115" i="5"/>
  <c r="DJ115" i="5" s="1"/>
  <c r="CQ115" i="5"/>
  <c r="CN115" i="5"/>
  <c r="CO115" i="5" s="1"/>
  <c r="CM115" i="5"/>
  <c r="DB115" i="5" s="1"/>
  <c r="CL115" i="5"/>
  <c r="CV115" i="5" s="1"/>
  <c r="DG114" i="5"/>
  <c r="DE114" i="5"/>
  <c r="CZ114" i="5"/>
  <c r="DA114" i="5" s="1"/>
  <c r="CS114" i="5"/>
  <c r="CT114" i="5" s="1"/>
  <c r="CR114" i="5"/>
  <c r="DJ114" i="5" s="1"/>
  <c r="CQ114" i="5"/>
  <c r="CN114" i="5"/>
  <c r="CO114" i="5" s="1"/>
  <c r="CM114" i="5"/>
  <c r="CW114" i="5" s="1"/>
  <c r="CL114" i="5"/>
  <c r="CV114" i="5" s="1"/>
  <c r="DG113" i="5"/>
  <c r="DE113" i="5"/>
  <c r="CZ113" i="5"/>
  <c r="DA113" i="5" s="1"/>
  <c r="CS113" i="5"/>
  <c r="CT113" i="5" s="1"/>
  <c r="CR113" i="5"/>
  <c r="DJ113" i="5" s="1"/>
  <c r="CQ113" i="5"/>
  <c r="CN113" i="5"/>
  <c r="CO113" i="5" s="1"/>
  <c r="CM113" i="5"/>
  <c r="DB113" i="5" s="1"/>
  <c r="CL113" i="5"/>
  <c r="CV113" i="5" s="1"/>
  <c r="DG112" i="5"/>
  <c r="DE112" i="5"/>
  <c r="CZ112" i="5"/>
  <c r="DA112" i="5" s="1"/>
  <c r="CS112" i="5"/>
  <c r="CT112" i="5" s="1"/>
  <c r="CR112" i="5"/>
  <c r="DJ112" i="5" s="1"/>
  <c r="CQ112" i="5"/>
  <c r="CN112" i="5"/>
  <c r="CO112" i="5" s="1"/>
  <c r="CM112" i="5"/>
  <c r="CW112" i="5" s="1"/>
  <c r="CL112" i="5"/>
  <c r="CV112" i="5" s="1"/>
  <c r="DG111" i="5"/>
  <c r="DE111" i="5"/>
  <c r="CZ111" i="5"/>
  <c r="DA111" i="5" s="1"/>
  <c r="CS111" i="5"/>
  <c r="CT111" i="5" s="1"/>
  <c r="CR111" i="5"/>
  <c r="DJ111" i="5" s="1"/>
  <c r="CQ111" i="5"/>
  <c r="CN111" i="5"/>
  <c r="CO111" i="5" s="1"/>
  <c r="CM111" i="5"/>
  <c r="DB111" i="5" s="1"/>
  <c r="CL111" i="5"/>
  <c r="CV111" i="5" s="1"/>
  <c r="DG110" i="5"/>
  <c r="DE110" i="5"/>
  <c r="CZ110" i="5"/>
  <c r="DA110" i="5" s="1"/>
  <c r="CS110" i="5"/>
  <c r="CT110" i="5" s="1"/>
  <c r="CR110" i="5"/>
  <c r="DJ110" i="5" s="1"/>
  <c r="CQ110" i="5"/>
  <c r="CN110" i="5"/>
  <c r="CO110" i="5" s="1"/>
  <c r="CM110" i="5"/>
  <c r="CW110" i="5" s="1"/>
  <c r="CL110" i="5"/>
  <c r="CV110" i="5" s="1"/>
  <c r="DG109" i="5"/>
  <c r="DE109" i="5"/>
  <c r="CZ109" i="5"/>
  <c r="DA109" i="5" s="1"/>
  <c r="CS109" i="5"/>
  <c r="CT109" i="5" s="1"/>
  <c r="CR109" i="5"/>
  <c r="DJ109" i="5" s="1"/>
  <c r="CQ109" i="5"/>
  <c r="CN109" i="5"/>
  <c r="CO109" i="5" s="1"/>
  <c r="CM109" i="5"/>
  <c r="DB109" i="5" s="1"/>
  <c r="CL109" i="5"/>
  <c r="CV109" i="5" s="1"/>
  <c r="DG108" i="5"/>
  <c r="DE108" i="5"/>
  <c r="CZ108" i="5"/>
  <c r="DA108" i="5" s="1"/>
  <c r="CS108" i="5"/>
  <c r="CT108" i="5" s="1"/>
  <c r="CR108" i="5"/>
  <c r="DJ108" i="5" s="1"/>
  <c r="CQ108" i="5"/>
  <c r="CN108" i="5"/>
  <c r="CO108" i="5" s="1"/>
  <c r="CM108" i="5"/>
  <c r="CW108" i="5" s="1"/>
  <c r="CL108" i="5"/>
  <c r="CV108" i="5" s="1"/>
  <c r="DG107" i="5"/>
  <c r="DE107" i="5"/>
  <c r="CZ107" i="5"/>
  <c r="DA107" i="5" s="1"/>
  <c r="CS107" i="5"/>
  <c r="CT107" i="5" s="1"/>
  <c r="CR107" i="5"/>
  <c r="DJ107" i="5" s="1"/>
  <c r="CQ107" i="5"/>
  <c r="CN107" i="5"/>
  <c r="CO107" i="5" s="1"/>
  <c r="CM107" i="5"/>
  <c r="DB107" i="5" s="1"/>
  <c r="CL107" i="5"/>
  <c r="CV107" i="5" s="1"/>
  <c r="DG106" i="5"/>
  <c r="DE106" i="5"/>
  <c r="CZ106" i="5"/>
  <c r="DA106" i="5" s="1"/>
  <c r="CS106" i="5"/>
  <c r="CT106" i="5" s="1"/>
  <c r="CR106" i="5"/>
  <c r="DJ106" i="5" s="1"/>
  <c r="CQ106" i="5"/>
  <c r="CN106" i="5"/>
  <c r="CO106" i="5" s="1"/>
  <c r="CM106" i="5"/>
  <c r="CW106" i="5" s="1"/>
  <c r="CL106" i="5"/>
  <c r="CV106" i="5" s="1"/>
  <c r="DG105" i="5"/>
  <c r="DE105" i="5"/>
  <c r="CZ105" i="5"/>
  <c r="DA105" i="5" s="1"/>
  <c r="CS105" i="5"/>
  <c r="CT105" i="5" s="1"/>
  <c r="CR105" i="5"/>
  <c r="DJ105" i="5" s="1"/>
  <c r="CQ105" i="5"/>
  <c r="CN105" i="5"/>
  <c r="CO105" i="5" s="1"/>
  <c r="CM105" i="5"/>
  <c r="DB105" i="5" s="1"/>
  <c r="CL105" i="5"/>
  <c r="CV105" i="5" s="1"/>
  <c r="DG104" i="5"/>
  <c r="DE104" i="5"/>
  <c r="CZ104" i="5"/>
  <c r="DA104" i="5" s="1"/>
  <c r="CS104" i="5"/>
  <c r="CT104" i="5" s="1"/>
  <c r="CR104" i="5"/>
  <c r="DJ104" i="5" s="1"/>
  <c r="CQ104" i="5"/>
  <c r="CN104" i="5"/>
  <c r="CO104" i="5" s="1"/>
  <c r="CM104" i="5"/>
  <c r="CW104" i="5" s="1"/>
  <c r="CL104" i="5"/>
  <c r="CV104" i="5" s="1"/>
  <c r="DG103" i="5"/>
  <c r="DE103" i="5"/>
  <c r="CZ103" i="5"/>
  <c r="DA103" i="5" s="1"/>
  <c r="CS103" i="5"/>
  <c r="CT103" i="5" s="1"/>
  <c r="CR103" i="5"/>
  <c r="DJ103" i="5" s="1"/>
  <c r="CQ103" i="5"/>
  <c r="CN103" i="5"/>
  <c r="CO103" i="5" s="1"/>
  <c r="CM103" i="5"/>
  <c r="DB103" i="5" s="1"/>
  <c r="CL103" i="5"/>
  <c r="CV103" i="5" s="1"/>
  <c r="DG102" i="5"/>
  <c r="DE102" i="5"/>
  <c r="CZ102" i="5"/>
  <c r="DA102" i="5" s="1"/>
  <c r="CS102" i="5"/>
  <c r="CT102" i="5" s="1"/>
  <c r="CR102" i="5"/>
  <c r="DJ102" i="5" s="1"/>
  <c r="CQ102" i="5"/>
  <c r="CN102" i="5"/>
  <c r="CO102" i="5" s="1"/>
  <c r="CM102" i="5"/>
  <c r="CW102" i="5" s="1"/>
  <c r="CL102" i="5"/>
  <c r="CV102" i="5" s="1"/>
  <c r="DG101" i="5"/>
  <c r="DE101" i="5"/>
  <c r="CZ101" i="5"/>
  <c r="DA101" i="5" s="1"/>
  <c r="CS101" i="5"/>
  <c r="CT101" i="5" s="1"/>
  <c r="CR101" i="5"/>
  <c r="DJ101" i="5" s="1"/>
  <c r="CQ101" i="5"/>
  <c r="CN101" i="5"/>
  <c r="CO101" i="5" s="1"/>
  <c r="CM101" i="5"/>
  <c r="DB101" i="5" s="1"/>
  <c r="CL101" i="5"/>
  <c r="CV101" i="5" s="1"/>
  <c r="DG100" i="5"/>
  <c r="DE100" i="5"/>
  <c r="CZ100" i="5"/>
  <c r="DA100" i="5" s="1"/>
  <c r="CS100" i="5"/>
  <c r="CT100" i="5" s="1"/>
  <c r="CR100" i="5"/>
  <c r="DJ100" i="5" s="1"/>
  <c r="CQ100" i="5"/>
  <c r="CN100" i="5"/>
  <c r="CO100" i="5" s="1"/>
  <c r="CM100" i="5"/>
  <c r="CW100" i="5" s="1"/>
  <c r="CL100" i="5"/>
  <c r="CV100" i="5" s="1"/>
  <c r="DG99" i="5"/>
  <c r="DE99" i="5"/>
  <c r="CZ99" i="5"/>
  <c r="DA99" i="5" s="1"/>
  <c r="CS99" i="5"/>
  <c r="CT99" i="5" s="1"/>
  <c r="CR99" i="5"/>
  <c r="DJ99" i="5" s="1"/>
  <c r="CQ99" i="5"/>
  <c r="CN99" i="5"/>
  <c r="CO99" i="5" s="1"/>
  <c r="CM99" i="5"/>
  <c r="DB99" i="5" s="1"/>
  <c r="CL99" i="5"/>
  <c r="CV99" i="5" s="1"/>
  <c r="DG98" i="5"/>
  <c r="DE98" i="5"/>
  <c r="CZ98" i="5"/>
  <c r="DA98" i="5" s="1"/>
  <c r="CS98" i="5"/>
  <c r="CT98" i="5" s="1"/>
  <c r="CR98" i="5"/>
  <c r="DJ98" i="5" s="1"/>
  <c r="CQ98" i="5"/>
  <c r="CN98" i="5"/>
  <c r="CO98" i="5" s="1"/>
  <c r="CM98" i="5"/>
  <c r="CW98" i="5" s="1"/>
  <c r="CL98" i="5"/>
  <c r="CV98" i="5" s="1"/>
  <c r="DG97" i="5"/>
  <c r="DE97" i="5"/>
  <c r="CZ97" i="5"/>
  <c r="DA97" i="5" s="1"/>
  <c r="CS97" i="5"/>
  <c r="CT97" i="5" s="1"/>
  <c r="CR97" i="5"/>
  <c r="DJ97" i="5" s="1"/>
  <c r="CQ97" i="5"/>
  <c r="CN97" i="5"/>
  <c r="CO97" i="5" s="1"/>
  <c r="CM97" i="5"/>
  <c r="DB97" i="5" s="1"/>
  <c r="CL97" i="5"/>
  <c r="CV97" i="5" s="1"/>
  <c r="DG96" i="5"/>
  <c r="DE96" i="5"/>
  <c r="CZ96" i="5"/>
  <c r="DA96" i="5" s="1"/>
  <c r="CS96" i="5"/>
  <c r="CT96" i="5" s="1"/>
  <c r="CR96" i="5"/>
  <c r="DJ96" i="5" s="1"/>
  <c r="CQ96" i="5"/>
  <c r="CN96" i="5"/>
  <c r="CO96" i="5" s="1"/>
  <c r="CM96" i="5"/>
  <c r="CW96" i="5" s="1"/>
  <c r="CL96" i="5"/>
  <c r="CV96" i="5" s="1"/>
  <c r="DG95" i="5"/>
  <c r="DE95" i="5"/>
  <c r="CZ95" i="5"/>
  <c r="DA95" i="5" s="1"/>
  <c r="CS95" i="5"/>
  <c r="CT95" i="5" s="1"/>
  <c r="CR95" i="5"/>
  <c r="DJ95" i="5" s="1"/>
  <c r="CQ95" i="5"/>
  <c r="CN95" i="5"/>
  <c r="CO95" i="5" s="1"/>
  <c r="CM95" i="5"/>
  <c r="DB95" i="5" s="1"/>
  <c r="CL95" i="5"/>
  <c r="CV95" i="5" s="1"/>
  <c r="DG94" i="5"/>
  <c r="DE94" i="5"/>
  <c r="CZ94" i="5"/>
  <c r="DA94" i="5" s="1"/>
  <c r="CS94" i="5"/>
  <c r="CT94" i="5" s="1"/>
  <c r="CR94" i="5"/>
  <c r="DJ94" i="5" s="1"/>
  <c r="CQ94" i="5"/>
  <c r="CN94" i="5"/>
  <c r="CO94" i="5" s="1"/>
  <c r="CM94" i="5"/>
  <c r="CW94" i="5" s="1"/>
  <c r="CL94" i="5"/>
  <c r="CV94" i="5" s="1"/>
  <c r="DG93" i="5"/>
  <c r="DE93" i="5"/>
  <c r="CZ93" i="5"/>
  <c r="DA93" i="5" s="1"/>
  <c r="CS93" i="5"/>
  <c r="CT93" i="5" s="1"/>
  <c r="CR93" i="5"/>
  <c r="DJ93" i="5" s="1"/>
  <c r="CQ93" i="5"/>
  <c r="CN93" i="5"/>
  <c r="CO93" i="5" s="1"/>
  <c r="CM93" i="5"/>
  <c r="DB93" i="5" s="1"/>
  <c r="CL93" i="5"/>
  <c r="CV93" i="5" s="1"/>
  <c r="DG92" i="5"/>
  <c r="DE92" i="5"/>
  <c r="CZ92" i="5"/>
  <c r="DA92" i="5" s="1"/>
  <c r="CS92" i="5"/>
  <c r="CT92" i="5" s="1"/>
  <c r="CR92" i="5"/>
  <c r="DJ92" i="5" s="1"/>
  <c r="CQ92" i="5"/>
  <c r="CN92" i="5"/>
  <c r="CO92" i="5" s="1"/>
  <c r="CM92" i="5"/>
  <c r="CW92" i="5" s="1"/>
  <c r="CL92" i="5"/>
  <c r="CV92" i="5" s="1"/>
  <c r="DG91" i="5"/>
  <c r="DE91" i="5"/>
  <c r="CZ91" i="5"/>
  <c r="DA91" i="5" s="1"/>
  <c r="CS91" i="5"/>
  <c r="CT91" i="5" s="1"/>
  <c r="CR91" i="5"/>
  <c r="DJ91" i="5" s="1"/>
  <c r="CQ91" i="5"/>
  <c r="CN91" i="5"/>
  <c r="CO91" i="5" s="1"/>
  <c r="CM91" i="5"/>
  <c r="DB91" i="5" s="1"/>
  <c r="CL91" i="5"/>
  <c r="CV91" i="5" s="1"/>
  <c r="DG90" i="5"/>
  <c r="DE90" i="5"/>
  <c r="CZ90" i="5"/>
  <c r="DA90" i="5" s="1"/>
  <c r="CS90" i="5"/>
  <c r="CT90" i="5" s="1"/>
  <c r="CR90" i="5"/>
  <c r="DJ90" i="5" s="1"/>
  <c r="CQ90" i="5"/>
  <c r="CN90" i="5"/>
  <c r="CO90" i="5" s="1"/>
  <c r="CM90" i="5"/>
  <c r="CW90" i="5" s="1"/>
  <c r="CL90" i="5"/>
  <c r="CV90" i="5" s="1"/>
  <c r="DG89" i="5"/>
  <c r="DE89" i="5"/>
  <c r="CZ89" i="5"/>
  <c r="DA89" i="5" s="1"/>
  <c r="CS89" i="5"/>
  <c r="CT89" i="5" s="1"/>
  <c r="CR89" i="5"/>
  <c r="DJ89" i="5" s="1"/>
  <c r="CQ89" i="5"/>
  <c r="CN89" i="5"/>
  <c r="CO89" i="5" s="1"/>
  <c r="CM89" i="5"/>
  <c r="DB89" i="5" s="1"/>
  <c r="CL89" i="5"/>
  <c r="CV89" i="5" s="1"/>
  <c r="DG88" i="5"/>
  <c r="DE88" i="5"/>
  <c r="CZ88" i="5"/>
  <c r="DA88" i="5" s="1"/>
  <c r="CS88" i="5"/>
  <c r="CT88" i="5" s="1"/>
  <c r="CR88" i="5"/>
  <c r="DJ88" i="5" s="1"/>
  <c r="CQ88" i="5"/>
  <c r="CN88" i="5"/>
  <c r="CO88" i="5" s="1"/>
  <c r="CM88" i="5"/>
  <c r="CW88" i="5" s="1"/>
  <c r="CL88" i="5"/>
  <c r="CV88" i="5" s="1"/>
  <c r="DE87" i="5"/>
  <c r="CZ87" i="5"/>
  <c r="DA87" i="5" s="1"/>
  <c r="CS87" i="5"/>
  <c r="CT87" i="5" s="1"/>
  <c r="CR87" i="5"/>
  <c r="DJ87" i="5" s="1"/>
  <c r="CQ87" i="5"/>
  <c r="CN87" i="5"/>
  <c r="CO87" i="5" s="1"/>
  <c r="CM87" i="5"/>
  <c r="DB87" i="5" s="1"/>
  <c r="CL87" i="5"/>
  <c r="CV87" i="5" s="1"/>
  <c r="DG86" i="5"/>
  <c r="DE86" i="5"/>
  <c r="CZ86" i="5"/>
  <c r="DA86" i="5" s="1"/>
  <c r="CS86" i="5"/>
  <c r="CT86" i="5" s="1"/>
  <c r="CR86" i="5"/>
  <c r="DJ86" i="5" s="1"/>
  <c r="CQ86" i="5"/>
  <c r="CN86" i="5"/>
  <c r="CO86" i="5" s="1"/>
  <c r="CM86" i="5"/>
  <c r="CW86" i="5" s="1"/>
  <c r="CL86" i="5"/>
  <c r="CV86" i="5" s="1"/>
  <c r="DE85" i="5"/>
  <c r="CZ85" i="5"/>
  <c r="DA85" i="5" s="1"/>
  <c r="CS85" i="5"/>
  <c r="CR85" i="5"/>
  <c r="CQ85" i="5"/>
  <c r="CN85" i="5"/>
  <c r="CO85" i="5" s="1"/>
  <c r="CM85" i="5"/>
  <c r="CW85" i="5" s="1"/>
  <c r="CL85" i="5"/>
  <c r="CV85" i="5" s="1"/>
  <c r="DG84" i="5"/>
  <c r="DE84" i="5"/>
  <c r="CZ84" i="5"/>
  <c r="DA84" i="5" s="1"/>
  <c r="CW84" i="5"/>
  <c r="CS84" i="5"/>
  <c r="CT84" i="5" s="1"/>
  <c r="CR84" i="5"/>
  <c r="CQ84" i="5"/>
  <c r="CN84" i="5"/>
  <c r="CO84" i="5" s="1"/>
  <c r="CM84" i="5"/>
  <c r="DB84" i="5" s="1"/>
  <c r="CL84" i="5"/>
  <c r="CV84" i="5" s="1"/>
  <c r="DE83" i="5"/>
  <c r="CZ83" i="5"/>
  <c r="DA83" i="5" s="1"/>
  <c r="CW83" i="5"/>
  <c r="CS83" i="5"/>
  <c r="CT83" i="5" s="1"/>
  <c r="CR83" i="5"/>
  <c r="CQ83" i="5"/>
  <c r="CN83" i="5"/>
  <c r="CO83" i="5" s="1"/>
  <c r="CM83" i="5"/>
  <c r="DB83" i="5" s="1"/>
  <c r="CL83" i="5"/>
  <c r="CV83" i="5" s="1"/>
  <c r="DG82" i="5"/>
  <c r="DE82" i="5"/>
  <c r="CZ82" i="5"/>
  <c r="DA82" i="5" s="1"/>
  <c r="CX82" i="5"/>
  <c r="CW82" i="5"/>
  <c r="CS82" i="5"/>
  <c r="CT82" i="5" s="1"/>
  <c r="CR82" i="5"/>
  <c r="CQ82" i="5"/>
  <c r="CN82" i="5"/>
  <c r="CO82" i="5" s="1"/>
  <c r="CM82" i="5"/>
  <c r="DB82" i="5" s="1"/>
  <c r="CL82" i="5"/>
  <c r="CV82" i="5" s="1"/>
  <c r="DG81" i="5"/>
  <c r="DE81" i="5"/>
  <c r="CZ81" i="5"/>
  <c r="DA81" i="5" s="1"/>
  <c r="CX81" i="5"/>
  <c r="CS81" i="5"/>
  <c r="CT81" i="5" s="1"/>
  <c r="CR81" i="5"/>
  <c r="CQ81" i="5"/>
  <c r="CN81" i="5"/>
  <c r="CO81" i="5" s="1"/>
  <c r="CM81" i="5"/>
  <c r="DB81" i="5" s="1"/>
  <c r="CL81" i="5"/>
  <c r="CV81" i="5" s="1"/>
  <c r="DE80" i="5"/>
  <c r="CZ80" i="5"/>
  <c r="DA80" i="5" s="1"/>
  <c r="CW80" i="5"/>
  <c r="CS80" i="5"/>
  <c r="CT80" i="5" s="1"/>
  <c r="CR80" i="5"/>
  <c r="CQ80" i="5"/>
  <c r="CN80" i="5"/>
  <c r="CO80" i="5" s="1"/>
  <c r="CM80" i="5"/>
  <c r="DB80" i="5" s="1"/>
  <c r="CL80" i="5"/>
  <c r="CV80" i="5" s="1"/>
  <c r="DG79" i="5"/>
  <c r="DE79" i="5"/>
  <c r="CZ79" i="5"/>
  <c r="DA79" i="5" s="1"/>
  <c r="CX79" i="5"/>
  <c r="CS79" i="5"/>
  <c r="CT79" i="5" s="1"/>
  <c r="CR79" i="5"/>
  <c r="CQ79" i="5"/>
  <c r="CN79" i="5"/>
  <c r="CO79" i="5" s="1"/>
  <c r="CM79" i="5"/>
  <c r="DB79" i="5" s="1"/>
  <c r="CL79" i="5"/>
  <c r="CV79" i="5" s="1"/>
  <c r="CZ78" i="5"/>
  <c r="DA78" i="5" s="1"/>
  <c r="CS78" i="5"/>
  <c r="CT78" i="5" s="1"/>
  <c r="CR78" i="5"/>
  <c r="CQ78" i="5"/>
  <c r="DE78" i="5" s="1"/>
  <c r="CN78" i="5"/>
  <c r="CO78" i="5" s="1"/>
  <c r="CM78" i="5"/>
  <c r="CW78" i="5" s="1"/>
  <c r="CL78" i="5"/>
  <c r="CV78" i="5" s="1"/>
  <c r="DE77" i="5"/>
  <c r="CW77" i="5"/>
  <c r="CS77" i="5"/>
  <c r="CT77" i="5" s="1"/>
  <c r="CR77" i="5"/>
  <c r="CQ77" i="5"/>
  <c r="CZ77" i="5" s="1"/>
  <c r="DA77" i="5" s="1"/>
  <c r="CN77" i="5"/>
  <c r="CO77" i="5" s="1"/>
  <c r="CM77" i="5"/>
  <c r="DB77" i="5" s="1"/>
  <c r="CL77" i="5"/>
  <c r="CV77" i="5" s="1"/>
  <c r="DG76" i="5"/>
  <c r="CW76" i="5"/>
  <c r="CS76" i="5"/>
  <c r="CT76" i="5" s="1"/>
  <c r="CR76" i="5"/>
  <c r="CQ76" i="5"/>
  <c r="CZ76" i="5" s="1"/>
  <c r="DA76" i="5" s="1"/>
  <c r="CN76" i="5"/>
  <c r="CO76" i="5" s="1"/>
  <c r="CM76" i="5"/>
  <c r="DB76" i="5" s="1"/>
  <c r="CL76" i="5"/>
  <c r="CV76" i="5" s="1"/>
  <c r="DG75" i="5"/>
  <c r="CW75" i="5"/>
  <c r="CS75" i="5"/>
  <c r="CT75" i="5" s="1"/>
  <c r="CR75" i="5"/>
  <c r="CQ75" i="5"/>
  <c r="DE75" i="5" s="1"/>
  <c r="CN75" i="5"/>
  <c r="CO75" i="5" s="1"/>
  <c r="CM75" i="5"/>
  <c r="DB75" i="5" s="1"/>
  <c r="CL75" i="5"/>
  <c r="CV75" i="5" s="1"/>
  <c r="DG74" i="5"/>
  <c r="CW74" i="5"/>
  <c r="CS74" i="5"/>
  <c r="CT74" i="5" s="1"/>
  <c r="CR74" i="5"/>
  <c r="CQ74" i="5"/>
  <c r="CZ74" i="5" s="1"/>
  <c r="DA74" i="5" s="1"/>
  <c r="CN74" i="5"/>
  <c r="CO74" i="5" s="1"/>
  <c r="CM74" i="5"/>
  <c r="DB74" i="5" s="1"/>
  <c r="CL74" i="5"/>
  <c r="CV74" i="5" s="1"/>
  <c r="DG73" i="5"/>
  <c r="CW73" i="5"/>
  <c r="CS73" i="5"/>
  <c r="CT73" i="5" s="1"/>
  <c r="CR73" i="5"/>
  <c r="CQ73" i="5"/>
  <c r="DE73" i="5" s="1"/>
  <c r="CN73" i="5"/>
  <c r="CO73" i="5" s="1"/>
  <c r="CM73" i="5"/>
  <c r="DB73" i="5" s="1"/>
  <c r="CL73" i="5"/>
  <c r="CV73" i="5" s="1"/>
  <c r="DG72" i="5"/>
  <c r="CW72" i="5"/>
  <c r="CS72" i="5"/>
  <c r="CT72" i="5" s="1"/>
  <c r="CR72" i="5"/>
  <c r="CQ72" i="5"/>
  <c r="CZ72" i="5" s="1"/>
  <c r="DA72" i="5" s="1"/>
  <c r="CN72" i="5"/>
  <c r="CO72" i="5" s="1"/>
  <c r="CM72" i="5"/>
  <c r="DB72" i="5" s="1"/>
  <c r="CL72" i="5"/>
  <c r="CV72" i="5" s="1"/>
  <c r="DG71" i="5"/>
  <c r="CW71" i="5"/>
  <c r="CS71" i="5"/>
  <c r="CT71" i="5" s="1"/>
  <c r="CR71" i="5"/>
  <c r="CQ71" i="5"/>
  <c r="DE71" i="5" s="1"/>
  <c r="CN71" i="5"/>
  <c r="CO71" i="5" s="1"/>
  <c r="CM71" i="5"/>
  <c r="DB71" i="5" s="1"/>
  <c r="CL71" i="5"/>
  <c r="CV71" i="5" s="1"/>
  <c r="DG70" i="5"/>
  <c r="CW70" i="5"/>
  <c r="CS70" i="5"/>
  <c r="CT70" i="5" s="1"/>
  <c r="CR70" i="5"/>
  <c r="CQ70" i="5"/>
  <c r="CZ70" i="5" s="1"/>
  <c r="DA70" i="5" s="1"/>
  <c r="CN70" i="5"/>
  <c r="CO70" i="5" s="1"/>
  <c r="CM70" i="5"/>
  <c r="DB70" i="5" s="1"/>
  <c r="CL70" i="5"/>
  <c r="CV70" i="5" s="1"/>
  <c r="DG69" i="5"/>
  <c r="CW69" i="5"/>
  <c r="CS69" i="5"/>
  <c r="CT69" i="5" s="1"/>
  <c r="CR69" i="5"/>
  <c r="CQ69" i="5"/>
  <c r="DE69" i="5" s="1"/>
  <c r="CN69" i="5"/>
  <c r="CO69" i="5" s="1"/>
  <c r="CM69" i="5"/>
  <c r="DB69" i="5" s="1"/>
  <c r="CL69" i="5"/>
  <c r="CV69" i="5" s="1"/>
  <c r="DG68" i="5"/>
  <c r="CW68" i="5"/>
  <c r="CS68" i="5"/>
  <c r="CT68" i="5" s="1"/>
  <c r="CR68" i="5"/>
  <c r="CQ68" i="5"/>
  <c r="CZ68" i="5" s="1"/>
  <c r="DA68" i="5" s="1"/>
  <c r="CN68" i="5"/>
  <c r="CO68" i="5" s="1"/>
  <c r="CM68" i="5"/>
  <c r="DB68" i="5" s="1"/>
  <c r="CL68" i="5"/>
  <c r="CV68" i="5" s="1"/>
  <c r="DG67" i="5"/>
  <c r="CW67" i="5"/>
  <c r="CS67" i="5"/>
  <c r="CT67" i="5" s="1"/>
  <c r="CR67" i="5"/>
  <c r="CQ67" i="5"/>
  <c r="DE67" i="5" s="1"/>
  <c r="CN67" i="5"/>
  <c r="CO67" i="5" s="1"/>
  <c r="CM67" i="5"/>
  <c r="DB67" i="5" s="1"/>
  <c r="CL67" i="5"/>
  <c r="CV67" i="5" s="1"/>
  <c r="DG66" i="5"/>
  <c r="CW66" i="5"/>
  <c r="CS66" i="5"/>
  <c r="CT66" i="5" s="1"/>
  <c r="CR66" i="5"/>
  <c r="CQ66" i="5"/>
  <c r="CZ66" i="5" s="1"/>
  <c r="DA66" i="5" s="1"/>
  <c r="CN66" i="5"/>
  <c r="CO66" i="5" s="1"/>
  <c r="CM66" i="5"/>
  <c r="DB66" i="5" s="1"/>
  <c r="CL66" i="5"/>
  <c r="CV66" i="5" s="1"/>
  <c r="DG65" i="5"/>
  <c r="CW65" i="5"/>
  <c r="CS65" i="5"/>
  <c r="CT65" i="5" s="1"/>
  <c r="CR65" i="5"/>
  <c r="CQ65" i="5"/>
  <c r="DE65" i="5" s="1"/>
  <c r="CN65" i="5"/>
  <c r="CO65" i="5" s="1"/>
  <c r="CM65" i="5"/>
  <c r="DB65" i="5" s="1"/>
  <c r="CL65" i="5"/>
  <c r="CV65" i="5" s="1"/>
  <c r="DG64" i="5"/>
  <c r="CW64" i="5"/>
  <c r="CS64" i="5"/>
  <c r="CT64" i="5" s="1"/>
  <c r="CR64" i="5"/>
  <c r="CQ64" i="5"/>
  <c r="CZ64" i="5" s="1"/>
  <c r="DA64" i="5" s="1"/>
  <c r="CN64" i="5"/>
  <c r="CO64" i="5" s="1"/>
  <c r="CM64" i="5"/>
  <c r="DB64" i="5" s="1"/>
  <c r="CL64" i="5"/>
  <c r="CV64" i="5" s="1"/>
  <c r="DG63" i="5"/>
  <c r="CW63" i="5"/>
  <c r="CS63" i="5"/>
  <c r="CT63" i="5" s="1"/>
  <c r="CR63" i="5"/>
  <c r="CQ63" i="5"/>
  <c r="DE63" i="5" s="1"/>
  <c r="CN63" i="5"/>
  <c r="CO63" i="5" s="1"/>
  <c r="CM63" i="5"/>
  <c r="DB63" i="5" s="1"/>
  <c r="CL63" i="5"/>
  <c r="CV63" i="5" s="1"/>
  <c r="DG62" i="5"/>
  <c r="CW62" i="5"/>
  <c r="CS62" i="5"/>
  <c r="CT62" i="5" s="1"/>
  <c r="CR62" i="5"/>
  <c r="CQ62" i="5"/>
  <c r="CZ62" i="5" s="1"/>
  <c r="DA62" i="5" s="1"/>
  <c r="CN62" i="5"/>
  <c r="CO62" i="5" s="1"/>
  <c r="CM62" i="5"/>
  <c r="DB62" i="5" s="1"/>
  <c r="CL62" i="5"/>
  <c r="CV62" i="5" s="1"/>
  <c r="DG61" i="5"/>
  <c r="CW61" i="5"/>
  <c r="CS61" i="5"/>
  <c r="CT61" i="5" s="1"/>
  <c r="CR61" i="5"/>
  <c r="CQ61" i="5"/>
  <c r="DE61" i="5" s="1"/>
  <c r="CN61" i="5"/>
  <c r="CO61" i="5" s="1"/>
  <c r="CM61" i="5"/>
  <c r="DB61" i="5" s="1"/>
  <c r="CL61" i="5"/>
  <c r="CV61" i="5" s="1"/>
  <c r="DG60" i="5"/>
  <c r="CW60" i="5"/>
  <c r="CS60" i="5"/>
  <c r="CT60" i="5" s="1"/>
  <c r="CR60" i="5"/>
  <c r="CQ60" i="5"/>
  <c r="CZ60" i="5" s="1"/>
  <c r="DA60" i="5" s="1"/>
  <c r="CN60" i="5"/>
  <c r="CO60" i="5" s="1"/>
  <c r="CM60" i="5"/>
  <c r="DB60" i="5" s="1"/>
  <c r="CL60" i="5"/>
  <c r="CV60" i="5" s="1"/>
  <c r="DG59" i="5"/>
  <c r="CW59" i="5"/>
  <c r="CS59" i="5"/>
  <c r="CT59" i="5" s="1"/>
  <c r="CR59" i="5"/>
  <c r="CQ59" i="5"/>
  <c r="DE59" i="5" s="1"/>
  <c r="CN59" i="5"/>
  <c r="CO59" i="5" s="1"/>
  <c r="CM59" i="5"/>
  <c r="DB59" i="5" s="1"/>
  <c r="CL59" i="5"/>
  <c r="CV59" i="5" s="1"/>
  <c r="DG58" i="5"/>
  <c r="CW58" i="5"/>
  <c r="CS58" i="5"/>
  <c r="CT58" i="5" s="1"/>
  <c r="CR58" i="5"/>
  <c r="CQ58" i="5"/>
  <c r="CZ58" i="5" s="1"/>
  <c r="DA58" i="5" s="1"/>
  <c r="CN58" i="5"/>
  <c r="CO58" i="5" s="1"/>
  <c r="CM58" i="5"/>
  <c r="DB58" i="5" s="1"/>
  <c r="CL58" i="5"/>
  <c r="CV58" i="5" s="1"/>
  <c r="DG57" i="5"/>
  <c r="CW57" i="5"/>
  <c r="CS57" i="5"/>
  <c r="CT57" i="5" s="1"/>
  <c r="CR57" i="5"/>
  <c r="CQ57" i="5"/>
  <c r="DE57" i="5" s="1"/>
  <c r="CN57" i="5"/>
  <c r="CO57" i="5" s="1"/>
  <c r="CM57" i="5"/>
  <c r="DB57" i="5" s="1"/>
  <c r="CL57" i="5"/>
  <c r="CV57" i="5" s="1"/>
  <c r="CX56" i="5"/>
  <c r="CS56" i="5"/>
  <c r="CT56" i="5" s="1"/>
  <c r="CR56" i="5"/>
  <c r="DJ56" i="5" s="1"/>
  <c r="CQ56" i="5"/>
  <c r="CN56" i="5"/>
  <c r="CO56" i="5" s="1"/>
  <c r="CM56" i="5"/>
  <c r="DB56" i="5" s="1"/>
  <c r="CL56" i="5"/>
  <c r="CV56" i="5" s="1"/>
  <c r="CX55" i="5"/>
  <c r="CW55" i="5"/>
  <c r="CS55" i="5"/>
  <c r="CT55" i="5" s="1"/>
  <c r="CR55" i="5"/>
  <c r="DJ55" i="5" s="1"/>
  <c r="CQ55" i="5"/>
  <c r="CN55" i="5"/>
  <c r="CO55" i="5" s="1"/>
  <c r="CM55" i="5"/>
  <c r="DB55" i="5" s="1"/>
  <c r="CL55" i="5"/>
  <c r="CV55" i="5" s="1"/>
  <c r="DC54" i="5"/>
  <c r="DB54" i="5"/>
  <c r="DI54" i="5" s="1"/>
  <c r="CW54" i="5"/>
  <c r="CV54" i="5"/>
  <c r="CS54" i="5"/>
  <c r="CT54" i="5" s="1"/>
  <c r="CR54" i="5"/>
  <c r="DJ54" i="5" s="1"/>
  <c r="CQ54" i="5"/>
  <c r="CN54" i="5"/>
  <c r="CO54" i="5" s="1"/>
  <c r="CM54" i="5"/>
  <c r="CL54" i="5"/>
  <c r="DB53" i="5"/>
  <c r="DI53" i="5" s="1"/>
  <c r="CV53" i="5"/>
  <c r="CS53" i="5"/>
  <c r="CT53" i="5" s="1"/>
  <c r="CR53" i="5"/>
  <c r="DJ53" i="5" s="1"/>
  <c r="CQ53" i="5"/>
  <c r="CN53" i="5"/>
  <c r="CO53" i="5" s="1"/>
  <c r="CM53" i="5"/>
  <c r="CW53" i="5" s="1"/>
  <c r="CL53" i="5"/>
  <c r="CX52" i="5"/>
  <c r="CS52" i="5"/>
  <c r="CT52" i="5" s="1"/>
  <c r="CR52" i="5"/>
  <c r="DJ52" i="5" s="1"/>
  <c r="CQ52" i="5"/>
  <c r="CN52" i="5"/>
  <c r="CO52" i="5" s="1"/>
  <c r="CM52" i="5"/>
  <c r="DB52" i="5" s="1"/>
  <c r="CL52" i="5"/>
  <c r="CV52" i="5" s="1"/>
  <c r="CX51" i="5"/>
  <c r="CW51" i="5"/>
  <c r="CS51" i="5"/>
  <c r="CT51" i="5" s="1"/>
  <c r="CR51" i="5"/>
  <c r="DJ51" i="5" s="1"/>
  <c r="CQ51" i="5"/>
  <c r="CN51" i="5"/>
  <c r="CO51" i="5" s="1"/>
  <c r="CM51" i="5"/>
  <c r="DB51" i="5" s="1"/>
  <c r="CL51" i="5"/>
  <c r="CV51" i="5" s="1"/>
  <c r="DC50" i="5"/>
  <c r="DB50" i="5"/>
  <c r="DI50" i="5" s="1"/>
  <c r="CW50" i="5"/>
  <c r="CV50" i="5"/>
  <c r="CS50" i="5"/>
  <c r="CT50" i="5" s="1"/>
  <c r="CR50" i="5"/>
  <c r="DJ50" i="5" s="1"/>
  <c r="CQ50" i="5"/>
  <c r="CN50" i="5"/>
  <c r="CO50" i="5" s="1"/>
  <c r="CM50" i="5"/>
  <c r="CL50" i="5"/>
  <c r="DI49" i="5"/>
  <c r="DB49" i="5"/>
  <c r="DC49" i="5" s="1"/>
  <c r="CV49" i="5"/>
  <c r="CS49" i="5"/>
  <c r="CT49" i="5" s="1"/>
  <c r="CR49" i="5"/>
  <c r="DJ49" i="5" s="1"/>
  <c r="CQ49" i="5"/>
  <c r="CN49" i="5"/>
  <c r="CO49" i="5" s="1"/>
  <c r="CM49" i="5"/>
  <c r="CW49" i="5" s="1"/>
  <c r="CL49" i="5"/>
  <c r="DG48" i="5"/>
  <c r="CX48" i="5"/>
  <c r="CS48" i="5"/>
  <c r="CT48" i="5" s="1"/>
  <c r="CR48" i="5"/>
  <c r="DJ48" i="5" s="1"/>
  <c r="CQ48" i="5"/>
  <c r="CN48" i="5"/>
  <c r="CO48" i="5" s="1"/>
  <c r="CM48" i="5"/>
  <c r="DB48" i="5" s="1"/>
  <c r="CL48" i="5"/>
  <c r="CV48" i="5" s="1"/>
  <c r="DF47" i="5"/>
  <c r="CX47" i="5"/>
  <c r="CW47" i="5"/>
  <c r="CS47" i="5"/>
  <c r="CT47" i="5" s="1"/>
  <c r="CR47" i="5"/>
  <c r="DJ47" i="5" s="1"/>
  <c r="CQ47" i="5"/>
  <c r="CN47" i="5"/>
  <c r="CO47" i="5" s="1"/>
  <c r="CM47" i="5"/>
  <c r="DB47" i="5" s="1"/>
  <c r="CL47" i="5"/>
  <c r="CV47" i="5" s="1"/>
  <c r="DC46" i="5"/>
  <c r="DB46" i="5"/>
  <c r="DI46" i="5" s="1"/>
  <c r="CW46" i="5"/>
  <c r="CV46" i="5"/>
  <c r="CS46" i="5"/>
  <c r="CT46" i="5" s="1"/>
  <c r="CR46" i="5"/>
  <c r="DJ46" i="5" s="1"/>
  <c r="CQ46" i="5"/>
  <c r="CN46" i="5"/>
  <c r="CO46" i="5" s="1"/>
  <c r="CM46" i="5"/>
  <c r="CL46" i="5"/>
  <c r="DB45" i="5"/>
  <c r="CV45" i="5"/>
  <c r="CS45" i="5"/>
  <c r="CT45" i="5" s="1"/>
  <c r="CR45" i="5"/>
  <c r="DJ45" i="5" s="1"/>
  <c r="CQ45" i="5"/>
  <c r="CN45" i="5"/>
  <c r="CM45" i="5"/>
  <c r="CW45" i="5" s="1"/>
  <c r="CL45" i="5"/>
  <c r="CX44" i="5"/>
  <c r="CS44" i="5"/>
  <c r="CT44" i="5" s="1"/>
  <c r="CR44" i="5"/>
  <c r="DJ44" i="5" s="1"/>
  <c r="CQ44" i="5"/>
  <c r="CN44" i="5"/>
  <c r="CO44" i="5" s="1"/>
  <c r="CM44" i="5"/>
  <c r="CL44" i="5"/>
  <c r="CV44" i="5" s="1"/>
  <c r="CX43" i="5"/>
  <c r="CW43" i="5"/>
  <c r="CS43" i="5"/>
  <c r="CT43" i="5" s="1"/>
  <c r="CR43" i="5"/>
  <c r="DJ43" i="5" s="1"/>
  <c r="CQ43" i="5"/>
  <c r="CN43" i="5"/>
  <c r="CO43" i="5" s="1"/>
  <c r="CM43" i="5"/>
  <c r="DB43" i="5" s="1"/>
  <c r="CL43" i="5"/>
  <c r="CV43" i="5" s="1"/>
  <c r="DC42" i="5"/>
  <c r="DB42" i="5"/>
  <c r="DI42" i="5" s="1"/>
  <c r="CW42" i="5"/>
  <c r="CV42" i="5"/>
  <c r="CS42" i="5"/>
  <c r="CT42" i="5" s="1"/>
  <c r="CR42" i="5"/>
  <c r="DJ42" i="5" s="1"/>
  <c r="CQ42" i="5"/>
  <c r="CN42" i="5"/>
  <c r="CO42" i="5" s="1"/>
  <c r="CM42" i="5"/>
  <c r="CL42" i="5"/>
  <c r="DI41" i="5"/>
  <c r="DF41" i="5"/>
  <c r="DB41" i="5"/>
  <c r="DC41" i="5" s="1"/>
  <c r="CV41" i="5"/>
  <c r="CS41" i="5"/>
  <c r="CR41" i="5"/>
  <c r="DJ41" i="5" s="1"/>
  <c r="CQ41" i="5"/>
  <c r="CO41" i="5"/>
  <c r="CN41" i="5"/>
  <c r="CX41" i="5" s="1"/>
  <c r="CM41" i="5"/>
  <c r="CW41" i="5" s="1"/>
  <c r="CL41" i="5"/>
  <c r="DJ40" i="5"/>
  <c r="DG40" i="5"/>
  <c r="DF40" i="5"/>
  <c r="CT40" i="5"/>
  <c r="CS40" i="5"/>
  <c r="CR40" i="5"/>
  <c r="CQ40" i="5"/>
  <c r="CN40" i="5"/>
  <c r="CO40" i="5" s="1"/>
  <c r="CM40" i="5"/>
  <c r="CW40" i="5" s="1"/>
  <c r="CL40" i="5"/>
  <c r="CV40" i="5" s="1"/>
  <c r="DJ39" i="5"/>
  <c r="DF39" i="5"/>
  <c r="CV39" i="5"/>
  <c r="CS39" i="5"/>
  <c r="CR39" i="5"/>
  <c r="CQ39" i="5"/>
  <c r="CZ39" i="5" s="1"/>
  <c r="DA39" i="5" s="1"/>
  <c r="CO39" i="5"/>
  <c r="CN39" i="5"/>
  <c r="CX39" i="5" s="1"/>
  <c r="CM39" i="5"/>
  <c r="DB39" i="5" s="1"/>
  <c r="DI39" i="5" s="1"/>
  <c r="CL39" i="5"/>
  <c r="DJ38" i="5"/>
  <c r="DG38" i="5"/>
  <c r="DF38" i="5"/>
  <c r="CX38" i="5"/>
  <c r="CV38" i="5"/>
  <c r="CT38" i="5"/>
  <c r="CS38" i="5"/>
  <c r="CR38" i="5"/>
  <c r="CQ38" i="5"/>
  <c r="CN38" i="5"/>
  <c r="CO38" i="5" s="1"/>
  <c r="CM38" i="5"/>
  <c r="CW38" i="5" s="1"/>
  <c r="CL38" i="5"/>
  <c r="DJ37" i="5"/>
  <c r="DF37" i="5"/>
  <c r="DC37" i="5"/>
  <c r="DB37" i="5"/>
  <c r="DI37" i="5" s="1"/>
  <c r="CS37" i="5"/>
  <c r="CR37" i="5"/>
  <c r="CQ37" i="5"/>
  <c r="CO37" i="5"/>
  <c r="CN37" i="5"/>
  <c r="CX37" i="5" s="1"/>
  <c r="CM37" i="5"/>
  <c r="CW37" i="5" s="1"/>
  <c r="CL37" i="5"/>
  <c r="CV37" i="5" s="1"/>
  <c r="DJ36" i="5"/>
  <c r="DG36" i="5"/>
  <c r="DF36" i="5"/>
  <c r="CX36" i="5"/>
  <c r="CT36" i="5"/>
  <c r="CS36" i="5"/>
  <c r="CR36" i="5"/>
  <c r="CQ36" i="5"/>
  <c r="CN36" i="5"/>
  <c r="CO36" i="5" s="1"/>
  <c r="CM36" i="5"/>
  <c r="CW36" i="5" s="1"/>
  <c r="CL36" i="5"/>
  <c r="CV36" i="5" s="1"/>
  <c r="DJ35" i="5"/>
  <c r="DF35" i="5"/>
  <c r="DC35" i="5"/>
  <c r="DB35" i="5"/>
  <c r="DI35" i="5" s="1"/>
  <c r="CV35" i="5"/>
  <c r="CS35" i="5"/>
  <c r="CR35" i="5"/>
  <c r="CQ35" i="5"/>
  <c r="CO35" i="5"/>
  <c r="CN35" i="5"/>
  <c r="CX35" i="5" s="1"/>
  <c r="CM35" i="5"/>
  <c r="CW35" i="5" s="1"/>
  <c r="CL35" i="5"/>
  <c r="DJ34" i="5"/>
  <c r="DG34" i="5"/>
  <c r="DF34" i="5"/>
  <c r="CT34" i="5"/>
  <c r="CS34" i="5"/>
  <c r="CR34" i="5"/>
  <c r="CQ34" i="5"/>
  <c r="CN34" i="5"/>
  <c r="CO34" i="5" s="1"/>
  <c r="CM34" i="5"/>
  <c r="CW34" i="5" s="1"/>
  <c r="CL34" i="5"/>
  <c r="CV34" i="5" s="1"/>
  <c r="DJ33" i="5"/>
  <c r="DF33" i="5"/>
  <c r="DC33" i="5"/>
  <c r="DB33" i="5"/>
  <c r="DI33" i="5" s="1"/>
  <c r="CS33" i="5"/>
  <c r="CR33" i="5"/>
  <c r="CQ33" i="5"/>
  <c r="CO33" i="5"/>
  <c r="CN33" i="5"/>
  <c r="CX33" i="5" s="1"/>
  <c r="CM33" i="5"/>
  <c r="CW33" i="5" s="1"/>
  <c r="CL33" i="5"/>
  <c r="CV33" i="5" s="1"/>
  <c r="DJ32" i="5"/>
  <c r="DG32" i="5"/>
  <c r="DF32" i="5"/>
  <c r="CX32" i="5"/>
  <c r="CT32" i="5"/>
  <c r="CS32" i="5"/>
  <c r="CR32" i="5"/>
  <c r="CQ32" i="5"/>
  <c r="CN32" i="5"/>
  <c r="CO32" i="5" s="1"/>
  <c r="CM32" i="5"/>
  <c r="CW32" i="5" s="1"/>
  <c r="CL32" i="5"/>
  <c r="CV32" i="5" s="1"/>
  <c r="DJ31" i="5"/>
  <c r="DF31" i="5"/>
  <c r="DC31" i="5"/>
  <c r="DB31" i="5"/>
  <c r="DI31" i="5" s="1"/>
  <c r="CV31" i="5"/>
  <c r="CS31" i="5"/>
  <c r="CR31" i="5"/>
  <c r="CQ31" i="5"/>
  <c r="CO31" i="5"/>
  <c r="CN31" i="5"/>
  <c r="CX31" i="5" s="1"/>
  <c r="CM31" i="5"/>
  <c r="CW31" i="5" s="1"/>
  <c r="CL31" i="5"/>
  <c r="DJ30" i="5"/>
  <c r="DG30" i="5"/>
  <c r="DF30" i="5"/>
  <c r="CX30" i="5"/>
  <c r="CV30" i="5"/>
  <c r="CT30" i="5"/>
  <c r="CS30" i="5"/>
  <c r="CR30" i="5"/>
  <c r="CQ30" i="5"/>
  <c r="CN30" i="5"/>
  <c r="CO30" i="5" s="1"/>
  <c r="CM30" i="5"/>
  <c r="CW30" i="5" s="1"/>
  <c r="CL30" i="5"/>
  <c r="DJ29" i="5"/>
  <c r="DF29" i="5"/>
  <c r="DC29" i="5"/>
  <c r="DB29" i="5"/>
  <c r="DI29" i="5" s="1"/>
  <c r="CS29" i="5"/>
  <c r="CR29" i="5"/>
  <c r="CQ29" i="5"/>
  <c r="CO29" i="5"/>
  <c r="CN29" i="5"/>
  <c r="CX29" i="5" s="1"/>
  <c r="CM29" i="5"/>
  <c r="CW29" i="5" s="1"/>
  <c r="CL29" i="5"/>
  <c r="CV29" i="5" s="1"/>
  <c r="DJ28" i="5"/>
  <c r="DG28" i="5"/>
  <c r="DF28" i="5"/>
  <c r="CV28" i="5"/>
  <c r="CT28" i="5"/>
  <c r="CS28" i="5"/>
  <c r="CR28" i="5"/>
  <c r="CQ28" i="5"/>
  <c r="CN28" i="5"/>
  <c r="CO28" i="5" s="1"/>
  <c r="CM28" i="5"/>
  <c r="CW28" i="5" s="1"/>
  <c r="CL28" i="5"/>
  <c r="DJ27" i="5"/>
  <c r="DF27" i="5"/>
  <c r="DC27" i="5"/>
  <c r="DB27" i="5"/>
  <c r="DI27" i="5" s="1"/>
  <c r="CV27" i="5"/>
  <c r="CS27" i="5"/>
  <c r="CR27" i="5"/>
  <c r="CQ27" i="5"/>
  <c r="CO27" i="5"/>
  <c r="CN27" i="5"/>
  <c r="CX27" i="5" s="1"/>
  <c r="CM27" i="5"/>
  <c r="CW27" i="5" s="1"/>
  <c r="CL27" i="5"/>
  <c r="DJ26" i="5"/>
  <c r="DG26" i="5"/>
  <c r="DF26" i="5"/>
  <c r="CV26" i="5"/>
  <c r="CT26" i="5"/>
  <c r="CS26" i="5"/>
  <c r="CR26" i="5"/>
  <c r="CQ26" i="5"/>
  <c r="CN26" i="5"/>
  <c r="CO26" i="5" s="1"/>
  <c r="CM26" i="5"/>
  <c r="CW26" i="5" s="1"/>
  <c r="CL26" i="5"/>
  <c r="DJ25" i="5"/>
  <c r="DF25" i="5"/>
  <c r="DC25" i="5"/>
  <c r="DB25" i="5"/>
  <c r="DI25" i="5" s="1"/>
  <c r="CV25" i="5"/>
  <c r="CS25" i="5"/>
  <c r="CR25" i="5"/>
  <c r="CQ25" i="5"/>
  <c r="CO25" i="5"/>
  <c r="CN25" i="5"/>
  <c r="CX25" i="5" s="1"/>
  <c r="CM25" i="5"/>
  <c r="CW25" i="5" s="1"/>
  <c r="CL25" i="5"/>
  <c r="DJ24" i="5"/>
  <c r="DG24" i="5"/>
  <c r="DF24" i="5"/>
  <c r="CT24" i="5"/>
  <c r="CS24" i="5"/>
  <c r="CR24" i="5"/>
  <c r="CQ24" i="5"/>
  <c r="CN24" i="5"/>
  <c r="CO24" i="5" s="1"/>
  <c r="CM24" i="5"/>
  <c r="CW24" i="5" s="1"/>
  <c r="CL24" i="5"/>
  <c r="CV24" i="5" s="1"/>
  <c r="DJ23" i="5"/>
  <c r="DF23" i="5"/>
  <c r="DC23" i="5"/>
  <c r="DB23" i="5"/>
  <c r="DI23" i="5" s="1"/>
  <c r="CV23" i="5"/>
  <c r="CS23" i="5"/>
  <c r="CR23" i="5"/>
  <c r="CQ23" i="5"/>
  <c r="CO23" i="5"/>
  <c r="CN23" i="5"/>
  <c r="CX23" i="5" s="1"/>
  <c r="CM23" i="5"/>
  <c r="CW23" i="5" s="1"/>
  <c r="CL23" i="5"/>
  <c r="DJ22" i="5"/>
  <c r="DG22" i="5"/>
  <c r="DF22" i="5"/>
  <c r="CX22" i="5"/>
  <c r="CV22" i="5"/>
  <c r="CT22" i="5"/>
  <c r="CS22" i="5"/>
  <c r="CR22" i="5"/>
  <c r="CQ22" i="5"/>
  <c r="CN22" i="5"/>
  <c r="CO22" i="5" s="1"/>
  <c r="CM22" i="5"/>
  <c r="CW22" i="5" s="1"/>
  <c r="CL22" i="5"/>
  <c r="DJ21" i="5"/>
  <c r="DF21" i="5"/>
  <c r="DC21" i="5"/>
  <c r="DB21" i="5"/>
  <c r="DI21" i="5" s="1"/>
  <c r="CS21" i="5"/>
  <c r="CR21" i="5"/>
  <c r="CQ21" i="5"/>
  <c r="CO21" i="5"/>
  <c r="CN21" i="5"/>
  <c r="CX21" i="5" s="1"/>
  <c r="CM21" i="5"/>
  <c r="CW21" i="5" s="1"/>
  <c r="CL21" i="5"/>
  <c r="CV21" i="5" s="1"/>
  <c r="DJ20" i="5"/>
  <c r="DF20" i="5"/>
  <c r="CV20" i="5"/>
  <c r="CT20" i="5"/>
  <c r="CS20" i="5"/>
  <c r="DG20" i="5" s="1"/>
  <c r="CR20" i="5"/>
  <c r="CQ20" i="5"/>
  <c r="CN20" i="5"/>
  <c r="CO20" i="5" s="1"/>
  <c r="CM20" i="5"/>
  <c r="CW20" i="5" s="1"/>
  <c r="CL20" i="5"/>
  <c r="DJ19" i="5"/>
  <c r="DF19" i="5"/>
  <c r="DC19" i="5"/>
  <c r="DB19" i="5"/>
  <c r="DI19" i="5" s="1"/>
  <c r="CV19" i="5"/>
  <c r="CS19" i="5"/>
  <c r="CR19" i="5"/>
  <c r="CQ19" i="5"/>
  <c r="CO19" i="5"/>
  <c r="CN19" i="5"/>
  <c r="CX19" i="5" s="1"/>
  <c r="CM19" i="5"/>
  <c r="CW19" i="5" s="1"/>
  <c r="CL19" i="5"/>
  <c r="DJ18" i="5"/>
  <c r="DF18" i="5"/>
  <c r="CX18" i="5"/>
  <c r="CV18" i="5"/>
  <c r="CT18" i="5"/>
  <c r="CS18" i="5"/>
  <c r="DG18" i="5" s="1"/>
  <c r="CR18" i="5"/>
  <c r="CQ18" i="5"/>
  <c r="CN18" i="5"/>
  <c r="CO18" i="5" s="1"/>
  <c r="CM18" i="5"/>
  <c r="CW18" i="5" s="1"/>
  <c r="CL18" i="5"/>
  <c r="DJ17" i="5"/>
  <c r="DI17" i="5"/>
  <c r="DF17" i="5"/>
  <c r="DC17" i="5"/>
  <c r="DB17" i="5"/>
  <c r="CV17" i="5"/>
  <c r="CS17" i="5"/>
  <c r="CR17" i="5"/>
  <c r="CQ17" i="5"/>
  <c r="CO17" i="5"/>
  <c r="CN17" i="5"/>
  <c r="CX17" i="5" s="1"/>
  <c r="CM17" i="5"/>
  <c r="CW17" i="5" s="1"/>
  <c r="CL17" i="5"/>
  <c r="DJ16" i="5"/>
  <c r="DF16" i="5"/>
  <c r="CV16" i="5"/>
  <c r="CT16" i="5"/>
  <c r="CS16" i="5"/>
  <c r="DG16" i="5" s="1"/>
  <c r="CR16" i="5"/>
  <c r="CQ16" i="5"/>
  <c r="CN16" i="5"/>
  <c r="CO16" i="5" s="1"/>
  <c r="CM16" i="5"/>
  <c r="CW16" i="5" s="1"/>
  <c r="CL16" i="5"/>
  <c r="DJ15" i="5"/>
  <c r="DI15" i="5"/>
  <c r="DF15" i="5"/>
  <c r="DC15" i="5"/>
  <c r="DB15" i="5"/>
  <c r="CS15" i="5"/>
  <c r="CR15" i="5"/>
  <c r="CQ15" i="5"/>
  <c r="CO15" i="5"/>
  <c r="CN15" i="5"/>
  <c r="CX15" i="5" s="1"/>
  <c r="CM15" i="5"/>
  <c r="CW15" i="5" s="1"/>
  <c r="CL15" i="5"/>
  <c r="CV15" i="5" s="1"/>
  <c r="DJ14" i="5"/>
  <c r="DF14" i="5"/>
  <c r="CV14" i="5"/>
  <c r="CT14" i="5"/>
  <c r="CS14" i="5"/>
  <c r="DG14" i="5" s="1"/>
  <c r="CR14" i="5"/>
  <c r="CQ14" i="5"/>
  <c r="CN14" i="5"/>
  <c r="CO14" i="5" s="1"/>
  <c r="CM14" i="5"/>
  <c r="CW14" i="5" s="1"/>
  <c r="CL14" i="5"/>
  <c r="DJ13" i="5"/>
  <c r="DI13" i="5"/>
  <c r="DF13" i="5"/>
  <c r="DC13" i="5"/>
  <c r="DB13" i="5"/>
  <c r="CS13" i="5"/>
  <c r="CR13" i="5"/>
  <c r="CQ13" i="5"/>
  <c r="DE13" i="5" s="1"/>
  <c r="CO13" i="5"/>
  <c r="CN13" i="5"/>
  <c r="CX13" i="5" s="1"/>
  <c r="CM13" i="5"/>
  <c r="CW13" i="5" s="1"/>
  <c r="CL13" i="5"/>
  <c r="CV13" i="5" s="1"/>
  <c r="DJ12" i="5"/>
  <c r="DF12" i="5"/>
  <c r="DE12" i="5"/>
  <c r="CV12" i="5"/>
  <c r="CT12" i="5"/>
  <c r="CS12" i="5"/>
  <c r="DG12" i="5" s="1"/>
  <c r="CR12" i="5"/>
  <c r="CQ12" i="5"/>
  <c r="CZ12" i="5" s="1"/>
  <c r="DA12" i="5" s="1"/>
  <c r="CN12" i="5"/>
  <c r="CO12" i="5" s="1"/>
  <c r="CM12" i="5"/>
  <c r="CW12" i="5" s="1"/>
  <c r="CL12" i="5"/>
  <c r="DJ11" i="5"/>
  <c r="DI11" i="5"/>
  <c r="DF11" i="5"/>
  <c r="DC11" i="5"/>
  <c r="DB11" i="5"/>
  <c r="CS11" i="5"/>
  <c r="DG11" i="5" s="1"/>
  <c r="CR11" i="5"/>
  <c r="CQ11" i="5"/>
  <c r="DE11" i="5" s="1"/>
  <c r="CO11" i="5"/>
  <c r="CN11" i="5"/>
  <c r="CX11" i="5" s="1"/>
  <c r="CM11" i="5"/>
  <c r="CW11" i="5" s="1"/>
  <c r="CL11" i="5"/>
  <c r="CV11" i="5" s="1"/>
  <c r="DJ10" i="5"/>
  <c r="DF10" i="5"/>
  <c r="DE10" i="5"/>
  <c r="CX10" i="5"/>
  <c r="CT10" i="5"/>
  <c r="CS10" i="5"/>
  <c r="DG10" i="5" s="1"/>
  <c r="CR10" i="5"/>
  <c r="CQ10" i="5"/>
  <c r="CZ10" i="5" s="1"/>
  <c r="DA10" i="5" s="1"/>
  <c r="CO10" i="5"/>
  <c r="CN10" i="5"/>
  <c r="CM10" i="5"/>
  <c r="CW10" i="5" s="1"/>
  <c r="CL10" i="5"/>
  <c r="CV10" i="5" s="1"/>
  <c r="DJ9" i="5"/>
  <c r="DI9" i="5"/>
  <c r="DF9" i="5"/>
  <c r="DE9" i="5"/>
  <c r="DC9" i="5"/>
  <c r="DB9" i="5"/>
  <c r="CZ9" i="5"/>
  <c r="DA9" i="5" s="1"/>
  <c r="CX9" i="5"/>
  <c r="CT9" i="5"/>
  <c r="CS9" i="5"/>
  <c r="DG9" i="5" s="1"/>
  <c r="CR9" i="5"/>
  <c r="CQ9" i="5"/>
  <c r="CN9" i="5"/>
  <c r="CO9" i="5" s="1"/>
  <c r="CM9" i="5"/>
  <c r="CW9" i="5" s="1"/>
  <c r="CL9" i="5"/>
  <c r="CV9" i="5" s="1"/>
  <c r="DJ8" i="5"/>
  <c r="DF8" i="5"/>
  <c r="CZ8" i="5"/>
  <c r="DA8" i="5" s="1"/>
  <c r="CS8" i="5"/>
  <c r="DG8" i="5" s="1"/>
  <c r="CR8" i="5"/>
  <c r="CQ8" i="5"/>
  <c r="DE8" i="5" s="1"/>
  <c r="CN8" i="5"/>
  <c r="CO8" i="5" s="1"/>
  <c r="CM8" i="5"/>
  <c r="CW8" i="5" s="1"/>
  <c r="CL8" i="5"/>
  <c r="CV8" i="5" s="1"/>
  <c r="DJ7" i="5"/>
  <c r="DI7" i="5"/>
  <c r="DF7" i="5"/>
  <c r="DC7" i="5"/>
  <c r="DB7" i="5"/>
  <c r="CZ7" i="5"/>
  <c r="DA7" i="5" s="1"/>
  <c r="CS7" i="5"/>
  <c r="DG7" i="5" s="1"/>
  <c r="CR7" i="5"/>
  <c r="CQ7" i="5"/>
  <c r="DE7" i="5" s="1"/>
  <c r="CN7" i="5"/>
  <c r="CX7" i="5" s="1"/>
  <c r="CM7" i="5"/>
  <c r="CW7" i="5" s="1"/>
  <c r="CL7" i="5"/>
  <c r="CV7" i="5" s="1"/>
  <c r="DJ6" i="5"/>
  <c r="DF6" i="5"/>
  <c r="DE6" i="5"/>
  <c r="DA6" i="5"/>
  <c r="CZ6" i="5"/>
  <c r="CX6" i="5"/>
  <c r="CS6" i="5"/>
  <c r="DG6" i="5" s="1"/>
  <c r="CR6" i="5"/>
  <c r="CQ6" i="5"/>
  <c r="CO6" i="5"/>
  <c r="CN6" i="5"/>
  <c r="CM6" i="5"/>
  <c r="CW6" i="5" s="1"/>
  <c r="CL6" i="5"/>
  <c r="CV6" i="5" s="1"/>
  <c r="DC5" i="5"/>
  <c r="DB5" i="5"/>
  <c r="DI5" i="5" s="1"/>
  <c r="CX5" i="5"/>
  <c r="CT5" i="5"/>
  <c r="CS5" i="5"/>
  <c r="DG5" i="5" s="1"/>
  <c r="CR5" i="5"/>
  <c r="DJ5" i="5" s="1"/>
  <c r="CQ5" i="5"/>
  <c r="CZ5" i="5" s="1"/>
  <c r="DA5" i="5" s="1"/>
  <c r="CO5" i="5"/>
  <c r="CN5" i="5"/>
  <c r="CM5" i="5"/>
  <c r="CW5" i="5" s="1"/>
  <c r="CL5" i="5"/>
  <c r="CV5" i="5" s="1"/>
  <c r="DG4" i="5"/>
  <c r="DC4" i="5"/>
  <c r="DB4" i="5"/>
  <c r="DI4" i="5" s="1"/>
  <c r="DA4" i="5"/>
  <c r="CW4" i="5"/>
  <c r="CV4" i="5"/>
  <c r="CT4" i="5"/>
  <c r="CS4" i="5"/>
  <c r="CR4" i="5"/>
  <c r="DJ4" i="5" s="1"/>
  <c r="CQ4" i="5"/>
  <c r="CZ4" i="5" s="1"/>
  <c r="CN4" i="5"/>
  <c r="CO4" i="5" s="1"/>
  <c r="CM4" i="5"/>
  <c r="CL4" i="5"/>
  <c r="DJ3" i="5"/>
  <c r="DF3" i="5"/>
  <c r="CS3" i="5"/>
  <c r="DG3" i="5" s="1"/>
  <c r="CR3" i="5"/>
  <c r="CQ3" i="5"/>
  <c r="CZ3" i="5" s="1"/>
  <c r="DA3" i="5" s="1"/>
  <c r="CN3" i="5"/>
  <c r="CO3" i="5" s="1"/>
  <c r="CM3" i="5"/>
  <c r="DB3" i="5" s="1"/>
  <c r="DI3" i="5" s="1"/>
  <c r="CL3" i="5"/>
  <c r="CV3" i="5" s="1"/>
  <c r="DE2" i="5"/>
  <c r="DB2" i="5"/>
  <c r="DC2" i="5" s="1"/>
  <c r="CX2" i="5"/>
  <c r="CS2" i="5"/>
  <c r="DG2" i="5" s="1"/>
  <c r="CR2" i="5"/>
  <c r="DJ2" i="5" s="1"/>
  <c r="CQ2" i="5"/>
  <c r="CZ2" i="5" s="1"/>
  <c r="DA2" i="5" s="1"/>
  <c r="CN2" i="5"/>
  <c r="CO2" i="5" s="1"/>
  <c r="CM2" i="5"/>
  <c r="CW2" i="5" s="1"/>
  <c r="CL2" i="5"/>
  <c r="CV2" i="5" s="1"/>
  <c r="BT246" i="5"/>
  <c r="BL246" i="5"/>
  <c r="BK246" i="5"/>
  <c r="BY246" i="5" s="1"/>
  <c r="BJ246" i="5"/>
  <c r="BI246" i="5"/>
  <c r="BG246" i="5"/>
  <c r="BF246" i="5"/>
  <c r="BP246" i="5" s="1"/>
  <c r="BE246" i="5"/>
  <c r="BO246" i="5" s="1"/>
  <c r="BD246" i="5"/>
  <c r="BN246" i="5" s="1"/>
  <c r="CB245" i="5"/>
  <c r="BY245" i="5"/>
  <c r="BX245" i="5"/>
  <c r="BW245" i="5"/>
  <c r="BR245" i="5"/>
  <c r="BS245" i="5" s="1"/>
  <c r="BL245" i="5"/>
  <c r="BK245" i="5"/>
  <c r="BJ245" i="5"/>
  <c r="BI245" i="5"/>
  <c r="BG245" i="5"/>
  <c r="BF245" i="5"/>
  <c r="BP245" i="5" s="1"/>
  <c r="BE245" i="5"/>
  <c r="BT245" i="5" s="1"/>
  <c r="BD245" i="5"/>
  <c r="BN245" i="5" s="1"/>
  <c r="BT244" i="5"/>
  <c r="BL244" i="5"/>
  <c r="BK244" i="5"/>
  <c r="BY244" i="5" s="1"/>
  <c r="BJ244" i="5"/>
  <c r="BI244" i="5"/>
  <c r="BG244" i="5"/>
  <c r="BF244" i="5"/>
  <c r="BP244" i="5" s="1"/>
  <c r="BE244" i="5"/>
  <c r="BO244" i="5" s="1"/>
  <c r="BD244" i="5"/>
  <c r="BN244" i="5" s="1"/>
  <c r="CB243" i="5"/>
  <c r="BY243" i="5"/>
  <c r="BX243" i="5"/>
  <c r="BW243" i="5"/>
  <c r="BR243" i="5"/>
  <c r="BS243" i="5" s="1"/>
  <c r="BL243" i="5"/>
  <c r="BK243" i="5"/>
  <c r="BJ243" i="5"/>
  <c r="BI243" i="5"/>
  <c r="BG243" i="5"/>
  <c r="BF243" i="5"/>
  <c r="BP243" i="5" s="1"/>
  <c r="BE243" i="5"/>
  <c r="BT243" i="5" s="1"/>
  <c r="BD243" i="5"/>
  <c r="BN243" i="5" s="1"/>
  <c r="BT242" i="5"/>
  <c r="BL242" i="5"/>
  <c r="BK242" i="5"/>
  <c r="BY242" i="5" s="1"/>
  <c r="BJ242" i="5"/>
  <c r="BI242" i="5"/>
  <c r="BG242" i="5"/>
  <c r="BF242" i="5"/>
  <c r="BP242" i="5" s="1"/>
  <c r="BE242" i="5"/>
  <c r="BO242" i="5" s="1"/>
  <c r="BD242" i="5"/>
  <c r="BN242" i="5" s="1"/>
  <c r="CB241" i="5"/>
  <c r="BY241" i="5"/>
  <c r="BX241" i="5"/>
  <c r="BW241" i="5"/>
  <c r="BR241" i="5"/>
  <c r="BS241" i="5" s="1"/>
  <c r="BL241" i="5"/>
  <c r="BK241" i="5"/>
  <c r="BJ241" i="5"/>
  <c r="BI241" i="5"/>
  <c r="BG241" i="5"/>
  <c r="BF241" i="5"/>
  <c r="BP241" i="5" s="1"/>
  <c r="BE241" i="5"/>
  <c r="BT241" i="5" s="1"/>
  <c r="BD241" i="5"/>
  <c r="BN241" i="5" s="1"/>
  <c r="BT240" i="5"/>
  <c r="BL240" i="5"/>
  <c r="BK240" i="5"/>
  <c r="BY240" i="5" s="1"/>
  <c r="BJ240" i="5"/>
  <c r="BI240" i="5"/>
  <c r="BG240" i="5"/>
  <c r="BF240" i="5"/>
  <c r="BP240" i="5" s="1"/>
  <c r="BE240" i="5"/>
  <c r="BO240" i="5" s="1"/>
  <c r="BD240" i="5"/>
  <c r="BN240" i="5" s="1"/>
  <c r="CB239" i="5"/>
  <c r="BY239" i="5"/>
  <c r="BX239" i="5"/>
  <c r="BL239" i="5"/>
  <c r="BK239" i="5"/>
  <c r="BJ239" i="5"/>
  <c r="BI239" i="5"/>
  <c r="BW239" i="5" s="1"/>
  <c r="BG239" i="5"/>
  <c r="BF239" i="5"/>
  <c r="BP239" i="5" s="1"/>
  <c r="BE239" i="5"/>
  <c r="BT239" i="5" s="1"/>
  <c r="BD239" i="5"/>
  <c r="BN239" i="5" s="1"/>
  <c r="BT238" i="5"/>
  <c r="BL238" i="5"/>
  <c r="BK238" i="5"/>
  <c r="BY238" i="5" s="1"/>
  <c r="BJ238" i="5"/>
  <c r="BI238" i="5"/>
  <c r="BF238" i="5"/>
  <c r="BG238" i="5" s="1"/>
  <c r="BE238" i="5"/>
  <c r="BO238" i="5" s="1"/>
  <c r="BD238" i="5"/>
  <c r="BN238" i="5" s="1"/>
  <c r="CB237" i="5"/>
  <c r="BY237" i="5"/>
  <c r="BX237" i="5"/>
  <c r="BK237" i="5"/>
  <c r="BL237" i="5" s="1"/>
  <c r="BJ237" i="5"/>
  <c r="BI237" i="5"/>
  <c r="BW237" i="5" s="1"/>
  <c r="BF237" i="5"/>
  <c r="BG237" i="5" s="1"/>
  <c r="BE237" i="5"/>
  <c r="BT237" i="5" s="1"/>
  <c r="BD237" i="5"/>
  <c r="BN237" i="5" s="1"/>
  <c r="BT236" i="5"/>
  <c r="BK236" i="5"/>
  <c r="BY236" i="5" s="1"/>
  <c r="BJ236" i="5"/>
  <c r="BI236" i="5"/>
  <c r="BF236" i="5"/>
  <c r="BG236" i="5" s="1"/>
  <c r="BE236" i="5"/>
  <c r="BO236" i="5" s="1"/>
  <c r="BD236" i="5"/>
  <c r="BN236" i="5" s="1"/>
  <c r="CB235" i="5"/>
  <c r="BY235" i="5"/>
  <c r="BX235" i="5"/>
  <c r="BO235" i="5"/>
  <c r="BK235" i="5"/>
  <c r="BL235" i="5" s="1"/>
  <c r="BJ235" i="5"/>
  <c r="BI235" i="5"/>
  <c r="BW235" i="5" s="1"/>
  <c r="BF235" i="5"/>
  <c r="BG235" i="5" s="1"/>
  <c r="BE235" i="5"/>
  <c r="BT235" i="5" s="1"/>
  <c r="BD235" i="5"/>
  <c r="BN235" i="5" s="1"/>
  <c r="BX234" i="5"/>
  <c r="BT234" i="5"/>
  <c r="BN234" i="5"/>
  <c r="BK234" i="5"/>
  <c r="BY234" i="5" s="1"/>
  <c r="BJ234" i="5"/>
  <c r="CB234" i="5" s="1"/>
  <c r="BI234" i="5"/>
  <c r="BF234" i="5"/>
  <c r="BG234" i="5" s="1"/>
  <c r="BE234" i="5"/>
  <c r="BO234" i="5" s="1"/>
  <c r="BD234" i="5"/>
  <c r="CB233" i="5"/>
  <c r="BY233" i="5"/>
  <c r="BX233" i="5"/>
  <c r="BN233" i="5"/>
  <c r="BK233" i="5"/>
  <c r="BL233" i="5" s="1"/>
  <c r="BJ233" i="5"/>
  <c r="BI233" i="5"/>
  <c r="BF233" i="5"/>
  <c r="BG233" i="5" s="1"/>
  <c r="BE233" i="5"/>
  <c r="BT233" i="5" s="1"/>
  <c r="BD233" i="5"/>
  <c r="BT232" i="5"/>
  <c r="BK232" i="5"/>
  <c r="BY232" i="5" s="1"/>
  <c r="BJ232" i="5"/>
  <c r="CB232" i="5" s="1"/>
  <c r="BI232" i="5"/>
  <c r="BF232" i="5"/>
  <c r="BG232" i="5" s="1"/>
  <c r="BE232" i="5"/>
  <c r="BO232" i="5" s="1"/>
  <c r="BD232" i="5"/>
  <c r="BN232" i="5" s="1"/>
  <c r="CB231" i="5"/>
  <c r="BY231" i="5"/>
  <c r="BX231" i="5"/>
  <c r="BO231" i="5"/>
  <c r="BK231" i="5"/>
  <c r="BL231" i="5" s="1"/>
  <c r="BJ231" i="5"/>
  <c r="BI231" i="5"/>
  <c r="BF231" i="5"/>
  <c r="BG231" i="5" s="1"/>
  <c r="BE231" i="5"/>
  <c r="BT231" i="5" s="1"/>
  <c r="BD231" i="5"/>
  <c r="BN231" i="5" s="1"/>
  <c r="BX230" i="5"/>
  <c r="BT230" i="5"/>
  <c r="BN230" i="5"/>
  <c r="BK230" i="5"/>
  <c r="BY230" i="5" s="1"/>
  <c r="BJ230" i="5"/>
  <c r="CB230" i="5" s="1"/>
  <c r="BI230" i="5"/>
  <c r="BF230" i="5"/>
  <c r="BG230" i="5" s="1"/>
  <c r="BE230" i="5"/>
  <c r="BO230" i="5" s="1"/>
  <c r="BD230" i="5"/>
  <c r="CB229" i="5"/>
  <c r="BY229" i="5"/>
  <c r="BX229" i="5"/>
  <c r="BN229" i="5"/>
  <c r="BK229" i="5"/>
  <c r="BL229" i="5" s="1"/>
  <c r="BJ229" i="5"/>
  <c r="BI229" i="5"/>
  <c r="BF229" i="5"/>
  <c r="BG229" i="5" s="1"/>
  <c r="BE229" i="5"/>
  <c r="BT229" i="5" s="1"/>
  <c r="BD229" i="5"/>
  <c r="BT228" i="5"/>
  <c r="BK228" i="5"/>
  <c r="BY228" i="5" s="1"/>
  <c r="BJ228" i="5"/>
  <c r="CB228" i="5" s="1"/>
  <c r="BI228" i="5"/>
  <c r="BF228" i="5"/>
  <c r="BG228" i="5" s="1"/>
  <c r="BE228" i="5"/>
  <c r="BO228" i="5" s="1"/>
  <c r="BD228" i="5"/>
  <c r="BN228" i="5" s="1"/>
  <c r="BY227" i="5"/>
  <c r="BX227" i="5"/>
  <c r="BO227" i="5"/>
  <c r="BK227" i="5"/>
  <c r="BL227" i="5" s="1"/>
  <c r="BJ227" i="5"/>
  <c r="CB227" i="5" s="1"/>
  <c r="BI227" i="5"/>
  <c r="BF227" i="5"/>
  <c r="BG227" i="5" s="1"/>
  <c r="BE227" i="5"/>
  <c r="BT227" i="5" s="1"/>
  <c r="CA227" i="5" s="1"/>
  <c r="BD227" i="5"/>
  <c r="BN227" i="5" s="1"/>
  <c r="CA226" i="5"/>
  <c r="BT226" i="5"/>
  <c r="BU226" i="5" s="1"/>
  <c r="BP226" i="5"/>
  <c r="BK226" i="5"/>
  <c r="BY226" i="5" s="1"/>
  <c r="BJ226" i="5"/>
  <c r="CB226" i="5" s="1"/>
  <c r="BI226" i="5"/>
  <c r="BF226" i="5"/>
  <c r="BG226" i="5" s="1"/>
  <c r="BE226" i="5"/>
  <c r="BO226" i="5" s="1"/>
  <c r="BD226" i="5"/>
  <c r="BN226" i="5" s="1"/>
  <c r="BX225" i="5"/>
  <c r="BN225" i="5"/>
  <c r="BK225" i="5"/>
  <c r="BL225" i="5" s="1"/>
  <c r="BJ225" i="5"/>
  <c r="CB225" i="5" s="1"/>
  <c r="BI225" i="5"/>
  <c r="BF225" i="5"/>
  <c r="BG225" i="5" s="1"/>
  <c r="BE225" i="5"/>
  <c r="BT225" i="5" s="1"/>
  <c r="BU225" i="5" s="1"/>
  <c r="BD225" i="5"/>
  <c r="BX224" i="5"/>
  <c r="BU224" i="5"/>
  <c r="BT224" i="5"/>
  <c r="CA224" i="5" s="1"/>
  <c r="BN224" i="5"/>
  <c r="BK224" i="5"/>
  <c r="BJ224" i="5"/>
  <c r="CB224" i="5" s="1"/>
  <c r="BI224" i="5"/>
  <c r="BF224" i="5"/>
  <c r="BG224" i="5" s="1"/>
  <c r="BE224" i="5"/>
  <c r="BO224" i="5" s="1"/>
  <c r="BD224" i="5"/>
  <c r="CA223" i="5"/>
  <c r="BY223" i="5"/>
  <c r="BX223" i="5"/>
  <c r="BP223" i="5"/>
  <c r="BK223" i="5"/>
  <c r="BL223" i="5" s="1"/>
  <c r="BJ223" i="5"/>
  <c r="CB223" i="5" s="1"/>
  <c r="BI223" i="5"/>
  <c r="BF223" i="5"/>
  <c r="BG223" i="5" s="1"/>
  <c r="BE223" i="5"/>
  <c r="BT223" i="5" s="1"/>
  <c r="BU223" i="5" s="1"/>
  <c r="BD223" i="5"/>
  <c r="BN223" i="5" s="1"/>
  <c r="BX222" i="5"/>
  <c r="BT222" i="5"/>
  <c r="BU222" i="5" s="1"/>
  <c r="BN222" i="5"/>
  <c r="BK222" i="5"/>
  <c r="BJ222" i="5"/>
  <c r="CB222" i="5" s="1"/>
  <c r="BI222" i="5"/>
  <c r="BF222" i="5"/>
  <c r="BG222" i="5" s="1"/>
  <c r="BE222" i="5"/>
  <c r="BO222" i="5" s="1"/>
  <c r="BD222" i="5"/>
  <c r="BY221" i="5"/>
  <c r="BX221" i="5"/>
  <c r="BP221" i="5"/>
  <c r="BO221" i="5"/>
  <c r="BK221" i="5"/>
  <c r="BL221" i="5" s="1"/>
  <c r="BJ221" i="5"/>
  <c r="CB221" i="5" s="1"/>
  <c r="BI221" i="5"/>
  <c r="BF221" i="5"/>
  <c r="BG221" i="5" s="1"/>
  <c r="BE221" i="5"/>
  <c r="BT221" i="5" s="1"/>
  <c r="CA221" i="5" s="1"/>
  <c r="BD221" i="5"/>
  <c r="BN221" i="5" s="1"/>
  <c r="CA220" i="5"/>
  <c r="BT220" i="5"/>
  <c r="BU220" i="5" s="1"/>
  <c r="BP220" i="5"/>
  <c r="BK220" i="5"/>
  <c r="BJ220" i="5"/>
  <c r="CB220" i="5" s="1"/>
  <c r="BI220" i="5"/>
  <c r="BF220" i="5"/>
  <c r="BG220" i="5" s="1"/>
  <c r="BE220" i="5"/>
  <c r="BO220" i="5" s="1"/>
  <c r="BD220" i="5"/>
  <c r="BN220" i="5" s="1"/>
  <c r="CA219" i="5"/>
  <c r="BX219" i="5"/>
  <c r="BU219" i="5"/>
  <c r="BO219" i="5"/>
  <c r="BN219" i="5"/>
  <c r="BK219" i="5"/>
  <c r="BL219" i="5" s="1"/>
  <c r="BJ219" i="5"/>
  <c r="CB219" i="5" s="1"/>
  <c r="BI219" i="5"/>
  <c r="BF219" i="5"/>
  <c r="BG219" i="5" s="1"/>
  <c r="BE219" i="5"/>
  <c r="BT219" i="5" s="1"/>
  <c r="BD219" i="5"/>
  <c r="CA218" i="5"/>
  <c r="BX218" i="5"/>
  <c r="BU218" i="5"/>
  <c r="BT218" i="5"/>
  <c r="BP218" i="5"/>
  <c r="BK218" i="5"/>
  <c r="BJ218" i="5"/>
  <c r="CB218" i="5" s="1"/>
  <c r="BI218" i="5"/>
  <c r="BF218" i="5"/>
  <c r="BG218" i="5" s="1"/>
  <c r="BE218" i="5"/>
  <c r="BO218" i="5" s="1"/>
  <c r="BD218" i="5"/>
  <c r="BN218" i="5" s="1"/>
  <c r="BX217" i="5"/>
  <c r="BN217" i="5"/>
  <c r="BK217" i="5"/>
  <c r="BL217" i="5" s="1"/>
  <c r="BJ217" i="5"/>
  <c r="CB217" i="5" s="1"/>
  <c r="BI217" i="5"/>
  <c r="BF217" i="5"/>
  <c r="BG217" i="5" s="1"/>
  <c r="BE217" i="5"/>
  <c r="BT217" i="5" s="1"/>
  <c r="CA217" i="5" s="1"/>
  <c r="BD217" i="5"/>
  <c r="BP216" i="5"/>
  <c r="BO216" i="5"/>
  <c r="BK216" i="5"/>
  <c r="BJ216" i="5"/>
  <c r="CB216" i="5" s="1"/>
  <c r="BI216" i="5"/>
  <c r="BF216" i="5"/>
  <c r="BG216" i="5" s="1"/>
  <c r="BE216" i="5"/>
  <c r="BT216" i="5" s="1"/>
  <c r="BD216" i="5"/>
  <c r="BN216" i="5" s="1"/>
  <c r="BT215" i="5"/>
  <c r="BU215" i="5" s="1"/>
  <c r="BO215" i="5"/>
  <c r="BN215" i="5"/>
  <c r="BK215" i="5"/>
  <c r="BL215" i="5" s="1"/>
  <c r="BJ215" i="5"/>
  <c r="CB215" i="5" s="1"/>
  <c r="BI215" i="5"/>
  <c r="BF215" i="5"/>
  <c r="BG215" i="5" s="1"/>
  <c r="BE215" i="5"/>
  <c r="BD215" i="5"/>
  <c r="BN214" i="5"/>
  <c r="BK214" i="5"/>
  <c r="BL214" i="5" s="1"/>
  <c r="BJ214" i="5"/>
  <c r="CB214" i="5" s="1"/>
  <c r="BI214" i="5"/>
  <c r="BF214" i="5"/>
  <c r="BG214" i="5" s="1"/>
  <c r="BE214" i="5"/>
  <c r="BT214" i="5" s="1"/>
  <c r="BD214" i="5"/>
  <c r="BP213" i="5"/>
  <c r="BK213" i="5"/>
  <c r="BL213" i="5" s="1"/>
  <c r="BJ213" i="5"/>
  <c r="CB213" i="5" s="1"/>
  <c r="BI213" i="5"/>
  <c r="BF213" i="5"/>
  <c r="BG213" i="5" s="1"/>
  <c r="BE213" i="5"/>
  <c r="BO213" i="5" s="1"/>
  <c r="BD213" i="5"/>
  <c r="BN213" i="5" s="1"/>
  <c r="BU212" i="5"/>
  <c r="BT212" i="5"/>
  <c r="CA212" i="5" s="1"/>
  <c r="BP212" i="5"/>
  <c r="BO212" i="5"/>
  <c r="BK212" i="5"/>
  <c r="BL212" i="5" s="1"/>
  <c r="BJ212" i="5"/>
  <c r="CB212" i="5" s="1"/>
  <c r="BI212" i="5"/>
  <c r="BF212" i="5"/>
  <c r="BG212" i="5" s="1"/>
  <c r="BE212" i="5"/>
  <c r="BD212" i="5"/>
  <c r="BN212" i="5" s="1"/>
  <c r="CA211" i="5"/>
  <c r="BT211" i="5"/>
  <c r="BU211" i="5" s="1"/>
  <c r="BO211" i="5"/>
  <c r="BN211" i="5"/>
  <c r="BK211" i="5"/>
  <c r="BL211" i="5" s="1"/>
  <c r="BJ211" i="5"/>
  <c r="CB211" i="5" s="1"/>
  <c r="BI211" i="5"/>
  <c r="BF211" i="5"/>
  <c r="BG211" i="5" s="1"/>
  <c r="BE211" i="5"/>
  <c r="BD211" i="5"/>
  <c r="BN210" i="5"/>
  <c r="BK210" i="5"/>
  <c r="BL210" i="5" s="1"/>
  <c r="BJ210" i="5"/>
  <c r="CB210" i="5" s="1"/>
  <c r="BI210" i="5"/>
  <c r="BF210" i="5"/>
  <c r="BG210" i="5" s="1"/>
  <c r="BE210" i="5"/>
  <c r="BT210" i="5" s="1"/>
  <c r="BD210" i="5"/>
  <c r="BP209" i="5"/>
  <c r="BK209" i="5"/>
  <c r="BL209" i="5" s="1"/>
  <c r="BJ209" i="5"/>
  <c r="CB209" i="5" s="1"/>
  <c r="BI209" i="5"/>
  <c r="BF209" i="5"/>
  <c r="BG209" i="5" s="1"/>
  <c r="BE209" i="5"/>
  <c r="BT209" i="5" s="1"/>
  <c r="BD209" i="5"/>
  <c r="BN209" i="5" s="1"/>
  <c r="BR208" i="5"/>
  <c r="BS208" i="5" s="1"/>
  <c r="BP208" i="5"/>
  <c r="BK208" i="5"/>
  <c r="BL208" i="5" s="1"/>
  <c r="BJ208" i="5"/>
  <c r="CB208" i="5" s="1"/>
  <c r="BI208" i="5"/>
  <c r="BW208" i="5" s="1"/>
  <c r="BF208" i="5"/>
  <c r="BG208" i="5" s="1"/>
  <c r="BE208" i="5"/>
  <c r="BT208" i="5" s="1"/>
  <c r="BD208" i="5"/>
  <c r="BN208" i="5" s="1"/>
  <c r="BY207" i="5"/>
  <c r="BX207" i="5"/>
  <c r="BT207" i="5"/>
  <c r="BU207" i="5" s="1"/>
  <c r="BS207" i="5"/>
  <c r="BN207" i="5"/>
  <c r="BL207" i="5"/>
  <c r="BK207" i="5"/>
  <c r="BJ207" i="5"/>
  <c r="CB207" i="5" s="1"/>
  <c r="BI207" i="5"/>
  <c r="BR207" i="5" s="1"/>
  <c r="BF207" i="5"/>
  <c r="BG207" i="5" s="1"/>
  <c r="BE207" i="5"/>
  <c r="BO207" i="5" s="1"/>
  <c r="BD207" i="5"/>
  <c r="CB206" i="5"/>
  <c r="CA206" i="5"/>
  <c r="BW206" i="5"/>
  <c r="BU206" i="5"/>
  <c r="BT206" i="5"/>
  <c r="BR206" i="5"/>
  <c r="BS206" i="5" s="1"/>
  <c r="BK206" i="5"/>
  <c r="BY206" i="5" s="1"/>
  <c r="BJ206" i="5"/>
  <c r="BX206" i="5" s="1"/>
  <c r="BI206" i="5"/>
  <c r="BF206" i="5"/>
  <c r="BG206" i="5" s="1"/>
  <c r="BE206" i="5"/>
  <c r="BO206" i="5" s="1"/>
  <c r="BD206" i="5"/>
  <c r="BN206" i="5" s="1"/>
  <c r="CB205" i="5"/>
  <c r="BW205" i="5"/>
  <c r="BR205" i="5"/>
  <c r="BS205" i="5" s="1"/>
  <c r="BK205" i="5"/>
  <c r="BL205" i="5" s="1"/>
  <c r="BJ205" i="5"/>
  <c r="BX205" i="5" s="1"/>
  <c r="BI205" i="5"/>
  <c r="BF205" i="5"/>
  <c r="BG205" i="5" s="1"/>
  <c r="BE205" i="5"/>
  <c r="BT205" i="5" s="1"/>
  <c r="BD205" i="5"/>
  <c r="BN205" i="5" s="1"/>
  <c r="CB204" i="5"/>
  <c r="CA204" i="5"/>
  <c r="BW204" i="5"/>
  <c r="BU204" i="5"/>
  <c r="BT204" i="5"/>
  <c r="BR204" i="5"/>
  <c r="BS204" i="5" s="1"/>
  <c r="BK204" i="5"/>
  <c r="BY204" i="5" s="1"/>
  <c r="BJ204" i="5"/>
  <c r="BX204" i="5" s="1"/>
  <c r="BI204" i="5"/>
  <c r="BF204" i="5"/>
  <c r="BG204" i="5" s="1"/>
  <c r="BE204" i="5"/>
  <c r="BO204" i="5" s="1"/>
  <c r="BD204" i="5"/>
  <c r="BN204" i="5" s="1"/>
  <c r="CB203" i="5"/>
  <c r="BW203" i="5"/>
  <c r="BR203" i="5"/>
  <c r="BS203" i="5" s="1"/>
  <c r="BK203" i="5"/>
  <c r="BL203" i="5" s="1"/>
  <c r="BJ203" i="5"/>
  <c r="BX203" i="5" s="1"/>
  <c r="BI203" i="5"/>
  <c r="BF203" i="5"/>
  <c r="BG203" i="5" s="1"/>
  <c r="BE203" i="5"/>
  <c r="BT203" i="5" s="1"/>
  <c r="BD203" i="5"/>
  <c r="BN203" i="5" s="1"/>
  <c r="CB202" i="5"/>
  <c r="CA202" i="5"/>
  <c r="BW202" i="5"/>
  <c r="BU202" i="5"/>
  <c r="BT202" i="5"/>
  <c r="BR202" i="5"/>
  <c r="BS202" i="5" s="1"/>
  <c r="BK202" i="5"/>
  <c r="BY202" i="5" s="1"/>
  <c r="BJ202" i="5"/>
  <c r="BX202" i="5" s="1"/>
  <c r="BI202" i="5"/>
  <c r="BF202" i="5"/>
  <c r="BG202" i="5" s="1"/>
  <c r="BE202" i="5"/>
  <c r="BO202" i="5" s="1"/>
  <c r="BD202" i="5"/>
  <c r="BN202" i="5" s="1"/>
  <c r="CB201" i="5"/>
  <c r="BW201" i="5"/>
  <c r="BR201" i="5"/>
  <c r="BS201" i="5" s="1"/>
  <c r="BK201" i="5"/>
  <c r="BL201" i="5" s="1"/>
  <c r="BJ201" i="5"/>
  <c r="BX201" i="5" s="1"/>
  <c r="BI201" i="5"/>
  <c r="BF201" i="5"/>
  <c r="BG201" i="5" s="1"/>
  <c r="BE201" i="5"/>
  <c r="BT201" i="5" s="1"/>
  <c r="BD201" i="5"/>
  <c r="BN201" i="5" s="1"/>
  <c r="CB200" i="5"/>
  <c r="CA200" i="5"/>
  <c r="BW200" i="5"/>
  <c r="BU200" i="5"/>
  <c r="BT200" i="5"/>
  <c r="BR200" i="5"/>
  <c r="BS200" i="5" s="1"/>
  <c r="BK200" i="5"/>
  <c r="BY200" i="5" s="1"/>
  <c r="BJ200" i="5"/>
  <c r="BX200" i="5" s="1"/>
  <c r="BI200" i="5"/>
  <c r="BF200" i="5"/>
  <c r="BG200" i="5" s="1"/>
  <c r="BE200" i="5"/>
  <c r="BO200" i="5" s="1"/>
  <c r="BD200" i="5"/>
  <c r="BN200" i="5" s="1"/>
  <c r="CB199" i="5"/>
  <c r="BW199" i="5"/>
  <c r="BR199" i="5"/>
  <c r="BS199" i="5" s="1"/>
  <c r="BK199" i="5"/>
  <c r="BL199" i="5" s="1"/>
  <c r="BJ199" i="5"/>
  <c r="BX199" i="5" s="1"/>
  <c r="BI199" i="5"/>
  <c r="BF199" i="5"/>
  <c r="BG199" i="5" s="1"/>
  <c r="BE199" i="5"/>
  <c r="BT199" i="5" s="1"/>
  <c r="BD199" i="5"/>
  <c r="BN199" i="5" s="1"/>
  <c r="CB198" i="5"/>
  <c r="BW198" i="5"/>
  <c r="BR198" i="5"/>
  <c r="BS198" i="5" s="1"/>
  <c r="BK198" i="5"/>
  <c r="BY198" i="5" s="1"/>
  <c r="BJ198" i="5"/>
  <c r="BX198" i="5" s="1"/>
  <c r="BI198" i="5"/>
  <c r="BF198" i="5"/>
  <c r="BE198" i="5"/>
  <c r="BO198" i="5" s="1"/>
  <c r="BD198" i="5"/>
  <c r="BN198" i="5" s="1"/>
  <c r="CB197" i="5"/>
  <c r="BW197" i="5"/>
  <c r="BR197" i="5"/>
  <c r="BS197" i="5" s="1"/>
  <c r="BK197" i="5"/>
  <c r="BJ197" i="5"/>
  <c r="BX197" i="5" s="1"/>
  <c r="BI197" i="5"/>
  <c r="BF197" i="5"/>
  <c r="BE197" i="5"/>
  <c r="BT197" i="5" s="1"/>
  <c r="CA197" i="5" s="1"/>
  <c r="BD197" i="5"/>
  <c r="BN197" i="5" s="1"/>
  <c r="CB196" i="5"/>
  <c r="BW196" i="5"/>
  <c r="BR196" i="5"/>
  <c r="BS196" i="5" s="1"/>
  <c r="BP196" i="5"/>
  <c r="BK196" i="5"/>
  <c r="BJ196" i="5"/>
  <c r="BX196" i="5" s="1"/>
  <c r="BI196" i="5"/>
  <c r="BF196" i="5"/>
  <c r="BG196" i="5" s="1"/>
  <c r="BE196" i="5"/>
  <c r="BO196" i="5" s="1"/>
  <c r="BD196" i="5"/>
  <c r="BN196" i="5" s="1"/>
  <c r="CB195" i="5"/>
  <c r="BW195" i="5"/>
  <c r="BU195" i="5"/>
  <c r="BR195" i="5"/>
  <c r="BS195" i="5" s="1"/>
  <c r="BK195" i="5"/>
  <c r="BJ195" i="5"/>
  <c r="BX195" i="5" s="1"/>
  <c r="BI195" i="5"/>
  <c r="BF195" i="5"/>
  <c r="BG195" i="5" s="1"/>
  <c r="BE195" i="5"/>
  <c r="BT195" i="5" s="1"/>
  <c r="CA195" i="5" s="1"/>
  <c r="BD195" i="5"/>
  <c r="BN195" i="5" s="1"/>
  <c r="CB194" i="5"/>
  <c r="BW194" i="5"/>
  <c r="BR194" i="5"/>
  <c r="BS194" i="5" s="1"/>
  <c r="BP194" i="5"/>
  <c r="BK194" i="5"/>
  <c r="BJ194" i="5"/>
  <c r="BX194" i="5" s="1"/>
  <c r="BI194" i="5"/>
  <c r="BF194" i="5"/>
  <c r="BG194" i="5" s="1"/>
  <c r="BE194" i="5"/>
  <c r="BO194" i="5" s="1"/>
  <c r="BD194" i="5"/>
  <c r="BN194" i="5" s="1"/>
  <c r="CB193" i="5"/>
  <c r="BW193" i="5"/>
  <c r="BU193" i="5"/>
  <c r="BR193" i="5"/>
  <c r="BS193" i="5" s="1"/>
  <c r="BK193" i="5"/>
  <c r="BJ193" i="5"/>
  <c r="BX193" i="5" s="1"/>
  <c r="BI193" i="5"/>
  <c r="BF193" i="5"/>
  <c r="BG193" i="5" s="1"/>
  <c r="BE193" i="5"/>
  <c r="BT193" i="5" s="1"/>
  <c r="CA193" i="5" s="1"/>
  <c r="BD193" i="5"/>
  <c r="BN193" i="5" s="1"/>
  <c r="CB192" i="5"/>
  <c r="BW192" i="5"/>
  <c r="BR192" i="5"/>
  <c r="BS192" i="5" s="1"/>
  <c r="BP192" i="5"/>
  <c r="BK192" i="5"/>
  <c r="BJ192" i="5"/>
  <c r="BX192" i="5" s="1"/>
  <c r="BI192" i="5"/>
  <c r="BF192" i="5"/>
  <c r="BG192" i="5" s="1"/>
  <c r="BE192" i="5"/>
  <c r="BO192" i="5" s="1"/>
  <c r="BD192" i="5"/>
  <c r="BN192" i="5" s="1"/>
  <c r="CB191" i="5"/>
  <c r="BW191" i="5"/>
  <c r="BU191" i="5"/>
  <c r="BR191" i="5"/>
  <c r="BS191" i="5" s="1"/>
  <c r="BK191" i="5"/>
  <c r="BJ191" i="5"/>
  <c r="BX191" i="5" s="1"/>
  <c r="BI191" i="5"/>
  <c r="BF191" i="5"/>
  <c r="BG191" i="5" s="1"/>
  <c r="BE191" i="5"/>
  <c r="BT191" i="5" s="1"/>
  <c r="CA191" i="5" s="1"/>
  <c r="BD191" i="5"/>
  <c r="BN191" i="5" s="1"/>
  <c r="CB190" i="5"/>
  <c r="BW190" i="5"/>
  <c r="BR190" i="5"/>
  <c r="BS190" i="5" s="1"/>
  <c r="BP190" i="5"/>
  <c r="BK190" i="5"/>
  <c r="BJ190" i="5"/>
  <c r="BX190" i="5" s="1"/>
  <c r="BI190" i="5"/>
  <c r="BF190" i="5"/>
  <c r="BG190" i="5" s="1"/>
  <c r="BE190" i="5"/>
  <c r="BO190" i="5" s="1"/>
  <c r="BD190" i="5"/>
  <c r="BN190" i="5" s="1"/>
  <c r="CB189" i="5"/>
  <c r="BW189" i="5"/>
  <c r="BU189" i="5"/>
  <c r="BR189" i="5"/>
  <c r="BS189" i="5" s="1"/>
  <c r="BK189" i="5"/>
  <c r="BJ189" i="5"/>
  <c r="BX189" i="5" s="1"/>
  <c r="BI189" i="5"/>
  <c r="BF189" i="5"/>
  <c r="BG189" i="5" s="1"/>
  <c r="BE189" i="5"/>
  <c r="BT189" i="5" s="1"/>
  <c r="CA189" i="5" s="1"/>
  <c r="BD189" i="5"/>
  <c r="BN189" i="5" s="1"/>
  <c r="CB188" i="5"/>
  <c r="BW188" i="5"/>
  <c r="BR188" i="5"/>
  <c r="BS188" i="5" s="1"/>
  <c r="BP188" i="5"/>
  <c r="BK188" i="5"/>
  <c r="BJ188" i="5"/>
  <c r="BX188" i="5" s="1"/>
  <c r="BI188" i="5"/>
  <c r="BF188" i="5"/>
  <c r="BG188" i="5" s="1"/>
  <c r="BE188" i="5"/>
  <c r="BO188" i="5" s="1"/>
  <c r="BD188" i="5"/>
  <c r="BN188" i="5" s="1"/>
  <c r="CB187" i="5"/>
  <c r="BW187" i="5"/>
  <c r="BU187" i="5"/>
  <c r="BR187" i="5"/>
  <c r="BS187" i="5" s="1"/>
  <c r="BK187" i="5"/>
  <c r="BJ187" i="5"/>
  <c r="BX187" i="5" s="1"/>
  <c r="BI187" i="5"/>
  <c r="BF187" i="5"/>
  <c r="BG187" i="5" s="1"/>
  <c r="BE187" i="5"/>
  <c r="BT187" i="5" s="1"/>
  <c r="CA187" i="5" s="1"/>
  <c r="BD187" i="5"/>
  <c r="BN187" i="5" s="1"/>
  <c r="CB186" i="5"/>
  <c r="BW186" i="5"/>
  <c r="BR186" i="5"/>
  <c r="BS186" i="5" s="1"/>
  <c r="BP186" i="5"/>
  <c r="BK186" i="5"/>
  <c r="BJ186" i="5"/>
  <c r="BX186" i="5" s="1"/>
  <c r="BI186" i="5"/>
  <c r="BF186" i="5"/>
  <c r="BG186" i="5" s="1"/>
  <c r="BE186" i="5"/>
  <c r="BO186" i="5" s="1"/>
  <c r="BD186" i="5"/>
  <c r="BN186" i="5" s="1"/>
  <c r="CB185" i="5"/>
  <c r="BW185" i="5"/>
  <c r="BU185" i="5"/>
  <c r="BR185" i="5"/>
  <c r="BS185" i="5" s="1"/>
  <c r="BK185" i="5"/>
  <c r="BJ185" i="5"/>
  <c r="BX185" i="5" s="1"/>
  <c r="BI185" i="5"/>
  <c r="BF185" i="5"/>
  <c r="BG185" i="5" s="1"/>
  <c r="BE185" i="5"/>
  <c r="BT185" i="5" s="1"/>
  <c r="CA185" i="5" s="1"/>
  <c r="BD185" i="5"/>
  <c r="BN185" i="5" s="1"/>
  <c r="CB184" i="5"/>
  <c r="BW184" i="5"/>
  <c r="BR184" i="5"/>
  <c r="BS184" i="5" s="1"/>
  <c r="BP184" i="5"/>
  <c r="BK184" i="5"/>
  <c r="BJ184" i="5"/>
  <c r="BX184" i="5" s="1"/>
  <c r="BI184" i="5"/>
  <c r="BF184" i="5"/>
  <c r="BG184" i="5" s="1"/>
  <c r="BE184" i="5"/>
  <c r="BO184" i="5" s="1"/>
  <c r="BD184" i="5"/>
  <c r="BN184" i="5" s="1"/>
  <c r="CB183" i="5"/>
  <c r="BW183" i="5"/>
  <c r="BU183" i="5"/>
  <c r="BR183" i="5"/>
  <c r="BS183" i="5" s="1"/>
  <c r="BK183" i="5"/>
  <c r="BJ183" i="5"/>
  <c r="BX183" i="5" s="1"/>
  <c r="BI183" i="5"/>
  <c r="BF183" i="5"/>
  <c r="BG183" i="5" s="1"/>
  <c r="BE183" i="5"/>
  <c r="BT183" i="5" s="1"/>
  <c r="CA183" i="5" s="1"/>
  <c r="BD183" i="5"/>
  <c r="BN183" i="5" s="1"/>
  <c r="CB182" i="5"/>
  <c r="BW182" i="5"/>
  <c r="BR182" i="5"/>
  <c r="BS182" i="5" s="1"/>
  <c r="BP182" i="5"/>
  <c r="BK182" i="5"/>
  <c r="BJ182" i="5"/>
  <c r="BX182" i="5" s="1"/>
  <c r="BI182" i="5"/>
  <c r="BF182" i="5"/>
  <c r="BG182" i="5" s="1"/>
  <c r="BE182" i="5"/>
  <c r="BO182" i="5" s="1"/>
  <c r="BD182" i="5"/>
  <c r="BN182" i="5" s="1"/>
  <c r="CB181" i="5"/>
  <c r="BW181" i="5"/>
  <c r="BU181" i="5"/>
  <c r="BR181" i="5"/>
  <c r="BS181" i="5" s="1"/>
  <c r="BK181" i="5"/>
  <c r="BJ181" i="5"/>
  <c r="BX181" i="5" s="1"/>
  <c r="BI181" i="5"/>
  <c r="BF181" i="5"/>
  <c r="BG181" i="5" s="1"/>
  <c r="BE181" i="5"/>
  <c r="BT181" i="5" s="1"/>
  <c r="CA181" i="5" s="1"/>
  <c r="BD181" i="5"/>
  <c r="BN181" i="5" s="1"/>
  <c r="CB180" i="5"/>
  <c r="BW180" i="5"/>
  <c r="BR180" i="5"/>
  <c r="BS180" i="5" s="1"/>
  <c r="BP180" i="5"/>
  <c r="BK180" i="5"/>
  <c r="BJ180" i="5"/>
  <c r="BX180" i="5" s="1"/>
  <c r="BI180" i="5"/>
  <c r="BF180" i="5"/>
  <c r="BG180" i="5" s="1"/>
  <c r="BE180" i="5"/>
  <c r="BO180" i="5" s="1"/>
  <c r="BD180" i="5"/>
  <c r="BN180" i="5" s="1"/>
  <c r="CB179" i="5"/>
  <c r="BW179" i="5"/>
  <c r="BU179" i="5"/>
  <c r="BR179" i="5"/>
  <c r="BS179" i="5" s="1"/>
  <c r="BK179" i="5"/>
  <c r="BJ179" i="5"/>
  <c r="BX179" i="5" s="1"/>
  <c r="BI179" i="5"/>
  <c r="BF179" i="5"/>
  <c r="BG179" i="5" s="1"/>
  <c r="BE179" i="5"/>
  <c r="BT179" i="5" s="1"/>
  <c r="CA179" i="5" s="1"/>
  <c r="BD179" i="5"/>
  <c r="BN179" i="5" s="1"/>
  <c r="CB178" i="5"/>
  <c r="BW178" i="5"/>
  <c r="BR178" i="5"/>
  <c r="BS178" i="5" s="1"/>
  <c r="BP178" i="5"/>
  <c r="BK178" i="5"/>
  <c r="BJ178" i="5"/>
  <c r="BX178" i="5" s="1"/>
  <c r="BI178" i="5"/>
  <c r="BF178" i="5"/>
  <c r="BG178" i="5" s="1"/>
  <c r="BE178" i="5"/>
  <c r="BO178" i="5" s="1"/>
  <c r="BD178" i="5"/>
  <c r="BN178" i="5" s="1"/>
  <c r="CB177" i="5"/>
  <c r="BW177" i="5"/>
  <c r="BU177" i="5"/>
  <c r="BR177" i="5"/>
  <c r="BS177" i="5" s="1"/>
  <c r="BK177" i="5"/>
  <c r="BJ177" i="5"/>
  <c r="BX177" i="5" s="1"/>
  <c r="BI177" i="5"/>
  <c r="BF177" i="5"/>
  <c r="BG177" i="5" s="1"/>
  <c r="BE177" i="5"/>
  <c r="BT177" i="5" s="1"/>
  <c r="CA177" i="5" s="1"/>
  <c r="BD177" i="5"/>
  <c r="BN177" i="5" s="1"/>
  <c r="CB176" i="5"/>
  <c r="BW176" i="5"/>
  <c r="BR176" i="5"/>
  <c r="BS176" i="5" s="1"/>
  <c r="BP176" i="5"/>
  <c r="BK176" i="5"/>
  <c r="BJ176" i="5"/>
  <c r="BX176" i="5" s="1"/>
  <c r="BI176" i="5"/>
  <c r="BF176" i="5"/>
  <c r="BG176" i="5" s="1"/>
  <c r="BE176" i="5"/>
  <c r="BO176" i="5" s="1"/>
  <c r="BD176" i="5"/>
  <c r="BN176" i="5" s="1"/>
  <c r="BW175" i="5"/>
  <c r="BU175" i="5"/>
  <c r="BK175" i="5"/>
  <c r="BJ175" i="5"/>
  <c r="CB175" i="5" s="1"/>
  <c r="BI175" i="5"/>
  <c r="BR175" i="5" s="1"/>
  <c r="BS175" i="5" s="1"/>
  <c r="BF175" i="5"/>
  <c r="BG175" i="5" s="1"/>
  <c r="BE175" i="5"/>
  <c r="BT175" i="5" s="1"/>
  <c r="CA175" i="5" s="1"/>
  <c r="BD175" i="5"/>
  <c r="BN175" i="5" s="1"/>
  <c r="BK174" i="5"/>
  <c r="BJ174" i="5"/>
  <c r="CB174" i="5" s="1"/>
  <c r="BI174" i="5"/>
  <c r="BR174" i="5" s="1"/>
  <c r="BS174" i="5" s="1"/>
  <c r="BF174" i="5"/>
  <c r="BG174" i="5" s="1"/>
  <c r="BE174" i="5"/>
  <c r="BO174" i="5" s="1"/>
  <c r="BD174" i="5"/>
  <c r="BN174" i="5" s="1"/>
  <c r="CA173" i="5"/>
  <c r="BK173" i="5"/>
  <c r="BJ173" i="5"/>
  <c r="CB173" i="5" s="1"/>
  <c r="BI173" i="5"/>
  <c r="BW173" i="5" s="1"/>
  <c r="BF173" i="5"/>
  <c r="BG173" i="5" s="1"/>
  <c r="BE173" i="5"/>
  <c r="BT173" i="5" s="1"/>
  <c r="BU173" i="5" s="1"/>
  <c r="BD173" i="5"/>
  <c r="BN173" i="5" s="1"/>
  <c r="BK172" i="5"/>
  <c r="BJ172" i="5"/>
  <c r="CB172" i="5" s="1"/>
  <c r="BI172" i="5"/>
  <c r="BR172" i="5" s="1"/>
  <c r="BS172" i="5" s="1"/>
  <c r="BF172" i="5"/>
  <c r="BG172" i="5" s="1"/>
  <c r="BE172" i="5"/>
  <c r="BO172" i="5" s="1"/>
  <c r="BD172" i="5"/>
  <c r="BN172" i="5" s="1"/>
  <c r="CA171" i="5"/>
  <c r="BU171" i="5"/>
  <c r="BK171" i="5"/>
  <c r="BJ171" i="5"/>
  <c r="CB171" i="5" s="1"/>
  <c r="BI171" i="5"/>
  <c r="BW171" i="5" s="1"/>
  <c r="BF171" i="5"/>
  <c r="BG171" i="5" s="1"/>
  <c r="BE171" i="5"/>
  <c r="BT171" i="5" s="1"/>
  <c r="BD171" i="5"/>
  <c r="BN171" i="5" s="1"/>
  <c r="BP170" i="5"/>
  <c r="BK170" i="5"/>
  <c r="BJ170" i="5"/>
  <c r="CB170" i="5" s="1"/>
  <c r="BI170" i="5"/>
  <c r="BF170" i="5"/>
  <c r="BG170" i="5" s="1"/>
  <c r="BE170" i="5"/>
  <c r="BO170" i="5" s="1"/>
  <c r="BD170" i="5"/>
  <c r="BN170" i="5" s="1"/>
  <c r="BT169" i="5"/>
  <c r="BU169" i="5" s="1"/>
  <c r="BO169" i="5"/>
  <c r="BN169" i="5"/>
  <c r="BK169" i="5"/>
  <c r="BL169" i="5" s="1"/>
  <c r="BJ169" i="5"/>
  <c r="CB169" i="5" s="1"/>
  <c r="BI169" i="5"/>
  <c r="BF169" i="5"/>
  <c r="BG169" i="5" s="1"/>
  <c r="BE169" i="5"/>
  <c r="BD169" i="5"/>
  <c r="BN168" i="5"/>
  <c r="BK168" i="5"/>
  <c r="BL168" i="5" s="1"/>
  <c r="BJ168" i="5"/>
  <c r="CB168" i="5" s="1"/>
  <c r="BI168" i="5"/>
  <c r="BF168" i="5"/>
  <c r="BG168" i="5" s="1"/>
  <c r="BE168" i="5"/>
  <c r="BT168" i="5" s="1"/>
  <c r="BD168" i="5"/>
  <c r="BP167" i="5"/>
  <c r="BK167" i="5"/>
  <c r="BL167" i="5" s="1"/>
  <c r="BJ167" i="5"/>
  <c r="CB167" i="5" s="1"/>
  <c r="BI167" i="5"/>
  <c r="BF167" i="5"/>
  <c r="BG167" i="5" s="1"/>
  <c r="BE167" i="5"/>
  <c r="BO167" i="5" s="1"/>
  <c r="BD167" i="5"/>
  <c r="BN167" i="5" s="1"/>
  <c r="BR166" i="5"/>
  <c r="BS166" i="5" s="1"/>
  <c r="BP166" i="5"/>
  <c r="BN166" i="5"/>
  <c r="BK166" i="5"/>
  <c r="BL166" i="5" s="1"/>
  <c r="BJ166" i="5"/>
  <c r="CB166" i="5" s="1"/>
  <c r="BI166" i="5"/>
  <c r="BW166" i="5" s="1"/>
  <c r="BF166" i="5"/>
  <c r="BG166" i="5" s="1"/>
  <c r="BE166" i="5"/>
  <c r="BO166" i="5" s="1"/>
  <c r="BD166" i="5"/>
  <c r="BY165" i="5"/>
  <c r="BX165" i="5"/>
  <c r="BT165" i="5"/>
  <c r="CA165" i="5" s="1"/>
  <c r="BS165" i="5"/>
  <c r="BL165" i="5"/>
  <c r="BK165" i="5"/>
  <c r="BJ165" i="5"/>
  <c r="CB165" i="5" s="1"/>
  <c r="BI165" i="5"/>
  <c r="BR165" i="5" s="1"/>
  <c r="BG165" i="5"/>
  <c r="BF165" i="5"/>
  <c r="BP165" i="5" s="1"/>
  <c r="BE165" i="5"/>
  <c r="BO165" i="5" s="1"/>
  <c r="BD165" i="5"/>
  <c r="BN165" i="5" s="1"/>
  <c r="CB164" i="5"/>
  <c r="BY164" i="5"/>
  <c r="BX164" i="5"/>
  <c r="BW164" i="5"/>
  <c r="BR164" i="5"/>
  <c r="BS164" i="5" s="1"/>
  <c r="BL164" i="5"/>
  <c r="BK164" i="5"/>
  <c r="BJ164" i="5"/>
  <c r="BI164" i="5"/>
  <c r="BG164" i="5"/>
  <c r="BF164" i="5"/>
  <c r="BP164" i="5" s="1"/>
  <c r="BE164" i="5"/>
  <c r="BT164" i="5" s="1"/>
  <c r="BD164" i="5"/>
  <c r="BN164" i="5" s="1"/>
  <c r="CB163" i="5"/>
  <c r="BY163" i="5"/>
  <c r="BX163" i="5"/>
  <c r="BW163" i="5"/>
  <c r="BT163" i="5"/>
  <c r="CA163" i="5" s="1"/>
  <c r="BR163" i="5"/>
  <c r="BS163" i="5" s="1"/>
  <c r="BL163" i="5"/>
  <c r="BK163" i="5"/>
  <c r="BJ163" i="5"/>
  <c r="BI163" i="5"/>
  <c r="BG163" i="5"/>
  <c r="BF163" i="5"/>
  <c r="BP163" i="5" s="1"/>
  <c r="BE163" i="5"/>
  <c r="BO163" i="5" s="1"/>
  <c r="BD163" i="5"/>
  <c r="BN163" i="5" s="1"/>
  <c r="CB162" i="5"/>
  <c r="BY162" i="5"/>
  <c r="BX162" i="5"/>
  <c r="BW162" i="5"/>
  <c r="BR162" i="5"/>
  <c r="BS162" i="5" s="1"/>
  <c r="BL162" i="5"/>
  <c r="BK162" i="5"/>
  <c r="BJ162" i="5"/>
  <c r="BI162" i="5"/>
  <c r="BG162" i="5"/>
  <c r="BF162" i="5"/>
  <c r="BP162" i="5" s="1"/>
  <c r="BE162" i="5"/>
  <c r="BT162" i="5" s="1"/>
  <c r="BD162" i="5"/>
  <c r="BN162" i="5" s="1"/>
  <c r="CB161" i="5"/>
  <c r="BY161" i="5"/>
  <c r="BX161" i="5"/>
  <c r="BW161" i="5"/>
  <c r="BT161" i="5"/>
  <c r="CA161" i="5" s="1"/>
  <c r="BR161" i="5"/>
  <c r="BS161" i="5" s="1"/>
  <c r="BL161" i="5"/>
  <c r="BK161" i="5"/>
  <c r="BJ161" i="5"/>
  <c r="BI161" i="5"/>
  <c r="BG161" i="5"/>
  <c r="BF161" i="5"/>
  <c r="BP161" i="5" s="1"/>
  <c r="BE161" i="5"/>
  <c r="BO161" i="5" s="1"/>
  <c r="BD161" i="5"/>
  <c r="BN161" i="5" s="1"/>
  <c r="CB160" i="5"/>
  <c r="BY160" i="5"/>
  <c r="BX160" i="5"/>
  <c r="BW160" i="5"/>
  <c r="BR160" i="5"/>
  <c r="BS160" i="5" s="1"/>
  <c r="BL160" i="5"/>
  <c r="BK160" i="5"/>
  <c r="BJ160" i="5"/>
  <c r="BI160" i="5"/>
  <c r="BG160" i="5"/>
  <c r="BF160" i="5"/>
  <c r="BP160" i="5" s="1"/>
  <c r="BE160" i="5"/>
  <c r="BT160" i="5" s="1"/>
  <c r="BD160" i="5"/>
  <c r="BN160" i="5" s="1"/>
  <c r="CB159" i="5"/>
  <c r="BY159" i="5"/>
  <c r="BX159" i="5"/>
  <c r="BW159" i="5"/>
  <c r="BT159" i="5"/>
  <c r="CA159" i="5" s="1"/>
  <c r="BR159" i="5"/>
  <c r="BS159" i="5" s="1"/>
  <c r="BL159" i="5"/>
  <c r="BK159" i="5"/>
  <c r="BJ159" i="5"/>
  <c r="BI159" i="5"/>
  <c r="BG159" i="5"/>
  <c r="BF159" i="5"/>
  <c r="BP159" i="5" s="1"/>
  <c r="BE159" i="5"/>
  <c r="BO159" i="5" s="1"/>
  <c r="BD159" i="5"/>
  <c r="BN159" i="5" s="1"/>
  <c r="CB158" i="5"/>
  <c r="BY158" i="5"/>
  <c r="BX158" i="5"/>
  <c r="BW158" i="5"/>
  <c r="BR158" i="5"/>
  <c r="BS158" i="5" s="1"/>
  <c r="BL158" i="5"/>
  <c r="BK158" i="5"/>
  <c r="BJ158" i="5"/>
  <c r="BI158" i="5"/>
  <c r="BG158" i="5"/>
  <c r="BF158" i="5"/>
  <c r="BP158" i="5" s="1"/>
  <c r="BE158" i="5"/>
  <c r="BT158" i="5" s="1"/>
  <c r="BD158" i="5"/>
  <c r="BN158" i="5" s="1"/>
  <c r="CB157" i="5"/>
  <c r="BY157" i="5"/>
  <c r="BX157" i="5"/>
  <c r="BW157" i="5"/>
  <c r="BT157" i="5"/>
  <c r="CA157" i="5" s="1"/>
  <c r="BR157" i="5"/>
  <c r="BS157" i="5" s="1"/>
  <c r="BL157" i="5"/>
  <c r="BK157" i="5"/>
  <c r="BJ157" i="5"/>
  <c r="BI157" i="5"/>
  <c r="BG157" i="5"/>
  <c r="BF157" i="5"/>
  <c r="BP157" i="5" s="1"/>
  <c r="BE157" i="5"/>
  <c r="BO157" i="5" s="1"/>
  <c r="BD157" i="5"/>
  <c r="BN157" i="5" s="1"/>
  <c r="CB156" i="5"/>
  <c r="BY156" i="5"/>
  <c r="BX156" i="5"/>
  <c r="BW156" i="5"/>
  <c r="BR156" i="5"/>
  <c r="BS156" i="5" s="1"/>
  <c r="BL156" i="5"/>
  <c r="BK156" i="5"/>
  <c r="BJ156" i="5"/>
  <c r="BI156" i="5"/>
  <c r="BG156" i="5"/>
  <c r="BF156" i="5"/>
  <c r="BP156" i="5" s="1"/>
  <c r="BE156" i="5"/>
  <c r="BT156" i="5" s="1"/>
  <c r="BD156" i="5"/>
  <c r="BN156" i="5" s="1"/>
  <c r="CB155" i="5"/>
  <c r="BY155" i="5"/>
  <c r="BX155" i="5"/>
  <c r="BW155" i="5"/>
  <c r="BT155" i="5"/>
  <c r="CA155" i="5" s="1"/>
  <c r="BR155" i="5"/>
  <c r="BS155" i="5" s="1"/>
  <c r="BL155" i="5"/>
  <c r="BK155" i="5"/>
  <c r="BJ155" i="5"/>
  <c r="BI155" i="5"/>
  <c r="BG155" i="5"/>
  <c r="BF155" i="5"/>
  <c r="BP155" i="5" s="1"/>
  <c r="BE155" i="5"/>
  <c r="BO155" i="5" s="1"/>
  <c r="BD155" i="5"/>
  <c r="BN155" i="5" s="1"/>
  <c r="CB154" i="5"/>
  <c r="BY154" i="5"/>
  <c r="BX154" i="5"/>
  <c r="BW154" i="5"/>
  <c r="BR154" i="5"/>
  <c r="BS154" i="5" s="1"/>
  <c r="BL154" i="5"/>
  <c r="BK154" i="5"/>
  <c r="BJ154" i="5"/>
  <c r="BI154" i="5"/>
  <c r="BG154" i="5"/>
  <c r="BF154" i="5"/>
  <c r="BP154" i="5" s="1"/>
  <c r="BE154" i="5"/>
  <c r="BT154" i="5" s="1"/>
  <c r="BD154" i="5"/>
  <c r="BN154" i="5" s="1"/>
  <c r="CB153" i="5"/>
  <c r="BY153" i="5"/>
  <c r="BX153" i="5"/>
  <c r="BW153" i="5"/>
  <c r="BT153" i="5"/>
  <c r="CA153" i="5" s="1"/>
  <c r="BR153" i="5"/>
  <c r="BS153" i="5" s="1"/>
  <c r="BL153" i="5"/>
  <c r="BK153" i="5"/>
  <c r="BJ153" i="5"/>
  <c r="BI153" i="5"/>
  <c r="BG153" i="5"/>
  <c r="BF153" i="5"/>
  <c r="BP153" i="5" s="1"/>
  <c r="BE153" i="5"/>
  <c r="BO153" i="5" s="1"/>
  <c r="BD153" i="5"/>
  <c r="BN153" i="5" s="1"/>
  <c r="CB152" i="5"/>
  <c r="BY152" i="5"/>
  <c r="BX152" i="5"/>
  <c r="BW152" i="5"/>
  <c r="BR152" i="5"/>
  <c r="BS152" i="5" s="1"/>
  <c r="BL152" i="5"/>
  <c r="BK152" i="5"/>
  <c r="BJ152" i="5"/>
  <c r="BI152" i="5"/>
  <c r="BG152" i="5"/>
  <c r="BF152" i="5"/>
  <c r="BP152" i="5" s="1"/>
  <c r="BE152" i="5"/>
  <c r="BT152" i="5" s="1"/>
  <c r="BD152" i="5"/>
  <c r="BN152" i="5" s="1"/>
  <c r="CB151" i="5"/>
  <c r="BY151" i="5"/>
  <c r="BX151" i="5"/>
  <c r="BW151" i="5"/>
  <c r="BT151" i="5"/>
  <c r="CA151" i="5" s="1"/>
  <c r="BR151" i="5"/>
  <c r="BS151" i="5" s="1"/>
  <c r="BL151" i="5"/>
  <c r="BK151" i="5"/>
  <c r="BJ151" i="5"/>
  <c r="BI151" i="5"/>
  <c r="BG151" i="5"/>
  <c r="BF151" i="5"/>
  <c r="BP151" i="5" s="1"/>
  <c r="BE151" i="5"/>
  <c r="BO151" i="5" s="1"/>
  <c r="BD151" i="5"/>
  <c r="BN151" i="5" s="1"/>
  <c r="CB150" i="5"/>
  <c r="BY150" i="5"/>
  <c r="BX150" i="5"/>
  <c r="BW150" i="5"/>
  <c r="BR150" i="5"/>
  <c r="BS150" i="5" s="1"/>
  <c r="BL150" i="5"/>
  <c r="BK150" i="5"/>
  <c r="BJ150" i="5"/>
  <c r="BI150" i="5"/>
  <c r="BG150" i="5"/>
  <c r="BF150" i="5"/>
  <c r="BP150" i="5" s="1"/>
  <c r="BE150" i="5"/>
  <c r="BT150" i="5" s="1"/>
  <c r="BD150" i="5"/>
  <c r="BN150" i="5" s="1"/>
  <c r="CB149" i="5"/>
  <c r="BY149" i="5"/>
  <c r="BX149" i="5"/>
  <c r="BW149" i="5"/>
  <c r="BT149" i="5"/>
  <c r="CA149" i="5" s="1"/>
  <c r="BR149" i="5"/>
  <c r="BS149" i="5" s="1"/>
  <c r="BL149" i="5"/>
  <c r="BK149" i="5"/>
  <c r="BJ149" i="5"/>
  <c r="BI149" i="5"/>
  <c r="BG149" i="5"/>
  <c r="BF149" i="5"/>
  <c r="BP149" i="5" s="1"/>
  <c r="BE149" i="5"/>
  <c r="BO149" i="5" s="1"/>
  <c r="BD149" i="5"/>
  <c r="BN149" i="5" s="1"/>
  <c r="CB148" i="5"/>
  <c r="BY148" i="5"/>
  <c r="BX148" i="5"/>
  <c r="BW148" i="5"/>
  <c r="BR148" i="5"/>
  <c r="BS148" i="5" s="1"/>
  <c r="BL148" i="5"/>
  <c r="BK148" i="5"/>
  <c r="BJ148" i="5"/>
  <c r="BI148" i="5"/>
  <c r="BG148" i="5"/>
  <c r="BF148" i="5"/>
  <c r="BP148" i="5" s="1"/>
  <c r="BE148" i="5"/>
  <c r="BT148" i="5" s="1"/>
  <c r="BD148" i="5"/>
  <c r="BN148" i="5" s="1"/>
  <c r="CB147" i="5"/>
  <c r="BY147" i="5"/>
  <c r="BX147" i="5"/>
  <c r="BW147" i="5"/>
  <c r="BT147" i="5"/>
  <c r="CA147" i="5" s="1"/>
  <c r="BR147" i="5"/>
  <c r="BS147" i="5" s="1"/>
  <c r="BL147" i="5"/>
  <c r="BK147" i="5"/>
  <c r="BJ147" i="5"/>
  <c r="BI147" i="5"/>
  <c r="BG147" i="5"/>
  <c r="BF147" i="5"/>
  <c r="BP147" i="5" s="1"/>
  <c r="BE147" i="5"/>
  <c r="BO147" i="5" s="1"/>
  <c r="BD147" i="5"/>
  <c r="BN147" i="5" s="1"/>
  <c r="CB146" i="5"/>
  <c r="BY146" i="5"/>
  <c r="BX146" i="5"/>
  <c r="BW146" i="5"/>
  <c r="BR146" i="5"/>
  <c r="BS146" i="5" s="1"/>
  <c r="BL146" i="5"/>
  <c r="BK146" i="5"/>
  <c r="BJ146" i="5"/>
  <c r="BI146" i="5"/>
  <c r="BG146" i="5"/>
  <c r="BF146" i="5"/>
  <c r="BP146" i="5" s="1"/>
  <c r="BE146" i="5"/>
  <c r="BT146" i="5" s="1"/>
  <c r="BD146" i="5"/>
  <c r="BN146" i="5" s="1"/>
  <c r="CB145" i="5"/>
  <c r="BY145" i="5"/>
  <c r="BX145" i="5"/>
  <c r="BW145" i="5"/>
  <c r="BT145" i="5"/>
  <c r="CA145" i="5" s="1"/>
  <c r="BR145" i="5"/>
  <c r="BS145" i="5" s="1"/>
  <c r="BL145" i="5"/>
  <c r="BK145" i="5"/>
  <c r="BJ145" i="5"/>
  <c r="BI145" i="5"/>
  <c r="BG145" i="5"/>
  <c r="BF145" i="5"/>
  <c r="BP145" i="5" s="1"/>
  <c r="BE145" i="5"/>
  <c r="BO145" i="5" s="1"/>
  <c r="BD145" i="5"/>
  <c r="BN145" i="5" s="1"/>
  <c r="CB144" i="5"/>
  <c r="BY144" i="5"/>
  <c r="BX144" i="5"/>
  <c r="BW144" i="5"/>
  <c r="BR144" i="5"/>
  <c r="BS144" i="5" s="1"/>
  <c r="BL144" i="5"/>
  <c r="BK144" i="5"/>
  <c r="BJ144" i="5"/>
  <c r="BI144" i="5"/>
  <c r="BG144" i="5"/>
  <c r="BF144" i="5"/>
  <c r="BP144" i="5" s="1"/>
  <c r="BE144" i="5"/>
  <c r="BT144" i="5" s="1"/>
  <c r="BD144" i="5"/>
  <c r="BN144" i="5" s="1"/>
  <c r="CB143" i="5"/>
  <c r="BY143" i="5"/>
  <c r="BX143" i="5"/>
  <c r="BW143" i="5"/>
  <c r="BT143" i="5"/>
  <c r="CA143" i="5" s="1"/>
  <c r="BR143" i="5"/>
  <c r="BS143" i="5" s="1"/>
  <c r="BL143" i="5"/>
  <c r="BK143" i="5"/>
  <c r="BJ143" i="5"/>
  <c r="BI143" i="5"/>
  <c r="BG143" i="5"/>
  <c r="BF143" i="5"/>
  <c r="BP143" i="5" s="1"/>
  <c r="BE143" i="5"/>
  <c r="BO143" i="5" s="1"/>
  <c r="BD143" i="5"/>
  <c r="BN143" i="5" s="1"/>
  <c r="CB142" i="5"/>
  <c r="BY142" i="5"/>
  <c r="BX142" i="5"/>
  <c r="BW142" i="5"/>
  <c r="BR142" i="5"/>
  <c r="BS142" i="5" s="1"/>
  <c r="BL142" i="5"/>
  <c r="BK142" i="5"/>
  <c r="BJ142" i="5"/>
  <c r="BI142" i="5"/>
  <c r="BG142" i="5"/>
  <c r="BF142" i="5"/>
  <c r="BP142" i="5" s="1"/>
  <c r="BE142" i="5"/>
  <c r="BT142" i="5" s="1"/>
  <c r="BD142" i="5"/>
  <c r="BN142" i="5" s="1"/>
  <c r="CB141" i="5"/>
  <c r="BY141" i="5"/>
  <c r="BX141" i="5"/>
  <c r="BW141" i="5"/>
  <c r="BT141" i="5"/>
  <c r="CA141" i="5" s="1"/>
  <c r="BR141" i="5"/>
  <c r="BS141" i="5" s="1"/>
  <c r="BL141" i="5"/>
  <c r="BK141" i="5"/>
  <c r="BJ141" i="5"/>
  <c r="BI141" i="5"/>
  <c r="BG141" i="5"/>
  <c r="BF141" i="5"/>
  <c r="BP141" i="5" s="1"/>
  <c r="BE141" i="5"/>
  <c r="BO141" i="5" s="1"/>
  <c r="BD141" i="5"/>
  <c r="BN141" i="5" s="1"/>
  <c r="CB140" i="5"/>
  <c r="BY140" i="5"/>
  <c r="BX140" i="5"/>
  <c r="BW140" i="5"/>
  <c r="BR140" i="5"/>
  <c r="BS140" i="5" s="1"/>
  <c r="BL140" i="5"/>
  <c r="BK140" i="5"/>
  <c r="BJ140" i="5"/>
  <c r="BI140" i="5"/>
  <c r="BG140" i="5"/>
  <c r="BF140" i="5"/>
  <c r="BP140" i="5" s="1"/>
  <c r="BE140" i="5"/>
  <c r="BT140" i="5" s="1"/>
  <c r="BD140" i="5"/>
  <c r="BN140" i="5" s="1"/>
  <c r="CB139" i="5"/>
  <c r="BY139" i="5"/>
  <c r="BX139" i="5"/>
  <c r="BW139" i="5"/>
  <c r="BT139" i="5"/>
  <c r="CA139" i="5" s="1"/>
  <c r="BR139" i="5"/>
  <c r="BS139" i="5" s="1"/>
  <c r="BL139" i="5"/>
  <c r="BK139" i="5"/>
  <c r="BJ139" i="5"/>
  <c r="BI139" i="5"/>
  <c r="BG139" i="5"/>
  <c r="BF139" i="5"/>
  <c r="BP139" i="5" s="1"/>
  <c r="BE139" i="5"/>
  <c r="BO139" i="5" s="1"/>
  <c r="BD139" i="5"/>
  <c r="BN139" i="5" s="1"/>
  <c r="CB138" i="5"/>
  <c r="BY138" i="5"/>
  <c r="BX138" i="5"/>
  <c r="BW138" i="5"/>
  <c r="BR138" i="5"/>
  <c r="BS138" i="5" s="1"/>
  <c r="BL138" i="5"/>
  <c r="BK138" i="5"/>
  <c r="BJ138" i="5"/>
  <c r="BI138" i="5"/>
  <c r="BG138" i="5"/>
  <c r="BF138" i="5"/>
  <c r="BP138" i="5" s="1"/>
  <c r="BE138" i="5"/>
  <c r="BT138" i="5" s="1"/>
  <c r="BD138" i="5"/>
  <c r="BN138" i="5" s="1"/>
  <c r="CB137" i="5"/>
  <c r="BY137" i="5"/>
  <c r="BX137" i="5"/>
  <c r="BW137" i="5"/>
  <c r="BT137" i="5"/>
  <c r="CA137" i="5" s="1"/>
  <c r="BR137" i="5"/>
  <c r="BS137" i="5" s="1"/>
  <c r="BL137" i="5"/>
  <c r="BK137" i="5"/>
  <c r="BJ137" i="5"/>
  <c r="BI137" i="5"/>
  <c r="BG137" i="5"/>
  <c r="BF137" i="5"/>
  <c r="BP137" i="5" s="1"/>
  <c r="BE137" i="5"/>
  <c r="BO137" i="5" s="1"/>
  <c r="BD137" i="5"/>
  <c r="BN137" i="5" s="1"/>
  <c r="CB136" i="5"/>
  <c r="BY136" i="5"/>
  <c r="BX136" i="5"/>
  <c r="BW136" i="5"/>
  <c r="BR136" i="5"/>
  <c r="BS136" i="5" s="1"/>
  <c r="BL136" i="5"/>
  <c r="BK136" i="5"/>
  <c r="BJ136" i="5"/>
  <c r="BI136" i="5"/>
  <c r="BG136" i="5"/>
  <c r="BF136" i="5"/>
  <c r="BP136" i="5" s="1"/>
  <c r="BE136" i="5"/>
  <c r="BT136" i="5" s="1"/>
  <c r="BD136" i="5"/>
  <c r="BN136" i="5" s="1"/>
  <c r="CB135" i="5"/>
  <c r="BY135" i="5"/>
  <c r="BX135" i="5"/>
  <c r="BW135" i="5"/>
  <c r="BT135" i="5"/>
  <c r="CA135" i="5" s="1"/>
  <c r="BR135" i="5"/>
  <c r="BS135" i="5" s="1"/>
  <c r="BL135" i="5"/>
  <c r="BK135" i="5"/>
  <c r="BJ135" i="5"/>
  <c r="BI135" i="5"/>
  <c r="BG135" i="5"/>
  <c r="BF135" i="5"/>
  <c r="BP135" i="5" s="1"/>
  <c r="BE135" i="5"/>
  <c r="BO135" i="5" s="1"/>
  <c r="BD135" i="5"/>
  <c r="BN135" i="5" s="1"/>
  <c r="CB134" i="5"/>
  <c r="BY134" i="5"/>
  <c r="BX134" i="5"/>
  <c r="BW134" i="5"/>
  <c r="BR134" i="5"/>
  <c r="BS134" i="5" s="1"/>
  <c r="BL134" i="5"/>
  <c r="BK134" i="5"/>
  <c r="BJ134" i="5"/>
  <c r="BI134" i="5"/>
  <c r="BG134" i="5"/>
  <c r="BF134" i="5"/>
  <c r="BP134" i="5" s="1"/>
  <c r="BE134" i="5"/>
  <c r="BT134" i="5" s="1"/>
  <c r="BD134" i="5"/>
  <c r="BN134" i="5" s="1"/>
  <c r="CB133" i="5"/>
  <c r="BY133" i="5"/>
  <c r="BX133" i="5"/>
  <c r="BW133" i="5"/>
  <c r="BT133" i="5"/>
  <c r="CA133" i="5" s="1"/>
  <c r="BR133" i="5"/>
  <c r="BS133" i="5" s="1"/>
  <c r="BL133" i="5"/>
  <c r="BK133" i="5"/>
  <c r="BJ133" i="5"/>
  <c r="BI133" i="5"/>
  <c r="BG133" i="5"/>
  <c r="BF133" i="5"/>
  <c r="BP133" i="5" s="1"/>
  <c r="BE133" i="5"/>
  <c r="BO133" i="5" s="1"/>
  <c r="BD133" i="5"/>
  <c r="BN133" i="5" s="1"/>
  <c r="CB132" i="5"/>
  <c r="BY132" i="5"/>
  <c r="BX132" i="5"/>
  <c r="BW132" i="5"/>
  <c r="BR132" i="5"/>
  <c r="BS132" i="5" s="1"/>
  <c r="BL132" i="5"/>
  <c r="BK132" i="5"/>
  <c r="BJ132" i="5"/>
  <c r="BI132" i="5"/>
  <c r="BG132" i="5"/>
  <c r="BF132" i="5"/>
  <c r="BP132" i="5" s="1"/>
  <c r="BE132" i="5"/>
  <c r="BT132" i="5" s="1"/>
  <c r="BD132" i="5"/>
  <c r="BN132" i="5" s="1"/>
  <c r="CB131" i="5"/>
  <c r="BY131" i="5"/>
  <c r="BX131" i="5"/>
  <c r="BW131" i="5"/>
  <c r="BT131" i="5"/>
  <c r="CA131" i="5" s="1"/>
  <c r="BL131" i="5"/>
  <c r="BK131" i="5"/>
  <c r="BJ131" i="5"/>
  <c r="BI131" i="5"/>
  <c r="BR131" i="5" s="1"/>
  <c r="BS131" i="5" s="1"/>
  <c r="BG131" i="5"/>
  <c r="BF131" i="5"/>
  <c r="BP131" i="5" s="1"/>
  <c r="BE131" i="5"/>
  <c r="BO131" i="5" s="1"/>
  <c r="BD131" i="5"/>
  <c r="BN131" i="5" s="1"/>
  <c r="CB130" i="5"/>
  <c r="BY130" i="5"/>
  <c r="BX130" i="5"/>
  <c r="BW130" i="5"/>
  <c r="BR130" i="5"/>
  <c r="BS130" i="5" s="1"/>
  <c r="BL130" i="5"/>
  <c r="BK130" i="5"/>
  <c r="BJ130" i="5"/>
  <c r="BI130" i="5"/>
  <c r="BG130" i="5"/>
  <c r="BF130" i="5"/>
  <c r="BP130" i="5" s="1"/>
  <c r="BE130" i="5"/>
  <c r="BT130" i="5" s="1"/>
  <c r="BD130" i="5"/>
  <c r="BN130" i="5" s="1"/>
  <c r="CB129" i="5"/>
  <c r="BY129" i="5"/>
  <c r="BX129" i="5"/>
  <c r="BW129" i="5"/>
  <c r="BT129" i="5"/>
  <c r="CA129" i="5" s="1"/>
  <c r="BR129" i="5"/>
  <c r="BS129" i="5" s="1"/>
  <c r="BL129" i="5"/>
  <c r="BK129" i="5"/>
  <c r="BJ129" i="5"/>
  <c r="BI129" i="5"/>
  <c r="BG129" i="5"/>
  <c r="BF129" i="5"/>
  <c r="BP129" i="5" s="1"/>
  <c r="BE129" i="5"/>
  <c r="BO129" i="5" s="1"/>
  <c r="BD129" i="5"/>
  <c r="BN129" i="5" s="1"/>
  <c r="CB128" i="5"/>
  <c r="BY128" i="5"/>
  <c r="BX128" i="5"/>
  <c r="BL128" i="5"/>
  <c r="BK128" i="5"/>
  <c r="BJ128" i="5"/>
  <c r="BI128" i="5"/>
  <c r="BR128" i="5" s="1"/>
  <c r="BS128" i="5" s="1"/>
  <c r="BG128" i="5"/>
  <c r="BF128" i="5"/>
  <c r="BP128" i="5" s="1"/>
  <c r="BE128" i="5"/>
  <c r="BT128" i="5" s="1"/>
  <c r="BD128" i="5"/>
  <c r="BN128" i="5" s="1"/>
  <c r="CB127" i="5"/>
  <c r="BY127" i="5"/>
  <c r="BX127" i="5"/>
  <c r="BT127" i="5"/>
  <c r="CA127" i="5" s="1"/>
  <c r="BL127" i="5"/>
  <c r="BK127" i="5"/>
  <c r="BJ127" i="5"/>
  <c r="BI127" i="5"/>
  <c r="BR127" i="5" s="1"/>
  <c r="BS127" i="5" s="1"/>
  <c r="BG127" i="5"/>
  <c r="BF127" i="5"/>
  <c r="BP127" i="5" s="1"/>
  <c r="BE127" i="5"/>
  <c r="BO127" i="5" s="1"/>
  <c r="BD127" i="5"/>
  <c r="BN127" i="5" s="1"/>
  <c r="CB126" i="5"/>
  <c r="BY126" i="5"/>
  <c r="BX126" i="5"/>
  <c r="BW126" i="5"/>
  <c r="BS126" i="5"/>
  <c r="BL126" i="5"/>
  <c r="BK126" i="5"/>
  <c r="BJ126" i="5"/>
  <c r="BI126" i="5"/>
  <c r="BR126" i="5" s="1"/>
  <c r="BG126" i="5"/>
  <c r="BF126" i="5"/>
  <c r="BP126" i="5" s="1"/>
  <c r="BE126" i="5"/>
  <c r="BT126" i="5" s="1"/>
  <c r="BD126" i="5"/>
  <c r="BN126" i="5" s="1"/>
  <c r="CB125" i="5"/>
  <c r="BY125" i="5"/>
  <c r="BX125" i="5"/>
  <c r="BT125" i="5"/>
  <c r="CA125" i="5" s="1"/>
  <c r="BL125" i="5"/>
  <c r="BK125" i="5"/>
  <c r="BJ125" i="5"/>
  <c r="BI125" i="5"/>
  <c r="BW125" i="5" s="1"/>
  <c r="BG125" i="5"/>
  <c r="BF125" i="5"/>
  <c r="BP125" i="5" s="1"/>
  <c r="BE125" i="5"/>
  <c r="BO125" i="5" s="1"/>
  <c r="BD125" i="5"/>
  <c r="BN125" i="5" s="1"/>
  <c r="CB124" i="5"/>
  <c r="BY124" i="5"/>
  <c r="BX124" i="5"/>
  <c r="BW124" i="5"/>
  <c r="BR124" i="5"/>
  <c r="BS124" i="5" s="1"/>
  <c r="BL124" i="5"/>
  <c r="BK124" i="5"/>
  <c r="BJ124" i="5"/>
  <c r="BI124" i="5"/>
  <c r="BG124" i="5"/>
  <c r="BF124" i="5"/>
  <c r="BP124" i="5" s="1"/>
  <c r="BE124" i="5"/>
  <c r="BT124" i="5" s="1"/>
  <c r="BD124" i="5"/>
  <c r="BN124" i="5" s="1"/>
  <c r="CB123" i="5"/>
  <c r="BY123" i="5"/>
  <c r="BX123" i="5"/>
  <c r="BT123" i="5"/>
  <c r="CA123" i="5" s="1"/>
  <c r="BR123" i="5"/>
  <c r="BS123" i="5" s="1"/>
  <c r="BL123" i="5"/>
  <c r="BK123" i="5"/>
  <c r="BJ123" i="5"/>
  <c r="BI123" i="5"/>
  <c r="BW123" i="5" s="1"/>
  <c r="BG123" i="5"/>
  <c r="BF123" i="5"/>
  <c r="BP123" i="5" s="1"/>
  <c r="BE123" i="5"/>
  <c r="BO123" i="5" s="1"/>
  <c r="BD123" i="5"/>
  <c r="BN123" i="5" s="1"/>
  <c r="CB122" i="5"/>
  <c r="BY122" i="5"/>
  <c r="BX122" i="5"/>
  <c r="BR122" i="5"/>
  <c r="BS122" i="5" s="1"/>
  <c r="BO122" i="5"/>
  <c r="BL122" i="5"/>
  <c r="BK122" i="5"/>
  <c r="BJ122" i="5"/>
  <c r="BI122" i="5"/>
  <c r="BW122" i="5" s="1"/>
  <c r="BG122" i="5"/>
  <c r="BF122" i="5"/>
  <c r="BP122" i="5" s="1"/>
  <c r="BE122" i="5"/>
  <c r="BT122" i="5" s="1"/>
  <c r="BD122" i="5"/>
  <c r="BN122" i="5" s="1"/>
  <c r="CB121" i="5"/>
  <c r="BY121" i="5"/>
  <c r="BX121" i="5"/>
  <c r="BT121" i="5"/>
  <c r="BL121" i="5"/>
  <c r="BK121" i="5"/>
  <c r="BJ121" i="5"/>
  <c r="BI121" i="5"/>
  <c r="BW121" i="5" s="1"/>
  <c r="BG121" i="5"/>
  <c r="BF121" i="5"/>
  <c r="BP121" i="5" s="1"/>
  <c r="BE121" i="5"/>
  <c r="BO121" i="5" s="1"/>
  <c r="BD121" i="5"/>
  <c r="BN121" i="5" s="1"/>
  <c r="BY120" i="5"/>
  <c r="BS120" i="5"/>
  <c r="BL120" i="5"/>
  <c r="BK120" i="5"/>
  <c r="BJ120" i="5"/>
  <c r="BX120" i="5" s="1"/>
  <c r="BI120" i="5"/>
  <c r="BR120" i="5" s="1"/>
  <c r="BG120" i="5"/>
  <c r="BF120" i="5"/>
  <c r="BP120" i="5" s="1"/>
  <c r="BE120" i="5"/>
  <c r="BT120" i="5" s="1"/>
  <c r="BD120" i="5"/>
  <c r="BN120" i="5" s="1"/>
  <c r="BY119" i="5"/>
  <c r="BR119" i="5"/>
  <c r="BS119" i="5" s="1"/>
  <c r="BL119" i="5"/>
  <c r="BK119" i="5"/>
  <c r="BJ119" i="5"/>
  <c r="CB119" i="5" s="1"/>
  <c r="BI119" i="5"/>
  <c r="BW119" i="5" s="1"/>
  <c r="BG119" i="5"/>
  <c r="BF119" i="5"/>
  <c r="BP119" i="5" s="1"/>
  <c r="BE119" i="5"/>
  <c r="BT119" i="5" s="1"/>
  <c r="BD119" i="5"/>
  <c r="BN119" i="5" s="1"/>
  <c r="BY118" i="5"/>
  <c r="BX118" i="5"/>
  <c r="BW118" i="5"/>
  <c r="BR118" i="5"/>
  <c r="BS118" i="5" s="1"/>
  <c r="BO118" i="5"/>
  <c r="BL118" i="5"/>
  <c r="BK118" i="5"/>
  <c r="BJ118" i="5"/>
  <c r="CB118" i="5" s="1"/>
  <c r="BI118" i="5"/>
  <c r="BG118" i="5"/>
  <c r="BF118" i="5"/>
  <c r="BP118" i="5" s="1"/>
  <c r="BE118" i="5"/>
  <c r="BT118" i="5" s="1"/>
  <c r="BD118" i="5"/>
  <c r="BN118" i="5" s="1"/>
  <c r="CB117" i="5"/>
  <c r="BY117" i="5"/>
  <c r="BX117" i="5"/>
  <c r="BT117" i="5"/>
  <c r="BL117" i="5"/>
  <c r="BK117" i="5"/>
  <c r="BJ117" i="5"/>
  <c r="BI117" i="5"/>
  <c r="BW117" i="5" s="1"/>
  <c r="BG117" i="5"/>
  <c r="BF117" i="5"/>
  <c r="BP117" i="5" s="1"/>
  <c r="BE117" i="5"/>
  <c r="BO117" i="5" s="1"/>
  <c r="BD117" i="5"/>
  <c r="BN117" i="5" s="1"/>
  <c r="BY116" i="5"/>
  <c r="BS116" i="5"/>
  <c r="BL116" i="5"/>
  <c r="BK116" i="5"/>
  <c r="BJ116" i="5"/>
  <c r="BX116" i="5" s="1"/>
  <c r="BI116" i="5"/>
  <c r="BR116" i="5" s="1"/>
  <c r="BG116" i="5"/>
  <c r="BF116" i="5"/>
  <c r="BP116" i="5" s="1"/>
  <c r="BE116" i="5"/>
  <c r="BT116" i="5" s="1"/>
  <c r="BD116" i="5"/>
  <c r="BN116" i="5" s="1"/>
  <c r="BY115" i="5"/>
  <c r="BR115" i="5"/>
  <c r="BS115" i="5" s="1"/>
  <c r="BO115" i="5"/>
  <c r="BL115" i="5"/>
  <c r="BK115" i="5"/>
  <c r="BJ115" i="5"/>
  <c r="CB115" i="5" s="1"/>
  <c r="BI115" i="5"/>
  <c r="BW115" i="5" s="1"/>
  <c r="BF115" i="5"/>
  <c r="BE115" i="5"/>
  <c r="BT115" i="5" s="1"/>
  <c r="BD115" i="5"/>
  <c r="BN115" i="5" s="1"/>
  <c r="BP114" i="5"/>
  <c r="BO114" i="5"/>
  <c r="BK114" i="5"/>
  <c r="BL114" i="5" s="1"/>
  <c r="BJ114" i="5"/>
  <c r="CB114" i="5" s="1"/>
  <c r="BI114" i="5"/>
  <c r="BF114" i="5"/>
  <c r="BG114" i="5" s="1"/>
  <c r="BE114" i="5"/>
  <c r="BT114" i="5" s="1"/>
  <c r="BD114" i="5"/>
  <c r="BN114" i="5" s="1"/>
  <c r="BU113" i="5"/>
  <c r="BT113" i="5"/>
  <c r="CA113" i="5" s="1"/>
  <c r="BO113" i="5"/>
  <c r="BN113" i="5"/>
  <c r="BK113" i="5"/>
  <c r="BL113" i="5" s="1"/>
  <c r="BJ113" i="5"/>
  <c r="CB113" i="5" s="1"/>
  <c r="BI113" i="5"/>
  <c r="BF113" i="5"/>
  <c r="BG113" i="5" s="1"/>
  <c r="BE113" i="5"/>
  <c r="BD113" i="5"/>
  <c r="BT112" i="5"/>
  <c r="BU112" i="5" s="1"/>
  <c r="BN112" i="5"/>
  <c r="BK112" i="5"/>
  <c r="BL112" i="5" s="1"/>
  <c r="BJ112" i="5"/>
  <c r="CB112" i="5" s="1"/>
  <c r="BI112" i="5"/>
  <c r="BF112" i="5"/>
  <c r="BG112" i="5" s="1"/>
  <c r="BE112" i="5"/>
  <c r="BO112" i="5" s="1"/>
  <c r="BD112" i="5"/>
  <c r="BP111" i="5"/>
  <c r="BK111" i="5"/>
  <c r="BL111" i="5" s="1"/>
  <c r="BJ111" i="5"/>
  <c r="CB111" i="5" s="1"/>
  <c r="BI111" i="5"/>
  <c r="BF111" i="5"/>
  <c r="BG111" i="5" s="1"/>
  <c r="BE111" i="5"/>
  <c r="BT111" i="5" s="1"/>
  <c r="BD111" i="5"/>
  <c r="BN111" i="5" s="1"/>
  <c r="BP110" i="5"/>
  <c r="BO110" i="5"/>
  <c r="BK110" i="5"/>
  <c r="BL110" i="5" s="1"/>
  <c r="BJ110" i="5"/>
  <c r="CB110" i="5" s="1"/>
  <c r="BI110" i="5"/>
  <c r="BF110" i="5"/>
  <c r="BG110" i="5" s="1"/>
  <c r="BE110" i="5"/>
  <c r="BT110" i="5" s="1"/>
  <c r="BD110" i="5"/>
  <c r="BN110" i="5" s="1"/>
  <c r="BT109" i="5"/>
  <c r="CA109" i="5" s="1"/>
  <c r="BO109" i="5"/>
  <c r="BN109" i="5"/>
  <c r="BK109" i="5"/>
  <c r="BL109" i="5" s="1"/>
  <c r="BJ109" i="5"/>
  <c r="CB109" i="5" s="1"/>
  <c r="BI109" i="5"/>
  <c r="BF109" i="5"/>
  <c r="BG109" i="5" s="1"/>
  <c r="BE109" i="5"/>
  <c r="BD109" i="5"/>
  <c r="BN108" i="5"/>
  <c r="BK108" i="5"/>
  <c r="BL108" i="5" s="1"/>
  <c r="BJ108" i="5"/>
  <c r="CB108" i="5" s="1"/>
  <c r="BI108" i="5"/>
  <c r="BF108" i="5"/>
  <c r="BG108" i="5" s="1"/>
  <c r="BE108" i="5"/>
  <c r="BO108" i="5" s="1"/>
  <c r="BD108" i="5"/>
  <c r="BP107" i="5"/>
  <c r="BK107" i="5"/>
  <c r="BL107" i="5" s="1"/>
  <c r="BJ107" i="5"/>
  <c r="CB107" i="5" s="1"/>
  <c r="BI107" i="5"/>
  <c r="BF107" i="5"/>
  <c r="BG107" i="5" s="1"/>
  <c r="BE107" i="5"/>
  <c r="BT107" i="5" s="1"/>
  <c r="BD107" i="5"/>
  <c r="BN107" i="5" s="1"/>
  <c r="BP106" i="5"/>
  <c r="BO106" i="5"/>
  <c r="BK106" i="5"/>
  <c r="BL106" i="5" s="1"/>
  <c r="BJ106" i="5"/>
  <c r="CB106" i="5" s="1"/>
  <c r="BI106" i="5"/>
  <c r="BF106" i="5"/>
  <c r="BG106" i="5" s="1"/>
  <c r="BE106" i="5"/>
  <c r="BT106" i="5" s="1"/>
  <c r="BD106" i="5"/>
  <c r="BN106" i="5" s="1"/>
  <c r="BU105" i="5"/>
  <c r="BT105" i="5"/>
  <c r="CA105" i="5" s="1"/>
  <c r="BO105" i="5"/>
  <c r="BN105" i="5"/>
  <c r="BK105" i="5"/>
  <c r="BL105" i="5" s="1"/>
  <c r="BJ105" i="5"/>
  <c r="CB105" i="5" s="1"/>
  <c r="BI105" i="5"/>
  <c r="BF105" i="5"/>
  <c r="BG105" i="5" s="1"/>
  <c r="BE105" i="5"/>
  <c r="BD105" i="5"/>
  <c r="BT104" i="5"/>
  <c r="BU104" i="5" s="1"/>
  <c r="BN104" i="5"/>
  <c r="BK104" i="5"/>
  <c r="BL104" i="5" s="1"/>
  <c r="BJ104" i="5"/>
  <c r="CB104" i="5" s="1"/>
  <c r="BI104" i="5"/>
  <c r="BF104" i="5"/>
  <c r="BG104" i="5" s="1"/>
  <c r="BE104" i="5"/>
  <c r="BO104" i="5" s="1"/>
  <c r="BD104" i="5"/>
  <c r="BP103" i="5"/>
  <c r="BK103" i="5"/>
  <c r="BL103" i="5" s="1"/>
  <c r="BJ103" i="5"/>
  <c r="CB103" i="5" s="1"/>
  <c r="BI103" i="5"/>
  <c r="BF103" i="5"/>
  <c r="BG103" i="5" s="1"/>
  <c r="BE103" i="5"/>
  <c r="BT103" i="5" s="1"/>
  <c r="BD103" i="5"/>
  <c r="BN103" i="5" s="1"/>
  <c r="BP102" i="5"/>
  <c r="BO102" i="5"/>
  <c r="BK102" i="5"/>
  <c r="BL102" i="5" s="1"/>
  <c r="BJ102" i="5"/>
  <c r="CB102" i="5" s="1"/>
  <c r="BI102" i="5"/>
  <c r="BF102" i="5"/>
  <c r="BG102" i="5" s="1"/>
  <c r="BE102" i="5"/>
  <c r="BT102" i="5" s="1"/>
  <c r="BD102" i="5"/>
  <c r="BN102" i="5" s="1"/>
  <c r="CA101" i="5"/>
  <c r="BU101" i="5"/>
  <c r="BT101" i="5"/>
  <c r="BO101" i="5"/>
  <c r="BN101" i="5"/>
  <c r="BK101" i="5"/>
  <c r="BL101" i="5" s="1"/>
  <c r="BJ101" i="5"/>
  <c r="CB101" i="5" s="1"/>
  <c r="BI101" i="5"/>
  <c r="BF101" i="5"/>
  <c r="BG101" i="5" s="1"/>
  <c r="BE101" i="5"/>
  <c r="BD101" i="5"/>
  <c r="CA100" i="5"/>
  <c r="BT100" i="5"/>
  <c r="BU100" i="5" s="1"/>
  <c r="BN100" i="5"/>
  <c r="BK100" i="5"/>
  <c r="BL100" i="5" s="1"/>
  <c r="BJ100" i="5"/>
  <c r="CB100" i="5" s="1"/>
  <c r="BI100" i="5"/>
  <c r="BF100" i="5"/>
  <c r="BG100" i="5" s="1"/>
  <c r="BE100" i="5"/>
  <c r="BO100" i="5" s="1"/>
  <c r="BD100" i="5"/>
  <c r="BP99" i="5"/>
  <c r="BK99" i="5"/>
  <c r="BL99" i="5" s="1"/>
  <c r="BJ99" i="5"/>
  <c r="CB99" i="5" s="1"/>
  <c r="BI99" i="5"/>
  <c r="BF99" i="5"/>
  <c r="BG99" i="5" s="1"/>
  <c r="BE99" i="5"/>
  <c r="BT99" i="5" s="1"/>
  <c r="BD99" i="5"/>
  <c r="BN99" i="5" s="1"/>
  <c r="BP98" i="5"/>
  <c r="BO98" i="5"/>
  <c r="BK98" i="5"/>
  <c r="BL98" i="5" s="1"/>
  <c r="BJ98" i="5"/>
  <c r="CB98" i="5" s="1"/>
  <c r="BI98" i="5"/>
  <c r="BF98" i="5"/>
  <c r="BG98" i="5" s="1"/>
  <c r="BE98" i="5"/>
  <c r="BT98" i="5" s="1"/>
  <c r="BD98" i="5"/>
  <c r="BN98" i="5" s="1"/>
  <c r="BU97" i="5"/>
  <c r="BT97" i="5"/>
  <c r="CA97" i="5" s="1"/>
  <c r="BO97" i="5"/>
  <c r="BN97" i="5"/>
  <c r="BK97" i="5"/>
  <c r="BL97" i="5" s="1"/>
  <c r="BJ97" i="5"/>
  <c r="CB97" i="5" s="1"/>
  <c r="BI97" i="5"/>
  <c r="BF97" i="5"/>
  <c r="BG97" i="5" s="1"/>
  <c r="BE97" i="5"/>
  <c r="BD97" i="5"/>
  <c r="BT96" i="5"/>
  <c r="BU96" i="5" s="1"/>
  <c r="BN96" i="5"/>
  <c r="BK96" i="5"/>
  <c r="BL96" i="5" s="1"/>
  <c r="BJ96" i="5"/>
  <c r="CB96" i="5" s="1"/>
  <c r="BI96" i="5"/>
  <c r="BF96" i="5"/>
  <c r="BG96" i="5" s="1"/>
  <c r="BE96" i="5"/>
  <c r="BO96" i="5" s="1"/>
  <c r="BD96" i="5"/>
  <c r="BP95" i="5"/>
  <c r="BK95" i="5"/>
  <c r="BL95" i="5" s="1"/>
  <c r="BJ95" i="5"/>
  <c r="CB95" i="5" s="1"/>
  <c r="BI95" i="5"/>
  <c r="BF95" i="5"/>
  <c r="BG95" i="5" s="1"/>
  <c r="BE95" i="5"/>
  <c r="BT95" i="5" s="1"/>
  <c r="BD95" i="5"/>
  <c r="BN95" i="5" s="1"/>
  <c r="BP94" i="5"/>
  <c r="BO94" i="5"/>
  <c r="BK94" i="5"/>
  <c r="BL94" i="5" s="1"/>
  <c r="BJ94" i="5"/>
  <c r="CB94" i="5" s="1"/>
  <c r="BI94" i="5"/>
  <c r="BF94" i="5"/>
  <c r="BG94" i="5" s="1"/>
  <c r="BE94" i="5"/>
  <c r="BT94" i="5" s="1"/>
  <c r="BD94" i="5"/>
  <c r="BN94" i="5" s="1"/>
  <c r="BU93" i="5"/>
  <c r="BT93" i="5"/>
  <c r="CA93" i="5" s="1"/>
  <c r="BO93" i="5"/>
  <c r="BN93" i="5"/>
  <c r="BK93" i="5"/>
  <c r="BL93" i="5" s="1"/>
  <c r="BJ93" i="5"/>
  <c r="CB93" i="5" s="1"/>
  <c r="BI93" i="5"/>
  <c r="BF93" i="5"/>
  <c r="BG93" i="5" s="1"/>
  <c r="BE93" i="5"/>
  <c r="BD93" i="5"/>
  <c r="CA92" i="5"/>
  <c r="BT92" i="5"/>
  <c r="BU92" i="5" s="1"/>
  <c r="BN92" i="5"/>
  <c r="BK92" i="5"/>
  <c r="BL92" i="5" s="1"/>
  <c r="BJ92" i="5"/>
  <c r="CB92" i="5" s="1"/>
  <c r="BI92" i="5"/>
  <c r="BF92" i="5"/>
  <c r="BG92" i="5" s="1"/>
  <c r="BE92" i="5"/>
  <c r="BO92" i="5" s="1"/>
  <c r="BD92" i="5"/>
  <c r="BP91" i="5"/>
  <c r="BK91" i="5"/>
  <c r="BL91" i="5" s="1"/>
  <c r="BJ91" i="5"/>
  <c r="CB91" i="5" s="1"/>
  <c r="BI91" i="5"/>
  <c r="BF91" i="5"/>
  <c r="BG91" i="5" s="1"/>
  <c r="BE91" i="5"/>
  <c r="BT91" i="5" s="1"/>
  <c r="BD91" i="5"/>
  <c r="BN91" i="5" s="1"/>
  <c r="BP90" i="5"/>
  <c r="BO90" i="5"/>
  <c r="BK90" i="5"/>
  <c r="BL90" i="5" s="1"/>
  <c r="BJ90" i="5"/>
  <c r="CB90" i="5" s="1"/>
  <c r="BI90" i="5"/>
  <c r="BF90" i="5"/>
  <c r="BG90" i="5" s="1"/>
  <c r="BE90" i="5"/>
  <c r="BT90" i="5" s="1"/>
  <c r="BD90" i="5"/>
  <c r="BN90" i="5" s="1"/>
  <c r="BU89" i="5"/>
  <c r="BT89" i="5"/>
  <c r="CA89" i="5" s="1"/>
  <c r="BO89" i="5"/>
  <c r="BN89" i="5"/>
  <c r="BK89" i="5"/>
  <c r="BL89" i="5" s="1"/>
  <c r="BJ89" i="5"/>
  <c r="CB89" i="5" s="1"/>
  <c r="BI89" i="5"/>
  <c r="BF89" i="5"/>
  <c r="BG89" i="5" s="1"/>
  <c r="BE89" i="5"/>
  <c r="BD89" i="5"/>
  <c r="BT88" i="5"/>
  <c r="BU88" i="5" s="1"/>
  <c r="BN88" i="5"/>
  <c r="BK88" i="5"/>
  <c r="BL88" i="5" s="1"/>
  <c r="BJ88" i="5"/>
  <c r="CB88" i="5" s="1"/>
  <c r="BI88" i="5"/>
  <c r="BF88" i="5"/>
  <c r="BG88" i="5" s="1"/>
  <c r="BE88" i="5"/>
  <c r="BO88" i="5" s="1"/>
  <c r="BD88" i="5"/>
  <c r="BP87" i="5"/>
  <c r="BK87" i="5"/>
  <c r="BL87" i="5" s="1"/>
  <c r="BJ87" i="5"/>
  <c r="CB87" i="5" s="1"/>
  <c r="BI87" i="5"/>
  <c r="BF87" i="5"/>
  <c r="BG87" i="5" s="1"/>
  <c r="BE87" i="5"/>
  <c r="BT87" i="5" s="1"/>
  <c r="BD87" i="5"/>
  <c r="BN87" i="5" s="1"/>
  <c r="BP86" i="5"/>
  <c r="BO86" i="5"/>
  <c r="BK86" i="5"/>
  <c r="BL86" i="5" s="1"/>
  <c r="BJ86" i="5"/>
  <c r="CB86" i="5" s="1"/>
  <c r="BI86" i="5"/>
  <c r="BF86" i="5"/>
  <c r="BG86" i="5" s="1"/>
  <c r="BE86" i="5"/>
  <c r="BT86" i="5" s="1"/>
  <c r="BD86" i="5"/>
  <c r="BN86" i="5" s="1"/>
  <c r="BP85" i="5"/>
  <c r="BK85" i="5"/>
  <c r="BL85" i="5" s="1"/>
  <c r="BJ85" i="5"/>
  <c r="CB85" i="5" s="1"/>
  <c r="BI85" i="5"/>
  <c r="BW85" i="5" s="1"/>
  <c r="BF85" i="5"/>
  <c r="BG85" i="5" s="1"/>
  <c r="BE85" i="5"/>
  <c r="BO85" i="5" s="1"/>
  <c r="BD85" i="5"/>
  <c r="BN85" i="5" s="1"/>
  <c r="BY84" i="5"/>
  <c r="BX84" i="5"/>
  <c r="BT84" i="5"/>
  <c r="CA84" i="5" s="1"/>
  <c r="BL84" i="5"/>
  <c r="BK84" i="5"/>
  <c r="BJ84" i="5"/>
  <c r="CB84" i="5" s="1"/>
  <c r="BI84" i="5"/>
  <c r="BR84" i="5" s="1"/>
  <c r="BS84" i="5" s="1"/>
  <c r="BG84" i="5"/>
  <c r="BF84" i="5"/>
  <c r="BP84" i="5" s="1"/>
  <c r="BE84" i="5"/>
  <c r="BO84" i="5" s="1"/>
  <c r="BD84" i="5"/>
  <c r="BN84" i="5" s="1"/>
  <c r="CB83" i="5"/>
  <c r="BY83" i="5"/>
  <c r="BX83" i="5"/>
  <c r="BL83" i="5"/>
  <c r="BK83" i="5"/>
  <c r="BJ83" i="5"/>
  <c r="BI83" i="5"/>
  <c r="BW83" i="5" s="1"/>
  <c r="BG83" i="5"/>
  <c r="BF83" i="5"/>
  <c r="BP83" i="5" s="1"/>
  <c r="BE83" i="5"/>
  <c r="BO83" i="5" s="1"/>
  <c r="BD83" i="5"/>
  <c r="BN83" i="5" s="1"/>
  <c r="CB82" i="5"/>
  <c r="BY82" i="5"/>
  <c r="BX82" i="5"/>
  <c r="BT82" i="5"/>
  <c r="CA82" i="5" s="1"/>
  <c r="BL82" i="5"/>
  <c r="BK82" i="5"/>
  <c r="BJ82" i="5"/>
  <c r="BI82" i="5"/>
  <c r="BR82" i="5" s="1"/>
  <c r="BS82" i="5" s="1"/>
  <c r="BG82" i="5"/>
  <c r="BF82" i="5"/>
  <c r="BP82" i="5" s="1"/>
  <c r="BE82" i="5"/>
  <c r="BO82" i="5" s="1"/>
  <c r="BD82" i="5"/>
  <c r="BN82" i="5" s="1"/>
  <c r="CB81" i="5"/>
  <c r="BY81" i="5"/>
  <c r="BX81" i="5"/>
  <c r="BL81" i="5"/>
  <c r="BK81" i="5"/>
  <c r="BJ81" i="5"/>
  <c r="BI81" i="5"/>
  <c r="BW81" i="5" s="1"/>
  <c r="BG81" i="5"/>
  <c r="BF81" i="5"/>
  <c r="BP81" i="5" s="1"/>
  <c r="BE81" i="5"/>
  <c r="BO81" i="5" s="1"/>
  <c r="BD81" i="5"/>
  <c r="BN81" i="5" s="1"/>
  <c r="CB80" i="5"/>
  <c r="BY80" i="5"/>
  <c r="BX80" i="5"/>
  <c r="BT80" i="5"/>
  <c r="CA80" i="5" s="1"/>
  <c r="BL80" i="5"/>
  <c r="BK80" i="5"/>
  <c r="BJ80" i="5"/>
  <c r="BI80" i="5"/>
  <c r="BR80" i="5" s="1"/>
  <c r="BS80" i="5" s="1"/>
  <c r="BG80" i="5"/>
  <c r="BF80" i="5"/>
  <c r="BP80" i="5" s="1"/>
  <c r="BE80" i="5"/>
  <c r="BO80" i="5" s="1"/>
  <c r="BD80" i="5"/>
  <c r="BN80" i="5" s="1"/>
  <c r="CB79" i="5"/>
  <c r="BY79" i="5"/>
  <c r="BX79" i="5"/>
  <c r="BL79" i="5"/>
  <c r="BK79" i="5"/>
  <c r="BJ79" i="5"/>
  <c r="BI79" i="5"/>
  <c r="BW79" i="5" s="1"/>
  <c r="BG79" i="5"/>
  <c r="BF79" i="5"/>
  <c r="BP79" i="5" s="1"/>
  <c r="BE79" i="5"/>
  <c r="BO79" i="5" s="1"/>
  <c r="BD79" i="5"/>
  <c r="BN79" i="5" s="1"/>
  <c r="CB78" i="5"/>
  <c r="BY78" i="5"/>
  <c r="BX78" i="5"/>
  <c r="BT78" i="5"/>
  <c r="CA78" i="5" s="1"/>
  <c r="BL78" i="5"/>
  <c r="BK78" i="5"/>
  <c r="BJ78" i="5"/>
  <c r="BI78" i="5"/>
  <c r="BR78" i="5" s="1"/>
  <c r="BS78" i="5" s="1"/>
  <c r="BG78" i="5"/>
  <c r="BF78" i="5"/>
  <c r="BP78" i="5" s="1"/>
  <c r="BE78" i="5"/>
  <c r="BO78" i="5" s="1"/>
  <c r="BD78" i="5"/>
  <c r="BN78" i="5" s="1"/>
  <c r="CB77" i="5"/>
  <c r="BY77" i="5"/>
  <c r="BX77" i="5"/>
  <c r="BL77" i="5"/>
  <c r="BK77" i="5"/>
  <c r="BJ77" i="5"/>
  <c r="BI77" i="5"/>
  <c r="BW77" i="5" s="1"/>
  <c r="BG77" i="5"/>
  <c r="BF77" i="5"/>
  <c r="BP77" i="5" s="1"/>
  <c r="BE77" i="5"/>
  <c r="BO77" i="5" s="1"/>
  <c r="BD77" i="5"/>
  <c r="BN77" i="5" s="1"/>
  <c r="CB76" i="5"/>
  <c r="BY76" i="5"/>
  <c r="BX76" i="5"/>
  <c r="BT76" i="5"/>
  <c r="CA76" i="5" s="1"/>
  <c r="BL76" i="5"/>
  <c r="BK76" i="5"/>
  <c r="BJ76" i="5"/>
  <c r="BI76" i="5"/>
  <c r="BR76" i="5" s="1"/>
  <c r="BS76" i="5" s="1"/>
  <c r="BG76" i="5"/>
  <c r="BF76" i="5"/>
  <c r="BP76" i="5" s="1"/>
  <c r="BE76" i="5"/>
  <c r="BO76" i="5" s="1"/>
  <c r="BD76" i="5"/>
  <c r="BN76" i="5" s="1"/>
  <c r="CB75" i="5"/>
  <c r="BY75" i="5"/>
  <c r="BX75" i="5"/>
  <c r="BL75" i="5"/>
  <c r="BK75" i="5"/>
  <c r="BJ75" i="5"/>
  <c r="BI75" i="5"/>
  <c r="BW75" i="5" s="1"/>
  <c r="BG75" i="5"/>
  <c r="BF75" i="5"/>
  <c r="BP75" i="5" s="1"/>
  <c r="BE75" i="5"/>
  <c r="BO75" i="5" s="1"/>
  <c r="BD75" i="5"/>
  <c r="BN75" i="5" s="1"/>
  <c r="CB74" i="5"/>
  <c r="BY74" i="5"/>
  <c r="BX74" i="5"/>
  <c r="BT74" i="5"/>
  <c r="CA74" i="5" s="1"/>
  <c r="BL74" i="5"/>
  <c r="BK74" i="5"/>
  <c r="BJ74" i="5"/>
  <c r="BI74" i="5"/>
  <c r="BR74" i="5" s="1"/>
  <c r="BS74" i="5" s="1"/>
  <c r="BG74" i="5"/>
  <c r="BF74" i="5"/>
  <c r="BP74" i="5" s="1"/>
  <c r="BE74" i="5"/>
  <c r="BO74" i="5" s="1"/>
  <c r="BD74" i="5"/>
  <c r="BN74" i="5" s="1"/>
  <c r="CB73" i="5"/>
  <c r="BY73" i="5"/>
  <c r="BX73" i="5"/>
  <c r="BL73" i="5"/>
  <c r="BK73" i="5"/>
  <c r="BJ73" i="5"/>
  <c r="BI73" i="5"/>
  <c r="BW73" i="5" s="1"/>
  <c r="BG73" i="5"/>
  <c r="BF73" i="5"/>
  <c r="BP73" i="5" s="1"/>
  <c r="BE73" i="5"/>
  <c r="BO73" i="5" s="1"/>
  <c r="BD73" i="5"/>
  <c r="BN73" i="5" s="1"/>
  <c r="CB72" i="5"/>
  <c r="BY72" i="5"/>
  <c r="BX72" i="5"/>
  <c r="BT72" i="5"/>
  <c r="CA72" i="5" s="1"/>
  <c r="BL72" i="5"/>
  <c r="BK72" i="5"/>
  <c r="BJ72" i="5"/>
  <c r="BI72" i="5"/>
  <c r="BR72" i="5" s="1"/>
  <c r="BS72" i="5" s="1"/>
  <c r="BG72" i="5"/>
  <c r="BF72" i="5"/>
  <c r="BP72" i="5" s="1"/>
  <c r="BE72" i="5"/>
  <c r="BO72" i="5" s="1"/>
  <c r="BD72" i="5"/>
  <c r="BN72" i="5" s="1"/>
  <c r="CB71" i="5"/>
  <c r="BY71" i="5"/>
  <c r="BX71" i="5"/>
  <c r="BL71" i="5"/>
  <c r="BK71" i="5"/>
  <c r="BJ71" i="5"/>
  <c r="BI71" i="5"/>
  <c r="BW71" i="5" s="1"/>
  <c r="BG71" i="5"/>
  <c r="BF71" i="5"/>
  <c r="BP71" i="5" s="1"/>
  <c r="BE71" i="5"/>
  <c r="BO71" i="5" s="1"/>
  <c r="BD71" i="5"/>
  <c r="BN71" i="5" s="1"/>
  <c r="BY70" i="5"/>
  <c r="BX70" i="5"/>
  <c r="BT70" i="5"/>
  <c r="CA70" i="5" s="1"/>
  <c r="BL70" i="5"/>
  <c r="BK70" i="5"/>
  <c r="BJ70" i="5"/>
  <c r="CB70" i="5" s="1"/>
  <c r="BI70" i="5"/>
  <c r="BR70" i="5" s="1"/>
  <c r="BS70" i="5" s="1"/>
  <c r="BG70" i="5"/>
  <c r="BF70" i="5"/>
  <c r="BP70" i="5" s="1"/>
  <c r="BE70" i="5"/>
  <c r="BO70" i="5" s="1"/>
  <c r="BD70" i="5"/>
  <c r="BN70" i="5" s="1"/>
  <c r="CB69" i="5"/>
  <c r="BY69" i="5"/>
  <c r="BX69" i="5"/>
  <c r="BL69" i="5"/>
  <c r="BK69" i="5"/>
  <c r="BJ69" i="5"/>
  <c r="BI69" i="5"/>
  <c r="BW69" i="5" s="1"/>
  <c r="BG69" i="5"/>
  <c r="BF69" i="5"/>
  <c r="BP69" i="5" s="1"/>
  <c r="BE69" i="5"/>
  <c r="BO69" i="5" s="1"/>
  <c r="BD69" i="5"/>
  <c r="BN69" i="5" s="1"/>
  <c r="BY68" i="5"/>
  <c r="BX68" i="5"/>
  <c r="BT68" i="5"/>
  <c r="CA68" i="5" s="1"/>
  <c r="BL68" i="5"/>
  <c r="BK68" i="5"/>
  <c r="BJ68" i="5"/>
  <c r="CB68" i="5" s="1"/>
  <c r="BI68" i="5"/>
  <c r="BG68" i="5"/>
  <c r="BF68" i="5"/>
  <c r="BP68" i="5" s="1"/>
  <c r="BE68" i="5"/>
  <c r="BO68" i="5" s="1"/>
  <c r="BD68" i="5"/>
  <c r="BN68" i="5" s="1"/>
  <c r="CB67" i="5"/>
  <c r="BY67" i="5"/>
  <c r="BX67" i="5"/>
  <c r="BL67" i="5"/>
  <c r="BK67" i="5"/>
  <c r="BJ67" i="5"/>
  <c r="BI67" i="5"/>
  <c r="BW67" i="5" s="1"/>
  <c r="BG67" i="5"/>
  <c r="BF67" i="5"/>
  <c r="BP67" i="5" s="1"/>
  <c r="BE67" i="5"/>
  <c r="BO67" i="5" s="1"/>
  <c r="BD67" i="5"/>
  <c r="BN67" i="5" s="1"/>
  <c r="BY66" i="5"/>
  <c r="BX66" i="5"/>
  <c r="BT66" i="5"/>
  <c r="CA66" i="5" s="1"/>
  <c r="BL66" i="5"/>
  <c r="BK66" i="5"/>
  <c r="BJ66" i="5"/>
  <c r="CB66" i="5" s="1"/>
  <c r="BI66" i="5"/>
  <c r="BG66" i="5"/>
  <c r="BF66" i="5"/>
  <c r="BP66" i="5" s="1"/>
  <c r="BE66" i="5"/>
  <c r="BO66" i="5" s="1"/>
  <c r="BD66" i="5"/>
  <c r="BN66" i="5" s="1"/>
  <c r="BY65" i="5"/>
  <c r="BX65" i="5"/>
  <c r="BL65" i="5"/>
  <c r="BK65" i="5"/>
  <c r="BJ65" i="5"/>
  <c r="CB65" i="5" s="1"/>
  <c r="BI65" i="5"/>
  <c r="BG65" i="5"/>
  <c r="BF65" i="5"/>
  <c r="BP65" i="5" s="1"/>
  <c r="BE65" i="5"/>
  <c r="BO65" i="5" s="1"/>
  <c r="BD65" i="5"/>
  <c r="BN65" i="5" s="1"/>
  <c r="BY64" i="5"/>
  <c r="BX64" i="5"/>
  <c r="BT64" i="5"/>
  <c r="CA64" i="5" s="1"/>
  <c r="BL64" i="5"/>
  <c r="BK64" i="5"/>
  <c r="BJ64" i="5"/>
  <c r="CB64" i="5" s="1"/>
  <c r="BI64" i="5"/>
  <c r="BG64" i="5"/>
  <c r="BF64" i="5"/>
  <c r="BP64" i="5" s="1"/>
  <c r="BE64" i="5"/>
  <c r="BO64" i="5" s="1"/>
  <c r="BD64" i="5"/>
  <c r="BN64" i="5" s="1"/>
  <c r="BY63" i="5"/>
  <c r="BX63" i="5"/>
  <c r="BL63" i="5"/>
  <c r="BK63" i="5"/>
  <c r="BJ63" i="5"/>
  <c r="CB63" i="5" s="1"/>
  <c r="BI63" i="5"/>
  <c r="BG63" i="5"/>
  <c r="BF63" i="5"/>
  <c r="BP63" i="5" s="1"/>
  <c r="BE63" i="5"/>
  <c r="BO63" i="5" s="1"/>
  <c r="BD63" i="5"/>
  <c r="BN63" i="5" s="1"/>
  <c r="BY62" i="5"/>
  <c r="BX62" i="5"/>
  <c r="BT62" i="5"/>
  <c r="CA62" i="5" s="1"/>
  <c r="BL62" i="5"/>
  <c r="BK62" i="5"/>
  <c r="BJ62" i="5"/>
  <c r="CB62" i="5" s="1"/>
  <c r="BI62" i="5"/>
  <c r="BG62" i="5"/>
  <c r="BF62" i="5"/>
  <c r="BP62" i="5" s="1"/>
  <c r="BE62" i="5"/>
  <c r="BO62" i="5" s="1"/>
  <c r="BD62" i="5"/>
  <c r="BN62" i="5" s="1"/>
  <c r="BY61" i="5"/>
  <c r="BX61" i="5"/>
  <c r="BL61" i="5"/>
  <c r="BK61" i="5"/>
  <c r="BJ61" i="5"/>
  <c r="CB61" i="5" s="1"/>
  <c r="BI61" i="5"/>
  <c r="BG61" i="5"/>
  <c r="BF61" i="5"/>
  <c r="BP61" i="5" s="1"/>
  <c r="BE61" i="5"/>
  <c r="BO61" i="5" s="1"/>
  <c r="BD61" i="5"/>
  <c r="BN61" i="5" s="1"/>
  <c r="BY60" i="5"/>
  <c r="BX60" i="5"/>
  <c r="BT60" i="5"/>
  <c r="CA60" i="5" s="1"/>
  <c r="BL60" i="5"/>
  <c r="BK60" i="5"/>
  <c r="BJ60" i="5"/>
  <c r="CB60" i="5" s="1"/>
  <c r="BI60" i="5"/>
  <c r="BG60" i="5"/>
  <c r="BF60" i="5"/>
  <c r="BP60" i="5" s="1"/>
  <c r="BE60" i="5"/>
  <c r="BO60" i="5" s="1"/>
  <c r="BD60" i="5"/>
  <c r="BN60" i="5" s="1"/>
  <c r="BY59" i="5"/>
  <c r="BX59" i="5"/>
  <c r="BL59" i="5"/>
  <c r="BK59" i="5"/>
  <c r="BJ59" i="5"/>
  <c r="CB59" i="5" s="1"/>
  <c r="BI59" i="5"/>
  <c r="BG59" i="5"/>
  <c r="BF59" i="5"/>
  <c r="BP59" i="5" s="1"/>
  <c r="BE59" i="5"/>
  <c r="BO59" i="5" s="1"/>
  <c r="BD59" i="5"/>
  <c r="BN59" i="5" s="1"/>
  <c r="BY58" i="5"/>
  <c r="BX58" i="5"/>
  <c r="BT58" i="5"/>
  <c r="CA58" i="5" s="1"/>
  <c r="BL58" i="5"/>
  <c r="BK58" i="5"/>
  <c r="BJ58" i="5"/>
  <c r="CB58" i="5" s="1"/>
  <c r="BI58" i="5"/>
  <c r="BG58" i="5"/>
  <c r="BF58" i="5"/>
  <c r="BP58" i="5" s="1"/>
  <c r="BE58" i="5"/>
  <c r="BO58" i="5" s="1"/>
  <c r="BD58" i="5"/>
  <c r="BN58" i="5" s="1"/>
  <c r="BY57" i="5"/>
  <c r="BX57" i="5"/>
  <c r="BL57" i="5"/>
  <c r="BK57" i="5"/>
  <c r="BJ57" i="5"/>
  <c r="CB57" i="5" s="1"/>
  <c r="BI57" i="5"/>
  <c r="BG57" i="5"/>
  <c r="BF57" i="5"/>
  <c r="BP57" i="5" s="1"/>
  <c r="BE57" i="5"/>
  <c r="BO57" i="5" s="1"/>
  <c r="BD57" i="5"/>
  <c r="BN57" i="5" s="1"/>
  <c r="BY56" i="5"/>
  <c r="BX56" i="5"/>
  <c r="BT56" i="5"/>
  <c r="CA56" i="5" s="1"/>
  <c r="BL56" i="5"/>
  <c r="BK56" i="5"/>
  <c r="BJ56" i="5"/>
  <c r="CB56" i="5" s="1"/>
  <c r="BI56" i="5"/>
  <c r="BG56" i="5"/>
  <c r="BF56" i="5"/>
  <c r="BP56" i="5" s="1"/>
  <c r="BE56" i="5"/>
  <c r="BO56" i="5" s="1"/>
  <c r="BD56" i="5"/>
  <c r="BN56" i="5" s="1"/>
  <c r="BY55" i="5"/>
  <c r="BX55" i="5"/>
  <c r="BL55" i="5"/>
  <c r="BK55" i="5"/>
  <c r="BJ55" i="5"/>
  <c r="CB55" i="5" s="1"/>
  <c r="BI55" i="5"/>
  <c r="BG55" i="5"/>
  <c r="BF55" i="5"/>
  <c r="BP55" i="5" s="1"/>
  <c r="BE55" i="5"/>
  <c r="BO55" i="5" s="1"/>
  <c r="BD55" i="5"/>
  <c r="BN55" i="5" s="1"/>
  <c r="BY54" i="5"/>
  <c r="BX54" i="5"/>
  <c r="BT54" i="5"/>
  <c r="CA54" i="5" s="1"/>
  <c r="BL54" i="5"/>
  <c r="BK54" i="5"/>
  <c r="BJ54" i="5"/>
  <c r="CB54" i="5" s="1"/>
  <c r="BI54" i="5"/>
  <c r="BG54" i="5"/>
  <c r="BF54" i="5"/>
  <c r="BP54" i="5" s="1"/>
  <c r="BE54" i="5"/>
  <c r="BO54" i="5" s="1"/>
  <c r="BD54" i="5"/>
  <c r="BN54" i="5" s="1"/>
  <c r="BY53" i="5"/>
  <c r="BX53" i="5"/>
  <c r="BL53" i="5"/>
  <c r="BK53" i="5"/>
  <c r="BJ53" i="5"/>
  <c r="CB53" i="5" s="1"/>
  <c r="BI53" i="5"/>
  <c r="BG53" i="5"/>
  <c r="BF53" i="5"/>
  <c r="BP53" i="5" s="1"/>
  <c r="BE53" i="5"/>
  <c r="BO53" i="5" s="1"/>
  <c r="BD53" i="5"/>
  <c r="BN53" i="5" s="1"/>
  <c r="BY52" i="5"/>
  <c r="BX52" i="5"/>
  <c r="BT52" i="5"/>
  <c r="CA52" i="5" s="1"/>
  <c r="BL52" i="5"/>
  <c r="BK52" i="5"/>
  <c r="BJ52" i="5"/>
  <c r="CB52" i="5" s="1"/>
  <c r="BI52" i="5"/>
  <c r="BG52" i="5"/>
  <c r="BF52" i="5"/>
  <c r="BP52" i="5" s="1"/>
  <c r="BE52" i="5"/>
  <c r="BO52" i="5" s="1"/>
  <c r="BD52" i="5"/>
  <c r="BN52" i="5" s="1"/>
  <c r="BY51" i="5"/>
  <c r="BX51" i="5"/>
  <c r="BL51" i="5"/>
  <c r="BK51" i="5"/>
  <c r="BJ51" i="5"/>
  <c r="CB51" i="5" s="1"/>
  <c r="BI51" i="5"/>
  <c r="BG51" i="5"/>
  <c r="BF51" i="5"/>
  <c r="BP51" i="5" s="1"/>
  <c r="BE51" i="5"/>
  <c r="BT51" i="5" s="1"/>
  <c r="BD51" i="5"/>
  <c r="BN51" i="5" s="1"/>
  <c r="BY50" i="5"/>
  <c r="BX50" i="5"/>
  <c r="BT50" i="5"/>
  <c r="BL50" i="5"/>
  <c r="BK50" i="5"/>
  <c r="BJ50" i="5"/>
  <c r="CB50" i="5" s="1"/>
  <c r="BI50" i="5"/>
  <c r="BG50" i="5"/>
  <c r="BF50" i="5"/>
  <c r="BP50" i="5" s="1"/>
  <c r="BE50" i="5"/>
  <c r="BO50" i="5" s="1"/>
  <c r="BD50" i="5"/>
  <c r="BN50" i="5" s="1"/>
  <c r="BY49" i="5"/>
  <c r="BX49" i="5"/>
  <c r="BL49" i="5"/>
  <c r="BK49" i="5"/>
  <c r="BJ49" i="5"/>
  <c r="CB49" i="5" s="1"/>
  <c r="BI49" i="5"/>
  <c r="BG49" i="5"/>
  <c r="BF49" i="5"/>
  <c r="BP49" i="5" s="1"/>
  <c r="BE49" i="5"/>
  <c r="BT49" i="5" s="1"/>
  <c r="BD49" i="5"/>
  <c r="BN49" i="5" s="1"/>
  <c r="BY48" i="5"/>
  <c r="BL48" i="5"/>
  <c r="BK48" i="5"/>
  <c r="BJ48" i="5"/>
  <c r="CB48" i="5" s="1"/>
  <c r="BI48" i="5"/>
  <c r="BG48" i="5"/>
  <c r="BF48" i="5"/>
  <c r="BP48" i="5" s="1"/>
  <c r="BE48" i="5"/>
  <c r="BT48" i="5" s="1"/>
  <c r="BD48" i="5"/>
  <c r="BN48" i="5" s="1"/>
  <c r="BY47" i="5"/>
  <c r="BX47" i="5"/>
  <c r="BT47" i="5"/>
  <c r="BL47" i="5"/>
  <c r="BK47" i="5"/>
  <c r="BJ47" i="5"/>
  <c r="CB47" i="5" s="1"/>
  <c r="BI47" i="5"/>
  <c r="BG47" i="5"/>
  <c r="BF47" i="5"/>
  <c r="BP47" i="5" s="1"/>
  <c r="BE47" i="5"/>
  <c r="BO47" i="5" s="1"/>
  <c r="BD47" i="5"/>
  <c r="BN47" i="5" s="1"/>
  <c r="BY46" i="5"/>
  <c r="BL46" i="5"/>
  <c r="BK46" i="5"/>
  <c r="BJ46" i="5"/>
  <c r="CB46" i="5" s="1"/>
  <c r="BI46" i="5"/>
  <c r="BG46" i="5"/>
  <c r="BF46" i="5"/>
  <c r="BP46" i="5" s="1"/>
  <c r="BE46" i="5"/>
  <c r="BT46" i="5" s="1"/>
  <c r="BD46" i="5"/>
  <c r="BN46" i="5" s="1"/>
  <c r="BY45" i="5"/>
  <c r="BX45" i="5"/>
  <c r="BT45" i="5"/>
  <c r="BL45" i="5"/>
  <c r="BK45" i="5"/>
  <c r="BJ45" i="5"/>
  <c r="CB45" i="5" s="1"/>
  <c r="BI45" i="5"/>
  <c r="BG45" i="5"/>
  <c r="BF45" i="5"/>
  <c r="BP45" i="5" s="1"/>
  <c r="BE45" i="5"/>
  <c r="BO45" i="5" s="1"/>
  <c r="BD45" i="5"/>
  <c r="BN45" i="5" s="1"/>
  <c r="BY44" i="5"/>
  <c r="BL44" i="5"/>
  <c r="BK44" i="5"/>
  <c r="BJ44" i="5"/>
  <c r="CB44" i="5" s="1"/>
  <c r="BI44" i="5"/>
  <c r="BG44" i="5"/>
  <c r="BF44" i="5"/>
  <c r="BP44" i="5" s="1"/>
  <c r="BE44" i="5"/>
  <c r="BT44" i="5" s="1"/>
  <c r="BD44" i="5"/>
  <c r="BN44" i="5" s="1"/>
  <c r="BY43" i="5"/>
  <c r="BX43" i="5"/>
  <c r="BT43" i="5"/>
  <c r="BL43" i="5"/>
  <c r="BK43" i="5"/>
  <c r="BJ43" i="5"/>
  <c r="CB43" i="5" s="1"/>
  <c r="BI43" i="5"/>
  <c r="BG43" i="5"/>
  <c r="BF43" i="5"/>
  <c r="BP43" i="5" s="1"/>
  <c r="BE43" i="5"/>
  <c r="BO43" i="5" s="1"/>
  <c r="BD43" i="5"/>
  <c r="BN43" i="5" s="1"/>
  <c r="BY42" i="5"/>
  <c r="BL42" i="5"/>
  <c r="BK42" i="5"/>
  <c r="BJ42" i="5"/>
  <c r="CB42" i="5" s="1"/>
  <c r="BI42" i="5"/>
  <c r="BG42" i="5"/>
  <c r="BF42" i="5"/>
  <c r="BP42" i="5" s="1"/>
  <c r="BE42" i="5"/>
  <c r="BT42" i="5" s="1"/>
  <c r="BD42" i="5"/>
  <c r="BN42" i="5" s="1"/>
  <c r="BY41" i="5"/>
  <c r="BX41" i="5"/>
  <c r="BT41" i="5"/>
  <c r="BL41" i="5"/>
  <c r="BK41" i="5"/>
  <c r="BJ41" i="5"/>
  <c r="CB41" i="5" s="1"/>
  <c r="BI41" i="5"/>
  <c r="BG41" i="5"/>
  <c r="BF41" i="5"/>
  <c r="BP41" i="5" s="1"/>
  <c r="BE41" i="5"/>
  <c r="BO41" i="5" s="1"/>
  <c r="BD41" i="5"/>
  <c r="BN41" i="5" s="1"/>
  <c r="BY40" i="5"/>
  <c r="BL40" i="5"/>
  <c r="BK40" i="5"/>
  <c r="BJ40" i="5"/>
  <c r="CB40" i="5" s="1"/>
  <c r="BI40" i="5"/>
  <c r="BG40" i="5"/>
  <c r="BF40" i="5"/>
  <c r="BP40" i="5" s="1"/>
  <c r="BE40" i="5"/>
  <c r="BT40" i="5" s="1"/>
  <c r="BD40" i="5"/>
  <c r="BN40" i="5" s="1"/>
  <c r="BY39" i="5"/>
  <c r="BX39" i="5"/>
  <c r="BT39" i="5"/>
  <c r="BL39" i="5"/>
  <c r="BK39" i="5"/>
  <c r="BJ39" i="5"/>
  <c r="CB39" i="5" s="1"/>
  <c r="BI39" i="5"/>
  <c r="BG39" i="5"/>
  <c r="BF39" i="5"/>
  <c r="BP39" i="5" s="1"/>
  <c r="BE39" i="5"/>
  <c r="BO39" i="5" s="1"/>
  <c r="BD39" i="5"/>
  <c r="BN39" i="5" s="1"/>
  <c r="BY38" i="5"/>
  <c r="BT38" i="5"/>
  <c r="BS38" i="5"/>
  <c r="BL38" i="5"/>
  <c r="BK38" i="5"/>
  <c r="BJ38" i="5"/>
  <c r="CB38" i="5" s="1"/>
  <c r="BI38" i="5"/>
  <c r="BR38" i="5" s="1"/>
  <c r="BG38" i="5"/>
  <c r="BF38" i="5"/>
  <c r="BP38" i="5" s="1"/>
  <c r="BE38" i="5"/>
  <c r="BO38" i="5" s="1"/>
  <c r="BD38" i="5"/>
  <c r="BN38" i="5" s="1"/>
  <c r="CB37" i="5"/>
  <c r="BY37" i="5"/>
  <c r="BT37" i="5"/>
  <c r="BR37" i="5"/>
  <c r="BS37" i="5" s="1"/>
  <c r="BL37" i="5"/>
  <c r="BK37" i="5"/>
  <c r="BJ37" i="5"/>
  <c r="BX37" i="5" s="1"/>
  <c r="BI37" i="5"/>
  <c r="BW37" i="5" s="1"/>
  <c r="BG37" i="5"/>
  <c r="BF37" i="5"/>
  <c r="BP37" i="5" s="1"/>
  <c r="BE37" i="5"/>
  <c r="BO37" i="5" s="1"/>
  <c r="BD37" i="5"/>
  <c r="BN37" i="5" s="1"/>
  <c r="CB36" i="5"/>
  <c r="BY36" i="5"/>
  <c r="BT36" i="5"/>
  <c r="BL36" i="5"/>
  <c r="BK36" i="5"/>
  <c r="BJ36" i="5"/>
  <c r="BX36" i="5" s="1"/>
  <c r="BI36" i="5"/>
  <c r="BW36" i="5" s="1"/>
  <c r="BG36" i="5"/>
  <c r="BF36" i="5"/>
  <c r="BP36" i="5" s="1"/>
  <c r="BE36" i="5"/>
  <c r="BO36" i="5" s="1"/>
  <c r="BD36" i="5"/>
  <c r="BN36" i="5" s="1"/>
  <c r="CB35" i="5"/>
  <c r="BY35" i="5"/>
  <c r="BL35" i="5"/>
  <c r="BK35" i="5"/>
  <c r="BJ35" i="5"/>
  <c r="BX35" i="5" s="1"/>
  <c r="BI35" i="5"/>
  <c r="BW35" i="5" s="1"/>
  <c r="BG35" i="5"/>
  <c r="BF35" i="5"/>
  <c r="BP35" i="5" s="1"/>
  <c r="BE35" i="5"/>
  <c r="BT35" i="5" s="1"/>
  <c r="BD35" i="5"/>
  <c r="BN35" i="5" s="1"/>
  <c r="BY34" i="5"/>
  <c r="BW34" i="5"/>
  <c r="BR34" i="5"/>
  <c r="BS34" i="5" s="1"/>
  <c r="BL34" i="5"/>
  <c r="BK34" i="5"/>
  <c r="BJ34" i="5"/>
  <c r="BX34" i="5" s="1"/>
  <c r="BI34" i="5"/>
  <c r="BG34" i="5"/>
  <c r="BF34" i="5"/>
  <c r="BP34" i="5" s="1"/>
  <c r="BE34" i="5"/>
  <c r="BT34" i="5" s="1"/>
  <c r="BD34" i="5"/>
  <c r="BN34" i="5" s="1"/>
  <c r="CB33" i="5"/>
  <c r="BY33" i="5"/>
  <c r="BX33" i="5"/>
  <c r="BT33" i="5"/>
  <c r="BR33" i="5"/>
  <c r="BS33" i="5" s="1"/>
  <c r="BL33" i="5"/>
  <c r="BK33" i="5"/>
  <c r="BJ33" i="5"/>
  <c r="BI33" i="5"/>
  <c r="BW33" i="5" s="1"/>
  <c r="BG33" i="5"/>
  <c r="BF33" i="5"/>
  <c r="BP33" i="5" s="1"/>
  <c r="BE33" i="5"/>
  <c r="BO33" i="5" s="1"/>
  <c r="BD33" i="5"/>
  <c r="BN33" i="5" s="1"/>
  <c r="CB32" i="5"/>
  <c r="BY32" i="5"/>
  <c r="BT32" i="5"/>
  <c r="BL32" i="5"/>
  <c r="BK32" i="5"/>
  <c r="BJ32" i="5"/>
  <c r="BX32" i="5" s="1"/>
  <c r="BI32" i="5"/>
  <c r="BW32" i="5" s="1"/>
  <c r="BG32" i="5"/>
  <c r="BF32" i="5"/>
  <c r="BP32" i="5" s="1"/>
  <c r="BE32" i="5"/>
  <c r="BO32" i="5" s="1"/>
  <c r="BD32" i="5"/>
  <c r="BN32" i="5" s="1"/>
  <c r="BY31" i="5"/>
  <c r="BT31" i="5"/>
  <c r="BL31" i="5"/>
  <c r="BK31" i="5"/>
  <c r="BJ31" i="5"/>
  <c r="CB31" i="5" s="1"/>
  <c r="BI31" i="5"/>
  <c r="BR31" i="5" s="1"/>
  <c r="BS31" i="5" s="1"/>
  <c r="BG31" i="5"/>
  <c r="BF31" i="5"/>
  <c r="BP31" i="5" s="1"/>
  <c r="BE31" i="5"/>
  <c r="BO31" i="5" s="1"/>
  <c r="BD31" i="5"/>
  <c r="BN31" i="5" s="1"/>
  <c r="BY30" i="5"/>
  <c r="BW30" i="5"/>
  <c r="BR30" i="5"/>
  <c r="BS30" i="5" s="1"/>
  <c r="BL30" i="5"/>
  <c r="BK30" i="5"/>
  <c r="BJ30" i="5"/>
  <c r="CB30" i="5" s="1"/>
  <c r="BI30" i="5"/>
  <c r="BG30" i="5"/>
  <c r="BF30" i="5"/>
  <c r="BP30" i="5" s="1"/>
  <c r="BE30" i="5"/>
  <c r="BO30" i="5" s="1"/>
  <c r="BD30" i="5"/>
  <c r="BN30" i="5" s="1"/>
  <c r="CB29" i="5"/>
  <c r="BY29" i="5"/>
  <c r="BX29" i="5"/>
  <c r="BT29" i="5"/>
  <c r="BR29" i="5"/>
  <c r="BS29" i="5" s="1"/>
  <c r="BL29" i="5"/>
  <c r="BK29" i="5"/>
  <c r="BJ29" i="5"/>
  <c r="BI29" i="5"/>
  <c r="BW29" i="5" s="1"/>
  <c r="BG29" i="5"/>
  <c r="BF29" i="5"/>
  <c r="BP29" i="5" s="1"/>
  <c r="BE29" i="5"/>
  <c r="BO29" i="5" s="1"/>
  <c r="BD29" i="5"/>
  <c r="BN29" i="5" s="1"/>
  <c r="CB28" i="5"/>
  <c r="BY28" i="5"/>
  <c r="BT28" i="5"/>
  <c r="BO28" i="5"/>
  <c r="BL28" i="5"/>
  <c r="BK28" i="5"/>
  <c r="BJ28" i="5"/>
  <c r="BX28" i="5" s="1"/>
  <c r="BI28" i="5"/>
  <c r="BW28" i="5" s="1"/>
  <c r="BG28" i="5"/>
  <c r="BF28" i="5"/>
  <c r="BP28" i="5" s="1"/>
  <c r="BE28" i="5"/>
  <c r="BD28" i="5"/>
  <c r="BN28" i="5" s="1"/>
  <c r="CB27" i="5"/>
  <c r="BY27" i="5"/>
  <c r="BT27" i="5"/>
  <c r="BL27" i="5"/>
  <c r="BK27" i="5"/>
  <c r="BJ27" i="5"/>
  <c r="BX27" i="5" s="1"/>
  <c r="BI27" i="5"/>
  <c r="BW27" i="5" s="1"/>
  <c r="BG27" i="5"/>
  <c r="BF27" i="5"/>
  <c r="BP27" i="5" s="1"/>
  <c r="BE27" i="5"/>
  <c r="BO27" i="5" s="1"/>
  <c r="BD27" i="5"/>
  <c r="BN27" i="5" s="1"/>
  <c r="BY26" i="5"/>
  <c r="BW26" i="5"/>
  <c r="BR26" i="5"/>
  <c r="BS26" i="5" s="1"/>
  <c r="BL26" i="5"/>
  <c r="BK26" i="5"/>
  <c r="BJ26" i="5"/>
  <c r="BX26" i="5" s="1"/>
  <c r="BI26" i="5"/>
  <c r="BG26" i="5"/>
  <c r="BF26" i="5"/>
  <c r="BP26" i="5" s="1"/>
  <c r="BE26" i="5"/>
  <c r="BT26" i="5" s="1"/>
  <c r="BD26" i="5"/>
  <c r="BN26" i="5" s="1"/>
  <c r="CB25" i="5"/>
  <c r="BY25" i="5"/>
  <c r="BX25" i="5"/>
  <c r="BT25" i="5"/>
  <c r="BR25" i="5"/>
  <c r="BS25" i="5" s="1"/>
  <c r="BL25" i="5"/>
  <c r="BK25" i="5"/>
  <c r="BJ25" i="5"/>
  <c r="BI25" i="5"/>
  <c r="BW25" i="5" s="1"/>
  <c r="BG25" i="5"/>
  <c r="BF25" i="5"/>
  <c r="BP25" i="5" s="1"/>
  <c r="BE25" i="5"/>
  <c r="BO25" i="5" s="1"/>
  <c r="BD25" i="5"/>
  <c r="BN25" i="5" s="1"/>
  <c r="CB24" i="5"/>
  <c r="BY24" i="5"/>
  <c r="BT24" i="5"/>
  <c r="BL24" i="5"/>
  <c r="BK24" i="5"/>
  <c r="BJ24" i="5"/>
  <c r="BX24" i="5" s="1"/>
  <c r="BI24" i="5"/>
  <c r="BW24" i="5" s="1"/>
  <c r="BG24" i="5"/>
  <c r="BF24" i="5"/>
  <c r="BP24" i="5" s="1"/>
  <c r="BE24" i="5"/>
  <c r="BO24" i="5" s="1"/>
  <c r="BD24" i="5"/>
  <c r="BN24" i="5" s="1"/>
  <c r="CB23" i="5"/>
  <c r="BY23" i="5"/>
  <c r="BT23" i="5"/>
  <c r="BL23" i="5"/>
  <c r="BK23" i="5"/>
  <c r="BJ23" i="5"/>
  <c r="BX23" i="5" s="1"/>
  <c r="BI23" i="5"/>
  <c r="BW23" i="5" s="1"/>
  <c r="BG23" i="5"/>
  <c r="BF23" i="5"/>
  <c r="BP23" i="5" s="1"/>
  <c r="BE23" i="5"/>
  <c r="BO23" i="5" s="1"/>
  <c r="BD23" i="5"/>
  <c r="BN23" i="5" s="1"/>
  <c r="BX22" i="5"/>
  <c r="BW22" i="5"/>
  <c r="BT22" i="5"/>
  <c r="BR22" i="5"/>
  <c r="BS22" i="5" s="1"/>
  <c r="BK22" i="5"/>
  <c r="BY22" i="5" s="1"/>
  <c r="BJ22" i="5"/>
  <c r="CB22" i="5" s="1"/>
  <c r="BI22" i="5"/>
  <c r="BF22" i="5"/>
  <c r="BG22" i="5" s="1"/>
  <c r="BE22" i="5"/>
  <c r="BO22" i="5" s="1"/>
  <c r="BD22" i="5"/>
  <c r="BN22" i="5" s="1"/>
  <c r="CB21" i="5"/>
  <c r="BX21" i="5"/>
  <c r="BW21" i="5"/>
  <c r="BR21" i="5"/>
  <c r="BS21" i="5" s="1"/>
  <c r="BK21" i="5"/>
  <c r="BL21" i="5" s="1"/>
  <c r="BJ21" i="5"/>
  <c r="BI21" i="5"/>
  <c r="BF21" i="5"/>
  <c r="BG21" i="5" s="1"/>
  <c r="BE21" i="5"/>
  <c r="BT21" i="5" s="1"/>
  <c r="BD21" i="5"/>
  <c r="BN21" i="5" s="1"/>
  <c r="CB20" i="5"/>
  <c r="CA20" i="5"/>
  <c r="BX20" i="5"/>
  <c r="BW20" i="5"/>
  <c r="BU20" i="5"/>
  <c r="BT20" i="5"/>
  <c r="BR20" i="5"/>
  <c r="BS20" i="5" s="1"/>
  <c r="BK20" i="5"/>
  <c r="BY20" i="5" s="1"/>
  <c r="BJ20" i="5"/>
  <c r="BI20" i="5"/>
  <c r="BF20" i="5"/>
  <c r="BG20" i="5" s="1"/>
  <c r="BE20" i="5"/>
  <c r="BO20" i="5" s="1"/>
  <c r="BD20" i="5"/>
  <c r="BN20" i="5" s="1"/>
  <c r="CB19" i="5"/>
  <c r="BX19" i="5"/>
  <c r="BW19" i="5"/>
  <c r="BR19" i="5"/>
  <c r="BS19" i="5" s="1"/>
  <c r="BK19" i="5"/>
  <c r="BL19" i="5" s="1"/>
  <c r="BJ19" i="5"/>
  <c r="BI19" i="5"/>
  <c r="BF19" i="5"/>
  <c r="BP19" i="5" s="1"/>
  <c r="BE19" i="5"/>
  <c r="BT19" i="5" s="1"/>
  <c r="BD19" i="5"/>
  <c r="BN19" i="5" s="1"/>
  <c r="CB18" i="5"/>
  <c r="CA18" i="5"/>
  <c r="BX18" i="5"/>
  <c r="BW18" i="5"/>
  <c r="BU18" i="5"/>
  <c r="BT18" i="5"/>
  <c r="BR18" i="5"/>
  <c r="BS18" i="5" s="1"/>
  <c r="BK18" i="5"/>
  <c r="BY18" i="5" s="1"/>
  <c r="BJ18" i="5"/>
  <c r="BI18" i="5"/>
  <c r="BF18" i="5"/>
  <c r="BG18" i="5" s="1"/>
  <c r="BE18" i="5"/>
  <c r="BO18" i="5" s="1"/>
  <c r="BD18" i="5"/>
  <c r="BN18" i="5" s="1"/>
  <c r="CB17" i="5"/>
  <c r="BX17" i="5"/>
  <c r="BW17" i="5"/>
  <c r="BR17" i="5"/>
  <c r="BS17" i="5" s="1"/>
  <c r="BK17" i="5"/>
  <c r="BL17" i="5" s="1"/>
  <c r="BJ17" i="5"/>
  <c r="BI17" i="5"/>
  <c r="BF17" i="5"/>
  <c r="BG17" i="5" s="1"/>
  <c r="BE17" i="5"/>
  <c r="BT17" i="5" s="1"/>
  <c r="BD17" i="5"/>
  <c r="BN17" i="5" s="1"/>
  <c r="CB16" i="5"/>
  <c r="CA16" i="5"/>
  <c r="BX16" i="5"/>
  <c r="BW16" i="5"/>
  <c r="BU16" i="5"/>
  <c r="BT16" i="5"/>
  <c r="BR16" i="5"/>
  <c r="BS16" i="5" s="1"/>
  <c r="BK16" i="5"/>
  <c r="BY16" i="5" s="1"/>
  <c r="BJ16" i="5"/>
  <c r="BI16" i="5"/>
  <c r="BF16" i="5"/>
  <c r="BP16" i="5" s="1"/>
  <c r="BE16" i="5"/>
  <c r="BO16" i="5" s="1"/>
  <c r="BD16" i="5"/>
  <c r="BN16" i="5" s="1"/>
  <c r="CB15" i="5"/>
  <c r="BX15" i="5"/>
  <c r="BW15" i="5"/>
  <c r="BR15" i="5"/>
  <c r="BS15" i="5" s="1"/>
  <c r="BK15" i="5"/>
  <c r="BY15" i="5" s="1"/>
  <c r="BJ15" i="5"/>
  <c r="BI15" i="5"/>
  <c r="BF15" i="5"/>
  <c r="BG15" i="5" s="1"/>
  <c r="BE15" i="5"/>
  <c r="BT15" i="5" s="1"/>
  <c r="BD15" i="5"/>
  <c r="BN15" i="5" s="1"/>
  <c r="CB14" i="5"/>
  <c r="CA14" i="5"/>
  <c r="BX14" i="5"/>
  <c r="BW14" i="5"/>
  <c r="BU14" i="5"/>
  <c r="BT14" i="5"/>
  <c r="BR14" i="5"/>
  <c r="BS14" i="5" s="1"/>
  <c r="BK14" i="5"/>
  <c r="BY14" i="5" s="1"/>
  <c r="BJ14" i="5"/>
  <c r="BI14" i="5"/>
  <c r="BF14" i="5"/>
  <c r="BP14" i="5" s="1"/>
  <c r="BE14" i="5"/>
  <c r="BO14" i="5" s="1"/>
  <c r="BD14" i="5"/>
  <c r="BN14" i="5" s="1"/>
  <c r="CB13" i="5"/>
  <c r="BX13" i="5"/>
  <c r="BW13" i="5"/>
  <c r="BR13" i="5"/>
  <c r="BS13" i="5" s="1"/>
  <c r="BK13" i="5"/>
  <c r="BY13" i="5" s="1"/>
  <c r="BJ13" i="5"/>
  <c r="BI13" i="5"/>
  <c r="BF13" i="5"/>
  <c r="BG13" i="5" s="1"/>
  <c r="BE13" i="5"/>
  <c r="BT13" i="5" s="1"/>
  <c r="BD13" i="5"/>
  <c r="BN13" i="5" s="1"/>
  <c r="CB12" i="5"/>
  <c r="CA12" i="5"/>
  <c r="BX12" i="5"/>
  <c r="BW12" i="5"/>
  <c r="BU12" i="5"/>
  <c r="BT12" i="5"/>
  <c r="BR12" i="5"/>
  <c r="BS12" i="5" s="1"/>
  <c r="BK12" i="5"/>
  <c r="BY12" i="5" s="1"/>
  <c r="BJ12" i="5"/>
  <c r="BI12" i="5"/>
  <c r="BF12" i="5"/>
  <c r="BG12" i="5" s="1"/>
  <c r="BE12" i="5"/>
  <c r="BO12" i="5" s="1"/>
  <c r="BD12" i="5"/>
  <c r="BN12" i="5" s="1"/>
  <c r="CB11" i="5"/>
  <c r="BX11" i="5"/>
  <c r="BW11" i="5"/>
  <c r="BR11" i="5"/>
  <c r="BS11" i="5" s="1"/>
  <c r="BK11" i="5"/>
  <c r="BY11" i="5" s="1"/>
  <c r="BJ11" i="5"/>
  <c r="BI11" i="5"/>
  <c r="BF11" i="5"/>
  <c r="BP11" i="5" s="1"/>
  <c r="BE11" i="5"/>
  <c r="BT11" i="5" s="1"/>
  <c r="BD11" i="5"/>
  <c r="BN11" i="5" s="1"/>
  <c r="CB10" i="5"/>
  <c r="CA10" i="5"/>
  <c r="BX10" i="5"/>
  <c r="BW10" i="5"/>
  <c r="BU10" i="5"/>
  <c r="BT10" i="5"/>
  <c r="BR10" i="5"/>
  <c r="BS10" i="5" s="1"/>
  <c r="BK10" i="5"/>
  <c r="BY10" i="5" s="1"/>
  <c r="BJ10" i="5"/>
  <c r="BI10" i="5"/>
  <c r="BF10" i="5"/>
  <c r="BG10" i="5" s="1"/>
  <c r="BE10" i="5"/>
  <c r="BO10" i="5" s="1"/>
  <c r="BD10" i="5"/>
  <c r="BN10" i="5" s="1"/>
  <c r="CB9" i="5"/>
  <c r="BX9" i="5"/>
  <c r="BW9" i="5"/>
  <c r="BR9" i="5"/>
  <c r="BS9" i="5" s="1"/>
  <c r="BK9" i="5"/>
  <c r="BL9" i="5" s="1"/>
  <c r="BJ9" i="5"/>
  <c r="BI9" i="5"/>
  <c r="BF9" i="5"/>
  <c r="BP9" i="5" s="1"/>
  <c r="BE9" i="5"/>
  <c r="BT9" i="5" s="1"/>
  <c r="BD9" i="5"/>
  <c r="BN9" i="5" s="1"/>
  <c r="CB8" i="5"/>
  <c r="CA8" i="5"/>
  <c r="BX8" i="5"/>
  <c r="BW8" i="5"/>
  <c r="BU8" i="5"/>
  <c r="BT8" i="5"/>
  <c r="BR8" i="5"/>
  <c r="BS8" i="5" s="1"/>
  <c r="BK8" i="5"/>
  <c r="BY8" i="5" s="1"/>
  <c r="BJ8" i="5"/>
  <c r="BI8" i="5"/>
  <c r="BF8" i="5"/>
  <c r="BG8" i="5" s="1"/>
  <c r="BE8" i="5"/>
  <c r="BO8" i="5" s="1"/>
  <c r="BD8" i="5"/>
  <c r="BN8" i="5" s="1"/>
  <c r="CB7" i="5"/>
  <c r="BX7" i="5"/>
  <c r="BW7" i="5"/>
  <c r="BR7" i="5"/>
  <c r="BS7" i="5" s="1"/>
  <c r="BK7" i="5"/>
  <c r="BL7" i="5" s="1"/>
  <c r="BJ7" i="5"/>
  <c r="BI7" i="5"/>
  <c r="BF7" i="5"/>
  <c r="BP7" i="5" s="1"/>
  <c r="BE7" i="5"/>
  <c r="BT7" i="5" s="1"/>
  <c r="BD7" i="5"/>
  <c r="BN7" i="5" s="1"/>
  <c r="CB6" i="5"/>
  <c r="CA6" i="5"/>
  <c r="BX6" i="5"/>
  <c r="BW6" i="5"/>
  <c r="BU6" i="5"/>
  <c r="BT6" i="5"/>
  <c r="BR6" i="5"/>
  <c r="BS6" i="5" s="1"/>
  <c r="BK6" i="5"/>
  <c r="BY6" i="5" s="1"/>
  <c r="BJ6" i="5"/>
  <c r="BI6" i="5"/>
  <c r="BF6" i="5"/>
  <c r="BG6" i="5" s="1"/>
  <c r="BE6" i="5"/>
  <c r="BO6" i="5" s="1"/>
  <c r="BD6" i="5"/>
  <c r="BN6" i="5" s="1"/>
  <c r="CB5" i="5"/>
  <c r="BX5" i="5"/>
  <c r="BW5" i="5"/>
  <c r="BR5" i="5"/>
  <c r="BS5" i="5" s="1"/>
  <c r="BK5" i="5"/>
  <c r="BY5" i="5" s="1"/>
  <c r="BJ5" i="5"/>
  <c r="BI5" i="5"/>
  <c r="BF5" i="5"/>
  <c r="BP5" i="5" s="1"/>
  <c r="BE5" i="5"/>
  <c r="BT5" i="5" s="1"/>
  <c r="BD5" i="5"/>
  <c r="BN5" i="5" s="1"/>
  <c r="BY4" i="5"/>
  <c r="BX4" i="5"/>
  <c r="BK4" i="5"/>
  <c r="BL4" i="5" s="1"/>
  <c r="BJ4" i="5"/>
  <c r="CB4" i="5" s="1"/>
  <c r="BI4" i="5"/>
  <c r="BW4" i="5" s="1"/>
  <c r="BF4" i="5"/>
  <c r="BG4" i="5" s="1"/>
  <c r="BE4" i="5"/>
  <c r="BO4" i="5" s="1"/>
  <c r="BD4" i="5"/>
  <c r="BN4" i="5" s="1"/>
  <c r="CB3" i="5"/>
  <c r="CA3" i="5"/>
  <c r="BX3" i="5"/>
  <c r="BW3" i="5"/>
  <c r="BU3" i="5"/>
  <c r="BT3" i="5"/>
  <c r="BR3" i="5"/>
  <c r="BS3" i="5" s="1"/>
  <c r="BK3" i="5"/>
  <c r="BY3" i="5" s="1"/>
  <c r="BJ3" i="5"/>
  <c r="BI3" i="5"/>
  <c r="BF3" i="5"/>
  <c r="BP3" i="5" s="1"/>
  <c r="BE3" i="5"/>
  <c r="BO3" i="5" s="1"/>
  <c r="BD3" i="5"/>
  <c r="BN3" i="5" s="1"/>
  <c r="CB2" i="5"/>
  <c r="BX2" i="5"/>
  <c r="BW2" i="5"/>
  <c r="BR2" i="5"/>
  <c r="BS2" i="5" s="1"/>
  <c r="BK2" i="5"/>
  <c r="BY2" i="5" s="1"/>
  <c r="BJ2" i="5"/>
  <c r="BI2" i="5"/>
  <c r="BF2" i="5"/>
  <c r="BP2" i="5" s="1"/>
  <c r="BE2" i="5"/>
  <c r="BT2" i="5" s="1"/>
  <c r="BD2" i="5"/>
  <c r="BN2" i="5" s="1"/>
  <c r="CE3" i="5" s="1"/>
  <c r="AT4" i="5"/>
  <c r="AT5" i="5"/>
  <c r="AT6" i="5"/>
  <c r="AT7" i="5"/>
  <c r="AT8" i="5"/>
  <c r="AT9" i="5"/>
  <c r="AT10" i="5"/>
  <c r="AT11" i="5"/>
  <c r="AT12" i="5"/>
  <c r="AT13" i="5"/>
  <c r="AT14" i="5"/>
  <c r="AT15" i="5"/>
  <c r="AT16" i="5"/>
  <c r="AT17" i="5"/>
  <c r="AT18" i="5"/>
  <c r="AT19" i="5"/>
  <c r="AT20" i="5"/>
  <c r="AT21" i="5"/>
  <c r="AT22" i="5"/>
  <c r="AT23" i="5"/>
  <c r="AT24" i="5"/>
  <c r="AT25" i="5"/>
  <c r="AT26" i="5"/>
  <c r="AT27" i="5"/>
  <c r="AT28" i="5"/>
  <c r="AT29" i="5"/>
  <c r="AT30" i="5"/>
  <c r="AT31" i="5"/>
  <c r="AT32" i="5"/>
  <c r="AT33" i="5"/>
  <c r="AT34" i="5"/>
  <c r="AT35" i="5"/>
  <c r="AT36" i="5"/>
  <c r="AT37" i="5"/>
  <c r="AT38" i="5"/>
  <c r="AT39" i="5"/>
  <c r="AT40" i="5"/>
  <c r="AT41" i="5"/>
  <c r="AT42" i="5"/>
  <c r="AT43" i="5"/>
  <c r="AT44" i="5"/>
  <c r="AT45" i="5"/>
  <c r="AT46" i="5"/>
  <c r="AT47" i="5"/>
  <c r="AT48" i="5"/>
  <c r="AT49" i="5"/>
  <c r="AT50" i="5"/>
  <c r="AT51" i="5"/>
  <c r="AT52" i="5"/>
  <c r="AT53" i="5"/>
  <c r="AT54" i="5"/>
  <c r="AT55" i="5"/>
  <c r="AT56" i="5"/>
  <c r="AT57" i="5"/>
  <c r="AT58" i="5"/>
  <c r="AT59" i="5"/>
  <c r="AT60" i="5"/>
  <c r="AT61" i="5"/>
  <c r="AT62" i="5"/>
  <c r="AT63" i="5"/>
  <c r="AT64" i="5"/>
  <c r="AT65" i="5"/>
  <c r="AT66" i="5"/>
  <c r="AT67" i="5"/>
  <c r="AT68" i="5"/>
  <c r="AT69" i="5"/>
  <c r="AT70" i="5"/>
  <c r="AT71" i="5"/>
  <c r="AT72" i="5"/>
  <c r="AT73" i="5"/>
  <c r="AT74" i="5"/>
  <c r="AT75" i="5"/>
  <c r="AT76" i="5"/>
  <c r="AT77" i="5"/>
  <c r="AT78" i="5"/>
  <c r="AT79" i="5"/>
  <c r="AT80" i="5"/>
  <c r="AT81" i="5"/>
  <c r="AT82" i="5"/>
  <c r="AT83" i="5"/>
  <c r="AT84" i="5"/>
  <c r="AT85" i="5"/>
  <c r="AT86" i="5"/>
  <c r="AT87" i="5"/>
  <c r="AT88" i="5"/>
  <c r="AT89" i="5"/>
  <c r="AT90" i="5"/>
  <c r="AT91" i="5"/>
  <c r="AT92" i="5"/>
  <c r="AT93" i="5"/>
  <c r="AT94" i="5"/>
  <c r="AT95" i="5"/>
  <c r="AT96" i="5"/>
  <c r="AT97" i="5"/>
  <c r="AT98" i="5"/>
  <c r="AT99" i="5"/>
  <c r="AT100" i="5"/>
  <c r="AT101" i="5"/>
  <c r="AT102" i="5"/>
  <c r="AT103" i="5"/>
  <c r="AT104" i="5"/>
  <c r="AT105" i="5"/>
  <c r="AT106" i="5"/>
  <c r="AT107" i="5"/>
  <c r="AT108" i="5"/>
  <c r="AT109" i="5"/>
  <c r="AT110" i="5"/>
  <c r="AT111" i="5"/>
  <c r="AT112" i="5"/>
  <c r="AT113" i="5"/>
  <c r="AT114" i="5"/>
  <c r="AT115" i="5"/>
  <c r="AT116" i="5"/>
  <c r="AT117" i="5"/>
  <c r="AT118" i="5"/>
  <c r="AT119" i="5"/>
  <c r="AT120" i="5"/>
  <c r="AT121" i="5"/>
  <c r="AT122" i="5"/>
  <c r="AT123" i="5"/>
  <c r="AT124" i="5"/>
  <c r="AT125" i="5"/>
  <c r="AT126" i="5"/>
  <c r="AT127" i="5"/>
  <c r="AT128" i="5"/>
  <c r="AT129" i="5"/>
  <c r="AT130" i="5"/>
  <c r="AT131" i="5"/>
  <c r="AT132" i="5"/>
  <c r="AT133" i="5"/>
  <c r="AT134" i="5"/>
  <c r="AT135" i="5"/>
  <c r="AT136" i="5"/>
  <c r="AT137" i="5"/>
  <c r="AT138" i="5"/>
  <c r="AT139" i="5"/>
  <c r="AT140" i="5"/>
  <c r="AT141" i="5"/>
  <c r="AT142" i="5"/>
  <c r="AT143" i="5"/>
  <c r="AT144" i="5"/>
  <c r="AT145" i="5"/>
  <c r="AT146" i="5"/>
  <c r="AT147" i="5"/>
  <c r="AT148" i="5"/>
  <c r="AT149" i="5"/>
  <c r="AT150" i="5"/>
  <c r="AT151" i="5"/>
  <c r="AT152" i="5"/>
  <c r="AT153" i="5"/>
  <c r="AT154" i="5"/>
  <c r="AT155" i="5"/>
  <c r="AT156" i="5"/>
  <c r="AT157" i="5"/>
  <c r="AT158" i="5"/>
  <c r="AT159" i="5"/>
  <c r="AT160" i="5"/>
  <c r="AT161" i="5"/>
  <c r="AT162" i="5"/>
  <c r="AT163" i="5"/>
  <c r="AT164" i="5"/>
  <c r="AT165" i="5"/>
  <c r="AT166" i="5"/>
  <c r="AT167" i="5"/>
  <c r="AT168" i="5"/>
  <c r="AT169" i="5"/>
  <c r="AT170" i="5"/>
  <c r="AT171" i="5"/>
  <c r="AT172" i="5"/>
  <c r="AT173" i="5"/>
  <c r="AT174" i="5"/>
  <c r="AT175" i="5"/>
  <c r="AT176" i="5"/>
  <c r="AT177" i="5"/>
  <c r="AT178" i="5"/>
  <c r="AT179" i="5"/>
  <c r="AT180" i="5"/>
  <c r="AT181" i="5"/>
  <c r="AT182" i="5"/>
  <c r="AT183" i="5"/>
  <c r="AT184" i="5"/>
  <c r="AT185" i="5"/>
  <c r="AT186" i="5"/>
  <c r="AT187" i="5"/>
  <c r="AT188" i="5"/>
  <c r="AT189" i="5"/>
  <c r="AT190" i="5"/>
  <c r="AT191" i="5"/>
  <c r="AT192" i="5"/>
  <c r="AT193" i="5"/>
  <c r="AT194" i="5"/>
  <c r="AT195" i="5"/>
  <c r="AT196" i="5"/>
  <c r="AT197" i="5"/>
  <c r="AT198" i="5"/>
  <c r="AT199" i="5"/>
  <c r="AT200" i="5"/>
  <c r="AT201" i="5"/>
  <c r="AT202" i="5"/>
  <c r="AT203" i="5"/>
  <c r="AT204" i="5"/>
  <c r="AT205" i="5"/>
  <c r="AT206" i="5"/>
  <c r="AT207" i="5"/>
  <c r="AT208" i="5"/>
  <c r="AT209" i="5"/>
  <c r="AT210" i="5"/>
  <c r="AT211" i="5"/>
  <c r="AT212" i="5"/>
  <c r="AT213" i="5"/>
  <c r="AT214" i="5"/>
  <c r="AT215" i="5"/>
  <c r="AT216" i="5"/>
  <c r="AT217" i="5"/>
  <c r="AT218" i="5"/>
  <c r="AT219" i="5"/>
  <c r="AT220" i="5"/>
  <c r="AT221" i="5"/>
  <c r="AT222" i="5"/>
  <c r="AT223" i="5"/>
  <c r="AT224" i="5"/>
  <c r="AT225" i="5"/>
  <c r="AT226" i="5"/>
  <c r="AT227" i="5"/>
  <c r="AT228" i="5"/>
  <c r="AT229" i="5"/>
  <c r="AT230" i="5"/>
  <c r="AT231" i="5"/>
  <c r="AT232" i="5"/>
  <c r="AT233" i="5"/>
  <c r="AT234" i="5"/>
  <c r="AT235" i="5"/>
  <c r="AT236" i="5"/>
  <c r="AT237" i="5"/>
  <c r="AT238" i="5"/>
  <c r="AT239" i="5"/>
  <c r="AT240" i="5"/>
  <c r="AT241" i="5"/>
  <c r="AT242" i="5"/>
  <c r="AT243" i="5"/>
  <c r="AT244" i="5"/>
  <c r="AT245" i="5"/>
  <c r="AT246" i="5"/>
  <c r="AT3" i="5"/>
  <c r="AT2" i="5"/>
  <c r="AP32" i="5"/>
  <c r="AS39" i="5"/>
  <c r="BB3" i="5"/>
  <c r="BA3" i="5"/>
  <c r="X55" i="5"/>
  <c r="K2" i="7"/>
  <c r="AS4" i="5"/>
  <c r="AS5" i="5"/>
  <c r="AS6" i="5"/>
  <c r="AS7" i="5"/>
  <c r="AS8" i="5"/>
  <c r="AS9" i="5"/>
  <c r="AS10" i="5"/>
  <c r="AS11" i="5"/>
  <c r="AS12" i="5"/>
  <c r="AS13" i="5"/>
  <c r="AS14" i="5"/>
  <c r="AS15" i="5"/>
  <c r="AS16" i="5"/>
  <c r="AS17" i="5"/>
  <c r="AS18" i="5"/>
  <c r="AS19" i="5"/>
  <c r="AS20" i="5"/>
  <c r="AS21" i="5"/>
  <c r="AS22" i="5"/>
  <c r="AS23" i="5"/>
  <c r="AS24" i="5"/>
  <c r="AS25" i="5"/>
  <c r="AS26" i="5"/>
  <c r="AS27" i="5"/>
  <c r="AS28" i="5"/>
  <c r="AS29" i="5"/>
  <c r="AS30" i="5"/>
  <c r="AS31" i="5"/>
  <c r="AS32" i="5"/>
  <c r="AS33" i="5"/>
  <c r="AS34" i="5"/>
  <c r="AS35" i="5"/>
  <c r="AS36" i="5"/>
  <c r="AS37" i="5"/>
  <c r="AS38" i="5"/>
  <c r="AS40" i="5"/>
  <c r="AS41" i="5"/>
  <c r="AS42" i="5"/>
  <c r="AS43" i="5"/>
  <c r="AS44" i="5"/>
  <c r="AS45" i="5"/>
  <c r="AS46" i="5"/>
  <c r="AS47" i="5"/>
  <c r="AS48" i="5"/>
  <c r="AS49" i="5"/>
  <c r="AS50" i="5"/>
  <c r="AS51" i="5"/>
  <c r="AS52" i="5"/>
  <c r="AS53" i="5"/>
  <c r="AS54" i="5"/>
  <c r="AS55" i="5"/>
  <c r="AS56" i="5"/>
  <c r="AS57" i="5"/>
  <c r="AS58" i="5"/>
  <c r="AS59" i="5"/>
  <c r="AS60" i="5"/>
  <c r="AS61" i="5"/>
  <c r="AS62" i="5"/>
  <c r="AS63" i="5"/>
  <c r="AS64" i="5"/>
  <c r="AS65" i="5"/>
  <c r="AS66" i="5"/>
  <c r="AS67" i="5"/>
  <c r="AS68" i="5"/>
  <c r="AS69" i="5"/>
  <c r="AS70" i="5"/>
  <c r="AS71" i="5"/>
  <c r="AS72" i="5"/>
  <c r="AS73" i="5"/>
  <c r="AS74" i="5"/>
  <c r="AS75" i="5"/>
  <c r="AS76" i="5"/>
  <c r="AS77" i="5"/>
  <c r="AS78" i="5"/>
  <c r="AS79" i="5"/>
  <c r="AS80" i="5"/>
  <c r="AS81" i="5"/>
  <c r="AS82" i="5"/>
  <c r="AS83" i="5"/>
  <c r="AS84" i="5"/>
  <c r="AS85" i="5"/>
  <c r="AS86" i="5"/>
  <c r="AS87" i="5"/>
  <c r="AS88" i="5"/>
  <c r="AS89" i="5"/>
  <c r="AS90" i="5"/>
  <c r="AS91" i="5"/>
  <c r="AS92" i="5"/>
  <c r="AS93" i="5"/>
  <c r="AS94" i="5"/>
  <c r="AS95" i="5"/>
  <c r="AS96" i="5"/>
  <c r="AS97" i="5"/>
  <c r="AS98" i="5"/>
  <c r="AS99" i="5"/>
  <c r="AS100" i="5"/>
  <c r="AS101" i="5"/>
  <c r="AS102" i="5"/>
  <c r="AS103" i="5"/>
  <c r="AS104" i="5"/>
  <c r="AS105" i="5"/>
  <c r="AS106" i="5"/>
  <c r="AS107" i="5"/>
  <c r="AS108" i="5"/>
  <c r="AS109" i="5"/>
  <c r="AS110" i="5"/>
  <c r="AS111" i="5"/>
  <c r="AS112" i="5"/>
  <c r="AS113" i="5"/>
  <c r="AS114" i="5"/>
  <c r="AS115" i="5"/>
  <c r="AS116" i="5"/>
  <c r="AS117" i="5"/>
  <c r="AS118" i="5"/>
  <c r="AS119" i="5"/>
  <c r="AS120" i="5"/>
  <c r="AS121" i="5"/>
  <c r="AS122" i="5"/>
  <c r="AS123" i="5"/>
  <c r="AS124" i="5"/>
  <c r="AS125" i="5"/>
  <c r="AS126" i="5"/>
  <c r="AS127" i="5"/>
  <c r="AS128" i="5"/>
  <c r="AS129" i="5"/>
  <c r="AS130" i="5"/>
  <c r="AS131" i="5"/>
  <c r="AS132" i="5"/>
  <c r="AS133" i="5"/>
  <c r="AS134" i="5"/>
  <c r="AS135" i="5"/>
  <c r="AS136" i="5"/>
  <c r="AS137" i="5"/>
  <c r="AS138" i="5"/>
  <c r="AS139" i="5"/>
  <c r="AS140" i="5"/>
  <c r="AS141" i="5"/>
  <c r="AS142" i="5"/>
  <c r="AS143" i="5"/>
  <c r="AS144" i="5"/>
  <c r="AS145" i="5"/>
  <c r="AS146" i="5"/>
  <c r="AS147" i="5"/>
  <c r="AS148" i="5"/>
  <c r="AS149" i="5"/>
  <c r="AS150" i="5"/>
  <c r="AS151" i="5"/>
  <c r="AS152" i="5"/>
  <c r="AS153" i="5"/>
  <c r="AS154" i="5"/>
  <c r="AS155" i="5"/>
  <c r="AS156" i="5"/>
  <c r="AS157" i="5"/>
  <c r="AS158" i="5"/>
  <c r="AS159" i="5"/>
  <c r="AS160" i="5"/>
  <c r="AS161" i="5"/>
  <c r="AS162" i="5"/>
  <c r="AS163" i="5"/>
  <c r="AS164" i="5"/>
  <c r="AS165" i="5"/>
  <c r="AS166" i="5"/>
  <c r="AS167" i="5"/>
  <c r="AS168" i="5"/>
  <c r="AS169" i="5"/>
  <c r="AS170" i="5"/>
  <c r="AS171" i="5"/>
  <c r="AS172" i="5"/>
  <c r="AS173" i="5"/>
  <c r="AS174" i="5"/>
  <c r="AS175" i="5"/>
  <c r="AS176" i="5"/>
  <c r="AS177" i="5"/>
  <c r="AS178" i="5"/>
  <c r="AS179" i="5"/>
  <c r="AS180" i="5"/>
  <c r="AS181" i="5"/>
  <c r="AS182" i="5"/>
  <c r="AS183" i="5"/>
  <c r="AS184" i="5"/>
  <c r="AS185" i="5"/>
  <c r="AS186" i="5"/>
  <c r="AS187" i="5"/>
  <c r="AS188" i="5"/>
  <c r="AS189" i="5"/>
  <c r="AS190" i="5"/>
  <c r="AS191" i="5"/>
  <c r="AS192" i="5"/>
  <c r="AS193" i="5"/>
  <c r="AS194" i="5"/>
  <c r="AS195" i="5"/>
  <c r="AS196" i="5"/>
  <c r="AS197" i="5"/>
  <c r="AS198" i="5"/>
  <c r="AS199" i="5"/>
  <c r="AS200" i="5"/>
  <c r="AS201" i="5"/>
  <c r="AS202" i="5"/>
  <c r="AS203" i="5"/>
  <c r="AS204" i="5"/>
  <c r="AS205" i="5"/>
  <c r="AS206" i="5"/>
  <c r="AS207" i="5"/>
  <c r="AS208" i="5"/>
  <c r="AS209" i="5"/>
  <c r="AS210" i="5"/>
  <c r="AS211" i="5"/>
  <c r="AS212" i="5"/>
  <c r="AS213" i="5"/>
  <c r="AS214" i="5"/>
  <c r="AS215" i="5"/>
  <c r="AS216" i="5"/>
  <c r="AS217" i="5"/>
  <c r="AS218" i="5"/>
  <c r="AS219" i="5"/>
  <c r="AS220" i="5"/>
  <c r="AS221" i="5"/>
  <c r="AS222" i="5"/>
  <c r="AS223" i="5"/>
  <c r="AS224" i="5"/>
  <c r="AS225" i="5"/>
  <c r="AS226" i="5"/>
  <c r="AS227" i="5"/>
  <c r="AS228" i="5"/>
  <c r="AS229" i="5"/>
  <c r="AS230" i="5"/>
  <c r="AS231" i="5"/>
  <c r="AS232" i="5"/>
  <c r="AS233" i="5"/>
  <c r="AS234" i="5"/>
  <c r="AS235" i="5"/>
  <c r="AS236" i="5"/>
  <c r="AS237" i="5"/>
  <c r="AS238" i="5"/>
  <c r="AS239" i="5"/>
  <c r="AS240" i="5"/>
  <c r="AS241" i="5"/>
  <c r="AS242" i="5"/>
  <c r="AS243" i="5"/>
  <c r="AS244" i="5"/>
  <c r="AS245" i="5"/>
  <c r="AS246" i="5"/>
  <c r="AS3" i="5"/>
  <c r="AS2" i="5"/>
  <c r="AL3" i="5"/>
  <c r="M2" i="4"/>
  <c r="O2" i="4"/>
  <c r="K2" i="4"/>
  <c r="FS3" i="5" l="1"/>
  <c r="FY3" i="5"/>
  <c r="FS18" i="5"/>
  <c r="FY18" i="5"/>
  <c r="FS12" i="5"/>
  <c r="FY12" i="5"/>
  <c r="FS22" i="5"/>
  <c r="FY22" i="5"/>
  <c r="FY32" i="5"/>
  <c r="FS32" i="5"/>
  <c r="FS6" i="5"/>
  <c r="FY6" i="5"/>
  <c r="FS26" i="5"/>
  <c r="FY26" i="5"/>
  <c r="FS31" i="5"/>
  <c r="FY31" i="5"/>
  <c r="FS10" i="5"/>
  <c r="FY10" i="5"/>
  <c r="FS20" i="5"/>
  <c r="FY20" i="5"/>
  <c r="FS8" i="5"/>
  <c r="FY8" i="5"/>
  <c r="GC3" i="5"/>
  <c r="FS30" i="5"/>
  <c r="FY30" i="5"/>
  <c r="FS14" i="5"/>
  <c r="FY14" i="5"/>
  <c r="FS24" i="5"/>
  <c r="FY24" i="5"/>
  <c r="FM6" i="5"/>
  <c r="GD3" i="5" s="1"/>
  <c r="FM10" i="5"/>
  <c r="FM14" i="5"/>
  <c r="FM18" i="5"/>
  <c r="FM22" i="5"/>
  <c r="FM24" i="5"/>
  <c r="FN55" i="5"/>
  <c r="FE55" i="5"/>
  <c r="FS2" i="5"/>
  <c r="FS5" i="5"/>
  <c r="FS7" i="5"/>
  <c r="FS9" i="5"/>
  <c r="FS11" i="5"/>
  <c r="FS13" i="5"/>
  <c r="FS15" i="5"/>
  <c r="FS17" i="5"/>
  <c r="FS19" i="5"/>
  <c r="FS21" i="5"/>
  <c r="FS23" i="5"/>
  <c r="FS25" i="5"/>
  <c r="FS27" i="5"/>
  <c r="FS29" i="5"/>
  <c r="FV32" i="5"/>
  <c r="FS33" i="5"/>
  <c r="FE34" i="5"/>
  <c r="FW36" i="5"/>
  <c r="FJ36" i="5"/>
  <c r="FP38" i="5"/>
  <c r="FQ38" i="5" s="1"/>
  <c r="FS39" i="5"/>
  <c r="FN43" i="5"/>
  <c r="FP44" i="5"/>
  <c r="FQ44" i="5" s="1"/>
  <c r="FS45" i="5"/>
  <c r="FE46" i="5"/>
  <c r="FJ49" i="5"/>
  <c r="FN51" i="5"/>
  <c r="FP52" i="5"/>
  <c r="FQ52" i="5" s="1"/>
  <c r="FS53" i="5"/>
  <c r="FE54" i="5"/>
  <c r="FN63" i="5"/>
  <c r="FE63" i="5"/>
  <c r="FN78" i="5"/>
  <c r="FE78" i="5"/>
  <c r="FM26" i="5"/>
  <c r="FU2" i="5"/>
  <c r="FU5" i="5"/>
  <c r="FU7" i="5"/>
  <c r="FU9" i="5"/>
  <c r="FU11" i="5"/>
  <c r="FU13" i="5"/>
  <c r="FU15" i="5"/>
  <c r="FU17" i="5"/>
  <c r="FZ18" i="5"/>
  <c r="FU19" i="5"/>
  <c r="FZ20" i="5"/>
  <c r="FZ22" i="5"/>
  <c r="FZ24" i="5"/>
  <c r="FZ26" i="5"/>
  <c r="FZ28" i="5"/>
  <c r="FP30" i="5"/>
  <c r="FQ30" i="5" s="1"/>
  <c r="GF3" i="5" s="1"/>
  <c r="FM31" i="5"/>
  <c r="FU33" i="5"/>
  <c r="FY35" i="5"/>
  <c r="FN37" i="5"/>
  <c r="FU39" i="5"/>
  <c r="FN42" i="5"/>
  <c r="FU45" i="5"/>
  <c r="FY47" i="5"/>
  <c r="FW48" i="5"/>
  <c r="FJ48" i="5"/>
  <c r="FN50" i="5"/>
  <c r="FU53" i="5"/>
  <c r="FP61" i="5"/>
  <c r="FQ61" i="5" s="1"/>
  <c r="FU61" i="5"/>
  <c r="FM3" i="5"/>
  <c r="FM12" i="5"/>
  <c r="FM20" i="5"/>
  <c r="FV2" i="5"/>
  <c r="FV5" i="5"/>
  <c r="FV7" i="5"/>
  <c r="FV9" i="5"/>
  <c r="FV11" i="5"/>
  <c r="FV13" i="5"/>
  <c r="FV15" i="5"/>
  <c r="FV17" i="5"/>
  <c r="FV19" i="5"/>
  <c r="FV21" i="5"/>
  <c r="FV23" i="5"/>
  <c r="FV25" i="5"/>
  <c r="FV27" i="5"/>
  <c r="FV29" i="5"/>
  <c r="FN31" i="5"/>
  <c r="GE3" i="5" s="1"/>
  <c r="FM32" i="5"/>
  <c r="FW40" i="5"/>
  <c r="FJ40" i="5"/>
  <c r="FP42" i="5"/>
  <c r="FQ42" i="5" s="1"/>
  <c r="FP50" i="5"/>
  <c r="FQ50" i="5" s="1"/>
  <c r="FS107" i="5"/>
  <c r="FY107" i="5"/>
  <c r="FM8" i="5"/>
  <c r="FM30" i="5"/>
  <c r="FW50" i="5"/>
  <c r="FJ50" i="5"/>
  <c r="FP69" i="5"/>
  <c r="FQ69" i="5" s="1"/>
  <c r="FU69" i="5"/>
  <c r="FR16" i="5"/>
  <c r="FR28" i="5"/>
  <c r="FW34" i="5"/>
  <c r="GE4" i="5" s="1"/>
  <c r="FJ34" i="5"/>
  <c r="FN41" i="5"/>
  <c r="FU43" i="5"/>
  <c r="FW46" i="5"/>
  <c r="FJ46" i="5"/>
  <c r="FN48" i="5"/>
  <c r="FU51" i="5"/>
  <c r="FW54" i="5"/>
  <c r="FJ54" i="5"/>
  <c r="FW75" i="5"/>
  <c r="FJ75" i="5"/>
  <c r="FE82" i="5"/>
  <c r="FN82" i="5"/>
  <c r="FZ105" i="5"/>
  <c r="FV105" i="5"/>
  <c r="FW42" i="5"/>
  <c r="FJ42" i="5"/>
  <c r="FU47" i="5"/>
  <c r="FP32" i="5"/>
  <c r="FQ32" i="5" s="1"/>
  <c r="FN35" i="5"/>
  <c r="FU37" i="5"/>
  <c r="FJ39" i="5"/>
  <c r="FJ45" i="5"/>
  <c r="FN47" i="5"/>
  <c r="FP48" i="5"/>
  <c r="FQ48" i="5" s="1"/>
  <c r="FJ53" i="5"/>
  <c r="FP55" i="5"/>
  <c r="FQ55" i="5" s="1"/>
  <c r="FW67" i="5"/>
  <c r="FJ67" i="5"/>
  <c r="FU85" i="5"/>
  <c r="FP85" i="5"/>
  <c r="FQ85" i="5" s="1"/>
  <c r="FS97" i="5"/>
  <c r="FY97" i="5"/>
  <c r="FW38" i="5"/>
  <c r="FJ38" i="5"/>
  <c r="FW44" i="5"/>
  <c r="FJ44" i="5"/>
  <c r="FU49" i="5"/>
  <c r="FW52" i="5"/>
  <c r="FJ52" i="5"/>
  <c r="FM93" i="5"/>
  <c r="FR93" i="5"/>
  <c r="FU35" i="5"/>
  <c r="FM34" i="5"/>
  <c r="FR34" i="5"/>
  <c r="FU41" i="5"/>
  <c r="FJ43" i="5"/>
  <c r="FJ51" i="5"/>
  <c r="FW59" i="5"/>
  <c r="FJ59" i="5"/>
  <c r="FN71" i="5"/>
  <c r="FE71" i="5"/>
  <c r="FJ81" i="5"/>
  <c r="FW81" i="5"/>
  <c r="FM35" i="5"/>
  <c r="FR36" i="5"/>
  <c r="FM37" i="5"/>
  <c r="FR38" i="5"/>
  <c r="FM39" i="5"/>
  <c r="FR40" i="5"/>
  <c r="FM41" i="5"/>
  <c r="FR42" i="5"/>
  <c r="FM43" i="5"/>
  <c r="FR44" i="5"/>
  <c r="FM45" i="5"/>
  <c r="FR46" i="5"/>
  <c r="FM47" i="5"/>
  <c r="FR48" i="5"/>
  <c r="FM49" i="5"/>
  <c r="FR50" i="5"/>
  <c r="FM51" i="5"/>
  <c r="FR52" i="5"/>
  <c r="FM53" i="5"/>
  <c r="FN57" i="5"/>
  <c r="FN65" i="5"/>
  <c r="FN73" i="5"/>
  <c r="FP82" i="5"/>
  <c r="FQ82" i="5" s="1"/>
  <c r="FU82" i="5"/>
  <c r="FJ83" i="5"/>
  <c r="FW83" i="5"/>
  <c r="FU87" i="5"/>
  <c r="FP87" i="5"/>
  <c r="FQ87" i="5" s="1"/>
  <c r="FN88" i="5"/>
  <c r="FM101" i="5"/>
  <c r="FR101" i="5"/>
  <c r="FV104" i="5"/>
  <c r="FY108" i="5"/>
  <c r="FS108" i="5"/>
  <c r="FS113" i="5"/>
  <c r="FY113" i="5"/>
  <c r="FR129" i="5"/>
  <c r="FV130" i="5"/>
  <c r="FZ130" i="5"/>
  <c r="FP84" i="5"/>
  <c r="FQ84" i="5" s="1"/>
  <c r="FU84" i="5"/>
  <c r="FJ85" i="5"/>
  <c r="FW85" i="5"/>
  <c r="FZ96" i="5"/>
  <c r="FV96" i="5"/>
  <c r="FY98" i="5"/>
  <c r="FS98" i="5"/>
  <c r="FY104" i="5"/>
  <c r="FS104" i="5"/>
  <c r="FS121" i="5"/>
  <c r="FY121" i="5"/>
  <c r="FN59" i="5"/>
  <c r="FJ61" i="5"/>
  <c r="FN67" i="5"/>
  <c r="FJ69" i="5"/>
  <c r="FP75" i="5"/>
  <c r="FQ75" i="5" s="1"/>
  <c r="FU77" i="5"/>
  <c r="FS81" i="5"/>
  <c r="FP86" i="5"/>
  <c r="FQ86" i="5" s="1"/>
  <c r="FU86" i="5"/>
  <c r="FJ87" i="5"/>
  <c r="FW87" i="5"/>
  <c r="FP90" i="5"/>
  <c r="FQ90" i="5" s="1"/>
  <c r="FU90" i="5"/>
  <c r="FS91" i="5"/>
  <c r="FY91" i="5"/>
  <c r="FY102" i="5"/>
  <c r="FS102" i="5"/>
  <c r="FS117" i="5"/>
  <c r="FY117" i="5"/>
  <c r="FS127" i="5"/>
  <c r="FY127" i="5"/>
  <c r="FP59" i="5"/>
  <c r="FQ59" i="5" s="1"/>
  <c r="FP67" i="5"/>
  <c r="FQ67" i="5" s="1"/>
  <c r="FS83" i="5"/>
  <c r="FP88" i="5"/>
  <c r="FQ88" i="5" s="1"/>
  <c r="FU88" i="5"/>
  <c r="FJ89" i="5"/>
  <c r="FW89" i="5"/>
  <c r="FS95" i="5"/>
  <c r="FY95" i="5"/>
  <c r="FS105" i="5"/>
  <c r="FY105" i="5"/>
  <c r="FM122" i="5"/>
  <c r="FR122" i="5"/>
  <c r="FZ139" i="5"/>
  <c r="FV139" i="5"/>
  <c r="FM54" i="5"/>
  <c r="FJ55" i="5"/>
  <c r="FN61" i="5"/>
  <c r="FJ63" i="5"/>
  <c r="FN69" i="5"/>
  <c r="FJ71" i="5"/>
  <c r="FS75" i="5"/>
  <c r="FP80" i="5"/>
  <c r="FQ80" i="5" s="1"/>
  <c r="FS85" i="5"/>
  <c r="FS96" i="5"/>
  <c r="FY130" i="5"/>
  <c r="FS130" i="5"/>
  <c r="FU81" i="5"/>
  <c r="FP81" i="5"/>
  <c r="FQ81" i="5" s="1"/>
  <c r="FS87" i="5"/>
  <c r="FV98" i="5"/>
  <c r="FZ98" i="5"/>
  <c r="FY118" i="5"/>
  <c r="FS118" i="5"/>
  <c r="FV121" i="5"/>
  <c r="FZ121" i="5"/>
  <c r="FS123" i="5"/>
  <c r="FY123" i="5"/>
  <c r="FS125" i="5"/>
  <c r="FY125" i="5"/>
  <c r="FJ57" i="5"/>
  <c r="FJ65" i="5"/>
  <c r="FJ73" i="5"/>
  <c r="FJ77" i="5"/>
  <c r="FS79" i="5"/>
  <c r="FU83" i="5"/>
  <c r="FP83" i="5"/>
  <c r="FQ83" i="5" s="1"/>
  <c r="FS89" i="5"/>
  <c r="FY89" i="5"/>
  <c r="FU92" i="5"/>
  <c r="FP92" i="5"/>
  <c r="FQ92" i="5" s="1"/>
  <c r="FY112" i="5"/>
  <c r="FS112" i="5"/>
  <c r="FY120" i="5"/>
  <c r="FS120" i="5"/>
  <c r="FM55" i="5"/>
  <c r="FR56" i="5"/>
  <c r="FM57" i="5"/>
  <c r="FR58" i="5"/>
  <c r="FM59" i="5"/>
  <c r="FR60" i="5"/>
  <c r="FM61" i="5"/>
  <c r="FR62" i="5"/>
  <c r="FM63" i="5"/>
  <c r="FR64" i="5"/>
  <c r="FM65" i="5"/>
  <c r="FR66" i="5"/>
  <c r="FM67" i="5"/>
  <c r="FR68" i="5"/>
  <c r="FM69" i="5"/>
  <c r="FR70" i="5"/>
  <c r="FM71" i="5"/>
  <c r="FR72" i="5"/>
  <c r="FM73" i="5"/>
  <c r="FR74" i="5"/>
  <c r="FM75" i="5"/>
  <c r="FR76" i="5"/>
  <c r="FM77" i="5"/>
  <c r="FR78" i="5"/>
  <c r="FM79" i="5"/>
  <c r="FR80" i="5"/>
  <c r="FM81" i="5"/>
  <c r="FR82" i="5"/>
  <c r="FM83" i="5"/>
  <c r="FR84" i="5"/>
  <c r="FM85" i="5"/>
  <c r="FR86" i="5"/>
  <c r="FM87" i="5"/>
  <c r="FR88" i="5"/>
  <c r="FM89" i="5"/>
  <c r="FR90" i="5"/>
  <c r="FM91" i="5"/>
  <c r="FW91" i="5"/>
  <c r="FR92" i="5"/>
  <c r="FV97" i="5"/>
  <c r="FP100" i="5"/>
  <c r="FQ100" i="5" s="1"/>
  <c r="FV103" i="5"/>
  <c r="FZ106" i="5"/>
  <c r="FP112" i="5"/>
  <c r="FQ112" i="5" s="1"/>
  <c r="FR115" i="5"/>
  <c r="FR116" i="5"/>
  <c r="FV123" i="5"/>
  <c r="FZ123" i="5"/>
  <c r="FM131" i="5"/>
  <c r="FR131" i="5"/>
  <c r="FP140" i="5"/>
  <c r="FQ140" i="5" s="1"/>
  <c r="FU140" i="5"/>
  <c r="FP94" i="5"/>
  <c r="FQ94" i="5" s="1"/>
  <c r="FM95" i="5"/>
  <c r="FU101" i="5"/>
  <c r="FM108" i="5"/>
  <c r="FP110" i="5"/>
  <c r="FQ110" i="5" s="1"/>
  <c r="FR114" i="5"/>
  <c r="FU115" i="5"/>
  <c r="FV117" i="5"/>
  <c r="FZ117" i="5"/>
  <c r="FZ120" i="5"/>
  <c r="FY124" i="5"/>
  <c r="FS124" i="5"/>
  <c r="FV125" i="5"/>
  <c r="FZ125" i="5"/>
  <c r="FU133" i="5"/>
  <c r="FP133" i="5"/>
  <c r="FQ133" i="5" s="1"/>
  <c r="FE134" i="5"/>
  <c r="FN134" i="5"/>
  <c r="FV138" i="5"/>
  <c r="FP89" i="5"/>
  <c r="FQ89" i="5" s="1"/>
  <c r="FP91" i="5"/>
  <c r="FQ91" i="5" s="1"/>
  <c r="FN95" i="5"/>
  <c r="FM96" i="5"/>
  <c r="FM98" i="5"/>
  <c r="FY100" i="5"/>
  <c r="FS100" i="5"/>
  <c r="FV101" i="5"/>
  <c r="FM107" i="5"/>
  <c r="FS111" i="5"/>
  <c r="FY111" i="5"/>
  <c r="FU113" i="5"/>
  <c r="FV114" i="5"/>
  <c r="FV115" i="5"/>
  <c r="FM118" i="5"/>
  <c r="FS119" i="5"/>
  <c r="FY119" i="5"/>
  <c r="FM121" i="5"/>
  <c r="FZ122" i="5"/>
  <c r="FY126" i="5"/>
  <c r="FS126" i="5"/>
  <c r="FV127" i="5"/>
  <c r="FZ127" i="5"/>
  <c r="FM130" i="5"/>
  <c r="FS132" i="5"/>
  <c r="FY132" i="5"/>
  <c r="FJ137" i="5"/>
  <c r="FW137" i="5"/>
  <c r="FS99" i="5"/>
  <c r="FY99" i="5"/>
  <c r="FM104" i="5"/>
  <c r="FM105" i="5"/>
  <c r="FP106" i="5"/>
  <c r="FQ106" i="5" s="1"/>
  <c r="FS109" i="5"/>
  <c r="FY109" i="5"/>
  <c r="FY110" i="5"/>
  <c r="FS110" i="5"/>
  <c r="FU111" i="5"/>
  <c r="FV112" i="5"/>
  <c r="FV113" i="5"/>
  <c r="FY128" i="5"/>
  <c r="FS128" i="5"/>
  <c r="FV129" i="5"/>
  <c r="FZ129" i="5"/>
  <c r="FJ133" i="5"/>
  <c r="FW133" i="5"/>
  <c r="FZ134" i="5"/>
  <c r="FV134" i="5"/>
  <c r="FM136" i="5"/>
  <c r="FR136" i="5"/>
  <c r="FS139" i="5"/>
  <c r="FN141" i="5"/>
  <c r="FE141" i="5"/>
  <c r="FS146" i="5"/>
  <c r="FY146" i="5"/>
  <c r="FJ93" i="5"/>
  <c r="FV93" i="5"/>
  <c r="FP96" i="5"/>
  <c r="FQ96" i="5" s="1"/>
  <c r="FM97" i="5"/>
  <c r="FU99" i="5"/>
  <c r="FP104" i="5"/>
  <c r="FQ104" i="5" s="1"/>
  <c r="FU109" i="5"/>
  <c r="FV111" i="5"/>
  <c r="FM117" i="5"/>
  <c r="FM125" i="5"/>
  <c r="FZ126" i="5"/>
  <c r="FS133" i="5"/>
  <c r="FY133" i="5"/>
  <c r="FN176" i="5"/>
  <c r="FE176" i="5"/>
  <c r="FN90" i="5"/>
  <c r="FN92" i="5"/>
  <c r="FV99" i="5"/>
  <c r="FY106" i="5"/>
  <c r="FS106" i="5"/>
  <c r="FU107" i="5"/>
  <c r="FV109" i="5"/>
  <c r="FV119" i="5"/>
  <c r="FZ119" i="5"/>
  <c r="FM135" i="5"/>
  <c r="FR135" i="5"/>
  <c r="FP173" i="5"/>
  <c r="FQ173" i="5" s="1"/>
  <c r="FU173" i="5"/>
  <c r="FW94" i="5"/>
  <c r="FS103" i="5"/>
  <c r="FY103" i="5"/>
  <c r="FU105" i="5"/>
  <c r="FV107" i="5"/>
  <c r="FR140" i="5"/>
  <c r="FE142" i="5"/>
  <c r="FN142" i="5"/>
  <c r="FN97" i="5"/>
  <c r="FN99" i="5"/>
  <c r="FN101" i="5"/>
  <c r="FP131" i="5"/>
  <c r="FQ131" i="5" s="1"/>
  <c r="FU134" i="5"/>
  <c r="FU142" i="5"/>
  <c r="FS144" i="5"/>
  <c r="FY144" i="5"/>
  <c r="FU146" i="5"/>
  <c r="FZ150" i="5"/>
  <c r="FV150" i="5"/>
  <c r="FM160" i="5"/>
  <c r="FN132" i="5"/>
  <c r="FP137" i="5"/>
  <c r="FQ137" i="5" s="1"/>
  <c r="FM138" i="5"/>
  <c r="FZ142" i="5"/>
  <c r="FV142" i="5"/>
  <c r="FM143" i="5"/>
  <c r="FU144" i="5"/>
  <c r="FM147" i="5"/>
  <c r="FY149" i="5"/>
  <c r="FS149" i="5"/>
  <c r="FN133" i="5"/>
  <c r="FN138" i="5"/>
  <c r="FM139" i="5"/>
  <c r="FW141" i="5"/>
  <c r="FN143" i="5"/>
  <c r="FM145" i="5"/>
  <c r="FY147" i="5"/>
  <c r="FS147" i="5"/>
  <c r="FZ148" i="5"/>
  <c r="FV148" i="5"/>
  <c r="FJ215" i="5"/>
  <c r="FW215" i="5"/>
  <c r="FY145" i="5"/>
  <c r="FS145" i="5"/>
  <c r="FZ146" i="5"/>
  <c r="FV146" i="5"/>
  <c r="FS150" i="5"/>
  <c r="FY150" i="5"/>
  <c r="FW161" i="5"/>
  <c r="FJ161" i="5"/>
  <c r="FP162" i="5"/>
  <c r="FQ162" i="5" s="1"/>
  <c r="FU162" i="5"/>
  <c r="FW166" i="5"/>
  <c r="FJ166" i="5"/>
  <c r="FN169" i="5"/>
  <c r="FE169" i="5"/>
  <c r="FP188" i="5"/>
  <c r="FQ188" i="5" s="1"/>
  <c r="FU188" i="5"/>
  <c r="FV136" i="5"/>
  <c r="FP139" i="5"/>
  <c r="FQ139" i="5" s="1"/>
  <c r="FZ144" i="5"/>
  <c r="FV144" i="5"/>
  <c r="FM151" i="5"/>
  <c r="FU180" i="5"/>
  <c r="FP180" i="5"/>
  <c r="FQ180" i="5" s="1"/>
  <c r="FY143" i="5"/>
  <c r="FS148" i="5"/>
  <c r="FY148" i="5"/>
  <c r="FY151" i="5"/>
  <c r="FS151" i="5"/>
  <c r="FV152" i="5"/>
  <c r="FV154" i="5"/>
  <c r="FV156" i="5"/>
  <c r="FV158" i="5"/>
  <c r="FR159" i="5"/>
  <c r="FN160" i="5"/>
  <c r="FV161" i="5"/>
  <c r="FP194" i="5"/>
  <c r="FQ194" i="5" s="1"/>
  <c r="FU194" i="5"/>
  <c r="FY205" i="5"/>
  <c r="FS205" i="5"/>
  <c r="FP210" i="5"/>
  <c r="FQ210" i="5" s="1"/>
  <c r="FU210" i="5"/>
  <c r="FR153" i="5"/>
  <c r="FR155" i="5"/>
  <c r="FR157" i="5"/>
  <c r="FJ167" i="5"/>
  <c r="FJ172" i="5"/>
  <c r="FJ182" i="5"/>
  <c r="FP184" i="5"/>
  <c r="FQ184" i="5" s="1"/>
  <c r="FP200" i="5"/>
  <c r="FQ200" i="5" s="1"/>
  <c r="FU200" i="5"/>
  <c r="FU217" i="5"/>
  <c r="FP217" i="5"/>
  <c r="FQ217" i="5" s="1"/>
  <c r="FN144" i="5"/>
  <c r="FN146" i="5"/>
  <c r="FN148" i="5"/>
  <c r="FN150" i="5"/>
  <c r="FN152" i="5"/>
  <c r="FY152" i="5"/>
  <c r="FN154" i="5"/>
  <c r="FY154" i="5"/>
  <c r="FN156" i="5"/>
  <c r="FY156" i="5"/>
  <c r="FY158" i="5"/>
  <c r="FP171" i="5"/>
  <c r="FQ171" i="5" s="1"/>
  <c r="FJ180" i="5"/>
  <c r="FP190" i="5"/>
  <c r="FQ190" i="5" s="1"/>
  <c r="FU190" i="5"/>
  <c r="FP212" i="5"/>
  <c r="FQ212" i="5" s="1"/>
  <c r="FU212" i="5"/>
  <c r="FY229" i="5"/>
  <c r="FS229" i="5"/>
  <c r="FP166" i="5"/>
  <c r="FQ166" i="5" s="1"/>
  <c r="FN179" i="5"/>
  <c r="FP196" i="5"/>
  <c r="FQ196" i="5" s="1"/>
  <c r="FU196" i="5"/>
  <c r="FM204" i="5"/>
  <c r="FR204" i="5"/>
  <c r="FN162" i="5"/>
  <c r="FN173" i="5"/>
  <c r="FN177" i="5"/>
  <c r="FU202" i="5"/>
  <c r="FP202" i="5"/>
  <c r="FQ202" i="5" s="1"/>
  <c r="FM203" i="5"/>
  <c r="FR203" i="5"/>
  <c r="FE205" i="5"/>
  <c r="FN205" i="5"/>
  <c r="FP206" i="5"/>
  <c r="FQ206" i="5" s="1"/>
  <c r="FU206" i="5"/>
  <c r="FE214" i="5"/>
  <c r="FN214" i="5"/>
  <c r="FP192" i="5"/>
  <c r="FQ192" i="5" s="1"/>
  <c r="FU192" i="5"/>
  <c r="FP222" i="5"/>
  <c r="FQ222" i="5" s="1"/>
  <c r="FU222" i="5"/>
  <c r="FJ165" i="5"/>
  <c r="FJ170" i="5"/>
  <c r="FP198" i="5"/>
  <c r="FQ198" i="5" s="1"/>
  <c r="FU198" i="5"/>
  <c r="FP208" i="5"/>
  <c r="FQ208" i="5" s="1"/>
  <c r="FU208" i="5"/>
  <c r="FJ221" i="5"/>
  <c r="FW221" i="5"/>
  <c r="FR162" i="5"/>
  <c r="FR164" i="5"/>
  <c r="FR166" i="5"/>
  <c r="FR168" i="5"/>
  <c r="FR170" i="5"/>
  <c r="FR172" i="5"/>
  <c r="FR174" i="5"/>
  <c r="FR176" i="5"/>
  <c r="FR178" i="5"/>
  <c r="FR180" i="5"/>
  <c r="FR182" i="5"/>
  <c r="FR184" i="5"/>
  <c r="FR186" i="5"/>
  <c r="FR188" i="5"/>
  <c r="FR190" i="5"/>
  <c r="FR192" i="5"/>
  <c r="FR194" i="5"/>
  <c r="FR196" i="5"/>
  <c r="FR198" i="5"/>
  <c r="FR200" i="5"/>
  <c r="FR202" i="5"/>
  <c r="FU205" i="5"/>
  <c r="FP205" i="5"/>
  <c r="FQ205" i="5" s="1"/>
  <c r="FP214" i="5"/>
  <c r="FQ214" i="5" s="1"/>
  <c r="FU214" i="5"/>
  <c r="FN218" i="5"/>
  <c r="FS227" i="5"/>
  <c r="FN236" i="5"/>
  <c r="FS241" i="5"/>
  <c r="FY241" i="5"/>
  <c r="FU203" i="5"/>
  <c r="FP203" i="5"/>
  <c r="FQ203" i="5" s="1"/>
  <c r="FP204" i="5"/>
  <c r="FQ204" i="5" s="1"/>
  <c r="FU204" i="5"/>
  <c r="FV205" i="5"/>
  <c r="FW206" i="5"/>
  <c r="FJ206" i="5"/>
  <c r="FS207" i="5"/>
  <c r="FW208" i="5"/>
  <c r="FJ208" i="5"/>
  <c r="FS209" i="5"/>
  <c r="FW210" i="5"/>
  <c r="FJ210" i="5"/>
  <c r="FS211" i="5"/>
  <c r="FW212" i="5"/>
  <c r="FJ212" i="5"/>
  <c r="FS213" i="5"/>
  <c r="FJ217" i="5"/>
  <c r="FW217" i="5"/>
  <c r="FJ225" i="5"/>
  <c r="FW225" i="5"/>
  <c r="FP226" i="5"/>
  <c r="FQ226" i="5" s="1"/>
  <c r="FU226" i="5"/>
  <c r="FJ231" i="5"/>
  <c r="FW231" i="5"/>
  <c r="FJ233" i="5"/>
  <c r="FW233" i="5"/>
  <c r="FP246" i="5"/>
  <c r="FQ246" i="5" s="1"/>
  <c r="FU246" i="5"/>
  <c r="FV204" i="5"/>
  <c r="FW205" i="5"/>
  <c r="FW214" i="5"/>
  <c r="FJ214" i="5"/>
  <c r="FP216" i="5"/>
  <c r="FQ216" i="5" s="1"/>
  <c r="FU216" i="5"/>
  <c r="FJ219" i="5"/>
  <c r="FW219" i="5"/>
  <c r="FP220" i="5"/>
  <c r="FQ220" i="5" s="1"/>
  <c r="FU220" i="5"/>
  <c r="FN222" i="5"/>
  <c r="FP232" i="5"/>
  <c r="FQ232" i="5" s="1"/>
  <c r="FU232" i="5"/>
  <c r="FJ235" i="5"/>
  <c r="FW235" i="5"/>
  <c r="FV203" i="5"/>
  <c r="FW204" i="5"/>
  <c r="FN206" i="5"/>
  <c r="FU207" i="5"/>
  <c r="FP207" i="5"/>
  <c r="FQ207" i="5" s="1"/>
  <c r="FN208" i="5"/>
  <c r="FU209" i="5"/>
  <c r="FP209" i="5"/>
  <c r="FQ209" i="5" s="1"/>
  <c r="FN210" i="5"/>
  <c r="FU211" i="5"/>
  <c r="FP211" i="5"/>
  <c r="FQ211" i="5" s="1"/>
  <c r="FN212" i="5"/>
  <c r="FU213" i="5"/>
  <c r="FP213" i="5"/>
  <c r="FQ213" i="5" s="1"/>
  <c r="FN217" i="5"/>
  <c r="FS225" i="5"/>
  <c r="FJ229" i="5"/>
  <c r="FW229" i="5"/>
  <c r="FP230" i="5"/>
  <c r="FQ230" i="5" s="1"/>
  <c r="FU230" i="5"/>
  <c r="FP234" i="5"/>
  <c r="FQ234" i="5" s="1"/>
  <c r="FU234" i="5"/>
  <c r="FJ237" i="5"/>
  <c r="FW237" i="5"/>
  <c r="FS245" i="5"/>
  <c r="FY245" i="5"/>
  <c r="FJ203" i="5"/>
  <c r="FW216" i="5"/>
  <c r="FJ216" i="5"/>
  <c r="FP218" i="5"/>
  <c r="FQ218" i="5" s="1"/>
  <c r="FU218" i="5"/>
  <c r="FS219" i="5"/>
  <c r="FJ223" i="5"/>
  <c r="FW223" i="5"/>
  <c r="FP224" i="5"/>
  <c r="FQ224" i="5" s="1"/>
  <c r="FU224" i="5"/>
  <c r="FS231" i="5"/>
  <c r="FS233" i="5"/>
  <c r="FP236" i="5"/>
  <c r="FQ236" i="5" s="1"/>
  <c r="FU236" i="5"/>
  <c r="FJ239" i="5"/>
  <c r="FW239" i="5"/>
  <c r="FP244" i="5"/>
  <c r="FQ244" i="5" s="1"/>
  <c r="FU244" i="5"/>
  <c r="FJ207" i="5"/>
  <c r="FW207" i="5"/>
  <c r="FJ209" i="5"/>
  <c r="FW209" i="5"/>
  <c r="FJ211" i="5"/>
  <c r="FW211" i="5"/>
  <c r="FJ213" i="5"/>
  <c r="FW213" i="5"/>
  <c r="FU215" i="5"/>
  <c r="FP215" i="5"/>
  <c r="FQ215" i="5" s="1"/>
  <c r="FN220" i="5"/>
  <c r="FS235" i="5"/>
  <c r="FP238" i="5"/>
  <c r="FQ238" i="5" s="1"/>
  <c r="FU238" i="5"/>
  <c r="FJ227" i="5"/>
  <c r="FW227" i="5"/>
  <c r="FP228" i="5"/>
  <c r="FQ228" i="5" s="1"/>
  <c r="FU228" i="5"/>
  <c r="FN230" i="5"/>
  <c r="FS237" i="5"/>
  <c r="FP240" i="5"/>
  <c r="FQ240" i="5" s="1"/>
  <c r="FU240" i="5"/>
  <c r="FP242" i="5"/>
  <c r="FQ242" i="5" s="1"/>
  <c r="FU242" i="5"/>
  <c r="FS243" i="5"/>
  <c r="FY243" i="5"/>
  <c r="FR206" i="5"/>
  <c r="FM207" i="5"/>
  <c r="FR208" i="5"/>
  <c r="FM209" i="5"/>
  <c r="FR210" i="5"/>
  <c r="FM211" i="5"/>
  <c r="FR212" i="5"/>
  <c r="FM213" i="5"/>
  <c r="FR214" i="5"/>
  <c r="FM215" i="5"/>
  <c r="FR216" i="5"/>
  <c r="FM217" i="5"/>
  <c r="FR218" i="5"/>
  <c r="FM219" i="5"/>
  <c r="FR220" i="5"/>
  <c r="FM221" i="5"/>
  <c r="FR222" i="5"/>
  <c r="FM223" i="5"/>
  <c r="FR224" i="5"/>
  <c r="FM225" i="5"/>
  <c r="FR226" i="5"/>
  <c r="FM227" i="5"/>
  <c r="FR228" i="5"/>
  <c r="FM229" i="5"/>
  <c r="FR230" i="5"/>
  <c r="FM231" i="5"/>
  <c r="FR232" i="5"/>
  <c r="FM233" i="5"/>
  <c r="FR234" i="5"/>
  <c r="FM235" i="5"/>
  <c r="FR236" i="5"/>
  <c r="FM237" i="5"/>
  <c r="FR238" i="5"/>
  <c r="FM239" i="5"/>
  <c r="FR240" i="5"/>
  <c r="FM241" i="5"/>
  <c r="FW241" i="5"/>
  <c r="FR242" i="5"/>
  <c r="FM243" i="5"/>
  <c r="FW243" i="5"/>
  <c r="FR244" i="5"/>
  <c r="FM245" i="5"/>
  <c r="FW245" i="5"/>
  <c r="FR246" i="5"/>
  <c r="FN219" i="5"/>
  <c r="FN221" i="5"/>
  <c r="FN223" i="5"/>
  <c r="FN225" i="5"/>
  <c r="FN227" i="5"/>
  <c r="FN229" i="5"/>
  <c r="FJ218" i="5"/>
  <c r="FP219" i="5"/>
  <c r="FQ219" i="5" s="1"/>
  <c r="FJ220" i="5"/>
  <c r="FP221" i="5"/>
  <c r="FQ221" i="5" s="1"/>
  <c r="FJ222" i="5"/>
  <c r="FP223" i="5"/>
  <c r="FQ223" i="5" s="1"/>
  <c r="FJ224" i="5"/>
  <c r="FP225" i="5"/>
  <c r="FQ225" i="5" s="1"/>
  <c r="FJ226" i="5"/>
  <c r="FP227" i="5"/>
  <c r="FQ227" i="5" s="1"/>
  <c r="FJ228" i="5"/>
  <c r="FP229" i="5"/>
  <c r="FQ229" i="5" s="1"/>
  <c r="FJ230" i="5"/>
  <c r="FN242" i="5"/>
  <c r="FN244" i="5"/>
  <c r="FN246" i="5"/>
  <c r="EK6" i="5"/>
  <c r="EQ6" i="5"/>
  <c r="EK29" i="5"/>
  <c r="EQ29" i="5"/>
  <c r="EQ41" i="5"/>
  <c r="EK41" i="5"/>
  <c r="EU3" i="5"/>
  <c r="EK18" i="5"/>
  <c r="EQ18" i="5"/>
  <c r="EK37" i="5"/>
  <c r="EQ37" i="5"/>
  <c r="EK42" i="5"/>
  <c r="EQ42" i="5"/>
  <c r="EQ47" i="5"/>
  <c r="EK47" i="5"/>
  <c r="EQ57" i="5"/>
  <c r="EK57" i="5"/>
  <c r="EK8" i="5"/>
  <c r="EQ8" i="5"/>
  <c r="EK33" i="5"/>
  <c r="EQ33" i="5"/>
  <c r="EK38" i="5"/>
  <c r="EQ38" i="5"/>
  <c r="EQ53" i="5"/>
  <c r="EK53" i="5"/>
  <c r="EK58" i="5"/>
  <c r="EQ58" i="5"/>
  <c r="EK34" i="5"/>
  <c r="EQ34" i="5"/>
  <c r="EQ43" i="5"/>
  <c r="EK43" i="5"/>
  <c r="EK54" i="5"/>
  <c r="EQ54" i="5"/>
  <c r="EK10" i="5"/>
  <c r="EQ10" i="5"/>
  <c r="EQ28" i="5"/>
  <c r="EK28" i="5"/>
  <c r="EK30" i="5"/>
  <c r="EQ30" i="5"/>
  <c r="EQ39" i="5"/>
  <c r="EK39" i="5"/>
  <c r="EQ49" i="5"/>
  <c r="EK49" i="5"/>
  <c r="EQ59" i="5"/>
  <c r="EK59" i="5"/>
  <c r="EQ35" i="5"/>
  <c r="EK35" i="5"/>
  <c r="EK50" i="5"/>
  <c r="EQ50" i="5"/>
  <c r="EQ55" i="5"/>
  <c r="EK55" i="5"/>
  <c r="EQ31" i="5"/>
  <c r="EK31" i="5"/>
  <c r="EQ45" i="5"/>
  <c r="EK45" i="5"/>
  <c r="EK46" i="5"/>
  <c r="EQ46" i="5"/>
  <c r="EQ51" i="5"/>
  <c r="EK51" i="5"/>
  <c r="EK61" i="5"/>
  <c r="EQ61" i="5"/>
  <c r="ER38" i="5"/>
  <c r="EN38" i="5"/>
  <c r="ER42" i="5"/>
  <c r="EN42" i="5"/>
  <c r="ER46" i="5"/>
  <c r="EN46" i="5"/>
  <c r="ER50" i="5"/>
  <c r="EN50" i="5"/>
  <c r="ER54" i="5"/>
  <c r="EN54" i="5"/>
  <c r="EK2" i="5"/>
  <c r="EF3" i="5"/>
  <c r="EW3" i="5" s="1"/>
  <c r="EK5" i="5"/>
  <c r="EF6" i="5"/>
  <c r="EK7" i="5"/>
  <c r="EF8" i="5"/>
  <c r="EK9" i="5"/>
  <c r="EF10" i="5"/>
  <c r="EK11" i="5"/>
  <c r="EF12" i="5"/>
  <c r="EK13" i="5"/>
  <c r="EF14" i="5"/>
  <c r="EK15" i="5"/>
  <c r="EF16" i="5"/>
  <c r="EK17" i="5"/>
  <c r="EF18" i="5"/>
  <c r="EK19" i="5"/>
  <c r="EF20" i="5"/>
  <c r="EK21" i="5"/>
  <c r="EF22" i="5"/>
  <c r="EO23" i="5"/>
  <c r="EK25" i="5"/>
  <c r="DW26" i="5"/>
  <c r="EJ26" i="5"/>
  <c r="EB30" i="5"/>
  <c r="EJ32" i="5"/>
  <c r="EJ36" i="5"/>
  <c r="EJ40" i="5"/>
  <c r="EJ44" i="5"/>
  <c r="EJ48" i="5"/>
  <c r="EJ52" i="5"/>
  <c r="EJ56" i="5"/>
  <c r="EJ60" i="5"/>
  <c r="EB62" i="5"/>
  <c r="EO62" i="5"/>
  <c r="EK63" i="5"/>
  <c r="EB2" i="5"/>
  <c r="EM2" i="5"/>
  <c r="EH3" i="5"/>
  <c r="EI3" i="5" s="1"/>
  <c r="EX3" i="5" s="1"/>
  <c r="EB5" i="5"/>
  <c r="EM5" i="5"/>
  <c r="EH6" i="5"/>
  <c r="EI6" i="5" s="1"/>
  <c r="EB7" i="5"/>
  <c r="EM7" i="5"/>
  <c r="EH8" i="5"/>
  <c r="EI8" i="5" s="1"/>
  <c r="EB9" i="5"/>
  <c r="EM9" i="5"/>
  <c r="EH10" i="5"/>
  <c r="EI10" i="5" s="1"/>
  <c r="EB11" i="5"/>
  <c r="EM11" i="5"/>
  <c r="EB13" i="5"/>
  <c r="EM13" i="5"/>
  <c r="EB15" i="5"/>
  <c r="EM15" i="5"/>
  <c r="EB17" i="5"/>
  <c r="EM17" i="5"/>
  <c r="EB19" i="5"/>
  <c r="EM19" i="5"/>
  <c r="EB21" i="5"/>
  <c r="EM21" i="5"/>
  <c r="EO24" i="5"/>
  <c r="EJ27" i="5"/>
  <c r="ER33" i="5"/>
  <c r="EN33" i="5"/>
  <c r="ER37" i="5"/>
  <c r="EN37" i="5"/>
  <c r="ER41" i="5"/>
  <c r="EN41" i="5"/>
  <c r="ER45" i="5"/>
  <c r="EN45" i="5"/>
  <c r="ER49" i="5"/>
  <c r="EN49" i="5"/>
  <c r="ER53" i="5"/>
  <c r="EN53" i="5"/>
  <c r="ER57" i="5"/>
  <c r="EN57" i="5"/>
  <c r="ER61" i="5"/>
  <c r="EN61" i="5"/>
  <c r="EE8" i="5"/>
  <c r="EN2" i="5"/>
  <c r="EF4" i="5"/>
  <c r="EN5" i="5"/>
  <c r="EN7" i="5"/>
  <c r="EN9" i="5"/>
  <c r="EN11" i="5"/>
  <c r="EN13" i="5"/>
  <c r="EN15" i="5"/>
  <c r="EN17" i="5"/>
  <c r="EN19" i="5"/>
  <c r="EN21" i="5"/>
  <c r="ER23" i="5"/>
  <c r="EO25" i="5"/>
  <c r="EW4" i="5" s="1"/>
  <c r="EF34" i="5"/>
  <c r="EF38" i="5"/>
  <c r="EF42" i="5"/>
  <c r="EF46" i="5"/>
  <c r="EF50" i="5"/>
  <c r="EF54" i="5"/>
  <c r="EF58" i="5"/>
  <c r="EE6" i="5"/>
  <c r="EV3" i="5" s="1"/>
  <c r="EE10" i="5"/>
  <c r="EE18" i="5"/>
  <c r="EJ3" i="5"/>
  <c r="EJ12" i="5"/>
  <c r="EJ14" i="5"/>
  <c r="EJ16" i="5"/>
  <c r="EJ20" i="5"/>
  <c r="EJ22" i="5"/>
  <c r="ER24" i="5"/>
  <c r="EO26" i="5"/>
  <c r="ER32" i="5"/>
  <c r="EN32" i="5"/>
  <c r="EE33" i="5"/>
  <c r="ER36" i="5"/>
  <c r="EN36" i="5"/>
  <c r="EE37" i="5"/>
  <c r="ER40" i="5"/>
  <c r="EN40" i="5"/>
  <c r="EE41" i="5"/>
  <c r="ER44" i="5"/>
  <c r="EN44" i="5"/>
  <c r="EO44" i="5"/>
  <c r="EE45" i="5"/>
  <c r="ER48" i="5"/>
  <c r="EN48" i="5"/>
  <c r="EO48" i="5"/>
  <c r="EE49" i="5"/>
  <c r="ER52" i="5"/>
  <c r="EN52" i="5"/>
  <c r="EO52" i="5"/>
  <c r="EE53" i="5"/>
  <c r="ER56" i="5"/>
  <c r="EN56" i="5"/>
  <c r="EE57" i="5"/>
  <c r="ER60" i="5"/>
  <c r="EN60" i="5"/>
  <c r="EO60" i="5"/>
  <c r="EE61" i="5"/>
  <c r="ER25" i="5"/>
  <c r="EF33" i="5"/>
  <c r="EF37" i="5"/>
  <c r="EF41" i="5"/>
  <c r="EF45" i="5"/>
  <c r="EF49" i="5"/>
  <c r="EF53" i="5"/>
  <c r="EF57" i="5"/>
  <c r="EF61" i="5"/>
  <c r="ER34" i="5"/>
  <c r="EN34" i="5"/>
  <c r="ER58" i="5"/>
  <c r="EN58" i="5"/>
  <c r="ER62" i="5"/>
  <c r="EN62" i="5"/>
  <c r="ER31" i="5"/>
  <c r="EN31" i="5"/>
  <c r="EO31" i="5"/>
  <c r="ER35" i="5"/>
  <c r="EN35" i="5"/>
  <c r="EO35" i="5"/>
  <c r="ER39" i="5"/>
  <c r="EN39" i="5"/>
  <c r="EO39" i="5"/>
  <c r="ER43" i="5"/>
  <c r="EN43" i="5"/>
  <c r="EO43" i="5"/>
  <c r="ER47" i="5"/>
  <c r="EN47" i="5"/>
  <c r="EO47" i="5"/>
  <c r="ER51" i="5"/>
  <c r="EN51" i="5"/>
  <c r="EO51" i="5"/>
  <c r="ER55" i="5"/>
  <c r="EN55" i="5"/>
  <c r="EO55" i="5"/>
  <c r="ER59" i="5"/>
  <c r="EN59" i="5"/>
  <c r="EO59" i="5"/>
  <c r="EQ64" i="5"/>
  <c r="EK64" i="5"/>
  <c r="EK65" i="5"/>
  <c r="EQ65" i="5"/>
  <c r="EQ72" i="5"/>
  <c r="EK72" i="5"/>
  <c r="ER30" i="5"/>
  <c r="EN30" i="5"/>
  <c r="ER64" i="5"/>
  <c r="EJ68" i="5"/>
  <c r="EH70" i="5"/>
  <c r="EI70" i="5" s="1"/>
  <c r="ER72" i="5"/>
  <c r="EQ82" i="5"/>
  <c r="EK82" i="5"/>
  <c r="EM84" i="5"/>
  <c r="EE64" i="5"/>
  <c r="ER65" i="5"/>
  <c r="EJ69" i="5"/>
  <c r="EE72" i="5"/>
  <c r="ER73" i="5"/>
  <c r="EQ109" i="5"/>
  <c r="EK109" i="5"/>
  <c r="EK133" i="5"/>
  <c r="EQ133" i="5"/>
  <c r="EE65" i="5"/>
  <c r="EQ70" i="5"/>
  <c r="EK70" i="5"/>
  <c r="EQ80" i="5"/>
  <c r="EK80" i="5"/>
  <c r="EH80" i="5"/>
  <c r="EI80" i="5" s="1"/>
  <c r="EQ88" i="5"/>
  <c r="EK88" i="5"/>
  <c r="EH88" i="5"/>
  <c r="EI88" i="5" s="1"/>
  <c r="DW64" i="5"/>
  <c r="EH65" i="5"/>
  <c r="EI65" i="5" s="1"/>
  <c r="EN69" i="5"/>
  <c r="EK71" i="5"/>
  <c r="EQ71" i="5"/>
  <c r="EH73" i="5"/>
  <c r="EI73" i="5" s="1"/>
  <c r="EH78" i="5"/>
  <c r="EI78" i="5" s="1"/>
  <c r="EN63" i="5"/>
  <c r="EH66" i="5"/>
  <c r="EI66" i="5" s="1"/>
  <c r="EH74" i="5"/>
  <c r="EI74" i="5" s="1"/>
  <c r="EK75" i="5"/>
  <c r="EQ75" i="5"/>
  <c r="EE75" i="5"/>
  <c r="EH76" i="5"/>
  <c r="EI76" i="5" s="1"/>
  <c r="EQ86" i="5"/>
  <c r="EK86" i="5"/>
  <c r="EQ92" i="5"/>
  <c r="EK92" i="5"/>
  <c r="EK73" i="5"/>
  <c r="EQ73" i="5"/>
  <c r="EM93" i="5"/>
  <c r="EH93" i="5"/>
  <c r="EI93" i="5" s="1"/>
  <c r="EQ66" i="5"/>
  <c r="EK66" i="5"/>
  <c r="EQ74" i="5"/>
  <c r="EK74" i="5"/>
  <c r="EQ76" i="5"/>
  <c r="EK76" i="5"/>
  <c r="EQ84" i="5"/>
  <c r="EK84" i="5"/>
  <c r="EH91" i="5"/>
  <c r="EI91" i="5" s="1"/>
  <c r="EQ94" i="5"/>
  <c r="EK94" i="5"/>
  <c r="EK108" i="5"/>
  <c r="EQ108" i="5"/>
  <c r="EB64" i="5"/>
  <c r="EK67" i="5"/>
  <c r="EQ67" i="5"/>
  <c r="EK78" i="5"/>
  <c r="EK90" i="5"/>
  <c r="EK96" i="5"/>
  <c r="EK98" i="5"/>
  <c r="EK100" i="5"/>
  <c r="EJ104" i="5"/>
  <c r="EJ105" i="5"/>
  <c r="EH106" i="5"/>
  <c r="EI106" i="5" s="1"/>
  <c r="EE108" i="5"/>
  <c r="ER108" i="5"/>
  <c r="EB109" i="5"/>
  <c r="EJ112" i="5"/>
  <c r="EJ113" i="5"/>
  <c r="EH114" i="5"/>
  <c r="EI114" i="5" s="1"/>
  <c r="EF116" i="5"/>
  <c r="EF118" i="5"/>
  <c r="EF120" i="5"/>
  <c r="EF122" i="5"/>
  <c r="EJ124" i="5"/>
  <c r="EO125" i="5"/>
  <c r="EF126" i="5"/>
  <c r="EO129" i="5"/>
  <c r="ER132" i="5"/>
  <c r="EH135" i="5"/>
  <c r="EI135" i="5" s="1"/>
  <c r="EM135" i="5"/>
  <c r="EH137" i="5"/>
  <c r="EI137" i="5" s="1"/>
  <c r="EM137" i="5"/>
  <c r="EH95" i="5"/>
  <c r="EI95" i="5" s="1"/>
  <c r="EH97" i="5"/>
  <c r="EI97" i="5" s="1"/>
  <c r="EE117" i="5"/>
  <c r="EE119" i="5"/>
  <c r="EE121" i="5"/>
  <c r="EE123" i="5"/>
  <c r="ER125" i="5"/>
  <c r="EN125" i="5"/>
  <c r="EH126" i="5"/>
  <c r="EI126" i="5" s="1"/>
  <c r="EH131" i="5"/>
  <c r="EI131" i="5" s="1"/>
  <c r="EM131" i="5"/>
  <c r="DW134" i="5"/>
  <c r="EF134" i="5"/>
  <c r="DW139" i="5"/>
  <c r="EF139" i="5"/>
  <c r="EF144" i="5"/>
  <c r="DW144" i="5"/>
  <c r="EB103" i="5"/>
  <c r="EE109" i="5"/>
  <c r="EB111" i="5"/>
  <c r="ER127" i="5"/>
  <c r="EN127" i="5"/>
  <c r="EQ128" i="5"/>
  <c r="EJ77" i="5"/>
  <c r="EJ79" i="5"/>
  <c r="EE80" i="5"/>
  <c r="EJ81" i="5"/>
  <c r="EE82" i="5"/>
  <c r="EJ83" i="5"/>
  <c r="EE84" i="5"/>
  <c r="EJ85" i="5"/>
  <c r="EE86" i="5"/>
  <c r="EJ87" i="5"/>
  <c r="EE88" i="5"/>
  <c r="EJ89" i="5"/>
  <c r="EJ91" i="5"/>
  <c r="EE92" i="5"/>
  <c r="EJ93" i="5"/>
  <c r="EE94" i="5"/>
  <c r="EJ95" i="5"/>
  <c r="EJ97" i="5"/>
  <c r="EJ99" i="5"/>
  <c r="EJ101" i="5"/>
  <c r="EN105" i="5"/>
  <c r="EK107" i="5"/>
  <c r="EN113" i="5"/>
  <c r="EK115" i="5"/>
  <c r="EK117" i="5"/>
  <c r="EK119" i="5"/>
  <c r="EK121" i="5"/>
  <c r="EM124" i="5"/>
  <c r="EH124" i="5"/>
  <c r="EI124" i="5" s="1"/>
  <c r="EO124" i="5"/>
  <c r="EJ126" i="5"/>
  <c r="EK130" i="5"/>
  <c r="EB135" i="5"/>
  <c r="EH102" i="5"/>
  <c r="EI102" i="5" s="1"/>
  <c r="ER104" i="5"/>
  <c r="EB105" i="5"/>
  <c r="EH110" i="5"/>
  <c r="EI110" i="5" s="1"/>
  <c r="ER112" i="5"/>
  <c r="EB113" i="5"/>
  <c r="EE128" i="5"/>
  <c r="EN130" i="5"/>
  <c r="EH133" i="5"/>
  <c r="EI133" i="5" s="1"/>
  <c r="EM133" i="5"/>
  <c r="EQ137" i="5"/>
  <c r="EK137" i="5"/>
  <c r="EM140" i="5"/>
  <c r="EH140" i="5"/>
  <c r="EI140" i="5" s="1"/>
  <c r="EQ106" i="5"/>
  <c r="EQ114" i="5"/>
  <c r="EJ129" i="5"/>
  <c r="EE129" i="5"/>
  <c r="EM130" i="5"/>
  <c r="EH130" i="5"/>
  <c r="EI130" i="5" s="1"/>
  <c r="ER136" i="5"/>
  <c r="EN136" i="5"/>
  <c r="EB107" i="5"/>
  <c r="EB115" i="5"/>
  <c r="EO117" i="5"/>
  <c r="EO119" i="5"/>
  <c r="EO121" i="5"/>
  <c r="EQ123" i="5"/>
  <c r="EK125" i="5"/>
  <c r="EO141" i="5"/>
  <c r="EB141" i="5"/>
  <c r="EK103" i="5"/>
  <c r="EK111" i="5"/>
  <c r="ER116" i="5"/>
  <c r="ER118" i="5"/>
  <c r="ER120" i="5"/>
  <c r="ER122" i="5"/>
  <c r="DW125" i="5"/>
  <c r="EF125" i="5"/>
  <c r="EB126" i="5"/>
  <c r="EO126" i="5"/>
  <c r="EB130" i="5"/>
  <c r="EO130" i="5"/>
  <c r="EJ131" i="5"/>
  <c r="EN135" i="5"/>
  <c r="EF138" i="5"/>
  <c r="DW138" i="5"/>
  <c r="EM145" i="5"/>
  <c r="EH155" i="5"/>
  <c r="EI155" i="5" s="1"/>
  <c r="EM155" i="5"/>
  <c r="EO167" i="5"/>
  <c r="EB167" i="5"/>
  <c r="EH173" i="5"/>
  <c r="EI173" i="5" s="1"/>
  <c r="EM173" i="5"/>
  <c r="EO175" i="5"/>
  <c r="EB175" i="5"/>
  <c r="EM187" i="5"/>
  <c r="EH187" i="5"/>
  <c r="EI187" i="5" s="1"/>
  <c r="DW188" i="5"/>
  <c r="EF188" i="5"/>
  <c r="ER198" i="5"/>
  <c r="EN198" i="5"/>
  <c r="EK201" i="5"/>
  <c r="EQ201" i="5"/>
  <c r="EM139" i="5"/>
  <c r="EQ140" i="5"/>
  <c r="EK144" i="5"/>
  <c r="EB146" i="5"/>
  <c r="EO146" i="5"/>
  <c r="EH148" i="5"/>
  <c r="EI148" i="5" s="1"/>
  <c r="DW152" i="5"/>
  <c r="EO161" i="5"/>
  <c r="EB161" i="5"/>
  <c r="EF164" i="5"/>
  <c r="EH165" i="5"/>
  <c r="EI165" i="5" s="1"/>
  <c r="EM165" i="5"/>
  <c r="EQ166" i="5"/>
  <c r="EQ174" i="5"/>
  <c r="EO183" i="5"/>
  <c r="EQ194" i="5"/>
  <c r="EK194" i="5"/>
  <c r="EH236" i="5"/>
  <c r="EI236" i="5" s="1"/>
  <c r="EM236" i="5"/>
  <c r="EK138" i="5"/>
  <c r="EB140" i="5"/>
  <c r="EO140" i="5"/>
  <c r="EH142" i="5"/>
  <c r="EI142" i="5" s="1"/>
  <c r="EM149" i="5"/>
  <c r="EQ152" i="5"/>
  <c r="EO155" i="5"/>
  <c r="EB155" i="5"/>
  <c r="EF158" i="5"/>
  <c r="EH159" i="5"/>
  <c r="EI159" i="5" s="1"/>
  <c r="EM159" i="5"/>
  <c r="EF170" i="5"/>
  <c r="EH171" i="5"/>
  <c r="EI171" i="5" s="1"/>
  <c r="EM171" i="5"/>
  <c r="EO173" i="5"/>
  <c r="EB173" i="5"/>
  <c r="EK183" i="5"/>
  <c r="EQ183" i="5"/>
  <c r="EM189" i="5"/>
  <c r="EH189" i="5"/>
  <c r="EI189" i="5" s="1"/>
  <c r="ER200" i="5"/>
  <c r="EN200" i="5"/>
  <c r="EQ229" i="5"/>
  <c r="EK229" i="5"/>
  <c r="EM127" i="5"/>
  <c r="EF135" i="5"/>
  <c r="EB137" i="5"/>
  <c r="EN137" i="5"/>
  <c r="EF141" i="5"/>
  <c r="EM143" i="5"/>
  <c r="EB145" i="5"/>
  <c r="EF146" i="5"/>
  <c r="EQ154" i="5"/>
  <c r="EO165" i="5"/>
  <c r="EB165" i="5"/>
  <c r="EQ172" i="5"/>
  <c r="EF186" i="5"/>
  <c r="EB191" i="5"/>
  <c r="EO191" i="5"/>
  <c r="EF192" i="5"/>
  <c r="EQ196" i="5"/>
  <c r="EK196" i="5"/>
  <c r="EQ204" i="5"/>
  <c r="EK204" i="5"/>
  <c r="EK205" i="5"/>
  <c r="EQ205" i="5"/>
  <c r="EB138" i="5"/>
  <c r="EO138" i="5"/>
  <c r="EF140" i="5"/>
  <c r="EB144" i="5"/>
  <c r="EO144" i="5"/>
  <c r="EH146" i="5"/>
  <c r="EI146" i="5" s="1"/>
  <c r="EF150" i="5"/>
  <c r="EM151" i="5"/>
  <c r="EO159" i="5"/>
  <c r="EB159" i="5"/>
  <c r="EF162" i="5"/>
  <c r="EH163" i="5"/>
  <c r="EI163" i="5" s="1"/>
  <c r="EM163" i="5"/>
  <c r="EF168" i="5"/>
  <c r="EH169" i="5"/>
  <c r="EI169" i="5" s="1"/>
  <c r="EM169" i="5"/>
  <c r="EO171" i="5"/>
  <c r="EB171" i="5"/>
  <c r="EF176" i="5"/>
  <c r="EF178" i="5"/>
  <c r="EF180" i="5"/>
  <c r="EQ185" i="5"/>
  <c r="EK185" i="5"/>
  <c r="EQ186" i="5"/>
  <c r="EK186" i="5"/>
  <c r="EN190" i="5"/>
  <c r="EM147" i="5"/>
  <c r="EH150" i="5"/>
  <c r="EI150" i="5" s="1"/>
  <c r="EF156" i="5"/>
  <c r="EH157" i="5"/>
  <c r="EI157" i="5" s="1"/>
  <c r="EM157" i="5"/>
  <c r="EH177" i="5"/>
  <c r="EI177" i="5" s="1"/>
  <c r="EM177" i="5"/>
  <c r="EH179" i="5"/>
  <c r="EI179" i="5" s="1"/>
  <c r="EM179" i="5"/>
  <c r="ER181" i="5"/>
  <c r="EN181" i="5"/>
  <c r="EQ188" i="5"/>
  <c r="EK188" i="5"/>
  <c r="EQ198" i="5"/>
  <c r="EK198" i="5"/>
  <c r="EM141" i="5"/>
  <c r="EB143" i="5"/>
  <c r="EB148" i="5"/>
  <c r="EO148" i="5"/>
  <c r="EO163" i="5"/>
  <c r="EB163" i="5"/>
  <c r="EH167" i="5"/>
  <c r="EI167" i="5" s="1"/>
  <c r="EM167" i="5"/>
  <c r="EO169" i="5"/>
  <c r="EB169" i="5"/>
  <c r="EH175" i="5"/>
  <c r="EI175" i="5" s="1"/>
  <c r="EM175" i="5"/>
  <c r="EE187" i="5"/>
  <c r="EJ187" i="5"/>
  <c r="EK193" i="5"/>
  <c r="ER196" i="5"/>
  <c r="EN196" i="5"/>
  <c r="EO210" i="5"/>
  <c r="EB210" i="5"/>
  <c r="EB142" i="5"/>
  <c r="EO142" i="5"/>
  <c r="EH152" i="5"/>
  <c r="EI152" i="5" s="1"/>
  <c r="EO157" i="5"/>
  <c r="EB157" i="5"/>
  <c r="EF160" i="5"/>
  <c r="EH161" i="5"/>
  <c r="EI161" i="5" s="1"/>
  <c r="EM161" i="5"/>
  <c r="EQ162" i="5"/>
  <c r="EQ168" i="5"/>
  <c r="EQ176" i="5"/>
  <c r="EO177" i="5"/>
  <c r="EB177" i="5"/>
  <c r="EQ178" i="5"/>
  <c r="EO179" i="5"/>
  <c r="EB179" i="5"/>
  <c r="EQ180" i="5"/>
  <c r="EN182" i="5"/>
  <c r="EQ191" i="5"/>
  <c r="EK191" i="5"/>
  <c r="EJ139" i="5"/>
  <c r="EE140" i="5"/>
  <c r="EJ141" i="5"/>
  <c r="EE142" i="5"/>
  <c r="EJ143" i="5"/>
  <c r="EE144" i="5"/>
  <c r="EJ145" i="5"/>
  <c r="EE146" i="5"/>
  <c r="EJ147" i="5"/>
  <c r="EE148" i="5"/>
  <c r="EJ149" i="5"/>
  <c r="EE150" i="5"/>
  <c r="EO150" i="5"/>
  <c r="EJ151" i="5"/>
  <c r="EE152" i="5"/>
  <c r="EO152" i="5"/>
  <c r="EJ153" i="5"/>
  <c r="EE154" i="5"/>
  <c r="EO154" i="5"/>
  <c r="EJ155" i="5"/>
  <c r="EE156" i="5"/>
  <c r="EO156" i="5"/>
  <c r="EJ157" i="5"/>
  <c r="EE158" i="5"/>
  <c r="EO158" i="5"/>
  <c r="EJ159" i="5"/>
  <c r="EE160" i="5"/>
  <c r="EO160" i="5"/>
  <c r="EJ161" i="5"/>
  <c r="EE162" i="5"/>
  <c r="EO162" i="5"/>
  <c r="EJ163" i="5"/>
  <c r="EE164" i="5"/>
  <c r="EO164" i="5"/>
  <c r="EJ165" i="5"/>
  <c r="EE166" i="5"/>
  <c r="EO166" i="5"/>
  <c r="EJ167" i="5"/>
  <c r="EE168" i="5"/>
  <c r="EO168" i="5"/>
  <c r="EJ169" i="5"/>
  <c r="EE170" i="5"/>
  <c r="EO170" i="5"/>
  <c r="EJ171" i="5"/>
  <c r="EE172" i="5"/>
  <c r="EO172" i="5"/>
  <c r="EJ173" i="5"/>
  <c r="EE174" i="5"/>
  <c r="EO174" i="5"/>
  <c r="EJ175" i="5"/>
  <c r="EE176" i="5"/>
  <c r="EO176" i="5"/>
  <c r="EJ177" i="5"/>
  <c r="EE178" i="5"/>
  <c r="EJ179" i="5"/>
  <c r="EE180" i="5"/>
  <c r="EO182" i="5"/>
  <c r="EE184" i="5"/>
  <c r="EF185" i="5"/>
  <c r="EH188" i="5"/>
  <c r="EI188" i="5" s="1"/>
  <c r="EM188" i="5"/>
  <c r="EN189" i="5"/>
  <c r="EO190" i="5"/>
  <c r="EM193" i="5"/>
  <c r="EH193" i="5"/>
  <c r="EI193" i="5" s="1"/>
  <c r="EN193" i="5"/>
  <c r="EJ195" i="5"/>
  <c r="EJ197" i="5"/>
  <c r="EJ199" i="5"/>
  <c r="EJ202" i="5"/>
  <c r="EH204" i="5"/>
  <c r="EI204" i="5" s="1"/>
  <c r="EM204" i="5"/>
  <c r="ER204" i="5"/>
  <c r="EN204" i="5"/>
  <c r="EJ206" i="5"/>
  <c r="EE206" i="5"/>
  <c r="EQ213" i="5"/>
  <c r="DW220" i="5"/>
  <c r="EF220" i="5"/>
  <c r="EH186" i="5"/>
  <c r="EI186" i="5" s="1"/>
  <c r="EM186" i="5"/>
  <c r="EN187" i="5"/>
  <c r="EO188" i="5"/>
  <c r="EH192" i="5"/>
  <c r="EI192" i="5" s="1"/>
  <c r="EM192" i="5"/>
  <c r="EM195" i="5"/>
  <c r="EH195" i="5"/>
  <c r="EI195" i="5" s="1"/>
  <c r="EM197" i="5"/>
  <c r="EH197" i="5"/>
  <c r="EI197" i="5" s="1"/>
  <c r="EM199" i="5"/>
  <c r="EH199" i="5"/>
  <c r="EI199" i="5" s="1"/>
  <c r="EK203" i="5"/>
  <c r="EQ203" i="5"/>
  <c r="EQ207" i="5"/>
  <c r="EM209" i="5"/>
  <c r="EH209" i="5"/>
  <c r="EI209" i="5" s="1"/>
  <c r="EM185" i="5"/>
  <c r="EH185" i="5"/>
  <c r="EI185" i="5" s="1"/>
  <c r="EN186" i="5"/>
  <c r="EO187" i="5"/>
  <c r="EQ200" i="5"/>
  <c r="EK200" i="5"/>
  <c r="EH202" i="5"/>
  <c r="EI202" i="5" s="1"/>
  <c r="EM202" i="5"/>
  <c r="EN205" i="5"/>
  <c r="ER205" i="5"/>
  <c r="EF181" i="5"/>
  <c r="EH184" i="5"/>
  <c r="EI184" i="5" s="1"/>
  <c r="EM184" i="5"/>
  <c r="EN185" i="5"/>
  <c r="EO186" i="5"/>
  <c r="EF189" i="5"/>
  <c r="EQ192" i="5"/>
  <c r="EE193" i="5"/>
  <c r="ER202" i="5"/>
  <c r="EN202" i="5"/>
  <c r="EF151" i="5"/>
  <c r="EF153" i="5"/>
  <c r="EF155" i="5"/>
  <c r="EF157" i="5"/>
  <c r="EF159" i="5"/>
  <c r="EF161" i="5"/>
  <c r="EF163" i="5"/>
  <c r="EF165" i="5"/>
  <c r="EF167" i="5"/>
  <c r="EF169" i="5"/>
  <c r="EF171" i="5"/>
  <c r="EF173" i="5"/>
  <c r="EF175" i="5"/>
  <c r="EM183" i="5"/>
  <c r="EH183" i="5"/>
  <c r="EI183" i="5" s="1"/>
  <c r="EN184" i="5"/>
  <c r="EO185" i="5"/>
  <c r="EM191" i="5"/>
  <c r="EH191" i="5"/>
  <c r="EI191" i="5" s="1"/>
  <c r="EN191" i="5"/>
  <c r="EH194" i="5"/>
  <c r="EI194" i="5" s="1"/>
  <c r="EM194" i="5"/>
  <c r="EN194" i="5"/>
  <c r="EE205" i="5"/>
  <c r="EO206" i="5"/>
  <c r="EB206" i="5"/>
  <c r="DW214" i="5"/>
  <c r="EF214" i="5"/>
  <c r="EM181" i="5"/>
  <c r="EH181" i="5"/>
  <c r="EI181" i="5" s="1"/>
  <c r="EH182" i="5"/>
  <c r="EI182" i="5" s="1"/>
  <c r="EM182" i="5"/>
  <c r="EN183" i="5"/>
  <c r="EO184" i="5"/>
  <c r="EH190" i="5"/>
  <c r="EI190" i="5" s="1"/>
  <c r="EM190" i="5"/>
  <c r="EH196" i="5"/>
  <c r="EI196" i="5" s="1"/>
  <c r="EM196" i="5"/>
  <c r="EH198" i="5"/>
  <c r="EI198" i="5" s="1"/>
  <c r="EM198" i="5"/>
  <c r="EH200" i="5"/>
  <c r="EI200" i="5" s="1"/>
  <c r="EM200" i="5"/>
  <c r="EN201" i="5"/>
  <c r="DW208" i="5"/>
  <c r="EF208" i="5"/>
  <c r="EK237" i="5"/>
  <c r="EQ237" i="5"/>
  <c r="EF191" i="5"/>
  <c r="EF193" i="5"/>
  <c r="EF195" i="5"/>
  <c r="EF197" i="5"/>
  <c r="EF199" i="5"/>
  <c r="EF201" i="5"/>
  <c r="EF203" i="5"/>
  <c r="EF205" i="5"/>
  <c r="EN206" i="5"/>
  <c r="EB207" i="5"/>
  <c r="EO207" i="5"/>
  <c r="EB213" i="5"/>
  <c r="EO213" i="5"/>
  <c r="EH219" i="5"/>
  <c r="EI219" i="5" s="1"/>
  <c r="EM222" i="5"/>
  <c r="EF226" i="5"/>
  <c r="EH246" i="5"/>
  <c r="EI246" i="5" s="1"/>
  <c r="EM246" i="5"/>
  <c r="EH201" i="5"/>
  <c r="EI201" i="5" s="1"/>
  <c r="EH203" i="5"/>
  <c r="EI203" i="5" s="1"/>
  <c r="EH205" i="5"/>
  <c r="EI205" i="5" s="1"/>
  <c r="EM210" i="5"/>
  <c r="EB212" i="5"/>
  <c r="EH215" i="5"/>
  <c r="EI215" i="5" s="1"/>
  <c r="EM216" i="5"/>
  <c r="EB221" i="5"/>
  <c r="EO221" i="5"/>
  <c r="EM224" i="5"/>
  <c r="EF228" i="5"/>
  <c r="EF230" i="5"/>
  <c r="EH240" i="5"/>
  <c r="EI240" i="5" s="1"/>
  <c r="EM240" i="5"/>
  <c r="EK241" i="5"/>
  <c r="EQ241" i="5"/>
  <c r="EB211" i="5"/>
  <c r="EO211" i="5"/>
  <c r="EB223" i="5"/>
  <c r="EO223" i="5"/>
  <c r="EH234" i="5"/>
  <c r="EI234" i="5" s="1"/>
  <c r="EM234" i="5"/>
  <c r="EK235" i="5"/>
  <c r="EQ235" i="5"/>
  <c r="EB217" i="5"/>
  <c r="EO217" i="5"/>
  <c r="EB225" i="5"/>
  <c r="EO225" i="5"/>
  <c r="EH244" i="5"/>
  <c r="EI244" i="5" s="1"/>
  <c r="EM244" i="5"/>
  <c r="EK245" i="5"/>
  <c r="EQ245" i="5"/>
  <c r="EF196" i="5"/>
  <c r="EF198" i="5"/>
  <c r="EF200" i="5"/>
  <c r="EF202" i="5"/>
  <c r="EF204" i="5"/>
  <c r="EM208" i="5"/>
  <c r="EM214" i="5"/>
  <c r="EK221" i="5"/>
  <c r="EB227" i="5"/>
  <c r="EO227" i="5"/>
  <c r="EB229" i="5"/>
  <c r="EO229" i="5"/>
  <c r="EB231" i="5"/>
  <c r="EO231" i="5"/>
  <c r="EH238" i="5"/>
  <c r="EI238" i="5" s="1"/>
  <c r="EM238" i="5"/>
  <c r="EK239" i="5"/>
  <c r="EQ239" i="5"/>
  <c r="EB209" i="5"/>
  <c r="EO209" i="5"/>
  <c r="EH211" i="5"/>
  <c r="EI211" i="5" s="1"/>
  <c r="EB216" i="5"/>
  <c r="EK223" i="5"/>
  <c r="EH228" i="5"/>
  <c r="EI228" i="5" s="1"/>
  <c r="EM228" i="5"/>
  <c r="EH230" i="5"/>
  <c r="EI230" i="5" s="1"/>
  <c r="EM230" i="5"/>
  <c r="EH232" i="5"/>
  <c r="EI232" i="5" s="1"/>
  <c r="EM232" i="5"/>
  <c r="EK233" i="5"/>
  <c r="EQ233" i="5"/>
  <c r="EM212" i="5"/>
  <c r="EB215" i="5"/>
  <c r="EO215" i="5"/>
  <c r="EB219" i="5"/>
  <c r="EO219" i="5"/>
  <c r="EK225" i="5"/>
  <c r="EH242" i="5"/>
  <c r="EI242" i="5" s="1"/>
  <c r="EM242" i="5"/>
  <c r="EK243" i="5"/>
  <c r="EQ243" i="5"/>
  <c r="EE207" i="5"/>
  <c r="EJ208" i="5"/>
  <c r="EE209" i="5"/>
  <c r="EJ210" i="5"/>
  <c r="EE211" i="5"/>
  <c r="EJ212" i="5"/>
  <c r="EE213" i="5"/>
  <c r="EJ214" i="5"/>
  <c r="EE215" i="5"/>
  <c r="EJ216" i="5"/>
  <c r="EE217" i="5"/>
  <c r="EJ218" i="5"/>
  <c r="EE219" i="5"/>
  <c r="EJ220" i="5"/>
  <c r="EE221" i="5"/>
  <c r="EJ222" i="5"/>
  <c r="EE223" i="5"/>
  <c r="EJ224" i="5"/>
  <c r="EE225" i="5"/>
  <c r="EJ226" i="5"/>
  <c r="EE227" i="5"/>
  <c r="EJ228" i="5"/>
  <c r="EE229" i="5"/>
  <c r="EJ230" i="5"/>
  <c r="EE231" i="5"/>
  <c r="EJ232" i="5"/>
  <c r="EE233" i="5"/>
  <c r="EO233" i="5"/>
  <c r="EJ234" i="5"/>
  <c r="EE235" i="5"/>
  <c r="EO235" i="5"/>
  <c r="EJ236" i="5"/>
  <c r="EE237" i="5"/>
  <c r="EO237" i="5"/>
  <c r="EJ238" i="5"/>
  <c r="EE239" i="5"/>
  <c r="EO239" i="5"/>
  <c r="EJ240" i="5"/>
  <c r="EE241" i="5"/>
  <c r="EO241" i="5"/>
  <c r="EJ242" i="5"/>
  <c r="EE243" i="5"/>
  <c r="EO243" i="5"/>
  <c r="EJ244" i="5"/>
  <c r="EE245" i="5"/>
  <c r="EO245" i="5"/>
  <c r="EJ246" i="5"/>
  <c r="EF232" i="5"/>
  <c r="EF234" i="5"/>
  <c r="EF236" i="5"/>
  <c r="EF238" i="5"/>
  <c r="EF240" i="5"/>
  <c r="EF242" i="5"/>
  <c r="EF244" i="5"/>
  <c r="EF246" i="5"/>
  <c r="DM3" i="5"/>
  <c r="CZ19" i="5"/>
  <c r="DA19" i="5" s="1"/>
  <c r="DE19" i="5"/>
  <c r="CZ25" i="5"/>
  <c r="DA25" i="5" s="1"/>
  <c r="DE25" i="5"/>
  <c r="DG29" i="5"/>
  <c r="CT29" i="5"/>
  <c r="DE34" i="5"/>
  <c r="CZ34" i="5"/>
  <c r="DA34" i="5" s="1"/>
  <c r="CO45" i="5"/>
  <c r="CX45" i="5"/>
  <c r="CT2" i="5"/>
  <c r="DF2" i="5"/>
  <c r="DC3" i="5"/>
  <c r="DE4" i="5"/>
  <c r="DE5" i="5"/>
  <c r="CO7" i="5"/>
  <c r="CX8" i="5"/>
  <c r="CX14" i="5"/>
  <c r="CX20" i="5"/>
  <c r="DE24" i="5"/>
  <c r="CZ24" i="5"/>
  <c r="DA24" i="5" s="1"/>
  <c r="CX26" i="5"/>
  <c r="CZ31" i="5"/>
  <c r="DA31" i="5" s="1"/>
  <c r="DE31" i="5"/>
  <c r="DG35" i="5"/>
  <c r="CT35" i="5"/>
  <c r="DC39" i="5"/>
  <c r="CZ46" i="5"/>
  <c r="DA46" i="5" s="1"/>
  <c r="DE46" i="5"/>
  <c r="DI47" i="5"/>
  <c r="DC47" i="5"/>
  <c r="DC82" i="5"/>
  <c r="DI82" i="5"/>
  <c r="DI2" i="5"/>
  <c r="DE3" i="5"/>
  <c r="DM4" i="5" s="1"/>
  <c r="DF4" i="5"/>
  <c r="DF5" i="5"/>
  <c r="CZ13" i="5"/>
  <c r="DA13" i="5" s="1"/>
  <c r="CZ15" i="5"/>
  <c r="DA15" i="5" s="1"/>
  <c r="DE15" i="5"/>
  <c r="DE18" i="5"/>
  <c r="CZ18" i="5"/>
  <c r="DA18" i="5" s="1"/>
  <c r="DG19" i="5"/>
  <c r="CT19" i="5"/>
  <c r="CZ21" i="5"/>
  <c r="DA21" i="5" s="1"/>
  <c r="DE21" i="5"/>
  <c r="DG25" i="5"/>
  <c r="CT25" i="5"/>
  <c r="DE30" i="5"/>
  <c r="CZ30" i="5"/>
  <c r="DA30" i="5" s="1"/>
  <c r="CZ37" i="5"/>
  <c r="DA37" i="5" s="1"/>
  <c r="DE37" i="5"/>
  <c r="DI48" i="5"/>
  <c r="DC48" i="5"/>
  <c r="CT3" i="5"/>
  <c r="CT11" i="5"/>
  <c r="CZ27" i="5"/>
  <c r="DA27" i="5" s="1"/>
  <c r="DE27" i="5"/>
  <c r="DG31" i="5"/>
  <c r="CT31" i="5"/>
  <c r="DE36" i="5"/>
  <c r="CZ36" i="5"/>
  <c r="DA36" i="5" s="1"/>
  <c r="CX40" i="5"/>
  <c r="CT6" i="5"/>
  <c r="CX12" i="5"/>
  <c r="DE14" i="5"/>
  <c r="CZ14" i="5"/>
  <c r="DA14" i="5" s="1"/>
  <c r="DG15" i="5"/>
  <c r="DO4" i="5" s="1"/>
  <c r="CT15" i="5"/>
  <c r="CX16" i="5"/>
  <c r="DE20" i="5"/>
  <c r="CZ20" i="5"/>
  <c r="DA20" i="5" s="1"/>
  <c r="DG21" i="5"/>
  <c r="CT21" i="5"/>
  <c r="DE26" i="5"/>
  <c r="CZ26" i="5"/>
  <c r="DA26" i="5" s="1"/>
  <c r="CX28" i="5"/>
  <c r="CZ33" i="5"/>
  <c r="DA33" i="5" s="1"/>
  <c r="DE33" i="5"/>
  <c r="DG37" i="5"/>
  <c r="CT37" i="5"/>
  <c r="DI79" i="5"/>
  <c r="DC79" i="5"/>
  <c r="DI83" i="5"/>
  <c r="DC83" i="5"/>
  <c r="DG13" i="5"/>
  <c r="CT13" i="5"/>
  <c r="CW3" i="5"/>
  <c r="DN3" i="5" s="1"/>
  <c r="CX4" i="5"/>
  <c r="CT7" i="5"/>
  <c r="CZ11" i="5"/>
  <c r="DA11" i="5" s="1"/>
  <c r="CZ17" i="5"/>
  <c r="DA17" i="5" s="1"/>
  <c r="DP3" i="5" s="1"/>
  <c r="DE17" i="5"/>
  <c r="CZ23" i="5"/>
  <c r="DA23" i="5" s="1"/>
  <c r="DE23" i="5"/>
  <c r="DG27" i="5"/>
  <c r="CT27" i="5"/>
  <c r="DE32" i="5"/>
  <c r="CZ32" i="5"/>
  <c r="DA32" i="5" s="1"/>
  <c r="CX34" i="5"/>
  <c r="DI45" i="5"/>
  <c r="DC45" i="5"/>
  <c r="DC51" i="5"/>
  <c r="DI51" i="5"/>
  <c r="DI52" i="5"/>
  <c r="DC52" i="5"/>
  <c r="DI57" i="5"/>
  <c r="DC57" i="5"/>
  <c r="DI58" i="5"/>
  <c r="DC58" i="5"/>
  <c r="DI59" i="5"/>
  <c r="DC59" i="5"/>
  <c r="DI60" i="5"/>
  <c r="DC60" i="5"/>
  <c r="DI61" i="5"/>
  <c r="DC61" i="5"/>
  <c r="DI62" i="5"/>
  <c r="DC62" i="5"/>
  <c r="DI63" i="5"/>
  <c r="DC63" i="5"/>
  <c r="DI64" i="5"/>
  <c r="DC64" i="5"/>
  <c r="DI65" i="5"/>
  <c r="DC65" i="5"/>
  <c r="DI66" i="5"/>
  <c r="DC66" i="5"/>
  <c r="DI67" i="5"/>
  <c r="DC67" i="5"/>
  <c r="DI68" i="5"/>
  <c r="DC68" i="5"/>
  <c r="DI69" i="5"/>
  <c r="DC69" i="5"/>
  <c r="DI70" i="5"/>
  <c r="DC70" i="5"/>
  <c r="DI71" i="5"/>
  <c r="DC71" i="5"/>
  <c r="DI72" i="5"/>
  <c r="DC72" i="5"/>
  <c r="DI73" i="5"/>
  <c r="DC73" i="5"/>
  <c r="DI74" i="5"/>
  <c r="DC74" i="5"/>
  <c r="DI75" i="5"/>
  <c r="DC75" i="5"/>
  <c r="DI76" i="5"/>
  <c r="DC76" i="5"/>
  <c r="DC77" i="5"/>
  <c r="DI77" i="5"/>
  <c r="DC84" i="5"/>
  <c r="DI84" i="5"/>
  <c r="CX3" i="5"/>
  <c r="DE22" i="5"/>
  <c r="CZ22" i="5"/>
  <c r="DA22" i="5" s="1"/>
  <c r="CX24" i="5"/>
  <c r="CZ29" i="5"/>
  <c r="DA29" i="5" s="1"/>
  <c r="DE29" i="5"/>
  <c r="DG33" i="5"/>
  <c r="CT33" i="5"/>
  <c r="DE38" i="5"/>
  <c r="CZ38" i="5"/>
  <c r="DA38" i="5" s="1"/>
  <c r="DI55" i="5"/>
  <c r="DC55" i="5"/>
  <c r="DI56" i="5"/>
  <c r="DC56" i="5"/>
  <c r="DC80" i="5"/>
  <c r="DI80" i="5"/>
  <c r="CT8" i="5"/>
  <c r="DE16" i="5"/>
  <c r="CZ16" i="5"/>
  <c r="DA16" i="5" s="1"/>
  <c r="DG17" i="5"/>
  <c r="CT17" i="5"/>
  <c r="DG23" i="5"/>
  <c r="CT23" i="5"/>
  <c r="DE28" i="5"/>
  <c r="CZ28" i="5"/>
  <c r="DA28" i="5" s="1"/>
  <c r="CZ35" i="5"/>
  <c r="DA35" i="5" s="1"/>
  <c r="DE35" i="5"/>
  <c r="DG39" i="5"/>
  <c r="CT39" i="5"/>
  <c r="DE40" i="5"/>
  <c r="CZ40" i="5"/>
  <c r="DA40" i="5" s="1"/>
  <c r="DG41" i="5"/>
  <c r="CT41" i="5"/>
  <c r="DC43" i="5"/>
  <c r="DI43" i="5"/>
  <c r="DB44" i="5"/>
  <c r="CW44" i="5"/>
  <c r="DI81" i="5"/>
  <c r="DC81" i="5"/>
  <c r="DG42" i="5"/>
  <c r="CZ48" i="5"/>
  <c r="DA48" i="5" s="1"/>
  <c r="DE48" i="5"/>
  <c r="DF49" i="5"/>
  <c r="DG50" i="5"/>
  <c r="CW52" i="5"/>
  <c r="CX53" i="5"/>
  <c r="CZ56" i="5"/>
  <c r="DA56" i="5" s="1"/>
  <c r="DE56" i="5"/>
  <c r="DJ57" i="5"/>
  <c r="DF57" i="5"/>
  <c r="DJ59" i="5"/>
  <c r="DF59" i="5"/>
  <c r="DJ61" i="5"/>
  <c r="DF61" i="5"/>
  <c r="DJ63" i="5"/>
  <c r="DF63" i="5"/>
  <c r="DJ65" i="5"/>
  <c r="DF65" i="5"/>
  <c r="DJ67" i="5"/>
  <c r="DF67" i="5"/>
  <c r="DJ69" i="5"/>
  <c r="DF69" i="5"/>
  <c r="DJ71" i="5"/>
  <c r="DF71" i="5"/>
  <c r="DJ73" i="5"/>
  <c r="DF73" i="5"/>
  <c r="DJ75" i="5"/>
  <c r="DF75" i="5"/>
  <c r="DJ77" i="5"/>
  <c r="DF77" i="5"/>
  <c r="CX78" i="5"/>
  <c r="DJ80" i="5"/>
  <c r="DF80" i="5"/>
  <c r="DG80" i="5"/>
  <c r="CW81" i="5"/>
  <c r="DJ83" i="5"/>
  <c r="DF83" i="5"/>
  <c r="DC87" i="5"/>
  <c r="DI87" i="5"/>
  <c r="DC121" i="5"/>
  <c r="DI121" i="5"/>
  <c r="DI127" i="5"/>
  <c r="DC127" i="5"/>
  <c r="DC133" i="5"/>
  <c r="DI133" i="5"/>
  <c r="DE39" i="5"/>
  <c r="DE47" i="5"/>
  <c r="CZ47" i="5"/>
  <c r="DA47" i="5" s="1"/>
  <c r="DF48" i="5"/>
  <c r="DG49" i="5"/>
  <c r="DE55" i="5"/>
  <c r="CZ55" i="5"/>
  <c r="DA55" i="5" s="1"/>
  <c r="DF56" i="5"/>
  <c r="DJ85" i="5"/>
  <c r="DF85" i="5"/>
  <c r="DC89" i="5"/>
  <c r="DI89" i="5"/>
  <c r="DC97" i="5"/>
  <c r="DI97" i="5"/>
  <c r="DC105" i="5"/>
  <c r="DI105" i="5"/>
  <c r="DC113" i="5"/>
  <c r="DI113" i="5"/>
  <c r="DC140" i="5"/>
  <c r="DI140" i="5"/>
  <c r="CZ54" i="5"/>
  <c r="DA54" i="5" s="1"/>
  <c r="DE54" i="5"/>
  <c r="DF55" i="5"/>
  <c r="DG56" i="5"/>
  <c r="DB78" i="5"/>
  <c r="DJ79" i="5"/>
  <c r="DF79" i="5"/>
  <c r="CT85" i="5"/>
  <c r="DG85" i="5"/>
  <c r="DC128" i="5"/>
  <c r="DI128" i="5"/>
  <c r="DI135" i="5"/>
  <c r="DC135" i="5"/>
  <c r="DB6" i="5"/>
  <c r="DB8" i="5"/>
  <c r="DB10" i="5"/>
  <c r="DB12" i="5"/>
  <c r="DB14" i="5"/>
  <c r="DB16" i="5"/>
  <c r="DB18" i="5"/>
  <c r="DB20" i="5"/>
  <c r="DB22" i="5"/>
  <c r="DB24" i="5"/>
  <c r="DB26" i="5"/>
  <c r="DB28" i="5"/>
  <c r="DB30" i="5"/>
  <c r="DB32" i="5"/>
  <c r="DB34" i="5"/>
  <c r="DB36" i="5"/>
  <c r="DB38" i="5"/>
  <c r="CW39" i="5"/>
  <c r="DB40" i="5"/>
  <c r="CX42" i="5"/>
  <c r="DE45" i="5"/>
  <c r="CZ45" i="5"/>
  <c r="DA45" i="5" s="1"/>
  <c r="DF46" i="5"/>
  <c r="DG47" i="5"/>
  <c r="CX50" i="5"/>
  <c r="DE53" i="5"/>
  <c r="CZ53" i="5"/>
  <c r="DA53" i="5" s="1"/>
  <c r="DC53" i="5"/>
  <c r="DF54" i="5"/>
  <c r="DG55" i="5"/>
  <c r="CX57" i="5"/>
  <c r="CX59" i="5"/>
  <c r="CX61" i="5"/>
  <c r="CX63" i="5"/>
  <c r="CX65" i="5"/>
  <c r="CX67" i="5"/>
  <c r="CX69" i="5"/>
  <c r="CX71" i="5"/>
  <c r="CX73" i="5"/>
  <c r="CX75" i="5"/>
  <c r="CX77" i="5"/>
  <c r="CX80" i="5"/>
  <c r="DJ82" i="5"/>
  <c r="DF82" i="5"/>
  <c r="DC91" i="5"/>
  <c r="DI91" i="5"/>
  <c r="DC99" i="5"/>
  <c r="DI99" i="5"/>
  <c r="DC107" i="5"/>
  <c r="DI107" i="5"/>
  <c r="DC115" i="5"/>
  <c r="DI115" i="5"/>
  <c r="DI123" i="5"/>
  <c r="DC123" i="5"/>
  <c r="DC129" i="5"/>
  <c r="DI129" i="5"/>
  <c r="CZ44" i="5"/>
  <c r="DA44" i="5" s="1"/>
  <c r="DE44" i="5"/>
  <c r="DF45" i="5"/>
  <c r="DG46" i="5"/>
  <c r="CW48" i="5"/>
  <c r="CX49" i="5"/>
  <c r="CZ52" i="5"/>
  <c r="DA52" i="5" s="1"/>
  <c r="DE52" i="5"/>
  <c r="DF53" i="5"/>
  <c r="DG54" i="5"/>
  <c r="CW56" i="5"/>
  <c r="DJ58" i="5"/>
  <c r="DF58" i="5"/>
  <c r="DJ60" i="5"/>
  <c r="DF60" i="5"/>
  <c r="DJ62" i="5"/>
  <c r="DF62" i="5"/>
  <c r="DJ64" i="5"/>
  <c r="DF64" i="5"/>
  <c r="DJ66" i="5"/>
  <c r="DF66" i="5"/>
  <c r="DJ68" i="5"/>
  <c r="DF68" i="5"/>
  <c r="DJ70" i="5"/>
  <c r="DF70" i="5"/>
  <c r="DJ72" i="5"/>
  <c r="DF72" i="5"/>
  <c r="DJ74" i="5"/>
  <c r="DF74" i="5"/>
  <c r="DJ76" i="5"/>
  <c r="DF76" i="5"/>
  <c r="DG78" i="5"/>
  <c r="CW79" i="5"/>
  <c r="DJ84" i="5"/>
  <c r="DF84" i="5"/>
  <c r="DB85" i="5"/>
  <c r="DC136" i="5"/>
  <c r="DI136" i="5"/>
  <c r="DE43" i="5"/>
  <c r="CZ43" i="5"/>
  <c r="DA43" i="5" s="1"/>
  <c r="DF44" i="5"/>
  <c r="DG45" i="5"/>
  <c r="DE51" i="5"/>
  <c r="CZ51" i="5"/>
  <c r="DA51" i="5" s="1"/>
  <c r="DF52" i="5"/>
  <c r="DG53" i="5"/>
  <c r="DJ78" i="5"/>
  <c r="DF78" i="5"/>
  <c r="DC93" i="5"/>
  <c r="DI93" i="5"/>
  <c r="DC101" i="5"/>
  <c r="DI101" i="5"/>
  <c r="DC109" i="5"/>
  <c r="DI109" i="5"/>
  <c r="DI119" i="5"/>
  <c r="DC119" i="5"/>
  <c r="DC124" i="5"/>
  <c r="DI124" i="5"/>
  <c r="DI131" i="5"/>
  <c r="DC131" i="5"/>
  <c r="DC137" i="5"/>
  <c r="DI137" i="5"/>
  <c r="DE41" i="5"/>
  <c r="CZ41" i="5"/>
  <c r="DA41" i="5" s="1"/>
  <c r="CZ42" i="5"/>
  <c r="DA42" i="5" s="1"/>
  <c r="DE42" i="5"/>
  <c r="DF43" i="5"/>
  <c r="DG44" i="5"/>
  <c r="CZ50" i="5"/>
  <c r="DA50" i="5" s="1"/>
  <c r="DE50" i="5"/>
  <c r="DF51" i="5"/>
  <c r="DG52" i="5"/>
  <c r="DJ81" i="5"/>
  <c r="DF81" i="5"/>
  <c r="DC125" i="5"/>
  <c r="DI125" i="5"/>
  <c r="DF42" i="5"/>
  <c r="DG43" i="5"/>
  <c r="CX46" i="5"/>
  <c r="DE49" i="5"/>
  <c r="CZ49" i="5"/>
  <c r="DA49" i="5" s="1"/>
  <c r="DF50" i="5"/>
  <c r="DG51" i="5"/>
  <c r="CX54" i="5"/>
  <c r="CX58" i="5"/>
  <c r="CX60" i="5"/>
  <c r="CX62" i="5"/>
  <c r="CX64" i="5"/>
  <c r="CX66" i="5"/>
  <c r="CX68" i="5"/>
  <c r="CX70" i="5"/>
  <c r="CX72" i="5"/>
  <c r="CX74" i="5"/>
  <c r="CX76" i="5"/>
  <c r="DG77" i="5"/>
  <c r="DG83" i="5"/>
  <c r="CX84" i="5"/>
  <c r="DC95" i="5"/>
  <c r="DI95" i="5"/>
  <c r="DC103" i="5"/>
  <c r="DI103" i="5"/>
  <c r="DC111" i="5"/>
  <c r="DI111" i="5"/>
  <c r="DC120" i="5"/>
  <c r="DI120" i="5"/>
  <c r="DC132" i="5"/>
  <c r="DI132" i="5"/>
  <c r="DI139" i="5"/>
  <c r="DC139" i="5"/>
  <c r="DF87" i="5"/>
  <c r="DF89" i="5"/>
  <c r="DF91" i="5"/>
  <c r="DF93" i="5"/>
  <c r="DF95" i="5"/>
  <c r="DF97" i="5"/>
  <c r="DF99" i="5"/>
  <c r="DF101" i="5"/>
  <c r="DF103" i="5"/>
  <c r="DF105" i="5"/>
  <c r="DF107" i="5"/>
  <c r="DF109" i="5"/>
  <c r="DF111" i="5"/>
  <c r="DF113" i="5"/>
  <c r="DF115" i="5"/>
  <c r="DB116" i="5"/>
  <c r="CX118" i="5"/>
  <c r="CX122" i="5"/>
  <c r="CX126" i="5"/>
  <c r="CX130" i="5"/>
  <c r="CX134" i="5"/>
  <c r="CX138" i="5"/>
  <c r="DG141" i="5"/>
  <c r="CT141" i="5"/>
  <c r="CX143" i="5"/>
  <c r="CT146" i="5"/>
  <c r="DG146" i="5"/>
  <c r="CX151" i="5"/>
  <c r="DC169" i="5"/>
  <c r="DI169" i="5"/>
  <c r="DI180" i="5"/>
  <c r="DC180" i="5"/>
  <c r="DC185" i="5"/>
  <c r="DI185" i="5"/>
  <c r="DB86" i="5"/>
  <c r="CW87" i="5"/>
  <c r="DG87" i="5"/>
  <c r="DB88" i="5"/>
  <c r="CW89" i="5"/>
  <c r="DB90" i="5"/>
  <c r="CW91" i="5"/>
  <c r="DB92" i="5"/>
  <c r="CW93" i="5"/>
  <c r="DB94" i="5"/>
  <c r="CW95" i="5"/>
  <c r="DB96" i="5"/>
  <c r="CW97" i="5"/>
  <c r="DB98" i="5"/>
  <c r="CW99" i="5"/>
  <c r="DB100" i="5"/>
  <c r="CW101" i="5"/>
  <c r="DB102" i="5"/>
  <c r="CW103" i="5"/>
  <c r="DB104" i="5"/>
  <c r="CW105" i="5"/>
  <c r="DB106" i="5"/>
  <c r="CW107" i="5"/>
  <c r="DB108" i="5"/>
  <c r="CW109" i="5"/>
  <c r="DB110" i="5"/>
  <c r="CW111" i="5"/>
  <c r="DB112" i="5"/>
  <c r="CW113" i="5"/>
  <c r="DB114" i="5"/>
  <c r="CW115" i="5"/>
  <c r="DJ120" i="5"/>
  <c r="DF120" i="5"/>
  <c r="DJ124" i="5"/>
  <c r="DF124" i="5"/>
  <c r="DJ128" i="5"/>
  <c r="DF128" i="5"/>
  <c r="DJ132" i="5"/>
  <c r="DF132" i="5"/>
  <c r="DJ136" i="5"/>
  <c r="DF136" i="5"/>
  <c r="DJ140" i="5"/>
  <c r="DF140" i="5"/>
  <c r="DG149" i="5"/>
  <c r="CT149" i="5"/>
  <c r="CT152" i="5"/>
  <c r="DG152" i="5"/>
  <c r="DI170" i="5"/>
  <c r="DC170" i="5"/>
  <c r="DI175" i="5"/>
  <c r="DC175" i="5"/>
  <c r="DI186" i="5"/>
  <c r="DC186" i="5"/>
  <c r="DI191" i="5"/>
  <c r="DC191" i="5"/>
  <c r="CX83" i="5"/>
  <c r="CX85" i="5"/>
  <c r="CX87" i="5"/>
  <c r="CX89" i="5"/>
  <c r="CX91" i="5"/>
  <c r="CX93" i="5"/>
  <c r="CX95" i="5"/>
  <c r="CX97" i="5"/>
  <c r="CX99" i="5"/>
  <c r="CX101" i="5"/>
  <c r="CX103" i="5"/>
  <c r="CX105" i="5"/>
  <c r="CX107" i="5"/>
  <c r="CX109" i="5"/>
  <c r="CX111" i="5"/>
  <c r="CX113" i="5"/>
  <c r="CX115" i="5"/>
  <c r="DC117" i="5"/>
  <c r="CX121" i="5"/>
  <c r="DB122" i="5"/>
  <c r="CX125" i="5"/>
  <c r="DB126" i="5"/>
  <c r="CX129" i="5"/>
  <c r="DB130" i="5"/>
  <c r="CX133" i="5"/>
  <c r="DB134" i="5"/>
  <c r="CX137" i="5"/>
  <c r="DB138" i="5"/>
  <c r="CX141" i="5"/>
  <c r="CT144" i="5"/>
  <c r="DG144" i="5"/>
  <c r="CX149" i="5"/>
  <c r="DC165" i="5"/>
  <c r="DI165" i="5"/>
  <c r="DI176" i="5"/>
  <c r="DC176" i="5"/>
  <c r="DC181" i="5"/>
  <c r="DI181" i="5"/>
  <c r="DI192" i="5"/>
  <c r="DC192" i="5"/>
  <c r="CZ57" i="5"/>
  <c r="DA57" i="5" s="1"/>
  <c r="DE58" i="5"/>
  <c r="CZ59" i="5"/>
  <c r="DA59" i="5" s="1"/>
  <c r="DE60" i="5"/>
  <c r="CZ61" i="5"/>
  <c r="DA61" i="5" s="1"/>
  <c r="DE62" i="5"/>
  <c r="CZ63" i="5"/>
  <c r="DA63" i="5" s="1"/>
  <c r="DE64" i="5"/>
  <c r="CZ65" i="5"/>
  <c r="DA65" i="5" s="1"/>
  <c r="DE66" i="5"/>
  <c r="CZ67" i="5"/>
  <c r="DA67" i="5" s="1"/>
  <c r="DE68" i="5"/>
  <c r="CZ69" i="5"/>
  <c r="DA69" i="5" s="1"/>
  <c r="DE70" i="5"/>
  <c r="CZ71" i="5"/>
  <c r="DA71" i="5" s="1"/>
  <c r="DE72" i="5"/>
  <c r="CZ73" i="5"/>
  <c r="DA73" i="5" s="1"/>
  <c r="DE74" i="5"/>
  <c r="CZ75" i="5"/>
  <c r="DA75" i="5" s="1"/>
  <c r="DE76" i="5"/>
  <c r="CT116" i="5"/>
  <c r="DJ119" i="5"/>
  <c r="DF119" i="5"/>
  <c r="CW120" i="5"/>
  <c r="DJ123" i="5"/>
  <c r="DF123" i="5"/>
  <c r="CW124" i="5"/>
  <c r="DJ127" i="5"/>
  <c r="DF127" i="5"/>
  <c r="CW128" i="5"/>
  <c r="DJ131" i="5"/>
  <c r="DF131" i="5"/>
  <c r="CW132" i="5"/>
  <c r="DJ135" i="5"/>
  <c r="DF135" i="5"/>
  <c r="CW136" i="5"/>
  <c r="DJ139" i="5"/>
  <c r="DF139" i="5"/>
  <c r="CW140" i="5"/>
  <c r="DG147" i="5"/>
  <c r="CT147" i="5"/>
  <c r="DC152" i="5"/>
  <c r="DI166" i="5"/>
  <c r="DC166" i="5"/>
  <c r="DI171" i="5"/>
  <c r="DC171" i="5"/>
  <c r="DI182" i="5"/>
  <c r="DC182" i="5"/>
  <c r="DI187" i="5"/>
  <c r="DC187" i="5"/>
  <c r="DF86" i="5"/>
  <c r="DF88" i="5"/>
  <c r="DF90" i="5"/>
  <c r="DF92" i="5"/>
  <c r="DF94" i="5"/>
  <c r="DF96" i="5"/>
  <c r="DF98" i="5"/>
  <c r="DF100" i="5"/>
  <c r="DF102" i="5"/>
  <c r="DF104" i="5"/>
  <c r="DF106" i="5"/>
  <c r="DF108" i="5"/>
  <c r="DF110" i="5"/>
  <c r="DF112" i="5"/>
  <c r="DF114" i="5"/>
  <c r="DJ118" i="5"/>
  <c r="DF118" i="5"/>
  <c r="CX120" i="5"/>
  <c r="CX124" i="5"/>
  <c r="CX128" i="5"/>
  <c r="CX132" i="5"/>
  <c r="CX136" i="5"/>
  <c r="CX140" i="5"/>
  <c r="CT142" i="5"/>
  <c r="DG142" i="5"/>
  <c r="CX147" i="5"/>
  <c r="CT150" i="5"/>
  <c r="DG150" i="5"/>
  <c r="DI172" i="5"/>
  <c r="DC172" i="5"/>
  <c r="DC177" i="5"/>
  <c r="DI177" i="5"/>
  <c r="DI188" i="5"/>
  <c r="DC188" i="5"/>
  <c r="DC193" i="5"/>
  <c r="DI193" i="5"/>
  <c r="DJ116" i="5"/>
  <c r="DG118" i="5"/>
  <c r="DJ122" i="5"/>
  <c r="DF122" i="5"/>
  <c r="DJ126" i="5"/>
  <c r="DF126" i="5"/>
  <c r="DG126" i="5"/>
  <c r="DJ130" i="5"/>
  <c r="DF130" i="5"/>
  <c r="DG130" i="5"/>
  <c r="DJ134" i="5"/>
  <c r="DF134" i="5"/>
  <c r="DG134" i="5"/>
  <c r="DJ138" i="5"/>
  <c r="DF138" i="5"/>
  <c r="DG138" i="5"/>
  <c r="CX142" i="5"/>
  <c r="DC144" i="5"/>
  <c r="DG145" i="5"/>
  <c r="CT145" i="5"/>
  <c r="CX150" i="5"/>
  <c r="DI161" i="5"/>
  <c r="DC161" i="5"/>
  <c r="DC162" i="5"/>
  <c r="DI162" i="5"/>
  <c r="DI167" i="5"/>
  <c r="DC167" i="5"/>
  <c r="DI178" i="5"/>
  <c r="DC178" i="5"/>
  <c r="DI183" i="5"/>
  <c r="DC183" i="5"/>
  <c r="DI194" i="5"/>
  <c r="DC194" i="5"/>
  <c r="CX86" i="5"/>
  <c r="CX88" i="5"/>
  <c r="CX90" i="5"/>
  <c r="CX92" i="5"/>
  <c r="CX94" i="5"/>
  <c r="CX96" i="5"/>
  <c r="CX98" i="5"/>
  <c r="CX100" i="5"/>
  <c r="CX102" i="5"/>
  <c r="CX104" i="5"/>
  <c r="CX106" i="5"/>
  <c r="CX108" i="5"/>
  <c r="CX110" i="5"/>
  <c r="CX112" i="5"/>
  <c r="CX114" i="5"/>
  <c r="CX116" i="5"/>
  <c r="CX119" i="5"/>
  <c r="CX123" i="5"/>
  <c r="CX127" i="5"/>
  <c r="CX131" i="5"/>
  <c r="CX135" i="5"/>
  <c r="CX139" i="5"/>
  <c r="CT148" i="5"/>
  <c r="DG148" i="5"/>
  <c r="DC154" i="5"/>
  <c r="DI154" i="5"/>
  <c r="DC156" i="5"/>
  <c r="DI156" i="5"/>
  <c r="DI157" i="5"/>
  <c r="DC157" i="5"/>
  <c r="DI168" i="5"/>
  <c r="DC168" i="5"/>
  <c r="DC173" i="5"/>
  <c r="DI173" i="5"/>
  <c r="DI184" i="5"/>
  <c r="DC184" i="5"/>
  <c r="DC189" i="5"/>
  <c r="DI189" i="5"/>
  <c r="DJ121" i="5"/>
  <c r="DF121" i="5"/>
  <c r="DJ125" i="5"/>
  <c r="DF125" i="5"/>
  <c r="DJ129" i="5"/>
  <c r="DF129" i="5"/>
  <c r="DJ133" i="5"/>
  <c r="DF133" i="5"/>
  <c r="DJ137" i="5"/>
  <c r="DF137" i="5"/>
  <c r="DJ141" i="5"/>
  <c r="DF141" i="5"/>
  <c r="DG143" i="5"/>
  <c r="CT143" i="5"/>
  <c r="CX148" i="5"/>
  <c r="DG151" i="5"/>
  <c r="CT151" i="5"/>
  <c r="DI174" i="5"/>
  <c r="DC174" i="5"/>
  <c r="DI179" i="5"/>
  <c r="DC179" i="5"/>
  <c r="DI190" i="5"/>
  <c r="DC190" i="5"/>
  <c r="DF142" i="5"/>
  <c r="DF144" i="5"/>
  <c r="DF146" i="5"/>
  <c r="DF148" i="5"/>
  <c r="DF150" i="5"/>
  <c r="DF152" i="5"/>
  <c r="DF154" i="5"/>
  <c r="DF156" i="5"/>
  <c r="DB158" i="5"/>
  <c r="CW161" i="5"/>
  <c r="DJ161" i="5"/>
  <c r="CT162" i="5"/>
  <c r="DJ165" i="5"/>
  <c r="DF165" i="5"/>
  <c r="DG165" i="5"/>
  <c r="CW166" i="5"/>
  <c r="DJ169" i="5"/>
  <c r="DF169" i="5"/>
  <c r="DG169" i="5"/>
  <c r="CW170" i="5"/>
  <c r="DJ173" i="5"/>
  <c r="DF173" i="5"/>
  <c r="DG173" i="5"/>
  <c r="CW174" i="5"/>
  <c r="DJ177" i="5"/>
  <c r="DF177" i="5"/>
  <c r="DG177" i="5"/>
  <c r="CW178" i="5"/>
  <c r="DJ181" i="5"/>
  <c r="DF181" i="5"/>
  <c r="DG181" i="5"/>
  <c r="CW182" i="5"/>
  <c r="DJ185" i="5"/>
  <c r="DF185" i="5"/>
  <c r="DG185" i="5"/>
  <c r="CW186" i="5"/>
  <c r="DJ189" i="5"/>
  <c r="DF189" i="5"/>
  <c r="DG189" i="5"/>
  <c r="CW190" i="5"/>
  <c r="DJ193" i="5"/>
  <c r="DF193" i="5"/>
  <c r="DG193" i="5"/>
  <c r="CW194" i="5"/>
  <c r="DG196" i="5"/>
  <c r="CT196" i="5"/>
  <c r="CW142" i="5"/>
  <c r="DB143" i="5"/>
  <c r="CW144" i="5"/>
  <c r="DB145" i="5"/>
  <c r="CW146" i="5"/>
  <c r="DB147" i="5"/>
  <c r="CW148" i="5"/>
  <c r="DB149" i="5"/>
  <c r="CW150" i="5"/>
  <c r="DB151" i="5"/>
  <c r="CW152" i="5"/>
  <c r="DB153" i="5"/>
  <c r="CW154" i="5"/>
  <c r="DG154" i="5"/>
  <c r="DB155" i="5"/>
  <c r="CW156" i="5"/>
  <c r="DG156" i="5"/>
  <c r="CX161" i="5"/>
  <c r="CW162" i="5"/>
  <c r="DJ162" i="5"/>
  <c r="DB195" i="5"/>
  <c r="CW195" i="5"/>
  <c r="CX196" i="5"/>
  <c r="DC201" i="5"/>
  <c r="DI201" i="5"/>
  <c r="CX152" i="5"/>
  <c r="CX154" i="5"/>
  <c r="CX156" i="5"/>
  <c r="DG157" i="5"/>
  <c r="DI164" i="5"/>
  <c r="DJ168" i="5"/>
  <c r="DF168" i="5"/>
  <c r="DJ172" i="5"/>
  <c r="DF172" i="5"/>
  <c r="DJ176" i="5"/>
  <c r="DF176" i="5"/>
  <c r="DJ180" i="5"/>
  <c r="DF180" i="5"/>
  <c r="DJ184" i="5"/>
  <c r="DF184" i="5"/>
  <c r="DJ188" i="5"/>
  <c r="DF188" i="5"/>
  <c r="DJ192" i="5"/>
  <c r="DF192" i="5"/>
  <c r="CT197" i="5"/>
  <c r="DG197" i="5"/>
  <c r="CT153" i="5"/>
  <c r="CT155" i="5"/>
  <c r="DG158" i="5"/>
  <c r="CX165" i="5"/>
  <c r="CX169" i="5"/>
  <c r="CX173" i="5"/>
  <c r="CX177" i="5"/>
  <c r="CX181" i="5"/>
  <c r="CX185" i="5"/>
  <c r="CX189" i="5"/>
  <c r="CX193" i="5"/>
  <c r="DF143" i="5"/>
  <c r="DF145" i="5"/>
  <c r="DF147" i="5"/>
  <c r="DF149" i="5"/>
  <c r="DF151" i="5"/>
  <c r="DF153" i="5"/>
  <c r="DF155" i="5"/>
  <c r="CW157" i="5"/>
  <c r="DJ157" i="5"/>
  <c r="DJ167" i="5"/>
  <c r="DF167" i="5"/>
  <c r="DG167" i="5"/>
  <c r="CW168" i="5"/>
  <c r="DJ171" i="5"/>
  <c r="DF171" i="5"/>
  <c r="DG171" i="5"/>
  <c r="CW172" i="5"/>
  <c r="DJ175" i="5"/>
  <c r="DF175" i="5"/>
  <c r="DG175" i="5"/>
  <c r="CW176" i="5"/>
  <c r="DJ179" i="5"/>
  <c r="DF179" i="5"/>
  <c r="DG179" i="5"/>
  <c r="CW180" i="5"/>
  <c r="DJ183" i="5"/>
  <c r="DF183" i="5"/>
  <c r="DG183" i="5"/>
  <c r="CW184" i="5"/>
  <c r="DJ187" i="5"/>
  <c r="DF187" i="5"/>
  <c r="DG187" i="5"/>
  <c r="CW188" i="5"/>
  <c r="DJ191" i="5"/>
  <c r="DF191" i="5"/>
  <c r="DG191" i="5"/>
  <c r="CW192" i="5"/>
  <c r="DC197" i="5"/>
  <c r="CX157" i="5"/>
  <c r="DJ158" i="5"/>
  <c r="CT195" i="5"/>
  <c r="DG195" i="5"/>
  <c r="CX153" i="5"/>
  <c r="CX155" i="5"/>
  <c r="DG161" i="5"/>
  <c r="DJ166" i="5"/>
  <c r="DF166" i="5"/>
  <c r="DJ170" i="5"/>
  <c r="DF170" i="5"/>
  <c r="DJ174" i="5"/>
  <c r="DF174" i="5"/>
  <c r="DJ178" i="5"/>
  <c r="DF178" i="5"/>
  <c r="DJ182" i="5"/>
  <c r="DF182" i="5"/>
  <c r="DJ186" i="5"/>
  <c r="DF186" i="5"/>
  <c r="DJ190" i="5"/>
  <c r="DF190" i="5"/>
  <c r="DJ194" i="5"/>
  <c r="DF194" i="5"/>
  <c r="CX195" i="5"/>
  <c r="CX167" i="5"/>
  <c r="CX171" i="5"/>
  <c r="CX175" i="5"/>
  <c r="CX179" i="5"/>
  <c r="CX183" i="5"/>
  <c r="CX187" i="5"/>
  <c r="CX191" i="5"/>
  <c r="DC199" i="5"/>
  <c r="DI199" i="5"/>
  <c r="DF195" i="5"/>
  <c r="DF197" i="5"/>
  <c r="DF199" i="5"/>
  <c r="DF201" i="5"/>
  <c r="DC202" i="5"/>
  <c r="DB203" i="5"/>
  <c r="DG212" i="5"/>
  <c r="CT212" i="5"/>
  <c r="DC213" i="5"/>
  <c r="DC215" i="5"/>
  <c r="DC217" i="5"/>
  <c r="DC219" i="5"/>
  <c r="DC221" i="5"/>
  <c r="DC223" i="5"/>
  <c r="CZ224" i="5"/>
  <c r="DA224" i="5" s="1"/>
  <c r="DE224" i="5"/>
  <c r="CX225" i="5"/>
  <c r="CT227" i="5"/>
  <c r="DG227" i="5"/>
  <c r="DG230" i="5"/>
  <c r="CT230" i="5"/>
  <c r="DC231" i="5"/>
  <c r="DB196" i="5"/>
  <c r="CW197" i="5"/>
  <c r="DB198" i="5"/>
  <c r="CW199" i="5"/>
  <c r="DG199" i="5"/>
  <c r="CW201" i="5"/>
  <c r="DG201" i="5"/>
  <c r="DE205" i="5"/>
  <c r="CZ205" i="5"/>
  <c r="DA205" i="5" s="1"/>
  <c r="DE207" i="5"/>
  <c r="CZ207" i="5"/>
  <c r="DA207" i="5" s="1"/>
  <c r="DE209" i="5"/>
  <c r="CZ209" i="5"/>
  <c r="DA209" i="5" s="1"/>
  <c r="DG214" i="5"/>
  <c r="CT214" i="5"/>
  <c r="DG216" i="5"/>
  <c r="CT216" i="5"/>
  <c r="DG218" i="5"/>
  <c r="CT218" i="5"/>
  <c r="DG220" i="5"/>
  <c r="CT220" i="5"/>
  <c r="DG222" i="5"/>
  <c r="CT222" i="5"/>
  <c r="DI229" i="5"/>
  <c r="CX230" i="5"/>
  <c r="CX197" i="5"/>
  <c r="CX199" i="5"/>
  <c r="CX201" i="5"/>
  <c r="DG202" i="5"/>
  <c r="CZ204" i="5"/>
  <c r="DA204" i="5" s="1"/>
  <c r="DE204" i="5"/>
  <c r="DC204" i="5"/>
  <c r="DE211" i="5"/>
  <c r="CZ211" i="5"/>
  <c r="DA211" i="5" s="1"/>
  <c r="CX212" i="5"/>
  <c r="CX214" i="5"/>
  <c r="CX216" i="5"/>
  <c r="CX218" i="5"/>
  <c r="CX220" i="5"/>
  <c r="CX222" i="5"/>
  <c r="DG224" i="5"/>
  <c r="CT224" i="5"/>
  <c r="CZ226" i="5"/>
  <c r="DA226" i="5" s="1"/>
  <c r="DE226" i="5"/>
  <c r="CX227" i="5"/>
  <c r="CT229" i="5"/>
  <c r="DG229" i="5"/>
  <c r="DC235" i="5"/>
  <c r="DI235" i="5"/>
  <c r="DC239" i="5"/>
  <c r="DI239" i="5"/>
  <c r="DC243" i="5"/>
  <c r="DI243" i="5"/>
  <c r="CT198" i="5"/>
  <c r="CT200" i="5"/>
  <c r="CT203" i="5"/>
  <c r="DF203" i="5"/>
  <c r="DF204" i="5"/>
  <c r="CT205" i="5"/>
  <c r="DG205" i="5"/>
  <c r="CT207" i="5"/>
  <c r="DG207" i="5"/>
  <c r="CT209" i="5"/>
  <c r="DG209" i="5"/>
  <c r="CX224" i="5"/>
  <c r="CZ234" i="5"/>
  <c r="DA234" i="5" s="1"/>
  <c r="DE234" i="5"/>
  <c r="CZ238" i="5"/>
  <c r="DA238" i="5" s="1"/>
  <c r="DE238" i="5"/>
  <c r="CZ242" i="5"/>
  <c r="DA242" i="5" s="1"/>
  <c r="DE242" i="5"/>
  <c r="CZ246" i="5"/>
  <c r="DA246" i="5" s="1"/>
  <c r="DE246" i="5"/>
  <c r="DF196" i="5"/>
  <c r="DF198" i="5"/>
  <c r="DF200" i="5"/>
  <c r="DG204" i="5"/>
  <c r="CT211" i="5"/>
  <c r="DG211" i="5"/>
  <c r="DG226" i="5"/>
  <c r="CT226" i="5"/>
  <c r="CZ228" i="5"/>
  <c r="DA228" i="5" s="1"/>
  <c r="DE228" i="5"/>
  <c r="CX229" i="5"/>
  <c r="CT231" i="5"/>
  <c r="DG231" i="5"/>
  <c r="CZ206" i="5"/>
  <c r="DA206" i="5" s="1"/>
  <c r="DE206" i="5"/>
  <c r="CZ208" i="5"/>
  <c r="DA208" i="5" s="1"/>
  <c r="DE208" i="5"/>
  <c r="CZ210" i="5"/>
  <c r="DA210" i="5" s="1"/>
  <c r="DE210" i="5"/>
  <c r="CT213" i="5"/>
  <c r="DG213" i="5"/>
  <c r="CT215" i="5"/>
  <c r="DG215" i="5"/>
  <c r="CT217" i="5"/>
  <c r="DG217" i="5"/>
  <c r="CT219" i="5"/>
  <c r="DG219" i="5"/>
  <c r="CT221" i="5"/>
  <c r="DG221" i="5"/>
  <c r="CT223" i="5"/>
  <c r="DG223" i="5"/>
  <c r="CX198" i="5"/>
  <c r="CX200" i="5"/>
  <c r="CZ212" i="5"/>
  <c r="DA212" i="5" s="1"/>
  <c r="DE212" i="5"/>
  <c r="CT225" i="5"/>
  <c r="DG225" i="5"/>
  <c r="DG228" i="5"/>
  <c r="CT228" i="5"/>
  <c r="CZ230" i="5"/>
  <c r="DA230" i="5" s="1"/>
  <c r="DE230" i="5"/>
  <c r="CX231" i="5"/>
  <c r="DC233" i="5"/>
  <c r="DI233" i="5"/>
  <c r="DC237" i="5"/>
  <c r="DI237" i="5"/>
  <c r="DC241" i="5"/>
  <c r="DI241" i="5"/>
  <c r="DC245" i="5"/>
  <c r="DI245" i="5"/>
  <c r="DB205" i="5"/>
  <c r="CW205" i="5"/>
  <c r="DG206" i="5"/>
  <c r="CT206" i="5"/>
  <c r="DG208" i="5"/>
  <c r="CT208" i="5"/>
  <c r="DG210" i="5"/>
  <c r="CT210" i="5"/>
  <c r="CX213" i="5"/>
  <c r="CZ214" i="5"/>
  <c r="DA214" i="5" s="1"/>
  <c r="DE214" i="5"/>
  <c r="CX215" i="5"/>
  <c r="CZ216" i="5"/>
  <c r="DA216" i="5" s="1"/>
  <c r="DE216" i="5"/>
  <c r="CX217" i="5"/>
  <c r="CZ218" i="5"/>
  <c r="DA218" i="5" s="1"/>
  <c r="DE218" i="5"/>
  <c r="CX219" i="5"/>
  <c r="CZ220" i="5"/>
  <c r="DA220" i="5" s="1"/>
  <c r="DE220" i="5"/>
  <c r="CX221" i="5"/>
  <c r="CZ222" i="5"/>
  <c r="DA222" i="5" s="1"/>
  <c r="DE222" i="5"/>
  <c r="CX223" i="5"/>
  <c r="CZ232" i="5"/>
  <c r="DA232" i="5" s="1"/>
  <c r="DE232" i="5"/>
  <c r="CZ236" i="5"/>
  <c r="DA236" i="5" s="1"/>
  <c r="DE236" i="5"/>
  <c r="CZ240" i="5"/>
  <c r="DA240" i="5" s="1"/>
  <c r="DE240" i="5"/>
  <c r="CZ244" i="5"/>
  <c r="DA244" i="5" s="1"/>
  <c r="DE244" i="5"/>
  <c r="DB206" i="5"/>
  <c r="CW207" i="5"/>
  <c r="DB208" i="5"/>
  <c r="CW209" i="5"/>
  <c r="DB210" i="5"/>
  <c r="CW211" i="5"/>
  <c r="DB212" i="5"/>
  <c r="CW213" i="5"/>
  <c r="DB214" i="5"/>
  <c r="CW215" i="5"/>
  <c r="DB216" i="5"/>
  <c r="CW217" i="5"/>
  <c r="DB218" i="5"/>
  <c r="CW219" i="5"/>
  <c r="DB220" i="5"/>
  <c r="CW221" i="5"/>
  <c r="DB222" i="5"/>
  <c r="CW223" i="5"/>
  <c r="DB224" i="5"/>
  <c r="CW225" i="5"/>
  <c r="DB226" i="5"/>
  <c r="CW227" i="5"/>
  <c r="DB228" i="5"/>
  <c r="CW229" i="5"/>
  <c r="DB230" i="5"/>
  <c r="CW231" i="5"/>
  <c r="DB232" i="5"/>
  <c r="CW233" i="5"/>
  <c r="DG233" i="5"/>
  <c r="DB234" i="5"/>
  <c r="CW235" i="5"/>
  <c r="DG235" i="5"/>
  <c r="DB236" i="5"/>
  <c r="CW237" i="5"/>
  <c r="DG237" i="5"/>
  <c r="DB238" i="5"/>
  <c r="CW239" i="5"/>
  <c r="DG239" i="5"/>
  <c r="DB240" i="5"/>
  <c r="CW241" i="5"/>
  <c r="DG241" i="5"/>
  <c r="DB242" i="5"/>
  <c r="CW243" i="5"/>
  <c r="DG243" i="5"/>
  <c r="DB244" i="5"/>
  <c r="CW245" i="5"/>
  <c r="DG245" i="5"/>
  <c r="DB246" i="5"/>
  <c r="CX233" i="5"/>
  <c r="CX235" i="5"/>
  <c r="CX237" i="5"/>
  <c r="CX239" i="5"/>
  <c r="CX241" i="5"/>
  <c r="CX243" i="5"/>
  <c r="CX245" i="5"/>
  <c r="CZ213" i="5"/>
  <c r="DA213" i="5" s="1"/>
  <c r="CZ215" i="5"/>
  <c r="DA215" i="5" s="1"/>
  <c r="CZ217" i="5"/>
  <c r="DA217" i="5" s="1"/>
  <c r="CZ219" i="5"/>
  <c r="DA219" i="5" s="1"/>
  <c r="CZ221" i="5"/>
  <c r="DA221" i="5" s="1"/>
  <c r="CT232" i="5"/>
  <c r="CT234" i="5"/>
  <c r="CT236" i="5"/>
  <c r="CT238" i="5"/>
  <c r="CT240" i="5"/>
  <c r="CT242" i="5"/>
  <c r="CT244" i="5"/>
  <c r="CT246" i="5"/>
  <c r="CX232" i="5"/>
  <c r="CX234" i="5"/>
  <c r="CX236" i="5"/>
  <c r="CX238" i="5"/>
  <c r="CX240" i="5"/>
  <c r="CX242" i="5"/>
  <c r="CX244" i="5"/>
  <c r="CX246" i="5"/>
  <c r="BU11" i="5"/>
  <c r="CA11" i="5"/>
  <c r="BU9" i="5"/>
  <c r="CA9" i="5"/>
  <c r="BU35" i="5"/>
  <c r="CA35" i="5"/>
  <c r="CA7" i="5"/>
  <c r="BU7" i="5"/>
  <c r="CA26" i="5"/>
  <c r="BU26" i="5"/>
  <c r="BU21" i="5"/>
  <c r="CA21" i="5"/>
  <c r="CA5" i="5"/>
  <c r="BU5" i="5"/>
  <c r="CA46" i="5"/>
  <c r="BU46" i="5"/>
  <c r="BU2" i="5"/>
  <c r="CA2" i="5"/>
  <c r="BU19" i="5"/>
  <c r="CA19" i="5"/>
  <c r="CA42" i="5"/>
  <c r="BU42" i="5"/>
  <c r="BU17" i="5"/>
  <c r="CA17" i="5"/>
  <c r="BU15" i="5"/>
  <c r="CA15" i="5"/>
  <c r="CA34" i="5"/>
  <c r="BU34" i="5"/>
  <c r="BU13" i="5"/>
  <c r="CA13" i="5"/>
  <c r="CA44" i="5"/>
  <c r="BU44" i="5"/>
  <c r="CA48" i="5"/>
  <c r="BU48" i="5"/>
  <c r="CA40" i="5"/>
  <c r="BU40" i="5"/>
  <c r="BP6" i="5"/>
  <c r="CG3" i="5" s="1"/>
  <c r="BP10" i="5"/>
  <c r="BP12" i="5"/>
  <c r="BL2" i="5"/>
  <c r="BG3" i="5"/>
  <c r="BL5" i="5"/>
  <c r="BL11" i="5"/>
  <c r="BL13" i="5"/>
  <c r="BG14" i="5"/>
  <c r="BL15" i="5"/>
  <c r="BG16" i="5"/>
  <c r="BP4" i="5"/>
  <c r="BR23" i="5"/>
  <c r="BS23" i="5" s="1"/>
  <c r="CH3" i="5" s="1"/>
  <c r="BO2" i="5"/>
  <c r="BR4" i="5"/>
  <c r="BS4" i="5" s="1"/>
  <c r="BO5" i="5"/>
  <c r="BO7" i="5"/>
  <c r="BY7" i="5"/>
  <c r="CG4" i="5" s="1"/>
  <c r="BO9" i="5"/>
  <c r="BY9" i="5"/>
  <c r="BO11" i="5"/>
  <c r="BO13" i="5"/>
  <c r="BO15" i="5"/>
  <c r="BO17" i="5"/>
  <c r="BY17" i="5"/>
  <c r="BO19" i="5"/>
  <c r="BY19" i="5"/>
  <c r="BO21" i="5"/>
  <c r="BY21" i="5"/>
  <c r="CA22" i="5"/>
  <c r="BU22" i="5"/>
  <c r="BR24" i="5"/>
  <c r="BS24" i="5" s="1"/>
  <c r="CB26" i="5"/>
  <c r="BT30" i="5"/>
  <c r="BR32" i="5"/>
  <c r="BS32" i="5" s="1"/>
  <c r="CB34" i="5"/>
  <c r="BX38" i="5"/>
  <c r="BR42" i="5"/>
  <c r="BS42" i="5" s="1"/>
  <c r="BW42" i="5"/>
  <c r="BX42" i="5"/>
  <c r="BR46" i="5"/>
  <c r="BS46" i="5" s="1"/>
  <c r="BW46" i="5"/>
  <c r="BX46" i="5"/>
  <c r="BW57" i="5"/>
  <c r="BR57" i="5"/>
  <c r="BS57" i="5" s="1"/>
  <c r="BR66" i="5"/>
  <c r="BS66" i="5" s="1"/>
  <c r="BW66" i="5"/>
  <c r="BR68" i="5"/>
  <c r="BS68" i="5" s="1"/>
  <c r="BW68" i="5"/>
  <c r="BU90" i="5"/>
  <c r="CA90" i="5"/>
  <c r="CA91" i="5"/>
  <c r="BU91" i="5"/>
  <c r="BP15" i="5"/>
  <c r="BP21" i="5"/>
  <c r="BU23" i="5"/>
  <c r="CA23" i="5"/>
  <c r="BO26" i="5"/>
  <c r="BU31" i="5"/>
  <c r="CA31" i="5"/>
  <c r="BO34" i="5"/>
  <c r="BO40" i="5"/>
  <c r="BU41" i="5"/>
  <c r="CA41" i="5"/>
  <c r="BO44" i="5"/>
  <c r="BU45" i="5"/>
  <c r="CA45" i="5"/>
  <c r="BO48" i="5"/>
  <c r="BU51" i="5"/>
  <c r="CA51" i="5"/>
  <c r="BO51" i="5"/>
  <c r="BR52" i="5"/>
  <c r="BS52" i="5" s="1"/>
  <c r="BW52" i="5"/>
  <c r="BW59" i="5"/>
  <c r="BR59" i="5"/>
  <c r="BS59" i="5" s="1"/>
  <c r="BU116" i="5"/>
  <c r="CA116" i="5"/>
  <c r="BP17" i="5"/>
  <c r="BG5" i="5"/>
  <c r="BG7" i="5"/>
  <c r="BL8" i="5"/>
  <c r="BG9" i="5"/>
  <c r="BG11" i="5"/>
  <c r="BL12" i="5"/>
  <c r="BL18" i="5"/>
  <c r="BL22" i="5"/>
  <c r="CA24" i="5"/>
  <c r="BU24" i="5"/>
  <c r="BX30" i="5"/>
  <c r="CF4" i="5" s="1"/>
  <c r="BW31" i="5"/>
  <c r="CE4" i="5" s="1"/>
  <c r="CA32" i="5"/>
  <c r="BU32" i="5"/>
  <c r="BO35" i="5"/>
  <c r="BW41" i="5"/>
  <c r="BR41" i="5"/>
  <c r="BS41" i="5" s="1"/>
  <c r="BW45" i="5"/>
  <c r="BR45" i="5"/>
  <c r="BS45" i="5" s="1"/>
  <c r="BW49" i="5"/>
  <c r="BR49" i="5"/>
  <c r="BS49" i="5" s="1"/>
  <c r="BR54" i="5"/>
  <c r="BS54" i="5" s="1"/>
  <c r="BW54" i="5"/>
  <c r="BW61" i="5"/>
  <c r="BR61" i="5"/>
  <c r="BS61" i="5" s="1"/>
  <c r="CA94" i="5"/>
  <c r="BU94" i="5"/>
  <c r="CA95" i="5"/>
  <c r="BU95" i="5"/>
  <c r="BG2" i="5"/>
  <c r="BT4" i="5"/>
  <c r="BL10" i="5"/>
  <c r="BL14" i="5"/>
  <c r="BL16" i="5"/>
  <c r="BG19" i="5"/>
  <c r="BU25" i="5"/>
  <c r="CA25" i="5"/>
  <c r="BR27" i="5"/>
  <c r="BS27" i="5" s="1"/>
  <c r="BX31" i="5"/>
  <c r="BU33" i="5"/>
  <c r="CA33" i="5"/>
  <c r="BR35" i="5"/>
  <c r="BS35" i="5" s="1"/>
  <c r="BR56" i="5"/>
  <c r="BS56" i="5" s="1"/>
  <c r="BW56" i="5"/>
  <c r="BW63" i="5"/>
  <c r="BR63" i="5"/>
  <c r="BS63" i="5" s="1"/>
  <c r="BU98" i="5"/>
  <c r="CA98" i="5"/>
  <c r="CA99" i="5"/>
  <c r="BU99" i="5"/>
  <c r="BP13" i="5"/>
  <c r="BL3" i="5"/>
  <c r="BL6" i="5"/>
  <c r="BL20" i="5"/>
  <c r="BR28" i="5"/>
  <c r="BS28" i="5" s="1"/>
  <c r="BR36" i="5"/>
  <c r="BS36" i="5" s="1"/>
  <c r="BR40" i="5"/>
  <c r="BS40" i="5" s="1"/>
  <c r="BW40" i="5"/>
  <c r="BX40" i="5"/>
  <c r="BR44" i="5"/>
  <c r="BS44" i="5" s="1"/>
  <c r="BW44" i="5"/>
  <c r="BX44" i="5"/>
  <c r="BR48" i="5"/>
  <c r="BS48" i="5" s="1"/>
  <c r="BW48" i="5"/>
  <c r="BX48" i="5"/>
  <c r="BW51" i="5"/>
  <c r="BR51" i="5"/>
  <c r="BS51" i="5" s="1"/>
  <c r="BR58" i="5"/>
  <c r="BS58" i="5" s="1"/>
  <c r="BW58" i="5"/>
  <c r="BW65" i="5"/>
  <c r="BR65" i="5"/>
  <c r="BS65" i="5" s="1"/>
  <c r="CA119" i="5"/>
  <c r="BU119" i="5"/>
  <c r="BP18" i="5"/>
  <c r="BP20" i="5"/>
  <c r="BP22" i="5"/>
  <c r="BU27" i="5"/>
  <c r="CA27" i="5"/>
  <c r="BU39" i="5"/>
  <c r="CA39" i="5"/>
  <c r="BO42" i="5"/>
  <c r="BU43" i="5"/>
  <c r="CA43" i="5"/>
  <c r="BO46" i="5"/>
  <c r="BU47" i="5"/>
  <c r="CA47" i="5"/>
  <c r="CA50" i="5"/>
  <c r="BU50" i="5"/>
  <c r="BR60" i="5"/>
  <c r="BS60" i="5" s="1"/>
  <c r="BW60" i="5"/>
  <c r="CA28" i="5"/>
  <c r="BU28" i="5"/>
  <c r="CA36" i="5"/>
  <c r="BU36" i="5"/>
  <c r="CA38" i="5"/>
  <c r="BU38" i="5"/>
  <c r="BW39" i="5"/>
  <c r="BR39" i="5"/>
  <c r="BS39" i="5" s="1"/>
  <c r="BW43" i="5"/>
  <c r="BR43" i="5"/>
  <c r="BS43" i="5" s="1"/>
  <c r="BW47" i="5"/>
  <c r="BR47" i="5"/>
  <c r="BS47" i="5" s="1"/>
  <c r="BW53" i="5"/>
  <c r="BR53" i="5"/>
  <c r="BS53" i="5" s="1"/>
  <c r="BR62" i="5"/>
  <c r="BS62" i="5" s="1"/>
  <c r="BW62" i="5"/>
  <c r="CA102" i="5"/>
  <c r="BU102" i="5"/>
  <c r="CA103" i="5"/>
  <c r="BU103" i="5"/>
  <c r="CA110" i="5"/>
  <c r="BU110" i="5"/>
  <c r="CA111" i="5"/>
  <c r="BU111" i="5"/>
  <c r="BU120" i="5"/>
  <c r="CA120" i="5"/>
  <c r="BP8" i="5"/>
  <c r="BU29" i="5"/>
  <c r="CA29" i="5"/>
  <c r="BU37" i="5"/>
  <c r="CA37" i="5"/>
  <c r="BW38" i="5"/>
  <c r="BU49" i="5"/>
  <c r="CA49" i="5"/>
  <c r="BO49" i="5"/>
  <c r="BR50" i="5"/>
  <c r="BS50" i="5" s="1"/>
  <c r="BW50" i="5"/>
  <c r="BW55" i="5"/>
  <c r="BR55" i="5"/>
  <c r="BS55" i="5" s="1"/>
  <c r="BR64" i="5"/>
  <c r="BS64" i="5" s="1"/>
  <c r="BW64" i="5"/>
  <c r="CA86" i="5"/>
  <c r="BU86" i="5"/>
  <c r="CA87" i="5"/>
  <c r="BU87" i="5"/>
  <c r="BU106" i="5"/>
  <c r="CA106" i="5"/>
  <c r="CA107" i="5"/>
  <c r="BU107" i="5"/>
  <c r="BU114" i="5"/>
  <c r="CA114" i="5"/>
  <c r="CA115" i="5"/>
  <c r="BU115" i="5"/>
  <c r="BU52" i="5"/>
  <c r="BU54" i="5"/>
  <c r="BU56" i="5"/>
  <c r="BU58" i="5"/>
  <c r="BU60" i="5"/>
  <c r="BU62" i="5"/>
  <c r="BU64" i="5"/>
  <c r="BU66" i="5"/>
  <c r="BU68" i="5"/>
  <c r="BU70" i="5"/>
  <c r="BU72" i="5"/>
  <c r="BU74" i="5"/>
  <c r="BU76" i="5"/>
  <c r="BU78" i="5"/>
  <c r="BU80" i="5"/>
  <c r="BU82" i="5"/>
  <c r="BU84" i="5"/>
  <c r="BR87" i="5"/>
  <c r="BS87" i="5" s="1"/>
  <c r="BW87" i="5"/>
  <c r="BX88" i="5"/>
  <c r="BY89" i="5"/>
  <c r="BO91" i="5"/>
  <c r="BP92" i="5"/>
  <c r="BR95" i="5"/>
  <c r="BS95" i="5" s="1"/>
  <c r="BW95" i="5"/>
  <c r="BX96" i="5"/>
  <c r="BY97" i="5"/>
  <c r="BO99" i="5"/>
  <c r="BP100" i="5"/>
  <c r="BR103" i="5"/>
  <c r="BS103" i="5" s="1"/>
  <c r="BW103" i="5"/>
  <c r="BX104" i="5"/>
  <c r="BY105" i="5"/>
  <c r="BO107" i="5"/>
  <c r="BP108" i="5"/>
  <c r="BR111" i="5"/>
  <c r="BS111" i="5" s="1"/>
  <c r="BW111" i="5"/>
  <c r="BX112" i="5"/>
  <c r="BY113" i="5"/>
  <c r="BR117" i="5"/>
  <c r="BS117" i="5" s="1"/>
  <c r="BW120" i="5"/>
  <c r="BU130" i="5"/>
  <c r="CA130" i="5"/>
  <c r="BR67" i="5"/>
  <c r="BS67" i="5" s="1"/>
  <c r="BR69" i="5"/>
  <c r="BS69" i="5" s="1"/>
  <c r="BW70" i="5"/>
  <c r="BR71" i="5"/>
  <c r="BS71" i="5" s="1"/>
  <c r="BW72" i="5"/>
  <c r="BR73" i="5"/>
  <c r="BS73" i="5" s="1"/>
  <c r="BW74" i="5"/>
  <c r="BR75" i="5"/>
  <c r="BS75" i="5" s="1"/>
  <c r="BW76" i="5"/>
  <c r="BR77" i="5"/>
  <c r="BS77" i="5" s="1"/>
  <c r="BW78" i="5"/>
  <c r="BR79" i="5"/>
  <c r="BS79" i="5" s="1"/>
  <c r="BW80" i="5"/>
  <c r="BR81" i="5"/>
  <c r="BS81" i="5" s="1"/>
  <c r="BW82" i="5"/>
  <c r="BR83" i="5"/>
  <c r="BS83" i="5" s="1"/>
  <c r="BW84" i="5"/>
  <c r="BT85" i="5"/>
  <c r="BW86" i="5"/>
  <c r="BR86" i="5"/>
  <c r="BS86" i="5" s="1"/>
  <c r="BX87" i="5"/>
  <c r="BY88" i="5"/>
  <c r="BW94" i="5"/>
  <c r="BR94" i="5"/>
  <c r="BS94" i="5" s="1"/>
  <c r="BX95" i="5"/>
  <c r="BY96" i="5"/>
  <c r="BW102" i="5"/>
  <c r="BR102" i="5"/>
  <c r="BS102" i="5" s="1"/>
  <c r="BX103" i="5"/>
  <c r="BY104" i="5"/>
  <c r="BW110" i="5"/>
  <c r="BR110" i="5"/>
  <c r="BS110" i="5" s="1"/>
  <c r="BX111" i="5"/>
  <c r="BY112" i="5"/>
  <c r="BO116" i="5"/>
  <c r="BX119" i="5"/>
  <c r="BU136" i="5"/>
  <c r="CA136" i="5"/>
  <c r="BU152" i="5"/>
  <c r="CA152" i="5"/>
  <c r="BX86" i="5"/>
  <c r="BY87" i="5"/>
  <c r="CA88" i="5"/>
  <c r="BR93" i="5"/>
  <c r="BS93" i="5" s="1"/>
  <c r="BW93" i="5"/>
  <c r="BX94" i="5"/>
  <c r="BY95" i="5"/>
  <c r="CA96" i="5"/>
  <c r="BR101" i="5"/>
  <c r="BS101" i="5" s="1"/>
  <c r="BW101" i="5"/>
  <c r="BX102" i="5"/>
  <c r="BY103" i="5"/>
  <c r="CA104" i="5"/>
  <c r="BT108" i="5"/>
  <c r="BR109" i="5"/>
  <c r="BS109" i="5" s="1"/>
  <c r="BW109" i="5"/>
  <c r="BU109" i="5"/>
  <c r="BX110" i="5"/>
  <c r="BY111" i="5"/>
  <c r="CA112" i="5"/>
  <c r="CA117" i="5"/>
  <c r="BU117" i="5"/>
  <c r="CB120" i="5"/>
  <c r="BU142" i="5"/>
  <c r="CA142" i="5"/>
  <c r="BT53" i="5"/>
  <c r="BT55" i="5"/>
  <c r="BT57" i="5"/>
  <c r="BT59" i="5"/>
  <c r="BT61" i="5"/>
  <c r="BT63" i="5"/>
  <c r="BT65" i="5"/>
  <c r="BT67" i="5"/>
  <c r="BT69" i="5"/>
  <c r="BT71" i="5"/>
  <c r="BT73" i="5"/>
  <c r="BT75" i="5"/>
  <c r="BT77" i="5"/>
  <c r="BT79" i="5"/>
  <c r="BT81" i="5"/>
  <c r="BT83" i="5"/>
  <c r="BX85" i="5"/>
  <c r="BY86" i="5"/>
  <c r="BP89" i="5"/>
  <c r="BW92" i="5"/>
  <c r="BR92" i="5"/>
  <c r="BS92" i="5" s="1"/>
  <c r="BX93" i="5"/>
  <c r="BY94" i="5"/>
  <c r="BP97" i="5"/>
  <c r="BW100" i="5"/>
  <c r="BR100" i="5"/>
  <c r="BS100" i="5" s="1"/>
  <c r="BX101" i="5"/>
  <c r="BY102" i="5"/>
  <c r="BP105" i="5"/>
  <c r="BW108" i="5"/>
  <c r="BR108" i="5"/>
  <c r="BS108" i="5" s="1"/>
  <c r="BX109" i="5"/>
  <c r="BY110" i="5"/>
  <c r="BP113" i="5"/>
  <c r="BP115" i="5"/>
  <c r="BG115" i="5"/>
  <c r="BU122" i="5"/>
  <c r="CA122" i="5"/>
  <c r="BY85" i="5"/>
  <c r="BO87" i="5"/>
  <c r="BP88" i="5"/>
  <c r="BR91" i="5"/>
  <c r="BS91" i="5" s="1"/>
  <c r="BW91" i="5"/>
  <c r="BX92" i="5"/>
  <c r="BY93" i="5"/>
  <c r="BO95" i="5"/>
  <c r="BP96" i="5"/>
  <c r="BR99" i="5"/>
  <c r="BS99" i="5" s="1"/>
  <c r="BW99" i="5"/>
  <c r="BX100" i="5"/>
  <c r="BY101" i="5"/>
  <c r="BO103" i="5"/>
  <c r="BP104" i="5"/>
  <c r="BR107" i="5"/>
  <c r="BS107" i="5" s="1"/>
  <c r="BW107" i="5"/>
  <c r="BX108" i="5"/>
  <c r="BY109" i="5"/>
  <c r="BO111" i="5"/>
  <c r="BP112" i="5"/>
  <c r="BW116" i="5"/>
  <c r="BR121" i="5"/>
  <c r="BS121" i="5" s="1"/>
  <c r="BW128" i="5"/>
  <c r="BW90" i="5"/>
  <c r="BR90" i="5"/>
  <c r="BS90" i="5" s="1"/>
  <c r="BX91" i="5"/>
  <c r="BY92" i="5"/>
  <c r="BW98" i="5"/>
  <c r="BR98" i="5"/>
  <c r="BS98" i="5" s="1"/>
  <c r="BX99" i="5"/>
  <c r="BY100" i="5"/>
  <c r="BW106" i="5"/>
  <c r="BR106" i="5"/>
  <c r="BS106" i="5" s="1"/>
  <c r="BX107" i="5"/>
  <c r="BY108" i="5"/>
  <c r="BW114" i="5"/>
  <c r="BR114" i="5"/>
  <c r="BS114" i="5" s="1"/>
  <c r="BX115" i="5"/>
  <c r="BO119" i="5"/>
  <c r="BO120" i="5"/>
  <c r="BU144" i="5"/>
  <c r="CA144" i="5"/>
  <c r="BR89" i="5"/>
  <c r="BS89" i="5" s="1"/>
  <c r="BW89" i="5"/>
  <c r="BX90" i="5"/>
  <c r="BY91" i="5"/>
  <c r="BR97" i="5"/>
  <c r="BS97" i="5" s="1"/>
  <c r="BW97" i="5"/>
  <c r="BX98" i="5"/>
  <c r="BY99" i="5"/>
  <c r="BR105" i="5"/>
  <c r="BS105" i="5" s="1"/>
  <c r="BW105" i="5"/>
  <c r="BX106" i="5"/>
  <c r="BY107" i="5"/>
  <c r="BR113" i="5"/>
  <c r="BS113" i="5" s="1"/>
  <c r="BW113" i="5"/>
  <c r="BX114" i="5"/>
  <c r="CB116" i="5"/>
  <c r="CA121" i="5"/>
  <c r="BU121" i="5"/>
  <c r="BU124" i="5"/>
  <c r="CA124" i="5"/>
  <c r="BU134" i="5"/>
  <c r="CA134" i="5"/>
  <c r="BU150" i="5"/>
  <c r="CA150" i="5"/>
  <c r="BR85" i="5"/>
  <c r="BS85" i="5" s="1"/>
  <c r="BW88" i="5"/>
  <c r="BR88" i="5"/>
  <c r="BS88" i="5" s="1"/>
  <c r="BX89" i="5"/>
  <c r="BY90" i="5"/>
  <c r="BP93" i="5"/>
  <c r="BW96" i="5"/>
  <c r="BR96" i="5"/>
  <c r="BS96" i="5" s="1"/>
  <c r="BX97" i="5"/>
  <c r="BY98" i="5"/>
  <c r="BP101" i="5"/>
  <c r="BW104" i="5"/>
  <c r="BR104" i="5"/>
  <c r="BS104" i="5" s="1"/>
  <c r="BX105" i="5"/>
  <c r="BY106" i="5"/>
  <c r="BP109" i="5"/>
  <c r="BW112" i="5"/>
  <c r="BR112" i="5"/>
  <c r="BS112" i="5" s="1"/>
  <c r="BX113" i="5"/>
  <c r="BY114" i="5"/>
  <c r="BU118" i="5"/>
  <c r="CA118" i="5"/>
  <c r="BW127" i="5"/>
  <c r="BR125" i="5"/>
  <c r="BS125" i="5" s="1"/>
  <c r="BU126" i="5"/>
  <c r="CA126" i="5"/>
  <c r="BU146" i="5"/>
  <c r="CA146" i="5"/>
  <c r="BU162" i="5"/>
  <c r="CA162" i="5"/>
  <c r="BU158" i="5"/>
  <c r="CA158" i="5"/>
  <c r="BU132" i="5"/>
  <c r="CA132" i="5"/>
  <c r="BU148" i="5"/>
  <c r="CA148" i="5"/>
  <c r="BU164" i="5"/>
  <c r="CA164" i="5"/>
  <c r="BU138" i="5"/>
  <c r="CA138" i="5"/>
  <c r="BU154" i="5"/>
  <c r="CA154" i="5"/>
  <c r="CA168" i="5"/>
  <c r="BU168" i="5"/>
  <c r="BU160" i="5"/>
  <c r="CA160" i="5"/>
  <c r="BU128" i="5"/>
  <c r="CA128" i="5"/>
  <c r="BU140" i="5"/>
  <c r="CA140" i="5"/>
  <c r="BU156" i="5"/>
  <c r="CA156" i="5"/>
  <c r="BO124" i="5"/>
  <c r="BO126" i="5"/>
  <c r="BO128" i="5"/>
  <c r="BO130" i="5"/>
  <c r="BO132" i="5"/>
  <c r="BO134" i="5"/>
  <c r="BO136" i="5"/>
  <c r="BO138" i="5"/>
  <c r="BO140" i="5"/>
  <c r="BO142" i="5"/>
  <c r="BO144" i="5"/>
  <c r="BO146" i="5"/>
  <c r="BO148" i="5"/>
  <c r="BO150" i="5"/>
  <c r="BO152" i="5"/>
  <c r="BO154" i="5"/>
  <c r="BO156" i="5"/>
  <c r="BO158" i="5"/>
  <c r="BO160" i="5"/>
  <c r="BO162" i="5"/>
  <c r="BO164" i="5"/>
  <c r="BU165" i="5"/>
  <c r="BT167" i="5"/>
  <c r="BR168" i="5"/>
  <c r="BS168" i="5" s="1"/>
  <c r="BW168" i="5"/>
  <c r="BX169" i="5"/>
  <c r="BY170" i="5"/>
  <c r="BL170" i="5"/>
  <c r="BG197" i="5"/>
  <c r="BP197" i="5"/>
  <c r="BU123" i="5"/>
  <c r="BU125" i="5"/>
  <c r="BU127" i="5"/>
  <c r="BU129" i="5"/>
  <c r="BU131" i="5"/>
  <c r="BU133" i="5"/>
  <c r="BU135" i="5"/>
  <c r="BU137" i="5"/>
  <c r="BU139" i="5"/>
  <c r="BU141" i="5"/>
  <c r="BU143" i="5"/>
  <c r="BU145" i="5"/>
  <c r="BU147" i="5"/>
  <c r="BU149" i="5"/>
  <c r="BU151" i="5"/>
  <c r="BU153" i="5"/>
  <c r="BU155" i="5"/>
  <c r="BU157" i="5"/>
  <c r="BU159" i="5"/>
  <c r="BU161" i="5"/>
  <c r="BU163" i="5"/>
  <c r="BW165" i="5"/>
  <c r="BT166" i="5"/>
  <c r="BW167" i="5"/>
  <c r="BR167" i="5"/>
  <c r="BS167" i="5" s="1"/>
  <c r="BX168" i="5"/>
  <c r="BY169" i="5"/>
  <c r="BL171" i="5"/>
  <c r="BY171" i="5"/>
  <c r="BU205" i="5"/>
  <c r="CA205" i="5"/>
  <c r="CA210" i="5"/>
  <c r="BU210" i="5"/>
  <c r="BX167" i="5"/>
  <c r="BY168" i="5"/>
  <c r="CA169" i="5"/>
  <c r="BP171" i="5"/>
  <c r="BY172" i="5"/>
  <c r="BL172" i="5"/>
  <c r="BG198" i="5"/>
  <c r="BP198" i="5"/>
  <c r="BU199" i="5"/>
  <c r="CA199" i="5"/>
  <c r="BU208" i="5"/>
  <c r="CA208" i="5"/>
  <c r="BU209" i="5"/>
  <c r="CA209" i="5"/>
  <c r="BX166" i="5"/>
  <c r="BY167" i="5"/>
  <c r="BP172" i="5"/>
  <c r="BL173" i="5"/>
  <c r="BY173" i="5"/>
  <c r="BL177" i="5"/>
  <c r="BY177" i="5"/>
  <c r="BL179" i="5"/>
  <c r="BY179" i="5"/>
  <c r="BL181" i="5"/>
  <c r="BY181" i="5"/>
  <c r="BL183" i="5"/>
  <c r="BY183" i="5"/>
  <c r="BL185" i="5"/>
  <c r="BY185" i="5"/>
  <c r="BL187" i="5"/>
  <c r="BY187" i="5"/>
  <c r="BL189" i="5"/>
  <c r="BY189" i="5"/>
  <c r="BL191" i="5"/>
  <c r="BY191" i="5"/>
  <c r="BL193" i="5"/>
  <c r="BY193" i="5"/>
  <c r="BL195" i="5"/>
  <c r="BY195" i="5"/>
  <c r="BL197" i="5"/>
  <c r="BY197" i="5"/>
  <c r="CA214" i="5"/>
  <c r="BU214" i="5"/>
  <c r="BU216" i="5"/>
  <c r="CA216" i="5"/>
  <c r="BY166" i="5"/>
  <c r="BO168" i="5"/>
  <c r="BP169" i="5"/>
  <c r="BP173" i="5"/>
  <c r="BY174" i="5"/>
  <c r="BL174" i="5"/>
  <c r="BP177" i="5"/>
  <c r="BP179" i="5"/>
  <c r="BP181" i="5"/>
  <c r="BP183" i="5"/>
  <c r="BP185" i="5"/>
  <c r="BP187" i="5"/>
  <c r="BP189" i="5"/>
  <c r="BP191" i="5"/>
  <c r="BP193" i="5"/>
  <c r="BP195" i="5"/>
  <c r="BU203" i="5"/>
  <c r="CA203" i="5"/>
  <c r="BP168" i="5"/>
  <c r="BP174" i="5"/>
  <c r="BL175" i="5"/>
  <c r="BY175" i="5"/>
  <c r="BU197" i="5"/>
  <c r="BR170" i="5"/>
  <c r="BS170" i="5" s="1"/>
  <c r="BW170" i="5"/>
  <c r="BP175" i="5"/>
  <c r="BW169" i="5"/>
  <c r="BR169" i="5"/>
  <c r="BS169" i="5" s="1"/>
  <c r="BY176" i="5"/>
  <c r="BL176" i="5"/>
  <c r="BY178" i="5"/>
  <c r="BL178" i="5"/>
  <c r="BY180" i="5"/>
  <c r="BL180" i="5"/>
  <c r="BY182" i="5"/>
  <c r="BL182" i="5"/>
  <c r="BY184" i="5"/>
  <c r="BL184" i="5"/>
  <c r="BY186" i="5"/>
  <c r="BL186" i="5"/>
  <c r="BY188" i="5"/>
  <c r="BL188" i="5"/>
  <c r="BY190" i="5"/>
  <c r="BL190" i="5"/>
  <c r="BY192" i="5"/>
  <c r="BL192" i="5"/>
  <c r="BY194" i="5"/>
  <c r="BL194" i="5"/>
  <c r="BY196" i="5"/>
  <c r="BL196" i="5"/>
  <c r="BU201" i="5"/>
  <c r="CA201" i="5"/>
  <c r="BX171" i="5"/>
  <c r="BX173" i="5"/>
  <c r="BX175" i="5"/>
  <c r="CA207" i="5"/>
  <c r="BY208" i="5"/>
  <c r="BO210" i="5"/>
  <c r="BP211" i="5"/>
  <c r="BT213" i="5"/>
  <c r="BR214" i="5"/>
  <c r="BS214" i="5" s="1"/>
  <c r="BW214" i="5"/>
  <c r="BX215" i="5"/>
  <c r="BY216" i="5"/>
  <c r="BL216" i="5"/>
  <c r="BO217" i="5"/>
  <c r="BY219" i="5"/>
  <c r="BR222" i="5"/>
  <c r="BS222" i="5" s="1"/>
  <c r="BW222" i="5"/>
  <c r="BW225" i="5"/>
  <c r="BR225" i="5"/>
  <c r="BS225" i="5" s="1"/>
  <c r="BU227" i="5"/>
  <c r="BW229" i="5"/>
  <c r="BR229" i="5"/>
  <c r="BS229" i="5" s="1"/>
  <c r="BX232" i="5"/>
  <c r="BO233" i="5"/>
  <c r="BR234" i="5"/>
  <c r="BS234" i="5" s="1"/>
  <c r="BW234" i="5"/>
  <c r="BU235" i="5"/>
  <c r="CA235" i="5"/>
  <c r="BR238" i="5"/>
  <c r="BS238" i="5" s="1"/>
  <c r="BW238" i="5"/>
  <c r="CB240" i="5"/>
  <c r="BX240" i="5"/>
  <c r="BR242" i="5"/>
  <c r="BS242" i="5" s="1"/>
  <c r="BW242" i="5"/>
  <c r="BU245" i="5"/>
  <c r="CA245" i="5"/>
  <c r="BO245" i="5"/>
  <c r="BT170" i="5"/>
  <c r="BO171" i="5"/>
  <c r="BT172" i="5"/>
  <c r="BO173" i="5"/>
  <c r="BT174" i="5"/>
  <c r="BO175" i="5"/>
  <c r="BT176" i="5"/>
  <c r="BO177" i="5"/>
  <c r="BT178" i="5"/>
  <c r="BO179" i="5"/>
  <c r="BT180" i="5"/>
  <c r="BO181" i="5"/>
  <c r="BT182" i="5"/>
  <c r="BO183" i="5"/>
  <c r="BT184" i="5"/>
  <c r="BO185" i="5"/>
  <c r="BT186" i="5"/>
  <c r="BO187" i="5"/>
  <c r="BT188" i="5"/>
  <c r="BO189" i="5"/>
  <c r="BT190" i="5"/>
  <c r="BO191" i="5"/>
  <c r="BT192" i="5"/>
  <c r="BO193" i="5"/>
  <c r="BT194" i="5"/>
  <c r="BO195" i="5"/>
  <c r="BT196" i="5"/>
  <c r="BO197" i="5"/>
  <c r="BT198" i="5"/>
  <c r="BO199" i="5"/>
  <c r="BY199" i="5"/>
  <c r="BO201" i="5"/>
  <c r="BY201" i="5"/>
  <c r="BO203" i="5"/>
  <c r="BY203" i="5"/>
  <c r="BO205" i="5"/>
  <c r="BY205" i="5"/>
  <c r="BP207" i="5"/>
  <c r="BO208" i="5"/>
  <c r="BO209" i="5"/>
  <c r="BP210" i="5"/>
  <c r="BW213" i="5"/>
  <c r="BR213" i="5"/>
  <c r="BS213" i="5" s="1"/>
  <c r="BX214" i="5"/>
  <c r="BY215" i="5"/>
  <c r="BP217" i="5"/>
  <c r="BU221" i="5"/>
  <c r="CA222" i="5"/>
  <c r="BO223" i="5"/>
  <c r="BY225" i="5"/>
  <c r="CA230" i="5"/>
  <c r="BU230" i="5"/>
  <c r="CA236" i="5"/>
  <c r="BU236" i="5"/>
  <c r="BO237" i="5"/>
  <c r="CB238" i="5"/>
  <c r="BX238" i="5"/>
  <c r="CB242" i="5"/>
  <c r="BX242" i="5"/>
  <c r="BR244" i="5"/>
  <c r="BS244" i="5" s="1"/>
  <c r="BW244" i="5"/>
  <c r="BP199" i="5"/>
  <c r="BP201" i="5"/>
  <c r="BP203" i="5"/>
  <c r="BP205" i="5"/>
  <c r="BR212" i="5"/>
  <c r="BS212" i="5" s="1"/>
  <c r="BW212" i="5"/>
  <c r="BX213" i="5"/>
  <c r="BY214" i="5"/>
  <c r="CA215" i="5"/>
  <c r="BR218" i="5"/>
  <c r="BS218" i="5" s="1"/>
  <c r="BW218" i="5"/>
  <c r="BW221" i="5"/>
  <c r="BR221" i="5"/>
  <c r="BS221" i="5" s="1"/>
  <c r="BY222" i="5"/>
  <c r="BL222" i="5"/>
  <c r="CA225" i="5"/>
  <c r="BW227" i="5"/>
  <c r="BR227" i="5"/>
  <c r="BS227" i="5" s="1"/>
  <c r="BR232" i="5"/>
  <c r="BS232" i="5" s="1"/>
  <c r="BW232" i="5"/>
  <c r="BU233" i="5"/>
  <c r="CA233" i="5"/>
  <c r="CB244" i="5"/>
  <c r="BX244" i="5"/>
  <c r="BR246" i="5"/>
  <c r="BS246" i="5" s="1"/>
  <c r="BW246" i="5"/>
  <c r="BR171" i="5"/>
  <c r="BS171" i="5" s="1"/>
  <c r="BW172" i="5"/>
  <c r="BR173" i="5"/>
  <c r="BS173" i="5" s="1"/>
  <c r="BW174" i="5"/>
  <c r="BL198" i="5"/>
  <c r="BL200" i="5"/>
  <c r="BL202" i="5"/>
  <c r="BL204" i="5"/>
  <c r="BL206" i="5"/>
  <c r="BW211" i="5"/>
  <c r="BR211" i="5"/>
  <c r="BS211" i="5" s="1"/>
  <c r="BX212" i="5"/>
  <c r="BY213" i="5"/>
  <c r="BU217" i="5"/>
  <c r="BR224" i="5"/>
  <c r="BS224" i="5" s="1"/>
  <c r="BW224" i="5"/>
  <c r="CA228" i="5"/>
  <c r="BU228" i="5"/>
  <c r="BU237" i="5"/>
  <c r="CA237" i="5"/>
  <c r="CB246" i="5"/>
  <c r="BX246" i="5"/>
  <c r="BX170" i="5"/>
  <c r="BX172" i="5"/>
  <c r="BX174" i="5"/>
  <c r="BR210" i="5"/>
  <c r="BS210" i="5" s="1"/>
  <c r="BW210" i="5"/>
  <c r="BX211" i="5"/>
  <c r="BY212" i="5"/>
  <c r="BO214" i="5"/>
  <c r="BP215" i="5"/>
  <c r="BW217" i="5"/>
  <c r="BR217" i="5"/>
  <c r="BS217" i="5" s="1"/>
  <c r="BY218" i="5"/>
  <c r="BL218" i="5"/>
  <c r="BP219" i="5"/>
  <c r="BP222" i="5"/>
  <c r="BO225" i="5"/>
  <c r="BX228" i="5"/>
  <c r="BO229" i="5"/>
  <c r="BR230" i="5"/>
  <c r="BS230" i="5" s="1"/>
  <c r="BW230" i="5"/>
  <c r="BU231" i="5"/>
  <c r="CA231" i="5"/>
  <c r="BW233" i="5"/>
  <c r="BR233" i="5"/>
  <c r="BS233" i="5" s="1"/>
  <c r="CA240" i="5"/>
  <c r="BU240" i="5"/>
  <c r="BW207" i="5"/>
  <c r="BW209" i="5"/>
  <c r="BR209" i="5"/>
  <c r="BS209" i="5" s="1"/>
  <c r="BX210" i="5"/>
  <c r="BY211" i="5"/>
  <c r="BP214" i="5"/>
  <c r="BY217" i="5"/>
  <c r="BR220" i="5"/>
  <c r="BS220" i="5" s="1"/>
  <c r="BW220" i="5"/>
  <c r="BX220" i="5"/>
  <c r="BW223" i="5"/>
  <c r="BR223" i="5"/>
  <c r="BS223" i="5" s="1"/>
  <c r="BY224" i="5"/>
  <c r="BL224" i="5"/>
  <c r="BP225" i="5"/>
  <c r="BX226" i="5"/>
  <c r="CA234" i="5"/>
  <c r="BU234" i="5"/>
  <c r="BR236" i="5"/>
  <c r="BS236" i="5" s="1"/>
  <c r="BW236" i="5"/>
  <c r="CA238" i="5"/>
  <c r="BU238" i="5"/>
  <c r="CA242" i="5"/>
  <c r="BU242" i="5"/>
  <c r="BP200" i="5"/>
  <c r="BP202" i="5"/>
  <c r="BP204" i="5"/>
  <c r="BP206" i="5"/>
  <c r="BX209" i="5"/>
  <c r="BY210" i="5"/>
  <c r="BR216" i="5"/>
  <c r="BS216" i="5" s="1"/>
  <c r="BW216" i="5"/>
  <c r="BR226" i="5"/>
  <c r="BS226" i="5" s="1"/>
  <c r="BW226" i="5"/>
  <c r="BR228" i="5"/>
  <c r="BS228" i="5" s="1"/>
  <c r="BW228" i="5"/>
  <c r="BU229" i="5"/>
  <c r="CA229" i="5"/>
  <c r="BW231" i="5"/>
  <c r="BR231" i="5"/>
  <c r="BS231" i="5" s="1"/>
  <c r="CB236" i="5"/>
  <c r="BX236" i="5"/>
  <c r="BU241" i="5"/>
  <c r="CA241" i="5"/>
  <c r="BO241" i="5"/>
  <c r="CA244" i="5"/>
  <c r="BU244" i="5"/>
  <c r="BX208" i="5"/>
  <c r="BY209" i="5"/>
  <c r="BW215" i="5"/>
  <c r="BR215" i="5"/>
  <c r="BS215" i="5" s="1"/>
  <c r="BX216" i="5"/>
  <c r="BW219" i="5"/>
  <c r="BR219" i="5"/>
  <c r="BS219" i="5" s="1"/>
  <c r="BY220" i="5"/>
  <c r="BL220" i="5"/>
  <c r="BP224" i="5"/>
  <c r="CA232" i="5"/>
  <c r="BU232" i="5"/>
  <c r="BU239" i="5"/>
  <c r="CA239" i="5"/>
  <c r="BO239" i="5"/>
  <c r="BR240" i="5"/>
  <c r="BS240" i="5" s="1"/>
  <c r="BW240" i="5"/>
  <c r="BU243" i="5"/>
  <c r="CA243" i="5"/>
  <c r="BO243" i="5"/>
  <c r="CA246" i="5"/>
  <c r="BU246" i="5"/>
  <c r="BP227" i="5"/>
  <c r="BP229" i="5"/>
  <c r="BP231" i="5"/>
  <c r="BP233" i="5"/>
  <c r="BP235" i="5"/>
  <c r="BP237" i="5"/>
  <c r="BL226" i="5"/>
  <c r="BL228" i="5"/>
  <c r="BL230" i="5"/>
  <c r="BL232" i="5"/>
  <c r="BL234" i="5"/>
  <c r="BR235" i="5"/>
  <c r="BS235" i="5" s="1"/>
  <c r="BL236" i="5"/>
  <c r="BR237" i="5"/>
  <c r="BS237" i="5" s="1"/>
  <c r="BR239" i="5"/>
  <c r="BS239" i="5" s="1"/>
  <c r="BP228" i="5"/>
  <c r="BP230" i="5"/>
  <c r="BP232" i="5"/>
  <c r="BP234" i="5"/>
  <c r="BP236" i="5"/>
  <c r="BP238" i="5"/>
  <c r="N2" i="4"/>
  <c r="G2" i="4"/>
  <c r="H2" i="4" s="1"/>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3" i="1"/>
  <c r="IB102" i="7"/>
  <c r="IB101" i="7"/>
  <c r="IB100" i="7"/>
  <c r="IB99" i="7"/>
  <c r="IB98" i="7"/>
  <c r="IB97" i="7"/>
  <c r="IB96" i="7"/>
  <c r="IB95" i="7"/>
  <c r="IB94" i="7"/>
  <c r="IB93" i="7"/>
  <c r="IB92" i="7"/>
  <c r="IB91" i="7"/>
  <c r="IB90" i="7"/>
  <c r="IB89" i="7"/>
  <c r="IB88" i="7"/>
  <c r="IB87" i="7"/>
  <c r="IB86" i="7"/>
  <c r="IB85" i="7"/>
  <c r="IB84" i="7"/>
  <c r="IB83" i="7"/>
  <c r="IB82" i="7"/>
  <c r="IB81" i="7"/>
  <c r="IB80" i="7"/>
  <c r="IB79" i="7"/>
  <c r="IB78" i="7"/>
  <c r="IB77" i="7"/>
  <c r="IB76" i="7"/>
  <c r="IB75" i="7"/>
  <c r="IB74" i="7"/>
  <c r="IB73" i="7"/>
  <c r="IB72" i="7"/>
  <c r="IB71" i="7"/>
  <c r="IB70" i="7"/>
  <c r="IB69" i="7"/>
  <c r="IB68" i="7"/>
  <c r="IB67" i="7"/>
  <c r="IB66" i="7"/>
  <c r="IB65" i="7"/>
  <c r="IB64" i="7"/>
  <c r="IB63" i="7"/>
  <c r="IB62" i="7"/>
  <c r="IB61" i="7"/>
  <c r="IB60" i="7"/>
  <c r="IB59" i="7"/>
  <c r="IB58" i="7"/>
  <c r="IB57" i="7"/>
  <c r="IB56" i="7"/>
  <c r="IB55" i="7"/>
  <c r="IB54" i="7"/>
  <c r="IB53" i="7"/>
  <c r="IB52" i="7"/>
  <c r="IB51" i="7"/>
  <c r="IB50" i="7"/>
  <c r="IB49" i="7"/>
  <c r="IB48" i="7"/>
  <c r="IB47" i="7"/>
  <c r="IB46" i="7"/>
  <c r="IB45" i="7"/>
  <c r="IB44" i="7"/>
  <c r="IB43" i="7"/>
  <c r="IB42" i="7"/>
  <c r="IB41" i="7"/>
  <c r="IB40" i="7"/>
  <c r="IB39" i="7"/>
  <c r="IB38" i="7"/>
  <c r="IB37" i="7"/>
  <c r="IB36" i="7"/>
  <c r="IB35" i="7"/>
  <c r="IB34" i="7"/>
  <c r="IB33" i="7"/>
  <c r="IB32" i="7"/>
  <c r="IB31" i="7"/>
  <c r="IB30" i="7"/>
  <c r="IB29" i="7"/>
  <c r="IB28" i="7"/>
  <c r="IB27" i="7"/>
  <c r="IB26" i="7"/>
  <c r="IB25" i="7"/>
  <c r="IB24" i="7"/>
  <c r="IB23" i="7"/>
  <c r="IB22" i="7"/>
  <c r="IB21" i="7"/>
  <c r="IB20" i="7"/>
  <c r="IB19" i="7"/>
  <c r="IB18" i="7"/>
  <c r="IB17" i="7"/>
  <c r="IB16" i="7"/>
  <c r="IB15" i="7"/>
  <c r="IB14" i="7"/>
  <c r="IB13" i="7"/>
  <c r="IB12" i="7"/>
  <c r="IB11" i="7"/>
  <c r="IB10" i="7"/>
  <c r="IB9" i="7"/>
  <c r="IB8" i="7"/>
  <c r="IB7" i="7"/>
  <c r="IB6" i="7"/>
  <c r="IB5" i="7"/>
  <c r="IB4" i="7"/>
  <c r="IB3" i="7"/>
  <c r="EA102" i="7"/>
  <c r="EA101" i="7"/>
  <c r="EA100" i="7"/>
  <c r="EA99" i="7"/>
  <c r="EA98" i="7"/>
  <c r="EA97" i="7"/>
  <c r="EA96" i="7"/>
  <c r="EA95" i="7"/>
  <c r="EA94" i="7"/>
  <c r="EA93" i="7"/>
  <c r="EA92" i="7"/>
  <c r="EA91" i="7"/>
  <c r="EA90" i="7"/>
  <c r="EA89" i="7"/>
  <c r="EA88" i="7"/>
  <c r="EA87" i="7"/>
  <c r="EA86" i="7"/>
  <c r="EA85" i="7"/>
  <c r="EA84" i="7"/>
  <c r="EA83" i="7"/>
  <c r="EA82" i="7"/>
  <c r="EA81" i="7"/>
  <c r="EA80" i="7"/>
  <c r="EA79" i="7"/>
  <c r="EA78" i="7"/>
  <c r="EA77" i="7"/>
  <c r="EA76" i="7"/>
  <c r="EA75" i="7"/>
  <c r="EA74" i="7"/>
  <c r="EA73" i="7"/>
  <c r="EA72" i="7"/>
  <c r="EA71" i="7"/>
  <c r="EA70" i="7"/>
  <c r="EA69" i="7"/>
  <c r="EA68" i="7"/>
  <c r="EA67" i="7"/>
  <c r="EA66" i="7"/>
  <c r="EA65" i="7"/>
  <c r="EA64" i="7"/>
  <c r="EA63" i="7"/>
  <c r="EA62" i="7"/>
  <c r="EA61" i="7"/>
  <c r="EA60" i="7"/>
  <c r="EA59" i="7"/>
  <c r="EA58" i="7"/>
  <c r="EA57" i="7"/>
  <c r="EA56" i="7"/>
  <c r="EA55" i="7"/>
  <c r="EA54" i="7"/>
  <c r="EA53" i="7"/>
  <c r="EA52" i="7"/>
  <c r="EA51" i="7"/>
  <c r="EA50" i="7"/>
  <c r="EA49" i="7"/>
  <c r="EA48" i="7"/>
  <c r="EA47" i="7"/>
  <c r="EA46" i="7"/>
  <c r="EA45" i="7"/>
  <c r="EA44" i="7"/>
  <c r="EA43" i="7"/>
  <c r="EA42" i="7"/>
  <c r="EA41" i="7"/>
  <c r="EA40" i="7"/>
  <c r="EA39" i="7"/>
  <c r="EA38" i="7"/>
  <c r="EA37" i="7"/>
  <c r="EA36" i="7"/>
  <c r="EA35" i="7"/>
  <c r="EA34" i="7"/>
  <c r="EA33" i="7"/>
  <c r="EA32" i="7"/>
  <c r="EA31" i="7"/>
  <c r="EA30" i="7"/>
  <c r="EA29" i="7"/>
  <c r="EA28" i="7"/>
  <c r="EA27" i="7"/>
  <c r="EA26" i="7"/>
  <c r="EA25" i="7"/>
  <c r="EA24" i="7"/>
  <c r="EA23" i="7"/>
  <c r="EA22" i="7"/>
  <c r="EA21" i="7"/>
  <c r="EA20" i="7"/>
  <c r="EA19" i="7"/>
  <c r="EA18" i="7"/>
  <c r="EA17" i="7"/>
  <c r="EA16" i="7"/>
  <c r="EA15" i="7"/>
  <c r="EA14" i="7"/>
  <c r="EA13" i="7"/>
  <c r="EA12" i="7"/>
  <c r="EA11" i="7"/>
  <c r="EA10" i="7"/>
  <c r="EA9" i="7"/>
  <c r="EA8" i="7"/>
  <c r="EA7" i="7"/>
  <c r="EA6" i="7"/>
  <c r="EA5" i="7"/>
  <c r="EA4" i="7"/>
  <c r="EA3" i="7"/>
  <c r="FY246" i="5" l="1"/>
  <c r="FS246" i="5"/>
  <c r="FY200" i="5"/>
  <c r="FS200" i="5"/>
  <c r="FY184" i="5"/>
  <c r="FS184" i="5"/>
  <c r="FY168" i="5"/>
  <c r="FS168" i="5"/>
  <c r="FY153" i="5"/>
  <c r="FS153" i="5"/>
  <c r="FY116" i="5"/>
  <c r="FS116" i="5"/>
  <c r="FS84" i="5"/>
  <c r="FY84" i="5"/>
  <c r="FS76" i="5"/>
  <c r="FY76" i="5"/>
  <c r="FS68" i="5"/>
  <c r="FY68" i="5"/>
  <c r="FS60" i="5"/>
  <c r="FY60" i="5"/>
  <c r="FY122" i="5"/>
  <c r="FS122" i="5"/>
  <c r="FS129" i="5"/>
  <c r="FY129" i="5"/>
  <c r="FS218" i="5"/>
  <c r="FY218" i="5"/>
  <c r="FY202" i="5"/>
  <c r="FS202" i="5"/>
  <c r="FY155" i="5"/>
  <c r="FS155" i="5"/>
  <c r="FS48" i="5"/>
  <c r="FY48" i="5"/>
  <c r="FS240" i="5"/>
  <c r="FY240" i="5"/>
  <c r="FS232" i="5"/>
  <c r="FY232" i="5"/>
  <c r="FS224" i="5"/>
  <c r="FY224" i="5"/>
  <c r="FY216" i="5"/>
  <c r="FS216" i="5"/>
  <c r="FS208" i="5"/>
  <c r="FY208" i="5"/>
  <c r="FY198" i="5"/>
  <c r="FS198" i="5"/>
  <c r="FY182" i="5"/>
  <c r="FS182" i="5"/>
  <c r="FS166" i="5"/>
  <c r="FY166" i="5"/>
  <c r="FY159" i="5"/>
  <c r="FS159" i="5"/>
  <c r="FS115" i="5"/>
  <c r="FY115" i="5"/>
  <c r="FY46" i="5"/>
  <c r="FS46" i="5"/>
  <c r="FY38" i="5"/>
  <c r="FS38" i="5"/>
  <c r="FY93" i="5"/>
  <c r="FS93" i="5"/>
  <c r="GD4" i="5"/>
  <c r="FY196" i="5"/>
  <c r="FS196" i="5"/>
  <c r="FY180" i="5"/>
  <c r="FS180" i="5"/>
  <c r="FY164" i="5"/>
  <c r="FS164" i="5"/>
  <c r="FY90" i="5"/>
  <c r="FS90" i="5"/>
  <c r="FS82" i="5"/>
  <c r="FY82" i="5"/>
  <c r="FS74" i="5"/>
  <c r="FY74" i="5"/>
  <c r="FS66" i="5"/>
  <c r="FY66" i="5"/>
  <c r="FS58" i="5"/>
  <c r="FY58" i="5"/>
  <c r="GC4" i="5"/>
  <c r="FS234" i="5"/>
  <c r="FY234" i="5"/>
  <c r="FS210" i="5"/>
  <c r="FY210" i="5"/>
  <c r="FY170" i="5"/>
  <c r="FS170" i="5"/>
  <c r="FY92" i="5"/>
  <c r="FS92" i="5"/>
  <c r="FY244" i="5"/>
  <c r="FS244" i="5"/>
  <c r="FS238" i="5"/>
  <c r="FY238" i="5"/>
  <c r="FS230" i="5"/>
  <c r="FY230" i="5"/>
  <c r="FS222" i="5"/>
  <c r="FY222" i="5"/>
  <c r="FS214" i="5"/>
  <c r="FY214" i="5"/>
  <c r="FS206" i="5"/>
  <c r="FY206" i="5"/>
  <c r="FY194" i="5"/>
  <c r="FS194" i="5"/>
  <c r="FY178" i="5"/>
  <c r="FS178" i="5"/>
  <c r="FY162" i="5"/>
  <c r="FS162" i="5"/>
  <c r="FY52" i="5"/>
  <c r="FS52" i="5"/>
  <c r="FY44" i="5"/>
  <c r="FS44" i="5"/>
  <c r="FS36" i="5"/>
  <c r="FY36" i="5"/>
  <c r="FY186" i="5"/>
  <c r="FS186" i="5"/>
  <c r="FY40" i="5"/>
  <c r="FS40" i="5"/>
  <c r="FY192" i="5"/>
  <c r="FS192" i="5"/>
  <c r="FY176" i="5"/>
  <c r="FS176" i="5"/>
  <c r="FY114" i="5"/>
  <c r="FS114" i="5"/>
  <c r="FY131" i="5"/>
  <c r="FS131" i="5"/>
  <c r="FS88" i="5"/>
  <c r="FY88" i="5"/>
  <c r="FS80" i="5"/>
  <c r="FY80" i="5"/>
  <c r="FY72" i="5"/>
  <c r="FS72" i="5"/>
  <c r="FY64" i="5"/>
  <c r="FS64" i="5"/>
  <c r="FS56" i="5"/>
  <c r="FY56" i="5"/>
  <c r="FS28" i="5"/>
  <c r="FY28" i="5"/>
  <c r="FS226" i="5"/>
  <c r="FY226" i="5"/>
  <c r="FS236" i="5"/>
  <c r="FY236" i="5"/>
  <c r="FS228" i="5"/>
  <c r="FY228" i="5"/>
  <c r="FS220" i="5"/>
  <c r="FY220" i="5"/>
  <c r="FS212" i="5"/>
  <c r="FY212" i="5"/>
  <c r="FY190" i="5"/>
  <c r="FS190" i="5"/>
  <c r="FY174" i="5"/>
  <c r="FS174" i="5"/>
  <c r="FY204" i="5"/>
  <c r="FS204" i="5"/>
  <c r="FY136" i="5"/>
  <c r="FS136" i="5"/>
  <c r="FY50" i="5"/>
  <c r="FS50" i="5"/>
  <c r="FY42" i="5"/>
  <c r="FS42" i="5"/>
  <c r="FS16" i="5"/>
  <c r="GF4" i="5" s="1"/>
  <c r="FY16" i="5"/>
  <c r="GG3" i="5"/>
  <c r="GH3" i="5" s="1"/>
  <c r="FY242" i="5"/>
  <c r="FS242" i="5"/>
  <c r="FY188" i="5"/>
  <c r="FS188" i="5"/>
  <c r="FS172" i="5"/>
  <c r="FY172" i="5"/>
  <c r="FY203" i="5"/>
  <c r="FS203" i="5"/>
  <c r="FY157" i="5"/>
  <c r="FS157" i="5"/>
  <c r="FY140" i="5"/>
  <c r="FS140" i="5"/>
  <c r="FY135" i="5"/>
  <c r="FS135" i="5"/>
  <c r="FS86" i="5"/>
  <c r="FY86" i="5"/>
  <c r="FS78" i="5"/>
  <c r="FY78" i="5"/>
  <c r="FY70" i="5"/>
  <c r="FS70" i="5"/>
  <c r="FY62" i="5"/>
  <c r="FS62" i="5"/>
  <c r="FS101" i="5"/>
  <c r="FY101" i="5"/>
  <c r="FY34" i="5"/>
  <c r="FS34" i="5"/>
  <c r="EQ238" i="5"/>
  <c r="EK238" i="5"/>
  <c r="EQ169" i="5"/>
  <c r="EK169" i="5"/>
  <c r="EQ153" i="5"/>
  <c r="EK153" i="5"/>
  <c r="EQ147" i="5"/>
  <c r="EK147" i="5"/>
  <c r="EQ139" i="5"/>
  <c r="EK139" i="5"/>
  <c r="EK99" i="5"/>
  <c r="EQ99" i="5"/>
  <c r="EQ113" i="5"/>
  <c r="EK113" i="5"/>
  <c r="EQ44" i="5"/>
  <c r="EK44" i="5"/>
  <c r="EQ232" i="5"/>
  <c r="EK232" i="5"/>
  <c r="EK224" i="5"/>
  <c r="EQ224" i="5"/>
  <c r="EK216" i="5"/>
  <c r="EQ216" i="5"/>
  <c r="EQ208" i="5"/>
  <c r="EK208" i="5"/>
  <c r="EQ163" i="5"/>
  <c r="EK163" i="5"/>
  <c r="EQ129" i="5"/>
  <c r="EK129" i="5"/>
  <c r="EK97" i="5"/>
  <c r="EQ97" i="5"/>
  <c r="EK87" i="5"/>
  <c r="EQ87" i="5"/>
  <c r="EK79" i="5"/>
  <c r="EQ79" i="5"/>
  <c r="EK112" i="5"/>
  <c r="EQ112" i="5"/>
  <c r="EK22" i="5"/>
  <c r="EQ22" i="5"/>
  <c r="EQ40" i="5"/>
  <c r="EK40" i="5"/>
  <c r="EY3" i="5"/>
  <c r="EZ3" i="5" s="1"/>
  <c r="EQ242" i="5"/>
  <c r="EK242" i="5"/>
  <c r="EQ179" i="5"/>
  <c r="EK179" i="5"/>
  <c r="EQ173" i="5"/>
  <c r="EK173" i="5"/>
  <c r="EQ157" i="5"/>
  <c r="EK157" i="5"/>
  <c r="EK145" i="5"/>
  <c r="EQ145" i="5"/>
  <c r="EQ187" i="5"/>
  <c r="EK187" i="5"/>
  <c r="EK95" i="5"/>
  <c r="EQ95" i="5"/>
  <c r="EK77" i="5"/>
  <c r="EQ77" i="5"/>
  <c r="EQ124" i="5"/>
  <c r="EK124" i="5"/>
  <c r="EK69" i="5"/>
  <c r="EQ69" i="5"/>
  <c r="EQ68" i="5"/>
  <c r="EK68" i="5"/>
  <c r="EK20" i="5"/>
  <c r="EQ20" i="5"/>
  <c r="EQ36" i="5"/>
  <c r="EK36" i="5"/>
  <c r="EQ236" i="5"/>
  <c r="EK236" i="5"/>
  <c r="EK230" i="5"/>
  <c r="EQ230" i="5"/>
  <c r="EK222" i="5"/>
  <c r="EQ222" i="5"/>
  <c r="EQ214" i="5"/>
  <c r="EK214" i="5"/>
  <c r="EQ202" i="5"/>
  <c r="EK202" i="5"/>
  <c r="EQ167" i="5"/>
  <c r="EK167" i="5"/>
  <c r="EQ151" i="5"/>
  <c r="EK151" i="5"/>
  <c r="EK85" i="5"/>
  <c r="EQ85" i="5"/>
  <c r="EK16" i="5"/>
  <c r="EQ16" i="5"/>
  <c r="EQ32" i="5"/>
  <c r="EK32" i="5"/>
  <c r="EQ246" i="5"/>
  <c r="EK246" i="5"/>
  <c r="EK199" i="5"/>
  <c r="EQ199" i="5"/>
  <c r="EQ177" i="5"/>
  <c r="EK177" i="5"/>
  <c r="EQ161" i="5"/>
  <c r="EK161" i="5"/>
  <c r="EQ143" i="5"/>
  <c r="EK143" i="5"/>
  <c r="EQ126" i="5"/>
  <c r="EK126" i="5"/>
  <c r="EK93" i="5"/>
  <c r="EQ93" i="5"/>
  <c r="EK14" i="5"/>
  <c r="EQ14" i="5"/>
  <c r="EQ60" i="5"/>
  <c r="EK60" i="5"/>
  <c r="EQ240" i="5"/>
  <c r="EK240" i="5"/>
  <c r="EK228" i="5"/>
  <c r="EQ228" i="5"/>
  <c r="EK220" i="5"/>
  <c r="EQ220" i="5"/>
  <c r="EK212" i="5"/>
  <c r="EQ212" i="5"/>
  <c r="EK197" i="5"/>
  <c r="EQ197" i="5"/>
  <c r="EQ171" i="5"/>
  <c r="EK171" i="5"/>
  <c r="EQ155" i="5"/>
  <c r="EK155" i="5"/>
  <c r="EK83" i="5"/>
  <c r="EQ83" i="5"/>
  <c r="EK12" i="5"/>
  <c r="EX4" i="5" s="1"/>
  <c r="EQ12" i="5"/>
  <c r="EV4" i="5"/>
  <c r="EQ56" i="5"/>
  <c r="EK56" i="5"/>
  <c r="EQ26" i="5"/>
  <c r="EK26" i="5"/>
  <c r="EQ234" i="5"/>
  <c r="EK234" i="5"/>
  <c r="EK206" i="5"/>
  <c r="EQ206" i="5"/>
  <c r="EK195" i="5"/>
  <c r="EQ195" i="5"/>
  <c r="EQ165" i="5"/>
  <c r="EK165" i="5"/>
  <c r="EQ149" i="5"/>
  <c r="EK149" i="5"/>
  <c r="EK141" i="5"/>
  <c r="EQ141" i="5"/>
  <c r="EQ131" i="5"/>
  <c r="EK131" i="5"/>
  <c r="EK91" i="5"/>
  <c r="EQ91" i="5"/>
  <c r="EQ105" i="5"/>
  <c r="EK105" i="5"/>
  <c r="EK3" i="5"/>
  <c r="EQ3" i="5"/>
  <c r="EQ52" i="5"/>
  <c r="EK52" i="5"/>
  <c r="EQ244" i="5"/>
  <c r="EK244" i="5"/>
  <c r="EK226" i="5"/>
  <c r="EQ226" i="5"/>
  <c r="EK218" i="5"/>
  <c r="EQ218" i="5"/>
  <c r="EK210" i="5"/>
  <c r="EQ210" i="5"/>
  <c r="EQ175" i="5"/>
  <c r="EK175" i="5"/>
  <c r="EQ159" i="5"/>
  <c r="EK159" i="5"/>
  <c r="EK101" i="5"/>
  <c r="EQ101" i="5"/>
  <c r="EK89" i="5"/>
  <c r="EQ89" i="5"/>
  <c r="EK81" i="5"/>
  <c r="EQ81" i="5"/>
  <c r="EK104" i="5"/>
  <c r="EQ104" i="5"/>
  <c r="EQ27" i="5"/>
  <c r="EK27" i="5"/>
  <c r="EU4" i="5"/>
  <c r="EQ48" i="5"/>
  <c r="EK48" i="5"/>
  <c r="DC226" i="5"/>
  <c r="DI226" i="5"/>
  <c r="DI203" i="5"/>
  <c r="DC203" i="5"/>
  <c r="DI238" i="5"/>
  <c r="DC238" i="5"/>
  <c r="DI195" i="5"/>
  <c r="DC195" i="5"/>
  <c r="DI114" i="5"/>
  <c r="DC114" i="5"/>
  <c r="DI106" i="5"/>
  <c r="DC106" i="5"/>
  <c r="DI98" i="5"/>
  <c r="DC98" i="5"/>
  <c r="DI90" i="5"/>
  <c r="DC90" i="5"/>
  <c r="DI116" i="5"/>
  <c r="DC116" i="5"/>
  <c r="DC30" i="5"/>
  <c r="DI30" i="5"/>
  <c r="DC14" i="5"/>
  <c r="DI14" i="5"/>
  <c r="DI218" i="5"/>
  <c r="DC218" i="5"/>
  <c r="DC16" i="5"/>
  <c r="DI16" i="5"/>
  <c r="DI232" i="5"/>
  <c r="DC232" i="5"/>
  <c r="DI224" i="5"/>
  <c r="DC224" i="5"/>
  <c r="DI216" i="5"/>
  <c r="DC216" i="5"/>
  <c r="DI208" i="5"/>
  <c r="DC208" i="5"/>
  <c r="DI153" i="5"/>
  <c r="DC153" i="5"/>
  <c r="DI145" i="5"/>
  <c r="DC145" i="5"/>
  <c r="DI126" i="5"/>
  <c r="DC126" i="5"/>
  <c r="DC85" i="5"/>
  <c r="DI85" i="5"/>
  <c r="DC28" i="5"/>
  <c r="DI28" i="5"/>
  <c r="DC12" i="5"/>
  <c r="DI12" i="5"/>
  <c r="DI244" i="5"/>
  <c r="DC244" i="5"/>
  <c r="DC32" i="5"/>
  <c r="DI32" i="5"/>
  <c r="DI242" i="5"/>
  <c r="DC242" i="5"/>
  <c r="DI158" i="5"/>
  <c r="DC158" i="5"/>
  <c r="DI112" i="5"/>
  <c r="DC112" i="5"/>
  <c r="DI104" i="5"/>
  <c r="DC104" i="5"/>
  <c r="DI96" i="5"/>
  <c r="DC96" i="5"/>
  <c r="DI88" i="5"/>
  <c r="DC88" i="5"/>
  <c r="DC40" i="5"/>
  <c r="DI40" i="5"/>
  <c r="DC26" i="5"/>
  <c r="DI26" i="5"/>
  <c r="DC10" i="5"/>
  <c r="DI10" i="5"/>
  <c r="DO3" i="5"/>
  <c r="DI236" i="5"/>
  <c r="DC236" i="5"/>
  <c r="DI230" i="5"/>
  <c r="DC230" i="5"/>
  <c r="DI222" i="5"/>
  <c r="DC222" i="5"/>
  <c r="DI214" i="5"/>
  <c r="DC214" i="5"/>
  <c r="DI206" i="5"/>
  <c r="DC206" i="5"/>
  <c r="DC205" i="5"/>
  <c r="DI205" i="5"/>
  <c r="DC151" i="5"/>
  <c r="DI151" i="5"/>
  <c r="DI143" i="5"/>
  <c r="DC143" i="5"/>
  <c r="DI138" i="5"/>
  <c r="DC138" i="5"/>
  <c r="DI122" i="5"/>
  <c r="DC122" i="5"/>
  <c r="DC24" i="5"/>
  <c r="DI24" i="5"/>
  <c r="DI8" i="5"/>
  <c r="DC8" i="5"/>
  <c r="DC147" i="5"/>
  <c r="DI147" i="5"/>
  <c r="DI246" i="5"/>
  <c r="DC246" i="5"/>
  <c r="DI198" i="5"/>
  <c r="DC198" i="5"/>
  <c r="DI110" i="5"/>
  <c r="DC110" i="5"/>
  <c r="DI102" i="5"/>
  <c r="DC102" i="5"/>
  <c r="DI94" i="5"/>
  <c r="DC94" i="5"/>
  <c r="DC38" i="5"/>
  <c r="DI38" i="5"/>
  <c r="DC22" i="5"/>
  <c r="DI22" i="5"/>
  <c r="DI6" i="5"/>
  <c r="DC6" i="5"/>
  <c r="DP4" i="5" s="1"/>
  <c r="DQ3" i="5"/>
  <c r="DR3" i="5" s="1"/>
  <c r="DI210" i="5"/>
  <c r="DC210" i="5"/>
  <c r="DI130" i="5"/>
  <c r="DC130" i="5"/>
  <c r="DI240" i="5"/>
  <c r="DC240" i="5"/>
  <c r="DI228" i="5"/>
  <c r="DC228" i="5"/>
  <c r="DI220" i="5"/>
  <c r="DC220" i="5"/>
  <c r="DI212" i="5"/>
  <c r="DC212" i="5"/>
  <c r="DI149" i="5"/>
  <c r="DC149" i="5"/>
  <c r="DI134" i="5"/>
  <c r="DC134" i="5"/>
  <c r="DI86" i="5"/>
  <c r="DC86" i="5"/>
  <c r="DC36" i="5"/>
  <c r="DI36" i="5"/>
  <c r="DC20" i="5"/>
  <c r="DI20" i="5"/>
  <c r="DI78" i="5"/>
  <c r="DC78" i="5"/>
  <c r="DI44" i="5"/>
  <c r="DC44" i="5"/>
  <c r="DI234" i="5"/>
  <c r="DC234" i="5"/>
  <c r="DC196" i="5"/>
  <c r="DI196" i="5"/>
  <c r="DI155" i="5"/>
  <c r="DC155" i="5"/>
  <c r="DI108" i="5"/>
  <c r="DC108" i="5"/>
  <c r="DI100" i="5"/>
  <c r="DC100" i="5"/>
  <c r="DI92" i="5"/>
  <c r="DC92" i="5"/>
  <c r="DC34" i="5"/>
  <c r="DI34" i="5"/>
  <c r="DC18" i="5"/>
  <c r="DI18" i="5"/>
  <c r="DN4" i="5"/>
  <c r="CA196" i="5"/>
  <c r="BU196" i="5"/>
  <c r="CA188" i="5"/>
  <c r="BU188" i="5"/>
  <c r="CA180" i="5"/>
  <c r="BU180" i="5"/>
  <c r="CA172" i="5"/>
  <c r="BU172" i="5"/>
  <c r="CA213" i="5"/>
  <c r="BU213" i="5"/>
  <c r="BU77" i="5"/>
  <c r="CA77" i="5"/>
  <c r="BU61" i="5"/>
  <c r="CA61" i="5"/>
  <c r="CA108" i="5"/>
  <c r="BU108" i="5"/>
  <c r="CF3" i="5"/>
  <c r="CI3" i="5" s="1"/>
  <c r="CJ3" i="5" s="1"/>
  <c r="CA167" i="5"/>
  <c r="BU167" i="5"/>
  <c r="BU75" i="5"/>
  <c r="CA75" i="5"/>
  <c r="BU59" i="5"/>
  <c r="CA59" i="5"/>
  <c r="CA4" i="5"/>
  <c r="BU4" i="5"/>
  <c r="CH4" i="5" s="1"/>
  <c r="CI4" i="5" s="1"/>
  <c r="CJ4" i="5" s="1"/>
  <c r="CA194" i="5"/>
  <c r="BU194" i="5"/>
  <c r="CA186" i="5"/>
  <c r="BU186" i="5"/>
  <c r="CA178" i="5"/>
  <c r="BU178" i="5"/>
  <c r="CA170" i="5"/>
  <c r="BU170" i="5"/>
  <c r="BU73" i="5"/>
  <c r="CA73" i="5"/>
  <c r="BU57" i="5"/>
  <c r="CA57" i="5"/>
  <c r="CA166" i="5"/>
  <c r="BU166" i="5"/>
  <c r="BU71" i="5"/>
  <c r="CA71" i="5"/>
  <c r="BU55" i="5"/>
  <c r="CA55" i="5"/>
  <c r="CA192" i="5"/>
  <c r="BU192" i="5"/>
  <c r="CA184" i="5"/>
  <c r="BU184" i="5"/>
  <c r="CA176" i="5"/>
  <c r="BU176" i="5"/>
  <c r="BU69" i="5"/>
  <c r="CA69" i="5"/>
  <c r="BU53" i="5"/>
  <c r="CA53" i="5"/>
  <c r="CA85" i="5"/>
  <c r="BU85" i="5"/>
  <c r="CA30" i="5"/>
  <c r="BU30" i="5"/>
  <c r="BU83" i="5"/>
  <c r="CA83" i="5"/>
  <c r="BU67" i="5"/>
  <c r="CA67" i="5"/>
  <c r="CA198" i="5"/>
  <c r="BU198" i="5"/>
  <c r="CA190" i="5"/>
  <c r="BU190" i="5"/>
  <c r="CA182" i="5"/>
  <c r="BU182" i="5"/>
  <c r="CA174" i="5"/>
  <c r="BU174" i="5"/>
  <c r="BU81" i="5"/>
  <c r="CA81" i="5"/>
  <c r="BU65" i="5"/>
  <c r="CA65" i="5"/>
  <c r="BU79" i="5"/>
  <c r="CA79" i="5"/>
  <c r="BU63" i="5"/>
  <c r="CA63" i="5"/>
  <c r="D183" i="5"/>
  <c r="F183" i="5"/>
  <c r="G183" i="5" s="1"/>
  <c r="H183" i="5"/>
  <c r="J183" i="5"/>
  <c r="K183" i="5"/>
  <c r="D184" i="5"/>
  <c r="F184" i="5"/>
  <c r="G184" i="5" s="1"/>
  <c r="H184" i="5"/>
  <c r="J184" i="5"/>
  <c r="K184" i="5" s="1"/>
  <c r="D185" i="5"/>
  <c r="F185" i="5"/>
  <c r="G185" i="5"/>
  <c r="H185" i="5"/>
  <c r="J185" i="5"/>
  <c r="K185" i="5"/>
  <c r="D186" i="5"/>
  <c r="F186" i="5"/>
  <c r="G186" i="5"/>
  <c r="H186" i="5"/>
  <c r="J186" i="5"/>
  <c r="K186" i="5"/>
  <c r="D187" i="5"/>
  <c r="F187" i="5"/>
  <c r="G187" i="5"/>
  <c r="H187" i="5"/>
  <c r="J187" i="5"/>
  <c r="K187" i="5"/>
  <c r="D188" i="5"/>
  <c r="F188" i="5"/>
  <c r="G188" i="5"/>
  <c r="H188" i="5"/>
  <c r="J188" i="5"/>
  <c r="K188" i="5"/>
  <c r="D189" i="5"/>
  <c r="F189" i="5"/>
  <c r="G189" i="5"/>
  <c r="H189" i="5"/>
  <c r="J189" i="5"/>
  <c r="K189" i="5"/>
  <c r="D190" i="5"/>
  <c r="F190" i="5"/>
  <c r="G190" i="5"/>
  <c r="H190" i="5"/>
  <c r="J190" i="5"/>
  <c r="K190" i="5"/>
  <c r="D191" i="5"/>
  <c r="F191" i="5"/>
  <c r="G191" i="5"/>
  <c r="H191" i="5"/>
  <c r="J191" i="5"/>
  <c r="K191" i="5"/>
  <c r="R191" i="5"/>
  <c r="D192" i="5"/>
  <c r="F192" i="5"/>
  <c r="G192" i="5"/>
  <c r="H192" i="5"/>
  <c r="J192" i="5"/>
  <c r="K192" i="5"/>
  <c r="D193" i="5"/>
  <c r="F193" i="5"/>
  <c r="G193" i="5"/>
  <c r="H193" i="5"/>
  <c r="J193" i="5"/>
  <c r="K193" i="5"/>
  <c r="D194" i="5"/>
  <c r="F194" i="5"/>
  <c r="G194" i="5"/>
  <c r="H194" i="5"/>
  <c r="J194" i="5"/>
  <c r="K194" i="5"/>
  <c r="D195" i="5"/>
  <c r="F195" i="5"/>
  <c r="G195" i="5"/>
  <c r="H195" i="5"/>
  <c r="J195" i="5"/>
  <c r="K195" i="5"/>
  <c r="D196" i="5"/>
  <c r="F196" i="5"/>
  <c r="G196" i="5"/>
  <c r="H196" i="5"/>
  <c r="J196" i="5"/>
  <c r="K196" i="5"/>
  <c r="D197" i="5"/>
  <c r="F197" i="5"/>
  <c r="G197" i="5"/>
  <c r="H197" i="5"/>
  <c r="J197" i="5"/>
  <c r="K197" i="5"/>
  <c r="R197" i="5"/>
  <c r="D198" i="5"/>
  <c r="F198" i="5"/>
  <c r="G198" i="5"/>
  <c r="H198" i="5"/>
  <c r="J198" i="5"/>
  <c r="K198" i="5"/>
  <c r="R198" i="5"/>
  <c r="D199" i="5"/>
  <c r="F199" i="5"/>
  <c r="G199" i="5"/>
  <c r="H199" i="5"/>
  <c r="J199" i="5"/>
  <c r="K199" i="5"/>
  <c r="Q199" i="5"/>
  <c r="D200" i="5"/>
  <c r="F200" i="5"/>
  <c r="G200" i="5"/>
  <c r="H200" i="5"/>
  <c r="J200" i="5"/>
  <c r="K200" i="5"/>
  <c r="D201" i="5"/>
  <c r="F201" i="5"/>
  <c r="G201" i="5"/>
  <c r="H201" i="5"/>
  <c r="J201" i="5"/>
  <c r="K201" i="5"/>
  <c r="D202" i="5"/>
  <c r="F202" i="5"/>
  <c r="G202" i="5"/>
  <c r="H202" i="5"/>
  <c r="J202" i="5"/>
  <c r="K202" i="5"/>
  <c r="D203" i="5"/>
  <c r="F203" i="5"/>
  <c r="G203" i="5"/>
  <c r="H203" i="5"/>
  <c r="J203" i="5"/>
  <c r="K203" i="5"/>
  <c r="D204" i="5"/>
  <c r="F204" i="5"/>
  <c r="G204" i="5"/>
  <c r="H204" i="5"/>
  <c r="J204" i="5"/>
  <c r="K204" i="5"/>
  <c r="D205" i="5"/>
  <c r="F205" i="5"/>
  <c r="G205" i="5"/>
  <c r="H205" i="5"/>
  <c r="J205" i="5"/>
  <c r="K205" i="5"/>
  <c r="D206" i="5"/>
  <c r="F206" i="5"/>
  <c r="G206" i="5"/>
  <c r="H206" i="5"/>
  <c r="J206" i="5"/>
  <c r="K206" i="5"/>
  <c r="D207" i="5"/>
  <c r="F207" i="5"/>
  <c r="G207" i="5"/>
  <c r="H207" i="5"/>
  <c r="J207" i="5"/>
  <c r="K207" i="5"/>
  <c r="Q207" i="5"/>
  <c r="D208" i="5"/>
  <c r="F208" i="5"/>
  <c r="G208" i="5"/>
  <c r="H208" i="5"/>
  <c r="J208" i="5"/>
  <c r="K208" i="5"/>
  <c r="D209" i="5"/>
  <c r="F209" i="5"/>
  <c r="G209" i="5"/>
  <c r="H209" i="5"/>
  <c r="J209" i="5"/>
  <c r="K209" i="5"/>
  <c r="D210" i="5"/>
  <c r="F210" i="5"/>
  <c r="G210" i="5"/>
  <c r="H210" i="5"/>
  <c r="J210" i="5"/>
  <c r="K210" i="5"/>
  <c r="D211" i="5"/>
  <c r="F211" i="5"/>
  <c r="G211" i="5"/>
  <c r="H211" i="5"/>
  <c r="J211" i="5"/>
  <c r="K211" i="5"/>
  <c r="D212" i="5"/>
  <c r="F212" i="5"/>
  <c r="G212" i="5"/>
  <c r="H212" i="5"/>
  <c r="J212" i="5"/>
  <c r="K212" i="5"/>
  <c r="D213" i="5"/>
  <c r="F213" i="5"/>
  <c r="G213" i="5"/>
  <c r="H213" i="5"/>
  <c r="J213" i="5"/>
  <c r="K213" i="5"/>
  <c r="Q213" i="5"/>
  <c r="D214" i="5"/>
  <c r="F214" i="5"/>
  <c r="G214" i="5"/>
  <c r="H214" i="5"/>
  <c r="J214" i="5"/>
  <c r="K214" i="5"/>
  <c r="R214" i="5"/>
  <c r="D215" i="5"/>
  <c r="F215" i="5"/>
  <c r="G215" i="5"/>
  <c r="H215" i="5"/>
  <c r="J215" i="5"/>
  <c r="K215" i="5"/>
  <c r="Q215" i="5"/>
  <c r="D216" i="5"/>
  <c r="F216" i="5"/>
  <c r="G216" i="5"/>
  <c r="H216" i="5"/>
  <c r="J216" i="5"/>
  <c r="K216" i="5"/>
  <c r="D217" i="5"/>
  <c r="F217" i="5"/>
  <c r="G217" i="5"/>
  <c r="H217" i="5"/>
  <c r="J217" i="5"/>
  <c r="K217" i="5"/>
  <c r="D218" i="5"/>
  <c r="F218" i="5"/>
  <c r="G218" i="5"/>
  <c r="H218" i="5"/>
  <c r="J218" i="5"/>
  <c r="K218" i="5"/>
  <c r="D219" i="5"/>
  <c r="F219" i="5"/>
  <c r="G219" i="5"/>
  <c r="H219" i="5"/>
  <c r="J219" i="5"/>
  <c r="K219" i="5"/>
  <c r="D220" i="5"/>
  <c r="F220" i="5"/>
  <c r="G220" i="5"/>
  <c r="H220" i="5"/>
  <c r="J220" i="5"/>
  <c r="K220" i="5"/>
  <c r="D221" i="5"/>
  <c r="F221" i="5"/>
  <c r="G221" i="5"/>
  <c r="H221" i="5"/>
  <c r="J221" i="5"/>
  <c r="K221" i="5"/>
  <c r="D222" i="5"/>
  <c r="F222" i="5"/>
  <c r="G222" i="5"/>
  <c r="H222" i="5"/>
  <c r="J222" i="5"/>
  <c r="K222" i="5"/>
  <c r="D223" i="5"/>
  <c r="F223" i="5"/>
  <c r="G223" i="5"/>
  <c r="H223" i="5"/>
  <c r="J223" i="5"/>
  <c r="K223" i="5"/>
  <c r="Q223" i="5"/>
  <c r="D224" i="5"/>
  <c r="F224" i="5"/>
  <c r="G224" i="5"/>
  <c r="H224" i="5"/>
  <c r="J224" i="5"/>
  <c r="K224" i="5"/>
  <c r="D225" i="5"/>
  <c r="F225" i="5"/>
  <c r="G225" i="5"/>
  <c r="H225" i="5"/>
  <c r="J225" i="5"/>
  <c r="K225" i="5"/>
  <c r="D226" i="5"/>
  <c r="F226" i="5"/>
  <c r="G226" i="5"/>
  <c r="H226" i="5"/>
  <c r="J226" i="5"/>
  <c r="K226" i="5"/>
  <c r="D227" i="5"/>
  <c r="F227" i="5"/>
  <c r="G227" i="5"/>
  <c r="H227" i="5"/>
  <c r="J227" i="5"/>
  <c r="K227" i="5"/>
  <c r="D228" i="5"/>
  <c r="F228" i="5"/>
  <c r="G228" i="5"/>
  <c r="H228" i="5"/>
  <c r="J228" i="5"/>
  <c r="K228" i="5"/>
  <c r="D229" i="5"/>
  <c r="F229" i="5"/>
  <c r="G229" i="5"/>
  <c r="H229" i="5"/>
  <c r="J229" i="5"/>
  <c r="K229" i="5"/>
  <c r="D230" i="5"/>
  <c r="F230" i="5"/>
  <c r="G230" i="5"/>
  <c r="H230" i="5"/>
  <c r="J230" i="5"/>
  <c r="K230" i="5"/>
  <c r="D231" i="5"/>
  <c r="F231" i="5"/>
  <c r="G231" i="5"/>
  <c r="H231" i="5"/>
  <c r="J231" i="5"/>
  <c r="K231" i="5"/>
  <c r="Q231" i="5"/>
  <c r="D232" i="5"/>
  <c r="F232" i="5"/>
  <c r="G232" i="5"/>
  <c r="H232" i="5"/>
  <c r="J232" i="5"/>
  <c r="K232" i="5"/>
  <c r="D233" i="5"/>
  <c r="F233" i="5"/>
  <c r="G233" i="5"/>
  <c r="H233" i="5"/>
  <c r="J233" i="5"/>
  <c r="K233" i="5"/>
  <c r="D234" i="5"/>
  <c r="F234" i="5"/>
  <c r="G234" i="5"/>
  <c r="H234" i="5"/>
  <c r="J234" i="5"/>
  <c r="K234" i="5"/>
  <c r="D235" i="5"/>
  <c r="F235" i="5"/>
  <c r="G235" i="5"/>
  <c r="H235" i="5"/>
  <c r="J235" i="5"/>
  <c r="K235" i="5"/>
  <c r="D236" i="5"/>
  <c r="F236" i="5"/>
  <c r="G236" i="5"/>
  <c r="H236" i="5"/>
  <c r="J236" i="5"/>
  <c r="K236" i="5"/>
  <c r="D237" i="5"/>
  <c r="F237" i="5"/>
  <c r="G237" i="5"/>
  <c r="H237" i="5"/>
  <c r="J237" i="5"/>
  <c r="K237" i="5"/>
  <c r="D238" i="5"/>
  <c r="F238" i="5"/>
  <c r="G238" i="5"/>
  <c r="H238" i="5"/>
  <c r="J238" i="5"/>
  <c r="K238" i="5"/>
  <c r="D239" i="5"/>
  <c r="F239" i="5"/>
  <c r="G239" i="5"/>
  <c r="H239" i="5"/>
  <c r="J239" i="5"/>
  <c r="K239" i="5"/>
  <c r="Q239" i="5"/>
  <c r="D240" i="5"/>
  <c r="F240" i="5"/>
  <c r="G240" i="5"/>
  <c r="H240" i="5"/>
  <c r="J240" i="5"/>
  <c r="K240" i="5"/>
  <c r="D241" i="5"/>
  <c r="F241" i="5"/>
  <c r="G241" i="5"/>
  <c r="H241" i="5"/>
  <c r="J241" i="5"/>
  <c r="K241" i="5"/>
  <c r="D242" i="5"/>
  <c r="F242" i="5"/>
  <c r="G242" i="5"/>
  <c r="H242" i="5"/>
  <c r="J242" i="5"/>
  <c r="K242" i="5"/>
  <c r="D243" i="5"/>
  <c r="F243" i="5"/>
  <c r="G243" i="5"/>
  <c r="H243" i="5"/>
  <c r="J243" i="5"/>
  <c r="K243" i="5"/>
  <c r="D244" i="5"/>
  <c r="F244" i="5"/>
  <c r="G244" i="5"/>
  <c r="H244" i="5"/>
  <c r="J244" i="5"/>
  <c r="K244" i="5"/>
  <c r="D245" i="5"/>
  <c r="F245" i="5"/>
  <c r="G245" i="5"/>
  <c r="H245" i="5"/>
  <c r="J245" i="5"/>
  <c r="K245" i="5"/>
  <c r="D246" i="5"/>
  <c r="F246" i="5"/>
  <c r="G246" i="5"/>
  <c r="H246" i="5"/>
  <c r="J246" i="5"/>
  <c r="K246" i="5"/>
  <c r="FB184" i="12"/>
  <c r="FC184" i="12" s="1"/>
  <c r="Q183" i="5" s="1"/>
  <c r="FB185" i="12"/>
  <c r="FC185" i="12"/>
  <c r="Q184" i="5" s="1"/>
  <c r="FB186" i="12"/>
  <c r="FC186" i="12" s="1"/>
  <c r="Q185" i="5" s="1"/>
  <c r="FB187" i="12"/>
  <c r="FC187" i="12" s="1"/>
  <c r="R186" i="5" s="1"/>
  <c r="FB188" i="12"/>
  <c r="FC188" i="12" s="1"/>
  <c r="Q187" i="5" s="1"/>
  <c r="FB189" i="12"/>
  <c r="FC189" i="12" s="1"/>
  <c r="FB190" i="12"/>
  <c r="FC190" i="12"/>
  <c r="Q189" i="5" s="1"/>
  <c r="FB191" i="12"/>
  <c r="FC191" i="12" s="1"/>
  <c r="FB192" i="12"/>
  <c r="FC192" i="12" s="1"/>
  <c r="Q191" i="5" s="1"/>
  <c r="FB193" i="12"/>
  <c r="FC193" i="12"/>
  <c r="R192" i="5" s="1"/>
  <c r="FB194" i="12"/>
  <c r="FC194" i="12" s="1"/>
  <c r="Q193" i="5" s="1"/>
  <c r="FB195" i="12"/>
  <c r="FC195" i="12" s="1"/>
  <c r="Q194" i="5" s="1"/>
  <c r="FB196" i="12"/>
  <c r="FC196" i="12" s="1"/>
  <c r="Q195" i="5" s="1"/>
  <c r="FB197" i="12"/>
  <c r="FC197" i="12" s="1"/>
  <c r="FB198" i="12"/>
  <c r="FC198" i="12"/>
  <c r="Q197" i="5" s="1"/>
  <c r="FB199" i="12"/>
  <c r="FC199" i="12"/>
  <c r="Q198" i="5" s="1"/>
  <c r="FB200" i="12"/>
  <c r="FC200" i="12" s="1"/>
  <c r="R199" i="5" s="1"/>
  <c r="FB201" i="12"/>
  <c r="FC201" i="12"/>
  <c r="Q200" i="5" s="1"/>
  <c r="FB202" i="12"/>
  <c r="FC202" i="12" s="1"/>
  <c r="Q201" i="5" s="1"/>
  <c r="FB203" i="12"/>
  <c r="FC203" i="12" s="1"/>
  <c r="Q202" i="5" s="1"/>
  <c r="FB204" i="12"/>
  <c r="FC204" i="12" s="1"/>
  <c r="Q203" i="5" s="1"/>
  <c r="FB205" i="12"/>
  <c r="FC205" i="12" s="1"/>
  <c r="FB206" i="12"/>
  <c r="FC206" i="12"/>
  <c r="Q205" i="5" s="1"/>
  <c r="FB207" i="12"/>
  <c r="FC207" i="12" s="1"/>
  <c r="FB208" i="12"/>
  <c r="FC208" i="12" s="1"/>
  <c r="R207" i="5" s="1"/>
  <c r="FB209" i="12"/>
  <c r="FC209" i="12"/>
  <c r="Q208" i="5" s="1"/>
  <c r="FB210" i="12"/>
  <c r="FC210" i="12" s="1"/>
  <c r="Q209" i="5" s="1"/>
  <c r="FB211" i="12"/>
  <c r="FC211" i="12" s="1"/>
  <c r="Q210" i="5" s="1"/>
  <c r="FB212" i="12"/>
  <c r="FC212" i="12" s="1"/>
  <c r="Q211" i="5" s="1"/>
  <c r="FB213" i="12"/>
  <c r="FC213" i="12" s="1"/>
  <c r="FB214" i="12"/>
  <c r="FC214" i="12"/>
  <c r="R213" i="5" s="1"/>
  <c r="FB215" i="12"/>
  <c r="FC215" i="12"/>
  <c r="Q214" i="5" s="1"/>
  <c r="FB216" i="12"/>
  <c r="FC216" i="12" s="1"/>
  <c r="R215" i="5" s="1"/>
  <c r="FB217" i="12"/>
  <c r="FC217" i="12"/>
  <c r="Q216" i="5" s="1"/>
  <c r="FB218" i="12"/>
  <c r="FC218" i="12" s="1"/>
  <c r="Q217" i="5" s="1"/>
  <c r="FB219" i="12"/>
  <c r="FC219" i="12" s="1"/>
  <c r="Q218" i="5" s="1"/>
  <c r="FB220" i="12"/>
  <c r="FC220" i="12" s="1"/>
  <c r="Q219" i="5" s="1"/>
  <c r="FB221" i="12"/>
  <c r="FC221" i="12" s="1"/>
  <c r="FB222" i="12"/>
  <c r="FC222" i="12"/>
  <c r="Q221" i="5" s="1"/>
  <c r="FB223" i="12"/>
  <c r="FC223" i="12" s="1"/>
  <c r="FB224" i="12"/>
  <c r="FC224" i="12" s="1"/>
  <c r="R223" i="5" s="1"/>
  <c r="FB225" i="12"/>
  <c r="FC225" i="12"/>
  <c r="Q224" i="5" s="1"/>
  <c r="FB226" i="12"/>
  <c r="FC226" i="12" s="1"/>
  <c r="Q225" i="5" s="1"/>
  <c r="FB227" i="12"/>
  <c r="FC227" i="12" s="1"/>
  <c r="FB228" i="12"/>
  <c r="FC228" i="12" s="1"/>
  <c r="Q227" i="5" s="1"/>
  <c r="FB229" i="12"/>
  <c r="FC229" i="12"/>
  <c r="Q228" i="5" s="1"/>
  <c r="FB230" i="12"/>
  <c r="FC230" i="12" s="1"/>
  <c r="FB231" i="12"/>
  <c r="FC231" i="12"/>
  <c r="Q230" i="5" s="1"/>
  <c r="FB232" i="12"/>
  <c r="FC232" i="12" s="1"/>
  <c r="R231" i="5" s="1"/>
  <c r="FB233" i="12"/>
  <c r="FC233" i="12" s="1"/>
  <c r="FB234" i="12"/>
  <c r="FC234" i="12" s="1"/>
  <c r="Q233" i="5" s="1"/>
  <c r="FB235" i="12"/>
  <c r="FC235" i="12"/>
  <c r="Q234" i="5" s="1"/>
  <c r="FB236" i="12"/>
  <c r="FC236" i="12" s="1"/>
  <c r="Q235" i="5" s="1"/>
  <c r="FB237" i="12"/>
  <c r="FC237" i="12"/>
  <c r="Q236" i="5" s="1"/>
  <c r="FB238" i="12"/>
  <c r="FC238" i="12"/>
  <c r="Q237" i="5" s="1"/>
  <c r="FB239" i="12"/>
  <c r="FC239" i="12" s="1"/>
  <c r="FB240" i="12"/>
  <c r="FC240" i="12" s="1"/>
  <c r="R239" i="5" s="1"/>
  <c r="FB241" i="12"/>
  <c r="FC241" i="12"/>
  <c r="Q240" i="5" s="1"/>
  <c r="FB242" i="12"/>
  <c r="FC242" i="12" s="1"/>
  <c r="Q241" i="5" s="1"/>
  <c r="FB243" i="12"/>
  <c r="FC243" i="12" s="1"/>
  <c r="FB244" i="12"/>
  <c r="FC244" i="12" s="1"/>
  <c r="Q243" i="5" s="1"/>
  <c r="FB245" i="12"/>
  <c r="FC245" i="12"/>
  <c r="Q244" i="5" s="1"/>
  <c r="FB246" i="12"/>
  <c r="FC246" i="12" s="1"/>
  <c r="FB247" i="12"/>
  <c r="FC247" i="12"/>
  <c r="R246" i="5" s="1"/>
  <c r="B247" i="12"/>
  <c r="C247" i="12"/>
  <c r="D247" i="12" s="1"/>
  <c r="E247" i="12"/>
  <c r="F247" i="12"/>
  <c r="EZ247" i="12" s="1"/>
  <c r="N246" i="5" s="1"/>
  <c r="G247" i="12"/>
  <c r="H247" i="12"/>
  <c r="I247" i="12"/>
  <c r="J247" i="12"/>
  <c r="K247" i="12"/>
  <c r="L247" i="12"/>
  <c r="M247" i="12"/>
  <c r="N247" i="12"/>
  <c r="O247" i="12"/>
  <c r="P247" i="12"/>
  <c r="Q247" i="12"/>
  <c r="R247" i="12"/>
  <c r="S247" i="12"/>
  <c r="T247" i="12"/>
  <c r="U247" i="12"/>
  <c r="V247" i="12"/>
  <c r="W247" i="12"/>
  <c r="X247" i="12"/>
  <c r="Y247" i="12"/>
  <c r="Z247" i="12"/>
  <c r="AA247" i="12"/>
  <c r="AB247" i="12"/>
  <c r="AC247" i="12"/>
  <c r="AD247" i="12"/>
  <c r="AE247" i="12"/>
  <c r="AF247" i="12"/>
  <c r="AG247" i="12"/>
  <c r="AH247" i="12"/>
  <c r="AI247" i="12"/>
  <c r="AJ247" i="12"/>
  <c r="AK247" i="12"/>
  <c r="AL247" i="12"/>
  <c r="AM247" i="12"/>
  <c r="AN247" i="12"/>
  <c r="AO247" i="12"/>
  <c r="AP247" i="12"/>
  <c r="AQ247" i="12"/>
  <c r="AR247" i="12"/>
  <c r="AS247" i="12"/>
  <c r="AT247" i="12"/>
  <c r="AU247" i="12"/>
  <c r="AV247" i="12"/>
  <c r="AW247" i="12"/>
  <c r="AX247" i="12"/>
  <c r="AY247" i="12"/>
  <c r="AZ247" i="12"/>
  <c r="BA247" i="12"/>
  <c r="BB247" i="12"/>
  <c r="BC247" i="12"/>
  <c r="BD247" i="12"/>
  <c r="BE247" i="12"/>
  <c r="BF247" i="12"/>
  <c r="BG247" i="12"/>
  <c r="BH247" i="12"/>
  <c r="BI247" i="12"/>
  <c r="BJ247" i="12"/>
  <c r="BK247" i="12"/>
  <c r="BL247" i="12"/>
  <c r="BM247" i="12"/>
  <c r="BN247" i="12"/>
  <c r="BO247" i="12"/>
  <c r="BP247" i="12"/>
  <c r="BQ247" i="12"/>
  <c r="BR247" i="12"/>
  <c r="BS247" i="12"/>
  <c r="BT247" i="12"/>
  <c r="BU247" i="12"/>
  <c r="BV247" i="12"/>
  <c r="BW247" i="12"/>
  <c r="BX247" i="12"/>
  <c r="BY247" i="12"/>
  <c r="BZ247" i="12"/>
  <c r="CA247" i="12"/>
  <c r="CB247" i="12"/>
  <c r="CC247" i="12"/>
  <c r="CD247" i="12"/>
  <c r="CE247" i="12"/>
  <c r="CF247" i="12"/>
  <c r="CG247" i="12"/>
  <c r="CH247" i="12"/>
  <c r="CI247" i="12"/>
  <c r="CJ247" i="12"/>
  <c r="CK247" i="12"/>
  <c r="CL247" i="12"/>
  <c r="CM247" i="12"/>
  <c r="CN247" i="12"/>
  <c r="CO247" i="12"/>
  <c r="CP247" i="12"/>
  <c r="CQ247" i="12"/>
  <c r="CR247" i="12"/>
  <c r="CS247" i="12"/>
  <c r="CT247" i="12"/>
  <c r="CU247" i="12"/>
  <c r="CV247" i="12"/>
  <c r="CW247" i="12"/>
  <c r="CX247" i="12"/>
  <c r="CY247" i="12"/>
  <c r="CZ247" i="12"/>
  <c r="DA247" i="12"/>
  <c r="DB247" i="12"/>
  <c r="DC247" i="12"/>
  <c r="DD247" i="12"/>
  <c r="DE247" i="12"/>
  <c r="DF247" i="12"/>
  <c r="DG247" i="12"/>
  <c r="DH247" i="12"/>
  <c r="DI247" i="12"/>
  <c r="DJ247" i="12"/>
  <c r="DK247" i="12"/>
  <c r="DL247" i="12"/>
  <c r="DM247" i="12"/>
  <c r="DN247" i="12"/>
  <c r="DO247" i="12"/>
  <c r="DP247" i="12"/>
  <c r="DQ247" i="12"/>
  <c r="DR247" i="12"/>
  <c r="DS247" i="12"/>
  <c r="DT247" i="12"/>
  <c r="DU247" i="12"/>
  <c r="DV247" i="12"/>
  <c r="DW247" i="12"/>
  <c r="DX247" i="12"/>
  <c r="DY247" i="12"/>
  <c r="DZ247" i="12"/>
  <c r="EA247" i="12"/>
  <c r="EB247" i="12"/>
  <c r="EC247" i="12"/>
  <c r="ED247" i="12"/>
  <c r="EE247" i="12"/>
  <c r="EF247" i="12"/>
  <c r="EG247" i="12"/>
  <c r="EH247" i="12"/>
  <c r="EI247" i="12"/>
  <c r="EJ247" i="12"/>
  <c r="EK247" i="12"/>
  <c r="EL247" i="12"/>
  <c r="EM247" i="12"/>
  <c r="EN247" i="12"/>
  <c r="EO247" i="12"/>
  <c r="EP247" i="12"/>
  <c r="EQ247" i="12"/>
  <c r="ER247" i="12"/>
  <c r="ES247" i="12"/>
  <c r="ET247" i="12"/>
  <c r="EU247" i="12"/>
  <c r="EV247" i="12"/>
  <c r="EW247" i="12"/>
  <c r="EX247" i="12"/>
  <c r="B184" i="12"/>
  <c r="C184" i="12"/>
  <c r="D184" i="12"/>
  <c r="E184" i="12"/>
  <c r="EZ184" i="12" s="1"/>
  <c r="N183" i="5" s="1"/>
  <c r="F184" i="12"/>
  <c r="G184" i="12"/>
  <c r="H184" i="12"/>
  <c r="I184" i="12"/>
  <c r="J184" i="12"/>
  <c r="K184" i="12"/>
  <c r="L184" i="12"/>
  <c r="M184" i="12"/>
  <c r="N184" i="12"/>
  <c r="O184" i="12"/>
  <c r="P184" i="12"/>
  <c r="Q184" i="12"/>
  <c r="R184" i="12"/>
  <c r="S184" i="12"/>
  <c r="T184" i="12"/>
  <c r="U184" i="12"/>
  <c r="V184" i="12"/>
  <c r="W184" i="12"/>
  <c r="X184" i="12"/>
  <c r="Y184" i="12"/>
  <c r="Z184" i="12"/>
  <c r="AA184" i="12"/>
  <c r="AB184" i="12"/>
  <c r="AC184" i="12"/>
  <c r="AD184" i="12"/>
  <c r="AE184" i="12"/>
  <c r="AF184" i="12"/>
  <c r="AG184" i="12"/>
  <c r="AH184" i="12"/>
  <c r="AI184" i="12"/>
  <c r="AJ184" i="12"/>
  <c r="AK184" i="12"/>
  <c r="AL184" i="12"/>
  <c r="AM184" i="12"/>
  <c r="AN184" i="12"/>
  <c r="AO184" i="12"/>
  <c r="AP184" i="12"/>
  <c r="AQ184" i="12"/>
  <c r="AR184" i="12"/>
  <c r="AS184" i="12"/>
  <c r="AT184" i="12"/>
  <c r="AU184" i="12"/>
  <c r="AV184" i="12"/>
  <c r="AW184" i="12"/>
  <c r="AX184" i="12"/>
  <c r="AY184" i="12"/>
  <c r="AZ184" i="12"/>
  <c r="BA184" i="12"/>
  <c r="BB184" i="12"/>
  <c r="BC184" i="12"/>
  <c r="BD184" i="12"/>
  <c r="BE184" i="12"/>
  <c r="BF184" i="12"/>
  <c r="BG184" i="12"/>
  <c r="BH184" i="12"/>
  <c r="BI184" i="12"/>
  <c r="BJ184" i="12"/>
  <c r="BK184" i="12"/>
  <c r="BL184" i="12"/>
  <c r="BM184" i="12"/>
  <c r="BN184" i="12"/>
  <c r="BO184" i="12"/>
  <c r="BP184" i="12"/>
  <c r="BQ184" i="12"/>
  <c r="BR184" i="12"/>
  <c r="BS184" i="12"/>
  <c r="BT184" i="12"/>
  <c r="BU184" i="12"/>
  <c r="BV184" i="12"/>
  <c r="BW184" i="12"/>
  <c r="BX184" i="12"/>
  <c r="BY184" i="12"/>
  <c r="BZ184" i="12"/>
  <c r="CA184" i="12"/>
  <c r="CB184" i="12"/>
  <c r="CC184" i="12"/>
  <c r="CD184" i="12"/>
  <c r="CE184" i="12"/>
  <c r="CF184" i="12"/>
  <c r="CG184" i="12"/>
  <c r="CH184" i="12"/>
  <c r="CI184" i="12"/>
  <c r="CJ184" i="12"/>
  <c r="CK184" i="12"/>
  <c r="CL184" i="12"/>
  <c r="CM184" i="12"/>
  <c r="CN184" i="12"/>
  <c r="CO184" i="12"/>
  <c r="CP184" i="12"/>
  <c r="CQ184" i="12"/>
  <c r="CR184" i="12"/>
  <c r="CS184" i="12"/>
  <c r="CT184" i="12"/>
  <c r="CU184" i="12"/>
  <c r="CV184" i="12"/>
  <c r="CW184" i="12"/>
  <c r="CX184" i="12"/>
  <c r="CY184" i="12"/>
  <c r="CZ184" i="12"/>
  <c r="DA184" i="12"/>
  <c r="DB184" i="12"/>
  <c r="DC184" i="12"/>
  <c r="DD184" i="12"/>
  <c r="DE184" i="12"/>
  <c r="DF184" i="12"/>
  <c r="DG184" i="12"/>
  <c r="DH184" i="12"/>
  <c r="DI184" i="12"/>
  <c r="DJ184" i="12"/>
  <c r="DK184" i="12"/>
  <c r="DL184" i="12"/>
  <c r="DM184" i="12"/>
  <c r="DN184" i="12"/>
  <c r="DO184" i="12"/>
  <c r="DP184" i="12"/>
  <c r="DQ184" i="12"/>
  <c r="DR184" i="12"/>
  <c r="DS184" i="12"/>
  <c r="DT184" i="12"/>
  <c r="DU184" i="12"/>
  <c r="DV184" i="12"/>
  <c r="DW184" i="12"/>
  <c r="DX184" i="12"/>
  <c r="DY184" i="12"/>
  <c r="DZ184" i="12"/>
  <c r="EA184" i="12"/>
  <c r="EB184" i="12"/>
  <c r="EC184" i="12"/>
  <c r="ED184" i="12"/>
  <c r="EE184" i="12"/>
  <c r="EF184" i="12"/>
  <c r="EG184" i="12"/>
  <c r="EH184" i="12"/>
  <c r="EI184" i="12"/>
  <c r="EJ184" i="12"/>
  <c r="EK184" i="12"/>
  <c r="EL184" i="12"/>
  <c r="EM184" i="12"/>
  <c r="EN184" i="12"/>
  <c r="EO184" i="12"/>
  <c r="EP184" i="12"/>
  <c r="EQ184" i="12"/>
  <c r="ER184" i="12"/>
  <c r="ES184" i="12"/>
  <c r="ET184" i="12"/>
  <c r="EU184" i="12"/>
  <c r="EV184" i="12"/>
  <c r="EW184" i="12"/>
  <c r="EX184" i="12"/>
  <c r="B185" i="12"/>
  <c r="C185" i="12"/>
  <c r="I185" i="12" s="1"/>
  <c r="F185" i="12"/>
  <c r="H185" i="12"/>
  <c r="K185" i="12"/>
  <c r="L185" i="12"/>
  <c r="M185" i="12"/>
  <c r="N185" i="12"/>
  <c r="P185" i="12"/>
  <c r="R185" i="12"/>
  <c r="S185" i="12"/>
  <c r="T185" i="12"/>
  <c r="U185" i="12"/>
  <c r="V185" i="12"/>
  <c r="X185" i="12"/>
  <c r="Z185" i="12"/>
  <c r="AA185" i="12"/>
  <c r="AB185" i="12"/>
  <c r="AC185" i="12"/>
  <c r="AD185" i="12"/>
  <c r="AF185" i="12"/>
  <c r="AH185" i="12"/>
  <c r="AI185" i="12"/>
  <c r="AJ185" i="12"/>
  <c r="AK185" i="12"/>
  <c r="AL185" i="12"/>
  <c r="AN185" i="12"/>
  <c r="AP185" i="12"/>
  <c r="AQ185" i="12"/>
  <c r="AR185" i="12"/>
  <c r="AS185" i="12"/>
  <c r="AT185" i="12"/>
  <c r="AV185" i="12"/>
  <c r="AX185" i="12"/>
  <c r="AY185" i="12"/>
  <c r="AZ185" i="12"/>
  <c r="BA185" i="12"/>
  <c r="BB185" i="12"/>
  <c r="BD185" i="12"/>
  <c r="BF185" i="12"/>
  <c r="BG185" i="12"/>
  <c r="BH185" i="12"/>
  <c r="BI185" i="12"/>
  <c r="BJ185" i="12"/>
  <c r="BL185" i="12"/>
  <c r="BN185" i="12"/>
  <c r="BO185" i="12"/>
  <c r="BP185" i="12"/>
  <c r="BQ185" i="12"/>
  <c r="BR185" i="12"/>
  <c r="BT185" i="12"/>
  <c r="BV185" i="12"/>
  <c r="BW185" i="12"/>
  <c r="BX185" i="12"/>
  <c r="BY185" i="12"/>
  <c r="BZ185" i="12"/>
  <c r="CB185" i="12"/>
  <c r="CD185" i="12"/>
  <c r="CE185" i="12"/>
  <c r="CF185" i="12"/>
  <c r="CG185" i="12"/>
  <c r="CH185" i="12"/>
  <c r="CJ185" i="12"/>
  <c r="CL185" i="12"/>
  <c r="CM185" i="12"/>
  <c r="CN185" i="12"/>
  <c r="CO185" i="12"/>
  <c r="CP185" i="12"/>
  <c r="CR185" i="12"/>
  <c r="CT185" i="12"/>
  <c r="CU185" i="12"/>
  <c r="CV185" i="12"/>
  <c r="CW185" i="12"/>
  <c r="CX185" i="12"/>
  <c r="CZ185" i="12"/>
  <c r="DB185" i="12"/>
  <c r="DC185" i="12"/>
  <c r="DD185" i="12"/>
  <c r="DE185" i="12"/>
  <c r="DF185" i="12"/>
  <c r="DH185" i="12"/>
  <c r="DJ185" i="12"/>
  <c r="DK185" i="12"/>
  <c r="DL185" i="12"/>
  <c r="DM185" i="12"/>
  <c r="DN185" i="12"/>
  <c r="DP185" i="12"/>
  <c r="DR185" i="12"/>
  <c r="DS185" i="12"/>
  <c r="DT185" i="12"/>
  <c r="DU185" i="12"/>
  <c r="DV185" i="12"/>
  <c r="DX185" i="12"/>
  <c r="DZ185" i="12"/>
  <c r="EA185" i="12"/>
  <c r="EB185" i="12"/>
  <c r="EC185" i="12"/>
  <c r="ED185" i="12"/>
  <c r="EF185" i="12"/>
  <c r="EH185" i="12"/>
  <c r="EI185" i="12"/>
  <c r="EJ185" i="12"/>
  <c r="EK185" i="12"/>
  <c r="EL185" i="12"/>
  <c r="EN185" i="12"/>
  <c r="EP185" i="12"/>
  <c r="EQ185" i="12"/>
  <c r="ER185" i="12"/>
  <c r="ES185" i="12"/>
  <c r="ET185" i="12"/>
  <c r="EV185" i="12"/>
  <c r="EX185" i="12"/>
  <c r="B186" i="12"/>
  <c r="C186" i="12"/>
  <c r="D186" i="12"/>
  <c r="E186" i="12"/>
  <c r="G186" i="12"/>
  <c r="I186" i="12"/>
  <c r="J186" i="12"/>
  <c r="L186" i="12"/>
  <c r="M186" i="12"/>
  <c r="O186" i="12"/>
  <c r="Q186" i="12"/>
  <c r="R186" i="12"/>
  <c r="S186" i="12"/>
  <c r="T186" i="12"/>
  <c r="W186" i="12"/>
  <c r="Y186" i="12"/>
  <c r="Z186" i="12"/>
  <c r="AA186" i="12"/>
  <c r="AB186" i="12"/>
  <c r="AC186" i="12"/>
  <c r="AE186" i="12"/>
  <c r="AH186" i="12"/>
  <c r="AI186" i="12"/>
  <c r="AJ186" i="12"/>
  <c r="AK186" i="12"/>
  <c r="AM186" i="12"/>
  <c r="AO186" i="12"/>
  <c r="AP186" i="12"/>
  <c r="AQ186" i="12"/>
  <c r="AR186" i="12"/>
  <c r="AS186" i="12"/>
  <c r="AU186" i="12"/>
  <c r="AW186" i="12"/>
  <c r="AX186" i="12"/>
  <c r="AY186" i="12"/>
  <c r="AZ186" i="12"/>
  <c r="BA186" i="12"/>
  <c r="BC186" i="12"/>
  <c r="BE186" i="12"/>
  <c r="BF186" i="12"/>
  <c r="BG186" i="12"/>
  <c r="BH186" i="12"/>
  <c r="BI186" i="12"/>
  <c r="BK186" i="12"/>
  <c r="BM186" i="12"/>
  <c r="BN186" i="12"/>
  <c r="BO186" i="12"/>
  <c r="BP186" i="12"/>
  <c r="BQ186" i="12"/>
  <c r="BS186" i="12"/>
  <c r="BU186" i="12"/>
  <c r="BV186" i="12"/>
  <c r="BW186" i="12"/>
  <c r="BX186" i="12"/>
  <c r="BY186" i="12"/>
  <c r="CA186" i="12"/>
  <c r="CC186" i="12"/>
  <c r="CD186" i="12"/>
  <c r="CE186" i="12"/>
  <c r="CF186" i="12"/>
  <c r="CG186" i="12"/>
  <c r="CI186" i="12"/>
  <c r="CK186" i="12"/>
  <c r="CL186" i="12"/>
  <c r="CM186" i="12"/>
  <c r="CN186" i="12"/>
  <c r="CO186" i="12"/>
  <c r="CQ186" i="12"/>
  <c r="CS186" i="12"/>
  <c r="CT186" i="12"/>
  <c r="CU186" i="12"/>
  <c r="CV186" i="12"/>
  <c r="CW186" i="12"/>
  <c r="CY186" i="12"/>
  <c r="DA186" i="12"/>
  <c r="DB186" i="12"/>
  <c r="DC186" i="12"/>
  <c r="DD186" i="12"/>
  <c r="DE186" i="12"/>
  <c r="DG186" i="12"/>
  <c r="DI186" i="12"/>
  <c r="DJ186" i="12"/>
  <c r="DK186" i="12"/>
  <c r="DL186" i="12"/>
  <c r="DM186" i="12"/>
  <c r="DO186" i="12"/>
  <c r="DQ186" i="12"/>
  <c r="DR186" i="12"/>
  <c r="DS186" i="12"/>
  <c r="DT186" i="12"/>
  <c r="DU186" i="12"/>
  <c r="DW186" i="12"/>
  <c r="DY186" i="12"/>
  <c r="DZ186" i="12"/>
  <c r="EA186" i="12"/>
  <c r="EB186" i="12"/>
  <c r="EC186" i="12"/>
  <c r="EE186" i="12"/>
  <c r="EG186" i="12"/>
  <c r="EH186" i="12"/>
  <c r="EI186" i="12"/>
  <c r="EJ186" i="12"/>
  <c r="EK186" i="12"/>
  <c r="EM186" i="12"/>
  <c r="EO186" i="12"/>
  <c r="EP186" i="12"/>
  <c r="EQ186" i="12"/>
  <c r="ER186" i="12"/>
  <c r="ES186" i="12"/>
  <c r="EU186" i="12"/>
  <c r="EW186" i="12"/>
  <c r="EX186" i="12"/>
  <c r="B187" i="12"/>
  <c r="C187" i="12"/>
  <c r="N187" i="12" s="1"/>
  <c r="AI187" i="12"/>
  <c r="BE187" i="12"/>
  <c r="CK187" i="12"/>
  <c r="DQ187" i="12"/>
  <c r="EL187" i="12"/>
  <c r="B188" i="12"/>
  <c r="O188" i="12" s="1"/>
  <c r="C188" i="12"/>
  <c r="E188" i="12" s="1"/>
  <c r="J188" i="12"/>
  <c r="M188" i="12"/>
  <c r="U188" i="12"/>
  <c r="X188" i="12"/>
  <c r="AF188" i="12"/>
  <c r="AH188" i="12"/>
  <c r="AP188" i="12"/>
  <c r="AS188" i="12"/>
  <c r="BA188" i="12"/>
  <c r="BC188" i="12"/>
  <c r="BD188" i="12"/>
  <c r="BI188" i="12"/>
  <c r="BL188" i="12"/>
  <c r="BM188" i="12"/>
  <c r="BN188" i="12"/>
  <c r="BT188" i="12"/>
  <c r="BV188" i="12"/>
  <c r="BW188" i="12"/>
  <c r="BY188" i="12"/>
  <c r="CD188" i="12"/>
  <c r="CG188" i="12"/>
  <c r="CI188" i="12"/>
  <c r="CJ188" i="12"/>
  <c r="CO188" i="12"/>
  <c r="CR188" i="12"/>
  <c r="CS188" i="12"/>
  <c r="CT188" i="12"/>
  <c r="CZ188" i="12"/>
  <c r="DB188" i="12"/>
  <c r="DC188" i="12"/>
  <c r="DE188" i="12"/>
  <c r="DJ188" i="12"/>
  <c r="DM188" i="12"/>
  <c r="DO188" i="12"/>
  <c r="DP188" i="12"/>
  <c r="DU188" i="12"/>
  <c r="DX188" i="12"/>
  <c r="DY188" i="12"/>
  <c r="DZ188" i="12"/>
  <c r="EF188" i="12"/>
  <c r="EH188" i="12"/>
  <c r="EI188" i="12"/>
  <c r="EK188" i="12"/>
  <c r="EP188" i="12"/>
  <c r="ES188" i="12"/>
  <c r="EU188" i="12"/>
  <c r="EV188" i="12"/>
  <c r="B189" i="12"/>
  <c r="C189" i="12"/>
  <c r="E189" i="12" s="1"/>
  <c r="D189" i="12"/>
  <c r="F189" i="12"/>
  <c r="G189" i="12"/>
  <c r="H189" i="12"/>
  <c r="I189" i="12"/>
  <c r="J189" i="12"/>
  <c r="L189" i="12"/>
  <c r="N189" i="12"/>
  <c r="O189" i="12"/>
  <c r="P189" i="12"/>
  <c r="Q189" i="12"/>
  <c r="R189" i="12"/>
  <c r="T189" i="12"/>
  <c r="V189" i="12"/>
  <c r="W189" i="12"/>
  <c r="X189" i="12"/>
  <c r="Y189" i="12"/>
  <c r="Z189" i="12"/>
  <c r="AB189" i="12"/>
  <c r="AD189" i="12"/>
  <c r="AE189" i="12"/>
  <c r="AF189" i="12"/>
  <c r="AG189" i="12"/>
  <c r="AH189" i="12"/>
  <c r="AJ189" i="12"/>
  <c r="AL189" i="12"/>
  <c r="AM189" i="12"/>
  <c r="AN189" i="12"/>
  <c r="AO189" i="12"/>
  <c r="AP189" i="12"/>
  <c r="AR189" i="12"/>
  <c r="AT189" i="12"/>
  <c r="AU189" i="12"/>
  <c r="AV189" i="12"/>
  <c r="AW189" i="12"/>
  <c r="AX189" i="12"/>
  <c r="AZ189" i="12"/>
  <c r="BB189" i="12"/>
  <c r="BC189" i="12"/>
  <c r="BD189" i="12"/>
  <c r="BE189" i="12"/>
  <c r="BF189" i="12"/>
  <c r="BG189" i="12"/>
  <c r="BH189" i="12"/>
  <c r="BJ189" i="12"/>
  <c r="BK189" i="12"/>
  <c r="BL189" i="12"/>
  <c r="BM189" i="12"/>
  <c r="BN189" i="12"/>
  <c r="BO189" i="12"/>
  <c r="BP189" i="12"/>
  <c r="BR189" i="12"/>
  <c r="BS189" i="12"/>
  <c r="BT189" i="12"/>
  <c r="BU189" i="12"/>
  <c r="BV189" i="12"/>
  <c r="BW189" i="12"/>
  <c r="BX189" i="12"/>
  <c r="BY189" i="12"/>
  <c r="BZ189" i="12"/>
  <c r="CA189" i="12"/>
  <c r="CB189" i="12"/>
  <c r="CC189" i="12"/>
  <c r="CD189" i="12"/>
  <c r="CE189" i="12"/>
  <c r="CF189" i="12"/>
  <c r="CG189" i="12"/>
  <c r="CH189" i="12"/>
  <c r="CI189" i="12"/>
  <c r="CJ189" i="12"/>
  <c r="CK189" i="12"/>
  <c r="CL189" i="12"/>
  <c r="CM189" i="12"/>
  <c r="CN189" i="12"/>
  <c r="CO189" i="12"/>
  <c r="CP189" i="12"/>
  <c r="CQ189" i="12"/>
  <c r="CR189" i="12"/>
  <c r="CS189" i="12"/>
  <c r="CT189" i="12"/>
  <c r="CU189" i="12"/>
  <c r="CV189" i="12"/>
  <c r="CW189" i="12"/>
  <c r="CX189" i="12"/>
  <c r="CY189" i="12"/>
  <c r="CZ189" i="12"/>
  <c r="DA189" i="12"/>
  <c r="DB189" i="12"/>
  <c r="DC189" i="12"/>
  <c r="DD189" i="12"/>
  <c r="DE189" i="12"/>
  <c r="DF189" i="12"/>
  <c r="DG189" i="12"/>
  <c r="DH189" i="12"/>
  <c r="DI189" i="12"/>
  <c r="DJ189" i="12"/>
  <c r="DK189" i="12"/>
  <c r="DL189" i="12"/>
  <c r="DM189" i="12"/>
  <c r="DN189" i="12"/>
  <c r="DO189" i="12"/>
  <c r="DP189" i="12"/>
  <c r="DQ189" i="12"/>
  <c r="DR189" i="12"/>
  <c r="DS189" i="12"/>
  <c r="DT189" i="12"/>
  <c r="DU189" i="12"/>
  <c r="DV189" i="12"/>
  <c r="DW189" i="12"/>
  <c r="DX189" i="12"/>
  <c r="DY189" i="12"/>
  <c r="DZ189" i="12"/>
  <c r="EA189" i="12"/>
  <c r="EB189" i="12"/>
  <c r="EC189" i="12"/>
  <c r="ED189" i="12"/>
  <c r="EE189" i="12"/>
  <c r="EF189" i="12"/>
  <c r="EG189" i="12"/>
  <c r="EH189" i="12"/>
  <c r="EI189" i="12"/>
  <c r="EJ189" i="12"/>
  <c r="EK189" i="12"/>
  <c r="EL189" i="12"/>
  <c r="EM189" i="12"/>
  <c r="EN189" i="12"/>
  <c r="EO189" i="12"/>
  <c r="EP189" i="12"/>
  <c r="EQ189" i="12"/>
  <c r="ER189" i="12"/>
  <c r="ES189" i="12"/>
  <c r="ET189" i="12"/>
  <c r="EU189" i="12"/>
  <c r="EV189" i="12"/>
  <c r="EW189" i="12"/>
  <c r="EX189" i="12"/>
  <c r="B190" i="12"/>
  <c r="C190" i="12"/>
  <c r="AK190" i="12" s="1"/>
  <c r="E190" i="12"/>
  <c r="DY190" i="12"/>
  <c r="EA190" i="12"/>
  <c r="B191" i="12"/>
  <c r="C191" i="12"/>
  <c r="BH191" i="12"/>
  <c r="CF191" i="12"/>
  <c r="CJ191" i="12"/>
  <c r="DJ191" i="12"/>
  <c r="DL191" i="12"/>
  <c r="B192" i="12"/>
  <c r="S192" i="12" s="1"/>
  <c r="C192" i="12"/>
  <c r="G192" i="12"/>
  <c r="H192" i="12"/>
  <c r="I192" i="12"/>
  <c r="L192" i="12"/>
  <c r="R192" i="12"/>
  <c r="X192" i="12"/>
  <c r="Y192" i="12"/>
  <c r="AA192" i="12"/>
  <c r="AB192" i="12"/>
  <c r="AI192" i="12"/>
  <c r="AN192" i="12"/>
  <c r="AO192" i="12"/>
  <c r="AR192" i="12"/>
  <c r="AU192" i="12"/>
  <c r="AY192" i="12"/>
  <c r="BE192" i="12"/>
  <c r="BG192" i="12"/>
  <c r="BH192" i="12"/>
  <c r="BI192" i="12"/>
  <c r="BP192" i="12"/>
  <c r="BS192" i="12"/>
  <c r="BV192" i="12"/>
  <c r="BW192" i="12"/>
  <c r="BY192" i="12"/>
  <c r="CE192" i="12"/>
  <c r="CF192" i="12"/>
  <c r="CI192" i="12"/>
  <c r="CJ192" i="12"/>
  <c r="CK192" i="12"/>
  <c r="CN192" i="12"/>
  <c r="CS192" i="12"/>
  <c r="CT192" i="12"/>
  <c r="CW192" i="12"/>
  <c r="CY192" i="12"/>
  <c r="DA192" i="12"/>
  <c r="DB192" i="12"/>
  <c r="DH192" i="12"/>
  <c r="DJ192" i="12"/>
  <c r="DK192" i="12"/>
  <c r="DL192" i="12"/>
  <c r="DP192" i="12"/>
  <c r="DQ192" i="12"/>
  <c r="DU192" i="12"/>
  <c r="DY192" i="12"/>
  <c r="DZ192" i="12"/>
  <c r="EB192" i="12"/>
  <c r="EC192" i="12"/>
  <c r="EE192" i="12"/>
  <c r="EK192" i="12"/>
  <c r="EM192" i="12"/>
  <c r="EN192" i="12"/>
  <c r="EQ192" i="12"/>
  <c r="ER192" i="12"/>
  <c r="ET192" i="12"/>
  <c r="B193" i="12"/>
  <c r="O193" i="12" s="1"/>
  <c r="C193" i="12"/>
  <c r="E193" i="12"/>
  <c r="F193" i="12"/>
  <c r="G193" i="12"/>
  <c r="J193" i="12"/>
  <c r="N193" i="12"/>
  <c r="R193" i="12"/>
  <c r="S193" i="12"/>
  <c r="U193" i="12"/>
  <c r="V193" i="12"/>
  <c r="AA193" i="12"/>
  <c r="AD193" i="12"/>
  <c r="AE193" i="12"/>
  <c r="AH193" i="12"/>
  <c r="AI193" i="12"/>
  <c r="AM193" i="12"/>
  <c r="AQ193" i="12"/>
  <c r="AS193" i="12"/>
  <c r="AT193" i="12"/>
  <c r="AU193" i="12"/>
  <c r="BA193" i="12"/>
  <c r="BC193" i="12"/>
  <c r="BF193" i="12"/>
  <c r="BG193" i="12"/>
  <c r="BI193" i="12"/>
  <c r="BN193" i="12"/>
  <c r="BQ193" i="12"/>
  <c r="BR193" i="12"/>
  <c r="BS193" i="12"/>
  <c r="BV193" i="12"/>
  <c r="BZ193" i="12"/>
  <c r="CD193" i="12"/>
  <c r="CE193" i="12"/>
  <c r="CG193" i="12"/>
  <c r="CH193" i="12"/>
  <c r="CM193" i="12"/>
  <c r="CP193" i="12"/>
  <c r="CQ193" i="12"/>
  <c r="CT193" i="12"/>
  <c r="CU193" i="12"/>
  <c r="CY193" i="12"/>
  <c r="DC193" i="12"/>
  <c r="DE193" i="12"/>
  <c r="DF193" i="12"/>
  <c r="DG193" i="12"/>
  <c r="DM193" i="12"/>
  <c r="DO193" i="12"/>
  <c r="DR193" i="12"/>
  <c r="DS193" i="12"/>
  <c r="DU193" i="12"/>
  <c r="DZ193" i="12"/>
  <c r="EC193" i="12"/>
  <c r="ED193" i="12"/>
  <c r="EE193" i="12"/>
  <c r="EH193" i="12"/>
  <c r="EK193" i="12"/>
  <c r="EM193" i="12"/>
  <c r="EP193" i="12"/>
  <c r="EQ193" i="12"/>
  <c r="ER193" i="12"/>
  <c r="EU193" i="12"/>
  <c r="B194" i="12"/>
  <c r="C194" i="12"/>
  <c r="D194" i="12"/>
  <c r="E194" i="12"/>
  <c r="L194" i="12"/>
  <c r="M194" i="12"/>
  <c r="N194" i="12"/>
  <c r="Q194" i="12"/>
  <c r="Y194" i="12"/>
  <c r="Z194" i="12"/>
  <c r="AA194" i="12"/>
  <c r="AH194" i="12"/>
  <c r="AI194" i="12"/>
  <c r="AJ194" i="12"/>
  <c r="AK194" i="12"/>
  <c r="AS194" i="12"/>
  <c r="AT194" i="12"/>
  <c r="AW194" i="12"/>
  <c r="BB194" i="12"/>
  <c r="BE194" i="12"/>
  <c r="BF194" i="12"/>
  <c r="BG194" i="12"/>
  <c r="BO194" i="12"/>
  <c r="BP194" i="12"/>
  <c r="BQ194" i="12"/>
  <c r="BX194" i="12"/>
  <c r="BY194" i="12"/>
  <c r="BZ194" i="12"/>
  <c r="CC194" i="12"/>
  <c r="CK194" i="12"/>
  <c r="CL194" i="12"/>
  <c r="CM194" i="12"/>
  <c r="CT194" i="12"/>
  <c r="CU194" i="12"/>
  <c r="CV194" i="12"/>
  <c r="CW194" i="12"/>
  <c r="DE194" i="12"/>
  <c r="DF194" i="12"/>
  <c r="DI194" i="12"/>
  <c r="DN194" i="12"/>
  <c r="DQ194" i="12"/>
  <c r="DR194" i="12"/>
  <c r="DS194" i="12"/>
  <c r="EA194" i="12"/>
  <c r="EB194" i="12"/>
  <c r="EC194" i="12"/>
  <c r="EJ194" i="12"/>
  <c r="EK194" i="12"/>
  <c r="EL194" i="12"/>
  <c r="EO194" i="12"/>
  <c r="EW194" i="12"/>
  <c r="EX194" i="12"/>
  <c r="B195" i="12"/>
  <c r="C195" i="12"/>
  <c r="I195" i="12"/>
  <c r="J195" i="12"/>
  <c r="K195" i="12"/>
  <c r="S195" i="12"/>
  <c r="T195" i="12"/>
  <c r="U195" i="12"/>
  <c r="X195" i="12"/>
  <c r="Z195" i="12"/>
  <c r="AF195" i="12"/>
  <c r="AH195" i="12"/>
  <c r="AI195" i="12"/>
  <c r="AJ195" i="12"/>
  <c r="AK195" i="12"/>
  <c r="AR195" i="12"/>
  <c r="AS195" i="12"/>
  <c r="AV195" i="12"/>
  <c r="AX195" i="12"/>
  <c r="AY195" i="12"/>
  <c r="BF195" i="12"/>
  <c r="BG195" i="12"/>
  <c r="BH195" i="12"/>
  <c r="BI195" i="12"/>
  <c r="BL195" i="12"/>
  <c r="BQ195" i="12"/>
  <c r="BT195" i="12"/>
  <c r="BV195" i="12"/>
  <c r="BW195" i="12"/>
  <c r="BX195" i="12"/>
  <c r="CE195" i="12"/>
  <c r="CF195" i="12"/>
  <c r="CG195" i="12"/>
  <c r="CJ195" i="12"/>
  <c r="CL195" i="12"/>
  <c r="CR195" i="12"/>
  <c r="CT195" i="12"/>
  <c r="CU195" i="12"/>
  <c r="CV195" i="12"/>
  <c r="CW195" i="12"/>
  <c r="DD195" i="12"/>
  <c r="DE195" i="12"/>
  <c r="DH195" i="12"/>
  <c r="DJ195" i="12"/>
  <c r="DK195" i="12"/>
  <c r="DR195" i="12"/>
  <c r="DS195" i="12"/>
  <c r="DT195" i="12"/>
  <c r="DU195" i="12"/>
  <c r="DX195" i="12"/>
  <c r="EC195" i="12"/>
  <c r="EF195" i="12"/>
  <c r="EH195" i="12"/>
  <c r="EI195" i="12"/>
  <c r="EJ195" i="12"/>
  <c r="EQ195" i="12"/>
  <c r="ER195" i="12"/>
  <c r="ES195" i="12"/>
  <c r="EV195" i="12"/>
  <c r="EX195" i="12"/>
  <c r="B196" i="12"/>
  <c r="C196" i="12"/>
  <c r="D196" i="12"/>
  <c r="G196" i="12"/>
  <c r="I196" i="12"/>
  <c r="J196" i="12"/>
  <c r="K196" i="12"/>
  <c r="L196" i="12"/>
  <c r="Q196" i="12"/>
  <c r="R196" i="12"/>
  <c r="S196" i="12"/>
  <c r="T196" i="12"/>
  <c r="W196" i="12"/>
  <c r="Y196" i="12"/>
  <c r="Z196" i="12"/>
  <c r="AB196" i="12"/>
  <c r="AE196" i="12"/>
  <c r="AG196" i="12"/>
  <c r="AH196" i="12"/>
  <c r="AI196" i="12"/>
  <c r="AJ196" i="12"/>
  <c r="AM196" i="12"/>
  <c r="AP196" i="12"/>
  <c r="AQ196" i="12"/>
  <c r="AR196" i="12"/>
  <c r="AU196" i="12"/>
  <c r="AW196" i="12"/>
  <c r="AX196" i="12"/>
  <c r="AY196" i="12"/>
  <c r="BC196" i="12"/>
  <c r="BE196" i="12"/>
  <c r="BF196" i="12"/>
  <c r="BG196" i="12"/>
  <c r="BH196" i="12"/>
  <c r="BK196" i="12"/>
  <c r="BM196" i="12"/>
  <c r="BO196" i="12"/>
  <c r="BP196" i="12"/>
  <c r="BS196" i="12"/>
  <c r="BU196" i="12"/>
  <c r="BV196" i="12"/>
  <c r="BW196" i="12"/>
  <c r="BX196" i="12"/>
  <c r="CC196" i="12"/>
  <c r="CD196" i="12"/>
  <c r="CE196" i="12"/>
  <c r="CF196" i="12"/>
  <c r="CI196" i="12"/>
  <c r="CK196" i="12"/>
  <c r="CL196" i="12"/>
  <c r="CN196" i="12"/>
  <c r="CQ196" i="12"/>
  <c r="CS196" i="12"/>
  <c r="CT196" i="12"/>
  <c r="CU196" i="12"/>
  <c r="CV196" i="12"/>
  <c r="CY196" i="12"/>
  <c r="DB196" i="12"/>
  <c r="DC196" i="12"/>
  <c r="DD196" i="12"/>
  <c r="DG196" i="12"/>
  <c r="DI196" i="12"/>
  <c r="DJ196" i="12"/>
  <c r="DK196" i="12"/>
  <c r="DO196" i="12"/>
  <c r="DQ196" i="12"/>
  <c r="DR196" i="12"/>
  <c r="DS196" i="12"/>
  <c r="DT196" i="12"/>
  <c r="DW196" i="12"/>
  <c r="DY196" i="12"/>
  <c r="EA196" i="12"/>
  <c r="EB196" i="12"/>
  <c r="EE196" i="12"/>
  <c r="EG196" i="12"/>
  <c r="EH196" i="12"/>
  <c r="EI196" i="12"/>
  <c r="EJ196" i="12"/>
  <c r="EO196" i="12"/>
  <c r="EP196" i="12"/>
  <c r="EQ196" i="12"/>
  <c r="ER196" i="12"/>
  <c r="EU196" i="12"/>
  <c r="EW196" i="12"/>
  <c r="EX196" i="12"/>
  <c r="B197" i="12"/>
  <c r="C197" i="12"/>
  <c r="F197" i="12"/>
  <c r="H197" i="12"/>
  <c r="I197" i="12"/>
  <c r="J197" i="12"/>
  <c r="K197" i="12"/>
  <c r="N197" i="12"/>
  <c r="Q197" i="12"/>
  <c r="R197" i="12"/>
  <c r="S197" i="12"/>
  <c r="V197" i="12"/>
  <c r="X197" i="12"/>
  <c r="Y197" i="12"/>
  <c r="Z197" i="12"/>
  <c r="AD197" i="12"/>
  <c r="AF197" i="12"/>
  <c r="AG197" i="12"/>
  <c r="AH197" i="12"/>
  <c r="AI197" i="12"/>
  <c r="AL197" i="12"/>
  <c r="AN197" i="12"/>
  <c r="AP197" i="12"/>
  <c r="AQ197" i="12"/>
  <c r="AT197" i="12"/>
  <c r="AV197" i="12"/>
  <c r="AW197" i="12"/>
  <c r="AX197" i="12"/>
  <c r="AY197" i="12"/>
  <c r="BC197" i="12"/>
  <c r="BD197" i="12"/>
  <c r="BE197" i="12"/>
  <c r="BF197" i="12"/>
  <c r="BG197" i="12"/>
  <c r="BJ197" i="12"/>
  <c r="BK197" i="12"/>
  <c r="BM197" i="12"/>
  <c r="BN197" i="12"/>
  <c r="BO197" i="12"/>
  <c r="BR197" i="12"/>
  <c r="BS197" i="12"/>
  <c r="BT197" i="12"/>
  <c r="BU197" i="12"/>
  <c r="BW197" i="12"/>
  <c r="BZ197" i="12"/>
  <c r="CA197" i="12"/>
  <c r="CB197" i="12"/>
  <c r="CC197" i="12"/>
  <c r="CD197" i="12"/>
  <c r="CE197" i="12"/>
  <c r="CI197" i="12"/>
  <c r="CJ197" i="12"/>
  <c r="CK197" i="12"/>
  <c r="CL197" i="12"/>
  <c r="CM197" i="12"/>
  <c r="CP197" i="12"/>
  <c r="CQ197" i="12"/>
  <c r="CS197" i="12"/>
  <c r="CT197" i="12"/>
  <c r="CU197" i="12"/>
  <c r="CX197" i="12"/>
  <c r="CY197" i="12"/>
  <c r="CZ197" i="12"/>
  <c r="DA197" i="12"/>
  <c r="DC197" i="12"/>
  <c r="DF197" i="12"/>
  <c r="DG197" i="12"/>
  <c r="DH197" i="12"/>
  <c r="DI197" i="12"/>
  <c r="DJ197" i="12"/>
  <c r="DK197" i="12"/>
  <c r="DO197" i="12"/>
  <c r="DP197" i="12"/>
  <c r="DQ197" i="12"/>
  <c r="DR197" i="12"/>
  <c r="DS197" i="12"/>
  <c r="DV197" i="12"/>
  <c r="DW197" i="12"/>
  <c r="DY197" i="12"/>
  <c r="DZ197" i="12"/>
  <c r="EA197" i="12"/>
  <c r="ED197" i="12"/>
  <c r="EE197" i="12"/>
  <c r="EF197" i="12"/>
  <c r="EG197" i="12"/>
  <c r="EI197" i="12"/>
  <c r="EL197" i="12"/>
  <c r="EM197" i="12"/>
  <c r="EN197" i="12"/>
  <c r="EO197" i="12"/>
  <c r="EP197" i="12"/>
  <c r="EQ197" i="12"/>
  <c r="EU197" i="12"/>
  <c r="EV197" i="12"/>
  <c r="EW197" i="12"/>
  <c r="EX197" i="12"/>
  <c r="B198" i="12"/>
  <c r="R198" i="12" s="1"/>
  <c r="C198" i="12"/>
  <c r="H198" i="12"/>
  <c r="O198" i="12"/>
  <c r="V198" i="12"/>
  <c r="AE198" i="12"/>
  <c r="AH198" i="12"/>
  <c r="AS198" i="12"/>
  <c r="AX198" i="12"/>
  <c r="BE198" i="12"/>
  <c r="BL198" i="12"/>
  <c r="BU198" i="12"/>
  <c r="BZ198" i="12"/>
  <c r="CA198" i="12"/>
  <c r="CI198" i="12"/>
  <c r="CP198" i="12"/>
  <c r="CQ198" i="12"/>
  <c r="CW198" i="12"/>
  <c r="DB198" i="12"/>
  <c r="DE198" i="12"/>
  <c r="DM198" i="12"/>
  <c r="DP198" i="12"/>
  <c r="DQ198" i="12"/>
  <c r="DX198" i="12"/>
  <c r="ED198" i="12"/>
  <c r="EE198" i="12"/>
  <c r="EI198" i="12"/>
  <c r="EN198" i="12"/>
  <c r="EO198" i="12"/>
  <c r="EU198" i="12"/>
  <c r="EX198" i="12"/>
  <c r="B199" i="12"/>
  <c r="M199" i="12" s="1"/>
  <c r="C199" i="12"/>
  <c r="G199" i="12"/>
  <c r="J199" i="12"/>
  <c r="L199" i="12"/>
  <c r="Q199" i="12"/>
  <c r="U199" i="12"/>
  <c r="V199" i="12"/>
  <c r="AB199" i="12"/>
  <c r="AE199" i="12"/>
  <c r="AG199" i="12"/>
  <c r="AL199" i="12"/>
  <c r="AP199" i="12"/>
  <c r="AR199" i="12"/>
  <c r="AV199" i="12"/>
  <c r="BA199" i="12"/>
  <c r="BB199" i="12"/>
  <c r="BF199" i="12"/>
  <c r="BK199" i="12"/>
  <c r="BL199" i="12"/>
  <c r="BR199" i="12"/>
  <c r="BU199" i="12"/>
  <c r="BV199" i="12"/>
  <c r="CB199" i="12"/>
  <c r="CF199" i="12"/>
  <c r="CG199" i="12"/>
  <c r="CL199" i="12"/>
  <c r="CP199" i="12"/>
  <c r="CQ199" i="12"/>
  <c r="CW199" i="12"/>
  <c r="CZ199" i="12"/>
  <c r="DB199" i="12"/>
  <c r="DG199" i="12"/>
  <c r="DL199" i="12"/>
  <c r="DM199" i="12"/>
  <c r="DQ199" i="12"/>
  <c r="DV199" i="12"/>
  <c r="DW199" i="12"/>
  <c r="EB199" i="12"/>
  <c r="EF199" i="12"/>
  <c r="EG199" i="12"/>
  <c r="EM199" i="12"/>
  <c r="EP199" i="12"/>
  <c r="ER199" i="12"/>
  <c r="EW199" i="12"/>
  <c r="B200" i="12"/>
  <c r="C200" i="12"/>
  <c r="W200" i="12"/>
  <c r="Y200" i="12"/>
  <c r="AD200" i="12"/>
  <c r="AV200" i="12"/>
  <c r="AZ200" i="12"/>
  <c r="BA200" i="12"/>
  <c r="BS200" i="12"/>
  <c r="BX200" i="12"/>
  <c r="CA200" i="12"/>
  <c r="CT200" i="12"/>
  <c r="CU200" i="12"/>
  <c r="CY200" i="12"/>
  <c r="DR200" i="12"/>
  <c r="DU200" i="12"/>
  <c r="DV200" i="12"/>
  <c r="EN200" i="12"/>
  <c r="ES200" i="12"/>
  <c r="EV200" i="12"/>
  <c r="B201" i="12"/>
  <c r="C201" i="12"/>
  <c r="D201" i="12" s="1"/>
  <c r="E201" i="12"/>
  <c r="G201" i="12"/>
  <c r="I201" i="12"/>
  <c r="J201" i="12"/>
  <c r="L201" i="12"/>
  <c r="N201" i="12"/>
  <c r="Q201" i="12"/>
  <c r="R201" i="12"/>
  <c r="S201" i="12"/>
  <c r="U201" i="12"/>
  <c r="W201" i="12"/>
  <c r="Z201" i="12"/>
  <c r="AA201" i="12"/>
  <c r="AB201" i="12"/>
  <c r="AD201" i="12"/>
  <c r="AG201" i="12"/>
  <c r="AI201" i="12"/>
  <c r="AJ201" i="12"/>
  <c r="AK201" i="12"/>
  <c r="AM201" i="12"/>
  <c r="AP201" i="12"/>
  <c r="AR201" i="12"/>
  <c r="AS201" i="12"/>
  <c r="AT201" i="12"/>
  <c r="AW201" i="12"/>
  <c r="AY201" i="12"/>
  <c r="BA201" i="12"/>
  <c r="BB201" i="12"/>
  <c r="BC201" i="12"/>
  <c r="BF201" i="12"/>
  <c r="BH201" i="12"/>
  <c r="BJ201" i="12"/>
  <c r="BK201" i="12"/>
  <c r="BM201" i="12"/>
  <c r="BO201" i="12"/>
  <c r="BQ201" i="12"/>
  <c r="BS201" i="12"/>
  <c r="BU201" i="12"/>
  <c r="BV201" i="12"/>
  <c r="BX201" i="12"/>
  <c r="BZ201" i="12"/>
  <c r="CC201" i="12"/>
  <c r="CD201" i="12"/>
  <c r="CE201" i="12"/>
  <c r="CG201" i="12"/>
  <c r="CI201" i="12"/>
  <c r="CL201" i="12"/>
  <c r="CM201" i="12"/>
  <c r="CN201" i="12"/>
  <c r="CP201" i="12"/>
  <c r="CS201" i="12"/>
  <c r="CU201" i="12"/>
  <c r="CV201" i="12"/>
  <c r="CW201" i="12"/>
  <c r="CY201" i="12"/>
  <c r="DB201" i="12"/>
  <c r="DD201" i="12"/>
  <c r="DE201" i="12"/>
  <c r="DF201" i="12"/>
  <c r="DI201" i="12"/>
  <c r="DK201" i="12"/>
  <c r="DM201" i="12"/>
  <c r="DN201" i="12"/>
  <c r="DO201" i="12"/>
  <c r="DR201" i="12"/>
  <c r="DT201" i="12"/>
  <c r="DV201" i="12"/>
  <c r="DW201" i="12"/>
  <c r="DY201" i="12"/>
  <c r="EA201" i="12"/>
  <c r="EC201" i="12"/>
  <c r="EE201" i="12"/>
  <c r="EG201" i="12"/>
  <c r="EH201" i="12"/>
  <c r="EI201" i="12"/>
  <c r="EJ201" i="12"/>
  <c r="EL201" i="12"/>
  <c r="EO201" i="12"/>
  <c r="EP201" i="12"/>
  <c r="EQ201" i="12"/>
  <c r="ER201" i="12"/>
  <c r="ES201" i="12"/>
  <c r="EU201" i="12"/>
  <c r="EX201" i="12"/>
  <c r="B202" i="12"/>
  <c r="K202" i="12" s="1"/>
  <c r="C202" i="12"/>
  <c r="E202" i="12" s="1"/>
  <c r="L202" i="12"/>
  <c r="N202" i="12"/>
  <c r="Q202" i="12"/>
  <c r="Z202" i="12"/>
  <c r="AB202" i="12"/>
  <c r="AC202" i="12"/>
  <c r="AD202" i="12"/>
  <c r="AN202" i="12"/>
  <c r="AP202" i="12"/>
  <c r="AR202" i="12"/>
  <c r="AT202" i="12"/>
  <c r="BD202" i="12"/>
  <c r="BE202" i="12"/>
  <c r="BF202" i="12"/>
  <c r="BH202" i="12"/>
  <c r="BQ202" i="12"/>
  <c r="BT202" i="12"/>
  <c r="BV202" i="12"/>
  <c r="BW202" i="12"/>
  <c r="CF202" i="12"/>
  <c r="CG202" i="12"/>
  <c r="CJ202" i="12"/>
  <c r="CL202" i="12"/>
  <c r="CU202" i="12"/>
  <c r="CW202" i="12"/>
  <c r="CX202" i="12"/>
  <c r="CZ202" i="12"/>
  <c r="DI202" i="12"/>
  <c r="DK202" i="12"/>
  <c r="DM202" i="12"/>
  <c r="DP202" i="12"/>
  <c r="DY202" i="12"/>
  <c r="DZ202" i="12"/>
  <c r="EA202" i="12"/>
  <c r="EC202" i="12"/>
  <c r="EL202" i="12"/>
  <c r="EO202" i="12"/>
  <c r="EQ202" i="12"/>
  <c r="ER202" i="12"/>
  <c r="B203" i="12"/>
  <c r="C203" i="12"/>
  <c r="D203" i="12"/>
  <c r="E203" i="12"/>
  <c r="H203" i="12"/>
  <c r="Q203" i="12"/>
  <c r="AF203" i="12"/>
  <c r="AG203" i="12"/>
  <c r="AI203" i="12"/>
  <c r="AK203" i="12"/>
  <c r="AU203" i="12"/>
  <c r="BH203" i="12"/>
  <c r="BK203" i="12"/>
  <c r="BM203" i="12"/>
  <c r="BO203" i="12"/>
  <c r="BX203" i="12"/>
  <c r="CL203" i="12"/>
  <c r="CN203" i="12"/>
  <c r="CQ203" i="12"/>
  <c r="CR203" i="12"/>
  <c r="DA203" i="12"/>
  <c r="DP203" i="12"/>
  <c r="DR203" i="12"/>
  <c r="DS203" i="12"/>
  <c r="DT203" i="12"/>
  <c r="EB203" i="12"/>
  <c r="EN203" i="12"/>
  <c r="EO203" i="12"/>
  <c r="EQ203" i="12"/>
  <c r="ES203" i="12"/>
  <c r="B204" i="12"/>
  <c r="C204" i="12"/>
  <c r="G204" i="12" s="1"/>
  <c r="F204" i="12"/>
  <c r="O204" i="12"/>
  <c r="P204" i="12"/>
  <c r="Q204" i="12"/>
  <c r="R204" i="12"/>
  <c r="Z204" i="12"/>
  <c r="AA204" i="12"/>
  <c r="AB204" i="12"/>
  <c r="AL204" i="12"/>
  <c r="AN204" i="12"/>
  <c r="AP204" i="12"/>
  <c r="AQ204" i="12"/>
  <c r="AY204" i="12"/>
  <c r="AZ204" i="12"/>
  <c r="BB204" i="12"/>
  <c r="BK204" i="12"/>
  <c r="BL204" i="12"/>
  <c r="BM204" i="12"/>
  <c r="BO204" i="12"/>
  <c r="BV204" i="12"/>
  <c r="BX204" i="12"/>
  <c r="CA204" i="12"/>
  <c r="CJ204" i="12"/>
  <c r="CK204" i="12"/>
  <c r="CL204" i="12"/>
  <c r="CM204" i="12"/>
  <c r="CU204" i="12"/>
  <c r="CV204" i="12"/>
  <c r="CX204" i="12"/>
  <c r="DG204" i="12"/>
  <c r="DI204" i="12"/>
  <c r="DK204" i="12"/>
  <c r="DL204" i="12"/>
  <c r="DT204" i="12"/>
  <c r="DV204" i="12"/>
  <c r="DW204" i="12"/>
  <c r="EF204" i="12"/>
  <c r="EG204" i="12"/>
  <c r="EH204" i="12"/>
  <c r="EJ204" i="12"/>
  <c r="EP204" i="12"/>
  <c r="ER204" i="12"/>
  <c r="ET204" i="12"/>
  <c r="B205" i="12"/>
  <c r="C205" i="12"/>
  <c r="F205" i="12" s="1"/>
  <c r="E205" i="12"/>
  <c r="G205" i="12"/>
  <c r="X205" i="12"/>
  <c r="Y205" i="12"/>
  <c r="AC205" i="12"/>
  <c r="AR205" i="12"/>
  <c r="AS205" i="12"/>
  <c r="AU205" i="12"/>
  <c r="BJ205" i="12"/>
  <c r="BK205" i="12"/>
  <c r="BM205" i="12"/>
  <c r="CB205" i="12"/>
  <c r="CC205" i="12"/>
  <c r="CF205" i="12"/>
  <c r="CU205" i="12"/>
  <c r="CV205" i="12"/>
  <c r="CX205" i="12"/>
  <c r="DM205" i="12"/>
  <c r="DN205" i="12"/>
  <c r="DP205" i="12"/>
  <c r="ED205" i="12"/>
  <c r="EE205" i="12"/>
  <c r="EG205" i="12"/>
  <c r="ET205" i="12"/>
  <c r="EU205" i="12"/>
  <c r="EW205" i="12"/>
  <c r="B206" i="12"/>
  <c r="C206" i="12"/>
  <c r="I206" i="12" s="1"/>
  <c r="E206" i="12"/>
  <c r="F206" i="12"/>
  <c r="G206" i="12"/>
  <c r="H206" i="12"/>
  <c r="K206" i="12"/>
  <c r="M206" i="12"/>
  <c r="N206" i="12"/>
  <c r="O206" i="12"/>
  <c r="P206" i="12"/>
  <c r="S206" i="12"/>
  <c r="U206" i="12"/>
  <c r="V206" i="12"/>
  <c r="W206" i="12"/>
  <c r="X206" i="12"/>
  <c r="AA206" i="12"/>
  <c r="AC206" i="12"/>
  <c r="AD206" i="12"/>
  <c r="AE206" i="12"/>
  <c r="AF206" i="12"/>
  <c r="AI206" i="12"/>
  <c r="AK206" i="12"/>
  <c r="AL206" i="12"/>
  <c r="AM206" i="12"/>
  <c r="AN206" i="12"/>
  <c r="AQ206" i="12"/>
  <c r="AS206" i="12"/>
  <c r="AT206" i="12"/>
  <c r="AU206" i="12"/>
  <c r="AV206" i="12"/>
  <c r="AY206" i="12"/>
  <c r="BA206" i="12"/>
  <c r="BB206" i="12"/>
  <c r="BC206" i="12"/>
  <c r="BD206" i="12"/>
  <c r="BG206" i="12"/>
  <c r="BI206" i="12"/>
  <c r="BJ206" i="12"/>
  <c r="BK206" i="12"/>
  <c r="BL206" i="12"/>
  <c r="BO206" i="12"/>
  <c r="BQ206" i="12"/>
  <c r="BR206" i="12"/>
  <c r="BS206" i="12"/>
  <c r="BT206" i="12"/>
  <c r="BW206" i="12"/>
  <c r="BY206" i="12"/>
  <c r="BZ206" i="12"/>
  <c r="CA206" i="12"/>
  <c r="CB206" i="12"/>
  <c r="CE206" i="12"/>
  <c r="CG206" i="12"/>
  <c r="CH206" i="12"/>
  <c r="CI206" i="12"/>
  <c r="CJ206" i="12"/>
  <c r="CM206" i="12"/>
  <c r="CO206" i="12"/>
  <c r="CP206" i="12"/>
  <c r="CQ206" i="12"/>
  <c r="CR206" i="12"/>
  <c r="CU206" i="12"/>
  <c r="CW206" i="12"/>
  <c r="CX206" i="12"/>
  <c r="CY206" i="12"/>
  <c r="CZ206" i="12"/>
  <c r="DC206" i="12"/>
  <c r="DE206" i="12"/>
  <c r="DF206" i="12"/>
  <c r="DG206" i="12"/>
  <c r="DH206" i="12"/>
  <c r="DK206" i="12"/>
  <c r="DM206" i="12"/>
  <c r="DN206" i="12"/>
  <c r="DO206" i="12"/>
  <c r="DP206" i="12"/>
  <c r="DS206" i="12"/>
  <c r="DU206" i="12"/>
  <c r="DV206" i="12"/>
  <c r="DW206" i="12"/>
  <c r="DX206" i="12"/>
  <c r="EA206" i="12"/>
  <c r="EC206" i="12"/>
  <c r="ED206" i="12"/>
  <c r="EE206" i="12"/>
  <c r="EF206" i="12"/>
  <c r="EI206" i="12"/>
  <c r="EK206" i="12"/>
  <c r="EL206" i="12"/>
  <c r="EM206" i="12"/>
  <c r="EN206" i="12"/>
  <c r="EQ206" i="12"/>
  <c r="ES206" i="12"/>
  <c r="ET206" i="12"/>
  <c r="EU206" i="12"/>
  <c r="EV206" i="12"/>
  <c r="B207" i="12"/>
  <c r="D207" i="12" s="1"/>
  <c r="C207" i="12"/>
  <c r="H207" i="12" s="1"/>
  <c r="E207" i="12"/>
  <c r="F207" i="12"/>
  <c r="G207" i="12"/>
  <c r="J207" i="12"/>
  <c r="L207" i="12"/>
  <c r="M207" i="12"/>
  <c r="N207" i="12"/>
  <c r="R207" i="12"/>
  <c r="T207" i="12"/>
  <c r="U207" i="12"/>
  <c r="V207" i="12"/>
  <c r="W207" i="12"/>
  <c r="Z207" i="12"/>
  <c r="AB207" i="12"/>
  <c r="AD207" i="12"/>
  <c r="AE207" i="12"/>
  <c r="AH207" i="12"/>
  <c r="AJ207" i="12"/>
  <c r="AK207" i="12"/>
  <c r="AL207" i="12"/>
  <c r="AM207" i="12"/>
  <c r="AR207" i="12"/>
  <c r="AS207" i="12"/>
  <c r="AT207" i="12"/>
  <c r="AU207" i="12"/>
  <c r="AX207" i="12"/>
  <c r="AZ207" i="12"/>
  <c r="BA207" i="12"/>
  <c r="BC207" i="12"/>
  <c r="BF207" i="12"/>
  <c r="BH207" i="12"/>
  <c r="BI207" i="12"/>
  <c r="BJ207" i="12"/>
  <c r="BK207" i="12"/>
  <c r="BN207" i="12"/>
  <c r="BQ207" i="12"/>
  <c r="BR207" i="12"/>
  <c r="BS207" i="12"/>
  <c r="BV207" i="12"/>
  <c r="BX207" i="12"/>
  <c r="BY207" i="12"/>
  <c r="BZ207" i="12"/>
  <c r="CD207" i="12"/>
  <c r="CF207" i="12"/>
  <c r="CG207" i="12"/>
  <c r="CH207" i="12"/>
  <c r="CI207" i="12"/>
  <c r="CL207" i="12"/>
  <c r="CN207" i="12"/>
  <c r="CP207" i="12"/>
  <c r="CQ207" i="12"/>
  <c r="CT207" i="12"/>
  <c r="CV207" i="12"/>
  <c r="CW207" i="12"/>
  <c r="CX207" i="12"/>
  <c r="CY207" i="12"/>
  <c r="DD207" i="12"/>
  <c r="DE207" i="12"/>
  <c r="DF207" i="12"/>
  <c r="DG207" i="12"/>
  <c r="DJ207" i="12"/>
  <c r="DL207" i="12"/>
  <c r="DM207" i="12"/>
  <c r="DO207" i="12"/>
  <c r="DR207" i="12"/>
  <c r="DT207" i="12"/>
  <c r="DU207" i="12"/>
  <c r="DV207" i="12"/>
  <c r="DW207" i="12"/>
  <c r="DZ207" i="12"/>
  <c r="EC207" i="12"/>
  <c r="ED207" i="12"/>
  <c r="EE207" i="12"/>
  <c r="EH207" i="12"/>
  <c r="EJ207" i="12"/>
  <c r="EK207" i="12"/>
  <c r="EL207" i="12"/>
  <c r="EP207" i="12"/>
  <c r="ER207" i="12"/>
  <c r="ES207" i="12"/>
  <c r="ET207" i="12"/>
  <c r="EU207" i="12"/>
  <c r="EX207" i="12"/>
  <c r="B208" i="12"/>
  <c r="C208" i="12"/>
  <c r="D208" i="12"/>
  <c r="E208" i="12"/>
  <c r="F208" i="12"/>
  <c r="I208" i="12"/>
  <c r="K208" i="12"/>
  <c r="L208" i="12"/>
  <c r="M208" i="12"/>
  <c r="N208" i="12"/>
  <c r="Q208" i="12"/>
  <c r="S208" i="12"/>
  <c r="T208" i="12"/>
  <c r="U208" i="12"/>
  <c r="V208" i="12"/>
  <c r="Y208" i="12"/>
  <c r="AA208" i="12"/>
  <c r="AB208" i="12"/>
  <c r="AC208" i="12"/>
  <c r="AD208" i="12"/>
  <c r="AG208" i="12"/>
  <c r="AI208" i="12"/>
  <c r="AJ208" i="12"/>
  <c r="AK208" i="12"/>
  <c r="AL208" i="12"/>
  <c r="AO208" i="12"/>
  <c r="AQ208" i="12"/>
  <c r="AR208" i="12"/>
  <c r="AS208" i="12"/>
  <c r="AT208" i="12"/>
  <c r="AW208" i="12"/>
  <c r="AX208" i="12"/>
  <c r="AY208" i="12"/>
  <c r="AZ208" i="12"/>
  <c r="BA208" i="12"/>
  <c r="BB208" i="12"/>
  <c r="BE208" i="12"/>
  <c r="BF208" i="12"/>
  <c r="BG208" i="12"/>
  <c r="BH208" i="12"/>
  <c r="BI208" i="12"/>
  <c r="BJ208" i="12"/>
  <c r="BM208" i="12"/>
  <c r="BN208" i="12"/>
  <c r="BO208" i="12"/>
  <c r="BP208" i="12"/>
  <c r="BQ208" i="12"/>
  <c r="BR208" i="12"/>
  <c r="BU208" i="12"/>
  <c r="BV208" i="12"/>
  <c r="BW208" i="12"/>
  <c r="BX208" i="12"/>
  <c r="BY208" i="12"/>
  <c r="BZ208" i="12"/>
  <c r="CC208" i="12"/>
  <c r="CD208" i="12"/>
  <c r="CE208" i="12"/>
  <c r="CF208" i="12"/>
  <c r="CG208" i="12"/>
  <c r="CH208" i="12"/>
  <c r="CK208" i="12"/>
  <c r="CL208" i="12"/>
  <c r="CM208" i="12"/>
  <c r="CN208" i="12"/>
  <c r="CO208" i="12"/>
  <c r="CP208" i="12"/>
  <c r="CS208" i="12"/>
  <c r="CT208" i="12"/>
  <c r="CU208" i="12"/>
  <c r="CV208" i="12"/>
  <c r="CW208" i="12"/>
  <c r="CX208" i="12"/>
  <c r="DA208" i="12"/>
  <c r="DB208" i="12"/>
  <c r="DC208" i="12"/>
  <c r="DD208" i="12"/>
  <c r="DE208" i="12"/>
  <c r="DF208" i="12"/>
  <c r="DI208" i="12"/>
  <c r="DJ208" i="12"/>
  <c r="DK208" i="12"/>
  <c r="DL208" i="12"/>
  <c r="DM208" i="12"/>
  <c r="DN208" i="12"/>
  <c r="DQ208" i="12"/>
  <c r="DR208" i="12"/>
  <c r="DS208" i="12"/>
  <c r="DT208" i="12"/>
  <c r="DU208" i="12"/>
  <c r="DV208" i="12"/>
  <c r="DY208" i="12"/>
  <c r="DZ208" i="12"/>
  <c r="EA208" i="12"/>
  <c r="EB208" i="12"/>
  <c r="EC208" i="12"/>
  <c r="ED208" i="12"/>
  <c r="EG208" i="12"/>
  <c r="EH208" i="12"/>
  <c r="EI208" i="12"/>
  <c r="EJ208" i="12"/>
  <c r="EK208" i="12"/>
  <c r="EL208" i="12"/>
  <c r="EO208" i="12"/>
  <c r="EP208" i="12"/>
  <c r="EQ208" i="12"/>
  <c r="ER208" i="12"/>
  <c r="ES208" i="12"/>
  <c r="ET208" i="12"/>
  <c r="EW208" i="12"/>
  <c r="EX208" i="12"/>
  <c r="B209" i="12"/>
  <c r="AF209" i="12" s="1"/>
  <c r="C209" i="12"/>
  <c r="I209" i="12"/>
  <c r="AC209" i="12"/>
  <c r="AH209" i="12"/>
  <c r="BD209" i="12"/>
  <c r="BL209" i="12"/>
  <c r="CF209" i="12"/>
  <c r="CO209" i="12"/>
  <c r="DK209" i="12"/>
  <c r="DP209" i="12"/>
  <c r="EJ209" i="12"/>
  <c r="ER209" i="12"/>
  <c r="B210" i="12"/>
  <c r="C210" i="12"/>
  <c r="D210" i="12"/>
  <c r="G210" i="12"/>
  <c r="H210" i="12"/>
  <c r="I210" i="12"/>
  <c r="O210" i="12"/>
  <c r="P210" i="12"/>
  <c r="Q210" i="12"/>
  <c r="R210" i="12"/>
  <c r="S210" i="12"/>
  <c r="Y210" i="12"/>
  <c r="Z210" i="12"/>
  <c r="AA210" i="12"/>
  <c r="AB210" i="12"/>
  <c r="AE210" i="12"/>
  <c r="AI210" i="12"/>
  <c r="AJ210" i="12"/>
  <c r="AM210" i="12"/>
  <c r="AN210" i="12"/>
  <c r="AO210" i="12"/>
  <c r="AU210" i="12"/>
  <c r="AV210" i="12"/>
  <c r="AW210" i="12"/>
  <c r="AX210" i="12"/>
  <c r="AY210" i="12"/>
  <c r="BE210" i="12"/>
  <c r="BF210" i="12"/>
  <c r="BG210" i="12"/>
  <c r="BH210" i="12"/>
  <c r="BK210" i="12"/>
  <c r="BO210" i="12"/>
  <c r="BP210" i="12"/>
  <c r="BQ210" i="12"/>
  <c r="BS210" i="12"/>
  <c r="BT210" i="12"/>
  <c r="BX210" i="12"/>
  <c r="BY210" i="12"/>
  <c r="CA210" i="12"/>
  <c r="CB210" i="12"/>
  <c r="CC210" i="12"/>
  <c r="CG210" i="12"/>
  <c r="CI210" i="12"/>
  <c r="CJ210" i="12"/>
  <c r="CK210" i="12"/>
  <c r="CL210" i="12"/>
  <c r="CQ210" i="12"/>
  <c r="CR210" i="12"/>
  <c r="CS210" i="12"/>
  <c r="CT210" i="12"/>
  <c r="CU210" i="12"/>
  <c r="CZ210" i="12"/>
  <c r="DA210" i="12"/>
  <c r="DB210" i="12"/>
  <c r="DC210" i="12"/>
  <c r="DD210" i="12"/>
  <c r="DI210" i="12"/>
  <c r="DJ210" i="12"/>
  <c r="DK210" i="12"/>
  <c r="DL210" i="12"/>
  <c r="DM210" i="12"/>
  <c r="DR210" i="12"/>
  <c r="DS210" i="12"/>
  <c r="DT210" i="12"/>
  <c r="DU210" i="12"/>
  <c r="DW210" i="12"/>
  <c r="EA210" i="12"/>
  <c r="EB210" i="12"/>
  <c r="EC210" i="12"/>
  <c r="EE210" i="12"/>
  <c r="EF210" i="12"/>
  <c r="EJ210" i="12"/>
  <c r="EK210" i="12"/>
  <c r="EM210" i="12"/>
  <c r="EN210" i="12"/>
  <c r="EO210" i="12"/>
  <c r="ES210" i="12"/>
  <c r="EU210" i="12"/>
  <c r="EV210" i="12"/>
  <c r="EW210" i="12"/>
  <c r="EX210" i="12"/>
  <c r="B211" i="12"/>
  <c r="L211" i="12" s="1"/>
  <c r="C211" i="12"/>
  <c r="D211" i="12" s="1"/>
  <c r="F211" i="12"/>
  <c r="G211" i="12"/>
  <c r="H211" i="12"/>
  <c r="I211" i="12"/>
  <c r="J211" i="12"/>
  <c r="K211" i="12"/>
  <c r="O211" i="12"/>
  <c r="P211" i="12"/>
  <c r="Q211" i="12"/>
  <c r="R211" i="12"/>
  <c r="S211" i="12"/>
  <c r="T211" i="12"/>
  <c r="X211" i="12"/>
  <c r="Y211" i="12"/>
  <c r="Z211" i="12"/>
  <c r="AA211" i="12"/>
  <c r="AB211" i="12"/>
  <c r="AD211" i="12"/>
  <c r="AG211" i="12"/>
  <c r="AH211" i="12"/>
  <c r="AI211" i="12"/>
  <c r="AJ211" i="12"/>
  <c r="AL211" i="12"/>
  <c r="AM211" i="12"/>
  <c r="AP211" i="12"/>
  <c r="AQ211" i="12"/>
  <c r="AR211" i="12"/>
  <c r="AT211" i="12"/>
  <c r="AU211" i="12"/>
  <c r="AV211" i="12"/>
  <c r="AY211" i="12"/>
  <c r="AZ211" i="12"/>
  <c r="BB211" i="12"/>
  <c r="BC211" i="12"/>
  <c r="BD211" i="12"/>
  <c r="BE211" i="12"/>
  <c r="BF211" i="12"/>
  <c r="BH211" i="12"/>
  <c r="BJ211" i="12"/>
  <c r="BK211" i="12"/>
  <c r="BL211" i="12"/>
  <c r="BM211" i="12"/>
  <c r="BN211" i="12"/>
  <c r="BO211" i="12"/>
  <c r="BR211" i="12"/>
  <c r="BS211" i="12"/>
  <c r="BT211" i="12"/>
  <c r="BU211" i="12"/>
  <c r="BV211" i="12"/>
  <c r="BW211" i="12"/>
  <c r="BX211" i="12"/>
  <c r="CA211" i="12"/>
  <c r="CB211" i="12"/>
  <c r="CC211" i="12"/>
  <c r="CD211" i="12"/>
  <c r="CE211" i="12"/>
  <c r="CF211" i="12"/>
  <c r="CH211" i="12"/>
  <c r="CJ211" i="12"/>
  <c r="CK211" i="12"/>
  <c r="CL211" i="12"/>
  <c r="CM211" i="12"/>
  <c r="CN211" i="12"/>
  <c r="CP211" i="12"/>
  <c r="CQ211" i="12"/>
  <c r="CS211" i="12"/>
  <c r="CT211" i="12"/>
  <c r="CU211" i="12"/>
  <c r="CV211" i="12"/>
  <c r="CX211" i="12"/>
  <c r="CY211" i="12"/>
  <c r="CZ211" i="12"/>
  <c r="DB211" i="12"/>
  <c r="DC211" i="12"/>
  <c r="DD211" i="12"/>
  <c r="DF211" i="12"/>
  <c r="DG211" i="12"/>
  <c r="DH211" i="12"/>
  <c r="DI211" i="12"/>
  <c r="DK211" i="12"/>
  <c r="DL211" i="12"/>
  <c r="DN211" i="12"/>
  <c r="DO211" i="12"/>
  <c r="DP211" i="12"/>
  <c r="DQ211" i="12"/>
  <c r="DR211" i="12"/>
  <c r="DT211" i="12"/>
  <c r="DV211" i="12"/>
  <c r="DW211" i="12"/>
  <c r="DX211" i="12"/>
  <c r="DY211" i="12"/>
  <c r="DZ211" i="12"/>
  <c r="EA211" i="12"/>
  <c r="ED211" i="12"/>
  <c r="EE211" i="12"/>
  <c r="EF211" i="12"/>
  <c r="EG211" i="12"/>
  <c r="EH211" i="12"/>
  <c r="EI211" i="12"/>
  <c r="EJ211" i="12"/>
  <c r="EM211" i="12"/>
  <c r="EN211" i="12"/>
  <c r="EO211" i="12"/>
  <c r="EP211" i="12"/>
  <c r="EQ211" i="12"/>
  <c r="ER211" i="12"/>
  <c r="ES211" i="12"/>
  <c r="EU211" i="12"/>
  <c r="EV211" i="12"/>
  <c r="EW211" i="12"/>
  <c r="EX211" i="12"/>
  <c r="B212" i="12"/>
  <c r="O212" i="12" s="1"/>
  <c r="C212" i="12"/>
  <c r="F212" i="12"/>
  <c r="G212" i="12"/>
  <c r="H212" i="12"/>
  <c r="I212" i="12"/>
  <c r="J212" i="12"/>
  <c r="K212" i="12"/>
  <c r="N212" i="12"/>
  <c r="P212" i="12"/>
  <c r="Q212" i="12"/>
  <c r="R212" i="12"/>
  <c r="S212" i="12"/>
  <c r="V212" i="12"/>
  <c r="W212" i="12"/>
  <c r="X212" i="12"/>
  <c r="Z212" i="12"/>
  <c r="AA212" i="12"/>
  <c r="AD212" i="12"/>
  <c r="AE212" i="12"/>
  <c r="AF212" i="12"/>
  <c r="AG212" i="12"/>
  <c r="AH212" i="12"/>
  <c r="AL212" i="12"/>
  <c r="AM212" i="12"/>
  <c r="AN212" i="12"/>
  <c r="AO212" i="12"/>
  <c r="AP212" i="12"/>
  <c r="AQ212" i="12"/>
  <c r="AT212" i="12"/>
  <c r="AV212" i="12"/>
  <c r="AW212" i="12"/>
  <c r="AX212" i="12"/>
  <c r="AY212" i="12"/>
  <c r="BB212" i="12"/>
  <c r="BC212" i="12"/>
  <c r="BD212" i="12"/>
  <c r="BF212" i="12"/>
  <c r="BG212" i="12"/>
  <c r="BH212" i="12"/>
  <c r="BJ212" i="12"/>
  <c r="BK212" i="12"/>
  <c r="BL212" i="12"/>
  <c r="BM212" i="12"/>
  <c r="BO212" i="12"/>
  <c r="BP212" i="12"/>
  <c r="BR212" i="12"/>
  <c r="BS212" i="12"/>
  <c r="BT212" i="12"/>
  <c r="BU212" i="12"/>
  <c r="BV212" i="12"/>
  <c r="BX212" i="12"/>
  <c r="BZ212" i="12"/>
  <c r="CA212" i="12"/>
  <c r="CB212" i="12"/>
  <c r="CC212" i="12"/>
  <c r="CD212" i="12"/>
  <c r="CE212" i="12"/>
  <c r="CH212" i="12"/>
  <c r="CI212" i="12"/>
  <c r="CJ212" i="12"/>
  <c r="CK212" i="12"/>
  <c r="CL212" i="12"/>
  <c r="CM212" i="12"/>
  <c r="CN212" i="12"/>
  <c r="CP212" i="12"/>
  <c r="CQ212" i="12"/>
  <c r="CR212" i="12"/>
  <c r="CS212" i="12"/>
  <c r="CT212" i="12"/>
  <c r="CU212" i="12"/>
  <c r="CV212" i="12"/>
  <c r="CX212" i="12"/>
  <c r="CY212" i="12"/>
  <c r="CZ212" i="12"/>
  <c r="DA212" i="12"/>
  <c r="DB212" i="12"/>
  <c r="DC212" i="12"/>
  <c r="DD212" i="12"/>
  <c r="DF212" i="12"/>
  <c r="DG212" i="12"/>
  <c r="DH212" i="12"/>
  <c r="DI212" i="12"/>
  <c r="DJ212" i="12"/>
  <c r="DK212" i="12"/>
  <c r="DL212" i="12"/>
  <c r="DN212" i="12"/>
  <c r="DO212" i="12"/>
  <c r="DP212" i="12"/>
  <c r="DQ212" i="12"/>
  <c r="DR212" i="12"/>
  <c r="DS212" i="12"/>
  <c r="DT212" i="12"/>
  <c r="DV212" i="12"/>
  <c r="DW212" i="12"/>
  <c r="DX212" i="12"/>
  <c r="DY212" i="12"/>
  <c r="DZ212" i="12"/>
  <c r="EA212" i="12"/>
  <c r="EB212" i="12"/>
  <c r="ED212" i="12"/>
  <c r="EE212" i="12"/>
  <c r="EF212" i="12"/>
  <c r="EG212" i="12"/>
  <c r="EH212" i="12"/>
  <c r="EI212" i="12"/>
  <c r="EJ212" i="12"/>
  <c r="EL212" i="12"/>
  <c r="EM212" i="12"/>
  <c r="EN212" i="12"/>
  <c r="EO212" i="12"/>
  <c r="EP212" i="12"/>
  <c r="EQ212" i="12"/>
  <c r="ER212" i="12"/>
  <c r="ET212" i="12"/>
  <c r="EU212" i="12"/>
  <c r="EV212" i="12"/>
  <c r="EW212" i="12"/>
  <c r="EX212" i="12"/>
  <c r="B213" i="12"/>
  <c r="C213" i="12"/>
  <c r="E213" i="12" s="1"/>
  <c r="F213" i="12"/>
  <c r="G213" i="12"/>
  <c r="H213" i="12"/>
  <c r="I213" i="12"/>
  <c r="J213" i="12"/>
  <c r="K213" i="12"/>
  <c r="M213" i="12"/>
  <c r="O213" i="12"/>
  <c r="P213" i="12"/>
  <c r="Q213" i="12"/>
  <c r="R213" i="12"/>
  <c r="S213" i="12"/>
  <c r="U213" i="12"/>
  <c r="V213" i="12"/>
  <c r="X213" i="12"/>
  <c r="Y213" i="12"/>
  <c r="Z213" i="12"/>
  <c r="AA213" i="12"/>
  <c r="AC213" i="12"/>
  <c r="AD213" i="12"/>
  <c r="AE213" i="12"/>
  <c r="AG213" i="12"/>
  <c r="AH213" i="12"/>
  <c r="AI213" i="12"/>
  <c r="AK213" i="12"/>
  <c r="AL213" i="12"/>
  <c r="AM213" i="12"/>
  <c r="AN213" i="12"/>
  <c r="AP213" i="12"/>
  <c r="AQ213" i="12"/>
  <c r="AS213" i="12"/>
  <c r="AT213" i="12"/>
  <c r="AU213" i="12"/>
  <c r="AV213" i="12"/>
  <c r="AW213" i="12"/>
  <c r="AY213" i="12"/>
  <c r="BA213" i="12"/>
  <c r="BB213" i="12"/>
  <c r="BC213" i="12"/>
  <c r="BD213" i="12"/>
  <c r="BE213" i="12"/>
  <c r="BF213" i="12"/>
  <c r="BI213" i="12"/>
  <c r="BJ213" i="12"/>
  <c r="BK213" i="12"/>
  <c r="BL213" i="12"/>
  <c r="BM213" i="12"/>
  <c r="BN213" i="12"/>
  <c r="BO213" i="12"/>
  <c r="BR213" i="12"/>
  <c r="BS213" i="12"/>
  <c r="BT213" i="12"/>
  <c r="BU213" i="12"/>
  <c r="BV213" i="12"/>
  <c r="BW213" i="12"/>
  <c r="BY213" i="12"/>
  <c r="CA213" i="12"/>
  <c r="CB213" i="12"/>
  <c r="CC213" i="12"/>
  <c r="CD213" i="12"/>
  <c r="CE213" i="12"/>
  <c r="CG213" i="12"/>
  <c r="CH213" i="12"/>
  <c r="CJ213" i="12"/>
  <c r="CK213" i="12"/>
  <c r="CL213" i="12"/>
  <c r="CM213" i="12"/>
  <c r="CO213" i="12"/>
  <c r="CP213" i="12"/>
  <c r="CQ213" i="12"/>
  <c r="CS213" i="12"/>
  <c r="CT213" i="12"/>
  <c r="CU213" i="12"/>
  <c r="CW213" i="12"/>
  <c r="CX213" i="12"/>
  <c r="CY213" i="12"/>
  <c r="CZ213" i="12"/>
  <c r="DB213" i="12"/>
  <c r="DC213" i="12"/>
  <c r="DE213" i="12"/>
  <c r="DF213" i="12"/>
  <c r="DG213" i="12"/>
  <c r="DH213" i="12"/>
  <c r="DI213" i="12"/>
  <c r="DK213" i="12"/>
  <c r="DM213" i="12"/>
  <c r="DN213" i="12"/>
  <c r="DO213" i="12"/>
  <c r="DP213" i="12"/>
  <c r="DQ213" i="12"/>
  <c r="DR213" i="12"/>
  <c r="DU213" i="12"/>
  <c r="DV213" i="12"/>
  <c r="DW213" i="12"/>
  <c r="DX213" i="12"/>
  <c r="DY213" i="12"/>
  <c r="DZ213" i="12"/>
  <c r="EA213" i="12"/>
  <c r="ED213" i="12"/>
  <c r="EE213" i="12"/>
  <c r="EF213" i="12"/>
  <c r="EG213" i="12"/>
  <c r="EH213" i="12"/>
  <c r="EI213" i="12"/>
  <c r="EK213" i="12"/>
  <c r="EM213" i="12"/>
  <c r="EN213" i="12"/>
  <c r="EO213" i="12"/>
  <c r="EP213" i="12"/>
  <c r="EQ213" i="12"/>
  <c r="ES213" i="12"/>
  <c r="ET213" i="12"/>
  <c r="EV213" i="12"/>
  <c r="EW213" i="12"/>
  <c r="EX213" i="12"/>
  <c r="B214" i="12"/>
  <c r="L214" i="12" s="1"/>
  <c r="C214" i="12"/>
  <c r="G214" i="12"/>
  <c r="I214" i="12"/>
  <c r="J214" i="12"/>
  <c r="P214" i="12"/>
  <c r="R214" i="12"/>
  <c r="T214" i="12"/>
  <c r="Y214" i="12"/>
  <c r="AB214" i="12"/>
  <c r="AC214" i="12"/>
  <c r="AH214" i="12"/>
  <c r="AK214" i="12"/>
  <c r="AL214" i="12"/>
  <c r="AR214" i="12"/>
  <c r="AS214" i="12"/>
  <c r="AT214" i="12"/>
  <c r="AU214" i="12"/>
  <c r="BA214" i="12"/>
  <c r="BB214" i="12"/>
  <c r="BC214" i="12"/>
  <c r="BD214" i="12"/>
  <c r="BJ214" i="12"/>
  <c r="BK214" i="12"/>
  <c r="BL214" i="12"/>
  <c r="BM214" i="12"/>
  <c r="BS214" i="12"/>
  <c r="BT214" i="12"/>
  <c r="BU214" i="12"/>
  <c r="BV214" i="12"/>
  <c r="CB214" i="12"/>
  <c r="CC214" i="12"/>
  <c r="CD214" i="12"/>
  <c r="CF214" i="12"/>
  <c r="CK214" i="12"/>
  <c r="CL214" i="12"/>
  <c r="CN214" i="12"/>
  <c r="CO214" i="12"/>
  <c r="CT214" i="12"/>
  <c r="CV214" i="12"/>
  <c r="CW214" i="12"/>
  <c r="CX214" i="12"/>
  <c r="DD214" i="12"/>
  <c r="DE214" i="12"/>
  <c r="DF214" i="12"/>
  <c r="DG214" i="12"/>
  <c r="DM214" i="12"/>
  <c r="DN214" i="12"/>
  <c r="DO214" i="12"/>
  <c r="DP214" i="12"/>
  <c r="DV214" i="12"/>
  <c r="DW214" i="12"/>
  <c r="DX214" i="12"/>
  <c r="DY214" i="12"/>
  <c r="EE214" i="12"/>
  <c r="EF214" i="12"/>
  <c r="EG214" i="12"/>
  <c r="EH214" i="12"/>
  <c r="EN214" i="12"/>
  <c r="EO214" i="12"/>
  <c r="EP214" i="12"/>
  <c r="ER214" i="12"/>
  <c r="EW214" i="12"/>
  <c r="EX214" i="12"/>
  <c r="B215" i="12"/>
  <c r="C215" i="12"/>
  <c r="D215" i="12" s="1"/>
  <c r="H215" i="12"/>
  <c r="K215" i="12"/>
  <c r="L215" i="12"/>
  <c r="Q215" i="12"/>
  <c r="T215" i="12"/>
  <c r="U215" i="12"/>
  <c r="AA215" i="12"/>
  <c r="AC215" i="12"/>
  <c r="AD215" i="12"/>
  <c r="AJ215" i="12"/>
  <c r="AL215" i="12"/>
  <c r="AM215" i="12"/>
  <c r="AS215" i="12"/>
  <c r="AU215" i="12"/>
  <c r="AV215" i="12"/>
  <c r="BB215" i="12"/>
  <c r="BD215" i="12"/>
  <c r="BE215" i="12"/>
  <c r="BK215" i="12"/>
  <c r="BM215" i="12"/>
  <c r="BO215" i="12"/>
  <c r="BT215" i="12"/>
  <c r="BW215" i="12"/>
  <c r="BX215" i="12"/>
  <c r="CC215" i="12"/>
  <c r="CF215" i="12"/>
  <c r="CG215" i="12"/>
  <c r="CM215" i="12"/>
  <c r="CO215" i="12"/>
  <c r="CP215" i="12"/>
  <c r="CV215" i="12"/>
  <c r="CX215" i="12"/>
  <c r="CY215" i="12"/>
  <c r="DE215" i="12"/>
  <c r="DG215" i="12"/>
  <c r="DH215" i="12"/>
  <c r="DN215" i="12"/>
  <c r="DP215" i="12"/>
  <c r="DQ215" i="12"/>
  <c r="DW215" i="12"/>
  <c r="DY215" i="12"/>
  <c r="EA215" i="12"/>
  <c r="EF215" i="12"/>
  <c r="EI215" i="12"/>
  <c r="EJ215" i="12"/>
  <c r="EO215" i="12"/>
  <c r="EQ215" i="12"/>
  <c r="ER215" i="12"/>
  <c r="ES215" i="12"/>
  <c r="B216" i="12"/>
  <c r="C216" i="12"/>
  <c r="F216" i="12" s="1"/>
  <c r="D216" i="12"/>
  <c r="E216" i="12"/>
  <c r="K216" i="12"/>
  <c r="M216" i="12"/>
  <c r="N216" i="12"/>
  <c r="V216" i="12"/>
  <c r="W216" i="12"/>
  <c r="AC216" i="12"/>
  <c r="AE216" i="12"/>
  <c r="AF216" i="12"/>
  <c r="AL216" i="12"/>
  <c r="AN216" i="12"/>
  <c r="AU216" i="12"/>
  <c r="AX216" i="12"/>
  <c r="AY216" i="12"/>
  <c r="BD216" i="12"/>
  <c r="BG216" i="12"/>
  <c r="BH216" i="12"/>
  <c r="BN216" i="12"/>
  <c r="BQ216" i="12"/>
  <c r="BW216" i="12"/>
  <c r="BY216" i="12"/>
  <c r="BZ216" i="12"/>
  <c r="CF216" i="12"/>
  <c r="CH216" i="12"/>
  <c r="CI216" i="12"/>
  <c r="CQ216" i="12"/>
  <c r="CR216" i="12"/>
  <c r="CX216" i="12"/>
  <c r="CZ216" i="12"/>
  <c r="DB216" i="12"/>
  <c r="DG216" i="12"/>
  <c r="DJ216" i="12"/>
  <c r="DP216" i="12"/>
  <c r="DS216" i="12"/>
  <c r="DT216" i="12"/>
  <c r="DZ216" i="12"/>
  <c r="EB216" i="12"/>
  <c r="EC216" i="12"/>
  <c r="EH216" i="12"/>
  <c r="EK216" i="12"/>
  <c r="EP216" i="12"/>
  <c r="ER216" i="12"/>
  <c r="ES216" i="12"/>
  <c r="EX216" i="12"/>
  <c r="B217" i="12"/>
  <c r="C217" i="12"/>
  <c r="Y217" i="12" s="1"/>
  <c r="CK217" i="12"/>
  <c r="B218" i="12"/>
  <c r="C218" i="12"/>
  <c r="H218" i="12"/>
  <c r="J218" i="12"/>
  <c r="K218" i="12"/>
  <c r="P218" i="12"/>
  <c r="R218" i="12"/>
  <c r="S218" i="12"/>
  <c r="Z218" i="12"/>
  <c r="AA218" i="12"/>
  <c r="AF218" i="12"/>
  <c r="AH218" i="12"/>
  <c r="AI218" i="12"/>
  <c r="AN218" i="12"/>
  <c r="AP218" i="12"/>
  <c r="AV218" i="12"/>
  <c r="AX218" i="12"/>
  <c r="AY218" i="12"/>
  <c r="BD218" i="12"/>
  <c r="BF218" i="12"/>
  <c r="BG218" i="12"/>
  <c r="BL218" i="12"/>
  <c r="BO218" i="12"/>
  <c r="BT218" i="12"/>
  <c r="BV218" i="12"/>
  <c r="BW218" i="12"/>
  <c r="CB218" i="12"/>
  <c r="CD218" i="12"/>
  <c r="CE218" i="12"/>
  <c r="CL218" i="12"/>
  <c r="CM218" i="12"/>
  <c r="CR218" i="12"/>
  <c r="CT218" i="12"/>
  <c r="CU218" i="12"/>
  <c r="CZ218" i="12"/>
  <c r="DB218" i="12"/>
  <c r="DH218" i="12"/>
  <c r="DJ218" i="12"/>
  <c r="DK218" i="12"/>
  <c r="DP218" i="12"/>
  <c r="DR218" i="12"/>
  <c r="DS218" i="12"/>
  <c r="DX218" i="12"/>
  <c r="EA218" i="12"/>
  <c r="EF218" i="12"/>
  <c r="EH218" i="12"/>
  <c r="EI218" i="12"/>
  <c r="EN218" i="12"/>
  <c r="EP218" i="12"/>
  <c r="EQ218" i="12"/>
  <c r="EX218" i="12"/>
  <c r="B219" i="12"/>
  <c r="Y219" i="12" s="1"/>
  <c r="C219" i="12"/>
  <c r="G219" i="12"/>
  <c r="I219" i="12"/>
  <c r="J219" i="12"/>
  <c r="O219" i="12"/>
  <c r="W219" i="12"/>
  <c r="Z219" i="12"/>
  <c r="AE219" i="12"/>
  <c r="AG219" i="12"/>
  <c r="AH219" i="12"/>
  <c r="AP219" i="12"/>
  <c r="AW219" i="12"/>
  <c r="AX219" i="12"/>
  <c r="BC219" i="12"/>
  <c r="BD219" i="12"/>
  <c r="BK219" i="12"/>
  <c r="BM219" i="12"/>
  <c r="BN219" i="12"/>
  <c r="BS219" i="12"/>
  <c r="BT219" i="12"/>
  <c r="CA219" i="12"/>
  <c r="CC219" i="12"/>
  <c r="CD219" i="12"/>
  <c r="CI219" i="12"/>
  <c r="CJ219" i="12"/>
  <c r="CQ219" i="12"/>
  <c r="CS219" i="12"/>
  <c r="CT219" i="12"/>
  <c r="CY219" i="12"/>
  <c r="CZ219" i="12"/>
  <c r="DG219" i="12"/>
  <c r="DI219" i="12"/>
  <c r="DJ219" i="12"/>
  <c r="DO219" i="12"/>
  <c r="DP219" i="12"/>
  <c r="DW219" i="12"/>
  <c r="DY219" i="12"/>
  <c r="DZ219" i="12"/>
  <c r="EE219" i="12"/>
  <c r="EF219" i="12"/>
  <c r="EM219" i="12"/>
  <c r="EO219" i="12"/>
  <c r="EP219" i="12"/>
  <c r="EU219" i="12"/>
  <c r="EV219" i="12"/>
  <c r="B220" i="12"/>
  <c r="K220" i="12" s="1"/>
  <c r="C220" i="12"/>
  <c r="E220" i="12" s="1"/>
  <c r="F220" i="12"/>
  <c r="G220" i="12"/>
  <c r="H220" i="12"/>
  <c r="I220" i="12"/>
  <c r="J220" i="12"/>
  <c r="L220" i="12"/>
  <c r="N220" i="12"/>
  <c r="O220" i="12"/>
  <c r="P220" i="12"/>
  <c r="Q220" i="12"/>
  <c r="R220" i="12"/>
  <c r="T220" i="12"/>
  <c r="V220" i="12"/>
  <c r="W220" i="12"/>
  <c r="X220" i="12"/>
  <c r="Y220" i="12"/>
  <c r="Z220" i="12"/>
  <c r="AA220" i="12"/>
  <c r="AB220" i="12"/>
  <c r="AD220" i="12"/>
  <c r="AE220" i="12"/>
  <c r="AF220" i="12"/>
  <c r="AG220" i="12"/>
  <c r="AH220" i="12"/>
  <c r="AI220" i="12"/>
  <c r="AJ220" i="12"/>
  <c r="AL220" i="12"/>
  <c r="AM220" i="12"/>
  <c r="AN220" i="12"/>
  <c r="AO220" i="12"/>
  <c r="AP220" i="12"/>
  <c r="AQ220" i="12"/>
  <c r="AR220" i="12"/>
  <c r="AT220" i="12"/>
  <c r="AU220" i="12"/>
  <c r="AV220" i="12"/>
  <c r="AW220" i="12"/>
  <c r="AX220" i="12"/>
  <c r="AY220" i="12"/>
  <c r="AZ220" i="12"/>
  <c r="BB220" i="12"/>
  <c r="BC220" i="12"/>
  <c r="BD220" i="12"/>
  <c r="BE220" i="12"/>
  <c r="BF220" i="12"/>
  <c r="BG220" i="12"/>
  <c r="BH220" i="12"/>
  <c r="BJ220" i="12"/>
  <c r="BK220" i="12"/>
  <c r="BL220" i="12"/>
  <c r="BM220" i="12"/>
  <c r="BN220" i="12"/>
  <c r="BO220" i="12"/>
  <c r="BP220" i="12"/>
  <c r="BR220" i="12"/>
  <c r="BS220" i="12"/>
  <c r="BT220" i="12"/>
  <c r="BU220" i="12"/>
  <c r="BV220" i="12"/>
  <c r="BW220" i="12"/>
  <c r="BX220" i="12"/>
  <c r="BZ220" i="12"/>
  <c r="CA220" i="12"/>
  <c r="CB220" i="12"/>
  <c r="CC220" i="12"/>
  <c r="CD220" i="12"/>
  <c r="CE220" i="12"/>
  <c r="CF220" i="12"/>
  <c r="CH220" i="12"/>
  <c r="CI220" i="12"/>
  <c r="CJ220" i="12"/>
  <c r="CK220" i="12"/>
  <c r="CL220" i="12"/>
  <c r="CM220" i="12"/>
  <c r="CN220" i="12"/>
  <c r="CP220" i="12"/>
  <c r="CQ220" i="12"/>
  <c r="CR220" i="12"/>
  <c r="CS220" i="12"/>
  <c r="CT220" i="12"/>
  <c r="CU220" i="12"/>
  <c r="CV220" i="12"/>
  <c r="CX220" i="12"/>
  <c r="CY220" i="12"/>
  <c r="CZ220" i="12"/>
  <c r="DA220" i="12"/>
  <c r="DB220" i="12"/>
  <c r="DC220" i="12"/>
  <c r="DD220" i="12"/>
  <c r="DF220" i="12"/>
  <c r="DG220" i="12"/>
  <c r="DH220" i="12"/>
  <c r="DI220" i="12"/>
  <c r="DJ220" i="12"/>
  <c r="DK220" i="12"/>
  <c r="DL220" i="12"/>
  <c r="DN220" i="12"/>
  <c r="DO220" i="12"/>
  <c r="DP220" i="12"/>
  <c r="DQ220" i="12"/>
  <c r="DR220" i="12"/>
  <c r="DS220" i="12"/>
  <c r="DT220" i="12"/>
  <c r="DV220" i="12"/>
  <c r="DW220" i="12"/>
  <c r="DX220" i="12"/>
  <c r="DY220" i="12"/>
  <c r="DZ220" i="12"/>
  <c r="EA220" i="12"/>
  <c r="EB220" i="12"/>
  <c r="ED220" i="12"/>
  <c r="EE220" i="12"/>
  <c r="EF220" i="12"/>
  <c r="EG220" i="12"/>
  <c r="EH220" i="12"/>
  <c r="EI220" i="12"/>
  <c r="EJ220" i="12"/>
  <c r="EL220" i="12"/>
  <c r="EM220" i="12"/>
  <c r="EN220" i="12"/>
  <c r="EO220" i="12"/>
  <c r="EP220" i="12"/>
  <c r="EQ220" i="12"/>
  <c r="ER220" i="12"/>
  <c r="ET220" i="12"/>
  <c r="EU220" i="12"/>
  <c r="EV220" i="12"/>
  <c r="EW220" i="12"/>
  <c r="EX220" i="12"/>
  <c r="B221" i="12"/>
  <c r="C221" i="12"/>
  <c r="J221" i="12" s="1"/>
  <c r="E221" i="12"/>
  <c r="F221" i="12"/>
  <c r="G221" i="12"/>
  <c r="H221" i="12"/>
  <c r="I221" i="12"/>
  <c r="K221" i="12"/>
  <c r="M221" i="12"/>
  <c r="N221" i="12"/>
  <c r="O221" i="12"/>
  <c r="P221" i="12"/>
  <c r="Q221" i="12"/>
  <c r="S221" i="12"/>
  <c r="U221" i="12"/>
  <c r="V221" i="12"/>
  <c r="W221" i="12"/>
  <c r="X221" i="12"/>
  <c r="Y221" i="12"/>
  <c r="AA221" i="12"/>
  <c r="AC221" i="12"/>
  <c r="AD221" i="12"/>
  <c r="AE221" i="12"/>
  <c r="AF221" i="12"/>
  <c r="AG221" i="12"/>
  <c r="AI221" i="12"/>
  <c r="AK221" i="12"/>
  <c r="AL221" i="12"/>
  <c r="AM221" i="12"/>
  <c r="AN221" i="12"/>
  <c r="AO221" i="12"/>
  <c r="AQ221" i="12"/>
  <c r="AS221" i="12"/>
  <c r="AT221" i="12"/>
  <c r="AU221" i="12"/>
  <c r="AV221" i="12"/>
  <c r="AW221" i="12"/>
  <c r="AY221" i="12"/>
  <c r="BA221" i="12"/>
  <c r="BB221" i="12"/>
  <c r="BC221" i="12"/>
  <c r="BD221" i="12"/>
  <c r="BE221" i="12"/>
  <c r="BG221" i="12"/>
  <c r="BI221" i="12"/>
  <c r="BJ221" i="12"/>
  <c r="BK221" i="12"/>
  <c r="BL221" i="12"/>
  <c r="BM221" i="12"/>
  <c r="BO221" i="12"/>
  <c r="BQ221" i="12"/>
  <c r="BR221" i="12"/>
  <c r="BS221" i="12"/>
  <c r="BT221" i="12"/>
  <c r="BU221" i="12"/>
  <c r="BW221" i="12"/>
  <c r="BY221" i="12"/>
  <c r="BZ221" i="12"/>
  <c r="CA221" i="12"/>
  <c r="CB221" i="12"/>
  <c r="CC221" i="12"/>
  <c r="CE221" i="12"/>
  <c r="CG221" i="12"/>
  <c r="CH221" i="12"/>
  <c r="CI221" i="12"/>
  <c r="CJ221" i="12"/>
  <c r="CK221" i="12"/>
  <c r="CL221" i="12"/>
  <c r="CM221" i="12"/>
  <c r="CO221" i="12"/>
  <c r="CP221" i="12"/>
  <c r="CQ221" i="12"/>
  <c r="CR221" i="12"/>
  <c r="CS221" i="12"/>
  <c r="CT221" i="12"/>
  <c r="CU221" i="12"/>
  <c r="CW221" i="12"/>
  <c r="CX221" i="12"/>
  <c r="CY221" i="12"/>
  <c r="CZ221" i="12"/>
  <c r="DA221" i="12"/>
  <c r="DB221" i="12"/>
  <c r="DC221" i="12"/>
  <c r="DE221" i="12"/>
  <c r="DF221" i="12"/>
  <c r="DG221" i="12"/>
  <c r="DH221" i="12"/>
  <c r="DI221" i="12"/>
  <c r="DJ221" i="12"/>
  <c r="DK221" i="12"/>
  <c r="DM221" i="12"/>
  <c r="DN221" i="12"/>
  <c r="DO221" i="12"/>
  <c r="DP221" i="12"/>
  <c r="DQ221" i="12"/>
  <c r="DR221" i="12"/>
  <c r="DS221" i="12"/>
  <c r="DU221" i="12"/>
  <c r="DV221" i="12"/>
  <c r="DW221" i="12"/>
  <c r="DX221" i="12"/>
  <c r="DY221" i="12"/>
  <c r="DZ221" i="12"/>
  <c r="EA221" i="12"/>
  <c r="EC221" i="12"/>
  <c r="ED221" i="12"/>
  <c r="EE221" i="12"/>
  <c r="EF221" i="12"/>
  <c r="EG221" i="12"/>
  <c r="EH221" i="12"/>
  <c r="EI221" i="12"/>
  <c r="EK221" i="12"/>
  <c r="EL221" i="12"/>
  <c r="EM221" i="12"/>
  <c r="EN221" i="12"/>
  <c r="EO221" i="12"/>
  <c r="EP221" i="12"/>
  <c r="EQ221" i="12"/>
  <c r="ES221" i="12"/>
  <c r="ET221" i="12"/>
  <c r="EU221" i="12"/>
  <c r="EV221" i="12"/>
  <c r="EW221" i="12"/>
  <c r="EX221" i="12"/>
  <c r="B222" i="12"/>
  <c r="I222" i="12" s="1"/>
  <c r="C222" i="12"/>
  <c r="D222" i="12"/>
  <c r="E222" i="12"/>
  <c r="F222" i="12"/>
  <c r="G222" i="12"/>
  <c r="H222" i="12"/>
  <c r="J222" i="12"/>
  <c r="L222" i="12"/>
  <c r="M222" i="12"/>
  <c r="N222" i="12"/>
  <c r="O222" i="12"/>
  <c r="P222" i="12"/>
  <c r="R222" i="12"/>
  <c r="T222" i="12"/>
  <c r="U222" i="12"/>
  <c r="V222" i="12"/>
  <c r="W222" i="12"/>
  <c r="X222" i="12"/>
  <c r="Z222" i="12"/>
  <c r="AB222" i="12"/>
  <c r="AC222" i="12"/>
  <c r="AD222" i="12"/>
  <c r="AE222" i="12"/>
  <c r="AF222" i="12"/>
  <c r="AH222" i="12"/>
  <c r="AJ222" i="12"/>
  <c r="AK222" i="12"/>
  <c r="AL222" i="12"/>
  <c r="AM222" i="12"/>
  <c r="AN222" i="12"/>
  <c r="AP222" i="12"/>
  <c r="AR222" i="12"/>
  <c r="AS222" i="12"/>
  <c r="AT222" i="12"/>
  <c r="AU222" i="12"/>
  <c r="AV222" i="12"/>
  <c r="AX222" i="12"/>
  <c r="AZ222" i="12"/>
  <c r="BA222" i="12"/>
  <c r="BB222" i="12"/>
  <c r="BC222" i="12"/>
  <c r="BD222" i="12"/>
  <c r="BF222" i="12"/>
  <c r="BH222" i="12"/>
  <c r="BI222" i="12"/>
  <c r="BJ222" i="12"/>
  <c r="BK222" i="12"/>
  <c r="BL222" i="12"/>
  <c r="BN222" i="12"/>
  <c r="BP222" i="12"/>
  <c r="BQ222" i="12"/>
  <c r="BR222" i="12"/>
  <c r="BS222" i="12"/>
  <c r="BT222" i="12"/>
  <c r="BV222" i="12"/>
  <c r="BX222" i="12"/>
  <c r="BY222" i="12"/>
  <c r="BZ222" i="12"/>
  <c r="CA222" i="12"/>
  <c r="CB222" i="12"/>
  <c r="CD222" i="12"/>
  <c r="CF222" i="12"/>
  <c r="CG222" i="12"/>
  <c r="CH222" i="12"/>
  <c r="CI222" i="12"/>
  <c r="CJ222" i="12"/>
  <c r="CL222" i="12"/>
  <c r="CN222" i="12"/>
  <c r="CO222" i="12"/>
  <c r="CP222" i="12"/>
  <c r="CQ222" i="12"/>
  <c r="CR222" i="12"/>
  <c r="CT222" i="12"/>
  <c r="CV222" i="12"/>
  <c r="CW222" i="12"/>
  <c r="CX222" i="12"/>
  <c r="CY222" i="12"/>
  <c r="CZ222" i="12"/>
  <c r="DB222" i="12"/>
  <c r="DD222" i="12"/>
  <c r="DE222" i="12"/>
  <c r="DF222" i="12"/>
  <c r="DG222" i="12"/>
  <c r="DH222" i="12"/>
  <c r="DJ222" i="12"/>
  <c r="DL222" i="12"/>
  <c r="DM222" i="12"/>
  <c r="DN222" i="12"/>
  <c r="DO222" i="12"/>
  <c r="DP222" i="12"/>
  <c r="DR222" i="12"/>
  <c r="DT222" i="12"/>
  <c r="DU222" i="12"/>
  <c r="DV222" i="12"/>
  <c r="DW222" i="12"/>
  <c r="DX222" i="12"/>
  <c r="DZ222" i="12"/>
  <c r="EB222" i="12"/>
  <c r="EC222" i="12"/>
  <c r="ED222" i="12"/>
  <c r="EE222" i="12"/>
  <c r="EF222" i="12"/>
  <c r="EH222" i="12"/>
  <c r="EJ222" i="12"/>
  <c r="EK222" i="12"/>
  <c r="EL222" i="12"/>
  <c r="EM222" i="12"/>
  <c r="EN222" i="12"/>
  <c r="EP222" i="12"/>
  <c r="ER222" i="12"/>
  <c r="ES222" i="12"/>
  <c r="ET222" i="12"/>
  <c r="EU222" i="12"/>
  <c r="EV222" i="12"/>
  <c r="EX222" i="12"/>
  <c r="B223" i="12"/>
  <c r="C223" i="12"/>
  <c r="D223" i="12"/>
  <c r="G223" i="12"/>
  <c r="K223" i="12"/>
  <c r="L223" i="12"/>
  <c r="M223" i="12"/>
  <c r="N223" i="12"/>
  <c r="S223" i="12"/>
  <c r="U223" i="12"/>
  <c r="V223" i="12"/>
  <c r="W223" i="12"/>
  <c r="Y223" i="12"/>
  <c r="AC223" i="12"/>
  <c r="AE223" i="12"/>
  <c r="AG223" i="12"/>
  <c r="AI223" i="12"/>
  <c r="AJ223" i="12"/>
  <c r="AM223" i="12"/>
  <c r="AQ223" i="12"/>
  <c r="AR223" i="12"/>
  <c r="AS223" i="12"/>
  <c r="AT223" i="12"/>
  <c r="AY223" i="12"/>
  <c r="BA223" i="12"/>
  <c r="BB223" i="12"/>
  <c r="BC223" i="12"/>
  <c r="BE223" i="12"/>
  <c r="BI223" i="12"/>
  <c r="BK223" i="12"/>
  <c r="BM223" i="12"/>
  <c r="BO223" i="12"/>
  <c r="BP223" i="12"/>
  <c r="BS223" i="12"/>
  <c r="BW223" i="12"/>
  <c r="BX223" i="12"/>
  <c r="BY223" i="12"/>
  <c r="BZ223" i="12"/>
  <c r="CE223" i="12"/>
  <c r="CG223" i="12"/>
  <c r="CH223" i="12"/>
  <c r="CI223" i="12"/>
  <c r="CK223" i="12"/>
  <c r="CO223" i="12"/>
  <c r="CQ223" i="12"/>
  <c r="CS223" i="12"/>
  <c r="CU223" i="12"/>
  <c r="CV223" i="12"/>
  <c r="CY223" i="12"/>
  <c r="DC223" i="12"/>
  <c r="DD223" i="12"/>
  <c r="DE223" i="12"/>
  <c r="DF223" i="12"/>
  <c r="DK223" i="12"/>
  <c r="DM223" i="12"/>
  <c r="DN223" i="12"/>
  <c r="DO223" i="12"/>
  <c r="DQ223" i="12"/>
  <c r="DU223" i="12"/>
  <c r="DW223" i="12"/>
  <c r="DY223" i="12"/>
  <c r="EA223" i="12"/>
  <c r="EB223" i="12"/>
  <c r="EE223" i="12"/>
  <c r="EG223" i="12"/>
  <c r="EI223" i="12"/>
  <c r="EJ223" i="12"/>
  <c r="EK223" i="12"/>
  <c r="EN223" i="12"/>
  <c r="EQ223" i="12"/>
  <c r="ER223" i="12"/>
  <c r="ES223" i="12"/>
  <c r="ET223" i="12"/>
  <c r="EW223" i="12"/>
  <c r="B224" i="12"/>
  <c r="C224" i="12"/>
  <c r="D224" i="12"/>
  <c r="F224" i="12"/>
  <c r="L224" i="12"/>
  <c r="M224" i="12"/>
  <c r="O224" i="12"/>
  <c r="U224" i="12"/>
  <c r="V224" i="12"/>
  <c r="X224" i="12"/>
  <c r="AD224" i="12"/>
  <c r="AE224" i="12"/>
  <c r="AH224" i="12"/>
  <c r="AM224" i="12"/>
  <c r="AN224" i="12"/>
  <c r="AQ224" i="12"/>
  <c r="AV224" i="12"/>
  <c r="AX224" i="12"/>
  <c r="AZ224" i="12"/>
  <c r="BF224" i="12"/>
  <c r="BG224" i="12"/>
  <c r="BI224" i="12"/>
  <c r="BO224" i="12"/>
  <c r="BP224" i="12"/>
  <c r="BR224" i="12"/>
  <c r="BX224" i="12"/>
  <c r="BY224" i="12"/>
  <c r="CA224" i="12"/>
  <c r="CG224" i="12"/>
  <c r="CH224" i="12"/>
  <c r="CJ224" i="12"/>
  <c r="CP224" i="12"/>
  <c r="CQ224" i="12"/>
  <c r="CT224" i="12"/>
  <c r="CY224" i="12"/>
  <c r="CZ224" i="12"/>
  <c r="DC224" i="12"/>
  <c r="DH224" i="12"/>
  <c r="DJ224" i="12"/>
  <c r="DL224" i="12"/>
  <c r="DR224" i="12"/>
  <c r="DS224" i="12"/>
  <c r="DU224" i="12"/>
  <c r="EA224" i="12"/>
  <c r="EB224" i="12"/>
  <c r="ED224" i="12"/>
  <c r="EJ224" i="12"/>
  <c r="EK224" i="12"/>
  <c r="EM224" i="12"/>
  <c r="ES224" i="12"/>
  <c r="ET224" i="12"/>
  <c r="EV224" i="12"/>
  <c r="B225" i="12"/>
  <c r="C225" i="12"/>
  <c r="D225" i="12" s="1"/>
  <c r="E225" i="12"/>
  <c r="F225" i="12"/>
  <c r="I225" i="12"/>
  <c r="L225" i="12"/>
  <c r="N225" i="12"/>
  <c r="O225" i="12"/>
  <c r="R225" i="12"/>
  <c r="U225" i="12"/>
  <c r="W225" i="12"/>
  <c r="Y225" i="12"/>
  <c r="AA225" i="12"/>
  <c r="AD225" i="12"/>
  <c r="AG225" i="12"/>
  <c r="AH225" i="12"/>
  <c r="AJ225" i="12"/>
  <c r="AM225" i="12"/>
  <c r="AP225" i="12"/>
  <c r="AQ225" i="12"/>
  <c r="AS225" i="12"/>
  <c r="AW225" i="12"/>
  <c r="AY225" i="12"/>
  <c r="AZ225" i="12"/>
  <c r="BB225" i="12"/>
  <c r="BF225" i="12"/>
  <c r="BH225" i="12"/>
  <c r="BI225" i="12"/>
  <c r="BK225" i="12"/>
  <c r="BO225" i="12"/>
  <c r="BQ225" i="12"/>
  <c r="BR225" i="12"/>
  <c r="BU225" i="12"/>
  <c r="BX225" i="12"/>
  <c r="BZ225" i="12"/>
  <c r="CA225" i="12"/>
  <c r="CD225" i="12"/>
  <c r="CG225" i="12"/>
  <c r="CI225" i="12"/>
  <c r="CK225" i="12"/>
  <c r="CM225" i="12"/>
  <c r="CP225" i="12"/>
  <c r="CS225" i="12"/>
  <c r="CT225" i="12"/>
  <c r="CV225" i="12"/>
  <c r="CY225" i="12"/>
  <c r="DB225" i="12"/>
  <c r="DC225" i="12"/>
  <c r="DE225" i="12"/>
  <c r="DI225" i="12"/>
  <c r="DK225" i="12"/>
  <c r="DL225" i="12"/>
  <c r="DN225" i="12"/>
  <c r="DR225" i="12"/>
  <c r="DT225" i="12"/>
  <c r="DU225" i="12"/>
  <c r="DW225" i="12"/>
  <c r="EA225" i="12"/>
  <c r="EC225" i="12"/>
  <c r="ED225" i="12"/>
  <c r="EG225" i="12"/>
  <c r="EJ225" i="12"/>
  <c r="EL225" i="12"/>
  <c r="EM225" i="12"/>
  <c r="EP225" i="12"/>
  <c r="ES225" i="12"/>
  <c r="EU225" i="12"/>
  <c r="EW225" i="12"/>
  <c r="B226" i="12"/>
  <c r="C226" i="12"/>
  <c r="N226" i="12"/>
  <c r="R226" i="12"/>
  <c r="AG226" i="12"/>
  <c r="AJ226" i="12"/>
  <c r="AY226" i="12"/>
  <c r="BB226" i="12"/>
  <c r="BQ226" i="12"/>
  <c r="BU226" i="12"/>
  <c r="CJ226" i="12"/>
  <c r="CM226" i="12"/>
  <c r="DB226" i="12"/>
  <c r="DE226" i="12"/>
  <c r="DT226" i="12"/>
  <c r="DX226" i="12"/>
  <c r="EL226" i="12"/>
  <c r="EP226" i="12"/>
  <c r="B227" i="12"/>
  <c r="T227" i="12" s="1"/>
  <c r="C227" i="12"/>
  <c r="D227" i="12"/>
  <c r="H227" i="12"/>
  <c r="J227" i="12"/>
  <c r="M227" i="12"/>
  <c r="Q227" i="12"/>
  <c r="S227" i="12"/>
  <c r="W227" i="12"/>
  <c r="Z227" i="12"/>
  <c r="AB227" i="12"/>
  <c r="AF227" i="12"/>
  <c r="AI227" i="12"/>
  <c r="AK227" i="12"/>
  <c r="AO227" i="12"/>
  <c r="AR227" i="12"/>
  <c r="AU227" i="12"/>
  <c r="AW227" i="12"/>
  <c r="AX227" i="12"/>
  <c r="BA227" i="12"/>
  <c r="BE227" i="12"/>
  <c r="BF227" i="12"/>
  <c r="BG227" i="12"/>
  <c r="BM227" i="12"/>
  <c r="BN227" i="12"/>
  <c r="BO227" i="12"/>
  <c r="BT227" i="12"/>
  <c r="BV227" i="12"/>
  <c r="BW227" i="12"/>
  <c r="BY227" i="12"/>
  <c r="CC227" i="12"/>
  <c r="CE227" i="12"/>
  <c r="CG227" i="12"/>
  <c r="CI227" i="12"/>
  <c r="CL227" i="12"/>
  <c r="CO227" i="12"/>
  <c r="CQ227" i="12"/>
  <c r="CR227" i="12"/>
  <c r="CW227" i="12"/>
  <c r="CY227" i="12"/>
  <c r="CZ227" i="12"/>
  <c r="DD227" i="12"/>
  <c r="DG227" i="12"/>
  <c r="DH227" i="12"/>
  <c r="DJ227" i="12"/>
  <c r="DM227" i="12"/>
  <c r="DP227" i="12"/>
  <c r="DR227" i="12"/>
  <c r="DS227" i="12"/>
  <c r="DW227" i="12"/>
  <c r="DY227" i="12"/>
  <c r="DZ227" i="12"/>
  <c r="EA227" i="12"/>
  <c r="EB227" i="12"/>
  <c r="EH227" i="12"/>
  <c r="EI227" i="12"/>
  <c r="EJ227" i="12"/>
  <c r="EK227" i="12"/>
  <c r="EO227" i="12"/>
  <c r="EQ227" i="12"/>
  <c r="ER227" i="12"/>
  <c r="EU227" i="12"/>
  <c r="EX227" i="12"/>
  <c r="B228" i="12"/>
  <c r="C228" i="12"/>
  <c r="D228" i="12"/>
  <c r="F228" i="12"/>
  <c r="G228" i="12"/>
  <c r="L228" i="12"/>
  <c r="N228" i="12"/>
  <c r="O228" i="12"/>
  <c r="P228" i="12"/>
  <c r="S228" i="12"/>
  <c r="V228" i="12"/>
  <c r="W228" i="12"/>
  <c r="Y228" i="12"/>
  <c r="AB228" i="12"/>
  <c r="AE228" i="12"/>
  <c r="AF228" i="12"/>
  <c r="AG228" i="12"/>
  <c r="AH228" i="12"/>
  <c r="AL228" i="12"/>
  <c r="AO228" i="12"/>
  <c r="AP228" i="12"/>
  <c r="AQ228" i="12"/>
  <c r="AU228" i="12"/>
  <c r="AW228" i="12"/>
  <c r="AX228" i="12"/>
  <c r="AY228" i="12"/>
  <c r="BC228" i="12"/>
  <c r="BE228" i="12"/>
  <c r="BF228" i="12"/>
  <c r="BG228" i="12"/>
  <c r="BH228" i="12"/>
  <c r="BK228" i="12"/>
  <c r="BM228" i="12"/>
  <c r="BO228" i="12"/>
  <c r="BP228" i="12"/>
  <c r="BS228" i="12"/>
  <c r="BU228" i="12"/>
  <c r="BV228" i="12"/>
  <c r="BW228" i="12"/>
  <c r="BX228" i="12"/>
  <c r="CC228" i="12"/>
  <c r="CD228" i="12"/>
  <c r="CE228" i="12"/>
  <c r="CF228" i="12"/>
  <c r="CI228" i="12"/>
  <c r="CK228" i="12"/>
  <c r="CL228" i="12"/>
  <c r="CN228" i="12"/>
  <c r="CQ228" i="12"/>
  <c r="CS228" i="12"/>
  <c r="CT228" i="12"/>
  <c r="CU228" i="12"/>
  <c r="CV228" i="12"/>
  <c r="CY228" i="12"/>
  <c r="DB228" i="12"/>
  <c r="DC228" i="12"/>
  <c r="DD228" i="12"/>
  <c r="DG228" i="12"/>
  <c r="DI228" i="12"/>
  <c r="DJ228" i="12"/>
  <c r="DK228" i="12"/>
  <c r="DO228" i="12"/>
  <c r="DQ228" i="12"/>
  <c r="DR228" i="12"/>
  <c r="DS228" i="12"/>
  <c r="DT228" i="12"/>
  <c r="DW228" i="12"/>
  <c r="DY228" i="12"/>
  <c r="EA228" i="12"/>
  <c r="EB228" i="12"/>
  <c r="EE228" i="12"/>
  <c r="EG228" i="12"/>
  <c r="EH228" i="12"/>
  <c r="EI228" i="12"/>
  <c r="EJ228" i="12"/>
  <c r="EO228" i="12"/>
  <c r="EP228" i="12"/>
  <c r="EQ228" i="12"/>
  <c r="ER228" i="12"/>
  <c r="EU228" i="12"/>
  <c r="EW228" i="12"/>
  <c r="EX228" i="12"/>
  <c r="B229" i="12"/>
  <c r="C229" i="12"/>
  <c r="F229" i="12" s="1"/>
  <c r="J229" i="12"/>
  <c r="N229" i="12"/>
  <c r="Q229" i="12"/>
  <c r="X229" i="12"/>
  <c r="Z229" i="12"/>
  <c r="AD229" i="12"/>
  <c r="AI229" i="12"/>
  <c r="AN229" i="12"/>
  <c r="AP229" i="12"/>
  <c r="AW229" i="12"/>
  <c r="AY229" i="12"/>
  <c r="BD229" i="12"/>
  <c r="BJ229" i="12"/>
  <c r="BM229" i="12"/>
  <c r="BO229" i="12"/>
  <c r="BV229" i="12"/>
  <c r="BZ229" i="12"/>
  <c r="CC229" i="12"/>
  <c r="CJ229" i="12"/>
  <c r="CL229" i="12"/>
  <c r="CP229" i="12"/>
  <c r="CU229" i="12"/>
  <c r="CZ229" i="12"/>
  <c r="DB229" i="12"/>
  <c r="DI229" i="12"/>
  <c r="DK229" i="12"/>
  <c r="DP229" i="12"/>
  <c r="DV229" i="12"/>
  <c r="DY229" i="12"/>
  <c r="EA229" i="12"/>
  <c r="EH229" i="12"/>
  <c r="EL229" i="12"/>
  <c r="EO229" i="12"/>
  <c r="EV229" i="12"/>
  <c r="EX229" i="12"/>
  <c r="B230" i="12"/>
  <c r="C230" i="12"/>
  <c r="E230" i="12"/>
  <c r="G230" i="12"/>
  <c r="H230" i="12"/>
  <c r="I230" i="12"/>
  <c r="J230" i="12"/>
  <c r="M230" i="12"/>
  <c r="O230" i="12"/>
  <c r="P230" i="12"/>
  <c r="Q230" i="12"/>
  <c r="R230" i="12"/>
  <c r="U230" i="12"/>
  <c r="V230" i="12"/>
  <c r="W230" i="12"/>
  <c r="X230" i="12"/>
  <c r="Y230" i="12"/>
  <c r="Z230" i="12"/>
  <c r="AC230" i="12"/>
  <c r="AD230" i="12"/>
  <c r="AE230" i="12"/>
  <c r="AF230" i="12"/>
  <c r="AG230" i="12"/>
  <c r="AH230" i="12"/>
  <c r="AK230" i="12"/>
  <c r="AL230" i="12"/>
  <c r="AM230" i="12"/>
  <c r="AN230" i="12"/>
  <c r="AO230" i="12"/>
  <c r="AP230" i="12"/>
  <c r="AS230" i="12"/>
  <c r="AT230" i="12"/>
  <c r="AU230" i="12"/>
  <c r="AV230" i="12"/>
  <c r="AW230" i="12"/>
  <c r="AX230" i="12"/>
  <c r="BA230" i="12"/>
  <c r="BB230" i="12"/>
  <c r="BC230" i="12"/>
  <c r="BD230" i="12"/>
  <c r="BE230" i="12"/>
  <c r="BF230" i="12"/>
  <c r="BI230" i="12"/>
  <c r="BJ230" i="12"/>
  <c r="BK230" i="12"/>
  <c r="BL230" i="12"/>
  <c r="BM230" i="12"/>
  <c r="BN230" i="12"/>
  <c r="BQ230" i="12"/>
  <c r="BR230" i="12"/>
  <c r="BS230" i="12"/>
  <c r="BT230" i="12"/>
  <c r="BU230" i="12"/>
  <c r="BV230" i="12"/>
  <c r="BY230" i="12"/>
  <c r="BZ230" i="12"/>
  <c r="CA230" i="12"/>
  <c r="CB230" i="12"/>
  <c r="CC230" i="12"/>
  <c r="CD230" i="12"/>
  <c r="CG230" i="12"/>
  <c r="CH230" i="12"/>
  <c r="CI230" i="12"/>
  <c r="CJ230" i="12"/>
  <c r="CK230" i="12"/>
  <c r="CL230" i="12"/>
  <c r="CO230" i="12"/>
  <c r="CP230" i="12"/>
  <c r="CQ230" i="12"/>
  <c r="CR230" i="12"/>
  <c r="CS230" i="12"/>
  <c r="CT230" i="12"/>
  <c r="CW230" i="12"/>
  <c r="CX230" i="12"/>
  <c r="CY230" i="12"/>
  <c r="CZ230" i="12"/>
  <c r="DA230" i="12"/>
  <c r="DB230" i="12"/>
  <c r="DE230" i="12"/>
  <c r="DF230" i="12"/>
  <c r="DG230" i="12"/>
  <c r="DH230" i="12"/>
  <c r="DI230" i="12"/>
  <c r="DJ230" i="12"/>
  <c r="DM230" i="12"/>
  <c r="DN230" i="12"/>
  <c r="DO230" i="12"/>
  <c r="DP230" i="12"/>
  <c r="DQ230" i="12"/>
  <c r="DR230" i="12"/>
  <c r="DU230" i="12"/>
  <c r="DV230" i="12"/>
  <c r="DW230" i="12"/>
  <c r="DX230" i="12"/>
  <c r="DY230" i="12"/>
  <c r="DZ230" i="12"/>
  <c r="EC230" i="12"/>
  <c r="ED230" i="12"/>
  <c r="EE230" i="12"/>
  <c r="EF230" i="12"/>
  <c r="EG230" i="12"/>
  <c r="EH230" i="12"/>
  <c r="EK230" i="12"/>
  <c r="EL230" i="12"/>
  <c r="EM230" i="12"/>
  <c r="EN230" i="12"/>
  <c r="EO230" i="12"/>
  <c r="EP230" i="12"/>
  <c r="ES230" i="12"/>
  <c r="ET230" i="12"/>
  <c r="EU230" i="12"/>
  <c r="EV230" i="12"/>
  <c r="EW230" i="12"/>
  <c r="EX230" i="12"/>
  <c r="B231" i="12"/>
  <c r="C231" i="12"/>
  <c r="J231" i="12" s="1"/>
  <c r="D231" i="12"/>
  <c r="E231" i="12"/>
  <c r="F231" i="12"/>
  <c r="G231" i="12"/>
  <c r="H231" i="12"/>
  <c r="I231" i="12"/>
  <c r="K231" i="12"/>
  <c r="L231" i="12"/>
  <c r="M231" i="12"/>
  <c r="N231" i="12"/>
  <c r="O231" i="12"/>
  <c r="P231" i="12"/>
  <c r="Q231" i="12"/>
  <c r="S231" i="12"/>
  <c r="T231" i="12"/>
  <c r="U231" i="12"/>
  <c r="V231" i="12"/>
  <c r="W231" i="12"/>
  <c r="X231" i="12"/>
  <c r="Y231" i="12"/>
  <c r="AA231" i="12"/>
  <c r="AB231" i="12"/>
  <c r="AC231" i="12"/>
  <c r="AD231" i="12"/>
  <c r="AE231" i="12"/>
  <c r="AF231" i="12"/>
  <c r="AG231" i="12"/>
  <c r="AI231" i="12"/>
  <c r="AJ231" i="12"/>
  <c r="AK231" i="12"/>
  <c r="AL231" i="12"/>
  <c r="AM231" i="12"/>
  <c r="AN231" i="12"/>
  <c r="AO231" i="12"/>
  <c r="AQ231" i="12"/>
  <c r="AR231" i="12"/>
  <c r="AS231" i="12"/>
  <c r="AT231" i="12"/>
  <c r="AU231" i="12"/>
  <c r="AV231" i="12"/>
  <c r="AW231" i="12"/>
  <c r="AY231" i="12"/>
  <c r="AZ231" i="12"/>
  <c r="BA231" i="12"/>
  <c r="BB231" i="12"/>
  <c r="BC231" i="12"/>
  <c r="BD231" i="12"/>
  <c r="BE231" i="12"/>
  <c r="BG231" i="12"/>
  <c r="BH231" i="12"/>
  <c r="BI231" i="12"/>
  <c r="BJ231" i="12"/>
  <c r="BK231" i="12"/>
  <c r="BL231" i="12"/>
  <c r="BM231" i="12"/>
  <c r="BO231" i="12"/>
  <c r="BP231" i="12"/>
  <c r="BQ231" i="12"/>
  <c r="BR231" i="12"/>
  <c r="BS231" i="12"/>
  <c r="BT231" i="12"/>
  <c r="BU231" i="12"/>
  <c r="BW231" i="12"/>
  <c r="BX231" i="12"/>
  <c r="BY231" i="12"/>
  <c r="BZ231" i="12"/>
  <c r="CA231" i="12"/>
  <c r="CB231" i="12"/>
  <c r="CC231" i="12"/>
  <c r="CE231" i="12"/>
  <c r="CF231" i="12"/>
  <c r="CG231" i="12"/>
  <c r="CH231" i="12"/>
  <c r="CI231" i="12"/>
  <c r="CJ231" i="12"/>
  <c r="CK231" i="12"/>
  <c r="CM231" i="12"/>
  <c r="CN231" i="12"/>
  <c r="CO231" i="12"/>
  <c r="CP231" i="12"/>
  <c r="CQ231" i="12"/>
  <c r="CR231" i="12"/>
  <c r="CS231" i="12"/>
  <c r="CU231" i="12"/>
  <c r="CV231" i="12"/>
  <c r="CW231" i="12"/>
  <c r="CX231" i="12"/>
  <c r="CY231" i="12"/>
  <c r="CZ231" i="12"/>
  <c r="DA231" i="12"/>
  <c r="DC231" i="12"/>
  <c r="DD231" i="12"/>
  <c r="DE231" i="12"/>
  <c r="DF231" i="12"/>
  <c r="DG231" i="12"/>
  <c r="DH231" i="12"/>
  <c r="DI231" i="12"/>
  <c r="DK231" i="12"/>
  <c r="DL231" i="12"/>
  <c r="DM231" i="12"/>
  <c r="DN231" i="12"/>
  <c r="DO231" i="12"/>
  <c r="DP231" i="12"/>
  <c r="DQ231" i="12"/>
  <c r="DS231" i="12"/>
  <c r="DT231" i="12"/>
  <c r="DU231" i="12"/>
  <c r="DV231" i="12"/>
  <c r="DW231" i="12"/>
  <c r="DX231" i="12"/>
  <c r="DY231" i="12"/>
  <c r="EA231" i="12"/>
  <c r="EB231" i="12"/>
  <c r="EC231" i="12"/>
  <c r="ED231" i="12"/>
  <c r="EE231" i="12"/>
  <c r="EF231" i="12"/>
  <c r="EG231" i="12"/>
  <c r="EI231" i="12"/>
  <c r="EJ231" i="12"/>
  <c r="EK231" i="12"/>
  <c r="EL231" i="12"/>
  <c r="EM231" i="12"/>
  <c r="EN231" i="12"/>
  <c r="EO231" i="12"/>
  <c r="EQ231" i="12"/>
  <c r="ER231" i="12"/>
  <c r="ES231" i="12"/>
  <c r="ET231" i="12"/>
  <c r="EU231" i="12"/>
  <c r="EV231" i="12"/>
  <c r="EW231" i="12"/>
  <c r="B232" i="12"/>
  <c r="C232" i="12"/>
  <c r="D232" i="12" s="1"/>
  <c r="G232" i="12"/>
  <c r="M232" i="12"/>
  <c r="S232" i="12"/>
  <c r="W232" i="12"/>
  <c r="AC232" i="12"/>
  <c r="AI232" i="12"/>
  <c r="AM232" i="12"/>
  <c r="AS232" i="12"/>
  <c r="AY232" i="12"/>
  <c r="BC232" i="12"/>
  <c r="BI232" i="12"/>
  <c r="BO232" i="12"/>
  <c r="BS232" i="12"/>
  <c r="BY232" i="12"/>
  <c r="CE232" i="12"/>
  <c r="CI232" i="12"/>
  <c r="CO232" i="12"/>
  <c r="CU232" i="12"/>
  <c r="CY232" i="12"/>
  <c r="DE232" i="12"/>
  <c r="DK232" i="12"/>
  <c r="DO232" i="12"/>
  <c r="DU232" i="12"/>
  <c r="EA232" i="12"/>
  <c r="EE232" i="12"/>
  <c r="EK232" i="12"/>
  <c r="EQ232" i="12"/>
  <c r="EU232" i="12"/>
  <c r="B233" i="12"/>
  <c r="M233" i="12" s="1"/>
  <c r="C233" i="12"/>
  <c r="D233" i="12"/>
  <c r="E233" i="12"/>
  <c r="F233" i="12"/>
  <c r="J233" i="12"/>
  <c r="K233" i="12"/>
  <c r="L233" i="12"/>
  <c r="N233" i="12"/>
  <c r="O233" i="12"/>
  <c r="R233" i="12"/>
  <c r="T233" i="12"/>
  <c r="U233" i="12"/>
  <c r="V233" i="12"/>
  <c r="Z233" i="12"/>
  <c r="AA233" i="12"/>
  <c r="AB233" i="12"/>
  <c r="AD233" i="12"/>
  <c r="AE233" i="12"/>
  <c r="AH233" i="12"/>
  <c r="AI233" i="12"/>
  <c r="AJ233" i="12"/>
  <c r="AK233" i="12"/>
  <c r="AL233" i="12"/>
  <c r="AP233" i="12"/>
  <c r="AQ233" i="12"/>
  <c r="AR233" i="12"/>
  <c r="AS233" i="12"/>
  <c r="AT233" i="12"/>
  <c r="AU233" i="12"/>
  <c r="AX233" i="12"/>
  <c r="AZ233" i="12"/>
  <c r="BA233" i="12"/>
  <c r="BB233" i="12"/>
  <c r="BC233" i="12"/>
  <c r="BF233" i="12"/>
  <c r="BG233" i="12"/>
  <c r="BH233" i="12"/>
  <c r="BJ233" i="12"/>
  <c r="BK233" i="12"/>
  <c r="BN233" i="12"/>
  <c r="BO233" i="12"/>
  <c r="BP233" i="12"/>
  <c r="BQ233" i="12"/>
  <c r="BR233" i="12"/>
  <c r="BV233" i="12"/>
  <c r="BW233" i="12"/>
  <c r="BX233" i="12"/>
  <c r="BY233" i="12"/>
  <c r="BZ233" i="12"/>
  <c r="CA233" i="12"/>
  <c r="CD233" i="12"/>
  <c r="CF233" i="12"/>
  <c r="CG233" i="12"/>
  <c r="CH233" i="12"/>
  <c r="CI233" i="12"/>
  <c r="CL233" i="12"/>
  <c r="CM233" i="12"/>
  <c r="CN233" i="12"/>
  <c r="CP233" i="12"/>
  <c r="CQ233" i="12"/>
  <c r="CS233" i="12"/>
  <c r="CT233" i="12"/>
  <c r="CU233" i="12"/>
  <c r="CV233" i="12"/>
  <c r="CW233" i="12"/>
  <c r="CY233" i="12"/>
  <c r="DA233" i="12"/>
  <c r="DB233" i="12"/>
  <c r="DC233" i="12"/>
  <c r="DD233" i="12"/>
  <c r="DE233" i="12"/>
  <c r="DF233" i="12"/>
  <c r="DI233" i="12"/>
  <c r="DJ233" i="12"/>
  <c r="DK233" i="12"/>
  <c r="DL233" i="12"/>
  <c r="DM233" i="12"/>
  <c r="DN233" i="12"/>
  <c r="DO233" i="12"/>
  <c r="DR233" i="12"/>
  <c r="DS233" i="12"/>
  <c r="DT233" i="12"/>
  <c r="DU233" i="12"/>
  <c r="DV233" i="12"/>
  <c r="DW233" i="12"/>
  <c r="DY233" i="12"/>
  <c r="EA233" i="12"/>
  <c r="EB233" i="12"/>
  <c r="EC233" i="12"/>
  <c r="ED233" i="12"/>
  <c r="EE233" i="12"/>
  <c r="EG233" i="12"/>
  <c r="EH233" i="12"/>
  <c r="EJ233" i="12"/>
  <c r="EK233" i="12"/>
  <c r="EL233" i="12"/>
  <c r="EM233" i="12"/>
  <c r="EO233" i="12"/>
  <c r="EP233" i="12"/>
  <c r="EQ233" i="12"/>
  <c r="ES233" i="12"/>
  <c r="ET233" i="12"/>
  <c r="EU233" i="12"/>
  <c r="EW233" i="12"/>
  <c r="EX233" i="12"/>
  <c r="B234" i="12"/>
  <c r="C234" i="12"/>
  <c r="E234" i="12" s="1"/>
  <c r="J234" i="12"/>
  <c r="N234" i="12"/>
  <c r="S234" i="12"/>
  <c r="U234" i="12"/>
  <c r="X234" i="12"/>
  <c r="AB234" i="12"/>
  <c r="AG234" i="12"/>
  <c r="AN234" i="12"/>
  <c r="AP234" i="12"/>
  <c r="AT234" i="12"/>
  <c r="AW234" i="12"/>
  <c r="AY234" i="12"/>
  <c r="BF234" i="12"/>
  <c r="BM234" i="12"/>
  <c r="BO234" i="12"/>
  <c r="BQ234" i="12"/>
  <c r="BV234" i="12"/>
  <c r="BX234" i="12"/>
  <c r="CE234" i="12"/>
  <c r="CJ234" i="12"/>
  <c r="CN234" i="12"/>
  <c r="CP234" i="12"/>
  <c r="CS234" i="12"/>
  <c r="CW234" i="12"/>
  <c r="DB234" i="12"/>
  <c r="DI234" i="12"/>
  <c r="DK234" i="12"/>
  <c r="DP234" i="12"/>
  <c r="DR234" i="12"/>
  <c r="DT234" i="12"/>
  <c r="EA234" i="12"/>
  <c r="EH234" i="12"/>
  <c r="EJ234" i="12"/>
  <c r="EL234" i="12"/>
  <c r="EQ234" i="12"/>
  <c r="ES234" i="12"/>
  <c r="B235" i="12"/>
  <c r="C235" i="12"/>
  <c r="E235" i="12"/>
  <c r="H235" i="12"/>
  <c r="L235" i="12"/>
  <c r="O235" i="12"/>
  <c r="Q235" i="12"/>
  <c r="X235" i="12"/>
  <c r="Z235" i="12"/>
  <c r="AE235" i="12"/>
  <c r="AG235" i="12"/>
  <c r="AI235" i="12"/>
  <c r="AN235" i="12"/>
  <c r="AP235" i="12"/>
  <c r="AW235" i="12"/>
  <c r="AY235" i="12"/>
  <c r="BA235" i="12"/>
  <c r="BF235" i="12"/>
  <c r="BH235" i="12"/>
  <c r="BK235" i="12"/>
  <c r="BO235" i="12"/>
  <c r="BQ235" i="12"/>
  <c r="BT235" i="12"/>
  <c r="BX235" i="12"/>
  <c r="BY235" i="12"/>
  <c r="CA235" i="12"/>
  <c r="CC235" i="12"/>
  <c r="CG235" i="12"/>
  <c r="CJ235" i="12"/>
  <c r="CL235" i="12"/>
  <c r="CQ235" i="12"/>
  <c r="CR235" i="12"/>
  <c r="CS235" i="12"/>
  <c r="CU235" i="12"/>
  <c r="CZ235" i="12"/>
  <c r="DB235" i="12"/>
  <c r="DD235" i="12"/>
  <c r="DI235" i="12"/>
  <c r="DJ235" i="12"/>
  <c r="DK235" i="12"/>
  <c r="DM235" i="12"/>
  <c r="DR235" i="12"/>
  <c r="DT235" i="12"/>
  <c r="DW235" i="12"/>
  <c r="EA235" i="12"/>
  <c r="EB235" i="12"/>
  <c r="EC235" i="12"/>
  <c r="EF235" i="12"/>
  <c r="EJ235" i="12"/>
  <c r="EM235" i="12"/>
  <c r="EO235" i="12"/>
  <c r="ES235" i="12"/>
  <c r="EU235" i="12"/>
  <c r="EV235" i="12"/>
  <c r="EX235" i="12"/>
  <c r="B236" i="12"/>
  <c r="L236" i="12" s="1"/>
  <c r="C236" i="12"/>
  <c r="F236" i="12"/>
  <c r="G236" i="12"/>
  <c r="H236" i="12"/>
  <c r="J236" i="12"/>
  <c r="K236" i="12"/>
  <c r="O236" i="12"/>
  <c r="P236" i="12"/>
  <c r="Q236" i="12"/>
  <c r="S236" i="12"/>
  <c r="T236" i="12"/>
  <c r="X236" i="12"/>
  <c r="Y236" i="12"/>
  <c r="Z236" i="12"/>
  <c r="AB236" i="12"/>
  <c r="AD236" i="12"/>
  <c r="AG236" i="12"/>
  <c r="AH236" i="12"/>
  <c r="AI236" i="12"/>
  <c r="AL236" i="12"/>
  <c r="AM236" i="12"/>
  <c r="AP236" i="12"/>
  <c r="AQ236" i="12"/>
  <c r="AR236" i="12"/>
  <c r="AU236" i="12"/>
  <c r="AV236" i="12"/>
  <c r="AX236" i="12"/>
  <c r="AY236" i="12"/>
  <c r="AZ236" i="12"/>
  <c r="BB236" i="12"/>
  <c r="BD236" i="12"/>
  <c r="BE236" i="12"/>
  <c r="BG236" i="12"/>
  <c r="BH236" i="12"/>
  <c r="BJ236" i="12"/>
  <c r="BK236" i="12"/>
  <c r="BM236" i="12"/>
  <c r="BN236" i="12"/>
  <c r="BP236" i="12"/>
  <c r="BR236" i="12"/>
  <c r="BS236" i="12"/>
  <c r="BT236" i="12"/>
  <c r="BV236" i="12"/>
  <c r="BW236" i="12"/>
  <c r="BZ236" i="12"/>
  <c r="CA236" i="12"/>
  <c r="CB236" i="12"/>
  <c r="CC236" i="12"/>
  <c r="CE236" i="12"/>
  <c r="CF236" i="12"/>
  <c r="CI236" i="12"/>
  <c r="CJ236" i="12"/>
  <c r="CK236" i="12"/>
  <c r="CL236" i="12"/>
  <c r="CN236" i="12"/>
  <c r="CP236" i="12"/>
  <c r="CR236" i="12"/>
  <c r="CS236" i="12"/>
  <c r="CT236" i="12"/>
  <c r="CU236" i="12"/>
  <c r="CX236" i="12"/>
  <c r="CY236" i="12"/>
  <c r="DA236" i="12"/>
  <c r="DB236" i="12"/>
  <c r="DC236" i="12"/>
  <c r="DD236" i="12"/>
  <c r="DG236" i="12"/>
  <c r="DH236" i="12"/>
  <c r="DJ236" i="12"/>
  <c r="DK236" i="12"/>
  <c r="DL236" i="12"/>
  <c r="DN236" i="12"/>
  <c r="DP236" i="12"/>
  <c r="DQ236" i="12"/>
  <c r="DS236" i="12"/>
  <c r="DT236" i="12"/>
  <c r="DV236" i="12"/>
  <c r="DW236" i="12"/>
  <c r="DY236" i="12"/>
  <c r="DZ236" i="12"/>
  <c r="EB236" i="12"/>
  <c r="ED236" i="12"/>
  <c r="EE236" i="12"/>
  <c r="EF236" i="12"/>
  <c r="EH236" i="12"/>
  <c r="EI236" i="12"/>
  <c r="EL236" i="12"/>
  <c r="EM236" i="12"/>
  <c r="EN236" i="12"/>
  <c r="EO236" i="12"/>
  <c r="EQ236" i="12"/>
  <c r="ER236" i="12"/>
  <c r="EU236" i="12"/>
  <c r="EV236" i="12"/>
  <c r="EW236" i="12"/>
  <c r="EX236" i="12"/>
  <c r="B237" i="12"/>
  <c r="C237" i="12"/>
  <c r="E237" i="12" s="1"/>
  <c r="G237" i="12"/>
  <c r="H237" i="12"/>
  <c r="J237" i="12"/>
  <c r="P237" i="12"/>
  <c r="R237" i="12"/>
  <c r="S237" i="12"/>
  <c r="W237" i="12"/>
  <c r="AA237" i="12"/>
  <c r="AE237" i="12"/>
  <c r="AF237" i="12"/>
  <c r="AI237" i="12"/>
  <c r="AN237" i="12"/>
  <c r="AQ237" i="12"/>
  <c r="AS237" i="12"/>
  <c r="AT237" i="12"/>
  <c r="AU237" i="12"/>
  <c r="BA237" i="12"/>
  <c r="BC237" i="12"/>
  <c r="BD237" i="12"/>
  <c r="BF237" i="12"/>
  <c r="BG237" i="12"/>
  <c r="BL237" i="12"/>
  <c r="BO237" i="12"/>
  <c r="BQ237" i="12"/>
  <c r="BS237" i="12"/>
  <c r="BT237" i="12"/>
  <c r="BY237" i="12"/>
  <c r="CB237" i="12"/>
  <c r="CC237" i="12"/>
  <c r="CD237" i="12"/>
  <c r="CE237" i="12"/>
  <c r="CH237" i="12"/>
  <c r="CK237" i="12"/>
  <c r="CM237" i="12"/>
  <c r="CO237" i="12"/>
  <c r="CQ237" i="12"/>
  <c r="CR237" i="12"/>
  <c r="CT237" i="12"/>
  <c r="CW237" i="12"/>
  <c r="CZ237" i="12"/>
  <c r="DA237" i="12"/>
  <c r="DC237" i="12"/>
  <c r="DE237" i="12"/>
  <c r="DF237" i="12"/>
  <c r="DI237" i="12"/>
  <c r="DM237" i="12"/>
  <c r="DN237" i="12"/>
  <c r="DO237" i="12"/>
  <c r="DP237" i="12"/>
  <c r="DR237" i="12"/>
  <c r="DV237" i="12"/>
  <c r="DW237" i="12"/>
  <c r="DX237" i="12"/>
  <c r="DY237" i="12"/>
  <c r="EA237" i="12"/>
  <c r="EC237" i="12"/>
  <c r="EE237" i="12"/>
  <c r="EG237" i="12"/>
  <c r="EH237" i="12"/>
  <c r="EK237" i="12"/>
  <c r="EL237" i="12"/>
  <c r="EN237" i="12"/>
  <c r="EO237" i="12"/>
  <c r="EP237" i="12"/>
  <c r="ET237" i="12"/>
  <c r="EU237" i="12"/>
  <c r="EW237" i="12"/>
  <c r="EX237" i="12"/>
  <c r="B238" i="12"/>
  <c r="E238" i="12" s="1"/>
  <c r="C238" i="12"/>
  <c r="H238" i="12"/>
  <c r="J238" i="12"/>
  <c r="L238" i="12"/>
  <c r="N238" i="12"/>
  <c r="O238" i="12"/>
  <c r="T238" i="12"/>
  <c r="W238" i="12"/>
  <c r="X238" i="12"/>
  <c r="Z238" i="12"/>
  <c r="AB238" i="12"/>
  <c r="AF238" i="12"/>
  <c r="AJ238" i="12"/>
  <c r="AK238" i="12"/>
  <c r="AL238" i="12"/>
  <c r="AM238" i="12"/>
  <c r="AS238" i="12"/>
  <c r="AU238" i="12"/>
  <c r="AV238" i="12"/>
  <c r="AX238" i="12"/>
  <c r="AZ238" i="12"/>
  <c r="BD238" i="12"/>
  <c r="BH238" i="12"/>
  <c r="BI238" i="12"/>
  <c r="BK238" i="12"/>
  <c r="BL238" i="12"/>
  <c r="BQ238" i="12"/>
  <c r="BT238" i="12"/>
  <c r="BU238" i="12"/>
  <c r="BV238" i="12"/>
  <c r="BX238" i="12"/>
  <c r="CC238" i="12"/>
  <c r="CF238" i="12"/>
  <c r="CG238" i="12"/>
  <c r="CI238" i="12"/>
  <c r="CJ238" i="12"/>
  <c r="CO238" i="12"/>
  <c r="CR238" i="12"/>
  <c r="CS238" i="12"/>
  <c r="CV238" i="12"/>
  <c r="CW238" i="12"/>
  <c r="DA238" i="12"/>
  <c r="DE238" i="12"/>
  <c r="DF238" i="12"/>
  <c r="DG238" i="12"/>
  <c r="DH238" i="12"/>
  <c r="DJ238" i="12"/>
  <c r="DN238" i="12"/>
  <c r="DP238" i="12"/>
  <c r="DQ238" i="12"/>
  <c r="DT238" i="12"/>
  <c r="DU238" i="12"/>
  <c r="DW238" i="12"/>
  <c r="DY238" i="12"/>
  <c r="DZ238" i="12"/>
  <c r="EC238" i="12"/>
  <c r="ED238" i="12"/>
  <c r="EF238" i="12"/>
  <c r="EG238" i="12"/>
  <c r="EH238" i="12"/>
  <c r="EL238" i="12"/>
  <c r="EM238" i="12"/>
  <c r="EO238" i="12"/>
  <c r="EP238" i="12"/>
  <c r="ER238" i="12"/>
  <c r="ES238" i="12"/>
  <c r="EU238" i="12"/>
  <c r="EX238" i="12"/>
  <c r="B239" i="12"/>
  <c r="C239" i="12"/>
  <c r="D239" i="12"/>
  <c r="O239" i="12"/>
  <c r="P239" i="12"/>
  <c r="AB239" i="12"/>
  <c r="AC239" i="12"/>
  <c r="AM239" i="12"/>
  <c r="AN239" i="12"/>
  <c r="AZ239" i="12"/>
  <c r="BA239" i="12"/>
  <c r="BL239" i="12"/>
  <c r="BM239" i="12"/>
  <c r="BX239" i="12"/>
  <c r="BY239" i="12"/>
  <c r="CJ239" i="12"/>
  <c r="CK239" i="12"/>
  <c r="CW239" i="12"/>
  <c r="CX239" i="12"/>
  <c r="DH239" i="12"/>
  <c r="DI239" i="12"/>
  <c r="DU239" i="12"/>
  <c r="DV239" i="12"/>
  <c r="EG239" i="12"/>
  <c r="EI239" i="12"/>
  <c r="ES239" i="12"/>
  <c r="ET239" i="12"/>
  <c r="B240" i="12"/>
  <c r="C240" i="12"/>
  <c r="D240" i="12"/>
  <c r="E240" i="12"/>
  <c r="F240" i="12"/>
  <c r="H240" i="12"/>
  <c r="J240" i="12"/>
  <c r="L240" i="12"/>
  <c r="M240" i="12"/>
  <c r="N240" i="12"/>
  <c r="O240" i="12"/>
  <c r="R240" i="12"/>
  <c r="S240" i="12"/>
  <c r="U240" i="12"/>
  <c r="V240" i="12"/>
  <c r="W240" i="12"/>
  <c r="X240" i="12"/>
  <c r="AA240" i="12"/>
  <c r="AB240" i="12"/>
  <c r="AD240" i="12"/>
  <c r="AE240" i="12"/>
  <c r="AF240" i="12"/>
  <c r="AH240" i="12"/>
  <c r="AJ240" i="12"/>
  <c r="AK240" i="12"/>
  <c r="AM240" i="12"/>
  <c r="AN240" i="12"/>
  <c r="AP240" i="12"/>
  <c r="AQ240" i="12"/>
  <c r="AS240" i="12"/>
  <c r="AT240" i="12"/>
  <c r="AV240" i="12"/>
  <c r="AX240" i="12"/>
  <c r="AY240" i="12"/>
  <c r="AZ240" i="12"/>
  <c r="BB240" i="12"/>
  <c r="BC240" i="12"/>
  <c r="BE240" i="12"/>
  <c r="BF240" i="12"/>
  <c r="BG240" i="12"/>
  <c r="BH240" i="12"/>
  <c r="BJ240" i="12"/>
  <c r="BK240" i="12"/>
  <c r="BM240" i="12"/>
  <c r="BN240" i="12"/>
  <c r="BO240" i="12"/>
  <c r="BP240" i="12"/>
  <c r="BR240" i="12"/>
  <c r="BS240" i="12"/>
  <c r="BU240" i="12"/>
  <c r="BV240" i="12"/>
  <c r="BW240" i="12"/>
  <c r="BX240" i="12"/>
  <c r="BZ240" i="12"/>
  <c r="CA240" i="12"/>
  <c r="CC240" i="12"/>
  <c r="CD240" i="12"/>
  <c r="CE240" i="12"/>
  <c r="CF240" i="12"/>
  <c r="CH240" i="12"/>
  <c r="CI240" i="12"/>
  <c r="CK240" i="12"/>
  <c r="CL240" i="12"/>
  <c r="CM240" i="12"/>
  <c r="CN240" i="12"/>
  <c r="CP240" i="12"/>
  <c r="CQ240" i="12"/>
  <c r="CS240" i="12"/>
  <c r="CT240" i="12"/>
  <c r="CU240" i="12"/>
  <c r="CV240" i="12"/>
  <c r="CX240" i="12"/>
  <c r="CY240" i="12"/>
  <c r="DA240" i="12"/>
  <c r="DB240" i="12"/>
  <c r="DC240" i="12"/>
  <c r="DD240" i="12"/>
  <c r="DF240" i="12"/>
  <c r="DG240" i="12"/>
  <c r="DI240" i="12"/>
  <c r="DJ240" i="12"/>
  <c r="DK240" i="12"/>
  <c r="DL240" i="12"/>
  <c r="DN240" i="12"/>
  <c r="DO240" i="12"/>
  <c r="DQ240" i="12"/>
  <c r="DR240" i="12"/>
  <c r="DS240" i="12"/>
  <c r="DT240" i="12"/>
  <c r="DV240" i="12"/>
  <c r="DW240" i="12"/>
  <c r="DY240" i="12"/>
  <c r="DZ240" i="12"/>
  <c r="EA240" i="12"/>
  <c r="EB240" i="12"/>
  <c r="ED240" i="12"/>
  <c r="EE240" i="12"/>
  <c r="EG240" i="12"/>
  <c r="EH240" i="12"/>
  <c r="EI240" i="12"/>
  <c r="EJ240" i="12"/>
  <c r="EL240" i="12"/>
  <c r="EM240" i="12"/>
  <c r="EO240" i="12"/>
  <c r="EP240" i="12"/>
  <c r="EQ240" i="12"/>
  <c r="ER240" i="12"/>
  <c r="ET240" i="12"/>
  <c r="EU240" i="12"/>
  <c r="EW240" i="12"/>
  <c r="EX240" i="12"/>
  <c r="B241" i="12"/>
  <c r="K241" i="12" s="1"/>
  <c r="C241" i="12"/>
  <c r="E241" i="12" s="1"/>
  <c r="I241" i="12"/>
  <c r="J241" i="12"/>
  <c r="M241" i="12"/>
  <c r="S241" i="12"/>
  <c r="U241" i="12"/>
  <c r="X241" i="12"/>
  <c r="AD241" i="12"/>
  <c r="AF241" i="12"/>
  <c r="AH241" i="12"/>
  <c r="AO241" i="12"/>
  <c r="AP241" i="12"/>
  <c r="AS241" i="12"/>
  <c r="AY241" i="12"/>
  <c r="BA241" i="12"/>
  <c r="BD241" i="12"/>
  <c r="BJ241" i="12"/>
  <c r="BL241" i="12"/>
  <c r="BN241" i="12"/>
  <c r="BU241" i="12"/>
  <c r="BV241" i="12"/>
  <c r="BY241" i="12"/>
  <c r="CE241" i="12"/>
  <c r="CG241" i="12"/>
  <c r="CJ241" i="12"/>
  <c r="CP241" i="12"/>
  <c r="CR241" i="12"/>
  <c r="CT241" i="12"/>
  <c r="DA241" i="12"/>
  <c r="DB241" i="12"/>
  <c r="DE241" i="12"/>
  <c r="DK241" i="12"/>
  <c r="DM241" i="12"/>
  <c r="DP241" i="12"/>
  <c r="DV241" i="12"/>
  <c r="DX241" i="12"/>
  <c r="DZ241" i="12"/>
  <c r="EG241" i="12"/>
  <c r="EH241" i="12"/>
  <c r="EK241" i="12"/>
  <c r="EQ241" i="12"/>
  <c r="ES241" i="12"/>
  <c r="EU241" i="12"/>
  <c r="EX241" i="12"/>
  <c r="B242" i="12"/>
  <c r="C242" i="12"/>
  <c r="D242" i="12"/>
  <c r="E242" i="12"/>
  <c r="F242" i="12"/>
  <c r="I242" i="12"/>
  <c r="J242" i="12"/>
  <c r="L242" i="12"/>
  <c r="M242" i="12"/>
  <c r="N242" i="12"/>
  <c r="O242" i="12"/>
  <c r="R242" i="12"/>
  <c r="T242" i="12"/>
  <c r="U242" i="12"/>
  <c r="V242" i="12"/>
  <c r="W242" i="12"/>
  <c r="X242" i="12"/>
  <c r="AB242" i="12"/>
  <c r="AC242" i="12"/>
  <c r="AD242" i="12"/>
  <c r="AE242" i="12"/>
  <c r="AF242" i="12"/>
  <c r="AG242" i="12"/>
  <c r="AK242" i="12"/>
  <c r="AL242" i="12"/>
  <c r="AM242" i="12"/>
  <c r="AN242" i="12"/>
  <c r="AO242" i="12"/>
  <c r="AP242" i="12"/>
  <c r="AT242" i="12"/>
  <c r="AU242" i="12"/>
  <c r="AV242" i="12"/>
  <c r="AW242" i="12"/>
  <c r="AX242" i="12"/>
  <c r="AZ242" i="12"/>
  <c r="BC242" i="12"/>
  <c r="BD242" i="12"/>
  <c r="BE242" i="12"/>
  <c r="BF242" i="12"/>
  <c r="BH242" i="12"/>
  <c r="BI242" i="12"/>
  <c r="BL242" i="12"/>
  <c r="BM242" i="12"/>
  <c r="BN242" i="12"/>
  <c r="BP242" i="12"/>
  <c r="BQ242" i="12"/>
  <c r="BR242" i="12"/>
  <c r="BU242" i="12"/>
  <c r="BV242" i="12"/>
  <c r="BX242" i="12"/>
  <c r="BY242" i="12"/>
  <c r="BZ242" i="12"/>
  <c r="CA242" i="12"/>
  <c r="CD242" i="12"/>
  <c r="CF242" i="12"/>
  <c r="CG242" i="12"/>
  <c r="CH242" i="12"/>
  <c r="CI242" i="12"/>
  <c r="CJ242" i="12"/>
  <c r="CN242" i="12"/>
  <c r="CO242" i="12"/>
  <c r="CP242" i="12"/>
  <c r="CQ242" i="12"/>
  <c r="CR242" i="12"/>
  <c r="CS242" i="12"/>
  <c r="CW242" i="12"/>
  <c r="CX242" i="12"/>
  <c r="CY242" i="12"/>
  <c r="CZ242" i="12"/>
  <c r="DA242" i="12"/>
  <c r="DB242" i="12"/>
  <c r="DF242" i="12"/>
  <c r="DG242" i="12"/>
  <c r="DH242" i="12"/>
  <c r="DI242" i="12"/>
  <c r="DJ242" i="12"/>
  <c r="DL242" i="12"/>
  <c r="DO242" i="12"/>
  <c r="DP242" i="12"/>
  <c r="DQ242" i="12"/>
  <c r="DR242" i="12"/>
  <c r="DT242" i="12"/>
  <c r="DU242" i="12"/>
  <c r="DX242" i="12"/>
  <c r="DY242" i="12"/>
  <c r="DZ242" i="12"/>
  <c r="EB242" i="12"/>
  <c r="EC242" i="12"/>
  <c r="ED242" i="12"/>
  <c r="EG242" i="12"/>
  <c r="EH242" i="12"/>
  <c r="EJ242" i="12"/>
  <c r="EK242" i="12"/>
  <c r="EL242" i="12"/>
  <c r="EM242" i="12"/>
  <c r="EP242" i="12"/>
  <c r="ER242" i="12"/>
  <c r="ES242" i="12"/>
  <c r="ET242" i="12"/>
  <c r="EU242" i="12"/>
  <c r="EV242" i="12"/>
  <c r="B243" i="12"/>
  <c r="C243" i="12"/>
  <c r="D243" i="12"/>
  <c r="E243" i="12"/>
  <c r="G243" i="12"/>
  <c r="K243" i="12"/>
  <c r="L243" i="12"/>
  <c r="M243" i="12"/>
  <c r="N243" i="12"/>
  <c r="P243" i="12"/>
  <c r="T243" i="12"/>
  <c r="U243" i="12"/>
  <c r="V243" i="12"/>
  <c r="W243" i="12"/>
  <c r="Y243" i="12"/>
  <c r="AC243" i="12"/>
  <c r="AD243" i="12"/>
  <c r="AE243" i="12"/>
  <c r="AF243" i="12"/>
  <c r="AI243" i="12"/>
  <c r="AL243" i="12"/>
  <c r="AM243" i="12"/>
  <c r="AN243" i="12"/>
  <c r="AO243" i="12"/>
  <c r="AR243" i="12"/>
  <c r="AU243" i="12"/>
  <c r="AV243" i="12"/>
  <c r="AW243" i="12"/>
  <c r="AY243" i="12"/>
  <c r="BA243" i="12"/>
  <c r="BD243" i="12"/>
  <c r="BE243" i="12"/>
  <c r="BG243" i="12"/>
  <c r="BH243" i="12"/>
  <c r="BI243" i="12"/>
  <c r="BJ243" i="12"/>
  <c r="BM243" i="12"/>
  <c r="BO243" i="12"/>
  <c r="BP243" i="12"/>
  <c r="BQ243" i="12"/>
  <c r="BR243" i="12"/>
  <c r="BS243" i="12"/>
  <c r="BW243" i="12"/>
  <c r="BX243" i="12"/>
  <c r="BY243" i="12"/>
  <c r="BZ243" i="12"/>
  <c r="CA243" i="12"/>
  <c r="CB243" i="12"/>
  <c r="CF243" i="12"/>
  <c r="CG243" i="12"/>
  <c r="CH243" i="12"/>
  <c r="CI243" i="12"/>
  <c r="CJ243" i="12"/>
  <c r="CK243" i="12"/>
  <c r="CO243" i="12"/>
  <c r="CP243" i="12"/>
  <c r="CQ243" i="12"/>
  <c r="CR243" i="12"/>
  <c r="CS243" i="12"/>
  <c r="CU243" i="12"/>
  <c r="CX243" i="12"/>
  <c r="CY243" i="12"/>
  <c r="CZ243" i="12"/>
  <c r="DA243" i="12"/>
  <c r="DC243" i="12"/>
  <c r="DD243" i="12"/>
  <c r="DG243" i="12"/>
  <c r="DH243" i="12"/>
  <c r="DI243" i="12"/>
  <c r="DK243" i="12"/>
  <c r="DL243" i="12"/>
  <c r="DM243" i="12"/>
  <c r="DP243" i="12"/>
  <c r="DQ243" i="12"/>
  <c r="DS243" i="12"/>
  <c r="DT243" i="12"/>
  <c r="DU243" i="12"/>
  <c r="DV243" i="12"/>
  <c r="DY243" i="12"/>
  <c r="EA243" i="12"/>
  <c r="EB243" i="12"/>
  <c r="EC243" i="12"/>
  <c r="ED243" i="12"/>
  <c r="EE243" i="12"/>
  <c r="EI243" i="12"/>
  <c r="EJ243" i="12"/>
  <c r="EK243" i="12"/>
  <c r="EL243" i="12"/>
  <c r="EM243" i="12"/>
  <c r="EN243" i="12"/>
  <c r="ER243" i="12"/>
  <c r="ES243" i="12"/>
  <c r="ET243" i="12"/>
  <c r="EU243" i="12"/>
  <c r="EV243" i="12"/>
  <c r="EW243" i="12"/>
  <c r="B244" i="12"/>
  <c r="L244" i="12" s="1"/>
  <c r="C244" i="12"/>
  <c r="D244" i="12"/>
  <c r="E244" i="12"/>
  <c r="F244" i="12"/>
  <c r="G244" i="12"/>
  <c r="H244" i="12"/>
  <c r="J244" i="12"/>
  <c r="K244" i="12"/>
  <c r="M244" i="12"/>
  <c r="N244" i="12"/>
  <c r="O244" i="12"/>
  <c r="P244" i="12"/>
  <c r="R244" i="12"/>
  <c r="S244" i="12"/>
  <c r="T244" i="12"/>
  <c r="V244" i="12"/>
  <c r="W244" i="12"/>
  <c r="X244" i="12"/>
  <c r="Z244" i="12"/>
  <c r="AA244" i="12"/>
  <c r="AB244" i="12"/>
  <c r="AC244" i="12"/>
  <c r="AE244" i="12"/>
  <c r="AF244" i="12"/>
  <c r="AH244" i="12"/>
  <c r="AI244" i="12"/>
  <c r="AJ244" i="12"/>
  <c r="AK244" i="12"/>
  <c r="AL244" i="12"/>
  <c r="AN244" i="12"/>
  <c r="AP244" i="12"/>
  <c r="AQ244" i="12"/>
  <c r="AR244" i="12"/>
  <c r="AS244" i="12"/>
  <c r="AT244" i="12"/>
  <c r="AU244" i="12"/>
  <c r="AX244" i="12"/>
  <c r="AY244" i="12"/>
  <c r="AZ244" i="12"/>
  <c r="BA244" i="12"/>
  <c r="BB244" i="12"/>
  <c r="BC244" i="12"/>
  <c r="BD244" i="12"/>
  <c r="BG244" i="12"/>
  <c r="BH244" i="12"/>
  <c r="BI244" i="12"/>
  <c r="BJ244" i="12"/>
  <c r="BK244" i="12"/>
  <c r="BL244" i="12"/>
  <c r="BN244" i="12"/>
  <c r="BP244" i="12"/>
  <c r="BQ244" i="12"/>
  <c r="BR244" i="12"/>
  <c r="BS244" i="12"/>
  <c r="BT244" i="12"/>
  <c r="BV244" i="12"/>
  <c r="BW244" i="12"/>
  <c r="BY244" i="12"/>
  <c r="BZ244" i="12"/>
  <c r="CA244" i="12"/>
  <c r="CB244" i="12"/>
  <c r="CD244" i="12"/>
  <c r="CE244" i="12"/>
  <c r="CF244" i="12"/>
  <c r="CH244" i="12"/>
  <c r="CI244" i="12"/>
  <c r="CJ244" i="12"/>
  <c r="CL244" i="12"/>
  <c r="CM244" i="12"/>
  <c r="CN244" i="12"/>
  <c r="CO244" i="12"/>
  <c r="CQ244" i="12"/>
  <c r="CR244" i="12"/>
  <c r="CT244" i="12"/>
  <c r="CU244" i="12"/>
  <c r="CV244" i="12"/>
  <c r="CW244" i="12"/>
  <c r="CX244" i="12"/>
  <c r="CZ244" i="12"/>
  <c r="DB244" i="12"/>
  <c r="DC244" i="12"/>
  <c r="DD244" i="12"/>
  <c r="DE244" i="12"/>
  <c r="DF244" i="12"/>
  <c r="DG244" i="12"/>
  <c r="DJ244" i="12"/>
  <c r="DK244" i="12"/>
  <c r="DL244" i="12"/>
  <c r="DM244" i="12"/>
  <c r="DN244" i="12"/>
  <c r="DO244" i="12"/>
  <c r="DP244" i="12"/>
  <c r="DS244" i="12"/>
  <c r="DT244" i="12"/>
  <c r="DU244" i="12"/>
  <c r="DV244" i="12"/>
  <c r="DW244" i="12"/>
  <c r="DX244" i="12"/>
  <c r="DZ244" i="12"/>
  <c r="EB244" i="12"/>
  <c r="EC244" i="12"/>
  <c r="ED244" i="12"/>
  <c r="EE244" i="12"/>
  <c r="EF244" i="12"/>
  <c r="EH244" i="12"/>
  <c r="EI244" i="12"/>
  <c r="EK244" i="12"/>
  <c r="EL244" i="12"/>
  <c r="EM244" i="12"/>
  <c r="EN244" i="12"/>
  <c r="EP244" i="12"/>
  <c r="EQ244" i="12"/>
  <c r="ER244" i="12"/>
  <c r="ET244" i="12"/>
  <c r="EU244" i="12"/>
  <c r="EV244" i="12"/>
  <c r="EX244" i="12"/>
  <c r="B245" i="12"/>
  <c r="C245" i="12"/>
  <c r="I245" i="12" s="1"/>
  <c r="AB245" i="12"/>
  <c r="BB245" i="12"/>
  <c r="BX245" i="12"/>
  <c r="CW245" i="12"/>
  <c r="DW245" i="12"/>
  <c r="ES245" i="12"/>
  <c r="B246" i="12"/>
  <c r="C246" i="12"/>
  <c r="U246" i="12"/>
  <c r="AC246" i="12"/>
  <c r="AV246" i="12"/>
  <c r="AY246" i="12"/>
  <c r="BQ246" i="12"/>
  <c r="BX246" i="12"/>
  <c r="CP246" i="12"/>
  <c r="CX246" i="12"/>
  <c r="DQ246" i="12"/>
  <c r="DT246" i="12"/>
  <c r="EL246" i="12"/>
  <c r="ER246" i="12"/>
  <c r="FB184" i="8"/>
  <c r="FC184" i="8" s="1"/>
  <c r="O183" i="5" s="1"/>
  <c r="FB185" i="8"/>
  <c r="FC185" i="8" s="1"/>
  <c r="FB186" i="8"/>
  <c r="FC186" i="8" s="1"/>
  <c r="O185" i="5" s="1"/>
  <c r="FB187" i="8"/>
  <c r="FC187" i="8" s="1"/>
  <c r="O186" i="5" s="1"/>
  <c r="FB188" i="8"/>
  <c r="FC188" i="8" s="1"/>
  <c r="O187" i="5" s="1"/>
  <c r="FB189" i="8"/>
  <c r="FC189" i="8" s="1"/>
  <c r="FB190" i="8"/>
  <c r="FC190" i="8" s="1"/>
  <c r="O189" i="5" s="1"/>
  <c r="FB191" i="8"/>
  <c r="FC191" i="8" s="1"/>
  <c r="FB192" i="8"/>
  <c r="FC192" i="8" s="1"/>
  <c r="O191" i="5" s="1"/>
  <c r="FB193" i="8"/>
  <c r="FC193" i="8" s="1"/>
  <c r="FB194" i="8"/>
  <c r="FC194" i="8" s="1"/>
  <c r="O193" i="5" s="1"/>
  <c r="FB195" i="8"/>
  <c r="FC195" i="8" s="1"/>
  <c r="O194" i="5" s="1"/>
  <c r="FB196" i="8"/>
  <c r="FC196" i="8" s="1"/>
  <c r="P195" i="5" s="1"/>
  <c r="FB197" i="8"/>
  <c r="FC197" i="8" s="1"/>
  <c r="FB198" i="8"/>
  <c r="FC198" i="8" s="1"/>
  <c r="O197" i="5" s="1"/>
  <c r="FB199" i="8"/>
  <c r="FC199" i="8"/>
  <c r="P198" i="5" s="1"/>
  <c r="FB200" i="8"/>
  <c r="FC200" i="8" s="1"/>
  <c r="O199" i="5" s="1"/>
  <c r="FB201" i="8"/>
  <c r="FC201" i="8" s="1"/>
  <c r="FB202" i="8"/>
  <c r="FC202" i="8" s="1"/>
  <c r="P201" i="5" s="1"/>
  <c r="FB203" i="8"/>
  <c r="FC203" i="8" s="1"/>
  <c r="FB204" i="8"/>
  <c r="FC204" i="8" s="1"/>
  <c r="O203" i="5" s="1"/>
  <c r="FB205" i="8"/>
  <c r="FC205" i="8" s="1"/>
  <c r="FB206" i="8"/>
  <c r="FC206" i="8" s="1"/>
  <c r="O205" i="5" s="1"/>
  <c r="FB207" i="8"/>
  <c r="FC207" i="8" s="1"/>
  <c r="FB208" i="8"/>
  <c r="FC208" i="8" s="1"/>
  <c r="O207" i="5" s="1"/>
  <c r="FB209" i="8"/>
  <c r="FC209" i="8" s="1"/>
  <c r="FB210" i="8"/>
  <c r="FC210" i="8" s="1"/>
  <c r="O209" i="5" s="1"/>
  <c r="FB211" i="8"/>
  <c r="FC211" i="8" s="1"/>
  <c r="O210" i="5" s="1"/>
  <c r="FB212" i="8"/>
  <c r="FC212" i="8" s="1"/>
  <c r="P211" i="5" s="1"/>
  <c r="FB213" i="8"/>
  <c r="FC213" i="8" s="1"/>
  <c r="FB214" i="8"/>
  <c r="FC214" i="8" s="1"/>
  <c r="O213" i="5" s="1"/>
  <c r="FB215" i="8"/>
  <c r="FC215" i="8" s="1"/>
  <c r="P214" i="5" s="1"/>
  <c r="FB216" i="8"/>
  <c r="FC216" i="8" s="1"/>
  <c r="O215" i="5" s="1"/>
  <c r="FB217" i="8"/>
  <c r="FC217" i="8" s="1"/>
  <c r="FB218" i="8"/>
  <c r="FC218" i="8" s="1"/>
  <c r="P217" i="5" s="1"/>
  <c r="FB219" i="8"/>
  <c r="FC219" i="8" s="1"/>
  <c r="FB220" i="8"/>
  <c r="FC220" i="8" s="1"/>
  <c r="O219" i="5" s="1"/>
  <c r="FB221" i="8"/>
  <c r="FC221" i="8" s="1"/>
  <c r="FB222" i="8"/>
  <c r="FC222" i="8" s="1"/>
  <c r="O221" i="5" s="1"/>
  <c r="FB223" i="8"/>
  <c r="FC223" i="8" s="1"/>
  <c r="FB224" i="8"/>
  <c r="FC224" i="8" s="1"/>
  <c r="O223" i="5" s="1"/>
  <c r="FB225" i="8"/>
  <c r="FC225" i="8" s="1"/>
  <c r="FB226" i="8"/>
  <c r="FC226" i="8" s="1"/>
  <c r="O225" i="5" s="1"/>
  <c r="FB227" i="8"/>
  <c r="FC227" i="8" s="1"/>
  <c r="O226" i="5" s="1"/>
  <c r="FB228" i="8"/>
  <c r="FC228" i="8" s="1"/>
  <c r="P227" i="5" s="1"/>
  <c r="FB229" i="8"/>
  <c r="FC229" i="8" s="1"/>
  <c r="FB230" i="8"/>
  <c r="FC230" i="8" s="1"/>
  <c r="O229" i="5" s="1"/>
  <c r="FB231" i="8"/>
  <c r="FC231" i="8" s="1"/>
  <c r="P230" i="5" s="1"/>
  <c r="FB232" i="8"/>
  <c r="FC232" i="8" s="1"/>
  <c r="O231" i="5" s="1"/>
  <c r="FB233" i="8"/>
  <c r="FC233" i="8" s="1"/>
  <c r="FB234" i="8"/>
  <c r="FC234" i="8" s="1"/>
  <c r="P233" i="5" s="1"/>
  <c r="FB235" i="8"/>
  <c r="FC235" i="8" s="1"/>
  <c r="FB236" i="8"/>
  <c r="FC236" i="8" s="1"/>
  <c r="O235" i="5" s="1"/>
  <c r="FB237" i="8"/>
  <c r="FC237" i="8" s="1"/>
  <c r="FB238" i="8"/>
  <c r="FC238" i="8" s="1"/>
  <c r="O237" i="5" s="1"/>
  <c r="FB239" i="8"/>
  <c r="FC239" i="8" s="1"/>
  <c r="FB240" i="8"/>
  <c r="FC240" i="8" s="1"/>
  <c r="O239" i="5" s="1"/>
  <c r="FB241" i="8"/>
  <c r="FC241" i="8" s="1"/>
  <c r="FB242" i="8"/>
  <c r="FC242" i="8" s="1"/>
  <c r="O241" i="5" s="1"/>
  <c r="FB243" i="8"/>
  <c r="FC243" i="8" s="1"/>
  <c r="O242" i="5" s="1"/>
  <c r="FB244" i="8"/>
  <c r="FC244" i="8" s="1"/>
  <c r="P243" i="5" s="1"/>
  <c r="FB245" i="8"/>
  <c r="FC245" i="8" s="1"/>
  <c r="FB246" i="8"/>
  <c r="FC246" i="8" s="1"/>
  <c r="O245" i="5" s="1"/>
  <c r="FB247" i="8"/>
  <c r="FC247" i="8" s="1"/>
  <c r="P246" i="5" s="1"/>
  <c r="B184" i="8"/>
  <c r="K184" i="8" s="1"/>
  <c r="C184" i="8"/>
  <c r="D184" i="8" s="1"/>
  <c r="G184" i="8"/>
  <c r="J184" i="8"/>
  <c r="O184" i="8"/>
  <c r="R184" i="8"/>
  <c r="W184" i="8"/>
  <c r="Z184" i="8"/>
  <c r="AE184" i="8"/>
  <c r="AH184" i="8"/>
  <c r="AM184" i="8"/>
  <c r="AP184" i="8"/>
  <c r="AU184" i="8"/>
  <c r="AX184" i="8"/>
  <c r="BC184" i="8"/>
  <c r="BF184" i="8"/>
  <c r="BK184" i="8"/>
  <c r="BN184" i="8"/>
  <c r="BS184" i="8"/>
  <c r="BV184" i="8"/>
  <c r="CA184" i="8"/>
  <c r="CD184" i="8"/>
  <c r="CI184" i="8"/>
  <c r="CL184" i="8"/>
  <c r="CQ184" i="8"/>
  <c r="CT184" i="8"/>
  <c r="CY184" i="8"/>
  <c r="DB184" i="8"/>
  <c r="DG184" i="8"/>
  <c r="DJ184" i="8"/>
  <c r="DO184" i="8"/>
  <c r="DR184" i="8"/>
  <c r="DW184" i="8"/>
  <c r="DZ184" i="8"/>
  <c r="EE184" i="8"/>
  <c r="EH184" i="8"/>
  <c r="EM184" i="8"/>
  <c r="EP184" i="8"/>
  <c r="EU184" i="8"/>
  <c r="EX184" i="8"/>
  <c r="B185" i="8"/>
  <c r="C185" i="8"/>
  <c r="J185" i="8" s="1"/>
  <c r="D185" i="8"/>
  <c r="F185" i="8"/>
  <c r="G185" i="8"/>
  <c r="H185" i="8"/>
  <c r="I185" i="8"/>
  <c r="K185" i="8"/>
  <c r="L185" i="8"/>
  <c r="N185" i="8"/>
  <c r="O185" i="8"/>
  <c r="P185" i="8"/>
  <c r="Q185" i="8"/>
  <c r="R185" i="8"/>
  <c r="S185" i="8"/>
  <c r="T185" i="8"/>
  <c r="V185" i="8"/>
  <c r="W185" i="8"/>
  <c r="X185" i="8"/>
  <c r="Y185" i="8"/>
  <c r="Z185" i="8"/>
  <c r="AA185" i="8"/>
  <c r="AB185" i="8"/>
  <c r="AC185" i="8"/>
  <c r="AD185" i="8"/>
  <c r="AE185" i="8"/>
  <c r="AF185" i="8"/>
  <c r="AG185" i="8"/>
  <c r="AH185" i="8"/>
  <c r="AI185" i="8"/>
  <c r="AJ185" i="8"/>
  <c r="AK185" i="8"/>
  <c r="AL185" i="8"/>
  <c r="AM185" i="8"/>
  <c r="AN185" i="8"/>
  <c r="AO185" i="8"/>
  <c r="AP185" i="8"/>
  <c r="AQ185" i="8"/>
  <c r="AR185" i="8"/>
  <c r="AS185" i="8"/>
  <c r="AT185" i="8"/>
  <c r="AU185" i="8"/>
  <c r="AV185" i="8"/>
  <c r="AW185" i="8"/>
  <c r="AX185" i="8"/>
  <c r="AY185" i="8"/>
  <c r="AZ185" i="8"/>
  <c r="BA185" i="8"/>
  <c r="BB185" i="8"/>
  <c r="BC185" i="8"/>
  <c r="BD185" i="8"/>
  <c r="BE185" i="8"/>
  <c r="BF185" i="8"/>
  <c r="BG185" i="8"/>
  <c r="BH185" i="8"/>
  <c r="BI185" i="8"/>
  <c r="BJ185" i="8"/>
  <c r="BK185" i="8"/>
  <c r="BL185" i="8"/>
  <c r="BM185" i="8"/>
  <c r="BN185" i="8"/>
  <c r="BO185" i="8"/>
  <c r="BP185" i="8"/>
  <c r="BQ185" i="8"/>
  <c r="BR185" i="8"/>
  <c r="BS185" i="8"/>
  <c r="BT185" i="8"/>
  <c r="BU185" i="8"/>
  <c r="BV185" i="8"/>
  <c r="BW185" i="8"/>
  <c r="BX185" i="8"/>
  <c r="BY185" i="8"/>
  <c r="BZ185" i="8"/>
  <c r="CA185" i="8"/>
  <c r="CB185" i="8"/>
  <c r="CC185" i="8"/>
  <c r="CD185" i="8"/>
  <c r="CE185" i="8"/>
  <c r="CF185" i="8"/>
  <c r="CG185" i="8"/>
  <c r="CH185" i="8"/>
  <c r="CI185" i="8"/>
  <c r="CJ185" i="8"/>
  <c r="CK185" i="8"/>
  <c r="CL185" i="8"/>
  <c r="CM185" i="8"/>
  <c r="CN185" i="8"/>
  <c r="CO185" i="8"/>
  <c r="CP185" i="8"/>
  <c r="CQ185" i="8"/>
  <c r="CR185" i="8"/>
  <c r="CS185" i="8"/>
  <c r="CT185" i="8"/>
  <c r="CU185" i="8"/>
  <c r="CV185" i="8"/>
  <c r="CW185" i="8"/>
  <c r="CX185" i="8"/>
  <c r="CY185" i="8"/>
  <c r="CZ185" i="8"/>
  <c r="DA185" i="8"/>
  <c r="DB185" i="8"/>
  <c r="DC185" i="8"/>
  <c r="DD185" i="8"/>
  <c r="DE185" i="8"/>
  <c r="DF185" i="8"/>
  <c r="DG185" i="8"/>
  <c r="DH185" i="8"/>
  <c r="DI185" i="8"/>
  <c r="DJ185" i="8"/>
  <c r="DK185" i="8"/>
  <c r="DL185" i="8"/>
  <c r="DM185" i="8"/>
  <c r="DN185" i="8"/>
  <c r="DO185" i="8"/>
  <c r="DP185" i="8"/>
  <c r="DQ185" i="8"/>
  <c r="DR185" i="8"/>
  <c r="DS185" i="8"/>
  <c r="DT185" i="8"/>
  <c r="DU185" i="8"/>
  <c r="DV185" i="8"/>
  <c r="DW185" i="8"/>
  <c r="DX185" i="8"/>
  <c r="DY185" i="8"/>
  <c r="DZ185" i="8"/>
  <c r="EA185" i="8"/>
  <c r="EB185" i="8"/>
  <c r="EC185" i="8"/>
  <c r="ED185" i="8"/>
  <c r="EE185" i="8"/>
  <c r="EF185" i="8"/>
  <c r="EG185" i="8"/>
  <c r="EH185" i="8"/>
  <c r="EI185" i="8"/>
  <c r="EJ185" i="8"/>
  <c r="EK185" i="8"/>
  <c r="EL185" i="8"/>
  <c r="EM185" i="8"/>
  <c r="EN185" i="8"/>
  <c r="EO185" i="8"/>
  <c r="EP185" i="8"/>
  <c r="EQ185" i="8"/>
  <c r="ER185" i="8"/>
  <c r="ES185" i="8"/>
  <c r="ET185" i="8"/>
  <c r="EU185" i="8"/>
  <c r="EV185" i="8"/>
  <c r="EW185" i="8"/>
  <c r="EX185" i="8"/>
  <c r="B186" i="8"/>
  <c r="C186" i="8"/>
  <c r="E186" i="8"/>
  <c r="H186" i="8"/>
  <c r="X186" i="8"/>
  <c r="AA186" i="8"/>
  <c r="AC186" i="8"/>
  <c r="AS186" i="8"/>
  <c r="AV186" i="8"/>
  <c r="AY186" i="8"/>
  <c r="BO186" i="8"/>
  <c r="BQ186" i="8"/>
  <c r="BT186" i="8"/>
  <c r="CJ186" i="8"/>
  <c r="CM186" i="8"/>
  <c r="CO186" i="8"/>
  <c r="DE186" i="8"/>
  <c r="DH186" i="8"/>
  <c r="DK186" i="8"/>
  <c r="EA186" i="8"/>
  <c r="EC186" i="8"/>
  <c r="EF186" i="8"/>
  <c r="EV186" i="8"/>
  <c r="B187" i="8"/>
  <c r="C187" i="8"/>
  <c r="T187" i="8"/>
  <c r="AP187" i="8"/>
  <c r="BK187" i="8"/>
  <c r="CF187" i="8"/>
  <c r="DB187" i="8"/>
  <c r="DD187" i="8"/>
  <c r="DW187" i="8"/>
  <c r="DZ187" i="8"/>
  <c r="ER187" i="8"/>
  <c r="B188" i="8"/>
  <c r="C188" i="8"/>
  <c r="F188" i="8" s="1"/>
  <c r="K188" i="8"/>
  <c r="N188" i="8"/>
  <c r="Q188" i="8"/>
  <c r="Y188" i="8"/>
  <c r="AD188" i="8"/>
  <c r="AG188" i="8"/>
  <c r="AI188" i="8"/>
  <c r="AL188" i="8"/>
  <c r="AT188" i="8"/>
  <c r="AY188" i="8"/>
  <c r="BB188" i="8"/>
  <c r="BE188" i="8"/>
  <c r="BG188" i="8"/>
  <c r="BO188" i="8"/>
  <c r="BU188" i="8"/>
  <c r="BW188" i="8"/>
  <c r="BZ188" i="8"/>
  <c r="CC188" i="8"/>
  <c r="CH188" i="8"/>
  <c r="CK188" i="8"/>
  <c r="CM188" i="8"/>
  <c r="CN188" i="8"/>
  <c r="CP188" i="8"/>
  <c r="CU188" i="8"/>
  <c r="CX188" i="8"/>
  <c r="CY188" i="8"/>
  <c r="CZ188" i="8"/>
  <c r="DA188" i="8"/>
  <c r="DF188" i="8"/>
  <c r="DH188" i="8"/>
  <c r="DI188" i="8"/>
  <c r="DJ188" i="8"/>
  <c r="DK188" i="8"/>
  <c r="DO188" i="8"/>
  <c r="DQ188" i="8"/>
  <c r="DR188" i="8"/>
  <c r="DS188" i="8"/>
  <c r="DT188" i="8"/>
  <c r="DX188" i="8"/>
  <c r="DZ188" i="8"/>
  <c r="EA188" i="8"/>
  <c r="EB188" i="8"/>
  <c r="ED188" i="8"/>
  <c r="EG188" i="8"/>
  <c r="EI188" i="8"/>
  <c r="EJ188" i="8"/>
  <c r="EL188" i="8"/>
  <c r="EM188" i="8"/>
  <c r="EP188" i="8"/>
  <c r="ER188" i="8"/>
  <c r="ET188" i="8"/>
  <c r="EU188" i="8"/>
  <c r="EV188" i="8"/>
  <c r="B189" i="8"/>
  <c r="C189" i="8"/>
  <c r="E189" i="8"/>
  <c r="F189" i="8"/>
  <c r="G189" i="8"/>
  <c r="H189" i="8"/>
  <c r="K189" i="8"/>
  <c r="N189" i="8"/>
  <c r="O189" i="8"/>
  <c r="P189" i="8"/>
  <c r="Q189" i="8"/>
  <c r="U189" i="8"/>
  <c r="W189" i="8"/>
  <c r="X189" i="8"/>
  <c r="Y189" i="8"/>
  <c r="Z189" i="8"/>
  <c r="AD189" i="8"/>
  <c r="AF189" i="8"/>
  <c r="AG189" i="8"/>
  <c r="AH189" i="8"/>
  <c r="AI189" i="8"/>
  <c r="AM189" i="8"/>
  <c r="AO189" i="8"/>
  <c r="AP189" i="8"/>
  <c r="AQ189" i="8"/>
  <c r="AS189" i="8"/>
  <c r="AV189" i="8"/>
  <c r="AX189" i="8"/>
  <c r="AY189" i="8"/>
  <c r="BA189" i="8"/>
  <c r="BB189" i="8"/>
  <c r="BE189" i="8"/>
  <c r="BG189" i="8"/>
  <c r="BI189" i="8"/>
  <c r="BJ189" i="8"/>
  <c r="BK189" i="8"/>
  <c r="BN189" i="8"/>
  <c r="BQ189" i="8"/>
  <c r="BR189" i="8"/>
  <c r="BS189" i="8"/>
  <c r="BT189" i="8"/>
  <c r="BW189" i="8"/>
  <c r="BY189" i="8"/>
  <c r="BZ189" i="8"/>
  <c r="CA189" i="8"/>
  <c r="CB189" i="8"/>
  <c r="CE189" i="8"/>
  <c r="CG189" i="8"/>
  <c r="CH189" i="8"/>
  <c r="CI189" i="8"/>
  <c r="CJ189" i="8"/>
  <c r="CM189" i="8"/>
  <c r="CO189" i="8"/>
  <c r="CP189" i="8"/>
  <c r="CQ189" i="8"/>
  <c r="CR189" i="8"/>
  <c r="CU189" i="8"/>
  <c r="CW189" i="8"/>
  <c r="CX189" i="8"/>
  <c r="CY189" i="8"/>
  <c r="CZ189" i="8"/>
  <c r="DC189" i="8"/>
  <c r="DE189" i="8"/>
  <c r="DF189" i="8"/>
  <c r="DG189" i="8"/>
  <c r="DH189" i="8"/>
  <c r="DK189" i="8"/>
  <c r="DM189" i="8"/>
  <c r="DN189" i="8"/>
  <c r="DO189" i="8"/>
  <c r="DP189" i="8"/>
  <c r="DS189" i="8"/>
  <c r="DU189" i="8"/>
  <c r="DV189" i="8"/>
  <c r="DW189" i="8"/>
  <c r="DX189" i="8"/>
  <c r="EA189" i="8"/>
  <c r="EC189" i="8"/>
  <c r="ED189" i="8"/>
  <c r="EE189" i="8"/>
  <c r="EF189" i="8"/>
  <c r="EI189" i="8"/>
  <c r="EK189" i="8"/>
  <c r="EL189" i="8"/>
  <c r="EM189" i="8"/>
  <c r="EN189" i="8"/>
  <c r="EQ189" i="8"/>
  <c r="ES189" i="8"/>
  <c r="ET189" i="8"/>
  <c r="EU189" i="8"/>
  <c r="EV189" i="8"/>
  <c r="B190" i="8"/>
  <c r="D190" i="8" s="1"/>
  <c r="C190" i="8"/>
  <c r="H190" i="8" s="1"/>
  <c r="E190" i="8"/>
  <c r="F190" i="8"/>
  <c r="J190" i="8"/>
  <c r="M190" i="8"/>
  <c r="N190" i="8"/>
  <c r="R190" i="8"/>
  <c r="T190" i="8"/>
  <c r="V190" i="8"/>
  <c r="Z190" i="8"/>
  <c r="AB190" i="8"/>
  <c r="AD190" i="8"/>
  <c r="AE190" i="8"/>
  <c r="AJ190" i="8"/>
  <c r="AL190" i="8"/>
  <c r="AM190" i="8"/>
  <c r="AR190" i="8"/>
  <c r="AS190" i="8"/>
  <c r="AU190" i="8"/>
  <c r="AZ190" i="8"/>
  <c r="BA190" i="8"/>
  <c r="BC190" i="8"/>
  <c r="BF190" i="8"/>
  <c r="BI190" i="8"/>
  <c r="BK190" i="8"/>
  <c r="BN190" i="8"/>
  <c r="BP190" i="8"/>
  <c r="BQ190" i="8"/>
  <c r="BS190" i="8"/>
  <c r="BW190" i="8"/>
  <c r="BX190" i="8"/>
  <c r="BZ190" i="8"/>
  <c r="CA190" i="8"/>
  <c r="CE190" i="8"/>
  <c r="CG190" i="8"/>
  <c r="CH190" i="8"/>
  <c r="CL190" i="8"/>
  <c r="CM190" i="8"/>
  <c r="CO190" i="8"/>
  <c r="CQ190" i="8"/>
  <c r="CT190" i="8"/>
  <c r="CV190" i="8"/>
  <c r="CW190" i="8"/>
  <c r="CY190" i="8"/>
  <c r="DC190" i="8"/>
  <c r="DD190" i="8"/>
  <c r="DF190" i="8"/>
  <c r="DG190" i="8"/>
  <c r="DK190" i="8"/>
  <c r="DM190" i="8"/>
  <c r="DN190" i="8"/>
  <c r="DR190" i="8"/>
  <c r="DS190" i="8"/>
  <c r="DU190" i="8"/>
  <c r="DW190" i="8"/>
  <c r="DZ190" i="8"/>
  <c r="EB190" i="8"/>
  <c r="EC190" i="8"/>
  <c r="EE190" i="8"/>
  <c r="EI190" i="8"/>
  <c r="EJ190" i="8"/>
  <c r="EK190" i="8"/>
  <c r="EL190" i="8"/>
  <c r="EM190" i="8"/>
  <c r="EQ190" i="8"/>
  <c r="ER190" i="8"/>
  <c r="ES190" i="8"/>
  <c r="ET190" i="8"/>
  <c r="EU190" i="8"/>
  <c r="EX190" i="8"/>
  <c r="B191" i="8"/>
  <c r="AG191" i="8" s="1"/>
  <c r="C191" i="8"/>
  <c r="L191" i="8"/>
  <c r="V191" i="8"/>
  <c r="Z191" i="8"/>
  <c r="AH191" i="8"/>
  <c r="AQ191" i="8"/>
  <c r="AY191" i="8"/>
  <c r="BA191" i="8"/>
  <c r="BF191" i="8"/>
  <c r="BM191" i="8"/>
  <c r="BU191" i="8"/>
  <c r="BW191" i="8"/>
  <c r="BZ191" i="8"/>
  <c r="CG191" i="8"/>
  <c r="CO191" i="8"/>
  <c r="CS191" i="8"/>
  <c r="CV191" i="8"/>
  <c r="DC191" i="8"/>
  <c r="DJ191" i="8"/>
  <c r="DK191" i="8"/>
  <c r="DN191" i="8"/>
  <c r="DT191" i="8"/>
  <c r="DZ191" i="8"/>
  <c r="EB191" i="8"/>
  <c r="EG191" i="8"/>
  <c r="EJ191" i="8"/>
  <c r="EQ191" i="8"/>
  <c r="ES191" i="8"/>
  <c r="EX191" i="8"/>
  <c r="B192" i="8"/>
  <c r="C192" i="8"/>
  <c r="D192" i="8" s="1"/>
  <c r="I192" i="8"/>
  <c r="S192" i="8"/>
  <c r="Z192" i="8"/>
  <c r="AI192" i="8"/>
  <c r="AN192" i="8"/>
  <c r="AV192" i="8"/>
  <c r="BA192" i="8"/>
  <c r="BI192" i="8"/>
  <c r="BN192" i="8"/>
  <c r="BV192" i="8"/>
  <c r="BZ192" i="8"/>
  <c r="CH192" i="8"/>
  <c r="CM192" i="8"/>
  <c r="CU192" i="8"/>
  <c r="CZ192" i="8"/>
  <c r="DH192" i="8"/>
  <c r="DM192" i="8"/>
  <c r="DU192" i="8"/>
  <c r="DZ192" i="8"/>
  <c r="EH192" i="8"/>
  <c r="EL192" i="8"/>
  <c r="ET192" i="8"/>
  <c r="B193" i="8"/>
  <c r="C193" i="8"/>
  <c r="M193" i="8"/>
  <c r="AM193" i="8"/>
  <c r="BM193" i="8"/>
  <c r="CL193" i="8"/>
  <c r="CY193" i="8"/>
  <c r="DL193" i="8"/>
  <c r="EK193" i="8"/>
  <c r="B194" i="8"/>
  <c r="C194" i="8"/>
  <c r="D194" i="8"/>
  <c r="F194" i="8"/>
  <c r="H194" i="8"/>
  <c r="I194" i="8"/>
  <c r="K194" i="8"/>
  <c r="L194" i="8"/>
  <c r="N194" i="8"/>
  <c r="P194" i="8"/>
  <c r="Q194" i="8"/>
  <c r="S194" i="8"/>
  <c r="T194" i="8"/>
  <c r="V194" i="8"/>
  <c r="X194" i="8"/>
  <c r="Y194" i="8"/>
  <c r="AA194" i="8"/>
  <c r="AB194" i="8"/>
  <c r="AD194" i="8"/>
  <c r="AF194" i="8"/>
  <c r="AG194" i="8"/>
  <c r="AI194" i="8"/>
  <c r="AJ194" i="8"/>
  <c r="AL194" i="8"/>
  <c r="AN194" i="8"/>
  <c r="AO194" i="8"/>
  <c r="AQ194" i="8"/>
  <c r="AR194" i="8"/>
  <c r="AT194" i="8"/>
  <c r="AV194" i="8"/>
  <c r="AW194" i="8"/>
  <c r="AY194" i="8"/>
  <c r="AZ194" i="8"/>
  <c r="BB194" i="8"/>
  <c r="BD194" i="8"/>
  <c r="BE194" i="8"/>
  <c r="BG194" i="8"/>
  <c r="BH194" i="8"/>
  <c r="BI194" i="8"/>
  <c r="BJ194" i="8"/>
  <c r="BL194" i="8"/>
  <c r="BM194" i="8"/>
  <c r="BO194" i="8"/>
  <c r="BP194" i="8"/>
  <c r="BQ194" i="8"/>
  <c r="BR194" i="8"/>
  <c r="BT194" i="8"/>
  <c r="BU194" i="8"/>
  <c r="BW194" i="8"/>
  <c r="BX194" i="8"/>
  <c r="BY194" i="8"/>
  <c r="BZ194" i="8"/>
  <c r="CB194" i="8"/>
  <c r="CC194" i="8"/>
  <c r="CE194" i="8"/>
  <c r="CF194" i="8"/>
  <c r="CG194" i="8"/>
  <c r="CH194" i="8"/>
  <c r="CJ194" i="8"/>
  <c r="CK194" i="8"/>
  <c r="CM194" i="8"/>
  <c r="CN194" i="8"/>
  <c r="CO194" i="8"/>
  <c r="CP194" i="8"/>
  <c r="CR194" i="8"/>
  <c r="CS194" i="8"/>
  <c r="CU194" i="8"/>
  <c r="CV194" i="8"/>
  <c r="CW194" i="8"/>
  <c r="CX194" i="8"/>
  <c r="CZ194" i="8"/>
  <c r="DA194" i="8"/>
  <c r="DC194" i="8"/>
  <c r="DD194" i="8"/>
  <c r="DE194" i="8"/>
  <c r="DF194" i="8"/>
  <c r="DH194" i="8"/>
  <c r="DI194" i="8"/>
  <c r="DK194" i="8"/>
  <c r="DL194" i="8"/>
  <c r="DM194" i="8"/>
  <c r="DN194" i="8"/>
  <c r="DP194" i="8"/>
  <c r="DQ194" i="8"/>
  <c r="DS194" i="8"/>
  <c r="DT194" i="8"/>
  <c r="DU194" i="8"/>
  <c r="DV194" i="8"/>
  <c r="DX194" i="8"/>
  <c r="DY194" i="8"/>
  <c r="DZ194" i="8"/>
  <c r="EA194" i="8"/>
  <c r="EB194" i="8"/>
  <c r="EC194" i="8"/>
  <c r="ED194" i="8"/>
  <c r="EF194" i="8"/>
  <c r="EG194" i="8"/>
  <c r="EH194" i="8"/>
  <c r="EI194" i="8"/>
  <c r="EJ194" i="8"/>
  <c r="EK194" i="8"/>
  <c r="EL194" i="8"/>
  <c r="EN194" i="8"/>
  <c r="EO194" i="8"/>
  <c r="EP194" i="8"/>
  <c r="EQ194" i="8"/>
  <c r="ER194" i="8"/>
  <c r="ES194" i="8"/>
  <c r="ET194" i="8"/>
  <c r="EV194" i="8"/>
  <c r="EW194" i="8"/>
  <c r="EX194" i="8"/>
  <c r="B195" i="8"/>
  <c r="L195" i="8" s="1"/>
  <c r="C195" i="8"/>
  <c r="D195" i="8"/>
  <c r="G195" i="8"/>
  <c r="J195" i="8"/>
  <c r="K195" i="8"/>
  <c r="M195" i="8"/>
  <c r="P195" i="8"/>
  <c r="S195" i="8"/>
  <c r="T195" i="8"/>
  <c r="V195" i="8"/>
  <c r="X195" i="8"/>
  <c r="AA195" i="8"/>
  <c r="AB195" i="8"/>
  <c r="AD195" i="8"/>
  <c r="AF195" i="8"/>
  <c r="AI195" i="8"/>
  <c r="AJ195" i="8"/>
  <c r="AL195" i="8"/>
  <c r="AN195" i="8"/>
  <c r="AQ195" i="8"/>
  <c r="AR195" i="8"/>
  <c r="AT195" i="8"/>
  <c r="AV195" i="8"/>
  <c r="AY195" i="8"/>
  <c r="AZ195" i="8"/>
  <c r="BB195" i="8"/>
  <c r="BD195" i="8"/>
  <c r="BG195" i="8"/>
  <c r="BH195" i="8"/>
  <c r="BJ195" i="8"/>
  <c r="BL195" i="8"/>
  <c r="BO195" i="8"/>
  <c r="BP195" i="8"/>
  <c r="BR195" i="8"/>
  <c r="BT195" i="8"/>
  <c r="BW195" i="8"/>
  <c r="BX195" i="8"/>
  <c r="BZ195" i="8"/>
  <c r="CB195" i="8"/>
  <c r="CE195" i="8"/>
  <c r="CF195" i="8"/>
  <c r="CH195" i="8"/>
  <c r="CJ195" i="8"/>
  <c r="CM195" i="8"/>
  <c r="CN195" i="8"/>
  <c r="CP195" i="8"/>
  <c r="CR195" i="8"/>
  <c r="CU195" i="8"/>
  <c r="CV195" i="8"/>
  <c r="CX195" i="8"/>
  <c r="CZ195" i="8"/>
  <c r="DC195" i="8"/>
  <c r="DD195" i="8"/>
  <c r="DF195" i="8"/>
  <c r="DH195" i="8"/>
  <c r="DK195" i="8"/>
  <c r="DL195" i="8"/>
  <c r="DN195" i="8"/>
  <c r="DP195" i="8"/>
  <c r="DS195" i="8"/>
  <c r="DT195" i="8"/>
  <c r="DV195" i="8"/>
  <c r="DX195" i="8"/>
  <c r="EA195" i="8"/>
  <c r="EB195" i="8"/>
  <c r="ED195" i="8"/>
  <c r="EF195" i="8"/>
  <c r="EI195" i="8"/>
  <c r="EJ195" i="8"/>
  <c r="EL195" i="8"/>
  <c r="EN195" i="8"/>
  <c r="EQ195" i="8"/>
  <c r="ER195" i="8"/>
  <c r="ET195" i="8"/>
  <c r="EV195" i="8"/>
  <c r="B196" i="8"/>
  <c r="R196" i="8" s="1"/>
  <c r="C196" i="8"/>
  <c r="O196" i="8"/>
  <c r="AH196" i="8"/>
  <c r="BK196" i="8"/>
  <c r="BN196" i="8"/>
  <c r="CA196" i="8"/>
  <c r="CT196" i="8"/>
  <c r="DW196" i="8"/>
  <c r="DZ196" i="8"/>
  <c r="EM196" i="8"/>
  <c r="B197" i="8"/>
  <c r="C197" i="8"/>
  <c r="D197" i="8"/>
  <c r="F197" i="8"/>
  <c r="J197" i="8"/>
  <c r="L197" i="8"/>
  <c r="N197" i="8"/>
  <c r="Q197" i="8"/>
  <c r="R197" i="8"/>
  <c r="T197" i="8"/>
  <c r="V197" i="8"/>
  <c r="Z197" i="8"/>
  <c r="AB197" i="8"/>
  <c r="AD197" i="8"/>
  <c r="AG197" i="8"/>
  <c r="AH197" i="8"/>
  <c r="AJ197" i="8"/>
  <c r="AL197" i="8"/>
  <c r="AP197" i="8"/>
  <c r="AR197" i="8"/>
  <c r="AT197" i="8"/>
  <c r="AW197" i="8"/>
  <c r="AX197" i="8"/>
  <c r="AZ197" i="8"/>
  <c r="BB197" i="8"/>
  <c r="BF197" i="8"/>
  <c r="BH197" i="8"/>
  <c r="BJ197" i="8"/>
  <c r="BM197" i="8"/>
  <c r="BN197" i="8"/>
  <c r="BP197" i="8"/>
  <c r="BR197" i="8"/>
  <c r="BV197" i="8"/>
  <c r="BX197" i="8"/>
  <c r="BZ197" i="8"/>
  <c r="CC197" i="8"/>
  <c r="CD197" i="8"/>
  <c r="CF197" i="8"/>
  <c r="CH197" i="8"/>
  <c r="CL197" i="8"/>
  <c r="CN197" i="8"/>
  <c r="CP197" i="8"/>
  <c r="CS197" i="8"/>
  <c r="CT197" i="8"/>
  <c r="CV197" i="8"/>
  <c r="CX197" i="8"/>
  <c r="DB197" i="8"/>
  <c r="DD197" i="8"/>
  <c r="DF197" i="8"/>
  <c r="DI197" i="8"/>
  <c r="DJ197" i="8"/>
  <c r="DL197" i="8"/>
  <c r="DN197" i="8"/>
  <c r="DR197" i="8"/>
  <c r="DT197" i="8"/>
  <c r="DV197" i="8"/>
  <c r="DX197" i="8"/>
  <c r="DY197" i="8"/>
  <c r="DZ197" i="8"/>
  <c r="EB197" i="8"/>
  <c r="ED197" i="8"/>
  <c r="EE197" i="8"/>
  <c r="EF197" i="8"/>
  <c r="EG197" i="8"/>
  <c r="EH197" i="8"/>
  <c r="EJ197" i="8"/>
  <c r="EK197" i="8"/>
  <c r="EM197" i="8"/>
  <c r="EN197" i="8"/>
  <c r="EO197" i="8"/>
  <c r="EP197" i="8"/>
  <c r="ER197" i="8"/>
  <c r="ES197" i="8"/>
  <c r="ET197" i="8"/>
  <c r="EU197" i="8"/>
  <c r="EV197" i="8"/>
  <c r="EW197" i="8"/>
  <c r="EX197" i="8"/>
  <c r="B198" i="8"/>
  <c r="C198" i="8"/>
  <c r="D198" i="8"/>
  <c r="E198" i="8"/>
  <c r="G198" i="8"/>
  <c r="H198" i="8"/>
  <c r="L198" i="8"/>
  <c r="M198" i="8"/>
  <c r="N198" i="8"/>
  <c r="P198" i="8"/>
  <c r="Q198" i="8"/>
  <c r="U198" i="8"/>
  <c r="V198" i="8"/>
  <c r="W198" i="8"/>
  <c r="Y198" i="8"/>
  <c r="AA198" i="8"/>
  <c r="AD198" i="8"/>
  <c r="AE198" i="8"/>
  <c r="AF198" i="8"/>
  <c r="AI198" i="8"/>
  <c r="AJ198" i="8"/>
  <c r="AM198" i="8"/>
  <c r="AN198" i="8"/>
  <c r="AO198" i="8"/>
  <c r="AQ198" i="8"/>
  <c r="AR198" i="8"/>
  <c r="AU198" i="8"/>
  <c r="AV198" i="8"/>
  <c r="AW198" i="8"/>
  <c r="AY198" i="8"/>
  <c r="AZ198" i="8"/>
  <c r="BC198" i="8"/>
  <c r="BD198" i="8"/>
  <c r="BE198" i="8"/>
  <c r="BG198" i="8"/>
  <c r="BH198" i="8"/>
  <c r="BK198" i="8"/>
  <c r="BL198" i="8"/>
  <c r="BM198" i="8"/>
  <c r="BO198" i="8"/>
  <c r="BP198" i="8"/>
  <c r="BS198" i="8"/>
  <c r="BT198" i="8"/>
  <c r="BU198" i="8"/>
  <c r="BW198" i="8"/>
  <c r="BX198" i="8"/>
  <c r="CA198" i="8"/>
  <c r="CB198" i="8"/>
  <c r="CC198" i="8"/>
  <c r="CE198" i="8"/>
  <c r="CF198" i="8"/>
  <c r="CG198" i="8"/>
  <c r="CI198" i="8"/>
  <c r="CJ198" i="8"/>
  <c r="CK198" i="8"/>
  <c r="CM198" i="8"/>
  <c r="CN198" i="8"/>
  <c r="CO198" i="8"/>
  <c r="CQ198" i="8"/>
  <c r="CR198" i="8"/>
  <c r="CS198" i="8"/>
  <c r="CU198" i="8"/>
  <c r="CV198" i="8"/>
  <c r="CW198" i="8"/>
  <c r="CY198" i="8"/>
  <c r="CZ198" i="8"/>
  <c r="DA198" i="8"/>
  <c r="DC198" i="8"/>
  <c r="DD198" i="8"/>
  <c r="DE198" i="8"/>
  <c r="DG198" i="8"/>
  <c r="DH198" i="8"/>
  <c r="DI198" i="8"/>
  <c r="DK198" i="8"/>
  <c r="DL198" i="8"/>
  <c r="DM198" i="8"/>
  <c r="DO198" i="8"/>
  <c r="DP198" i="8"/>
  <c r="DQ198" i="8"/>
  <c r="DS198" i="8"/>
  <c r="DT198" i="8"/>
  <c r="DU198" i="8"/>
  <c r="DW198" i="8"/>
  <c r="DX198" i="8"/>
  <c r="DY198" i="8"/>
  <c r="EA198" i="8"/>
  <c r="EB198" i="8"/>
  <c r="EC198" i="8"/>
  <c r="EE198" i="8"/>
  <c r="EF198" i="8"/>
  <c r="EG198" i="8"/>
  <c r="EI198" i="8"/>
  <c r="EJ198" i="8"/>
  <c r="EK198" i="8"/>
  <c r="EM198" i="8"/>
  <c r="EN198" i="8"/>
  <c r="EO198" i="8"/>
  <c r="EQ198" i="8"/>
  <c r="ER198" i="8"/>
  <c r="ES198" i="8"/>
  <c r="EU198" i="8"/>
  <c r="EV198" i="8"/>
  <c r="EW198" i="8"/>
  <c r="B199" i="8"/>
  <c r="C199" i="8"/>
  <c r="R199" i="8" s="1"/>
  <c r="J199" i="8"/>
  <c r="S199" i="8"/>
  <c r="AH199" i="8"/>
  <c r="AV199" i="8"/>
  <c r="AX199" i="8"/>
  <c r="BJ199" i="8"/>
  <c r="BO199" i="8"/>
  <c r="CB199" i="8"/>
  <c r="CI199" i="8"/>
  <c r="CP199" i="8"/>
  <c r="CX199" i="8"/>
  <c r="DJ199" i="8"/>
  <c r="DO199" i="8"/>
  <c r="DW199" i="8"/>
  <c r="EH199" i="8"/>
  <c r="EU199" i="8"/>
  <c r="EV199" i="8"/>
  <c r="B200" i="8"/>
  <c r="C200" i="8"/>
  <c r="H200" i="8" s="1"/>
  <c r="G200" i="8"/>
  <c r="I200" i="8"/>
  <c r="J200" i="8"/>
  <c r="N200" i="8"/>
  <c r="O200" i="8"/>
  <c r="U200" i="8"/>
  <c r="V200" i="8"/>
  <c r="W200" i="8"/>
  <c r="Z200" i="8"/>
  <c r="AC200" i="8"/>
  <c r="AG200" i="8"/>
  <c r="AH200" i="8"/>
  <c r="AK200" i="8"/>
  <c r="AM200" i="8"/>
  <c r="AO200" i="8"/>
  <c r="AT200" i="8"/>
  <c r="AU200" i="8"/>
  <c r="AW200" i="8"/>
  <c r="BA200" i="8"/>
  <c r="BB200" i="8"/>
  <c r="BF200" i="8"/>
  <c r="BI200" i="8"/>
  <c r="BJ200" i="8"/>
  <c r="BM200" i="8"/>
  <c r="BN200" i="8"/>
  <c r="BS200" i="8"/>
  <c r="BU200" i="8"/>
  <c r="BV200" i="8"/>
  <c r="BZ200" i="8"/>
  <c r="CA200" i="8"/>
  <c r="CD200" i="8"/>
  <c r="CG200" i="8"/>
  <c r="CH200" i="8"/>
  <c r="CI200" i="8"/>
  <c r="CL200" i="8"/>
  <c r="CO200" i="8"/>
  <c r="CQ200" i="8"/>
  <c r="CS200" i="8"/>
  <c r="CT200" i="8"/>
  <c r="CW200" i="8"/>
  <c r="CY200" i="8"/>
  <c r="DA200" i="8"/>
  <c r="DE200" i="8"/>
  <c r="DF200" i="8"/>
  <c r="DG200" i="8"/>
  <c r="DI200" i="8"/>
  <c r="DM200" i="8"/>
  <c r="DN200" i="8"/>
  <c r="DQ200" i="8"/>
  <c r="DR200" i="8"/>
  <c r="DU200" i="8"/>
  <c r="DV200" i="8"/>
  <c r="DY200" i="8"/>
  <c r="DZ200" i="8"/>
  <c r="ED200" i="8"/>
  <c r="EE200" i="8"/>
  <c r="EG200" i="8"/>
  <c r="EH200" i="8"/>
  <c r="EL200" i="8"/>
  <c r="EM200" i="8"/>
  <c r="EP200" i="8"/>
  <c r="ES200" i="8"/>
  <c r="ET200" i="8"/>
  <c r="EU200" i="8"/>
  <c r="EX200" i="8"/>
  <c r="B201" i="8"/>
  <c r="K201" i="8" s="1"/>
  <c r="C201" i="8"/>
  <c r="G201" i="8" s="1"/>
  <c r="D201" i="8"/>
  <c r="E201" i="8"/>
  <c r="F201" i="8"/>
  <c r="H201" i="8"/>
  <c r="I201" i="8"/>
  <c r="J201" i="8"/>
  <c r="L201" i="8"/>
  <c r="M201" i="8"/>
  <c r="N201" i="8"/>
  <c r="P201" i="8"/>
  <c r="Q201" i="8"/>
  <c r="R201" i="8"/>
  <c r="T201" i="8"/>
  <c r="U201" i="8"/>
  <c r="V201" i="8"/>
  <c r="X201" i="8"/>
  <c r="Y201" i="8"/>
  <c r="Z201" i="8"/>
  <c r="AB201" i="8"/>
  <c r="AC201" i="8"/>
  <c r="AD201" i="8"/>
  <c r="AF201" i="8"/>
  <c r="AG201" i="8"/>
  <c r="AH201" i="8"/>
  <c r="AJ201" i="8"/>
  <c r="AK201" i="8"/>
  <c r="AL201" i="8"/>
  <c r="AN201" i="8"/>
  <c r="AO201" i="8"/>
  <c r="AP201" i="8"/>
  <c r="AR201" i="8"/>
  <c r="AS201" i="8"/>
  <c r="AT201" i="8"/>
  <c r="AV201" i="8"/>
  <c r="AW201" i="8"/>
  <c r="AX201" i="8"/>
  <c r="AZ201" i="8"/>
  <c r="BA201" i="8"/>
  <c r="BB201" i="8"/>
  <c r="BD201" i="8"/>
  <c r="BE201" i="8"/>
  <c r="BF201" i="8"/>
  <c r="BH201" i="8"/>
  <c r="BI201" i="8"/>
  <c r="BJ201" i="8"/>
  <c r="BL201" i="8"/>
  <c r="BM201" i="8"/>
  <c r="BN201" i="8"/>
  <c r="BP201" i="8"/>
  <c r="BQ201" i="8"/>
  <c r="BR201" i="8"/>
  <c r="BT201" i="8"/>
  <c r="BU201" i="8"/>
  <c r="BV201" i="8"/>
  <c r="BX201" i="8"/>
  <c r="BY201" i="8"/>
  <c r="BZ201" i="8"/>
  <c r="CB201" i="8"/>
  <c r="CC201" i="8"/>
  <c r="CD201" i="8"/>
  <c r="CF201" i="8"/>
  <c r="CG201" i="8"/>
  <c r="CH201" i="8"/>
  <c r="CJ201" i="8"/>
  <c r="CK201" i="8"/>
  <c r="CL201" i="8"/>
  <c r="CN201" i="8"/>
  <c r="CO201" i="8"/>
  <c r="CP201" i="8"/>
  <c r="CR201" i="8"/>
  <c r="CS201" i="8"/>
  <c r="CT201" i="8"/>
  <c r="CV201" i="8"/>
  <c r="CW201" i="8"/>
  <c r="CX201" i="8"/>
  <c r="CZ201" i="8"/>
  <c r="DA201" i="8"/>
  <c r="DB201" i="8"/>
  <c r="DD201" i="8"/>
  <c r="DE201" i="8"/>
  <c r="DF201" i="8"/>
  <c r="DH201" i="8"/>
  <c r="DI201" i="8"/>
  <c r="DJ201" i="8"/>
  <c r="DL201" i="8"/>
  <c r="DM201" i="8"/>
  <c r="DN201" i="8"/>
  <c r="DP201" i="8"/>
  <c r="DQ201" i="8"/>
  <c r="DR201" i="8"/>
  <c r="DT201" i="8"/>
  <c r="DU201" i="8"/>
  <c r="DV201" i="8"/>
  <c r="DX201" i="8"/>
  <c r="DY201" i="8"/>
  <c r="DZ201" i="8"/>
  <c r="EB201" i="8"/>
  <c r="EC201" i="8"/>
  <c r="ED201" i="8"/>
  <c r="EF201" i="8"/>
  <c r="EG201" i="8"/>
  <c r="EH201" i="8"/>
  <c r="EJ201" i="8"/>
  <c r="EK201" i="8"/>
  <c r="EL201" i="8"/>
  <c r="EN201" i="8"/>
  <c r="EO201" i="8"/>
  <c r="EP201" i="8"/>
  <c r="ER201" i="8"/>
  <c r="ES201" i="8"/>
  <c r="ET201" i="8"/>
  <c r="EV201" i="8"/>
  <c r="EW201" i="8"/>
  <c r="EX201" i="8"/>
  <c r="B202" i="8"/>
  <c r="C202" i="8"/>
  <c r="E202" i="8"/>
  <c r="I202" i="8"/>
  <c r="L202" i="8"/>
  <c r="M202" i="8"/>
  <c r="P202" i="8"/>
  <c r="Q202" i="8"/>
  <c r="T202" i="8"/>
  <c r="W202" i="8"/>
  <c r="AA202" i="8"/>
  <c r="AB202" i="8"/>
  <c r="AE202" i="8"/>
  <c r="AF202" i="8"/>
  <c r="AG202" i="8"/>
  <c r="AK202" i="8"/>
  <c r="AO202" i="8"/>
  <c r="AQ202" i="8"/>
  <c r="AR202" i="8"/>
  <c r="AS202" i="8"/>
  <c r="AV202" i="8"/>
  <c r="AZ202" i="8"/>
  <c r="BC202" i="8"/>
  <c r="BD202" i="8"/>
  <c r="BG202" i="8"/>
  <c r="BH202" i="8"/>
  <c r="BK202" i="8"/>
  <c r="BM202" i="8"/>
  <c r="BQ202" i="8"/>
  <c r="BS202" i="8"/>
  <c r="BU202" i="8"/>
  <c r="BW202" i="8"/>
  <c r="BX202" i="8"/>
  <c r="CB202" i="8"/>
  <c r="CF202" i="8"/>
  <c r="CG202" i="8"/>
  <c r="CI202" i="8"/>
  <c r="CJ202" i="8"/>
  <c r="CM202" i="8"/>
  <c r="CQ202" i="8"/>
  <c r="CS202" i="8"/>
  <c r="CU202" i="8"/>
  <c r="CW202" i="8"/>
  <c r="CY202" i="8"/>
  <c r="DA202" i="8"/>
  <c r="DD202" i="8"/>
  <c r="DH202" i="8"/>
  <c r="DI202" i="8"/>
  <c r="DL202" i="8"/>
  <c r="DM202" i="8"/>
  <c r="DO202" i="8"/>
  <c r="DS202" i="8"/>
  <c r="DW202" i="8"/>
  <c r="DX202" i="8"/>
  <c r="DY202" i="8"/>
  <c r="EA202" i="8"/>
  <c r="EC202" i="8"/>
  <c r="EG202" i="8"/>
  <c r="EJ202" i="8"/>
  <c r="EK202" i="8"/>
  <c r="EN202" i="8"/>
  <c r="EO202" i="8"/>
  <c r="ER202" i="8"/>
  <c r="EU202" i="8"/>
  <c r="B203" i="8"/>
  <c r="C203" i="8"/>
  <c r="F203" i="8"/>
  <c r="H203" i="8"/>
  <c r="L203" i="8"/>
  <c r="S203" i="8"/>
  <c r="AA203" i="8"/>
  <c r="AE203" i="8"/>
  <c r="AH203" i="8"/>
  <c r="AL203" i="8"/>
  <c r="AN203" i="8"/>
  <c r="AV203" i="8"/>
  <c r="AY203" i="8"/>
  <c r="BC203" i="8"/>
  <c r="BH203" i="8"/>
  <c r="BJ203" i="8"/>
  <c r="BN203" i="8"/>
  <c r="BR203" i="8"/>
  <c r="BX203" i="8"/>
  <c r="CB203" i="8"/>
  <c r="CE203" i="8"/>
  <c r="CJ203" i="8"/>
  <c r="CM203" i="8"/>
  <c r="CP203" i="8"/>
  <c r="CT203" i="8"/>
  <c r="CZ203" i="8"/>
  <c r="DD203" i="8"/>
  <c r="DH203" i="8"/>
  <c r="DL203" i="8"/>
  <c r="DO203" i="8"/>
  <c r="DS203" i="8"/>
  <c r="DV203" i="8"/>
  <c r="ED203" i="8"/>
  <c r="EF203" i="8"/>
  <c r="EJ203" i="8"/>
  <c r="EP203" i="8"/>
  <c r="EQ203" i="8"/>
  <c r="EU203" i="8"/>
  <c r="B204" i="8"/>
  <c r="AD204" i="8" s="1"/>
  <c r="C204" i="8"/>
  <c r="F204" i="8"/>
  <c r="M204" i="8"/>
  <c r="U204" i="8"/>
  <c r="W204" i="8"/>
  <c r="Z204" i="8"/>
  <c r="AI204" i="8"/>
  <c r="AO204" i="8"/>
  <c r="AW204" i="8"/>
  <c r="AY204" i="8"/>
  <c r="BC204" i="8"/>
  <c r="BK204" i="8"/>
  <c r="BQ204" i="8"/>
  <c r="BZ204" i="8"/>
  <c r="CA204" i="8"/>
  <c r="CE204" i="8"/>
  <c r="CM204" i="8"/>
  <c r="CT204" i="8"/>
  <c r="DB204" i="8"/>
  <c r="DE204" i="8"/>
  <c r="DG204" i="8"/>
  <c r="DQ204" i="8"/>
  <c r="DV204" i="8"/>
  <c r="ED204" i="8"/>
  <c r="EG204" i="8"/>
  <c r="EK204" i="8"/>
  <c r="ES204" i="8"/>
  <c r="EX204" i="8"/>
  <c r="B205" i="8"/>
  <c r="D205" i="8" s="1"/>
  <c r="C205" i="8"/>
  <c r="E205" i="8"/>
  <c r="H205" i="8"/>
  <c r="I205" i="8"/>
  <c r="J205" i="8"/>
  <c r="L205" i="8"/>
  <c r="N205" i="8"/>
  <c r="P205" i="8"/>
  <c r="T205" i="8"/>
  <c r="U205" i="8"/>
  <c r="V205" i="8"/>
  <c r="Y205" i="8"/>
  <c r="Z205" i="8"/>
  <c r="AC205" i="8"/>
  <c r="AD205" i="8"/>
  <c r="AG205" i="8"/>
  <c r="AJ205" i="8"/>
  <c r="AK205" i="8"/>
  <c r="AN205" i="8"/>
  <c r="AO205" i="8"/>
  <c r="AP205" i="8"/>
  <c r="AR205" i="8"/>
  <c r="AT205" i="8"/>
  <c r="AV205" i="8"/>
  <c r="AX205" i="8"/>
  <c r="AZ205" i="8"/>
  <c r="BA205" i="8"/>
  <c r="BB205" i="8"/>
  <c r="BE205" i="8"/>
  <c r="BF205" i="8"/>
  <c r="BH205" i="8"/>
  <c r="BI205" i="8"/>
  <c r="BJ205" i="8"/>
  <c r="BL205" i="8"/>
  <c r="BM205" i="8"/>
  <c r="BP205" i="8"/>
  <c r="BQ205" i="8"/>
  <c r="BR205" i="8"/>
  <c r="BT205" i="8"/>
  <c r="BU205" i="8"/>
  <c r="BV205" i="8"/>
  <c r="BX205" i="8"/>
  <c r="BZ205" i="8"/>
  <c r="CB205" i="8"/>
  <c r="CC205" i="8"/>
  <c r="CD205" i="8"/>
  <c r="CF205" i="8"/>
  <c r="CG205" i="8"/>
  <c r="CH205" i="8"/>
  <c r="CK205" i="8"/>
  <c r="CL205" i="8"/>
  <c r="CN205" i="8"/>
  <c r="CO205" i="8"/>
  <c r="CP205" i="8"/>
  <c r="CQ205" i="8"/>
  <c r="CR205" i="8"/>
  <c r="CT205" i="8"/>
  <c r="CV205" i="8"/>
  <c r="CW205" i="8"/>
  <c r="CX205" i="8"/>
  <c r="CY205" i="8"/>
  <c r="CZ205" i="8"/>
  <c r="DA205" i="8"/>
  <c r="DD205" i="8"/>
  <c r="DE205" i="8"/>
  <c r="DF205" i="8"/>
  <c r="DG205" i="8"/>
  <c r="DH205" i="8"/>
  <c r="DI205" i="8"/>
  <c r="DJ205" i="8"/>
  <c r="DM205" i="8"/>
  <c r="DN205" i="8"/>
  <c r="DO205" i="8"/>
  <c r="DP205" i="8"/>
  <c r="DQ205" i="8"/>
  <c r="DR205" i="8"/>
  <c r="DT205" i="8"/>
  <c r="DV205" i="8"/>
  <c r="DW205" i="8"/>
  <c r="DX205" i="8"/>
  <c r="DY205" i="8"/>
  <c r="DZ205" i="8"/>
  <c r="EB205" i="8"/>
  <c r="EC205" i="8"/>
  <c r="EE205" i="8"/>
  <c r="EF205" i="8"/>
  <c r="EG205" i="8"/>
  <c r="EH205" i="8"/>
  <c r="EI205" i="8"/>
  <c r="EJ205" i="8"/>
  <c r="EK205" i="8"/>
  <c r="EM205" i="8"/>
  <c r="EN205" i="8"/>
  <c r="EO205" i="8"/>
  <c r="EP205" i="8"/>
  <c r="EQ205" i="8"/>
  <c r="ER205" i="8"/>
  <c r="ES205" i="8"/>
  <c r="EU205" i="8"/>
  <c r="EV205" i="8"/>
  <c r="EW205" i="8"/>
  <c r="EX205" i="8"/>
  <c r="B206" i="8"/>
  <c r="C206" i="8"/>
  <c r="D206" i="8"/>
  <c r="E206" i="8"/>
  <c r="I206" i="8"/>
  <c r="L206" i="8"/>
  <c r="M206" i="8"/>
  <c r="N206" i="8"/>
  <c r="O206" i="8"/>
  <c r="T206" i="8"/>
  <c r="V206" i="8"/>
  <c r="W206" i="8"/>
  <c r="Y206" i="8"/>
  <c r="AA206" i="8"/>
  <c r="AD206" i="8"/>
  <c r="AG206" i="8"/>
  <c r="AI206" i="8"/>
  <c r="AJ206" i="8"/>
  <c r="AK206" i="8"/>
  <c r="AO206" i="8"/>
  <c r="AR206" i="8"/>
  <c r="AS206" i="8"/>
  <c r="AT206" i="8"/>
  <c r="AU206" i="8"/>
  <c r="AZ206" i="8"/>
  <c r="BB206" i="8"/>
  <c r="BC206" i="8"/>
  <c r="BE206" i="8"/>
  <c r="BG206" i="8"/>
  <c r="BJ206" i="8"/>
  <c r="BM206" i="8"/>
  <c r="BO206" i="8"/>
  <c r="BP206" i="8"/>
  <c r="BQ206" i="8"/>
  <c r="BU206" i="8"/>
  <c r="BX206" i="8"/>
  <c r="BY206" i="8"/>
  <c r="BZ206" i="8"/>
  <c r="CA206" i="8"/>
  <c r="CF206" i="8"/>
  <c r="CH206" i="8"/>
  <c r="CI206" i="8"/>
  <c r="CK206" i="8"/>
  <c r="CM206" i="8"/>
  <c r="CP206" i="8"/>
  <c r="CQ206" i="8"/>
  <c r="CS206" i="8"/>
  <c r="CU206" i="8"/>
  <c r="CV206" i="8"/>
  <c r="CW206" i="8"/>
  <c r="DA206" i="8"/>
  <c r="DC206" i="8"/>
  <c r="DD206" i="8"/>
  <c r="DE206" i="8"/>
  <c r="DF206" i="8"/>
  <c r="DG206" i="8"/>
  <c r="DL206" i="8"/>
  <c r="DM206" i="8"/>
  <c r="DN206" i="8"/>
  <c r="DO206" i="8"/>
  <c r="DQ206" i="8"/>
  <c r="DS206" i="8"/>
  <c r="DV206" i="8"/>
  <c r="DW206" i="8"/>
  <c r="DY206" i="8"/>
  <c r="EA206" i="8"/>
  <c r="EB206" i="8"/>
  <c r="EC206" i="8"/>
  <c r="EG206" i="8"/>
  <c r="EI206" i="8"/>
  <c r="EJ206" i="8"/>
  <c r="EK206" i="8"/>
  <c r="EL206" i="8"/>
  <c r="EM206" i="8"/>
  <c r="ER206" i="8"/>
  <c r="ES206" i="8"/>
  <c r="ET206" i="8"/>
  <c r="EU206" i="8"/>
  <c r="EW206" i="8"/>
  <c r="B207" i="8"/>
  <c r="M207" i="8" s="1"/>
  <c r="C207" i="8"/>
  <c r="D207" i="8" s="1"/>
  <c r="H207" i="8"/>
  <c r="L207" i="8"/>
  <c r="S207" i="8"/>
  <c r="V207" i="8"/>
  <c r="AC207" i="8"/>
  <c r="AH207" i="8"/>
  <c r="AN207" i="8"/>
  <c r="AR207" i="8"/>
  <c r="AY207" i="8"/>
  <c r="BB207" i="8"/>
  <c r="BI207" i="8"/>
  <c r="BN207" i="8"/>
  <c r="BT207" i="8"/>
  <c r="BX207" i="8"/>
  <c r="CE207" i="8"/>
  <c r="CH207" i="8"/>
  <c r="CO207" i="8"/>
  <c r="CT207" i="8"/>
  <c r="CZ207" i="8"/>
  <c r="DD207" i="8"/>
  <c r="DK207" i="8"/>
  <c r="DN207" i="8"/>
  <c r="DU207" i="8"/>
  <c r="DZ207" i="8"/>
  <c r="EF207" i="8"/>
  <c r="EJ207" i="8"/>
  <c r="EQ207" i="8"/>
  <c r="ES207" i="8"/>
  <c r="ET207" i="8"/>
  <c r="B208" i="8"/>
  <c r="M208" i="8" s="1"/>
  <c r="C208" i="8"/>
  <c r="D208" i="8"/>
  <c r="E208" i="8"/>
  <c r="G208" i="8"/>
  <c r="I208" i="8"/>
  <c r="L208" i="8"/>
  <c r="O208" i="8"/>
  <c r="Q208" i="8"/>
  <c r="R208" i="8"/>
  <c r="S208" i="8"/>
  <c r="W208" i="8"/>
  <c r="Z208" i="8"/>
  <c r="AA208" i="8"/>
  <c r="AB208" i="8"/>
  <c r="AC208" i="8"/>
  <c r="AH208" i="8"/>
  <c r="AJ208" i="8"/>
  <c r="AK208" i="8"/>
  <c r="AM208" i="8"/>
  <c r="AO208" i="8"/>
  <c r="AR208" i="8"/>
  <c r="AU208" i="8"/>
  <c r="AW208" i="8"/>
  <c r="AX208" i="8"/>
  <c r="AY208" i="8"/>
  <c r="BC208" i="8"/>
  <c r="BF208" i="8"/>
  <c r="BG208" i="8"/>
  <c r="BH208" i="8"/>
  <c r="BI208" i="8"/>
  <c r="BN208" i="8"/>
  <c r="BP208" i="8"/>
  <c r="BQ208" i="8"/>
  <c r="BS208" i="8"/>
  <c r="BU208" i="8"/>
  <c r="BX208" i="8"/>
  <c r="BZ208" i="8"/>
  <c r="CA208" i="8"/>
  <c r="CB208" i="8"/>
  <c r="CC208" i="8"/>
  <c r="CF208" i="8"/>
  <c r="CH208" i="8"/>
  <c r="CI208" i="8"/>
  <c r="CJ208" i="8"/>
  <c r="CK208" i="8"/>
  <c r="CN208" i="8"/>
  <c r="CP208" i="8"/>
  <c r="CQ208" i="8"/>
  <c r="CR208" i="8"/>
  <c r="CS208" i="8"/>
  <c r="CV208" i="8"/>
  <c r="CX208" i="8"/>
  <c r="CY208" i="8"/>
  <c r="CZ208" i="8"/>
  <c r="DA208" i="8"/>
  <c r="DD208" i="8"/>
  <c r="DF208" i="8"/>
  <c r="DG208" i="8"/>
  <c r="DH208" i="8"/>
  <c r="DI208" i="8"/>
  <c r="DL208" i="8"/>
  <c r="DN208" i="8"/>
  <c r="DO208" i="8"/>
  <c r="DP208" i="8"/>
  <c r="DQ208" i="8"/>
  <c r="DT208" i="8"/>
  <c r="DV208" i="8"/>
  <c r="DW208" i="8"/>
  <c r="DX208" i="8"/>
  <c r="DY208" i="8"/>
  <c r="EB208" i="8"/>
  <c r="ED208" i="8"/>
  <c r="EE208" i="8"/>
  <c r="EF208" i="8"/>
  <c r="EG208" i="8"/>
  <c r="EJ208" i="8"/>
  <c r="EL208" i="8"/>
  <c r="EM208" i="8"/>
  <c r="EN208" i="8"/>
  <c r="EO208" i="8"/>
  <c r="ER208" i="8"/>
  <c r="ET208" i="8"/>
  <c r="EU208" i="8"/>
  <c r="EV208" i="8"/>
  <c r="EW208" i="8"/>
  <c r="B209" i="8"/>
  <c r="C209" i="8"/>
  <c r="E209" i="8"/>
  <c r="F209" i="8"/>
  <c r="G209" i="8"/>
  <c r="H209" i="8"/>
  <c r="M209" i="8"/>
  <c r="N209" i="8"/>
  <c r="O209" i="8"/>
  <c r="P209" i="8"/>
  <c r="S209" i="8"/>
  <c r="U209" i="8"/>
  <c r="V209" i="8"/>
  <c r="X209" i="8"/>
  <c r="AA209" i="8"/>
  <c r="AC209" i="8"/>
  <c r="AD209" i="8"/>
  <c r="AE209" i="8"/>
  <c r="AF209" i="8"/>
  <c r="AI209" i="8"/>
  <c r="AL209" i="8"/>
  <c r="AM209" i="8"/>
  <c r="AN209" i="8"/>
  <c r="AQ209" i="8"/>
  <c r="AS209" i="8"/>
  <c r="AT209" i="8"/>
  <c r="AU209" i="8"/>
  <c r="AY209" i="8"/>
  <c r="BA209" i="8"/>
  <c r="BB209" i="8"/>
  <c r="BC209" i="8"/>
  <c r="BD209" i="8"/>
  <c r="BG209" i="8"/>
  <c r="BI209" i="8"/>
  <c r="BK209" i="8"/>
  <c r="BL209" i="8"/>
  <c r="BO209" i="8"/>
  <c r="BQ209" i="8"/>
  <c r="BR209" i="8"/>
  <c r="BS209" i="8"/>
  <c r="BT209" i="8"/>
  <c r="BY209" i="8"/>
  <c r="BZ209" i="8"/>
  <c r="CA209" i="8"/>
  <c r="CB209" i="8"/>
  <c r="CE209" i="8"/>
  <c r="CG209" i="8"/>
  <c r="CH209" i="8"/>
  <c r="CJ209" i="8"/>
  <c r="CM209" i="8"/>
  <c r="CO209" i="8"/>
  <c r="CP209" i="8"/>
  <c r="CQ209" i="8"/>
  <c r="CR209" i="8"/>
  <c r="CU209" i="8"/>
  <c r="CX209" i="8"/>
  <c r="CY209" i="8"/>
  <c r="CZ209" i="8"/>
  <c r="DC209" i="8"/>
  <c r="DE209" i="8"/>
  <c r="DF209" i="8"/>
  <c r="DG209" i="8"/>
  <c r="DK209" i="8"/>
  <c r="DM209" i="8"/>
  <c r="DN209" i="8"/>
  <c r="DO209" i="8"/>
  <c r="DP209" i="8"/>
  <c r="DS209" i="8"/>
  <c r="DU209" i="8"/>
  <c r="DW209" i="8"/>
  <c r="DX209" i="8"/>
  <c r="EA209" i="8"/>
  <c r="EC209" i="8"/>
  <c r="ED209" i="8"/>
  <c r="EE209" i="8"/>
  <c r="EF209" i="8"/>
  <c r="EK209" i="8"/>
  <c r="EL209" i="8"/>
  <c r="EM209" i="8"/>
  <c r="EN209" i="8"/>
  <c r="EQ209" i="8"/>
  <c r="ES209" i="8"/>
  <c r="ET209" i="8"/>
  <c r="EV209" i="8"/>
  <c r="B210" i="8"/>
  <c r="N210" i="8" s="1"/>
  <c r="C210" i="8"/>
  <c r="D210" i="8"/>
  <c r="G210" i="8"/>
  <c r="M210" i="8"/>
  <c r="O210" i="8"/>
  <c r="U210" i="8"/>
  <c r="Z210" i="8"/>
  <c r="AC210" i="8"/>
  <c r="AH210" i="8"/>
  <c r="AL210" i="8"/>
  <c r="AP210" i="8"/>
  <c r="AT210" i="8"/>
  <c r="AZ210" i="8"/>
  <c r="BB210" i="8"/>
  <c r="BH210" i="8"/>
  <c r="BK210" i="8"/>
  <c r="BP210" i="8"/>
  <c r="BS210" i="8"/>
  <c r="BY210" i="8"/>
  <c r="CA210" i="8"/>
  <c r="CG210" i="8"/>
  <c r="CL210" i="8"/>
  <c r="CO210" i="8"/>
  <c r="CT210" i="8"/>
  <c r="CX210" i="8"/>
  <c r="DB210" i="8"/>
  <c r="DD210" i="8"/>
  <c r="DF210" i="8"/>
  <c r="DL210" i="8"/>
  <c r="DN210" i="8"/>
  <c r="DO210" i="8"/>
  <c r="DT210" i="8"/>
  <c r="DW210" i="8"/>
  <c r="EB210" i="8"/>
  <c r="EC210" i="8"/>
  <c r="EE210" i="8"/>
  <c r="EJ210" i="8"/>
  <c r="EL210" i="8"/>
  <c r="EM210" i="8"/>
  <c r="EQ210" i="8"/>
  <c r="ET210" i="8"/>
  <c r="EX210" i="8"/>
  <c r="B211" i="8"/>
  <c r="C211" i="8"/>
  <c r="D211" i="8"/>
  <c r="I211" i="8"/>
  <c r="K211" i="8"/>
  <c r="L211" i="8"/>
  <c r="N211" i="8"/>
  <c r="S211" i="8"/>
  <c r="U211" i="8"/>
  <c r="V211" i="8"/>
  <c r="Z211" i="8"/>
  <c r="AC211" i="8"/>
  <c r="AG211" i="8"/>
  <c r="AH211" i="8"/>
  <c r="AJ211" i="8"/>
  <c r="AO211" i="8"/>
  <c r="AQ211" i="8"/>
  <c r="AR211" i="8"/>
  <c r="AT211" i="8"/>
  <c r="AY211" i="8"/>
  <c r="BA211" i="8"/>
  <c r="BB211" i="8"/>
  <c r="BF211" i="8"/>
  <c r="BI211" i="8"/>
  <c r="BM211" i="8"/>
  <c r="BN211" i="8"/>
  <c r="BP211" i="8"/>
  <c r="BU211" i="8"/>
  <c r="BW211" i="8"/>
  <c r="BX211" i="8"/>
  <c r="BZ211" i="8"/>
  <c r="CE211" i="8"/>
  <c r="CG211" i="8"/>
  <c r="CH211" i="8"/>
  <c r="CL211" i="8"/>
  <c r="CO211" i="8"/>
  <c r="CS211" i="8"/>
  <c r="CT211" i="8"/>
  <c r="CV211" i="8"/>
  <c r="DA211" i="8"/>
  <c r="DC211" i="8"/>
  <c r="DD211" i="8"/>
  <c r="DF211" i="8"/>
  <c r="DK211" i="8"/>
  <c r="DM211" i="8"/>
  <c r="DN211" i="8"/>
  <c r="DR211" i="8"/>
  <c r="DU211" i="8"/>
  <c r="DY211" i="8"/>
  <c r="DZ211" i="8"/>
  <c r="EB211" i="8"/>
  <c r="EG211" i="8"/>
  <c r="EI211" i="8"/>
  <c r="EJ211" i="8"/>
  <c r="EL211" i="8"/>
  <c r="EQ211" i="8"/>
  <c r="ES211" i="8"/>
  <c r="ET211" i="8"/>
  <c r="EX211" i="8"/>
  <c r="B212" i="8"/>
  <c r="C212" i="8"/>
  <c r="E212" i="8" s="1"/>
  <c r="D212" i="8"/>
  <c r="H212" i="8"/>
  <c r="I212" i="8"/>
  <c r="J212" i="8"/>
  <c r="K212" i="8"/>
  <c r="M212" i="8"/>
  <c r="P212" i="8"/>
  <c r="R212" i="8"/>
  <c r="S212" i="8"/>
  <c r="T212" i="8"/>
  <c r="U212" i="8"/>
  <c r="Y212" i="8"/>
  <c r="Z212" i="8"/>
  <c r="AB212" i="8"/>
  <c r="AC212" i="8"/>
  <c r="AF212" i="8"/>
  <c r="AG212" i="8"/>
  <c r="AI212" i="8"/>
  <c r="AJ212" i="8"/>
  <c r="AN212" i="8"/>
  <c r="AO212" i="8"/>
  <c r="AP212" i="8"/>
  <c r="AQ212" i="8"/>
  <c r="AS212" i="8"/>
  <c r="AV212" i="8"/>
  <c r="AX212" i="8"/>
  <c r="AY212" i="8"/>
  <c r="AZ212" i="8"/>
  <c r="BA212" i="8"/>
  <c r="BE212" i="8"/>
  <c r="BF212" i="8"/>
  <c r="BH212" i="8"/>
  <c r="BI212" i="8"/>
  <c r="BL212" i="8"/>
  <c r="BM212" i="8"/>
  <c r="BO212" i="8"/>
  <c r="BP212" i="8"/>
  <c r="BT212" i="8"/>
  <c r="BU212" i="8"/>
  <c r="BV212" i="8"/>
  <c r="BW212" i="8"/>
  <c r="BY212" i="8"/>
  <c r="CB212" i="8"/>
  <c r="CD212" i="8"/>
  <c r="CE212" i="8"/>
  <c r="CF212" i="8"/>
  <c r="CG212" i="8"/>
  <c r="CK212" i="8"/>
  <c r="CL212" i="8"/>
  <c r="CN212" i="8"/>
  <c r="CO212" i="8"/>
  <c r="CR212" i="8"/>
  <c r="CS212" i="8"/>
  <c r="CU212" i="8"/>
  <c r="CV212" i="8"/>
  <c r="CZ212" i="8"/>
  <c r="DA212" i="8"/>
  <c r="DB212" i="8"/>
  <c r="DC212" i="8"/>
  <c r="DE212" i="8"/>
  <c r="DH212" i="8"/>
  <c r="DJ212" i="8"/>
  <c r="DK212" i="8"/>
  <c r="DL212" i="8"/>
  <c r="DM212" i="8"/>
  <c r="DQ212" i="8"/>
  <c r="DR212" i="8"/>
  <c r="DT212" i="8"/>
  <c r="DU212" i="8"/>
  <c r="DX212" i="8"/>
  <c r="DY212" i="8"/>
  <c r="EA212" i="8"/>
  <c r="EB212" i="8"/>
  <c r="EF212" i="8"/>
  <c r="EG212" i="8"/>
  <c r="EH212" i="8"/>
  <c r="EI212" i="8"/>
  <c r="EK212" i="8"/>
  <c r="EN212" i="8"/>
  <c r="EP212" i="8"/>
  <c r="EQ212" i="8"/>
  <c r="ER212" i="8"/>
  <c r="ES212" i="8"/>
  <c r="EW212" i="8"/>
  <c r="EX212" i="8"/>
  <c r="B213" i="8"/>
  <c r="C213" i="8"/>
  <c r="D213" i="8" s="1"/>
  <c r="G213" i="8"/>
  <c r="H213" i="8"/>
  <c r="P213" i="8"/>
  <c r="Q213" i="8"/>
  <c r="T213" i="8"/>
  <c r="W213" i="8"/>
  <c r="AB213" i="8"/>
  <c r="AF213" i="8"/>
  <c r="AI213" i="8"/>
  <c r="AJ213" i="8"/>
  <c r="AQ213" i="8"/>
  <c r="AU213" i="8"/>
  <c r="AW213" i="8"/>
  <c r="AX213" i="8"/>
  <c r="BF213" i="8"/>
  <c r="BG213" i="8"/>
  <c r="BL213" i="8"/>
  <c r="BM213" i="8"/>
  <c r="BT213" i="8"/>
  <c r="BV213" i="8"/>
  <c r="CA213" i="8"/>
  <c r="CB213" i="8"/>
  <c r="CI213" i="8"/>
  <c r="CK213" i="8"/>
  <c r="CM213" i="8"/>
  <c r="CN213" i="8"/>
  <c r="CV213" i="8"/>
  <c r="CY213" i="8"/>
  <c r="DB213" i="8"/>
  <c r="DC213" i="8"/>
  <c r="DJ213" i="8"/>
  <c r="DL213" i="8"/>
  <c r="DQ213" i="8"/>
  <c r="DR213" i="8"/>
  <c r="DY213" i="8"/>
  <c r="EA213" i="8"/>
  <c r="EE213" i="8"/>
  <c r="EF213" i="8"/>
  <c r="EN213" i="8"/>
  <c r="EO213" i="8"/>
  <c r="ER213" i="8"/>
  <c r="EU213" i="8"/>
  <c r="B214" i="8"/>
  <c r="C214" i="8"/>
  <c r="H214" i="8" s="1"/>
  <c r="G214" i="8"/>
  <c r="J214" i="8"/>
  <c r="R214" i="8"/>
  <c r="V214" i="8"/>
  <c r="X214" i="8"/>
  <c r="Y214" i="8"/>
  <c r="AG214" i="8"/>
  <c r="AH214" i="8"/>
  <c r="AM214" i="8"/>
  <c r="AN214" i="8"/>
  <c r="AU214" i="8"/>
  <c r="AW214" i="8"/>
  <c r="BB214" i="8"/>
  <c r="BC214" i="8"/>
  <c r="BJ214" i="8"/>
  <c r="BL214" i="8"/>
  <c r="BN214" i="8"/>
  <c r="BO214" i="8"/>
  <c r="BW214" i="8"/>
  <c r="BZ214" i="8"/>
  <c r="CC214" i="8"/>
  <c r="CD214" i="8"/>
  <c r="CK214" i="8"/>
  <c r="CM214" i="8"/>
  <c r="CR214" i="8"/>
  <c r="CS214" i="8"/>
  <c r="CZ214" i="8"/>
  <c r="DB214" i="8"/>
  <c r="DF214" i="8"/>
  <c r="DG214" i="8"/>
  <c r="DO214" i="8"/>
  <c r="DP214" i="8"/>
  <c r="DS214" i="8"/>
  <c r="DV214" i="8"/>
  <c r="EA214" i="8"/>
  <c r="EE214" i="8"/>
  <c r="EH214" i="8"/>
  <c r="EI214" i="8"/>
  <c r="EP214" i="8"/>
  <c r="ET214" i="8"/>
  <c r="EV214" i="8"/>
  <c r="EW214" i="8"/>
  <c r="B215" i="8"/>
  <c r="P215" i="8" s="1"/>
  <c r="C215" i="8"/>
  <c r="F215" i="8"/>
  <c r="G215" i="8"/>
  <c r="H215" i="8"/>
  <c r="L215" i="8"/>
  <c r="M215" i="8"/>
  <c r="O215" i="8"/>
  <c r="Q215" i="8"/>
  <c r="R215" i="8"/>
  <c r="U215" i="8"/>
  <c r="X215" i="8"/>
  <c r="Y215" i="8"/>
  <c r="Z215" i="8"/>
  <c r="AD215" i="8"/>
  <c r="AE215" i="8"/>
  <c r="AG215" i="8"/>
  <c r="AJ215" i="8"/>
  <c r="AK215" i="8"/>
  <c r="AM215" i="8"/>
  <c r="AP215" i="8"/>
  <c r="AR215" i="8"/>
  <c r="AS215" i="8"/>
  <c r="AV215" i="8"/>
  <c r="AW215" i="8"/>
  <c r="AY215" i="8"/>
  <c r="BA215" i="8"/>
  <c r="BB215" i="8"/>
  <c r="BD215" i="8"/>
  <c r="BE215" i="8"/>
  <c r="BG215" i="8"/>
  <c r="BH215" i="8"/>
  <c r="BI215" i="8"/>
  <c r="BL215" i="8"/>
  <c r="BM215" i="8"/>
  <c r="BO215" i="8"/>
  <c r="BP215" i="8"/>
  <c r="BQ215" i="8"/>
  <c r="BR215" i="8"/>
  <c r="BT215" i="8"/>
  <c r="BW215" i="8"/>
  <c r="BX215" i="8"/>
  <c r="BY215" i="8"/>
  <c r="BZ215" i="8"/>
  <c r="CB215" i="8"/>
  <c r="CC215" i="8"/>
  <c r="CE215" i="8"/>
  <c r="CG215" i="8"/>
  <c r="CH215" i="8"/>
  <c r="CJ215" i="8"/>
  <c r="CK215" i="8"/>
  <c r="CM215" i="8"/>
  <c r="CN215" i="8"/>
  <c r="CO215" i="8"/>
  <c r="CR215" i="8"/>
  <c r="CS215" i="8"/>
  <c r="CU215" i="8"/>
  <c r="CV215" i="8"/>
  <c r="CW215" i="8"/>
  <c r="CX215" i="8"/>
  <c r="CZ215" i="8"/>
  <c r="DC215" i="8"/>
  <c r="DD215" i="8"/>
  <c r="DE215" i="8"/>
  <c r="DF215" i="8"/>
  <c r="DH215" i="8"/>
  <c r="DI215" i="8"/>
  <c r="DK215" i="8"/>
  <c r="DM215" i="8"/>
  <c r="DN215" i="8"/>
  <c r="DP215" i="8"/>
  <c r="DQ215" i="8"/>
  <c r="DS215" i="8"/>
  <c r="DT215" i="8"/>
  <c r="DU215" i="8"/>
  <c r="DX215" i="8"/>
  <c r="DY215" i="8"/>
  <c r="EA215" i="8"/>
  <c r="EB215" i="8"/>
  <c r="EC215" i="8"/>
  <c r="ED215" i="8"/>
  <c r="EF215" i="8"/>
  <c r="EH215" i="8"/>
  <c r="EI215" i="8"/>
  <c r="EJ215" i="8"/>
  <c r="EK215" i="8"/>
  <c r="EL215" i="8"/>
  <c r="EN215" i="8"/>
  <c r="EO215" i="8"/>
  <c r="EQ215" i="8"/>
  <c r="ER215" i="8"/>
  <c r="ES215" i="8"/>
  <c r="ET215" i="8"/>
  <c r="EV215" i="8"/>
  <c r="EW215" i="8"/>
  <c r="EX215" i="8"/>
  <c r="B216" i="8"/>
  <c r="C216" i="8"/>
  <c r="G216" i="8" s="1"/>
  <c r="D216" i="8"/>
  <c r="E216" i="8"/>
  <c r="H216" i="8"/>
  <c r="I216" i="8"/>
  <c r="L216" i="8"/>
  <c r="M216" i="8"/>
  <c r="O216" i="8"/>
  <c r="Q216" i="8"/>
  <c r="R216" i="8"/>
  <c r="U216" i="8"/>
  <c r="W216" i="8"/>
  <c r="X216" i="8"/>
  <c r="Z216" i="8"/>
  <c r="AA216" i="8"/>
  <c r="AE216" i="8"/>
  <c r="AF216" i="8"/>
  <c r="AG216" i="8"/>
  <c r="AI216" i="8"/>
  <c r="AJ216" i="8"/>
  <c r="AN216" i="8"/>
  <c r="AO216" i="8"/>
  <c r="AP216" i="8"/>
  <c r="AR216" i="8"/>
  <c r="AS216" i="8"/>
  <c r="AW216" i="8"/>
  <c r="AX216" i="8"/>
  <c r="AY216" i="8"/>
  <c r="BA216" i="8"/>
  <c r="BC216" i="8"/>
  <c r="BF216" i="8"/>
  <c r="BG216" i="8"/>
  <c r="BH216" i="8"/>
  <c r="BK216" i="8"/>
  <c r="BL216" i="8"/>
  <c r="BO216" i="8"/>
  <c r="BP216" i="8"/>
  <c r="BQ216" i="8"/>
  <c r="BT216" i="8"/>
  <c r="BU216" i="8"/>
  <c r="BX216" i="8"/>
  <c r="BY216" i="8"/>
  <c r="CA216" i="8"/>
  <c r="CC216" i="8"/>
  <c r="CD216" i="8"/>
  <c r="CE216" i="8"/>
  <c r="CG216" i="8"/>
  <c r="CI216" i="8"/>
  <c r="CJ216" i="8"/>
  <c r="CL216" i="8"/>
  <c r="CM216" i="8"/>
  <c r="CN216" i="8"/>
  <c r="CQ216" i="8"/>
  <c r="CR216" i="8"/>
  <c r="CS216" i="8"/>
  <c r="CU216" i="8"/>
  <c r="CV216" i="8"/>
  <c r="CW216" i="8"/>
  <c r="CZ216" i="8"/>
  <c r="DA216" i="8"/>
  <c r="DB216" i="8"/>
  <c r="DD216" i="8"/>
  <c r="DE216" i="8"/>
  <c r="DG216" i="8"/>
  <c r="DI216" i="8"/>
  <c r="DJ216" i="8"/>
  <c r="DK216" i="8"/>
  <c r="DM216" i="8"/>
  <c r="DO216" i="8"/>
  <c r="DP216" i="8"/>
  <c r="DR216" i="8"/>
  <c r="DS216" i="8"/>
  <c r="DT216" i="8"/>
  <c r="DW216" i="8"/>
  <c r="DX216" i="8"/>
  <c r="DY216" i="8"/>
  <c r="EA216" i="8"/>
  <c r="EB216" i="8"/>
  <c r="EC216" i="8"/>
  <c r="EF216" i="8"/>
  <c r="EG216" i="8"/>
  <c r="EH216" i="8"/>
  <c r="EJ216" i="8"/>
  <c r="EK216" i="8"/>
  <c r="EM216" i="8"/>
  <c r="EO216" i="8"/>
  <c r="EP216" i="8"/>
  <c r="EQ216" i="8"/>
  <c r="ES216" i="8"/>
  <c r="EU216" i="8"/>
  <c r="EV216" i="8"/>
  <c r="EX216" i="8"/>
  <c r="B217" i="8"/>
  <c r="G217" i="8" s="1"/>
  <c r="C217" i="8"/>
  <c r="D217" i="8" s="1"/>
  <c r="H217" i="8"/>
  <c r="J217" i="8"/>
  <c r="K217" i="8"/>
  <c r="P217" i="8"/>
  <c r="Q217" i="8"/>
  <c r="S217" i="8"/>
  <c r="T217" i="8"/>
  <c r="Z217" i="8"/>
  <c r="AB217" i="8"/>
  <c r="AD217" i="8"/>
  <c r="AH217" i="8"/>
  <c r="AI217" i="8"/>
  <c r="AL217" i="8"/>
  <c r="AM217" i="8"/>
  <c r="AQ217" i="8"/>
  <c r="AR217" i="8"/>
  <c r="AU217" i="8"/>
  <c r="AV217" i="8"/>
  <c r="AZ217" i="8"/>
  <c r="BB217" i="8"/>
  <c r="BD217" i="8"/>
  <c r="BE217" i="8"/>
  <c r="BJ217" i="8"/>
  <c r="BK217" i="8"/>
  <c r="BM217" i="8"/>
  <c r="BN217" i="8"/>
  <c r="BS217" i="8"/>
  <c r="BT217" i="8"/>
  <c r="BV217" i="8"/>
  <c r="BW217" i="8"/>
  <c r="CB217" i="8"/>
  <c r="CC217" i="8"/>
  <c r="CE217" i="8"/>
  <c r="CF217" i="8"/>
  <c r="CK217" i="8"/>
  <c r="CL217" i="8"/>
  <c r="CN217" i="8"/>
  <c r="CP217" i="8"/>
  <c r="CT217" i="8"/>
  <c r="CU217" i="8"/>
  <c r="CX217" i="8"/>
  <c r="CY217" i="8"/>
  <c r="DC217" i="8"/>
  <c r="DD217" i="8"/>
  <c r="DG217" i="8"/>
  <c r="DH217" i="8"/>
  <c r="DL217" i="8"/>
  <c r="DN217" i="8"/>
  <c r="DP217" i="8"/>
  <c r="DQ217" i="8"/>
  <c r="DV217" i="8"/>
  <c r="DW217" i="8"/>
  <c r="DY217" i="8"/>
  <c r="DZ217" i="8"/>
  <c r="EE217" i="8"/>
  <c r="EF217" i="8"/>
  <c r="EH217" i="8"/>
  <c r="EI217" i="8"/>
  <c r="EN217" i="8"/>
  <c r="EO217" i="8"/>
  <c r="EQ217" i="8"/>
  <c r="ER217" i="8"/>
  <c r="EW217" i="8"/>
  <c r="EX217" i="8"/>
  <c r="B218" i="8"/>
  <c r="C218" i="8"/>
  <c r="E218" i="8"/>
  <c r="I218" i="8"/>
  <c r="M218" i="8"/>
  <c r="V218" i="8"/>
  <c r="W218" i="8"/>
  <c r="AA218" i="8"/>
  <c r="AE218" i="8"/>
  <c r="AN218" i="8"/>
  <c r="AO218" i="8"/>
  <c r="AT218" i="8"/>
  <c r="AW218" i="8"/>
  <c r="BF218" i="8"/>
  <c r="BG218" i="8"/>
  <c r="BL218" i="8"/>
  <c r="BO218" i="8"/>
  <c r="BY218" i="8"/>
  <c r="BZ218" i="8"/>
  <c r="CD218" i="8"/>
  <c r="CH218" i="8"/>
  <c r="CQ218" i="8"/>
  <c r="CR218" i="8"/>
  <c r="CW218" i="8"/>
  <c r="CZ218" i="8"/>
  <c r="DI218" i="8"/>
  <c r="DJ218" i="8"/>
  <c r="DO218" i="8"/>
  <c r="DR218" i="8"/>
  <c r="EA218" i="8"/>
  <c r="EC218" i="8"/>
  <c r="EG218" i="8"/>
  <c r="EK218" i="8"/>
  <c r="ET218" i="8"/>
  <c r="EU218" i="8"/>
  <c r="B219" i="8"/>
  <c r="S219" i="8" s="1"/>
  <c r="C219" i="8"/>
  <c r="N219" i="8"/>
  <c r="R219" i="8"/>
  <c r="AD219" i="8"/>
  <c r="AH219" i="8"/>
  <c r="AT219" i="8"/>
  <c r="AX219" i="8"/>
  <c r="BJ219" i="8"/>
  <c r="BN219" i="8"/>
  <c r="BY219" i="8"/>
  <c r="BZ219" i="8"/>
  <c r="CL219" i="8"/>
  <c r="CM219" i="8"/>
  <c r="CX219" i="8"/>
  <c r="DA219" i="8"/>
  <c r="DK219" i="8"/>
  <c r="DM219" i="8"/>
  <c r="DY219" i="8"/>
  <c r="DZ219" i="8"/>
  <c r="EK219" i="8"/>
  <c r="EL219" i="8"/>
  <c r="EX219" i="8"/>
  <c r="B220" i="8"/>
  <c r="P220" i="8" s="1"/>
  <c r="C220" i="8"/>
  <c r="L220" i="8"/>
  <c r="M220" i="8"/>
  <c r="Y220" i="8"/>
  <c r="Z220" i="8"/>
  <c r="AK220" i="8"/>
  <c r="AN220" i="8"/>
  <c r="AX220" i="8"/>
  <c r="AZ220" i="8"/>
  <c r="BI220" i="8"/>
  <c r="BJ220" i="8"/>
  <c r="BT220" i="8"/>
  <c r="BU220" i="8"/>
  <c r="CD220" i="8"/>
  <c r="CF220" i="8"/>
  <c r="CO220" i="8"/>
  <c r="CP220" i="8"/>
  <c r="CZ220" i="8"/>
  <c r="DA220" i="8"/>
  <c r="DJ220" i="8"/>
  <c r="DL220" i="8"/>
  <c r="DU220" i="8"/>
  <c r="DV220" i="8"/>
  <c r="EF220" i="8"/>
  <c r="EG220" i="8"/>
  <c r="EP220" i="8"/>
  <c r="ER220" i="8"/>
  <c r="B221" i="8"/>
  <c r="C221" i="8"/>
  <c r="D221" i="8" s="1"/>
  <c r="M221" i="8"/>
  <c r="O221" i="8"/>
  <c r="X221" i="8"/>
  <c r="Y221" i="8"/>
  <c r="AS221" i="8"/>
  <c r="BD221" i="8"/>
  <c r="BE221" i="8"/>
  <c r="BO221" i="8"/>
  <c r="BP221" i="8"/>
  <c r="CJ221" i="8"/>
  <c r="CU221" i="8"/>
  <c r="CV221" i="8"/>
  <c r="DE221" i="8"/>
  <c r="DG221" i="8"/>
  <c r="DQ221" i="8"/>
  <c r="EA221" i="8"/>
  <c r="EK221" i="8"/>
  <c r="EM221" i="8"/>
  <c r="EV221" i="8"/>
  <c r="EW221" i="8"/>
  <c r="B222" i="8"/>
  <c r="C222" i="8"/>
  <c r="D222" i="8" s="1"/>
  <c r="J222" i="8"/>
  <c r="K222" i="8"/>
  <c r="N222" i="8"/>
  <c r="T222" i="8"/>
  <c r="V222" i="8"/>
  <c r="X222" i="8"/>
  <c r="AE222" i="8"/>
  <c r="AF222" i="8"/>
  <c r="AI222" i="8"/>
  <c r="AP222" i="8"/>
  <c r="AQ222" i="8"/>
  <c r="AT222" i="8"/>
  <c r="AZ222" i="8"/>
  <c r="BB222" i="8"/>
  <c r="BD222" i="8"/>
  <c r="BK222" i="8"/>
  <c r="BL222" i="8"/>
  <c r="BO222" i="8"/>
  <c r="BV222" i="8"/>
  <c r="BW222" i="8"/>
  <c r="BZ222" i="8"/>
  <c r="CF222" i="8"/>
  <c r="CH222" i="8"/>
  <c r="CJ222" i="8"/>
  <c r="CQ222" i="8"/>
  <c r="CR222" i="8"/>
  <c r="CU222" i="8"/>
  <c r="DB222" i="8"/>
  <c r="DC222" i="8"/>
  <c r="DF222" i="8"/>
  <c r="DL222" i="8"/>
  <c r="DN222" i="8"/>
  <c r="DP222" i="8"/>
  <c r="DW222" i="8"/>
  <c r="DX222" i="8"/>
  <c r="EA222" i="8"/>
  <c r="EH222" i="8"/>
  <c r="EI222" i="8"/>
  <c r="EL222" i="8"/>
  <c r="ER222" i="8"/>
  <c r="ET222" i="8"/>
  <c r="EV222" i="8"/>
  <c r="B223" i="8"/>
  <c r="C223" i="8"/>
  <c r="E223" i="8"/>
  <c r="F223" i="8"/>
  <c r="G223" i="8"/>
  <c r="J223" i="8"/>
  <c r="M223" i="8"/>
  <c r="N223" i="8"/>
  <c r="O223" i="8"/>
  <c r="Q223" i="8"/>
  <c r="R223" i="8"/>
  <c r="U223" i="8"/>
  <c r="W223" i="8"/>
  <c r="Y223" i="8"/>
  <c r="Z223" i="8"/>
  <c r="AA223" i="8"/>
  <c r="AC223" i="8"/>
  <c r="AE223" i="8"/>
  <c r="AH223" i="8"/>
  <c r="AI223" i="8"/>
  <c r="AK223" i="8"/>
  <c r="AL223" i="8"/>
  <c r="AM223" i="8"/>
  <c r="AP223" i="8"/>
  <c r="AS223" i="8"/>
  <c r="AT223" i="8"/>
  <c r="AU223" i="8"/>
  <c r="AW223" i="8"/>
  <c r="AX223" i="8"/>
  <c r="BA223" i="8"/>
  <c r="BC223" i="8"/>
  <c r="BE223" i="8"/>
  <c r="BF223" i="8"/>
  <c r="BG223" i="8"/>
  <c r="BI223" i="8"/>
  <c r="BK223" i="8"/>
  <c r="BN223" i="8"/>
  <c r="BO223" i="8"/>
  <c r="BQ223" i="8"/>
  <c r="BR223" i="8"/>
  <c r="BS223" i="8"/>
  <c r="BV223" i="8"/>
  <c r="BY223" i="8"/>
  <c r="BZ223" i="8"/>
  <c r="CA223" i="8"/>
  <c r="CC223" i="8"/>
  <c r="CD223" i="8"/>
  <c r="CG223" i="8"/>
  <c r="CI223" i="8"/>
  <c r="CK223" i="8"/>
  <c r="CL223" i="8"/>
  <c r="CM223" i="8"/>
  <c r="CO223" i="8"/>
  <c r="CQ223" i="8"/>
  <c r="CT223" i="8"/>
  <c r="CU223" i="8"/>
  <c r="CW223" i="8"/>
  <c r="CX223" i="8"/>
  <c r="CY223" i="8"/>
  <c r="DB223" i="8"/>
  <c r="DE223" i="8"/>
  <c r="DF223" i="8"/>
  <c r="DG223" i="8"/>
  <c r="DI223" i="8"/>
  <c r="DJ223" i="8"/>
  <c r="DM223" i="8"/>
  <c r="DO223" i="8"/>
  <c r="DQ223" i="8"/>
  <c r="DR223" i="8"/>
  <c r="DS223" i="8"/>
  <c r="DU223" i="8"/>
  <c r="DW223" i="8"/>
  <c r="DZ223" i="8"/>
  <c r="EA223" i="8"/>
  <c r="EC223" i="8"/>
  <c r="ED223" i="8"/>
  <c r="EE223" i="8"/>
  <c r="EH223" i="8"/>
  <c r="EK223" i="8"/>
  <c r="EL223" i="8"/>
  <c r="EM223" i="8"/>
  <c r="EO223" i="8"/>
  <c r="EP223" i="8"/>
  <c r="ES223" i="8"/>
  <c r="EU223" i="8"/>
  <c r="EW223" i="8"/>
  <c r="EX223" i="8"/>
  <c r="B224" i="8"/>
  <c r="C224" i="8"/>
  <c r="E224" i="8"/>
  <c r="J224" i="8"/>
  <c r="L224" i="8"/>
  <c r="O224" i="8"/>
  <c r="T224" i="8"/>
  <c r="U224" i="8"/>
  <c r="V224" i="8"/>
  <c r="X224" i="8"/>
  <c r="AC224" i="8"/>
  <c r="AD224" i="8"/>
  <c r="AG224" i="8"/>
  <c r="AL224" i="8"/>
  <c r="AM224" i="8"/>
  <c r="AN224" i="8"/>
  <c r="AP224" i="8"/>
  <c r="AU224" i="8"/>
  <c r="AV224" i="8"/>
  <c r="AZ224" i="8"/>
  <c r="BD224" i="8"/>
  <c r="BE224" i="8"/>
  <c r="BF224" i="8"/>
  <c r="BI224" i="8"/>
  <c r="BM224" i="8"/>
  <c r="BN224" i="8"/>
  <c r="BR224" i="8"/>
  <c r="BV224" i="8"/>
  <c r="BX224" i="8"/>
  <c r="BY224" i="8"/>
  <c r="CA224" i="8"/>
  <c r="CF224" i="8"/>
  <c r="CG224" i="8"/>
  <c r="CJ224" i="8"/>
  <c r="CO224" i="8"/>
  <c r="CP224" i="8"/>
  <c r="CQ224" i="8"/>
  <c r="CS224" i="8"/>
  <c r="CX224" i="8"/>
  <c r="CY224" i="8"/>
  <c r="DB224" i="8"/>
  <c r="DG224" i="8"/>
  <c r="DH224" i="8"/>
  <c r="DI224" i="8"/>
  <c r="DL224" i="8"/>
  <c r="DP224" i="8"/>
  <c r="DQ224" i="8"/>
  <c r="DU224" i="8"/>
  <c r="DY224" i="8"/>
  <c r="DZ224" i="8"/>
  <c r="EB224" i="8"/>
  <c r="ED224" i="8"/>
  <c r="EH224" i="8"/>
  <c r="EJ224" i="8"/>
  <c r="EM224" i="8"/>
  <c r="ER224" i="8"/>
  <c r="ES224" i="8"/>
  <c r="ET224" i="8"/>
  <c r="EV224" i="8"/>
  <c r="B225" i="8"/>
  <c r="C225" i="8"/>
  <c r="W225" i="8" s="1"/>
  <c r="CP225" i="8"/>
  <c r="B226" i="8"/>
  <c r="C226" i="8"/>
  <c r="L226" i="8"/>
  <c r="M226" i="8"/>
  <c r="N226" i="8"/>
  <c r="O226" i="8"/>
  <c r="X226" i="8"/>
  <c r="Z226" i="8"/>
  <c r="AB226" i="8"/>
  <c r="AD226" i="8"/>
  <c r="AM226" i="8"/>
  <c r="AN226" i="8"/>
  <c r="AP226" i="8"/>
  <c r="AQ226" i="8"/>
  <c r="AZ226" i="8"/>
  <c r="BA226" i="8"/>
  <c r="BC226" i="8"/>
  <c r="BF226" i="8"/>
  <c r="BO226" i="8"/>
  <c r="BP226" i="8"/>
  <c r="BQ226" i="8"/>
  <c r="BS226" i="8"/>
  <c r="CA226" i="8"/>
  <c r="CB226" i="8"/>
  <c r="CG226" i="8"/>
  <c r="CH226" i="8"/>
  <c r="CP226" i="8"/>
  <c r="CR226" i="8"/>
  <c r="CT226" i="8"/>
  <c r="CU226" i="8"/>
  <c r="DD226" i="8"/>
  <c r="DF226" i="8"/>
  <c r="DH226" i="8"/>
  <c r="DI226" i="8"/>
  <c r="DQ226" i="8"/>
  <c r="DR226" i="8"/>
  <c r="DS226" i="8"/>
  <c r="DT226" i="8"/>
  <c r="EB226" i="8"/>
  <c r="ED226" i="8"/>
  <c r="EF226" i="8"/>
  <c r="EG226" i="8"/>
  <c r="EO226" i="8"/>
  <c r="EP226" i="8"/>
  <c r="EQ226" i="8"/>
  <c r="ER226" i="8"/>
  <c r="B227" i="8"/>
  <c r="C227" i="8"/>
  <c r="I227" i="8" s="1"/>
  <c r="E227" i="8"/>
  <c r="G227" i="8"/>
  <c r="P227" i="8"/>
  <c r="Q227" i="8"/>
  <c r="S227" i="8"/>
  <c r="AA227" i="8"/>
  <c r="AE227" i="8"/>
  <c r="AF227" i="8"/>
  <c r="AO227" i="8"/>
  <c r="AP227" i="8"/>
  <c r="AQ227" i="8"/>
  <c r="BA227" i="8"/>
  <c r="BC227" i="8"/>
  <c r="BD227" i="8"/>
  <c r="BM227" i="8"/>
  <c r="BN227" i="8"/>
  <c r="BO227" i="8"/>
  <c r="BY227" i="8"/>
  <c r="CA227" i="8"/>
  <c r="CB227" i="8"/>
  <c r="CK227" i="8"/>
  <c r="CL227" i="8"/>
  <c r="CM227" i="8"/>
  <c r="CW227" i="8"/>
  <c r="CY227" i="8"/>
  <c r="DA227" i="8"/>
  <c r="DI227" i="8"/>
  <c r="DK227" i="8"/>
  <c r="DM227" i="8"/>
  <c r="DW227" i="8"/>
  <c r="DX227" i="8"/>
  <c r="DY227" i="8"/>
  <c r="EH227" i="8"/>
  <c r="EI227" i="8"/>
  <c r="EK227" i="8"/>
  <c r="EU227" i="8"/>
  <c r="EV227" i="8"/>
  <c r="EW227" i="8"/>
  <c r="B228" i="8"/>
  <c r="F228" i="8" s="1"/>
  <c r="C228" i="8"/>
  <c r="D228" i="8"/>
  <c r="G228" i="8"/>
  <c r="H228" i="8"/>
  <c r="I228" i="8"/>
  <c r="J228" i="8"/>
  <c r="L228" i="8"/>
  <c r="O228" i="8"/>
  <c r="P228" i="8"/>
  <c r="R228" i="8"/>
  <c r="T228" i="8"/>
  <c r="V228" i="8"/>
  <c r="W228" i="8"/>
  <c r="Y228" i="8"/>
  <c r="Z228" i="8"/>
  <c r="AB228" i="8"/>
  <c r="AD228" i="8"/>
  <c r="AE228" i="8"/>
  <c r="AF228" i="8"/>
  <c r="AG228" i="8"/>
  <c r="AJ228" i="8"/>
  <c r="AL228" i="8"/>
  <c r="AM228" i="8"/>
  <c r="AN228" i="8"/>
  <c r="AO228" i="8"/>
  <c r="AP228" i="8"/>
  <c r="AR228" i="8"/>
  <c r="AU228" i="8"/>
  <c r="AV228" i="8"/>
  <c r="AW228" i="8"/>
  <c r="AX228" i="8"/>
  <c r="AZ228" i="8"/>
  <c r="BB228" i="8"/>
  <c r="BC228" i="8"/>
  <c r="BE228" i="8"/>
  <c r="BF228" i="8"/>
  <c r="BH228" i="8"/>
  <c r="BJ228" i="8"/>
  <c r="BK228" i="8"/>
  <c r="BL228" i="8"/>
  <c r="BM228" i="8"/>
  <c r="BP228" i="8"/>
  <c r="BR228" i="8"/>
  <c r="BS228" i="8"/>
  <c r="BT228" i="8"/>
  <c r="BU228" i="8"/>
  <c r="BV228" i="8"/>
  <c r="BX228" i="8"/>
  <c r="CA228" i="8"/>
  <c r="CB228" i="8"/>
  <c r="CC228" i="8"/>
  <c r="CD228" i="8"/>
  <c r="CF228" i="8"/>
  <c r="CH228" i="8"/>
  <c r="CI228" i="8"/>
  <c r="CK228" i="8"/>
  <c r="CL228" i="8"/>
  <c r="CN228" i="8"/>
  <c r="CP228" i="8"/>
  <c r="CQ228" i="8"/>
  <c r="CR228" i="8"/>
  <c r="CS228" i="8"/>
  <c r="CV228" i="8"/>
  <c r="CX228" i="8"/>
  <c r="CY228" i="8"/>
  <c r="CZ228" i="8"/>
  <c r="DA228" i="8"/>
  <c r="DB228" i="8"/>
  <c r="DD228" i="8"/>
  <c r="DG228" i="8"/>
  <c r="DH228" i="8"/>
  <c r="DI228" i="8"/>
  <c r="DJ228" i="8"/>
  <c r="DL228" i="8"/>
  <c r="DN228" i="8"/>
  <c r="DO228" i="8"/>
  <c r="DQ228" i="8"/>
  <c r="DR228" i="8"/>
  <c r="DT228" i="8"/>
  <c r="DV228" i="8"/>
  <c r="DW228" i="8"/>
  <c r="DX228" i="8"/>
  <c r="DY228" i="8"/>
  <c r="EB228" i="8"/>
  <c r="ED228" i="8"/>
  <c r="EE228" i="8"/>
  <c r="EF228" i="8"/>
  <c r="EG228" i="8"/>
  <c r="EH228" i="8"/>
  <c r="EJ228" i="8"/>
  <c r="EM228" i="8"/>
  <c r="EN228" i="8"/>
  <c r="EO228" i="8"/>
  <c r="EP228" i="8"/>
  <c r="ER228" i="8"/>
  <c r="ET228" i="8"/>
  <c r="EU228" i="8"/>
  <c r="EW228" i="8"/>
  <c r="EX228" i="8"/>
  <c r="B229" i="8"/>
  <c r="C229" i="8"/>
  <c r="K229" i="8"/>
  <c r="M229" i="8"/>
  <c r="N229" i="8"/>
  <c r="O229" i="8"/>
  <c r="W229" i="8"/>
  <c r="X229" i="8"/>
  <c r="Y229" i="8"/>
  <c r="AA229" i="8"/>
  <c r="AI229" i="8"/>
  <c r="AJ229" i="8"/>
  <c r="AK229" i="8"/>
  <c r="AL229" i="8"/>
  <c r="AS229" i="8"/>
  <c r="AT229" i="8"/>
  <c r="AU229" i="8"/>
  <c r="AW229" i="8"/>
  <c r="BC229" i="8"/>
  <c r="BD229" i="8"/>
  <c r="BG229" i="8"/>
  <c r="BH229" i="8"/>
  <c r="BM229" i="8"/>
  <c r="BP229" i="8"/>
  <c r="BQ229" i="8"/>
  <c r="BR229" i="8"/>
  <c r="BY229" i="8"/>
  <c r="BZ229" i="8"/>
  <c r="CA229" i="8"/>
  <c r="CB229" i="8"/>
  <c r="CI229" i="8"/>
  <c r="CJ229" i="8"/>
  <c r="CK229" i="8"/>
  <c r="CM229" i="8"/>
  <c r="CS229" i="8"/>
  <c r="CU229" i="8"/>
  <c r="CV229" i="8"/>
  <c r="CW229" i="8"/>
  <c r="DD229" i="8"/>
  <c r="DE229" i="8"/>
  <c r="DF229" i="8"/>
  <c r="DG229" i="8"/>
  <c r="DN229" i="8"/>
  <c r="DO229" i="8"/>
  <c r="DP229" i="8"/>
  <c r="DS229" i="8"/>
  <c r="DX229" i="8"/>
  <c r="DY229" i="8"/>
  <c r="EB229" i="8"/>
  <c r="EC229" i="8"/>
  <c r="EI229" i="8"/>
  <c r="EK229" i="8"/>
  <c r="EL229" i="8"/>
  <c r="EM229" i="8"/>
  <c r="EQ229" i="8"/>
  <c r="ET229" i="8"/>
  <c r="EU229" i="8"/>
  <c r="EV229" i="8"/>
  <c r="EW229" i="8"/>
  <c r="B230" i="8"/>
  <c r="C230" i="8"/>
  <c r="F230" i="8" s="1"/>
  <c r="D230" i="8"/>
  <c r="G230" i="8"/>
  <c r="H230" i="8"/>
  <c r="J230" i="8"/>
  <c r="K230" i="8"/>
  <c r="M230" i="8"/>
  <c r="O230" i="8"/>
  <c r="R230" i="8"/>
  <c r="S230" i="8"/>
  <c r="T230" i="8"/>
  <c r="U230" i="8"/>
  <c r="X230" i="8"/>
  <c r="Z230" i="8"/>
  <c r="AB230" i="8"/>
  <c r="AC230" i="8"/>
  <c r="AD230" i="8"/>
  <c r="AE230" i="8"/>
  <c r="AI230" i="8"/>
  <c r="AJ230" i="8"/>
  <c r="AL230" i="8"/>
  <c r="AM230" i="8"/>
  <c r="AN230" i="8"/>
  <c r="AQ230" i="8"/>
  <c r="AS230" i="8"/>
  <c r="AT230" i="8"/>
  <c r="AV230" i="8"/>
  <c r="AX230" i="8"/>
  <c r="AZ230" i="8"/>
  <c r="BA230" i="8"/>
  <c r="BC230" i="8"/>
  <c r="BD230" i="8"/>
  <c r="BG230" i="8"/>
  <c r="BH230" i="8"/>
  <c r="BI230" i="8"/>
  <c r="BJ230" i="8"/>
  <c r="BL230" i="8"/>
  <c r="BN230" i="8"/>
  <c r="BP230" i="8"/>
  <c r="BQ230" i="8"/>
  <c r="BR230" i="8"/>
  <c r="BS230" i="8"/>
  <c r="BV230" i="8"/>
  <c r="BW230" i="8"/>
  <c r="BY230" i="8"/>
  <c r="BZ230" i="8"/>
  <c r="CA230" i="8"/>
  <c r="CB230" i="8"/>
  <c r="CE230" i="8"/>
  <c r="CF230" i="8"/>
  <c r="CH230" i="8"/>
  <c r="CI230" i="8"/>
  <c r="CJ230" i="8"/>
  <c r="CL230" i="8"/>
  <c r="CN230" i="8"/>
  <c r="CO230" i="8"/>
  <c r="CQ230" i="8"/>
  <c r="CR230" i="8"/>
  <c r="CT230" i="8"/>
  <c r="CU230" i="8"/>
  <c r="CW230" i="8"/>
  <c r="CX230" i="8"/>
  <c r="CZ230" i="8"/>
  <c r="DB230" i="8"/>
  <c r="DC230" i="8"/>
  <c r="DD230" i="8"/>
  <c r="DF230" i="8"/>
  <c r="DG230" i="8"/>
  <c r="DJ230" i="8"/>
  <c r="DK230" i="8"/>
  <c r="DL230" i="8"/>
  <c r="DM230" i="8"/>
  <c r="DO230" i="8"/>
  <c r="DP230" i="8"/>
  <c r="DS230" i="8"/>
  <c r="DT230" i="8"/>
  <c r="DU230" i="8"/>
  <c r="DV230" i="8"/>
  <c r="DX230" i="8"/>
  <c r="DY230" i="8"/>
  <c r="EA230" i="8"/>
  <c r="EB230" i="8"/>
  <c r="EC230" i="8"/>
  <c r="ED230" i="8"/>
  <c r="EF230" i="8"/>
  <c r="EG230" i="8"/>
  <c r="EI230" i="8"/>
  <c r="EJ230" i="8"/>
  <c r="EK230" i="8"/>
  <c r="EL230" i="8"/>
  <c r="EN230" i="8"/>
  <c r="EO230" i="8"/>
  <c r="EQ230" i="8"/>
  <c r="ER230" i="8"/>
  <c r="ES230" i="8"/>
  <c r="ET230" i="8"/>
  <c r="EV230" i="8"/>
  <c r="EW230" i="8"/>
  <c r="B231" i="8"/>
  <c r="P231" i="8" s="1"/>
  <c r="C231" i="8"/>
  <c r="M231" i="8"/>
  <c r="AA231" i="8"/>
  <c r="AN231" i="8"/>
  <c r="AZ231" i="8"/>
  <c r="BN231" i="8"/>
  <c r="BY231" i="8"/>
  <c r="CM231" i="8"/>
  <c r="CZ231" i="8"/>
  <c r="DL231" i="8"/>
  <c r="DZ231" i="8"/>
  <c r="EK231" i="8"/>
  <c r="B232" i="8"/>
  <c r="O232" i="8" s="1"/>
  <c r="C232" i="8"/>
  <c r="BN232" i="8"/>
  <c r="CA232" i="8"/>
  <c r="CM232" i="8"/>
  <c r="DA232" i="8"/>
  <c r="DL232" i="8"/>
  <c r="B233" i="8"/>
  <c r="C233" i="8"/>
  <c r="P233" i="8"/>
  <c r="AA233" i="8"/>
  <c r="AO233" i="8"/>
  <c r="BB233" i="8"/>
  <c r="CM233" i="8"/>
  <c r="CX233" i="8"/>
  <c r="DI233" i="8"/>
  <c r="DS233" i="8"/>
  <c r="ED233" i="8"/>
  <c r="EO233" i="8"/>
  <c r="B234" i="8"/>
  <c r="BC234" i="8" s="1"/>
  <c r="C234" i="8"/>
  <c r="L234" i="8"/>
  <c r="W234" i="8"/>
  <c r="X234" i="8"/>
  <c r="AG234" i="8"/>
  <c r="AH234" i="8"/>
  <c r="AR234" i="8"/>
  <c r="AS234" i="8"/>
  <c r="BD234" i="8"/>
  <c r="BM234" i="8"/>
  <c r="BN234" i="8"/>
  <c r="BX234" i="8"/>
  <c r="BY234" i="8"/>
  <c r="CI234" i="8"/>
  <c r="CJ234" i="8"/>
  <c r="CT234" i="8"/>
  <c r="DD234" i="8"/>
  <c r="DE234" i="8"/>
  <c r="DO234" i="8"/>
  <c r="DP234" i="8"/>
  <c r="DY234" i="8"/>
  <c r="DZ234" i="8"/>
  <c r="EK234" i="8"/>
  <c r="EU234" i="8"/>
  <c r="EV234" i="8"/>
  <c r="B235" i="8"/>
  <c r="C235" i="8"/>
  <c r="F235" i="8" s="1"/>
  <c r="D235" i="8"/>
  <c r="G235" i="8"/>
  <c r="H235" i="8"/>
  <c r="I235" i="8"/>
  <c r="K235" i="8"/>
  <c r="L235" i="8"/>
  <c r="N235" i="8"/>
  <c r="O235" i="8"/>
  <c r="Q235" i="8"/>
  <c r="S235" i="8"/>
  <c r="T235" i="8"/>
  <c r="V235" i="8"/>
  <c r="W235" i="8"/>
  <c r="X235" i="8"/>
  <c r="Y235" i="8"/>
  <c r="AB235" i="8"/>
  <c r="AD235" i="8"/>
  <c r="AE235" i="8"/>
  <c r="AF235" i="8"/>
  <c r="AG235" i="8"/>
  <c r="AI235" i="8"/>
  <c r="AJ235" i="8"/>
  <c r="AM235" i="8"/>
  <c r="AN235" i="8"/>
  <c r="AO235" i="8"/>
  <c r="AQ235" i="8"/>
  <c r="AR235" i="8"/>
  <c r="AT235" i="8"/>
  <c r="AU235" i="8"/>
  <c r="AW235" i="8"/>
  <c r="AY235" i="8"/>
  <c r="AZ235" i="8"/>
  <c r="BB235" i="8"/>
  <c r="BC235" i="8"/>
  <c r="BD235" i="8"/>
  <c r="BE235" i="8"/>
  <c r="BH235" i="8"/>
  <c r="BJ235" i="8"/>
  <c r="BK235" i="8"/>
  <c r="BL235" i="8"/>
  <c r="BM235" i="8"/>
  <c r="BO235" i="8"/>
  <c r="BP235" i="8"/>
  <c r="BS235" i="8"/>
  <c r="BT235" i="8"/>
  <c r="BU235" i="8"/>
  <c r="BW235" i="8"/>
  <c r="BX235" i="8"/>
  <c r="BZ235" i="8"/>
  <c r="CA235" i="8"/>
  <c r="CC235" i="8"/>
  <c r="CE235" i="8"/>
  <c r="CF235" i="8"/>
  <c r="CH235" i="8"/>
  <c r="CI235" i="8"/>
  <c r="CJ235" i="8"/>
  <c r="CK235" i="8"/>
  <c r="CN235" i="8"/>
  <c r="CP235" i="8"/>
  <c r="CQ235" i="8"/>
  <c r="CR235" i="8"/>
  <c r="CS235" i="8"/>
  <c r="CU235" i="8"/>
  <c r="CV235" i="8"/>
  <c r="CY235" i="8"/>
  <c r="CZ235" i="8"/>
  <c r="DA235" i="8"/>
  <c r="DC235" i="8"/>
  <c r="DD235" i="8"/>
  <c r="DF235" i="8"/>
  <c r="DG235" i="8"/>
  <c r="DI235" i="8"/>
  <c r="DK235" i="8"/>
  <c r="DL235" i="8"/>
  <c r="DN235" i="8"/>
  <c r="DO235" i="8"/>
  <c r="DP235" i="8"/>
  <c r="DQ235" i="8"/>
  <c r="DT235" i="8"/>
  <c r="DV235" i="8"/>
  <c r="DW235" i="8"/>
  <c r="DX235" i="8"/>
  <c r="DY235" i="8"/>
  <c r="EA235" i="8"/>
  <c r="EB235" i="8"/>
  <c r="EE235" i="8"/>
  <c r="EF235" i="8"/>
  <c r="EG235" i="8"/>
  <c r="EI235" i="8"/>
  <c r="EJ235" i="8"/>
  <c r="EL235" i="8"/>
  <c r="EM235" i="8"/>
  <c r="EN235" i="8"/>
  <c r="EO235" i="8"/>
  <c r="EQ235" i="8"/>
  <c r="ER235" i="8"/>
  <c r="ET235" i="8"/>
  <c r="EU235" i="8"/>
  <c r="EV235" i="8"/>
  <c r="EW235" i="8"/>
  <c r="B236" i="8"/>
  <c r="C236" i="8"/>
  <c r="E236" i="8" s="1"/>
  <c r="AT236" i="8"/>
  <c r="CJ236" i="8"/>
  <c r="DY236" i="8"/>
  <c r="B237" i="8"/>
  <c r="C237" i="8"/>
  <c r="D237" i="8"/>
  <c r="E237" i="8"/>
  <c r="F237" i="8"/>
  <c r="G237" i="8"/>
  <c r="H237" i="8"/>
  <c r="I237" i="8"/>
  <c r="J237" i="8"/>
  <c r="K237" i="8"/>
  <c r="L237" i="8"/>
  <c r="M237" i="8"/>
  <c r="N237" i="8"/>
  <c r="O237" i="8"/>
  <c r="P237" i="8"/>
  <c r="Q237" i="8"/>
  <c r="R237" i="8"/>
  <c r="S237" i="8"/>
  <c r="T237" i="8"/>
  <c r="U237" i="8"/>
  <c r="V237" i="8"/>
  <c r="W237" i="8"/>
  <c r="X237" i="8"/>
  <c r="Y237" i="8"/>
  <c r="Z237" i="8"/>
  <c r="AA237" i="8"/>
  <c r="AB237" i="8"/>
  <c r="AC237" i="8"/>
  <c r="AD237" i="8"/>
  <c r="AE237" i="8"/>
  <c r="AF237" i="8"/>
  <c r="AG237" i="8"/>
  <c r="AH237" i="8"/>
  <c r="AI237" i="8"/>
  <c r="AJ237" i="8"/>
  <c r="AK237" i="8"/>
  <c r="AL237" i="8"/>
  <c r="AM237" i="8"/>
  <c r="AN237" i="8"/>
  <c r="AO237" i="8"/>
  <c r="AP237" i="8"/>
  <c r="AQ237" i="8"/>
  <c r="AR237" i="8"/>
  <c r="AS237" i="8"/>
  <c r="AT237" i="8"/>
  <c r="AU237" i="8"/>
  <c r="AV237" i="8"/>
  <c r="AW237" i="8"/>
  <c r="AX237" i="8"/>
  <c r="AY237" i="8"/>
  <c r="AZ237" i="8"/>
  <c r="BA237" i="8"/>
  <c r="BB237" i="8"/>
  <c r="BC237" i="8"/>
  <c r="BD237" i="8"/>
  <c r="BE237" i="8"/>
  <c r="BF237" i="8"/>
  <c r="BG237" i="8"/>
  <c r="BH237" i="8"/>
  <c r="BI237" i="8"/>
  <c r="BJ237" i="8"/>
  <c r="BK237" i="8"/>
  <c r="BL237" i="8"/>
  <c r="BM237" i="8"/>
  <c r="BN237" i="8"/>
  <c r="BO237" i="8"/>
  <c r="BP237" i="8"/>
  <c r="BQ237" i="8"/>
  <c r="BR237" i="8"/>
  <c r="BS237" i="8"/>
  <c r="BT237" i="8"/>
  <c r="BU237" i="8"/>
  <c r="BV237" i="8"/>
  <c r="BW237" i="8"/>
  <c r="BX237" i="8"/>
  <c r="BY237" i="8"/>
  <c r="BZ237" i="8"/>
  <c r="CA237" i="8"/>
  <c r="CB237" i="8"/>
  <c r="CC237" i="8"/>
  <c r="CD237" i="8"/>
  <c r="CE237" i="8"/>
  <c r="CF237" i="8"/>
  <c r="CG237" i="8"/>
  <c r="CH237" i="8"/>
  <c r="CI237" i="8"/>
  <c r="CJ237" i="8"/>
  <c r="CK237" i="8"/>
  <c r="CL237" i="8"/>
  <c r="CM237" i="8"/>
  <c r="CN237" i="8"/>
  <c r="CO237" i="8"/>
  <c r="CP237" i="8"/>
  <c r="CQ237" i="8"/>
  <c r="CR237" i="8"/>
  <c r="CS237" i="8"/>
  <c r="CT237" i="8"/>
  <c r="CU237" i="8"/>
  <c r="CV237" i="8"/>
  <c r="CW237" i="8"/>
  <c r="CX237" i="8"/>
  <c r="CY237" i="8"/>
  <c r="CZ237" i="8"/>
  <c r="DA237" i="8"/>
  <c r="DB237" i="8"/>
  <c r="DC237" i="8"/>
  <c r="DD237" i="8"/>
  <c r="DE237" i="8"/>
  <c r="DF237" i="8"/>
  <c r="DG237" i="8"/>
  <c r="DH237" i="8"/>
  <c r="DI237" i="8"/>
  <c r="DJ237" i="8"/>
  <c r="DK237" i="8"/>
  <c r="DL237" i="8"/>
  <c r="DM237" i="8"/>
  <c r="DN237" i="8"/>
  <c r="DO237" i="8"/>
  <c r="DP237" i="8"/>
  <c r="DQ237" i="8"/>
  <c r="DR237" i="8"/>
  <c r="DS237" i="8"/>
  <c r="DT237" i="8"/>
  <c r="DU237" i="8"/>
  <c r="DV237" i="8"/>
  <c r="DW237" i="8"/>
  <c r="DX237" i="8"/>
  <c r="DY237" i="8"/>
  <c r="DZ237" i="8"/>
  <c r="EA237" i="8"/>
  <c r="EB237" i="8"/>
  <c r="EC237" i="8"/>
  <c r="ED237" i="8"/>
  <c r="EE237" i="8"/>
  <c r="EF237" i="8"/>
  <c r="EG237" i="8"/>
  <c r="EH237" i="8"/>
  <c r="EI237" i="8"/>
  <c r="EJ237" i="8"/>
  <c r="EK237" i="8"/>
  <c r="EL237" i="8"/>
  <c r="EM237" i="8"/>
  <c r="EN237" i="8"/>
  <c r="EO237" i="8"/>
  <c r="EP237" i="8"/>
  <c r="EQ237" i="8"/>
  <c r="ER237" i="8"/>
  <c r="ES237" i="8"/>
  <c r="ET237" i="8"/>
  <c r="EU237" i="8"/>
  <c r="EV237" i="8"/>
  <c r="EW237" i="8"/>
  <c r="EX237" i="8"/>
  <c r="B238" i="8"/>
  <c r="C238" i="8"/>
  <c r="E238" i="8" s="1"/>
  <c r="N238" i="8"/>
  <c r="X238" i="8"/>
  <c r="AI238" i="8"/>
  <c r="AT238" i="8"/>
  <c r="BD238" i="8"/>
  <c r="BO238" i="8"/>
  <c r="BZ238" i="8"/>
  <c r="CJ238" i="8"/>
  <c r="CU238" i="8"/>
  <c r="DF238" i="8"/>
  <c r="DP238" i="8"/>
  <c r="EA238" i="8"/>
  <c r="EL238" i="8"/>
  <c r="EV238" i="8"/>
  <c r="B239" i="8"/>
  <c r="M239" i="8" s="1"/>
  <c r="C239" i="8"/>
  <c r="G239" i="8"/>
  <c r="I239" i="8"/>
  <c r="L239" i="8"/>
  <c r="R239" i="8"/>
  <c r="T239" i="8"/>
  <c r="V239" i="8"/>
  <c r="AC239" i="8"/>
  <c r="AD239" i="8"/>
  <c r="AG239" i="8"/>
  <c r="AL239" i="8"/>
  <c r="AM239" i="8"/>
  <c r="AP239" i="8"/>
  <c r="AU239" i="8"/>
  <c r="AW239" i="8"/>
  <c r="AY239" i="8"/>
  <c r="BE239" i="8"/>
  <c r="BF239" i="8"/>
  <c r="BH239" i="8"/>
  <c r="BN239" i="8"/>
  <c r="BO239" i="8"/>
  <c r="BQ239" i="8"/>
  <c r="BW239" i="8"/>
  <c r="BX239" i="8"/>
  <c r="BZ239" i="8"/>
  <c r="CF239" i="8"/>
  <c r="CG239" i="8"/>
  <c r="CH239" i="8"/>
  <c r="CI239" i="8"/>
  <c r="CO239" i="8"/>
  <c r="CP239" i="8"/>
  <c r="CQ239" i="8"/>
  <c r="CS239" i="8"/>
  <c r="CX239" i="8"/>
  <c r="CY239" i="8"/>
  <c r="DA239" i="8"/>
  <c r="DB239" i="8"/>
  <c r="DG239" i="8"/>
  <c r="DI239" i="8"/>
  <c r="DJ239" i="8"/>
  <c r="DK239" i="8"/>
  <c r="DQ239" i="8"/>
  <c r="DR239" i="8"/>
  <c r="DS239" i="8"/>
  <c r="DT239" i="8"/>
  <c r="DZ239" i="8"/>
  <c r="EA239" i="8"/>
  <c r="EB239" i="8"/>
  <c r="EC239" i="8"/>
  <c r="EI239" i="8"/>
  <c r="EJ239" i="8"/>
  <c r="EK239" i="8"/>
  <c r="EL239" i="8"/>
  <c r="ER239" i="8"/>
  <c r="ES239" i="8"/>
  <c r="ET239" i="8"/>
  <c r="EU239" i="8"/>
  <c r="B240" i="8"/>
  <c r="C240" i="8"/>
  <c r="D240" i="8"/>
  <c r="E240" i="8"/>
  <c r="F240" i="8"/>
  <c r="H240" i="8"/>
  <c r="I240" i="8"/>
  <c r="L240" i="8"/>
  <c r="M240" i="8"/>
  <c r="N240" i="8"/>
  <c r="P240" i="8"/>
  <c r="Q240" i="8"/>
  <c r="R240" i="8"/>
  <c r="U240" i="8"/>
  <c r="V240" i="8"/>
  <c r="X240" i="8"/>
  <c r="Y240" i="8"/>
  <c r="Z240" i="8"/>
  <c r="AA240" i="8"/>
  <c r="AD240" i="8"/>
  <c r="AF240" i="8"/>
  <c r="AG240" i="8"/>
  <c r="AH240" i="8"/>
  <c r="AI240" i="8"/>
  <c r="AJ240" i="8"/>
  <c r="AN240" i="8"/>
  <c r="AO240" i="8"/>
  <c r="AP240" i="8"/>
  <c r="AQ240" i="8"/>
  <c r="AR240" i="8"/>
  <c r="AS240" i="8"/>
  <c r="AW240" i="8"/>
  <c r="AX240" i="8"/>
  <c r="AY240" i="8"/>
  <c r="AZ240" i="8"/>
  <c r="BA240" i="8"/>
  <c r="BB240" i="8"/>
  <c r="BF240" i="8"/>
  <c r="BG240" i="8"/>
  <c r="BH240" i="8"/>
  <c r="BI240" i="8"/>
  <c r="BJ240" i="8"/>
  <c r="BL240" i="8"/>
  <c r="BM240" i="8"/>
  <c r="BO240" i="8"/>
  <c r="BP240" i="8"/>
  <c r="BQ240" i="8"/>
  <c r="BR240" i="8"/>
  <c r="BT240" i="8"/>
  <c r="BU240" i="8"/>
  <c r="BV240" i="8"/>
  <c r="BX240" i="8"/>
  <c r="BY240" i="8"/>
  <c r="BZ240" i="8"/>
  <c r="CB240" i="8"/>
  <c r="CC240" i="8"/>
  <c r="CD240" i="8"/>
  <c r="CE240" i="8"/>
  <c r="CG240" i="8"/>
  <c r="CH240" i="8"/>
  <c r="CJ240" i="8"/>
  <c r="CK240" i="8"/>
  <c r="CL240" i="8"/>
  <c r="CM240" i="8"/>
  <c r="CN240" i="8"/>
  <c r="CP240" i="8"/>
  <c r="CR240" i="8"/>
  <c r="CS240" i="8"/>
  <c r="CT240" i="8"/>
  <c r="CU240" i="8"/>
  <c r="CV240" i="8"/>
  <c r="CW240" i="8"/>
  <c r="CZ240" i="8"/>
  <c r="DA240" i="8"/>
  <c r="DB240" i="8"/>
  <c r="DC240" i="8"/>
  <c r="DD240" i="8"/>
  <c r="DE240" i="8"/>
  <c r="DF240" i="8"/>
  <c r="DH240" i="8"/>
  <c r="DI240" i="8"/>
  <c r="DJ240" i="8"/>
  <c r="DK240" i="8"/>
  <c r="DL240" i="8"/>
  <c r="DM240" i="8"/>
  <c r="DN240" i="8"/>
  <c r="DP240" i="8"/>
  <c r="DQ240" i="8"/>
  <c r="DR240" i="8"/>
  <c r="DS240" i="8"/>
  <c r="DT240" i="8"/>
  <c r="DU240" i="8"/>
  <c r="DV240" i="8"/>
  <c r="DX240" i="8"/>
  <c r="DY240" i="8"/>
  <c r="DZ240" i="8"/>
  <c r="EA240" i="8"/>
  <c r="EB240" i="8"/>
  <c r="EC240" i="8"/>
  <c r="ED240" i="8"/>
  <c r="EF240" i="8"/>
  <c r="EG240" i="8"/>
  <c r="EH240" i="8"/>
  <c r="EI240" i="8"/>
  <c r="EJ240" i="8"/>
  <c r="EK240" i="8"/>
  <c r="EL240" i="8"/>
  <c r="EN240" i="8"/>
  <c r="EO240" i="8"/>
  <c r="EP240" i="8"/>
  <c r="EQ240" i="8"/>
  <c r="ER240" i="8"/>
  <c r="ES240" i="8"/>
  <c r="ET240" i="8"/>
  <c r="EV240" i="8"/>
  <c r="EW240" i="8"/>
  <c r="EX240" i="8"/>
  <c r="B241" i="8"/>
  <c r="L241" i="8" s="1"/>
  <c r="C241" i="8"/>
  <c r="D241" i="8" s="1"/>
  <c r="E241" i="8"/>
  <c r="G241" i="8"/>
  <c r="H241" i="8"/>
  <c r="I241" i="8"/>
  <c r="J241" i="8"/>
  <c r="K241" i="8"/>
  <c r="O241" i="8"/>
  <c r="P241" i="8"/>
  <c r="Q241" i="8"/>
  <c r="R241" i="8"/>
  <c r="S241" i="8"/>
  <c r="T241" i="8"/>
  <c r="X241" i="8"/>
  <c r="Y241" i="8"/>
  <c r="Z241" i="8"/>
  <c r="AA241" i="8"/>
  <c r="AB241" i="8"/>
  <c r="AC241" i="8"/>
  <c r="AG241" i="8"/>
  <c r="AH241" i="8"/>
  <c r="AI241" i="8"/>
  <c r="AJ241" i="8"/>
  <c r="AK241" i="8"/>
  <c r="AM241" i="8"/>
  <c r="AP241" i="8"/>
  <c r="AQ241" i="8"/>
  <c r="AR241" i="8"/>
  <c r="AS241" i="8"/>
  <c r="AU241" i="8"/>
  <c r="AV241" i="8"/>
  <c r="AY241" i="8"/>
  <c r="AZ241" i="8"/>
  <c r="BA241" i="8"/>
  <c r="BC241" i="8"/>
  <c r="BD241" i="8"/>
  <c r="BE241" i="8"/>
  <c r="BH241" i="8"/>
  <c r="BI241" i="8"/>
  <c r="BK241" i="8"/>
  <c r="BL241" i="8"/>
  <c r="BM241" i="8"/>
  <c r="BN241" i="8"/>
  <c r="BQ241" i="8"/>
  <c r="BS241" i="8"/>
  <c r="BT241" i="8"/>
  <c r="BU241" i="8"/>
  <c r="BV241" i="8"/>
  <c r="BW241" i="8"/>
  <c r="CA241" i="8"/>
  <c r="CB241" i="8"/>
  <c r="CC241" i="8"/>
  <c r="CD241" i="8"/>
  <c r="CE241" i="8"/>
  <c r="CF241" i="8"/>
  <c r="CJ241" i="8"/>
  <c r="CK241" i="8"/>
  <c r="CL241" i="8"/>
  <c r="CM241" i="8"/>
  <c r="CN241" i="8"/>
  <c r="CO241" i="8"/>
  <c r="CS241" i="8"/>
  <c r="CT241" i="8"/>
  <c r="CU241" i="8"/>
  <c r="CV241" i="8"/>
  <c r="CW241" i="8"/>
  <c r="CY241" i="8"/>
  <c r="DB241" i="8"/>
  <c r="DC241" i="8"/>
  <c r="DD241" i="8"/>
  <c r="DE241" i="8"/>
  <c r="DG241" i="8"/>
  <c r="DH241" i="8"/>
  <c r="DK241" i="8"/>
  <c r="DL241" i="8"/>
  <c r="DM241" i="8"/>
  <c r="DO241" i="8"/>
  <c r="DP241" i="8"/>
  <c r="DQ241" i="8"/>
  <c r="DT241" i="8"/>
  <c r="DU241" i="8"/>
  <c r="DW241" i="8"/>
  <c r="DX241" i="8"/>
  <c r="DY241" i="8"/>
  <c r="DZ241" i="8"/>
  <c r="EC241" i="8"/>
  <c r="EE241" i="8"/>
  <c r="EF241" i="8"/>
  <c r="EG241" i="8"/>
  <c r="EH241" i="8"/>
  <c r="EI241" i="8"/>
  <c r="EM241" i="8"/>
  <c r="EN241" i="8"/>
  <c r="EO241" i="8"/>
  <c r="EP241" i="8"/>
  <c r="EQ241" i="8"/>
  <c r="ER241" i="8"/>
  <c r="EV241" i="8"/>
  <c r="EW241" i="8"/>
  <c r="EX241" i="8"/>
  <c r="B242" i="8"/>
  <c r="C242" i="8"/>
  <c r="D242" i="8" s="1"/>
  <c r="J242" i="8"/>
  <c r="L242" i="8"/>
  <c r="S242" i="8"/>
  <c r="V242" i="8"/>
  <c r="AB242" i="8"/>
  <c r="AE242" i="8"/>
  <c r="AL242" i="8"/>
  <c r="AN242" i="8"/>
  <c r="AU242" i="8"/>
  <c r="AW242" i="8"/>
  <c r="BD242" i="8"/>
  <c r="BF242" i="8"/>
  <c r="BM242" i="8"/>
  <c r="BO242" i="8"/>
  <c r="BV242" i="8"/>
  <c r="BX242" i="8"/>
  <c r="CE242" i="8"/>
  <c r="CH242" i="8"/>
  <c r="CN242" i="8"/>
  <c r="CQ242" i="8"/>
  <c r="CX242" i="8"/>
  <c r="CZ242" i="8"/>
  <c r="DG242" i="8"/>
  <c r="DI242" i="8"/>
  <c r="DO242" i="8"/>
  <c r="DQ242" i="8"/>
  <c r="DW242" i="8"/>
  <c r="DY242" i="8"/>
  <c r="EE242" i="8"/>
  <c r="EG242" i="8"/>
  <c r="EM242" i="8"/>
  <c r="EO242" i="8"/>
  <c r="EU242" i="8"/>
  <c r="EW242" i="8"/>
  <c r="B243" i="8"/>
  <c r="K243" i="8" s="1"/>
  <c r="C243" i="8"/>
  <c r="D243" i="8"/>
  <c r="E243" i="8"/>
  <c r="F243" i="8"/>
  <c r="G243" i="8"/>
  <c r="H243" i="8"/>
  <c r="I243" i="8"/>
  <c r="J243" i="8"/>
  <c r="L243" i="8"/>
  <c r="M243" i="8"/>
  <c r="N243" i="8"/>
  <c r="O243" i="8"/>
  <c r="P243" i="8"/>
  <c r="Q243" i="8"/>
  <c r="R243" i="8"/>
  <c r="T243" i="8"/>
  <c r="U243" i="8"/>
  <c r="V243" i="8"/>
  <c r="W243" i="8"/>
  <c r="X243" i="8"/>
  <c r="Y243" i="8"/>
  <c r="Z243" i="8"/>
  <c r="AB243" i="8"/>
  <c r="AC243" i="8"/>
  <c r="AD243" i="8"/>
  <c r="AE243" i="8"/>
  <c r="AF243" i="8"/>
  <c r="AG243" i="8"/>
  <c r="AH243" i="8"/>
  <c r="AJ243" i="8"/>
  <c r="AK243" i="8"/>
  <c r="AL243" i="8"/>
  <c r="AM243" i="8"/>
  <c r="AN243" i="8"/>
  <c r="AO243" i="8"/>
  <c r="AP243" i="8"/>
  <c r="AR243" i="8"/>
  <c r="AS243" i="8"/>
  <c r="AT243" i="8"/>
  <c r="AU243" i="8"/>
  <c r="AV243" i="8"/>
  <c r="AW243" i="8"/>
  <c r="AX243" i="8"/>
  <c r="AZ243" i="8"/>
  <c r="BA243" i="8"/>
  <c r="BB243" i="8"/>
  <c r="BC243" i="8"/>
  <c r="BD243" i="8"/>
  <c r="BE243" i="8"/>
  <c r="BF243" i="8"/>
  <c r="BH243" i="8"/>
  <c r="BI243" i="8"/>
  <c r="BJ243" i="8"/>
  <c r="BK243" i="8"/>
  <c r="BL243" i="8"/>
  <c r="BM243" i="8"/>
  <c r="BN243" i="8"/>
  <c r="BP243" i="8"/>
  <c r="BQ243" i="8"/>
  <c r="BR243" i="8"/>
  <c r="BS243" i="8"/>
  <c r="BT243" i="8"/>
  <c r="BU243" i="8"/>
  <c r="BV243" i="8"/>
  <c r="BX243" i="8"/>
  <c r="BY243" i="8"/>
  <c r="BZ243" i="8"/>
  <c r="CA243" i="8"/>
  <c r="CB243" i="8"/>
  <c r="CC243" i="8"/>
  <c r="CD243" i="8"/>
  <c r="CF243" i="8"/>
  <c r="CG243" i="8"/>
  <c r="CH243" i="8"/>
  <c r="CI243" i="8"/>
  <c r="CJ243" i="8"/>
  <c r="CK243" i="8"/>
  <c r="CL243" i="8"/>
  <c r="CN243" i="8"/>
  <c r="CO243" i="8"/>
  <c r="CP243" i="8"/>
  <c r="CQ243" i="8"/>
  <c r="CR243" i="8"/>
  <c r="CS243" i="8"/>
  <c r="CT243" i="8"/>
  <c r="CV243" i="8"/>
  <c r="CW243" i="8"/>
  <c r="CX243" i="8"/>
  <c r="CY243" i="8"/>
  <c r="CZ243" i="8"/>
  <c r="DA243" i="8"/>
  <c r="DB243" i="8"/>
  <c r="DD243" i="8"/>
  <c r="DE243" i="8"/>
  <c r="DF243" i="8"/>
  <c r="DG243" i="8"/>
  <c r="DH243" i="8"/>
  <c r="DI243" i="8"/>
  <c r="DJ243" i="8"/>
  <c r="DL243" i="8"/>
  <c r="DM243" i="8"/>
  <c r="DN243" i="8"/>
  <c r="DO243" i="8"/>
  <c r="DP243" i="8"/>
  <c r="DQ243" i="8"/>
  <c r="DR243" i="8"/>
  <c r="DT243" i="8"/>
  <c r="DU243" i="8"/>
  <c r="DV243" i="8"/>
  <c r="DW243" i="8"/>
  <c r="DX243" i="8"/>
  <c r="DY243" i="8"/>
  <c r="DZ243" i="8"/>
  <c r="EB243" i="8"/>
  <c r="EC243" i="8"/>
  <c r="ED243" i="8"/>
  <c r="EE243" i="8"/>
  <c r="EF243" i="8"/>
  <c r="EG243" i="8"/>
  <c r="EH243" i="8"/>
  <c r="EJ243" i="8"/>
  <c r="EK243" i="8"/>
  <c r="EL243" i="8"/>
  <c r="EM243" i="8"/>
  <c r="EN243" i="8"/>
  <c r="EO243" i="8"/>
  <c r="EP243" i="8"/>
  <c r="ER243" i="8"/>
  <c r="ES243" i="8"/>
  <c r="ET243" i="8"/>
  <c r="EU243" i="8"/>
  <c r="EV243" i="8"/>
  <c r="EW243" i="8"/>
  <c r="EX243" i="8"/>
  <c r="B244" i="8"/>
  <c r="C244" i="8"/>
  <c r="I244" i="8" s="1"/>
  <c r="G244" i="8"/>
  <c r="K244" i="8"/>
  <c r="O244" i="8"/>
  <c r="S244" i="8"/>
  <c r="W244" i="8"/>
  <c r="AA244" i="8"/>
  <c r="AE244" i="8"/>
  <c r="AI244" i="8"/>
  <c r="AM244" i="8"/>
  <c r="AQ244" i="8"/>
  <c r="AU244" i="8"/>
  <c r="AY244" i="8"/>
  <c r="BC244" i="8"/>
  <c r="BG244" i="8"/>
  <c r="BK244" i="8"/>
  <c r="BO244" i="8"/>
  <c r="BS244" i="8"/>
  <c r="BW244" i="8"/>
  <c r="CA244" i="8"/>
  <c r="CE244" i="8"/>
  <c r="CI244" i="8"/>
  <c r="CM244" i="8"/>
  <c r="CQ244" i="8"/>
  <c r="CU244" i="8"/>
  <c r="CY244" i="8"/>
  <c r="DC244" i="8"/>
  <c r="DG244" i="8"/>
  <c r="DK244" i="8"/>
  <c r="DO244" i="8"/>
  <c r="DS244" i="8"/>
  <c r="DU244" i="8"/>
  <c r="DW244" i="8"/>
  <c r="EA244" i="8"/>
  <c r="EC244" i="8"/>
  <c r="EE244" i="8"/>
  <c r="EI244" i="8"/>
  <c r="EK244" i="8"/>
  <c r="EM244" i="8"/>
  <c r="EQ244" i="8"/>
  <c r="ES244" i="8"/>
  <c r="EU244" i="8"/>
  <c r="B245" i="8"/>
  <c r="K245" i="8" s="1"/>
  <c r="C245" i="8"/>
  <c r="H245" i="8" s="1"/>
  <c r="F245" i="8"/>
  <c r="J245" i="8"/>
  <c r="N245" i="8"/>
  <c r="R245" i="8"/>
  <c r="V245" i="8"/>
  <c r="Z245" i="8"/>
  <c r="AD245" i="8"/>
  <c r="AH245" i="8"/>
  <c r="AL245" i="8"/>
  <c r="AP245" i="8"/>
  <c r="AS245" i="8"/>
  <c r="AT245" i="8"/>
  <c r="AX245" i="8"/>
  <c r="BA245" i="8"/>
  <c r="BB245" i="8"/>
  <c r="BF245" i="8"/>
  <c r="BI245" i="8"/>
  <c r="BJ245" i="8"/>
  <c r="BN245" i="8"/>
  <c r="BQ245" i="8"/>
  <c r="BR245" i="8"/>
  <c r="BV245" i="8"/>
  <c r="BY245" i="8"/>
  <c r="BZ245" i="8"/>
  <c r="CD245" i="8"/>
  <c r="CG245" i="8"/>
  <c r="CH245" i="8"/>
  <c r="CL245" i="8"/>
  <c r="CO245" i="8"/>
  <c r="CP245" i="8"/>
  <c r="CT245" i="8"/>
  <c r="CW245" i="8"/>
  <c r="CX245" i="8"/>
  <c r="DB245" i="8"/>
  <c r="DE245" i="8"/>
  <c r="DF245" i="8"/>
  <c r="DJ245" i="8"/>
  <c r="DM245" i="8"/>
  <c r="DN245" i="8"/>
  <c r="DR245" i="8"/>
  <c r="DU245" i="8"/>
  <c r="DV245" i="8"/>
  <c r="DZ245" i="8"/>
  <c r="EC245" i="8"/>
  <c r="ED245" i="8"/>
  <c r="EH245" i="8"/>
  <c r="EK245" i="8"/>
  <c r="EL245" i="8"/>
  <c r="EP245" i="8"/>
  <c r="ES245" i="8"/>
  <c r="ET245" i="8"/>
  <c r="EX245" i="8"/>
  <c r="B246" i="8"/>
  <c r="C246" i="8"/>
  <c r="G246" i="8" s="1"/>
  <c r="D246" i="8"/>
  <c r="E246" i="8"/>
  <c r="I246" i="8"/>
  <c r="K246" i="8"/>
  <c r="L246" i="8"/>
  <c r="M246" i="8"/>
  <c r="Q246" i="8"/>
  <c r="S246" i="8"/>
  <c r="T246" i="8"/>
  <c r="U246" i="8"/>
  <c r="Y246" i="8"/>
  <c r="AA246" i="8"/>
  <c r="AB246" i="8"/>
  <c r="AC246" i="8"/>
  <c r="AG246" i="8"/>
  <c r="AI246" i="8"/>
  <c r="AJ246" i="8"/>
  <c r="AK246" i="8"/>
  <c r="AO246" i="8"/>
  <c r="AQ246" i="8"/>
  <c r="AR246" i="8"/>
  <c r="AS246" i="8"/>
  <c r="AW246" i="8"/>
  <c r="AY246" i="8"/>
  <c r="AZ246" i="8"/>
  <c r="BA246" i="8"/>
  <c r="BE246" i="8"/>
  <c r="BG246" i="8"/>
  <c r="BH246" i="8"/>
  <c r="BI246" i="8"/>
  <c r="BM246" i="8"/>
  <c r="BO246" i="8"/>
  <c r="BP246" i="8"/>
  <c r="BQ246" i="8"/>
  <c r="BU246" i="8"/>
  <c r="BW246" i="8"/>
  <c r="BX246" i="8"/>
  <c r="BY246" i="8"/>
  <c r="CC246" i="8"/>
  <c r="CE246" i="8"/>
  <c r="CF246" i="8"/>
  <c r="CG246" i="8"/>
  <c r="CK246" i="8"/>
  <c r="CM246" i="8"/>
  <c r="CN246" i="8"/>
  <c r="CO246" i="8"/>
  <c r="CS246" i="8"/>
  <c r="CU246" i="8"/>
  <c r="CV246" i="8"/>
  <c r="CW246" i="8"/>
  <c r="DA246" i="8"/>
  <c r="DC246" i="8"/>
  <c r="DD246" i="8"/>
  <c r="DE246" i="8"/>
  <c r="DI246" i="8"/>
  <c r="DK246" i="8"/>
  <c r="DL246" i="8"/>
  <c r="DM246" i="8"/>
  <c r="DQ246" i="8"/>
  <c r="DS246" i="8"/>
  <c r="DT246" i="8"/>
  <c r="DU246" i="8"/>
  <c r="DY246" i="8"/>
  <c r="EA246" i="8"/>
  <c r="EB246" i="8"/>
  <c r="EC246" i="8"/>
  <c r="EG246" i="8"/>
  <c r="EI246" i="8"/>
  <c r="EJ246" i="8"/>
  <c r="EK246" i="8"/>
  <c r="EO246" i="8"/>
  <c r="EQ246" i="8"/>
  <c r="ER246" i="8"/>
  <c r="ES246" i="8"/>
  <c r="EW246" i="8"/>
  <c r="B247" i="8"/>
  <c r="C247" i="8"/>
  <c r="F247" i="8" s="1"/>
  <c r="K247" i="8"/>
  <c r="S247" i="8"/>
  <c r="AA247" i="8"/>
  <c r="AI247" i="8"/>
  <c r="AQ247" i="8"/>
  <c r="AY247" i="8"/>
  <c r="BG247" i="8"/>
  <c r="BO247" i="8"/>
  <c r="BW247" i="8"/>
  <c r="CE247" i="8"/>
  <c r="CM247" i="8"/>
  <c r="CU247" i="8"/>
  <c r="DC247" i="8"/>
  <c r="DK247" i="8"/>
  <c r="DS247" i="8"/>
  <c r="EA247" i="8"/>
  <c r="EI247" i="8"/>
  <c r="EQ247" i="8"/>
  <c r="C17" i="2"/>
  <c r="F187" i="4" s="1"/>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I183" i="5" s="1"/>
  <c r="O184" i="4"/>
  <c r="I184" i="5" s="1"/>
  <c r="O185" i="4"/>
  <c r="I185" i="5" s="1"/>
  <c r="O186" i="4"/>
  <c r="I186" i="5" s="1"/>
  <c r="O187" i="4"/>
  <c r="I187" i="5" s="1"/>
  <c r="O188" i="4"/>
  <c r="I188" i="5" s="1"/>
  <c r="O189" i="4"/>
  <c r="I189" i="5" s="1"/>
  <c r="O190" i="4"/>
  <c r="I190" i="5" s="1"/>
  <c r="O191" i="4"/>
  <c r="I191" i="5" s="1"/>
  <c r="O192" i="4"/>
  <c r="I192" i="5" s="1"/>
  <c r="O193" i="4"/>
  <c r="I193" i="5" s="1"/>
  <c r="O194" i="4"/>
  <c r="I194" i="5" s="1"/>
  <c r="O195" i="4"/>
  <c r="I195" i="5" s="1"/>
  <c r="O196" i="4"/>
  <c r="I196" i="5" s="1"/>
  <c r="O197" i="4"/>
  <c r="I197" i="5" s="1"/>
  <c r="O198" i="4"/>
  <c r="I198" i="5" s="1"/>
  <c r="O199" i="4"/>
  <c r="I199" i="5" s="1"/>
  <c r="O200" i="4"/>
  <c r="I200" i="5" s="1"/>
  <c r="O201" i="4"/>
  <c r="I201" i="5" s="1"/>
  <c r="O202" i="4"/>
  <c r="I202" i="5" s="1"/>
  <c r="O203" i="4"/>
  <c r="I203" i="5" s="1"/>
  <c r="O204" i="4"/>
  <c r="I204" i="5" s="1"/>
  <c r="O205" i="4"/>
  <c r="I205" i="5" s="1"/>
  <c r="O206" i="4"/>
  <c r="I206" i="5" s="1"/>
  <c r="O207" i="4"/>
  <c r="I207" i="5" s="1"/>
  <c r="O208" i="4"/>
  <c r="I208" i="5" s="1"/>
  <c r="O209" i="4"/>
  <c r="I209" i="5" s="1"/>
  <c r="O210" i="4"/>
  <c r="I210" i="5" s="1"/>
  <c r="O211" i="4"/>
  <c r="I211" i="5" s="1"/>
  <c r="O212" i="4"/>
  <c r="I212" i="5" s="1"/>
  <c r="O213" i="4"/>
  <c r="I213" i="5" s="1"/>
  <c r="O214" i="4"/>
  <c r="I214" i="5" s="1"/>
  <c r="O215" i="4"/>
  <c r="I215" i="5" s="1"/>
  <c r="O216" i="4"/>
  <c r="I216" i="5" s="1"/>
  <c r="O217" i="4"/>
  <c r="I217" i="5" s="1"/>
  <c r="O218" i="4"/>
  <c r="I218" i="5" s="1"/>
  <c r="O219" i="4"/>
  <c r="I219" i="5" s="1"/>
  <c r="O220" i="4"/>
  <c r="I220" i="5" s="1"/>
  <c r="O221" i="4"/>
  <c r="I221" i="5" s="1"/>
  <c r="O222" i="4"/>
  <c r="I222" i="5" s="1"/>
  <c r="O223" i="4"/>
  <c r="I223" i="5" s="1"/>
  <c r="O224" i="4"/>
  <c r="I224" i="5" s="1"/>
  <c r="O225" i="4"/>
  <c r="I225" i="5" s="1"/>
  <c r="O226" i="4"/>
  <c r="I226" i="5" s="1"/>
  <c r="O227" i="4"/>
  <c r="I227" i="5" s="1"/>
  <c r="O228" i="4"/>
  <c r="I228" i="5" s="1"/>
  <c r="O229" i="4"/>
  <c r="I229" i="5" s="1"/>
  <c r="O230" i="4"/>
  <c r="I230" i="5" s="1"/>
  <c r="O231" i="4"/>
  <c r="I231" i="5" s="1"/>
  <c r="O232" i="4"/>
  <c r="I232" i="5" s="1"/>
  <c r="O233" i="4"/>
  <c r="I233" i="5" s="1"/>
  <c r="O234" i="4"/>
  <c r="I234" i="5" s="1"/>
  <c r="O235" i="4"/>
  <c r="I235" i="5" s="1"/>
  <c r="O236" i="4"/>
  <c r="I236" i="5" s="1"/>
  <c r="O237" i="4"/>
  <c r="I237" i="5" s="1"/>
  <c r="O238" i="4"/>
  <c r="I238" i="5" s="1"/>
  <c r="O239" i="4"/>
  <c r="I239" i="5" s="1"/>
  <c r="O240" i="4"/>
  <c r="I240" i="5" s="1"/>
  <c r="O241" i="4"/>
  <c r="I241" i="5" s="1"/>
  <c r="O242" i="4"/>
  <c r="I242" i="5" s="1"/>
  <c r="O243" i="4"/>
  <c r="I243" i="5" s="1"/>
  <c r="O244" i="4"/>
  <c r="I244" i="5" s="1"/>
  <c r="O245" i="4"/>
  <c r="I245" i="5" s="1"/>
  <c r="O246" i="4"/>
  <c r="I246" i="5" s="1"/>
  <c r="I2" i="4"/>
  <c r="FB3" i="8"/>
  <c r="FC3" i="8" s="1"/>
  <c r="B183" i="12"/>
  <c r="B182" i="12"/>
  <c r="B181" i="12"/>
  <c r="B180" i="12"/>
  <c r="B179" i="12"/>
  <c r="B178" i="12"/>
  <c r="B177" i="12"/>
  <c r="B176" i="12"/>
  <c r="B175" i="12"/>
  <c r="B174" i="12"/>
  <c r="B173" i="12"/>
  <c r="B172" i="12"/>
  <c r="B171" i="12"/>
  <c r="B170" i="12"/>
  <c r="B169" i="12"/>
  <c r="B168" i="12"/>
  <c r="B167" i="12"/>
  <c r="B166" i="12"/>
  <c r="B165" i="12"/>
  <c r="B164" i="12"/>
  <c r="B163" i="12"/>
  <c r="B162" i="12"/>
  <c r="B161" i="12"/>
  <c r="B160" i="12"/>
  <c r="B159" i="12"/>
  <c r="B158" i="12"/>
  <c r="B157" i="12"/>
  <c r="B156" i="12"/>
  <c r="B155" i="12"/>
  <c r="B154" i="12"/>
  <c r="B153" i="12"/>
  <c r="B152" i="12"/>
  <c r="B151" i="12"/>
  <c r="B150" i="12"/>
  <c r="B149" i="12"/>
  <c r="B148" i="12"/>
  <c r="B147" i="12"/>
  <c r="B146" i="12"/>
  <c r="B145" i="12"/>
  <c r="B144" i="12"/>
  <c r="B143" i="12"/>
  <c r="B142" i="12"/>
  <c r="B141" i="12"/>
  <c r="B140" i="12"/>
  <c r="B139" i="12"/>
  <c r="B138" i="12"/>
  <c r="B137" i="12"/>
  <c r="B136" i="12"/>
  <c r="B135" i="12"/>
  <c r="B134" i="12"/>
  <c r="B133" i="12"/>
  <c r="B132" i="12"/>
  <c r="B131" i="12"/>
  <c r="B130" i="12"/>
  <c r="B129" i="12"/>
  <c r="B128" i="12"/>
  <c r="B127" i="12"/>
  <c r="B126" i="12"/>
  <c r="B125" i="12"/>
  <c r="B124" i="12"/>
  <c r="B123" i="12"/>
  <c r="B122" i="12"/>
  <c r="B121" i="12"/>
  <c r="B120" i="12"/>
  <c r="B119" i="12"/>
  <c r="B118" i="12"/>
  <c r="B117" i="12"/>
  <c r="B116" i="12"/>
  <c r="B115" i="12"/>
  <c r="B114" i="12"/>
  <c r="B113" i="12"/>
  <c r="B112" i="12"/>
  <c r="B111" i="12"/>
  <c r="B110" i="12"/>
  <c r="B109" i="12"/>
  <c r="B108" i="12"/>
  <c r="B107" i="12"/>
  <c r="B106" i="12"/>
  <c r="B105" i="12"/>
  <c r="B104" i="12"/>
  <c r="B103" i="12"/>
  <c r="B102" i="12"/>
  <c r="B101" i="12"/>
  <c r="B100" i="12"/>
  <c r="B99" i="12"/>
  <c r="B98" i="12"/>
  <c r="B97" i="12"/>
  <c r="B96" i="12"/>
  <c r="B95" i="12"/>
  <c r="B94" i="12"/>
  <c r="B93" i="12"/>
  <c r="B92" i="12"/>
  <c r="B91" i="12"/>
  <c r="B90" i="12"/>
  <c r="B89" i="12"/>
  <c r="B88" i="12"/>
  <c r="B87" i="12"/>
  <c r="B86" i="12"/>
  <c r="B85" i="12"/>
  <c r="B84" i="12"/>
  <c r="B83" i="12"/>
  <c r="B82" i="12"/>
  <c r="B81" i="12"/>
  <c r="B80" i="12"/>
  <c r="B79" i="12"/>
  <c r="B78" i="12"/>
  <c r="B77" i="12"/>
  <c r="B76" i="12"/>
  <c r="B75" i="12"/>
  <c r="B74" i="12"/>
  <c r="B73" i="12"/>
  <c r="B72" i="12"/>
  <c r="B71" i="12"/>
  <c r="B70" i="12"/>
  <c r="B69" i="12"/>
  <c r="B68" i="12"/>
  <c r="B67" i="12"/>
  <c r="B66" i="12"/>
  <c r="B65" i="12"/>
  <c r="B64" i="12"/>
  <c r="B63" i="12"/>
  <c r="B62" i="12"/>
  <c r="B61" i="12"/>
  <c r="B60" i="12"/>
  <c r="B59" i="12"/>
  <c r="B58" i="12"/>
  <c r="B57" i="12"/>
  <c r="B56" i="12"/>
  <c r="B55" i="12"/>
  <c r="B54" i="12"/>
  <c r="B53" i="12"/>
  <c r="B52" i="12"/>
  <c r="B51" i="12"/>
  <c r="B50" i="12"/>
  <c r="B49" i="12"/>
  <c r="B48" i="12"/>
  <c r="B47" i="12"/>
  <c r="B46" i="12"/>
  <c r="B45" i="12"/>
  <c r="B44" i="12"/>
  <c r="B43" i="12"/>
  <c r="B42" i="12"/>
  <c r="B41" i="12"/>
  <c r="B40" i="12"/>
  <c r="B39" i="12"/>
  <c r="B38" i="12"/>
  <c r="B37" i="12"/>
  <c r="B36" i="12"/>
  <c r="B35" i="12"/>
  <c r="B34" i="12"/>
  <c r="B33" i="12"/>
  <c r="B32" i="12"/>
  <c r="B31" i="12"/>
  <c r="B30" i="12"/>
  <c r="B29" i="12"/>
  <c r="B28" i="12"/>
  <c r="B27" i="12"/>
  <c r="B26" i="12"/>
  <c r="B25" i="12"/>
  <c r="B24" i="12"/>
  <c r="B23" i="12"/>
  <c r="B22" i="12"/>
  <c r="B21" i="12"/>
  <c r="B20" i="12"/>
  <c r="B19" i="12"/>
  <c r="B18" i="12"/>
  <c r="B17" i="12"/>
  <c r="B16" i="12"/>
  <c r="B15" i="12"/>
  <c r="B14" i="12"/>
  <c r="B13" i="12"/>
  <c r="B12" i="12"/>
  <c r="B11" i="12"/>
  <c r="B10" i="12"/>
  <c r="B9" i="12"/>
  <c r="B8" i="12"/>
  <c r="B7" i="12"/>
  <c r="B6" i="12"/>
  <c r="B5" i="12"/>
  <c r="B4" i="12"/>
  <c r="B3" i="12"/>
  <c r="B183" i="8"/>
  <c r="B182" i="8"/>
  <c r="B181" i="8"/>
  <c r="B180" i="8"/>
  <c r="B179" i="8"/>
  <c r="B178" i="8"/>
  <c r="B177" i="8"/>
  <c r="B176" i="8"/>
  <c r="B175" i="8"/>
  <c r="B174" i="8"/>
  <c r="B173" i="8"/>
  <c r="B172" i="8"/>
  <c r="B171" i="8"/>
  <c r="B170" i="8"/>
  <c r="B169" i="8"/>
  <c r="B168" i="8"/>
  <c r="B167" i="8"/>
  <c r="B166" i="8"/>
  <c r="B165" i="8"/>
  <c r="B164" i="8"/>
  <c r="B163" i="8"/>
  <c r="B162" i="8"/>
  <c r="B161" i="8"/>
  <c r="B160" i="8"/>
  <c r="B159" i="8"/>
  <c r="B158" i="8"/>
  <c r="B157" i="8"/>
  <c r="B156" i="8"/>
  <c r="B155" i="8"/>
  <c r="B154" i="8"/>
  <c r="B153" i="8"/>
  <c r="B152" i="8"/>
  <c r="B151" i="8"/>
  <c r="B150" i="8"/>
  <c r="B149"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121" i="8"/>
  <c r="B120" i="8"/>
  <c r="B119" i="8"/>
  <c r="B118" i="8"/>
  <c r="B117" i="8"/>
  <c r="B116" i="8"/>
  <c r="B115" i="8"/>
  <c r="B114" i="8"/>
  <c r="B113" i="8"/>
  <c r="B112" i="8"/>
  <c r="B111" i="8"/>
  <c r="B110" i="8"/>
  <c r="B109" i="8"/>
  <c r="B108" i="8"/>
  <c r="B107" i="8"/>
  <c r="B106" i="8"/>
  <c r="B105" i="8"/>
  <c r="B104" i="8"/>
  <c r="B103" i="8"/>
  <c r="B102" i="8"/>
  <c r="B101" i="8"/>
  <c r="B100" i="8"/>
  <c r="B99" i="8"/>
  <c r="B98" i="8"/>
  <c r="B97" i="8"/>
  <c r="B96" i="8"/>
  <c r="B95" i="8"/>
  <c r="B94" i="8"/>
  <c r="B93" i="8"/>
  <c r="B92" i="8"/>
  <c r="B91" i="8"/>
  <c r="B90" i="8"/>
  <c r="B89" i="8"/>
  <c r="B88" i="8"/>
  <c r="B87" i="8"/>
  <c r="B86" i="8"/>
  <c r="B85" i="8"/>
  <c r="B84" i="8"/>
  <c r="B83" i="8"/>
  <c r="B82" i="8"/>
  <c r="B81" i="8"/>
  <c r="B80" i="8"/>
  <c r="B79" i="8"/>
  <c r="B78" i="8"/>
  <c r="B77" i="8"/>
  <c r="B76" i="8"/>
  <c r="B75" i="8"/>
  <c r="B74" i="8"/>
  <c r="B73" i="8"/>
  <c r="B72" i="8"/>
  <c r="B71" i="8"/>
  <c r="B70" i="8"/>
  <c r="B69" i="8"/>
  <c r="B68" i="8"/>
  <c r="B67" i="8"/>
  <c r="B66" i="8"/>
  <c r="B65" i="8"/>
  <c r="B64" i="8"/>
  <c r="B63" i="8"/>
  <c r="B62" i="8"/>
  <c r="B61" i="8"/>
  <c r="B60" i="8"/>
  <c r="B59" i="8"/>
  <c r="B58" i="8"/>
  <c r="B57" i="8"/>
  <c r="B56" i="8"/>
  <c r="B55" i="8"/>
  <c r="B54" i="8"/>
  <c r="B53" i="8"/>
  <c r="B52" i="8"/>
  <c r="B51" i="8"/>
  <c r="B50" i="8"/>
  <c r="B49" i="8"/>
  <c r="B48" i="8"/>
  <c r="B47" i="8"/>
  <c r="B46"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B13" i="8"/>
  <c r="B12" i="8"/>
  <c r="B11" i="8"/>
  <c r="B10" i="8"/>
  <c r="B9" i="8"/>
  <c r="B8" i="8"/>
  <c r="B7" i="8"/>
  <c r="B6" i="8"/>
  <c r="B5" i="8"/>
  <c r="B4" i="8"/>
  <c r="B3" i="8"/>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J182" i="4"/>
  <c r="J176" i="4"/>
  <c r="G174" i="4"/>
  <c r="H174" i="4" s="1"/>
  <c r="J168" i="4"/>
  <c r="G166" i="4"/>
  <c r="H166" i="4" s="1"/>
  <c r="J160" i="4"/>
  <c r="G158" i="4"/>
  <c r="H158" i="4" s="1"/>
  <c r="J152" i="4"/>
  <c r="G150" i="4"/>
  <c r="H150" i="4" s="1"/>
  <c r="J144" i="4"/>
  <c r="G142" i="4"/>
  <c r="H142" i="4" s="1"/>
  <c r="J136" i="4"/>
  <c r="J134" i="4"/>
  <c r="J128" i="4"/>
  <c r="G126" i="4"/>
  <c r="H126" i="4" s="1"/>
  <c r="J120" i="4"/>
  <c r="J118" i="4"/>
  <c r="J112" i="4"/>
  <c r="J110" i="4"/>
  <c r="J104" i="4"/>
  <c r="G102" i="4"/>
  <c r="H102" i="4" s="1"/>
  <c r="J96" i="4"/>
  <c r="J94" i="4"/>
  <c r="J88" i="4"/>
  <c r="G86" i="4"/>
  <c r="H86" i="4" s="1"/>
  <c r="J80" i="4"/>
  <c r="G78" i="4"/>
  <c r="H78" i="4" s="1"/>
  <c r="J72" i="4"/>
  <c r="G70" i="4"/>
  <c r="H70" i="4" s="1"/>
  <c r="J64" i="4"/>
  <c r="J62" i="4"/>
  <c r="J56" i="4"/>
  <c r="G54" i="4"/>
  <c r="H54" i="4" s="1"/>
  <c r="J48" i="4"/>
  <c r="G46" i="4"/>
  <c r="H46" i="4" s="1"/>
  <c r="J40" i="4"/>
  <c r="G38" i="4"/>
  <c r="H38" i="4" s="1"/>
  <c r="J32" i="4"/>
  <c r="G30" i="4"/>
  <c r="H30" i="4" s="1"/>
  <c r="J24" i="4"/>
  <c r="J22" i="4"/>
  <c r="J16" i="4"/>
  <c r="G14" i="4"/>
  <c r="H14" i="4" s="1"/>
  <c r="J8" i="4"/>
  <c r="J6" i="4"/>
  <c r="J246" i="4"/>
  <c r="I246" i="4"/>
  <c r="E246" i="5" s="1"/>
  <c r="G246" i="4"/>
  <c r="H246" i="4" s="1"/>
  <c r="J245" i="4"/>
  <c r="I245" i="4"/>
  <c r="E245" i="5" s="1"/>
  <c r="G245" i="4"/>
  <c r="H245" i="4" s="1"/>
  <c r="J244" i="4"/>
  <c r="I244" i="4"/>
  <c r="E244" i="5" s="1"/>
  <c r="G244" i="4"/>
  <c r="H244" i="4" s="1"/>
  <c r="J243" i="4"/>
  <c r="I243" i="4"/>
  <c r="E243" i="5" s="1"/>
  <c r="G243" i="4"/>
  <c r="H243" i="4" s="1"/>
  <c r="J242" i="4"/>
  <c r="I242" i="4"/>
  <c r="E242" i="5" s="1"/>
  <c r="G242" i="4"/>
  <c r="H242" i="4" s="1"/>
  <c r="J241" i="4"/>
  <c r="I241" i="4"/>
  <c r="E241" i="5" s="1"/>
  <c r="G241" i="4"/>
  <c r="H241" i="4" s="1"/>
  <c r="J240" i="4"/>
  <c r="I240" i="4"/>
  <c r="E240" i="5" s="1"/>
  <c r="G240" i="4"/>
  <c r="H240" i="4" s="1"/>
  <c r="J239" i="4"/>
  <c r="I239" i="4"/>
  <c r="E239" i="5" s="1"/>
  <c r="G239" i="4"/>
  <c r="H239" i="4" s="1"/>
  <c r="J238" i="4"/>
  <c r="I238" i="4"/>
  <c r="E238" i="5" s="1"/>
  <c r="G238" i="4"/>
  <c r="H238" i="4" s="1"/>
  <c r="J237" i="4"/>
  <c r="I237" i="4"/>
  <c r="E237" i="5" s="1"/>
  <c r="G237" i="4"/>
  <c r="H237" i="4" s="1"/>
  <c r="J236" i="4"/>
  <c r="I236" i="4"/>
  <c r="E236" i="5" s="1"/>
  <c r="G236" i="4"/>
  <c r="H236" i="4" s="1"/>
  <c r="J235" i="4"/>
  <c r="I235" i="4"/>
  <c r="E235" i="5" s="1"/>
  <c r="G235" i="4"/>
  <c r="H235" i="4" s="1"/>
  <c r="J234" i="4"/>
  <c r="I234" i="4"/>
  <c r="E234" i="5" s="1"/>
  <c r="G234" i="4"/>
  <c r="H234" i="4" s="1"/>
  <c r="J233" i="4"/>
  <c r="I233" i="4"/>
  <c r="E233" i="5" s="1"/>
  <c r="G233" i="4"/>
  <c r="H233" i="4" s="1"/>
  <c r="J232" i="4"/>
  <c r="I232" i="4"/>
  <c r="E232" i="5" s="1"/>
  <c r="G232" i="4"/>
  <c r="H232" i="4" s="1"/>
  <c r="J231" i="4"/>
  <c r="I231" i="4"/>
  <c r="E231" i="5" s="1"/>
  <c r="G231" i="4"/>
  <c r="H231" i="4" s="1"/>
  <c r="J230" i="4"/>
  <c r="I230" i="4"/>
  <c r="E230" i="5" s="1"/>
  <c r="G230" i="4"/>
  <c r="H230" i="4" s="1"/>
  <c r="J229" i="4"/>
  <c r="I229" i="4"/>
  <c r="E229" i="5" s="1"/>
  <c r="G229" i="4"/>
  <c r="H229" i="4" s="1"/>
  <c r="J228" i="4"/>
  <c r="I228" i="4"/>
  <c r="E228" i="5" s="1"/>
  <c r="G228" i="4"/>
  <c r="H228" i="4" s="1"/>
  <c r="J227" i="4"/>
  <c r="I227" i="4"/>
  <c r="E227" i="5" s="1"/>
  <c r="G227" i="4"/>
  <c r="H227" i="4" s="1"/>
  <c r="J226" i="4"/>
  <c r="I226" i="4"/>
  <c r="E226" i="5" s="1"/>
  <c r="G226" i="4"/>
  <c r="H226" i="4" s="1"/>
  <c r="J225" i="4"/>
  <c r="I225" i="4"/>
  <c r="E225" i="5" s="1"/>
  <c r="G225" i="4"/>
  <c r="H225" i="4" s="1"/>
  <c r="J224" i="4"/>
  <c r="I224" i="4"/>
  <c r="E224" i="5" s="1"/>
  <c r="G224" i="4"/>
  <c r="H224" i="4" s="1"/>
  <c r="J223" i="4"/>
  <c r="I223" i="4"/>
  <c r="E223" i="5" s="1"/>
  <c r="G223" i="4"/>
  <c r="H223" i="4" s="1"/>
  <c r="J222" i="4"/>
  <c r="I222" i="4"/>
  <c r="E222" i="5" s="1"/>
  <c r="G222" i="4"/>
  <c r="H222" i="4" s="1"/>
  <c r="J221" i="4"/>
  <c r="I221" i="4"/>
  <c r="E221" i="5" s="1"/>
  <c r="G221" i="4"/>
  <c r="H221" i="4" s="1"/>
  <c r="J220" i="4"/>
  <c r="I220" i="4"/>
  <c r="E220" i="5" s="1"/>
  <c r="G220" i="4"/>
  <c r="H220" i="4" s="1"/>
  <c r="J219" i="4"/>
  <c r="I219" i="4"/>
  <c r="E219" i="5" s="1"/>
  <c r="G219" i="4"/>
  <c r="H219" i="4" s="1"/>
  <c r="J218" i="4"/>
  <c r="I218" i="4"/>
  <c r="E218" i="5" s="1"/>
  <c r="G218" i="4"/>
  <c r="H218" i="4" s="1"/>
  <c r="J217" i="4"/>
  <c r="I217" i="4"/>
  <c r="E217" i="5" s="1"/>
  <c r="G217" i="4"/>
  <c r="H217" i="4" s="1"/>
  <c r="J216" i="4"/>
  <c r="I216" i="4"/>
  <c r="E216" i="5" s="1"/>
  <c r="G216" i="4"/>
  <c r="H216" i="4" s="1"/>
  <c r="J215" i="4"/>
  <c r="I215" i="4"/>
  <c r="E215" i="5" s="1"/>
  <c r="G215" i="4"/>
  <c r="H215" i="4" s="1"/>
  <c r="J214" i="4"/>
  <c r="I214" i="4"/>
  <c r="E214" i="5" s="1"/>
  <c r="G214" i="4"/>
  <c r="H214" i="4" s="1"/>
  <c r="J213" i="4"/>
  <c r="I213" i="4"/>
  <c r="E213" i="5" s="1"/>
  <c r="G213" i="4"/>
  <c r="H213" i="4" s="1"/>
  <c r="J212" i="4"/>
  <c r="I212" i="4"/>
  <c r="E212" i="5" s="1"/>
  <c r="G212" i="4"/>
  <c r="H212" i="4" s="1"/>
  <c r="J211" i="4"/>
  <c r="I211" i="4"/>
  <c r="E211" i="5" s="1"/>
  <c r="G211" i="4"/>
  <c r="H211" i="4" s="1"/>
  <c r="J210" i="4"/>
  <c r="I210" i="4"/>
  <c r="E210" i="5" s="1"/>
  <c r="G210" i="4"/>
  <c r="H210" i="4" s="1"/>
  <c r="J209" i="4"/>
  <c r="I209" i="4"/>
  <c r="E209" i="5" s="1"/>
  <c r="G209" i="4"/>
  <c r="H209" i="4" s="1"/>
  <c r="J208" i="4"/>
  <c r="I208" i="4"/>
  <c r="E208" i="5" s="1"/>
  <c r="G208" i="4"/>
  <c r="H208" i="4" s="1"/>
  <c r="J207" i="4"/>
  <c r="I207" i="4"/>
  <c r="E207" i="5" s="1"/>
  <c r="G207" i="4"/>
  <c r="H207" i="4" s="1"/>
  <c r="J206" i="4"/>
  <c r="I206" i="4"/>
  <c r="E206" i="5" s="1"/>
  <c r="G206" i="4"/>
  <c r="H206" i="4" s="1"/>
  <c r="J205" i="4"/>
  <c r="I205" i="4"/>
  <c r="E205" i="5" s="1"/>
  <c r="G205" i="4"/>
  <c r="H205" i="4" s="1"/>
  <c r="J204" i="4"/>
  <c r="I204" i="4"/>
  <c r="E204" i="5" s="1"/>
  <c r="G204" i="4"/>
  <c r="H204" i="4" s="1"/>
  <c r="J203" i="4"/>
  <c r="I203" i="4"/>
  <c r="E203" i="5" s="1"/>
  <c r="G203" i="4"/>
  <c r="H203" i="4" s="1"/>
  <c r="J202" i="4"/>
  <c r="I202" i="4"/>
  <c r="E202" i="5" s="1"/>
  <c r="G202" i="4"/>
  <c r="H202" i="4" s="1"/>
  <c r="J201" i="4"/>
  <c r="I201" i="4"/>
  <c r="E201" i="5" s="1"/>
  <c r="G201" i="4"/>
  <c r="H201" i="4" s="1"/>
  <c r="J200" i="4"/>
  <c r="I200" i="4"/>
  <c r="E200" i="5" s="1"/>
  <c r="G200" i="4"/>
  <c r="H200" i="4" s="1"/>
  <c r="J199" i="4"/>
  <c r="I199" i="4"/>
  <c r="E199" i="5" s="1"/>
  <c r="G199" i="4"/>
  <c r="H199" i="4" s="1"/>
  <c r="J198" i="4"/>
  <c r="I198" i="4"/>
  <c r="E198" i="5" s="1"/>
  <c r="G198" i="4"/>
  <c r="H198" i="4" s="1"/>
  <c r="J197" i="4"/>
  <c r="I197" i="4"/>
  <c r="E197" i="5" s="1"/>
  <c r="G197" i="4"/>
  <c r="H197" i="4" s="1"/>
  <c r="J196" i="4"/>
  <c r="I196" i="4"/>
  <c r="E196" i="5" s="1"/>
  <c r="G196" i="4"/>
  <c r="H196" i="4" s="1"/>
  <c r="J195" i="4"/>
  <c r="I195" i="4"/>
  <c r="E195" i="5" s="1"/>
  <c r="G195" i="4"/>
  <c r="H195" i="4" s="1"/>
  <c r="J194" i="4"/>
  <c r="I194" i="4"/>
  <c r="E194" i="5" s="1"/>
  <c r="G194" i="4"/>
  <c r="H194" i="4" s="1"/>
  <c r="J193" i="4"/>
  <c r="I193" i="4"/>
  <c r="E193" i="5" s="1"/>
  <c r="G193" i="4"/>
  <c r="H193" i="4" s="1"/>
  <c r="J192" i="4"/>
  <c r="I192" i="4"/>
  <c r="E192" i="5" s="1"/>
  <c r="G192" i="4"/>
  <c r="H192" i="4" s="1"/>
  <c r="J191" i="4"/>
  <c r="I191" i="4"/>
  <c r="E191" i="5" s="1"/>
  <c r="G191" i="4"/>
  <c r="H191" i="4" s="1"/>
  <c r="J190" i="4"/>
  <c r="I190" i="4"/>
  <c r="E190" i="5" s="1"/>
  <c r="G190" i="4"/>
  <c r="H190" i="4" s="1"/>
  <c r="J189" i="4"/>
  <c r="I189" i="4"/>
  <c r="E189" i="5" s="1"/>
  <c r="G189" i="4"/>
  <c r="H189" i="4" s="1"/>
  <c r="J188" i="4"/>
  <c r="I188" i="4"/>
  <c r="E188" i="5" s="1"/>
  <c r="G188" i="4"/>
  <c r="H188" i="4" s="1"/>
  <c r="J187" i="4"/>
  <c r="I187" i="4"/>
  <c r="E187" i="5" s="1"/>
  <c r="G187" i="4"/>
  <c r="H187" i="4" s="1"/>
  <c r="J186" i="4"/>
  <c r="I186" i="4"/>
  <c r="E186" i="5" s="1"/>
  <c r="G186" i="4"/>
  <c r="H186" i="4" s="1"/>
  <c r="J185" i="4"/>
  <c r="I185" i="4"/>
  <c r="E185" i="5" s="1"/>
  <c r="G185" i="4"/>
  <c r="H185" i="4" s="1"/>
  <c r="J184" i="4"/>
  <c r="I184" i="4"/>
  <c r="E184" i="5" s="1"/>
  <c r="G184" i="4"/>
  <c r="H184" i="4" s="1"/>
  <c r="J183" i="4"/>
  <c r="I183" i="4"/>
  <c r="E183" i="5" s="1"/>
  <c r="G183" i="4"/>
  <c r="H183" i="4" s="1"/>
  <c r="M182" i="4"/>
  <c r="M181" i="4"/>
  <c r="J181" i="4"/>
  <c r="I181" i="4"/>
  <c r="G181" i="4"/>
  <c r="H181" i="4" s="1"/>
  <c r="M180" i="4"/>
  <c r="J180" i="4"/>
  <c r="I180" i="4"/>
  <c r="G180" i="4"/>
  <c r="H180" i="4" s="1"/>
  <c r="M179" i="4"/>
  <c r="J179" i="4"/>
  <c r="I179" i="4"/>
  <c r="G179" i="4"/>
  <c r="H179" i="4" s="1"/>
  <c r="M178" i="4"/>
  <c r="J178" i="4"/>
  <c r="I178" i="4"/>
  <c r="G178" i="4"/>
  <c r="H178" i="4" s="1"/>
  <c r="M177" i="4"/>
  <c r="J177" i="4"/>
  <c r="I177" i="4"/>
  <c r="G177" i="4"/>
  <c r="H177" i="4" s="1"/>
  <c r="M176" i="4"/>
  <c r="G176" i="4"/>
  <c r="H176" i="4" s="1"/>
  <c r="M175" i="4"/>
  <c r="J175" i="4"/>
  <c r="I175" i="4"/>
  <c r="G175" i="4"/>
  <c r="H175" i="4" s="1"/>
  <c r="M174" i="4"/>
  <c r="M173" i="4"/>
  <c r="J173" i="4"/>
  <c r="I173" i="4"/>
  <c r="G173" i="4"/>
  <c r="H173" i="4" s="1"/>
  <c r="M172" i="4"/>
  <c r="J172" i="4"/>
  <c r="I172" i="4"/>
  <c r="G172" i="4"/>
  <c r="H172" i="4" s="1"/>
  <c r="M171" i="4"/>
  <c r="J171" i="4"/>
  <c r="I171" i="4"/>
  <c r="G171" i="4"/>
  <c r="H171" i="4" s="1"/>
  <c r="M170" i="4"/>
  <c r="J170" i="4"/>
  <c r="I170" i="4"/>
  <c r="G170" i="4"/>
  <c r="H170" i="4" s="1"/>
  <c r="M169" i="4"/>
  <c r="J169" i="4"/>
  <c r="I169" i="4"/>
  <c r="G169" i="4"/>
  <c r="H169" i="4" s="1"/>
  <c r="M168" i="4"/>
  <c r="G168" i="4"/>
  <c r="H168" i="4" s="1"/>
  <c r="M167" i="4"/>
  <c r="J167" i="4"/>
  <c r="I167" i="4"/>
  <c r="G167" i="4"/>
  <c r="H167" i="4" s="1"/>
  <c r="M166" i="4"/>
  <c r="M165" i="4"/>
  <c r="J165" i="4"/>
  <c r="I165" i="4"/>
  <c r="G165" i="4"/>
  <c r="H165" i="4" s="1"/>
  <c r="M164" i="4"/>
  <c r="J164" i="4"/>
  <c r="I164" i="4"/>
  <c r="G164" i="4"/>
  <c r="H164" i="4" s="1"/>
  <c r="M163" i="4"/>
  <c r="J163" i="4"/>
  <c r="I163" i="4"/>
  <c r="G163" i="4"/>
  <c r="H163" i="4" s="1"/>
  <c r="M162" i="4"/>
  <c r="J162" i="4"/>
  <c r="I162" i="4"/>
  <c r="G162" i="4"/>
  <c r="H162" i="4" s="1"/>
  <c r="M161" i="4"/>
  <c r="J161" i="4"/>
  <c r="I161" i="4"/>
  <c r="G161" i="4"/>
  <c r="H161" i="4" s="1"/>
  <c r="M160" i="4"/>
  <c r="G160" i="4"/>
  <c r="H160" i="4" s="1"/>
  <c r="M159" i="4"/>
  <c r="J159" i="4"/>
  <c r="I159" i="4"/>
  <c r="G159" i="4"/>
  <c r="H159" i="4" s="1"/>
  <c r="M158" i="4"/>
  <c r="M157" i="4"/>
  <c r="J157" i="4"/>
  <c r="I157" i="4"/>
  <c r="G157" i="4"/>
  <c r="H157" i="4" s="1"/>
  <c r="M156" i="4"/>
  <c r="J156" i="4"/>
  <c r="I156" i="4"/>
  <c r="G156" i="4"/>
  <c r="H156" i="4" s="1"/>
  <c r="M155" i="4"/>
  <c r="J155" i="4"/>
  <c r="I155" i="4"/>
  <c r="G155" i="4"/>
  <c r="H155" i="4" s="1"/>
  <c r="M154" i="4"/>
  <c r="J154" i="4"/>
  <c r="I154" i="4"/>
  <c r="G154" i="4"/>
  <c r="H154" i="4" s="1"/>
  <c r="M153" i="4"/>
  <c r="J153" i="4"/>
  <c r="I153" i="4"/>
  <c r="G153" i="4"/>
  <c r="H153" i="4" s="1"/>
  <c r="M152" i="4"/>
  <c r="G152" i="4"/>
  <c r="H152" i="4" s="1"/>
  <c r="M151" i="4"/>
  <c r="J151" i="4"/>
  <c r="I151" i="4"/>
  <c r="G151" i="4"/>
  <c r="H151" i="4" s="1"/>
  <c r="M150" i="4"/>
  <c r="M149" i="4"/>
  <c r="J149" i="4"/>
  <c r="I149" i="4"/>
  <c r="G149" i="4"/>
  <c r="H149" i="4" s="1"/>
  <c r="M148" i="4"/>
  <c r="J148" i="4"/>
  <c r="I148" i="4"/>
  <c r="G148" i="4"/>
  <c r="H148" i="4" s="1"/>
  <c r="M147" i="4"/>
  <c r="J147" i="4"/>
  <c r="I147" i="4"/>
  <c r="G147" i="4"/>
  <c r="H147" i="4" s="1"/>
  <c r="M146" i="4"/>
  <c r="J146" i="4"/>
  <c r="I146" i="4"/>
  <c r="G146" i="4"/>
  <c r="H146" i="4" s="1"/>
  <c r="M145" i="4"/>
  <c r="J145" i="4"/>
  <c r="I145" i="4"/>
  <c r="G145" i="4"/>
  <c r="H145" i="4" s="1"/>
  <c r="M144" i="4"/>
  <c r="G144" i="4"/>
  <c r="H144" i="4" s="1"/>
  <c r="M143" i="4"/>
  <c r="J143" i="4"/>
  <c r="I143" i="4"/>
  <c r="G143" i="4"/>
  <c r="H143" i="4" s="1"/>
  <c r="M142" i="4"/>
  <c r="M141" i="4"/>
  <c r="J141" i="4"/>
  <c r="I141" i="4"/>
  <c r="G141" i="4"/>
  <c r="H141" i="4" s="1"/>
  <c r="M140" i="4"/>
  <c r="J140" i="4"/>
  <c r="I140" i="4"/>
  <c r="G140" i="4"/>
  <c r="H140" i="4" s="1"/>
  <c r="M139" i="4"/>
  <c r="J139" i="4"/>
  <c r="I139" i="4"/>
  <c r="G139" i="4"/>
  <c r="H139" i="4" s="1"/>
  <c r="M138" i="4"/>
  <c r="J138" i="4"/>
  <c r="I138" i="4"/>
  <c r="G138" i="4"/>
  <c r="H138" i="4" s="1"/>
  <c r="M137" i="4"/>
  <c r="J137" i="4"/>
  <c r="I137" i="4"/>
  <c r="G137" i="4"/>
  <c r="H137" i="4" s="1"/>
  <c r="M136" i="4"/>
  <c r="G136" i="4"/>
  <c r="H136" i="4" s="1"/>
  <c r="M135" i="4"/>
  <c r="J135" i="4"/>
  <c r="I135" i="4"/>
  <c r="G135" i="4"/>
  <c r="H135" i="4" s="1"/>
  <c r="M134" i="4"/>
  <c r="M133" i="4"/>
  <c r="J133" i="4"/>
  <c r="I133" i="4"/>
  <c r="G133" i="4"/>
  <c r="H133" i="4" s="1"/>
  <c r="M132" i="4"/>
  <c r="J132" i="4"/>
  <c r="I132" i="4"/>
  <c r="G132" i="4"/>
  <c r="H132" i="4" s="1"/>
  <c r="M131" i="4"/>
  <c r="J131" i="4"/>
  <c r="I131" i="4"/>
  <c r="G131" i="4"/>
  <c r="H131" i="4" s="1"/>
  <c r="M130" i="4"/>
  <c r="J130" i="4"/>
  <c r="I130" i="4"/>
  <c r="G130" i="4"/>
  <c r="H130" i="4" s="1"/>
  <c r="M129" i="4"/>
  <c r="J129" i="4"/>
  <c r="I129" i="4"/>
  <c r="G129" i="4"/>
  <c r="H129" i="4" s="1"/>
  <c r="M128" i="4"/>
  <c r="G128" i="4"/>
  <c r="H128" i="4" s="1"/>
  <c r="M127" i="4"/>
  <c r="J127" i="4"/>
  <c r="I127" i="4"/>
  <c r="G127" i="4"/>
  <c r="H127" i="4" s="1"/>
  <c r="M126" i="4"/>
  <c r="M125" i="4"/>
  <c r="J125" i="4"/>
  <c r="I125" i="4"/>
  <c r="G125" i="4"/>
  <c r="H125" i="4" s="1"/>
  <c r="M124" i="4"/>
  <c r="J124" i="4"/>
  <c r="I124" i="4"/>
  <c r="G124" i="4"/>
  <c r="H124" i="4" s="1"/>
  <c r="M123" i="4"/>
  <c r="J123" i="4"/>
  <c r="I123" i="4"/>
  <c r="G123" i="4"/>
  <c r="H123" i="4" s="1"/>
  <c r="M122" i="4"/>
  <c r="J122" i="4"/>
  <c r="I122" i="4"/>
  <c r="G122" i="4"/>
  <c r="H122" i="4" s="1"/>
  <c r="M121" i="4"/>
  <c r="J121" i="4"/>
  <c r="I121" i="4"/>
  <c r="G121" i="4"/>
  <c r="H121" i="4" s="1"/>
  <c r="M120" i="4"/>
  <c r="G120" i="4"/>
  <c r="H120" i="4" s="1"/>
  <c r="M119" i="4"/>
  <c r="J119" i="4"/>
  <c r="I119" i="4"/>
  <c r="G119" i="4"/>
  <c r="H119" i="4" s="1"/>
  <c r="M118" i="4"/>
  <c r="M117" i="4"/>
  <c r="J117" i="4"/>
  <c r="I117" i="4"/>
  <c r="G117" i="4"/>
  <c r="H117" i="4" s="1"/>
  <c r="M116" i="4"/>
  <c r="J116" i="4"/>
  <c r="I116" i="4"/>
  <c r="G116" i="4"/>
  <c r="H116" i="4" s="1"/>
  <c r="M115" i="4"/>
  <c r="J115" i="4"/>
  <c r="I115" i="4"/>
  <c r="G115" i="4"/>
  <c r="H115" i="4" s="1"/>
  <c r="M114" i="4"/>
  <c r="J114" i="4"/>
  <c r="I114" i="4"/>
  <c r="G114" i="4"/>
  <c r="H114" i="4" s="1"/>
  <c r="M113" i="4"/>
  <c r="J113" i="4"/>
  <c r="I113" i="4"/>
  <c r="G113" i="4"/>
  <c r="H113" i="4" s="1"/>
  <c r="M112" i="4"/>
  <c r="G112" i="4"/>
  <c r="H112" i="4" s="1"/>
  <c r="M111" i="4"/>
  <c r="J111" i="4"/>
  <c r="I111" i="4"/>
  <c r="G111" i="4"/>
  <c r="H111" i="4" s="1"/>
  <c r="M110" i="4"/>
  <c r="M109" i="4"/>
  <c r="J109" i="4"/>
  <c r="I109" i="4"/>
  <c r="G109" i="4"/>
  <c r="H109" i="4" s="1"/>
  <c r="M108" i="4"/>
  <c r="J108" i="4"/>
  <c r="I108" i="4"/>
  <c r="G108" i="4"/>
  <c r="H108" i="4" s="1"/>
  <c r="M107" i="4"/>
  <c r="J107" i="4"/>
  <c r="I107" i="4"/>
  <c r="G107" i="4"/>
  <c r="H107" i="4" s="1"/>
  <c r="M106" i="4"/>
  <c r="J106" i="4"/>
  <c r="I106" i="4"/>
  <c r="G106" i="4"/>
  <c r="H106" i="4" s="1"/>
  <c r="M105" i="4"/>
  <c r="J105" i="4"/>
  <c r="I105" i="4"/>
  <c r="G105" i="4"/>
  <c r="H105" i="4" s="1"/>
  <c r="M104" i="4"/>
  <c r="G104" i="4"/>
  <c r="H104" i="4" s="1"/>
  <c r="M103" i="4"/>
  <c r="J103" i="4"/>
  <c r="I103" i="4"/>
  <c r="G103" i="4"/>
  <c r="H103" i="4" s="1"/>
  <c r="M102" i="4"/>
  <c r="M101" i="4"/>
  <c r="J101" i="4"/>
  <c r="I101" i="4"/>
  <c r="G101" i="4"/>
  <c r="H101" i="4" s="1"/>
  <c r="M100" i="4"/>
  <c r="J100" i="4"/>
  <c r="I100" i="4"/>
  <c r="G100" i="4"/>
  <c r="H100" i="4" s="1"/>
  <c r="M99" i="4"/>
  <c r="J99" i="4"/>
  <c r="I99" i="4"/>
  <c r="G99" i="4"/>
  <c r="H99" i="4" s="1"/>
  <c r="M98" i="4"/>
  <c r="J98" i="4"/>
  <c r="I98" i="4"/>
  <c r="G98" i="4"/>
  <c r="H98" i="4" s="1"/>
  <c r="M97" i="4"/>
  <c r="J97" i="4"/>
  <c r="I97" i="4"/>
  <c r="G97" i="4"/>
  <c r="H97" i="4" s="1"/>
  <c r="M96" i="4"/>
  <c r="G96" i="4"/>
  <c r="H96" i="4" s="1"/>
  <c r="M95" i="4"/>
  <c r="J95" i="4"/>
  <c r="I95" i="4"/>
  <c r="G95" i="4"/>
  <c r="H95" i="4" s="1"/>
  <c r="M94" i="4"/>
  <c r="M93" i="4"/>
  <c r="J93" i="4"/>
  <c r="I93" i="4"/>
  <c r="G93" i="4"/>
  <c r="H93" i="4" s="1"/>
  <c r="M92" i="4"/>
  <c r="J92" i="4"/>
  <c r="I92" i="4"/>
  <c r="G92" i="4"/>
  <c r="H92" i="4" s="1"/>
  <c r="M91" i="4"/>
  <c r="J91" i="4"/>
  <c r="I91" i="4"/>
  <c r="G91" i="4"/>
  <c r="H91" i="4" s="1"/>
  <c r="M90" i="4"/>
  <c r="J90" i="4"/>
  <c r="I90" i="4"/>
  <c r="G90" i="4"/>
  <c r="H90" i="4" s="1"/>
  <c r="M89" i="4"/>
  <c r="J89" i="4"/>
  <c r="I89" i="4"/>
  <c r="G89" i="4"/>
  <c r="H89" i="4" s="1"/>
  <c r="M88" i="4"/>
  <c r="G88" i="4"/>
  <c r="H88" i="4" s="1"/>
  <c r="M87" i="4"/>
  <c r="J87" i="4"/>
  <c r="I87" i="4"/>
  <c r="G87" i="4"/>
  <c r="H87" i="4" s="1"/>
  <c r="M86" i="4"/>
  <c r="M85" i="4"/>
  <c r="J85" i="4"/>
  <c r="I85" i="4"/>
  <c r="G85" i="4"/>
  <c r="H85" i="4" s="1"/>
  <c r="M84" i="4"/>
  <c r="J84" i="4"/>
  <c r="I84" i="4"/>
  <c r="G84" i="4"/>
  <c r="H84" i="4" s="1"/>
  <c r="M83" i="4"/>
  <c r="J83" i="4"/>
  <c r="I83" i="4"/>
  <c r="G83" i="4"/>
  <c r="H83" i="4" s="1"/>
  <c r="M82" i="4"/>
  <c r="J82" i="4"/>
  <c r="I82" i="4"/>
  <c r="G82" i="4"/>
  <c r="H82" i="4" s="1"/>
  <c r="M81" i="4"/>
  <c r="J81" i="4"/>
  <c r="I81" i="4"/>
  <c r="G81" i="4"/>
  <c r="H81" i="4" s="1"/>
  <c r="M80" i="4"/>
  <c r="G80" i="4"/>
  <c r="H80" i="4" s="1"/>
  <c r="M79" i="4"/>
  <c r="J79" i="4"/>
  <c r="I79" i="4"/>
  <c r="G79" i="4"/>
  <c r="H79" i="4" s="1"/>
  <c r="M78" i="4"/>
  <c r="M77" i="4"/>
  <c r="J77" i="4"/>
  <c r="I77" i="4"/>
  <c r="G77" i="4"/>
  <c r="H77" i="4" s="1"/>
  <c r="M76" i="4"/>
  <c r="J76" i="4"/>
  <c r="I76" i="4"/>
  <c r="G76" i="4"/>
  <c r="H76" i="4" s="1"/>
  <c r="M75" i="4"/>
  <c r="J75" i="4"/>
  <c r="I75" i="4"/>
  <c r="G75" i="4"/>
  <c r="H75" i="4" s="1"/>
  <c r="M74" i="4"/>
  <c r="J74" i="4"/>
  <c r="I74" i="4"/>
  <c r="G74" i="4"/>
  <c r="H74" i="4" s="1"/>
  <c r="M73" i="4"/>
  <c r="J73" i="4"/>
  <c r="I73" i="4"/>
  <c r="G73" i="4"/>
  <c r="H73" i="4" s="1"/>
  <c r="M72" i="4"/>
  <c r="G72" i="4"/>
  <c r="H72" i="4" s="1"/>
  <c r="M71" i="4"/>
  <c r="J71" i="4"/>
  <c r="I71" i="4"/>
  <c r="G71" i="4"/>
  <c r="H71" i="4" s="1"/>
  <c r="M70" i="4"/>
  <c r="M69" i="4"/>
  <c r="J69" i="4"/>
  <c r="I69" i="4"/>
  <c r="G69" i="4"/>
  <c r="H69" i="4" s="1"/>
  <c r="M68" i="4"/>
  <c r="J68" i="4"/>
  <c r="I68" i="4"/>
  <c r="G68" i="4"/>
  <c r="H68" i="4" s="1"/>
  <c r="M67" i="4"/>
  <c r="J67" i="4"/>
  <c r="I67" i="4"/>
  <c r="G67" i="4"/>
  <c r="H67" i="4" s="1"/>
  <c r="M66" i="4"/>
  <c r="J66" i="4"/>
  <c r="I66" i="4"/>
  <c r="G66" i="4"/>
  <c r="H66" i="4" s="1"/>
  <c r="M65" i="4"/>
  <c r="J65" i="4"/>
  <c r="I65" i="4"/>
  <c r="G65" i="4"/>
  <c r="H65" i="4" s="1"/>
  <c r="M64" i="4"/>
  <c r="G64" i="4"/>
  <c r="H64" i="4" s="1"/>
  <c r="M63" i="4"/>
  <c r="J63" i="4"/>
  <c r="I63" i="4"/>
  <c r="G63" i="4"/>
  <c r="H63" i="4" s="1"/>
  <c r="M62" i="4"/>
  <c r="M61" i="4"/>
  <c r="J61" i="4"/>
  <c r="I61" i="4"/>
  <c r="G61" i="4"/>
  <c r="H61" i="4" s="1"/>
  <c r="M60" i="4"/>
  <c r="J60" i="4"/>
  <c r="I60" i="4"/>
  <c r="G60" i="4"/>
  <c r="H60" i="4" s="1"/>
  <c r="M59" i="4"/>
  <c r="J59" i="4"/>
  <c r="I59" i="4"/>
  <c r="G59" i="4"/>
  <c r="H59" i="4" s="1"/>
  <c r="M58" i="4"/>
  <c r="J58" i="4"/>
  <c r="I58" i="4"/>
  <c r="G58" i="4"/>
  <c r="H58" i="4" s="1"/>
  <c r="M57" i="4"/>
  <c r="J57" i="4"/>
  <c r="I57" i="4"/>
  <c r="G57" i="4"/>
  <c r="H57" i="4" s="1"/>
  <c r="M56" i="4"/>
  <c r="G56" i="4"/>
  <c r="H56" i="4" s="1"/>
  <c r="M55" i="4"/>
  <c r="J55" i="4"/>
  <c r="I55" i="4"/>
  <c r="G55" i="4"/>
  <c r="H55" i="4" s="1"/>
  <c r="M54" i="4"/>
  <c r="M53" i="4"/>
  <c r="J53" i="4"/>
  <c r="I53" i="4"/>
  <c r="G53" i="4"/>
  <c r="H53" i="4" s="1"/>
  <c r="M52" i="4"/>
  <c r="J52" i="4"/>
  <c r="I52" i="4"/>
  <c r="G52" i="4"/>
  <c r="H52" i="4" s="1"/>
  <c r="M51" i="4"/>
  <c r="J51" i="4"/>
  <c r="I51" i="4"/>
  <c r="G51" i="4"/>
  <c r="H51" i="4" s="1"/>
  <c r="M50" i="4"/>
  <c r="J50" i="4"/>
  <c r="I50" i="4"/>
  <c r="G50" i="4"/>
  <c r="H50" i="4" s="1"/>
  <c r="M49" i="4"/>
  <c r="J49" i="4"/>
  <c r="I49" i="4"/>
  <c r="G49" i="4"/>
  <c r="H49" i="4" s="1"/>
  <c r="M48" i="4"/>
  <c r="G48" i="4"/>
  <c r="H48" i="4" s="1"/>
  <c r="M47" i="4"/>
  <c r="J47" i="4"/>
  <c r="I47" i="4"/>
  <c r="G47" i="4"/>
  <c r="H47" i="4" s="1"/>
  <c r="M46" i="4"/>
  <c r="M45" i="4"/>
  <c r="J45" i="4"/>
  <c r="I45" i="4"/>
  <c r="G45" i="4"/>
  <c r="H45" i="4" s="1"/>
  <c r="M44" i="4"/>
  <c r="J44" i="4"/>
  <c r="I44" i="4"/>
  <c r="G44" i="4"/>
  <c r="H44" i="4" s="1"/>
  <c r="M43" i="4"/>
  <c r="J43" i="4"/>
  <c r="I43" i="4"/>
  <c r="G43" i="4"/>
  <c r="H43" i="4" s="1"/>
  <c r="M42" i="4"/>
  <c r="J42" i="4"/>
  <c r="I42" i="4"/>
  <c r="G42" i="4"/>
  <c r="H42" i="4" s="1"/>
  <c r="M41" i="4"/>
  <c r="J41" i="4"/>
  <c r="I41" i="4"/>
  <c r="G41" i="4"/>
  <c r="H41" i="4" s="1"/>
  <c r="M40" i="4"/>
  <c r="G40" i="4"/>
  <c r="H40" i="4" s="1"/>
  <c r="M39" i="4"/>
  <c r="J39" i="4"/>
  <c r="I39" i="4"/>
  <c r="G39" i="4"/>
  <c r="H39" i="4" s="1"/>
  <c r="M38" i="4"/>
  <c r="M37" i="4"/>
  <c r="J37" i="4"/>
  <c r="I37" i="4"/>
  <c r="G37" i="4"/>
  <c r="H37" i="4" s="1"/>
  <c r="M36" i="4"/>
  <c r="J36" i="4"/>
  <c r="I36" i="4"/>
  <c r="G36" i="4"/>
  <c r="H36" i="4" s="1"/>
  <c r="M35" i="4"/>
  <c r="J35" i="4"/>
  <c r="I35" i="4"/>
  <c r="G35" i="4"/>
  <c r="H35" i="4" s="1"/>
  <c r="M34" i="4"/>
  <c r="J34" i="4"/>
  <c r="I34" i="4"/>
  <c r="G34" i="4"/>
  <c r="H34" i="4" s="1"/>
  <c r="M33" i="4"/>
  <c r="J33" i="4"/>
  <c r="I33" i="4"/>
  <c r="G33" i="4"/>
  <c r="H33" i="4" s="1"/>
  <c r="M32" i="4"/>
  <c r="G32" i="4"/>
  <c r="H32" i="4" s="1"/>
  <c r="M31" i="4"/>
  <c r="J31" i="4"/>
  <c r="I31" i="4"/>
  <c r="G31" i="4"/>
  <c r="H31" i="4" s="1"/>
  <c r="M30" i="4"/>
  <c r="M29" i="4"/>
  <c r="J29" i="4"/>
  <c r="I29" i="4"/>
  <c r="G29" i="4"/>
  <c r="H29" i="4" s="1"/>
  <c r="M28" i="4"/>
  <c r="J28" i="4"/>
  <c r="I28" i="4"/>
  <c r="G28" i="4"/>
  <c r="H28" i="4" s="1"/>
  <c r="M27" i="4"/>
  <c r="J27" i="4"/>
  <c r="I27" i="4"/>
  <c r="G27" i="4"/>
  <c r="H27" i="4" s="1"/>
  <c r="M26" i="4"/>
  <c r="J26" i="4"/>
  <c r="I26" i="4"/>
  <c r="G26" i="4"/>
  <c r="H26" i="4" s="1"/>
  <c r="M25" i="4"/>
  <c r="J25" i="4"/>
  <c r="I25" i="4"/>
  <c r="G25" i="4"/>
  <c r="H25" i="4" s="1"/>
  <c r="M24" i="4"/>
  <c r="G24" i="4"/>
  <c r="H24" i="4" s="1"/>
  <c r="M23" i="4"/>
  <c r="J23" i="4"/>
  <c r="I23" i="4"/>
  <c r="G23" i="4"/>
  <c r="H23" i="4" s="1"/>
  <c r="M22" i="4"/>
  <c r="M21" i="4"/>
  <c r="J21" i="4"/>
  <c r="I21" i="4"/>
  <c r="G21" i="4"/>
  <c r="H21" i="4" s="1"/>
  <c r="M20" i="4"/>
  <c r="J20" i="4"/>
  <c r="I20" i="4"/>
  <c r="G20" i="4"/>
  <c r="H20" i="4" s="1"/>
  <c r="M19" i="4"/>
  <c r="J19" i="4"/>
  <c r="I19" i="4"/>
  <c r="G19" i="4"/>
  <c r="H19" i="4" s="1"/>
  <c r="M18" i="4"/>
  <c r="J18" i="4"/>
  <c r="I18" i="4"/>
  <c r="G18" i="4"/>
  <c r="H18" i="4" s="1"/>
  <c r="M17" i="4"/>
  <c r="J17" i="4"/>
  <c r="I17" i="4"/>
  <c r="G17" i="4"/>
  <c r="H17" i="4" s="1"/>
  <c r="M16" i="4"/>
  <c r="G16" i="4"/>
  <c r="H16" i="4" s="1"/>
  <c r="M15" i="4"/>
  <c r="J15" i="4"/>
  <c r="I15" i="4"/>
  <c r="G15" i="4"/>
  <c r="H15" i="4" s="1"/>
  <c r="M14" i="4"/>
  <c r="M13" i="4"/>
  <c r="J13" i="4"/>
  <c r="I13" i="4"/>
  <c r="G13" i="4"/>
  <c r="H13" i="4" s="1"/>
  <c r="M12" i="4"/>
  <c r="J12" i="4"/>
  <c r="I12" i="4"/>
  <c r="G12" i="4"/>
  <c r="H12" i="4" s="1"/>
  <c r="M11" i="4"/>
  <c r="J11" i="4"/>
  <c r="I11" i="4"/>
  <c r="G11" i="4"/>
  <c r="H11" i="4" s="1"/>
  <c r="M10" i="4"/>
  <c r="J10" i="4"/>
  <c r="I10" i="4"/>
  <c r="G10" i="4"/>
  <c r="H10" i="4" s="1"/>
  <c r="M9" i="4"/>
  <c r="J9" i="4"/>
  <c r="I9" i="4"/>
  <c r="G9" i="4"/>
  <c r="H9" i="4" s="1"/>
  <c r="M8" i="4"/>
  <c r="G8" i="4"/>
  <c r="H8" i="4" s="1"/>
  <c r="M7" i="4"/>
  <c r="J7" i="4"/>
  <c r="I7" i="4"/>
  <c r="G7" i="4"/>
  <c r="H7" i="4" s="1"/>
  <c r="M6" i="4"/>
  <c r="M5" i="4"/>
  <c r="J5" i="4"/>
  <c r="I5" i="4"/>
  <c r="G5" i="4"/>
  <c r="H5" i="4" s="1"/>
  <c r="M4" i="4"/>
  <c r="J4" i="4"/>
  <c r="I4" i="4"/>
  <c r="G4" i="4"/>
  <c r="H4" i="4" s="1"/>
  <c r="M3" i="4"/>
  <c r="J3" i="4"/>
  <c r="I3" i="4"/>
  <c r="G3" i="4"/>
  <c r="H3" i="4" s="1"/>
  <c r="J2" i="4"/>
  <c r="D183" i="4"/>
  <c r="F183" i="4" s="1"/>
  <c r="D184" i="4"/>
  <c r="F184" i="4"/>
  <c r="D185" i="4"/>
  <c r="F185" i="4"/>
  <c r="D186" i="4"/>
  <c r="F186" i="4" s="1"/>
  <c r="D187" i="4"/>
  <c r="D188" i="4"/>
  <c r="F188" i="4"/>
  <c r="D189" i="4"/>
  <c r="F189" i="4" s="1"/>
  <c r="D190" i="4"/>
  <c r="D191" i="4"/>
  <c r="F191" i="4"/>
  <c r="D192" i="4"/>
  <c r="F192" i="4"/>
  <c r="D193" i="4"/>
  <c r="F193" i="4"/>
  <c r="D194" i="4"/>
  <c r="F194" i="4" s="1"/>
  <c r="D195" i="4"/>
  <c r="F195" i="4"/>
  <c r="D196" i="4"/>
  <c r="F196" i="4"/>
  <c r="D197" i="4"/>
  <c r="F197" i="4" s="1"/>
  <c r="D198" i="4"/>
  <c r="F198" i="4" s="1"/>
  <c r="D199" i="4"/>
  <c r="F199" i="4"/>
  <c r="D200" i="4"/>
  <c r="F200" i="4"/>
  <c r="D201" i="4"/>
  <c r="F201" i="4"/>
  <c r="D202" i="4"/>
  <c r="F202" i="4" s="1"/>
  <c r="D203" i="4"/>
  <c r="F203" i="4"/>
  <c r="D204" i="4"/>
  <c r="F204" i="4"/>
  <c r="D205" i="4"/>
  <c r="F205" i="4" s="1"/>
  <c r="D206" i="4"/>
  <c r="F206" i="4" s="1"/>
  <c r="K207" i="4"/>
  <c r="D207" i="4"/>
  <c r="F207" i="4"/>
  <c r="D208" i="4"/>
  <c r="F208" i="4"/>
  <c r="D209" i="4"/>
  <c r="F209" i="4"/>
  <c r="D210" i="4"/>
  <c r="F210" i="4" s="1"/>
  <c r="D211" i="4"/>
  <c r="F211" i="4"/>
  <c r="D212" i="4"/>
  <c r="F212" i="4"/>
  <c r="D213" i="4"/>
  <c r="F213" i="4" s="1"/>
  <c r="D214" i="4"/>
  <c r="F214" i="4" s="1"/>
  <c r="D215" i="4"/>
  <c r="F215" i="4"/>
  <c r="D216" i="4"/>
  <c r="F216" i="4"/>
  <c r="D217" i="4"/>
  <c r="F217" i="4"/>
  <c r="D218" i="4"/>
  <c r="F218" i="4" s="1"/>
  <c r="D219" i="4"/>
  <c r="F219" i="4"/>
  <c r="D220" i="4"/>
  <c r="F220" i="4"/>
  <c r="D221" i="4"/>
  <c r="F221" i="4" s="1"/>
  <c r="D222" i="4"/>
  <c r="F222" i="4" s="1"/>
  <c r="D223" i="4"/>
  <c r="F223" i="4"/>
  <c r="D224" i="4"/>
  <c r="F224" i="4"/>
  <c r="D225" i="4"/>
  <c r="F225" i="4"/>
  <c r="D226" i="4"/>
  <c r="F226" i="4" s="1"/>
  <c r="D227" i="4"/>
  <c r="F227" i="4"/>
  <c r="D228" i="4"/>
  <c r="F228" i="4"/>
  <c r="D229" i="4"/>
  <c r="F229" i="4" s="1"/>
  <c r="D230" i="4"/>
  <c r="F230" i="4" s="1"/>
  <c r="D231" i="4"/>
  <c r="F231" i="4" s="1"/>
  <c r="D232" i="4"/>
  <c r="F232" i="4"/>
  <c r="D233" i="4"/>
  <c r="F233" i="4"/>
  <c r="D234" i="4"/>
  <c r="F234" i="4" s="1"/>
  <c r="D235" i="4"/>
  <c r="F235" i="4"/>
  <c r="D236" i="4"/>
  <c r="F236" i="4"/>
  <c r="D237" i="4"/>
  <c r="F237" i="4" s="1"/>
  <c r="D238" i="4"/>
  <c r="F238" i="4" s="1"/>
  <c r="D239" i="4"/>
  <c r="F239" i="4" s="1"/>
  <c r="D240" i="4"/>
  <c r="F240" i="4"/>
  <c r="D241" i="4"/>
  <c r="F241" i="4"/>
  <c r="D242" i="4"/>
  <c r="F242" i="4" s="1"/>
  <c r="D243" i="4"/>
  <c r="F243" i="4"/>
  <c r="D244" i="4"/>
  <c r="F244" i="4"/>
  <c r="D245" i="4"/>
  <c r="F245" i="4" s="1"/>
  <c r="D246" i="4"/>
  <c r="F246" i="4" s="1"/>
  <c r="B183" i="1"/>
  <c r="C183" i="1"/>
  <c r="D183" i="1"/>
  <c r="E183" i="1"/>
  <c r="B184" i="1"/>
  <c r="C184" i="1"/>
  <c r="D184" i="1"/>
  <c r="E184" i="1"/>
  <c r="B185" i="1"/>
  <c r="C185" i="1"/>
  <c r="D185" i="1"/>
  <c r="E185" i="1"/>
  <c r="B186" i="1"/>
  <c r="C186" i="1"/>
  <c r="D186" i="1"/>
  <c r="E186" i="1"/>
  <c r="B187" i="1"/>
  <c r="C187" i="1"/>
  <c r="D187" i="1"/>
  <c r="E187" i="1"/>
  <c r="B188" i="1"/>
  <c r="C188" i="1"/>
  <c r="D188" i="1"/>
  <c r="E188" i="1"/>
  <c r="B189" i="1"/>
  <c r="C189" i="1"/>
  <c r="D189" i="1"/>
  <c r="E189" i="1"/>
  <c r="B190" i="1"/>
  <c r="C190" i="1"/>
  <c r="D190" i="1"/>
  <c r="E190" i="1"/>
  <c r="B191" i="1"/>
  <c r="C191" i="1"/>
  <c r="D191" i="1"/>
  <c r="E191" i="1"/>
  <c r="B192" i="1"/>
  <c r="C192" i="1"/>
  <c r="D192" i="1"/>
  <c r="E192" i="1"/>
  <c r="B193" i="1"/>
  <c r="C193" i="1"/>
  <c r="D193" i="1"/>
  <c r="E193" i="1"/>
  <c r="B194" i="1"/>
  <c r="C194" i="1"/>
  <c r="D194" i="1"/>
  <c r="E194" i="1"/>
  <c r="B195" i="1"/>
  <c r="C195" i="1"/>
  <c r="D195" i="1"/>
  <c r="E195" i="1"/>
  <c r="B196" i="1"/>
  <c r="C196" i="1"/>
  <c r="D196" i="1"/>
  <c r="E196" i="1"/>
  <c r="B197" i="1"/>
  <c r="C197" i="1"/>
  <c r="D197" i="1"/>
  <c r="E197" i="1"/>
  <c r="B198" i="1"/>
  <c r="C198" i="1"/>
  <c r="D198" i="1"/>
  <c r="E198" i="1"/>
  <c r="B199" i="1"/>
  <c r="C199" i="1"/>
  <c r="D199" i="1"/>
  <c r="E199" i="1"/>
  <c r="B200" i="1"/>
  <c r="C200" i="1"/>
  <c r="D200" i="1"/>
  <c r="E200" i="1"/>
  <c r="B201" i="1"/>
  <c r="C201" i="1"/>
  <c r="D201" i="1"/>
  <c r="E201" i="1"/>
  <c r="B202" i="1"/>
  <c r="C202" i="1"/>
  <c r="D202" i="1"/>
  <c r="E202" i="1"/>
  <c r="B203" i="1"/>
  <c r="C203" i="1"/>
  <c r="D203" i="1"/>
  <c r="E203" i="1"/>
  <c r="B204" i="1"/>
  <c r="C204" i="1"/>
  <c r="D204" i="1"/>
  <c r="E204" i="1"/>
  <c r="B205" i="1"/>
  <c r="C205" i="1"/>
  <c r="D205" i="1"/>
  <c r="E205" i="1"/>
  <c r="B206" i="1"/>
  <c r="C206" i="1"/>
  <c r="D206" i="1"/>
  <c r="E206" i="1"/>
  <c r="B207" i="1"/>
  <c r="C207" i="1"/>
  <c r="D207" i="1"/>
  <c r="E207" i="1"/>
  <c r="B208" i="1"/>
  <c r="C208" i="1"/>
  <c r="D208" i="1"/>
  <c r="E208" i="1"/>
  <c r="B209" i="1"/>
  <c r="C209" i="1"/>
  <c r="D209" i="1"/>
  <c r="E209" i="1"/>
  <c r="B210" i="1"/>
  <c r="C210" i="1"/>
  <c r="D210" i="1"/>
  <c r="E210" i="1"/>
  <c r="B211" i="1"/>
  <c r="C211" i="1"/>
  <c r="D211" i="1"/>
  <c r="E211" i="1"/>
  <c r="B212" i="1"/>
  <c r="C212" i="1"/>
  <c r="D212" i="1"/>
  <c r="E212" i="1"/>
  <c r="B213" i="1"/>
  <c r="C213" i="1"/>
  <c r="D213" i="1"/>
  <c r="E213" i="1"/>
  <c r="B214" i="1"/>
  <c r="C214" i="1"/>
  <c r="D214" i="1"/>
  <c r="E214" i="1"/>
  <c r="B215" i="1"/>
  <c r="C215" i="1"/>
  <c r="D215" i="1"/>
  <c r="E215" i="1"/>
  <c r="B216" i="1"/>
  <c r="C216" i="1"/>
  <c r="D216" i="1"/>
  <c r="E216" i="1"/>
  <c r="B217" i="1"/>
  <c r="C217" i="1"/>
  <c r="D217" i="1"/>
  <c r="E217" i="1"/>
  <c r="B218" i="1"/>
  <c r="C218" i="1"/>
  <c r="D218" i="1"/>
  <c r="E218" i="1"/>
  <c r="B219" i="1"/>
  <c r="C219" i="1"/>
  <c r="D219" i="1"/>
  <c r="E219" i="1"/>
  <c r="B220" i="1"/>
  <c r="C220" i="1"/>
  <c r="D220" i="1"/>
  <c r="E220" i="1"/>
  <c r="B221" i="1"/>
  <c r="C221" i="1"/>
  <c r="D221" i="1"/>
  <c r="E221" i="1"/>
  <c r="B222" i="1"/>
  <c r="C222" i="1"/>
  <c r="D222" i="1"/>
  <c r="E222" i="1"/>
  <c r="B223" i="1"/>
  <c r="C223" i="1"/>
  <c r="D223" i="1"/>
  <c r="E223" i="1"/>
  <c r="B224" i="1"/>
  <c r="C224" i="1"/>
  <c r="D224" i="1"/>
  <c r="E224" i="1"/>
  <c r="B225" i="1"/>
  <c r="C225" i="1"/>
  <c r="D225" i="1"/>
  <c r="E225" i="1"/>
  <c r="B226" i="1"/>
  <c r="C226" i="1"/>
  <c r="D226" i="1"/>
  <c r="E226" i="1"/>
  <c r="B227" i="1"/>
  <c r="C227" i="1"/>
  <c r="D227" i="1"/>
  <c r="E227" i="1"/>
  <c r="B228" i="1"/>
  <c r="C228" i="1"/>
  <c r="D228" i="1"/>
  <c r="E228" i="1"/>
  <c r="B229" i="1"/>
  <c r="C229" i="1"/>
  <c r="D229" i="1"/>
  <c r="E229" i="1"/>
  <c r="B230" i="1"/>
  <c r="C230" i="1"/>
  <c r="D230" i="1"/>
  <c r="E230" i="1"/>
  <c r="B231" i="1"/>
  <c r="C231" i="1"/>
  <c r="D231" i="1"/>
  <c r="E231" i="1"/>
  <c r="B232" i="1"/>
  <c r="C232" i="1"/>
  <c r="D232" i="1"/>
  <c r="E232" i="1"/>
  <c r="B233" i="1"/>
  <c r="C233" i="1"/>
  <c r="D233" i="1"/>
  <c r="E233" i="1"/>
  <c r="B234" i="1"/>
  <c r="C234" i="1"/>
  <c r="D234" i="1"/>
  <c r="E234" i="1"/>
  <c r="B235" i="1"/>
  <c r="C235" i="1"/>
  <c r="D235" i="1"/>
  <c r="E235" i="1"/>
  <c r="B236" i="1"/>
  <c r="C236" i="1"/>
  <c r="D236" i="1"/>
  <c r="E236" i="1"/>
  <c r="B237" i="1"/>
  <c r="C237" i="1"/>
  <c r="D237" i="1"/>
  <c r="E237" i="1"/>
  <c r="B238" i="1"/>
  <c r="C238" i="1"/>
  <c r="D238" i="1"/>
  <c r="E238" i="1"/>
  <c r="B239" i="1"/>
  <c r="C239" i="1"/>
  <c r="D239" i="1"/>
  <c r="E239" i="1"/>
  <c r="B240" i="1"/>
  <c r="C240" i="1"/>
  <c r="D240" i="1"/>
  <c r="E240" i="1"/>
  <c r="B241" i="1"/>
  <c r="C241" i="1"/>
  <c r="D241" i="1"/>
  <c r="E241" i="1"/>
  <c r="B242" i="1"/>
  <c r="C242" i="1"/>
  <c r="D242" i="1"/>
  <c r="E242" i="1"/>
  <c r="B243" i="1"/>
  <c r="C243" i="1"/>
  <c r="D243" i="1"/>
  <c r="E243" i="1"/>
  <c r="B244" i="1"/>
  <c r="C244" i="1"/>
  <c r="D244" i="1"/>
  <c r="E244" i="1"/>
  <c r="B245" i="1"/>
  <c r="C245" i="1"/>
  <c r="D245" i="1"/>
  <c r="E245" i="1"/>
  <c r="B246" i="1"/>
  <c r="C246" i="1"/>
  <c r="D246" i="1"/>
  <c r="E246" i="1"/>
  <c r="C31" i="2"/>
  <c r="GG4" i="5" l="1"/>
  <c r="GH4" i="5" s="1"/>
  <c r="EY4" i="5"/>
  <c r="EZ4" i="5" s="1"/>
  <c r="DQ4" i="5"/>
  <c r="DR4" i="5" s="1"/>
  <c r="Q245" i="5"/>
  <c r="R245" i="5"/>
  <c r="Q229" i="5"/>
  <c r="R229" i="5"/>
  <c r="Q222" i="5"/>
  <c r="R222" i="5"/>
  <c r="Q204" i="5"/>
  <c r="R204" i="5"/>
  <c r="Q238" i="5"/>
  <c r="R238" i="5"/>
  <c r="Q190" i="5"/>
  <c r="R190" i="5"/>
  <c r="Q232" i="5"/>
  <c r="R232" i="5"/>
  <c r="Q226" i="5"/>
  <c r="R226" i="5"/>
  <c r="Q220" i="5"/>
  <c r="R220" i="5"/>
  <c r="Q196" i="5"/>
  <c r="R196" i="5"/>
  <c r="Q242" i="5"/>
  <c r="R242" i="5"/>
  <c r="Q206" i="5"/>
  <c r="R206" i="5"/>
  <c r="Q188" i="5"/>
  <c r="R188" i="5"/>
  <c r="Q212" i="5"/>
  <c r="R212" i="5"/>
  <c r="R230" i="5"/>
  <c r="Q192" i="5"/>
  <c r="R237" i="5"/>
  <c r="R221" i="5"/>
  <c r="R205" i="5"/>
  <c r="Q186" i="5"/>
  <c r="R244" i="5"/>
  <c r="R236" i="5"/>
  <c r="R228" i="5"/>
  <c r="R189" i="5"/>
  <c r="R243" i="5"/>
  <c r="R235" i="5"/>
  <c r="R227" i="5"/>
  <c r="R219" i="5"/>
  <c r="R211" i="5"/>
  <c r="R203" i="5"/>
  <c r="R234" i="5"/>
  <c r="R218" i="5"/>
  <c r="R210" i="5"/>
  <c r="R202" i="5"/>
  <c r="R195" i="5"/>
  <c r="R187" i="5"/>
  <c r="Q246" i="5"/>
  <c r="R241" i="5"/>
  <c r="R233" i="5"/>
  <c r="R225" i="5"/>
  <c r="R217" i="5"/>
  <c r="R209" i="5"/>
  <c r="R201" i="5"/>
  <c r="R194" i="5"/>
  <c r="R185" i="5"/>
  <c r="R183" i="5"/>
  <c r="R240" i="5"/>
  <c r="R224" i="5"/>
  <c r="R216" i="5"/>
  <c r="R208" i="5"/>
  <c r="R200" i="5"/>
  <c r="R193" i="5"/>
  <c r="R184" i="5"/>
  <c r="O238" i="5"/>
  <c r="P238" i="5"/>
  <c r="O222" i="5"/>
  <c r="P222" i="5"/>
  <c r="O206" i="5"/>
  <c r="P206" i="5"/>
  <c r="O190" i="5"/>
  <c r="P190" i="5"/>
  <c r="O234" i="5"/>
  <c r="P234" i="5"/>
  <c r="O218" i="5"/>
  <c r="P218" i="5"/>
  <c r="O202" i="5"/>
  <c r="P202" i="5"/>
  <c r="P231" i="5"/>
  <c r="P219" i="5"/>
  <c r="P241" i="5"/>
  <c r="EZ237" i="8"/>
  <c r="M236" i="5" s="1"/>
  <c r="P235" i="5"/>
  <c r="P189" i="5"/>
  <c r="P205" i="5"/>
  <c r="P199" i="5"/>
  <c r="P193" i="5"/>
  <c r="P221" i="5"/>
  <c r="P209" i="5"/>
  <c r="P187" i="5"/>
  <c r="P215" i="5"/>
  <c r="P203" i="5"/>
  <c r="P237" i="5"/>
  <c r="P225" i="5"/>
  <c r="O246" i="5"/>
  <c r="O243" i="5"/>
  <c r="O236" i="5"/>
  <c r="O233" i="5"/>
  <c r="O230" i="5"/>
  <c r="O227" i="5"/>
  <c r="O220" i="5"/>
  <c r="O217" i="5"/>
  <c r="O214" i="5"/>
  <c r="O211" i="5"/>
  <c r="O204" i="5"/>
  <c r="O201" i="5"/>
  <c r="O198" i="5"/>
  <c r="O195" i="5"/>
  <c r="O188" i="5"/>
  <c r="P186" i="5"/>
  <c r="O240" i="5"/>
  <c r="O224" i="5"/>
  <c r="O208" i="5"/>
  <c r="O192" i="5"/>
  <c r="O184" i="5"/>
  <c r="O244" i="5"/>
  <c r="O228" i="5"/>
  <c r="O212" i="5"/>
  <c r="O196" i="5"/>
  <c r="P245" i="5"/>
  <c r="P242" i="5"/>
  <c r="P239" i="5"/>
  <c r="P229" i="5"/>
  <c r="P226" i="5"/>
  <c r="P223" i="5"/>
  <c r="P213" i="5"/>
  <c r="P210" i="5"/>
  <c r="P207" i="5"/>
  <c r="P197" i="5"/>
  <c r="P194" i="5"/>
  <c r="P191" i="5"/>
  <c r="O232" i="5"/>
  <c r="O216" i="5"/>
  <c r="O200" i="5"/>
  <c r="P185" i="5"/>
  <c r="P183" i="5"/>
  <c r="P244" i="5"/>
  <c r="P240" i="5"/>
  <c r="P236" i="5"/>
  <c r="P232" i="5"/>
  <c r="P228" i="5"/>
  <c r="P224" i="5"/>
  <c r="P220" i="5"/>
  <c r="P216" i="5"/>
  <c r="P212" i="5"/>
  <c r="P208" i="5"/>
  <c r="P204" i="5"/>
  <c r="P200" i="5"/>
  <c r="P196" i="5"/>
  <c r="P192" i="5"/>
  <c r="P188" i="5"/>
  <c r="P184" i="5"/>
  <c r="G246" i="12"/>
  <c r="O246" i="12"/>
  <c r="W246" i="12"/>
  <c r="AE246" i="12"/>
  <c r="AM246" i="12"/>
  <c r="AU246" i="12"/>
  <c r="BC246" i="12"/>
  <c r="BK246" i="12"/>
  <c r="BS246" i="12"/>
  <c r="CA246" i="12"/>
  <c r="CI246" i="12"/>
  <c r="CQ246" i="12"/>
  <c r="CY246" i="12"/>
  <c r="DG246" i="12"/>
  <c r="DO246" i="12"/>
  <c r="DW246" i="12"/>
  <c r="EE246" i="12"/>
  <c r="EM246" i="12"/>
  <c r="EU246" i="12"/>
  <c r="D246" i="12"/>
  <c r="M246" i="12"/>
  <c r="V246" i="12"/>
  <c r="AF246" i="12"/>
  <c r="AO246" i="12"/>
  <c r="AX246" i="12"/>
  <c r="BG246" i="12"/>
  <c r="BP246" i="12"/>
  <c r="BY246" i="12"/>
  <c r="CH246" i="12"/>
  <c r="CR246" i="12"/>
  <c r="DA246" i="12"/>
  <c r="DJ246" i="12"/>
  <c r="DS246" i="12"/>
  <c r="EB246" i="12"/>
  <c r="EK246" i="12"/>
  <c r="ET246" i="12"/>
  <c r="F246" i="12"/>
  <c r="P246" i="12"/>
  <c r="Y246" i="12"/>
  <c r="AH246" i="12"/>
  <c r="AQ246" i="12"/>
  <c r="AZ246" i="12"/>
  <c r="BI246" i="12"/>
  <c r="BR246" i="12"/>
  <c r="CB246" i="12"/>
  <c r="CK246" i="12"/>
  <c r="CT246" i="12"/>
  <c r="DC246" i="12"/>
  <c r="DL246" i="12"/>
  <c r="DU246" i="12"/>
  <c r="ED246" i="12"/>
  <c r="EN246" i="12"/>
  <c r="EW246" i="12"/>
  <c r="H246" i="12"/>
  <c r="Q246" i="12"/>
  <c r="Z246" i="12"/>
  <c r="AI246" i="12"/>
  <c r="AR246" i="12"/>
  <c r="BA246" i="12"/>
  <c r="BJ246" i="12"/>
  <c r="BT246" i="12"/>
  <c r="CC246" i="12"/>
  <c r="CL246" i="12"/>
  <c r="CU246" i="12"/>
  <c r="DD246" i="12"/>
  <c r="DM246" i="12"/>
  <c r="DV246" i="12"/>
  <c r="EF246" i="12"/>
  <c r="EO246" i="12"/>
  <c r="EX246" i="12"/>
  <c r="I246" i="12"/>
  <c r="R246" i="12"/>
  <c r="AA246" i="12"/>
  <c r="AJ246" i="12"/>
  <c r="AS246" i="12"/>
  <c r="BB246" i="12"/>
  <c r="BL246" i="12"/>
  <c r="BU246" i="12"/>
  <c r="CD246" i="12"/>
  <c r="CM246" i="12"/>
  <c r="CV246" i="12"/>
  <c r="DE246" i="12"/>
  <c r="DN246" i="12"/>
  <c r="DX246" i="12"/>
  <c r="EG246" i="12"/>
  <c r="EP246" i="12"/>
  <c r="J246" i="12"/>
  <c r="S246" i="12"/>
  <c r="AB246" i="12"/>
  <c r="AK246" i="12"/>
  <c r="AT246" i="12"/>
  <c r="BD246" i="12"/>
  <c r="BM246" i="12"/>
  <c r="BV246" i="12"/>
  <c r="CE246" i="12"/>
  <c r="CN246" i="12"/>
  <c r="CW246" i="12"/>
  <c r="DF246" i="12"/>
  <c r="DP246" i="12"/>
  <c r="DY246" i="12"/>
  <c r="EH246" i="12"/>
  <c r="EA245" i="12"/>
  <c r="DE245" i="12"/>
  <c r="CE245" i="12"/>
  <c r="BF245" i="12"/>
  <c r="AJ245" i="12"/>
  <c r="J245" i="12"/>
  <c r="EQ246" i="12"/>
  <c r="DR246" i="12"/>
  <c r="CS246" i="12"/>
  <c r="BW246" i="12"/>
  <c r="AW246" i="12"/>
  <c r="X246" i="12"/>
  <c r="DY245" i="12"/>
  <c r="CY245" i="12"/>
  <c r="CD245" i="12"/>
  <c r="BC245" i="12"/>
  <c r="AD245" i="12"/>
  <c r="H245" i="12"/>
  <c r="P245" i="12"/>
  <c r="X245" i="12"/>
  <c r="AF245" i="12"/>
  <c r="AN245" i="12"/>
  <c r="AV245" i="12"/>
  <c r="BD245" i="12"/>
  <c r="BL245" i="12"/>
  <c r="BT245" i="12"/>
  <c r="CB245" i="12"/>
  <c r="CJ245" i="12"/>
  <c r="CR245" i="12"/>
  <c r="CZ245" i="12"/>
  <c r="DH245" i="12"/>
  <c r="DP245" i="12"/>
  <c r="DX245" i="12"/>
  <c r="EF245" i="12"/>
  <c r="EN245" i="12"/>
  <c r="EV245" i="12"/>
  <c r="K245" i="12"/>
  <c r="T245" i="12"/>
  <c r="AC245" i="12"/>
  <c r="AL245" i="12"/>
  <c r="AU245" i="12"/>
  <c r="BE245" i="12"/>
  <c r="BN245" i="12"/>
  <c r="BW245" i="12"/>
  <c r="CF245" i="12"/>
  <c r="CO245" i="12"/>
  <c r="CX245" i="12"/>
  <c r="DG245" i="12"/>
  <c r="DQ245" i="12"/>
  <c r="DZ245" i="12"/>
  <c r="EI245" i="12"/>
  <c r="ER245" i="12"/>
  <c r="D245" i="12"/>
  <c r="M245" i="12"/>
  <c r="V245" i="12"/>
  <c r="AE245" i="12"/>
  <c r="AO245" i="12"/>
  <c r="AX245" i="12"/>
  <c r="BG245" i="12"/>
  <c r="BP245" i="12"/>
  <c r="BY245" i="12"/>
  <c r="CH245" i="12"/>
  <c r="CQ245" i="12"/>
  <c r="DA245" i="12"/>
  <c r="DJ245" i="12"/>
  <c r="DS245" i="12"/>
  <c r="EB245" i="12"/>
  <c r="EK245" i="12"/>
  <c r="ET245" i="12"/>
  <c r="E245" i="12"/>
  <c r="N245" i="12"/>
  <c r="W245" i="12"/>
  <c r="AG245" i="12"/>
  <c r="AP245" i="12"/>
  <c r="AY245" i="12"/>
  <c r="BH245" i="12"/>
  <c r="BQ245" i="12"/>
  <c r="BZ245" i="12"/>
  <c r="CI245" i="12"/>
  <c r="CS245" i="12"/>
  <c r="DB245" i="12"/>
  <c r="DK245" i="12"/>
  <c r="DT245" i="12"/>
  <c r="EC245" i="12"/>
  <c r="EL245" i="12"/>
  <c r="EU245" i="12"/>
  <c r="F245" i="12"/>
  <c r="O245" i="12"/>
  <c r="Y245" i="12"/>
  <c r="AH245" i="12"/>
  <c r="AQ245" i="12"/>
  <c r="AZ245" i="12"/>
  <c r="BI245" i="12"/>
  <c r="BR245" i="12"/>
  <c r="CA245" i="12"/>
  <c r="CK245" i="12"/>
  <c r="CT245" i="12"/>
  <c r="DC245" i="12"/>
  <c r="DL245" i="12"/>
  <c r="DU245" i="12"/>
  <c r="ED245" i="12"/>
  <c r="EM245" i="12"/>
  <c r="EW245" i="12"/>
  <c r="G245" i="12"/>
  <c r="Q245" i="12"/>
  <c r="Z245" i="12"/>
  <c r="AI245" i="12"/>
  <c r="AR245" i="12"/>
  <c r="BA245" i="12"/>
  <c r="BJ245" i="12"/>
  <c r="BS245" i="12"/>
  <c r="CC245" i="12"/>
  <c r="CL245" i="12"/>
  <c r="CU245" i="12"/>
  <c r="DD245" i="12"/>
  <c r="DM245" i="12"/>
  <c r="DV245" i="12"/>
  <c r="EE245" i="12"/>
  <c r="EO245" i="12"/>
  <c r="EX245" i="12"/>
  <c r="EJ246" i="12"/>
  <c r="DK246" i="12"/>
  <c r="CO246" i="12"/>
  <c r="BO246" i="12"/>
  <c r="AP246" i="12"/>
  <c r="T246" i="12"/>
  <c r="EQ245" i="12"/>
  <c r="DR245" i="12"/>
  <c r="CV245" i="12"/>
  <c r="BV245" i="12"/>
  <c r="AW245" i="12"/>
  <c r="AA245" i="12"/>
  <c r="EI246" i="12"/>
  <c r="DI246" i="12"/>
  <c r="CJ246" i="12"/>
  <c r="BN246" i="12"/>
  <c r="AN246" i="12"/>
  <c r="N246" i="12"/>
  <c r="EP245" i="12"/>
  <c r="DO245" i="12"/>
  <c r="CP245" i="12"/>
  <c r="BU245" i="12"/>
  <c r="AT245" i="12"/>
  <c r="U245" i="12"/>
  <c r="EC246" i="12"/>
  <c r="DH246" i="12"/>
  <c r="CG246" i="12"/>
  <c r="BH246" i="12"/>
  <c r="AL246" i="12"/>
  <c r="L246" i="12"/>
  <c r="EJ245" i="12"/>
  <c r="DN245" i="12"/>
  <c r="CN245" i="12"/>
  <c r="BO245" i="12"/>
  <c r="AS245" i="12"/>
  <c r="S245" i="12"/>
  <c r="EV246" i="12"/>
  <c r="EA246" i="12"/>
  <c r="DB246" i="12"/>
  <c r="CF246" i="12"/>
  <c r="BF246" i="12"/>
  <c r="AG246" i="12"/>
  <c r="K246" i="12"/>
  <c r="EH245" i="12"/>
  <c r="DI245" i="12"/>
  <c r="CM245" i="12"/>
  <c r="BM245" i="12"/>
  <c r="AM245" i="12"/>
  <c r="R245" i="12"/>
  <c r="ES246" i="12"/>
  <c r="DZ246" i="12"/>
  <c r="CZ246" i="12"/>
  <c r="BZ246" i="12"/>
  <c r="BE246" i="12"/>
  <c r="AD246" i="12"/>
  <c r="E246" i="12"/>
  <c r="EG245" i="12"/>
  <c r="DF245" i="12"/>
  <c r="CG245" i="12"/>
  <c r="BK245" i="12"/>
  <c r="AK245" i="12"/>
  <c r="L245" i="12"/>
  <c r="J239" i="12"/>
  <c r="R239" i="12"/>
  <c r="Z239" i="12"/>
  <c r="AH239" i="12"/>
  <c r="AP239" i="12"/>
  <c r="AX239" i="12"/>
  <c r="BF239" i="12"/>
  <c r="BN239" i="12"/>
  <c r="BV239" i="12"/>
  <c r="CD239" i="12"/>
  <c r="CL239" i="12"/>
  <c r="CT239" i="12"/>
  <c r="DB239" i="12"/>
  <c r="DJ239" i="12"/>
  <c r="DR239" i="12"/>
  <c r="DZ239" i="12"/>
  <c r="EH239" i="12"/>
  <c r="EP239" i="12"/>
  <c r="EX239" i="12"/>
  <c r="E239" i="12"/>
  <c r="EZ239" i="12" s="1"/>
  <c r="N238" i="5" s="1"/>
  <c r="N239" i="12"/>
  <c r="W239" i="12"/>
  <c r="AF239" i="12"/>
  <c r="AO239" i="12"/>
  <c r="AY239" i="12"/>
  <c r="BH239" i="12"/>
  <c r="BQ239" i="12"/>
  <c r="BZ239" i="12"/>
  <c r="CI239" i="12"/>
  <c r="CR239" i="12"/>
  <c r="DA239" i="12"/>
  <c r="DK239" i="12"/>
  <c r="DT239" i="12"/>
  <c r="EC239" i="12"/>
  <c r="EL239" i="12"/>
  <c r="EU239" i="12"/>
  <c r="H239" i="12"/>
  <c r="Q239" i="12"/>
  <c r="AA239" i="12"/>
  <c r="AJ239" i="12"/>
  <c r="AS239" i="12"/>
  <c r="BB239" i="12"/>
  <c r="BK239" i="12"/>
  <c r="BT239" i="12"/>
  <c r="CC239" i="12"/>
  <c r="CM239" i="12"/>
  <c r="CV239" i="12"/>
  <c r="DE239" i="12"/>
  <c r="DN239" i="12"/>
  <c r="DW239" i="12"/>
  <c r="EF239" i="12"/>
  <c r="EO239" i="12"/>
  <c r="J243" i="12"/>
  <c r="R243" i="12"/>
  <c r="Z243" i="12"/>
  <c r="AH243" i="12"/>
  <c r="AP243" i="12"/>
  <c r="AX243" i="12"/>
  <c r="BF243" i="12"/>
  <c r="BN243" i="12"/>
  <c r="BV243" i="12"/>
  <c r="CD243" i="12"/>
  <c r="CL243" i="12"/>
  <c r="CT243" i="12"/>
  <c r="DB243" i="12"/>
  <c r="DJ243" i="12"/>
  <c r="DR243" i="12"/>
  <c r="DZ243" i="12"/>
  <c r="EH243" i="12"/>
  <c r="EP243" i="12"/>
  <c r="EX243" i="12"/>
  <c r="K242" i="12"/>
  <c r="S242" i="12"/>
  <c r="AA242" i="12"/>
  <c r="AI242" i="12"/>
  <c r="AQ242" i="12"/>
  <c r="AY242" i="12"/>
  <c r="BG242" i="12"/>
  <c r="BO242" i="12"/>
  <c r="BW242" i="12"/>
  <c r="CE242" i="12"/>
  <c r="CM242" i="12"/>
  <c r="CU242" i="12"/>
  <c r="DC242" i="12"/>
  <c r="DK242" i="12"/>
  <c r="DS242" i="12"/>
  <c r="EA242" i="12"/>
  <c r="EI242" i="12"/>
  <c r="EQ242" i="12"/>
  <c r="EP241" i="12"/>
  <c r="EF241" i="12"/>
  <c r="DU241" i="12"/>
  <c r="DJ241" i="12"/>
  <c r="CZ241" i="12"/>
  <c r="CO241" i="12"/>
  <c r="CD241" i="12"/>
  <c r="BT241" i="12"/>
  <c r="BI241" i="12"/>
  <c r="AX241" i="12"/>
  <c r="AN241" i="12"/>
  <c r="AC241" i="12"/>
  <c r="R241" i="12"/>
  <c r="H241" i="12"/>
  <c r="ER239" i="12"/>
  <c r="EE239" i="12"/>
  <c r="DS239" i="12"/>
  <c r="DG239" i="12"/>
  <c r="CU239" i="12"/>
  <c r="CH239" i="12"/>
  <c r="BW239" i="12"/>
  <c r="BJ239" i="12"/>
  <c r="AW239" i="12"/>
  <c r="AL239" i="12"/>
  <c r="Y239" i="12"/>
  <c r="M239" i="12"/>
  <c r="DO238" i="12"/>
  <c r="DB238" i="12"/>
  <c r="CP238" i="12"/>
  <c r="CD238" i="12"/>
  <c r="BR238" i="12"/>
  <c r="BE238" i="12"/>
  <c r="AT238" i="12"/>
  <c r="AG238" i="12"/>
  <c r="U238" i="12"/>
  <c r="I238" i="12"/>
  <c r="DJ237" i="12"/>
  <c r="CX237" i="12"/>
  <c r="CL237" i="12"/>
  <c r="BZ237" i="12"/>
  <c r="BM237" i="12"/>
  <c r="BB237" i="12"/>
  <c r="AO237" i="12"/>
  <c r="AC237" i="12"/>
  <c r="Q237" i="12"/>
  <c r="F235" i="12"/>
  <c r="N235" i="12"/>
  <c r="V235" i="12"/>
  <c r="AD235" i="12"/>
  <c r="AL235" i="12"/>
  <c r="AT235" i="12"/>
  <c r="BB235" i="12"/>
  <c r="BJ235" i="12"/>
  <c r="BR235" i="12"/>
  <c r="BZ235" i="12"/>
  <c r="CH235" i="12"/>
  <c r="CP235" i="12"/>
  <c r="CX235" i="12"/>
  <c r="DF235" i="12"/>
  <c r="DN235" i="12"/>
  <c r="DV235" i="12"/>
  <c r="ED235" i="12"/>
  <c r="EL235" i="12"/>
  <c r="ET235" i="12"/>
  <c r="G235" i="12"/>
  <c r="P235" i="12"/>
  <c r="Y235" i="12"/>
  <c r="AH235" i="12"/>
  <c r="AQ235" i="12"/>
  <c r="AZ235" i="12"/>
  <c r="BI235" i="12"/>
  <c r="BS235" i="12"/>
  <c r="CB235" i="12"/>
  <c r="CK235" i="12"/>
  <c r="CT235" i="12"/>
  <c r="DC235" i="12"/>
  <c r="DL235" i="12"/>
  <c r="DU235" i="12"/>
  <c r="EE235" i="12"/>
  <c r="EN235" i="12"/>
  <c r="EW235" i="12"/>
  <c r="I235" i="12"/>
  <c r="R235" i="12"/>
  <c r="AA235" i="12"/>
  <c r="AJ235" i="12"/>
  <c r="AS235" i="12"/>
  <c r="BC235" i="12"/>
  <c r="BL235" i="12"/>
  <c r="BU235" i="12"/>
  <c r="CD235" i="12"/>
  <c r="CM235" i="12"/>
  <c r="CV235" i="12"/>
  <c r="DE235" i="12"/>
  <c r="DO235" i="12"/>
  <c r="DX235" i="12"/>
  <c r="EG235" i="12"/>
  <c r="EP235" i="12"/>
  <c r="J235" i="12"/>
  <c r="S235" i="12"/>
  <c r="AB235" i="12"/>
  <c r="AK235" i="12"/>
  <c r="AU235" i="12"/>
  <c r="BD235" i="12"/>
  <c r="BM235" i="12"/>
  <c r="BV235" i="12"/>
  <c r="CE235" i="12"/>
  <c r="CN235" i="12"/>
  <c r="CW235" i="12"/>
  <c r="DG235" i="12"/>
  <c r="DP235" i="12"/>
  <c r="DY235" i="12"/>
  <c r="EH235" i="12"/>
  <c r="EQ235" i="12"/>
  <c r="K235" i="12"/>
  <c r="T235" i="12"/>
  <c r="AC235" i="12"/>
  <c r="AM235" i="12"/>
  <c r="AV235" i="12"/>
  <c r="BE235" i="12"/>
  <c r="BN235" i="12"/>
  <c r="BW235" i="12"/>
  <c r="CF235" i="12"/>
  <c r="CO235" i="12"/>
  <c r="CY235" i="12"/>
  <c r="DH235" i="12"/>
  <c r="DQ235" i="12"/>
  <c r="DZ235" i="12"/>
  <c r="EI235" i="12"/>
  <c r="ER235" i="12"/>
  <c r="D235" i="12"/>
  <c r="M235" i="12"/>
  <c r="W235" i="12"/>
  <c r="AF235" i="12"/>
  <c r="AO235" i="12"/>
  <c r="AX235" i="12"/>
  <c r="BG235" i="12"/>
  <c r="EC234" i="12"/>
  <c r="DF234" i="12"/>
  <c r="CG234" i="12"/>
  <c r="BH234" i="12"/>
  <c r="AK234" i="12"/>
  <c r="L234" i="12"/>
  <c r="EO241" i="12"/>
  <c r="ED241" i="12"/>
  <c r="DS241" i="12"/>
  <c r="DI241" i="12"/>
  <c r="CX241" i="12"/>
  <c r="CM241" i="12"/>
  <c r="CC241" i="12"/>
  <c r="BR241" i="12"/>
  <c r="BG241" i="12"/>
  <c r="AW241" i="12"/>
  <c r="AL241" i="12"/>
  <c r="AA241" i="12"/>
  <c r="Q241" i="12"/>
  <c r="F241" i="12"/>
  <c r="EQ239" i="12"/>
  <c r="ED239" i="12"/>
  <c r="DQ239" i="12"/>
  <c r="DF239" i="12"/>
  <c r="CS239" i="12"/>
  <c r="CG239" i="12"/>
  <c r="BU239" i="12"/>
  <c r="BI239" i="12"/>
  <c r="AV239" i="12"/>
  <c r="AK239" i="12"/>
  <c r="X239" i="12"/>
  <c r="L239" i="12"/>
  <c r="D237" i="12"/>
  <c r="L237" i="12"/>
  <c r="T237" i="12"/>
  <c r="AB237" i="12"/>
  <c r="AJ237" i="12"/>
  <c r="AR237" i="12"/>
  <c r="AZ237" i="12"/>
  <c r="BH237" i="12"/>
  <c r="BP237" i="12"/>
  <c r="BX237" i="12"/>
  <c r="CF237" i="12"/>
  <c r="CN237" i="12"/>
  <c r="CV237" i="12"/>
  <c r="DD237" i="12"/>
  <c r="DL237" i="12"/>
  <c r="DT237" i="12"/>
  <c r="EB237" i="12"/>
  <c r="EJ237" i="12"/>
  <c r="ER237" i="12"/>
  <c r="K237" i="12"/>
  <c r="U237" i="12"/>
  <c r="AD237" i="12"/>
  <c r="AM237" i="12"/>
  <c r="AV237" i="12"/>
  <c r="BE237" i="12"/>
  <c r="BN237" i="12"/>
  <c r="BW237" i="12"/>
  <c r="CG237" i="12"/>
  <c r="CP237" i="12"/>
  <c r="CY237" i="12"/>
  <c r="DH237" i="12"/>
  <c r="DQ237" i="12"/>
  <c r="DZ237" i="12"/>
  <c r="EI237" i="12"/>
  <c r="ES237" i="12"/>
  <c r="F237" i="12"/>
  <c r="O237" i="12"/>
  <c r="X237" i="12"/>
  <c r="AG237" i="12"/>
  <c r="AP237" i="12"/>
  <c r="AY237" i="12"/>
  <c r="BI237" i="12"/>
  <c r="BR237" i="12"/>
  <c r="CA237" i="12"/>
  <c r="CJ237" i="12"/>
  <c r="CS237" i="12"/>
  <c r="DB237" i="12"/>
  <c r="DK237" i="12"/>
  <c r="DU237" i="12"/>
  <c r="ED237" i="12"/>
  <c r="EM237" i="12"/>
  <c r="EV237" i="12"/>
  <c r="ES244" i="12"/>
  <c r="EJ244" i="12"/>
  <c r="EA244" i="12"/>
  <c r="DR244" i="12"/>
  <c r="DH244" i="12"/>
  <c r="CY244" i="12"/>
  <c r="CP244" i="12"/>
  <c r="CG244" i="12"/>
  <c r="BX244" i="12"/>
  <c r="BO244" i="12"/>
  <c r="BF244" i="12"/>
  <c r="AV244" i="12"/>
  <c r="AM244" i="12"/>
  <c r="AD244" i="12"/>
  <c r="U244" i="12"/>
  <c r="I244" i="12"/>
  <c r="EZ244" i="12" s="1"/>
  <c r="N243" i="5" s="1"/>
  <c r="Q244" i="12"/>
  <c r="Y244" i="12"/>
  <c r="AG244" i="12"/>
  <c r="AO244" i="12"/>
  <c r="AW244" i="12"/>
  <c r="BE244" i="12"/>
  <c r="BM244" i="12"/>
  <c r="BU244" i="12"/>
  <c r="CC244" i="12"/>
  <c r="CK244" i="12"/>
  <c r="CS244" i="12"/>
  <c r="DA244" i="12"/>
  <c r="DI244" i="12"/>
  <c r="DQ244" i="12"/>
  <c r="DY244" i="12"/>
  <c r="EG244" i="12"/>
  <c r="EO244" i="12"/>
  <c r="EW244" i="12"/>
  <c r="EQ243" i="12"/>
  <c r="EG243" i="12"/>
  <c r="DX243" i="12"/>
  <c r="DO243" i="12"/>
  <c r="DF243" i="12"/>
  <c r="CW243" i="12"/>
  <c r="CN243" i="12"/>
  <c r="CE243" i="12"/>
  <c r="BU243" i="12"/>
  <c r="BL243" i="12"/>
  <c r="BC243" i="12"/>
  <c r="AT243" i="12"/>
  <c r="AK243" i="12"/>
  <c r="AB243" i="12"/>
  <c r="S243" i="12"/>
  <c r="I243" i="12"/>
  <c r="EX242" i="12"/>
  <c r="EO242" i="12"/>
  <c r="EF242" i="12"/>
  <c r="DW242" i="12"/>
  <c r="DN242" i="12"/>
  <c r="DE242" i="12"/>
  <c r="CV242" i="12"/>
  <c r="CL242" i="12"/>
  <c r="CC242" i="12"/>
  <c r="BT242" i="12"/>
  <c r="BK242" i="12"/>
  <c r="BB242" i="12"/>
  <c r="AS242" i="12"/>
  <c r="AJ242" i="12"/>
  <c r="Z242" i="12"/>
  <c r="Q242" i="12"/>
  <c r="H242" i="12"/>
  <c r="EW241" i="12"/>
  <c r="EN241" i="12"/>
  <c r="EC241" i="12"/>
  <c r="DR241" i="12"/>
  <c r="DH241" i="12"/>
  <c r="CW241" i="12"/>
  <c r="CL241" i="12"/>
  <c r="CB241" i="12"/>
  <c r="BQ241" i="12"/>
  <c r="BF241" i="12"/>
  <c r="AV241" i="12"/>
  <c r="AK241" i="12"/>
  <c r="Z241" i="12"/>
  <c r="P241" i="12"/>
  <c r="I240" i="12"/>
  <c r="Q240" i="12"/>
  <c r="Y240" i="12"/>
  <c r="AG240" i="12"/>
  <c r="AO240" i="12"/>
  <c r="AW240" i="12"/>
  <c r="G240" i="12"/>
  <c r="EZ240" i="12" s="1"/>
  <c r="N239" i="5" s="1"/>
  <c r="P240" i="12"/>
  <c r="Z240" i="12"/>
  <c r="AI240" i="12"/>
  <c r="AR240" i="12"/>
  <c r="BA240" i="12"/>
  <c r="BI240" i="12"/>
  <c r="BQ240" i="12"/>
  <c r="BY240" i="12"/>
  <c r="CG240" i="12"/>
  <c r="CO240" i="12"/>
  <c r="CW240" i="12"/>
  <c r="DE240" i="12"/>
  <c r="DM240" i="12"/>
  <c r="DU240" i="12"/>
  <c r="EC240" i="12"/>
  <c r="EK240" i="12"/>
  <c r="ES240" i="12"/>
  <c r="K240" i="12"/>
  <c r="T240" i="12"/>
  <c r="AC240" i="12"/>
  <c r="AL240" i="12"/>
  <c r="AU240" i="12"/>
  <c r="BD240" i="12"/>
  <c r="BL240" i="12"/>
  <c r="BT240" i="12"/>
  <c r="CB240" i="12"/>
  <c r="CJ240" i="12"/>
  <c r="CR240" i="12"/>
  <c r="CZ240" i="12"/>
  <c r="DH240" i="12"/>
  <c r="DP240" i="12"/>
  <c r="DX240" i="12"/>
  <c r="EF240" i="12"/>
  <c r="EN240" i="12"/>
  <c r="EV240" i="12"/>
  <c r="EN239" i="12"/>
  <c r="EB239" i="12"/>
  <c r="DP239" i="12"/>
  <c r="DD239" i="12"/>
  <c r="CQ239" i="12"/>
  <c r="CF239" i="12"/>
  <c r="BS239" i="12"/>
  <c r="BG239" i="12"/>
  <c r="AU239" i="12"/>
  <c r="AI239" i="12"/>
  <c r="V239" i="12"/>
  <c r="K239" i="12"/>
  <c r="EV238" i="12"/>
  <c r="EJ238" i="12"/>
  <c r="DX238" i="12"/>
  <c r="DL238" i="12"/>
  <c r="CY238" i="12"/>
  <c r="CN238" i="12"/>
  <c r="CA238" i="12"/>
  <c r="BN238" i="12"/>
  <c r="BC238" i="12"/>
  <c r="AP238" i="12"/>
  <c r="AD238" i="12"/>
  <c r="R238" i="12"/>
  <c r="F238" i="12"/>
  <c r="EQ237" i="12"/>
  <c r="EF237" i="12"/>
  <c r="DS237" i="12"/>
  <c r="DG237" i="12"/>
  <c r="CU237" i="12"/>
  <c r="CI237" i="12"/>
  <c r="BV237" i="12"/>
  <c r="BK237" i="12"/>
  <c r="AX237" i="12"/>
  <c r="AL237" i="12"/>
  <c r="Z237" i="12"/>
  <c r="N237" i="12"/>
  <c r="EK235" i="12"/>
  <c r="DS235" i="12"/>
  <c r="DA235" i="12"/>
  <c r="CI235" i="12"/>
  <c r="BP235" i="12"/>
  <c r="AR235" i="12"/>
  <c r="U235" i="12"/>
  <c r="EV234" i="12"/>
  <c r="DY234" i="12"/>
  <c r="CZ234" i="12"/>
  <c r="BZ234" i="12"/>
  <c r="BD234" i="12"/>
  <c r="AD234" i="12"/>
  <c r="EO243" i="12"/>
  <c r="EF243" i="12"/>
  <c r="DW243" i="12"/>
  <c r="DN243" i="12"/>
  <c r="DE243" i="12"/>
  <c r="CV243" i="12"/>
  <c r="CM243" i="12"/>
  <c r="CC243" i="12"/>
  <c r="BT243" i="12"/>
  <c r="BK243" i="12"/>
  <c r="BB243" i="12"/>
  <c r="AS243" i="12"/>
  <c r="AJ243" i="12"/>
  <c r="AA243" i="12"/>
  <c r="Q243" i="12"/>
  <c r="H243" i="12"/>
  <c r="EW242" i="12"/>
  <c r="EN242" i="12"/>
  <c r="EE242" i="12"/>
  <c r="DV242" i="12"/>
  <c r="DM242" i="12"/>
  <c r="DD242" i="12"/>
  <c r="CT242" i="12"/>
  <c r="CK242" i="12"/>
  <c r="CB242" i="12"/>
  <c r="BS242" i="12"/>
  <c r="BJ242" i="12"/>
  <c r="BA242" i="12"/>
  <c r="AR242" i="12"/>
  <c r="AH242" i="12"/>
  <c r="Y242" i="12"/>
  <c r="P242" i="12"/>
  <c r="G242" i="12"/>
  <c r="EZ242" i="12" s="1"/>
  <c r="N241" i="5" s="1"/>
  <c r="EV241" i="12"/>
  <c r="EL241" i="12"/>
  <c r="EA241" i="12"/>
  <c r="DQ241" i="12"/>
  <c r="DF241" i="12"/>
  <c r="CU241" i="12"/>
  <c r="CK241" i="12"/>
  <c r="BZ241" i="12"/>
  <c r="BO241" i="12"/>
  <c r="BE241" i="12"/>
  <c r="AT241" i="12"/>
  <c r="AI241" i="12"/>
  <c r="Y241" i="12"/>
  <c r="N241" i="12"/>
  <c r="D241" i="12"/>
  <c r="L241" i="12"/>
  <c r="T241" i="12"/>
  <c r="AB241" i="12"/>
  <c r="AJ241" i="12"/>
  <c r="AR241" i="12"/>
  <c r="AZ241" i="12"/>
  <c r="BH241" i="12"/>
  <c r="BP241" i="12"/>
  <c r="BX241" i="12"/>
  <c r="CF241" i="12"/>
  <c r="CN241" i="12"/>
  <c r="CV241" i="12"/>
  <c r="DD241" i="12"/>
  <c r="DL241" i="12"/>
  <c r="DT241" i="12"/>
  <c r="EB241" i="12"/>
  <c r="EJ241" i="12"/>
  <c r="ER241" i="12"/>
  <c r="G241" i="12"/>
  <c r="O241" i="12"/>
  <c r="W241" i="12"/>
  <c r="AE241" i="12"/>
  <c r="AM241" i="12"/>
  <c r="AU241" i="12"/>
  <c r="BC241" i="12"/>
  <c r="BK241" i="12"/>
  <c r="BS241" i="12"/>
  <c r="CA241" i="12"/>
  <c r="CI241" i="12"/>
  <c r="CQ241" i="12"/>
  <c r="CY241" i="12"/>
  <c r="DG241" i="12"/>
  <c r="DO241" i="12"/>
  <c r="DW241" i="12"/>
  <c r="EE241" i="12"/>
  <c r="EM241" i="12"/>
  <c r="EM239" i="12"/>
  <c r="EA239" i="12"/>
  <c r="DO239" i="12"/>
  <c r="DC239" i="12"/>
  <c r="CP239" i="12"/>
  <c r="CE239" i="12"/>
  <c r="BR239" i="12"/>
  <c r="BE239" i="12"/>
  <c r="AT239" i="12"/>
  <c r="AG239" i="12"/>
  <c r="U239" i="12"/>
  <c r="I239" i="12"/>
  <c r="CX238" i="12"/>
  <c r="CL238" i="12"/>
  <c r="BZ238" i="12"/>
  <c r="BM238" i="12"/>
  <c r="BB238" i="12"/>
  <c r="AO238" i="12"/>
  <c r="AC238" i="12"/>
  <c r="Q238" i="12"/>
  <c r="BU237" i="12"/>
  <c r="BJ237" i="12"/>
  <c r="AW237" i="12"/>
  <c r="AK237" i="12"/>
  <c r="Y237" i="12"/>
  <c r="M237" i="12"/>
  <c r="G234" i="12"/>
  <c r="O234" i="12"/>
  <c r="W234" i="12"/>
  <c r="AE234" i="12"/>
  <c r="AM234" i="12"/>
  <c r="AU234" i="12"/>
  <c r="BC234" i="12"/>
  <c r="BK234" i="12"/>
  <c r="BS234" i="12"/>
  <c r="CA234" i="12"/>
  <c r="CI234" i="12"/>
  <c r="CQ234" i="12"/>
  <c r="CY234" i="12"/>
  <c r="DG234" i="12"/>
  <c r="DO234" i="12"/>
  <c r="DW234" i="12"/>
  <c r="EE234" i="12"/>
  <c r="EM234" i="12"/>
  <c r="EU234" i="12"/>
  <c r="D234" i="12"/>
  <c r="M234" i="12"/>
  <c r="V234" i="12"/>
  <c r="AF234" i="12"/>
  <c r="AO234" i="12"/>
  <c r="AX234" i="12"/>
  <c r="BG234" i="12"/>
  <c r="BP234" i="12"/>
  <c r="BY234" i="12"/>
  <c r="CH234" i="12"/>
  <c r="CR234" i="12"/>
  <c r="DA234" i="12"/>
  <c r="DJ234" i="12"/>
  <c r="DS234" i="12"/>
  <c r="EB234" i="12"/>
  <c r="EK234" i="12"/>
  <c r="ET234" i="12"/>
  <c r="F234" i="12"/>
  <c r="P234" i="12"/>
  <c r="Y234" i="12"/>
  <c r="AH234" i="12"/>
  <c r="AQ234" i="12"/>
  <c r="AZ234" i="12"/>
  <c r="BI234" i="12"/>
  <c r="BR234" i="12"/>
  <c r="CB234" i="12"/>
  <c r="CK234" i="12"/>
  <c r="CT234" i="12"/>
  <c r="DC234" i="12"/>
  <c r="DL234" i="12"/>
  <c r="DU234" i="12"/>
  <c r="ED234" i="12"/>
  <c r="EN234" i="12"/>
  <c r="EW234" i="12"/>
  <c r="H234" i="12"/>
  <c r="Q234" i="12"/>
  <c r="Z234" i="12"/>
  <c r="AI234" i="12"/>
  <c r="AR234" i="12"/>
  <c r="BA234" i="12"/>
  <c r="BJ234" i="12"/>
  <c r="BT234" i="12"/>
  <c r="CC234" i="12"/>
  <c r="CL234" i="12"/>
  <c r="CU234" i="12"/>
  <c r="DD234" i="12"/>
  <c r="DM234" i="12"/>
  <c r="DV234" i="12"/>
  <c r="EF234" i="12"/>
  <c r="EO234" i="12"/>
  <c r="EX234" i="12"/>
  <c r="I234" i="12"/>
  <c r="R234" i="12"/>
  <c r="AA234" i="12"/>
  <c r="AJ234" i="12"/>
  <c r="AS234" i="12"/>
  <c r="BB234" i="12"/>
  <c r="BL234" i="12"/>
  <c r="BU234" i="12"/>
  <c r="CD234" i="12"/>
  <c r="CM234" i="12"/>
  <c r="CV234" i="12"/>
  <c r="DE234" i="12"/>
  <c r="DN234" i="12"/>
  <c r="DX234" i="12"/>
  <c r="EG234" i="12"/>
  <c r="EP234" i="12"/>
  <c r="K234" i="12"/>
  <c r="T234" i="12"/>
  <c r="AC234" i="12"/>
  <c r="AL234" i="12"/>
  <c r="AV234" i="12"/>
  <c r="BE234" i="12"/>
  <c r="BN234" i="12"/>
  <c r="BW234" i="12"/>
  <c r="CF234" i="12"/>
  <c r="CO234" i="12"/>
  <c r="CX234" i="12"/>
  <c r="DH234" i="12"/>
  <c r="DQ234" i="12"/>
  <c r="DZ234" i="12"/>
  <c r="EI234" i="12"/>
  <c r="ER234" i="12"/>
  <c r="EW239" i="12"/>
  <c r="EK239" i="12"/>
  <c r="DY239" i="12"/>
  <c r="DM239" i="12"/>
  <c r="CZ239" i="12"/>
  <c r="CO239" i="12"/>
  <c r="CB239" i="12"/>
  <c r="BP239" i="12"/>
  <c r="BD239" i="12"/>
  <c r="AR239" i="12"/>
  <c r="AE239" i="12"/>
  <c r="T239" i="12"/>
  <c r="G239" i="12"/>
  <c r="AZ243" i="12"/>
  <c r="AQ243" i="12"/>
  <c r="AG243" i="12"/>
  <c r="X243" i="12"/>
  <c r="O243" i="12"/>
  <c r="F243" i="12"/>
  <c r="EZ243" i="12" s="1"/>
  <c r="N242" i="5" s="1"/>
  <c r="ET241" i="12"/>
  <c r="EI241" i="12"/>
  <c r="DY241" i="12"/>
  <c r="DN241" i="12"/>
  <c r="DC241" i="12"/>
  <c r="CS241" i="12"/>
  <c r="CH241" i="12"/>
  <c r="BW241" i="12"/>
  <c r="BM241" i="12"/>
  <c r="BB241" i="12"/>
  <c r="AQ241" i="12"/>
  <c r="AG241" i="12"/>
  <c r="V241" i="12"/>
  <c r="EV239" i="12"/>
  <c r="EJ239" i="12"/>
  <c r="DX239" i="12"/>
  <c r="DL239" i="12"/>
  <c r="CY239" i="12"/>
  <c r="CN239" i="12"/>
  <c r="CA239" i="12"/>
  <c r="BO239" i="12"/>
  <c r="BC239" i="12"/>
  <c r="AQ239" i="12"/>
  <c r="AD239" i="12"/>
  <c r="S239" i="12"/>
  <c r="F239" i="12"/>
  <c r="K238" i="12"/>
  <c r="S238" i="12"/>
  <c r="AA238" i="12"/>
  <c r="AI238" i="12"/>
  <c r="AQ238" i="12"/>
  <c r="AY238" i="12"/>
  <c r="BG238" i="12"/>
  <c r="BO238" i="12"/>
  <c r="BW238" i="12"/>
  <c r="CE238" i="12"/>
  <c r="CM238" i="12"/>
  <c r="CU238" i="12"/>
  <c r="DC238" i="12"/>
  <c r="DK238" i="12"/>
  <c r="DS238" i="12"/>
  <c r="EA238" i="12"/>
  <c r="EI238" i="12"/>
  <c r="EQ238" i="12"/>
  <c r="D238" i="12"/>
  <c r="M238" i="12"/>
  <c r="V238" i="12"/>
  <c r="AE238" i="12"/>
  <c r="AN238" i="12"/>
  <c r="AW238" i="12"/>
  <c r="BF238" i="12"/>
  <c r="BP238" i="12"/>
  <c r="BY238" i="12"/>
  <c r="CH238" i="12"/>
  <c r="CQ238" i="12"/>
  <c r="CZ238" i="12"/>
  <c r="DI238" i="12"/>
  <c r="DR238" i="12"/>
  <c r="EB238" i="12"/>
  <c r="EK238" i="12"/>
  <c r="ET238" i="12"/>
  <c r="G238" i="12"/>
  <c r="P238" i="12"/>
  <c r="Y238" i="12"/>
  <c r="AH238" i="12"/>
  <c r="AR238" i="12"/>
  <c r="BA238" i="12"/>
  <c r="BJ238" i="12"/>
  <c r="BS238" i="12"/>
  <c r="CB238" i="12"/>
  <c r="CK238" i="12"/>
  <c r="CT238" i="12"/>
  <c r="DD238" i="12"/>
  <c r="DM238" i="12"/>
  <c r="DV238" i="12"/>
  <c r="EE238" i="12"/>
  <c r="EN238" i="12"/>
  <c r="EW238" i="12"/>
  <c r="AH237" i="12"/>
  <c r="V237" i="12"/>
  <c r="I237" i="12"/>
  <c r="ES232" i="12"/>
  <c r="EI232" i="12"/>
  <c r="DW232" i="12"/>
  <c r="DM232" i="12"/>
  <c r="DC232" i="12"/>
  <c r="CQ232" i="12"/>
  <c r="CG232" i="12"/>
  <c r="BW232" i="12"/>
  <c r="BK232" i="12"/>
  <c r="BA232" i="12"/>
  <c r="AQ232" i="12"/>
  <c r="AE232" i="12"/>
  <c r="U232" i="12"/>
  <c r="K232" i="12"/>
  <c r="L226" i="12"/>
  <c r="U226" i="12"/>
  <c r="AD226" i="12"/>
  <c r="AN226" i="12"/>
  <c r="AW226" i="12"/>
  <c r="BF226" i="12"/>
  <c r="BO226" i="12"/>
  <c r="BX226" i="12"/>
  <c r="CG226" i="12"/>
  <c r="CP226" i="12"/>
  <c r="CZ226" i="12"/>
  <c r="DI226" i="12"/>
  <c r="DR226" i="12"/>
  <c r="EA226" i="12"/>
  <c r="EJ226" i="12"/>
  <c r="ES226" i="12"/>
  <c r="D226" i="12"/>
  <c r="M226" i="12"/>
  <c r="V226" i="12"/>
  <c r="AF226" i="12"/>
  <c r="AO226" i="12"/>
  <c r="AX226" i="12"/>
  <c r="BG226" i="12"/>
  <c r="BP226" i="12"/>
  <c r="BY226" i="12"/>
  <c r="CH226" i="12"/>
  <c r="CR226" i="12"/>
  <c r="DA226" i="12"/>
  <c r="DJ226" i="12"/>
  <c r="DS226" i="12"/>
  <c r="EB226" i="12"/>
  <c r="EK226" i="12"/>
  <c r="ET226" i="12"/>
  <c r="F226" i="12"/>
  <c r="P226" i="12"/>
  <c r="Y226" i="12"/>
  <c r="AH226" i="12"/>
  <c r="AQ226" i="12"/>
  <c r="AZ226" i="12"/>
  <c r="BI226" i="12"/>
  <c r="BR226" i="12"/>
  <c r="CB226" i="12"/>
  <c r="CK226" i="12"/>
  <c r="CT226" i="12"/>
  <c r="DC226" i="12"/>
  <c r="DL226" i="12"/>
  <c r="DU226" i="12"/>
  <c r="ED226" i="12"/>
  <c r="EN226" i="12"/>
  <c r="EW226" i="12"/>
  <c r="J226" i="12"/>
  <c r="S226" i="12"/>
  <c r="AB226" i="12"/>
  <c r="AK226" i="12"/>
  <c r="AT226" i="12"/>
  <c r="BD226" i="12"/>
  <c r="BM226" i="12"/>
  <c r="BV226" i="12"/>
  <c r="CE226" i="12"/>
  <c r="CN226" i="12"/>
  <c r="CW226" i="12"/>
  <c r="DF226" i="12"/>
  <c r="DP226" i="12"/>
  <c r="DY226" i="12"/>
  <c r="EH226" i="12"/>
  <c r="EQ226" i="12"/>
  <c r="EA217" i="12"/>
  <c r="ER232" i="12"/>
  <c r="EF232" i="12"/>
  <c r="DV232" i="12"/>
  <c r="DL232" i="12"/>
  <c r="CZ232" i="12"/>
  <c r="CP232" i="12"/>
  <c r="CF232" i="12"/>
  <c r="BT232" i="12"/>
  <c r="BJ232" i="12"/>
  <c r="AZ232" i="12"/>
  <c r="AN232" i="12"/>
  <c r="AD232" i="12"/>
  <c r="T232" i="12"/>
  <c r="H232" i="12"/>
  <c r="EW229" i="12"/>
  <c r="EI229" i="12"/>
  <c r="DX229" i="12"/>
  <c r="DJ229" i="12"/>
  <c r="CX229" i="12"/>
  <c r="CK229" i="12"/>
  <c r="BW229" i="12"/>
  <c r="BL229" i="12"/>
  <c r="AX229" i="12"/>
  <c r="AL229" i="12"/>
  <c r="Y229" i="12"/>
  <c r="K229" i="12"/>
  <c r="EO226" i="12"/>
  <c r="DV226" i="12"/>
  <c r="DD226" i="12"/>
  <c r="CL226" i="12"/>
  <c r="BT226" i="12"/>
  <c r="BA226" i="12"/>
  <c r="AI226" i="12"/>
  <c r="Q226" i="12"/>
  <c r="DD217" i="12"/>
  <c r="AO236" i="12"/>
  <c r="AF236" i="12"/>
  <c r="W236" i="12"/>
  <c r="N236" i="12"/>
  <c r="D236" i="12"/>
  <c r="W233" i="12"/>
  <c r="H233" i="12"/>
  <c r="P233" i="12"/>
  <c r="X233" i="12"/>
  <c r="AF233" i="12"/>
  <c r="AN233" i="12"/>
  <c r="AV233" i="12"/>
  <c r="BD233" i="12"/>
  <c r="BL233" i="12"/>
  <c r="BT233" i="12"/>
  <c r="CB233" i="12"/>
  <c r="CJ233" i="12"/>
  <c r="CR233" i="12"/>
  <c r="CZ233" i="12"/>
  <c r="DH233" i="12"/>
  <c r="DP233" i="12"/>
  <c r="DX233" i="12"/>
  <c r="EF233" i="12"/>
  <c r="EN233" i="12"/>
  <c r="EV233" i="12"/>
  <c r="I233" i="12"/>
  <c r="Q233" i="12"/>
  <c r="Y233" i="12"/>
  <c r="AG233" i="12"/>
  <c r="AO233" i="12"/>
  <c r="AW233" i="12"/>
  <c r="BE233" i="12"/>
  <c r="BM233" i="12"/>
  <c r="BU233" i="12"/>
  <c r="CC233" i="12"/>
  <c r="CK233" i="12"/>
  <c r="EN232" i="12"/>
  <c r="ED232" i="12"/>
  <c r="DT232" i="12"/>
  <c r="DH232" i="12"/>
  <c r="CX232" i="12"/>
  <c r="CN232" i="12"/>
  <c r="CB232" i="12"/>
  <c r="BR232" i="12"/>
  <c r="BH232" i="12"/>
  <c r="AV232" i="12"/>
  <c r="AL232" i="12"/>
  <c r="AB232" i="12"/>
  <c r="P232" i="12"/>
  <c r="F232" i="12"/>
  <c r="EZ232" i="12" s="1"/>
  <c r="N231" i="5" s="1"/>
  <c r="ET229" i="12"/>
  <c r="EG229" i="12"/>
  <c r="DS229" i="12"/>
  <c r="DH229" i="12"/>
  <c r="CT229" i="12"/>
  <c r="CH229" i="12"/>
  <c r="BU229" i="12"/>
  <c r="BG229" i="12"/>
  <c r="AV229" i="12"/>
  <c r="AH229" i="12"/>
  <c r="V229" i="12"/>
  <c r="I229" i="12"/>
  <c r="E228" i="12"/>
  <c r="M228" i="12"/>
  <c r="EZ228" i="12" s="1"/>
  <c r="N227" i="5" s="1"/>
  <c r="U228" i="12"/>
  <c r="AC228" i="12"/>
  <c r="AK228" i="12"/>
  <c r="AS228" i="12"/>
  <c r="H228" i="12"/>
  <c r="Q228" i="12"/>
  <c r="Z228" i="12"/>
  <c r="AI228" i="12"/>
  <c r="AR228" i="12"/>
  <c r="BA228" i="12"/>
  <c r="BI228" i="12"/>
  <c r="BQ228" i="12"/>
  <c r="BY228" i="12"/>
  <c r="CG228" i="12"/>
  <c r="CO228" i="12"/>
  <c r="CW228" i="12"/>
  <c r="DE228" i="12"/>
  <c r="DM228" i="12"/>
  <c r="DU228" i="12"/>
  <c r="EC228" i="12"/>
  <c r="EK228" i="12"/>
  <c r="ES228" i="12"/>
  <c r="I228" i="12"/>
  <c r="R228" i="12"/>
  <c r="AA228" i="12"/>
  <c r="AJ228" i="12"/>
  <c r="AT228" i="12"/>
  <c r="BB228" i="12"/>
  <c r="BJ228" i="12"/>
  <c r="BR228" i="12"/>
  <c r="BZ228" i="12"/>
  <c r="CH228" i="12"/>
  <c r="CP228" i="12"/>
  <c r="CX228" i="12"/>
  <c r="DF228" i="12"/>
  <c r="DN228" i="12"/>
  <c r="DV228" i="12"/>
  <c r="ED228" i="12"/>
  <c r="EL228" i="12"/>
  <c r="ET228" i="12"/>
  <c r="K228" i="12"/>
  <c r="T228" i="12"/>
  <c r="AD228" i="12"/>
  <c r="AM228" i="12"/>
  <c r="AV228" i="12"/>
  <c r="BD228" i="12"/>
  <c r="BL228" i="12"/>
  <c r="BT228" i="12"/>
  <c r="CB228" i="12"/>
  <c r="CJ228" i="12"/>
  <c r="CR228" i="12"/>
  <c r="CZ228" i="12"/>
  <c r="DH228" i="12"/>
  <c r="DP228" i="12"/>
  <c r="DX228" i="12"/>
  <c r="EF228" i="12"/>
  <c r="EN228" i="12"/>
  <c r="EV228" i="12"/>
  <c r="DI227" i="12"/>
  <c r="CU227" i="12"/>
  <c r="CF227" i="12"/>
  <c r="BP227" i="12"/>
  <c r="BD227" i="12"/>
  <c r="AM227" i="12"/>
  <c r="EI226" i="12"/>
  <c r="DQ226" i="12"/>
  <c r="CX226" i="12"/>
  <c r="CF226" i="12"/>
  <c r="BN226" i="12"/>
  <c r="AV226" i="12"/>
  <c r="AC226" i="12"/>
  <c r="K226" i="12"/>
  <c r="BO217" i="12"/>
  <c r="ET236" i="12"/>
  <c r="EJ236" i="12"/>
  <c r="EA236" i="12"/>
  <c r="DR236" i="12"/>
  <c r="DI236" i="12"/>
  <c r="CZ236" i="12"/>
  <c r="CQ236" i="12"/>
  <c r="CH236" i="12"/>
  <c r="BX236" i="12"/>
  <c r="BO236" i="12"/>
  <c r="BF236" i="12"/>
  <c r="AW236" i="12"/>
  <c r="AN236" i="12"/>
  <c r="AE236" i="12"/>
  <c r="V236" i="12"/>
  <c r="E236" i="12"/>
  <c r="M236" i="12"/>
  <c r="U236" i="12"/>
  <c r="AC236" i="12"/>
  <c r="AK236" i="12"/>
  <c r="AS236" i="12"/>
  <c r="BA236" i="12"/>
  <c r="BI236" i="12"/>
  <c r="BQ236" i="12"/>
  <c r="BY236" i="12"/>
  <c r="CG236" i="12"/>
  <c r="CO236" i="12"/>
  <c r="CW236" i="12"/>
  <c r="DE236" i="12"/>
  <c r="DM236" i="12"/>
  <c r="DU236" i="12"/>
  <c r="EC236" i="12"/>
  <c r="EK236" i="12"/>
  <c r="ES236" i="12"/>
  <c r="EM232" i="12"/>
  <c r="EC232" i="12"/>
  <c r="DS232" i="12"/>
  <c r="DG232" i="12"/>
  <c r="CW232" i="12"/>
  <c r="CM232" i="12"/>
  <c r="CA232" i="12"/>
  <c r="BQ232" i="12"/>
  <c r="BG232" i="12"/>
  <c r="AU232" i="12"/>
  <c r="AK232" i="12"/>
  <c r="AA232" i="12"/>
  <c r="O232" i="12"/>
  <c r="E232" i="12"/>
  <c r="EQ229" i="12"/>
  <c r="EF229" i="12"/>
  <c r="DR229" i="12"/>
  <c r="DF229" i="12"/>
  <c r="CS229" i="12"/>
  <c r="CE229" i="12"/>
  <c r="BT229" i="12"/>
  <c r="BF229" i="12"/>
  <c r="AT229" i="12"/>
  <c r="AG229" i="12"/>
  <c r="S229" i="12"/>
  <c r="H229" i="12"/>
  <c r="L227" i="12"/>
  <c r="U227" i="12"/>
  <c r="AE227" i="12"/>
  <c r="AN227" i="12"/>
  <c r="EG226" i="12"/>
  <c r="DN226" i="12"/>
  <c r="CV226" i="12"/>
  <c r="CD226" i="12"/>
  <c r="BL226" i="12"/>
  <c r="AS226" i="12"/>
  <c r="AA226" i="12"/>
  <c r="I226" i="12"/>
  <c r="AR217" i="12"/>
  <c r="EV232" i="12"/>
  <c r="EL232" i="12"/>
  <c r="EB232" i="12"/>
  <c r="DP232" i="12"/>
  <c r="DF232" i="12"/>
  <c r="CV232" i="12"/>
  <c r="CJ232" i="12"/>
  <c r="BZ232" i="12"/>
  <c r="BP232" i="12"/>
  <c r="BD232" i="12"/>
  <c r="AT232" i="12"/>
  <c r="AJ232" i="12"/>
  <c r="X232" i="12"/>
  <c r="N232" i="12"/>
  <c r="EP229" i="12"/>
  <c r="ED229" i="12"/>
  <c r="DQ229" i="12"/>
  <c r="DC229" i="12"/>
  <c r="CR229" i="12"/>
  <c r="CD229" i="12"/>
  <c r="BR229" i="12"/>
  <c r="BE229" i="12"/>
  <c r="AQ229" i="12"/>
  <c r="AF229" i="12"/>
  <c r="R229" i="12"/>
  <c r="EX226" i="12"/>
  <c r="EF226" i="12"/>
  <c r="DM226" i="12"/>
  <c r="CU226" i="12"/>
  <c r="CC226" i="12"/>
  <c r="BJ226" i="12"/>
  <c r="AR226" i="12"/>
  <c r="Z226" i="12"/>
  <c r="H226" i="12"/>
  <c r="I232" i="12"/>
  <c r="Q232" i="12"/>
  <c r="Y232" i="12"/>
  <c r="AG232" i="12"/>
  <c r="AO232" i="12"/>
  <c r="AW232" i="12"/>
  <c r="BE232" i="12"/>
  <c r="BM232" i="12"/>
  <c r="BU232" i="12"/>
  <c r="CC232" i="12"/>
  <c r="CK232" i="12"/>
  <c r="CS232" i="12"/>
  <c r="DA232" i="12"/>
  <c r="DI232" i="12"/>
  <c r="DQ232" i="12"/>
  <c r="DY232" i="12"/>
  <c r="EG232" i="12"/>
  <c r="EO232" i="12"/>
  <c r="EW232" i="12"/>
  <c r="J232" i="12"/>
  <c r="R232" i="12"/>
  <c r="Z232" i="12"/>
  <c r="AH232" i="12"/>
  <c r="AP232" i="12"/>
  <c r="AX232" i="12"/>
  <c r="BF232" i="12"/>
  <c r="BN232" i="12"/>
  <c r="BV232" i="12"/>
  <c r="CD232" i="12"/>
  <c r="CL232" i="12"/>
  <c r="CT232" i="12"/>
  <c r="DB232" i="12"/>
  <c r="DJ232" i="12"/>
  <c r="DR232" i="12"/>
  <c r="DZ232" i="12"/>
  <c r="EH232" i="12"/>
  <c r="EP232" i="12"/>
  <c r="EX232" i="12"/>
  <c r="D229" i="12"/>
  <c r="L229" i="12"/>
  <c r="T229" i="12"/>
  <c r="AB229" i="12"/>
  <c r="AJ229" i="12"/>
  <c r="AR229" i="12"/>
  <c r="AZ229" i="12"/>
  <c r="BH229" i="12"/>
  <c r="BP229" i="12"/>
  <c r="BX229" i="12"/>
  <c r="CF229" i="12"/>
  <c r="CN229" i="12"/>
  <c r="CV229" i="12"/>
  <c r="DD229" i="12"/>
  <c r="DL229" i="12"/>
  <c r="DT229" i="12"/>
  <c r="EB229" i="12"/>
  <c r="EJ229" i="12"/>
  <c r="ER229" i="12"/>
  <c r="E229" i="12"/>
  <c r="M229" i="12"/>
  <c r="U229" i="12"/>
  <c r="AC229" i="12"/>
  <c r="AK229" i="12"/>
  <c r="AS229" i="12"/>
  <c r="BA229" i="12"/>
  <c r="BI229" i="12"/>
  <c r="BQ229" i="12"/>
  <c r="BY229" i="12"/>
  <c r="CG229" i="12"/>
  <c r="CO229" i="12"/>
  <c r="CW229" i="12"/>
  <c r="DE229" i="12"/>
  <c r="DM229" i="12"/>
  <c r="DU229" i="12"/>
  <c r="EC229" i="12"/>
  <c r="EK229" i="12"/>
  <c r="ES229" i="12"/>
  <c r="G229" i="12"/>
  <c r="O229" i="12"/>
  <c r="W229" i="12"/>
  <c r="AE229" i="12"/>
  <c r="AM229" i="12"/>
  <c r="AU229" i="12"/>
  <c r="BC229" i="12"/>
  <c r="BK229" i="12"/>
  <c r="BS229" i="12"/>
  <c r="CA229" i="12"/>
  <c r="CI229" i="12"/>
  <c r="CQ229" i="12"/>
  <c r="CY229" i="12"/>
  <c r="DG229" i="12"/>
  <c r="DO229" i="12"/>
  <c r="DW229" i="12"/>
  <c r="EE229" i="12"/>
  <c r="EM229" i="12"/>
  <c r="EU229" i="12"/>
  <c r="EV226" i="12"/>
  <c r="EC226" i="12"/>
  <c r="DK226" i="12"/>
  <c r="CS226" i="12"/>
  <c r="BZ226" i="12"/>
  <c r="BH226" i="12"/>
  <c r="AP226" i="12"/>
  <c r="X226" i="12"/>
  <c r="E226" i="12"/>
  <c r="F217" i="12"/>
  <c r="N217" i="12"/>
  <c r="V217" i="12"/>
  <c r="AD217" i="12"/>
  <c r="AL217" i="12"/>
  <c r="AT217" i="12"/>
  <c r="BB217" i="12"/>
  <c r="BJ217" i="12"/>
  <c r="BR217" i="12"/>
  <c r="BZ217" i="12"/>
  <c r="CH217" i="12"/>
  <c r="CP217" i="12"/>
  <c r="CX217" i="12"/>
  <c r="DF217" i="12"/>
  <c r="DN217" i="12"/>
  <c r="DV217" i="12"/>
  <c r="ED217" i="12"/>
  <c r="EL217" i="12"/>
  <c r="ET217" i="12"/>
  <c r="G217" i="12"/>
  <c r="O217" i="12"/>
  <c r="W217" i="12"/>
  <c r="AE217" i="12"/>
  <c r="AM217" i="12"/>
  <c r="AU217" i="12"/>
  <c r="BC217" i="12"/>
  <c r="BK217" i="12"/>
  <c r="BS217" i="12"/>
  <c r="CA217" i="12"/>
  <c r="CI217" i="12"/>
  <c r="CQ217" i="12"/>
  <c r="CY217" i="12"/>
  <c r="DG217" i="12"/>
  <c r="DO217" i="12"/>
  <c r="DW217" i="12"/>
  <c r="EE217" i="12"/>
  <c r="EM217" i="12"/>
  <c r="EU217" i="12"/>
  <c r="H217" i="12"/>
  <c r="P217" i="12"/>
  <c r="X217" i="12"/>
  <c r="AF217" i="12"/>
  <c r="AN217" i="12"/>
  <c r="AV217" i="12"/>
  <c r="BD217" i="12"/>
  <c r="BL217" i="12"/>
  <c r="BT217" i="12"/>
  <c r="CB217" i="12"/>
  <c r="CJ217" i="12"/>
  <c r="CR217" i="12"/>
  <c r="CZ217" i="12"/>
  <c r="DH217" i="12"/>
  <c r="DP217" i="12"/>
  <c r="DX217" i="12"/>
  <c r="EF217" i="12"/>
  <c r="EN217" i="12"/>
  <c r="EV217" i="12"/>
  <c r="J217" i="12"/>
  <c r="R217" i="12"/>
  <c r="Z217" i="12"/>
  <c r="AH217" i="12"/>
  <c r="AP217" i="12"/>
  <c r="AX217" i="12"/>
  <c r="BF217" i="12"/>
  <c r="BN217" i="12"/>
  <c r="BV217" i="12"/>
  <c r="CD217" i="12"/>
  <c r="CL217" i="12"/>
  <c r="CT217" i="12"/>
  <c r="DB217" i="12"/>
  <c r="DJ217" i="12"/>
  <c r="DR217" i="12"/>
  <c r="DZ217" i="12"/>
  <c r="EH217" i="12"/>
  <c r="EP217" i="12"/>
  <c r="EX217" i="12"/>
  <c r="E217" i="12"/>
  <c r="M217" i="12"/>
  <c r="U217" i="12"/>
  <c r="AC217" i="12"/>
  <c r="AK217" i="12"/>
  <c r="AS217" i="12"/>
  <c r="BA217" i="12"/>
  <c r="BI217" i="12"/>
  <c r="BQ217" i="12"/>
  <c r="BY217" i="12"/>
  <c r="CG217" i="12"/>
  <c r="CO217" i="12"/>
  <c r="CW217" i="12"/>
  <c r="DE217" i="12"/>
  <c r="DM217" i="12"/>
  <c r="DU217" i="12"/>
  <c r="EC217" i="12"/>
  <c r="EK217" i="12"/>
  <c r="ES217" i="12"/>
  <c r="D217" i="12"/>
  <c r="AA217" i="12"/>
  <c r="AW217" i="12"/>
  <c r="BP217" i="12"/>
  <c r="CM217" i="12"/>
  <c r="DI217" i="12"/>
  <c r="EB217" i="12"/>
  <c r="I217" i="12"/>
  <c r="AB217" i="12"/>
  <c r="AY217" i="12"/>
  <c r="BU217" i="12"/>
  <c r="CN217" i="12"/>
  <c r="DK217" i="12"/>
  <c r="EG217" i="12"/>
  <c r="K217" i="12"/>
  <c r="AG217" i="12"/>
  <c r="AZ217" i="12"/>
  <c r="BW217" i="12"/>
  <c r="CS217" i="12"/>
  <c r="DL217" i="12"/>
  <c r="EI217" i="12"/>
  <c r="L217" i="12"/>
  <c r="AI217" i="12"/>
  <c r="BE217" i="12"/>
  <c r="BX217" i="12"/>
  <c r="CU217" i="12"/>
  <c r="DQ217" i="12"/>
  <c r="EJ217" i="12"/>
  <c r="Q217" i="12"/>
  <c r="AJ217" i="12"/>
  <c r="BG217" i="12"/>
  <c r="CC217" i="12"/>
  <c r="CV217" i="12"/>
  <c r="DS217" i="12"/>
  <c r="EO217" i="12"/>
  <c r="S217" i="12"/>
  <c r="AO217" i="12"/>
  <c r="BH217" i="12"/>
  <c r="CE217" i="12"/>
  <c r="DA217" i="12"/>
  <c r="DT217" i="12"/>
  <c r="EQ217" i="12"/>
  <c r="T217" i="12"/>
  <c r="AQ217" i="12"/>
  <c r="BM217" i="12"/>
  <c r="CF217" i="12"/>
  <c r="DC217" i="12"/>
  <c r="DY217" i="12"/>
  <c r="ER217" i="12"/>
  <c r="EP236" i="12"/>
  <c r="EG236" i="12"/>
  <c r="DX236" i="12"/>
  <c r="DO236" i="12"/>
  <c r="DF236" i="12"/>
  <c r="CV236" i="12"/>
  <c r="CM236" i="12"/>
  <c r="CD236" i="12"/>
  <c r="BU236" i="12"/>
  <c r="BL236" i="12"/>
  <c r="BC236" i="12"/>
  <c r="AT236" i="12"/>
  <c r="AJ236" i="12"/>
  <c r="AA236" i="12"/>
  <c r="R236" i="12"/>
  <c r="I236" i="12"/>
  <c r="ER233" i="12"/>
  <c r="EI233" i="12"/>
  <c r="DZ233" i="12"/>
  <c r="DQ233" i="12"/>
  <c r="DG233" i="12"/>
  <c r="CX233" i="12"/>
  <c r="CO233" i="12"/>
  <c r="CE233" i="12"/>
  <c r="BS233" i="12"/>
  <c r="BI233" i="12"/>
  <c r="AY233" i="12"/>
  <c r="AM233" i="12"/>
  <c r="AC233" i="12"/>
  <c r="S233" i="12"/>
  <c r="G233" i="12"/>
  <c r="EZ233" i="12" s="1"/>
  <c r="N232" i="5" s="1"/>
  <c r="ET232" i="12"/>
  <c r="EJ232" i="12"/>
  <c r="DX232" i="12"/>
  <c r="DN232" i="12"/>
  <c r="DD232" i="12"/>
  <c r="CR232" i="12"/>
  <c r="CH232" i="12"/>
  <c r="BX232" i="12"/>
  <c r="BL232" i="12"/>
  <c r="BB232" i="12"/>
  <c r="AR232" i="12"/>
  <c r="AF232" i="12"/>
  <c r="V232" i="12"/>
  <c r="L232" i="12"/>
  <c r="K230" i="12"/>
  <c r="S230" i="12"/>
  <c r="AA230" i="12"/>
  <c r="AI230" i="12"/>
  <c r="AQ230" i="12"/>
  <c r="AY230" i="12"/>
  <c r="BG230" i="12"/>
  <c r="BO230" i="12"/>
  <c r="BW230" i="12"/>
  <c r="CE230" i="12"/>
  <c r="CM230" i="12"/>
  <c r="CU230" i="12"/>
  <c r="DC230" i="12"/>
  <c r="DK230" i="12"/>
  <c r="DS230" i="12"/>
  <c r="EA230" i="12"/>
  <c r="EI230" i="12"/>
  <c r="EQ230" i="12"/>
  <c r="D230" i="12"/>
  <c r="L230" i="12"/>
  <c r="T230" i="12"/>
  <c r="AB230" i="12"/>
  <c r="AJ230" i="12"/>
  <c r="AR230" i="12"/>
  <c r="AZ230" i="12"/>
  <c r="BH230" i="12"/>
  <c r="BP230" i="12"/>
  <c r="BX230" i="12"/>
  <c r="CF230" i="12"/>
  <c r="CN230" i="12"/>
  <c r="CV230" i="12"/>
  <c r="DD230" i="12"/>
  <c r="DL230" i="12"/>
  <c r="DT230" i="12"/>
  <c r="EB230" i="12"/>
  <c r="EJ230" i="12"/>
  <c r="ER230" i="12"/>
  <c r="F230" i="12"/>
  <c r="N230" i="12"/>
  <c r="EN229" i="12"/>
  <c r="DZ229" i="12"/>
  <c r="DN229" i="12"/>
  <c r="DA229" i="12"/>
  <c r="CM229" i="12"/>
  <c r="CB229" i="12"/>
  <c r="BN229" i="12"/>
  <c r="BB229" i="12"/>
  <c r="AO229" i="12"/>
  <c r="AA229" i="12"/>
  <c r="P229" i="12"/>
  <c r="EM228" i="12"/>
  <c r="DZ228" i="12"/>
  <c r="DL228" i="12"/>
  <c r="DA228" i="12"/>
  <c r="CM228" i="12"/>
  <c r="CA228" i="12"/>
  <c r="BN228" i="12"/>
  <c r="AZ228" i="12"/>
  <c r="AN228" i="12"/>
  <c r="X228" i="12"/>
  <c r="J228" i="12"/>
  <c r="ES227" i="12"/>
  <c r="EF227" i="12"/>
  <c r="DQ227" i="12"/>
  <c r="DA227" i="12"/>
  <c r="CN227" i="12"/>
  <c r="BX227" i="12"/>
  <c r="BK227" i="12"/>
  <c r="AV227" i="12"/>
  <c r="AC227" i="12"/>
  <c r="K227" i="12"/>
  <c r="ER226" i="12"/>
  <c r="DZ226" i="12"/>
  <c r="DH226" i="12"/>
  <c r="CO226" i="12"/>
  <c r="BW226" i="12"/>
  <c r="BE226" i="12"/>
  <c r="AL226" i="12"/>
  <c r="T226" i="12"/>
  <c r="I224" i="12"/>
  <c r="Q224" i="12"/>
  <c r="Y224" i="12"/>
  <c r="AG224" i="12"/>
  <c r="AO224" i="12"/>
  <c r="AW224" i="12"/>
  <c r="BE224" i="12"/>
  <c r="BM224" i="12"/>
  <c r="BU224" i="12"/>
  <c r="CC224" i="12"/>
  <c r="CK224" i="12"/>
  <c r="CS224" i="12"/>
  <c r="DA224" i="12"/>
  <c r="DI224" i="12"/>
  <c r="DQ224" i="12"/>
  <c r="DY224" i="12"/>
  <c r="EG224" i="12"/>
  <c r="EO224" i="12"/>
  <c r="EW224" i="12"/>
  <c r="G224" i="12"/>
  <c r="EZ224" i="12" s="1"/>
  <c r="N223" i="5" s="1"/>
  <c r="P224" i="12"/>
  <c r="Z224" i="12"/>
  <c r="AI224" i="12"/>
  <c r="AR224" i="12"/>
  <c r="BA224" i="12"/>
  <c r="BJ224" i="12"/>
  <c r="BS224" i="12"/>
  <c r="CB224" i="12"/>
  <c r="CL224" i="12"/>
  <c r="CU224" i="12"/>
  <c r="DD224" i="12"/>
  <c r="DM224" i="12"/>
  <c r="DV224" i="12"/>
  <c r="EE224" i="12"/>
  <c r="EN224" i="12"/>
  <c r="EX224" i="12"/>
  <c r="H224" i="12"/>
  <c r="R224" i="12"/>
  <c r="AA224" i="12"/>
  <c r="AJ224" i="12"/>
  <c r="AS224" i="12"/>
  <c r="BB224" i="12"/>
  <c r="BK224" i="12"/>
  <c r="BT224" i="12"/>
  <c r="CD224" i="12"/>
  <c r="CM224" i="12"/>
  <c r="CV224" i="12"/>
  <c r="DE224" i="12"/>
  <c r="DN224" i="12"/>
  <c r="DW224" i="12"/>
  <c r="EF224" i="12"/>
  <c r="EP224" i="12"/>
  <c r="J224" i="12"/>
  <c r="S224" i="12"/>
  <c r="AB224" i="12"/>
  <c r="AK224" i="12"/>
  <c r="AT224" i="12"/>
  <c r="BC224" i="12"/>
  <c r="BL224" i="12"/>
  <c r="BV224" i="12"/>
  <c r="CE224" i="12"/>
  <c r="CN224" i="12"/>
  <c r="CW224" i="12"/>
  <c r="DF224" i="12"/>
  <c r="DO224" i="12"/>
  <c r="DX224" i="12"/>
  <c r="EH224" i="12"/>
  <c r="EQ224" i="12"/>
  <c r="K224" i="12"/>
  <c r="T224" i="12"/>
  <c r="AC224" i="12"/>
  <c r="AL224" i="12"/>
  <c r="AU224" i="12"/>
  <c r="BD224" i="12"/>
  <c r="BN224" i="12"/>
  <c r="BW224" i="12"/>
  <c r="CF224" i="12"/>
  <c r="CO224" i="12"/>
  <c r="CX224" i="12"/>
  <c r="DG224" i="12"/>
  <c r="DP224" i="12"/>
  <c r="DZ224" i="12"/>
  <c r="EI224" i="12"/>
  <c r="ER224" i="12"/>
  <c r="E224" i="12"/>
  <c r="N224" i="12"/>
  <c r="W224" i="12"/>
  <c r="AF224" i="12"/>
  <c r="AP224" i="12"/>
  <c r="AY224" i="12"/>
  <c r="BH224" i="12"/>
  <c r="BQ224" i="12"/>
  <c r="BZ224" i="12"/>
  <c r="CI224" i="12"/>
  <c r="CR224" i="12"/>
  <c r="DB224" i="12"/>
  <c r="DK224" i="12"/>
  <c r="DT224" i="12"/>
  <c r="EC224" i="12"/>
  <c r="EL224" i="12"/>
  <c r="EU224" i="12"/>
  <c r="EW217" i="12"/>
  <c r="F227" i="12"/>
  <c r="N227" i="12"/>
  <c r="V227" i="12"/>
  <c r="AD227" i="12"/>
  <c r="AL227" i="12"/>
  <c r="AT227" i="12"/>
  <c r="BB227" i="12"/>
  <c r="BJ227" i="12"/>
  <c r="BR227" i="12"/>
  <c r="BZ227" i="12"/>
  <c r="CH227" i="12"/>
  <c r="CP227" i="12"/>
  <c r="CX227" i="12"/>
  <c r="DF227" i="12"/>
  <c r="DN227" i="12"/>
  <c r="DV227" i="12"/>
  <c r="ED227" i="12"/>
  <c r="EL227" i="12"/>
  <c r="ET227" i="12"/>
  <c r="EX225" i="12"/>
  <c r="EO225" i="12"/>
  <c r="EE225" i="12"/>
  <c r="DV225" i="12"/>
  <c r="DM225" i="12"/>
  <c r="DD225" i="12"/>
  <c r="CU225" i="12"/>
  <c r="CL225" i="12"/>
  <c r="CC225" i="12"/>
  <c r="BS225" i="12"/>
  <c r="BJ225" i="12"/>
  <c r="BA225" i="12"/>
  <c r="AR225" i="12"/>
  <c r="AI225" i="12"/>
  <c r="Z225" i="12"/>
  <c r="Q225" i="12"/>
  <c r="G225" i="12"/>
  <c r="EZ225" i="12" s="1"/>
  <c r="N224" i="5" s="1"/>
  <c r="H223" i="12"/>
  <c r="P223" i="12"/>
  <c r="X223" i="12"/>
  <c r="AF223" i="12"/>
  <c r="AN223" i="12"/>
  <c r="AV223" i="12"/>
  <c r="BD223" i="12"/>
  <c r="BL223" i="12"/>
  <c r="BT223" i="12"/>
  <c r="CB223" i="12"/>
  <c r="CJ223" i="12"/>
  <c r="CR223" i="12"/>
  <c r="CZ223" i="12"/>
  <c r="DH223" i="12"/>
  <c r="DP223" i="12"/>
  <c r="DX223" i="12"/>
  <c r="J223" i="12"/>
  <c r="R223" i="12"/>
  <c r="Z223" i="12"/>
  <c r="AH223" i="12"/>
  <c r="AP223" i="12"/>
  <c r="AX223" i="12"/>
  <c r="BF223" i="12"/>
  <c r="BN223" i="12"/>
  <c r="BV223" i="12"/>
  <c r="CD223" i="12"/>
  <c r="CL223" i="12"/>
  <c r="CT223" i="12"/>
  <c r="DB223" i="12"/>
  <c r="DJ223" i="12"/>
  <c r="DR223" i="12"/>
  <c r="DZ223" i="12"/>
  <c r="EH223" i="12"/>
  <c r="EP223" i="12"/>
  <c r="EX223" i="12"/>
  <c r="EP227" i="12"/>
  <c r="EG227" i="12"/>
  <c r="DX227" i="12"/>
  <c r="DO227" i="12"/>
  <c r="DE227" i="12"/>
  <c r="CV227" i="12"/>
  <c r="CM227" i="12"/>
  <c r="CD227" i="12"/>
  <c r="BU227" i="12"/>
  <c r="BL227" i="12"/>
  <c r="BC227" i="12"/>
  <c r="AS227" i="12"/>
  <c r="AJ227" i="12"/>
  <c r="AA227" i="12"/>
  <c r="R227" i="12"/>
  <c r="I227" i="12"/>
  <c r="ET225" i="12"/>
  <c r="EK225" i="12"/>
  <c r="EB225" i="12"/>
  <c r="DS225" i="12"/>
  <c r="DJ225" i="12"/>
  <c r="DA225" i="12"/>
  <c r="CQ225" i="12"/>
  <c r="CH225" i="12"/>
  <c r="BY225" i="12"/>
  <c r="BP225" i="12"/>
  <c r="BG225" i="12"/>
  <c r="AX225" i="12"/>
  <c r="AO225" i="12"/>
  <c r="AE225" i="12"/>
  <c r="V225" i="12"/>
  <c r="M225" i="12"/>
  <c r="EO223" i="12"/>
  <c r="EF223" i="12"/>
  <c r="DV223" i="12"/>
  <c r="DL223" i="12"/>
  <c r="DA223" i="12"/>
  <c r="CP223" i="12"/>
  <c r="CF223" i="12"/>
  <c r="BU223" i="12"/>
  <c r="BJ223" i="12"/>
  <c r="AZ223" i="12"/>
  <c r="AO223" i="12"/>
  <c r="AD223" i="12"/>
  <c r="T223" i="12"/>
  <c r="I223" i="12"/>
  <c r="EN219" i="12"/>
  <c r="DX219" i="12"/>
  <c r="DH219" i="12"/>
  <c r="CR219" i="12"/>
  <c r="CB219" i="12"/>
  <c r="BL219" i="12"/>
  <c r="AU219" i="12"/>
  <c r="D219" i="12"/>
  <c r="H225" i="12"/>
  <c r="P225" i="12"/>
  <c r="X225" i="12"/>
  <c r="AF225" i="12"/>
  <c r="AN225" i="12"/>
  <c r="AV225" i="12"/>
  <c r="BD225" i="12"/>
  <c r="BL225" i="12"/>
  <c r="BT225" i="12"/>
  <c r="CB225" i="12"/>
  <c r="CJ225" i="12"/>
  <c r="CR225" i="12"/>
  <c r="CZ225" i="12"/>
  <c r="DH225" i="12"/>
  <c r="DP225" i="12"/>
  <c r="DX225" i="12"/>
  <c r="EF225" i="12"/>
  <c r="EN225" i="12"/>
  <c r="EV225" i="12"/>
  <c r="AJ219" i="12"/>
  <c r="AR219" i="12"/>
  <c r="AZ219" i="12"/>
  <c r="BH219" i="12"/>
  <c r="BP219" i="12"/>
  <c r="BX219" i="12"/>
  <c r="CF219" i="12"/>
  <c r="CN219" i="12"/>
  <c r="CV219" i="12"/>
  <c r="DD219" i="12"/>
  <c r="DL219" i="12"/>
  <c r="DT219" i="12"/>
  <c r="EB219" i="12"/>
  <c r="EJ219" i="12"/>
  <c r="ER219" i="12"/>
  <c r="U219" i="12"/>
  <c r="AC219" i="12"/>
  <c r="AK219" i="12"/>
  <c r="AS219" i="12"/>
  <c r="BA219" i="12"/>
  <c r="BI219" i="12"/>
  <c r="BQ219" i="12"/>
  <c r="BY219" i="12"/>
  <c r="CG219" i="12"/>
  <c r="CO219" i="12"/>
  <c r="CW219" i="12"/>
  <c r="DE219" i="12"/>
  <c r="DM219" i="12"/>
  <c r="DU219" i="12"/>
  <c r="EC219" i="12"/>
  <c r="EK219" i="12"/>
  <c r="ES219" i="12"/>
  <c r="H219" i="12"/>
  <c r="P219" i="12"/>
  <c r="X219" i="12"/>
  <c r="AF219" i="12"/>
  <c r="AN219" i="12"/>
  <c r="AV219" i="12"/>
  <c r="K219" i="12"/>
  <c r="S219" i="12"/>
  <c r="AA219" i="12"/>
  <c r="AI219" i="12"/>
  <c r="AQ219" i="12"/>
  <c r="AY219" i="12"/>
  <c r="BG219" i="12"/>
  <c r="BO219" i="12"/>
  <c r="BW219" i="12"/>
  <c r="CE219" i="12"/>
  <c r="CM219" i="12"/>
  <c r="CU219" i="12"/>
  <c r="DC219" i="12"/>
  <c r="DK219" i="12"/>
  <c r="DS219" i="12"/>
  <c r="EA219" i="12"/>
  <c r="EI219" i="12"/>
  <c r="EQ219" i="12"/>
  <c r="EW227" i="12"/>
  <c r="EN227" i="12"/>
  <c r="EE227" i="12"/>
  <c r="DU227" i="12"/>
  <c r="DL227" i="12"/>
  <c r="DC227" i="12"/>
  <c r="CT227" i="12"/>
  <c r="CK227" i="12"/>
  <c r="CB227" i="12"/>
  <c r="BS227" i="12"/>
  <c r="BI227" i="12"/>
  <c r="AZ227" i="12"/>
  <c r="AQ227" i="12"/>
  <c r="AH227" i="12"/>
  <c r="Y227" i="12"/>
  <c r="P227" i="12"/>
  <c r="G227" i="12"/>
  <c r="ER225" i="12"/>
  <c r="EI225" i="12"/>
  <c r="DZ225" i="12"/>
  <c r="DQ225" i="12"/>
  <c r="DG225" i="12"/>
  <c r="CX225" i="12"/>
  <c r="CO225" i="12"/>
  <c r="CF225" i="12"/>
  <c r="BW225" i="12"/>
  <c r="BN225" i="12"/>
  <c r="BE225" i="12"/>
  <c r="AU225" i="12"/>
  <c r="AL225" i="12"/>
  <c r="AC225" i="12"/>
  <c r="T225" i="12"/>
  <c r="K225" i="12"/>
  <c r="EV223" i="12"/>
  <c r="EM223" i="12"/>
  <c r="ED223" i="12"/>
  <c r="DT223" i="12"/>
  <c r="DI223" i="12"/>
  <c r="CX223" i="12"/>
  <c r="CN223" i="12"/>
  <c r="CC223" i="12"/>
  <c r="BR223" i="12"/>
  <c r="BH223" i="12"/>
  <c r="AW223" i="12"/>
  <c r="AL223" i="12"/>
  <c r="AB223" i="12"/>
  <c r="Q223" i="12"/>
  <c r="F223" i="12"/>
  <c r="EX219" i="12"/>
  <c r="EH219" i="12"/>
  <c r="DR219" i="12"/>
  <c r="DB219" i="12"/>
  <c r="CL219" i="12"/>
  <c r="BV219" i="12"/>
  <c r="BF219" i="12"/>
  <c r="AO219" i="12"/>
  <c r="R219" i="12"/>
  <c r="E218" i="12"/>
  <c r="M218" i="12"/>
  <c r="U218" i="12"/>
  <c r="AC218" i="12"/>
  <c r="AK218" i="12"/>
  <c r="AS218" i="12"/>
  <c r="BA218" i="12"/>
  <c r="BI218" i="12"/>
  <c r="BQ218" i="12"/>
  <c r="BY218" i="12"/>
  <c r="CG218" i="12"/>
  <c r="CO218" i="12"/>
  <c r="CW218" i="12"/>
  <c r="DE218" i="12"/>
  <c r="DM218" i="12"/>
  <c r="DU218" i="12"/>
  <c r="EC218" i="12"/>
  <c r="EK218" i="12"/>
  <c r="ES218" i="12"/>
  <c r="F218" i="12"/>
  <c r="N218" i="12"/>
  <c r="V218" i="12"/>
  <c r="AD218" i="12"/>
  <c r="AL218" i="12"/>
  <c r="AT218" i="12"/>
  <c r="BB218" i="12"/>
  <c r="BJ218" i="12"/>
  <c r="BR218" i="12"/>
  <c r="BZ218" i="12"/>
  <c r="CH218" i="12"/>
  <c r="CP218" i="12"/>
  <c r="CX218" i="12"/>
  <c r="DF218" i="12"/>
  <c r="DN218" i="12"/>
  <c r="DV218" i="12"/>
  <c r="ED218" i="12"/>
  <c r="EL218" i="12"/>
  <c r="ET218" i="12"/>
  <c r="G218" i="12"/>
  <c r="O218" i="12"/>
  <c r="W218" i="12"/>
  <c r="AE218" i="12"/>
  <c r="AM218" i="12"/>
  <c r="AU218" i="12"/>
  <c r="BC218" i="12"/>
  <c r="BK218" i="12"/>
  <c r="BS218" i="12"/>
  <c r="CA218" i="12"/>
  <c r="CI218" i="12"/>
  <c r="CQ218" i="12"/>
  <c r="CY218" i="12"/>
  <c r="DG218" i="12"/>
  <c r="DO218" i="12"/>
  <c r="DW218" i="12"/>
  <c r="EE218" i="12"/>
  <c r="EM218" i="12"/>
  <c r="EU218" i="12"/>
  <c r="I218" i="12"/>
  <c r="Q218" i="12"/>
  <c r="Y218" i="12"/>
  <c r="AG218" i="12"/>
  <c r="AO218" i="12"/>
  <c r="AW218" i="12"/>
  <c r="BE218" i="12"/>
  <c r="BM218" i="12"/>
  <c r="BU218" i="12"/>
  <c r="CC218" i="12"/>
  <c r="CK218" i="12"/>
  <c r="CS218" i="12"/>
  <c r="DA218" i="12"/>
  <c r="DI218" i="12"/>
  <c r="DQ218" i="12"/>
  <c r="DY218" i="12"/>
  <c r="EG218" i="12"/>
  <c r="EO218" i="12"/>
  <c r="EW218" i="12"/>
  <c r="D218" i="12"/>
  <c r="L218" i="12"/>
  <c r="T218" i="12"/>
  <c r="AB218" i="12"/>
  <c r="AJ218" i="12"/>
  <c r="AR218" i="12"/>
  <c r="AZ218" i="12"/>
  <c r="BH218" i="12"/>
  <c r="BP218" i="12"/>
  <c r="BX218" i="12"/>
  <c r="CF218" i="12"/>
  <c r="CN218" i="12"/>
  <c r="CV218" i="12"/>
  <c r="DD218" i="12"/>
  <c r="DL218" i="12"/>
  <c r="DT218" i="12"/>
  <c r="EB218" i="12"/>
  <c r="EJ218" i="12"/>
  <c r="ER218" i="12"/>
  <c r="L216" i="12"/>
  <c r="U216" i="12"/>
  <c r="AD216" i="12"/>
  <c r="AM216" i="12"/>
  <c r="AV216" i="12"/>
  <c r="BF216" i="12"/>
  <c r="BO216" i="12"/>
  <c r="BX216" i="12"/>
  <c r="CG216" i="12"/>
  <c r="CP216" i="12"/>
  <c r="CY216" i="12"/>
  <c r="DH216" i="12"/>
  <c r="DR216" i="12"/>
  <c r="EA216" i="12"/>
  <c r="EI216" i="12"/>
  <c r="EQ216" i="12"/>
  <c r="EX231" i="12"/>
  <c r="EP231" i="12"/>
  <c r="EH231" i="12"/>
  <c r="DZ231" i="12"/>
  <c r="DR231" i="12"/>
  <c r="DJ231" i="12"/>
  <c r="DB231" i="12"/>
  <c r="CT231" i="12"/>
  <c r="CL231" i="12"/>
  <c r="CD231" i="12"/>
  <c r="BV231" i="12"/>
  <c r="BN231" i="12"/>
  <c r="BF231" i="12"/>
  <c r="AX231" i="12"/>
  <c r="AP231" i="12"/>
  <c r="AH231" i="12"/>
  <c r="Z231" i="12"/>
  <c r="R231" i="12"/>
  <c r="EZ231" i="12" s="1"/>
  <c r="N230" i="5" s="1"/>
  <c r="EV227" i="12"/>
  <c r="EM227" i="12"/>
  <c r="EC227" i="12"/>
  <c r="DT227" i="12"/>
  <c r="DK227" i="12"/>
  <c r="DB227" i="12"/>
  <c r="CS227" i="12"/>
  <c r="CJ227" i="12"/>
  <c r="CA227" i="12"/>
  <c r="BQ227" i="12"/>
  <c r="BH227" i="12"/>
  <c r="AY227" i="12"/>
  <c r="AP227" i="12"/>
  <c r="AG227" i="12"/>
  <c r="X227" i="12"/>
  <c r="O227" i="12"/>
  <c r="E227" i="12"/>
  <c r="EZ227" i="12" s="1"/>
  <c r="N226" i="5" s="1"/>
  <c r="G226" i="12"/>
  <c r="O226" i="12"/>
  <c r="W226" i="12"/>
  <c r="AE226" i="12"/>
  <c r="AM226" i="12"/>
  <c r="AU226" i="12"/>
  <c r="BC226" i="12"/>
  <c r="BK226" i="12"/>
  <c r="BS226" i="12"/>
  <c r="CA226" i="12"/>
  <c r="CI226" i="12"/>
  <c r="CQ226" i="12"/>
  <c r="CY226" i="12"/>
  <c r="DG226" i="12"/>
  <c r="DO226" i="12"/>
  <c r="DW226" i="12"/>
  <c r="EE226" i="12"/>
  <c r="EM226" i="12"/>
  <c r="EU226" i="12"/>
  <c r="EQ225" i="12"/>
  <c r="EH225" i="12"/>
  <c r="DY225" i="12"/>
  <c r="DO225" i="12"/>
  <c r="DF225" i="12"/>
  <c r="CW225" i="12"/>
  <c r="CN225" i="12"/>
  <c r="CE225" i="12"/>
  <c r="BV225" i="12"/>
  <c r="BM225" i="12"/>
  <c r="BC225" i="12"/>
  <c r="AT225" i="12"/>
  <c r="AK225" i="12"/>
  <c r="AB225" i="12"/>
  <c r="S225" i="12"/>
  <c r="J225" i="12"/>
  <c r="EU223" i="12"/>
  <c r="EL223" i="12"/>
  <c r="EC223" i="12"/>
  <c r="DS223" i="12"/>
  <c r="DG223" i="12"/>
  <c r="CW223" i="12"/>
  <c r="CM223" i="12"/>
  <c r="CA223" i="12"/>
  <c r="BQ223" i="12"/>
  <c r="BG223" i="12"/>
  <c r="AU223" i="12"/>
  <c r="AK223" i="12"/>
  <c r="AA223" i="12"/>
  <c r="O223" i="12"/>
  <c r="E223" i="12"/>
  <c r="EZ223" i="12" s="1"/>
  <c r="N222" i="5" s="1"/>
  <c r="EW219" i="12"/>
  <c r="EG219" i="12"/>
  <c r="DQ219" i="12"/>
  <c r="DA219" i="12"/>
  <c r="CK219" i="12"/>
  <c r="BU219" i="12"/>
  <c r="BE219" i="12"/>
  <c r="AM219" i="12"/>
  <c r="Q219" i="12"/>
  <c r="EV218" i="12"/>
  <c r="DZ218" i="12"/>
  <c r="DC218" i="12"/>
  <c r="CJ218" i="12"/>
  <c r="BN218" i="12"/>
  <c r="AQ218" i="12"/>
  <c r="X218" i="12"/>
  <c r="EJ216" i="12"/>
  <c r="DK216" i="12"/>
  <c r="CO216" i="12"/>
  <c r="BP216" i="12"/>
  <c r="AP216" i="12"/>
  <c r="T216" i="12"/>
  <c r="ET216" i="12"/>
  <c r="EL216" i="12"/>
  <c r="ED216" i="12"/>
  <c r="DU216" i="12"/>
  <c r="DL216" i="12"/>
  <c r="DC216" i="12"/>
  <c r="CT216" i="12"/>
  <c r="CJ216" i="12"/>
  <c r="CA216" i="12"/>
  <c r="BR216" i="12"/>
  <c r="BI216" i="12"/>
  <c r="AZ216" i="12"/>
  <c r="AQ216" i="12"/>
  <c r="AH216" i="12"/>
  <c r="X216" i="12"/>
  <c r="O216" i="12"/>
  <c r="ET215" i="12"/>
  <c r="EK215" i="12"/>
  <c r="EB215" i="12"/>
  <c r="DS215" i="12"/>
  <c r="DI215" i="12"/>
  <c r="CZ215" i="12"/>
  <c r="CQ215" i="12"/>
  <c r="CH215" i="12"/>
  <c r="BY215" i="12"/>
  <c r="BP215" i="12"/>
  <c r="BG215" i="12"/>
  <c r="AW215" i="12"/>
  <c r="AN215" i="12"/>
  <c r="AE215" i="12"/>
  <c r="V215" i="12"/>
  <c r="M215" i="12"/>
  <c r="ES214" i="12"/>
  <c r="EJ214" i="12"/>
  <c r="DZ214" i="12"/>
  <c r="DQ214" i="12"/>
  <c r="DH214" i="12"/>
  <c r="CY214" i="12"/>
  <c r="CP214" i="12"/>
  <c r="CG214" i="12"/>
  <c r="BX214" i="12"/>
  <c r="BN214" i="12"/>
  <c r="BE214" i="12"/>
  <c r="AV214" i="12"/>
  <c r="AM214" i="12"/>
  <c r="AD214" i="12"/>
  <c r="U214" i="12"/>
  <c r="DX209" i="12"/>
  <c r="CT209" i="12"/>
  <c r="BU209" i="12"/>
  <c r="AP209" i="12"/>
  <c r="L209" i="12"/>
  <c r="J215" i="12"/>
  <c r="R215" i="12"/>
  <c r="Z215" i="12"/>
  <c r="AH215" i="12"/>
  <c r="AP215" i="12"/>
  <c r="AX215" i="12"/>
  <c r="BF215" i="12"/>
  <c r="BN215" i="12"/>
  <c r="BV215" i="12"/>
  <c r="CD215" i="12"/>
  <c r="CL215" i="12"/>
  <c r="CT215" i="12"/>
  <c r="DB215" i="12"/>
  <c r="DJ215" i="12"/>
  <c r="DR215" i="12"/>
  <c r="DZ215" i="12"/>
  <c r="EH215" i="12"/>
  <c r="EP215" i="12"/>
  <c r="EX215" i="12"/>
  <c r="K214" i="12"/>
  <c r="S214" i="12"/>
  <c r="AA214" i="12"/>
  <c r="AI214" i="12"/>
  <c r="AQ214" i="12"/>
  <c r="AY214" i="12"/>
  <c r="BG214" i="12"/>
  <c r="BO214" i="12"/>
  <c r="BW214" i="12"/>
  <c r="CE214" i="12"/>
  <c r="CM214" i="12"/>
  <c r="CU214" i="12"/>
  <c r="DC214" i="12"/>
  <c r="DK214" i="12"/>
  <c r="DS214" i="12"/>
  <c r="EA214" i="12"/>
  <c r="EI214" i="12"/>
  <c r="EQ214" i="12"/>
  <c r="EV209" i="12"/>
  <c r="DU209" i="12"/>
  <c r="CR209" i="12"/>
  <c r="BN209" i="12"/>
  <c r="AO209" i="12"/>
  <c r="J209" i="12"/>
  <c r="I216" i="12"/>
  <c r="Q216" i="12"/>
  <c r="Y216" i="12"/>
  <c r="AG216" i="12"/>
  <c r="AO216" i="12"/>
  <c r="AW216" i="12"/>
  <c r="BE216" i="12"/>
  <c r="BM216" i="12"/>
  <c r="BU216" i="12"/>
  <c r="CC216" i="12"/>
  <c r="CK216" i="12"/>
  <c r="CS216" i="12"/>
  <c r="DA216" i="12"/>
  <c r="DI216" i="12"/>
  <c r="DQ216" i="12"/>
  <c r="DY216" i="12"/>
  <c r="EG215" i="12"/>
  <c r="DX215" i="12"/>
  <c r="DO215" i="12"/>
  <c r="DF215" i="12"/>
  <c r="CW215" i="12"/>
  <c r="CN215" i="12"/>
  <c r="CE215" i="12"/>
  <c r="BU215" i="12"/>
  <c r="BL215" i="12"/>
  <c r="BC215" i="12"/>
  <c r="AT215" i="12"/>
  <c r="AK215" i="12"/>
  <c r="AB215" i="12"/>
  <c r="S215" i="12"/>
  <c r="I215" i="12"/>
  <c r="AJ214" i="12"/>
  <c r="Z214" i="12"/>
  <c r="Q214" i="12"/>
  <c r="H214" i="12"/>
  <c r="EQ209" i="12"/>
  <c r="DL209" i="12"/>
  <c r="CJ209" i="12"/>
  <c r="BI209" i="12"/>
  <c r="D209" i="12"/>
  <c r="M209" i="12"/>
  <c r="Y209" i="12"/>
  <c r="AI209" i="12"/>
  <c r="AS209" i="12"/>
  <c r="BE209" i="12"/>
  <c r="BO209" i="12"/>
  <c r="BY209" i="12"/>
  <c r="CK209" i="12"/>
  <c r="CU209" i="12"/>
  <c r="DE209" i="12"/>
  <c r="DQ209" i="12"/>
  <c r="EA209" i="12"/>
  <c r="EK209" i="12"/>
  <c r="EW209" i="12"/>
  <c r="AJ209" i="12"/>
  <c r="AV209" i="12"/>
  <c r="BF209" i="12"/>
  <c r="BP209" i="12"/>
  <c r="CB209" i="12"/>
  <c r="CL209" i="12"/>
  <c r="CV209" i="12"/>
  <c r="DH209" i="12"/>
  <c r="DR209" i="12"/>
  <c r="EB209" i="12"/>
  <c r="EN209" i="12"/>
  <c r="EX209" i="12"/>
  <c r="H209" i="12"/>
  <c r="R209" i="12"/>
  <c r="AB209" i="12"/>
  <c r="AN209" i="12"/>
  <c r="AX209" i="12"/>
  <c r="BH209" i="12"/>
  <c r="BT209" i="12"/>
  <c r="CD209" i="12"/>
  <c r="CN209" i="12"/>
  <c r="CZ209" i="12"/>
  <c r="DJ209" i="12"/>
  <c r="DT209" i="12"/>
  <c r="EF209" i="12"/>
  <c r="EP209" i="12"/>
  <c r="K209" i="12"/>
  <c r="U209" i="12"/>
  <c r="AG209" i="12"/>
  <c r="AQ209" i="12"/>
  <c r="BA209" i="12"/>
  <c r="BM209" i="12"/>
  <c r="BW209" i="12"/>
  <c r="CG209" i="12"/>
  <c r="CS209" i="12"/>
  <c r="DC209" i="12"/>
  <c r="DM209" i="12"/>
  <c r="DY209" i="12"/>
  <c r="EI209" i="12"/>
  <c r="ES209" i="12"/>
  <c r="EQ222" i="12"/>
  <c r="EI222" i="12"/>
  <c r="EA222" i="12"/>
  <c r="DS222" i="12"/>
  <c r="DK222" i="12"/>
  <c r="DC222" i="12"/>
  <c r="CU222" i="12"/>
  <c r="CM222" i="12"/>
  <c r="CE222" i="12"/>
  <c r="BW222" i="12"/>
  <c r="BO222" i="12"/>
  <c r="BG222" i="12"/>
  <c r="AY222" i="12"/>
  <c r="AQ222" i="12"/>
  <c r="AI222" i="12"/>
  <c r="AA222" i="12"/>
  <c r="S222" i="12"/>
  <c r="K222" i="12"/>
  <c r="EZ222" i="12" s="1"/>
  <c r="N221" i="5" s="1"/>
  <c r="ER221" i="12"/>
  <c r="EJ221" i="12"/>
  <c r="EB221" i="12"/>
  <c r="DT221" i="12"/>
  <c r="DL221" i="12"/>
  <c r="DD221" i="12"/>
  <c r="CV221" i="12"/>
  <c r="CN221" i="12"/>
  <c r="CF221" i="12"/>
  <c r="BX221" i="12"/>
  <c r="BP221" i="12"/>
  <c r="BH221" i="12"/>
  <c r="AZ221" i="12"/>
  <c r="AR221" i="12"/>
  <c r="AJ221" i="12"/>
  <c r="AB221" i="12"/>
  <c r="T221" i="12"/>
  <c r="L221" i="12"/>
  <c r="D221" i="12"/>
  <c r="ES220" i="12"/>
  <c r="EK220" i="12"/>
  <c r="EC220" i="12"/>
  <c r="DU220" i="12"/>
  <c r="DM220" i="12"/>
  <c r="DE220" i="12"/>
  <c r="CW220" i="12"/>
  <c r="CO220" i="12"/>
  <c r="CG220" i="12"/>
  <c r="BY220" i="12"/>
  <c r="BQ220" i="12"/>
  <c r="BI220" i="12"/>
  <c r="BA220" i="12"/>
  <c r="AS220" i="12"/>
  <c r="AK220" i="12"/>
  <c r="AC220" i="12"/>
  <c r="U220" i="12"/>
  <c r="M220" i="12"/>
  <c r="ET219" i="12"/>
  <c r="EL219" i="12"/>
  <c r="ED219" i="12"/>
  <c r="DV219" i="12"/>
  <c r="DN219" i="12"/>
  <c r="DF219" i="12"/>
  <c r="CX219" i="12"/>
  <c r="CP219" i="12"/>
  <c r="CH219" i="12"/>
  <c r="BZ219" i="12"/>
  <c r="BR219" i="12"/>
  <c r="BJ219" i="12"/>
  <c r="BB219" i="12"/>
  <c r="AT219" i="12"/>
  <c r="AL219" i="12"/>
  <c r="AD219" i="12"/>
  <c r="V219" i="12"/>
  <c r="N219" i="12"/>
  <c r="F219" i="12"/>
  <c r="EW216" i="12"/>
  <c r="EO216" i="12"/>
  <c r="EG216" i="12"/>
  <c r="DX216" i="12"/>
  <c r="DO216" i="12"/>
  <c r="DF216" i="12"/>
  <c r="CW216" i="12"/>
  <c r="CN216" i="12"/>
  <c r="CE216" i="12"/>
  <c r="BV216" i="12"/>
  <c r="BL216" i="12"/>
  <c r="BC216" i="12"/>
  <c r="AT216" i="12"/>
  <c r="AK216" i="12"/>
  <c r="AB216" i="12"/>
  <c r="S216" i="12"/>
  <c r="J216" i="12"/>
  <c r="EW215" i="12"/>
  <c r="EN215" i="12"/>
  <c r="EE215" i="12"/>
  <c r="DV215" i="12"/>
  <c r="DM215" i="12"/>
  <c r="DD215" i="12"/>
  <c r="CU215" i="12"/>
  <c r="CK215" i="12"/>
  <c r="CB215" i="12"/>
  <c r="BS215" i="12"/>
  <c r="BJ215" i="12"/>
  <c r="BA215" i="12"/>
  <c r="AR215" i="12"/>
  <c r="AI215" i="12"/>
  <c r="Y215" i="12"/>
  <c r="P215" i="12"/>
  <c r="G215" i="12"/>
  <c r="EV214" i="12"/>
  <c r="EM214" i="12"/>
  <c r="ED214" i="12"/>
  <c r="DU214" i="12"/>
  <c r="DL214" i="12"/>
  <c r="DB214" i="12"/>
  <c r="CS214" i="12"/>
  <c r="CJ214" i="12"/>
  <c r="CA214" i="12"/>
  <c r="BR214" i="12"/>
  <c r="BI214" i="12"/>
  <c r="AZ214" i="12"/>
  <c r="AP214" i="12"/>
  <c r="AG214" i="12"/>
  <c r="X214" i="12"/>
  <c r="O214" i="12"/>
  <c r="F214" i="12"/>
  <c r="EU213" i="12"/>
  <c r="EL213" i="12"/>
  <c r="EC213" i="12"/>
  <c r="DS213" i="12"/>
  <c r="DJ213" i="12"/>
  <c r="DA213" i="12"/>
  <c r="CR213" i="12"/>
  <c r="CI213" i="12"/>
  <c r="BZ213" i="12"/>
  <c r="BQ213" i="12"/>
  <c r="BG213" i="12"/>
  <c r="AX213" i="12"/>
  <c r="AO213" i="12"/>
  <c r="AF213" i="12"/>
  <c r="W213" i="12"/>
  <c r="N213" i="12"/>
  <c r="CF212" i="12"/>
  <c r="BW212" i="12"/>
  <c r="BN212" i="12"/>
  <c r="BE212" i="12"/>
  <c r="AU212" i="12"/>
  <c r="AI212" i="12"/>
  <c r="Y212" i="12"/>
  <c r="D212" i="12"/>
  <c r="L212" i="12"/>
  <c r="T212" i="12"/>
  <c r="AB212" i="12"/>
  <c r="AJ212" i="12"/>
  <c r="AR212" i="12"/>
  <c r="AZ212" i="12"/>
  <c r="E212" i="12"/>
  <c r="M212" i="12"/>
  <c r="U212" i="12"/>
  <c r="AC212" i="12"/>
  <c r="AK212" i="12"/>
  <c r="AS212" i="12"/>
  <c r="BA212" i="12"/>
  <c r="BI212" i="12"/>
  <c r="BQ212" i="12"/>
  <c r="BY212" i="12"/>
  <c r="CG212" i="12"/>
  <c r="CO212" i="12"/>
  <c r="CW212" i="12"/>
  <c r="DE212" i="12"/>
  <c r="DM212" i="12"/>
  <c r="DU212" i="12"/>
  <c r="EC212" i="12"/>
  <c r="EK212" i="12"/>
  <c r="ES212" i="12"/>
  <c r="EH209" i="12"/>
  <c r="DD209" i="12"/>
  <c r="CE209" i="12"/>
  <c r="AZ209" i="12"/>
  <c r="X209" i="12"/>
  <c r="D220" i="12"/>
  <c r="M219" i="12"/>
  <c r="E219" i="12"/>
  <c r="EV216" i="12"/>
  <c r="EN216" i="12"/>
  <c r="EF216" i="12"/>
  <c r="DW216" i="12"/>
  <c r="DN216" i="12"/>
  <c r="DE216" i="12"/>
  <c r="CV216" i="12"/>
  <c r="CM216" i="12"/>
  <c r="CD216" i="12"/>
  <c r="BT216" i="12"/>
  <c r="BK216" i="12"/>
  <c r="BB216" i="12"/>
  <c r="AS216" i="12"/>
  <c r="AJ216" i="12"/>
  <c r="AA216" i="12"/>
  <c r="R216" i="12"/>
  <c r="H216" i="12"/>
  <c r="EV215" i="12"/>
  <c r="EM215" i="12"/>
  <c r="ED215" i="12"/>
  <c r="DU215" i="12"/>
  <c r="DL215" i="12"/>
  <c r="DC215" i="12"/>
  <c r="CS215" i="12"/>
  <c r="CJ215" i="12"/>
  <c r="CA215" i="12"/>
  <c r="BR215" i="12"/>
  <c r="BI215" i="12"/>
  <c r="AZ215" i="12"/>
  <c r="AQ215" i="12"/>
  <c r="AG215" i="12"/>
  <c r="X215" i="12"/>
  <c r="O215" i="12"/>
  <c r="F215" i="12"/>
  <c r="EU214" i="12"/>
  <c r="EL214" i="12"/>
  <c r="EC214" i="12"/>
  <c r="DT214" i="12"/>
  <c r="DJ214" i="12"/>
  <c r="DA214" i="12"/>
  <c r="CR214" i="12"/>
  <c r="CI214" i="12"/>
  <c r="BZ214" i="12"/>
  <c r="BQ214" i="12"/>
  <c r="BH214" i="12"/>
  <c r="AX214" i="12"/>
  <c r="AO214" i="12"/>
  <c r="AF214" i="12"/>
  <c r="W214" i="12"/>
  <c r="N214" i="12"/>
  <c r="E214" i="12"/>
  <c r="D213" i="12"/>
  <c r="L213" i="12"/>
  <c r="T213" i="12"/>
  <c r="AB213" i="12"/>
  <c r="AJ213" i="12"/>
  <c r="AR213" i="12"/>
  <c r="AZ213" i="12"/>
  <c r="BH213" i="12"/>
  <c r="BP213" i="12"/>
  <c r="BX213" i="12"/>
  <c r="CF213" i="12"/>
  <c r="CN213" i="12"/>
  <c r="CV213" i="12"/>
  <c r="DD213" i="12"/>
  <c r="DL213" i="12"/>
  <c r="DT213" i="12"/>
  <c r="EB213" i="12"/>
  <c r="EJ213" i="12"/>
  <c r="ER213" i="12"/>
  <c r="EG209" i="12"/>
  <c r="DB209" i="12"/>
  <c r="BX209" i="12"/>
  <c r="AY209" i="12"/>
  <c r="T209" i="12"/>
  <c r="EW222" i="12"/>
  <c r="EO222" i="12"/>
  <c r="EG222" i="12"/>
  <c r="DY222" i="12"/>
  <c r="DQ222" i="12"/>
  <c r="DI222" i="12"/>
  <c r="DA222" i="12"/>
  <c r="CS222" i="12"/>
  <c r="CK222" i="12"/>
  <c r="CC222" i="12"/>
  <c r="BU222" i="12"/>
  <c r="BM222" i="12"/>
  <c r="BE222" i="12"/>
  <c r="AW222" i="12"/>
  <c r="AO222" i="12"/>
  <c r="AG222" i="12"/>
  <c r="Y222" i="12"/>
  <c r="Q222" i="12"/>
  <c r="CD221" i="12"/>
  <c r="BV221" i="12"/>
  <c r="BN221" i="12"/>
  <c r="BF221" i="12"/>
  <c r="AX221" i="12"/>
  <c r="AP221" i="12"/>
  <c r="AH221" i="12"/>
  <c r="Z221" i="12"/>
  <c r="R221" i="12"/>
  <c r="S220" i="12"/>
  <c r="AB219" i="12"/>
  <c r="T219" i="12"/>
  <c r="L219" i="12"/>
  <c r="EU216" i="12"/>
  <c r="EM216" i="12"/>
  <c r="EE216" i="12"/>
  <c r="DV216" i="12"/>
  <c r="DM216" i="12"/>
  <c r="DD216" i="12"/>
  <c r="CU216" i="12"/>
  <c r="CL216" i="12"/>
  <c r="CB216" i="12"/>
  <c r="BS216" i="12"/>
  <c r="BJ216" i="12"/>
  <c r="BA216" i="12"/>
  <c r="AR216" i="12"/>
  <c r="AI216" i="12"/>
  <c r="Z216" i="12"/>
  <c r="P216" i="12"/>
  <c r="G216" i="12"/>
  <c r="EZ216" i="12" s="1"/>
  <c r="N215" i="5" s="1"/>
  <c r="EU215" i="12"/>
  <c r="EL215" i="12"/>
  <c r="EC215" i="12"/>
  <c r="DT215" i="12"/>
  <c r="DK215" i="12"/>
  <c r="DA215" i="12"/>
  <c r="CR215" i="12"/>
  <c r="CI215" i="12"/>
  <c r="BZ215" i="12"/>
  <c r="BQ215" i="12"/>
  <c r="BH215" i="12"/>
  <c r="AY215" i="12"/>
  <c r="AO215" i="12"/>
  <c r="AF215" i="12"/>
  <c r="W215" i="12"/>
  <c r="N215" i="12"/>
  <c r="E215" i="12"/>
  <c r="EZ215" i="12" s="1"/>
  <c r="N214" i="5" s="1"/>
  <c r="ET214" i="12"/>
  <c r="EK214" i="12"/>
  <c r="EB214" i="12"/>
  <c r="DR214" i="12"/>
  <c r="DI214" i="12"/>
  <c r="CZ214" i="12"/>
  <c r="CQ214" i="12"/>
  <c r="CH214" i="12"/>
  <c r="BY214" i="12"/>
  <c r="BP214" i="12"/>
  <c r="BF214" i="12"/>
  <c r="AW214" i="12"/>
  <c r="AN214" i="12"/>
  <c r="AE214" i="12"/>
  <c r="V214" i="12"/>
  <c r="M214" i="12"/>
  <c r="D214" i="12"/>
  <c r="DZ209" i="12"/>
  <c r="DA209" i="12"/>
  <c r="BV209" i="12"/>
  <c r="AR209" i="12"/>
  <c r="S209" i="12"/>
  <c r="EV205" i="12"/>
  <c r="EF205" i="12"/>
  <c r="DO205" i="12"/>
  <c r="CW205" i="12"/>
  <c r="CE205" i="12"/>
  <c r="BL205" i="12"/>
  <c r="AT205" i="12"/>
  <c r="AA205" i="12"/>
  <c r="J205" i="12"/>
  <c r="R205" i="12"/>
  <c r="Z205" i="12"/>
  <c r="AH205" i="12"/>
  <c r="AP205" i="12"/>
  <c r="AX205" i="12"/>
  <c r="BF205" i="12"/>
  <c r="BN205" i="12"/>
  <c r="BV205" i="12"/>
  <c r="CD205" i="12"/>
  <c r="CL205" i="12"/>
  <c r="CT205" i="12"/>
  <c r="DB205" i="12"/>
  <c r="DJ205" i="12"/>
  <c r="DR205" i="12"/>
  <c r="D205" i="12"/>
  <c r="L205" i="12"/>
  <c r="T205" i="12"/>
  <c r="AB205" i="12"/>
  <c r="H205" i="12"/>
  <c r="S205" i="12"/>
  <c r="AD205" i="12"/>
  <c r="AM205" i="12"/>
  <c r="AV205" i="12"/>
  <c r="BE205" i="12"/>
  <c r="BO205" i="12"/>
  <c r="BX205" i="12"/>
  <c r="CG205" i="12"/>
  <c r="CP205" i="12"/>
  <c r="CY205" i="12"/>
  <c r="DH205" i="12"/>
  <c r="DQ205" i="12"/>
  <c r="DZ205" i="12"/>
  <c r="EH205" i="12"/>
  <c r="EP205" i="12"/>
  <c r="EX205" i="12"/>
  <c r="I205" i="12"/>
  <c r="U205" i="12"/>
  <c r="AE205" i="12"/>
  <c r="AN205" i="12"/>
  <c r="AW205" i="12"/>
  <c r="BG205" i="12"/>
  <c r="BP205" i="12"/>
  <c r="BY205" i="12"/>
  <c r="CH205" i="12"/>
  <c r="CQ205" i="12"/>
  <c r="CZ205" i="12"/>
  <c r="DI205" i="12"/>
  <c r="DS205" i="12"/>
  <c r="EA205" i="12"/>
  <c r="EI205" i="12"/>
  <c r="EQ205" i="12"/>
  <c r="K205" i="12"/>
  <c r="V205" i="12"/>
  <c r="AF205" i="12"/>
  <c r="AO205" i="12"/>
  <c r="AY205" i="12"/>
  <c r="BH205" i="12"/>
  <c r="BQ205" i="12"/>
  <c r="BZ205" i="12"/>
  <c r="CI205" i="12"/>
  <c r="CR205" i="12"/>
  <c r="DA205" i="12"/>
  <c r="DK205" i="12"/>
  <c r="DT205" i="12"/>
  <c r="EB205" i="12"/>
  <c r="EJ205" i="12"/>
  <c r="ER205" i="12"/>
  <c r="M205" i="12"/>
  <c r="W205" i="12"/>
  <c r="AG205" i="12"/>
  <c r="AQ205" i="12"/>
  <c r="AZ205" i="12"/>
  <c r="BI205" i="12"/>
  <c r="BR205" i="12"/>
  <c r="CA205" i="12"/>
  <c r="CJ205" i="12"/>
  <c r="CS205" i="12"/>
  <c r="DC205" i="12"/>
  <c r="DL205" i="12"/>
  <c r="DU205" i="12"/>
  <c r="EC205" i="12"/>
  <c r="EK205" i="12"/>
  <c r="ES205" i="12"/>
  <c r="E210" i="12"/>
  <c r="M210" i="12"/>
  <c r="U210" i="12"/>
  <c r="AC210" i="12"/>
  <c r="AK210" i="12"/>
  <c r="AS210" i="12"/>
  <c r="BA210" i="12"/>
  <c r="BI210" i="12"/>
  <c r="F210" i="12"/>
  <c r="N210" i="12"/>
  <c r="V210" i="12"/>
  <c r="AD210" i="12"/>
  <c r="AL210" i="12"/>
  <c r="AT210" i="12"/>
  <c r="BB210" i="12"/>
  <c r="BJ210" i="12"/>
  <c r="BR210" i="12"/>
  <c r="BZ210" i="12"/>
  <c r="CH210" i="12"/>
  <c r="CP210" i="12"/>
  <c r="CX210" i="12"/>
  <c r="DF210" i="12"/>
  <c r="DN210" i="12"/>
  <c r="DV210" i="12"/>
  <c r="ED210" i="12"/>
  <c r="EL210" i="12"/>
  <c r="ET210" i="12"/>
  <c r="EO205" i="12"/>
  <c r="DY205" i="12"/>
  <c r="DG205" i="12"/>
  <c r="CO205" i="12"/>
  <c r="BW205" i="12"/>
  <c r="BD205" i="12"/>
  <c r="AL205" i="12"/>
  <c r="Q205" i="12"/>
  <c r="F203" i="12"/>
  <c r="EZ203" i="12" s="1"/>
  <c r="N202" i="5" s="1"/>
  <c r="N203" i="12"/>
  <c r="V203" i="12"/>
  <c r="AD203" i="12"/>
  <c r="AL203" i="12"/>
  <c r="AT203" i="12"/>
  <c r="BB203" i="12"/>
  <c r="BJ203" i="12"/>
  <c r="BR203" i="12"/>
  <c r="BZ203" i="12"/>
  <c r="CH203" i="12"/>
  <c r="CP203" i="12"/>
  <c r="CX203" i="12"/>
  <c r="DF203" i="12"/>
  <c r="DN203" i="12"/>
  <c r="DV203" i="12"/>
  <c r="ED203" i="12"/>
  <c r="EL203" i="12"/>
  <c r="ET203" i="12"/>
  <c r="I203" i="12"/>
  <c r="R203" i="12"/>
  <c r="AA203" i="12"/>
  <c r="AJ203" i="12"/>
  <c r="AS203" i="12"/>
  <c r="BC203" i="12"/>
  <c r="BL203" i="12"/>
  <c r="BU203" i="12"/>
  <c r="CD203" i="12"/>
  <c r="CM203" i="12"/>
  <c r="CV203" i="12"/>
  <c r="DE203" i="12"/>
  <c r="DO203" i="12"/>
  <c r="DX203" i="12"/>
  <c r="EG203" i="12"/>
  <c r="EP203" i="12"/>
  <c r="K203" i="12"/>
  <c r="T203" i="12"/>
  <c r="AC203" i="12"/>
  <c r="AM203" i="12"/>
  <c r="AV203" i="12"/>
  <c r="BE203" i="12"/>
  <c r="BN203" i="12"/>
  <c r="BW203" i="12"/>
  <c r="CF203" i="12"/>
  <c r="CO203" i="12"/>
  <c r="CY203" i="12"/>
  <c r="DH203" i="12"/>
  <c r="DQ203" i="12"/>
  <c r="DZ203" i="12"/>
  <c r="EI203" i="12"/>
  <c r="ER203" i="12"/>
  <c r="G203" i="12"/>
  <c r="P203" i="12"/>
  <c r="Y203" i="12"/>
  <c r="AH203" i="12"/>
  <c r="AQ203" i="12"/>
  <c r="AZ203" i="12"/>
  <c r="BI203" i="12"/>
  <c r="BS203" i="12"/>
  <c r="CB203" i="12"/>
  <c r="CK203" i="12"/>
  <c r="CT203" i="12"/>
  <c r="DC203" i="12"/>
  <c r="DL203" i="12"/>
  <c r="J203" i="12"/>
  <c r="X203" i="12"/>
  <c r="AN203" i="12"/>
  <c r="BA203" i="12"/>
  <c r="BP203" i="12"/>
  <c r="CE203" i="12"/>
  <c r="CS203" i="12"/>
  <c r="DI203" i="12"/>
  <c r="DU203" i="12"/>
  <c r="EH203" i="12"/>
  <c r="EU203" i="12"/>
  <c r="L203" i="12"/>
  <c r="Z203" i="12"/>
  <c r="AO203" i="12"/>
  <c r="BD203" i="12"/>
  <c r="BQ203" i="12"/>
  <c r="CG203" i="12"/>
  <c r="CU203" i="12"/>
  <c r="DJ203" i="12"/>
  <c r="DW203" i="12"/>
  <c r="EJ203" i="12"/>
  <c r="EV203" i="12"/>
  <c r="M203" i="12"/>
  <c r="AB203" i="12"/>
  <c r="AP203" i="12"/>
  <c r="BF203" i="12"/>
  <c r="BT203" i="12"/>
  <c r="CI203" i="12"/>
  <c r="CW203" i="12"/>
  <c r="DK203" i="12"/>
  <c r="DY203" i="12"/>
  <c r="EK203" i="12"/>
  <c r="EW203" i="12"/>
  <c r="O203" i="12"/>
  <c r="AE203" i="12"/>
  <c r="AR203" i="12"/>
  <c r="BG203" i="12"/>
  <c r="BV203" i="12"/>
  <c r="CJ203" i="12"/>
  <c r="CZ203" i="12"/>
  <c r="DM203" i="12"/>
  <c r="EA203" i="12"/>
  <c r="EM203" i="12"/>
  <c r="EX203" i="12"/>
  <c r="ET211" i="12"/>
  <c r="EL211" i="12"/>
  <c r="EB211" i="12"/>
  <c r="DS211" i="12"/>
  <c r="DJ211" i="12"/>
  <c r="DA211" i="12"/>
  <c r="CR211" i="12"/>
  <c r="CI211" i="12"/>
  <c r="BZ211" i="12"/>
  <c r="BP211" i="12"/>
  <c r="BG211" i="12"/>
  <c r="AX211" i="12"/>
  <c r="AO211" i="12"/>
  <c r="AF211" i="12"/>
  <c r="W211" i="12"/>
  <c r="N211" i="12"/>
  <c r="ER210" i="12"/>
  <c r="EI210" i="12"/>
  <c r="DZ210" i="12"/>
  <c r="DQ210" i="12"/>
  <c r="DH210" i="12"/>
  <c r="CY210" i="12"/>
  <c r="CO210" i="12"/>
  <c r="CF210" i="12"/>
  <c r="BW210" i="12"/>
  <c r="BN210" i="12"/>
  <c r="BD210" i="12"/>
  <c r="AR210" i="12"/>
  <c r="AH210" i="12"/>
  <c r="X210" i="12"/>
  <c r="L210" i="12"/>
  <c r="EO209" i="12"/>
  <c r="EC209" i="12"/>
  <c r="DS209" i="12"/>
  <c r="DI209" i="12"/>
  <c r="CW209" i="12"/>
  <c r="CM209" i="12"/>
  <c r="CC209" i="12"/>
  <c r="BQ209" i="12"/>
  <c r="BG209" i="12"/>
  <c r="AW209" i="12"/>
  <c r="AK209" i="12"/>
  <c r="AA209" i="12"/>
  <c r="Q209" i="12"/>
  <c r="E209" i="12"/>
  <c r="G208" i="12"/>
  <c r="EZ208" i="12" s="1"/>
  <c r="N207" i="5" s="1"/>
  <c r="O208" i="12"/>
  <c r="W208" i="12"/>
  <c r="AE208" i="12"/>
  <c r="AM208" i="12"/>
  <c r="AU208" i="12"/>
  <c r="BC208" i="12"/>
  <c r="BK208" i="12"/>
  <c r="BS208" i="12"/>
  <c r="CA208" i="12"/>
  <c r="CI208" i="12"/>
  <c r="CQ208" i="12"/>
  <c r="CY208" i="12"/>
  <c r="DG208" i="12"/>
  <c r="DO208" i="12"/>
  <c r="DW208" i="12"/>
  <c r="EE208" i="12"/>
  <c r="EM208" i="12"/>
  <c r="EU208" i="12"/>
  <c r="H208" i="12"/>
  <c r="P208" i="12"/>
  <c r="X208" i="12"/>
  <c r="AF208" i="12"/>
  <c r="AN208" i="12"/>
  <c r="AV208" i="12"/>
  <c r="BD208" i="12"/>
  <c r="BL208" i="12"/>
  <c r="BT208" i="12"/>
  <c r="CB208" i="12"/>
  <c r="CJ208" i="12"/>
  <c r="CR208" i="12"/>
  <c r="CZ208" i="12"/>
  <c r="DH208" i="12"/>
  <c r="DP208" i="12"/>
  <c r="DX208" i="12"/>
  <c r="EF208" i="12"/>
  <c r="EN208" i="12"/>
  <c r="EV208" i="12"/>
  <c r="J208" i="12"/>
  <c r="R208" i="12"/>
  <c r="Z208" i="12"/>
  <c r="AH208" i="12"/>
  <c r="AP208" i="12"/>
  <c r="EM207" i="12"/>
  <c r="EB207" i="12"/>
  <c r="DN207" i="12"/>
  <c r="DB207" i="12"/>
  <c r="CO207" i="12"/>
  <c r="CA207" i="12"/>
  <c r="BP207" i="12"/>
  <c r="BB207" i="12"/>
  <c r="AP207" i="12"/>
  <c r="AC207" i="12"/>
  <c r="O207" i="12"/>
  <c r="EN205" i="12"/>
  <c r="DX205" i="12"/>
  <c r="DF205" i="12"/>
  <c r="CN205" i="12"/>
  <c r="BU205" i="12"/>
  <c r="BC205" i="12"/>
  <c r="AK205" i="12"/>
  <c r="P205" i="12"/>
  <c r="EU204" i="12"/>
  <c r="DX204" i="12"/>
  <c r="CZ204" i="12"/>
  <c r="CB204" i="12"/>
  <c r="BC204" i="12"/>
  <c r="AE204" i="12"/>
  <c r="EF203" i="12"/>
  <c r="DG203" i="12"/>
  <c r="CC203" i="12"/>
  <c r="AY203" i="12"/>
  <c r="W203" i="12"/>
  <c r="AW211" i="12"/>
  <c r="AN211" i="12"/>
  <c r="AE211" i="12"/>
  <c r="V211" i="12"/>
  <c r="E211" i="12"/>
  <c r="EZ211" i="12" s="1"/>
  <c r="N210" i="5" s="1"/>
  <c r="M211" i="12"/>
  <c r="U211" i="12"/>
  <c r="AC211" i="12"/>
  <c r="AK211" i="12"/>
  <c r="AS211" i="12"/>
  <c r="BA211" i="12"/>
  <c r="BI211" i="12"/>
  <c r="BQ211" i="12"/>
  <c r="BY211" i="12"/>
  <c r="CG211" i="12"/>
  <c r="CO211" i="12"/>
  <c r="CW211" i="12"/>
  <c r="DE211" i="12"/>
  <c r="DM211" i="12"/>
  <c r="DU211" i="12"/>
  <c r="EC211" i="12"/>
  <c r="EK211" i="12"/>
  <c r="EQ210" i="12"/>
  <c r="EH210" i="12"/>
  <c r="DY210" i="12"/>
  <c r="DP210" i="12"/>
  <c r="DG210" i="12"/>
  <c r="CW210" i="12"/>
  <c r="CN210" i="12"/>
  <c r="CE210" i="12"/>
  <c r="BV210" i="12"/>
  <c r="BM210" i="12"/>
  <c r="BC210" i="12"/>
  <c r="AQ210" i="12"/>
  <c r="AG210" i="12"/>
  <c r="W210" i="12"/>
  <c r="K210" i="12"/>
  <c r="Z209" i="12"/>
  <c r="P209" i="12"/>
  <c r="EM205" i="12"/>
  <c r="DW205" i="12"/>
  <c r="DE205" i="12"/>
  <c r="CM205" i="12"/>
  <c r="BT205" i="12"/>
  <c r="BB205" i="12"/>
  <c r="AJ205" i="12"/>
  <c r="O205" i="12"/>
  <c r="EE203" i="12"/>
  <c r="DD203" i="12"/>
  <c r="CA203" i="12"/>
  <c r="AX203" i="12"/>
  <c r="U203" i="12"/>
  <c r="EP210" i="12"/>
  <c r="EG210" i="12"/>
  <c r="DX210" i="12"/>
  <c r="DO210" i="12"/>
  <c r="DE210" i="12"/>
  <c r="CV210" i="12"/>
  <c r="CM210" i="12"/>
  <c r="CD210" i="12"/>
  <c r="BU210" i="12"/>
  <c r="BL210" i="12"/>
  <c r="AZ210" i="12"/>
  <c r="AP210" i="12"/>
  <c r="AF210" i="12"/>
  <c r="T210" i="12"/>
  <c r="J210" i="12"/>
  <c r="EZ210" i="12" s="1"/>
  <c r="N209" i="5" s="1"/>
  <c r="F209" i="12"/>
  <c r="N209" i="12"/>
  <c r="V209" i="12"/>
  <c r="AD209" i="12"/>
  <c r="AL209" i="12"/>
  <c r="AT209" i="12"/>
  <c r="BB209" i="12"/>
  <c r="BJ209" i="12"/>
  <c r="BR209" i="12"/>
  <c r="BZ209" i="12"/>
  <c r="CH209" i="12"/>
  <c r="CP209" i="12"/>
  <c r="CX209" i="12"/>
  <c r="DF209" i="12"/>
  <c r="DN209" i="12"/>
  <c r="DV209" i="12"/>
  <c r="ED209" i="12"/>
  <c r="EL209" i="12"/>
  <c r="ET209" i="12"/>
  <c r="G209" i="12"/>
  <c r="O209" i="12"/>
  <c r="W209" i="12"/>
  <c r="AE209" i="12"/>
  <c r="AM209" i="12"/>
  <c r="AU209" i="12"/>
  <c r="BC209" i="12"/>
  <c r="BK209" i="12"/>
  <c r="BS209" i="12"/>
  <c r="CA209" i="12"/>
  <c r="CI209" i="12"/>
  <c r="CQ209" i="12"/>
  <c r="CY209" i="12"/>
  <c r="DG209" i="12"/>
  <c r="DO209" i="12"/>
  <c r="DW209" i="12"/>
  <c r="EE209" i="12"/>
  <c r="EM209" i="12"/>
  <c r="EU209" i="12"/>
  <c r="K207" i="12"/>
  <c r="S207" i="12"/>
  <c r="AA207" i="12"/>
  <c r="AI207" i="12"/>
  <c r="AQ207" i="12"/>
  <c r="AY207" i="12"/>
  <c r="BG207" i="12"/>
  <c r="BO207" i="12"/>
  <c r="BW207" i="12"/>
  <c r="CE207" i="12"/>
  <c r="CM207" i="12"/>
  <c r="CU207" i="12"/>
  <c r="DC207" i="12"/>
  <c r="DK207" i="12"/>
  <c r="DS207" i="12"/>
  <c r="EA207" i="12"/>
  <c r="EI207" i="12"/>
  <c r="EQ207" i="12"/>
  <c r="EL205" i="12"/>
  <c r="DV205" i="12"/>
  <c r="DD205" i="12"/>
  <c r="CK205" i="12"/>
  <c r="BS205" i="12"/>
  <c r="BA205" i="12"/>
  <c r="AI205" i="12"/>
  <c r="N205" i="12"/>
  <c r="E204" i="12"/>
  <c r="M204" i="12"/>
  <c r="U204" i="12"/>
  <c r="AC204" i="12"/>
  <c r="AK204" i="12"/>
  <c r="AS204" i="12"/>
  <c r="BA204" i="12"/>
  <c r="BI204" i="12"/>
  <c r="BQ204" i="12"/>
  <c r="BY204" i="12"/>
  <c r="CG204" i="12"/>
  <c r="CO204" i="12"/>
  <c r="CW204" i="12"/>
  <c r="DE204" i="12"/>
  <c r="DM204" i="12"/>
  <c r="DU204" i="12"/>
  <c r="EC204" i="12"/>
  <c r="K204" i="12"/>
  <c r="T204" i="12"/>
  <c r="AD204" i="12"/>
  <c r="AM204" i="12"/>
  <c r="AV204" i="12"/>
  <c r="BE204" i="12"/>
  <c r="BN204" i="12"/>
  <c r="BW204" i="12"/>
  <c r="CF204" i="12"/>
  <c r="CP204" i="12"/>
  <c r="CY204" i="12"/>
  <c r="DH204" i="12"/>
  <c r="DQ204" i="12"/>
  <c r="DZ204" i="12"/>
  <c r="EI204" i="12"/>
  <c r="EQ204" i="12"/>
  <c r="D204" i="12"/>
  <c r="N204" i="12"/>
  <c r="W204" i="12"/>
  <c r="AF204" i="12"/>
  <c r="AO204" i="12"/>
  <c r="AX204" i="12"/>
  <c r="BG204" i="12"/>
  <c r="BP204" i="12"/>
  <c r="BZ204" i="12"/>
  <c r="CI204" i="12"/>
  <c r="CR204" i="12"/>
  <c r="DA204" i="12"/>
  <c r="DJ204" i="12"/>
  <c r="DS204" i="12"/>
  <c r="EB204" i="12"/>
  <c r="EK204" i="12"/>
  <c r="ES204" i="12"/>
  <c r="H204" i="12"/>
  <c r="S204" i="12"/>
  <c r="AG204" i="12"/>
  <c r="AR204" i="12"/>
  <c r="BD204" i="12"/>
  <c r="BR204" i="12"/>
  <c r="CC204" i="12"/>
  <c r="CN204" i="12"/>
  <c r="DB204" i="12"/>
  <c r="DN204" i="12"/>
  <c r="DY204" i="12"/>
  <c r="EL204" i="12"/>
  <c r="EV204" i="12"/>
  <c r="I204" i="12"/>
  <c r="V204" i="12"/>
  <c r="AH204" i="12"/>
  <c r="AT204" i="12"/>
  <c r="BF204" i="12"/>
  <c r="BS204" i="12"/>
  <c r="CD204" i="12"/>
  <c r="CQ204" i="12"/>
  <c r="DC204" i="12"/>
  <c r="DO204" i="12"/>
  <c r="EA204" i="12"/>
  <c r="EM204" i="12"/>
  <c r="EW204" i="12"/>
  <c r="J204" i="12"/>
  <c r="X204" i="12"/>
  <c r="AI204" i="12"/>
  <c r="AU204" i="12"/>
  <c r="BH204" i="12"/>
  <c r="BT204" i="12"/>
  <c r="CE204" i="12"/>
  <c r="CS204" i="12"/>
  <c r="DD204" i="12"/>
  <c r="DP204" i="12"/>
  <c r="ED204" i="12"/>
  <c r="EN204" i="12"/>
  <c r="EX204" i="12"/>
  <c r="L204" i="12"/>
  <c r="Y204" i="12"/>
  <c r="AJ204" i="12"/>
  <c r="AW204" i="12"/>
  <c r="BJ204" i="12"/>
  <c r="BU204" i="12"/>
  <c r="CH204" i="12"/>
  <c r="CT204" i="12"/>
  <c r="DF204" i="12"/>
  <c r="DR204" i="12"/>
  <c r="EE204" i="12"/>
  <c r="EO204" i="12"/>
  <c r="EC203" i="12"/>
  <c r="DB203" i="12"/>
  <c r="BY203" i="12"/>
  <c r="AW203" i="12"/>
  <c r="S203" i="12"/>
  <c r="S202" i="12"/>
  <c r="AG202" i="12"/>
  <c r="AV202" i="12"/>
  <c r="BJ202" i="12"/>
  <c r="BX202" i="12"/>
  <c r="CN202" i="12"/>
  <c r="DB202" i="12"/>
  <c r="DQ202" i="12"/>
  <c r="EF202" i="12"/>
  <c r="ES202" i="12"/>
  <c r="T202" i="12"/>
  <c r="AI202" i="12"/>
  <c r="AW202" i="12"/>
  <c r="BM202" i="12"/>
  <c r="BZ202" i="12"/>
  <c r="CO202" i="12"/>
  <c r="DD202" i="12"/>
  <c r="DR202" i="12"/>
  <c r="EH202" i="12"/>
  <c r="EV202" i="12"/>
  <c r="H202" i="12"/>
  <c r="U202" i="12"/>
  <c r="AK202" i="12"/>
  <c r="AY202" i="12"/>
  <c r="BN202" i="12"/>
  <c r="CC202" i="12"/>
  <c r="CP202" i="12"/>
  <c r="DF202" i="12"/>
  <c r="DT202" i="12"/>
  <c r="EI202" i="12"/>
  <c r="EX202" i="12"/>
  <c r="J202" i="12"/>
  <c r="X202" i="12"/>
  <c r="AL202" i="12"/>
  <c r="BA202" i="12"/>
  <c r="BO202" i="12"/>
  <c r="CE202" i="12"/>
  <c r="CS202" i="12"/>
  <c r="DH202" i="12"/>
  <c r="DV202" i="12"/>
  <c r="EJ202" i="12"/>
  <c r="J200" i="12"/>
  <c r="R200" i="12"/>
  <c r="Z200" i="12"/>
  <c r="F200" i="12"/>
  <c r="O200" i="12"/>
  <c r="X200" i="12"/>
  <c r="AG200" i="12"/>
  <c r="AO200" i="12"/>
  <c r="AW200" i="12"/>
  <c r="BE200" i="12"/>
  <c r="BM200" i="12"/>
  <c r="BU200" i="12"/>
  <c r="CC200" i="12"/>
  <c r="CK200" i="12"/>
  <c r="CS200" i="12"/>
  <c r="DA200" i="12"/>
  <c r="DI200" i="12"/>
  <c r="DQ200" i="12"/>
  <c r="DY200" i="12"/>
  <c r="EG200" i="12"/>
  <c r="EO200" i="12"/>
  <c r="EW200" i="12"/>
  <c r="G200" i="12"/>
  <c r="Q200" i="12"/>
  <c r="AB200" i="12"/>
  <c r="AK200" i="12"/>
  <c r="AT200" i="12"/>
  <c r="BC200" i="12"/>
  <c r="BL200" i="12"/>
  <c r="BV200" i="12"/>
  <c r="CE200" i="12"/>
  <c r="CN200" i="12"/>
  <c r="CW200" i="12"/>
  <c r="DF200" i="12"/>
  <c r="DO200" i="12"/>
  <c r="DX200" i="12"/>
  <c r="EH200" i="12"/>
  <c r="EQ200" i="12"/>
  <c r="H200" i="12"/>
  <c r="S200" i="12"/>
  <c r="AC200" i="12"/>
  <c r="AL200" i="12"/>
  <c r="AU200" i="12"/>
  <c r="BD200" i="12"/>
  <c r="BN200" i="12"/>
  <c r="BW200" i="12"/>
  <c r="CF200" i="12"/>
  <c r="CO200" i="12"/>
  <c r="CX200" i="12"/>
  <c r="DG200" i="12"/>
  <c r="DP200" i="12"/>
  <c r="DZ200" i="12"/>
  <c r="EI200" i="12"/>
  <c r="ER200" i="12"/>
  <c r="K200" i="12"/>
  <c r="U200" i="12"/>
  <c r="AE200" i="12"/>
  <c r="AN200" i="12"/>
  <c r="AX200" i="12"/>
  <c r="BG200" i="12"/>
  <c r="BP200" i="12"/>
  <c r="BY200" i="12"/>
  <c r="CH200" i="12"/>
  <c r="CQ200" i="12"/>
  <c r="CZ200" i="12"/>
  <c r="DJ200" i="12"/>
  <c r="DS200" i="12"/>
  <c r="EB200" i="12"/>
  <c r="EK200" i="12"/>
  <c r="ET200" i="12"/>
  <c r="L200" i="12"/>
  <c r="V200" i="12"/>
  <c r="AF200" i="12"/>
  <c r="AP200" i="12"/>
  <c r="AY200" i="12"/>
  <c r="BH200" i="12"/>
  <c r="BQ200" i="12"/>
  <c r="BZ200" i="12"/>
  <c r="CI200" i="12"/>
  <c r="CR200" i="12"/>
  <c r="DB200" i="12"/>
  <c r="DK200" i="12"/>
  <c r="DT200" i="12"/>
  <c r="EC200" i="12"/>
  <c r="EL200" i="12"/>
  <c r="EU200" i="12"/>
  <c r="E200" i="12"/>
  <c r="P200" i="12"/>
  <c r="AA200" i="12"/>
  <c r="AJ200" i="12"/>
  <c r="AS200" i="12"/>
  <c r="BB200" i="12"/>
  <c r="BK200" i="12"/>
  <c r="BT200" i="12"/>
  <c r="CD200" i="12"/>
  <c r="CM200" i="12"/>
  <c r="CV200" i="12"/>
  <c r="DE200" i="12"/>
  <c r="DN200" i="12"/>
  <c r="DW200" i="12"/>
  <c r="EF200" i="12"/>
  <c r="EP200" i="12"/>
  <c r="EM200" i="12"/>
  <c r="DM200" i="12"/>
  <c r="CP200" i="12"/>
  <c r="BR200" i="12"/>
  <c r="AR200" i="12"/>
  <c r="T200" i="12"/>
  <c r="ER206" i="12"/>
  <c r="EJ206" i="12"/>
  <c r="EB206" i="12"/>
  <c r="DT206" i="12"/>
  <c r="DL206" i="12"/>
  <c r="DD206" i="12"/>
  <c r="CV206" i="12"/>
  <c r="CN206" i="12"/>
  <c r="CF206" i="12"/>
  <c r="BX206" i="12"/>
  <c r="BP206" i="12"/>
  <c r="BH206" i="12"/>
  <c r="AZ206" i="12"/>
  <c r="AR206" i="12"/>
  <c r="AJ206" i="12"/>
  <c r="AB206" i="12"/>
  <c r="T206" i="12"/>
  <c r="L206" i="12"/>
  <c r="D206" i="12"/>
  <c r="EJ200" i="12"/>
  <c r="DL200" i="12"/>
  <c r="CL200" i="12"/>
  <c r="BO200" i="12"/>
  <c r="AQ200" i="12"/>
  <c r="N200" i="12"/>
  <c r="EE200" i="12"/>
  <c r="DH200" i="12"/>
  <c r="CJ200" i="12"/>
  <c r="BJ200" i="12"/>
  <c r="AM200" i="12"/>
  <c r="M200" i="12"/>
  <c r="EW207" i="12"/>
  <c r="EO207" i="12"/>
  <c r="EG207" i="12"/>
  <c r="DY207" i="12"/>
  <c r="DQ207" i="12"/>
  <c r="DI207" i="12"/>
  <c r="DA207" i="12"/>
  <c r="CS207" i="12"/>
  <c r="CK207" i="12"/>
  <c r="CC207" i="12"/>
  <c r="BU207" i="12"/>
  <c r="BM207" i="12"/>
  <c r="BE207" i="12"/>
  <c r="AW207" i="12"/>
  <c r="AO207" i="12"/>
  <c r="AG207" i="12"/>
  <c r="Y207" i="12"/>
  <c r="Q207" i="12"/>
  <c r="I207" i="12"/>
  <c r="EZ207" i="12" s="1"/>
  <c r="N206" i="5" s="1"/>
  <c r="EX206" i="12"/>
  <c r="EP206" i="12"/>
  <c r="EH206" i="12"/>
  <c r="DZ206" i="12"/>
  <c r="DR206" i="12"/>
  <c r="DJ206" i="12"/>
  <c r="DB206" i="12"/>
  <c r="CT206" i="12"/>
  <c r="CL206" i="12"/>
  <c r="CD206" i="12"/>
  <c r="BV206" i="12"/>
  <c r="BN206" i="12"/>
  <c r="BF206" i="12"/>
  <c r="AX206" i="12"/>
  <c r="AP206" i="12"/>
  <c r="AH206" i="12"/>
  <c r="Z206" i="12"/>
  <c r="R206" i="12"/>
  <c r="J206" i="12"/>
  <c r="ED200" i="12"/>
  <c r="DD200" i="12"/>
  <c r="CG200" i="12"/>
  <c r="BI200" i="12"/>
  <c r="AI200" i="12"/>
  <c r="I200" i="12"/>
  <c r="EV207" i="12"/>
  <c r="EN207" i="12"/>
  <c r="EF207" i="12"/>
  <c r="DX207" i="12"/>
  <c r="DP207" i="12"/>
  <c r="DH207" i="12"/>
  <c r="CZ207" i="12"/>
  <c r="CR207" i="12"/>
  <c r="CJ207" i="12"/>
  <c r="CB207" i="12"/>
  <c r="BT207" i="12"/>
  <c r="BL207" i="12"/>
  <c r="BD207" i="12"/>
  <c r="AV207" i="12"/>
  <c r="AN207" i="12"/>
  <c r="AF207" i="12"/>
  <c r="X207" i="12"/>
  <c r="P207" i="12"/>
  <c r="EW206" i="12"/>
  <c r="EO206" i="12"/>
  <c r="EG206" i="12"/>
  <c r="DY206" i="12"/>
  <c r="DQ206" i="12"/>
  <c r="DI206" i="12"/>
  <c r="DA206" i="12"/>
  <c r="CS206" i="12"/>
  <c r="CK206" i="12"/>
  <c r="CC206" i="12"/>
  <c r="BU206" i="12"/>
  <c r="BM206" i="12"/>
  <c r="BE206" i="12"/>
  <c r="AW206" i="12"/>
  <c r="AO206" i="12"/>
  <c r="AG206" i="12"/>
  <c r="Y206" i="12"/>
  <c r="Q206" i="12"/>
  <c r="G202" i="12"/>
  <c r="O202" i="12"/>
  <c r="W202" i="12"/>
  <c r="AE202" i="12"/>
  <c r="AM202" i="12"/>
  <c r="AU202" i="12"/>
  <c r="BC202" i="12"/>
  <c r="BK202" i="12"/>
  <c r="BS202" i="12"/>
  <c r="CA202" i="12"/>
  <c r="CI202" i="12"/>
  <c r="CQ202" i="12"/>
  <c r="CY202" i="12"/>
  <c r="DG202" i="12"/>
  <c r="DO202" i="12"/>
  <c r="DW202" i="12"/>
  <c r="EE202" i="12"/>
  <c r="EM202" i="12"/>
  <c r="EU202" i="12"/>
  <c r="F202" i="12"/>
  <c r="P202" i="12"/>
  <c r="Y202" i="12"/>
  <c r="AH202" i="12"/>
  <c r="AQ202" i="12"/>
  <c r="AZ202" i="12"/>
  <c r="BI202" i="12"/>
  <c r="BR202" i="12"/>
  <c r="CB202" i="12"/>
  <c r="CK202" i="12"/>
  <c r="CT202" i="12"/>
  <c r="DC202" i="12"/>
  <c r="DL202" i="12"/>
  <c r="DU202" i="12"/>
  <c r="ED202" i="12"/>
  <c r="EN202" i="12"/>
  <c r="EW202" i="12"/>
  <c r="I202" i="12"/>
  <c r="R202" i="12"/>
  <c r="AA202" i="12"/>
  <c r="AJ202" i="12"/>
  <c r="AS202" i="12"/>
  <c r="BB202" i="12"/>
  <c r="BL202" i="12"/>
  <c r="BU202" i="12"/>
  <c r="CD202" i="12"/>
  <c r="CM202" i="12"/>
  <c r="CV202" i="12"/>
  <c r="DE202" i="12"/>
  <c r="DN202" i="12"/>
  <c r="DX202" i="12"/>
  <c r="EG202" i="12"/>
  <c r="EP202" i="12"/>
  <c r="D202" i="12"/>
  <c r="M202" i="12"/>
  <c r="V202" i="12"/>
  <c r="AF202" i="12"/>
  <c r="AO202" i="12"/>
  <c r="AX202" i="12"/>
  <c r="BG202" i="12"/>
  <c r="BP202" i="12"/>
  <c r="BY202" i="12"/>
  <c r="CH202" i="12"/>
  <c r="CR202" i="12"/>
  <c r="DA202" i="12"/>
  <c r="DJ202" i="12"/>
  <c r="DS202" i="12"/>
  <c r="EB202" i="12"/>
  <c r="EK202" i="12"/>
  <c r="ET202" i="12"/>
  <c r="EX200" i="12"/>
  <c r="EA200" i="12"/>
  <c r="DC200" i="12"/>
  <c r="CB200" i="12"/>
  <c r="BF200" i="12"/>
  <c r="AH200" i="12"/>
  <c r="D200" i="12"/>
  <c r="DZ201" i="12"/>
  <c r="DQ201" i="12"/>
  <c r="DG201" i="12"/>
  <c r="CX201" i="12"/>
  <c r="CO201" i="12"/>
  <c r="CF201" i="12"/>
  <c r="BW201" i="12"/>
  <c r="BN201" i="12"/>
  <c r="BE201" i="12"/>
  <c r="AU201" i="12"/>
  <c r="AL201" i="12"/>
  <c r="AC201" i="12"/>
  <c r="T201" i="12"/>
  <c r="K201" i="12"/>
  <c r="ES199" i="12"/>
  <c r="EH199" i="12"/>
  <c r="DX199" i="12"/>
  <c r="DN199" i="12"/>
  <c r="DD199" i="12"/>
  <c r="CS199" i="12"/>
  <c r="CH199" i="12"/>
  <c r="BX199" i="12"/>
  <c r="BM199" i="12"/>
  <c r="BC199" i="12"/>
  <c r="AS199" i="12"/>
  <c r="AH199" i="12"/>
  <c r="X199" i="12"/>
  <c r="EP198" i="12"/>
  <c r="EF198" i="12"/>
  <c r="DU198" i="12"/>
  <c r="DF198" i="12"/>
  <c r="CR198" i="12"/>
  <c r="CD198" i="12"/>
  <c r="BN198" i="12"/>
  <c r="BB198" i="12"/>
  <c r="AN198" i="12"/>
  <c r="X198" i="12"/>
  <c r="J198" i="12"/>
  <c r="K199" i="12"/>
  <c r="S199" i="12"/>
  <c r="AA199" i="12"/>
  <c r="AI199" i="12"/>
  <c r="AQ199" i="12"/>
  <c r="AY199" i="12"/>
  <c r="BG199" i="12"/>
  <c r="BO199" i="12"/>
  <c r="BW199" i="12"/>
  <c r="CE199" i="12"/>
  <c r="CM199" i="12"/>
  <c r="CU199" i="12"/>
  <c r="DC199" i="12"/>
  <c r="DK199" i="12"/>
  <c r="DS199" i="12"/>
  <c r="EA199" i="12"/>
  <c r="EI199" i="12"/>
  <c r="EQ199" i="12"/>
  <c r="E199" i="12"/>
  <c r="N199" i="12"/>
  <c r="W199" i="12"/>
  <c r="AF199" i="12"/>
  <c r="AO199" i="12"/>
  <c r="AX199" i="12"/>
  <c r="BH199" i="12"/>
  <c r="BQ199" i="12"/>
  <c r="BZ199" i="12"/>
  <c r="CI199" i="12"/>
  <c r="CR199" i="12"/>
  <c r="DA199" i="12"/>
  <c r="DJ199" i="12"/>
  <c r="DT199" i="12"/>
  <c r="EC199" i="12"/>
  <c r="EL199" i="12"/>
  <c r="EU199" i="12"/>
  <c r="BM198" i="12"/>
  <c r="BA198" i="12"/>
  <c r="AK198" i="12"/>
  <c r="W198" i="12"/>
  <c r="I198" i="12"/>
  <c r="EO199" i="12"/>
  <c r="EE199" i="12"/>
  <c r="DU199" i="12"/>
  <c r="DI199" i="12"/>
  <c r="CY199" i="12"/>
  <c r="CO199" i="12"/>
  <c r="CD199" i="12"/>
  <c r="BT199" i="12"/>
  <c r="BJ199" i="12"/>
  <c r="AZ199" i="12"/>
  <c r="AN199" i="12"/>
  <c r="AD199" i="12"/>
  <c r="T199" i="12"/>
  <c r="I199" i="12"/>
  <c r="EW198" i="12"/>
  <c r="EM198" i="12"/>
  <c r="DZ198" i="12"/>
  <c r="DO198" i="12"/>
  <c r="DA198" i="12"/>
  <c r="CK198" i="12"/>
  <c r="BY198" i="12"/>
  <c r="BK198" i="12"/>
  <c r="AU198" i="12"/>
  <c r="AG198" i="12"/>
  <c r="U198" i="12"/>
  <c r="E198" i="12"/>
  <c r="EW201" i="12"/>
  <c r="EM201" i="12"/>
  <c r="ED201" i="12"/>
  <c r="DU201" i="12"/>
  <c r="DL201" i="12"/>
  <c r="DC201" i="12"/>
  <c r="CT201" i="12"/>
  <c r="CK201" i="12"/>
  <c r="CA201" i="12"/>
  <c r="BR201" i="12"/>
  <c r="BI201" i="12"/>
  <c r="AZ201" i="12"/>
  <c r="AQ201" i="12"/>
  <c r="AH201" i="12"/>
  <c r="Y201" i="12"/>
  <c r="O201" i="12"/>
  <c r="F201" i="12"/>
  <c r="EZ201" i="12" s="1"/>
  <c r="N200" i="5" s="1"/>
  <c r="EX199" i="12"/>
  <c r="EN199" i="12"/>
  <c r="ED199" i="12"/>
  <c r="DR199" i="12"/>
  <c r="DH199" i="12"/>
  <c r="CX199" i="12"/>
  <c r="CN199" i="12"/>
  <c r="CC199" i="12"/>
  <c r="BS199" i="12"/>
  <c r="BI199" i="12"/>
  <c r="AW199" i="12"/>
  <c r="AM199" i="12"/>
  <c r="AC199" i="12"/>
  <c r="R199" i="12"/>
  <c r="H199" i="12"/>
  <c r="EV198" i="12"/>
  <c r="EL198" i="12"/>
  <c r="DY198" i="12"/>
  <c r="DN198" i="12"/>
  <c r="CZ198" i="12"/>
  <c r="CJ198" i="12"/>
  <c r="BV198" i="12"/>
  <c r="BJ198" i="12"/>
  <c r="AT198" i="12"/>
  <c r="AF198" i="12"/>
  <c r="D198" i="12"/>
  <c r="K198" i="12"/>
  <c r="S198" i="12"/>
  <c r="AA198" i="12"/>
  <c r="AI198" i="12"/>
  <c r="AQ198" i="12"/>
  <c r="AY198" i="12"/>
  <c r="BG198" i="12"/>
  <c r="BO198" i="12"/>
  <c r="BW198" i="12"/>
  <c r="CE198" i="12"/>
  <c r="CM198" i="12"/>
  <c r="CU198" i="12"/>
  <c r="DC198" i="12"/>
  <c r="DK198" i="12"/>
  <c r="F198" i="12"/>
  <c r="P198" i="12"/>
  <c r="Z198" i="12"/>
  <c r="AL198" i="12"/>
  <c r="AV198" i="12"/>
  <c r="BF198" i="12"/>
  <c r="BR198" i="12"/>
  <c r="CB198" i="12"/>
  <c r="CL198" i="12"/>
  <c r="CX198" i="12"/>
  <c r="DH198" i="12"/>
  <c r="DR198" i="12"/>
  <c r="EA198" i="12"/>
  <c r="EK198" i="12"/>
  <c r="ET198" i="12"/>
  <c r="G198" i="12"/>
  <c r="Q198" i="12"/>
  <c r="AC198" i="12"/>
  <c r="AM198" i="12"/>
  <c r="AW198" i="12"/>
  <c r="BI198" i="12"/>
  <c r="BS198" i="12"/>
  <c r="CC198" i="12"/>
  <c r="CO198" i="12"/>
  <c r="CY198" i="12"/>
  <c r="DI198" i="12"/>
  <c r="DS198" i="12"/>
  <c r="EC198" i="12"/>
  <c r="ET201" i="12"/>
  <c r="EK201" i="12"/>
  <c r="EB201" i="12"/>
  <c r="DS201" i="12"/>
  <c r="DJ201" i="12"/>
  <c r="DA201" i="12"/>
  <c r="CQ201" i="12"/>
  <c r="CH201" i="12"/>
  <c r="BY201" i="12"/>
  <c r="BP201" i="12"/>
  <c r="BG201" i="12"/>
  <c r="AX201" i="12"/>
  <c r="AO201" i="12"/>
  <c r="AE201" i="12"/>
  <c r="V201" i="12"/>
  <c r="M201" i="12"/>
  <c r="EV199" i="12"/>
  <c r="EK199" i="12"/>
  <c r="DZ199" i="12"/>
  <c r="DP199" i="12"/>
  <c r="DF199" i="12"/>
  <c r="CV199" i="12"/>
  <c r="CK199" i="12"/>
  <c r="CA199" i="12"/>
  <c r="BP199" i="12"/>
  <c r="BE199" i="12"/>
  <c r="AU199" i="12"/>
  <c r="AK199" i="12"/>
  <c r="Z199" i="12"/>
  <c r="P199" i="12"/>
  <c r="F199" i="12"/>
  <c r="ES198" i="12"/>
  <c r="EH198" i="12"/>
  <c r="DW198" i="12"/>
  <c r="DJ198" i="12"/>
  <c r="CT198" i="12"/>
  <c r="CH198" i="12"/>
  <c r="BT198" i="12"/>
  <c r="BD198" i="12"/>
  <c r="AP198" i="12"/>
  <c r="AD198" i="12"/>
  <c r="N198" i="12"/>
  <c r="H201" i="12"/>
  <c r="P201" i="12"/>
  <c r="X201" i="12"/>
  <c r="AF201" i="12"/>
  <c r="AN201" i="12"/>
  <c r="AV201" i="12"/>
  <c r="BD201" i="12"/>
  <c r="BL201" i="12"/>
  <c r="BT201" i="12"/>
  <c r="CB201" i="12"/>
  <c r="CJ201" i="12"/>
  <c r="CR201" i="12"/>
  <c r="CZ201" i="12"/>
  <c r="DH201" i="12"/>
  <c r="DP201" i="12"/>
  <c r="DX201" i="12"/>
  <c r="EF201" i="12"/>
  <c r="EN201" i="12"/>
  <c r="EV201" i="12"/>
  <c r="ET199" i="12"/>
  <c r="EJ199" i="12"/>
  <c r="DY199" i="12"/>
  <c r="DO199" i="12"/>
  <c r="DE199" i="12"/>
  <c r="CT199" i="12"/>
  <c r="CJ199" i="12"/>
  <c r="BY199" i="12"/>
  <c r="BN199" i="12"/>
  <c r="BD199" i="12"/>
  <c r="AT199" i="12"/>
  <c r="AJ199" i="12"/>
  <c r="Y199" i="12"/>
  <c r="O199" i="12"/>
  <c r="D199" i="12"/>
  <c r="EQ198" i="12"/>
  <c r="EG198" i="12"/>
  <c r="DV198" i="12"/>
  <c r="DG198" i="12"/>
  <c r="CS198" i="12"/>
  <c r="CG198" i="12"/>
  <c r="BQ198" i="12"/>
  <c r="BC198" i="12"/>
  <c r="AO198" i="12"/>
  <c r="Y198" i="12"/>
  <c r="M198" i="12"/>
  <c r="AP190" i="12"/>
  <c r="M191" i="12"/>
  <c r="Y191" i="12"/>
  <c r="AI191" i="12"/>
  <c r="AS191" i="12"/>
  <c r="BE191" i="12"/>
  <c r="BO191" i="12"/>
  <c r="BY191" i="12"/>
  <c r="CK191" i="12"/>
  <c r="CU191" i="12"/>
  <c r="DE191" i="12"/>
  <c r="DQ191" i="12"/>
  <c r="EA191" i="12"/>
  <c r="EK191" i="12"/>
  <c r="EW191" i="12"/>
  <c r="D191" i="12"/>
  <c r="P191" i="12"/>
  <c r="Z191" i="12"/>
  <c r="AJ191" i="12"/>
  <c r="AV191" i="12"/>
  <c r="BF191" i="12"/>
  <c r="BP191" i="12"/>
  <c r="CB191" i="12"/>
  <c r="CL191" i="12"/>
  <c r="CV191" i="12"/>
  <c r="DH191" i="12"/>
  <c r="DR191" i="12"/>
  <c r="EB191" i="12"/>
  <c r="EN191" i="12"/>
  <c r="EX191" i="12"/>
  <c r="E191" i="12"/>
  <c r="Q191" i="12"/>
  <c r="AA191" i="12"/>
  <c r="AK191" i="12"/>
  <c r="AW191" i="12"/>
  <c r="BG191" i="12"/>
  <c r="BQ191" i="12"/>
  <c r="CC191" i="12"/>
  <c r="CM191" i="12"/>
  <c r="CW191" i="12"/>
  <c r="DI191" i="12"/>
  <c r="DS191" i="12"/>
  <c r="EC191" i="12"/>
  <c r="EO191" i="12"/>
  <c r="I191" i="12"/>
  <c r="S191" i="12"/>
  <c r="AC191" i="12"/>
  <c r="AO191" i="12"/>
  <c r="AY191" i="12"/>
  <c r="BI191" i="12"/>
  <c r="BU191" i="12"/>
  <c r="CE191" i="12"/>
  <c r="CO191" i="12"/>
  <c r="DA191" i="12"/>
  <c r="DK191" i="12"/>
  <c r="DU191" i="12"/>
  <c r="EG191" i="12"/>
  <c r="EQ191" i="12"/>
  <c r="K191" i="12"/>
  <c r="U191" i="12"/>
  <c r="AG191" i="12"/>
  <c r="AQ191" i="12"/>
  <c r="BA191" i="12"/>
  <c r="BM191" i="12"/>
  <c r="BW191" i="12"/>
  <c r="CG191" i="12"/>
  <c r="CS191" i="12"/>
  <c r="DC191" i="12"/>
  <c r="DM191" i="12"/>
  <c r="DY191" i="12"/>
  <c r="L191" i="12"/>
  <c r="AP191" i="12"/>
  <c r="BT191" i="12"/>
  <c r="CT191" i="12"/>
  <c r="DX191" i="12"/>
  <c r="ES191" i="12"/>
  <c r="R191" i="12"/>
  <c r="AR191" i="12"/>
  <c r="BV191" i="12"/>
  <c r="CZ191" i="12"/>
  <c r="DZ191" i="12"/>
  <c r="EV191" i="12"/>
  <c r="T191" i="12"/>
  <c r="AX191" i="12"/>
  <c r="BX191" i="12"/>
  <c r="DB191" i="12"/>
  <c r="EF191" i="12"/>
  <c r="X191" i="12"/>
  <c r="AZ191" i="12"/>
  <c r="CD191" i="12"/>
  <c r="DD191" i="12"/>
  <c r="EH191" i="12"/>
  <c r="H191" i="12"/>
  <c r="AH191" i="12"/>
  <c r="BL191" i="12"/>
  <c r="CN191" i="12"/>
  <c r="DP191" i="12"/>
  <c r="EP191" i="12"/>
  <c r="J191" i="12"/>
  <c r="AN191" i="12"/>
  <c r="BN191" i="12"/>
  <c r="CR191" i="12"/>
  <c r="DT191" i="12"/>
  <c r="ER191" i="12"/>
  <c r="F190" i="12"/>
  <c r="N190" i="12"/>
  <c r="V190" i="12"/>
  <c r="AD190" i="12"/>
  <c r="AL190" i="12"/>
  <c r="AT190" i="12"/>
  <c r="BB190" i="12"/>
  <c r="BJ190" i="12"/>
  <c r="G190" i="12"/>
  <c r="O190" i="12"/>
  <c r="W190" i="12"/>
  <c r="AE190" i="12"/>
  <c r="AM190" i="12"/>
  <c r="AU190" i="12"/>
  <c r="BC190" i="12"/>
  <c r="BK190" i="12"/>
  <c r="BS190" i="12"/>
  <c r="CA190" i="12"/>
  <c r="CI190" i="12"/>
  <c r="CQ190" i="12"/>
  <c r="CY190" i="12"/>
  <c r="DG190" i="12"/>
  <c r="DO190" i="12"/>
  <c r="DW190" i="12"/>
  <c r="EE190" i="12"/>
  <c r="EM190" i="12"/>
  <c r="EU190" i="12"/>
  <c r="H190" i="12"/>
  <c r="P190" i="12"/>
  <c r="X190" i="12"/>
  <c r="AF190" i="12"/>
  <c r="AN190" i="12"/>
  <c r="AV190" i="12"/>
  <c r="BD190" i="12"/>
  <c r="BL190" i="12"/>
  <c r="BT190" i="12"/>
  <c r="CB190" i="12"/>
  <c r="CJ190" i="12"/>
  <c r="CR190" i="12"/>
  <c r="CZ190" i="12"/>
  <c r="DH190" i="12"/>
  <c r="DP190" i="12"/>
  <c r="DX190" i="12"/>
  <c r="EF190" i="12"/>
  <c r="EN190" i="12"/>
  <c r="EV190" i="12"/>
  <c r="I190" i="12"/>
  <c r="T190" i="12"/>
  <c r="AH190" i="12"/>
  <c r="AS190" i="12"/>
  <c r="BG190" i="12"/>
  <c r="BR190" i="12"/>
  <c r="CD190" i="12"/>
  <c r="CN190" i="12"/>
  <c r="CX190" i="12"/>
  <c r="DJ190" i="12"/>
  <c r="DT190" i="12"/>
  <c r="ED190" i="12"/>
  <c r="EP190" i="12"/>
  <c r="J190" i="12"/>
  <c r="U190" i="12"/>
  <c r="AI190" i="12"/>
  <c r="AW190" i="12"/>
  <c r="BH190" i="12"/>
  <c r="BU190" i="12"/>
  <c r="CE190" i="12"/>
  <c r="CO190" i="12"/>
  <c r="DA190" i="12"/>
  <c r="DK190" i="12"/>
  <c r="DU190" i="12"/>
  <c r="EG190" i="12"/>
  <c r="EQ190" i="12"/>
  <c r="K190" i="12"/>
  <c r="Y190" i="12"/>
  <c r="AJ190" i="12"/>
  <c r="AX190" i="12"/>
  <c r="BI190" i="12"/>
  <c r="BV190" i="12"/>
  <c r="CF190" i="12"/>
  <c r="CP190" i="12"/>
  <c r="DB190" i="12"/>
  <c r="DL190" i="12"/>
  <c r="DV190" i="12"/>
  <c r="EH190" i="12"/>
  <c r="ER190" i="12"/>
  <c r="M190" i="12"/>
  <c r="AA190" i="12"/>
  <c r="AO190" i="12"/>
  <c r="AZ190" i="12"/>
  <c r="BN190" i="12"/>
  <c r="BX190" i="12"/>
  <c r="CH190" i="12"/>
  <c r="CT190" i="12"/>
  <c r="DD190" i="12"/>
  <c r="DN190" i="12"/>
  <c r="DZ190" i="12"/>
  <c r="EJ190" i="12"/>
  <c r="ET190" i="12"/>
  <c r="D190" i="12"/>
  <c r="R190" i="12"/>
  <c r="AC190" i="12"/>
  <c r="AQ190" i="12"/>
  <c r="BE190" i="12"/>
  <c r="BP190" i="12"/>
  <c r="BZ190" i="12"/>
  <c r="CL190" i="12"/>
  <c r="CV190" i="12"/>
  <c r="DF190" i="12"/>
  <c r="DR190" i="12"/>
  <c r="EB190" i="12"/>
  <c r="EL190" i="12"/>
  <c r="EX190" i="12"/>
  <c r="S190" i="12"/>
  <c r="BA190" i="12"/>
  <c r="CG190" i="12"/>
  <c r="DI190" i="12"/>
  <c r="EK190" i="12"/>
  <c r="Z190" i="12"/>
  <c r="BF190" i="12"/>
  <c r="CK190" i="12"/>
  <c r="DM190" i="12"/>
  <c r="EO190" i="12"/>
  <c r="AB190" i="12"/>
  <c r="BM190" i="12"/>
  <c r="CM190" i="12"/>
  <c r="DQ190" i="12"/>
  <c r="ES190" i="12"/>
  <c r="AG190" i="12"/>
  <c r="BO190" i="12"/>
  <c r="CS190" i="12"/>
  <c r="DS190" i="12"/>
  <c r="EW190" i="12"/>
  <c r="L190" i="12"/>
  <c r="AR190" i="12"/>
  <c r="BY190" i="12"/>
  <c r="DC190" i="12"/>
  <c r="EC190" i="12"/>
  <c r="Q190" i="12"/>
  <c r="AY190" i="12"/>
  <c r="CC190" i="12"/>
  <c r="DE190" i="12"/>
  <c r="EI190" i="12"/>
  <c r="M195" i="12"/>
  <c r="V195" i="12"/>
  <c r="AD195" i="12"/>
  <c r="AL195" i="12"/>
  <c r="AT195" i="12"/>
  <c r="BB195" i="12"/>
  <c r="BJ195" i="12"/>
  <c r="BR195" i="12"/>
  <c r="BZ195" i="12"/>
  <c r="CH195" i="12"/>
  <c r="CP195" i="12"/>
  <c r="CX195" i="12"/>
  <c r="DF195" i="12"/>
  <c r="DN195" i="12"/>
  <c r="DV195" i="12"/>
  <c r="ED195" i="12"/>
  <c r="EL195" i="12"/>
  <c r="ET195" i="12"/>
  <c r="D195" i="12"/>
  <c r="N195" i="12"/>
  <c r="W195" i="12"/>
  <c r="AE195" i="12"/>
  <c r="AM195" i="12"/>
  <c r="AU195" i="12"/>
  <c r="BC195" i="12"/>
  <c r="BK195" i="12"/>
  <c r="BS195" i="12"/>
  <c r="CA195" i="12"/>
  <c r="CI195" i="12"/>
  <c r="CQ195" i="12"/>
  <c r="CY195" i="12"/>
  <c r="DG195" i="12"/>
  <c r="DO195" i="12"/>
  <c r="DW195" i="12"/>
  <c r="EE195" i="12"/>
  <c r="EM195" i="12"/>
  <c r="EU195" i="12"/>
  <c r="E195" i="12"/>
  <c r="H195" i="12"/>
  <c r="Q195" i="12"/>
  <c r="Y195" i="12"/>
  <c r="AG195" i="12"/>
  <c r="AO195" i="12"/>
  <c r="AW195" i="12"/>
  <c r="BE195" i="12"/>
  <c r="BM195" i="12"/>
  <c r="BU195" i="12"/>
  <c r="CC195" i="12"/>
  <c r="CK195" i="12"/>
  <c r="CS195" i="12"/>
  <c r="DA195" i="12"/>
  <c r="DI195" i="12"/>
  <c r="DQ195" i="12"/>
  <c r="DY195" i="12"/>
  <c r="EG195" i="12"/>
  <c r="EO195" i="12"/>
  <c r="EW195" i="12"/>
  <c r="CW190" i="12"/>
  <c r="EP195" i="12"/>
  <c r="EB195" i="12"/>
  <c r="DP195" i="12"/>
  <c r="DC195" i="12"/>
  <c r="CO195" i="12"/>
  <c r="CD195" i="12"/>
  <c r="BP195" i="12"/>
  <c r="BD195" i="12"/>
  <c r="AQ195" i="12"/>
  <c r="AC195" i="12"/>
  <c r="R195" i="12"/>
  <c r="BD191" i="12"/>
  <c r="CU190" i="12"/>
  <c r="D197" i="12"/>
  <c r="L197" i="12"/>
  <c r="T197" i="12"/>
  <c r="AB197" i="12"/>
  <c r="AJ197" i="12"/>
  <c r="AR197" i="12"/>
  <c r="AZ197" i="12"/>
  <c r="BH197" i="12"/>
  <c r="BP197" i="12"/>
  <c r="BX197" i="12"/>
  <c r="CF197" i="12"/>
  <c r="CN197" i="12"/>
  <c r="CV197" i="12"/>
  <c r="DD197" i="12"/>
  <c r="DL197" i="12"/>
  <c r="DT197" i="12"/>
  <c r="EB197" i="12"/>
  <c r="EJ197" i="12"/>
  <c r="ER197" i="12"/>
  <c r="E197" i="12"/>
  <c r="M197" i="12"/>
  <c r="U197" i="12"/>
  <c r="AC197" i="12"/>
  <c r="AK197" i="12"/>
  <c r="AS197" i="12"/>
  <c r="BA197" i="12"/>
  <c r="BI197" i="12"/>
  <c r="BQ197" i="12"/>
  <c r="BY197" i="12"/>
  <c r="CG197" i="12"/>
  <c r="CO197" i="12"/>
  <c r="CW197" i="12"/>
  <c r="DE197" i="12"/>
  <c r="DM197" i="12"/>
  <c r="DU197" i="12"/>
  <c r="EC197" i="12"/>
  <c r="EK197" i="12"/>
  <c r="ES197" i="12"/>
  <c r="G197" i="12"/>
  <c r="O197" i="12"/>
  <c r="W197" i="12"/>
  <c r="AE197" i="12"/>
  <c r="AM197" i="12"/>
  <c r="AU197" i="12"/>
  <c r="E196" i="12"/>
  <c r="EZ196" i="12" s="1"/>
  <c r="N195" i="5" s="1"/>
  <c r="M196" i="12"/>
  <c r="U196" i="12"/>
  <c r="AC196" i="12"/>
  <c r="AK196" i="12"/>
  <c r="AS196" i="12"/>
  <c r="BA196" i="12"/>
  <c r="BI196" i="12"/>
  <c r="BQ196" i="12"/>
  <c r="BY196" i="12"/>
  <c r="CG196" i="12"/>
  <c r="CO196" i="12"/>
  <c r="CW196" i="12"/>
  <c r="DE196" i="12"/>
  <c r="DM196" i="12"/>
  <c r="DU196" i="12"/>
  <c r="EC196" i="12"/>
  <c r="EK196" i="12"/>
  <c r="ES196" i="12"/>
  <c r="F196" i="12"/>
  <c r="N196" i="12"/>
  <c r="V196" i="12"/>
  <c r="AD196" i="12"/>
  <c r="AL196" i="12"/>
  <c r="AT196" i="12"/>
  <c r="BB196" i="12"/>
  <c r="BJ196" i="12"/>
  <c r="BR196" i="12"/>
  <c r="BZ196" i="12"/>
  <c r="CH196" i="12"/>
  <c r="CP196" i="12"/>
  <c r="CX196" i="12"/>
  <c r="DF196" i="12"/>
  <c r="DN196" i="12"/>
  <c r="DV196" i="12"/>
  <c r="ED196" i="12"/>
  <c r="EL196" i="12"/>
  <c r="ET196" i="12"/>
  <c r="H196" i="12"/>
  <c r="P196" i="12"/>
  <c r="X196" i="12"/>
  <c r="AF196" i="12"/>
  <c r="AN196" i="12"/>
  <c r="AV196" i="12"/>
  <c r="BD196" i="12"/>
  <c r="BL196" i="12"/>
  <c r="BT196" i="12"/>
  <c r="CB196" i="12"/>
  <c r="CJ196" i="12"/>
  <c r="CR196" i="12"/>
  <c r="CZ196" i="12"/>
  <c r="DH196" i="12"/>
  <c r="DP196" i="12"/>
  <c r="DX196" i="12"/>
  <c r="EF196" i="12"/>
  <c r="EN196" i="12"/>
  <c r="EV196" i="12"/>
  <c r="EN195" i="12"/>
  <c r="EA195" i="12"/>
  <c r="DM195" i="12"/>
  <c r="DB195" i="12"/>
  <c r="CN195" i="12"/>
  <c r="CB195" i="12"/>
  <c r="BO195" i="12"/>
  <c r="BA195" i="12"/>
  <c r="AP195" i="12"/>
  <c r="AB195" i="12"/>
  <c r="P195" i="12"/>
  <c r="G194" i="12"/>
  <c r="O194" i="12"/>
  <c r="W194" i="12"/>
  <c r="AE194" i="12"/>
  <c r="AM194" i="12"/>
  <c r="AU194" i="12"/>
  <c r="BC194" i="12"/>
  <c r="BK194" i="12"/>
  <c r="BS194" i="12"/>
  <c r="CA194" i="12"/>
  <c r="CI194" i="12"/>
  <c r="CQ194" i="12"/>
  <c r="CY194" i="12"/>
  <c r="DG194" i="12"/>
  <c r="DO194" i="12"/>
  <c r="DW194" i="12"/>
  <c r="EE194" i="12"/>
  <c r="EM194" i="12"/>
  <c r="EU194" i="12"/>
  <c r="H194" i="12"/>
  <c r="P194" i="12"/>
  <c r="X194" i="12"/>
  <c r="AF194" i="12"/>
  <c r="AN194" i="12"/>
  <c r="AV194" i="12"/>
  <c r="BD194" i="12"/>
  <c r="BL194" i="12"/>
  <c r="BT194" i="12"/>
  <c r="CB194" i="12"/>
  <c r="CJ194" i="12"/>
  <c r="CR194" i="12"/>
  <c r="CZ194" i="12"/>
  <c r="DH194" i="12"/>
  <c r="DP194" i="12"/>
  <c r="DX194" i="12"/>
  <c r="EF194" i="12"/>
  <c r="EN194" i="12"/>
  <c r="EV194" i="12"/>
  <c r="F194" i="12"/>
  <c r="EZ194" i="12" s="1"/>
  <c r="N193" i="5" s="1"/>
  <c r="R194" i="12"/>
  <c r="AB194" i="12"/>
  <c r="AL194" i="12"/>
  <c r="AX194" i="12"/>
  <c r="BH194" i="12"/>
  <c r="BR194" i="12"/>
  <c r="CD194" i="12"/>
  <c r="CN194" i="12"/>
  <c r="CX194" i="12"/>
  <c r="DJ194" i="12"/>
  <c r="DT194" i="12"/>
  <c r="ED194" i="12"/>
  <c r="EP194" i="12"/>
  <c r="I194" i="12"/>
  <c r="S194" i="12"/>
  <c r="AC194" i="12"/>
  <c r="AO194" i="12"/>
  <c r="AY194" i="12"/>
  <c r="BI194" i="12"/>
  <c r="BU194" i="12"/>
  <c r="CE194" i="12"/>
  <c r="CO194" i="12"/>
  <c r="DA194" i="12"/>
  <c r="DK194" i="12"/>
  <c r="DU194" i="12"/>
  <c r="EG194" i="12"/>
  <c r="EQ194" i="12"/>
  <c r="J194" i="12"/>
  <c r="T194" i="12"/>
  <c r="AD194" i="12"/>
  <c r="AP194" i="12"/>
  <c r="AZ194" i="12"/>
  <c r="BJ194" i="12"/>
  <c r="BV194" i="12"/>
  <c r="CF194" i="12"/>
  <c r="CP194" i="12"/>
  <c r="DB194" i="12"/>
  <c r="DL194" i="12"/>
  <c r="DV194" i="12"/>
  <c r="EH194" i="12"/>
  <c r="ER194" i="12"/>
  <c r="K194" i="12"/>
  <c r="U194" i="12"/>
  <c r="AG194" i="12"/>
  <c r="AQ194" i="12"/>
  <c r="BA194" i="12"/>
  <c r="BM194" i="12"/>
  <c r="BW194" i="12"/>
  <c r="CG194" i="12"/>
  <c r="CS194" i="12"/>
  <c r="DC194" i="12"/>
  <c r="DM194" i="12"/>
  <c r="DY194" i="12"/>
  <c r="EI194" i="12"/>
  <c r="ES194" i="12"/>
  <c r="EJ191" i="12"/>
  <c r="AF191" i="12"/>
  <c r="BW190" i="12"/>
  <c r="ET197" i="12"/>
  <c r="EH197" i="12"/>
  <c r="DX197" i="12"/>
  <c r="DN197" i="12"/>
  <c r="DB197" i="12"/>
  <c r="CR197" i="12"/>
  <c r="CH197" i="12"/>
  <c r="BV197" i="12"/>
  <c r="BL197" i="12"/>
  <c r="BB197" i="12"/>
  <c r="AO197" i="12"/>
  <c r="AA197" i="12"/>
  <c r="P197" i="12"/>
  <c r="EM196" i="12"/>
  <c r="DZ196" i="12"/>
  <c r="DL196" i="12"/>
  <c r="DA196" i="12"/>
  <c r="CM196" i="12"/>
  <c r="CA196" i="12"/>
  <c r="BN196" i="12"/>
  <c r="AZ196" i="12"/>
  <c r="AO196" i="12"/>
  <c r="AA196" i="12"/>
  <c r="O196" i="12"/>
  <c r="EK195" i="12"/>
  <c r="DZ195" i="12"/>
  <c r="DL195" i="12"/>
  <c r="CZ195" i="12"/>
  <c r="CM195" i="12"/>
  <c r="BY195" i="12"/>
  <c r="BN195" i="12"/>
  <c r="AZ195" i="12"/>
  <c r="AN195" i="12"/>
  <c r="AA195" i="12"/>
  <c r="L195" i="12"/>
  <c r="ET194" i="12"/>
  <c r="DZ194" i="12"/>
  <c r="DD194" i="12"/>
  <c r="CH194" i="12"/>
  <c r="BN194" i="12"/>
  <c r="AR194" i="12"/>
  <c r="V194" i="12"/>
  <c r="EI191" i="12"/>
  <c r="AB191" i="12"/>
  <c r="BQ190" i="12"/>
  <c r="EX193" i="12"/>
  <c r="EL193" i="12"/>
  <c r="EA193" i="12"/>
  <c r="DN193" i="12"/>
  <c r="DB193" i="12"/>
  <c r="CO193" i="12"/>
  <c r="CA193" i="12"/>
  <c r="BO193" i="12"/>
  <c r="BB193" i="12"/>
  <c r="AP193" i="12"/>
  <c r="AC193" i="12"/>
  <c r="H193" i="12"/>
  <c r="P193" i="12"/>
  <c r="X193" i="12"/>
  <c r="AF193" i="12"/>
  <c r="AN193" i="12"/>
  <c r="AV193" i="12"/>
  <c r="BD193" i="12"/>
  <c r="BL193" i="12"/>
  <c r="BT193" i="12"/>
  <c r="CB193" i="12"/>
  <c r="CJ193" i="12"/>
  <c r="CR193" i="12"/>
  <c r="CZ193" i="12"/>
  <c r="DH193" i="12"/>
  <c r="DP193" i="12"/>
  <c r="DX193" i="12"/>
  <c r="EF193" i="12"/>
  <c r="EN193" i="12"/>
  <c r="EV193" i="12"/>
  <c r="I193" i="12"/>
  <c r="Q193" i="12"/>
  <c r="Y193" i="12"/>
  <c r="AG193" i="12"/>
  <c r="AO193" i="12"/>
  <c r="AW193" i="12"/>
  <c r="BE193" i="12"/>
  <c r="BM193" i="12"/>
  <c r="BU193" i="12"/>
  <c r="CC193" i="12"/>
  <c r="CK193" i="12"/>
  <c r="CS193" i="12"/>
  <c r="DA193" i="12"/>
  <c r="DI193" i="12"/>
  <c r="DQ193" i="12"/>
  <c r="DY193" i="12"/>
  <c r="EG193" i="12"/>
  <c r="EO193" i="12"/>
  <c r="EW193" i="12"/>
  <c r="D193" i="12"/>
  <c r="L193" i="12"/>
  <c r="T193" i="12"/>
  <c r="AB193" i="12"/>
  <c r="AJ193" i="12"/>
  <c r="AR193" i="12"/>
  <c r="AZ193" i="12"/>
  <c r="BH193" i="12"/>
  <c r="BP193" i="12"/>
  <c r="BX193" i="12"/>
  <c r="CF193" i="12"/>
  <c r="CN193" i="12"/>
  <c r="CV193" i="12"/>
  <c r="DD193" i="12"/>
  <c r="DL193" i="12"/>
  <c r="DT193" i="12"/>
  <c r="EB193" i="12"/>
  <c r="BQ192" i="12"/>
  <c r="BD192" i="12"/>
  <c r="AM192" i="12"/>
  <c r="E192" i="12"/>
  <c r="M192" i="12"/>
  <c r="U192" i="12"/>
  <c r="AC192" i="12"/>
  <c r="AK192" i="12"/>
  <c r="AS192" i="12"/>
  <c r="BA192" i="12"/>
  <c r="F192" i="12"/>
  <c r="N192" i="12"/>
  <c r="V192" i="12"/>
  <c r="AD192" i="12"/>
  <c r="AL192" i="12"/>
  <c r="AT192" i="12"/>
  <c r="BB192" i="12"/>
  <c r="BJ192" i="12"/>
  <c r="BR192" i="12"/>
  <c r="BZ192" i="12"/>
  <c r="CH192" i="12"/>
  <c r="CP192" i="12"/>
  <c r="CX192" i="12"/>
  <c r="DF192" i="12"/>
  <c r="DN192" i="12"/>
  <c r="DV192" i="12"/>
  <c r="ED192" i="12"/>
  <c r="EL192" i="12"/>
  <c r="J192" i="12"/>
  <c r="T192" i="12"/>
  <c r="AF192" i="12"/>
  <c r="AP192" i="12"/>
  <c r="AZ192" i="12"/>
  <c r="BK192" i="12"/>
  <c r="BT192" i="12"/>
  <c r="CC192" i="12"/>
  <c r="CL192" i="12"/>
  <c r="CU192" i="12"/>
  <c r="DD192" i="12"/>
  <c r="DM192" i="12"/>
  <c r="DW192" i="12"/>
  <c r="EF192" i="12"/>
  <c r="EO192" i="12"/>
  <c r="EW192" i="12"/>
  <c r="K192" i="12"/>
  <c r="W192" i="12"/>
  <c r="AG192" i="12"/>
  <c r="AQ192" i="12"/>
  <c r="BC192" i="12"/>
  <c r="BL192" i="12"/>
  <c r="BU192" i="12"/>
  <c r="CD192" i="12"/>
  <c r="CM192" i="12"/>
  <c r="CV192" i="12"/>
  <c r="DE192" i="12"/>
  <c r="DO192" i="12"/>
  <c r="DX192" i="12"/>
  <c r="EG192" i="12"/>
  <c r="EP192" i="12"/>
  <c r="EX192" i="12"/>
  <c r="D192" i="12"/>
  <c r="P192" i="12"/>
  <c r="Z192" i="12"/>
  <c r="AJ192" i="12"/>
  <c r="AV192" i="12"/>
  <c r="BF192" i="12"/>
  <c r="BO192" i="12"/>
  <c r="BX192" i="12"/>
  <c r="CG192" i="12"/>
  <c r="CQ192" i="12"/>
  <c r="CZ192" i="12"/>
  <c r="DI192" i="12"/>
  <c r="DR192" i="12"/>
  <c r="EA192" i="12"/>
  <c r="EJ192" i="12"/>
  <c r="ES192" i="12"/>
  <c r="ER198" i="12"/>
  <c r="EJ198" i="12"/>
  <c r="EB198" i="12"/>
  <c r="DT198" i="12"/>
  <c r="DL198" i="12"/>
  <c r="DD198" i="12"/>
  <c r="CV198" i="12"/>
  <c r="CN198" i="12"/>
  <c r="CF198" i="12"/>
  <c r="BX198" i="12"/>
  <c r="BP198" i="12"/>
  <c r="BH198" i="12"/>
  <c r="AZ198" i="12"/>
  <c r="AR198" i="12"/>
  <c r="AJ198" i="12"/>
  <c r="AB198" i="12"/>
  <c r="T198" i="12"/>
  <c r="L198" i="12"/>
  <c r="ET193" i="12"/>
  <c r="EJ193" i="12"/>
  <c r="DW193" i="12"/>
  <c r="DK193" i="12"/>
  <c r="CX193" i="12"/>
  <c r="CL193" i="12"/>
  <c r="BY193" i="12"/>
  <c r="BK193" i="12"/>
  <c r="AY193" i="12"/>
  <c r="AL193" i="12"/>
  <c r="Z193" i="12"/>
  <c r="M193" i="12"/>
  <c r="EV192" i="12"/>
  <c r="EI192" i="12"/>
  <c r="DT192" i="12"/>
  <c r="DG192" i="12"/>
  <c r="CR192" i="12"/>
  <c r="CB192" i="12"/>
  <c r="BN192" i="12"/>
  <c r="AX192" i="12"/>
  <c r="AH192" i="12"/>
  <c r="Q192" i="12"/>
  <c r="F195" i="12"/>
  <c r="G195" i="12"/>
  <c r="O195" i="12"/>
  <c r="ES193" i="12"/>
  <c r="EI193" i="12"/>
  <c r="DV193" i="12"/>
  <c r="DJ193" i="12"/>
  <c r="CW193" i="12"/>
  <c r="CI193" i="12"/>
  <c r="BW193" i="12"/>
  <c r="BJ193" i="12"/>
  <c r="AX193" i="12"/>
  <c r="AK193" i="12"/>
  <c r="W193" i="12"/>
  <c r="K193" i="12"/>
  <c r="EU192" i="12"/>
  <c r="EH192" i="12"/>
  <c r="DS192" i="12"/>
  <c r="DC192" i="12"/>
  <c r="CO192" i="12"/>
  <c r="CA192" i="12"/>
  <c r="BM192" i="12"/>
  <c r="AW192" i="12"/>
  <c r="AE192" i="12"/>
  <c r="O192" i="12"/>
  <c r="EA187" i="12"/>
  <c r="AT187" i="12"/>
  <c r="DF187" i="12"/>
  <c r="Y187" i="12"/>
  <c r="CU187" i="12"/>
  <c r="G187" i="12"/>
  <c r="O187" i="12"/>
  <c r="W187" i="12"/>
  <c r="AE187" i="12"/>
  <c r="AM187" i="12"/>
  <c r="AU187" i="12"/>
  <c r="BC187" i="12"/>
  <c r="BK187" i="12"/>
  <c r="BS187" i="12"/>
  <c r="CA187" i="12"/>
  <c r="CI187" i="12"/>
  <c r="CQ187" i="12"/>
  <c r="CY187" i="12"/>
  <c r="DG187" i="12"/>
  <c r="DO187" i="12"/>
  <c r="DW187" i="12"/>
  <c r="EE187" i="12"/>
  <c r="EM187" i="12"/>
  <c r="EU187" i="12"/>
  <c r="E187" i="12"/>
  <c r="M187" i="12"/>
  <c r="U187" i="12"/>
  <c r="AC187" i="12"/>
  <c r="AK187" i="12"/>
  <c r="AS187" i="12"/>
  <c r="BA187" i="12"/>
  <c r="BI187" i="12"/>
  <c r="BQ187" i="12"/>
  <c r="BY187" i="12"/>
  <c r="CG187" i="12"/>
  <c r="CO187" i="12"/>
  <c r="CW187" i="12"/>
  <c r="DE187" i="12"/>
  <c r="DM187" i="12"/>
  <c r="DU187" i="12"/>
  <c r="EC187" i="12"/>
  <c r="EK187" i="12"/>
  <c r="ES187" i="12"/>
  <c r="H187" i="12"/>
  <c r="R187" i="12"/>
  <c r="AB187" i="12"/>
  <c r="AN187" i="12"/>
  <c r="AX187" i="12"/>
  <c r="BH187" i="12"/>
  <c r="BT187" i="12"/>
  <c r="CD187" i="12"/>
  <c r="CN187" i="12"/>
  <c r="CZ187" i="12"/>
  <c r="DJ187" i="12"/>
  <c r="DT187" i="12"/>
  <c r="EF187" i="12"/>
  <c r="EP187" i="12"/>
  <c r="I187" i="12"/>
  <c r="S187" i="12"/>
  <c r="AD187" i="12"/>
  <c r="AO187" i="12"/>
  <c r="AY187" i="12"/>
  <c r="BJ187" i="12"/>
  <c r="BU187" i="12"/>
  <c r="CE187" i="12"/>
  <c r="CP187" i="12"/>
  <c r="DA187" i="12"/>
  <c r="DK187" i="12"/>
  <c r="DV187" i="12"/>
  <c r="EG187" i="12"/>
  <c r="EQ187" i="12"/>
  <c r="J187" i="12"/>
  <c r="T187" i="12"/>
  <c r="AF187" i="12"/>
  <c r="AP187" i="12"/>
  <c r="AZ187" i="12"/>
  <c r="BL187" i="12"/>
  <c r="BV187" i="12"/>
  <c r="CF187" i="12"/>
  <c r="CR187" i="12"/>
  <c r="DB187" i="12"/>
  <c r="DL187" i="12"/>
  <c r="DX187" i="12"/>
  <c r="EH187" i="12"/>
  <c r="ER187" i="12"/>
  <c r="K187" i="12"/>
  <c r="V187" i="12"/>
  <c r="AG187" i="12"/>
  <c r="AQ187" i="12"/>
  <c r="BB187" i="12"/>
  <c r="BM187" i="12"/>
  <c r="BW187" i="12"/>
  <c r="CH187" i="12"/>
  <c r="CS187" i="12"/>
  <c r="DC187" i="12"/>
  <c r="DN187" i="12"/>
  <c r="DY187" i="12"/>
  <c r="EI187" i="12"/>
  <c r="ET187" i="12"/>
  <c r="L187" i="12"/>
  <c r="X187" i="12"/>
  <c r="AH187" i="12"/>
  <c r="AR187" i="12"/>
  <c r="BD187" i="12"/>
  <c r="BN187" i="12"/>
  <c r="BX187" i="12"/>
  <c r="CJ187" i="12"/>
  <c r="CT187" i="12"/>
  <c r="DD187" i="12"/>
  <c r="DP187" i="12"/>
  <c r="DZ187" i="12"/>
  <c r="EJ187" i="12"/>
  <c r="EV187" i="12"/>
  <c r="D187" i="12"/>
  <c r="P187" i="12"/>
  <c r="Z187" i="12"/>
  <c r="AJ187" i="12"/>
  <c r="AV187" i="12"/>
  <c r="BF187" i="12"/>
  <c r="BP187" i="12"/>
  <c r="CB187" i="12"/>
  <c r="CL187" i="12"/>
  <c r="CV187" i="12"/>
  <c r="DH187" i="12"/>
  <c r="DR187" i="12"/>
  <c r="EB187" i="12"/>
  <c r="EN187" i="12"/>
  <c r="EX187" i="12"/>
  <c r="F187" i="12"/>
  <c r="Q187" i="12"/>
  <c r="AA187" i="12"/>
  <c r="AL187" i="12"/>
  <c r="AW187" i="12"/>
  <c r="BG187" i="12"/>
  <c r="BR187" i="12"/>
  <c r="CC187" i="12"/>
  <c r="CM187" i="12"/>
  <c r="CX187" i="12"/>
  <c r="DI187" i="12"/>
  <c r="DS187" i="12"/>
  <c r="ED187" i="12"/>
  <c r="EO187" i="12"/>
  <c r="BZ187" i="12"/>
  <c r="F191" i="12"/>
  <c r="N191" i="12"/>
  <c r="V191" i="12"/>
  <c r="AD191" i="12"/>
  <c r="AL191" i="12"/>
  <c r="AT191" i="12"/>
  <c r="BB191" i="12"/>
  <c r="BJ191" i="12"/>
  <c r="BR191" i="12"/>
  <c r="BZ191" i="12"/>
  <c r="CH191" i="12"/>
  <c r="CP191" i="12"/>
  <c r="CX191" i="12"/>
  <c r="DF191" i="12"/>
  <c r="DN191" i="12"/>
  <c r="DV191" i="12"/>
  <c r="ED191" i="12"/>
  <c r="EL191" i="12"/>
  <c r="ET191" i="12"/>
  <c r="G191" i="12"/>
  <c r="O191" i="12"/>
  <c r="W191" i="12"/>
  <c r="AE191" i="12"/>
  <c r="AM191" i="12"/>
  <c r="AU191" i="12"/>
  <c r="BC191" i="12"/>
  <c r="BK191" i="12"/>
  <c r="BS191" i="12"/>
  <c r="CA191" i="12"/>
  <c r="CI191" i="12"/>
  <c r="CQ191" i="12"/>
  <c r="CY191" i="12"/>
  <c r="DG191" i="12"/>
  <c r="DO191" i="12"/>
  <c r="DW191" i="12"/>
  <c r="EE191" i="12"/>
  <c r="EM191" i="12"/>
  <c r="EU191" i="12"/>
  <c r="EW187" i="12"/>
  <c r="BO187" i="12"/>
  <c r="AQ188" i="12"/>
  <c r="AG188" i="12"/>
  <c r="W188" i="12"/>
  <c r="K188" i="12"/>
  <c r="EQ188" i="12"/>
  <c r="EG188" i="12"/>
  <c r="DW188" i="12"/>
  <c r="DK188" i="12"/>
  <c r="DA188" i="12"/>
  <c r="CQ188" i="12"/>
  <c r="CE188" i="12"/>
  <c r="BU188" i="12"/>
  <c r="BK188" i="12"/>
  <c r="AY188" i="12"/>
  <c r="AO188" i="12"/>
  <c r="AE188" i="12"/>
  <c r="S188" i="12"/>
  <c r="I188" i="12"/>
  <c r="AX188" i="12"/>
  <c r="AN188" i="12"/>
  <c r="AC188" i="12"/>
  <c r="R188" i="12"/>
  <c r="H188" i="12"/>
  <c r="AC189" i="12"/>
  <c r="AK189" i="12"/>
  <c r="AS189" i="12"/>
  <c r="BA189" i="12"/>
  <c r="BI189" i="12"/>
  <c r="BQ189" i="12"/>
  <c r="K189" i="12"/>
  <c r="EZ189" i="12" s="1"/>
  <c r="N188" i="5" s="1"/>
  <c r="S189" i="12"/>
  <c r="AA189" i="12"/>
  <c r="AI189" i="12"/>
  <c r="AQ189" i="12"/>
  <c r="AY189" i="12"/>
  <c r="EO188" i="12"/>
  <c r="EE188" i="12"/>
  <c r="DS188" i="12"/>
  <c r="DI188" i="12"/>
  <c r="CY188" i="12"/>
  <c r="CM188" i="12"/>
  <c r="CC188" i="12"/>
  <c r="BS188" i="12"/>
  <c r="BG188" i="12"/>
  <c r="AW188" i="12"/>
  <c r="AM188" i="12"/>
  <c r="AA188" i="12"/>
  <c r="Q188" i="12"/>
  <c r="G188" i="12"/>
  <c r="H186" i="12"/>
  <c r="P186" i="12"/>
  <c r="X186" i="12"/>
  <c r="AF186" i="12"/>
  <c r="AN186" i="12"/>
  <c r="AV186" i="12"/>
  <c r="BD186" i="12"/>
  <c r="BL186" i="12"/>
  <c r="BT186" i="12"/>
  <c r="CB186" i="12"/>
  <c r="CJ186" i="12"/>
  <c r="CR186" i="12"/>
  <c r="CZ186" i="12"/>
  <c r="DH186" i="12"/>
  <c r="DP186" i="12"/>
  <c r="DX186" i="12"/>
  <c r="EF186" i="12"/>
  <c r="EN186" i="12"/>
  <c r="EV186" i="12"/>
  <c r="F186" i="12"/>
  <c r="EZ186" i="12" s="1"/>
  <c r="N185" i="5" s="1"/>
  <c r="N186" i="12"/>
  <c r="V186" i="12"/>
  <c r="AD186" i="12"/>
  <c r="AL186" i="12"/>
  <c r="AT186" i="12"/>
  <c r="BB186" i="12"/>
  <c r="BJ186" i="12"/>
  <c r="BR186" i="12"/>
  <c r="BZ186" i="12"/>
  <c r="CH186" i="12"/>
  <c r="CP186" i="12"/>
  <c r="CX186" i="12"/>
  <c r="DF186" i="12"/>
  <c r="DN186" i="12"/>
  <c r="DV186" i="12"/>
  <c r="ED186" i="12"/>
  <c r="EL186" i="12"/>
  <c r="ET186" i="12"/>
  <c r="EX188" i="12"/>
  <c r="EN188" i="12"/>
  <c r="EC188" i="12"/>
  <c r="DR188" i="12"/>
  <c r="DH188" i="12"/>
  <c r="CW188" i="12"/>
  <c r="CL188" i="12"/>
  <c r="CB188" i="12"/>
  <c r="BQ188" i="12"/>
  <c r="BF188" i="12"/>
  <c r="AV188" i="12"/>
  <c r="AK188" i="12"/>
  <c r="Z188" i="12"/>
  <c r="P188" i="12"/>
  <c r="EW188" i="12"/>
  <c r="EM188" i="12"/>
  <c r="EA188" i="12"/>
  <c r="DQ188" i="12"/>
  <c r="DG188" i="12"/>
  <c r="CU188" i="12"/>
  <c r="CK188" i="12"/>
  <c r="CA188" i="12"/>
  <c r="BO188" i="12"/>
  <c r="BE188" i="12"/>
  <c r="AU188" i="12"/>
  <c r="AI188" i="12"/>
  <c r="Y188" i="12"/>
  <c r="F188" i="12"/>
  <c r="N188" i="12"/>
  <c r="V188" i="12"/>
  <c r="AD188" i="12"/>
  <c r="AL188" i="12"/>
  <c r="AT188" i="12"/>
  <c r="BB188" i="12"/>
  <c r="BJ188" i="12"/>
  <c r="BR188" i="12"/>
  <c r="BZ188" i="12"/>
  <c r="CH188" i="12"/>
  <c r="CP188" i="12"/>
  <c r="CX188" i="12"/>
  <c r="DF188" i="12"/>
  <c r="DN188" i="12"/>
  <c r="DV188" i="12"/>
  <c r="ED188" i="12"/>
  <c r="EL188" i="12"/>
  <c r="ET188" i="12"/>
  <c r="D188" i="12"/>
  <c r="L188" i="12"/>
  <c r="T188" i="12"/>
  <c r="AB188" i="12"/>
  <c r="AJ188" i="12"/>
  <c r="AR188" i="12"/>
  <c r="AZ188" i="12"/>
  <c r="BH188" i="12"/>
  <c r="BP188" i="12"/>
  <c r="BX188" i="12"/>
  <c r="CF188" i="12"/>
  <c r="CN188" i="12"/>
  <c r="CV188" i="12"/>
  <c r="DD188" i="12"/>
  <c r="DL188" i="12"/>
  <c r="DT188" i="12"/>
  <c r="EB188" i="12"/>
  <c r="EJ188" i="12"/>
  <c r="ER188" i="12"/>
  <c r="AG186" i="12"/>
  <c r="U186" i="12"/>
  <c r="K186" i="12"/>
  <c r="EU185" i="12"/>
  <c r="EM185" i="12"/>
  <c r="EE185" i="12"/>
  <c r="DW185" i="12"/>
  <c r="DO185" i="12"/>
  <c r="DG185" i="12"/>
  <c r="CY185" i="12"/>
  <c r="CQ185" i="12"/>
  <c r="CI185" i="12"/>
  <c r="CA185" i="12"/>
  <c r="BS185" i="12"/>
  <c r="BK185" i="12"/>
  <c r="BC185" i="12"/>
  <c r="AU185" i="12"/>
  <c r="AM185" i="12"/>
  <c r="AE185" i="12"/>
  <c r="W185" i="12"/>
  <c r="O185" i="12"/>
  <c r="G185" i="12"/>
  <c r="E185" i="12"/>
  <c r="D185" i="12"/>
  <c r="J185" i="12"/>
  <c r="U189" i="12"/>
  <c r="M189" i="12"/>
  <c r="EW185" i="12"/>
  <c r="EO185" i="12"/>
  <c r="EG185" i="12"/>
  <c r="DY185" i="12"/>
  <c r="DQ185" i="12"/>
  <c r="DI185" i="12"/>
  <c r="DA185" i="12"/>
  <c r="CS185" i="12"/>
  <c r="CK185" i="12"/>
  <c r="CC185" i="12"/>
  <c r="BU185" i="12"/>
  <c r="BM185" i="12"/>
  <c r="BE185" i="12"/>
  <c r="AW185" i="12"/>
  <c r="AO185" i="12"/>
  <c r="AG185" i="12"/>
  <c r="Y185" i="12"/>
  <c r="Q185" i="12"/>
  <c r="ES247" i="8"/>
  <c r="EK247" i="8"/>
  <c r="EC247" i="8"/>
  <c r="DU247" i="8"/>
  <c r="DM247" i="8"/>
  <c r="DE247" i="8"/>
  <c r="CW247" i="8"/>
  <c r="CO247" i="8"/>
  <c r="CG247" i="8"/>
  <c r="BY247" i="8"/>
  <c r="BQ247" i="8"/>
  <c r="BI247" i="8"/>
  <c r="BA247" i="8"/>
  <c r="AS247" i="8"/>
  <c r="AK247" i="8"/>
  <c r="AC247" i="8"/>
  <c r="U247" i="8"/>
  <c r="M247" i="8"/>
  <c r="E247" i="8"/>
  <c r="ET246" i="8"/>
  <c r="EL246" i="8"/>
  <c r="ED246" i="8"/>
  <c r="DV246" i="8"/>
  <c r="DN246" i="8"/>
  <c r="DF246" i="8"/>
  <c r="CX246" i="8"/>
  <c r="CP246" i="8"/>
  <c r="CH246" i="8"/>
  <c r="BZ246" i="8"/>
  <c r="BR246" i="8"/>
  <c r="BJ246" i="8"/>
  <c r="BB246" i="8"/>
  <c r="AT246" i="8"/>
  <c r="AL246" i="8"/>
  <c r="AD246" i="8"/>
  <c r="V246" i="8"/>
  <c r="N246" i="8"/>
  <c r="F246" i="8"/>
  <c r="EU245" i="8"/>
  <c r="EM245" i="8"/>
  <c r="EE245" i="8"/>
  <c r="DW245" i="8"/>
  <c r="DO245" i="8"/>
  <c r="DG245" i="8"/>
  <c r="CY245" i="8"/>
  <c r="CQ245" i="8"/>
  <c r="CI245" i="8"/>
  <c r="CA245" i="8"/>
  <c r="BS245" i="8"/>
  <c r="BK245" i="8"/>
  <c r="BC245" i="8"/>
  <c r="AU245" i="8"/>
  <c r="AM245" i="8"/>
  <c r="AE245" i="8"/>
  <c r="W245" i="8"/>
  <c r="O245" i="8"/>
  <c r="G245" i="8"/>
  <c r="EV244" i="8"/>
  <c r="EN244" i="8"/>
  <c r="EF244" i="8"/>
  <c r="DX244" i="8"/>
  <c r="DP244" i="8"/>
  <c r="DH244" i="8"/>
  <c r="CZ244" i="8"/>
  <c r="CR244" i="8"/>
  <c r="CJ244" i="8"/>
  <c r="CB244" i="8"/>
  <c r="BT244" i="8"/>
  <c r="BL244" i="8"/>
  <c r="BD244" i="8"/>
  <c r="AV244" i="8"/>
  <c r="AN244" i="8"/>
  <c r="AF244" i="8"/>
  <c r="X244" i="8"/>
  <c r="P244" i="8"/>
  <c r="H244" i="8"/>
  <c r="EX242" i="8"/>
  <c r="EP242" i="8"/>
  <c r="EH242" i="8"/>
  <c r="DZ242" i="8"/>
  <c r="DR242" i="8"/>
  <c r="DJ242" i="8"/>
  <c r="DA242" i="8"/>
  <c r="CR242" i="8"/>
  <c r="CI242" i="8"/>
  <c r="BZ242" i="8"/>
  <c r="BP242" i="8"/>
  <c r="BG242" i="8"/>
  <c r="AX242" i="8"/>
  <c r="AO242" i="8"/>
  <c r="AF242" i="8"/>
  <c r="W242" i="8"/>
  <c r="N242" i="8"/>
  <c r="EW239" i="8"/>
  <c r="EM239" i="8"/>
  <c r="ED239" i="8"/>
  <c r="DU239" i="8"/>
  <c r="DL239" i="8"/>
  <c r="DC239" i="8"/>
  <c r="CT239" i="8"/>
  <c r="CK239" i="8"/>
  <c r="CA239" i="8"/>
  <c r="BR239" i="8"/>
  <c r="BI239" i="8"/>
  <c r="AZ239" i="8"/>
  <c r="AQ239" i="8"/>
  <c r="AH239" i="8"/>
  <c r="W239" i="8"/>
  <c r="H239" i="8"/>
  <c r="EP238" i="8"/>
  <c r="EE238" i="8"/>
  <c r="DU238" i="8"/>
  <c r="DJ238" i="8"/>
  <c r="CY238" i="8"/>
  <c r="CO238" i="8"/>
  <c r="CD238" i="8"/>
  <c r="BS238" i="8"/>
  <c r="BI238" i="8"/>
  <c r="AX238" i="8"/>
  <c r="AM238" i="8"/>
  <c r="AC238" i="8"/>
  <c r="R238" i="8"/>
  <c r="G238" i="8"/>
  <c r="EI236" i="8"/>
  <c r="CW236" i="8"/>
  <c r="BF236" i="8"/>
  <c r="O236" i="8"/>
  <c r="ER247" i="8"/>
  <c r="EJ247" i="8"/>
  <c r="EB247" i="8"/>
  <c r="DT247" i="8"/>
  <c r="DL247" i="8"/>
  <c r="DD247" i="8"/>
  <c r="CV247" i="8"/>
  <c r="CN247" i="8"/>
  <c r="CF247" i="8"/>
  <c r="BX247" i="8"/>
  <c r="BP247" i="8"/>
  <c r="BH247" i="8"/>
  <c r="AZ247" i="8"/>
  <c r="AR247" i="8"/>
  <c r="AJ247" i="8"/>
  <c r="AB247" i="8"/>
  <c r="T247" i="8"/>
  <c r="L247" i="8"/>
  <c r="D247" i="8"/>
  <c r="E242" i="8"/>
  <c r="M242" i="8"/>
  <c r="U242" i="8"/>
  <c r="AC242" i="8"/>
  <c r="AK242" i="8"/>
  <c r="AS242" i="8"/>
  <c r="BA242" i="8"/>
  <c r="BI242" i="8"/>
  <c r="BQ242" i="8"/>
  <c r="BY242" i="8"/>
  <c r="CG242" i="8"/>
  <c r="CO242" i="8"/>
  <c r="CW242" i="8"/>
  <c r="DE242" i="8"/>
  <c r="K239" i="8"/>
  <c r="S239" i="8"/>
  <c r="AA239" i="8"/>
  <c r="EN238" i="8"/>
  <c r="ED238" i="8"/>
  <c r="DS238" i="8"/>
  <c r="DH238" i="8"/>
  <c r="CX238" i="8"/>
  <c r="CM238" i="8"/>
  <c r="CB238" i="8"/>
  <c r="BR238" i="8"/>
  <c r="BG238" i="8"/>
  <c r="AV238" i="8"/>
  <c r="AL238" i="8"/>
  <c r="AA238" i="8"/>
  <c r="P238" i="8"/>
  <c r="F238" i="8"/>
  <c r="EH236" i="8"/>
  <c r="CU236" i="8"/>
  <c r="BD236" i="8"/>
  <c r="N236" i="8"/>
  <c r="AK245" i="8"/>
  <c r="AC245" i="8"/>
  <c r="U245" i="8"/>
  <c r="M245" i="8"/>
  <c r="E245" i="8"/>
  <c r="ET244" i="8"/>
  <c r="EL244" i="8"/>
  <c r="ED244" i="8"/>
  <c r="DV244" i="8"/>
  <c r="DN244" i="8"/>
  <c r="DF244" i="8"/>
  <c r="CX244" i="8"/>
  <c r="CP244" i="8"/>
  <c r="CH244" i="8"/>
  <c r="BZ244" i="8"/>
  <c r="BR244" i="8"/>
  <c r="BJ244" i="8"/>
  <c r="BB244" i="8"/>
  <c r="AT244" i="8"/>
  <c r="AL244" i="8"/>
  <c r="AD244" i="8"/>
  <c r="V244" i="8"/>
  <c r="N244" i="8"/>
  <c r="F244" i="8"/>
  <c r="EV242" i="8"/>
  <c r="EN242" i="8"/>
  <c r="EF242" i="8"/>
  <c r="DX242" i="8"/>
  <c r="DP242" i="8"/>
  <c r="DH242" i="8"/>
  <c r="CY242" i="8"/>
  <c r="CP242" i="8"/>
  <c r="CF242" i="8"/>
  <c r="BW242" i="8"/>
  <c r="BN242" i="8"/>
  <c r="BE242" i="8"/>
  <c r="AV242" i="8"/>
  <c r="AM242" i="8"/>
  <c r="AD242" i="8"/>
  <c r="T242" i="8"/>
  <c r="K242" i="8"/>
  <c r="BY239" i="8"/>
  <c r="BP239" i="8"/>
  <c r="BG239" i="8"/>
  <c r="AX239" i="8"/>
  <c r="AO239" i="8"/>
  <c r="AE239" i="8"/>
  <c r="U239" i="8"/>
  <c r="J239" i="8"/>
  <c r="EX238" i="8"/>
  <c r="EM238" i="8"/>
  <c r="EC238" i="8"/>
  <c r="DR238" i="8"/>
  <c r="DG238" i="8"/>
  <c r="CW238" i="8"/>
  <c r="CL238" i="8"/>
  <c r="CA238" i="8"/>
  <c r="BQ238" i="8"/>
  <c r="BF238" i="8"/>
  <c r="AU238" i="8"/>
  <c r="AK238" i="8"/>
  <c r="Z238" i="8"/>
  <c r="O238" i="8"/>
  <c r="DZ236" i="8"/>
  <c r="CL236" i="8"/>
  <c r="AU236" i="8"/>
  <c r="Q232" i="8"/>
  <c r="AB232" i="8"/>
  <c r="AP232" i="8"/>
  <c r="BC232" i="8"/>
  <c r="BO232" i="8"/>
  <c r="CC232" i="8"/>
  <c r="CN232" i="8"/>
  <c r="DB232" i="8"/>
  <c r="DO232" i="8"/>
  <c r="EA232" i="8"/>
  <c r="EO232" i="8"/>
  <c r="EX247" i="8"/>
  <c r="EP247" i="8"/>
  <c r="EH247" i="8"/>
  <c r="DZ247" i="8"/>
  <c r="DR247" i="8"/>
  <c r="DJ247" i="8"/>
  <c r="DB247" i="8"/>
  <c r="CT247" i="8"/>
  <c r="CL247" i="8"/>
  <c r="CD247" i="8"/>
  <c r="BV247" i="8"/>
  <c r="BN247" i="8"/>
  <c r="BF247" i="8"/>
  <c r="AX247" i="8"/>
  <c r="AP247" i="8"/>
  <c r="AH247" i="8"/>
  <c r="Z247" i="8"/>
  <c r="R247" i="8"/>
  <c r="J247" i="8"/>
  <c r="ER245" i="8"/>
  <c r="EJ245" i="8"/>
  <c r="EB245" i="8"/>
  <c r="DT245" i="8"/>
  <c r="DL245" i="8"/>
  <c r="DD245" i="8"/>
  <c r="CV245" i="8"/>
  <c r="CN245" i="8"/>
  <c r="CF245" i="8"/>
  <c r="BX245" i="8"/>
  <c r="BP245" i="8"/>
  <c r="BH245" i="8"/>
  <c r="AZ245" i="8"/>
  <c r="AR245" i="8"/>
  <c r="AJ245" i="8"/>
  <c r="AB245" i="8"/>
  <c r="T245" i="8"/>
  <c r="L245" i="8"/>
  <c r="D245" i="8"/>
  <c r="DM244" i="8"/>
  <c r="DE244" i="8"/>
  <c r="CW244" i="8"/>
  <c r="CO244" i="8"/>
  <c r="CG244" i="8"/>
  <c r="BY244" i="8"/>
  <c r="BQ244" i="8"/>
  <c r="BI244" i="8"/>
  <c r="BA244" i="8"/>
  <c r="AS244" i="8"/>
  <c r="AK244" i="8"/>
  <c r="AC244" i="8"/>
  <c r="U244" i="8"/>
  <c r="M244" i="8"/>
  <c r="E244" i="8"/>
  <c r="D238" i="8"/>
  <c r="L238" i="8"/>
  <c r="T238" i="8"/>
  <c r="AB238" i="8"/>
  <c r="AJ238" i="8"/>
  <c r="AR238" i="8"/>
  <c r="AZ238" i="8"/>
  <c r="BH238" i="8"/>
  <c r="BP238" i="8"/>
  <c r="BX238" i="8"/>
  <c r="CF238" i="8"/>
  <c r="CN238" i="8"/>
  <c r="CV238" i="8"/>
  <c r="DD238" i="8"/>
  <c r="DL238" i="8"/>
  <c r="DT238" i="8"/>
  <c r="EB238" i="8"/>
  <c r="EJ238" i="8"/>
  <c r="ER238" i="8"/>
  <c r="I238" i="8"/>
  <c r="Q238" i="8"/>
  <c r="Y238" i="8"/>
  <c r="AG238" i="8"/>
  <c r="AO238" i="8"/>
  <c r="AW238" i="8"/>
  <c r="BE238" i="8"/>
  <c r="BM238" i="8"/>
  <c r="BU238" i="8"/>
  <c r="CC238" i="8"/>
  <c r="CK238" i="8"/>
  <c r="CS238" i="8"/>
  <c r="DA238" i="8"/>
  <c r="DI238" i="8"/>
  <c r="DQ238" i="8"/>
  <c r="DY238" i="8"/>
  <c r="EG238" i="8"/>
  <c r="EO238" i="8"/>
  <c r="EW238" i="8"/>
  <c r="I236" i="8"/>
  <c r="Q236" i="8"/>
  <c r="Y236" i="8"/>
  <c r="AG236" i="8"/>
  <c r="AO236" i="8"/>
  <c r="AW236" i="8"/>
  <c r="BE236" i="8"/>
  <c r="BM236" i="8"/>
  <c r="BU236" i="8"/>
  <c r="CC236" i="8"/>
  <c r="CK236" i="8"/>
  <c r="CS236" i="8"/>
  <c r="DA236" i="8"/>
  <c r="DI236" i="8"/>
  <c r="D236" i="8"/>
  <c r="L236" i="8"/>
  <c r="T236" i="8"/>
  <c r="AB236" i="8"/>
  <c r="AJ236" i="8"/>
  <c r="AR236" i="8"/>
  <c r="AZ236" i="8"/>
  <c r="BH236" i="8"/>
  <c r="BP236" i="8"/>
  <c r="BX236" i="8"/>
  <c r="CF236" i="8"/>
  <c r="CN236" i="8"/>
  <c r="CV236" i="8"/>
  <c r="DD236" i="8"/>
  <c r="DL236" i="8"/>
  <c r="DT236" i="8"/>
  <c r="EB236" i="8"/>
  <c r="EJ236" i="8"/>
  <c r="ER236" i="8"/>
  <c r="F236" i="8"/>
  <c r="P236" i="8"/>
  <c r="AA236" i="8"/>
  <c r="AL236" i="8"/>
  <c r="AV236" i="8"/>
  <c r="BG236" i="8"/>
  <c r="BR236" i="8"/>
  <c r="CB236" i="8"/>
  <c r="CM236" i="8"/>
  <c r="CX236" i="8"/>
  <c r="DH236" i="8"/>
  <c r="DR236" i="8"/>
  <c r="EA236" i="8"/>
  <c r="EK236" i="8"/>
  <c r="ET236" i="8"/>
  <c r="G236" i="8"/>
  <c r="R236" i="8"/>
  <c r="AC236" i="8"/>
  <c r="AM236" i="8"/>
  <c r="AX236" i="8"/>
  <c r="BI236" i="8"/>
  <c r="BS236" i="8"/>
  <c r="CD236" i="8"/>
  <c r="CO236" i="8"/>
  <c r="CY236" i="8"/>
  <c r="DJ236" i="8"/>
  <c r="DS236" i="8"/>
  <c r="EC236" i="8"/>
  <c r="EL236" i="8"/>
  <c r="EU236" i="8"/>
  <c r="H236" i="8"/>
  <c r="S236" i="8"/>
  <c r="AD236" i="8"/>
  <c r="AN236" i="8"/>
  <c r="AY236" i="8"/>
  <c r="BJ236" i="8"/>
  <c r="BT236" i="8"/>
  <c r="CE236" i="8"/>
  <c r="CP236" i="8"/>
  <c r="CZ236" i="8"/>
  <c r="DK236" i="8"/>
  <c r="DU236" i="8"/>
  <c r="ED236" i="8"/>
  <c r="EM236" i="8"/>
  <c r="EV236" i="8"/>
  <c r="J236" i="8"/>
  <c r="U236" i="8"/>
  <c r="AE236" i="8"/>
  <c r="AP236" i="8"/>
  <c r="BA236" i="8"/>
  <c r="BK236" i="8"/>
  <c r="BV236" i="8"/>
  <c r="CG236" i="8"/>
  <c r="CQ236" i="8"/>
  <c r="DB236" i="8"/>
  <c r="DM236" i="8"/>
  <c r="DV236" i="8"/>
  <c r="EE236" i="8"/>
  <c r="EN236" i="8"/>
  <c r="EW236" i="8"/>
  <c r="K236" i="8"/>
  <c r="V236" i="8"/>
  <c r="AF236" i="8"/>
  <c r="AQ236" i="8"/>
  <c r="BB236" i="8"/>
  <c r="BL236" i="8"/>
  <c r="BW236" i="8"/>
  <c r="CH236" i="8"/>
  <c r="CR236" i="8"/>
  <c r="DC236" i="8"/>
  <c r="DN236" i="8"/>
  <c r="DW236" i="8"/>
  <c r="EF236" i="8"/>
  <c r="EO236" i="8"/>
  <c r="EX236" i="8"/>
  <c r="M236" i="8"/>
  <c r="W236" i="8"/>
  <c r="AH236" i="8"/>
  <c r="AS236" i="8"/>
  <c r="BC236" i="8"/>
  <c r="BN236" i="8"/>
  <c r="BY236" i="8"/>
  <c r="CI236" i="8"/>
  <c r="CT236" i="8"/>
  <c r="DE236" i="8"/>
  <c r="DO236" i="8"/>
  <c r="DX236" i="8"/>
  <c r="EG236" i="8"/>
  <c r="EP236" i="8"/>
  <c r="EW247" i="8"/>
  <c r="EO247" i="8"/>
  <c r="EG247" i="8"/>
  <c r="DY247" i="8"/>
  <c r="DQ247" i="8"/>
  <c r="DI247" i="8"/>
  <c r="DA247" i="8"/>
  <c r="CS247" i="8"/>
  <c r="CK247" i="8"/>
  <c r="CC247" i="8"/>
  <c r="BU247" i="8"/>
  <c r="BM247" i="8"/>
  <c r="BE247" i="8"/>
  <c r="AW247" i="8"/>
  <c r="AO247" i="8"/>
  <c r="AG247" i="8"/>
  <c r="Y247" i="8"/>
  <c r="Q247" i="8"/>
  <c r="I247" i="8"/>
  <c r="EX246" i="8"/>
  <c r="EP246" i="8"/>
  <c r="EH246" i="8"/>
  <c r="DZ246" i="8"/>
  <c r="DR246" i="8"/>
  <c r="DJ246" i="8"/>
  <c r="DB246" i="8"/>
  <c r="CT246" i="8"/>
  <c r="CL246" i="8"/>
  <c r="CD246" i="8"/>
  <c r="BV246" i="8"/>
  <c r="BN246" i="8"/>
  <c r="BF246" i="8"/>
  <c r="AX246" i="8"/>
  <c r="AP246" i="8"/>
  <c r="AH246" i="8"/>
  <c r="Z246" i="8"/>
  <c r="R246" i="8"/>
  <c r="J246" i="8"/>
  <c r="EQ245" i="8"/>
  <c r="EI245" i="8"/>
  <c r="EA245" i="8"/>
  <c r="DS245" i="8"/>
  <c r="DK245" i="8"/>
  <c r="DC245" i="8"/>
  <c r="CU245" i="8"/>
  <c r="CM245" i="8"/>
  <c r="CE245" i="8"/>
  <c r="BW245" i="8"/>
  <c r="BO245" i="8"/>
  <c r="BG245" i="8"/>
  <c r="AY245" i="8"/>
  <c r="AQ245" i="8"/>
  <c r="AI245" i="8"/>
  <c r="AA245" i="8"/>
  <c r="S245" i="8"/>
  <c r="ER244" i="8"/>
  <c r="EJ244" i="8"/>
  <c r="EB244" i="8"/>
  <c r="DT244" i="8"/>
  <c r="DL244" i="8"/>
  <c r="DD244" i="8"/>
  <c r="CV244" i="8"/>
  <c r="CN244" i="8"/>
  <c r="CF244" i="8"/>
  <c r="BX244" i="8"/>
  <c r="BP244" i="8"/>
  <c r="BH244" i="8"/>
  <c r="AZ244" i="8"/>
  <c r="AR244" i="8"/>
  <c r="AJ244" i="8"/>
  <c r="AB244" i="8"/>
  <c r="T244" i="8"/>
  <c r="L244" i="8"/>
  <c r="D244" i="8"/>
  <c r="ET242" i="8"/>
  <c r="EL242" i="8"/>
  <c r="ED242" i="8"/>
  <c r="DV242" i="8"/>
  <c r="DN242" i="8"/>
  <c r="DF242" i="8"/>
  <c r="CV242" i="8"/>
  <c r="CM242" i="8"/>
  <c r="CD242" i="8"/>
  <c r="BU242" i="8"/>
  <c r="BL242" i="8"/>
  <c r="BC242" i="8"/>
  <c r="AT242" i="8"/>
  <c r="AJ242" i="8"/>
  <c r="AA242" i="8"/>
  <c r="R242" i="8"/>
  <c r="I242" i="8"/>
  <c r="EU238" i="8"/>
  <c r="EK238" i="8"/>
  <c r="DZ238" i="8"/>
  <c r="DO238" i="8"/>
  <c r="DE238" i="8"/>
  <c r="CT238" i="8"/>
  <c r="CI238" i="8"/>
  <c r="BY238" i="8"/>
  <c r="BN238" i="8"/>
  <c r="BC238" i="8"/>
  <c r="AS238" i="8"/>
  <c r="AH238" i="8"/>
  <c r="W238" i="8"/>
  <c r="M238" i="8"/>
  <c r="DQ236" i="8"/>
  <c r="CA236" i="8"/>
  <c r="AK236" i="8"/>
  <c r="EV247" i="8"/>
  <c r="EN247" i="8"/>
  <c r="EF247" i="8"/>
  <c r="DX247" i="8"/>
  <c r="DP247" i="8"/>
  <c r="DH247" i="8"/>
  <c r="CZ247" i="8"/>
  <c r="CR247" i="8"/>
  <c r="CJ247" i="8"/>
  <c r="CB247" i="8"/>
  <c r="BT247" i="8"/>
  <c r="BL247" i="8"/>
  <c r="BD247" i="8"/>
  <c r="AV247" i="8"/>
  <c r="AN247" i="8"/>
  <c r="AF247" i="8"/>
  <c r="X247" i="8"/>
  <c r="P247" i="8"/>
  <c r="H247" i="8"/>
  <c r="ES242" i="8"/>
  <c r="EK242" i="8"/>
  <c r="EC242" i="8"/>
  <c r="DU242" i="8"/>
  <c r="DM242" i="8"/>
  <c r="DD242" i="8"/>
  <c r="CU242" i="8"/>
  <c r="CL242" i="8"/>
  <c r="CC242" i="8"/>
  <c r="BT242" i="8"/>
  <c r="BK242" i="8"/>
  <c r="BB242" i="8"/>
  <c r="AR242" i="8"/>
  <c r="AI242" i="8"/>
  <c r="Z242" i="8"/>
  <c r="Q242" i="8"/>
  <c r="H242" i="8"/>
  <c r="G240" i="8"/>
  <c r="O240" i="8"/>
  <c r="W240" i="8"/>
  <c r="AE240" i="8"/>
  <c r="AM240" i="8"/>
  <c r="AU240" i="8"/>
  <c r="BC240" i="8"/>
  <c r="BK240" i="8"/>
  <c r="BS240" i="8"/>
  <c r="CA240" i="8"/>
  <c r="CI240" i="8"/>
  <c r="CQ240" i="8"/>
  <c r="CY240" i="8"/>
  <c r="DG240" i="8"/>
  <c r="DO240" i="8"/>
  <c r="DW240" i="8"/>
  <c r="EE240" i="8"/>
  <c r="EM240" i="8"/>
  <c r="EU240" i="8"/>
  <c r="EQ239" i="8"/>
  <c r="EH239" i="8"/>
  <c r="DY239" i="8"/>
  <c r="DO239" i="8"/>
  <c r="DF239" i="8"/>
  <c r="CW239" i="8"/>
  <c r="CN239" i="8"/>
  <c r="CE239" i="8"/>
  <c r="BV239" i="8"/>
  <c r="BM239" i="8"/>
  <c r="BC239" i="8"/>
  <c r="AT239" i="8"/>
  <c r="AK239" i="8"/>
  <c r="AB239" i="8"/>
  <c r="Q239" i="8"/>
  <c r="F239" i="8"/>
  <c r="ET238" i="8"/>
  <c r="EI238" i="8"/>
  <c r="DX238" i="8"/>
  <c r="DN238" i="8"/>
  <c r="DC238" i="8"/>
  <c r="CR238" i="8"/>
  <c r="CH238" i="8"/>
  <c r="BW238" i="8"/>
  <c r="BL238" i="8"/>
  <c r="BB238" i="8"/>
  <c r="AQ238" i="8"/>
  <c r="AF238" i="8"/>
  <c r="V238" i="8"/>
  <c r="K238" i="8"/>
  <c r="DP236" i="8"/>
  <c r="BZ236" i="8"/>
  <c r="AI236" i="8"/>
  <c r="Q233" i="8"/>
  <c r="AD233" i="8"/>
  <c r="AP233" i="8"/>
  <c r="BD233" i="8"/>
  <c r="BO233" i="8"/>
  <c r="CC233" i="8"/>
  <c r="CO233" i="8"/>
  <c r="CZ233" i="8"/>
  <c r="DJ233" i="8"/>
  <c r="DU233" i="8"/>
  <c r="EF233" i="8"/>
  <c r="EP233" i="8"/>
  <c r="AZ232" i="8"/>
  <c r="EU247" i="8"/>
  <c r="EM247" i="8"/>
  <c r="EE247" i="8"/>
  <c r="DW247" i="8"/>
  <c r="DO247" i="8"/>
  <c r="DG247" i="8"/>
  <c r="CY247" i="8"/>
  <c r="CQ247" i="8"/>
  <c r="CI247" i="8"/>
  <c r="CA247" i="8"/>
  <c r="BS247" i="8"/>
  <c r="BK247" i="8"/>
  <c r="BC247" i="8"/>
  <c r="AU247" i="8"/>
  <c r="AM247" i="8"/>
  <c r="AE247" i="8"/>
  <c r="W247" i="8"/>
  <c r="O247" i="8"/>
  <c r="G247" i="8"/>
  <c r="EV246" i="8"/>
  <c r="EN246" i="8"/>
  <c r="EF246" i="8"/>
  <c r="DX246" i="8"/>
  <c r="DP246" i="8"/>
  <c r="DH246" i="8"/>
  <c r="CZ246" i="8"/>
  <c r="CR246" i="8"/>
  <c r="CJ246" i="8"/>
  <c r="CB246" i="8"/>
  <c r="BT246" i="8"/>
  <c r="BL246" i="8"/>
  <c r="BD246" i="8"/>
  <c r="AV246" i="8"/>
  <c r="AN246" i="8"/>
  <c r="AF246" i="8"/>
  <c r="X246" i="8"/>
  <c r="P246" i="8"/>
  <c r="H246" i="8"/>
  <c r="EW245" i="8"/>
  <c r="EO245" i="8"/>
  <c r="EG245" i="8"/>
  <c r="DY245" i="8"/>
  <c r="DQ245" i="8"/>
  <c r="DI245" i="8"/>
  <c r="DA245" i="8"/>
  <c r="CS245" i="8"/>
  <c r="CK245" i="8"/>
  <c r="CC245" i="8"/>
  <c r="BU245" i="8"/>
  <c r="BM245" i="8"/>
  <c r="BE245" i="8"/>
  <c r="AW245" i="8"/>
  <c r="AO245" i="8"/>
  <c r="AG245" i="8"/>
  <c r="Y245" i="8"/>
  <c r="Q245" i="8"/>
  <c r="I245" i="8"/>
  <c r="EX244" i="8"/>
  <c r="EP244" i="8"/>
  <c r="EH244" i="8"/>
  <c r="DZ244" i="8"/>
  <c r="DR244" i="8"/>
  <c r="DJ244" i="8"/>
  <c r="DB244" i="8"/>
  <c r="CT244" i="8"/>
  <c r="CL244" i="8"/>
  <c r="CD244" i="8"/>
  <c r="BV244" i="8"/>
  <c r="BN244" i="8"/>
  <c r="BF244" i="8"/>
  <c r="AX244" i="8"/>
  <c r="AP244" i="8"/>
  <c r="AH244" i="8"/>
  <c r="Z244" i="8"/>
  <c r="R244" i="8"/>
  <c r="J244" i="8"/>
  <c r="EQ243" i="8"/>
  <c r="EI243" i="8"/>
  <c r="EA243" i="8"/>
  <c r="DS243" i="8"/>
  <c r="DK243" i="8"/>
  <c r="DC243" i="8"/>
  <c r="CU243" i="8"/>
  <c r="CM243" i="8"/>
  <c r="CE243" i="8"/>
  <c r="BW243" i="8"/>
  <c r="BO243" i="8"/>
  <c r="BG243" i="8"/>
  <c r="AY243" i="8"/>
  <c r="AQ243" i="8"/>
  <c r="AI243" i="8"/>
  <c r="AA243" i="8"/>
  <c r="S243" i="8"/>
  <c r="EZ243" i="8" s="1"/>
  <c r="M242" i="5" s="1"/>
  <c r="ER242" i="8"/>
  <c r="EJ242" i="8"/>
  <c r="EB242" i="8"/>
  <c r="DT242" i="8"/>
  <c r="DL242" i="8"/>
  <c r="DC242" i="8"/>
  <c r="CT242" i="8"/>
  <c r="CK242" i="8"/>
  <c r="CB242" i="8"/>
  <c r="BS242" i="8"/>
  <c r="BJ242" i="8"/>
  <c r="AZ242" i="8"/>
  <c r="AQ242" i="8"/>
  <c r="AH242" i="8"/>
  <c r="Y242" i="8"/>
  <c r="P242" i="8"/>
  <c r="G242" i="8"/>
  <c r="EU241" i="8"/>
  <c r="EK241" i="8"/>
  <c r="EB241" i="8"/>
  <c r="DS241" i="8"/>
  <c r="DJ241" i="8"/>
  <c r="DA241" i="8"/>
  <c r="CR241" i="8"/>
  <c r="CI241" i="8"/>
  <c r="BY241" i="8"/>
  <c r="BP241" i="8"/>
  <c r="BG241" i="8"/>
  <c r="AX241" i="8"/>
  <c r="AO241" i="8"/>
  <c r="AF241" i="8"/>
  <c r="W241" i="8"/>
  <c r="M241" i="8"/>
  <c r="CX240" i="8"/>
  <c r="CO240" i="8"/>
  <c r="CF240" i="8"/>
  <c r="BW240" i="8"/>
  <c r="BN240" i="8"/>
  <c r="BE240" i="8"/>
  <c r="AV240" i="8"/>
  <c r="AL240" i="8"/>
  <c r="AC240" i="8"/>
  <c r="T240" i="8"/>
  <c r="K240" i="8"/>
  <c r="EP239" i="8"/>
  <c r="EG239" i="8"/>
  <c r="DW239" i="8"/>
  <c r="DN239" i="8"/>
  <c r="DE239" i="8"/>
  <c r="CV239" i="8"/>
  <c r="CM239" i="8"/>
  <c r="CD239" i="8"/>
  <c r="BU239" i="8"/>
  <c r="BK239" i="8"/>
  <c r="BB239" i="8"/>
  <c r="AS239" i="8"/>
  <c r="AJ239" i="8"/>
  <c r="Z239" i="8"/>
  <c r="O239" i="8"/>
  <c r="E239" i="8"/>
  <c r="ES238" i="8"/>
  <c r="EH238" i="8"/>
  <c r="DW238" i="8"/>
  <c r="DM238" i="8"/>
  <c r="DB238" i="8"/>
  <c r="CQ238" i="8"/>
  <c r="CG238" i="8"/>
  <c r="BV238" i="8"/>
  <c r="BK238" i="8"/>
  <c r="BA238" i="8"/>
  <c r="AP238" i="8"/>
  <c r="AE238" i="8"/>
  <c r="U238" i="8"/>
  <c r="J238" i="8"/>
  <c r="ES236" i="8"/>
  <c r="DG236" i="8"/>
  <c r="BQ236" i="8"/>
  <c r="Z236" i="8"/>
  <c r="EJ234" i="8"/>
  <c r="CS234" i="8"/>
  <c r="CB233" i="8"/>
  <c r="EM232" i="8"/>
  <c r="AO232" i="8"/>
  <c r="ET247" i="8"/>
  <c r="EL247" i="8"/>
  <c r="ED247" i="8"/>
  <c r="DV247" i="8"/>
  <c r="DN247" i="8"/>
  <c r="DF247" i="8"/>
  <c r="CX247" i="8"/>
  <c r="CP247" i="8"/>
  <c r="CH247" i="8"/>
  <c r="BZ247" i="8"/>
  <c r="BR247" i="8"/>
  <c r="BJ247" i="8"/>
  <c r="BB247" i="8"/>
  <c r="AT247" i="8"/>
  <c r="AL247" i="8"/>
  <c r="AD247" i="8"/>
  <c r="V247" i="8"/>
  <c r="N247" i="8"/>
  <c r="EU246" i="8"/>
  <c r="EM246" i="8"/>
  <c r="EE246" i="8"/>
  <c r="DW246" i="8"/>
  <c r="DO246" i="8"/>
  <c r="DG246" i="8"/>
  <c r="CY246" i="8"/>
  <c r="CQ246" i="8"/>
  <c r="CI246" i="8"/>
  <c r="CA246" i="8"/>
  <c r="BS246" i="8"/>
  <c r="BK246" i="8"/>
  <c r="BC246" i="8"/>
  <c r="AU246" i="8"/>
  <c r="AM246" i="8"/>
  <c r="AE246" i="8"/>
  <c r="W246" i="8"/>
  <c r="O246" i="8"/>
  <c r="EV245" i="8"/>
  <c r="EN245" i="8"/>
  <c r="EF245" i="8"/>
  <c r="DX245" i="8"/>
  <c r="DP245" i="8"/>
  <c r="DH245" i="8"/>
  <c r="CZ245" i="8"/>
  <c r="CR245" i="8"/>
  <c r="CJ245" i="8"/>
  <c r="CB245" i="8"/>
  <c r="BT245" i="8"/>
  <c r="BL245" i="8"/>
  <c r="BD245" i="8"/>
  <c r="AV245" i="8"/>
  <c r="AN245" i="8"/>
  <c r="AF245" i="8"/>
  <c r="X245" i="8"/>
  <c r="P245" i="8"/>
  <c r="EW244" i="8"/>
  <c r="EO244" i="8"/>
  <c r="EG244" i="8"/>
  <c r="DY244" i="8"/>
  <c r="DQ244" i="8"/>
  <c r="DI244" i="8"/>
  <c r="DA244" i="8"/>
  <c r="CS244" i="8"/>
  <c r="CK244" i="8"/>
  <c r="CC244" i="8"/>
  <c r="BU244" i="8"/>
  <c r="BM244" i="8"/>
  <c r="BE244" i="8"/>
  <c r="AW244" i="8"/>
  <c r="AO244" i="8"/>
  <c r="AG244" i="8"/>
  <c r="Y244" i="8"/>
  <c r="Q244" i="8"/>
  <c r="EQ242" i="8"/>
  <c r="EI242" i="8"/>
  <c r="EA242" i="8"/>
  <c r="DS242" i="8"/>
  <c r="DK242" i="8"/>
  <c r="DB242" i="8"/>
  <c r="CS242" i="8"/>
  <c r="CJ242" i="8"/>
  <c r="CA242" i="8"/>
  <c r="BR242" i="8"/>
  <c r="BH242" i="8"/>
  <c r="AY242" i="8"/>
  <c r="AP242" i="8"/>
  <c r="AG242" i="8"/>
  <c r="X242" i="8"/>
  <c r="O242" i="8"/>
  <c r="F242" i="8"/>
  <c r="ES241" i="8"/>
  <c r="EJ241" i="8"/>
  <c r="EA241" i="8"/>
  <c r="DR241" i="8"/>
  <c r="DI241" i="8"/>
  <c r="CZ241" i="8"/>
  <c r="CQ241" i="8"/>
  <c r="CG241" i="8"/>
  <c r="BX241" i="8"/>
  <c r="BO241" i="8"/>
  <c r="BF241" i="8"/>
  <c r="AW241" i="8"/>
  <c r="AN241" i="8"/>
  <c r="AE241" i="8"/>
  <c r="U241" i="8"/>
  <c r="F241" i="8"/>
  <c r="N241" i="8"/>
  <c r="V241" i="8"/>
  <c r="AD241" i="8"/>
  <c r="AL241" i="8"/>
  <c r="AT241" i="8"/>
  <c r="BB241" i="8"/>
  <c r="BJ241" i="8"/>
  <c r="BR241" i="8"/>
  <c r="BZ241" i="8"/>
  <c r="CH241" i="8"/>
  <c r="CP241" i="8"/>
  <c r="CX241" i="8"/>
  <c r="DF241" i="8"/>
  <c r="DN241" i="8"/>
  <c r="DV241" i="8"/>
  <c r="ED241" i="8"/>
  <c r="EL241" i="8"/>
  <c r="ET241" i="8"/>
  <c r="BD240" i="8"/>
  <c r="AT240" i="8"/>
  <c r="AK240" i="8"/>
  <c r="AB240" i="8"/>
  <c r="S240" i="8"/>
  <c r="J240" i="8"/>
  <c r="EX239" i="8"/>
  <c r="EO239" i="8"/>
  <c r="EE239" i="8"/>
  <c r="DV239" i="8"/>
  <c r="DM239" i="8"/>
  <c r="DD239" i="8"/>
  <c r="CU239" i="8"/>
  <c r="CL239" i="8"/>
  <c r="CC239" i="8"/>
  <c r="BS239" i="8"/>
  <c r="BJ239" i="8"/>
  <c r="BA239" i="8"/>
  <c r="AR239" i="8"/>
  <c r="AI239" i="8"/>
  <c r="Y239" i="8"/>
  <c r="N239" i="8"/>
  <c r="D239" i="8"/>
  <c r="EQ238" i="8"/>
  <c r="EF238" i="8"/>
  <c r="DV238" i="8"/>
  <c r="DK238" i="8"/>
  <c r="CZ238" i="8"/>
  <c r="CP238" i="8"/>
  <c r="CE238" i="8"/>
  <c r="BT238" i="8"/>
  <c r="BJ238" i="8"/>
  <c r="AY238" i="8"/>
  <c r="AN238" i="8"/>
  <c r="AD238" i="8"/>
  <c r="S238" i="8"/>
  <c r="H238" i="8"/>
  <c r="EQ236" i="8"/>
  <c r="DF236" i="8"/>
  <c r="BO236" i="8"/>
  <c r="X236" i="8"/>
  <c r="K234" i="8"/>
  <c r="S234" i="8"/>
  <c r="AA234" i="8"/>
  <c r="AI234" i="8"/>
  <c r="AQ234" i="8"/>
  <c r="AY234" i="8"/>
  <c r="BG234" i="8"/>
  <c r="BO234" i="8"/>
  <c r="BW234" i="8"/>
  <c r="CE234" i="8"/>
  <c r="CM234" i="8"/>
  <c r="CU234" i="8"/>
  <c r="DC234" i="8"/>
  <c r="DK234" i="8"/>
  <c r="DS234" i="8"/>
  <c r="EA234" i="8"/>
  <c r="EI234" i="8"/>
  <c r="EQ234" i="8"/>
  <c r="AD234" i="8"/>
  <c r="AL234" i="8"/>
  <c r="AT234" i="8"/>
  <c r="BB234" i="8"/>
  <c r="BJ234" i="8"/>
  <c r="BR234" i="8"/>
  <c r="BZ234" i="8"/>
  <c r="CH234" i="8"/>
  <c r="CP234" i="8"/>
  <c r="CX234" i="8"/>
  <c r="DF234" i="8"/>
  <c r="DN234" i="8"/>
  <c r="DV234" i="8"/>
  <c r="ED234" i="8"/>
  <c r="EL234" i="8"/>
  <c r="ET234" i="8"/>
  <c r="D234" i="8"/>
  <c r="O234" i="8"/>
  <c r="Y234" i="8"/>
  <c r="AJ234" i="8"/>
  <c r="AU234" i="8"/>
  <c r="BE234" i="8"/>
  <c r="BP234" i="8"/>
  <c r="CA234" i="8"/>
  <c r="CK234" i="8"/>
  <c r="CV234" i="8"/>
  <c r="DG234" i="8"/>
  <c r="DQ234" i="8"/>
  <c r="EB234" i="8"/>
  <c r="EM234" i="8"/>
  <c r="EW234" i="8"/>
  <c r="E234" i="8"/>
  <c r="P234" i="8"/>
  <c r="Z234" i="8"/>
  <c r="AK234" i="8"/>
  <c r="AV234" i="8"/>
  <c r="BF234" i="8"/>
  <c r="BQ234" i="8"/>
  <c r="CB234" i="8"/>
  <c r="CL234" i="8"/>
  <c r="CW234" i="8"/>
  <c r="DH234" i="8"/>
  <c r="DR234" i="8"/>
  <c r="EC234" i="8"/>
  <c r="EN234" i="8"/>
  <c r="EX234" i="8"/>
  <c r="G234" i="8"/>
  <c r="Q234" i="8"/>
  <c r="AB234" i="8"/>
  <c r="AM234" i="8"/>
  <c r="AW234" i="8"/>
  <c r="BH234" i="8"/>
  <c r="BS234" i="8"/>
  <c r="CC234" i="8"/>
  <c r="CN234" i="8"/>
  <c r="CY234" i="8"/>
  <c r="DI234" i="8"/>
  <c r="DT234" i="8"/>
  <c r="EE234" i="8"/>
  <c r="EO234" i="8"/>
  <c r="H234" i="8"/>
  <c r="R234" i="8"/>
  <c r="AC234" i="8"/>
  <c r="AN234" i="8"/>
  <c r="AX234" i="8"/>
  <c r="BI234" i="8"/>
  <c r="BT234" i="8"/>
  <c r="CD234" i="8"/>
  <c r="CO234" i="8"/>
  <c r="CZ234" i="8"/>
  <c r="DJ234" i="8"/>
  <c r="DU234" i="8"/>
  <c r="EF234" i="8"/>
  <c r="EP234" i="8"/>
  <c r="I234" i="8"/>
  <c r="T234" i="8"/>
  <c r="AE234" i="8"/>
  <c r="AO234" i="8"/>
  <c r="AZ234" i="8"/>
  <c r="BK234" i="8"/>
  <c r="BU234" i="8"/>
  <c r="CF234" i="8"/>
  <c r="CQ234" i="8"/>
  <c r="DA234" i="8"/>
  <c r="DL234" i="8"/>
  <c r="DW234" i="8"/>
  <c r="EG234" i="8"/>
  <c r="ER234" i="8"/>
  <c r="J234" i="8"/>
  <c r="U234" i="8"/>
  <c r="AF234" i="8"/>
  <c r="AP234" i="8"/>
  <c r="BA234" i="8"/>
  <c r="BL234" i="8"/>
  <c r="BV234" i="8"/>
  <c r="CG234" i="8"/>
  <c r="CR234" i="8"/>
  <c r="DB234" i="8"/>
  <c r="DM234" i="8"/>
  <c r="DX234" i="8"/>
  <c r="EH234" i="8"/>
  <c r="ES234" i="8"/>
  <c r="M234" i="8"/>
  <c r="BN233" i="8"/>
  <c r="DZ232" i="8"/>
  <c r="AA232" i="8"/>
  <c r="F234" i="8"/>
  <c r="D233" i="8"/>
  <c r="L233" i="8"/>
  <c r="T233" i="8"/>
  <c r="AB233" i="8"/>
  <c r="AJ233" i="8"/>
  <c r="AR233" i="8"/>
  <c r="AZ233" i="8"/>
  <c r="BH233" i="8"/>
  <c r="BP233" i="8"/>
  <c r="BX233" i="8"/>
  <c r="CF233" i="8"/>
  <c r="CN233" i="8"/>
  <c r="CV233" i="8"/>
  <c r="DD233" i="8"/>
  <c r="DL233" i="8"/>
  <c r="DT233" i="8"/>
  <c r="EB233" i="8"/>
  <c r="EJ233" i="8"/>
  <c r="ER233" i="8"/>
  <c r="E233" i="8"/>
  <c r="M233" i="8"/>
  <c r="U233" i="8"/>
  <c r="AC233" i="8"/>
  <c r="AK233" i="8"/>
  <c r="AS233" i="8"/>
  <c r="BA233" i="8"/>
  <c r="BI233" i="8"/>
  <c r="BQ233" i="8"/>
  <c r="BY233" i="8"/>
  <c r="CG233" i="8"/>
  <c r="G233" i="8"/>
  <c r="O233" i="8"/>
  <c r="W233" i="8"/>
  <c r="AE233" i="8"/>
  <c r="AM233" i="8"/>
  <c r="AU233" i="8"/>
  <c r="BC233" i="8"/>
  <c r="BK233" i="8"/>
  <c r="BS233" i="8"/>
  <c r="CA233" i="8"/>
  <c r="CI233" i="8"/>
  <c r="CQ233" i="8"/>
  <c r="CY233" i="8"/>
  <c r="DG233" i="8"/>
  <c r="DO233" i="8"/>
  <c r="DW233" i="8"/>
  <c r="EE233" i="8"/>
  <c r="EM233" i="8"/>
  <c r="EU233" i="8"/>
  <c r="E232" i="8"/>
  <c r="M232" i="8"/>
  <c r="U232" i="8"/>
  <c r="AC232" i="8"/>
  <c r="AK232" i="8"/>
  <c r="AS232" i="8"/>
  <c r="BA232" i="8"/>
  <c r="BI232" i="8"/>
  <c r="BQ232" i="8"/>
  <c r="BY232" i="8"/>
  <c r="CG232" i="8"/>
  <c r="CO232" i="8"/>
  <c r="CW232" i="8"/>
  <c r="DE232" i="8"/>
  <c r="DM232" i="8"/>
  <c r="DU232" i="8"/>
  <c r="EC232" i="8"/>
  <c r="EK232" i="8"/>
  <c r="ES232" i="8"/>
  <c r="F232" i="8"/>
  <c r="N232" i="8"/>
  <c r="V232" i="8"/>
  <c r="AD232" i="8"/>
  <c r="AL232" i="8"/>
  <c r="AT232" i="8"/>
  <c r="BB232" i="8"/>
  <c r="BJ232" i="8"/>
  <c r="BR232" i="8"/>
  <c r="BZ232" i="8"/>
  <c r="CH232" i="8"/>
  <c r="CP232" i="8"/>
  <c r="CX232" i="8"/>
  <c r="DF232" i="8"/>
  <c r="DN232" i="8"/>
  <c r="DV232" i="8"/>
  <c r="ED232" i="8"/>
  <c r="EL232" i="8"/>
  <c r="ET232" i="8"/>
  <c r="H232" i="8"/>
  <c r="P232" i="8"/>
  <c r="X232" i="8"/>
  <c r="AF232" i="8"/>
  <c r="AN232" i="8"/>
  <c r="AV232" i="8"/>
  <c r="BD232" i="8"/>
  <c r="BL232" i="8"/>
  <c r="BT232" i="8"/>
  <c r="CB232" i="8"/>
  <c r="CJ232" i="8"/>
  <c r="CR232" i="8"/>
  <c r="CZ232" i="8"/>
  <c r="DH232" i="8"/>
  <c r="DP232" i="8"/>
  <c r="DX232" i="8"/>
  <c r="EF232" i="8"/>
  <c r="EN232" i="8"/>
  <c r="EV232" i="8"/>
  <c r="EN231" i="8"/>
  <c r="EA231" i="8"/>
  <c r="DM231" i="8"/>
  <c r="DB231" i="8"/>
  <c r="CN231" i="8"/>
  <c r="CB231" i="8"/>
  <c r="BO231" i="8"/>
  <c r="BA231" i="8"/>
  <c r="AP231" i="8"/>
  <c r="AB231" i="8"/>
  <c r="F231" i="8"/>
  <c r="N231" i="8"/>
  <c r="V231" i="8"/>
  <c r="AD231" i="8"/>
  <c r="AL231" i="8"/>
  <c r="AT231" i="8"/>
  <c r="BB231" i="8"/>
  <c r="BJ231" i="8"/>
  <c r="BR231" i="8"/>
  <c r="BZ231" i="8"/>
  <c r="CH231" i="8"/>
  <c r="CP231" i="8"/>
  <c r="CX231" i="8"/>
  <c r="DF231" i="8"/>
  <c r="DN231" i="8"/>
  <c r="DV231" i="8"/>
  <c r="ED231" i="8"/>
  <c r="EL231" i="8"/>
  <c r="ET231" i="8"/>
  <c r="G231" i="8"/>
  <c r="O231" i="8"/>
  <c r="W231" i="8"/>
  <c r="AE231" i="8"/>
  <c r="AM231" i="8"/>
  <c r="AU231" i="8"/>
  <c r="BC231" i="8"/>
  <c r="BK231" i="8"/>
  <c r="BS231" i="8"/>
  <c r="CA231" i="8"/>
  <c r="CI231" i="8"/>
  <c r="CQ231" i="8"/>
  <c r="CY231" i="8"/>
  <c r="DG231" i="8"/>
  <c r="DO231" i="8"/>
  <c r="DW231" i="8"/>
  <c r="EE231" i="8"/>
  <c r="EM231" i="8"/>
  <c r="EU231" i="8"/>
  <c r="I231" i="8"/>
  <c r="Q231" i="8"/>
  <c r="Y231" i="8"/>
  <c r="AG231" i="8"/>
  <c r="AO231" i="8"/>
  <c r="AW231" i="8"/>
  <c r="BE231" i="8"/>
  <c r="BM231" i="8"/>
  <c r="BU231" i="8"/>
  <c r="CC231" i="8"/>
  <c r="CK231" i="8"/>
  <c r="CS231" i="8"/>
  <c r="DA231" i="8"/>
  <c r="DI231" i="8"/>
  <c r="DQ231" i="8"/>
  <c r="DY231" i="8"/>
  <c r="EG231" i="8"/>
  <c r="EO231" i="8"/>
  <c r="EW231" i="8"/>
  <c r="DF225" i="8"/>
  <c r="J225" i="8"/>
  <c r="R225" i="8"/>
  <c r="Z225" i="8"/>
  <c r="AH225" i="8"/>
  <c r="AP225" i="8"/>
  <c r="AX225" i="8"/>
  <c r="BF225" i="8"/>
  <c r="BN225" i="8"/>
  <c r="BV225" i="8"/>
  <c r="CD225" i="8"/>
  <c r="CL225" i="8"/>
  <c r="CT225" i="8"/>
  <c r="DB225" i="8"/>
  <c r="DJ225" i="8"/>
  <c r="DR225" i="8"/>
  <c r="DZ225" i="8"/>
  <c r="EH225" i="8"/>
  <c r="EP225" i="8"/>
  <c r="EX225" i="8"/>
  <c r="F225" i="8"/>
  <c r="O225" i="8"/>
  <c r="X225" i="8"/>
  <c r="AG225" i="8"/>
  <c r="AQ225" i="8"/>
  <c r="AZ225" i="8"/>
  <c r="BI225" i="8"/>
  <c r="BR225" i="8"/>
  <c r="CA225" i="8"/>
  <c r="CJ225" i="8"/>
  <c r="CS225" i="8"/>
  <c r="DC225" i="8"/>
  <c r="DL225" i="8"/>
  <c r="DU225" i="8"/>
  <c r="ED225" i="8"/>
  <c r="EM225" i="8"/>
  <c r="EV225" i="8"/>
  <c r="H225" i="8"/>
  <c r="Q225" i="8"/>
  <c r="AA225" i="8"/>
  <c r="AJ225" i="8"/>
  <c r="AS225" i="8"/>
  <c r="BB225" i="8"/>
  <c r="BK225" i="8"/>
  <c r="BT225" i="8"/>
  <c r="CC225" i="8"/>
  <c r="CM225" i="8"/>
  <c r="CV225" i="8"/>
  <c r="DE225" i="8"/>
  <c r="DN225" i="8"/>
  <c r="DW225" i="8"/>
  <c r="EF225" i="8"/>
  <c r="EO225" i="8"/>
  <c r="I225" i="8"/>
  <c r="S225" i="8"/>
  <c r="AB225" i="8"/>
  <c r="AK225" i="8"/>
  <c r="AT225" i="8"/>
  <c r="BC225" i="8"/>
  <c r="BL225" i="8"/>
  <c r="BU225" i="8"/>
  <c r="K225" i="8"/>
  <c r="T225" i="8"/>
  <c r="AC225" i="8"/>
  <c r="AL225" i="8"/>
  <c r="AU225" i="8"/>
  <c r="BD225" i="8"/>
  <c r="BM225" i="8"/>
  <c r="BW225" i="8"/>
  <c r="CF225" i="8"/>
  <c r="D225" i="8"/>
  <c r="V225" i="8"/>
  <c r="AN225" i="8"/>
  <c r="BG225" i="8"/>
  <c r="BY225" i="8"/>
  <c r="CN225" i="8"/>
  <c r="CY225" i="8"/>
  <c r="DK225" i="8"/>
  <c r="DX225" i="8"/>
  <c r="EJ225" i="8"/>
  <c r="EU225" i="8"/>
  <c r="L225" i="8"/>
  <c r="AD225" i="8"/>
  <c r="AV225" i="8"/>
  <c r="BO225" i="8"/>
  <c r="CE225" i="8"/>
  <c r="CQ225" i="8"/>
  <c r="DD225" i="8"/>
  <c r="DP225" i="8"/>
  <c r="G225" i="8"/>
  <c r="AF225" i="8"/>
  <c r="BE225" i="8"/>
  <c r="CB225" i="8"/>
  <c r="CU225" i="8"/>
  <c r="DI225" i="8"/>
  <c r="EA225" i="8"/>
  <c r="EN225" i="8"/>
  <c r="M225" i="8"/>
  <c r="AI225" i="8"/>
  <c r="BH225" i="8"/>
  <c r="CG225" i="8"/>
  <c r="CW225" i="8"/>
  <c r="DM225" i="8"/>
  <c r="EB225" i="8"/>
  <c r="EQ225" i="8"/>
  <c r="N225" i="8"/>
  <c r="AM225" i="8"/>
  <c r="BJ225" i="8"/>
  <c r="CH225" i="8"/>
  <c r="CX225" i="8"/>
  <c r="DO225" i="8"/>
  <c r="EC225" i="8"/>
  <c r="ER225" i="8"/>
  <c r="P225" i="8"/>
  <c r="AO225" i="8"/>
  <c r="BP225" i="8"/>
  <c r="CI225" i="8"/>
  <c r="CZ225" i="8"/>
  <c r="DQ225" i="8"/>
  <c r="EE225" i="8"/>
  <c r="ES225" i="8"/>
  <c r="U225" i="8"/>
  <c r="AR225" i="8"/>
  <c r="BQ225" i="8"/>
  <c r="CK225" i="8"/>
  <c r="DA225" i="8"/>
  <c r="DS225" i="8"/>
  <c r="EG225" i="8"/>
  <c r="ET225" i="8"/>
  <c r="E225" i="8"/>
  <c r="AE225" i="8"/>
  <c r="BA225" i="8"/>
  <c r="BZ225" i="8"/>
  <c r="CR225" i="8"/>
  <c r="DH225" i="8"/>
  <c r="DY225" i="8"/>
  <c r="EL225" i="8"/>
  <c r="EV239" i="8"/>
  <c r="EN239" i="8"/>
  <c r="EF239" i="8"/>
  <c r="DX239" i="8"/>
  <c r="DP239" i="8"/>
  <c r="DH239" i="8"/>
  <c r="CZ239" i="8"/>
  <c r="CR239" i="8"/>
  <c r="CJ239" i="8"/>
  <c r="CB239" i="8"/>
  <c r="BT239" i="8"/>
  <c r="BL239" i="8"/>
  <c r="BD239" i="8"/>
  <c r="AV239" i="8"/>
  <c r="AN239" i="8"/>
  <c r="AF239" i="8"/>
  <c r="X239" i="8"/>
  <c r="P239" i="8"/>
  <c r="ED235" i="8"/>
  <c r="DS235" i="8"/>
  <c r="DH235" i="8"/>
  <c r="CX235" i="8"/>
  <c r="CM235" i="8"/>
  <c r="CB235" i="8"/>
  <c r="BR235" i="8"/>
  <c r="BG235" i="8"/>
  <c r="AV235" i="8"/>
  <c r="AL235" i="8"/>
  <c r="AA235" i="8"/>
  <c r="P235" i="8"/>
  <c r="EX233" i="8"/>
  <c r="EN233" i="8"/>
  <c r="EC233" i="8"/>
  <c r="DR233" i="8"/>
  <c r="DH233" i="8"/>
  <c r="CW233" i="8"/>
  <c r="CL233" i="8"/>
  <c r="BZ233" i="8"/>
  <c r="BM233" i="8"/>
  <c r="AY233" i="8"/>
  <c r="AN233" i="8"/>
  <c r="Z233" i="8"/>
  <c r="N233" i="8"/>
  <c r="EX232" i="8"/>
  <c r="EJ232" i="8"/>
  <c r="DY232" i="8"/>
  <c r="DK232" i="8"/>
  <c r="CY232" i="8"/>
  <c r="CL232" i="8"/>
  <c r="BX232" i="8"/>
  <c r="BM232" i="8"/>
  <c r="AY232" i="8"/>
  <c r="AM232" i="8"/>
  <c r="Z232" i="8"/>
  <c r="L232" i="8"/>
  <c r="EX231" i="8"/>
  <c r="EJ231" i="8"/>
  <c r="DX231" i="8"/>
  <c r="DK231" i="8"/>
  <c r="CW231" i="8"/>
  <c r="CL231" i="8"/>
  <c r="BX231" i="8"/>
  <c r="BL231" i="8"/>
  <c r="AY231" i="8"/>
  <c r="AK231" i="8"/>
  <c r="Z231" i="8"/>
  <c r="L231" i="8"/>
  <c r="EW225" i="8"/>
  <c r="CO225" i="8"/>
  <c r="EW233" i="8"/>
  <c r="EL233" i="8"/>
  <c r="EA233" i="8"/>
  <c r="DQ233" i="8"/>
  <c r="DF233" i="8"/>
  <c r="CU233" i="8"/>
  <c r="CK233" i="8"/>
  <c r="BW233" i="8"/>
  <c r="BL233" i="8"/>
  <c r="AX233" i="8"/>
  <c r="AL233" i="8"/>
  <c r="Y233" i="8"/>
  <c r="K233" i="8"/>
  <c r="EW232" i="8"/>
  <c r="EI232" i="8"/>
  <c r="DW232" i="8"/>
  <c r="DJ232" i="8"/>
  <c r="CV232" i="8"/>
  <c r="CK232" i="8"/>
  <c r="BW232" i="8"/>
  <c r="BK232" i="8"/>
  <c r="AX232" i="8"/>
  <c r="AJ232" i="8"/>
  <c r="Y232" i="8"/>
  <c r="K232" i="8"/>
  <c r="EV231" i="8"/>
  <c r="EI231" i="8"/>
  <c r="DU231" i="8"/>
  <c r="DJ231" i="8"/>
  <c r="CV231" i="8"/>
  <c r="CJ231" i="8"/>
  <c r="BW231" i="8"/>
  <c r="BI231" i="8"/>
  <c r="AX231" i="8"/>
  <c r="AJ231" i="8"/>
  <c r="X231" i="8"/>
  <c r="K231" i="8"/>
  <c r="EK225" i="8"/>
  <c r="BX225" i="8"/>
  <c r="J235" i="8"/>
  <c r="R235" i="8"/>
  <c r="Z235" i="8"/>
  <c r="AH235" i="8"/>
  <c r="AP235" i="8"/>
  <c r="AX235" i="8"/>
  <c r="BF235" i="8"/>
  <c r="BN235" i="8"/>
  <c r="BV235" i="8"/>
  <c r="CD235" i="8"/>
  <c r="CL235" i="8"/>
  <c r="CT235" i="8"/>
  <c r="DB235" i="8"/>
  <c r="DJ235" i="8"/>
  <c r="DR235" i="8"/>
  <c r="DZ235" i="8"/>
  <c r="EH235" i="8"/>
  <c r="EP235" i="8"/>
  <c r="EX235" i="8"/>
  <c r="E235" i="8"/>
  <c r="M235" i="8"/>
  <c r="U235" i="8"/>
  <c r="AC235" i="8"/>
  <c r="AK235" i="8"/>
  <c r="AS235" i="8"/>
  <c r="BA235" i="8"/>
  <c r="BI235" i="8"/>
  <c r="BQ235" i="8"/>
  <c r="BY235" i="8"/>
  <c r="CG235" i="8"/>
  <c r="CO235" i="8"/>
  <c r="CW235" i="8"/>
  <c r="DE235" i="8"/>
  <c r="DM235" i="8"/>
  <c r="DU235" i="8"/>
  <c r="EC235" i="8"/>
  <c r="EK235" i="8"/>
  <c r="ES235" i="8"/>
  <c r="EV233" i="8"/>
  <c r="EK233" i="8"/>
  <c r="DZ233" i="8"/>
  <c r="DP233" i="8"/>
  <c r="DE233" i="8"/>
  <c r="CT233" i="8"/>
  <c r="CJ233" i="8"/>
  <c r="BV233" i="8"/>
  <c r="BJ233" i="8"/>
  <c r="AW233" i="8"/>
  <c r="AI233" i="8"/>
  <c r="X233" i="8"/>
  <c r="J233" i="8"/>
  <c r="EU232" i="8"/>
  <c r="EH232" i="8"/>
  <c r="DT232" i="8"/>
  <c r="DI232" i="8"/>
  <c r="CU232" i="8"/>
  <c r="CI232" i="8"/>
  <c r="BV232" i="8"/>
  <c r="BH232" i="8"/>
  <c r="AW232" i="8"/>
  <c r="AI232" i="8"/>
  <c r="W232" i="8"/>
  <c r="J232" i="8"/>
  <c r="ES231" i="8"/>
  <c r="EH231" i="8"/>
  <c r="DT231" i="8"/>
  <c r="DH231" i="8"/>
  <c r="CU231" i="8"/>
  <c r="CG231" i="8"/>
  <c r="BV231" i="8"/>
  <c r="BH231" i="8"/>
  <c r="AV231" i="8"/>
  <c r="AI231" i="8"/>
  <c r="U231" i="8"/>
  <c r="J231" i="8"/>
  <c r="EI225" i="8"/>
  <c r="BS225" i="8"/>
  <c r="ET233" i="8"/>
  <c r="EI233" i="8"/>
  <c r="DY233" i="8"/>
  <c r="DN233" i="8"/>
  <c r="DC233" i="8"/>
  <c r="CS233" i="8"/>
  <c r="CH233" i="8"/>
  <c r="BU233" i="8"/>
  <c r="BG233" i="8"/>
  <c r="AV233" i="8"/>
  <c r="AH233" i="8"/>
  <c r="V233" i="8"/>
  <c r="I233" i="8"/>
  <c r="ER232" i="8"/>
  <c r="EG232" i="8"/>
  <c r="DS232" i="8"/>
  <c r="DG232" i="8"/>
  <c r="CT232" i="8"/>
  <c r="CF232" i="8"/>
  <c r="BU232" i="8"/>
  <c r="BG232" i="8"/>
  <c r="AU232" i="8"/>
  <c r="AH232" i="8"/>
  <c r="T232" i="8"/>
  <c r="I232" i="8"/>
  <c r="ER231" i="8"/>
  <c r="EF231" i="8"/>
  <c r="DS231" i="8"/>
  <c r="DE231" i="8"/>
  <c r="CT231" i="8"/>
  <c r="CF231" i="8"/>
  <c r="BT231" i="8"/>
  <c r="BG231" i="8"/>
  <c r="AS231" i="8"/>
  <c r="AH231" i="8"/>
  <c r="T231" i="8"/>
  <c r="H231" i="8"/>
  <c r="DV225" i="8"/>
  <c r="AY225" i="8"/>
  <c r="ES233" i="8"/>
  <c r="EH233" i="8"/>
  <c r="DX233" i="8"/>
  <c r="DM233" i="8"/>
  <c r="DB233" i="8"/>
  <c r="CR233" i="8"/>
  <c r="CE233" i="8"/>
  <c r="BT233" i="8"/>
  <c r="BF233" i="8"/>
  <c r="AT233" i="8"/>
  <c r="AG233" i="8"/>
  <c r="S233" i="8"/>
  <c r="H233" i="8"/>
  <c r="EQ232" i="8"/>
  <c r="EE232" i="8"/>
  <c r="DR232" i="8"/>
  <c r="DD232" i="8"/>
  <c r="CS232" i="8"/>
  <c r="CE232" i="8"/>
  <c r="BS232" i="8"/>
  <c r="BF232" i="8"/>
  <c r="AR232" i="8"/>
  <c r="AG232" i="8"/>
  <c r="S232" i="8"/>
  <c r="G232" i="8"/>
  <c r="EQ231" i="8"/>
  <c r="EC231" i="8"/>
  <c r="DR231" i="8"/>
  <c r="DD231" i="8"/>
  <c r="CR231" i="8"/>
  <c r="CE231" i="8"/>
  <c r="BQ231" i="8"/>
  <c r="BF231" i="8"/>
  <c r="AR231" i="8"/>
  <c r="AF231" i="8"/>
  <c r="S231" i="8"/>
  <c r="E231" i="8"/>
  <c r="DT225" i="8"/>
  <c r="AW225" i="8"/>
  <c r="EQ233" i="8"/>
  <c r="EG233" i="8"/>
  <c r="DV233" i="8"/>
  <c r="DK233" i="8"/>
  <c r="DA233" i="8"/>
  <c r="CP233" i="8"/>
  <c r="CD233" i="8"/>
  <c r="BR233" i="8"/>
  <c r="BE233" i="8"/>
  <c r="AQ233" i="8"/>
  <c r="AF233" i="8"/>
  <c r="R233" i="8"/>
  <c r="F233" i="8"/>
  <c r="EP232" i="8"/>
  <c r="EB232" i="8"/>
  <c r="DQ232" i="8"/>
  <c r="DC232" i="8"/>
  <c r="CQ232" i="8"/>
  <c r="CD232" i="8"/>
  <c r="BP232" i="8"/>
  <c r="BE232" i="8"/>
  <c r="AQ232" i="8"/>
  <c r="AE232" i="8"/>
  <c r="R232" i="8"/>
  <c r="D232" i="8"/>
  <c r="EP231" i="8"/>
  <c r="EB231" i="8"/>
  <c r="DP231" i="8"/>
  <c r="DC231" i="8"/>
  <c r="CO231" i="8"/>
  <c r="CD231" i="8"/>
  <c r="BP231" i="8"/>
  <c r="BD231" i="8"/>
  <c r="AQ231" i="8"/>
  <c r="AC231" i="8"/>
  <c r="R231" i="8"/>
  <c r="D231" i="8"/>
  <c r="DG225" i="8"/>
  <c r="Y225" i="8"/>
  <c r="J229" i="8"/>
  <c r="R229" i="8"/>
  <c r="Z229" i="8"/>
  <c r="AH229" i="8"/>
  <c r="AP229" i="8"/>
  <c r="AX229" i="8"/>
  <c r="BF229" i="8"/>
  <c r="BN229" i="8"/>
  <c r="BV229" i="8"/>
  <c r="CD229" i="8"/>
  <c r="CL229" i="8"/>
  <c r="CT229" i="8"/>
  <c r="DB229" i="8"/>
  <c r="DJ229" i="8"/>
  <c r="DR229" i="8"/>
  <c r="DZ229" i="8"/>
  <c r="EH229" i="8"/>
  <c r="EP229" i="8"/>
  <c r="EX229" i="8"/>
  <c r="D229" i="8"/>
  <c r="L229" i="8"/>
  <c r="T229" i="8"/>
  <c r="AB229" i="8"/>
  <c r="H229" i="8"/>
  <c r="S229" i="8"/>
  <c r="AD229" i="8"/>
  <c r="AM229" i="8"/>
  <c r="AV229" i="8"/>
  <c r="BE229" i="8"/>
  <c r="BO229" i="8"/>
  <c r="BX229" i="8"/>
  <c r="CG229" i="8"/>
  <c r="CP229" i="8"/>
  <c r="CY229" i="8"/>
  <c r="DH229" i="8"/>
  <c r="DQ229" i="8"/>
  <c r="EA229" i="8"/>
  <c r="EJ229" i="8"/>
  <c r="ES229" i="8"/>
  <c r="EX227" i="8"/>
  <c r="EM227" i="8"/>
  <c r="DZ227" i="8"/>
  <c r="DO227" i="8"/>
  <c r="DB227" i="8"/>
  <c r="CQ227" i="8"/>
  <c r="CC227" i="8"/>
  <c r="BQ227" i="8"/>
  <c r="BE227" i="8"/>
  <c r="AS227" i="8"/>
  <c r="AG227" i="8"/>
  <c r="U227" i="8"/>
  <c r="I226" i="8"/>
  <c r="Q226" i="8"/>
  <c r="Y226" i="8"/>
  <c r="AG226" i="8"/>
  <c r="AO226" i="8"/>
  <c r="AW226" i="8"/>
  <c r="BE226" i="8"/>
  <c r="BM226" i="8"/>
  <c r="BU226" i="8"/>
  <c r="CC226" i="8"/>
  <c r="CK226" i="8"/>
  <c r="CS226" i="8"/>
  <c r="DA226" i="8"/>
  <c r="H226" i="8"/>
  <c r="R226" i="8"/>
  <c r="AA226" i="8"/>
  <c r="AJ226" i="8"/>
  <c r="AS226" i="8"/>
  <c r="BB226" i="8"/>
  <c r="BK226" i="8"/>
  <c r="BT226" i="8"/>
  <c r="CD226" i="8"/>
  <c r="CM226" i="8"/>
  <c r="CV226" i="8"/>
  <c r="DE226" i="8"/>
  <c r="DM226" i="8"/>
  <c r="DU226" i="8"/>
  <c r="EC226" i="8"/>
  <c r="EK226" i="8"/>
  <c r="ES226" i="8"/>
  <c r="K226" i="8"/>
  <c r="T226" i="8"/>
  <c r="AC226" i="8"/>
  <c r="AL226" i="8"/>
  <c r="AU226" i="8"/>
  <c r="BD226" i="8"/>
  <c r="BN226" i="8"/>
  <c r="BW226" i="8"/>
  <c r="CF226" i="8"/>
  <c r="CO226" i="8"/>
  <c r="CX226" i="8"/>
  <c r="DG226" i="8"/>
  <c r="DO226" i="8"/>
  <c r="DW226" i="8"/>
  <c r="EE226" i="8"/>
  <c r="EM226" i="8"/>
  <c r="EU226" i="8"/>
  <c r="J226" i="8"/>
  <c r="V226" i="8"/>
  <c r="AH226" i="8"/>
  <c r="AT226" i="8"/>
  <c r="BG226" i="8"/>
  <c r="BR226" i="8"/>
  <c r="CE226" i="8"/>
  <c r="CQ226" i="8"/>
  <c r="DC226" i="8"/>
  <c r="DN226" i="8"/>
  <c r="DY226" i="8"/>
  <c r="EI226" i="8"/>
  <c r="ET226" i="8"/>
  <c r="D227" i="8"/>
  <c r="L227" i="8"/>
  <c r="T227" i="8"/>
  <c r="AB227" i="8"/>
  <c r="AJ227" i="8"/>
  <c r="AR227" i="8"/>
  <c r="AZ227" i="8"/>
  <c r="BH227" i="8"/>
  <c r="BP227" i="8"/>
  <c r="BX227" i="8"/>
  <c r="CF227" i="8"/>
  <c r="CN227" i="8"/>
  <c r="CV227" i="8"/>
  <c r="DD227" i="8"/>
  <c r="DL227" i="8"/>
  <c r="DT227" i="8"/>
  <c r="EB227" i="8"/>
  <c r="EJ227" i="8"/>
  <c r="ER227" i="8"/>
  <c r="F227" i="8"/>
  <c r="N227" i="8"/>
  <c r="V227" i="8"/>
  <c r="AD227" i="8"/>
  <c r="AL227" i="8"/>
  <c r="AT227" i="8"/>
  <c r="BB227" i="8"/>
  <c r="BJ227" i="8"/>
  <c r="BR227" i="8"/>
  <c r="BZ227" i="8"/>
  <c r="CH227" i="8"/>
  <c r="CP227" i="8"/>
  <c r="CX227" i="8"/>
  <c r="DF227" i="8"/>
  <c r="DN227" i="8"/>
  <c r="DV227" i="8"/>
  <c r="ED227" i="8"/>
  <c r="EL227" i="8"/>
  <c r="ET227" i="8"/>
  <c r="H227" i="8"/>
  <c r="R227" i="8"/>
  <c r="AC227" i="8"/>
  <c r="AN227" i="8"/>
  <c r="AX227" i="8"/>
  <c r="BI227" i="8"/>
  <c r="BT227" i="8"/>
  <c r="CD227" i="8"/>
  <c r="CO227" i="8"/>
  <c r="CZ227" i="8"/>
  <c r="DJ227" i="8"/>
  <c r="DU227" i="8"/>
  <c r="EF227" i="8"/>
  <c r="EP227" i="8"/>
  <c r="V234" i="8"/>
  <c r="N234" i="8"/>
  <c r="EX230" i="8"/>
  <c r="EP230" i="8"/>
  <c r="EH230" i="8"/>
  <c r="DZ230" i="8"/>
  <c r="DR230" i="8"/>
  <c r="DH230" i="8"/>
  <c r="CY230" i="8"/>
  <c r="CP230" i="8"/>
  <c r="CG230" i="8"/>
  <c r="BX230" i="8"/>
  <c r="BO230" i="8"/>
  <c r="BF230" i="8"/>
  <c r="AU230" i="8"/>
  <c r="AK230" i="8"/>
  <c r="AA230" i="8"/>
  <c r="P230" i="8"/>
  <c r="ER229" i="8"/>
  <c r="EG229" i="8"/>
  <c r="DW229" i="8"/>
  <c r="DM229" i="8"/>
  <c r="DC229" i="8"/>
  <c r="CR229" i="8"/>
  <c r="CH229" i="8"/>
  <c r="BW229" i="8"/>
  <c r="BL229" i="8"/>
  <c r="BB229" i="8"/>
  <c r="AR229" i="8"/>
  <c r="AG229" i="8"/>
  <c r="V229" i="8"/>
  <c r="I229" i="8"/>
  <c r="Q228" i="8"/>
  <c r="ES227" i="8"/>
  <c r="EG227" i="8"/>
  <c r="DS227" i="8"/>
  <c r="DH227" i="8"/>
  <c r="CU227" i="8"/>
  <c r="CJ227" i="8"/>
  <c r="BW227" i="8"/>
  <c r="BL227" i="8"/>
  <c r="AY227" i="8"/>
  <c r="AM227" i="8"/>
  <c r="Z227" i="8"/>
  <c r="O227" i="8"/>
  <c r="EN226" i="8"/>
  <c r="EA226" i="8"/>
  <c r="DP226" i="8"/>
  <c r="DB226" i="8"/>
  <c r="CN226" i="8"/>
  <c r="BZ226" i="8"/>
  <c r="BL226" i="8"/>
  <c r="AY226" i="8"/>
  <c r="AK226" i="8"/>
  <c r="W226" i="8"/>
  <c r="G226" i="8"/>
  <c r="EF229" i="8"/>
  <c r="DV229" i="8"/>
  <c r="DL229" i="8"/>
  <c r="DA229" i="8"/>
  <c r="CQ229" i="8"/>
  <c r="CF229" i="8"/>
  <c r="BU229" i="8"/>
  <c r="BK229" i="8"/>
  <c r="BA229" i="8"/>
  <c r="AQ229" i="8"/>
  <c r="AF229" i="8"/>
  <c r="U229" i="8"/>
  <c r="G229" i="8"/>
  <c r="EQ227" i="8"/>
  <c r="EE227" i="8"/>
  <c r="DR227" i="8"/>
  <c r="DG227" i="8"/>
  <c r="CT227" i="8"/>
  <c r="CI227" i="8"/>
  <c r="BV227" i="8"/>
  <c r="BK227" i="8"/>
  <c r="AW227" i="8"/>
  <c r="AK227" i="8"/>
  <c r="Y227" i="8"/>
  <c r="M227" i="8"/>
  <c r="EX226" i="8"/>
  <c r="EL226" i="8"/>
  <c r="DZ226" i="8"/>
  <c r="DL226" i="8"/>
  <c r="CZ226" i="8"/>
  <c r="CL226" i="8"/>
  <c r="BY226" i="8"/>
  <c r="BJ226" i="8"/>
  <c r="AX226" i="8"/>
  <c r="AI226" i="8"/>
  <c r="U226" i="8"/>
  <c r="F226" i="8"/>
  <c r="I230" i="8"/>
  <c r="Q230" i="8"/>
  <c r="Y230" i="8"/>
  <c r="AG230" i="8"/>
  <c r="AO230" i="8"/>
  <c r="AW230" i="8"/>
  <c r="BE230" i="8"/>
  <c r="BM230" i="8"/>
  <c r="BU230" i="8"/>
  <c r="CC230" i="8"/>
  <c r="CK230" i="8"/>
  <c r="CS230" i="8"/>
  <c r="DA230" i="8"/>
  <c r="DI230" i="8"/>
  <c r="DQ230" i="8"/>
  <c r="E230" i="8"/>
  <c r="N230" i="8"/>
  <c r="W230" i="8"/>
  <c r="AF230" i="8"/>
  <c r="AP230" i="8"/>
  <c r="AY230" i="8"/>
  <c r="EO229" i="8"/>
  <c r="EE229" i="8"/>
  <c r="DU229" i="8"/>
  <c r="DK229" i="8"/>
  <c r="CZ229" i="8"/>
  <c r="CO229" i="8"/>
  <c r="CE229" i="8"/>
  <c r="BT229" i="8"/>
  <c r="BJ229" i="8"/>
  <c r="AZ229" i="8"/>
  <c r="AO229" i="8"/>
  <c r="AE229" i="8"/>
  <c r="Q229" i="8"/>
  <c r="F229" i="8"/>
  <c r="EO227" i="8"/>
  <c r="EC227" i="8"/>
  <c r="DQ227" i="8"/>
  <c r="DE227" i="8"/>
  <c r="CS227" i="8"/>
  <c r="CG227" i="8"/>
  <c r="BU227" i="8"/>
  <c r="BG227" i="8"/>
  <c r="AV227" i="8"/>
  <c r="AI227" i="8"/>
  <c r="X227" i="8"/>
  <c r="K227" i="8"/>
  <c r="EW226" i="8"/>
  <c r="EJ226" i="8"/>
  <c r="DX226" i="8"/>
  <c r="DK226" i="8"/>
  <c r="CY226" i="8"/>
  <c r="CJ226" i="8"/>
  <c r="BX226" i="8"/>
  <c r="BI226" i="8"/>
  <c r="AV226" i="8"/>
  <c r="AF226" i="8"/>
  <c r="S226" i="8"/>
  <c r="E226" i="8"/>
  <c r="EU230" i="8"/>
  <c r="EM230" i="8"/>
  <c r="EE230" i="8"/>
  <c r="DW230" i="8"/>
  <c r="DN230" i="8"/>
  <c r="DE230" i="8"/>
  <c r="CV230" i="8"/>
  <c r="CM230" i="8"/>
  <c r="CD230" i="8"/>
  <c r="BT230" i="8"/>
  <c r="BK230" i="8"/>
  <c r="BB230" i="8"/>
  <c r="AR230" i="8"/>
  <c r="AH230" i="8"/>
  <c r="V230" i="8"/>
  <c r="L230" i="8"/>
  <c r="EN229" i="8"/>
  <c r="ED229" i="8"/>
  <c r="DT229" i="8"/>
  <c r="DI229" i="8"/>
  <c r="CX229" i="8"/>
  <c r="CN229" i="8"/>
  <c r="CC229" i="8"/>
  <c r="BS229" i="8"/>
  <c r="BI229" i="8"/>
  <c r="AY229" i="8"/>
  <c r="AN229" i="8"/>
  <c r="AC229" i="8"/>
  <c r="P229" i="8"/>
  <c r="E229" i="8"/>
  <c r="K228" i="8"/>
  <c r="S228" i="8"/>
  <c r="AA228" i="8"/>
  <c r="AI228" i="8"/>
  <c r="AQ228" i="8"/>
  <c r="AY228" i="8"/>
  <c r="BG228" i="8"/>
  <c r="BO228" i="8"/>
  <c r="BW228" i="8"/>
  <c r="CE228" i="8"/>
  <c r="CM228" i="8"/>
  <c r="CU228" i="8"/>
  <c r="DC228" i="8"/>
  <c r="DK228" i="8"/>
  <c r="DS228" i="8"/>
  <c r="EA228" i="8"/>
  <c r="EI228" i="8"/>
  <c r="EQ228" i="8"/>
  <c r="E228" i="8"/>
  <c r="M228" i="8"/>
  <c r="U228" i="8"/>
  <c r="AC228" i="8"/>
  <c r="AK228" i="8"/>
  <c r="AS228" i="8"/>
  <c r="BA228" i="8"/>
  <c r="BI228" i="8"/>
  <c r="BQ228" i="8"/>
  <c r="BY228" i="8"/>
  <c r="CG228" i="8"/>
  <c r="CO228" i="8"/>
  <c r="CW228" i="8"/>
  <c r="DE228" i="8"/>
  <c r="DM228" i="8"/>
  <c r="DU228" i="8"/>
  <c r="EC228" i="8"/>
  <c r="EK228" i="8"/>
  <c r="ES228" i="8"/>
  <c r="N228" i="8"/>
  <c r="X228" i="8"/>
  <c r="AH228" i="8"/>
  <c r="AT228" i="8"/>
  <c r="BD228" i="8"/>
  <c r="BN228" i="8"/>
  <c r="BZ228" i="8"/>
  <c r="CJ228" i="8"/>
  <c r="CT228" i="8"/>
  <c r="DF228" i="8"/>
  <c r="DP228" i="8"/>
  <c r="DZ228" i="8"/>
  <c r="EL228" i="8"/>
  <c r="EV228" i="8"/>
  <c r="EN227" i="8"/>
  <c r="EA227" i="8"/>
  <c r="DP227" i="8"/>
  <c r="DC227" i="8"/>
  <c r="CR227" i="8"/>
  <c r="CE227" i="8"/>
  <c r="BS227" i="8"/>
  <c r="BF227" i="8"/>
  <c r="AU227" i="8"/>
  <c r="AH227" i="8"/>
  <c r="W227" i="8"/>
  <c r="J227" i="8"/>
  <c r="EV226" i="8"/>
  <c r="EH226" i="8"/>
  <c r="DV226" i="8"/>
  <c r="DJ226" i="8"/>
  <c r="CW226" i="8"/>
  <c r="CI226" i="8"/>
  <c r="BV226" i="8"/>
  <c r="BH226" i="8"/>
  <c r="AR226" i="8"/>
  <c r="AE226" i="8"/>
  <c r="P226" i="8"/>
  <c r="D226" i="8"/>
  <c r="K224" i="8"/>
  <c r="S224" i="8"/>
  <c r="AA224" i="8"/>
  <c r="AI224" i="8"/>
  <c r="AQ224" i="8"/>
  <c r="AY224" i="8"/>
  <c r="BG224" i="8"/>
  <c r="BO224" i="8"/>
  <c r="BW224" i="8"/>
  <c r="CE224" i="8"/>
  <c r="CM224" i="8"/>
  <c r="CU224" i="8"/>
  <c r="DC224" i="8"/>
  <c r="DK224" i="8"/>
  <c r="DS224" i="8"/>
  <c r="EA224" i="8"/>
  <c r="EI224" i="8"/>
  <c r="EQ224" i="8"/>
  <c r="G224" i="8"/>
  <c r="D224" i="8"/>
  <c r="N224" i="8"/>
  <c r="W224" i="8"/>
  <c r="AF224" i="8"/>
  <c r="AO224" i="8"/>
  <c r="AX224" i="8"/>
  <c r="BH224" i="8"/>
  <c r="BQ224" i="8"/>
  <c r="BZ224" i="8"/>
  <c r="CI224" i="8"/>
  <c r="CR224" i="8"/>
  <c r="DA224" i="8"/>
  <c r="DJ224" i="8"/>
  <c r="DT224" i="8"/>
  <c r="EC224" i="8"/>
  <c r="EL224" i="8"/>
  <c r="EU224" i="8"/>
  <c r="F224" i="8"/>
  <c r="P224" i="8"/>
  <c r="Y224" i="8"/>
  <c r="AH224" i="8"/>
  <c r="AR224" i="8"/>
  <c r="BA224" i="8"/>
  <c r="BJ224" i="8"/>
  <c r="BS224" i="8"/>
  <c r="CB224" i="8"/>
  <c r="CK224" i="8"/>
  <c r="CT224" i="8"/>
  <c r="DD224" i="8"/>
  <c r="DM224" i="8"/>
  <c r="DV224" i="8"/>
  <c r="EE224" i="8"/>
  <c r="EN224" i="8"/>
  <c r="EW224" i="8"/>
  <c r="H224" i="8"/>
  <c r="Q224" i="8"/>
  <c r="Z224" i="8"/>
  <c r="AJ224" i="8"/>
  <c r="AS224" i="8"/>
  <c r="BB224" i="8"/>
  <c r="BK224" i="8"/>
  <c r="BT224" i="8"/>
  <c r="CC224" i="8"/>
  <c r="CL224" i="8"/>
  <c r="CV224" i="8"/>
  <c r="DE224" i="8"/>
  <c r="DN224" i="8"/>
  <c r="DW224" i="8"/>
  <c r="EF224" i="8"/>
  <c r="EO224" i="8"/>
  <c r="EX224" i="8"/>
  <c r="I224" i="8"/>
  <c r="R224" i="8"/>
  <c r="AB224" i="8"/>
  <c r="AK224" i="8"/>
  <c r="AT224" i="8"/>
  <c r="BC224" i="8"/>
  <c r="BL224" i="8"/>
  <c r="BU224" i="8"/>
  <c r="CD224" i="8"/>
  <c r="CN224" i="8"/>
  <c r="CW224" i="8"/>
  <c r="DF224" i="8"/>
  <c r="DO224" i="8"/>
  <c r="DX224" i="8"/>
  <c r="EG224" i="8"/>
  <c r="EP224" i="8"/>
  <c r="EB221" i="8"/>
  <c r="CK221" i="8"/>
  <c r="AU221" i="8"/>
  <c r="F221" i="8"/>
  <c r="N221" i="8"/>
  <c r="V221" i="8"/>
  <c r="AD221" i="8"/>
  <c r="AL221" i="8"/>
  <c r="AT221" i="8"/>
  <c r="BB221" i="8"/>
  <c r="BJ221" i="8"/>
  <c r="BR221" i="8"/>
  <c r="BZ221" i="8"/>
  <c r="CH221" i="8"/>
  <c r="CP221" i="8"/>
  <c r="CX221" i="8"/>
  <c r="DF221" i="8"/>
  <c r="DN221" i="8"/>
  <c r="DV221" i="8"/>
  <c r="ED221" i="8"/>
  <c r="EL221" i="8"/>
  <c r="ET221" i="8"/>
  <c r="J221" i="8"/>
  <c r="R221" i="8"/>
  <c r="Z221" i="8"/>
  <c r="AH221" i="8"/>
  <c r="AP221" i="8"/>
  <c r="AX221" i="8"/>
  <c r="BF221" i="8"/>
  <c r="BN221" i="8"/>
  <c r="BV221" i="8"/>
  <c r="CD221" i="8"/>
  <c r="CL221" i="8"/>
  <c r="CT221" i="8"/>
  <c r="DB221" i="8"/>
  <c r="DJ221" i="8"/>
  <c r="DR221" i="8"/>
  <c r="DZ221" i="8"/>
  <c r="EH221" i="8"/>
  <c r="EP221" i="8"/>
  <c r="EX221" i="8"/>
  <c r="E221" i="8"/>
  <c r="P221" i="8"/>
  <c r="AA221" i="8"/>
  <c r="AK221" i="8"/>
  <c r="AV221" i="8"/>
  <c r="BG221" i="8"/>
  <c r="BQ221" i="8"/>
  <c r="CB221" i="8"/>
  <c r="CM221" i="8"/>
  <c r="CW221" i="8"/>
  <c r="DH221" i="8"/>
  <c r="DS221" i="8"/>
  <c r="EC221" i="8"/>
  <c r="EN221" i="8"/>
  <c r="G221" i="8"/>
  <c r="Q221" i="8"/>
  <c r="AB221" i="8"/>
  <c r="AM221" i="8"/>
  <c r="AW221" i="8"/>
  <c r="BH221" i="8"/>
  <c r="BS221" i="8"/>
  <c r="CC221" i="8"/>
  <c r="CN221" i="8"/>
  <c r="CY221" i="8"/>
  <c r="DI221" i="8"/>
  <c r="DT221" i="8"/>
  <c r="EE221" i="8"/>
  <c r="EO221" i="8"/>
  <c r="H221" i="8"/>
  <c r="S221" i="8"/>
  <c r="AC221" i="8"/>
  <c r="AN221" i="8"/>
  <c r="AY221" i="8"/>
  <c r="BI221" i="8"/>
  <c r="BT221" i="8"/>
  <c r="CE221" i="8"/>
  <c r="CO221" i="8"/>
  <c r="CZ221" i="8"/>
  <c r="DK221" i="8"/>
  <c r="DU221" i="8"/>
  <c r="EF221" i="8"/>
  <c r="EQ221" i="8"/>
  <c r="I221" i="8"/>
  <c r="T221" i="8"/>
  <c r="AE221" i="8"/>
  <c r="AO221" i="8"/>
  <c r="AZ221" i="8"/>
  <c r="BK221" i="8"/>
  <c r="BU221" i="8"/>
  <c r="CF221" i="8"/>
  <c r="CQ221" i="8"/>
  <c r="DA221" i="8"/>
  <c r="DL221" i="8"/>
  <c r="DW221" i="8"/>
  <c r="EG221" i="8"/>
  <c r="ER221" i="8"/>
  <c r="K221" i="8"/>
  <c r="U221" i="8"/>
  <c r="AF221" i="8"/>
  <c r="AQ221" i="8"/>
  <c r="BA221" i="8"/>
  <c r="BL221" i="8"/>
  <c r="BW221" i="8"/>
  <c r="CG221" i="8"/>
  <c r="CR221" i="8"/>
  <c r="DC221" i="8"/>
  <c r="DM221" i="8"/>
  <c r="DX221" i="8"/>
  <c r="EI221" i="8"/>
  <c r="ES221" i="8"/>
  <c r="L221" i="8"/>
  <c r="W221" i="8"/>
  <c r="AG221" i="8"/>
  <c r="AR221" i="8"/>
  <c r="BC221" i="8"/>
  <c r="BM221" i="8"/>
  <c r="BX221" i="8"/>
  <c r="CI221" i="8"/>
  <c r="CS221" i="8"/>
  <c r="DD221" i="8"/>
  <c r="DO221" i="8"/>
  <c r="DY221" i="8"/>
  <c r="EJ221" i="8"/>
  <c r="EU221" i="8"/>
  <c r="CA221" i="8"/>
  <c r="AJ221" i="8"/>
  <c r="EK224" i="8"/>
  <c r="DR224" i="8"/>
  <c r="CZ224" i="8"/>
  <c r="CH224" i="8"/>
  <c r="BP224" i="8"/>
  <c r="AW224" i="8"/>
  <c r="AE224" i="8"/>
  <c r="M224" i="8"/>
  <c r="DP221" i="8"/>
  <c r="BY221" i="8"/>
  <c r="AI221" i="8"/>
  <c r="EQ222" i="8"/>
  <c r="EF222" i="8"/>
  <c r="DV222" i="8"/>
  <c r="DK222" i="8"/>
  <c r="CZ222" i="8"/>
  <c r="CP222" i="8"/>
  <c r="CE222" i="8"/>
  <c r="BT222" i="8"/>
  <c r="BJ222" i="8"/>
  <c r="AY222" i="8"/>
  <c r="AN222" i="8"/>
  <c r="AD222" i="8"/>
  <c r="S222" i="8"/>
  <c r="H222" i="8"/>
  <c r="EO220" i="8"/>
  <c r="ED220" i="8"/>
  <c r="DT220" i="8"/>
  <c r="DI220" i="8"/>
  <c r="CX220" i="8"/>
  <c r="CN220" i="8"/>
  <c r="CC220" i="8"/>
  <c r="BR220" i="8"/>
  <c r="BH220" i="8"/>
  <c r="AW220" i="8"/>
  <c r="AJ220" i="8"/>
  <c r="X220" i="8"/>
  <c r="J220" i="8"/>
  <c r="EW219" i="8"/>
  <c r="EI219" i="8"/>
  <c r="DV219" i="8"/>
  <c r="DJ219" i="8"/>
  <c r="CW219" i="8"/>
  <c r="CK219" i="8"/>
  <c r="BW219" i="8"/>
  <c r="BI219" i="8"/>
  <c r="AS219" i="8"/>
  <c r="AC219" i="8"/>
  <c r="M219" i="8"/>
  <c r="D218" i="8"/>
  <c r="L218" i="8"/>
  <c r="T218" i="8"/>
  <c r="AB218" i="8"/>
  <c r="AJ218" i="8"/>
  <c r="AR218" i="8"/>
  <c r="AZ218" i="8"/>
  <c r="BH218" i="8"/>
  <c r="BP218" i="8"/>
  <c r="BX218" i="8"/>
  <c r="CF218" i="8"/>
  <c r="CN218" i="8"/>
  <c r="CV218" i="8"/>
  <c r="DD218" i="8"/>
  <c r="DL218" i="8"/>
  <c r="DT218" i="8"/>
  <c r="EB218" i="8"/>
  <c r="EJ218" i="8"/>
  <c r="ER218" i="8"/>
  <c r="F218" i="8"/>
  <c r="O218" i="8"/>
  <c r="X218" i="8"/>
  <c r="AG218" i="8"/>
  <c r="AP218" i="8"/>
  <c r="AY218" i="8"/>
  <c r="BI218" i="8"/>
  <c r="BR218" i="8"/>
  <c r="CA218" i="8"/>
  <c r="CJ218" i="8"/>
  <c r="CS218" i="8"/>
  <c r="DB218" i="8"/>
  <c r="DK218" i="8"/>
  <c r="DU218" i="8"/>
  <c r="ED218" i="8"/>
  <c r="EM218" i="8"/>
  <c r="EV218" i="8"/>
  <c r="G218" i="8"/>
  <c r="P218" i="8"/>
  <c r="Y218" i="8"/>
  <c r="AH218" i="8"/>
  <c r="AQ218" i="8"/>
  <c r="BA218" i="8"/>
  <c r="BJ218" i="8"/>
  <c r="BS218" i="8"/>
  <c r="CB218" i="8"/>
  <c r="CK218" i="8"/>
  <c r="CT218" i="8"/>
  <c r="DC218" i="8"/>
  <c r="DM218" i="8"/>
  <c r="DV218" i="8"/>
  <c r="EE218" i="8"/>
  <c r="EN218" i="8"/>
  <c r="EW218" i="8"/>
  <c r="H218" i="8"/>
  <c r="Q218" i="8"/>
  <c r="Z218" i="8"/>
  <c r="AI218" i="8"/>
  <c r="AS218" i="8"/>
  <c r="BB218" i="8"/>
  <c r="BK218" i="8"/>
  <c r="BT218" i="8"/>
  <c r="CC218" i="8"/>
  <c r="CL218" i="8"/>
  <c r="CU218" i="8"/>
  <c r="DE218" i="8"/>
  <c r="DN218" i="8"/>
  <c r="DW218" i="8"/>
  <c r="EF218" i="8"/>
  <c r="EO218" i="8"/>
  <c r="EX218" i="8"/>
  <c r="K218" i="8"/>
  <c r="U218" i="8"/>
  <c r="AD218" i="8"/>
  <c r="AM218" i="8"/>
  <c r="AV218" i="8"/>
  <c r="BE218" i="8"/>
  <c r="BN218" i="8"/>
  <c r="BW218" i="8"/>
  <c r="CG218" i="8"/>
  <c r="CP218" i="8"/>
  <c r="CY218" i="8"/>
  <c r="DH218" i="8"/>
  <c r="DQ218" i="8"/>
  <c r="DZ218" i="8"/>
  <c r="EI218" i="8"/>
  <c r="ES218" i="8"/>
  <c r="D223" i="8"/>
  <c r="L223" i="8"/>
  <c r="T223" i="8"/>
  <c r="AB223" i="8"/>
  <c r="AJ223" i="8"/>
  <c r="AR223" i="8"/>
  <c r="AZ223" i="8"/>
  <c r="BH223" i="8"/>
  <c r="BP223" i="8"/>
  <c r="BX223" i="8"/>
  <c r="CF223" i="8"/>
  <c r="CN223" i="8"/>
  <c r="CV223" i="8"/>
  <c r="DD223" i="8"/>
  <c r="DL223" i="8"/>
  <c r="DT223" i="8"/>
  <c r="EB223" i="8"/>
  <c r="EJ223" i="8"/>
  <c r="ER223" i="8"/>
  <c r="H223" i="8"/>
  <c r="P223" i="8"/>
  <c r="X223" i="8"/>
  <c r="AF223" i="8"/>
  <c r="AN223" i="8"/>
  <c r="AV223" i="8"/>
  <c r="BD223" i="8"/>
  <c r="BL223" i="8"/>
  <c r="BT223" i="8"/>
  <c r="CB223" i="8"/>
  <c r="CJ223" i="8"/>
  <c r="CR223" i="8"/>
  <c r="CZ223" i="8"/>
  <c r="DH223" i="8"/>
  <c r="DP223" i="8"/>
  <c r="DX223" i="8"/>
  <c r="EF223" i="8"/>
  <c r="EN223" i="8"/>
  <c r="EV223" i="8"/>
  <c r="EP222" i="8"/>
  <c r="EE222" i="8"/>
  <c r="DT222" i="8"/>
  <c r="DJ222" i="8"/>
  <c r="CY222" i="8"/>
  <c r="CN222" i="8"/>
  <c r="CD222" i="8"/>
  <c r="BS222" i="8"/>
  <c r="BH222" i="8"/>
  <c r="AX222" i="8"/>
  <c r="AM222" i="8"/>
  <c r="AB222" i="8"/>
  <c r="R222" i="8"/>
  <c r="G222" i="8"/>
  <c r="EX220" i="8"/>
  <c r="EN220" i="8"/>
  <c r="EC220" i="8"/>
  <c r="DR220" i="8"/>
  <c r="DH220" i="8"/>
  <c r="CW220" i="8"/>
  <c r="CL220" i="8"/>
  <c r="CB220" i="8"/>
  <c r="BQ220" i="8"/>
  <c r="BF220" i="8"/>
  <c r="AV220" i="8"/>
  <c r="AH220" i="8"/>
  <c r="U220" i="8"/>
  <c r="I220" i="8"/>
  <c r="ET219" i="8"/>
  <c r="EH219" i="8"/>
  <c r="DU219" i="8"/>
  <c r="DI219" i="8"/>
  <c r="CU219" i="8"/>
  <c r="CH219" i="8"/>
  <c r="BV219" i="8"/>
  <c r="BG219" i="8"/>
  <c r="AQ219" i="8"/>
  <c r="AA219" i="8"/>
  <c r="K219" i="8"/>
  <c r="EQ218" i="8"/>
  <c r="DY218" i="8"/>
  <c r="DG218" i="8"/>
  <c r="CO218" i="8"/>
  <c r="BV218" i="8"/>
  <c r="BD218" i="8"/>
  <c r="AL218" i="8"/>
  <c r="S218" i="8"/>
  <c r="EN222" i="8"/>
  <c r="ED222" i="8"/>
  <c r="DS222" i="8"/>
  <c r="DH222" i="8"/>
  <c r="CX222" i="8"/>
  <c r="CM222" i="8"/>
  <c r="CB222" i="8"/>
  <c r="BR222" i="8"/>
  <c r="BG222" i="8"/>
  <c r="AV222" i="8"/>
  <c r="AL222" i="8"/>
  <c r="AA222" i="8"/>
  <c r="P222" i="8"/>
  <c r="F222" i="8"/>
  <c r="EW220" i="8"/>
  <c r="EL220" i="8"/>
  <c r="EB220" i="8"/>
  <c r="DQ220" i="8"/>
  <c r="DF220" i="8"/>
  <c r="CV220" i="8"/>
  <c r="CK220" i="8"/>
  <c r="BZ220" i="8"/>
  <c r="BP220" i="8"/>
  <c r="BE220" i="8"/>
  <c r="AS220" i="8"/>
  <c r="AG220" i="8"/>
  <c r="T220" i="8"/>
  <c r="H220" i="8"/>
  <c r="ES219" i="8"/>
  <c r="EG219" i="8"/>
  <c r="DS219" i="8"/>
  <c r="DF219" i="8"/>
  <c r="CT219" i="8"/>
  <c r="CG219" i="8"/>
  <c r="BU219" i="8"/>
  <c r="BF219" i="8"/>
  <c r="AP219" i="8"/>
  <c r="Z219" i="8"/>
  <c r="J219" i="8"/>
  <c r="EP218" i="8"/>
  <c r="DX218" i="8"/>
  <c r="DF218" i="8"/>
  <c r="CM218" i="8"/>
  <c r="BU218" i="8"/>
  <c r="BC218" i="8"/>
  <c r="AK218" i="8"/>
  <c r="R218" i="8"/>
  <c r="ET223" i="8"/>
  <c r="EI223" i="8"/>
  <c r="DY223" i="8"/>
  <c r="DN223" i="8"/>
  <c r="DC223" i="8"/>
  <c r="CS223" i="8"/>
  <c r="CH223" i="8"/>
  <c r="BW223" i="8"/>
  <c r="BM223" i="8"/>
  <c r="BB223" i="8"/>
  <c r="AQ223" i="8"/>
  <c r="AG223" i="8"/>
  <c r="V223" i="8"/>
  <c r="K223" i="8"/>
  <c r="EX222" i="8"/>
  <c r="EM222" i="8"/>
  <c r="EB222" i="8"/>
  <c r="DR222" i="8"/>
  <c r="DG222" i="8"/>
  <c r="CV222" i="8"/>
  <c r="CL222" i="8"/>
  <c r="CA222" i="8"/>
  <c r="BP222" i="8"/>
  <c r="BF222" i="8"/>
  <c r="AU222" i="8"/>
  <c r="AJ222" i="8"/>
  <c r="Z222" i="8"/>
  <c r="O222" i="8"/>
  <c r="EV220" i="8"/>
  <c r="EK220" i="8"/>
  <c r="DZ220" i="8"/>
  <c r="DP220" i="8"/>
  <c r="DE220" i="8"/>
  <c r="CT220" i="8"/>
  <c r="CJ220" i="8"/>
  <c r="BY220" i="8"/>
  <c r="BN220" i="8"/>
  <c r="BD220" i="8"/>
  <c r="AR220" i="8"/>
  <c r="AF220" i="8"/>
  <c r="R220" i="8"/>
  <c r="E220" i="8"/>
  <c r="EQ219" i="8"/>
  <c r="ED219" i="8"/>
  <c r="DR219" i="8"/>
  <c r="DE219" i="8"/>
  <c r="CS219" i="8"/>
  <c r="CE219" i="8"/>
  <c r="BR219" i="8"/>
  <c r="BB219" i="8"/>
  <c r="AL219" i="8"/>
  <c r="V219" i="8"/>
  <c r="F219" i="8"/>
  <c r="EL218" i="8"/>
  <c r="DS218" i="8"/>
  <c r="DA218" i="8"/>
  <c r="CI218" i="8"/>
  <c r="BQ218" i="8"/>
  <c r="AX218" i="8"/>
  <c r="AF218" i="8"/>
  <c r="N218" i="8"/>
  <c r="Y217" i="8"/>
  <c r="E222" i="8"/>
  <c r="M222" i="8"/>
  <c r="U222" i="8"/>
  <c r="AC222" i="8"/>
  <c r="AK222" i="8"/>
  <c r="AS222" i="8"/>
  <c r="BA222" i="8"/>
  <c r="BI222" i="8"/>
  <c r="BQ222" i="8"/>
  <c r="BY222" i="8"/>
  <c r="CG222" i="8"/>
  <c r="CO222" i="8"/>
  <c r="CW222" i="8"/>
  <c r="DE222" i="8"/>
  <c r="DM222" i="8"/>
  <c r="DU222" i="8"/>
  <c r="EC222" i="8"/>
  <c r="EK222" i="8"/>
  <c r="ES222" i="8"/>
  <c r="I222" i="8"/>
  <c r="Q222" i="8"/>
  <c r="Y222" i="8"/>
  <c r="AG222" i="8"/>
  <c r="AO222" i="8"/>
  <c r="AW222" i="8"/>
  <c r="BE222" i="8"/>
  <c r="BM222" i="8"/>
  <c r="BU222" i="8"/>
  <c r="CC222" i="8"/>
  <c r="CK222" i="8"/>
  <c r="CS222" i="8"/>
  <c r="DA222" i="8"/>
  <c r="DI222" i="8"/>
  <c r="DQ222" i="8"/>
  <c r="DY222" i="8"/>
  <c r="EG222" i="8"/>
  <c r="EO222" i="8"/>
  <c r="EW222" i="8"/>
  <c r="ET220" i="8"/>
  <c r="EJ220" i="8"/>
  <c r="DY220" i="8"/>
  <c r="DN220" i="8"/>
  <c r="DD220" i="8"/>
  <c r="CS220" i="8"/>
  <c r="CH220" i="8"/>
  <c r="BX220" i="8"/>
  <c r="BM220" i="8"/>
  <c r="BB220" i="8"/>
  <c r="AP220" i="8"/>
  <c r="AC220" i="8"/>
  <c r="Q220" i="8"/>
  <c r="D220" i="8"/>
  <c r="EP219" i="8"/>
  <c r="EC219" i="8"/>
  <c r="DQ219" i="8"/>
  <c r="DC219" i="8"/>
  <c r="CP219" i="8"/>
  <c r="CD219" i="8"/>
  <c r="BQ219" i="8"/>
  <c r="BA219" i="8"/>
  <c r="AK219" i="8"/>
  <c r="U219" i="8"/>
  <c r="E219" i="8"/>
  <c r="EQ223" i="8"/>
  <c r="EG223" i="8"/>
  <c r="DV223" i="8"/>
  <c r="DK223" i="8"/>
  <c r="DA223" i="8"/>
  <c r="CP223" i="8"/>
  <c r="CE223" i="8"/>
  <c r="BU223" i="8"/>
  <c r="BJ223" i="8"/>
  <c r="AY223" i="8"/>
  <c r="AO223" i="8"/>
  <c r="AD223" i="8"/>
  <c r="S223" i="8"/>
  <c r="I223" i="8"/>
  <c r="EU222" i="8"/>
  <c r="EJ222" i="8"/>
  <c r="DZ222" i="8"/>
  <c r="DO222" i="8"/>
  <c r="DD222" i="8"/>
  <c r="CT222" i="8"/>
  <c r="CI222" i="8"/>
  <c r="BX222" i="8"/>
  <c r="BN222" i="8"/>
  <c r="BC222" i="8"/>
  <c r="AR222" i="8"/>
  <c r="AH222" i="8"/>
  <c r="W222" i="8"/>
  <c r="L222" i="8"/>
  <c r="ES220" i="8"/>
  <c r="EH220" i="8"/>
  <c r="DX220" i="8"/>
  <c r="DM220" i="8"/>
  <c r="DB220" i="8"/>
  <c r="CR220" i="8"/>
  <c r="CG220" i="8"/>
  <c r="BV220" i="8"/>
  <c r="BL220" i="8"/>
  <c r="BA220" i="8"/>
  <c r="AO220" i="8"/>
  <c r="AB220" i="8"/>
  <c r="G220" i="8"/>
  <c r="EO219" i="8"/>
  <c r="EA219" i="8"/>
  <c r="DN219" i="8"/>
  <c r="DB219" i="8"/>
  <c r="CO219" i="8"/>
  <c r="CC219" i="8"/>
  <c r="BO219" i="8"/>
  <c r="AY219" i="8"/>
  <c r="AI219" i="8"/>
  <c r="EH218" i="8"/>
  <c r="DP218" i="8"/>
  <c r="CX218" i="8"/>
  <c r="CE218" i="8"/>
  <c r="BM218" i="8"/>
  <c r="AU218" i="8"/>
  <c r="AC218" i="8"/>
  <c r="J218" i="8"/>
  <c r="L217" i="8"/>
  <c r="V217" i="8"/>
  <c r="AE217" i="8"/>
  <c r="AN217" i="8"/>
  <c r="AW217" i="8"/>
  <c r="BF217" i="8"/>
  <c r="BO217" i="8"/>
  <c r="BX217" i="8"/>
  <c r="CH217" i="8"/>
  <c r="CQ217" i="8"/>
  <c r="CZ217" i="8"/>
  <c r="DI217" i="8"/>
  <c r="DR217" i="8"/>
  <c r="EA217" i="8"/>
  <c r="EJ217" i="8"/>
  <c r="ET217" i="8"/>
  <c r="F217" i="8"/>
  <c r="O217" i="8"/>
  <c r="X217" i="8"/>
  <c r="AG217" i="8"/>
  <c r="AP217" i="8"/>
  <c r="AY217" i="8"/>
  <c r="BH217" i="8"/>
  <c r="BR217" i="8"/>
  <c r="CA217" i="8"/>
  <c r="CJ217" i="8"/>
  <c r="CS217" i="8"/>
  <c r="DB217" i="8"/>
  <c r="DK217" i="8"/>
  <c r="DT217" i="8"/>
  <c r="ED217" i="8"/>
  <c r="EM217" i="8"/>
  <c r="EV217" i="8"/>
  <c r="F220" i="8"/>
  <c r="N220" i="8"/>
  <c r="V220" i="8"/>
  <c r="AD220" i="8"/>
  <c r="AL220" i="8"/>
  <c r="AT220" i="8"/>
  <c r="K220" i="8"/>
  <c r="S220" i="8"/>
  <c r="AA220" i="8"/>
  <c r="AI220" i="8"/>
  <c r="AQ220" i="8"/>
  <c r="AY220" i="8"/>
  <c r="BG220" i="8"/>
  <c r="BO220" i="8"/>
  <c r="BW220" i="8"/>
  <c r="CE220" i="8"/>
  <c r="CM220" i="8"/>
  <c r="CU220" i="8"/>
  <c r="DC220" i="8"/>
  <c r="DK220" i="8"/>
  <c r="DS220" i="8"/>
  <c r="EA220" i="8"/>
  <c r="EI220" i="8"/>
  <c r="EQ220" i="8"/>
  <c r="G219" i="8"/>
  <c r="O219" i="8"/>
  <c r="W219" i="8"/>
  <c r="AE219" i="8"/>
  <c r="AM219" i="8"/>
  <c r="AU219" i="8"/>
  <c r="BC219" i="8"/>
  <c r="BK219" i="8"/>
  <c r="BS219" i="8"/>
  <c r="CA219" i="8"/>
  <c r="CI219" i="8"/>
  <c r="CQ219" i="8"/>
  <c r="CY219" i="8"/>
  <c r="DG219" i="8"/>
  <c r="DO219" i="8"/>
  <c r="DW219" i="8"/>
  <c r="EE219" i="8"/>
  <c r="EM219" i="8"/>
  <c r="EU219" i="8"/>
  <c r="H219" i="8"/>
  <c r="P219" i="8"/>
  <c r="X219" i="8"/>
  <c r="AF219" i="8"/>
  <c r="AN219" i="8"/>
  <c r="AV219" i="8"/>
  <c r="BD219" i="8"/>
  <c r="BL219" i="8"/>
  <c r="BT219" i="8"/>
  <c r="CB219" i="8"/>
  <c r="CJ219" i="8"/>
  <c r="CR219" i="8"/>
  <c r="CZ219" i="8"/>
  <c r="DH219" i="8"/>
  <c r="DP219" i="8"/>
  <c r="DX219" i="8"/>
  <c r="EF219" i="8"/>
  <c r="EN219" i="8"/>
  <c r="EV219" i="8"/>
  <c r="I219" i="8"/>
  <c r="Q219" i="8"/>
  <c r="Y219" i="8"/>
  <c r="AG219" i="8"/>
  <c r="AO219" i="8"/>
  <c r="AW219" i="8"/>
  <c r="BE219" i="8"/>
  <c r="BM219" i="8"/>
  <c r="D219" i="8"/>
  <c r="L219" i="8"/>
  <c r="T219" i="8"/>
  <c r="AB219" i="8"/>
  <c r="AJ219" i="8"/>
  <c r="AR219" i="8"/>
  <c r="AZ219" i="8"/>
  <c r="BH219" i="8"/>
  <c r="BP219" i="8"/>
  <c r="BX219" i="8"/>
  <c r="CF219" i="8"/>
  <c r="CN219" i="8"/>
  <c r="CV219" i="8"/>
  <c r="DD219" i="8"/>
  <c r="DL219" i="8"/>
  <c r="DT219" i="8"/>
  <c r="EB219" i="8"/>
  <c r="EJ219" i="8"/>
  <c r="ER219" i="8"/>
  <c r="EP217" i="8"/>
  <c r="EG217" i="8"/>
  <c r="DX217" i="8"/>
  <c r="DO217" i="8"/>
  <c r="DF217" i="8"/>
  <c r="CV217" i="8"/>
  <c r="CM217" i="8"/>
  <c r="CD217" i="8"/>
  <c r="BU217" i="8"/>
  <c r="BL217" i="8"/>
  <c r="BC217" i="8"/>
  <c r="AT217" i="8"/>
  <c r="AJ217" i="8"/>
  <c r="AA217" i="8"/>
  <c r="R217" i="8"/>
  <c r="I217" i="8"/>
  <c r="EW216" i="8"/>
  <c r="EN216" i="8"/>
  <c r="EE216" i="8"/>
  <c r="DU216" i="8"/>
  <c r="DL216" i="8"/>
  <c r="DC216" i="8"/>
  <c r="CT216" i="8"/>
  <c r="CK216" i="8"/>
  <c r="CB216" i="8"/>
  <c r="BS216" i="8"/>
  <c r="BI216" i="8"/>
  <c r="AZ216" i="8"/>
  <c r="AQ216" i="8"/>
  <c r="AH216" i="8"/>
  <c r="Y216" i="8"/>
  <c r="P216" i="8"/>
  <c r="AT215" i="8"/>
  <c r="AH215" i="8"/>
  <c r="V215" i="8"/>
  <c r="I215" i="8"/>
  <c r="EU214" i="8"/>
  <c r="EF214" i="8"/>
  <c r="DQ214" i="8"/>
  <c r="DC214" i="8"/>
  <c r="CP214" i="8"/>
  <c r="CA214" i="8"/>
  <c r="BM214" i="8"/>
  <c r="AX214" i="8"/>
  <c r="AI214" i="8"/>
  <c r="W214" i="8"/>
  <c r="EP213" i="8"/>
  <c r="EB213" i="8"/>
  <c r="DO213" i="8"/>
  <c r="CZ213" i="8"/>
  <c r="CL213" i="8"/>
  <c r="BW213" i="8"/>
  <c r="BH213" i="8"/>
  <c r="AV213" i="8"/>
  <c r="AG213" i="8"/>
  <c r="R213" i="8"/>
  <c r="E213" i="8"/>
  <c r="M213" i="8"/>
  <c r="U213" i="8"/>
  <c r="AC213" i="8"/>
  <c r="AK213" i="8"/>
  <c r="AS213" i="8"/>
  <c r="BA213" i="8"/>
  <c r="BI213" i="8"/>
  <c r="BQ213" i="8"/>
  <c r="BY213" i="8"/>
  <c r="CG213" i="8"/>
  <c r="CO213" i="8"/>
  <c r="CW213" i="8"/>
  <c r="DE213" i="8"/>
  <c r="DM213" i="8"/>
  <c r="DU213" i="8"/>
  <c r="EC213" i="8"/>
  <c r="EK213" i="8"/>
  <c r="ES213" i="8"/>
  <c r="F213" i="8"/>
  <c r="N213" i="8"/>
  <c r="V213" i="8"/>
  <c r="AD213" i="8"/>
  <c r="AL213" i="8"/>
  <c r="AT213" i="8"/>
  <c r="BB213" i="8"/>
  <c r="BJ213" i="8"/>
  <c r="BR213" i="8"/>
  <c r="BZ213" i="8"/>
  <c r="CH213" i="8"/>
  <c r="CP213" i="8"/>
  <c r="CX213" i="8"/>
  <c r="DF213" i="8"/>
  <c r="DN213" i="8"/>
  <c r="DV213" i="8"/>
  <c r="ED213" i="8"/>
  <c r="EL213" i="8"/>
  <c r="ET213" i="8"/>
  <c r="I213" i="8"/>
  <c r="S213" i="8"/>
  <c r="AE213" i="8"/>
  <c r="AO213" i="8"/>
  <c r="AY213" i="8"/>
  <c r="BK213" i="8"/>
  <c r="BU213" i="8"/>
  <c r="CE213" i="8"/>
  <c r="CQ213" i="8"/>
  <c r="DA213" i="8"/>
  <c r="DK213" i="8"/>
  <c r="DW213" i="8"/>
  <c r="EG213" i="8"/>
  <c r="EQ213" i="8"/>
  <c r="L213" i="8"/>
  <c r="X213" i="8"/>
  <c r="AH213" i="8"/>
  <c r="AR213" i="8"/>
  <c r="BD213" i="8"/>
  <c r="BN213" i="8"/>
  <c r="BX213" i="8"/>
  <c r="CJ213" i="8"/>
  <c r="CT213" i="8"/>
  <c r="DD213" i="8"/>
  <c r="DP213" i="8"/>
  <c r="DZ213" i="8"/>
  <c r="EJ213" i="8"/>
  <c r="EV213" i="8"/>
  <c r="D214" i="8"/>
  <c r="L214" i="8"/>
  <c r="T214" i="8"/>
  <c r="AB214" i="8"/>
  <c r="AJ214" i="8"/>
  <c r="AR214" i="8"/>
  <c r="AZ214" i="8"/>
  <c r="BH214" i="8"/>
  <c r="BP214" i="8"/>
  <c r="BX214" i="8"/>
  <c r="CF214" i="8"/>
  <c r="CN214" i="8"/>
  <c r="CV214" i="8"/>
  <c r="DD214" i="8"/>
  <c r="DL214" i="8"/>
  <c r="DT214" i="8"/>
  <c r="EB214" i="8"/>
  <c r="EJ214" i="8"/>
  <c r="ER214" i="8"/>
  <c r="E214" i="8"/>
  <c r="M214" i="8"/>
  <c r="U214" i="8"/>
  <c r="AC214" i="8"/>
  <c r="AK214" i="8"/>
  <c r="AS214" i="8"/>
  <c r="BA214" i="8"/>
  <c r="BI214" i="8"/>
  <c r="BQ214" i="8"/>
  <c r="BY214" i="8"/>
  <c r="CG214" i="8"/>
  <c r="CO214" i="8"/>
  <c r="CW214" i="8"/>
  <c r="DE214" i="8"/>
  <c r="DM214" i="8"/>
  <c r="DU214" i="8"/>
  <c r="EC214" i="8"/>
  <c r="EK214" i="8"/>
  <c r="ES214" i="8"/>
  <c r="F214" i="8"/>
  <c r="P214" i="8"/>
  <c r="Z214" i="8"/>
  <c r="AL214" i="8"/>
  <c r="AV214" i="8"/>
  <c r="BF214" i="8"/>
  <c r="BR214" i="8"/>
  <c r="CB214" i="8"/>
  <c r="CL214" i="8"/>
  <c r="CX214" i="8"/>
  <c r="DH214" i="8"/>
  <c r="DR214" i="8"/>
  <c r="ED214" i="8"/>
  <c r="EN214" i="8"/>
  <c r="EX214" i="8"/>
  <c r="I214" i="8"/>
  <c r="S214" i="8"/>
  <c r="AE214" i="8"/>
  <c r="AO214" i="8"/>
  <c r="AY214" i="8"/>
  <c r="BK214" i="8"/>
  <c r="BU214" i="8"/>
  <c r="CE214" i="8"/>
  <c r="CQ214" i="8"/>
  <c r="DA214" i="8"/>
  <c r="DK214" i="8"/>
  <c r="DW214" i="8"/>
  <c r="EG214" i="8"/>
  <c r="EQ214" i="8"/>
  <c r="F216" i="8"/>
  <c r="N216" i="8"/>
  <c r="V216" i="8"/>
  <c r="AD216" i="8"/>
  <c r="AL216" i="8"/>
  <c r="AT216" i="8"/>
  <c r="BB216" i="8"/>
  <c r="BJ216" i="8"/>
  <c r="BR216" i="8"/>
  <c r="BZ216" i="8"/>
  <c r="CH216" i="8"/>
  <c r="CP216" i="8"/>
  <c r="CX216" i="8"/>
  <c r="DF216" i="8"/>
  <c r="DN216" i="8"/>
  <c r="DV216" i="8"/>
  <c r="ED216" i="8"/>
  <c r="EL216" i="8"/>
  <c r="ET216" i="8"/>
  <c r="EO214" i="8"/>
  <c r="DZ214" i="8"/>
  <c r="DN214" i="8"/>
  <c r="CY214" i="8"/>
  <c r="CJ214" i="8"/>
  <c r="BV214" i="8"/>
  <c r="BG214" i="8"/>
  <c r="AT214" i="8"/>
  <c r="AF214" i="8"/>
  <c r="Q214" i="8"/>
  <c r="EM213" i="8"/>
  <c r="DX213" i="8"/>
  <c r="DI213" i="8"/>
  <c r="CU213" i="8"/>
  <c r="CF213" i="8"/>
  <c r="BS213" i="8"/>
  <c r="BE213" i="8"/>
  <c r="AP213" i="8"/>
  <c r="AA213" i="8"/>
  <c r="O213" i="8"/>
  <c r="EU220" i="8"/>
  <c r="EM220" i="8"/>
  <c r="EE220" i="8"/>
  <c r="DW220" i="8"/>
  <c r="DO220" i="8"/>
  <c r="DG220" i="8"/>
  <c r="CY220" i="8"/>
  <c r="CQ220" i="8"/>
  <c r="CI220" i="8"/>
  <c r="CA220" i="8"/>
  <c r="BS220" i="8"/>
  <c r="BK220" i="8"/>
  <c r="BC220" i="8"/>
  <c r="AU220" i="8"/>
  <c r="AM220" i="8"/>
  <c r="AE220" i="8"/>
  <c r="W220" i="8"/>
  <c r="O220" i="8"/>
  <c r="EU217" i="8"/>
  <c r="EL217" i="8"/>
  <c r="EB217" i="8"/>
  <c r="DS217" i="8"/>
  <c r="DJ217" i="8"/>
  <c r="DA217" i="8"/>
  <c r="CR217" i="8"/>
  <c r="CI217" i="8"/>
  <c r="BZ217" i="8"/>
  <c r="BP217" i="8"/>
  <c r="BG217" i="8"/>
  <c r="AX217" i="8"/>
  <c r="AO217" i="8"/>
  <c r="AF217" i="8"/>
  <c r="W217" i="8"/>
  <c r="N217" i="8"/>
  <c r="ER216" i="8"/>
  <c r="EI216" i="8"/>
  <c r="DZ216" i="8"/>
  <c r="DQ216" i="8"/>
  <c r="DH216" i="8"/>
  <c r="CY216" i="8"/>
  <c r="CO216" i="8"/>
  <c r="CF216" i="8"/>
  <c r="BW216" i="8"/>
  <c r="BN216" i="8"/>
  <c r="BE216" i="8"/>
  <c r="AV216" i="8"/>
  <c r="AM216" i="8"/>
  <c r="AC216" i="8"/>
  <c r="T216" i="8"/>
  <c r="K216" i="8"/>
  <c r="EP215" i="8"/>
  <c r="EG215" i="8"/>
  <c r="DV215" i="8"/>
  <c r="DL215" i="8"/>
  <c r="DA215" i="8"/>
  <c r="CP215" i="8"/>
  <c r="CF215" i="8"/>
  <c r="BU215" i="8"/>
  <c r="BJ215" i="8"/>
  <c r="AZ215" i="8"/>
  <c r="AN215" i="8"/>
  <c r="AB215" i="8"/>
  <c r="EM214" i="8"/>
  <c r="DY214" i="8"/>
  <c r="DJ214" i="8"/>
  <c r="CU214" i="8"/>
  <c r="CI214" i="8"/>
  <c r="BT214" i="8"/>
  <c r="BE214" i="8"/>
  <c r="AQ214" i="8"/>
  <c r="AD214" i="8"/>
  <c r="O214" i="8"/>
  <c r="EX213" i="8"/>
  <c r="EI213" i="8"/>
  <c r="DT213" i="8"/>
  <c r="DH213" i="8"/>
  <c r="CS213" i="8"/>
  <c r="CD213" i="8"/>
  <c r="BP213" i="8"/>
  <c r="BC213" i="8"/>
  <c r="AN213" i="8"/>
  <c r="Z213" i="8"/>
  <c r="K213" i="8"/>
  <c r="CN211" i="8"/>
  <c r="CX211" i="8"/>
  <c r="DJ211" i="8"/>
  <c r="DT211" i="8"/>
  <c r="ED211" i="8"/>
  <c r="EP211" i="8"/>
  <c r="M211" i="8"/>
  <c r="Y211" i="8"/>
  <c r="AI211" i="8"/>
  <c r="AS211" i="8"/>
  <c r="BE211" i="8"/>
  <c r="BO211" i="8"/>
  <c r="BY211" i="8"/>
  <c r="CK211" i="8"/>
  <c r="CU211" i="8"/>
  <c r="DE211" i="8"/>
  <c r="DQ211" i="8"/>
  <c r="EA211" i="8"/>
  <c r="EK211" i="8"/>
  <c r="EW211" i="8"/>
  <c r="E217" i="8"/>
  <c r="M217" i="8"/>
  <c r="U217" i="8"/>
  <c r="AC217" i="8"/>
  <c r="AK217" i="8"/>
  <c r="AS217" i="8"/>
  <c r="BA217" i="8"/>
  <c r="BI217" i="8"/>
  <c r="BQ217" i="8"/>
  <c r="BY217" i="8"/>
  <c r="CG217" i="8"/>
  <c r="CO217" i="8"/>
  <c r="CW217" i="8"/>
  <c r="DE217" i="8"/>
  <c r="DM217" i="8"/>
  <c r="DU217" i="8"/>
  <c r="EC217" i="8"/>
  <c r="EK217" i="8"/>
  <c r="ES217" i="8"/>
  <c r="BV216" i="8"/>
  <c r="BM216" i="8"/>
  <c r="BD216" i="8"/>
  <c r="AU216" i="8"/>
  <c r="AK216" i="8"/>
  <c r="AB216" i="8"/>
  <c r="S216" i="8"/>
  <c r="J216" i="8"/>
  <c r="K215" i="8"/>
  <c r="S215" i="8"/>
  <c r="AA215" i="8"/>
  <c r="AI215" i="8"/>
  <c r="AQ215" i="8"/>
  <c r="D215" i="8"/>
  <c r="J215" i="8"/>
  <c r="T215" i="8"/>
  <c r="AC215" i="8"/>
  <c r="AL215" i="8"/>
  <c r="AU215" i="8"/>
  <c r="BC215" i="8"/>
  <c r="BK215" i="8"/>
  <c r="BS215" i="8"/>
  <c r="CA215" i="8"/>
  <c r="CI215" i="8"/>
  <c r="CQ215" i="8"/>
  <c r="CY215" i="8"/>
  <c r="DG215" i="8"/>
  <c r="DO215" i="8"/>
  <c r="DW215" i="8"/>
  <c r="EE215" i="8"/>
  <c r="EM215" i="8"/>
  <c r="EU215" i="8"/>
  <c r="E215" i="8"/>
  <c r="N215" i="8"/>
  <c r="W215" i="8"/>
  <c r="AF215" i="8"/>
  <c r="AO215" i="8"/>
  <c r="AX215" i="8"/>
  <c r="BF215" i="8"/>
  <c r="BN215" i="8"/>
  <c r="BV215" i="8"/>
  <c r="CD215" i="8"/>
  <c r="CL215" i="8"/>
  <c r="CT215" i="8"/>
  <c r="DB215" i="8"/>
  <c r="DJ215" i="8"/>
  <c r="DR215" i="8"/>
  <c r="DZ215" i="8"/>
  <c r="EL214" i="8"/>
  <c r="DX214" i="8"/>
  <c r="DI214" i="8"/>
  <c r="CT214" i="8"/>
  <c r="CH214" i="8"/>
  <c r="BS214" i="8"/>
  <c r="BD214" i="8"/>
  <c r="AP214" i="8"/>
  <c r="AA214" i="8"/>
  <c r="N214" i="8"/>
  <c r="EW213" i="8"/>
  <c r="EH213" i="8"/>
  <c r="DS213" i="8"/>
  <c r="DG213" i="8"/>
  <c r="CR213" i="8"/>
  <c r="CC213" i="8"/>
  <c r="BO213" i="8"/>
  <c r="AZ213" i="8"/>
  <c r="AM213" i="8"/>
  <c r="Y213" i="8"/>
  <c r="J213" i="8"/>
  <c r="K214" i="8"/>
  <c r="G211" i="8"/>
  <c r="O211" i="8"/>
  <c r="W211" i="8"/>
  <c r="AE211" i="8"/>
  <c r="AM211" i="8"/>
  <c r="AU211" i="8"/>
  <c r="BC211" i="8"/>
  <c r="BK211" i="8"/>
  <c r="BS211" i="8"/>
  <c r="CA211" i="8"/>
  <c r="CI211" i="8"/>
  <c r="CQ211" i="8"/>
  <c r="CY211" i="8"/>
  <c r="DG211" i="8"/>
  <c r="DO211" i="8"/>
  <c r="DW211" i="8"/>
  <c r="EE211" i="8"/>
  <c r="EM211" i="8"/>
  <c r="EU211" i="8"/>
  <c r="H211" i="8"/>
  <c r="P211" i="8"/>
  <c r="X211" i="8"/>
  <c r="AF211" i="8"/>
  <c r="AN211" i="8"/>
  <c r="AV211" i="8"/>
  <c r="BD211" i="8"/>
  <c r="BL211" i="8"/>
  <c r="BT211" i="8"/>
  <c r="CB211" i="8"/>
  <c r="CJ211" i="8"/>
  <c r="CR211" i="8"/>
  <c r="CZ211" i="8"/>
  <c r="DH211" i="8"/>
  <c r="DP211" i="8"/>
  <c r="DX211" i="8"/>
  <c r="EF211" i="8"/>
  <c r="EN211" i="8"/>
  <c r="EV211" i="8"/>
  <c r="EP210" i="8"/>
  <c r="ED210" i="8"/>
  <c r="DR210" i="8"/>
  <c r="DE210" i="8"/>
  <c r="CQ210" i="8"/>
  <c r="CF210" i="8"/>
  <c r="BR210" i="8"/>
  <c r="BF210" i="8"/>
  <c r="AS210" i="8"/>
  <c r="AE210" i="8"/>
  <c r="T210" i="8"/>
  <c r="F210" i="8"/>
  <c r="CP210" i="8"/>
  <c r="CD210" i="8"/>
  <c r="BQ210" i="8"/>
  <c r="BC210" i="8"/>
  <c r="AR210" i="8"/>
  <c r="AD210" i="8"/>
  <c r="R210" i="8"/>
  <c r="E210" i="8"/>
  <c r="EO212" i="8"/>
  <c r="EC212" i="8"/>
  <c r="DS212" i="8"/>
  <c r="DI212" i="8"/>
  <c r="CW212" i="8"/>
  <c r="CM212" i="8"/>
  <c r="CC212" i="8"/>
  <c r="BQ212" i="8"/>
  <c r="BG212" i="8"/>
  <c r="AW212" i="8"/>
  <c r="AK212" i="8"/>
  <c r="AA212" i="8"/>
  <c r="Q212" i="8"/>
  <c r="ER211" i="8"/>
  <c r="EH211" i="8"/>
  <c r="DV211" i="8"/>
  <c r="DL211" i="8"/>
  <c r="DB211" i="8"/>
  <c r="CP211" i="8"/>
  <c r="CF211" i="8"/>
  <c r="BV211" i="8"/>
  <c r="BJ211" i="8"/>
  <c r="AZ211" i="8"/>
  <c r="AP211" i="8"/>
  <c r="AD211" i="8"/>
  <c r="T211" i="8"/>
  <c r="J211" i="8"/>
  <c r="EU210" i="8"/>
  <c r="EK210" i="8"/>
  <c r="DZ210" i="8"/>
  <c r="DM210" i="8"/>
  <c r="CY210" i="8"/>
  <c r="CN210" i="8"/>
  <c r="BZ210" i="8"/>
  <c r="BN210" i="8"/>
  <c r="BA210" i="8"/>
  <c r="AM210" i="8"/>
  <c r="AB210" i="8"/>
  <c r="H210" i="8"/>
  <c r="I209" i="8"/>
  <c r="Q209" i="8"/>
  <c r="Y209" i="8"/>
  <c r="AG209" i="8"/>
  <c r="AO209" i="8"/>
  <c r="AW209" i="8"/>
  <c r="BE209" i="8"/>
  <c r="BM209" i="8"/>
  <c r="BU209" i="8"/>
  <c r="CC209" i="8"/>
  <c r="CK209" i="8"/>
  <c r="CS209" i="8"/>
  <c r="DA209" i="8"/>
  <c r="DI209" i="8"/>
  <c r="DQ209" i="8"/>
  <c r="DY209" i="8"/>
  <c r="EG209" i="8"/>
  <c r="EO209" i="8"/>
  <c r="EW209" i="8"/>
  <c r="J209" i="8"/>
  <c r="R209" i="8"/>
  <c r="Z209" i="8"/>
  <c r="AH209" i="8"/>
  <c r="AP209" i="8"/>
  <c r="AX209" i="8"/>
  <c r="BF209" i="8"/>
  <c r="BN209" i="8"/>
  <c r="BV209" i="8"/>
  <c r="CD209" i="8"/>
  <c r="CL209" i="8"/>
  <c r="CT209" i="8"/>
  <c r="DB209" i="8"/>
  <c r="DJ209" i="8"/>
  <c r="DR209" i="8"/>
  <c r="DZ209" i="8"/>
  <c r="EH209" i="8"/>
  <c r="EP209" i="8"/>
  <c r="EX209" i="8"/>
  <c r="D209" i="8"/>
  <c r="L209" i="8"/>
  <c r="T209" i="8"/>
  <c r="AB209" i="8"/>
  <c r="AJ209" i="8"/>
  <c r="AR209" i="8"/>
  <c r="AZ209" i="8"/>
  <c r="BH209" i="8"/>
  <c r="BP209" i="8"/>
  <c r="BX209" i="8"/>
  <c r="CF209" i="8"/>
  <c r="CN209" i="8"/>
  <c r="CV209" i="8"/>
  <c r="DD209" i="8"/>
  <c r="DL209" i="8"/>
  <c r="DT209" i="8"/>
  <c r="EB209" i="8"/>
  <c r="EJ209" i="8"/>
  <c r="ER209" i="8"/>
  <c r="K210" i="8"/>
  <c r="S210" i="8"/>
  <c r="AA210" i="8"/>
  <c r="AI210" i="8"/>
  <c r="AQ210" i="8"/>
  <c r="AY210" i="8"/>
  <c r="BG210" i="8"/>
  <c r="BO210" i="8"/>
  <c r="BW210" i="8"/>
  <c r="CE210" i="8"/>
  <c r="CM210" i="8"/>
  <c r="CU210" i="8"/>
  <c r="DC210" i="8"/>
  <c r="DK210" i="8"/>
  <c r="DS210" i="8"/>
  <c r="EA210" i="8"/>
  <c r="F212" i="8"/>
  <c r="N212" i="8"/>
  <c r="V212" i="8"/>
  <c r="AD212" i="8"/>
  <c r="AL212" i="8"/>
  <c r="AT212" i="8"/>
  <c r="BB212" i="8"/>
  <c r="BJ212" i="8"/>
  <c r="BR212" i="8"/>
  <c r="BZ212" i="8"/>
  <c r="CH212" i="8"/>
  <c r="CP212" i="8"/>
  <c r="CX212" i="8"/>
  <c r="DF212" i="8"/>
  <c r="DN212" i="8"/>
  <c r="DV212" i="8"/>
  <c r="ED212" i="8"/>
  <c r="EL212" i="8"/>
  <c r="ET212" i="8"/>
  <c r="G212" i="8"/>
  <c r="O212" i="8"/>
  <c r="W212" i="8"/>
  <c r="AE212" i="8"/>
  <c r="AM212" i="8"/>
  <c r="AU212" i="8"/>
  <c r="BC212" i="8"/>
  <c r="BK212" i="8"/>
  <c r="BS212" i="8"/>
  <c r="CA212" i="8"/>
  <c r="CI212" i="8"/>
  <c r="CQ212" i="8"/>
  <c r="CY212" i="8"/>
  <c r="DG212" i="8"/>
  <c r="DO212" i="8"/>
  <c r="DW212" i="8"/>
  <c r="EE212" i="8"/>
  <c r="EM212" i="8"/>
  <c r="EU212" i="8"/>
  <c r="CD211" i="8"/>
  <c r="BR211" i="8"/>
  <c r="BH211" i="8"/>
  <c r="AX211" i="8"/>
  <c r="AL211" i="8"/>
  <c r="AB211" i="8"/>
  <c r="R211" i="8"/>
  <c r="F211" i="8"/>
  <c r="ES210" i="8"/>
  <c r="EI210" i="8"/>
  <c r="DV210" i="8"/>
  <c r="DJ210" i="8"/>
  <c r="CW210" i="8"/>
  <c r="CI210" i="8"/>
  <c r="BX210" i="8"/>
  <c r="BJ210" i="8"/>
  <c r="AX210" i="8"/>
  <c r="AK210" i="8"/>
  <c r="W210" i="8"/>
  <c r="L210" i="8"/>
  <c r="EV212" i="8"/>
  <c r="EJ212" i="8"/>
  <c r="DZ212" i="8"/>
  <c r="DP212" i="8"/>
  <c r="DD212" i="8"/>
  <c r="CT212" i="8"/>
  <c r="CJ212" i="8"/>
  <c r="BX212" i="8"/>
  <c r="BN212" i="8"/>
  <c r="BD212" i="8"/>
  <c r="AR212" i="8"/>
  <c r="AH212" i="8"/>
  <c r="X212" i="8"/>
  <c r="L212" i="8"/>
  <c r="EO211" i="8"/>
  <c r="EC211" i="8"/>
  <c r="DS211" i="8"/>
  <c r="DI211" i="8"/>
  <c r="CW211" i="8"/>
  <c r="CM211" i="8"/>
  <c r="CC211" i="8"/>
  <c r="BQ211" i="8"/>
  <c r="BG211" i="8"/>
  <c r="AW211" i="8"/>
  <c r="AK211" i="8"/>
  <c r="AA211" i="8"/>
  <c r="Q211" i="8"/>
  <c r="E211" i="8"/>
  <c r="ER210" i="8"/>
  <c r="EH210" i="8"/>
  <c r="DU210" i="8"/>
  <c r="DG210" i="8"/>
  <c r="CV210" i="8"/>
  <c r="CH210" i="8"/>
  <c r="BV210" i="8"/>
  <c r="BI210" i="8"/>
  <c r="AU210" i="8"/>
  <c r="AJ210" i="8"/>
  <c r="V210" i="8"/>
  <c r="J210" i="8"/>
  <c r="EU209" i="8"/>
  <c r="EI209" i="8"/>
  <c r="DV209" i="8"/>
  <c r="DH209" i="8"/>
  <c r="CW209" i="8"/>
  <c r="CI209" i="8"/>
  <c r="BW209" i="8"/>
  <c r="BJ209" i="8"/>
  <c r="AV209" i="8"/>
  <c r="AK209" i="8"/>
  <c r="W209" i="8"/>
  <c r="K209" i="8"/>
  <c r="EI207" i="8"/>
  <c r="DX207" i="8"/>
  <c r="DM207" i="8"/>
  <c r="DC207" i="8"/>
  <c r="CR207" i="8"/>
  <c r="CG207" i="8"/>
  <c r="BW207" i="8"/>
  <c r="BL207" i="8"/>
  <c r="BA207" i="8"/>
  <c r="AQ207" i="8"/>
  <c r="AF207" i="8"/>
  <c r="U207" i="8"/>
  <c r="K207" i="8"/>
  <c r="ER207" i="8"/>
  <c r="EH207" i="8"/>
  <c r="DV207" i="8"/>
  <c r="DL207" i="8"/>
  <c r="DB207" i="8"/>
  <c r="CP207" i="8"/>
  <c r="CF207" i="8"/>
  <c r="BV207" i="8"/>
  <c r="BJ207" i="8"/>
  <c r="AZ207" i="8"/>
  <c r="AP207" i="8"/>
  <c r="AD207" i="8"/>
  <c r="T207" i="8"/>
  <c r="J207" i="8"/>
  <c r="H206" i="8"/>
  <c r="P206" i="8"/>
  <c r="X206" i="8"/>
  <c r="AF206" i="8"/>
  <c r="AN206" i="8"/>
  <c r="AV206" i="8"/>
  <c r="BD206" i="8"/>
  <c r="BL206" i="8"/>
  <c r="BT206" i="8"/>
  <c r="CB206" i="8"/>
  <c r="CJ206" i="8"/>
  <c r="CR206" i="8"/>
  <c r="CZ206" i="8"/>
  <c r="DH206" i="8"/>
  <c r="DP206" i="8"/>
  <c r="DX206" i="8"/>
  <c r="EF206" i="8"/>
  <c r="EN206" i="8"/>
  <c r="EV206" i="8"/>
  <c r="J206" i="8"/>
  <c r="R206" i="8"/>
  <c r="Z206" i="8"/>
  <c r="AH206" i="8"/>
  <c r="AP206" i="8"/>
  <c r="AX206" i="8"/>
  <c r="BF206" i="8"/>
  <c r="BN206" i="8"/>
  <c r="BV206" i="8"/>
  <c r="CD206" i="8"/>
  <c r="CL206" i="8"/>
  <c r="CT206" i="8"/>
  <c r="DB206" i="8"/>
  <c r="DJ206" i="8"/>
  <c r="DR206" i="8"/>
  <c r="DZ206" i="8"/>
  <c r="EH206" i="8"/>
  <c r="EP206" i="8"/>
  <c r="EX206" i="8"/>
  <c r="DZ204" i="8"/>
  <c r="CW204" i="8"/>
  <c r="BU204" i="8"/>
  <c r="AS204" i="8"/>
  <c r="O204" i="8"/>
  <c r="E203" i="8"/>
  <c r="M203" i="8"/>
  <c r="U203" i="8"/>
  <c r="AC203" i="8"/>
  <c r="AK203" i="8"/>
  <c r="AS203" i="8"/>
  <c r="BA203" i="8"/>
  <c r="BI203" i="8"/>
  <c r="BQ203" i="8"/>
  <c r="BY203" i="8"/>
  <c r="CG203" i="8"/>
  <c r="CO203" i="8"/>
  <c r="CW203" i="8"/>
  <c r="DE203" i="8"/>
  <c r="DM203" i="8"/>
  <c r="DU203" i="8"/>
  <c r="EC203" i="8"/>
  <c r="EK203" i="8"/>
  <c r="ES203" i="8"/>
  <c r="I203" i="8"/>
  <c r="Q203" i="8"/>
  <c r="Y203" i="8"/>
  <c r="AG203" i="8"/>
  <c r="AO203" i="8"/>
  <c r="AW203" i="8"/>
  <c r="BE203" i="8"/>
  <c r="BM203" i="8"/>
  <c r="BU203" i="8"/>
  <c r="CC203" i="8"/>
  <c r="CK203" i="8"/>
  <c r="CS203" i="8"/>
  <c r="DA203" i="8"/>
  <c r="DI203" i="8"/>
  <c r="DQ203" i="8"/>
  <c r="DY203" i="8"/>
  <c r="EG203" i="8"/>
  <c r="EO203" i="8"/>
  <c r="EW203" i="8"/>
  <c r="D203" i="8"/>
  <c r="O203" i="8"/>
  <c r="Z203" i="8"/>
  <c r="AJ203" i="8"/>
  <c r="AU203" i="8"/>
  <c r="BF203" i="8"/>
  <c r="BP203" i="8"/>
  <c r="CA203" i="8"/>
  <c r="CL203" i="8"/>
  <c r="CV203" i="8"/>
  <c r="DG203" i="8"/>
  <c r="DR203" i="8"/>
  <c r="EB203" i="8"/>
  <c r="EM203" i="8"/>
  <c r="EX203" i="8"/>
  <c r="K203" i="8"/>
  <c r="V203" i="8"/>
  <c r="AF203" i="8"/>
  <c r="AQ203" i="8"/>
  <c r="BB203" i="8"/>
  <c r="BL203" i="8"/>
  <c r="BW203" i="8"/>
  <c r="CH203" i="8"/>
  <c r="CR203" i="8"/>
  <c r="DC203" i="8"/>
  <c r="DN203" i="8"/>
  <c r="DX203" i="8"/>
  <c r="EI203" i="8"/>
  <c r="ET203" i="8"/>
  <c r="J203" i="8"/>
  <c r="X203" i="8"/>
  <c r="AM203" i="8"/>
  <c r="AZ203" i="8"/>
  <c r="BO203" i="8"/>
  <c r="CD203" i="8"/>
  <c r="CQ203" i="8"/>
  <c r="DF203" i="8"/>
  <c r="DT203" i="8"/>
  <c r="EH203" i="8"/>
  <c r="EV203" i="8"/>
  <c r="N203" i="8"/>
  <c r="AB203" i="8"/>
  <c r="AP203" i="8"/>
  <c r="BD203" i="8"/>
  <c r="BS203" i="8"/>
  <c r="CF203" i="8"/>
  <c r="CU203" i="8"/>
  <c r="DJ203" i="8"/>
  <c r="DW203" i="8"/>
  <c r="EL203" i="8"/>
  <c r="P203" i="8"/>
  <c r="AD203" i="8"/>
  <c r="AR203" i="8"/>
  <c r="BG203" i="8"/>
  <c r="BT203" i="8"/>
  <c r="CI203" i="8"/>
  <c r="CX203" i="8"/>
  <c r="DK203" i="8"/>
  <c r="DZ203" i="8"/>
  <c r="EN203" i="8"/>
  <c r="G203" i="8"/>
  <c r="T203" i="8"/>
  <c r="AI203" i="8"/>
  <c r="AX203" i="8"/>
  <c r="BK203" i="8"/>
  <c r="BZ203" i="8"/>
  <c r="CN203" i="8"/>
  <c r="DB203" i="8"/>
  <c r="DP203" i="8"/>
  <c r="EE203" i="8"/>
  <c r="ER203" i="8"/>
  <c r="ES208" i="8"/>
  <c r="EK208" i="8"/>
  <c r="EC208" i="8"/>
  <c r="DU208" i="8"/>
  <c r="DM208" i="8"/>
  <c r="DE208" i="8"/>
  <c r="CW208" i="8"/>
  <c r="CO208" i="8"/>
  <c r="CG208" i="8"/>
  <c r="BY208" i="8"/>
  <c r="BO208" i="8"/>
  <c r="BE208" i="8"/>
  <c r="AS208" i="8"/>
  <c r="AI208" i="8"/>
  <c r="Y208" i="8"/>
  <c r="F208" i="8"/>
  <c r="N208" i="8"/>
  <c r="V208" i="8"/>
  <c r="AD208" i="8"/>
  <c r="AL208" i="8"/>
  <c r="AT208" i="8"/>
  <c r="BB208" i="8"/>
  <c r="BJ208" i="8"/>
  <c r="BR208" i="8"/>
  <c r="H208" i="8"/>
  <c r="P208" i="8"/>
  <c r="X208" i="8"/>
  <c r="AF208" i="8"/>
  <c r="AN208" i="8"/>
  <c r="AV208" i="8"/>
  <c r="BD208" i="8"/>
  <c r="BL208" i="8"/>
  <c r="BT208" i="8"/>
  <c r="EP207" i="8"/>
  <c r="ED207" i="8"/>
  <c r="DT207" i="8"/>
  <c r="DJ207" i="8"/>
  <c r="CX207" i="8"/>
  <c r="CN207" i="8"/>
  <c r="CD207" i="8"/>
  <c r="BR207" i="8"/>
  <c r="BH207" i="8"/>
  <c r="AX207" i="8"/>
  <c r="AL207" i="8"/>
  <c r="AB207" i="8"/>
  <c r="R207" i="8"/>
  <c r="F207" i="8"/>
  <c r="CG206" i="8"/>
  <c r="BW206" i="8"/>
  <c r="BK206" i="8"/>
  <c r="BA206" i="8"/>
  <c r="AQ206" i="8"/>
  <c r="AE206" i="8"/>
  <c r="U206" i="8"/>
  <c r="K206" i="8"/>
  <c r="EU204" i="8"/>
  <c r="DR204" i="8"/>
  <c r="CP204" i="8"/>
  <c r="BN204" i="8"/>
  <c r="AK204" i="8"/>
  <c r="I204" i="8"/>
  <c r="W203" i="8"/>
  <c r="EN207" i="8"/>
  <c r="EC207" i="8"/>
  <c r="DS207" i="8"/>
  <c r="DH207" i="8"/>
  <c r="CW207" i="8"/>
  <c r="CM207" i="8"/>
  <c r="CB207" i="8"/>
  <c r="BQ207" i="8"/>
  <c r="BG207" i="8"/>
  <c r="AV207" i="8"/>
  <c r="AK207" i="8"/>
  <c r="AA207" i="8"/>
  <c r="P207" i="8"/>
  <c r="E207" i="8"/>
  <c r="EW210" i="8"/>
  <c r="EO210" i="8"/>
  <c r="EG210" i="8"/>
  <c r="DY210" i="8"/>
  <c r="DQ210" i="8"/>
  <c r="DI210" i="8"/>
  <c r="DA210" i="8"/>
  <c r="CS210" i="8"/>
  <c r="CK210" i="8"/>
  <c r="CC210" i="8"/>
  <c r="BU210" i="8"/>
  <c r="BM210" i="8"/>
  <c r="BE210" i="8"/>
  <c r="AW210" i="8"/>
  <c r="AO210" i="8"/>
  <c r="AG210" i="8"/>
  <c r="Y210" i="8"/>
  <c r="Q210" i="8"/>
  <c r="I210" i="8"/>
  <c r="EQ208" i="8"/>
  <c r="EI208" i="8"/>
  <c r="EA208" i="8"/>
  <c r="DS208" i="8"/>
  <c r="DK208" i="8"/>
  <c r="DC208" i="8"/>
  <c r="CU208" i="8"/>
  <c r="CM208" i="8"/>
  <c r="CE208" i="8"/>
  <c r="BW208" i="8"/>
  <c r="BM208" i="8"/>
  <c r="BA208" i="8"/>
  <c r="AQ208" i="8"/>
  <c r="AG208" i="8"/>
  <c r="U208" i="8"/>
  <c r="K208" i="8"/>
  <c r="EX207" i="8"/>
  <c r="EL207" i="8"/>
  <c r="EB207" i="8"/>
  <c r="DR207" i="8"/>
  <c r="DF207" i="8"/>
  <c r="CV207" i="8"/>
  <c r="CL207" i="8"/>
  <c r="BZ207" i="8"/>
  <c r="BP207" i="8"/>
  <c r="BF207" i="8"/>
  <c r="AT207" i="8"/>
  <c r="AJ207" i="8"/>
  <c r="Z207" i="8"/>
  <c r="N207" i="8"/>
  <c r="EQ206" i="8"/>
  <c r="EE206" i="8"/>
  <c r="DU206" i="8"/>
  <c r="DK206" i="8"/>
  <c r="CY206" i="8"/>
  <c r="CO206" i="8"/>
  <c r="CE206" i="8"/>
  <c r="BS206" i="8"/>
  <c r="BI206" i="8"/>
  <c r="AY206" i="8"/>
  <c r="AM206" i="8"/>
  <c r="AC206" i="8"/>
  <c r="S206" i="8"/>
  <c r="G206" i="8"/>
  <c r="EM204" i="8"/>
  <c r="DK204" i="8"/>
  <c r="CI204" i="8"/>
  <c r="BF204" i="8"/>
  <c r="EA203" i="8"/>
  <c r="CY203" i="8"/>
  <c r="BV203" i="8"/>
  <c r="AT203" i="8"/>
  <c r="R203" i="8"/>
  <c r="EV210" i="8"/>
  <c r="EN210" i="8"/>
  <c r="EF210" i="8"/>
  <c r="DX210" i="8"/>
  <c r="DP210" i="8"/>
  <c r="DH210" i="8"/>
  <c r="CZ210" i="8"/>
  <c r="CR210" i="8"/>
  <c r="CJ210" i="8"/>
  <c r="CB210" i="8"/>
  <c r="BT210" i="8"/>
  <c r="BL210" i="8"/>
  <c r="BD210" i="8"/>
  <c r="AV210" i="8"/>
  <c r="AN210" i="8"/>
  <c r="AF210" i="8"/>
  <c r="X210" i="8"/>
  <c r="P210" i="8"/>
  <c r="EX208" i="8"/>
  <c r="EP208" i="8"/>
  <c r="EH208" i="8"/>
  <c r="DZ208" i="8"/>
  <c r="DR208" i="8"/>
  <c r="DJ208" i="8"/>
  <c r="DB208" i="8"/>
  <c r="CT208" i="8"/>
  <c r="CL208" i="8"/>
  <c r="CD208" i="8"/>
  <c r="BV208" i="8"/>
  <c r="BK208" i="8"/>
  <c r="AZ208" i="8"/>
  <c r="AP208" i="8"/>
  <c r="AE208" i="8"/>
  <c r="T208" i="8"/>
  <c r="J208" i="8"/>
  <c r="EV207" i="8"/>
  <c r="EK207" i="8"/>
  <c r="EA207" i="8"/>
  <c r="DP207" i="8"/>
  <c r="DE207" i="8"/>
  <c r="CU207" i="8"/>
  <c r="CJ207" i="8"/>
  <c r="BY207" i="8"/>
  <c r="BO207" i="8"/>
  <c r="BD207" i="8"/>
  <c r="AS207" i="8"/>
  <c r="AI207" i="8"/>
  <c r="X207" i="8"/>
  <c r="G207" i="8"/>
  <c r="O207" i="8"/>
  <c r="W207" i="8"/>
  <c r="AE207" i="8"/>
  <c r="AM207" i="8"/>
  <c r="AU207" i="8"/>
  <c r="BC207" i="8"/>
  <c r="BK207" i="8"/>
  <c r="BS207" i="8"/>
  <c r="CA207" i="8"/>
  <c r="CI207" i="8"/>
  <c r="CQ207" i="8"/>
  <c r="CY207" i="8"/>
  <c r="DG207" i="8"/>
  <c r="DO207" i="8"/>
  <c r="DW207" i="8"/>
  <c r="EE207" i="8"/>
  <c r="EM207" i="8"/>
  <c r="EU207" i="8"/>
  <c r="I207" i="8"/>
  <c r="Q207" i="8"/>
  <c r="Y207" i="8"/>
  <c r="AG207" i="8"/>
  <c r="AO207" i="8"/>
  <c r="AW207" i="8"/>
  <c r="BE207" i="8"/>
  <c r="BM207" i="8"/>
  <c r="BU207" i="8"/>
  <c r="CC207" i="8"/>
  <c r="CK207" i="8"/>
  <c r="CS207" i="8"/>
  <c r="DA207" i="8"/>
  <c r="DI207" i="8"/>
  <c r="DQ207" i="8"/>
  <c r="DY207" i="8"/>
  <c r="EG207" i="8"/>
  <c r="EO207" i="8"/>
  <c r="EW207" i="8"/>
  <c r="EO206" i="8"/>
  <c r="ED206" i="8"/>
  <c r="DT206" i="8"/>
  <c r="DI206" i="8"/>
  <c r="CX206" i="8"/>
  <c r="CN206" i="8"/>
  <c r="CC206" i="8"/>
  <c r="BR206" i="8"/>
  <c r="BH206" i="8"/>
  <c r="AW206" i="8"/>
  <c r="AL206" i="8"/>
  <c r="AB206" i="8"/>
  <c r="Q206" i="8"/>
  <c r="F206" i="8"/>
  <c r="N204" i="8"/>
  <c r="AA204" i="8"/>
  <c r="AP204" i="8"/>
  <c r="BE204" i="8"/>
  <c r="BR204" i="8"/>
  <c r="CG204" i="8"/>
  <c r="CU204" i="8"/>
  <c r="DI204" i="8"/>
  <c r="DW204" i="8"/>
  <c r="EL204" i="8"/>
  <c r="Q204" i="8"/>
  <c r="AE204" i="8"/>
  <c r="AT204" i="8"/>
  <c r="BG204" i="8"/>
  <c r="BV204" i="8"/>
  <c r="CK204" i="8"/>
  <c r="CX204" i="8"/>
  <c r="DM204" i="8"/>
  <c r="EA204" i="8"/>
  <c r="EO204" i="8"/>
  <c r="E204" i="8"/>
  <c r="S204" i="8"/>
  <c r="AH204" i="8"/>
  <c r="AU204" i="8"/>
  <c r="BJ204" i="8"/>
  <c r="BY204" i="8"/>
  <c r="CL204" i="8"/>
  <c r="DA204" i="8"/>
  <c r="DO204" i="8"/>
  <c r="EC204" i="8"/>
  <c r="EQ204" i="8"/>
  <c r="J204" i="8"/>
  <c r="Y204" i="8"/>
  <c r="AL204" i="8"/>
  <c r="BA204" i="8"/>
  <c r="BO204" i="8"/>
  <c r="CC204" i="8"/>
  <c r="CQ204" i="8"/>
  <c r="DF204" i="8"/>
  <c r="DS204" i="8"/>
  <c r="EH204" i="8"/>
  <c r="EW204" i="8"/>
  <c r="F202" i="8"/>
  <c r="N202" i="8"/>
  <c r="V202" i="8"/>
  <c r="AD202" i="8"/>
  <c r="AL202" i="8"/>
  <c r="AT202" i="8"/>
  <c r="BB202" i="8"/>
  <c r="BJ202" i="8"/>
  <c r="BR202" i="8"/>
  <c r="BZ202" i="8"/>
  <c r="CH202" i="8"/>
  <c r="CP202" i="8"/>
  <c r="CX202" i="8"/>
  <c r="DF202" i="8"/>
  <c r="DN202" i="8"/>
  <c r="DV202" i="8"/>
  <c r="ED202" i="8"/>
  <c r="EL202" i="8"/>
  <c r="ET202" i="8"/>
  <c r="J202" i="8"/>
  <c r="R202" i="8"/>
  <c r="Z202" i="8"/>
  <c r="AH202" i="8"/>
  <c r="AP202" i="8"/>
  <c r="AX202" i="8"/>
  <c r="BF202" i="8"/>
  <c r="BN202" i="8"/>
  <c r="BV202" i="8"/>
  <c r="CD202" i="8"/>
  <c r="CL202" i="8"/>
  <c r="CT202" i="8"/>
  <c r="DB202" i="8"/>
  <c r="DJ202" i="8"/>
  <c r="DR202" i="8"/>
  <c r="DZ202" i="8"/>
  <c r="EH202" i="8"/>
  <c r="EP202" i="8"/>
  <c r="EX202" i="8"/>
  <c r="H202" i="8"/>
  <c r="S202" i="8"/>
  <c r="AC202" i="8"/>
  <c r="AN202" i="8"/>
  <c r="AY202" i="8"/>
  <c r="BI202" i="8"/>
  <c r="BT202" i="8"/>
  <c r="CE202" i="8"/>
  <c r="CO202" i="8"/>
  <c r="CZ202" i="8"/>
  <c r="DK202" i="8"/>
  <c r="DU202" i="8"/>
  <c r="EF202" i="8"/>
  <c r="EQ202" i="8"/>
  <c r="D202" i="8"/>
  <c r="O202" i="8"/>
  <c r="Y202" i="8"/>
  <c r="AJ202" i="8"/>
  <c r="AU202" i="8"/>
  <c r="BE202" i="8"/>
  <c r="BP202" i="8"/>
  <c r="CA202" i="8"/>
  <c r="CK202" i="8"/>
  <c r="CV202" i="8"/>
  <c r="DG202" i="8"/>
  <c r="DQ202" i="8"/>
  <c r="EB202" i="8"/>
  <c r="EM202" i="8"/>
  <c r="EW202" i="8"/>
  <c r="DV199" i="8"/>
  <c r="CJ199" i="8"/>
  <c r="BC199" i="8"/>
  <c r="I199" i="8"/>
  <c r="Q199" i="8"/>
  <c r="Y199" i="8"/>
  <c r="AG199" i="8"/>
  <c r="AO199" i="8"/>
  <c r="AW199" i="8"/>
  <c r="BE199" i="8"/>
  <c r="BM199" i="8"/>
  <c r="BU199" i="8"/>
  <c r="CC199" i="8"/>
  <c r="CK199" i="8"/>
  <c r="CS199" i="8"/>
  <c r="DA199" i="8"/>
  <c r="DI199" i="8"/>
  <c r="DQ199" i="8"/>
  <c r="DY199" i="8"/>
  <c r="EG199" i="8"/>
  <c r="EO199" i="8"/>
  <c r="EW199" i="8"/>
  <c r="D199" i="8"/>
  <c r="L199" i="8"/>
  <c r="T199" i="8"/>
  <c r="AB199" i="8"/>
  <c r="AJ199" i="8"/>
  <c r="AR199" i="8"/>
  <c r="AZ199" i="8"/>
  <c r="BH199" i="8"/>
  <c r="BP199" i="8"/>
  <c r="BX199" i="8"/>
  <c r="CF199" i="8"/>
  <c r="CN199" i="8"/>
  <c r="CV199" i="8"/>
  <c r="DD199" i="8"/>
  <c r="DL199" i="8"/>
  <c r="DT199" i="8"/>
  <c r="EB199" i="8"/>
  <c r="EJ199" i="8"/>
  <c r="ER199" i="8"/>
  <c r="E199" i="8"/>
  <c r="M199" i="8"/>
  <c r="U199" i="8"/>
  <c r="AC199" i="8"/>
  <c r="AK199" i="8"/>
  <c r="AS199" i="8"/>
  <c r="BA199" i="8"/>
  <c r="BI199" i="8"/>
  <c r="BQ199" i="8"/>
  <c r="BY199" i="8"/>
  <c r="CG199" i="8"/>
  <c r="CO199" i="8"/>
  <c r="CW199" i="8"/>
  <c r="DE199" i="8"/>
  <c r="DM199" i="8"/>
  <c r="DU199" i="8"/>
  <c r="EC199" i="8"/>
  <c r="EK199" i="8"/>
  <c r="ES199" i="8"/>
  <c r="F199" i="8"/>
  <c r="N199" i="8"/>
  <c r="V199" i="8"/>
  <c r="AD199" i="8"/>
  <c r="AL199" i="8"/>
  <c r="K199" i="8"/>
  <c r="AA199" i="8"/>
  <c r="AQ199" i="8"/>
  <c r="BD199" i="8"/>
  <c r="BR199" i="8"/>
  <c r="CD199" i="8"/>
  <c r="CQ199" i="8"/>
  <c r="DC199" i="8"/>
  <c r="DP199" i="8"/>
  <c r="ED199" i="8"/>
  <c r="EP199" i="8"/>
  <c r="O199" i="8"/>
  <c r="AE199" i="8"/>
  <c r="AT199" i="8"/>
  <c r="BF199" i="8"/>
  <c r="BS199" i="8"/>
  <c r="CE199" i="8"/>
  <c r="CR199" i="8"/>
  <c r="DF199" i="8"/>
  <c r="DR199" i="8"/>
  <c r="EE199" i="8"/>
  <c r="EQ199" i="8"/>
  <c r="P199" i="8"/>
  <c r="AF199" i="8"/>
  <c r="AU199" i="8"/>
  <c r="BG199" i="8"/>
  <c r="BT199" i="8"/>
  <c r="CH199" i="8"/>
  <c r="CT199" i="8"/>
  <c r="DG199" i="8"/>
  <c r="DS199" i="8"/>
  <c r="EF199" i="8"/>
  <c r="ET199" i="8"/>
  <c r="G199" i="8"/>
  <c r="W199" i="8"/>
  <c r="AM199" i="8"/>
  <c r="AY199" i="8"/>
  <c r="BL199" i="8"/>
  <c r="BZ199" i="8"/>
  <c r="CL199" i="8"/>
  <c r="CY199" i="8"/>
  <c r="DK199" i="8"/>
  <c r="DX199" i="8"/>
  <c r="EL199" i="8"/>
  <c r="EX199" i="8"/>
  <c r="H199" i="8"/>
  <c r="X199" i="8"/>
  <c r="AN199" i="8"/>
  <c r="BB199" i="8"/>
  <c r="BN199" i="8"/>
  <c r="CA199" i="8"/>
  <c r="CM199" i="8"/>
  <c r="CZ199" i="8"/>
  <c r="DN199" i="8"/>
  <c r="DZ199" i="8"/>
  <c r="EM199" i="8"/>
  <c r="EN199" i="8"/>
  <c r="DH199" i="8"/>
  <c r="BW199" i="8"/>
  <c r="AP199" i="8"/>
  <c r="AF205" i="8"/>
  <c r="R205" i="8"/>
  <c r="D204" i="8"/>
  <c r="L204" i="8"/>
  <c r="T204" i="8"/>
  <c r="AB204" i="8"/>
  <c r="AJ204" i="8"/>
  <c r="AR204" i="8"/>
  <c r="AZ204" i="8"/>
  <c r="BH204" i="8"/>
  <c r="BP204" i="8"/>
  <c r="BX204" i="8"/>
  <c r="CF204" i="8"/>
  <c r="CN204" i="8"/>
  <c r="CV204" i="8"/>
  <c r="DD204" i="8"/>
  <c r="DL204" i="8"/>
  <c r="DT204" i="8"/>
  <c r="EB204" i="8"/>
  <c r="EJ204" i="8"/>
  <c r="ER204" i="8"/>
  <c r="H204" i="8"/>
  <c r="P204" i="8"/>
  <c r="X204" i="8"/>
  <c r="AF204" i="8"/>
  <c r="AN204" i="8"/>
  <c r="AV204" i="8"/>
  <c r="BD204" i="8"/>
  <c r="BL204" i="8"/>
  <c r="BT204" i="8"/>
  <c r="CB204" i="8"/>
  <c r="CJ204" i="8"/>
  <c r="CR204" i="8"/>
  <c r="CZ204" i="8"/>
  <c r="DH204" i="8"/>
  <c r="DP204" i="8"/>
  <c r="DX204" i="8"/>
  <c r="EF204" i="8"/>
  <c r="EN204" i="8"/>
  <c r="EV204" i="8"/>
  <c r="K204" i="8"/>
  <c r="V204" i="8"/>
  <c r="AG204" i="8"/>
  <c r="AQ204" i="8"/>
  <c r="BB204" i="8"/>
  <c r="BM204" i="8"/>
  <c r="BW204" i="8"/>
  <c r="CH204" i="8"/>
  <c r="CS204" i="8"/>
  <c r="DC204" i="8"/>
  <c r="DN204" i="8"/>
  <c r="DY204" i="8"/>
  <c r="EI204" i="8"/>
  <c r="ET204" i="8"/>
  <c r="G204" i="8"/>
  <c r="R204" i="8"/>
  <c r="AC204" i="8"/>
  <c r="AM204" i="8"/>
  <c r="AX204" i="8"/>
  <c r="BI204" i="8"/>
  <c r="BS204" i="8"/>
  <c r="CD204" i="8"/>
  <c r="CO204" i="8"/>
  <c r="CY204" i="8"/>
  <c r="DJ204" i="8"/>
  <c r="DU204" i="8"/>
  <c r="EE204" i="8"/>
  <c r="EP204" i="8"/>
  <c r="EV202" i="8"/>
  <c r="EI202" i="8"/>
  <c r="DT202" i="8"/>
  <c r="DE202" i="8"/>
  <c r="CR202" i="8"/>
  <c r="CC202" i="8"/>
  <c r="BO202" i="8"/>
  <c r="BA202" i="8"/>
  <c r="AM202" i="8"/>
  <c r="X202" i="8"/>
  <c r="K202" i="8"/>
  <c r="EI199" i="8"/>
  <c r="DB199" i="8"/>
  <c r="BV199" i="8"/>
  <c r="AI199" i="8"/>
  <c r="K205" i="8"/>
  <c r="S205" i="8"/>
  <c r="AA205" i="8"/>
  <c r="AI205" i="8"/>
  <c r="AQ205" i="8"/>
  <c r="AY205" i="8"/>
  <c r="BG205" i="8"/>
  <c r="BO205" i="8"/>
  <c r="BW205" i="8"/>
  <c r="CE205" i="8"/>
  <c r="CM205" i="8"/>
  <c r="CU205" i="8"/>
  <c r="DC205" i="8"/>
  <c r="DK205" i="8"/>
  <c r="DS205" i="8"/>
  <c r="EA205" i="8"/>
  <c r="G205" i="8"/>
  <c r="O205" i="8"/>
  <c r="W205" i="8"/>
  <c r="AE205" i="8"/>
  <c r="AM205" i="8"/>
  <c r="AU205" i="8"/>
  <c r="BC205" i="8"/>
  <c r="BK205" i="8"/>
  <c r="BS205" i="8"/>
  <c r="CA205" i="8"/>
  <c r="CI205" i="8"/>
  <c r="F205" i="8"/>
  <c r="Q205" i="8"/>
  <c r="AB205" i="8"/>
  <c r="AL205" i="8"/>
  <c r="AW205" i="8"/>
  <c r="M205" i="8"/>
  <c r="X205" i="8"/>
  <c r="AH205" i="8"/>
  <c r="AS205" i="8"/>
  <c r="BD205" i="8"/>
  <c r="BN205" i="8"/>
  <c r="BY205" i="8"/>
  <c r="CJ205" i="8"/>
  <c r="CS205" i="8"/>
  <c r="DB205" i="8"/>
  <c r="DL205" i="8"/>
  <c r="DU205" i="8"/>
  <c r="ED205" i="8"/>
  <c r="EL205" i="8"/>
  <c r="ET205" i="8"/>
  <c r="ES202" i="8"/>
  <c r="EE202" i="8"/>
  <c r="DP202" i="8"/>
  <c r="DC202" i="8"/>
  <c r="CN202" i="8"/>
  <c r="BY202" i="8"/>
  <c r="BL202" i="8"/>
  <c r="AW202" i="8"/>
  <c r="AI202" i="8"/>
  <c r="U202" i="8"/>
  <c r="G202" i="8"/>
  <c r="EA199" i="8"/>
  <c r="CU199" i="8"/>
  <c r="BK199" i="8"/>
  <c r="Z199" i="8"/>
  <c r="K200" i="8"/>
  <c r="S200" i="8"/>
  <c r="AA200" i="8"/>
  <c r="AI200" i="8"/>
  <c r="AQ200" i="8"/>
  <c r="AY200" i="8"/>
  <c r="BG200" i="8"/>
  <c r="BO200" i="8"/>
  <c r="BW200" i="8"/>
  <c r="CE200" i="8"/>
  <c r="CM200" i="8"/>
  <c r="CU200" i="8"/>
  <c r="DC200" i="8"/>
  <c r="DK200" i="8"/>
  <c r="DS200" i="8"/>
  <c r="EA200" i="8"/>
  <c r="EI200" i="8"/>
  <c r="EQ200" i="8"/>
  <c r="CQ196" i="8"/>
  <c r="AE196" i="8"/>
  <c r="EW200" i="8"/>
  <c r="EK200" i="8"/>
  <c r="DW200" i="8"/>
  <c r="DJ200" i="8"/>
  <c r="CX200" i="8"/>
  <c r="CK200" i="8"/>
  <c r="BY200" i="8"/>
  <c r="BK200" i="8"/>
  <c r="AX200" i="8"/>
  <c r="AL200" i="8"/>
  <c r="Y200" i="8"/>
  <c r="M200" i="8"/>
  <c r="EP196" i="8"/>
  <c r="CD196" i="8"/>
  <c r="S196" i="8"/>
  <c r="AI196" i="8"/>
  <c r="AY196" i="8"/>
  <c r="BO196" i="8"/>
  <c r="CE196" i="8"/>
  <c r="CU196" i="8"/>
  <c r="DK196" i="8"/>
  <c r="EA196" i="8"/>
  <c r="EQ196" i="8"/>
  <c r="E196" i="8"/>
  <c r="U196" i="8"/>
  <c r="AK196" i="8"/>
  <c r="BA196" i="8"/>
  <c r="BQ196" i="8"/>
  <c r="CG196" i="8"/>
  <c r="CW196" i="8"/>
  <c r="DM196" i="8"/>
  <c r="EC196" i="8"/>
  <c r="ES196" i="8"/>
  <c r="G196" i="8"/>
  <c r="W196" i="8"/>
  <c r="AM196" i="8"/>
  <c r="BC196" i="8"/>
  <c r="BS196" i="8"/>
  <c r="CI196" i="8"/>
  <c r="CY196" i="8"/>
  <c r="DO196" i="8"/>
  <c r="EE196" i="8"/>
  <c r="EU196" i="8"/>
  <c r="J196" i="8"/>
  <c r="Z196" i="8"/>
  <c r="AP196" i="8"/>
  <c r="BF196" i="8"/>
  <c r="BV196" i="8"/>
  <c r="CL196" i="8"/>
  <c r="DB196" i="8"/>
  <c r="DR196" i="8"/>
  <c r="EH196" i="8"/>
  <c r="EX196" i="8"/>
  <c r="K196" i="8"/>
  <c r="AA196" i="8"/>
  <c r="AQ196" i="8"/>
  <c r="BG196" i="8"/>
  <c r="BW196" i="8"/>
  <c r="CM196" i="8"/>
  <c r="DC196" i="8"/>
  <c r="DS196" i="8"/>
  <c r="EI196" i="8"/>
  <c r="M196" i="8"/>
  <c r="AC196" i="8"/>
  <c r="AS196" i="8"/>
  <c r="BI196" i="8"/>
  <c r="BY196" i="8"/>
  <c r="CO196" i="8"/>
  <c r="DE196" i="8"/>
  <c r="DU196" i="8"/>
  <c r="EK196" i="8"/>
  <c r="BR200" i="8"/>
  <c r="BE200" i="8"/>
  <c r="AS200" i="8"/>
  <c r="AE200" i="8"/>
  <c r="R200" i="8"/>
  <c r="F200" i="8"/>
  <c r="DJ196" i="8"/>
  <c r="AX196" i="8"/>
  <c r="EO200" i="8"/>
  <c r="EC200" i="8"/>
  <c r="DO200" i="8"/>
  <c r="DB200" i="8"/>
  <c r="CP200" i="8"/>
  <c r="CC200" i="8"/>
  <c r="BQ200" i="8"/>
  <c r="BC200" i="8"/>
  <c r="AP200" i="8"/>
  <c r="AD200" i="8"/>
  <c r="Q200" i="8"/>
  <c r="E200" i="8"/>
  <c r="DG196" i="8"/>
  <c r="AU196" i="8"/>
  <c r="J198" i="8"/>
  <c r="R198" i="8"/>
  <c r="Z198" i="8"/>
  <c r="AH198" i="8"/>
  <c r="N193" i="8"/>
  <c r="V193" i="8"/>
  <c r="AD193" i="8"/>
  <c r="AL193" i="8"/>
  <c r="AT193" i="8"/>
  <c r="BB193" i="8"/>
  <c r="BJ193" i="8"/>
  <c r="BR193" i="8"/>
  <c r="BZ193" i="8"/>
  <c r="CH193" i="8"/>
  <c r="CP193" i="8"/>
  <c r="CX193" i="8"/>
  <c r="DF193" i="8"/>
  <c r="DN193" i="8"/>
  <c r="DV193" i="8"/>
  <c r="ED193" i="8"/>
  <c r="EL193" i="8"/>
  <c r="ET193" i="8"/>
  <c r="X193" i="8"/>
  <c r="AF193" i="8"/>
  <c r="AN193" i="8"/>
  <c r="AV193" i="8"/>
  <c r="BD193" i="8"/>
  <c r="BL193" i="8"/>
  <c r="BT193" i="8"/>
  <c r="CB193" i="8"/>
  <c r="CJ193" i="8"/>
  <c r="CR193" i="8"/>
  <c r="CZ193" i="8"/>
  <c r="DH193" i="8"/>
  <c r="DP193" i="8"/>
  <c r="DX193" i="8"/>
  <c r="EF193" i="8"/>
  <c r="EN193" i="8"/>
  <c r="EV193" i="8"/>
  <c r="K193" i="8"/>
  <c r="S193" i="8"/>
  <c r="AA193" i="8"/>
  <c r="AI193" i="8"/>
  <c r="AQ193" i="8"/>
  <c r="AY193" i="8"/>
  <c r="BG193" i="8"/>
  <c r="BO193" i="8"/>
  <c r="BW193" i="8"/>
  <c r="CE193" i="8"/>
  <c r="CM193" i="8"/>
  <c r="CU193" i="8"/>
  <c r="DC193" i="8"/>
  <c r="DK193" i="8"/>
  <c r="DS193" i="8"/>
  <c r="EA193" i="8"/>
  <c r="EI193" i="8"/>
  <c r="EQ193" i="8"/>
  <c r="O193" i="8"/>
  <c r="AB193" i="8"/>
  <c r="AO193" i="8"/>
  <c r="BA193" i="8"/>
  <c r="BN193" i="8"/>
  <c r="CA193" i="8"/>
  <c r="CN193" i="8"/>
  <c r="DA193" i="8"/>
  <c r="DM193" i="8"/>
  <c r="DZ193" i="8"/>
  <c r="EM193" i="8"/>
  <c r="D193" i="8"/>
  <c r="Q193" i="8"/>
  <c r="AC193" i="8"/>
  <c r="AP193" i="8"/>
  <c r="BC193" i="8"/>
  <c r="BP193" i="8"/>
  <c r="CC193" i="8"/>
  <c r="CO193" i="8"/>
  <c r="DB193" i="8"/>
  <c r="DO193" i="8"/>
  <c r="EB193" i="8"/>
  <c r="EO193" i="8"/>
  <c r="E193" i="8"/>
  <c r="R193" i="8"/>
  <c r="AE193" i="8"/>
  <c r="AR193" i="8"/>
  <c r="BE193" i="8"/>
  <c r="BQ193" i="8"/>
  <c r="CD193" i="8"/>
  <c r="CQ193" i="8"/>
  <c r="DD193" i="8"/>
  <c r="DQ193" i="8"/>
  <c r="EC193" i="8"/>
  <c r="EP193" i="8"/>
  <c r="G193" i="8"/>
  <c r="T193" i="8"/>
  <c r="AG193" i="8"/>
  <c r="AS193" i="8"/>
  <c r="BF193" i="8"/>
  <c r="BS193" i="8"/>
  <c r="CF193" i="8"/>
  <c r="CS193" i="8"/>
  <c r="DE193" i="8"/>
  <c r="DR193" i="8"/>
  <c r="EE193" i="8"/>
  <c r="ER193" i="8"/>
  <c r="I193" i="8"/>
  <c r="U193" i="8"/>
  <c r="AH193" i="8"/>
  <c r="AU193" i="8"/>
  <c r="BH193" i="8"/>
  <c r="BU193" i="8"/>
  <c r="CG193" i="8"/>
  <c r="CT193" i="8"/>
  <c r="DG193" i="8"/>
  <c r="DT193" i="8"/>
  <c r="EG193" i="8"/>
  <c r="ES193" i="8"/>
  <c r="J193" i="8"/>
  <c r="W193" i="8"/>
  <c r="AJ193" i="8"/>
  <c r="AW193" i="8"/>
  <c r="BI193" i="8"/>
  <c r="BV193" i="8"/>
  <c r="CI193" i="8"/>
  <c r="CV193" i="8"/>
  <c r="DI193" i="8"/>
  <c r="DU193" i="8"/>
  <c r="EH193" i="8"/>
  <c r="EU193" i="8"/>
  <c r="L193" i="8"/>
  <c r="Y193" i="8"/>
  <c r="AK193" i="8"/>
  <c r="AX193" i="8"/>
  <c r="BK193" i="8"/>
  <c r="BX193" i="8"/>
  <c r="CK193" i="8"/>
  <c r="CW193" i="8"/>
  <c r="DJ193" i="8"/>
  <c r="DW193" i="8"/>
  <c r="EJ193" i="8"/>
  <c r="EW193" i="8"/>
  <c r="EQ201" i="8"/>
  <c r="EI201" i="8"/>
  <c r="EA201" i="8"/>
  <c r="DS201" i="8"/>
  <c r="DK201" i="8"/>
  <c r="DC201" i="8"/>
  <c r="CU201" i="8"/>
  <c r="CM201" i="8"/>
  <c r="CE201" i="8"/>
  <c r="BW201" i="8"/>
  <c r="BO201" i="8"/>
  <c r="BG201" i="8"/>
  <c r="AY201" i="8"/>
  <c r="AQ201" i="8"/>
  <c r="AI201" i="8"/>
  <c r="AA201" i="8"/>
  <c r="S201" i="8"/>
  <c r="ER200" i="8"/>
  <c r="EJ200" i="8"/>
  <c r="EB200" i="8"/>
  <c r="DT200" i="8"/>
  <c r="DL200" i="8"/>
  <c r="DD200" i="8"/>
  <c r="CV200" i="8"/>
  <c r="CN200" i="8"/>
  <c r="CF200" i="8"/>
  <c r="BX200" i="8"/>
  <c r="BP200" i="8"/>
  <c r="BH200" i="8"/>
  <c r="AZ200" i="8"/>
  <c r="AR200" i="8"/>
  <c r="AJ200" i="8"/>
  <c r="AB200" i="8"/>
  <c r="T200" i="8"/>
  <c r="L200" i="8"/>
  <c r="D200" i="8"/>
  <c r="ET198" i="8"/>
  <c r="EL198" i="8"/>
  <c r="ED198" i="8"/>
  <c r="DV198" i="8"/>
  <c r="DN198" i="8"/>
  <c r="DF198" i="8"/>
  <c r="CX198" i="8"/>
  <c r="CP198" i="8"/>
  <c r="CH198" i="8"/>
  <c r="BZ198" i="8"/>
  <c r="BR198" i="8"/>
  <c r="BJ198" i="8"/>
  <c r="BB198" i="8"/>
  <c r="AT198" i="8"/>
  <c r="AL198" i="8"/>
  <c r="AC198" i="8"/>
  <c r="T198" i="8"/>
  <c r="K198" i="8"/>
  <c r="K197" i="8"/>
  <c r="S197" i="8"/>
  <c r="AA197" i="8"/>
  <c r="AI197" i="8"/>
  <c r="AQ197" i="8"/>
  <c r="AY197" i="8"/>
  <c r="BG197" i="8"/>
  <c r="BO197" i="8"/>
  <c r="BW197" i="8"/>
  <c r="CE197" i="8"/>
  <c r="CM197" i="8"/>
  <c r="CU197" i="8"/>
  <c r="DC197" i="8"/>
  <c r="DK197" i="8"/>
  <c r="DS197" i="8"/>
  <c r="EA197" i="8"/>
  <c r="EI197" i="8"/>
  <c r="EQ197" i="8"/>
  <c r="E197" i="8"/>
  <c r="M197" i="8"/>
  <c r="U197" i="8"/>
  <c r="AC197" i="8"/>
  <c r="AK197" i="8"/>
  <c r="AS197" i="8"/>
  <c r="BA197" i="8"/>
  <c r="BI197" i="8"/>
  <c r="BQ197" i="8"/>
  <c r="BY197" i="8"/>
  <c r="CG197" i="8"/>
  <c r="CO197" i="8"/>
  <c r="CW197" i="8"/>
  <c r="DE197" i="8"/>
  <c r="DM197" i="8"/>
  <c r="DU197" i="8"/>
  <c r="G197" i="8"/>
  <c r="O197" i="8"/>
  <c r="W197" i="8"/>
  <c r="AE197" i="8"/>
  <c r="AM197" i="8"/>
  <c r="AU197" i="8"/>
  <c r="BC197" i="8"/>
  <c r="BK197" i="8"/>
  <c r="BS197" i="8"/>
  <c r="CA197" i="8"/>
  <c r="CI197" i="8"/>
  <c r="CQ197" i="8"/>
  <c r="CY197" i="8"/>
  <c r="DG197" i="8"/>
  <c r="DO197" i="8"/>
  <c r="DW197" i="8"/>
  <c r="H197" i="8"/>
  <c r="P197" i="8"/>
  <c r="X197" i="8"/>
  <c r="AF197" i="8"/>
  <c r="AN197" i="8"/>
  <c r="AV197" i="8"/>
  <c r="BD197" i="8"/>
  <c r="BL197" i="8"/>
  <c r="BT197" i="8"/>
  <c r="CB197" i="8"/>
  <c r="CJ197" i="8"/>
  <c r="CR197" i="8"/>
  <c r="CZ197" i="8"/>
  <c r="DH197" i="8"/>
  <c r="DP197" i="8"/>
  <c r="BY193" i="8"/>
  <c r="BY198" i="8"/>
  <c r="BQ198" i="8"/>
  <c r="BI198" i="8"/>
  <c r="BA198" i="8"/>
  <c r="AS198" i="8"/>
  <c r="AK198" i="8"/>
  <c r="AB198" i="8"/>
  <c r="S198" i="8"/>
  <c r="I198" i="8"/>
  <c r="EX193" i="8"/>
  <c r="AZ193" i="8"/>
  <c r="EU201" i="8"/>
  <c r="EM201" i="8"/>
  <c r="EE201" i="8"/>
  <c r="DW201" i="8"/>
  <c r="DO201" i="8"/>
  <c r="DG201" i="8"/>
  <c r="CY201" i="8"/>
  <c r="CQ201" i="8"/>
  <c r="CI201" i="8"/>
  <c r="CA201" i="8"/>
  <c r="BS201" i="8"/>
  <c r="BK201" i="8"/>
  <c r="BC201" i="8"/>
  <c r="AU201" i="8"/>
  <c r="AM201" i="8"/>
  <c r="AE201" i="8"/>
  <c r="W201" i="8"/>
  <c r="O201" i="8"/>
  <c r="EV200" i="8"/>
  <c r="EN200" i="8"/>
  <c r="EF200" i="8"/>
  <c r="DX200" i="8"/>
  <c r="DP200" i="8"/>
  <c r="DH200" i="8"/>
  <c r="CZ200" i="8"/>
  <c r="CR200" i="8"/>
  <c r="CJ200" i="8"/>
  <c r="CB200" i="8"/>
  <c r="BT200" i="8"/>
  <c r="BL200" i="8"/>
  <c r="BD200" i="8"/>
  <c r="AV200" i="8"/>
  <c r="AN200" i="8"/>
  <c r="AF200" i="8"/>
  <c r="X200" i="8"/>
  <c r="P200" i="8"/>
  <c r="EX198" i="8"/>
  <c r="EP198" i="8"/>
  <c r="EH198" i="8"/>
  <c r="DZ198" i="8"/>
  <c r="DR198" i="8"/>
  <c r="DJ198" i="8"/>
  <c r="DB198" i="8"/>
  <c r="CT198" i="8"/>
  <c r="CL198" i="8"/>
  <c r="CD198" i="8"/>
  <c r="BV198" i="8"/>
  <c r="BN198" i="8"/>
  <c r="BF198" i="8"/>
  <c r="AX198" i="8"/>
  <c r="AP198" i="8"/>
  <c r="AG198" i="8"/>
  <c r="X198" i="8"/>
  <c r="O198" i="8"/>
  <c r="F198" i="8"/>
  <c r="EL197" i="8"/>
  <c r="EC197" i="8"/>
  <c r="DQ197" i="8"/>
  <c r="DA197" i="8"/>
  <c r="CK197" i="8"/>
  <c r="BU197" i="8"/>
  <c r="BE197" i="8"/>
  <c r="AO197" i="8"/>
  <c r="Y197" i="8"/>
  <c r="I197" i="8"/>
  <c r="D196" i="8"/>
  <c r="L196" i="8"/>
  <c r="T196" i="8"/>
  <c r="AB196" i="8"/>
  <c r="AJ196" i="8"/>
  <c r="AR196" i="8"/>
  <c r="AZ196" i="8"/>
  <c r="BH196" i="8"/>
  <c r="BP196" i="8"/>
  <c r="BX196" i="8"/>
  <c r="CF196" i="8"/>
  <c r="CN196" i="8"/>
  <c r="CV196" i="8"/>
  <c r="DD196" i="8"/>
  <c r="DL196" i="8"/>
  <c r="DT196" i="8"/>
  <c r="EB196" i="8"/>
  <c r="EJ196" i="8"/>
  <c r="ER196" i="8"/>
  <c r="F196" i="8"/>
  <c r="N196" i="8"/>
  <c r="V196" i="8"/>
  <c r="AD196" i="8"/>
  <c r="AL196" i="8"/>
  <c r="AT196" i="8"/>
  <c r="BB196" i="8"/>
  <c r="BJ196" i="8"/>
  <c r="BR196" i="8"/>
  <c r="BZ196" i="8"/>
  <c r="CH196" i="8"/>
  <c r="CP196" i="8"/>
  <c r="CX196" i="8"/>
  <c r="DF196" i="8"/>
  <c r="DN196" i="8"/>
  <c r="DV196" i="8"/>
  <c r="ED196" i="8"/>
  <c r="EL196" i="8"/>
  <c r="ET196" i="8"/>
  <c r="H196" i="8"/>
  <c r="P196" i="8"/>
  <c r="X196" i="8"/>
  <c r="AF196" i="8"/>
  <c r="AN196" i="8"/>
  <c r="AV196" i="8"/>
  <c r="BD196" i="8"/>
  <c r="BL196" i="8"/>
  <c r="BT196" i="8"/>
  <c r="CB196" i="8"/>
  <c r="CJ196" i="8"/>
  <c r="CR196" i="8"/>
  <c r="CZ196" i="8"/>
  <c r="DH196" i="8"/>
  <c r="DP196" i="8"/>
  <c r="DX196" i="8"/>
  <c r="EF196" i="8"/>
  <c r="EN196" i="8"/>
  <c r="EV196" i="8"/>
  <c r="I196" i="8"/>
  <c r="Q196" i="8"/>
  <c r="Y196" i="8"/>
  <c r="AG196" i="8"/>
  <c r="AO196" i="8"/>
  <c r="AW196" i="8"/>
  <c r="BE196" i="8"/>
  <c r="BM196" i="8"/>
  <c r="BU196" i="8"/>
  <c r="CC196" i="8"/>
  <c r="CK196" i="8"/>
  <c r="CS196" i="8"/>
  <c r="DA196" i="8"/>
  <c r="DI196" i="8"/>
  <c r="DQ196" i="8"/>
  <c r="DY196" i="8"/>
  <c r="EG196" i="8"/>
  <c r="EO196" i="8"/>
  <c r="EW196" i="8"/>
  <c r="DY193" i="8"/>
  <c r="Z193" i="8"/>
  <c r="EX195" i="8"/>
  <c r="EP195" i="8"/>
  <c r="EH195" i="8"/>
  <c r="DZ195" i="8"/>
  <c r="DR195" i="8"/>
  <c r="DJ195" i="8"/>
  <c r="DB195" i="8"/>
  <c r="CT195" i="8"/>
  <c r="CL195" i="8"/>
  <c r="CD195" i="8"/>
  <c r="BV195" i="8"/>
  <c r="BN195" i="8"/>
  <c r="BF195" i="8"/>
  <c r="AX195" i="8"/>
  <c r="AP195" i="8"/>
  <c r="AH195" i="8"/>
  <c r="Z195" i="8"/>
  <c r="R195" i="8"/>
  <c r="I195" i="8"/>
  <c r="EX192" i="8"/>
  <c r="EK192" i="8"/>
  <c r="DX192" i="8"/>
  <c r="DK192" i="8"/>
  <c r="CX192" i="8"/>
  <c r="CL192" i="8"/>
  <c r="BY192" i="8"/>
  <c r="BL192" i="8"/>
  <c r="AY192" i="8"/>
  <c r="AL192" i="8"/>
  <c r="Y192" i="8"/>
  <c r="H192" i="8"/>
  <c r="EP191" i="8"/>
  <c r="DY191" i="8"/>
  <c r="DF191" i="8"/>
  <c r="CL191" i="8"/>
  <c r="BP191" i="8"/>
  <c r="AT191" i="8"/>
  <c r="U191" i="8"/>
  <c r="EW195" i="8"/>
  <c r="EO195" i="8"/>
  <c r="EG195" i="8"/>
  <c r="DY195" i="8"/>
  <c r="DQ195" i="8"/>
  <c r="DI195" i="8"/>
  <c r="DA195" i="8"/>
  <c r="CS195" i="8"/>
  <c r="CK195" i="8"/>
  <c r="CC195" i="8"/>
  <c r="BU195" i="8"/>
  <c r="BM195" i="8"/>
  <c r="BE195" i="8"/>
  <c r="AW195" i="8"/>
  <c r="AO195" i="8"/>
  <c r="AG195" i="8"/>
  <c r="Y195" i="8"/>
  <c r="Q195" i="8"/>
  <c r="H195" i="8"/>
  <c r="EV192" i="8"/>
  <c r="EI192" i="8"/>
  <c r="DV192" i="8"/>
  <c r="DJ192" i="8"/>
  <c r="CW192" i="8"/>
  <c r="CJ192" i="8"/>
  <c r="BW192" i="8"/>
  <c r="BJ192" i="8"/>
  <c r="AX192" i="8"/>
  <c r="AK192" i="8"/>
  <c r="U192" i="8"/>
  <c r="EL191" i="8"/>
  <c r="DU191" i="8"/>
  <c r="DD191" i="8"/>
  <c r="CH191" i="8"/>
  <c r="BN191" i="8"/>
  <c r="AR191" i="8"/>
  <c r="N191" i="8"/>
  <c r="F192" i="8"/>
  <c r="N192" i="8"/>
  <c r="V192" i="8"/>
  <c r="G192" i="8"/>
  <c r="O192" i="8"/>
  <c r="W192" i="8"/>
  <c r="AE192" i="8"/>
  <c r="J192" i="8"/>
  <c r="T192" i="8"/>
  <c r="AD192" i="8"/>
  <c r="AM192" i="8"/>
  <c r="AU192" i="8"/>
  <c r="BC192" i="8"/>
  <c r="BK192" i="8"/>
  <c r="BS192" i="8"/>
  <c r="CA192" i="8"/>
  <c r="CI192" i="8"/>
  <c r="CQ192" i="8"/>
  <c r="CY192" i="8"/>
  <c r="DG192" i="8"/>
  <c r="DO192" i="8"/>
  <c r="DW192" i="8"/>
  <c r="EE192" i="8"/>
  <c r="EM192" i="8"/>
  <c r="EU192" i="8"/>
  <c r="L192" i="8"/>
  <c r="X192" i="8"/>
  <c r="AG192" i="8"/>
  <c r="AO192" i="8"/>
  <c r="AW192" i="8"/>
  <c r="BE192" i="8"/>
  <c r="BM192" i="8"/>
  <c r="BU192" i="8"/>
  <c r="CC192" i="8"/>
  <c r="CK192" i="8"/>
  <c r="CS192" i="8"/>
  <c r="DA192" i="8"/>
  <c r="DI192" i="8"/>
  <c r="DQ192" i="8"/>
  <c r="DY192" i="8"/>
  <c r="EG192" i="8"/>
  <c r="EO192" i="8"/>
  <c r="EW192" i="8"/>
  <c r="E192" i="8"/>
  <c r="Q192" i="8"/>
  <c r="AA192" i="8"/>
  <c r="AJ192" i="8"/>
  <c r="AR192" i="8"/>
  <c r="AZ192" i="8"/>
  <c r="BH192" i="8"/>
  <c r="BP192" i="8"/>
  <c r="BX192" i="8"/>
  <c r="CF192" i="8"/>
  <c r="CN192" i="8"/>
  <c r="CV192" i="8"/>
  <c r="DD192" i="8"/>
  <c r="DL192" i="8"/>
  <c r="DT192" i="8"/>
  <c r="EB192" i="8"/>
  <c r="EJ192" i="8"/>
  <c r="ER192" i="8"/>
  <c r="EU195" i="8"/>
  <c r="EM195" i="8"/>
  <c r="EE195" i="8"/>
  <c r="DW195" i="8"/>
  <c r="DO195" i="8"/>
  <c r="DG195" i="8"/>
  <c r="CY195" i="8"/>
  <c r="CQ195" i="8"/>
  <c r="CI195" i="8"/>
  <c r="CA195" i="8"/>
  <c r="BS195" i="8"/>
  <c r="BK195" i="8"/>
  <c r="BC195" i="8"/>
  <c r="AU195" i="8"/>
  <c r="AM195" i="8"/>
  <c r="AE195" i="8"/>
  <c r="W195" i="8"/>
  <c r="O195" i="8"/>
  <c r="E195" i="8"/>
  <c r="ES192" i="8"/>
  <c r="EF192" i="8"/>
  <c r="DS192" i="8"/>
  <c r="DF192" i="8"/>
  <c r="CT192" i="8"/>
  <c r="CG192" i="8"/>
  <c r="BT192" i="8"/>
  <c r="BG192" i="8"/>
  <c r="AT192" i="8"/>
  <c r="AH192" i="8"/>
  <c r="R192" i="8"/>
  <c r="EI191" i="8"/>
  <c r="DR191" i="8"/>
  <c r="DA191" i="8"/>
  <c r="CE191" i="8"/>
  <c r="BI191" i="8"/>
  <c r="AJ191" i="8"/>
  <c r="K191" i="8"/>
  <c r="EQ192" i="8"/>
  <c r="ED192" i="8"/>
  <c r="DR192" i="8"/>
  <c r="DE192" i="8"/>
  <c r="CR192" i="8"/>
  <c r="CE192" i="8"/>
  <c r="BR192" i="8"/>
  <c r="BF192" i="8"/>
  <c r="AS192" i="8"/>
  <c r="AF192" i="8"/>
  <c r="P192" i="8"/>
  <c r="D191" i="8"/>
  <c r="ES195" i="8"/>
  <c r="EK195" i="8"/>
  <c r="EC195" i="8"/>
  <c r="DU195" i="8"/>
  <c r="DM195" i="8"/>
  <c r="DE195" i="8"/>
  <c r="CW195" i="8"/>
  <c r="CO195" i="8"/>
  <c r="CG195" i="8"/>
  <c r="BY195" i="8"/>
  <c r="BQ195" i="8"/>
  <c r="BI195" i="8"/>
  <c r="BA195" i="8"/>
  <c r="AS195" i="8"/>
  <c r="AK195" i="8"/>
  <c r="AC195" i="8"/>
  <c r="U195" i="8"/>
  <c r="F195" i="8"/>
  <c r="N195" i="8"/>
  <c r="E194" i="8"/>
  <c r="M194" i="8"/>
  <c r="U194" i="8"/>
  <c r="AC194" i="8"/>
  <c r="AK194" i="8"/>
  <c r="AS194" i="8"/>
  <c r="BA194" i="8"/>
  <c r="G194" i="8"/>
  <c r="O194" i="8"/>
  <c r="W194" i="8"/>
  <c r="AE194" i="8"/>
  <c r="AM194" i="8"/>
  <c r="AU194" i="8"/>
  <c r="BC194" i="8"/>
  <c r="BK194" i="8"/>
  <c r="BS194" i="8"/>
  <c r="CA194" i="8"/>
  <c r="CI194" i="8"/>
  <c r="CQ194" i="8"/>
  <c r="CY194" i="8"/>
  <c r="DG194" i="8"/>
  <c r="DO194" i="8"/>
  <c r="DW194" i="8"/>
  <c r="EE194" i="8"/>
  <c r="EM194" i="8"/>
  <c r="EU194" i="8"/>
  <c r="J194" i="8"/>
  <c r="R194" i="8"/>
  <c r="Z194" i="8"/>
  <c r="AH194" i="8"/>
  <c r="AP194" i="8"/>
  <c r="AX194" i="8"/>
  <c r="BF194" i="8"/>
  <c r="BN194" i="8"/>
  <c r="BV194" i="8"/>
  <c r="CD194" i="8"/>
  <c r="CL194" i="8"/>
  <c r="CT194" i="8"/>
  <c r="DB194" i="8"/>
  <c r="DJ194" i="8"/>
  <c r="DR194" i="8"/>
  <c r="EP192" i="8"/>
  <c r="EC192" i="8"/>
  <c r="DP192" i="8"/>
  <c r="DC192" i="8"/>
  <c r="CP192" i="8"/>
  <c r="CD192" i="8"/>
  <c r="BQ192" i="8"/>
  <c r="BD192" i="8"/>
  <c r="AQ192" i="8"/>
  <c r="AC192" i="8"/>
  <c r="M192" i="8"/>
  <c r="ET191" i="8"/>
  <c r="ED191" i="8"/>
  <c r="DM191" i="8"/>
  <c r="CT191" i="8"/>
  <c r="BX191" i="8"/>
  <c r="BB191" i="8"/>
  <c r="F193" i="8"/>
  <c r="EN192" i="8"/>
  <c r="EA192" i="8"/>
  <c r="DN192" i="8"/>
  <c r="DB192" i="8"/>
  <c r="CO192" i="8"/>
  <c r="CB192" i="8"/>
  <c r="BO192" i="8"/>
  <c r="BB192" i="8"/>
  <c r="AP192" i="8"/>
  <c r="AB192" i="8"/>
  <c r="K192" i="8"/>
  <c r="M191" i="8"/>
  <c r="Y191" i="8"/>
  <c r="AI191" i="8"/>
  <c r="AS191" i="8"/>
  <c r="BE191" i="8"/>
  <c r="BO191" i="8"/>
  <c r="BY191" i="8"/>
  <c r="CK191" i="8"/>
  <c r="CU191" i="8"/>
  <c r="DE191" i="8"/>
  <c r="DQ191" i="8"/>
  <c r="EA191" i="8"/>
  <c r="EK191" i="8"/>
  <c r="EW191" i="8"/>
  <c r="E191" i="8"/>
  <c r="Q191" i="8"/>
  <c r="AA191" i="8"/>
  <c r="AK191" i="8"/>
  <c r="AW191" i="8"/>
  <c r="BG191" i="8"/>
  <c r="BQ191" i="8"/>
  <c r="CC191" i="8"/>
  <c r="CM191" i="8"/>
  <c r="CW191" i="8"/>
  <c r="DI191" i="8"/>
  <c r="DS191" i="8"/>
  <c r="EC191" i="8"/>
  <c r="EO191" i="8"/>
  <c r="F191" i="8"/>
  <c r="R191" i="8"/>
  <c r="AB191" i="8"/>
  <c r="AL191" i="8"/>
  <c r="AX191" i="8"/>
  <c r="BH191" i="8"/>
  <c r="BR191" i="8"/>
  <c r="CD191" i="8"/>
  <c r="CN191" i="8"/>
  <c r="CX191" i="8"/>
  <c r="I191" i="8"/>
  <c r="S191" i="8"/>
  <c r="AC191" i="8"/>
  <c r="AO191" i="8"/>
  <c r="J191" i="8"/>
  <c r="T191" i="8"/>
  <c r="AD191" i="8"/>
  <c r="AP191" i="8"/>
  <c r="AZ191" i="8"/>
  <c r="BJ191" i="8"/>
  <c r="BV191" i="8"/>
  <c r="CF191" i="8"/>
  <c r="CP191" i="8"/>
  <c r="DB191" i="8"/>
  <c r="DL191" i="8"/>
  <c r="DV191" i="8"/>
  <c r="EH191" i="8"/>
  <c r="ER191" i="8"/>
  <c r="EA190" i="8"/>
  <c r="DO190" i="8"/>
  <c r="DE190" i="8"/>
  <c r="CU190" i="8"/>
  <c r="CI190" i="8"/>
  <c r="BY190" i="8"/>
  <c r="BO190" i="8"/>
  <c r="BB190" i="8"/>
  <c r="AP190" i="8"/>
  <c r="AC190" i="8"/>
  <c r="O190" i="8"/>
  <c r="K190" i="8"/>
  <c r="S190" i="8"/>
  <c r="AA190" i="8"/>
  <c r="AI190" i="8"/>
  <c r="AQ190" i="8"/>
  <c r="AY190" i="8"/>
  <c r="BG190" i="8"/>
  <c r="H187" i="8"/>
  <c r="P187" i="8"/>
  <c r="X187" i="8"/>
  <c r="AF187" i="8"/>
  <c r="AN187" i="8"/>
  <c r="AV187" i="8"/>
  <c r="BD187" i="8"/>
  <c r="BL187" i="8"/>
  <c r="BT187" i="8"/>
  <c r="CB187" i="8"/>
  <c r="CJ187" i="8"/>
  <c r="CR187" i="8"/>
  <c r="CZ187" i="8"/>
  <c r="DH187" i="8"/>
  <c r="DP187" i="8"/>
  <c r="DX187" i="8"/>
  <c r="EF187" i="8"/>
  <c r="EN187" i="8"/>
  <c r="EV187" i="8"/>
  <c r="I187" i="8"/>
  <c r="Q187" i="8"/>
  <c r="Y187" i="8"/>
  <c r="AG187" i="8"/>
  <c r="AO187" i="8"/>
  <c r="AW187" i="8"/>
  <c r="BE187" i="8"/>
  <c r="BM187" i="8"/>
  <c r="BU187" i="8"/>
  <c r="CC187" i="8"/>
  <c r="CK187" i="8"/>
  <c r="CS187" i="8"/>
  <c r="DA187" i="8"/>
  <c r="DI187" i="8"/>
  <c r="DQ187" i="8"/>
  <c r="DY187" i="8"/>
  <c r="EG187" i="8"/>
  <c r="EO187" i="8"/>
  <c r="EW187" i="8"/>
  <c r="K187" i="8"/>
  <c r="S187" i="8"/>
  <c r="AA187" i="8"/>
  <c r="AI187" i="8"/>
  <c r="AQ187" i="8"/>
  <c r="AY187" i="8"/>
  <c r="BG187" i="8"/>
  <c r="BO187" i="8"/>
  <c r="BW187" i="8"/>
  <c r="CE187" i="8"/>
  <c r="CM187" i="8"/>
  <c r="CU187" i="8"/>
  <c r="DC187" i="8"/>
  <c r="DK187" i="8"/>
  <c r="DS187" i="8"/>
  <c r="EA187" i="8"/>
  <c r="EI187" i="8"/>
  <c r="EQ187" i="8"/>
  <c r="E187" i="8"/>
  <c r="M187" i="8"/>
  <c r="U187" i="8"/>
  <c r="AC187" i="8"/>
  <c r="AK187" i="8"/>
  <c r="AS187" i="8"/>
  <c r="BA187" i="8"/>
  <c r="BI187" i="8"/>
  <c r="BQ187" i="8"/>
  <c r="BY187" i="8"/>
  <c r="CG187" i="8"/>
  <c r="CO187" i="8"/>
  <c r="CW187" i="8"/>
  <c r="DE187" i="8"/>
  <c r="DM187" i="8"/>
  <c r="DU187" i="8"/>
  <c r="EC187" i="8"/>
  <c r="EK187" i="8"/>
  <c r="ES187" i="8"/>
  <c r="DV187" i="8"/>
  <c r="ED187" i="8"/>
  <c r="EL187" i="8"/>
  <c r="ET187" i="8"/>
  <c r="W187" i="8"/>
  <c r="AR187" i="8"/>
  <c r="D187" i="8"/>
  <c r="Z187" i="8"/>
  <c r="AU187" i="8"/>
  <c r="BP187" i="8"/>
  <c r="CL187" i="8"/>
  <c r="DG187" i="8"/>
  <c r="EB187" i="8"/>
  <c r="EX187" i="8"/>
  <c r="G187" i="8"/>
  <c r="AB187" i="8"/>
  <c r="AX187" i="8"/>
  <c r="BS187" i="8"/>
  <c r="CN187" i="8"/>
  <c r="DJ187" i="8"/>
  <c r="EE187" i="8"/>
  <c r="J187" i="8"/>
  <c r="AE187" i="8"/>
  <c r="AZ187" i="8"/>
  <c r="BV187" i="8"/>
  <c r="CQ187" i="8"/>
  <c r="DL187" i="8"/>
  <c r="EH187" i="8"/>
  <c r="L187" i="8"/>
  <c r="AH187" i="8"/>
  <c r="BC187" i="8"/>
  <c r="BX187" i="8"/>
  <c r="CT187" i="8"/>
  <c r="DO187" i="8"/>
  <c r="EJ187" i="8"/>
  <c r="O187" i="8"/>
  <c r="AJ187" i="8"/>
  <c r="BF187" i="8"/>
  <c r="CA187" i="8"/>
  <c r="CV187" i="8"/>
  <c r="DR187" i="8"/>
  <c r="EM187" i="8"/>
  <c r="R187" i="8"/>
  <c r="AM187" i="8"/>
  <c r="BH187" i="8"/>
  <c r="CD187" i="8"/>
  <c r="CY187" i="8"/>
  <c r="DT187" i="8"/>
  <c r="EP187" i="8"/>
  <c r="P193" i="8"/>
  <c r="H193" i="8"/>
  <c r="EH190" i="8"/>
  <c r="DV190" i="8"/>
  <c r="DL190" i="8"/>
  <c r="DB190" i="8"/>
  <c r="CP190" i="8"/>
  <c r="CF190" i="8"/>
  <c r="BV190" i="8"/>
  <c r="BJ190" i="8"/>
  <c r="AX190" i="8"/>
  <c r="AK190" i="8"/>
  <c r="W190" i="8"/>
  <c r="L190" i="8"/>
  <c r="CI187" i="8"/>
  <c r="G191" i="8"/>
  <c r="O191" i="8"/>
  <c r="W191" i="8"/>
  <c r="AE191" i="8"/>
  <c r="AM191" i="8"/>
  <c r="AU191" i="8"/>
  <c r="BC191" i="8"/>
  <c r="BK191" i="8"/>
  <c r="BS191" i="8"/>
  <c r="CA191" i="8"/>
  <c r="CI191" i="8"/>
  <c r="CQ191" i="8"/>
  <c r="CY191" i="8"/>
  <c r="DG191" i="8"/>
  <c r="DO191" i="8"/>
  <c r="DW191" i="8"/>
  <c r="EE191" i="8"/>
  <c r="EM191" i="8"/>
  <c r="EU191" i="8"/>
  <c r="H191" i="8"/>
  <c r="P191" i="8"/>
  <c r="X191" i="8"/>
  <c r="AF191" i="8"/>
  <c r="AN191" i="8"/>
  <c r="AV191" i="8"/>
  <c r="BD191" i="8"/>
  <c r="BL191" i="8"/>
  <c r="BT191" i="8"/>
  <c r="CB191" i="8"/>
  <c r="CJ191" i="8"/>
  <c r="CR191" i="8"/>
  <c r="CZ191" i="8"/>
  <c r="DH191" i="8"/>
  <c r="DP191" i="8"/>
  <c r="DX191" i="8"/>
  <c r="EF191" i="8"/>
  <c r="EN191" i="8"/>
  <c r="EV191" i="8"/>
  <c r="EP190" i="8"/>
  <c r="ED190" i="8"/>
  <c r="DT190" i="8"/>
  <c r="DJ190" i="8"/>
  <c r="CX190" i="8"/>
  <c r="CN190" i="8"/>
  <c r="CD190" i="8"/>
  <c r="BR190" i="8"/>
  <c r="BH190" i="8"/>
  <c r="AT190" i="8"/>
  <c r="AH190" i="8"/>
  <c r="U190" i="8"/>
  <c r="G190" i="8"/>
  <c r="EW189" i="8"/>
  <c r="M189" i="8"/>
  <c r="V189" i="8"/>
  <c r="AE189" i="8"/>
  <c r="AN189" i="8"/>
  <c r="AW189" i="8"/>
  <c r="BF189" i="8"/>
  <c r="BO189" i="8"/>
  <c r="BX189" i="8"/>
  <c r="CF189" i="8"/>
  <c r="CN189" i="8"/>
  <c r="CV189" i="8"/>
  <c r="DD189" i="8"/>
  <c r="DL189" i="8"/>
  <c r="DT189" i="8"/>
  <c r="EB189" i="8"/>
  <c r="EJ189" i="8"/>
  <c r="ER189" i="8"/>
  <c r="EU187" i="8"/>
  <c r="BN187" i="8"/>
  <c r="I186" i="8"/>
  <c r="Q186" i="8"/>
  <c r="Y186" i="8"/>
  <c r="AG186" i="8"/>
  <c r="AO186" i="8"/>
  <c r="AW186" i="8"/>
  <c r="BE186" i="8"/>
  <c r="BM186" i="8"/>
  <c r="BU186" i="8"/>
  <c r="CC186" i="8"/>
  <c r="CK186" i="8"/>
  <c r="CS186" i="8"/>
  <c r="DA186" i="8"/>
  <c r="DI186" i="8"/>
  <c r="DQ186" i="8"/>
  <c r="DY186" i="8"/>
  <c r="EG186" i="8"/>
  <c r="EO186" i="8"/>
  <c r="EW186" i="8"/>
  <c r="J186" i="8"/>
  <c r="R186" i="8"/>
  <c r="Z186" i="8"/>
  <c r="AH186" i="8"/>
  <c r="AP186" i="8"/>
  <c r="AX186" i="8"/>
  <c r="BF186" i="8"/>
  <c r="BN186" i="8"/>
  <c r="BV186" i="8"/>
  <c r="CD186" i="8"/>
  <c r="CL186" i="8"/>
  <c r="CT186" i="8"/>
  <c r="DB186" i="8"/>
  <c r="DJ186" i="8"/>
  <c r="DR186" i="8"/>
  <c r="DZ186" i="8"/>
  <c r="EH186" i="8"/>
  <c r="EP186" i="8"/>
  <c r="EX186" i="8"/>
  <c r="D186" i="8"/>
  <c r="L186" i="8"/>
  <c r="T186" i="8"/>
  <c r="AB186" i="8"/>
  <c r="AJ186" i="8"/>
  <c r="AR186" i="8"/>
  <c r="AZ186" i="8"/>
  <c r="BH186" i="8"/>
  <c r="BP186" i="8"/>
  <c r="BX186" i="8"/>
  <c r="CF186" i="8"/>
  <c r="CN186" i="8"/>
  <c r="CV186" i="8"/>
  <c r="DD186" i="8"/>
  <c r="DL186" i="8"/>
  <c r="DT186" i="8"/>
  <c r="EB186" i="8"/>
  <c r="EJ186" i="8"/>
  <c r="ER186" i="8"/>
  <c r="F186" i="8"/>
  <c r="N186" i="8"/>
  <c r="V186" i="8"/>
  <c r="AD186" i="8"/>
  <c r="AL186" i="8"/>
  <c r="AT186" i="8"/>
  <c r="BB186" i="8"/>
  <c r="BJ186" i="8"/>
  <c r="BR186" i="8"/>
  <c r="BZ186" i="8"/>
  <c r="CH186" i="8"/>
  <c r="CP186" i="8"/>
  <c r="CX186" i="8"/>
  <c r="DF186" i="8"/>
  <c r="DN186" i="8"/>
  <c r="DV186" i="8"/>
  <c r="ED186" i="8"/>
  <c r="EL186" i="8"/>
  <c r="ET186" i="8"/>
  <c r="G186" i="8"/>
  <c r="O186" i="8"/>
  <c r="W186" i="8"/>
  <c r="AE186" i="8"/>
  <c r="AM186" i="8"/>
  <c r="AU186" i="8"/>
  <c r="BC186" i="8"/>
  <c r="BK186" i="8"/>
  <c r="BS186" i="8"/>
  <c r="CA186" i="8"/>
  <c r="CI186" i="8"/>
  <c r="CQ186" i="8"/>
  <c r="CY186" i="8"/>
  <c r="DG186" i="8"/>
  <c r="DO186" i="8"/>
  <c r="DW186" i="8"/>
  <c r="EE186" i="8"/>
  <c r="EM186" i="8"/>
  <c r="EU186" i="8"/>
  <c r="I188" i="8"/>
  <c r="ES186" i="8"/>
  <c r="DX186" i="8"/>
  <c r="DC186" i="8"/>
  <c r="CG186" i="8"/>
  <c r="BL186" i="8"/>
  <c r="AQ186" i="8"/>
  <c r="U186" i="8"/>
  <c r="D189" i="8"/>
  <c r="L189" i="8"/>
  <c r="T189" i="8"/>
  <c r="AB189" i="8"/>
  <c r="AJ189" i="8"/>
  <c r="AR189" i="8"/>
  <c r="AZ189" i="8"/>
  <c r="BH189" i="8"/>
  <c r="BP189" i="8"/>
  <c r="EQ188" i="8"/>
  <c r="EH188" i="8"/>
  <c r="DY188" i="8"/>
  <c r="DP188" i="8"/>
  <c r="DG188" i="8"/>
  <c r="CV188" i="8"/>
  <c r="CJ188" i="8"/>
  <c r="BR188" i="8"/>
  <c r="AW188" i="8"/>
  <c r="AA188" i="8"/>
  <c r="EQ186" i="8"/>
  <c r="DU186" i="8"/>
  <c r="CZ186" i="8"/>
  <c r="CE186" i="8"/>
  <c r="BI186" i="8"/>
  <c r="AN186" i="8"/>
  <c r="S186" i="8"/>
  <c r="G188" i="8"/>
  <c r="O188" i="8"/>
  <c r="W188" i="8"/>
  <c r="AE188" i="8"/>
  <c r="AM188" i="8"/>
  <c r="AU188" i="8"/>
  <c r="BC188" i="8"/>
  <c r="BK188" i="8"/>
  <c r="BS188" i="8"/>
  <c r="CA188" i="8"/>
  <c r="CI188" i="8"/>
  <c r="CQ188" i="8"/>
  <c r="H188" i="8"/>
  <c r="P188" i="8"/>
  <c r="X188" i="8"/>
  <c r="AF188" i="8"/>
  <c r="AN188" i="8"/>
  <c r="AV188" i="8"/>
  <c r="BD188" i="8"/>
  <c r="BL188" i="8"/>
  <c r="BT188" i="8"/>
  <c r="CB188" i="8"/>
  <c r="J188" i="8"/>
  <c r="R188" i="8"/>
  <c r="Z188" i="8"/>
  <c r="AH188" i="8"/>
  <c r="AP188" i="8"/>
  <c r="AX188" i="8"/>
  <c r="BF188" i="8"/>
  <c r="BN188" i="8"/>
  <c r="BV188" i="8"/>
  <c r="CD188" i="8"/>
  <c r="CL188" i="8"/>
  <c r="CT188" i="8"/>
  <c r="DB188" i="8"/>
  <c r="D188" i="8"/>
  <c r="L188" i="8"/>
  <c r="T188" i="8"/>
  <c r="AB188" i="8"/>
  <c r="AJ188" i="8"/>
  <c r="AR188" i="8"/>
  <c r="AZ188" i="8"/>
  <c r="BH188" i="8"/>
  <c r="BP188" i="8"/>
  <c r="BX188" i="8"/>
  <c r="E188" i="8"/>
  <c r="M188" i="8"/>
  <c r="U188" i="8"/>
  <c r="AC188" i="8"/>
  <c r="AK188" i="8"/>
  <c r="AS188" i="8"/>
  <c r="BA188" i="8"/>
  <c r="BI188" i="8"/>
  <c r="BQ188" i="8"/>
  <c r="BY188" i="8"/>
  <c r="CG188" i="8"/>
  <c r="CO188" i="8"/>
  <c r="CW188" i="8"/>
  <c r="DE188" i="8"/>
  <c r="DM188" i="8"/>
  <c r="DU188" i="8"/>
  <c r="EC188" i="8"/>
  <c r="EK188" i="8"/>
  <c r="ES188" i="8"/>
  <c r="EN186" i="8"/>
  <c r="DS186" i="8"/>
  <c r="CW186" i="8"/>
  <c r="CB186" i="8"/>
  <c r="BG186" i="8"/>
  <c r="AK186" i="8"/>
  <c r="P186" i="8"/>
  <c r="EW190" i="8"/>
  <c r="EO190" i="8"/>
  <c r="EG190" i="8"/>
  <c r="DY190" i="8"/>
  <c r="DQ190" i="8"/>
  <c r="DI190" i="8"/>
  <c r="DA190" i="8"/>
  <c r="CS190" i="8"/>
  <c r="CK190" i="8"/>
  <c r="CC190" i="8"/>
  <c r="BU190" i="8"/>
  <c r="BM190" i="8"/>
  <c r="BE190" i="8"/>
  <c r="AW190" i="8"/>
  <c r="AO190" i="8"/>
  <c r="AG190" i="8"/>
  <c r="Y190" i="8"/>
  <c r="Q190" i="8"/>
  <c r="I190" i="8"/>
  <c r="EX189" i="8"/>
  <c r="EP189" i="8"/>
  <c r="EH189" i="8"/>
  <c r="DZ189" i="8"/>
  <c r="DR189" i="8"/>
  <c r="DJ189" i="8"/>
  <c r="DB189" i="8"/>
  <c r="CT189" i="8"/>
  <c r="CL189" i="8"/>
  <c r="CD189" i="8"/>
  <c r="BV189" i="8"/>
  <c r="BM189" i="8"/>
  <c r="BD189" i="8"/>
  <c r="AU189" i="8"/>
  <c r="AL189" i="8"/>
  <c r="AC189" i="8"/>
  <c r="S189" i="8"/>
  <c r="J189" i="8"/>
  <c r="EX188" i="8"/>
  <c r="EO188" i="8"/>
  <c r="EF188" i="8"/>
  <c r="DW188" i="8"/>
  <c r="DN188" i="8"/>
  <c r="DD188" i="8"/>
  <c r="CS188" i="8"/>
  <c r="CF188" i="8"/>
  <c r="BM188" i="8"/>
  <c r="AQ188" i="8"/>
  <c r="V188" i="8"/>
  <c r="EK186" i="8"/>
  <c r="DP186" i="8"/>
  <c r="CU186" i="8"/>
  <c r="BY186" i="8"/>
  <c r="BD186" i="8"/>
  <c r="AI186" i="8"/>
  <c r="M186" i="8"/>
  <c r="EV190" i="8"/>
  <c r="EN190" i="8"/>
  <c r="EF190" i="8"/>
  <c r="DX190" i="8"/>
  <c r="DP190" i="8"/>
  <c r="DH190" i="8"/>
  <c r="CZ190" i="8"/>
  <c r="CR190" i="8"/>
  <c r="CJ190" i="8"/>
  <c r="CB190" i="8"/>
  <c r="BT190" i="8"/>
  <c r="BL190" i="8"/>
  <c r="BD190" i="8"/>
  <c r="AV190" i="8"/>
  <c r="AN190" i="8"/>
  <c r="AF190" i="8"/>
  <c r="X190" i="8"/>
  <c r="P190" i="8"/>
  <c r="EO189" i="8"/>
  <c r="EG189" i="8"/>
  <c r="DY189" i="8"/>
  <c r="DQ189" i="8"/>
  <c r="DI189" i="8"/>
  <c r="DA189" i="8"/>
  <c r="CS189" i="8"/>
  <c r="CK189" i="8"/>
  <c r="CC189" i="8"/>
  <c r="BU189" i="8"/>
  <c r="BL189" i="8"/>
  <c r="BC189" i="8"/>
  <c r="AT189" i="8"/>
  <c r="AK189" i="8"/>
  <c r="AA189" i="8"/>
  <c r="R189" i="8"/>
  <c r="I189" i="8"/>
  <c r="EW188" i="8"/>
  <c r="EN188" i="8"/>
  <c r="EE188" i="8"/>
  <c r="DV188" i="8"/>
  <c r="DL188" i="8"/>
  <c r="DC188" i="8"/>
  <c r="CR188" i="8"/>
  <c r="CE188" i="8"/>
  <c r="BJ188" i="8"/>
  <c r="AO188" i="8"/>
  <c r="S188" i="8"/>
  <c r="EI186" i="8"/>
  <c r="DM186" i="8"/>
  <c r="CR186" i="8"/>
  <c r="BW186" i="8"/>
  <c r="BA186" i="8"/>
  <c r="AF186" i="8"/>
  <c r="K186" i="8"/>
  <c r="F187" i="8"/>
  <c r="DN187" i="8"/>
  <c r="DF187" i="8"/>
  <c r="CX187" i="8"/>
  <c r="CP187" i="8"/>
  <c r="CH187" i="8"/>
  <c r="BZ187" i="8"/>
  <c r="BR187" i="8"/>
  <c r="BJ187" i="8"/>
  <c r="BB187" i="8"/>
  <c r="AT187" i="8"/>
  <c r="AL187" i="8"/>
  <c r="AD187" i="8"/>
  <c r="V187" i="8"/>
  <c r="N187" i="8"/>
  <c r="EW184" i="8"/>
  <c r="EO184" i="8"/>
  <c r="EG184" i="8"/>
  <c r="DY184" i="8"/>
  <c r="DQ184" i="8"/>
  <c r="DI184" i="8"/>
  <c r="DA184" i="8"/>
  <c r="CS184" i="8"/>
  <c r="CK184" i="8"/>
  <c r="CC184" i="8"/>
  <c r="BU184" i="8"/>
  <c r="BM184" i="8"/>
  <c r="BE184" i="8"/>
  <c r="AW184" i="8"/>
  <c r="AO184" i="8"/>
  <c r="AG184" i="8"/>
  <c r="Y184" i="8"/>
  <c r="Q184" i="8"/>
  <c r="I184" i="8"/>
  <c r="EV184" i="8"/>
  <c r="EN184" i="8"/>
  <c r="EF184" i="8"/>
  <c r="DX184" i="8"/>
  <c r="DP184" i="8"/>
  <c r="DH184" i="8"/>
  <c r="CZ184" i="8"/>
  <c r="CR184" i="8"/>
  <c r="CJ184" i="8"/>
  <c r="CB184" i="8"/>
  <c r="BT184" i="8"/>
  <c r="BL184" i="8"/>
  <c r="BD184" i="8"/>
  <c r="AV184" i="8"/>
  <c r="AN184" i="8"/>
  <c r="AF184" i="8"/>
  <c r="X184" i="8"/>
  <c r="P184" i="8"/>
  <c r="H184" i="8"/>
  <c r="U185" i="8"/>
  <c r="M185" i="8"/>
  <c r="E185" i="8"/>
  <c r="EZ185" i="8" s="1"/>
  <c r="M184" i="5" s="1"/>
  <c r="ET184" i="8"/>
  <c r="EL184" i="8"/>
  <c r="ED184" i="8"/>
  <c r="DV184" i="8"/>
  <c r="DN184" i="8"/>
  <c r="DF184" i="8"/>
  <c r="CX184" i="8"/>
  <c r="CP184" i="8"/>
  <c r="CH184" i="8"/>
  <c r="BZ184" i="8"/>
  <c r="BR184" i="8"/>
  <c r="BJ184" i="8"/>
  <c r="BB184" i="8"/>
  <c r="AT184" i="8"/>
  <c r="AL184" i="8"/>
  <c r="AD184" i="8"/>
  <c r="V184" i="8"/>
  <c r="N184" i="8"/>
  <c r="F184" i="8"/>
  <c r="ES184" i="8"/>
  <c r="EK184" i="8"/>
  <c r="EC184" i="8"/>
  <c r="DU184" i="8"/>
  <c r="DM184" i="8"/>
  <c r="DE184" i="8"/>
  <c r="CW184" i="8"/>
  <c r="CO184" i="8"/>
  <c r="CG184" i="8"/>
  <c r="BY184" i="8"/>
  <c r="BQ184" i="8"/>
  <c r="BI184" i="8"/>
  <c r="BA184" i="8"/>
  <c r="AS184" i="8"/>
  <c r="AK184" i="8"/>
  <c r="AC184" i="8"/>
  <c r="U184" i="8"/>
  <c r="M184" i="8"/>
  <c r="E184" i="8"/>
  <c r="ER184" i="8"/>
  <c r="EJ184" i="8"/>
  <c r="EB184" i="8"/>
  <c r="DT184" i="8"/>
  <c r="DL184" i="8"/>
  <c r="DD184" i="8"/>
  <c r="CV184" i="8"/>
  <c r="CN184" i="8"/>
  <c r="CF184" i="8"/>
  <c r="BX184" i="8"/>
  <c r="BP184" i="8"/>
  <c r="BH184" i="8"/>
  <c r="AZ184" i="8"/>
  <c r="AR184" i="8"/>
  <c r="AJ184" i="8"/>
  <c r="AB184" i="8"/>
  <c r="T184" i="8"/>
  <c r="L184" i="8"/>
  <c r="EQ184" i="8"/>
  <c r="EI184" i="8"/>
  <c r="EA184" i="8"/>
  <c r="DS184" i="8"/>
  <c r="DK184" i="8"/>
  <c r="DC184" i="8"/>
  <c r="CU184" i="8"/>
  <c r="CM184" i="8"/>
  <c r="CE184" i="8"/>
  <c r="BW184" i="8"/>
  <c r="BO184" i="8"/>
  <c r="BG184" i="8"/>
  <c r="AY184" i="8"/>
  <c r="AQ184" i="8"/>
  <c r="AI184" i="8"/>
  <c r="AA184" i="8"/>
  <c r="S184" i="8"/>
  <c r="F190" i="4"/>
  <c r="K244" i="4"/>
  <c r="K220" i="4"/>
  <c r="K201" i="4"/>
  <c r="K225" i="4"/>
  <c r="K233" i="4"/>
  <c r="K191" i="4"/>
  <c r="N191" i="4" s="1"/>
  <c r="K215" i="4"/>
  <c r="N215" i="4" s="1"/>
  <c r="K199" i="4"/>
  <c r="N199" i="4" s="1"/>
  <c r="K235" i="4"/>
  <c r="N207" i="4"/>
  <c r="Q207" i="4" s="1"/>
  <c r="K211" i="4"/>
  <c r="K187" i="4"/>
  <c r="G94" i="4"/>
  <c r="H94" i="4" s="1"/>
  <c r="G118" i="4"/>
  <c r="H118" i="4" s="1"/>
  <c r="G134" i="4"/>
  <c r="H134" i="4" s="1"/>
  <c r="G182" i="4"/>
  <c r="H182" i="4" s="1"/>
  <c r="K241" i="4"/>
  <c r="K219" i="4"/>
  <c r="K217" i="4"/>
  <c r="I6" i="4"/>
  <c r="I8" i="4"/>
  <c r="I14" i="4"/>
  <c r="I16" i="4"/>
  <c r="I22" i="4"/>
  <c r="I24" i="4"/>
  <c r="I30" i="4"/>
  <c r="I32" i="4"/>
  <c r="I38" i="4"/>
  <c r="I40" i="4"/>
  <c r="I46" i="4"/>
  <c r="I48" i="4"/>
  <c r="I54" i="4"/>
  <c r="I56" i="4"/>
  <c r="I62" i="4"/>
  <c r="I64" i="4"/>
  <c r="I70" i="4"/>
  <c r="I72" i="4"/>
  <c r="I78" i="4"/>
  <c r="I80" i="4"/>
  <c r="I86" i="4"/>
  <c r="I88" i="4"/>
  <c r="I94" i="4"/>
  <c r="I96" i="4"/>
  <c r="I102" i="4"/>
  <c r="I104" i="4"/>
  <c r="I110" i="4"/>
  <c r="I112" i="4"/>
  <c r="I118" i="4"/>
  <c r="I120" i="4"/>
  <c r="I126" i="4"/>
  <c r="I128" i="4"/>
  <c r="I134" i="4"/>
  <c r="I136" i="4"/>
  <c r="I142" i="4"/>
  <c r="I144" i="4"/>
  <c r="I150" i="4"/>
  <c r="I152" i="4"/>
  <c r="I158" i="4"/>
  <c r="I160" i="4"/>
  <c r="I166" i="4"/>
  <c r="I168" i="4"/>
  <c r="I174" i="4"/>
  <c r="I176" i="4"/>
  <c r="I182" i="4"/>
  <c r="G6" i="4"/>
  <c r="H6" i="4" s="1"/>
  <c r="G22" i="4"/>
  <c r="H22" i="4" s="1"/>
  <c r="G62" i="4"/>
  <c r="H62" i="4" s="1"/>
  <c r="G110" i="4"/>
  <c r="H110" i="4" s="1"/>
  <c r="K243" i="4"/>
  <c r="K195" i="4"/>
  <c r="J14" i="4"/>
  <c r="J30" i="4"/>
  <c r="J38" i="4"/>
  <c r="J46" i="4"/>
  <c r="J54" i="4"/>
  <c r="J70" i="4"/>
  <c r="J78" i="4"/>
  <c r="J86" i="4"/>
  <c r="J102" i="4"/>
  <c r="J126" i="4"/>
  <c r="J142" i="4"/>
  <c r="J150" i="4"/>
  <c r="J158" i="4"/>
  <c r="J166" i="4"/>
  <c r="J174" i="4"/>
  <c r="K227" i="4"/>
  <c r="K203" i="4"/>
  <c r="K205" i="4"/>
  <c r="K237" i="4"/>
  <c r="K196" i="4"/>
  <c r="K222" i="4"/>
  <c r="K229" i="4"/>
  <c r="K190" i="4"/>
  <c r="K221" i="4"/>
  <c r="K236" i="4"/>
  <c r="K212" i="4"/>
  <c r="K204" i="4"/>
  <c r="B2" i="1"/>
  <c r="C40" i="2"/>
  <c r="C33" i="2"/>
  <c r="C32" i="2"/>
  <c r="D3" i="1"/>
  <c r="E3" i="1"/>
  <c r="D4" i="1"/>
  <c r="E4" i="1"/>
  <c r="D5" i="1"/>
  <c r="E5" i="1"/>
  <c r="D6" i="1"/>
  <c r="E6" i="1"/>
  <c r="D7" i="1"/>
  <c r="E7" i="1"/>
  <c r="D8" i="1"/>
  <c r="E8" i="1"/>
  <c r="D9" i="1"/>
  <c r="E9" i="1"/>
  <c r="D10" i="1"/>
  <c r="E10" i="1"/>
  <c r="D11" i="1"/>
  <c r="E11" i="1"/>
  <c r="D12" i="1"/>
  <c r="E12" i="1"/>
  <c r="D13" i="1"/>
  <c r="E13" i="1"/>
  <c r="D14" i="1"/>
  <c r="E14" i="1"/>
  <c r="D15" i="1"/>
  <c r="E15" i="1"/>
  <c r="D16" i="1"/>
  <c r="E16" i="1"/>
  <c r="D17" i="1"/>
  <c r="E17" i="1"/>
  <c r="D18" i="1"/>
  <c r="E18" i="1"/>
  <c r="D19" i="1"/>
  <c r="E19" i="1"/>
  <c r="D20" i="1"/>
  <c r="E20" i="1"/>
  <c r="D21" i="1"/>
  <c r="E21" i="1"/>
  <c r="D22" i="1"/>
  <c r="E22" i="1"/>
  <c r="D23" i="1"/>
  <c r="E23" i="1"/>
  <c r="D24" i="1"/>
  <c r="E24" i="1"/>
  <c r="D25" i="1"/>
  <c r="E25" i="1"/>
  <c r="D26" i="1"/>
  <c r="E26" i="1"/>
  <c r="D27" i="1"/>
  <c r="E27" i="1"/>
  <c r="D28" i="1"/>
  <c r="E28" i="1"/>
  <c r="D29" i="1"/>
  <c r="E29" i="1"/>
  <c r="D30" i="1"/>
  <c r="E30" i="1"/>
  <c r="D31" i="1"/>
  <c r="E31" i="1"/>
  <c r="D32" i="1"/>
  <c r="E32" i="1"/>
  <c r="D33" i="1"/>
  <c r="E33" i="1"/>
  <c r="D34" i="1"/>
  <c r="E34" i="1"/>
  <c r="D35" i="1"/>
  <c r="E35" i="1"/>
  <c r="D36" i="1"/>
  <c r="E36" i="1"/>
  <c r="D37" i="1"/>
  <c r="E37" i="1"/>
  <c r="D38" i="1"/>
  <c r="E38" i="1"/>
  <c r="D39" i="1"/>
  <c r="E39" i="1"/>
  <c r="D40" i="1"/>
  <c r="E40" i="1"/>
  <c r="D41" i="1"/>
  <c r="E41" i="1"/>
  <c r="D42" i="1"/>
  <c r="E42" i="1"/>
  <c r="D43" i="1"/>
  <c r="E43" i="1"/>
  <c r="D44" i="1"/>
  <c r="E44" i="1"/>
  <c r="D45" i="1"/>
  <c r="E45" i="1"/>
  <c r="D46" i="1"/>
  <c r="E46" i="1"/>
  <c r="D47" i="1"/>
  <c r="E47" i="1"/>
  <c r="D48" i="1"/>
  <c r="E48" i="1"/>
  <c r="D49" i="1"/>
  <c r="E49" i="1"/>
  <c r="D50" i="1"/>
  <c r="E50" i="1"/>
  <c r="D51" i="1"/>
  <c r="E51" i="1"/>
  <c r="D52" i="1"/>
  <c r="E52" i="1"/>
  <c r="D53" i="1"/>
  <c r="E53" i="1"/>
  <c r="D54" i="1"/>
  <c r="E54" i="1"/>
  <c r="D55" i="1"/>
  <c r="E55" i="1"/>
  <c r="D56" i="1"/>
  <c r="E56" i="1"/>
  <c r="D57" i="1"/>
  <c r="E57" i="1"/>
  <c r="D58" i="1"/>
  <c r="E58" i="1"/>
  <c r="D59" i="1"/>
  <c r="E59" i="1"/>
  <c r="D60" i="1"/>
  <c r="E60" i="1"/>
  <c r="D61" i="1"/>
  <c r="E61" i="1"/>
  <c r="D62" i="1"/>
  <c r="E62" i="1"/>
  <c r="D63" i="1"/>
  <c r="E63" i="1"/>
  <c r="D64" i="1"/>
  <c r="E64" i="1"/>
  <c r="D65" i="1"/>
  <c r="E65" i="1"/>
  <c r="D66" i="1"/>
  <c r="E66" i="1"/>
  <c r="D67" i="1"/>
  <c r="E67" i="1"/>
  <c r="D68" i="1"/>
  <c r="E68" i="1"/>
  <c r="D69" i="1"/>
  <c r="E69" i="1"/>
  <c r="D70" i="1"/>
  <c r="E70" i="1"/>
  <c r="D71" i="1"/>
  <c r="E71" i="1"/>
  <c r="D72" i="1"/>
  <c r="E72" i="1"/>
  <c r="D73" i="1"/>
  <c r="E73" i="1"/>
  <c r="D74" i="1"/>
  <c r="E74" i="1"/>
  <c r="D75" i="1"/>
  <c r="E75" i="1"/>
  <c r="D76" i="1"/>
  <c r="E76" i="1"/>
  <c r="D77" i="1"/>
  <c r="E77" i="1"/>
  <c r="D78" i="1"/>
  <c r="E78" i="1"/>
  <c r="D79" i="1"/>
  <c r="E79" i="1"/>
  <c r="D80" i="1"/>
  <c r="E80" i="1"/>
  <c r="D81" i="1"/>
  <c r="E81" i="1"/>
  <c r="D82" i="1"/>
  <c r="E82" i="1"/>
  <c r="D83" i="1"/>
  <c r="E83" i="1"/>
  <c r="D84" i="1"/>
  <c r="E84" i="1"/>
  <c r="D85" i="1"/>
  <c r="E85" i="1"/>
  <c r="D86" i="1"/>
  <c r="E86" i="1"/>
  <c r="D87" i="1"/>
  <c r="E87" i="1"/>
  <c r="D88" i="1"/>
  <c r="E88" i="1"/>
  <c r="D89" i="1"/>
  <c r="E89" i="1"/>
  <c r="D90" i="1"/>
  <c r="E90" i="1"/>
  <c r="D91" i="1"/>
  <c r="E91" i="1"/>
  <c r="D92" i="1"/>
  <c r="E92" i="1"/>
  <c r="D93" i="1"/>
  <c r="E93" i="1"/>
  <c r="D94" i="1"/>
  <c r="E94" i="1"/>
  <c r="D95" i="1"/>
  <c r="E95" i="1"/>
  <c r="D96" i="1"/>
  <c r="E96" i="1"/>
  <c r="D97" i="1"/>
  <c r="E97" i="1"/>
  <c r="D98" i="1"/>
  <c r="E98" i="1"/>
  <c r="D99" i="1"/>
  <c r="E99" i="1"/>
  <c r="D100" i="1"/>
  <c r="E100" i="1"/>
  <c r="D101" i="1"/>
  <c r="E101" i="1"/>
  <c r="D102" i="1"/>
  <c r="E102" i="1"/>
  <c r="D103" i="1"/>
  <c r="E103" i="1"/>
  <c r="D104" i="1"/>
  <c r="E104" i="1"/>
  <c r="D105" i="1"/>
  <c r="E105" i="1"/>
  <c r="D106" i="1"/>
  <c r="E106" i="1"/>
  <c r="D107" i="1"/>
  <c r="E107" i="1"/>
  <c r="D108" i="1"/>
  <c r="E108" i="1"/>
  <c r="D109" i="1"/>
  <c r="E109" i="1"/>
  <c r="D110" i="1"/>
  <c r="E110" i="1"/>
  <c r="D111" i="1"/>
  <c r="E111" i="1"/>
  <c r="D112" i="1"/>
  <c r="E112" i="1"/>
  <c r="D113" i="1"/>
  <c r="E113" i="1"/>
  <c r="D114" i="1"/>
  <c r="E114" i="1"/>
  <c r="D115" i="1"/>
  <c r="E115" i="1"/>
  <c r="D116" i="1"/>
  <c r="E116" i="1"/>
  <c r="D117" i="1"/>
  <c r="E117" i="1"/>
  <c r="D118" i="1"/>
  <c r="E118" i="1"/>
  <c r="D119" i="1"/>
  <c r="E119" i="1"/>
  <c r="D120" i="1"/>
  <c r="E120" i="1"/>
  <c r="D121" i="1"/>
  <c r="E121" i="1"/>
  <c r="D122" i="1"/>
  <c r="E122" i="1"/>
  <c r="D123" i="1"/>
  <c r="E123" i="1"/>
  <c r="D124" i="1"/>
  <c r="E124" i="1"/>
  <c r="D125" i="1"/>
  <c r="E125" i="1"/>
  <c r="D126" i="1"/>
  <c r="E126" i="1"/>
  <c r="D127" i="1"/>
  <c r="E127" i="1"/>
  <c r="D128" i="1"/>
  <c r="E128" i="1"/>
  <c r="D129" i="1"/>
  <c r="E129" i="1"/>
  <c r="D130" i="1"/>
  <c r="E130" i="1"/>
  <c r="D131" i="1"/>
  <c r="E131" i="1"/>
  <c r="D132" i="1"/>
  <c r="E132" i="1"/>
  <c r="D133" i="1"/>
  <c r="E133" i="1"/>
  <c r="D134" i="1"/>
  <c r="E134" i="1"/>
  <c r="D135" i="1"/>
  <c r="E135" i="1"/>
  <c r="D136" i="1"/>
  <c r="E136" i="1"/>
  <c r="D137" i="1"/>
  <c r="E137" i="1"/>
  <c r="D138" i="1"/>
  <c r="E138" i="1"/>
  <c r="D139" i="1"/>
  <c r="E139" i="1"/>
  <c r="D140" i="1"/>
  <c r="E140" i="1"/>
  <c r="D141" i="1"/>
  <c r="E141" i="1"/>
  <c r="D142" i="1"/>
  <c r="E142" i="1"/>
  <c r="D143" i="1"/>
  <c r="E143" i="1"/>
  <c r="D144" i="1"/>
  <c r="E144" i="1"/>
  <c r="D145" i="1"/>
  <c r="E145" i="1"/>
  <c r="D146" i="1"/>
  <c r="E146" i="1"/>
  <c r="D147" i="1"/>
  <c r="E147" i="1"/>
  <c r="D148" i="1"/>
  <c r="E148" i="1"/>
  <c r="D149" i="1"/>
  <c r="E149" i="1"/>
  <c r="D150" i="1"/>
  <c r="E150" i="1"/>
  <c r="D151" i="1"/>
  <c r="E151" i="1"/>
  <c r="D152" i="1"/>
  <c r="E152" i="1"/>
  <c r="D153" i="1"/>
  <c r="E153" i="1"/>
  <c r="D154" i="1"/>
  <c r="E154" i="1"/>
  <c r="D155" i="1"/>
  <c r="E155" i="1"/>
  <c r="D156" i="1"/>
  <c r="E156" i="1"/>
  <c r="D157" i="1"/>
  <c r="E157" i="1"/>
  <c r="D158" i="1"/>
  <c r="E158" i="1"/>
  <c r="D159" i="1"/>
  <c r="E159" i="1"/>
  <c r="D160" i="1"/>
  <c r="E160" i="1"/>
  <c r="D161" i="1"/>
  <c r="E161" i="1"/>
  <c r="D162" i="1"/>
  <c r="E162" i="1"/>
  <c r="D163" i="1"/>
  <c r="E163" i="1"/>
  <c r="D164" i="1"/>
  <c r="E164" i="1"/>
  <c r="D165" i="1"/>
  <c r="E165" i="1"/>
  <c r="D166" i="1"/>
  <c r="E166" i="1"/>
  <c r="D167" i="1"/>
  <c r="E167" i="1"/>
  <c r="D168" i="1"/>
  <c r="E168" i="1"/>
  <c r="D169" i="1"/>
  <c r="E169" i="1"/>
  <c r="D170" i="1"/>
  <c r="E170" i="1"/>
  <c r="D171" i="1"/>
  <c r="E171" i="1"/>
  <c r="D172" i="1"/>
  <c r="E172" i="1"/>
  <c r="D173" i="1"/>
  <c r="E173" i="1"/>
  <c r="D174" i="1"/>
  <c r="E174" i="1"/>
  <c r="D175" i="1"/>
  <c r="E175" i="1"/>
  <c r="D176" i="1"/>
  <c r="E176" i="1"/>
  <c r="D177" i="1"/>
  <c r="E177" i="1"/>
  <c r="D178" i="1"/>
  <c r="E178" i="1"/>
  <c r="D179" i="1"/>
  <c r="E179" i="1"/>
  <c r="D180" i="1"/>
  <c r="E180" i="1"/>
  <c r="D181" i="1"/>
  <c r="E181" i="1"/>
  <c r="D182" i="1"/>
  <c r="E182" i="1"/>
  <c r="E2" i="1"/>
  <c r="D2" i="1"/>
  <c r="C2" i="1"/>
  <c r="L6" i="3"/>
  <c r="L5" i="3"/>
  <c r="AG83" i="14"/>
  <c r="AG82" i="14"/>
  <c r="AG81" i="14"/>
  <c r="AG80" i="14"/>
  <c r="AG79" i="14"/>
  <c r="AG78" i="14"/>
  <c r="AG77" i="14"/>
  <c r="AG76" i="14"/>
  <c r="AG75" i="14"/>
  <c r="AG74" i="14"/>
  <c r="AG73" i="14"/>
  <c r="AG72" i="14"/>
  <c r="AG71" i="14"/>
  <c r="AG70" i="14"/>
  <c r="AG69" i="14"/>
  <c r="AG68" i="14"/>
  <c r="AG67" i="14"/>
  <c r="AG66" i="14"/>
  <c r="AG65" i="14"/>
  <c r="AG64" i="14"/>
  <c r="AG63" i="14"/>
  <c r="AG62" i="14"/>
  <c r="AG61" i="14"/>
  <c r="AG60" i="14"/>
  <c r="AG59" i="14"/>
  <c r="AG58" i="14"/>
  <c r="AG57" i="14"/>
  <c r="AG56" i="14"/>
  <c r="AG55" i="14"/>
  <c r="AG54" i="14"/>
  <c r="AG53" i="14"/>
  <c r="AG52" i="14"/>
  <c r="AG51" i="14"/>
  <c r="AG50" i="14"/>
  <c r="AG49" i="14"/>
  <c r="AG48" i="14"/>
  <c r="AG47" i="14"/>
  <c r="AG46" i="14"/>
  <c r="AG45" i="14"/>
  <c r="AG44" i="14"/>
  <c r="AG43" i="14"/>
  <c r="Z27" i="14"/>
  <c r="EZ220" i="12" l="1"/>
  <c r="N219" i="5" s="1"/>
  <c r="EZ192" i="12"/>
  <c r="N191" i="5" s="1"/>
  <c r="EZ185" i="12"/>
  <c r="N184" i="5" s="1"/>
  <c r="EZ195" i="12"/>
  <c r="N194" i="5" s="1"/>
  <c r="EZ214" i="12"/>
  <c r="N213" i="5" s="1"/>
  <c r="EZ245" i="12"/>
  <c r="N244" i="5" s="1"/>
  <c r="EZ238" i="12"/>
  <c r="N237" i="5" s="1"/>
  <c r="EZ191" i="12"/>
  <c r="N190" i="5" s="1"/>
  <c r="EZ188" i="12"/>
  <c r="N187" i="5" s="1"/>
  <c r="EZ198" i="12"/>
  <c r="N197" i="5" s="1"/>
  <c r="EZ213" i="12"/>
  <c r="N212" i="5" s="1"/>
  <c r="EZ209" i="12"/>
  <c r="N208" i="5" s="1"/>
  <c r="EZ197" i="12"/>
  <c r="N196" i="5" s="1"/>
  <c r="EZ205" i="12"/>
  <c r="N204" i="5" s="1"/>
  <c r="EZ234" i="12"/>
  <c r="N233" i="5" s="1"/>
  <c r="EZ193" i="12"/>
  <c r="N192" i="5" s="1"/>
  <c r="EZ199" i="12"/>
  <c r="N198" i="5" s="1"/>
  <c r="EZ202" i="12"/>
  <c r="N201" i="5" s="1"/>
  <c r="EZ236" i="12"/>
  <c r="N235" i="5" s="1"/>
  <c r="EZ235" i="12"/>
  <c r="N234" i="5" s="1"/>
  <c r="EZ187" i="12"/>
  <c r="N186" i="5" s="1"/>
  <c r="EZ200" i="12"/>
  <c r="N199" i="5" s="1"/>
  <c r="EZ206" i="12"/>
  <c r="N205" i="5" s="1"/>
  <c r="EZ204" i="12"/>
  <c r="N203" i="5" s="1"/>
  <c r="EZ218" i="12"/>
  <c r="N217" i="5" s="1"/>
  <c r="EZ230" i="12"/>
  <c r="N229" i="5" s="1"/>
  <c r="EZ217" i="12"/>
  <c r="N216" i="5" s="1"/>
  <c r="EZ241" i="12"/>
  <c r="N240" i="5" s="1"/>
  <c r="EZ237" i="12"/>
  <c r="N236" i="5" s="1"/>
  <c r="EZ190" i="12"/>
  <c r="N189" i="5" s="1"/>
  <c r="EZ212" i="12"/>
  <c r="N211" i="5" s="1"/>
  <c r="EZ221" i="12"/>
  <c r="N220" i="5" s="1"/>
  <c r="EZ219" i="12"/>
  <c r="N218" i="5" s="1"/>
  <c r="EZ229" i="12"/>
  <c r="N228" i="5" s="1"/>
  <c r="EZ226" i="12"/>
  <c r="N225" i="5" s="1"/>
  <c r="EZ246" i="12"/>
  <c r="N245" i="5" s="1"/>
  <c r="EZ184" i="8"/>
  <c r="M183" i="5" s="1"/>
  <c r="EZ206" i="8"/>
  <c r="M205" i="5" s="1"/>
  <c r="EZ208" i="8"/>
  <c r="M207" i="5" s="1"/>
  <c r="EZ212" i="8"/>
  <c r="M211" i="5" s="1"/>
  <c r="EZ221" i="8"/>
  <c r="M220" i="5" s="1"/>
  <c r="EZ226" i="8"/>
  <c r="M225" i="5" s="1"/>
  <c r="EZ228" i="8"/>
  <c r="M227" i="5" s="1"/>
  <c r="EZ241" i="8"/>
  <c r="M240" i="5" s="1"/>
  <c r="EZ194" i="8"/>
  <c r="M193" i="5" s="1"/>
  <c r="EZ210" i="8"/>
  <c r="M209" i="5" s="1"/>
  <c r="EZ216" i="8"/>
  <c r="M215" i="5" s="1"/>
  <c r="EZ222" i="8"/>
  <c r="M221" i="5" s="1"/>
  <c r="EZ240" i="8"/>
  <c r="M239" i="5" s="1"/>
  <c r="EZ235" i="8"/>
  <c r="M234" i="5" s="1"/>
  <c r="EZ195" i="8"/>
  <c r="M194" i="5" s="1"/>
  <c r="EZ201" i="8"/>
  <c r="M200" i="5" s="1"/>
  <c r="EZ211" i="8"/>
  <c r="M210" i="5" s="1"/>
  <c r="EZ217" i="8"/>
  <c r="M216" i="5" s="1"/>
  <c r="EZ246" i="8"/>
  <c r="M245" i="5" s="1"/>
  <c r="EZ207" i="8"/>
  <c r="M206" i="5" s="1"/>
  <c r="EZ230" i="8"/>
  <c r="M229" i="5" s="1"/>
  <c r="EZ198" i="8"/>
  <c r="M197" i="5" s="1"/>
  <c r="EZ213" i="8"/>
  <c r="M212" i="5" s="1"/>
  <c r="EZ242" i="8"/>
  <c r="M241" i="5" s="1"/>
  <c r="EZ192" i="8"/>
  <c r="M191" i="5" s="1"/>
  <c r="EZ197" i="8"/>
  <c r="M196" i="5" s="1"/>
  <c r="EZ205" i="8"/>
  <c r="M204" i="5" s="1"/>
  <c r="EZ187" i="8"/>
  <c r="M186" i="5" s="1"/>
  <c r="EZ229" i="8"/>
  <c r="M228" i="5" s="1"/>
  <c r="EZ232" i="8"/>
  <c r="M231" i="5" s="1"/>
  <c r="EZ234" i="8"/>
  <c r="M233" i="5" s="1"/>
  <c r="EZ188" i="8"/>
  <c r="M187" i="5" s="1"/>
  <c r="EZ196" i="8"/>
  <c r="M195" i="5" s="1"/>
  <c r="EZ204" i="8"/>
  <c r="M203" i="5" s="1"/>
  <c r="EZ209" i="8"/>
  <c r="M208" i="5" s="1"/>
  <c r="EZ215" i="8"/>
  <c r="M214" i="5" s="1"/>
  <c r="EZ223" i="8"/>
  <c r="M222" i="5" s="1"/>
  <c r="EZ190" i="8"/>
  <c r="M189" i="5" s="1"/>
  <c r="EZ200" i="8"/>
  <c r="M199" i="5" s="1"/>
  <c r="EZ199" i="8"/>
  <c r="M198" i="5" s="1"/>
  <c r="EZ214" i="8"/>
  <c r="M213" i="5" s="1"/>
  <c r="EZ224" i="8"/>
  <c r="M223" i="5" s="1"/>
  <c r="EZ227" i="8"/>
  <c r="M226" i="5" s="1"/>
  <c r="EZ225" i="8"/>
  <c r="M224" i="5" s="1"/>
  <c r="EZ189" i="8"/>
  <c r="M188" i="5" s="1"/>
  <c r="EZ191" i="8"/>
  <c r="M190" i="5" s="1"/>
  <c r="EZ236" i="8"/>
  <c r="M235" i="5" s="1"/>
  <c r="EZ203" i="8"/>
  <c r="M202" i="5" s="1"/>
  <c r="EZ220" i="8"/>
  <c r="M219" i="5" s="1"/>
  <c r="EZ231" i="8"/>
  <c r="M230" i="5" s="1"/>
  <c r="EZ193" i="8"/>
  <c r="M192" i="5" s="1"/>
  <c r="EZ233" i="8"/>
  <c r="M232" i="5" s="1"/>
  <c r="EZ239" i="8"/>
  <c r="M238" i="5" s="1"/>
  <c r="EZ247" i="8"/>
  <c r="M246" i="5" s="1"/>
  <c r="EZ244" i="8"/>
  <c r="M243" i="5" s="1"/>
  <c r="EZ186" i="8"/>
  <c r="M185" i="5" s="1"/>
  <c r="EZ202" i="8"/>
  <c r="M201" i="5" s="1"/>
  <c r="EZ219" i="8"/>
  <c r="M218" i="5" s="1"/>
  <c r="EZ218" i="8"/>
  <c r="M217" i="5" s="1"/>
  <c r="EZ238" i="8"/>
  <c r="M237" i="5" s="1"/>
  <c r="EZ245" i="8"/>
  <c r="M244" i="5" s="1"/>
  <c r="N211" i="4"/>
  <c r="Q211" i="4" s="1"/>
  <c r="N196" i="4"/>
  <c r="Q196" i="4" s="1"/>
  <c r="N201" i="4"/>
  <c r="Q201" i="4" s="1"/>
  <c r="N243" i="4"/>
  <c r="Q243" i="4" s="1"/>
  <c r="N222" i="4"/>
  <c r="Q222" i="4" s="1"/>
  <c r="Q199" i="4"/>
  <c r="N187" i="4"/>
  <c r="Q187" i="4" s="1"/>
  <c r="N221" i="4"/>
  <c r="Q221" i="4" s="1"/>
  <c r="N241" i="4"/>
  <c r="Q241" i="4" s="1"/>
  <c r="N233" i="4"/>
  <c r="Q233" i="4" s="1"/>
  <c r="Q215" i="4"/>
  <c r="N203" i="4"/>
  <c r="Q203" i="4" s="1"/>
  <c r="Q191" i="4"/>
  <c r="N235" i="4"/>
  <c r="Q235" i="4" s="1"/>
  <c r="N217" i="4"/>
  <c r="Q217" i="4" s="1"/>
  <c r="N219" i="4"/>
  <c r="Q219" i="4" s="1"/>
  <c r="N212" i="4"/>
  <c r="Q212" i="4" s="1"/>
  <c r="N190" i="4"/>
  <c r="Q190" i="4" s="1"/>
  <c r="N236" i="4"/>
  <c r="Q236" i="4" s="1"/>
  <c r="N205" i="4"/>
  <c r="Q205" i="4" s="1"/>
  <c r="N227" i="4"/>
  <c r="Q227" i="4" s="1"/>
  <c r="N195" i="4"/>
  <c r="Q195" i="4" s="1"/>
  <c r="N204" i="4"/>
  <c r="Q204" i="4" s="1"/>
  <c r="N244" i="4"/>
  <c r="Q244" i="4" s="1"/>
  <c r="N237" i="4"/>
  <c r="Q237" i="4" s="1"/>
  <c r="N225" i="4"/>
  <c r="Q225" i="4" s="1"/>
  <c r="N220" i="4"/>
  <c r="Q220" i="4" s="1"/>
  <c r="N229" i="4"/>
  <c r="Q229" i="4" s="1"/>
  <c r="K223" i="4"/>
  <c r="K216" i="4"/>
  <c r="K231" i="4"/>
  <c r="K200" i="4"/>
  <c r="K188" i="4"/>
  <c r="K224" i="4"/>
  <c r="K246" i="4"/>
  <c r="K226" i="4"/>
  <c r="K213" i="4"/>
  <c r="K209" i="4"/>
  <c r="K228" i="4"/>
  <c r="K232" i="4"/>
  <c r="K234" i="4"/>
  <c r="K197" i="4"/>
  <c r="K240" i="4"/>
  <c r="K183" i="4"/>
  <c r="K245" i="4"/>
  <c r="K194" i="4"/>
  <c r="K242" i="4"/>
  <c r="K230" i="4"/>
  <c r="K208" i="4"/>
  <c r="K239" i="4"/>
  <c r="K184" i="4"/>
  <c r="K185" i="4"/>
  <c r="K202" i="4"/>
  <c r="K189" i="4"/>
  <c r="K238" i="4"/>
  <c r="K218" i="4"/>
  <c r="K206" i="4"/>
  <c r="K192" i="4"/>
  <c r="K193" i="4"/>
  <c r="K210" i="4"/>
  <c r="K198" i="4"/>
  <c r="K214" i="4"/>
  <c r="K186" i="4"/>
  <c r="L7" i="3"/>
  <c r="C28" i="2" s="1"/>
  <c r="H2" i="5"/>
  <c r="J153" i="5"/>
  <c r="J157" i="5"/>
  <c r="J161" i="5"/>
  <c r="J165" i="5"/>
  <c r="J169" i="5"/>
  <c r="J173" i="5"/>
  <c r="J177" i="5"/>
  <c r="J181" i="5"/>
  <c r="J150" i="5"/>
  <c r="B153" i="1"/>
  <c r="C153" i="1"/>
  <c r="F153" i="5" s="1"/>
  <c r="H153" i="5"/>
  <c r="B154" i="1"/>
  <c r="D154" i="5" s="1"/>
  <c r="C154" i="1"/>
  <c r="F154" i="5" s="1"/>
  <c r="J154" i="5"/>
  <c r="B155" i="1"/>
  <c r="D155" i="5" s="1"/>
  <c r="C155" i="1"/>
  <c r="F155" i="5" s="1"/>
  <c r="C156" i="12"/>
  <c r="J155" i="5"/>
  <c r="B156" i="1"/>
  <c r="C156" i="1"/>
  <c r="F156" i="5" s="1"/>
  <c r="J156" i="5"/>
  <c r="B157" i="1"/>
  <c r="C157" i="1"/>
  <c r="F157" i="5" s="1"/>
  <c r="H157" i="5"/>
  <c r="B158" i="1"/>
  <c r="D158" i="5" s="1"/>
  <c r="C158" i="1"/>
  <c r="F158" i="5" s="1"/>
  <c r="H158" i="5"/>
  <c r="J158" i="5"/>
  <c r="B159" i="1"/>
  <c r="D159" i="5" s="1"/>
  <c r="C159" i="1"/>
  <c r="F159" i="5" s="1"/>
  <c r="C160" i="12"/>
  <c r="J159" i="5"/>
  <c r="B160" i="1"/>
  <c r="D160" i="5" s="1"/>
  <c r="C160" i="1"/>
  <c r="F160" i="5" s="1"/>
  <c r="H160" i="5"/>
  <c r="J160" i="5"/>
  <c r="B161" i="1"/>
  <c r="D161" i="5" s="1"/>
  <c r="C161" i="1"/>
  <c r="F161" i="5" s="1"/>
  <c r="B162" i="1"/>
  <c r="D162" i="5" s="1"/>
  <c r="C162" i="1"/>
  <c r="F162" i="5" s="1"/>
  <c r="J162" i="5"/>
  <c r="B163" i="1"/>
  <c r="C163" i="1"/>
  <c r="F163" i="5" s="1"/>
  <c r="C164" i="12"/>
  <c r="J163" i="5"/>
  <c r="B164" i="1"/>
  <c r="D164" i="5" s="1"/>
  <c r="C164" i="1"/>
  <c r="F164" i="5" s="1"/>
  <c r="C165" i="12"/>
  <c r="J164" i="5"/>
  <c r="B165" i="1"/>
  <c r="C165" i="1"/>
  <c r="F165" i="5" s="1"/>
  <c r="H165" i="5"/>
  <c r="B166" i="1"/>
  <c r="D166" i="5" s="1"/>
  <c r="C166" i="1"/>
  <c r="F166" i="5" s="1"/>
  <c r="J166" i="5"/>
  <c r="B167" i="1"/>
  <c r="C167" i="1"/>
  <c r="F167" i="5" s="1"/>
  <c r="C168" i="12"/>
  <c r="J167" i="5"/>
  <c r="B168" i="1"/>
  <c r="C168" i="1"/>
  <c r="F168" i="5" s="1"/>
  <c r="J168" i="5"/>
  <c r="B169" i="1"/>
  <c r="C169" i="1"/>
  <c r="F169" i="5" s="1"/>
  <c r="H169" i="5"/>
  <c r="B170" i="1"/>
  <c r="D170" i="5" s="1"/>
  <c r="C170" i="1"/>
  <c r="F170" i="5" s="1"/>
  <c r="J170" i="5"/>
  <c r="B171" i="1"/>
  <c r="D171" i="5" s="1"/>
  <c r="C171" i="1"/>
  <c r="F171" i="5" s="1"/>
  <c r="C172" i="12"/>
  <c r="J171" i="5"/>
  <c r="B172" i="1"/>
  <c r="C172" i="1"/>
  <c r="F172" i="5" s="1"/>
  <c r="J172" i="5"/>
  <c r="B173" i="1"/>
  <c r="C173" i="1"/>
  <c r="F173" i="5" s="1"/>
  <c r="H173" i="5"/>
  <c r="B174" i="1"/>
  <c r="D174" i="5" s="1"/>
  <c r="C174" i="1"/>
  <c r="F174" i="5" s="1"/>
  <c r="H174" i="5"/>
  <c r="J174" i="5"/>
  <c r="B175" i="1"/>
  <c r="D175" i="5" s="1"/>
  <c r="C175" i="1"/>
  <c r="F175" i="5" s="1"/>
  <c r="C176" i="12"/>
  <c r="J175" i="5"/>
  <c r="B176" i="1"/>
  <c r="C176" i="1"/>
  <c r="F176" i="5" s="1"/>
  <c r="H176" i="5"/>
  <c r="J176" i="5"/>
  <c r="B177" i="1"/>
  <c r="C177" i="1"/>
  <c r="F177" i="5" s="1"/>
  <c r="B178" i="1"/>
  <c r="D178" i="5" s="1"/>
  <c r="C178" i="1"/>
  <c r="F178" i="5" s="1"/>
  <c r="C179" i="12"/>
  <c r="FB179" i="12" s="1"/>
  <c r="FC179" i="12" s="1"/>
  <c r="J178" i="5"/>
  <c r="B179" i="1"/>
  <c r="D179" i="5" s="1"/>
  <c r="C179" i="1"/>
  <c r="F179" i="5" s="1"/>
  <c r="J179" i="5"/>
  <c r="B180" i="1"/>
  <c r="C180" i="1"/>
  <c r="F180" i="5" s="1"/>
  <c r="C181" i="12"/>
  <c r="J180" i="5"/>
  <c r="B181" i="1"/>
  <c r="C181" i="1"/>
  <c r="F181" i="5" s="1"/>
  <c r="H181" i="5"/>
  <c r="B182" i="1"/>
  <c r="D182" i="5" s="1"/>
  <c r="C182" i="1"/>
  <c r="F182" i="5" s="1"/>
  <c r="J182" i="5"/>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C3" i="1"/>
  <c r="F3" i="5" s="1"/>
  <c r="J3" i="5"/>
  <c r="B4" i="1"/>
  <c r="C4" i="1"/>
  <c r="F4" i="5" s="1"/>
  <c r="J4" i="5"/>
  <c r="B5" i="1"/>
  <c r="C5" i="1"/>
  <c r="F5" i="5" s="1"/>
  <c r="J5" i="5"/>
  <c r="B6" i="1"/>
  <c r="C6" i="1"/>
  <c r="F6" i="5" s="1"/>
  <c r="J6" i="5"/>
  <c r="B7" i="1"/>
  <c r="C7" i="1"/>
  <c r="F7" i="5" s="1"/>
  <c r="J7" i="5"/>
  <c r="B8" i="1"/>
  <c r="C8" i="1"/>
  <c r="F8" i="5" s="1"/>
  <c r="J8" i="5"/>
  <c r="B9" i="1"/>
  <c r="C9" i="1"/>
  <c r="F9" i="5" s="1"/>
  <c r="J9" i="5"/>
  <c r="B10" i="1"/>
  <c r="C11" i="8" s="1"/>
  <c r="C10" i="1"/>
  <c r="F10" i="5" s="1"/>
  <c r="J10" i="5"/>
  <c r="B11" i="1"/>
  <c r="C11" i="1"/>
  <c r="F11" i="5" s="1"/>
  <c r="J11" i="5"/>
  <c r="B12" i="1"/>
  <c r="C12" i="1"/>
  <c r="F12" i="5" s="1"/>
  <c r="J12" i="5"/>
  <c r="B13" i="1"/>
  <c r="C13" i="1"/>
  <c r="F13" i="5" s="1"/>
  <c r="J13" i="5"/>
  <c r="B14" i="1"/>
  <c r="C14" i="1"/>
  <c r="F14" i="5" s="1"/>
  <c r="J14" i="5"/>
  <c r="B15" i="1"/>
  <c r="C15" i="1"/>
  <c r="F15" i="5" s="1"/>
  <c r="J15" i="5"/>
  <c r="B16" i="1"/>
  <c r="C16" i="1"/>
  <c r="F16" i="5" s="1"/>
  <c r="J16" i="5"/>
  <c r="B17" i="1"/>
  <c r="C17" i="1"/>
  <c r="F17" i="5" s="1"/>
  <c r="J17" i="5"/>
  <c r="B18" i="1"/>
  <c r="C19" i="8" s="1"/>
  <c r="C18" i="1"/>
  <c r="F18" i="5" s="1"/>
  <c r="J18" i="5"/>
  <c r="B19" i="1"/>
  <c r="C19" i="1"/>
  <c r="F19" i="5" s="1"/>
  <c r="J19" i="5"/>
  <c r="B20" i="1"/>
  <c r="C20" i="1"/>
  <c r="F20" i="5" s="1"/>
  <c r="J20" i="5"/>
  <c r="B21" i="1"/>
  <c r="C21" i="1"/>
  <c r="F21" i="5" s="1"/>
  <c r="J21" i="5"/>
  <c r="B22" i="1"/>
  <c r="C22" i="1"/>
  <c r="F22" i="5" s="1"/>
  <c r="J22" i="5"/>
  <c r="B23" i="1"/>
  <c r="C23" i="1"/>
  <c r="F23" i="5" s="1"/>
  <c r="J23" i="5"/>
  <c r="B24" i="1"/>
  <c r="C24" i="1"/>
  <c r="F24" i="5" s="1"/>
  <c r="J24" i="5"/>
  <c r="B25" i="1"/>
  <c r="C25" i="1"/>
  <c r="F25" i="5" s="1"/>
  <c r="J25" i="5"/>
  <c r="B26" i="1"/>
  <c r="C27" i="8" s="1"/>
  <c r="C26" i="1"/>
  <c r="F26" i="5" s="1"/>
  <c r="J26" i="5"/>
  <c r="B27" i="1"/>
  <c r="C27" i="1"/>
  <c r="F27" i="5" s="1"/>
  <c r="J27" i="5"/>
  <c r="B28" i="1"/>
  <c r="C28" i="1"/>
  <c r="F28" i="5" s="1"/>
  <c r="J28" i="5"/>
  <c r="B29" i="1"/>
  <c r="C29" i="1"/>
  <c r="F29" i="5" s="1"/>
  <c r="J29" i="5"/>
  <c r="B30" i="1"/>
  <c r="C30" i="1"/>
  <c r="F30" i="5" s="1"/>
  <c r="J30" i="5"/>
  <c r="B31" i="1"/>
  <c r="C31" i="1"/>
  <c r="F31" i="5" s="1"/>
  <c r="J31" i="5"/>
  <c r="B32" i="1"/>
  <c r="C32" i="1"/>
  <c r="F32" i="5" s="1"/>
  <c r="J32" i="5"/>
  <c r="B33" i="1"/>
  <c r="C33" i="1"/>
  <c r="F33" i="5" s="1"/>
  <c r="J33" i="5"/>
  <c r="B34" i="1"/>
  <c r="C35" i="8" s="1"/>
  <c r="C34" i="1"/>
  <c r="F34" i="5" s="1"/>
  <c r="J34" i="5"/>
  <c r="B35" i="1"/>
  <c r="C35" i="1"/>
  <c r="F35" i="5" s="1"/>
  <c r="J35" i="5"/>
  <c r="B36" i="1"/>
  <c r="C36" i="1"/>
  <c r="F36" i="5" s="1"/>
  <c r="J36" i="5"/>
  <c r="B37" i="1"/>
  <c r="C37" i="1"/>
  <c r="F37" i="5" s="1"/>
  <c r="J37" i="5"/>
  <c r="B38" i="1"/>
  <c r="C38" i="1"/>
  <c r="F38" i="5" s="1"/>
  <c r="J38" i="5"/>
  <c r="B39" i="1"/>
  <c r="C39" i="1"/>
  <c r="F39" i="5" s="1"/>
  <c r="J39" i="5"/>
  <c r="B40" i="1"/>
  <c r="C40" i="1"/>
  <c r="F40" i="5" s="1"/>
  <c r="J40" i="5"/>
  <c r="B41" i="1"/>
  <c r="C41" i="1"/>
  <c r="F41" i="5" s="1"/>
  <c r="J41" i="5"/>
  <c r="B42" i="1"/>
  <c r="C42" i="1"/>
  <c r="F42" i="5" s="1"/>
  <c r="J42" i="5"/>
  <c r="B43" i="1"/>
  <c r="C43" i="1"/>
  <c r="F43" i="5" s="1"/>
  <c r="J43" i="5"/>
  <c r="B44" i="1"/>
  <c r="C44" i="1"/>
  <c r="F44" i="5" s="1"/>
  <c r="J44" i="5"/>
  <c r="B45" i="1"/>
  <c r="C45" i="1"/>
  <c r="F45" i="5" s="1"/>
  <c r="J45" i="5"/>
  <c r="B46" i="1"/>
  <c r="C46" i="1"/>
  <c r="F46" i="5" s="1"/>
  <c r="J46" i="5"/>
  <c r="B47" i="1"/>
  <c r="C47" i="1"/>
  <c r="F47" i="5" s="1"/>
  <c r="J47" i="5"/>
  <c r="B48" i="1"/>
  <c r="C48" i="1"/>
  <c r="F48" i="5" s="1"/>
  <c r="J48" i="5"/>
  <c r="B49" i="1"/>
  <c r="C49" i="1"/>
  <c r="F49" i="5" s="1"/>
  <c r="J49" i="5"/>
  <c r="B50" i="1"/>
  <c r="C50" i="1"/>
  <c r="F50" i="5" s="1"/>
  <c r="J50" i="5"/>
  <c r="B51" i="1"/>
  <c r="C51" i="1"/>
  <c r="F51" i="5" s="1"/>
  <c r="J51" i="5"/>
  <c r="B52" i="1"/>
  <c r="C52" i="1"/>
  <c r="F52" i="5" s="1"/>
  <c r="J52" i="5"/>
  <c r="B53" i="1"/>
  <c r="C53" i="1"/>
  <c r="F53" i="5" s="1"/>
  <c r="J53" i="5"/>
  <c r="B54" i="1"/>
  <c r="C54" i="1"/>
  <c r="F54" i="5" s="1"/>
  <c r="J54" i="5"/>
  <c r="B55" i="1"/>
  <c r="C55" i="1"/>
  <c r="F55" i="5" s="1"/>
  <c r="J55" i="5"/>
  <c r="B56" i="1"/>
  <c r="C56" i="1"/>
  <c r="F56" i="5" s="1"/>
  <c r="J56" i="5"/>
  <c r="B57" i="1"/>
  <c r="C57" i="1"/>
  <c r="F57" i="5" s="1"/>
  <c r="J57" i="5"/>
  <c r="B58" i="1"/>
  <c r="C59" i="8" s="1"/>
  <c r="C58" i="1"/>
  <c r="F58" i="5" s="1"/>
  <c r="J58" i="5"/>
  <c r="B59" i="1"/>
  <c r="C59" i="1"/>
  <c r="F59" i="5" s="1"/>
  <c r="J59" i="5"/>
  <c r="B60" i="1"/>
  <c r="C60" i="1"/>
  <c r="F60" i="5" s="1"/>
  <c r="J60" i="5"/>
  <c r="B61" i="1"/>
  <c r="C61" i="1"/>
  <c r="F61" i="5" s="1"/>
  <c r="J61" i="5"/>
  <c r="B62" i="1"/>
  <c r="C62" i="1"/>
  <c r="F62" i="5" s="1"/>
  <c r="J62" i="5"/>
  <c r="B63" i="1"/>
  <c r="C63" i="1"/>
  <c r="F63" i="5" s="1"/>
  <c r="J63" i="5"/>
  <c r="B64" i="1"/>
  <c r="C64" i="1"/>
  <c r="F64" i="5" s="1"/>
  <c r="J64" i="5"/>
  <c r="B65" i="1"/>
  <c r="C65" i="1"/>
  <c r="F65" i="5" s="1"/>
  <c r="J65" i="5"/>
  <c r="B66" i="1"/>
  <c r="C67" i="8" s="1"/>
  <c r="C66" i="1"/>
  <c r="F66" i="5" s="1"/>
  <c r="J66" i="5"/>
  <c r="B67" i="1"/>
  <c r="C67" i="1"/>
  <c r="F67" i="5" s="1"/>
  <c r="J67" i="5"/>
  <c r="B68" i="1"/>
  <c r="C68" i="1"/>
  <c r="F68" i="5" s="1"/>
  <c r="J68" i="5"/>
  <c r="B69" i="1"/>
  <c r="C69" i="1"/>
  <c r="F69" i="5" s="1"/>
  <c r="J69" i="5"/>
  <c r="B70" i="1"/>
  <c r="C70" i="1"/>
  <c r="F70" i="5" s="1"/>
  <c r="J70" i="5"/>
  <c r="B71" i="1"/>
  <c r="C71" i="1"/>
  <c r="F71" i="5" s="1"/>
  <c r="J71" i="5"/>
  <c r="B72" i="1"/>
  <c r="C72" i="1"/>
  <c r="F72" i="5" s="1"/>
  <c r="J72" i="5"/>
  <c r="B73" i="1"/>
  <c r="C73" i="1"/>
  <c r="F73" i="5" s="1"/>
  <c r="J73" i="5"/>
  <c r="B74" i="1"/>
  <c r="C75" i="8" s="1"/>
  <c r="C74" i="1"/>
  <c r="F74" i="5" s="1"/>
  <c r="J74" i="5"/>
  <c r="B75" i="1"/>
  <c r="C75" i="1"/>
  <c r="F75" i="5" s="1"/>
  <c r="J75" i="5"/>
  <c r="B76" i="1"/>
  <c r="C76" i="1"/>
  <c r="F76" i="5" s="1"/>
  <c r="J76" i="5"/>
  <c r="B77" i="1"/>
  <c r="C77" i="1"/>
  <c r="F77" i="5" s="1"/>
  <c r="J77" i="5"/>
  <c r="B78" i="1"/>
  <c r="C78" i="1"/>
  <c r="F78" i="5" s="1"/>
  <c r="J78" i="5"/>
  <c r="B79" i="1"/>
  <c r="C79" i="1"/>
  <c r="F79" i="5" s="1"/>
  <c r="J79" i="5"/>
  <c r="B80" i="1"/>
  <c r="C80" i="1"/>
  <c r="F80" i="5" s="1"/>
  <c r="J80" i="5"/>
  <c r="B81" i="1"/>
  <c r="C81" i="1"/>
  <c r="F81" i="5" s="1"/>
  <c r="J81" i="5"/>
  <c r="B82" i="1"/>
  <c r="C83" i="8" s="1"/>
  <c r="C82" i="1"/>
  <c r="F82" i="5" s="1"/>
  <c r="J82" i="5"/>
  <c r="B83" i="1"/>
  <c r="C83" i="1"/>
  <c r="F83" i="5" s="1"/>
  <c r="J83" i="5"/>
  <c r="B84" i="1"/>
  <c r="C84" i="1"/>
  <c r="F84" i="5" s="1"/>
  <c r="J84" i="5"/>
  <c r="B85" i="1"/>
  <c r="C85" i="1"/>
  <c r="F85" i="5" s="1"/>
  <c r="J85" i="5"/>
  <c r="B86" i="1"/>
  <c r="C86" i="1"/>
  <c r="F86" i="5" s="1"/>
  <c r="J86" i="5"/>
  <c r="B87" i="1"/>
  <c r="C87" i="1"/>
  <c r="F87" i="5" s="1"/>
  <c r="J87" i="5"/>
  <c r="B88" i="1"/>
  <c r="C88" i="1"/>
  <c r="F88" i="5" s="1"/>
  <c r="J88" i="5"/>
  <c r="B89" i="1"/>
  <c r="C89" i="1"/>
  <c r="F89" i="5" s="1"/>
  <c r="J89" i="5"/>
  <c r="B90" i="1"/>
  <c r="C91" i="8" s="1"/>
  <c r="C90" i="1"/>
  <c r="F90" i="5" s="1"/>
  <c r="J90" i="5"/>
  <c r="B91" i="1"/>
  <c r="C91" i="1"/>
  <c r="F91" i="5" s="1"/>
  <c r="J91" i="5"/>
  <c r="B92" i="1"/>
  <c r="C92" i="1"/>
  <c r="F92" i="5" s="1"/>
  <c r="J92" i="5"/>
  <c r="B93" i="1"/>
  <c r="C93" i="1"/>
  <c r="F93" i="5" s="1"/>
  <c r="J93" i="5"/>
  <c r="B94" i="1"/>
  <c r="C94" i="1"/>
  <c r="F94" i="5" s="1"/>
  <c r="J94" i="5"/>
  <c r="B95" i="1"/>
  <c r="C95" i="1"/>
  <c r="F95" i="5" s="1"/>
  <c r="J95" i="5"/>
  <c r="B96" i="1"/>
  <c r="C96" i="1"/>
  <c r="F96" i="5" s="1"/>
  <c r="J96" i="5"/>
  <c r="B97" i="1"/>
  <c r="C97" i="1"/>
  <c r="F97" i="5" s="1"/>
  <c r="J97" i="5"/>
  <c r="B98" i="1"/>
  <c r="C99" i="8" s="1"/>
  <c r="C98" i="1"/>
  <c r="F98" i="5" s="1"/>
  <c r="J98" i="5"/>
  <c r="B99" i="1"/>
  <c r="C99" i="1"/>
  <c r="F99" i="5" s="1"/>
  <c r="J99" i="5"/>
  <c r="B100" i="1"/>
  <c r="C100" i="1"/>
  <c r="F100" i="5" s="1"/>
  <c r="J100" i="5"/>
  <c r="B101" i="1"/>
  <c r="C101" i="1"/>
  <c r="F101" i="5" s="1"/>
  <c r="J101" i="5"/>
  <c r="B102" i="1"/>
  <c r="C102" i="1"/>
  <c r="F102" i="5" s="1"/>
  <c r="J102" i="5"/>
  <c r="B103" i="1"/>
  <c r="C103" i="1"/>
  <c r="F103" i="5" s="1"/>
  <c r="J103" i="5"/>
  <c r="B104" i="1"/>
  <c r="C104" i="1"/>
  <c r="F104" i="5" s="1"/>
  <c r="J104" i="5"/>
  <c r="B105" i="1"/>
  <c r="C105" i="1"/>
  <c r="F105" i="5" s="1"/>
  <c r="J105" i="5"/>
  <c r="B106" i="1"/>
  <c r="C106" i="1"/>
  <c r="F106" i="5" s="1"/>
  <c r="J106" i="5"/>
  <c r="B107" i="1"/>
  <c r="C107" i="1"/>
  <c r="F107" i="5" s="1"/>
  <c r="J107" i="5"/>
  <c r="B108" i="1"/>
  <c r="C108" i="1"/>
  <c r="F108" i="5" s="1"/>
  <c r="J108" i="5"/>
  <c r="B109" i="1"/>
  <c r="C109" i="1"/>
  <c r="F109" i="5" s="1"/>
  <c r="J109" i="5"/>
  <c r="B110" i="1"/>
  <c r="C110" i="1"/>
  <c r="F110" i="5" s="1"/>
  <c r="J110" i="5"/>
  <c r="B111" i="1"/>
  <c r="C111" i="1"/>
  <c r="F111" i="5" s="1"/>
  <c r="J111" i="5"/>
  <c r="B112" i="1"/>
  <c r="C112" i="1"/>
  <c r="F112" i="5" s="1"/>
  <c r="J112" i="5"/>
  <c r="B113" i="1"/>
  <c r="C113" i="1"/>
  <c r="F113" i="5" s="1"/>
  <c r="J113" i="5"/>
  <c r="B114" i="1"/>
  <c r="C114" i="1"/>
  <c r="F114" i="5" s="1"/>
  <c r="J114" i="5"/>
  <c r="B115" i="1"/>
  <c r="C115" i="1"/>
  <c r="F115" i="5" s="1"/>
  <c r="J115" i="5"/>
  <c r="B116" i="1"/>
  <c r="C116" i="1"/>
  <c r="F116" i="5" s="1"/>
  <c r="J116" i="5"/>
  <c r="B117" i="1"/>
  <c r="C117" i="1"/>
  <c r="F117" i="5" s="1"/>
  <c r="J117" i="5"/>
  <c r="B118" i="1"/>
  <c r="C118" i="1"/>
  <c r="F118" i="5" s="1"/>
  <c r="J118" i="5"/>
  <c r="B119" i="1"/>
  <c r="C119" i="1"/>
  <c r="F119" i="5" s="1"/>
  <c r="J119" i="5"/>
  <c r="B120" i="1"/>
  <c r="C120" i="1"/>
  <c r="F120" i="5" s="1"/>
  <c r="J120" i="5"/>
  <c r="B121" i="1"/>
  <c r="C121" i="1"/>
  <c r="F121" i="5" s="1"/>
  <c r="J121" i="5"/>
  <c r="B122" i="1"/>
  <c r="C123" i="8" s="1"/>
  <c r="C122" i="1"/>
  <c r="F122" i="5" s="1"/>
  <c r="J122" i="5"/>
  <c r="B123" i="1"/>
  <c r="C123" i="1"/>
  <c r="F123" i="5" s="1"/>
  <c r="J123" i="5"/>
  <c r="B124" i="1"/>
  <c r="C124" i="1"/>
  <c r="F124" i="5" s="1"/>
  <c r="J124" i="5"/>
  <c r="B125" i="1"/>
  <c r="C125" i="1"/>
  <c r="F125" i="5" s="1"/>
  <c r="J125" i="5"/>
  <c r="B126" i="1"/>
  <c r="C126" i="1"/>
  <c r="F126" i="5" s="1"/>
  <c r="J126" i="5"/>
  <c r="B127" i="1"/>
  <c r="C127" i="1"/>
  <c r="F127" i="5" s="1"/>
  <c r="J127" i="5"/>
  <c r="B128" i="1"/>
  <c r="C128" i="1"/>
  <c r="F128" i="5" s="1"/>
  <c r="J128" i="5"/>
  <c r="B129" i="1"/>
  <c r="C129" i="1"/>
  <c r="F129" i="5" s="1"/>
  <c r="J129" i="5"/>
  <c r="B130" i="1"/>
  <c r="D130" i="5" s="1"/>
  <c r="C130" i="1"/>
  <c r="F130" i="5" s="1"/>
  <c r="J130" i="5"/>
  <c r="B131" i="1"/>
  <c r="C131" i="1"/>
  <c r="F131" i="5" s="1"/>
  <c r="J131" i="5"/>
  <c r="B132" i="1"/>
  <c r="C132" i="1"/>
  <c r="F132" i="5" s="1"/>
  <c r="J132" i="5"/>
  <c r="B133" i="1"/>
  <c r="C133" i="1"/>
  <c r="F133" i="5" s="1"/>
  <c r="J133" i="5"/>
  <c r="B134" i="1"/>
  <c r="C134" i="1"/>
  <c r="F134" i="5" s="1"/>
  <c r="J134" i="5"/>
  <c r="B135" i="1"/>
  <c r="C135" i="1"/>
  <c r="F135" i="5" s="1"/>
  <c r="J135" i="5"/>
  <c r="B136" i="1"/>
  <c r="C136" i="1"/>
  <c r="F136" i="5" s="1"/>
  <c r="J136" i="5"/>
  <c r="B137" i="1"/>
  <c r="C137" i="1"/>
  <c r="F137" i="5" s="1"/>
  <c r="J137" i="5"/>
  <c r="B138" i="1"/>
  <c r="D138" i="5" s="1"/>
  <c r="C138" i="1"/>
  <c r="F138" i="5" s="1"/>
  <c r="J138" i="5"/>
  <c r="B139" i="1"/>
  <c r="C139" i="1"/>
  <c r="F139" i="5" s="1"/>
  <c r="J139" i="5"/>
  <c r="B140" i="1"/>
  <c r="C140" i="1"/>
  <c r="F140" i="5" s="1"/>
  <c r="J140" i="5"/>
  <c r="B141" i="1"/>
  <c r="C141" i="1"/>
  <c r="F141" i="5" s="1"/>
  <c r="J141" i="5"/>
  <c r="B142" i="1"/>
  <c r="C142" i="1"/>
  <c r="F142" i="5" s="1"/>
  <c r="J142" i="5"/>
  <c r="B143" i="1"/>
  <c r="C143" i="1"/>
  <c r="F143" i="5" s="1"/>
  <c r="J143" i="5"/>
  <c r="B144" i="1"/>
  <c r="C144" i="1"/>
  <c r="F144" i="5" s="1"/>
  <c r="J144" i="5"/>
  <c r="B145" i="1"/>
  <c r="C145" i="1"/>
  <c r="F145" i="5" s="1"/>
  <c r="J145" i="5"/>
  <c r="B146" i="1"/>
  <c r="D146" i="5" s="1"/>
  <c r="C146" i="1"/>
  <c r="F146" i="5" s="1"/>
  <c r="J146" i="5"/>
  <c r="B147" i="1"/>
  <c r="C147" i="1"/>
  <c r="F147" i="5" s="1"/>
  <c r="J147" i="5"/>
  <c r="B148" i="1"/>
  <c r="C148" i="1"/>
  <c r="F148" i="5" s="1"/>
  <c r="J148" i="5"/>
  <c r="B149" i="1"/>
  <c r="D149" i="5" s="1"/>
  <c r="C149" i="1"/>
  <c r="F149" i="5" s="1"/>
  <c r="H149" i="5"/>
  <c r="J149" i="5"/>
  <c r="B150" i="1"/>
  <c r="C150" i="1"/>
  <c r="F150" i="5" s="1"/>
  <c r="B151" i="1"/>
  <c r="C151" i="1"/>
  <c r="F151" i="5" s="1"/>
  <c r="H151" i="5"/>
  <c r="J151" i="5"/>
  <c r="B152" i="1"/>
  <c r="D152" i="5" s="1"/>
  <c r="C152" i="1"/>
  <c r="F152" i="5" s="1"/>
  <c r="H152" i="5"/>
  <c r="J152" i="5"/>
  <c r="J2" i="5"/>
  <c r="F2" i="5"/>
  <c r="E3" i="2"/>
  <c r="N213" i="4" l="1"/>
  <c r="Q213" i="4" s="1"/>
  <c r="N186" i="4"/>
  <c r="Q186" i="4" s="1"/>
  <c r="N238" i="4"/>
  <c r="Q238" i="4" s="1"/>
  <c r="N242" i="4"/>
  <c r="Q242" i="4" s="1"/>
  <c r="N228" i="4"/>
  <c r="Q228" i="4" s="1"/>
  <c r="N231" i="4"/>
  <c r="Q231" i="4" s="1"/>
  <c r="N245" i="4"/>
  <c r="Q245" i="4" s="1"/>
  <c r="N214" i="4"/>
  <c r="Q214" i="4" s="1"/>
  <c r="N189" i="4"/>
  <c r="Q189" i="4" s="1"/>
  <c r="N194" i="4"/>
  <c r="Q194" i="4" s="1"/>
  <c r="N209" i="4"/>
  <c r="Q209" i="4" s="1"/>
  <c r="N216" i="4"/>
  <c r="Q216" i="4" s="1"/>
  <c r="N210" i="4"/>
  <c r="Q210" i="4" s="1"/>
  <c r="N185" i="4"/>
  <c r="Q185" i="4" s="1"/>
  <c r="N183" i="4"/>
  <c r="Q183" i="4" s="1"/>
  <c r="N226" i="4"/>
  <c r="Q226" i="4" s="1"/>
  <c r="N202" i="4"/>
  <c r="Q202" i="4" s="1"/>
  <c r="N193" i="4"/>
  <c r="Q193" i="4" s="1"/>
  <c r="N184" i="4"/>
  <c r="Q184" i="4" s="1"/>
  <c r="N240" i="4"/>
  <c r="Q240" i="4" s="1"/>
  <c r="N246" i="4"/>
  <c r="Q246" i="4" s="1"/>
  <c r="N192" i="4"/>
  <c r="Q192" i="4" s="1"/>
  <c r="N239" i="4"/>
  <c r="Q239" i="4" s="1"/>
  <c r="N197" i="4"/>
  <c r="Q197" i="4" s="1"/>
  <c r="N224" i="4"/>
  <c r="Q224" i="4" s="1"/>
  <c r="N198" i="4"/>
  <c r="Q198" i="4" s="1"/>
  <c r="N206" i="4"/>
  <c r="Q206" i="4" s="1"/>
  <c r="N208" i="4"/>
  <c r="Q208" i="4" s="1"/>
  <c r="N234" i="4"/>
  <c r="Q234" i="4" s="1"/>
  <c r="N188" i="4"/>
  <c r="Q188" i="4" s="1"/>
  <c r="N223" i="4"/>
  <c r="Q223" i="4" s="1"/>
  <c r="N218" i="4"/>
  <c r="Q218" i="4" s="1"/>
  <c r="N230" i="4"/>
  <c r="Q230" i="4" s="1"/>
  <c r="N232" i="4"/>
  <c r="Q232" i="4" s="1"/>
  <c r="N200" i="4"/>
  <c r="Q200" i="4" s="1"/>
  <c r="FB160" i="12"/>
  <c r="FC160" i="12" s="1"/>
  <c r="FB168" i="12"/>
  <c r="FC168" i="12" s="1"/>
  <c r="FB176" i="12"/>
  <c r="FC176" i="12" s="1"/>
  <c r="FB156" i="12"/>
  <c r="FC156" i="12" s="1"/>
  <c r="FB164" i="12"/>
  <c r="FC164" i="12" s="1"/>
  <c r="FB172" i="12"/>
  <c r="FC172" i="12" s="1"/>
  <c r="G150" i="5"/>
  <c r="G152" i="5"/>
  <c r="FB165" i="12"/>
  <c r="FC165" i="12" s="1"/>
  <c r="FB181" i="12"/>
  <c r="FC181" i="12" s="1"/>
  <c r="K25" i="5"/>
  <c r="K163" i="5"/>
  <c r="K171" i="5"/>
  <c r="K4" i="5"/>
  <c r="K179" i="5"/>
  <c r="K155" i="5"/>
  <c r="K147" i="5"/>
  <c r="K139" i="5"/>
  <c r="K131" i="5"/>
  <c r="K123" i="5"/>
  <c r="K115" i="5"/>
  <c r="K107" i="5"/>
  <c r="K99" i="5"/>
  <c r="K91" i="5"/>
  <c r="K83" i="5"/>
  <c r="K75" i="5"/>
  <c r="K67" i="5"/>
  <c r="K59" i="5"/>
  <c r="K51" i="5"/>
  <c r="K43" i="5"/>
  <c r="K35" i="5"/>
  <c r="K27" i="5"/>
  <c r="K19" i="5"/>
  <c r="K11" i="5"/>
  <c r="K178" i="5"/>
  <c r="K170" i="5"/>
  <c r="K162" i="5"/>
  <c r="K154" i="5"/>
  <c r="K146" i="5"/>
  <c r="K138" i="5"/>
  <c r="K130" i="5"/>
  <c r="K122" i="5"/>
  <c r="K114" i="5"/>
  <c r="K106" i="5"/>
  <c r="K98" i="5"/>
  <c r="K90" i="5"/>
  <c r="K82" i="5"/>
  <c r="K74" i="5"/>
  <c r="K66" i="5"/>
  <c r="K58" i="5"/>
  <c r="K50" i="5"/>
  <c r="K42" i="5"/>
  <c r="K34" i="5"/>
  <c r="K26" i="5"/>
  <c r="K18" i="5"/>
  <c r="K10" i="5"/>
  <c r="K177" i="5"/>
  <c r="K161" i="5"/>
  <c r="K137" i="5"/>
  <c r="K121" i="5"/>
  <c r="K97" i="5"/>
  <c r="K81" i="5"/>
  <c r="K57" i="5"/>
  <c r="K9" i="5"/>
  <c r="K2" i="5"/>
  <c r="K176" i="5"/>
  <c r="K168" i="5"/>
  <c r="K160" i="5"/>
  <c r="K152" i="5"/>
  <c r="K144" i="5"/>
  <c r="K136" i="5"/>
  <c r="K128" i="5"/>
  <c r="K120" i="5"/>
  <c r="K112" i="5"/>
  <c r="K104" i="5"/>
  <c r="K96" i="5"/>
  <c r="K88" i="5"/>
  <c r="K80" i="5"/>
  <c r="K72" i="5"/>
  <c r="K64" i="5"/>
  <c r="K56" i="5"/>
  <c r="K48" i="5"/>
  <c r="K40" i="5"/>
  <c r="K32" i="5"/>
  <c r="K24" i="5"/>
  <c r="K16" i="5"/>
  <c r="K8" i="5"/>
  <c r="K153" i="5"/>
  <c r="K105" i="5"/>
  <c r="K17" i="5"/>
  <c r="K3" i="5"/>
  <c r="K175" i="5"/>
  <c r="K167" i="5"/>
  <c r="K159" i="5"/>
  <c r="K151" i="5"/>
  <c r="K143" i="5"/>
  <c r="K135" i="5"/>
  <c r="K127" i="5"/>
  <c r="K119" i="5"/>
  <c r="K111" i="5"/>
  <c r="K103" i="5"/>
  <c r="K95" i="5"/>
  <c r="K87" i="5"/>
  <c r="K79" i="5"/>
  <c r="K71" i="5"/>
  <c r="K63" i="5"/>
  <c r="K55" i="5"/>
  <c r="K47" i="5"/>
  <c r="K39" i="5"/>
  <c r="K31" i="5"/>
  <c r="K23" i="5"/>
  <c r="K15" i="5"/>
  <c r="K7" i="5"/>
  <c r="K33" i="5"/>
  <c r="K182" i="5"/>
  <c r="K174" i="5"/>
  <c r="K166" i="5"/>
  <c r="K158" i="5"/>
  <c r="K150" i="5"/>
  <c r="K142" i="5"/>
  <c r="K134" i="5"/>
  <c r="K126" i="5"/>
  <c r="K118" i="5"/>
  <c r="K110" i="5"/>
  <c r="K102" i="5"/>
  <c r="K94" i="5"/>
  <c r="K86" i="5"/>
  <c r="K78" i="5"/>
  <c r="K70" i="5"/>
  <c r="K62" i="5"/>
  <c r="K54" i="5"/>
  <c r="K46" i="5"/>
  <c r="K38" i="5"/>
  <c r="K30" i="5"/>
  <c r="K22" i="5"/>
  <c r="K14" i="5"/>
  <c r="K6" i="5"/>
  <c r="K181" i="5"/>
  <c r="K173" i="5"/>
  <c r="K165" i="5"/>
  <c r="K157" i="5"/>
  <c r="K149" i="5"/>
  <c r="K141" i="5"/>
  <c r="K133" i="5"/>
  <c r="K125" i="5"/>
  <c r="K117" i="5"/>
  <c r="K109" i="5"/>
  <c r="K101" i="5"/>
  <c r="K93" i="5"/>
  <c r="K85" i="5"/>
  <c r="K77" i="5"/>
  <c r="K69" i="5"/>
  <c r="K61" i="5"/>
  <c r="K53" i="5"/>
  <c r="K45" i="5"/>
  <c r="K37" i="5"/>
  <c r="K29" i="5"/>
  <c r="K21" i="5"/>
  <c r="K13" i="5"/>
  <c r="K5" i="5"/>
  <c r="K169" i="5"/>
  <c r="K145" i="5"/>
  <c r="K129" i="5"/>
  <c r="K113" i="5"/>
  <c r="K89" i="5"/>
  <c r="K73" i="5"/>
  <c r="K65" i="5"/>
  <c r="K49" i="5"/>
  <c r="K41" i="5"/>
  <c r="K180" i="5"/>
  <c r="K172" i="5"/>
  <c r="K164" i="5"/>
  <c r="K156" i="5"/>
  <c r="K148" i="5"/>
  <c r="K140" i="5"/>
  <c r="K132" i="5"/>
  <c r="K124" i="5"/>
  <c r="K116" i="5"/>
  <c r="K108" i="5"/>
  <c r="K100" i="5"/>
  <c r="K92" i="5"/>
  <c r="K84" i="5"/>
  <c r="K76" i="5"/>
  <c r="K68" i="5"/>
  <c r="K60" i="5"/>
  <c r="K52" i="5"/>
  <c r="K44" i="5"/>
  <c r="K36" i="5"/>
  <c r="K28" i="5"/>
  <c r="K20" i="5"/>
  <c r="K12" i="5"/>
  <c r="G144" i="5"/>
  <c r="G136" i="5"/>
  <c r="G128" i="5"/>
  <c r="G118" i="5"/>
  <c r="G110" i="5"/>
  <c r="G100" i="5"/>
  <c r="G92" i="5"/>
  <c r="G84" i="5"/>
  <c r="G74" i="5"/>
  <c r="G70" i="5"/>
  <c r="G62" i="5"/>
  <c r="G56" i="5"/>
  <c r="G48" i="5"/>
  <c r="G38" i="5"/>
  <c r="G30" i="5"/>
  <c r="G22" i="5"/>
  <c r="G175" i="5"/>
  <c r="G169" i="5"/>
  <c r="G165" i="5"/>
  <c r="G161" i="5"/>
  <c r="G155" i="5"/>
  <c r="G2" i="5"/>
  <c r="G145" i="5"/>
  <c r="G137" i="5"/>
  <c r="G129" i="5"/>
  <c r="G119" i="5"/>
  <c r="G117" i="5"/>
  <c r="G109" i="5"/>
  <c r="G101" i="5"/>
  <c r="G91" i="5"/>
  <c r="G85" i="5"/>
  <c r="G77" i="5"/>
  <c r="G69" i="5"/>
  <c r="G61" i="5"/>
  <c r="G53" i="5"/>
  <c r="G45" i="5"/>
  <c r="G37" i="5"/>
  <c r="G29" i="5"/>
  <c r="G21" i="5"/>
  <c r="G19" i="5"/>
  <c r="G17" i="5"/>
  <c r="G15" i="5"/>
  <c r="G13" i="5"/>
  <c r="G11" i="5"/>
  <c r="G9" i="5"/>
  <c r="G7" i="5"/>
  <c r="G5" i="5"/>
  <c r="G3" i="5"/>
  <c r="G151" i="5"/>
  <c r="G143" i="5"/>
  <c r="G135" i="5"/>
  <c r="G127" i="5"/>
  <c r="G121" i="5"/>
  <c r="G115" i="5"/>
  <c r="G107" i="5"/>
  <c r="G99" i="5"/>
  <c r="G93" i="5"/>
  <c r="G83" i="5"/>
  <c r="G75" i="5"/>
  <c r="G67" i="5"/>
  <c r="G59" i="5"/>
  <c r="G51" i="5"/>
  <c r="G41" i="5"/>
  <c r="G33" i="5"/>
  <c r="G25" i="5"/>
  <c r="G180" i="5"/>
  <c r="G166" i="5"/>
  <c r="G154" i="5"/>
  <c r="G146" i="5"/>
  <c r="G147" i="5"/>
  <c r="G139" i="5"/>
  <c r="G131" i="5"/>
  <c r="G125" i="5"/>
  <c r="G111" i="5"/>
  <c r="G103" i="5"/>
  <c r="G95" i="5"/>
  <c r="G87" i="5"/>
  <c r="G81" i="5"/>
  <c r="G71" i="5"/>
  <c r="G63" i="5"/>
  <c r="G55" i="5"/>
  <c r="G47" i="5"/>
  <c r="G39" i="5"/>
  <c r="G31" i="5"/>
  <c r="G23" i="5"/>
  <c r="G182" i="5"/>
  <c r="G176" i="5"/>
  <c r="G174" i="5"/>
  <c r="G170" i="5"/>
  <c r="G164" i="5"/>
  <c r="G160" i="5"/>
  <c r="G156" i="5"/>
  <c r="E180" i="5"/>
  <c r="E176" i="5"/>
  <c r="E172" i="5"/>
  <c r="E168" i="5"/>
  <c r="E156" i="5"/>
  <c r="G148" i="5"/>
  <c r="G149" i="5"/>
  <c r="G141" i="5"/>
  <c r="G133" i="5"/>
  <c r="G123" i="5"/>
  <c r="G113" i="5"/>
  <c r="G105" i="5"/>
  <c r="G97" i="5"/>
  <c r="G89" i="5"/>
  <c r="G79" i="5"/>
  <c r="G73" i="5"/>
  <c r="G65" i="5"/>
  <c r="G57" i="5"/>
  <c r="G49" i="5"/>
  <c r="G43" i="5"/>
  <c r="G35" i="5"/>
  <c r="G27" i="5"/>
  <c r="G178" i="5"/>
  <c r="G172" i="5"/>
  <c r="G168" i="5"/>
  <c r="G162" i="5"/>
  <c r="G158" i="5"/>
  <c r="G142" i="5"/>
  <c r="G134" i="5"/>
  <c r="G126" i="5"/>
  <c r="G114" i="5"/>
  <c r="G112" i="5"/>
  <c r="G104" i="5"/>
  <c r="G94" i="5"/>
  <c r="G88" i="5"/>
  <c r="G80" i="5"/>
  <c r="G72" i="5"/>
  <c r="G64" i="5"/>
  <c r="G54" i="5"/>
  <c r="G46" i="5"/>
  <c r="G40" i="5"/>
  <c r="G32" i="5"/>
  <c r="G24" i="5"/>
  <c r="G16" i="5"/>
  <c r="G14" i="5"/>
  <c r="G12" i="5"/>
  <c r="G10" i="5"/>
  <c r="G8" i="5"/>
  <c r="G6" i="5"/>
  <c r="G4" i="5"/>
  <c r="G138" i="5"/>
  <c r="G132" i="5"/>
  <c r="G124" i="5"/>
  <c r="G116" i="5"/>
  <c r="G108" i="5"/>
  <c r="G102" i="5"/>
  <c r="G96" i="5"/>
  <c r="G86" i="5"/>
  <c r="G76" i="5"/>
  <c r="G66" i="5"/>
  <c r="G58" i="5"/>
  <c r="G52" i="5"/>
  <c r="G44" i="5"/>
  <c r="G36" i="5"/>
  <c r="G28" i="5"/>
  <c r="G20" i="5"/>
  <c r="G179" i="5"/>
  <c r="G171" i="5"/>
  <c r="G159" i="5"/>
  <c r="G153" i="5"/>
  <c r="G140" i="5"/>
  <c r="G130" i="5"/>
  <c r="G122" i="5"/>
  <c r="G120" i="5"/>
  <c r="G106" i="5"/>
  <c r="G98" i="5"/>
  <c r="G90" i="5"/>
  <c r="G82" i="5"/>
  <c r="G78" i="5"/>
  <c r="G68" i="5"/>
  <c r="G60" i="5"/>
  <c r="G50" i="5"/>
  <c r="G42" i="5"/>
  <c r="G34" i="5"/>
  <c r="G26" i="5"/>
  <c r="G18" i="5"/>
  <c r="G181" i="5"/>
  <c r="G177" i="5"/>
  <c r="G173" i="5"/>
  <c r="G167" i="5"/>
  <c r="G163" i="5"/>
  <c r="G157" i="5"/>
  <c r="E181" i="5"/>
  <c r="E173" i="5"/>
  <c r="E167" i="5"/>
  <c r="E165" i="5"/>
  <c r="E163" i="5"/>
  <c r="E157" i="5"/>
  <c r="E161" i="5"/>
  <c r="C182" i="8"/>
  <c r="FB182" i="8" s="1"/>
  <c r="FC182" i="8" s="1"/>
  <c r="C178" i="8"/>
  <c r="FB178" i="8" s="1"/>
  <c r="FC178" i="8" s="1"/>
  <c r="C174" i="8"/>
  <c r="FB174" i="8" s="1"/>
  <c r="FC174" i="8" s="1"/>
  <c r="C170" i="8"/>
  <c r="FB170" i="8" s="1"/>
  <c r="FC170" i="8" s="1"/>
  <c r="C166" i="8"/>
  <c r="FB166" i="8" s="1"/>
  <c r="FC166" i="8" s="1"/>
  <c r="C162" i="8"/>
  <c r="FB162" i="8" s="1"/>
  <c r="FC162" i="8" s="1"/>
  <c r="C158" i="8"/>
  <c r="FB158" i="8" s="1"/>
  <c r="FC158" i="8" s="1"/>
  <c r="C154" i="8"/>
  <c r="FB154" i="8" s="1"/>
  <c r="FC154" i="8" s="1"/>
  <c r="D181" i="5"/>
  <c r="D177" i="5"/>
  <c r="D173" i="5"/>
  <c r="D169" i="5"/>
  <c r="D165" i="5"/>
  <c r="D157" i="5"/>
  <c r="D153" i="5"/>
  <c r="C181" i="8"/>
  <c r="FB181" i="8" s="1"/>
  <c r="FC181" i="8" s="1"/>
  <c r="C177" i="8"/>
  <c r="FB177" i="8" s="1"/>
  <c r="FC177" i="8" s="1"/>
  <c r="C173" i="8"/>
  <c r="FB173" i="8" s="1"/>
  <c r="FC173" i="8" s="1"/>
  <c r="C169" i="8"/>
  <c r="FB169" i="8" s="1"/>
  <c r="FC169" i="8" s="1"/>
  <c r="C165" i="8"/>
  <c r="FB165" i="8" s="1"/>
  <c r="FC165" i="8" s="1"/>
  <c r="C161" i="8"/>
  <c r="FB161" i="8" s="1"/>
  <c r="FC161" i="8" s="1"/>
  <c r="C157" i="8"/>
  <c r="FB157" i="8" s="1"/>
  <c r="FC157" i="8" s="1"/>
  <c r="D151" i="5"/>
  <c r="D180" i="5"/>
  <c r="D176" i="5"/>
  <c r="D172" i="5"/>
  <c r="D168" i="5"/>
  <c r="D156" i="5"/>
  <c r="D150" i="5"/>
  <c r="C180" i="8"/>
  <c r="FB180" i="8" s="1"/>
  <c r="FC180" i="8" s="1"/>
  <c r="C176" i="8"/>
  <c r="FB176" i="8" s="1"/>
  <c r="FC176" i="8" s="1"/>
  <c r="C172" i="8"/>
  <c r="FB172" i="8" s="1"/>
  <c r="FC172" i="8" s="1"/>
  <c r="C168" i="8"/>
  <c r="FB168" i="8" s="1"/>
  <c r="FC168" i="8" s="1"/>
  <c r="C164" i="8"/>
  <c r="FB164" i="8" s="1"/>
  <c r="FC164" i="8" s="1"/>
  <c r="C160" i="8"/>
  <c r="FB160" i="8" s="1"/>
  <c r="FC160" i="8" s="1"/>
  <c r="C156" i="8"/>
  <c r="FB156" i="8" s="1"/>
  <c r="FC156" i="8" s="1"/>
  <c r="D167" i="5"/>
  <c r="D163" i="5"/>
  <c r="C183" i="8"/>
  <c r="FB183" i="8" s="1"/>
  <c r="FC183" i="8" s="1"/>
  <c r="C179" i="8"/>
  <c r="FB179" i="8" s="1"/>
  <c r="FC179" i="8" s="1"/>
  <c r="C175" i="8"/>
  <c r="FB175" i="8" s="1"/>
  <c r="FC175" i="8" s="1"/>
  <c r="C171" i="8"/>
  <c r="FB171" i="8" s="1"/>
  <c r="FC171" i="8" s="1"/>
  <c r="C167" i="8"/>
  <c r="FB167" i="8" s="1"/>
  <c r="FC167" i="8" s="1"/>
  <c r="C163" i="8"/>
  <c r="FB163" i="8" s="1"/>
  <c r="FC163" i="8" s="1"/>
  <c r="C159" i="8"/>
  <c r="FB159" i="8" s="1"/>
  <c r="FC159" i="8" s="1"/>
  <c r="C155" i="8"/>
  <c r="FB155" i="8" s="1"/>
  <c r="FC155" i="8" s="1"/>
  <c r="C183" i="12"/>
  <c r="FB183" i="12" s="1"/>
  <c r="FC183" i="12" s="1"/>
  <c r="C167" i="12"/>
  <c r="FB167" i="12" s="1"/>
  <c r="FC167" i="12" s="1"/>
  <c r="C155" i="12"/>
  <c r="FB155" i="12" s="1"/>
  <c r="FC155" i="12" s="1"/>
  <c r="H154" i="5"/>
  <c r="H175" i="5"/>
  <c r="H167" i="5"/>
  <c r="H159" i="5"/>
  <c r="C171" i="12"/>
  <c r="FB171" i="12" s="1"/>
  <c r="FC171" i="12" s="1"/>
  <c r="C163" i="12"/>
  <c r="FB163" i="12" s="1"/>
  <c r="FC163" i="12" s="1"/>
  <c r="H178" i="5"/>
  <c r="H170" i="5"/>
  <c r="C182" i="12"/>
  <c r="FB182" i="12" s="1"/>
  <c r="FC182" i="12" s="1"/>
  <c r="C178" i="12"/>
  <c r="FB178" i="12" s="1"/>
  <c r="FC178" i="12" s="1"/>
  <c r="C174" i="12"/>
  <c r="FB174" i="12" s="1"/>
  <c r="FC174" i="12" s="1"/>
  <c r="C170" i="12"/>
  <c r="FB170" i="12" s="1"/>
  <c r="FC170" i="12" s="1"/>
  <c r="C166" i="12"/>
  <c r="FB166" i="12" s="1"/>
  <c r="FC166" i="12" s="1"/>
  <c r="C162" i="12"/>
  <c r="FB162" i="12" s="1"/>
  <c r="FC162" i="12" s="1"/>
  <c r="C158" i="12"/>
  <c r="FB158" i="12" s="1"/>
  <c r="FC158" i="12" s="1"/>
  <c r="C154" i="12"/>
  <c r="FB154" i="12" s="1"/>
  <c r="FC154" i="12" s="1"/>
  <c r="H180" i="5"/>
  <c r="H172" i="5"/>
  <c r="H164" i="5"/>
  <c r="H156" i="5"/>
  <c r="C175" i="12"/>
  <c r="FB175" i="12" s="1"/>
  <c r="FC175" i="12" s="1"/>
  <c r="C159" i="12"/>
  <c r="FB159" i="12" s="1"/>
  <c r="FC159" i="12" s="1"/>
  <c r="H162" i="5"/>
  <c r="H177" i="5"/>
  <c r="H161" i="5"/>
  <c r="C177" i="12"/>
  <c r="FB177" i="12" s="1"/>
  <c r="FC177" i="12" s="1"/>
  <c r="C173" i="12"/>
  <c r="FB173" i="12" s="1"/>
  <c r="FC173" i="12" s="1"/>
  <c r="C169" i="12"/>
  <c r="FB169" i="12" s="1"/>
  <c r="FC169" i="12" s="1"/>
  <c r="C161" i="12"/>
  <c r="FB161" i="12" s="1"/>
  <c r="FC161" i="12" s="1"/>
  <c r="C157" i="12"/>
  <c r="FB157" i="12" s="1"/>
  <c r="FC157" i="12" s="1"/>
  <c r="H182" i="5"/>
  <c r="H166" i="5"/>
  <c r="C3" i="12"/>
  <c r="H150" i="5"/>
  <c r="H179" i="5"/>
  <c r="H171" i="5"/>
  <c r="H163" i="5"/>
  <c r="H155" i="5"/>
  <c r="C180" i="12"/>
  <c r="FB180" i="12" s="1"/>
  <c r="FC180" i="12" s="1"/>
  <c r="H168" i="5"/>
  <c r="E177" i="5"/>
  <c r="E169" i="5"/>
  <c r="E153" i="5"/>
  <c r="D2" i="5"/>
  <c r="C3" i="8"/>
  <c r="C152" i="12"/>
  <c r="C150" i="12"/>
  <c r="H147" i="5"/>
  <c r="C148" i="12"/>
  <c r="C146" i="12"/>
  <c r="H145" i="5"/>
  <c r="H143" i="5"/>
  <c r="C144" i="12"/>
  <c r="H141" i="5"/>
  <c r="C142" i="12"/>
  <c r="H139" i="5"/>
  <c r="C140" i="12"/>
  <c r="H137" i="5"/>
  <c r="C138" i="12"/>
  <c r="H135" i="5"/>
  <c r="C136" i="12"/>
  <c r="H133" i="5"/>
  <c r="C134" i="12"/>
  <c r="H131" i="5"/>
  <c r="C132" i="12"/>
  <c r="H129" i="5"/>
  <c r="C130" i="12"/>
  <c r="H127" i="5"/>
  <c r="C128" i="12"/>
  <c r="H125" i="5"/>
  <c r="C126" i="12"/>
  <c r="H123" i="5"/>
  <c r="C124" i="12"/>
  <c r="C122" i="12"/>
  <c r="H121" i="5"/>
  <c r="H119" i="5"/>
  <c r="C120" i="12"/>
  <c r="H117" i="5"/>
  <c r="C118" i="12"/>
  <c r="H115" i="5"/>
  <c r="C116" i="12"/>
  <c r="C114" i="12"/>
  <c r="H113" i="5"/>
  <c r="H111" i="5"/>
  <c r="C112" i="12"/>
  <c r="H109" i="5"/>
  <c r="C110" i="12"/>
  <c r="H107" i="5"/>
  <c r="C108" i="12"/>
  <c r="H105" i="5"/>
  <c r="C106" i="12"/>
  <c r="H103" i="5"/>
  <c r="C104" i="12"/>
  <c r="H101" i="5"/>
  <c r="C102" i="12"/>
  <c r="H99" i="5"/>
  <c r="C100" i="12"/>
  <c r="H97" i="5"/>
  <c r="C98" i="12"/>
  <c r="H95" i="5"/>
  <c r="C96" i="12"/>
  <c r="H93" i="5"/>
  <c r="C94" i="12"/>
  <c r="H91" i="5"/>
  <c r="C92" i="12"/>
  <c r="C90" i="12"/>
  <c r="H89" i="5"/>
  <c r="H87" i="5"/>
  <c r="C88" i="12"/>
  <c r="H85" i="5"/>
  <c r="C86" i="12"/>
  <c r="H83" i="5"/>
  <c r="C84" i="12"/>
  <c r="C82" i="12"/>
  <c r="H81" i="5"/>
  <c r="H79" i="5"/>
  <c r="C80" i="12"/>
  <c r="H77" i="5"/>
  <c r="C78" i="12"/>
  <c r="H75" i="5"/>
  <c r="C76" i="12"/>
  <c r="H73" i="5"/>
  <c r="C74" i="12"/>
  <c r="H71" i="5"/>
  <c r="C72" i="12"/>
  <c r="C70" i="12"/>
  <c r="H69" i="5"/>
  <c r="H67" i="5"/>
  <c r="C68" i="12"/>
  <c r="H65" i="5"/>
  <c r="C66" i="12"/>
  <c r="H63" i="5"/>
  <c r="C64" i="12"/>
  <c r="C62" i="12"/>
  <c r="H61" i="5"/>
  <c r="H59" i="5"/>
  <c r="C60" i="12"/>
  <c r="C58" i="12"/>
  <c r="H57" i="5"/>
  <c r="H55" i="5"/>
  <c r="C56" i="12"/>
  <c r="C54" i="12"/>
  <c r="H53" i="5"/>
  <c r="H51" i="5"/>
  <c r="C52" i="12"/>
  <c r="H49" i="5"/>
  <c r="C50" i="12"/>
  <c r="H47" i="5"/>
  <c r="C48" i="12"/>
  <c r="C46" i="12"/>
  <c r="H45" i="5"/>
  <c r="H43" i="5"/>
  <c r="C44" i="12"/>
  <c r="H41" i="5"/>
  <c r="C42" i="12"/>
  <c r="H39" i="5"/>
  <c r="C40" i="12"/>
  <c r="C38" i="12"/>
  <c r="H37" i="5"/>
  <c r="H35" i="5"/>
  <c r="C36" i="12"/>
  <c r="H33" i="5"/>
  <c r="C34" i="12"/>
  <c r="H31" i="5"/>
  <c r="C32" i="12"/>
  <c r="C30" i="12"/>
  <c r="H29" i="5"/>
  <c r="H27" i="5"/>
  <c r="C28" i="12"/>
  <c r="C26" i="12"/>
  <c r="H25" i="5"/>
  <c r="H23" i="5"/>
  <c r="C24" i="12"/>
  <c r="C22" i="12"/>
  <c r="H21" i="5"/>
  <c r="H19" i="5"/>
  <c r="C20" i="12"/>
  <c r="C18" i="12"/>
  <c r="H17" i="5"/>
  <c r="H15" i="5"/>
  <c r="C16" i="12"/>
  <c r="C14" i="12"/>
  <c r="H13" i="5"/>
  <c r="H11" i="5"/>
  <c r="C12" i="12"/>
  <c r="C10" i="12"/>
  <c r="H9" i="5"/>
  <c r="H7" i="5"/>
  <c r="C8" i="12"/>
  <c r="C6" i="12"/>
  <c r="H5" i="5"/>
  <c r="H3" i="5"/>
  <c r="C4" i="12"/>
  <c r="C152" i="8"/>
  <c r="C150" i="8"/>
  <c r="D147" i="5"/>
  <c r="C148" i="8"/>
  <c r="D145" i="5"/>
  <c r="C146" i="8"/>
  <c r="D143" i="5"/>
  <c r="C144" i="8"/>
  <c r="D141" i="5"/>
  <c r="C142" i="8"/>
  <c r="D139" i="5"/>
  <c r="C140" i="8"/>
  <c r="D137" i="5"/>
  <c r="C138" i="8"/>
  <c r="D135" i="5"/>
  <c r="C136" i="8"/>
  <c r="D133" i="5"/>
  <c r="C134" i="8"/>
  <c r="C132" i="8"/>
  <c r="D131" i="5"/>
  <c r="D129" i="5"/>
  <c r="C130" i="8"/>
  <c r="D127" i="5"/>
  <c r="C128" i="8"/>
  <c r="D125" i="5"/>
  <c r="C126" i="8"/>
  <c r="C124" i="8"/>
  <c r="D123" i="5"/>
  <c r="D121" i="5"/>
  <c r="C122" i="8"/>
  <c r="D119" i="5"/>
  <c r="C120" i="8"/>
  <c r="D117" i="5"/>
  <c r="C118" i="8"/>
  <c r="C116" i="8"/>
  <c r="D115" i="5"/>
  <c r="D113" i="5"/>
  <c r="C114" i="8"/>
  <c r="D111" i="5"/>
  <c r="C112" i="8"/>
  <c r="D109" i="5"/>
  <c r="C110" i="8"/>
  <c r="C108" i="8"/>
  <c r="D107" i="5"/>
  <c r="D105" i="5"/>
  <c r="C106" i="8"/>
  <c r="D103" i="5"/>
  <c r="C104" i="8"/>
  <c r="D101" i="5"/>
  <c r="C102" i="8"/>
  <c r="D99" i="5"/>
  <c r="C100" i="8"/>
  <c r="D97" i="5"/>
  <c r="C98" i="8"/>
  <c r="D95" i="5"/>
  <c r="C96" i="8"/>
  <c r="D93" i="5"/>
  <c r="C94" i="8"/>
  <c r="D91" i="5"/>
  <c r="C92" i="8"/>
  <c r="D89" i="5"/>
  <c r="C90" i="8"/>
  <c r="D87" i="5"/>
  <c r="C88" i="8"/>
  <c r="D85" i="5"/>
  <c r="C86" i="8"/>
  <c r="D83" i="5"/>
  <c r="C84" i="8"/>
  <c r="D81" i="5"/>
  <c r="C82" i="8"/>
  <c r="D79" i="5"/>
  <c r="C80" i="8"/>
  <c r="D77" i="5"/>
  <c r="C78" i="8"/>
  <c r="D75" i="5"/>
  <c r="C76" i="8"/>
  <c r="D73" i="5"/>
  <c r="C74" i="8"/>
  <c r="D71" i="5"/>
  <c r="C72" i="8"/>
  <c r="D69" i="5"/>
  <c r="C70" i="8"/>
  <c r="C68" i="8"/>
  <c r="D67" i="5"/>
  <c r="D65" i="5"/>
  <c r="C66" i="8"/>
  <c r="D63" i="5"/>
  <c r="C64" i="8"/>
  <c r="D61" i="5"/>
  <c r="C62" i="8"/>
  <c r="C60" i="8"/>
  <c r="D59" i="5"/>
  <c r="D57" i="5"/>
  <c r="C58" i="8"/>
  <c r="D55" i="5"/>
  <c r="C56" i="8"/>
  <c r="D53" i="5"/>
  <c r="C54" i="8"/>
  <c r="C52" i="8"/>
  <c r="D51" i="5"/>
  <c r="D49" i="5"/>
  <c r="C50" i="8"/>
  <c r="D47" i="5"/>
  <c r="C48" i="8"/>
  <c r="D45" i="5"/>
  <c r="C46" i="8"/>
  <c r="C44" i="8"/>
  <c r="D43" i="5"/>
  <c r="D41" i="5"/>
  <c r="C42" i="8"/>
  <c r="D39" i="5"/>
  <c r="C40" i="8"/>
  <c r="D37" i="5"/>
  <c r="C38" i="8"/>
  <c r="D35" i="5"/>
  <c r="C36" i="8"/>
  <c r="D33" i="5"/>
  <c r="C34" i="8"/>
  <c r="D31" i="5"/>
  <c r="C32" i="8"/>
  <c r="D29" i="5"/>
  <c r="C30" i="8"/>
  <c r="D27" i="5"/>
  <c r="C28" i="8"/>
  <c r="D25" i="5"/>
  <c r="C26" i="8"/>
  <c r="D23" i="5"/>
  <c r="C24" i="8"/>
  <c r="D21" i="5"/>
  <c r="C22" i="8"/>
  <c r="D19" i="5"/>
  <c r="C20" i="8"/>
  <c r="D17" i="5"/>
  <c r="C18" i="8"/>
  <c r="D15" i="5"/>
  <c r="C16" i="8"/>
  <c r="D13" i="5"/>
  <c r="C14" i="8"/>
  <c r="D11" i="5"/>
  <c r="C12" i="8"/>
  <c r="D9" i="5"/>
  <c r="C10" i="8"/>
  <c r="D7" i="5"/>
  <c r="C8" i="8"/>
  <c r="D5" i="5"/>
  <c r="C6" i="8"/>
  <c r="D3" i="5"/>
  <c r="C4" i="8"/>
  <c r="C147" i="8"/>
  <c r="B2" i="4"/>
  <c r="C139" i="8"/>
  <c r="C153" i="12"/>
  <c r="C151" i="12"/>
  <c r="H148" i="5"/>
  <c r="C149" i="12"/>
  <c r="C147" i="12"/>
  <c r="H146" i="5"/>
  <c r="H144" i="5"/>
  <c r="C145" i="12"/>
  <c r="H142" i="5"/>
  <c r="C143" i="12"/>
  <c r="H140" i="5"/>
  <c r="C141" i="12"/>
  <c r="H138" i="5"/>
  <c r="C139" i="12"/>
  <c r="H136" i="5"/>
  <c r="C137" i="12"/>
  <c r="H134" i="5"/>
  <c r="C135" i="12"/>
  <c r="H132" i="5"/>
  <c r="C133" i="12"/>
  <c r="H130" i="5"/>
  <c r="C131" i="12"/>
  <c r="H128" i="5"/>
  <c r="C129" i="12"/>
  <c r="H126" i="5"/>
  <c r="C127" i="12"/>
  <c r="H124" i="5"/>
  <c r="C125" i="12"/>
  <c r="C123" i="12"/>
  <c r="H122" i="5"/>
  <c r="H120" i="5"/>
  <c r="C121" i="12"/>
  <c r="H118" i="5"/>
  <c r="C119" i="12"/>
  <c r="H116" i="5"/>
  <c r="C117" i="12"/>
  <c r="C115" i="12"/>
  <c r="H114" i="5"/>
  <c r="H112" i="5"/>
  <c r="C113" i="12"/>
  <c r="H110" i="5"/>
  <c r="C111" i="12"/>
  <c r="H108" i="5"/>
  <c r="C109" i="12"/>
  <c r="H106" i="5"/>
  <c r="C107" i="12"/>
  <c r="H104" i="5"/>
  <c r="C105" i="12"/>
  <c r="H102" i="5"/>
  <c r="C103" i="12"/>
  <c r="H100" i="5"/>
  <c r="C101" i="12"/>
  <c r="H98" i="5"/>
  <c r="C99" i="12"/>
  <c r="H96" i="5"/>
  <c r="C97" i="12"/>
  <c r="H94" i="5"/>
  <c r="C95" i="12"/>
  <c r="H92" i="5"/>
  <c r="C93" i="12"/>
  <c r="C91" i="12"/>
  <c r="H90" i="5"/>
  <c r="H88" i="5"/>
  <c r="C89" i="12"/>
  <c r="H86" i="5"/>
  <c r="C87" i="12"/>
  <c r="H84" i="5"/>
  <c r="C85" i="12"/>
  <c r="C83" i="12"/>
  <c r="H82" i="5"/>
  <c r="H80" i="5"/>
  <c r="C81" i="12"/>
  <c r="H78" i="5"/>
  <c r="C79" i="12"/>
  <c r="H76" i="5"/>
  <c r="C77" i="12"/>
  <c r="H74" i="5"/>
  <c r="C75" i="12"/>
  <c r="H72" i="5"/>
  <c r="C73" i="12"/>
  <c r="H70" i="5"/>
  <c r="C71" i="12"/>
  <c r="H68" i="5"/>
  <c r="C69" i="12"/>
  <c r="H66" i="5"/>
  <c r="C67" i="12"/>
  <c r="H64" i="5"/>
  <c r="C65" i="12"/>
  <c r="H62" i="5"/>
  <c r="C63" i="12"/>
  <c r="H60" i="5"/>
  <c r="C61" i="12"/>
  <c r="C59" i="12"/>
  <c r="H58" i="5"/>
  <c r="H56" i="5"/>
  <c r="C57" i="12"/>
  <c r="H54" i="5"/>
  <c r="C55" i="12"/>
  <c r="H52" i="5"/>
  <c r="C53" i="12"/>
  <c r="H50" i="5"/>
  <c r="C51" i="12"/>
  <c r="H48" i="5"/>
  <c r="C49" i="12"/>
  <c r="H46" i="5"/>
  <c r="C47" i="12"/>
  <c r="H44" i="5"/>
  <c r="C45" i="12"/>
  <c r="H42" i="5"/>
  <c r="C43" i="12"/>
  <c r="H40" i="5"/>
  <c r="C41" i="12"/>
  <c r="H38" i="5"/>
  <c r="C39" i="12"/>
  <c r="H36" i="5"/>
  <c r="C37" i="12"/>
  <c r="C35" i="12"/>
  <c r="H34" i="5"/>
  <c r="H32" i="5"/>
  <c r="C33" i="12"/>
  <c r="H30" i="5"/>
  <c r="C31" i="12"/>
  <c r="H28" i="5"/>
  <c r="C29" i="12"/>
  <c r="C27" i="12"/>
  <c r="H26" i="5"/>
  <c r="H24" i="5"/>
  <c r="C25" i="12"/>
  <c r="H22" i="5"/>
  <c r="C23" i="12"/>
  <c r="H20" i="5"/>
  <c r="C21" i="12"/>
  <c r="C19" i="12"/>
  <c r="H18" i="5"/>
  <c r="H16" i="5"/>
  <c r="C17" i="12"/>
  <c r="H14" i="5"/>
  <c r="C15" i="12"/>
  <c r="H12" i="5"/>
  <c r="C13" i="12"/>
  <c r="H10" i="5"/>
  <c r="C11" i="12"/>
  <c r="C9" i="12"/>
  <c r="H8" i="5"/>
  <c r="H6" i="5"/>
  <c r="C7" i="12"/>
  <c r="H4" i="5"/>
  <c r="C5" i="12"/>
  <c r="C131" i="8"/>
  <c r="C153" i="8"/>
  <c r="C151" i="8"/>
  <c r="D148" i="5"/>
  <c r="C149" i="8"/>
  <c r="D144" i="5"/>
  <c r="C145" i="8"/>
  <c r="D142" i="5"/>
  <c r="C143" i="8"/>
  <c r="D140" i="5"/>
  <c r="C141" i="8"/>
  <c r="D136" i="5"/>
  <c r="C137" i="8"/>
  <c r="D134" i="5"/>
  <c r="C135" i="8"/>
  <c r="D132" i="5"/>
  <c r="C133" i="8"/>
  <c r="D128" i="5"/>
  <c r="C129" i="8"/>
  <c r="D126" i="5"/>
  <c r="C127" i="8"/>
  <c r="D124" i="5"/>
  <c r="C125" i="8"/>
  <c r="D122" i="5"/>
  <c r="D120" i="5"/>
  <c r="C121" i="8"/>
  <c r="D118" i="5"/>
  <c r="C119" i="8"/>
  <c r="D116" i="5"/>
  <c r="C117" i="8"/>
  <c r="D114" i="5"/>
  <c r="D112" i="5"/>
  <c r="C113" i="8"/>
  <c r="D110" i="5"/>
  <c r="C111" i="8"/>
  <c r="D108" i="5"/>
  <c r="C109" i="8"/>
  <c r="D106" i="5"/>
  <c r="D104" i="5"/>
  <c r="C105" i="8"/>
  <c r="D102" i="5"/>
  <c r="C103" i="8"/>
  <c r="D100" i="5"/>
  <c r="C101" i="8"/>
  <c r="D98" i="5"/>
  <c r="D96" i="5"/>
  <c r="C97" i="8"/>
  <c r="D94" i="5"/>
  <c r="C95" i="8"/>
  <c r="D92" i="5"/>
  <c r="C93" i="8"/>
  <c r="D90" i="5"/>
  <c r="D88" i="5"/>
  <c r="C89" i="8"/>
  <c r="D86" i="5"/>
  <c r="C87" i="8"/>
  <c r="D84" i="5"/>
  <c r="C85" i="8"/>
  <c r="D82" i="5"/>
  <c r="D80" i="5"/>
  <c r="C81" i="8"/>
  <c r="D78" i="5"/>
  <c r="C79" i="8"/>
  <c r="D76" i="5"/>
  <c r="C77" i="8"/>
  <c r="D74" i="5"/>
  <c r="D72" i="5"/>
  <c r="C73" i="8"/>
  <c r="D70" i="5"/>
  <c r="C71" i="8"/>
  <c r="D68" i="5"/>
  <c r="C69" i="8"/>
  <c r="D66" i="5"/>
  <c r="D64" i="5"/>
  <c r="C65" i="8"/>
  <c r="D62" i="5"/>
  <c r="C63" i="8"/>
  <c r="D60" i="5"/>
  <c r="C61" i="8"/>
  <c r="D58" i="5"/>
  <c r="D56" i="5"/>
  <c r="C57" i="8"/>
  <c r="D54" i="5"/>
  <c r="C55" i="8"/>
  <c r="D52" i="5"/>
  <c r="C53" i="8"/>
  <c r="D50" i="5"/>
  <c r="D48" i="5"/>
  <c r="C49" i="8"/>
  <c r="D46" i="5"/>
  <c r="C47" i="8"/>
  <c r="D44" i="5"/>
  <c r="C45" i="8"/>
  <c r="D42" i="5"/>
  <c r="D40" i="5"/>
  <c r="C41" i="8"/>
  <c r="D38" i="5"/>
  <c r="C39" i="8"/>
  <c r="D36" i="5"/>
  <c r="C37" i="8"/>
  <c r="D34" i="5"/>
  <c r="D32" i="5"/>
  <c r="C33" i="8"/>
  <c r="D30" i="5"/>
  <c r="C31" i="8"/>
  <c r="D28" i="5"/>
  <c r="C29" i="8"/>
  <c r="D26" i="5"/>
  <c r="D24" i="5"/>
  <c r="C25" i="8"/>
  <c r="D22" i="5"/>
  <c r="C23" i="8"/>
  <c r="D20" i="5"/>
  <c r="C21" i="8"/>
  <c r="D18" i="5"/>
  <c r="D16" i="5"/>
  <c r="C17" i="8"/>
  <c r="D14" i="5"/>
  <c r="C15" i="8"/>
  <c r="D12" i="5"/>
  <c r="C13" i="8"/>
  <c r="D10" i="5"/>
  <c r="D8" i="5"/>
  <c r="C9" i="8"/>
  <c r="D6" i="5"/>
  <c r="C7" i="8"/>
  <c r="D4" i="5"/>
  <c r="C5" i="8"/>
  <c r="C115" i="8"/>
  <c r="C51" i="8"/>
  <c r="C107" i="8"/>
  <c r="C43" i="8"/>
  <c r="C7" i="2"/>
  <c r="I162" i="5" l="1"/>
  <c r="I164" i="5"/>
  <c r="I166" i="5"/>
  <c r="I168" i="5"/>
  <c r="I173" i="5"/>
  <c r="I181" i="5"/>
  <c r="I170" i="5"/>
  <c r="I178" i="5"/>
  <c r="I180" i="5"/>
  <c r="I163" i="5"/>
  <c r="I182" i="5"/>
  <c r="I175" i="5"/>
  <c r="I157" i="5"/>
  <c r="I177" i="5"/>
  <c r="I154" i="5"/>
  <c r="I179" i="5"/>
  <c r="I156" i="5"/>
  <c r="I161" i="5"/>
  <c r="I172" i="5"/>
  <c r="I158" i="5"/>
  <c r="I160" i="5"/>
  <c r="I165" i="5"/>
  <c r="E178" i="5"/>
  <c r="E162" i="5"/>
  <c r="E170" i="5"/>
  <c r="E182" i="5"/>
  <c r="E158" i="5"/>
  <c r="E155" i="5"/>
  <c r="E159" i="5"/>
  <c r="E154" i="5"/>
  <c r="E164" i="5"/>
  <c r="E171" i="5"/>
  <c r="E166" i="5"/>
  <c r="E160" i="5"/>
  <c r="E175" i="5"/>
  <c r="E179" i="5"/>
  <c r="E174" i="5"/>
  <c r="I176" i="5"/>
  <c r="I167" i="5"/>
  <c r="I153" i="5"/>
  <c r="I159" i="5"/>
  <c r="I155" i="5"/>
  <c r="I174" i="5"/>
  <c r="I169" i="5"/>
  <c r="I171" i="5"/>
  <c r="C2" i="14" l="1"/>
  <c r="D2" i="14" s="1"/>
  <c r="D7" i="14" l="1"/>
  <c r="D15" i="14"/>
  <c r="D23" i="14"/>
  <c r="D31" i="14"/>
  <c r="D39" i="14"/>
  <c r="D47" i="14"/>
  <c r="D55" i="14"/>
  <c r="D63" i="14"/>
  <c r="D8" i="14"/>
  <c r="D16" i="14"/>
  <c r="D24" i="14"/>
  <c r="D32" i="14"/>
  <c r="D40" i="14"/>
  <c r="D48" i="14"/>
  <c r="D56" i="14"/>
  <c r="D64" i="14"/>
  <c r="D72" i="14"/>
  <c r="D80" i="14"/>
  <c r="D88" i="14"/>
  <c r="D96" i="14"/>
  <c r="D104" i="14"/>
  <c r="D29" i="14"/>
  <c r="D77" i="14"/>
  <c r="D6" i="14"/>
  <c r="D46" i="14"/>
  <c r="D78" i="14"/>
  <c r="D102" i="14"/>
  <c r="D87" i="14"/>
  <c r="D9" i="14"/>
  <c r="D17" i="14"/>
  <c r="D25" i="14"/>
  <c r="D33" i="14"/>
  <c r="D41" i="14"/>
  <c r="D49" i="14"/>
  <c r="D57" i="14"/>
  <c r="D65" i="14"/>
  <c r="D73" i="14"/>
  <c r="D81" i="14"/>
  <c r="D89" i="14"/>
  <c r="D97" i="14"/>
  <c r="D105" i="14"/>
  <c r="D10" i="14"/>
  <c r="D18" i="14"/>
  <c r="D26" i="14"/>
  <c r="D34" i="14"/>
  <c r="D42" i="14"/>
  <c r="D50" i="14"/>
  <c r="D58" i="14"/>
  <c r="D66" i="14"/>
  <c r="D74" i="14"/>
  <c r="D82" i="14"/>
  <c r="D90" i="14"/>
  <c r="D98" i="14"/>
  <c r="D106" i="14"/>
  <c r="D5" i="14"/>
  <c r="D45" i="14"/>
  <c r="D85" i="14"/>
  <c r="D30" i="14"/>
  <c r="D54" i="14"/>
  <c r="D86" i="14"/>
  <c r="D95" i="14"/>
  <c r="D3" i="14"/>
  <c r="D11" i="14"/>
  <c r="D19" i="14"/>
  <c r="D27" i="14"/>
  <c r="D35" i="14"/>
  <c r="D43" i="14"/>
  <c r="D51" i="14"/>
  <c r="D59" i="14"/>
  <c r="D67" i="14"/>
  <c r="D75" i="14"/>
  <c r="D83" i="14"/>
  <c r="D91" i="14"/>
  <c r="D99" i="14"/>
  <c r="D107" i="14"/>
  <c r="D68" i="14"/>
  <c r="D100" i="14"/>
  <c r="D21" i="14"/>
  <c r="D37" i="14"/>
  <c r="D61" i="14"/>
  <c r="D93" i="14"/>
  <c r="D22" i="14"/>
  <c r="D70" i="14"/>
  <c r="D103" i="14"/>
  <c r="D4" i="14"/>
  <c r="D12" i="14"/>
  <c r="D20" i="14"/>
  <c r="D28" i="14"/>
  <c r="D36" i="14"/>
  <c r="D44" i="14"/>
  <c r="D52" i="14"/>
  <c r="D60" i="14"/>
  <c r="D76" i="14"/>
  <c r="D84" i="14"/>
  <c r="D92" i="14"/>
  <c r="D108" i="14"/>
  <c r="D13" i="14"/>
  <c r="D53" i="14"/>
  <c r="D69" i="14"/>
  <c r="D101" i="14"/>
  <c r="D14" i="14"/>
  <c r="D38" i="14"/>
  <c r="D62" i="14"/>
  <c r="D94" i="14"/>
  <c r="D79" i="14"/>
  <c r="D71" i="14"/>
  <c r="A1" i="14"/>
  <c r="AF4" i="14" l="1"/>
  <c r="AG3" i="14"/>
  <c r="AH2" i="14"/>
  <c r="AE4" i="14"/>
  <c r="AF3" i="14"/>
  <c r="AG2" i="14"/>
  <c r="AL4" i="14"/>
  <c r="Y32" i="14" s="1"/>
  <c r="Y35" i="14" s="1"/>
  <c r="AD4" i="14"/>
  <c r="AE3" i="14"/>
  <c r="AF2" i="14"/>
  <c r="AK4" i="14"/>
  <c r="AL3" i="14"/>
  <c r="AD3" i="14"/>
  <c r="AE2" i="14"/>
  <c r="AJ4" i="14"/>
  <c r="AK3" i="14"/>
  <c r="AL2" i="14"/>
  <c r="AD2" i="14"/>
  <c r="AI4" i="14"/>
  <c r="AJ3" i="14"/>
  <c r="AK2" i="14"/>
  <c r="AH4" i="14"/>
  <c r="AI3" i="14"/>
  <c r="AJ2" i="14"/>
  <c r="AG4" i="14"/>
  <c r="AH3" i="14"/>
  <c r="AI2" i="14"/>
  <c r="FB3" i="12"/>
  <c r="AJ7" i="14" l="1"/>
  <c r="AJ5" i="14"/>
  <c r="AK6" i="14"/>
  <c r="AK12" i="14"/>
  <c r="AK11" i="14"/>
  <c r="AK8" i="14"/>
  <c r="AI12" i="14"/>
  <c r="AI11" i="14"/>
  <c r="AI8" i="14"/>
  <c r="AI6" i="14"/>
  <c r="AD5" i="14"/>
  <c r="AD7" i="14"/>
  <c r="AE5" i="14"/>
  <c r="AE7" i="14"/>
  <c r="AG7" i="14"/>
  <c r="AG5" i="14"/>
  <c r="AH12" i="14"/>
  <c r="AH11" i="14"/>
  <c r="AH8" i="14"/>
  <c r="AH6" i="14"/>
  <c r="AK7" i="14"/>
  <c r="AK5" i="14"/>
  <c r="AD6" i="14"/>
  <c r="AD12" i="14"/>
  <c r="AD11" i="14"/>
  <c r="AD8" i="14"/>
  <c r="AF12" i="14"/>
  <c r="AF11" i="14"/>
  <c r="AF8" i="14"/>
  <c r="AF6" i="14"/>
  <c r="AJ11" i="14"/>
  <c r="AJ8" i="14"/>
  <c r="AJ6" i="14"/>
  <c r="AJ12" i="14"/>
  <c r="AL6" i="14"/>
  <c r="AL12" i="14"/>
  <c r="Y31" i="14"/>
  <c r="Y34" i="14" s="1"/>
  <c r="AL11" i="14"/>
  <c r="AL8" i="14"/>
  <c r="AH7" i="14"/>
  <c r="AH5" i="14"/>
  <c r="AI7" i="14"/>
  <c r="AI5" i="14"/>
  <c r="AG12" i="14"/>
  <c r="AG11" i="14"/>
  <c r="AG8" i="14"/>
  <c r="AG6" i="14"/>
  <c r="AF7" i="14"/>
  <c r="AF5" i="14"/>
  <c r="AL5" i="14"/>
  <c r="Y30" i="14"/>
  <c r="Y33" i="14" s="1"/>
  <c r="AL7" i="14"/>
  <c r="AE12" i="14"/>
  <c r="AE11" i="14"/>
  <c r="AE8" i="14"/>
  <c r="AE6" i="14"/>
  <c r="F167" i="4"/>
  <c r="F179" i="4"/>
  <c r="F175" i="4"/>
  <c r="F163" i="4"/>
  <c r="F173" i="4"/>
  <c r="F178" i="4"/>
  <c r="F159" i="4"/>
  <c r="F164" i="4"/>
  <c r="F165" i="4"/>
  <c r="F170" i="4"/>
  <c r="F172" i="4"/>
  <c r="F169" i="4"/>
  <c r="F157" i="4"/>
  <c r="F182" i="4"/>
  <c r="F162" i="4"/>
  <c r="F153" i="4"/>
  <c r="F156" i="4"/>
  <c r="F176" i="4"/>
  <c r="F174" i="4"/>
  <c r="F181" i="4"/>
  <c r="F154" i="4"/>
  <c r="F180" i="4"/>
  <c r="F155" i="4"/>
  <c r="F171" i="4"/>
  <c r="F168" i="4"/>
  <c r="F177" i="4"/>
  <c r="F166" i="4"/>
  <c r="F160" i="4"/>
  <c r="F161" i="4"/>
  <c r="F158" i="4"/>
  <c r="AE10" i="14" l="1"/>
  <c r="K168" i="4"/>
  <c r="K159" i="4"/>
  <c r="N159" i="4" s="1"/>
  <c r="K158" i="4"/>
  <c r="K180" i="4"/>
  <c r="N180" i="4" s="1"/>
  <c r="K178" i="4"/>
  <c r="K167" i="4"/>
  <c r="K164" i="4"/>
  <c r="K162" i="4"/>
  <c r="K161" i="4"/>
  <c r="N161" i="4" s="1"/>
  <c r="K154" i="4"/>
  <c r="K156" i="4"/>
  <c r="K153" i="4"/>
  <c r="K160" i="4"/>
  <c r="K166" i="4"/>
  <c r="K174" i="4"/>
  <c r="N174" i="4" s="1"/>
  <c r="K175" i="4"/>
  <c r="K176" i="4"/>
  <c r="N176" i="4" s="1"/>
  <c r="K170" i="4"/>
  <c r="Y37" i="14"/>
  <c r="AI9" i="14"/>
  <c r="AG10" i="14"/>
  <c r="AF10" i="14"/>
  <c r="AK9" i="14"/>
  <c r="AH10" i="14"/>
  <c r="AJ9" i="14"/>
  <c r="AI10" i="14"/>
  <c r="AF9" i="14"/>
  <c r="AH9" i="14"/>
  <c r="AJ10" i="14"/>
  <c r="AD13" i="14"/>
  <c r="AK14" i="14"/>
  <c r="AL10" i="14"/>
  <c r="AG9" i="14"/>
  <c r="AI14" i="14"/>
  <c r="AI13" i="14"/>
  <c r="AE9" i="14"/>
  <c r="AK10" i="14"/>
  <c r="AE14" i="14"/>
  <c r="AE13" i="14"/>
  <c r="Y38" i="14"/>
  <c r="Y36" i="14"/>
  <c r="AL9" i="14"/>
  <c r="AG13" i="14"/>
  <c r="AG14" i="14"/>
  <c r="AD9" i="14"/>
  <c r="AK13" i="14"/>
  <c r="AF14" i="14"/>
  <c r="AF13" i="14"/>
  <c r="AJ14" i="14"/>
  <c r="AJ13" i="14"/>
  <c r="AD14" i="14"/>
  <c r="AD10" i="14"/>
  <c r="AH14" i="14"/>
  <c r="AH13" i="14"/>
  <c r="N168" i="4"/>
  <c r="N162" i="4"/>
  <c r="FB4" i="8"/>
  <c r="FC4" i="8" s="1"/>
  <c r="FB5" i="8"/>
  <c r="FC5" i="8" s="1"/>
  <c r="FB6" i="8"/>
  <c r="FC6" i="8" s="1"/>
  <c r="FB7" i="8"/>
  <c r="FC7" i="8" s="1"/>
  <c r="FB8" i="8"/>
  <c r="FC8" i="8" s="1"/>
  <c r="FB9" i="8"/>
  <c r="FC9" i="8" s="1"/>
  <c r="FB10" i="8"/>
  <c r="FC10" i="8" s="1"/>
  <c r="FB11" i="8"/>
  <c r="FC11" i="8" s="1"/>
  <c r="FB12" i="8"/>
  <c r="FC12" i="8" s="1"/>
  <c r="FB13" i="8"/>
  <c r="FC13" i="8" s="1"/>
  <c r="FB14" i="8"/>
  <c r="FC14" i="8" s="1"/>
  <c r="FB15" i="8"/>
  <c r="FC15" i="8" s="1"/>
  <c r="FB16" i="8"/>
  <c r="FC16" i="8" s="1"/>
  <c r="FB17" i="8"/>
  <c r="FC17" i="8" s="1"/>
  <c r="FB18" i="8"/>
  <c r="FC18" i="8" s="1"/>
  <c r="FB19" i="8"/>
  <c r="FC19" i="8" s="1"/>
  <c r="FB20" i="8"/>
  <c r="FC20" i="8" s="1"/>
  <c r="FB21" i="8"/>
  <c r="FC21" i="8" s="1"/>
  <c r="FB22" i="8"/>
  <c r="FC22" i="8" s="1"/>
  <c r="FB23" i="8"/>
  <c r="FC23" i="8" s="1"/>
  <c r="FB24" i="8"/>
  <c r="FC24" i="8" s="1"/>
  <c r="FB25" i="8"/>
  <c r="FC25" i="8" s="1"/>
  <c r="FB26" i="8"/>
  <c r="FC26" i="8" s="1"/>
  <c r="FB27" i="8"/>
  <c r="FC27" i="8" s="1"/>
  <c r="FB28" i="8"/>
  <c r="FC28" i="8" s="1"/>
  <c r="FB29" i="8"/>
  <c r="FC29" i="8" s="1"/>
  <c r="FB30" i="8"/>
  <c r="FC30" i="8" s="1"/>
  <c r="FB31" i="8"/>
  <c r="FC31" i="8" s="1"/>
  <c r="FB32" i="8"/>
  <c r="FC32" i="8" s="1"/>
  <c r="FB33" i="8"/>
  <c r="FC33" i="8" s="1"/>
  <c r="FB34" i="8"/>
  <c r="FC34" i="8" s="1"/>
  <c r="FB35" i="8"/>
  <c r="FC35" i="8" s="1"/>
  <c r="FB36" i="8"/>
  <c r="FC36" i="8" s="1"/>
  <c r="FB37" i="8"/>
  <c r="FC37" i="8" s="1"/>
  <c r="FB38" i="8"/>
  <c r="FC38" i="8" s="1"/>
  <c r="FB39" i="8"/>
  <c r="FC39" i="8" s="1"/>
  <c r="FB40" i="8"/>
  <c r="FC40" i="8" s="1"/>
  <c r="FB41" i="8"/>
  <c r="FC41" i="8" s="1"/>
  <c r="FB42" i="8"/>
  <c r="FC42" i="8" s="1"/>
  <c r="FB43" i="8"/>
  <c r="FC43" i="8" s="1"/>
  <c r="FB44" i="8"/>
  <c r="FC44" i="8" s="1"/>
  <c r="FB45" i="8"/>
  <c r="FC45" i="8" s="1"/>
  <c r="FB46" i="8"/>
  <c r="FC46" i="8" s="1"/>
  <c r="FB47" i="8"/>
  <c r="FC47" i="8" s="1"/>
  <c r="FB48" i="8"/>
  <c r="FC48" i="8" s="1"/>
  <c r="FB49" i="8"/>
  <c r="FC49" i="8" s="1"/>
  <c r="FB50" i="8"/>
  <c r="FC50" i="8" s="1"/>
  <c r="FB51" i="8"/>
  <c r="FC51" i="8" s="1"/>
  <c r="FB52" i="8"/>
  <c r="FC52" i="8" s="1"/>
  <c r="FB53" i="8"/>
  <c r="FC53" i="8" s="1"/>
  <c r="FB54" i="8"/>
  <c r="FC54" i="8" s="1"/>
  <c r="FB55" i="8"/>
  <c r="FC55" i="8" s="1"/>
  <c r="FB56" i="8"/>
  <c r="FC56" i="8" s="1"/>
  <c r="FB57" i="8"/>
  <c r="FC57" i="8" s="1"/>
  <c r="FB58" i="8"/>
  <c r="FC58" i="8" s="1"/>
  <c r="FB59" i="8"/>
  <c r="FC59" i="8" s="1"/>
  <c r="FB60" i="8"/>
  <c r="FC60" i="8" s="1"/>
  <c r="FB61" i="8"/>
  <c r="FC61" i="8" s="1"/>
  <c r="FB62" i="8"/>
  <c r="FC62" i="8" s="1"/>
  <c r="FB63" i="8"/>
  <c r="FC63" i="8" s="1"/>
  <c r="FB64" i="8"/>
  <c r="FC64" i="8" s="1"/>
  <c r="FB65" i="8"/>
  <c r="FC65" i="8" s="1"/>
  <c r="FB66" i="8"/>
  <c r="FC66" i="8" s="1"/>
  <c r="FB67" i="8"/>
  <c r="FC67" i="8" s="1"/>
  <c r="FB68" i="8"/>
  <c r="FC68" i="8" s="1"/>
  <c r="FB69" i="8"/>
  <c r="FC69" i="8" s="1"/>
  <c r="FB70" i="8"/>
  <c r="FC70" i="8" s="1"/>
  <c r="FB71" i="8"/>
  <c r="FC71" i="8" s="1"/>
  <c r="FB72" i="8"/>
  <c r="FC72" i="8" s="1"/>
  <c r="FB73" i="8"/>
  <c r="FC73" i="8" s="1"/>
  <c r="FB74" i="8"/>
  <c r="FC74" i="8" s="1"/>
  <c r="FB75" i="8"/>
  <c r="FC75" i="8" s="1"/>
  <c r="FB76" i="8"/>
  <c r="FC76" i="8" s="1"/>
  <c r="FB77" i="8"/>
  <c r="FC77" i="8" s="1"/>
  <c r="FB78" i="8"/>
  <c r="FC78" i="8" s="1"/>
  <c r="FB79" i="8"/>
  <c r="FC79" i="8" s="1"/>
  <c r="FB80" i="8"/>
  <c r="FC80" i="8" s="1"/>
  <c r="FB81" i="8"/>
  <c r="FC81" i="8" s="1"/>
  <c r="FB82" i="8"/>
  <c r="FC82" i="8" s="1"/>
  <c r="FB83" i="8"/>
  <c r="FC83" i="8" s="1"/>
  <c r="FB84" i="8"/>
  <c r="FC84" i="8" s="1"/>
  <c r="FB85" i="8"/>
  <c r="FC85" i="8" s="1"/>
  <c r="FB86" i="8"/>
  <c r="FC86" i="8" s="1"/>
  <c r="FB87" i="8"/>
  <c r="FC87" i="8" s="1"/>
  <c r="FB88" i="8"/>
  <c r="FC88" i="8" s="1"/>
  <c r="FB89" i="8"/>
  <c r="FC89" i="8" s="1"/>
  <c r="FB90" i="8"/>
  <c r="FC90" i="8" s="1"/>
  <c r="FB91" i="8"/>
  <c r="FC91" i="8" s="1"/>
  <c r="FB92" i="8"/>
  <c r="FC92" i="8" s="1"/>
  <c r="FB93" i="8"/>
  <c r="FC93" i="8" s="1"/>
  <c r="FB94" i="8"/>
  <c r="FC94" i="8" s="1"/>
  <c r="FB95" i="8"/>
  <c r="FC95" i="8" s="1"/>
  <c r="FB96" i="8"/>
  <c r="FC96" i="8" s="1"/>
  <c r="FB97" i="8"/>
  <c r="FC97" i="8" s="1"/>
  <c r="FB98" i="8"/>
  <c r="FC98" i="8" s="1"/>
  <c r="FB99" i="8"/>
  <c r="FC99" i="8" s="1"/>
  <c r="FB100" i="8"/>
  <c r="FC100" i="8" s="1"/>
  <c r="FB101" i="8"/>
  <c r="FC101" i="8" s="1"/>
  <c r="FB102" i="8"/>
  <c r="FC102" i="8" s="1"/>
  <c r="FB103" i="8"/>
  <c r="FC103" i="8" s="1"/>
  <c r="FB104" i="8"/>
  <c r="FC104" i="8" s="1"/>
  <c r="FB105" i="8"/>
  <c r="FC105" i="8" s="1"/>
  <c r="FB106" i="8"/>
  <c r="FC106" i="8" s="1"/>
  <c r="FB107" i="8"/>
  <c r="FC107" i="8" s="1"/>
  <c r="FB108" i="8"/>
  <c r="FC108" i="8" s="1"/>
  <c r="FB109" i="8"/>
  <c r="FC109" i="8" s="1"/>
  <c r="FB110" i="8"/>
  <c r="FC110" i="8" s="1"/>
  <c r="FB111" i="8"/>
  <c r="FC111" i="8" s="1"/>
  <c r="FB112" i="8"/>
  <c r="FC112" i="8" s="1"/>
  <c r="FB113" i="8"/>
  <c r="FC113" i="8" s="1"/>
  <c r="FB114" i="8"/>
  <c r="FC114" i="8" s="1"/>
  <c r="FB115" i="8"/>
  <c r="FC115" i="8" s="1"/>
  <c r="FB116" i="8"/>
  <c r="FC116" i="8" s="1"/>
  <c r="FB117" i="8"/>
  <c r="FC117" i="8" s="1"/>
  <c r="FB118" i="8"/>
  <c r="FC118" i="8" s="1"/>
  <c r="FB119" i="8"/>
  <c r="FC119" i="8" s="1"/>
  <c r="FB120" i="8"/>
  <c r="FC120" i="8" s="1"/>
  <c r="FB121" i="8"/>
  <c r="FC121" i="8" s="1"/>
  <c r="FB122" i="8"/>
  <c r="FC122" i="8" s="1"/>
  <c r="FB123" i="8"/>
  <c r="FC123" i="8" s="1"/>
  <c r="FB124" i="8"/>
  <c r="FC124" i="8" s="1"/>
  <c r="FB125" i="8"/>
  <c r="FC125" i="8" s="1"/>
  <c r="FB126" i="8"/>
  <c r="FC126" i="8" s="1"/>
  <c r="FB127" i="8"/>
  <c r="FC127" i="8" s="1"/>
  <c r="FB128" i="8"/>
  <c r="FC128" i="8" s="1"/>
  <c r="FB129" i="8"/>
  <c r="FC129" i="8" s="1"/>
  <c r="FB130" i="8"/>
  <c r="FC130" i="8" s="1"/>
  <c r="FB131" i="8"/>
  <c r="FC131" i="8" s="1"/>
  <c r="FB132" i="8"/>
  <c r="FC132" i="8" s="1"/>
  <c r="FB133" i="8"/>
  <c r="FC133" i="8" s="1"/>
  <c r="FB134" i="8"/>
  <c r="FC134" i="8" s="1"/>
  <c r="FB135" i="8"/>
  <c r="FC135" i="8" s="1"/>
  <c r="FB136" i="8"/>
  <c r="FC136" i="8" s="1"/>
  <c r="FB137" i="8"/>
  <c r="FC137" i="8" s="1"/>
  <c r="FB138" i="8"/>
  <c r="FC138" i="8" s="1"/>
  <c r="FB139" i="8"/>
  <c r="FC139" i="8" s="1"/>
  <c r="FB140" i="8"/>
  <c r="FC140" i="8" s="1"/>
  <c r="FB141" i="8"/>
  <c r="FC141" i="8" s="1"/>
  <c r="FB142" i="8"/>
  <c r="FC142" i="8" s="1"/>
  <c r="FB143" i="8"/>
  <c r="FC143" i="8" s="1"/>
  <c r="FB144" i="8"/>
  <c r="FC144" i="8" s="1"/>
  <c r="FB145" i="8"/>
  <c r="FC145" i="8" s="1"/>
  <c r="FB146" i="8"/>
  <c r="FC146" i="8" s="1"/>
  <c r="FB147" i="8"/>
  <c r="FC147" i="8" s="1"/>
  <c r="FB148" i="8"/>
  <c r="FC148" i="8" s="1"/>
  <c r="FB149" i="8"/>
  <c r="FC149" i="8" s="1"/>
  <c r="FB150" i="8"/>
  <c r="FC150" i="8" s="1"/>
  <c r="FB151" i="8"/>
  <c r="FC151" i="8" s="1"/>
  <c r="FB152" i="8"/>
  <c r="FC152" i="8" s="1"/>
  <c r="FB153" i="8"/>
  <c r="FC153" i="8" s="1"/>
  <c r="FB4" i="12"/>
  <c r="FC4" i="12" s="1"/>
  <c r="FB5" i="12"/>
  <c r="FC5" i="12" s="1"/>
  <c r="FB6" i="12"/>
  <c r="FC6" i="12" s="1"/>
  <c r="FB7" i="12"/>
  <c r="FC7" i="12" s="1"/>
  <c r="FB8" i="12"/>
  <c r="FC8" i="12" s="1"/>
  <c r="FB9" i="12"/>
  <c r="FC9" i="12" s="1"/>
  <c r="FB10" i="12"/>
  <c r="FC10" i="12" s="1"/>
  <c r="FB11" i="12"/>
  <c r="FC11" i="12" s="1"/>
  <c r="FB12" i="12"/>
  <c r="FC12" i="12" s="1"/>
  <c r="FB13" i="12"/>
  <c r="FC13" i="12" s="1"/>
  <c r="FB14" i="12"/>
  <c r="FC14" i="12" s="1"/>
  <c r="FB15" i="12"/>
  <c r="FC15" i="12" s="1"/>
  <c r="FB16" i="12"/>
  <c r="FC16" i="12" s="1"/>
  <c r="FB17" i="12"/>
  <c r="FC17" i="12" s="1"/>
  <c r="FB18" i="12"/>
  <c r="FC18" i="12" s="1"/>
  <c r="FB19" i="12"/>
  <c r="FC19" i="12" s="1"/>
  <c r="FB20" i="12"/>
  <c r="FC20" i="12" s="1"/>
  <c r="FB21" i="12"/>
  <c r="FC21" i="12" s="1"/>
  <c r="FB22" i="12"/>
  <c r="FC22" i="12" s="1"/>
  <c r="FB23" i="12"/>
  <c r="FC23" i="12" s="1"/>
  <c r="FB24" i="12"/>
  <c r="FC24" i="12" s="1"/>
  <c r="FB25" i="12"/>
  <c r="FC25" i="12" s="1"/>
  <c r="FB26" i="12"/>
  <c r="FC26" i="12" s="1"/>
  <c r="FB27" i="12"/>
  <c r="FC27" i="12" s="1"/>
  <c r="FB28" i="12"/>
  <c r="FC28" i="12" s="1"/>
  <c r="FB29" i="12"/>
  <c r="FC29" i="12" s="1"/>
  <c r="FB30" i="12"/>
  <c r="FC30" i="12" s="1"/>
  <c r="FB31" i="12"/>
  <c r="FC31" i="12" s="1"/>
  <c r="FB32" i="12"/>
  <c r="FC32" i="12" s="1"/>
  <c r="FB33" i="12"/>
  <c r="FC33" i="12" s="1"/>
  <c r="FB34" i="12"/>
  <c r="FC34" i="12" s="1"/>
  <c r="FB35" i="12"/>
  <c r="FC35" i="12" s="1"/>
  <c r="FB36" i="12"/>
  <c r="FC36" i="12" s="1"/>
  <c r="FB37" i="12"/>
  <c r="FC37" i="12" s="1"/>
  <c r="FB38" i="12"/>
  <c r="FC38" i="12" s="1"/>
  <c r="FB39" i="12"/>
  <c r="FC39" i="12" s="1"/>
  <c r="FB40" i="12"/>
  <c r="FC40" i="12" s="1"/>
  <c r="FB41" i="12"/>
  <c r="FC41" i="12" s="1"/>
  <c r="FB42" i="12"/>
  <c r="FC42" i="12" s="1"/>
  <c r="FB43" i="12"/>
  <c r="FC43" i="12" s="1"/>
  <c r="FB44" i="12"/>
  <c r="FC44" i="12" s="1"/>
  <c r="FB45" i="12"/>
  <c r="FC45" i="12" s="1"/>
  <c r="FB46" i="12"/>
  <c r="FC46" i="12" s="1"/>
  <c r="FB47" i="12"/>
  <c r="FC47" i="12" s="1"/>
  <c r="FB48" i="12"/>
  <c r="FC48" i="12" s="1"/>
  <c r="FB49" i="12"/>
  <c r="FC49" i="12" s="1"/>
  <c r="FB50" i="12"/>
  <c r="FC50" i="12" s="1"/>
  <c r="FB51" i="12"/>
  <c r="FC51" i="12" s="1"/>
  <c r="FB52" i="12"/>
  <c r="FC52" i="12" s="1"/>
  <c r="FB53" i="12"/>
  <c r="FC53" i="12" s="1"/>
  <c r="FB54" i="12"/>
  <c r="FC54" i="12" s="1"/>
  <c r="FB55" i="12"/>
  <c r="FC55" i="12" s="1"/>
  <c r="FB56" i="12"/>
  <c r="FC56" i="12" s="1"/>
  <c r="FB57" i="12"/>
  <c r="FC57" i="12" s="1"/>
  <c r="FB58" i="12"/>
  <c r="FC58" i="12" s="1"/>
  <c r="FB59" i="12"/>
  <c r="FC59" i="12" s="1"/>
  <c r="FB60" i="12"/>
  <c r="FC60" i="12" s="1"/>
  <c r="FB61" i="12"/>
  <c r="FC61" i="12" s="1"/>
  <c r="FB62" i="12"/>
  <c r="FC62" i="12" s="1"/>
  <c r="FB63" i="12"/>
  <c r="FC63" i="12" s="1"/>
  <c r="FB64" i="12"/>
  <c r="FC64" i="12" s="1"/>
  <c r="FB65" i="12"/>
  <c r="FC65" i="12" s="1"/>
  <c r="FB66" i="12"/>
  <c r="FC66" i="12" s="1"/>
  <c r="FB67" i="12"/>
  <c r="FC67" i="12" s="1"/>
  <c r="FB68" i="12"/>
  <c r="FC68" i="12" s="1"/>
  <c r="FB69" i="12"/>
  <c r="FC69" i="12" s="1"/>
  <c r="FB70" i="12"/>
  <c r="FC70" i="12" s="1"/>
  <c r="FB71" i="12"/>
  <c r="FC71" i="12" s="1"/>
  <c r="FB72" i="12"/>
  <c r="FC72" i="12" s="1"/>
  <c r="FB73" i="12"/>
  <c r="FC73" i="12" s="1"/>
  <c r="FB74" i="12"/>
  <c r="FC74" i="12" s="1"/>
  <c r="FB75" i="12"/>
  <c r="FC75" i="12" s="1"/>
  <c r="FB76" i="12"/>
  <c r="FC76" i="12" s="1"/>
  <c r="FB77" i="12"/>
  <c r="FC77" i="12" s="1"/>
  <c r="FB78" i="12"/>
  <c r="FC78" i="12" s="1"/>
  <c r="FB79" i="12"/>
  <c r="FC79" i="12" s="1"/>
  <c r="FB80" i="12"/>
  <c r="FC80" i="12" s="1"/>
  <c r="FB81" i="12"/>
  <c r="FC81" i="12" s="1"/>
  <c r="FB82" i="12"/>
  <c r="FC82" i="12" s="1"/>
  <c r="FB83" i="12"/>
  <c r="FC83" i="12" s="1"/>
  <c r="FB84" i="12"/>
  <c r="FC84" i="12" s="1"/>
  <c r="FB85" i="12"/>
  <c r="FC85" i="12" s="1"/>
  <c r="FB86" i="12"/>
  <c r="FC86" i="12" s="1"/>
  <c r="FB87" i="12"/>
  <c r="FC87" i="12" s="1"/>
  <c r="FB88" i="12"/>
  <c r="FC88" i="12" s="1"/>
  <c r="FB89" i="12"/>
  <c r="FC89" i="12" s="1"/>
  <c r="FB90" i="12"/>
  <c r="FC90" i="12" s="1"/>
  <c r="FB91" i="12"/>
  <c r="FC91" i="12" s="1"/>
  <c r="FB92" i="12"/>
  <c r="FC92" i="12" s="1"/>
  <c r="FB93" i="12"/>
  <c r="FC93" i="12" s="1"/>
  <c r="FB94" i="12"/>
  <c r="FC94" i="12" s="1"/>
  <c r="FB95" i="12"/>
  <c r="FC95" i="12" s="1"/>
  <c r="FB96" i="12"/>
  <c r="FC96" i="12" s="1"/>
  <c r="FB97" i="12"/>
  <c r="FC97" i="12" s="1"/>
  <c r="FB98" i="12"/>
  <c r="FC98" i="12" s="1"/>
  <c r="FB99" i="12"/>
  <c r="FC99" i="12" s="1"/>
  <c r="FB100" i="12"/>
  <c r="FC100" i="12" s="1"/>
  <c r="FB101" i="12"/>
  <c r="FC101" i="12" s="1"/>
  <c r="FB102" i="12"/>
  <c r="FC102" i="12" s="1"/>
  <c r="FB103" i="12"/>
  <c r="FC103" i="12" s="1"/>
  <c r="FB104" i="12"/>
  <c r="FC104" i="12" s="1"/>
  <c r="FB105" i="12"/>
  <c r="FC105" i="12" s="1"/>
  <c r="FB106" i="12"/>
  <c r="FC106" i="12" s="1"/>
  <c r="FB107" i="12"/>
  <c r="FC107" i="12" s="1"/>
  <c r="FB108" i="12"/>
  <c r="FC108" i="12" s="1"/>
  <c r="FB109" i="12"/>
  <c r="FC109" i="12" s="1"/>
  <c r="FB110" i="12"/>
  <c r="FC110" i="12" s="1"/>
  <c r="FB111" i="12"/>
  <c r="FC111" i="12" s="1"/>
  <c r="FB112" i="12"/>
  <c r="FC112" i="12" s="1"/>
  <c r="FB113" i="12"/>
  <c r="FC113" i="12" s="1"/>
  <c r="FB114" i="12"/>
  <c r="FC114" i="12" s="1"/>
  <c r="FB115" i="12"/>
  <c r="FC115" i="12" s="1"/>
  <c r="FB116" i="12"/>
  <c r="FC116" i="12" s="1"/>
  <c r="FB117" i="12"/>
  <c r="FC117" i="12" s="1"/>
  <c r="FB118" i="12"/>
  <c r="FC118" i="12" s="1"/>
  <c r="FB119" i="12"/>
  <c r="FC119" i="12" s="1"/>
  <c r="FB120" i="12"/>
  <c r="FC120" i="12" s="1"/>
  <c r="FB121" i="12"/>
  <c r="FC121" i="12" s="1"/>
  <c r="FB122" i="12"/>
  <c r="FC122" i="12" s="1"/>
  <c r="FB123" i="12"/>
  <c r="FC123" i="12" s="1"/>
  <c r="FB124" i="12"/>
  <c r="FC124" i="12" s="1"/>
  <c r="FB125" i="12"/>
  <c r="FC125" i="12" s="1"/>
  <c r="FB126" i="12"/>
  <c r="FC126" i="12" s="1"/>
  <c r="FB127" i="12"/>
  <c r="FC127" i="12" s="1"/>
  <c r="FB128" i="12"/>
  <c r="FC128" i="12" s="1"/>
  <c r="FB129" i="12"/>
  <c r="FC129" i="12" s="1"/>
  <c r="FB130" i="12"/>
  <c r="FC130" i="12" s="1"/>
  <c r="FB131" i="12"/>
  <c r="FC131" i="12" s="1"/>
  <c r="FB132" i="12"/>
  <c r="FC132" i="12" s="1"/>
  <c r="FB133" i="12"/>
  <c r="FC133" i="12" s="1"/>
  <c r="FB134" i="12"/>
  <c r="FC134" i="12" s="1"/>
  <c r="FB135" i="12"/>
  <c r="FC135" i="12" s="1"/>
  <c r="FB136" i="12"/>
  <c r="FC136" i="12" s="1"/>
  <c r="FB137" i="12"/>
  <c r="FC137" i="12" s="1"/>
  <c r="FB138" i="12"/>
  <c r="FC138" i="12" s="1"/>
  <c r="FB139" i="12"/>
  <c r="FC139" i="12" s="1"/>
  <c r="FB140" i="12"/>
  <c r="FC140" i="12" s="1"/>
  <c r="FB141" i="12"/>
  <c r="FC141" i="12" s="1"/>
  <c r="FB142" i="12"/>
  <c r="FC142" i="12" s="1"/>
  <c r="FB143" i="12"/>
  <c r="FC143" i="12" s="1"/>
  <c r="FB144" i="12"/>
  <c r="FC144" i="12" s="1"/>
  <c r="FB145" i="12"/>
  <c r="FC145" i="12" s="1"/>
  <c r="FB146" i="12"/>
  <c r="FC146" i="12" s="1"/>
  <c r="FB147" i="12"/>
  <c r="FC147" i="12" s="1"/>
  <c r="FB148" i="12"/>
  <c r="FC148" i="12" s="1"/>
  <c r="FB149" i="12"/>
  <c r="FC149" i="12" s="1"/>
  <c r="FB150" i="12"/>
  <c r="FC150" i="12" s="1"/>
  <c r="FB151" i="12"/>
  <c r="FC151" i="12" s="1"/>
  <c r="FB152" i="12"/>
  <c r="FC152" i="12" s="1"/>
  <c r="FB153" i="12"/>
  <c r="FC153" i="12" s="1"/>
  <c r="S5" i="4" l="1"/>
  <c r="N166" i="4"/>
  <c r="Q166" i="4" s="1"/>
  <c r="N167" i="4"/>
  <c r="Q167" i="4" s="1"/>
  <c r="Q174" i="4"/>
  <c r="N160" i="4"/>
  <c r="Q160" i="4" s="1"/>
  <c r="Q180" i="4"/>
  <c r="N156" i="4"/>
  <c r="Q156" i="4" s="1"/>
  <c r="N158" i="4"/>
  <c r="Q158" i="4" s="1"/>
  <c r="N153" i="4"/>
  <c r="N170" i="4"/>
  <c r="Q170" i="4" s="1"/>
  <c r="N154" i="4"/>
  <c r="Q154" i="4" s="1"/>
  <c r="Q159" i="4"/>
  <c r="N178" i="4"/>
  <c r="Q178" i="4" s="1"/>
  <c r="Q176" i="4"/>
  <c r="Q161" i="4"/>
  <c r="Q168" i="4"/>
  <c r="N164" i="4"/>
  <c r="Q164" i="4" s="1"/>
  <c r="N175" i="4"/>
  <c r="Q175" i="4" s="1"/>
  <c r="Q162" i="4"/>
  <c r="K155" i="4"/>
  <c r="K179" i="4"/>
  <c r="K177" i="4"/>
  <c r="K173" i="4"/>
  <c r="K163" i="4"/>
  <c r="K157" i="4"/>
  <c r="K182" i="4"/>
  <c r="K172" i="4"/>
  <c r="K169" i="4"/>
  <c r="K181" i="4"/>
  <c r="K171" i="4"/>
  <c r="K165" i="4"/>
  <c r="Q153" i="4" l="1"/>
  <c r="N163" i="4"/>
  <c r="Q163" i="4" s="1"/>
  <c r="N171" i="4"/>
  <c r="Q171" i="4" s="1"/>
  <c r="N177" i="4"/>
  <c r="Q177" i="4" s="1"/>
  <c r="N173" i="4"/>
  <c r="Q173" i="4" s="1"/>
  <c r="N181" i="4"/>
  <c r="Q181" i="4" s="1"/>
  <c r="N155" i="4"/>
  <c r="Q155" i="4" s="1"/>
  <c r="N172" i="4"/>
  <c r="Q172" i="4" s="1"/>
  <c r="N165" i="4"/>
  <c r="Q165" i="4" s="1"/>
  <c r="N179" i="4"/>
  <c r="Q179" i="4" s="1"/>
  <c r="N169" i="4"/>
  <c r="Q169" i="4" s="1"/>
  <c r="N182" i="4"/>
  <c r="Q182" i="4" s="1"/>
  <c r="N157" i="4"/>
  <c r="Q157" i="4" s="1"/>
  <c r="FC3" i="12"/>
  <c r="E149" i="5" l="1"/>
  <c r="E150" i="5"/>
  <c r="E152" i="5"/>
  <c r="E151" i="5"/>
  <c r="I151" i="5" l="1"/>
  <c r="I150" i="5"/>
  <c r="I149" i="5"/>
  <c r="I152" i="5"/>
  <c r="A3" i="11"/>
  <c r="A4" i="11"/>
  <c r="A5" i="11"/>
  <c r="A6" i="11"/>
  <c r="A7" i="11"/>
  <c r="A8" i="11"/>
  <c r="A9" i="11"/>
  <c r="A10" i="11"/>
  <c r="A11" i="11"/>
  <c r="A12" i="11"/>
  <c r="A13" i="11"/>
  <c r="A14" i="11"/>
  <c r="A15" i="11"/>
  <c r="A16" i="11"/>
  <c r="A17" i="11"/>
  <c r="A18" i="11"/>
  <c r="A19" i="11"/>
  <c r="A20" i="11"/>
  <c r="A21" i="11"/>
  <c r="A22" i="11"/>
  <c r="A23" i="11"/>
  <c r="A24" i="11"/>
  <c r="A25" i="11"/>
  <c r="A26" i="11"/>
  <c r="A27" i="11"/>
  <c r="A28" i="11"/>
  <c r="A29" i="11"/>
  <c r="A30" i="11"/>
  <c r="A31" i="11"/>
  <c r="A32" i="11"/>
  <c r="A33" i="11"/>
  <c r="A34" i="11"/>
  <c r="A35" i="11"/>
  <c r="A36" i="11"/>
  <c r="A37" i="11"/>
  <c r="A38" i="11"/>
  <c r="A39" i="11"/>
  <c r="A40" i="11"/>
  <c r="A41" i="11"/>
  <c r="A42" i="11"/>
  <c r="A43" i="11"/>
  <c r="A44" i="11"/>
  <c r="A45" i="11"/>
  <c r="A46" i="11"/>
  <c r="A47" i="11"/>
  <c r="A48" i="11"/>
  <c r="A49" i="11"/>
  <c r="A50" i="11"/>
  <c r="A51" i="11"/>
  <c r="A52" i="11"/>
  <c r="A53" i="11"/>
  <c r="A54" i="11"/>
  <c r="A55" i="11"/>
  <c r="A56" i="11"/>
  <c r="A57" i="11"/>
  <c r="A58" i="11"/>
  <c r="A59" i="11"/>
  <c r="A60" i="11"/>
  <c r="A61" i="11"/>
  <c r="A62" i="11"/>
  <c r="A63" i="11"/>
  <c r="A64" i="11"/>
  <c r="A65" i="11"/>
  <c r="A66" i="11"/>
  <c r="A67" i="11"/>
  <c r="A68" i="11"/>
  <c r="A69" i="11"/>
  <c r="A70" i="11"/>
  <c r="A71" i="11"/>
  <c r="A72" i="11"/>
  <c r="A73" i="11"/>
  <c r="A74" i="11"/>
  <c r="A75" i="11"/>
  <c r="A76" i="11"/>
  <c r="A77" i="11"/>
  <c r="A78" i="11"/>
  <c r="A79" i="11"/>
  <c r="A80" i="11"/>
  <c r="A81" i="11"/>
  <c r="A82" i="11"/>
  <c r="A83" i="11"/>
  <c r="A84" i="11"/>
  <c r="A85" i="11"/>
  <c r="A86" i="11"/>
  <c r="A87" i="11"/>
  <c r="A88" i="11"/>
  <c r="A89" i="11"/>
  <c r="A90" i="11"/>
  <c r="A91" i="11"/>
  <c r="A92" i="11"/>
  <c r="A93" i="11"/>
  <c r="A94" i="11"/>
  <c r="A95" i="11"/>
  <c r="A96" i="11"/>
  <c r="A97" i="11"/>
  <c r="A98" i="11"/>
  <c r="A99" i="11"/>
  <c r="A100" i="11"/>
  <c r="A101" i="11"/>
  <c r="A102" i="11"/>
  <c r="A103" i="11"/>
  <c r="A104" i="11"/>
  <c r="A105" i="11"/>
  <c r="A106" i="11"/>
  <c r="A107" i="11"/>
  <c r="A108" i="11"/>
  <c r="A109" i="11"/>
  <c r="A110" i="11"/>
  <c r="A111" i="11"/>
  <c r="A112" i="11"/>
  <c r="A113" i="11"/>
  <c r="A114" i="11"/>
  <c r="A115" i="11"/>
  <c r="A116" i="11"/>
  <c r="A117" i="11"/>
  <c r="A118" i="11"/>
  <c r="A119" i="11"/>
  <c r="A120" i="11"/>
  <c r="A121" i="11"/>
  <c r="A122" i="11"/>
  <c r="A123" i="11"/>
  <c r="A124" i="11"/>
  <c r="A125" i="11"/>
  <c r="A126" i="11"/>
  <c r="A127" i="11"/>
  <c r="A128" i="11"/>
  <c r="A129" i="11"/>
  <c r="A130" i="11"/>
  <c r="A131" i="11"/>
  <c r="A132" i="11"/>
  <c r="A133" i="11"/>
  <c r="A134" i="11"/>
  <c r="A135" i="11"/>
  <c r="A136" i="11"/>
  <c r="A137" i="11"/>
  <c r="A138" i="11"/>
  <c r="A139" i="11"/>
  <c r="A140" i="11"/>
  <c r="A141" i="11"/>
  <c r="A142" i="11"/>
  <c r="A143" i="11"/>
  <c r="A144" i="11"/>
  <c r="A145" i="11"/>
  <c r="A146" i="11"/>
  <c r="A147" i="11"/>
  <c r="A148" i="11"/>
  <c r="A149" i="11"/>
  <c r="A150" i="11"/>
  <c r="A151" i="11"/>
  <c r="A152" i="11"/>
  <c r="A2" i="11"/>
  <c r="C26" i="2" l="1"/>
  <c r="D12" i="4"/>
  <c r="D13" i="4"/>
  <c r="D14" i="4"/>
  <c r="D15" i="4"/>
  <c r="D16" i="4"/>
  <c r="B12" i="11" l="1"/>
  <c r="O12" i="11" s="1"/>
  <c r="B16" i="11"/>
  <c r="O16" i="11" s="1"/>
  <c r="B15" i="11"/>
  <c r="O15" i="11" s="1"/>
  <c r="B14" i="11"/>
  <c r="O14" i="11" s="1"/>
  <c r="B13" i="11"/>
  <c r="O13" i="11" s="1"/>
  <c r="F12" i="4" l="1"/>
  <c r="F13" i="4"/>
  <c r="F14" i="4"/>
  <c r="F15" i="4"/>
  <c r="K12" i="4" l="1"/>
  <c r="K13" i="4"/>
  <c r="K15" i="4"/>
  <c r="K14" i="4"/>
  <c r="D121" i="4"/>
  <c r="D73" i="4"/>
  <c r="D33" i="4"/>
  <c r="B33" i="11" s="1"/>
  <c r="O33" i="11" s="1"/>
  <c r="D152" i="4"/>
  <c r="D104" i="4"/>
  <c r="D7" i="4"/>
  <c r="B7" i="11" s="1"/>
  <c r="O7" i="11" s="1"/>
  <c r="D151" i="4"/>
  <c r="B151" i="11" s="1"/>
  <c r="O151" i="11" s="1"/>
  <c r="D143" i="4"/>
  <c r="D135" i="4"/>
  <c r="D127" i="4"/>
  <c r="D119" i="4"/>
  <c r="D111" i="4"/>
  <c r="D103" i="4"/>
  <c r="B103" i="11" s="1"/>
  <c r="O103" i="11" s="1"/>
  <c r="D95" i="4"/>
  <c r="B95" i="11" s="1"/>
  <c r="O95" i="11" s="1"/>
  <c r="D87" i="4"/>
  <c r="B87" i="11" s="1"/>
  <c r="O87" i="11" s="1"/>
  <c r="D79" i="4"/>
  <c r="D71" i="4"/>
  <c r="D63" i="4"/>
  <c r="B63" i="11" s="1"/>
  <c r="O63" i="11" s="1"/>
  <c r="D55" i="4"/>
  <c r="B55" i="11" s="1"/>
  <c r="O55" i="11" s="1"/>
  <c r="D47" i="4"/>
  <c r="D39" i="4"/>
  <c r="D31" i="4"/>
  <c r="D23" i="4"/>
  <c r="D6" i="4"/>
  <c r="D89" i="4"/>
  <c r="F16" i="4"/>
  <c r="D17" i="4"/>
  <c r="B17" i="11" s="1"/>
  <c r="O17" i="11" s="1"/>
  <c r="D144" i="4"/>
  <c r="D64" i="4"/>
  <c r="D150" i="4"/>
  <c r="D142" i="4"/>
  <c r="B142" i="11" s="1"/>
  <c r="O142" i="11" s="1"/>
  <c r="D134" i="4"/>
  <c r="B134" i="11" s="1"/>
  <c r="O134" i="11" s="1"/>
  <c r="D126" i="4"/>
  <c r="B126" i="11" s="1"/>
  <c r="O126" i="11" s="1"/>
  <c r="D118" i="4"/>
  <c r="D110" i="4"/>
  <c r="B110" i="11" s="1"/>
  <c r="O110" i="11" s="1"/>
  <c r="D102" i="4"/>
  <c r="B102" i="11" s="1"/>
  <c r="O102" i="11" s="1"/>
  <c r="D94" i="4"/>
  <c r="B94" i="11" s="1"/>
  <c r="O94" i="11" s="1"/>
  <c r="D86" i="4"/>
  <c r="D78" i="4"/>
  <c r="B78" i="11" s="1"/>
  <c r="O78" i="11" s="1"/>
  <c r="D70" i="4"/>
  <c r="B70" i="11" s="1"/>
  <c r="O70" i="11" s="1"/>
  <c r="D62" i="4"/>
  <c r="B62" i="11" s="1"/>
  <c r="O62" i="11" s="1"/>
  <c r="D54" i="4"/>
  <c r="D46" i="4"/>
  <c r="B46" i="11" s="1"/>
  <c r="O46" i="11" s="1"/>
  <c r="D38" i="4"/>
  <c r="B38" i="11" s="1"/>
  <c r="O38" i="11" s="1"/>
  <c r="D30" i="4"/>
  <c r="B30" i="11" s="1"/>
  <c r="O30" i="11" s="1"/>
  <c r="D22" i="4"/>
  <c r="D5" i="4"/>
  <c r="D129" i="4"/>
  <c r="D97" i="4"/>
  <c r="D49" i="4"/>
  <c r="D120" i="4"/>
  <c r="B120" i="11" s="1"/>
  <c r="O120" i="11" s="1"/>
  <c r="D96" i="4"/>
  <c r="B96" i="11" s="1"/>
  <c r="O96" i="11" s="1"/>
  <c r="D56" i="4"/>
  <c r="D40" i="4"/>
  <c r="D149" i="4"/>
  <c r="B149" i="11" s="1"/>
  <c r="O149" i="11" s="1"/>
  <c r="D141" i="4"/>
  <c r="B141" i="11" s="1"/>
  <c r="O141" i="11" s="1"/>
  <c r="D133" i="4"/>
  <c r="B133" i="11" s="1"/>
  <c r="O133" i="11" s="1"/>
  <c r="D125" i="4"/>
  <c r="D117" i="4"/>
  <c r="B117" i="11" s="1"/>
  <c r="O117" i="11" s="1"/>
  <c r="D109" i="4"/>
  <c r="B109" i="11" s="1"/>
  <c r="O109" i="11" s="1"/>
  <c r="D101" i="4"/>
  <c r="B101" i="11" s="1"/>
  <c r="O101" i="11" s="1"/>
  <c r="D93" i="4"/>
  <c r="D85" i="4"/>
  <c r="B85" i="11" s="1"/>
  <c r="O85" i="11" s="1"/>
  <c r="D77" i="4"/>
  <c r="B77" i="11" s="1"/>
  <c r="O77" i="11" s="1"/>
  <c r="D69" i="4"/>
  <c r="B69" i="11" s="1"/>
  <c r="O69" i="11" s="1"/>
  <c r="D61" i="4"/>
  <c r="D53" i="4"/>
  <c r="B53" i="11" s="1"/>
  <c r="O53" i="11" s="1"/>
  <c r="D45" i="4"/>
  <c r="B45" i="11" s="1"/>
  <c r="O45" i="11" s="1"/>
  <c r="D37" i="4"/>
  <c r="B37" i="11" s="1"/>
  <c r="O37" i="11" s="1"/>
  <c r="D29" i="4"/>
  <c r="D21" i="4"/>
  <c r="B21" i="11" s="1"/>
  <c r="O21" i="11" s="1"/>
  <c r="D4" i="4"/>
  <c r="B4" i="11" s="1"/>
  <c r="O4" i="11" s="1"/>
  <c r="D145" i="4"/>
  <c r="D105" i="4"/>
  <c r="D65" i="4"/>
  <c r="B65" i="11" s="1"/>
  <c r="O65" i="11" s="1"/>
  <c r="D25" i="4"/>
  <c r="D112" i="4"/>
  <c r="B112" i="11" s="1"/>
  <c r="O112" i="11" s="1"/>
  <c r="D72" i="4"/>
  <c r="B72" i="11" s="1"/>
  <c r="O72" i="11" s="1"/>
  <c r="D24" i="4"/>
  <c r="B24" i="11" s="1"/>
  <c r="O24" i="11" s="1"/>
  <c r="D148" i="4"/>
  <c r="B148" i="11" s="1"/>
  <c r="O148" i="11" s="1"/>
  <c r="D140" i="4"/>
  <c r="B140" i="11" s="1"/>
  <c r="O140" i="11" s="1"/>
  <c r="D132" i="4"/>
  <c r="D124" i="4"/>
  <c r="B124" i="11" s="1"/>
  <c r="O124" i="11" s="1"/>
  <c r="D116" i="4"/>
  <c r="B116" i="11" s="1"/>
  <c r="O116" i="11" s="1"/>
  <c r="D108" i="4"/>
  <c r="B108" i="11" s="1"/>
  <c r="O108" i="11" s="1"/>
  <c r="D100" i="4"/>
  <c r="D92" i="4"/>
  <c r="B92" i="11" s="1"/>
  <c r="O92" i="11" s="1"/>
  <c r="D84" i="4"/>
  <c r="B84" i="11" s="1"/>
  <c r="O84" i="11" s="1"/>
  <c r="D76" i="4"/>
  <c r="B76" i="11" s="1"/>
  <c r="O76" i="11" s="1"/>
  <c r="D68" i="4"/>
  <c r="D60" i="4"/>
  <c r="B60" i="11" s="1"/>
  <c r="O60" i="11" s="1"/>
  <c r="D52" i="4"/>
  <c r="B52" i="11" s="1"/>
  <c r="O52" i="11" s="1"/>
  <c r="D44" i="4"/>
  <c r="B44" i="11" s="1"/>
  <c r="O44" i="11" s="1"/>
  <c r="D36" i="4"/>
  <c r="D28" i="4"/>
  <c r="B28" i="11" s="1"/>
  <c r="O28" i="11" s="1"/>
  <c r="D20" i="4"/>
  <c r="B20" i="11" s="1"/>
  <c r="O20" i="11" s="1"/>
  <c r="D11" i="4"/>
  <c r="B11" i="11" s="1"/>
  <c r="O11" i="11" s="1"/>
  <c r="D3" i="4"/>
  <c r="D113" i="4"/>
  <c r="D57" i="4"/>
  <c r="B57" i="11" s="1"/>
  <c r="O57" i="11" s="1"/>
  <c r="D136" i="4"/>
  <c r="D88" i="4"/>
  <c r="B88" i="11" s="1"/>
  <c r="O88" i="11" s="1"/>
  <c r="D48" i="4"/>
  <c r="B48" i="11" s="1"/>
  <c r="O48" i="11" s="1"/>
  <c r="D147" i="4"/>
  <c r="B147" i="11" s="1"/>
  <c r="O147" i="11" s="1"/>
  <c r="D139" i="4"/>
  <c r="B139" i="11" s="1"/>
  <c r="O139" i="11" s="1"/>
  <c r="D131" i="4"/>
  <c r="D123" i="4"/>
  <c r="B123" i="11" s="1"/>
  <c r="O123" i="11" s="1"/>
  <c r="D115" i="4"/>
  <c r="B115" i="11" s="1"/>
  <c r="O115" i="11" s="1"/>
  <c r="D107" i="4"/>
  <c r="B107" i="11" s="1"/>
  <c r="O107" i="11" s="1"/>
  <c r="D99" i="4"/>
  <c r="D91" i="4"/>
  <c r="B91" i="11" s="1"/>
  <c r="O91" i="11" s="1"/>
  <c r="D83" i="4"/>
  <c r="B83" i="11" s="1"/>
  <c r="O83" i="11" s="1"/>
  <c r="D75" i="4"/>
  <c r="B75" i="11" s="1"/>
  <c r="O75" i="11" s="1"/>
  <c r="D67" i="4"/>
  <c r="D59" i="4"/>
  <c r="B59" i="11" s="1"/>
  <c r="O59" i="11" s="1"/>
  <c r="D51" i="4"/>
  <c r="B51" i="11" s="1"/>
  <c r="O51" i="11" s="1"/>
  <c r="D43" i="4"/>
  <c r="B43" i="11" s="1"/>
  <c r="O43" i="11" s="1"/>
  <c r="D35" i="4"/>
  <c r="D27" i="4"/>
  <c r="B27" i="11" s="1"/>
  <c r="O27" i="11" s="1"/>
  <c r="D19" i="4"/>
  <c r="B19" i="11" s="1"/>
  <c r="O19" i="11" s="1"/>
  <c r="D10" i="4"/>
  <c r="B10" i="11" s="1"/>
  <c r="O10" i="11" s="1"/>
  <c r="D137" i="4"/>
  <c r="D81" i="4"/>
  <c r="D41" i="4"/>
  <c r="B41" i="11" s="1"/>
  <c r="O41" i="11" s="1"/>
  <c r="D8" i="4"/>
  <c r="D128" i="4"/>
  <c r="D80" i="4"/>
  <c r="B80" i="11" s="1"/>
  <c r="O80" i="11" s="1"/>
  <c r="D32" i="4"/>
  <c r="B32" i="11" s="1"/>
  <c r="O32" i="11" s="1"/>
  <c r="D146" i="4"/>
  <c r="B146" i="11" s="1"/>
  <c r="O146" i="11" s="1"/>
  <c r="D138" i="4"/>
  <c r="D130" i="4"/>
  <c r="B130" i="11" s="1"/>
  <c r="O130" i="11" s="1"/>
  <c r="D122" i="4"/>
  <c r="B122" i="11" s="1"/>
  <c r="O122" i="11" s="1"/>
  <c r="D114" i="4"/>
  <c r="B114" i="11" s="1"/>
  <c r="O114" i="11" s="1"/>
  <c r="D106" i="4"/>
  <c r="D98" i="4"/>
  <c r="B98" i="11" s="1"/>
  <c r="O98" i="11" s="1"/>
  <c r="D90" i="4"/>
  <c r="B90" i="11" s="1"/>
  <c r="O90" i="11" s="1"/>
  <c r="D82" i="4"/>
  <c r="B82" i="11" s="1"/>
  <c r="O82" i="11" s="1"/>
  <c r="D74" i="4"/>
  <c r="D66" i="4"/>
  <c r="B66" i="11" s="1"/>
  <c r="O66" i="11" s="1"/>
  <c r="D58" i="4"/>
  <c r="B58" i="11" s="1"/>
  <c r="O58" i="11" s="1"/>
  <c r="D50" i="4"/>
  <c r="B50" i="11" s="1"/>
  <c r="O50" i="11" s="1"/>
  <c r="D42" i="4"/>
  <c r="D34" i="4"/>
  <c r="B34" i="11" s="1"/>
  <c r="O34" i="11" s="1"/>
  <c r="D26" i="4"/>
  <c r="B26" i="11" s="1"/>
  <c r="O26" i="11" s="1"/>
  <c r="D18" i="4"/>
  <c r="B18" i="11" s="1"/>
  <c r="O18" i="11" s="1"/>
  <c r="D9" i="4"/>
  <c r="D2" i="4"/>
  <c r="B2" i="11" l="1"/>
  <c r="O2" i="11" s="1"/>
  <c r="F2" i="4"/>
  <c r="B152" i="11"/>
  <c r="O152" i="11" s="1"/>
  <c r="F152" i="4"/>
  <c r="K16" i="4"/>
  <c r="B42" i="11"/>
  <c r="O42" i="11" s="1"/>
  <c r="B106" i="11"/>
  <c r="O106" i="11" s="1"/>
  <c r="B99" i="11"/>
  <c r="O99" i="11" s="1"/>
  <c r="B100" i="11"/>
  <c r="O100" i="11" s="1"/>
  <c r="B93" i="11"/>
  <c r="O93" i="11" s="1"/>
  <c r="B150" i="11"/>
  <c r="O150" i="11" s="1"/>
  <c r="B136" i="11"/>
  <c r="O136" i="11" s="1"/>
  <c r="B56" i="11"/>
  <c r="O56" i="11" s="1"/>
  <c r="B64" i="11"/>
  <c r="O64" i="11" s="1"/>
  <c r="B39" i="11"/>
  <c r="O39" i="11" s="1"/>
  <c r="B104" i="11"/>
  <c r="O104" i="11" s="1"/>
  <c r="B25" i="11"/>
  <c r="O25" i="11" s="1"/>
  <c r="B144" i="11"/>
  <c r="O144" i="11" s="1"/>
  <c r="B47" i="11"/>
  <c r="O47" i="11" s="1"/>
  <c r="B111" i="11"/>
  <c r="O111" i="11" s="1"/>
  <c r="B81" i="11"/>
  <c r="O81" i="11" s="1"/>
  <c r="B113" i="11"/>
  <c r="O113" i="11" s="1"/>
  <c r="B119" i="11"/>
  <c r="O119" i="11" s="1"/>
  <c r="B35" i="11"/>
  <c r="O35" i="11" s="1"/>
  <c r="B36" i="11"/>
  <c r="O36" i="11" s="1"/>
  <c r="B29" i="11"/>
  <c r="O29" i="11" s="1"/>
  <c r="B74" i="11"/>
  <c r="O74" i="11" s="1"/>
  <c r="B137" i="11"/>
  <c r="O137" i="11" s="1"/>
  <c r="B131" i="11"/>
  <c r="O131" i="11" s="1"/>
  <c r="B68" i="11"/>
  <c r="O68" i="11" s="1"/>
  <c r="B105" i="11"/>
  <c r="O105" i="11" s="1"/>
  <c r="B125" i="11"/>
  <c r="O125" i="11" s="1"/>
  <c r="B54" i="11"/>
  <c r="O54" i="11" s="1"/>
  <c r="B118" i="11"/>
  <c r="O118" i="11" s="1"/>
  <c r="B127" i="11"/>
  <c r="O127" i="11" s="1"/>
  <c r="B97" i="11"/>
  <c r="O97" i="11" s="1"/>
  <c r="B89" i="11"/>
  <c r="O89" i="11" s="1"/>
  <c r="B135" i="11"/>
  <c r="O135" i="11" s="1"/>
  <c r="B129" i="11"/>
  <c r="O129" i="11" s="1"/>
  <c r="B79" i="11"/>
  <c r="O79" i="11" s="1"/>
  <c r="B143" i="11"/>
  <c r="O143" i="11" s="1"/>
  <c r="B22" i="11"/>
  <c r="O22" i="11" s="1"/>
  <c r="B9" i="11"/>
  <c r="O9" i="11" s="1"/>
  <c r="B138" i="11"/>
  <c r="O138" i="11" s="1"/>
  <c r="B67" i="11"/>
  <c r="O67" i="11" s="1"/>
  <c r="B3" i="11"/>
  <c r="O3" i="11" s="1"/>
  <c r="B132" i="11"/>
  <c r="O132" i="11" s="1"/>
  <c r="B61" i="11"/>
  <c r="O61" i="11" s="1"/>
  <c r="B49" i="11"/>
  <c r="O49" i="11" s="1"/>
  <c r="B73" i="11"/>
  <c r="O73" i="11" s="1"/>
  <c r="B145" i="11"/>
  <c r="O145" i="11" s="1"/>
  <c r="B71" i="11"/>
  <c r="O71" i="11" s="1"/>
  <c r="B121" i="11"/>
  <c r="O121" i="11" s="1"/>
  <c r="B6" i="11"/>
  <c r="O6" i="11" s="1"/>
  <c r="B5" i="11"/>
  <c r="O5" i="11" s="1"/>
  <c r="B23" i="11"/>
  <c r="O23" i="11" s="1"/>
  <c r="B128" i="11"/>
  <c r="O128" i="11" s="1"/>
  <c r="B40" i="11"/>
  <c r="O40" i="11" s="1"/>
  <c r="B86" i="11"/>
  <c r="O86" i="11" s="1"/>
  <c r="B31" i="11"/>
  <c r="O31" i="11" s="1"/>
  <c r="B8" i="11"/>
  <c r="O8" i="11" s="1"/>
  <c r="F47" i="4"/>
  <c r="F111" i="4"/>
  <c r="F127" i="4"/>
  <c r="F49" i="4"/>
  <c r="F73" i="4"/>
  <c r="F39" i="4"/>
  <c r="F31" i="4"/>
  <c r="F135" i="4"/>
  <c r="F79" i="4"/>
  <c r="F97" i="4"/>
  <c r="F129" i="4"/>
  <c r="F89" i="4"/>
  <c r="F121" i="4"/>
  <c r="F40" i="4"/>
  <c r="F67" i="4"/>
  <c r="F25" i="4"/>
  <c r="F105" i="4"/>
  <c r="F137" i="4"/>
  <c r="F56" i="4"/>
  <c r="F23" i="4"/>
  <c r="F104" i="4"/>
  <c r="F93" i="4"/>
  <c r="F81" i="4"/>
  <c r="F113" i="4"/>
  <c r="F145" i="4"/>
  <c r="F8" i="4"/>
  <c r="F71" i="4"/>
  <c r="F144" i="4"/>
  <c r="F143" i="4"/>
  <c r="F136" i="4"/>
  <c r="F64" i="4"/>
  <c r="F54" i="4"/>
  <c r="F100" i="4"/>
  <c r="F5" i="4"/>
  <c r="F27" i="4"/>
  <c r="F74" i="4"/>
  <c r="F11" i="4"/>
  <c r="F116" i="4"/>
  <c r="F72" i="4"/>
  <c r="F45" i="4"/>
  <c r="F101" i="4"/>
  <c r="F149" i="4"/>
  <c r="F29" i="4"/>
  <c r="F134" i="4"/>
  <c r="F55" i="4"/>
  <c r="F103" i="4"/>
  <c r="F150" i="4"/>
  <c r="F50" i="4"/>
  <c r="F90" i="4"/>
  <c r="F122" i="4"/>
  <c r="F32" i="4"/>
  <c r="F41" i="4"/>
  <c r="F83" i="4"/>
  <c r="F139" i="4"/>
  <c r="F20" i="4"/>
  <c r="F124" i="4"/>
  <c r="F53" i="4"/>
  <c r="F38" i="4"/>
  <c r="F94" i="4"/>
  <c r="F142" i="4"/>
  <c r="F7" i="4"/>
  <c r="F43" i="4"/>
  <c r="F91" i="4"/>
  <c r="F138" i="4"/>
  <c r="F57" i="4"/>
  <c r="F28" i="4"/>
  <c r="F76" i="4"/>
  <c r="F112" i="4"/>
  <c r="F109" i="4"/>
  <c r="F46" i="4"/>
  <c r="F6" i="4"/>
  <c r="F63" i="4"/>
  <c r="F9" i="4"/>
  <c r="F58" i="4"/>
  <c r="F98" i="4"/>
  <c r="F130" i="4"/>
  <c r="F80" i="4"/>
  <c r="F42" i="4"/>
  <c r="F147" i="4"/>
  <c r="F84" i="4"/>
  <c r="F131" i="4"/>
  <c r="F4" i="4"/>
  <c r="F69" i="4"/>
  <c r="F117" i="4"/>
  <c r="F128" i="4"/>
  <c r="F102" i="4"/>
  <c r="F118" i="4"/>
  <c r="F18" i="4"/>
  <c r="F66" i="4"/>
  <c r="F51" i="4"/>
  <c r="F107" i="4"/>
  <c r="F48" i="4"/>
  <c r="F35" i="4"/>
  <c r="F92" i="4"/>
  <c r="F140" i="4"/>
  <c r="F21" i="4"/>
  <c r="F68" i="4"/>
  <c r="F62" i="4"/>
  <c r="F110" i="4"/>
  <c r="F22" i="4"/>
  <c r="F33" i="4"/>
  <c r="F59" i="4"/>
  <c r="F106" i="4"/>
  <c r="F44" i="4"/>
  <c r="F148" i="4"/>
  <c r="F65" i="4"/>
  <c r="F77" i="4"/>
  <c r="F133" i="4"/>
  <c r="F96" i="4"/>
  <c r="F61" i="4"/>
  <c r="F87" i="4"/>
  <c r="F10" i="4"/>
  <c r="F115" i="4"/>
  <c r="F88" i="4"/>
  <c r="F52" i="4"/>
  <c r="F99" i="4"/>
  <c r="F24" i="4"/>
  <c r="F37" i="4"/>
  <c r="F85" i="4"/>
  <c r="F132" i="4"/>
  <c r="F120" i="4"/>
  <c r="F70" i="4"/>
  <c r="F126" i="4"/>
  <c r="F17" i="4"/>
  <c r="F86" i="4"/>
  <c r="F26" i="4"/>
  <c r="F34" i="4"/>
  <c r="F82" i="4"/>
  <c r="F114" i="4"/>
  <c r="F146" i="4"/>
  <c r="F19" i="4"/>
  <c r="F75" i="4"/>
  <c r="F123" i="4"/>
  <c r="F3" i="4"/>
  <c r="F60" i="4"/>
  <c r="F108" i="4"/>
  <c r="F36" i="4"/>
  <c r="F141" i="4"/>
  <c r="F119" i="4"/>
  <c r="F30" i="4"/>
  <c r="F78" i="4"/>
  <c r="F125" i="4"/>
  <c r="F95" i="4"/>
  <c r="F151" i="4"/>
  <c r="K88" i="4" l="1"/>
  <c r="K58" i="4"/>
  <c r="K134" i="4"/>
  <c r="K27" i="4"/>
  <c r="K129" i="4"/>
  <c r="K19" i="4"/>
  <c r="K34" i="4"/>
  <c r="K37" i="4"/>
  <c r="K96" i="4"/>
  <c r="K148" i="4"/>
  <c r="K22" i="4"/>
  <c r="K107" i="4"/>
  <c r="K118" i="4"/>
  <c r="K9" i="4"/>
  <c r="K138" i="4"/>
  <c r="K142" i="4"/>
  <c r="K124" i="4"/>
  <c r="K41" i="4"/>
  <c r="K50" i="4"/>
  <c r="K29" i="4"/>
  <c r="K72" i="4"/>
  <c r="K5" i="4"/>
  <c r="K8" i="4"/>
  <c r="K137" i="4"/>
  <c r="K97" i="4"/>
  <c r="K111" i="4"/>
  <c r="K108" i="4"/>
  <c r="K21" i="4"/>
  <c r="K69" i="4"/>
  <c r="K109" i="4"/>
  <c r="K56" i="4"/>
  <c r="K127" i="4"/>
  <c r="K30" i="4"/>
  <c r="K70" i="4"/>
  <c r="K115" i="4"/>
  <c r="K140" i="4"/>
  <c r="K4" i="4"/>
  <c r="K80" i="4"/>
  <c r="K112" i="4"/>
  <c r="K150" i="4"/>
  <c r="K100" i="4"/>
  <c r="K145" i="4"/>
  <c r="K105" i="4"/>
  <c r="K79" i="4"/>
  <c r="K47" i="4"/>
  <c r="K33" i="4"/>
  <c r="K42" i="4"/>
  <c r="K57" i="4"/>
  <c r="K71" i="4"/>
  <c r="K60" i="4"/>
  <c r="K151" i="4"/>
  <c r="K119" i="4"/>
  <c r="K3" i="4"/>
  <c r="K146" i="4"/>
  <c r="K26" i="4"/>
  <c r="K24" i="4"/>
  <c r="K133" i="4"/>
  <c r="K44" i="4"/>
  <c r="K110" i="4"/>
  <c r="K51" i="4"/>
  <c r="K102" i="4"/>
  <c r="K131" i="4"/>
  <c r="K63" i="4"/>
  <c r="K91" i="4"/>
  <c r="K94" i="4"/>
  <c r="K20" i="4"/>
  <c r="K32" i="4"/>
  <c r="K149" i="4"/>
  <c r="K116" i="4"/>
  <c r="K54" i="4"/>
  <c r="K113" i="4"/>
  <c r="K25" i="4"/>
  <c r="K135" i="4"/>
  <c r="K92" i="4"/>
  <c r="K78" i="4"/>
  <c r="K120" i="4"/>
  <c r="K106" i="4"/>
  <c r="K128" i="4"/>
  <c r="K76" i="4"/>
  <c r="K67" i="4"/>
  <c r="K95" i="4"/>
  <c r="K114" i="4"/>
  <c r="K132" i="4"/>
  <c r="K77" i="4"/>
  <c r="K62" i="4"/>
  <c r="K35" i="4"/>
  <c r="K66" i="4"/>
  <c r="K84" i="4"/>
  <c r="K43" i="4"/>
  <c r="K38" i="4"/>
  <c r="K139" i="4"/>
  <c r="K122" i="4"/>
  <c r="K101" i="4"/>
  <c r="K11" i="4"/>
  <c r="K136" i="4"/>
  <c r="K93" i="4"/>
  <c r="K40" i="4"/>
  <c r="K39" i="4"/>
  <c r="K126" i="4"/>
  <c r="K86" i="4"/>
  <c r="K10" i="4"/>
  <c r="K6" i="4"/>
  <c r="K103" i="4"/>
  <c r="K64" i="4"/>
  <c r="K31" i="4"/>
  <c r="K141" i="4"/>
  <c r="K125" i="4"/>
  <c r="K36" i="4"/>
  <c r="K17" i="4"/>
  <c r="K52" i="4"/>
  <c r="K87" i="4"/>
  <c r="K59" i="4"/>
  <c r="K68" i="4"/>
  <c r="K117" i="4"/>
  <c r="K98" i="4"/>
  <c r="K46" i="4"/>
  <c r="K28" i="4"/>
  <c r="K55" i="4"/>
  <c r="K74" i="4"/>
  <c r="K143" i="4"/>
  <c r="K104" i="4"/>
  <c r="K121" i="4"/>
  <c r="K73" i="4"/>
  <c r="K99" i="4"/>
  <c r="K130" i="4"/>
  <c r="K81" i="4"/>
  <c r="K123" i="4"/>
  <c r="K75" i="4"/>
  <c r="K82" i="4"/>
  <c r="K85" i="4"/>
  <c r="K61" i="4"/>
  <c r="K65" i="4"/>
  <c r="K48" i="4"/>
  <c r="K18" i="4"/>
  <c r="K7" i="4"/>
  <c r="K53" i="4"/>
  <c r="K83" i="4"/>
  <c r="K90" i="4"/>
  <c r="K45" i="4"/>
  <c r="K144" i="4"/>
  <c r="K23" i="4"/>
  <c r="K89" i="4"/>
  <c r="K49" i="4"/>
  <c r="T3" i="11"/>
  <c r="N25" i="4" l="1"/>
  <c r="Q25" i="4" s="1"/>
  <c r="K152" i="4"/>
  <c r="K147" i="4"/>
  <c r="C15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1" i="3"/>
  <c r="C62" i="3"/>
  <c r="C63" i="3"/>
  <c r="C64" i="3"/>
  <c r="C65" i="3"/>
  <c r="C66" i="3"/>
  <c r="C67" i="3"/>
  <c r="C68" i="3"/>
  <c r="C69" i="3"/>
  <c r="C70" i="3"/>
  <c r="C71" i="3"/>
  <c r="C72" i="3"/>
  <c r="C73" i="3"/>
  <c r="C74" i="3"/>
  <c r="C75" i="3"/>
  <c r="C76" i="3"/>
  <c r="C77" i="3"/>
  <c r="C78" i="3"/>
  <c r="C79" i="3"/>
  <c r="C80" i="3"/>
  <c r="C81" i="3"/>
  <c r="C82" i="3"/>
  <c r="C60"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2" i="3"/>
  <c r="C6" i="2" a="1"/>
  <c r="C6" i="2" s="1"/>
  <c r="C42" i="2" a="1"/>
  <c r="C42" i="2" s="1"/>
  <c r="C16" i="2"/>
  <c r="L10" i="3" s="1"/>
  <c r="N147" i="4" l="1"/>
  <c r="Q147" i="4" s="1"/>
  <c r="L11" i="3"/>
  <c r="L12" i="3"/>
  <c r="N152" i="4"/>
  <c r="Q152" i="4" s="1"/>
  <c r="C20" i="2"/>
  <c r="C21" i="2" s="1"/>
  <c r="E132" i="5"/>
  <c r="E68" i="5"/>
  <c r="E93" i="5"/>
  <c r="E122" i="5"/>
  <c r="E58" i="5"/>
  <c r="E69" i="5"/>
  <c r="E129" i="5"/>
  <c r="E65" i="5"/>
  <c r="E85" i="5"/>
  <c r="E120" i="5"/>
  <c r="E56" i="5"/>
  <c r="E147" i="5"/>
  <c r="E119" i="5"/>
  <c r="E55" i="5"/>
  <c r="E67" i="5"/>
  <c r="E102" i="5"/>
  <c r="E38" i="5"/>
  <c r="E83" i="5"/>
  <c r="E99" i="5"/>
  <c r="E91" i="5"/>
  <c r="E95" i="5"/>
  <c r="E78" i="5"/>
  <c r="E77" i="5"/>
  <c r="E26" i="5"/>
  <c r="E51" i="5"/>
  <c r="E134" i="5"/>
  <c r="E141" i="5"/>
  <c r="E128" i="5"/>
  <c r="E110" i="5"/>
  <c r="E124" i="5"/>
  <c r="E60" i="5"/>
  <c r="E53" i="5"/>
  <c r="E114" i="5"/>
  <c r="E50" i="5"/>
  <c r="E37" i="5"/>
  <c r="E121" i="5"/>
  <c r="E57" i="5"/>
  <c r="E45" i="5"/>
  <c r="E112" i="5"/>
  <c r="E48" i="5"/>
  <c r="E107" i="5"/>
  <c r="E111" i="5"/>
  <c r="E47" i="5"/>
  <c r="E19" i="5"/>
  <c r="E94" i="5"/>
  <c r="E30" i="5"/>
  <c r="E86" i="5"/>
  <c r="E109" i="5"/>
  <c r="E44" i="5"/>
  <c r="E34" i="5"/>
  <c r="E41" i="5"/>
  <c r="E35" i="5"/>
  <c r="E31" i="5"/>
  <c r="E100" i="5"/>
  <c r="E90" i="5"/>
  <c r="E97" i="5"/>
  <c r="E88" i="5"/>
  <c r="E23" i="5"/>
  <c r="E140" i="5"/>
  <c r="E130" i="5"/>
  <c r="E73" i="5"/>
  <c r="E63" i="5"/>
  <c r="E116" i="5"/>
  <c r="E52" i="5"/>
  <c r="E123" i="5"/>
  <c r="E106" i="5"/>
  <c r="E42" i="5"/>
  <c r="E139" i="5"/>
  <c r="E113" i="5"/>
  <c r="E49" i="5"/>
  <c r="E131" i="5"/>
  <c r="E104" i="5"/>
  <c r="E40" i="5"/>
  <c r="E75" i="5"/>
  <c r="E103" i="5"/>
  <c r="E39" i="5"/>
  <c r="E22" i="5"/>
  <c r="E108" i="5"/>
  <c r="E98" i="5"/>
  <c r="E105" i="5"/>
  <c r="E32" i="5"/>
  <c r="E142" i="5"/>
  <c r="E36" i="5"/>
  <c r="E59" i="5"/>
  <c r="E33" i="5"/>
  <c r="E24" i="5"/>
  <c r="E70" i="5"/>
  <c r="E101" i="5"/>
  <c r="E64" i="5"/>
  <c r="E115" i="5"/>
  <c r="E96" i="5"/>
  <c r="E43" i="5"/>
  <c r="E87" i="5"/>
  <c r="E66" i="5"/>
  <c r="E61" i="5"/>
  <c r="E46" i="5"/>
  <c r="E29" i="5"/>
  <c r="E92" i="5"/>
  <c r="E28" i="5"/>
  <c r="E146" i="5"/>
  <c r="E82" i="5"/>
  <c r="E18" i="5"/>
  <c r="E27" i="5"/>
  <c r="E89" i="5"/>
  <c r="E25" i="5"/>
  <c r="E144" i="5"/>
  <c r="E80" i="5"/>
  <c r="E16" i="5"/>
  <c r="E143" i="5"/>
  <c r="E79" i="5"/>
  <c r="E15" i="5"/>
  <c r="E126" i="5"/>
  <c r="E62" i="5"/>
  <c r="E148" i="5"/>
  <c r="E84" i="5"/>
  <c r="E20" i="5"/>
  <c r="E138" i="5"/>
  <c r="E74" i="5"/>
  <c r="E133" i="5"/>
  <c r="E145" i="5"/>
  <c r="E81" i="5"/>
  <c r="E17" i="5"/>
  <c r="E136" i="5"/>
  <c r="E72" i="5"/>
  <c r="E117" i="5"/>
  <c r="E135" i="5"/>
  <c r="E71" i="5"/>
  <c r="E21" i="5"/>
  <c r="E118" i="5"/>
  <c r="E54" i="5"/>
  <c r="E76" i="5"/>
  <c r="E137" i="5"/>
  <c r="E125" i="5"/>
  <c r="E127" i="5"/>
  <c r="E7" i="5"/>
  <c r="I98" i="5"/>
  <c r="I34" i="5"/>
  <c r="I138" i="5"/>
  <c r="I74" i="5"/>
  <c r="I125" i="5"/>
  <c r="I93" i="5"/>
  <c r="I61" i="5"/>
  <c r="I29" i="5"/>
  <c r="I5" i="5"/>
  <c r="E14" i="5"/>
  <c r="I128" i="5"/>
  <c r="I89" i="5"/>
  <c r="I126" i="5"/>
  <c r="I30" i="5"/>
  <c r="I73" i="5"/>
  <c r="I36" i="5"/>
  <c r="I131" i="5"/>
  <c r="E9" i="5"/>
  <c r="I111" i="5"/>
  <c r="I8" i="5"/>
  <c r="I28" i="5"/>
  <c r="I59" i="5"/>
  <c r="I65" i="5"/>
  <c r="I144" i="5"/>
  <c r="I112" i="5"/>
  <c r="I80" i="5"/>
  <c r="I48" i="5"/>
  <c r="I16" i="5"/>
  <c r="I146" i="5"/>
  <c r="I87" i="5"/>
  <c r="I142" i="5"/>
  <c r="I110" i="5"/>
  <c r="I78" i="5"/>
  <c r="I46" i="5"/>
  <c r="I14" i="5"/>
  <c r="I113" i="5"/>
  <c r="I17" i="5"/>
  <c r="I95" i="5"/>
  <c r="I39" i="5"/>
  <c r="I4" i="5"/>
  <c r="I116" i="5"/>
  <c r="I84" i="5"/>
  <c r="I52" i="5"/>
  <c r="I20" i="5"/>
  <c r="I147" i="5"/>
  <c r="I115" i="5"/>
  <c r="I83" i="5"/>
  <c r="I51" i="5"/>
  <c r="I19" i="5"/>
  <c r="E10" i="5"/>
  <c r="I32" i="5"/>
  <c r="I6" i="5"/>
  <c r="I68" i="5"/>
  <c r="I35" i="5"/>
  <c r="I57" i="5"/>
  <c r="I123" i="5"/>
  <c r="I82" i="5"/>
  <c r="I2" i="5"/>
  <c r="I122" i="5"/>
  <c r="I58" i="5"/>
  <c r="I117" i="5"/>
  <c r="I85" i="5"/>
  <c r="I53" i="5"/>
  <c r="I21" i="5"/>
  <c r="I148" i="5"/>
  <c r="E6" i="5"/>
  <c r="I25" i="5"/>
  <c r="I96" i="5"/>
  <c r="I50" i="5"/>
  <c r="I47" i="5"/>
  <c r="I62" i="5"/>
  <c r="I12" i="5"/>
  <c r="I23" i="5"/>
  <c r="I100" i="5"/>
  <c r="I67" i="5"/>
  <c r="I15" i="5"/>
  <c r="I60" i="5"/>
  <c r="E8" i="5"/>
  <c r="I33" i="5"/>
  <c r="I136" i="5"/>
  <c r="I104" i="5"/>
  <c r="I72" i="5"/>
  <c r="I40" i="5"/>
  <c r="I11" i="5"/>
  <c r="I66" i="5"/>
  <c r="I121" i="5"/>
  <c r="I135" i="5"/>
  <c r="I71" i="5"/>
  <c r="I134" i="5"/>
  <c r="I102" i="5"/>
  <c r="I70" i="5"/>
  <c r="I38" i="5"/>
  <c r="I97" i="5"/>
  <c r="I143" i="5"/>
  <c r="I79" i="5"/>
  <c r="I31" i="5"/>
  <c r="I26" i="5"/>
  <c r="I129" i="5"/>
  <c r="I140" i="5"/>
  <c r="I108" i="5"/>
  <c r="I76" i="5"/>
  <c r="I44" i="5"/>
  <c r="I139" i="5"/>
  <c r="I107" i="5"/>
  <c r="I75" i="5"/>
  <c r="I43" i="5"/>
  <c r="E12" i="5"/>
  <c r="I64" i="5"/>
  <c r="I63" i="5"/>
  <c r="I132" i="5"/>
  <c r="I99" i="5"/>
  <c r="I92" i="5"/>
  <c r="I130" i="5"/>
  <c r="I10" i="5"/>
  <c r="I106" i="5"/>
  <c r="I42" i="5"/>
  <c r="I141" i="5"/>
  <c r="I109" i="5"/>
  <c r="I77" i="5"/>
  <c r="I45" i="5"/>
  <c r="I13" i="5"/>
  <c r="E4" i="5"/>
  <c r="E13" i="5"/>
  <c r="I145" i="5"/>
  <c r="I7" i="5"/>
  <c r="I119" i="5"/>
  <c r="I94" i="5"/>
  <c r="I127" i="5"/>
  <c r="I81" i="5"/>
  <c r="I9" i="5"/>
  <c r="E11" i="5"/>
  <c r="I55" i="5"/>
  <c r="I124" i="5"/>
  <c r="I91" i="5"/>
  <c r="I27" i="5"/>
  <c r="I114" i="5"/>
  <c r="I90" i="5"/>
  <c r="I133" i="5"/>
  <c r="I101" i="5"/>
  <c r="I69" i="5"/>
  <c r="I37" i="5"/>
  <c r="I18" i="5"/>
  <c r="E5" i="5"/>
  <c r="I105" i="5"/>
  <c r="I120" i="5"/>
  <c r="I88" i="5"/>
  <c r="I56" i="5"/>
  <c r="I24" i="5"/>
  <c r="I3" i="5"/>
  <c r="I41" i="5"/>
  <c r="I103" i="5"/>
  <c r="I118" i="5"/>
  <c r="I86" i="5"/>
  <c r="I54" i="5"/>
  <c r="I22" i="5"/>
  <c r="I137" i="5"/>
  <c r="I49" i="5"/>
  <c r="D7" i="3"/>
  <c r="D9" i="3"/>
  <c r="E9" i="3" s="1"/>
  <c r="D17" i="3"/>
  <c r="E17" i="3" s="1"/>
  <c r="D25" i="3"/>
  <c r="E25" i="3" s="1"/>
  <c r="D33" i="3"/>
  <c r="E33" i="3" s="1"/>
  <c r="D41" i="3"/>
  <c r="E41" i="3" s="1"/>
  <c r="D49" i="3"/>
  <c r="E49" i="3" s="1"/>
  <c r="D57" i="3"/>
  <c r="E57" i="3" s="1"/>
  <c r="D65" i="3"/>
  <c r="D73" i="3"/>
  <c r="E73" i="3" s="1"/>
  <c r="D81" i="3"/>
  <c r="E81" i="3" s="1"/>
  <c r="D90" i="3"/>
  <c r="E90" i="3" s="1"/>
  <c r="D98" i="3"/>
  <c r="E98" i="3" s="1"/>
  <c r="D106" i="3"/>
  <c r="E106" i="3" s="1"/>
  <c r="D114" i="3"/>
  <c r="E114" i="3" s="1"/>
  <c r="D122" i="3"/>
  <c r="E122" i="3" s="1"/>
  <c r="D130" i="3"/>
  <c r="D138" i="3"/>
  <c r="E138" i="3" s="1"/>
  <c r="D2" i="3"/>
  <c r="E2" i="3" s="1"/>
  <c r="D10" i="3"/>
  <c r="E10" i="3" s="1"/>
  <c r="D18" i="3"/>
  <c r="E18" i="3" s="1"/>
  <c r="D26" i="3"/>
  <c r="E26" i="3" s="1"/>
  <c r="D34" i="3"/>
  <c r="E34" i="3" s="1"/>
  <c r="D42" i="3"/>
  <c r="E42" i="3" s="1"/>
  <c r="D50" i="3"/>
  <c r="E50" i="3" s="1"/>
  <c r="D58" i="3"/>
  <c r="E58" i="3" s="1"/>
  <c r="D66" i="3"/>
  <c r="E66" i="3" s="1"/>
  <c r="D74" i="3"/>
  <c r="E74" i="3" s="1"/>
  <c r="D3" i="3"/>
  <c r="E3" i="3" s="1"/>
  <c r="D4" i="3"/>
  <c r="E4" i="3" s="1"/>
  <c r="D5" i="3"/>
  <c r="E5" i="3" s="1"/>
  <c r="D6" i="3"/>
  <c r="E6" i="3" s="1"/>
  <c r="D12" i="3"/>
  <c r="E12" i="3" s="1"/>
  <c r="D22" i="3"/>
  <c r="E22" i="3" s="1"/>
  <c r="D32" i="3"/>
  <c r="E32" i="3" s="1"/>
  <c r="D44" i="3"/>
  <c r="E44" i="3" s="1"/>
  <c r="D13" i="3"/>
  <c r="E13" i="3" s="1"/>
  <c r="D23" i="3"/>
  <c r="E23" i="3" s="1"/>
  <c r="D35" i="3"/>
  <c r="E35" i="3" s="1"/>
  <c r="D45" i="3"/>
  <c r="E45" i="3" s="1"/>
  <c r="D55" i="3"/>
  <c r="E55" i="3" s="1"/>
  <c r="D67" i="3"/>
  <c r="E67" i="3" s="1"/>
  <c r="D77" i="3"/>
  <c r="E77" i="3" s="1"/>
  <c r="D87" i="3"/>
  <c r="E87" i="3" s="1"/>
  <c r="D96" i="3"/>
  <c r="E96" i="3" s="1"/>
  <c r="D105" i="3"/>
  <c r="E105" i="3" s="1"/>
  <c r="D115" i="3"/>
  <c r="E115" i="3" s="1"/>
  <c r="D124" i="3"/>
  <c r="E124" i="3" s="1"/>
  <c r="D133" i="3"/>
  <c r="E133" i="3" s="1"/>
  <c r="D142" i="3"/>
  <c r="E142" i="3" s="1"/>
  <c r="D150" i="3"/>
  <c r="E150" i="3" s="1"/>
  <c r="D37" i="3"/>
  <c r="E37" i="3" s="1"/>
  <c r="D59" i="3"/>
  <c r="E59" i="3" s="1"/>
  <c r="D89" i="3"/>
  <c r="E89" i="3" s="1"/>
  <c r="D126" i="3"/>
  <c r="E126" i="3" s="1"/>
  <c r="D152" i="3"/>
  <c r="E152" i="3" s="1"/>
  <c r="D127" i="3"/>
  <c r="E127" i="3" s="1"/>
  <c r="D29" i="3"/>
  <c r="E29" i="3" s="1"/>
  <c r="D82" i="3"/>
  <c r="E82" i="3" s="1"/>
  <c r="D128" i="3"/>
  <c r="E128" i="3" s="1"/>
  <c r="D30" i="3"/>
  <c r="E30" i="3" s="1"/>
  <c r="D72" i="3"/>
  <c r="E72" i="3" s="1"/>
  <c r="D111" i="3"/>
  <c r="E111" i="3" s="1"/>
  <c r="D54" i="3"/>
  <c r="E54" i="3" s="1"/>
  <c r="D104" i="3"/>
  <c r="E104" i="3" s="1"/>
  <c r="D141" i="3"/>
  <c r="E141" i="3" s="1"/>
  <c r="D14" i="3"/>
  <c r="E14" i="3" s="1"/>
  <c r="D24" i="3"/>
  <c r="E24" i="3" s="1"/>
  <c r="D36" i="3"/>
  <c r="E36" i="3" s="1"/>
  <c r="D46" i="3"/>
  <c r="E46" i="3" s="1"/>
  <c r="D56" i="3"/>
  <c r="E56" i="3" s="1"/>
  <c r="D68" i="3"/>
  <c r="E68" i="3" s="1"/>
  <c r="D78" i="3"/>
  <c r="E78" i="3" s="1"/>
  <c r="D88" i="3"/>
  <c r="E88" i="3" s="1"/>
  <c r="D97" i="3"/>
  <c r="E97" i="3" s="1"/>
  <c r="D107" i="3"/>
  <c r="E107" i="3" s="1"/>
  <c r="D116" i="3"/>
  <c r="E116" i="3" s="1"/>
  <c r="D125" i="3"/>
  <c r="E125" i="3" s="1"/>
  <c r="D134" i="3"/>
  <c r="E134" i="3" s="1"/>
  <c r="D143" i="3"/>
  <c r="E143" i="3" s="1"/>
  <c r="D151" i="3"/>
  <c r="E151" i="3" s="1"/>
  <c r="D27" i="3"/>
  <c r="E27" i="3" s="1"/>
  <c r="D69" i="3"/>
  <c r="E69" i="3" s="1"/>
  <c r="D99" i="3"/>
  <c r="E99" i="3" s="1"/>
  <c r="D117" i="3"/>
  <c r="E117" i="3" s="1"/>
  <c r="D144" i="3"/>
  <c r="E144" i="3" s="1"/>
  <c r="D109" i="3"/>
  <c r="E109" i="3" s="1"/>
  <c r="D145" i="3"/>
  <c r="E145" i="3" s="1"/>
  <c r="D51" i="3"/>
  <c r="E51" i="3" s="1"/>
  <c r="D92" i="3"/>
  <c r="E92" i="3" s="1"/>
  <c r="D119" i="3"/>
  <c r="E119" i="3" s="1"/>
  <c r="D20" i="3"/>
  <c r="E20" i="3" s="1"/>
  <c r="D62" i="3"/>
  <c r="E62" i="3" s="1"/>
  <c r="D102" i="3"/>
  <c r="E102" i="3" s="1"/>
  <c r="D139" i="3"/>
  <c r="E139" i="3" s="1"/>
  <c r="D64" i="3"/>
  <c r="E64" i="3" s="1"/>
  <c r="D113" i="3"/>
  <c r="E113" i="3" s="1"/>
  <c r="D15" i="3"/>
  <c r="E15" i="3" s="1"/>
  <c r="D47" i="3"/>
  <c r="E47" i="3" s="1"/>
  <c r="D79" i="3"/>
  <c r="E79" i="3" s="1"/>
  <c r="D108" i="3"/>
  <c r="E108" i="3" s="1"/>
  <c r="D135" i="3"/>
  <c r="E135" i="3" s="1"/>
  <c r="D118" i="3"/>
  <c r="E118" i="3" s="1"/>
  <c r="D19" i="3"/>
  <c r="E19" i="3" s="1"/>
  <c r="D61" i="3"/>
  <c r="E61" i="3" s="1"/>
  <c r="D101" i="3"/>
  <c r="E101" i="3" s="1"/>
  <c r="D137" i="3"/>
  <c r="E137" i="3" s="1"/>
  <c r="D40" i="3"/>
  <c r="E40" i="3" s="1"/>
  <c r="D84" i="3"/>
  <c r="E84" i="3" s="1"/>
  <c r="D120" i="3"/>
  <c r="E120" i="3" s="1"/>
  <c r="D147" i="3"/>
  <c r="E147" i="3" s="1"/>
  <c r="D76" i="3"/>
  <c r="E76" i="3" s="1"/>
  <c r="D123" i="3"/>
  <c r="E123" i="3" s="1"/>
  <c r="D16" i="3"/>
  <c r="E16" i="3" s="1"/>
  <c r="D28" i="3"/>
  <c r="E28" i="3" s="1"/>
  <c r="D38" i="3"/>
  <c r="E38" i="3" s="1"/>
  <c r="D48" i="3"/>
  <c r="E48" i="3" s="1"/>
  <c r="D60" i="3"/>
  <c r="E60" i="3" s="1"/>
  <c r="D70" i="3"/>
  <c r="E70" i="3" s="1"/>
  <c r="D80" i="3"/>
  <c r="E80" i="3" s="1"/>
  <c r="D91" i="3"/>
  <c r="E91" i="3" s="1"/>
  <c r="D100" i="3"/>
  <c r="E100" i="3" s="1"/>
  <c r="D136" i="3"/>
  <c r="E136" i="3" s="1"/>
  <c r="D39" i="3"/>
  <c r="E39" i="3" s="1"/>
  <c r="D71" i="3"/>
  <c r="E71" i="3" s="1"/>
  <c r="D110" i="3"/>
  <c r="E110" i="3" s="1"/>
  <c r="D146" i="3"/>
  <c r="E146" i="3" s="1"/>
  <c r="D52" i="3"/>
  <c r="E52" i="3" s="1"/>
  <c r="D93" i="3"/>
  <c r="E93" i="3" s="1"/>
  <c r="D129" i="3"/>
  <c r="E129" i="3" s="1"/>
  <c r="D148" i="3"/>
  <c r="E148" i="3" s="1"/>
  <c r="D86" i="3"/>
  <c r="E86" i="3" s="1"/>
  <c r="D132" i="3"/>
  <c r="E132" i="3" s="1"/>
  <c r="D8" i="3"/>
  <c r="E8" i="3" s="1"/>
  <c r="D11" i="3"/>
  <c r="E11" i="3" s="1"/>
  <c r="D21" i="3"/>
  <c r="E21" i="3" s="1"/>
  <c r="D31" i="3"/>
  <c r="E31" i="3" s="1"/>
  <c r="D43" i="3"/>
  <c r="E43" i="3" s="1"/>
  <c r="D53" i="3"/>
  <c r="E53" i="3" s="1"/>
  <c r="D63" i="3"/>
  <c r="E63" i="3" s="1"/>
  <c r="D75" i="3"/>
  <c r="E75" i="3" s="1"/>
  <c r="D85" i="3"/>
  <c r="E85" i="3" s="1"/>
  <c r="D94" i="3"/>
  <c r="E94" i="3" s="1"/>
  <c r="D103" i="3"/>
  <c r="E103" i="3" s="1"/>
  <c r="D112" i="3"/>
  <c r="E112" i="3" s="1"/>
  <c r="D121" i="3"/>
  <c r="E121" i="3" s="1"/>
  <c r="D131" i="3"/>
  <c r="E131" i="3" s="1"/>
  <c r="D140" i="3"/>
  <c r="E140" i="3" s="1"/>
  <c r="D95" i="3"/>
  <c r="E95" i="3" s="1"/>
  <c r="D149" i="3"/>
  <c r="E149" i="3" s="1"/>
  <c r="E130" i="3"/>
  <c r="E65" i="3"/>
  <c r="D83" i="3"/>
  <c r="E83" i="3" s="1"/>
  <c r="E7" i="3"/>
  <c r="Q2" i="4" l="1"/>
  <c r="C2" i="11" s="1"/>
  <c r="L13" i="3"/>
  <c r="C27" i="2" s="1"/>
  <c r="C152" i="11"/>
  <c r="F2" i="3"/>
  <c r="H2" i="3" s="1"/>
  <c r="N117" i="4"/>
  <c r="Q117" i="4" s="1"/>
  <c r="N82" i="4"/>
  <c r="Q82" i="4" s="1"/>
  <c r="N55" i="4"/>
  <c r="Q55" i="4" s="1"/>
  <c r="N68" i="4"/>
  <c r="Q68" i="4" s="1"/>
  <c r="N3" i="4"/>
  <c r="Q3" i="4" s="1"/>
  <c r="N139" i="4"/>
  <c r="Q139" i="4" s="1"/>
  <c r="N129" i="4"/>
  <c r="Q129" i="4" s="1"/>
  <c r="N120" i="4"/>
  <c r="Q120" i="4" s="1"/>
  <c r="N92" i="4"/>
  <c r="Q92" i="4" s="1"/>
  <c r="N124" i="4"/>
  <c r="Q124" i="4" s="1"/>
  <c r="N106" i="4"/>
  <c r="Q106" i="4" s="1"/>
  <c r="N54" i="4"/>
  <c r="Q54" i="4" s="1"/>
  <c r="N79" i="4"/>
  <c r="Q79" i="4" s="1"/>
  <c r="N95" i="4"/>
  <c r="Q95" i="4" s="1"/>
  <c r="N22" i="4"/>
  <c r="Q22" i="4" s="1"/>
  <c r="N136" i="4"/>
  <c r="Q136" i="4" s="1"/>
  <c r="N116" i="4"/>
  <c r="Q116" i="4" s="1"/>
  <c r="N49" i="4"/>
  <c r="Q49" i="4" s="1"/>
  <c r="N30" i="4"/>
  <c r="Q30" i="4" s="1"/>
  <c r="N63" i="4"/>
  <c r="Q63" i="4" s="1"/>
  <c r="N16" i="4"/>
  <c r="Q16" i="4" s="1"/>
  <c r="N53" i="4"/>
  <c r="Q53" i="4" s="1"/>
  <c r="N7" i="4"/>
  <c r="Q7" i="4" s="1"/>
  <c r="N35" i="4"/>
  <c r="Q35" i="4" s="1"/>
  <c r="N126" i="4"/>
  <c r="Q126" i="4" s="1"/>
  <c r="N94" i="4"/>
  <c r="Q94" i="4" s="1"/>
  <c r="N121" i="4"/>
  <c r="Q121" i="4" s="1"/>
  <c r="N17" i="4"/>
  <c r="Q17" i="4" s="1"/>
  <c r="N51" i="4"/>
  <c r="Q51" i="4" s="1"/>
  <c r="N65" i="4"/>
  <c r="Q65" i="4" s="1"/>
  <c r="N56" i="4"/>
  <c r="Q56" i="4" s="1"/>
  <c r="N89" i="4"/>
  <c r="Q89" i="4" s="1"/>
  <c r="N43" i="4"/>
  <c r="Q43" i="4" s="1"/>
  <c r="N71" i="4"/>
  <c r="Q71" i="4" s="1"/>
  <c r="N137" i="4"/>
  <c r="Q137" i="4" s="1"/>
  <c r="N98" i="4"/>
  <c r="Q98" i="4" s="1"/>
  <c r="N97" i="4"/>
  <c r="Q97" i="4" s="1"/>
  <c r="N93" i="4"/>
  <c r="Q93" i="4" s="1"/>
  <c r="N21" i="4"/>
  <c r="Q21" i="4" s="1"/>
  <c r="N59" i="4"/>
  <c r="Q59" i="4" s="1"/>
  <c r="N112" i="4"/>
  <c r="Q112" i="4" s="1"/>
  <c r="N149" i="4"/>
  <c r="Q149" i="4" s="1"/>
  <c r="N9" i="4"/>
  <c r="Q9" i="4" s="1"/>
  <c r="N13" i="4"/>
  <c r="Q13" i="4" s="1"/>
  <c r="N102" i="4"/>
  <c r="Q102" i="4" s="1"/>
  <c r="N148" i="4"/>
  <c r="Q148" i="4" s="1"/>
  <c r="N81" i="4"/>
  <c r="Q81" i="4" s="1"/>
  <c r="N42" i="4"/>
  <c r="Q42" i="4" s="1"/>
  <c r="N47" i="4"/>
  <c r="Q47" i="4" s="1"/>
  <c r="N144" i="4"/>
  <c r="Q144" i="4" s="1"/>
  <c r="N6" i="4"/>
  <c r="Q6" i="4" s="1"/>
  <c r="N110" i="4"/>
  <c r="Q110" i="4" s="1"/>
  <c r="N64" i="4"/>
  <c r="Q64" i="4" s="1"/>
  <c r="N125" i="4"/>
  <c r="Q125" i="4" s="1"/>
  <c r="N44" i="4"/>
  <c r="Q44" i="4" s="1"/>
  <c r="N48" i="4"/>
  <c r="Q48" i="4" s="1"/>
  <c r="N75" i="4"/>
  <c r="Q75" i="4" s="1"/>
  <c r="N20" i="4"/>
  <c r="Q20" i="4" s="1"/>
  <c r="C147" i="11"/>
  <c r="N31" i="4"/>
  <c r="Q31" i="4" s="1"/>
  <c r="N23" i="4"/>
  <c r="Q23" i="4" s="1"/>
  <c r="N26" i="4"/>
  <c r="Q26" i="4" s="1"/>
  <c r="N87" i="4"/>
  <c r="Q87" i="4" s="1"/>
  <c r="N80" i="4"/>
  <c r="Q80" i="4" s="1"/>
  <c r="N15" i="4"/>
  <c r="Q15" i="4" s="1"/>
  <c r="N119" i="4"/>
  <c r="Q119" i="4" s="1"/>
  <c r="N5" i="4"/>
  <c r="Q5" i="4" s="1"/>
  <c r="N122" i="4"/>
  <c r="Q122" i="4" s="1"/>
  <c r="N34" i="4"/>
  <c r="Q34" i="4" s="1"/>
  <c r="N130" i="4"/>
  <c r="Q130" i="4" s="1"/>
  <c r="N104" i="4"/>
  <c r="Q104" i="4" s="1"/>
  <c r="N72" i="4"/>
  <c r="Q72" i="4" s="1"/>
  <c r="N50" i="4"/>
  <c r="Q50" i="4" s="1"/>
  <c r="N131" i="4"/>
  <c r="Q131" i="4" s="1"/>
  <c r="N105" i="4"/>
  <c r="Q105" i="4" s="1"/>
  <c r="N138" i="4"/>
  <c r="Q138" i="4" s="1"/>
  <c r="N88" i="4"/>
  <c r="Q88" i="4" s="1"/>
  <c r="N113" i="4"/>
  <c r="Q113" i="4" s="1"/>
  <c r="N10" i="4"/>
  <c r="Q10" i="4" s="1"/>
  <c r="N62" i="4"/>
  <c r="Q62" i="4" s="1"/>
  <c r="N100" i="4"/>
  <c r="Q100" i="4" s="1"/>
  <c r="N150" i="4"/>
  <c r="Q150" i="4" s="1"/>
  <c r="N108" i="4"/>
  <c r="Q108" i="4" s="1"/>
  <c r="N115" i="4"/>
  <c r="Q115" i="4" s="1"/>
  <c r="N146" i="4"/>
  <c r="Q146" i="4" s="1"/>
  <c r="N12" i="4"/>
  <c r="Q12" i="4" s="1"/>
  <c r="N70" i="4"/>
  <c r="Q70" i="4" s="1"/>
  <c r="N52" i="4"/>
  <c r="Q52" i="4" s="1"/>
  <c r="N90" i="4"/>
  <c r="Q90" i="4" s="1"/>
  <c r="N123" i="4"/>
  <c r="Q123" i="4" s="1"/>
  <c r="N69" i="4"/>
  <c r="Q69" i="4" s="1"/>
  <c r="N85" i="4"/>
  <c r="Q85" i="4" s="1"/>
  <c r="N143" i="4"/>
  <c r="Q143" i="4" s="1"/>
  <c r="N38" i="4"/>
  <c r="Q38" i="4" s="1"/>
  <c r="N66" i="4"/>
  <c r="Q66" i="4" s="1"/>
  <c r="N74" i="4"/>
  <c r="Q74" i="4" s="1"/>
  <c r="N60" i="4"/>
  <c r="Q60" i="4" s="1"/>
  <c r="N84" i="4"/>
  <c r="Q84" i="4" s="1"/>
  <c r="N27" i="4"/>
  <c r="Q27" i="4" s="1"/>
  <c r="N24" i="4"/>
  <c r="Q24" i="4" s="1"/>
  <c r="N134" i="4"/>
  <c r="Q134" i="4" s="1"/>
  <c r="N77" i="4"/>
  <c r="Q77" i="4" s="1"/>
  <c r="N109" i="4"/>
  <c r="Q109" i="4" s="1"/>
  <c r="N76" i="4"/>
  <c r="Q76" i="4" s="1"/>
  <c r="N73" i="4"/>
  <c r="Q73" i="4" s="1"/>
  <c r="N14" i="4"/>
  <c r="Q14" i="4" s="1"/>
  <c r="N4" i="4"/>
  <c r="Q4" i="4" s="1"/>
  <c r="N33" i="4"/>
  <c r="Q33" i="4" s="1"/>
  <c r="N135" i="4"/>
  <c r="Q135" i="4" s="1"/>
  <c r="N114" i="4"/>
  <c r="Q114" i="4" s="1"/>
  <c r="N103" i="4"/>
  <c r="Q103" i="4" s="1"/>
  <c r="N140" i="4"/>
  <c r="Q140" i="4" s="1"/>
  <c r="N19" i="4"/>
  <c r="Q19" i="4" s="1"/>
  <c r="N36" i="4"/>
  <c r="Q36" i="4" s="1"/>
  <c r="N141" i="4"/>
  <c r="Q141" i="4" s="1"/>
  <c r="N86" i="4"/>
  <c r="Q86" i="4" s="1"/>
  <c r="N107" i="4"/>
  <c r="Q107" i="4" s="1"/>
  <c r="N142" i="4"/>
  <c r="Q142" i="4" s="1"/>
  <c r="N99" i="4"/>
  <c r="Q99" i="4" s="1"/>
  <c r="N133" i="4"/>
  <c r="Q133" i="4" s="1"/>
  <c r="N151" i="4"/>
  <c r="Q151" i="4" s="1"/>
  <c r="N67" i="4"/>
  <c r="Q67" i="4" s="1"/>
  <c r="N45" i="4"/>
  <c r="Q45" i="4" s="1"/>
  <c r="N96" i="4"/>
  <c r="Q96" i="4" s="1"/>
  <c r="N132" i="4"/>
  <c r="Q132" i="4" s="1"/>
  <c r="N58" i="4"/>
  <c r="Q58" i="4" s="1"/>
  <c r="N78" i="4"/>
  <c r="Q78" i="4" s="1"/>
  <c r="N32" i="4"/>
  <c r="Q32" i="4" s="1"/>
  <c r="N91" i="4"/>
  <c r="Q91" i="4" s="1"/>
  <c r="N101" i="4"/>
  <c r="Q101" i="4" s="1"/>
  <c r="N127" i="4"/>
  <c r="Q127" i="4" s="1"/>
  <c r="N61" i="4"/>
  <c r="Q61" i="4" s="1"/>
  <c r="N29" i="4"/>
  <c r="Q29" i="4" s="1"/>
  <c r="N83" i="4"/>
  <c r="Q83" i="4" s="1"/>
  <c r="N128" i="4"/>
  <c r="Q128" i="4" s="1"/>
  <c r="N39" i="4"/>
  <c r="Q39" i="4" s="1"/>
  <c r="N46" i="4"/>
  <c r="Q46" i="4" s="1"/>
  <c r="N111" i="4"/>
  <c r="Q111" i="4" s="1"/>
  <c r="N40" i="4"/>
  <c r="Q40" i="4" s="1"/>
  <c r="N28" i="4"/>
  <c r="Q28" i="4" s="1"/>
  <c r="N145" i="4"/>
  <c r="Q145" i="4" s="1"/>
  <c r="N118" i="4"/>
  <c r="Q118" i="4" s="1"/>
  <c r="N57" i="4"/>
  <c r="Q57" i="4" s="1"/>
  <c r="N18" i="4"/>
  <c r="Q18" i="4" s="1"/>
  <c r="N8" i="4"/>
  <c r="Q8" i="4" s="1"/>
  <c r="N11" i="4"/>
  <c r="Q11" i="4" s="1"/>
  <c r="N41" i="4"/>
  <c r="Q41" i="4" s="1"/>
  <c r="N37" i="4"/>
  <c r="Q37" i="4" s="1"/>
  <c r="E3" i="5"/>
  <c r="F3" i="3"/>
  <c r="H3" i="3" s="1"/>
  <c r="E2" i="5"/>
  <c r="F95" i="3"/>
  <c r="H95" i="3" s="1"/>
  <c r="F75" i="3"/>
  <c r="H75" i="3" s="1"/>
  <c r="F132" i="3"/>
  <c r="H132" i="3" s="1"/>
  <c r="F93" i="3"/>
  <c r="H93" i="3" s="1"/>
  <c r="F123" i="3"/>
  <c r="H123" i="3" s="1"/>
  <c r="F113" i="3"/>
  <c r="H113" i="3" s="1"/>
  <c r="F151" i="3"/>
  <c r="H151" i="3" s="1"/>
  <c r="F133" i="3"/>
  <c r="H133" i="3" s="1"/>
  <c r="F55" i="3"/>
  <c r="H55" i="3" s="1"/>
  <c r="F12" i="3"/>
  <c r="H12" i="3" s="1"/>
  <c r="F76" i="3"/>
  <c r="H76" i="3" s="1"/>
  <c r="F19" i="3"/>
  <c r="H19" i="3" s="1"/>
  <c r="F124" i="3"/>
  <c r="H124" i="3" s="1"/>
  <c r="F45" i="3"/>
  <c r="H45" i="3" s="1"/>
  <c r="F112" i="3"/>
  <c r="H112" i="3" s="1"/>
  <c r="F91" i="3"/>
  <c r="H91" i="3" s="1"/>
  <c r="F61" i="3"/>
  <c r="H61" i="3" s="1"/>
  <c r="F51" i="3"/>
  <c r="H51" i="3" s="1"/>
  <c r="F94" i="3"/>
  <c r="H94" i="3" s="1"/>
  <c r="F11" i="3"/>
  <c r="H11" i="3" s="1"/>
  <c r="F109" i="3"/>
  <c r="H109" i="3" s="1"/>
  <c r="F35" i="3"/>
  <c r="H35" i="3" s="1"/>
  <c r="F5" i="3"/>
  <c r="H5" i="3" s="1"/>
  <c r="F149" i="3"/>
  <c r="H149" i="3" s="1"/>
  <c r="F85" i="3"/>
  <c r="H85" i="3" s="1"/>
  <c r="F60" i="3"/>
  <c r="H60" i="3" s="1"/>
  <c r="F125" i="3"/>
  <c r="H125" i="3" s="1"/>
  <c r="F71" i="3"/>
  <c r="H71" i="3" s="1"/>
  <c r="F48" i="3"/>
  <c r="H48" i="3" s="1"/>
  <c r="F84" i="3"/>
  <c r="H84" i="3" s="1"/>
  <c r="F108" i="3"/>
  <c r="H108" i="3" s="1"/>
  <c r="F62" i="3"/>
  <c r="H62" i="3" s="1"/>
  <c r="F117" i="3"/>
  <c r="H117" i="3" s="1"/>
  <c r="F116" i="3"/>
  <c r="H116" i="3" s="1"/>
  <c r="F36" i="3"/>
  <c r="H36" i="3" s="1"/>
  <c r="F30" i="3"/>
  <c r="H30" i="3" s="1"/>
  <c r="F59" i="3"/>
  <c r="H59" i="3" s="1"/>
  <c r="F96" i="3"/>
  <c r="H96" i="3" s="1"/>
  <c r="F13" i="3"/>
  <c r="H13" i="3" s="1"/>
  <c r="F33" i="3"/>
  <c r="H33" i="3" s="1"/>
  <c r="F140" i="3"/>
  <c r="H140" i="3" s="1"/>
  <c r="F20" i="3"/>
  <c r="H20" i="3" s="1"/>
  <c r="F99" i="3"/>
  <c r="H99" i="3" s="1"/>
  <c r="F44" i="3"/>
  <c r="H44" i="3" s="1"/>
  <c r="F131" i="3"/>
  <c r="H131" i="3" s="1"/>
  <c r="F53" i="3"/>
  <c r="H53" i="3" s="1"/>
  <c r="F136" i="3"/>
  <c r="H136" i="3" s="1"/>
  <c r="F28" i="3"/>
  <c r="H28" i="3" s="1"/>
  <c r="F47" i="3"/>
  <c r="H47" i="3" s="1"/>
  <c r="F119" i="3"/>
  <c r="H119" i="3" s="1"/>
  <c r="F69" i="3"/>
  <c r="H69" i="3" s="1"/>
  <c r="F97" i="3"/>
  <c r="H97" i="3" s="1"/>
  <c r="F82" i="3"/>
  <c r="H82" i="3" s="1"/>
  <c r="F77" i="3"/>
  <c r="H77" i="3" s="1"/>
  <c r="F83" i="3"/>
  <c r="H83" i="3" s="1"/>
  <c r="F43" i="3"/>
  <c r="H43" i="3" s="1"/>
  <c r="F101" i="3"/>
  <c r="H101" i="3" s="1"/>
  <c r="F92" i="3"/>
  <c r="H92" i="3" s="1"/>
  <c r="F141" i="3"/>
  <c r="H141" i="3" s="1"/>
  <c r="F29" i="3"/>
  <c r="H29" i="3" s="1"/>
  <c r="F67" i="3"/>
  <c r="H67" i="3" s="1"/>
  <c r="F54" i="3"/>
  <c r="H54" i="3" s="1"/>
  <c r="F40" i="3"/>
  <c r="H40" i="3" s="1"/>
  <c r="F57" i="3"/>
  <c r="H57" i="3" s="1"/>
  <c r="F34" i="3"/>
  <c r="H34" i="3" s="1"/>
  <c r="F126" i="3"/>
  <c r="H126" i="3" s="1"/>
  <c r="F23" i="3"/>
  <c r="H23" i="3" s="1"/>
  <c r="F87" i="3"/>
  <c r="H87" i="3" s="1"/>
  <c r="F65" i="3"/>
  <c r="H65" i="3" s="1"/>
  <c r="F129" i="3"/>
  <c r="H129" i="3" s="1"/>
  <c r="F42" i="3"/>
  <c r="H42" i="3" s="1"/>
  <c r="F106" i="3"/>
  <c r="H106" i="3" s="1"/>
  <c r="F70" i="3"/>
  <c r="H70" i="3" s="1"/>
  <c r="F9" i="3"/>
  <c r="H9" i="3" s="1"/>
  <c r="F107" i="3"/>
  <c r="H107" i="3" s="1"/>
  <c r="F52" i="3"/>
  <c r="H52" i="3" s="1"/>
  <c r="F37" i="3"/>
  <c r="H37" i="3" s="1"/>
  <c r="F79" i="3"/>
  <c r="H79" i="3" s="1"/>
  <c r="F139" i="3"/>
  <c r="H139" i="3" s="1"/>
  <c r="F121" i="3"/>
  <c r="H121" i="3" s="1"/>
  <c r="F98" i="3"/>
  <c r="H98" i="3" s="1"/>
  <c r="F6" i="3"/>
  <c r="H6" i="3" s="1"/>
  <c r="F148" i="3"/>
  <c r="H148" i="3" s="1"/>
  <c r="F120" i="3"/>
  <c r="H120" i="3" s="1"/>
  <c r="F114" i="3"/>
  <c r="H114" i="3" s="1"/>
  <c r="F14" i="3"/>
  <c r="H14" i="3" s="1"/>
  <c r="F78" i="3"/>
  <c r="H78" i="3" s="1"/>
  <c r="F142" i="3"/>
  <c r="H142" i="3" s="1"/>
  <c r="F39" i="3"/>
  <c r="H39" i="3" s="1"/>
  <c r="F103" i="3"/>
  <c r="H103" i="3" s="1"/>
  <c r="F64" i="3"/>
  <c r="H64" i="3" s="1"/>
  <c r="F128" i="3"/>
  <c r="H128" i="3" s="1"/>
  <c r="F17" i="3"/>
  <c r="H17" i="3" s="1"/>
  <c r="F81" i="3"/>
  <c r="H81" i="3" s="1"/>
  <c r="F145" i="3"/>
  <c r="H145" i="3" s="1"/>
  <c r="F58" i="3"/>
  <c r="H58" i="3" s="1"/>
  <c r="F122" i="3"/>
  <c r="H122" i="3" s="1"/>
  <c r="F15" i="3"/>
  <c r="H15" i="3" s="1"/>
  <c r="F31" i="3"/>
  <c r="H31" i="3" s="1"/>
  <c r="F73" i="3"/>
  <c r="H73" i="3" s="1"/>
  <c r="F22" i="3"/>
  <c r="H22" i="3" s="1"/>
  <c r="F4" i="3"/>
  <c r="H4" i="3" s="1"/>
  <c r="F68" i="3"/>
  <c r="H68" i="3" s="1"/>
  <c r="F118" i="3"/>
  <c r="H118" i="3" s="1"/>
  <c r="F104" i="3"/>
  <c r="H104" i="3" s="1"/>
  <c r="F150" i="3"/>
  <c r="H150" i="3" s="1"/>
  <c r="F72" i="3"/>
  <c r="H72" i="3" s="1"/>
  <c r="F16" i="3"/>
  <c r="H16" i="3" s="1"/>
  <c r="F80" i="3"/>
  <c r="H80" i="3" s="1"/>
  <c r="F144" i="3"/>
  <c r="H144" i="3" s="1"/>
  <c r="F10" i="3"/>
  <c r="H10" i="3" s="1"/>
  <c r="F74" i="3"/>
  <c r="H74" i="3" s="1"/>
  <c r="F138" i="3"/>
  <c r="H138" i="3" s="1"/>
  <c r="F134" i="3"/>
  <c r="H134" i="3" s="1"/>
  <c r="F50" i="3"/>
  <c r="H50" i="3" s="1"/>
  <c r="F111" i="3"/>
  <c r="H111" i="3" s="1"/>
  <c r="F25" i="3"/>
  <c r="H25" i="3" s="1"/>
  <c r="F66" i="3"/>
  <c r="H66" i="3" s="1"/>
  <c r="F102" i="3"/>
  <c r="H102" i="3" s="1"/>
  <c r="F63" i="3"/>
  <c r="H63" i="3" s="1"/>
  <c r="F24" i="3"/>
  <c r="H24" i="3" s="1"/>
  <c r="F152" i="3"/>
  <c r="H152" i="3" s="1"/>
  <c r="F105" i="3"/>
  <c r="H105" i="3" s="1"/>
  <c r="F146" i="3"/>
  <c r="H146" i="3" s="1"/>
  <c r="F143" i="3"/>
  <c r="H143" i="3" s="1"/>
  <c r="F56" i="3"/>
  <c r="H56" i="3" s="1"/>
  <c r="F137" i="3"/>
  <c r="H137" i="3" s="1"/>
  <c r="F86" i="3"/>
  <c r="H86" i="3" s="1"/>
  <c r="F8" i="3"/>
  <c r="H8" i="3" s="1"/>
  <c r="F89" i="3"/>
  <c r="H89" i="3" s="1"/>
  <c r="F130" i="3"/>
  <c r="H130" i="3" s="1"/>
  <c r="F38" i="3"/>
  <c r="H38" i="3" s="1"/>
  <c r="F147" i="3"/>
  <c r="H147" i="3" s="1"/>
  <c r="F127" i="3"/>
  <c r="H127" i="3" s="1"/>
  <c r="F88" i="3"/>
  <c r="H88" i="3" s="1"/>
  <c r="F41" i="3"/>
  <c r="H41" i="3" s="1"/>
  <c r="F18" i="3"/>
  <c r="H18" i="3" s="1"/>
  <c r="F46" i="3"/>
  <c r="H46" i="3" s="1"/>
  <c r="F110" i="3"/>
  <c r="H110" i="3" s="1"/>
  <c r="F7" i="3"/>
  <c r="H7" i="3" s="1"/>
  <c r="F135" i="3"/>
  <c r="H135" i="3" s="1"/>
  <c r="F32" i="3"/>
  <c r="H32" i="3" s="1"/>
  <c r="F115" i="3"/>
  <c r="H115" i="3" s="1"/>
  <c r="F49" i="3"/>
  <c r="H49" i="3" s="1"/>
  <c r="F26" i="3"/>
  <c r="H26" i="3" s="1"/>
  <c r="F90" i="3"/>
  <c r="H90" i="3" s="1"/>
  <c r="F27" i="3"/>
  <c r="H27" i="3" s="1"/>
  <c r="F100" i="3"/>
  <c r="H100" i="3" s="1"/>
  <c r="F21" i="3"/>
  <c r="H21" i="3" s="1"/>
  <c r="P147" i="11" l="1"/>
  <c r="P152" i="11"/>
  <c r="S8" i="4"/>
  <c r="P218" i="4"/>
  <c r="P185" i="4"/>
  <c r="P189" i="4"/>
  <c r="P193" i="4"/>
  <c r="P197" i="4"/>
  <c r="P201" i="4"/>
  <c r="P205" i="4"/>
  <c r="P209" i="4"/>
  <c r="P213" i="4"/>
  <c r="P217" i="4"/>
  <c r="P224" i="4"/>
  <c r="P225" i="4"/>
  <c r="P237" i="4"/>
  <c r="P245" i="4"/>
  <c r="P222" i="4"/>
  <c r="P226" i="4"/>
  <c r="P230" i="4"/>
  <c r="P234" i="4"/>
  <c r="P238" i="4"/>
  <c r="P242" i="4"/>
  <c r="P246" i="4"/>
  <c r="P228" i="4"/>
  <c r="P221" i="4"/>
  <c r="P233" i="4"/>
  <c r="P241" i="4"/>
  <c r="P186" i="4"/>
  <c r="P190" i="4"/>
  <c r="P194" i="4"/>
  <c r="P198" i="4"/>
  <c r="P202" i="4"/>
  <c r="P206" i="4"/>
  <c r="P210" i="4"/>
  <c r="P214" i="4"/>
  <c r="P240" i="4"/>
  <c r="P229" i="4"/>
  <c r="P219" i="4"/>
  <c r="P223" i="4"/>
  <c r="P227" i="4"/>
  <c r="P231" i="4"/>
  <c r="P235" i="4"/>
  <c r="P239" i="4"/>
  <c r="P243" i="4"/>
  <c r="P232" i="4"/>
  <c r="P244" i="4"/>
  <c r="P183" i="4"/>
  <c r="P187" i="4"/>
  <c r="P191" i="4"/>
  <c r="P195" i="4"/>
  <c r="P199" i="4"/>
  <c r="P203" i="4"/>
  <c r="P207" i="4"/>
  <c r="P211" i="4"/>
  <c r="P215" i="4"/>
  <c r="P220" i="4"/>
  <c r="P236" i="4"/>
  <c r="P184" i="4"/>
  <c r="P188" i="4"/>
  <c r="P192" i="4"/>
  <c r="P196" i="4"/>
  <c r="P200" i="4"/>
  <c r="P204" i="4"/>
  <c r="P208" i="4"/>
  <c r="P212" i="4"/>
  <c r="P216" i="4"/>
  <c r="R178" i="5"/>
  <c r="Q178" i="5"/>
  <c r="R176" i="5"/>
  <c r="P155" i="5"/>
  <c r="P169" i="4"/>
  <c r="Q156" i="5"/>
  <c r="Q176" i="5"/>
  <c r="O155" i="5"/>
  <c r="O169" i="5"/>
  <c r="Q154" i="5"/>
  <c r="P168" i="5"/>
  <c r="R164" i="5"/>
  <c r="R182" i="5"/>
  <c r="P176" i="5"/>
  <c r="O170" i="5"/>
  <c r="R174" i="5"/>
  <c r="P171" i="5"/>
  <c r="P153" i="4"/>
  <c r="P163" i="5"/>
  <c r="P182" i="5"/>
  <c r="P157" i="5"/>
  <c r="P177" i="5"/>
  <c r="P154" i="5"/>
  <c r="P156" i="5"/>
  <c r="R155" i="5"/>
  <c r="R172" i="5"/>
  <c r="P158" i="4"/>
  <c r="P165" i="4"/>
  <c r="Q167" i="5"/>
  <c r="O181" i="5"/>
  <c r="O180" i="5"/>
  <c r="P175" i="5"/>
  <c r="P161" i="5"/>
  <c r="P160" i="4"/>
  <c r="R161" i="5"/>
  <c r="R169" i="5"/>
  <c r="P179" i="4"/>
  <c r="O173" i="5"/>
  <c r="Q173" i="5"/>
  <c r="R170" i="5"/>
  <c r="P155" i="4"/>
  <c r="R180" i="5"/>
  <c r="P166" i="5"/>
  <c r="O168" i="5"/>
  <c r="Q164" i="5"/>
  <c r="Q182" i="5"/>
  <c r="O176" i="5"/>
  <c r="P170" i="4"/>
  <c r="Q174" i="5"/>
  <c r="P171" i="4"/>
  <c r="O153" i="5"/>
  <c r="O163" i="5"/>
  <c r="O182" i="5"/>
  <c r="P157" i="4"/>
  <c r="O177" i="5"/>
  <c r="O154" i="5"/>
  <c r="O156" i="5"/>
  <c r="Q155" i="5"/>
  <c r="Q172" i="5"/>
  <c r="P173" i="5"/>
  <c r="P178" i="5"/>
  <c r="R163" i="5"/>
  <c r="P172" i="5"/>
  <c r="P178" i="4"/>
  <c r="R179" i="5"/>
  <c r="P165" i="5"/>
  <c r="P159" i="4"/>
  <c r="O165" i="5"/>
  <c r="Q170" i="5"/>
  <c r="P164" i="5"/>
  <c r="Q180" i="5"/>
  <c r="O166" i="5"/>
  <c r="R159" i="5"/>
  <c r="P174" i="5"/>
  <c r="P176" i="4"/>
  <c r="R165" i="5"/>
  <c r="O171" i="5"/>
  <c r="R171" i="5"/>
  <c r="P163" i="4"/>
  <c r="P182" i="4"/>
  <c r="P177" i="4"/>
  <c r="P154" i="4"/>
  <c r="R166" i="5"/>
  <c r="R177" i="5"/>
  <c r="P160" i="5"/>
  <c r="R175" i="5"/>
  <c r="P174" i="4"/>
  <c r="R168" i="5"/>
  <c r="P167" i="4"/>
  <c r="P175" i="4"/>
  <c r="P172" i="4"/>
  <c r="P170" i="5"/>
  <c r="Q169" i="5"/>
  <c r="P162" i="5"/>
  <c r="O164" i="5"/>
  <c r="R167" i="5"/>
  <c r="P166" i="4"/>
  <c r="P168" i="4"/>
  <c r="Q159" i="5"/>
  <c r="O174" i="5"/>
  <c r="P181" i="5"/>
  <c r="P2" i="4"/>
  <c r="Q165" i="5"/>
  <c r="P180" i="5"/>
  <c r="Q171" i="5"/>
  <c r="O157" i="5"/>
  <c r="P156" i="4"/>
  <c r="Q166" i="5"/>
  <c r="Q177" i="5"/>
  <c r="O160" i="5"/>
  <c r="Q175" i="5"/>
  <c r="O162" i="5"/>
  <c r="R158" i="5"/>
  <c r="O2" i="5"/>
  <c r="R181" i="5"/>
  <c r="P179" i="5"/>
  <c r="R162" i="5"/>
  <c r="R156" i="5"/>
  <c r="R157" i="5"/>
  <c r="P161" i="4"/>
  <c r="O167" i="5"/>
  <c r="P153" i="5"/>
  <c r="R160" i="5"/>
  <c r="Q161" i="5"/>
  <c r="Q179" i="5"/>
  <c r="P162" i="4"/>
  <c r="P164" i="4"/>
  <c r="R153" i="5"/>
  <c r="P159" i="5"/>
  <c r="P173" i="4"/>
  <c r="Q158" i="5"/>
  <c r="P167" i="5"/>
  <c r="P181" i="4"/>
  <c r="P2" i="5"/>
  <c r="O178" i="5"/>
  <c r="P180" i="4"/>
  <c r="Q181" i="5"/>
  <c r="Q160" i="5"/>
  <c r="O175" i="5"/>
  <c r="Q163" i="5"/>
  <c r="Q168" i="5"/>
  <c r="O179" i="5"/>
  <c r="O161" i="5"/>
  <c r="O172" i="5"/>
  <c r="Q162" i="5"/>
  <c r="P169" i="5"/>
  <c r="Q153" i="5"/>
  <c r="O159" i="5"/>
  <c r="R173" i="5"/>
  <c r="P158" i="5"/>
  <c r="R154" i="5"/>
  <c r="Q157" i="5"/>
  <c r="O158" i="5"/>
  <c r="R16" i="5"/>
  <c r="R119" i="5"/>
  <c r="P5" i="5"/>
  <c r="Q8" i="5"/>
  <c r="Q111" i="5"/>
  <c r="P69" i="5"/>
  <c r="Q126" i="5"/>
  <c r="Q94" i="5"/>
  <c r="Q62" i="5"/>
  <c r="Q30" i="5"/>
  <c r="O148" i="5"/>
  <c r="P124" i="5"/>
  <c r="P108" i="4"/>
  <c r="O84" i="5"/>
  <c r="P60" i="5"/>
  <c r="P44" i="4"/>
  <c r="O20" i="5"/>
  <c r="P54" i="5"/>
  <c r="R79" i="5"/>
  <c r="P93" i="4"/>
  <c r="Q125" i="5"/>
  <c r="Q93" i="5"/>
  <c r="Q61" i="5"/>
  <c r="Q29" i="5"/>
  <c r="O147" i="5"/>
  <c r="P123" i="5"/>
  <c r="O107" i="5"/>
  <c r="O83" i="5"/>
  <c r="P59" i="5"/>
  <c r="O43" i="5"/>
  <c r="P19" i="5"/>
  <c r="R128" i="5"/>
  <c r="O46" i="5"/>
  <c r="P149" i="5"/>
  <c r="P29" i="4"/>
  <c r="Q100" i="5"/>
  <c r="Q68" i="5"/>
  <c r="Q36" i="5"/>
  <c r="Q4" i="5"/>
  <c r="O130" i="5"/>
  <c r="P106" i="5"/>
  <c r="P90" i="4"/>
  <c r="O66" i="5"/>
  <c r="P42" i="5"/>
  <c r="P26" i="4"/>
  <c r="Q112" i="5"/>
  <c r="P118" i="5"/>
  <c r="P22" i="4"/>
  <c r="Q15" i="5"/>
  <c r="P45" i="4"/>
  <c r="R124" i="5"/>
  <c r="R131" i="5"/>
  <c r="R99" i="5"/>
  <c r="R67" i="5"/>
  <c r="R35" i="5"/>
  <c r="Q3" i="5"/>
  <c r="P129" i="5"/>
  <c r="P113" i="4"/>
  <c r="P89" i="4"/>
  <c r="P65" i="5"/>
  <c r="P49" i="4"/>
  <c r="P25" i="4"/>
  <c r="R144" i="5"/>
  <c r="P134" i="5"/>
  <c r="P38" i="4"/>
  <c r="P37" i="5"/>
  <c r="Q98" i="5"/>
  <c r="Q66" i="5"/>
  <c r="Q34" i="5"/>
  <c r="O152" i="5"/>
  <c r="P128" i="5"/>
  <c r="P112" i="4"/>
  <c r="O88" i="5"/>
  <c r="P64" i="5"/>
  <c r="P48" i="4"/>
  <c r="O24" i="5"/>
  <c r="R120" i="5"/>
  <c r="P142" i="4"/>
  <c r="P14" i="4"/>
  <c r="P117" i="5"/>
  <c r="O61" i="5"/>
  <c r="Q114" i="5"/>
  <c r="Q129" i="5"/>
  <c r="Q97" i="5"/>
  <c r="Q65" i="5"/>
  <c r="Q16" i="5"/>
  <c r="Q119" i="5"/>
  <c r="O5" i="5"/>
  <c r="P94" i="5"/>
  <c r="R71" i="5"/>
  <c r="O69" i="5"/>
  <c r="R118" i="5"/>
  <c r="R86" i="5"/>
  <c r="R54" i="5"/>
  <c r="R22" i="5"/>
  <c r="P148" i="4"/>
  <c r="O124" i="5"/>
  <c r="P100" i="5"/>
  <c r="P84" i="4"/>
  <c r="O60" i="5"/>
  <c r="P36" i="5"/>
  <c r="P20" i="4"/>
  <c r="O54" i="5"/>
  <c r="Q79" i="5"/>
  <c r="O93" i="5"/>
  <c r="R117" i="5"/>
  <c r="R85" i="5"/>
  <c r="R53" i="5"/>
  <c r="R21" i="5"/>
  <c r="P147" i="4"/>
  <c r="O123" i="5"/>
  <c r="P99" i="5"/>
  <c r="P83" i="4"/>
  <c r="O59" i="5"/>
  <c r="P35" i="5"/>
  <c r="O19" i="5"/>
  <c r="Q128" i="5"/>
  <c r="P46" i="4"/>
  <c r="O149" i="5"/>
  <c r="R133" i="5"/>
  <c r="R92" i="5"/>
  <c r="R60" i="5"/>
  <c r="R28" i="5"/>
  <c r="P146" i="5"/>
  <c r="P130" i="4"/>
  <c r="O106" i="5"/>
  <c r="P82" i="5"/>
  <c r="P66" i="4"/>
  <c r="O42" i="5"/>
  <c r="P18" i="5"/>
  <c r="R88" i="5"/>
  <c r="O118" i="5"/>
  <c r="R151" i="5"/>
  <c r="P125" i="5"/>
  <c r="O45" i="5"/>
  <c r="Q124" i="5"/>
  <c r="Q131" i="5"/>
  <c r="Q99" i="5"/>
  <c r="Q67" i="5"/>
  <c r="Q35" i="5"/>
  <c r="R3" i="5"/>
  <c r="O129" i="5"/>
  <c r="P105" i="5"/>
  <c r="O89" i="5"/>
  <c r="O65" i="5"/>
  <c r="P41" i="5"/>
  <c r="O25" i="5"/>
  <c r="Q144" i="5"/>
  <c r="O134" i="5"/>
  <c r="R127" i="5"/>
  <c r="O37" i="5"/>
  <c r="R90" i="5"/>
  <c r="R58" i="5"/>
  <c r="R26" i="5"/>
  <c r="P152" i="4"/>
  <c r="O128" i="5"/>
  <c r="P104" i="5"/>
  <c r="P88" i="4"/>
  <c r="R152" i="5"/>
  <c r="P126" i="5"/>
  <c r="P21" i="5"/>
  <c r="P5" i="4"/>
  <c r="O94" i="5"/>
  <c r="Q71" i="5"/>
  <c r="P69" i="4"/>
  <c r="Q118" i="5"/>
  <c r="Q86" i="5"/>
  <c r="Q54" i="5"/>
  <c r="Q22" i="5"/>
  <c r="P140" i="5"/>
  <c r="P124" i="4"/>
  <c r="O100" i="5"/>
  <c r="P76" i="5"/>
  <c r="P60" i="4"/>
  <c r="O36" i="5"/>
  <c r="P12" i="4"/>
  <c r="P54" i="4"/>
  <c r="R31" i="5"/>
  <c r="P53" i="5"/>
  <c r="Q117" i="5"/>
  <c r="Q85" i="5"/>
  <c r="Q53" i="5"/>
  <c r="Q21" i="5"/>
  <c r="P139" i="5"/>
  <c r="P123" i="4"/>
  <c r="O99" i="5"/>
  <c r="P75" i="5"/>
  <c r="P59" i="4"/>
  <c r="P35" i="4"/>
  <c r="P11" i="5"/>
  <c r="R48" i="5"/>
  <c r="R143" i="5"/>
  <c r="P149" i="4"/>
  <c r="Q133" i="5"/>
  <c r="Q92" i="5"/>
  <c r="Q60" i="5"/>
  <c r="Q28" i="5"/>
  <c r="O146" i="5"/>
  <c r="P122" i="5"/>
  <c r="P106" i="4"/>
  <c r="O82" i="5"/>
  <c r="P58" i="5"/>
  <c r="P42" i="4"/>
  <c r="O18" i="5"/>
  <c r="Q88" i="5"/>
  <c r="P118" i="4"/>
  <c r="Q151" i="5"/>
  <c r="P125" i="4"/>
  <c r="R149" i="5"/>
  <c r="R108" i="5"/>
  <c r="R123" i="5"/>
  <c r="R91" i="5"/>
  <c r="R59" i="5"/>
  <c r="R27" i="5"/>
  <c r="P145" i="5"/>
  <c r="P129" i="4"/>
  <c r="P105" i="4"/>
  <c r="P81" i="5"/>
  <c r="P65" i="4"/>
  <c r="P41" i="4"/>
  <c r="P17" i="5"/>
  <c r="R96" i="5"/>
  <c r="P134" i="4"/>
  <c r="Q127" i="5"/>
  <c r="P37" i="4"/>
  <c r="Q90" i="5"/>
  <c r="Q58" i="5"/>
  <c r="Q26" i="5"/>
  <c r="P144" i="5"/>
  <c r="P128" i="4"/>
  <c r="O104" i="5"/>
  <c r="P80" i="5"/>
  <c r="P64" i="4"/>
  <c r="Q152" i="5"/>
  <c r="O126" i="5"/>
  <c r="O21" i="5"/>
  <c r="R136" i="5"/>
  <c r="P94" i="4"/>
  <c r="R23" i="5"/>
  <c r="R150" i="5"/>
  <c r="R110" i="5"/>
  <c r="R78" i="5"/>
  <c r="R46" i="5"/>
  <c r="R14" i="5"/>
  <c r="O140" i="5"/>
  <c r="P116" i="5"/>
  <c r="P100" i="4"/>
  <c r="O76" i="5"/>
  <c r="P52" i="5"/>
  <c r="P36" i="4"/>
  <c r="P12" i="5"/>
  <c r="P6" i="4"/>
  <c r="Q31" i="5"/>
  <c r="O53" i="5"/>
  <c r="R109" i="5"/>
  <c r="R77" i="5"/>
  <c r="R45" i="5"/>
  <c r="Q13" i="5"/>
  <c r="O139" i="5"/>
  <c r="P115" i="5"/>
  <c r="P99" i="4"/>
  <c r="O75" i="5"/>
  <c r="P51" i="5"/>
  <c r="O35" i="5"/>
  <c r="O11" i="5"/>
  <c r="Q48" i="5"/>
  <c r="Q143" i="5"/>
  <c r="P101" i="5"/>
  <c r="R132" i="5"/>
  <c r="R84" i="5"/>
  <c r="R52" i="5"/>
  <c r="R20" i="5"/>
  <c r="P146" i="4"/>
  <c r="O122" i="5"/>
  <c r="P98" i="5"/>
  <c r="P82" i="4"/>
  <c r="O58" i="5"/>
  <c r="P34" i="5"/>
  <c r="P18" i="4"/>
  <c r="R40" i="5"/>
  <c r="P70" i="5"/>
  <c r="R103" i="5"/>
  <c r="O125" i="5"/>
  <c r="Q149" i="5"/>
  <c r="Q108" i="5"/>
  <c r="Q123" i="5"/>
  <c r="Q91" i="5"/>
  <c r="Q59" i="5"/>
  <c r="Q27" i="5"/>
  <c r="O145" i="5"/>
  <c r="P121" i="5"/>
  <c r="O105" i="5"/>
  <c r="O81" i="5"/>
  <c r="P57" i="5"/>
  <c r="O41" i="5"/>
  <c r="O17" i="5"/>
  <c r="Q96" i="5"/>
  <c r="P86" i="5"/>
  <c r="R47" i="5"/>
  <c r="R138" i="5"/>
  <c r="R82" i="5"/>
  <c r="R50" i="5"/>
  <c r="R18" i="5"/>
  <c r="O144" i="5"/>
  <c r="P120" i="5"/>
  <c r="P104" i="4"/>
  <c r="O80" i="5"/>
  <c r="P56" i="5"/>
  <c r="P40" i="4"/>
  <c r="P16" i="4"/>
  <c r="Q80" i="5"/>
  <c r="P110" i="4"/>
  <c r="Q95" i="5"/>
  <c r="P77" i="5"/>
  <c r="R146" i="5"/>
  <c r="R145" i="5"/>
  <c r="R113" i="5"/>
  <c r="R81" i="5"/>
  <c r="R104" i="5"/>
  <c r="P126" i="4"/>
  <c r="P21" i="4"/>
  <c r="Q136" i="5"/>
  <c r="P30" i="5"/>
  <c r="Q23" i="5"/>
  <c r="Q150" i="5"/>
  <c r="Q110" i="5"/>
  <c r="Q78" i="5"/>
  <c r="Q46" i="5"/>
  <c r="Q14" i="5"/>
  <c r="P140" i="4"/>
  <c r="O116" i="5"/>
  <c r="P92" i="5"/>
  <c r="P76" i="4"/>
  <c r="O52" i="5"/>
  <c r="P28" i="5"/>
  <c r="O12" i="5"/>
  <c r="P6" i="5"/>
  <c r="P141" i="5"/>
  <c r="P53" i="4"/>
  <c r="Q109" i="5"/>
  <c r="Q77" i="5"/>
  <c r="Q45" i="5"/>
  <c r="R13" i="5"/>
  <c r="P139" i="4"/>
  <c r="O115" i="5"/>
  <c r="P91" i="5"/>
  <c r="P75" i="4"/>
  <c r="O51" i="5"/>
  <c r="P27" i="5"/>
  <c r="P11" i="4"/>
  <c r="P102" i="5"/>
  <c r="R87" i="5"/>
  <c r="O101" i="5"/>
  <c r="Q132" i="5"/>
  <c r="Q84" i="5"/>
  <c r="Q52" i="5"/>
  <c r="Q20" i="5"/>
  <c r="P138" i="5"/>
  <c r="P122" i="4"/>
  <c r="O98" i="5"/>
  <c r="P74" i="5"/>
  <c r="P58" i="4"/>
  <c r="O34" i="5"/>
  <c r="O10" i="5"/>
  <c r="Q40" i="5"/>
  <c r="O70" i="5"/>
  <c r="Q103" i="5"/>
  <c r="P85" i="5"/>
  <c r="R148" i="5"/>
  <c r="R147" i="5"/>
  <c r="R115" i="5"/>
  <c r="R83" i="5"/>
  <c r="R51" i="5"/>
  <c r="R19" i="5"/>
  <c r="P145" i="4"/>
  <c r="P121" i="4"/>
  <c r="P97" i="5"/>
  <c r="P81" i="4"/>
  <c r="P57" i="4"/>
  <c r="P33" i="5"/>
  <c r="P17" i="4"/>
  <c r="R56" i="5"/>
  <c r="O86" i="5"/>
  <c r="Q47" i="5"/>
  <c r="Q138" i="5"/>
  <c r="Q82" i="5"/>
  <c r="Q50" i="5"/>
  <c r="Q18" i="5"/>
  <c r="P144" i="4"/>
  <c r="O120" i="5"/>
  <c r="P96" i="5"/>
  <c r="P80" i="4"/>
  <c r="O56" i="5"/>
  <c r="Q104" i="5"/>
  <c r="P62" i="5"/>
  <c r="P13" i="5"/>
  <c r="R72" i="5"/>
  <c r="O30" i="5"/>
  <c r="P133" i="5"/>
  <c r="R134" i="5"/>
  <c r="R102" i="5"/>
  <c r="R70" i="5"/>
  <c r="R38" i="5"/>
  <c r="R6" i="5"/>
  <c r="P132" i="5"/>
  <c r="P116" i="4"/>
  <c r="O92" i="5"/>
  <c r="P68" i="5"/>
  <c r="P52" i="4"/>
  <c r="O28" i="5"/>
  <c r="P4" i="5"/>
  <c r="O6" i="5"/>
  <c r="P141" i="4"/>
  <c r="R141" i="5"/>
  <c r="R101" i="5"/>
  <c r="R69" i="5"/>
  <c r="R37" i="5"/>
  <c r="Q5" i="5"/>
  <c r="P131" i="5"/>
  <c r="P115" i="4"/>
  <c r="O91" i="5"/>
  <c r="P67" i="5"/>
  <c r="P51" i="4"/>
  <c r="P27" i="4"/>
  <c r="P3" i="4"/>
  <c r="O102" i="5"/>
  <c r="Q87" i="5"/>
  <c r="P101" i="4"/>
  <c r="R116" i="5"/>
  <c r="R76" i="5"/>
  <c r="R44" i="5"/>
  <c r="R12" i="5"/>
  <c r="O138" i="5"/>
  <c r="P114" i="5"/>
  <c r="P98" i="4"/>
  <c r="O74" i="5"/>
  <c r="P50" i="5"/>
  <c r="P34" i="4"/>
  <c r="P10" i="4"/>
  <c r="P150" i="5"/>
  <c r="P70" i="4"/>
  <c r="R63" i="5"/>
  <c r="O85" i="5"/>
  <c r="Q148" i="5"/>
  <c r="Q147" i="5"/>
  <c r="Q115" i="5"/>
  <c r="Q83" i="5"/>
  <c r="Q51" i="5"/>
  <c r="Q72" i="5"/>
  <c r="Q102" i="5"/>
  <c r="O132" i="5"/>
  <c r="P44" i="5"/>
  <c r="O141" i="5"/>
  <c r="Q37" i="5"/>
  <c r="P91" i="4"/>
  <c r="P3" i="5"/>
  <c r="Q116" i="5"/>
  <c r="P138" i="4"/>
  <c r="O50" i="5"/>
  <c r="P22" i="5"/>
  <c r="R139" i="5"/>
  <c r="Q19" i="5"/>
  <c r="O113" i="5"/>
  <c r="P49" i="5"/>
  <c r="Q56" i="5"/>
  <c r="O109" i="5"/>
  <c r="Q42" i="5"/>
  <c r="P120" i="4"/>
  <c r="P72" i="4"/>
  <c r="O32" i="5"/>
  <c r="P8" i="5"/>
  <c r="O110" i="5"/>
  <c r="Q55" i="5"/>
  <c r="P61" i="4"/>
  <c r="Q106" i="5"/>
  <c r="R105" i="5"/>
  <c r="R65" i="5"/>
  <c r="Q33" i="5"/>
  <c r="P151" i="4"/>
  <c r="P127" i="5"/>
  <c r="P111" i="4"/>
  <c r="P87" i="4"/>
  <c r="P63" i="5"/>
  <c r="P47" i="4"/>
  <c r="P23" i="4"/>
  <c r="P148" i="5"/>
  <c r="Q113" i="5"/>
  <c r="R8" i="5"/>
  <c r="R94" i="5"/>
  <c r="P132" i="4"/>
  <c r="O44" i="5"/>
  <c r="P93" i="5"/>
  <c r="R29" i="5"/>
  <c r="P83" i="5"/>
  <c r="O3" i="5"/>
  <c r="R100" i="5"/>
  <c r="P130" i="5"/>
  <c r="P50" i="4"/>
  <c r="O22" i="5"/>
  <c r="Q139" i="5"/>
  <c r="Q11" i="5"/>
  <c r="O97" i="5"/>
  <c r="O49" i="5"/>
  <c r="R24" i="5"/>
  <c r="R122" i="5"/>
  <c r="R34" i="5"/>
  <c r="P112" i="5"/>
  <c r="O64" i="5"/>
  <c r="P32" i="4"/>
  <c r="Q120" i="5"/>
  <c r="P78" i="5"/>
  <c r="Q7" i="5"/>
  <c r="R142" i="5"/>
  <c r="Q145" i="5"/>
  <c r="Q105" i="5"/>
  <c r="R57" i="5"/>
  <c r="R25" i="5"/>
  <c r="O151" i="5"/>
  <c r="O127" i="5"/>
  <c r="P103" i="5"/>
  <c r="O87" i="5"/>
  <c r="O63" i="5"/>
  <c r="P39" i="5"/>
  <c r="P23" i="5"/>
  <c r="P55" i="4"/>
  <c r="O15" i="5"/>
  <c r="P113" i="5"/>
  <c r="R106" i="5"/>
  <c r="O47" i="5"/>
  <c r="R64" i="5"/>
  <c r="P30" i="4"/>
  <c r="Q70" i="5"/>
  <c r="P108" i="5"/>
  <c r="P28" i="4"/>
  <c r="Q141" i="5"/>
  <c r="R5" i="5"/>
  <c r="O67" i="5"/>
  <c r="P102" i="4"/>
  <c r="Q76" i="5"/>
  <c r="O114" i="5"/>
  <c r="P26" i="5"/>
  <c r="Q63" i="5"/>
  <c r="R107" i="5"/>
  <c r="R11" i="5"/>
  <c r="P97" i="4"/>
  <c r="O33" i="5"/>
  <c r="Q24" i="5"/>
  <c r="Q122" i="5"/>
  <c r="R10" i="5"/>
  <c r="O112" i="5"/>
  <c r="P56" i="4"/>
  <c r="P24" i="5"/>
  <c r="R80" i="5"/>
  <c r="O78" i="5"/>
  <c r="R7" i="5"/>
  <c r="Q142" i="5"/>
  <c r="R137" i="5"/>
  <c r="R97" i="5"/>
  <c r="Q57" i="5"/>
  <c r="Q25" i="5"/>
  <c r="P143" i="5"/>
  <c r="P127" i="4"/>
  <c r="P103" i="4"/>
  <c r="P79" i="5"/>
  <c r="P63" i="4"/>
  <c r="O39" i="5"/>
  <c r="P15" i="4"/>
  <c r="P7" i="5"/>
  <c r="O57" i="5"/>
  <c r="P61" i="5"/>
  <c r="O71" i="5"/>
  <c r="Q64" i="5"/>
  <c r="R111" i="5"/>
  <c r="R62" i="5"/>
  <c r="O108" i="5"/>
  <c r="P20" i="5"/>
  <c r="R125" i="5"/>
  <c r="P147" i="5"/>
  <c r="P67" i="4"/>
  <c r="P46" i="5"/>
  <c r="R68" i="5"/>
  <c r="P114" i="4"/>
  <c r="O26" i="5"/>
  <c r="R15" i="5"/>
  <c r="Q107" i="5"/>
  <c r="P137" i="5"/>
  <c r="P89" i="5"/>
  <c r="P33" i="4"/>
  <c r="P86" i="4"/>
  <c r="R98" i="5"/>
  <c r="Q10" i="5"/>
  <c r="O96" i="5"/>
  <c r="P48" i="5"/>
  <c r="P24" i="4"/>
  <c r="R32" i="5"/>
  <c r="P78" i="4"/>
  <c r="O117" i="5"/>
  <c r="Q146" i="5"/>
  <c r="Q137" i="5"/>
  <c r="R89" i="5"/>
  <c r="R49" i="5"/>
  <c r="R17" i="5"/>
  <c r="O143" i="5"/>
  <c r="P119" i="5"/>
  <c r="O103" i="5"/>
  <c r="O79" i="5"/>
  <c r="P55" i="5"/>
  <c r="P39" i="4"/>
  <c r="P15" i="5"/>
  <c r="O7" i="5"/>
  <c r="R126" i="5"/>
  <c r="R61" i="5"/>
  <c r="O29" i="5"/>
  <c r="R4" i="5"/>
  <c r="Q140" i="5"/>
  <c r="O9" i="5"/>
  <c r="O72" i="5"/>
  <c r="O8" i="5"/>
  <c r="Q73" i="5"/>
  <c r="P151" i="5"/>
  <c r="O23" i="5"/>
  <c r="O62" i="5"/>
  <c r="O133" i="5"/>
  <c r="Q38" i="5"/>
  <c r="P92" i="4"/>
  <c r="P4" i="4"/>
  <c r="Q101" i="5"/>
  <c r="O131" i="5"/>
  <c r="P43" i="5"/>
  <c r="R39" i="5"/>
  <c r="Q44" i="5"/>
  <c r="P90" i="5"/>
  <c r="P10" i="5"/>
  <c r="P85" i="4"/>
  <c r="R75" i="5"/>
  <c r="P137" i="4"/>
  <c r="P73" i="5"/>
  <c r="P25" i="5"/>
  <c r="P38" i="5"/>
  <c r="R74" i="5"/>
  <c r="P152" i="5"/>
  <c r="P96" i="4"/>
  <c r="O48" i="5"/>
  <c r="O16" i="5"/>
  <c r="Q32" i="5"/>
  <c r="P14" i="5"/>
  <c r="P117" i="4"/>
  <c r="R130" i="5"/>
  <c r="R129" i="5"/>
  <c r="Q89" i="5"/>
  <c r="Q49" i="5"/>
  <c r="Q17" i="5"/>
  <c r="P143" i="4"/>
  <c r="P119" i="4"/>
  <c r="P95" i="5"/>
  <c r="P79" i="4"/>
  <c r="P31" i="5"/>
  <c r="P13" i="4"/>
  <c r="P150" i="4"/>
  <c r="P136" i="4"/>
  <c r="R55" i="5"/>
  <c r="P87" i="5"/>
  <c r="P62" i="4"/>
  <c r="P133" i="4"/>
  <c r="R30" i="5"/>
  <c r="P84" i="5"/>
  <c r="O4" i="5"/>
  <c r="R93" i="5"/>
  <c r="P131" i="4"/>
  <c r="P43" i="4"/>
  <c r="Q39" i="5"/>
  <c r="R36" i="5"/>
  <c r="O90" i="5"/>
  <c r="R112" i="5"/>
  <c r="P45" i="5"/>
  <c r="Q75" i="5"/>
  <c r="O137" i="5"/>
  <c r="P73" i="4"/>
  <c r="P9" i="5"/>
  <c r="O38" i="5"/>
  <c r="Q74" i="5"/>
  <c r="P136" i="5"/>
  <c r="P88" i="5"/>
  <c r="P40" i="5"/>
  <c r="P16" i="5"/>
  <c r="P142" i="5"/>
  <c r="O14" i="5"/>
  <c r="P77" i="4"/>
  <c r="Q130" i="5"/>
  <c r="R121" i="5"/>
  <c r="Q81" i="5"/>
  <c r="R41" i="5"/>
  <c r="Q9" i="5"/>
  <c r="P135" i="5"/>
  <c r="O119" i="5"/>
  <c r="O95" i="5"/>
  <c r="P71" i="5"/>
  <c r="O55" i="5"/>
  <c r="P31" i="4"/>
  <c r="P107" i="4"/>
  <c r="P109" i="4"/>
  <c r="P110" i="5"/>
  <c r="O135" i="5"/>
  <c r="O13" i="5"/>
  <c r="Q134" i="5"/>
  <c r="Q6" i="5"/>
  <c r="O68" i="5"/>
  <c r="R135" i="5"/>
  <c r="Q69" i="5"/>
  <c r="P107" i="5"/>
  <c r="O27" i="5"/>
  <c r="P29" i="5"/>
  <c r="Q12" i="5"/>
  <c r="P74" i="4"/>
  <c r="O150" i="5"/>
  <c r="R140" i="5"/>
  <c r="R43" i="5"/>
  <c r="O121" i="5"/>
  <c r="O73" i="5"/>
  <c r="P9" i="4"/>
  <c r="P109" i="5"/>
  <c r="R66" i="5"/>
  <c r="O136" i="5"/>
  <c r="P72" i="5"/>
  <c r="O40" i="5"/>
  <c r="P8" i="4"/>
  <c r="O142" i="5"/>
  <c r="R95" i="5"/>
  <c r="O77" i="5"/>
  <c r="R114" i="5"/>
  <c r="Q121" i="5"/>
  <c r="R73" i="5"/>
  <c r="Q41" i="5"/>
  <c r="R9" i="5"/>
  <c r="P135" i="4"/>
  <c r="P111" i="5"/>
  <c r="P95" i="4"/>
  <c r="P71" i="4"/>
  <c r="P47" i="5"/>
  <c r="O31" i="5"/>
  <c r="P68" i="4"/>
  <c r="Q135" i="5"/>
  <c r="P19" i="4"/>
  <c r="P66" i="5"/>
  <c r="Q43" i="5"/>
  <c r="R42" i="5"/>
  <c r="P32" i="5"/>
  <c r="R33" i="5"/>
  <c r="O111" i="5"/>
  <c r="P7" i="4"/>
  <c r="R2" i="5"/>
  <c r="Q2" i="5"/>
  <c r="C19" i="11"/>
  <c r="C100" i="11"/>
  <c r="C47" i="11"/>
  <c r="C116" i="11"/>
  <c r="C18" i="11"/>
  <c r="C140" i="11"/>
  <c r="C62" i="11"/>
  <c r="C35" i="11"/>
  <c r="C92" i="11"/>
  <c r="C57" i="11"/>
  <c r="C78" i="11"/>
  <c r="C99" i="11"/>
  <c r="C103" i="11"/>
  <c r="C109" i="11"/>
  <c r="C70" i="11"/>
  <c r="C10" i="11"/>
  <c r="C104" i="11"/>
  <c r="C87" i="11"/>
  <c r="C44" i="11"/>
  <c r="C81" i="11"/>
  <c r="C21" i="11"/>
  <c r="C56" i="11"/>
  <c r="C7" i="11"/>
  <c r="C22" i="11"/>
  <c r="C8" i="11"/>
  <c r="C112" i="11"/>
  <c r="C39" i="11"/>
  <c r="C74" i="11"/>
  <c r="C52" i="11"/>
  <c r="C42" i="11"/>
  <c r="C59" i="11"/>
  <c r="C89" i="11"/>
  <c r="C136" i="11"/>
  <c r="C117" i="11"/>
  <c r="C118" i="11"/>
  <c r="C83" i="11"/>
  <c r="C142" i="11"/>
  <c r="C114" i="11"/>
  <c r="C77" i="11"/>
  <c r="C38" i="11"/>
  <c r="C12" i="11"/>
  <c r="C113" i="11"/>
  <c r="C130" i="11"/>
  <c r="C125" i="11"/>
  <c r="C148" i="11"/>
  <c r="C93" i="11"/>
  <c r="C65" i="11"/>
  <c r="C53" i="11"/>
  <c r="C95" i="11"/>
  <c r="C129" i="11"/>
  <c r="C76" i="11"/>
  <c r="C72" i="11"/>
  <c r="C145" i="11"/>
  <c r="C107" i="11"/>
  <c r="C143" i="11"/>
  <c r="C34" i="11"/>
  <c r="C64" i="11"/>
  <c r="C102" i="11"/>
  <c r="C51" i="11"/>
  <c r="C79" i="11"/>
  <c r="C139" i="11"/>
  <c r="C91" i="11"/>
  <c r="C60" i="11"/>
  <c r="C75" i="11"/>
  <c r="C126" i="11"/>
  <c r="C124" i="11"/>
  <c r="C133" i="11"/>
  <c r="C80" i="11"/>
  <c r="C29" i="11"/>
  <c r="C135" i="11"/>
  <c r="C146" i="11"/>
  <c r="C97" i="11"/>
  <c r="C96" i="11"/>
  <c r="C85" i="11"/>
  <c r="C110" i="11"/>
  <c r="C54" i="11"/>
  <c r="C151" i="11"/>
  <c r="C73" i="11"/>
  <c r="C15" i="11"/>
  <c r="C43" i="11"/>
  <c r="C82" i="11"/>
  <c r="C48" i="11"/>
  <c r="C132" i="11"/>
  <c r="C134" i="11"/>
  <c r="C88" i="11"/>
  <c r="C23" i="11"/>
  <c r="C16" i="11"/>
  <c r="C37" i="11"/>
  <c r="C28" i="11"/>
  <c r="C61" i="11"/>
  <c r="C86" i="11"/>
  <c r="C33" i="11"/>
  <c r="C24" i="11"/>
  <c r="C115" i="11"/>
  <c r="C138" i="11"/>
  <c r="C122" i="11"/>
  <c r="C31" i="11"/>
  <c r="C13" i="11"/>
  <c r="C98" i="11"/>
  <c r="C17" i="11"/>
  <c r="C63" i="11"/>
  <c r="C41" i="11"/>
  <c r="C40" i="11"/>
  <c r="C127" i="11"/>
  <c r="C45" i="11"/>
  <c r="C141" i="11"/>
  <c r="C4" i="11"/>
  <c r="C27" i="11"/>
  <c r="C69" i="11"/>
  <c r="C108" i="11"/>
  <c r="C105" i="11"/>
  <c r="C6" i="11"/>
  <c r="C9" i="11"/>
  <c r="C137" i="11"/>
  <c r="C121" i="11"/>
  <c r="C30" i="11"/>
  <c r="C106" i="11"/>
  <c r="C68" i="11"/>
  <c r="C90" i="11"/>
  <c r="C11" i="11"/>
  <c r="C111" i="11"/>
  <c r="C101" i="11"/>
  <c r="C67" i="11"/>
  <c r="C36" i="11"/>
  <c r="C14" i="11"/>
  <c r="C84" i="11"/>
  <c r="C123" i="11"/>
  <c r="C150" i="11"/>
  <c r="C131" i="11"/>
  <c r="C119" i="11"/>
  <c r="C20" i="11"/>
  <c r="C144" i="11"/>
  <c r="C149" i="11"/>
  <c r="C71" i="11"/>
  <c r="C94" i="11"/>
  <c r="C49" i="11"/>
  <c r="C55" i="11"/>
  <c r="I2" i="3"/>
  <c r="C5" i="11"/>
  <c r="C58" i="11"/>
  <c r="C66" i="11"/>
  <c r="C120" i="11"/>
  <c r="C26" i="11"/>
  <c r="C46" i="11"/>
  <c r="C25" i="11"/>
  <c r="C32" i="11"/>
  <c r="C50" i="11"/>
  <c r="C128" i="11"/>
  <c r="D2" i="12" a="1"/>
  <c r="D2" i="8" a="1"/>
  <c r="P149" i="11" l="1"/>
  <c r="P69" i="11"/>
  <c r="P24" i="11"/>
  <c r="P29" i="11"/>
  <c r="P148" i="11"/>
  <c r="P52" i="11"/>
  <c r="P103" i="11"/>
  <c r="P58" i="11"/>
  <c r="P33" i="11"/>
  <c r="P81" i="11"/>
  <c r="P137" i="11"/>
  <c r="P141" i="11"/>
  <c r="P13" i="11"/>
  <c r="P61" i="11"/>
  <c r="P48" i="11"/>
  <c r="P85" i="11"/>
  <c r="P124" i="11"/>
  <c r="P102" i="11"/>
  <c r="P129" i="11"/>
  <c r="P113" i="11"/>
  <c r="P117" i="11"/>
  <c r="P112" i="11"/>
  <c r="P87" i="11"/>
  <c r="P57" i="11"/>
  <c r="P100" i="11"/>
  <c r="P14" i="11"/>
  <c r="P63" i="11"/>
  <c r="P151" i="11"/>
  <c r="P139" i="11"/>
  <c r="P21" i="11"/>
  <c r="P144" i="11"/>
  <c r="P27" i="11"/>
  <c r="P134" i="11"/>
  <c r="P80" i="11"/>
  <c r="P72" i="11"/>
  <c r="P83" i="11"/>
  <c r="P99" i="11"/>
  <c r="P32" i="11"/>
  <c r="P119" i="11"/>
  <c r="P101" i="11"/>
  <c r="P25" i="11"/>
  <c r="P55" i="11"/>
  <c r="P131" i="11"/>
  <c r="P111" i="11"/>
  <c r="P9" i="11"/>
  <c r="P45" i="11"/>
  <c r="P31" i="11"/>
  <c r="P28" i="11"/>
  <c r="P82" i="11"/>
  <c r="P96" i="11"/>
  <c r="P126" i="11"/>
  <c r="P64" i="11"/>
  <c r="P95" i="11"/>
  <c r="P12" i="11"/>
  <c r="P136" i="11"/>
  <c r="P8" i="11"/>
  <c r="P104" i="11"/>
  <c r="P92" i="11"/>
  <c r="P19" i="11"/>
  <c r="P46" i="11"/>
  <c r="P150" i="11"/>
  <c r="P127" i="11"/>
  <c r="P97" i="11"/>
  <c r="P22" i="11"/>
  <c r="P26" i="11"/>
  <c r="P123" i="11"/>
  <c r="P105" i="11"/>
  <c r="P138" i="11"/>
  <c r="P16" i="11"/>
  <c r="P15" i="11"/>
  <c r="P146" i="11"/>
  <c r="P60" i="11"/>
  <c r="P143" i="11"/>
  <c r="P65" i="11"/>
  <c r="P77" i="11"/>
  <c r="P59" i="11"/>
  <c r="P7" i="11"/>
  <c r="P70" i="11"/>
  <c r="P62" i="11"/>
  <c r="P49" i="11"/>
  <c r="P11" i="11"/>
  <c r="P6" i="11"/>
  <c r="P122" i="11"/>
  <c r="P37" i="11"/>
  <c r="P43" i="11"/>
  <c r="P75" i="11"/>
  <c r="P34" i="11"/>
  <c r="P53" i="11"/>
  <c r="P38" i="11"/>
  <c r="P89" i="11"/>
  <c r="P10" i="11"/>
  <c r="P35" i="11"/>
  <c r="P94" i="11"/>
  <c r="P90" i="11"/>
  <c r="P40" i="11"/>
  <c r="P120" i="11"/>
  <c r="P71" i="11"/>
  <c r="P84" i="11"/>
  <c r="P68" i="11"/>
  <c r="P108" i="11"/>
  <c r="P41" i="11"/>
  <c r="P115" i="11"/>
  <c r="P23" i="11"/>
  <c r="P73" i="11"/>
  <c r="P135" i="11"/>
  <c r="P91" i="11"/>
  <c r="P107" i="11"/>
  <c r="P93" i="11"/>
  <c r="P114" i="11"/>
  <c r="P42" i="11"/>
  <c r="P56" i="11"/>
  <c r="P109" i="11"/>
  <c r="P140" i="11"/>
  <c r="P106" i="11"/>
  <c r="P88" i="11"/>
  <c r="P142" i="11"/>
  <c r="P18" i="11"/>
  <c r="P66" i="11"/>
  <c r="P145" i="11"/>
  <c r="P128" i="11"/>
  <c r="P36" i="11"/>
  <c r="P30" i="11"/>
  <c r="P17" i="11"/>
  <c r="P54" i="11"/>
  <c r="P79" i="11"/>
  <c r="P125" i="11"/>
  <c r="P74" i="11"/>
  <c r="P116" i="11"/>
  <c r="P50" i="11"/>
  <c r="P5" i="11"/>
  <c r="P20" i="11"/>
  <c r="P67" i="11"/>
  <c r="P121" i="11"/>
  <c r="P4" i="11"/>
  <c r="P98" i="11"/>
  <c r="P86" i="11"/>
  <c r="P132" i="11"/>
  <c r="P110" i="11"/>
  <c r="P133" i="11"/>
  <c r="P51" i="11"/>
  <c r="P76" i="11"/>
  <c r="P130" i="11"/>
  <c r="P118" i="11"/>
  <c r="P39" i="11"/>
  <c r="P44" i="11"/>
  <c r="P78" i="11"/>
  <c r="P47" i="11"/>
  <c r="P2" i="11"/>
  <c r="C3" i="11"/>
  <c r="B2" i="5"/>
  <c r="T4" i="5" s="1"/>
  <c r="EW2" i="12"/>
  <c r="EV2" i="12"/>
  <c r="EU2" i="12"/>
  <c r="ET2" i="12"/>
  <c r="EL2" i="12"/>
  <c r="ED2" i="12"/>
  <c r="DV2" i="12"/>
  <c r="DN2" i="12"/>
  <c r="DF2" i="12"/>
  <c r="CX2" i="12"/>
  <c r="CP2" i="12"/>
  <c r="CH2" i="12"/>
  <c r="BZ2" i="12"/>
  <c r="BR2" i="12"/>
  <c r="BJ2" i="12"/>
  <c r="BB2" i="12"/>
  <c r="AT2" i="12"/>
  <c r="AL2" i="12"/>
  <c r="AD2" i="12"/>
  <c r="V2" i="12"/>
  <c r="N2" i="12"/>
  <c r="F2" i="12"/>
  <c r="EK2" i="12"/>
  <c r="EC2" i="12"/>
  <c r="DU2" i="12"/>
  <c r="DM2" i="12"/>
  <c r="DE2" i="12"/>
  <c r="CW2" i="12"/>
  <c r="CO2" i="12"/>
  <c r="CG2" i="12"/>
  <c r="BY2" i="12"/>
  <c r="BQ2" i="12"/>
  <c r="BI2" i="12"/>
  <c r="BA2" i="12"/>
  <c r="AS2" i="12"/>
  <c r="AK2" i="12"/>
  <c r="AC2" i="12"/>
  <c r="U2" i="12"/>
  <c r="M2" i="12"/>
  <c r="E2" i="12"/>
  <c r="EJ2" i="12"/>
  <c r="EB2" i="12"/>
  <c r="DT2" i="12"/>
  <c r="DL2" i="12"/>
  <c r="DD2" i="12"/>
  <c r="CV2" i="12"/>
  <c r="CN2" i="12"/>
  <c r="CF2" i="12"/>
  <c r="BX2" i="12"/>
  <c r="BP2" i="12"/>
  <c r="BH2" i="12"/>
  <c r="AZ2" i="12"/>
  <c r="AR2" i="12"/>
  <c r="AJ2" i="12"/>
  <c r="AB2" i="12"/>
  <c r="T2" i="12"/>
  <c r="L2" i="12"/>
  <c r="D2" i="12"/>
  <c r="EI2" i="12"/>
  <c r="EA2" i="12"/>
  <c r="DS2" i="12"/>
  <c r="DK2" i="12"/>
  <c r="DC2" i="12"/>
  <c r="CU2" i="12"/>
  <c r="CM2" i="12"/>
  <c r="CE2" i="12"/>
  <c r="BW2" i="12"/>
  <c r="BO2" i="12"/>
  <c r="BG2" i="12"/>
  <c r="AY2" i="12"/>
  <c r="AQ2" i="12"/>
  <c r="AI2" i="12"/>
  <c r="AA2" i="12"/>
  <c r="S2" i="12"/>
  <c r="K2" i="12"/>
  <c r="ES2" i="12"/>
  <c r="ER2" i="12"/>
  <c r="EQ2" i="12"/>
  <c r="EX2" i="12"/>
  <c r="EP2" i="12"/>
  <c r="EH2" i="12"/>
  <c r="DZ2" i="12"/>
  <c r="DR2" i="12"/>
  <c r="DJ2" i="12"/>
  <c r="DB2" i="12"/>
  <c r="CT2" i="12"/>
  <c r="CL2" i="12"/>
  <c r="CD2" i="12"/>
  <c r="BV2" i="12"/>
  <c r="BN2" i="12"/>
  <c r="BF2" i="12"/>
  <c r="AX2" i="12"/>
  <c r="AP2" i="12"/>
  <c r="AH2" i="12"/>
  <c r="Z2" i="12"/>
  <c r="R2" i="12"/>
  <c r="J2" i="12"/>
  <c r="EO2" i="12"/>
  <c r="EG2" i="12"/>
  <c r="DY2" i="12"/>
  <c r="DQ2" i="12"/>
  <c r="DI2" i="12"/>
  <c r="DA2" i="12"/>
  <c r="CS2" i="12"/>
  <c r="CK2" i="12"/>
  <c r="CC2" i="12"/>
  <c r="BU2" i="12"/>
  <c r="BM2" i="12"/>
  <c r="BE2" i="12"/>
  <c r="AW2" i="12"/>
  <c r="AO2" i="12"/>
  <c r="AG2" i="12"/>
  <c r="Y2" i="12"/>
  <c r="Q2" i="12"/>
  <c r="I2" i="12"/>
  <c r="EN2" i="12"/>
  <c r="EF2" i="12"/>
  <c r="DX2" i="12"/>
  <c r="DP2" i="12"/>
  <c r="DH2" i="12"/>
  <c r="CZ2" i="12"/>
  <c r="CR2" i="12"/>
  <c r="CJ2" i="12"/>
  <c r="CB2" i="12"/>
  <c r="BT2" i="12"/>
  <c r="BL2" i="12"/>
  <c r="BD2" i="12"/>
  <c r="AV2" i="12"/>
  <c r="AN2" i="12"/>
  <c r="AF2" i="12"/>
  <c r="X2" i="12"/>
  <c r="P2" i="12"/>
  <c r="H2" i="12"/>
  <c r="EM2" i="12"/>
  <c r="EE2" i="12"/>
  <c r="DW2" i="12"/>
  <c r="DO2" i="12"/>
  <c r="DG2" i="12"/>
  <c r="CY2" i="12"/>
  <c r="CQ2" i="12"/>
  <c r="CI2" i="12"/>
  <c r="CA2" i="12"/>
  <c r="BS2" i="12"/>
  <c r="BK2" i="12"/>
  <c r="BC2" i="12"/>
  <c r="AU2" i="12"/>
  <c r="AM2" i="12"/>
  <c r="AE2" i="12"/>
  <c r="W2" i="12"/>
  <c r="O2" i="12"/>
  <c r="G2" i="12"/>
  <c r="A2" i="5"/>
  <c r="T3" i="5" s="1"/>
  <c r="D2" i="8"/>
  <c r="BO2" i="8"/>
  <c r="CU2" i="8"/>
  <c r="DB2" i="8"/>
  <c r="EW2" i="8"/>
  <c r="CK2" i="8"/>
  <c r="Y2" i="8"/>
  <c r="EN2" i="8"/>
  <c r="CB2" i="8"/>
  <c r="P2" i="8"/>
  <c r="EU2" i="8"/>
  <c r="CI2" i="8"/>
  <c r="W2" i="8"/>
  <c r="DN2" i="8"/>
  <c r="BB2" i="8"/>
  <c r="BW2" i="8"/>
  <c r="DE2" i="8"/>
  <c r="AS2" i="8"/>
  <c r="AI2" i="8"/>
  <c r="CV2" i="8"/>
  <c r="AJ2" i="8"/>
  <c r="K2" i="8"/>
  <c r="BN2" i="8"/>
  <c r="EO2" i="8"/>
  <c r="EO3" i="8" s="1"/>
  <c r="CC2" i="8"/>
  <c r="Q2" i="8"/>
  <c r="EF2" i="8"/>
  <c r="BT2" i="8"/>
  <c r="H2" i="8"/>
  <c r="EM2" i="8"/>
  <c r="CA2" i="8"/>
  <c r="O2" i="8"/>
  <c r="DF2" i="8"/>
  <c r="AT2" i="8"/>
  <c r="AQ2" i="8"/>
  <c r="CW2" i="8"/>
  <c r="AK2" i="8"/>
  <c r="CL2" i="8"/>
  <c r="CN2" i="8"/>
  <c r="AB2" i="8"/>
  <c r="EX2" i="8"/>
  <c r="AX2" i="8"/>
  <c r="EG2" i="8"/>
  <c r="BU2" i="8"/>
  <c r="I2" i="8"/>
  <c r="DX2" i="8"/>
  <c r="BL2" i="8"/>
  <c r="EI2" i="8"/>
  <c r="EE2" i="8"/>
  <c r="BS2" i="8"/>
  <c r="G2" i="8"/>
  <c r="CX2" i="8"/>
  <c r="AL2" i="8"/>
  <c r="BF2" i="8"/>
  <c r="CO2" i="8"/>
  <c r="AC2" i="8"/>
  <c r="ER2" i="8"/>
  <c r="CF2" i="8"/>
  <c r="T2" i="8"/>
  <c r="EP2" i="8"/>
  <c r="AP2" i="8"/>
  <c r="DY2" i="8"/>
  <c r="BM2" i="8"/>
  <c r="DS2" i="8"/>
  <c r="DP2" i="8"/>
  <c r="BD2" i="8"/>
  <c r="DC2" i="8"/>
  <c r="DW2" i="8"/>
  <c r="BK2" i="8"/>
  <c r="CD2" i="8"/>
  <c r="CP2" i="8"/>
  <c r="AD2" i="8"/>
  <c r="ES2" i="8"/>
  <c r="CG2" i="8"/>
  <c r="U2" i="8"/>
  <c r="EJ2" i="8"/>
  <c r="BX2" i="8"/>
  <c r="L2" i="8"/>
  <c r="EH2" i="8"/>
  <c r="AH2" i="8"/>
  <c r="DQ2" i="8"/>
  <c r="BE2" i="8"/>
  <c r="CM2" i="8"/>
  <c r="DH2" i="8"/>
  <c r="AV2" i="8"/>
  <c r="BG2" i="8"/>
  <c r="DO2" i="8"/>
  <c r="BC2" i="8"/>
  <c r="ET2" i="8"/>
  <c r="CH2" i="8"/>
  <c r="V2" i="8"/>
  <c r="EK2" i="8"/>
  <c r="BY2" i="8"/>
  <c r="M2" i="8"/>
  <c r="EB2" i="8"/>
  <c r="BP2" i="8"/>
  <c r="DZ2" i="8"/>
  <c r="Z2" i="8"/>
  <c r="DI2" i="8"/>
  <c r="AW2" i="8"/>
  <c r="AA2" i="8"/>
  <c r="CZ2" i="8"/>
  <c r="AN2" i="8"/>
  <c r="AY2" i="8"/>
  <c r="DG2" i="8"/>
  <c r="AU2" i="8"/>
  <c r="EL2" i="8"/>
  <c r="BZ2" i="8"/>
  <c r="N2" i="8"/>
  <c r="EC2" i="8"/>
  <c r="BQ2" i="8"/>
  <c r="E2" i="8"/>
  <c r="DT2" i="8"/>
  <c r="BH2" i="8"/>
  <c r="DR2" i="8"/>
  <c r="R2" i="8"/>
  <c r="DA2" i="8"/>
  <c r="AO2" i="8"/>
  <c r="CT2" i="8"/>
  <c r="CR2" i="8"/>
  <c r="AF2" i="8"/>
  <c r="S2" i="8"/>
  <c r="CY2" i="8"/>
  <c r="AM2" i="8"/>
  <c r="ED2" i="8"/>
  <c r="BR2" i="8"/>
  <c r="F2" i="8"/>
  <c r="DU2" i="8"/>
  <c r="BI2" i="8"/>
  <c r="EA2" i="8"/>
  <c r="DL2" i="8"/>
  <c r="AZ2" i="8"/>
  <c r="EQ2" i="8"/>
  <c r="DJ2" i="8"/>
  <c r="J2" i="8"/>
  <c r="CS2" i="8"/>
  <c r="AG2" i="8"/>
  <c r="EV2" i="8"/>
  <c r="CJ2" i="8"/>
  <c r="X2" i="8"/>
  <c r="BV2" i="8"/>
  <c r="CQ2" i="8"/>
  <c r="AE2" i="8"/>
  <c r="DV2" i="8"/>
  <c r="BJ2" i="8"/>
  <c r="DK2" i="8"/>
  <c r="DM2" i="8"/>
  <c r="BA2" i="8"/>
  <c r="CE2" i="8"/>
  <c r="DD2" i="8"/>
  <c r="AR2" i="8"/>
  <c r="P3" i="11" l="1"/>
  <c r="W185" i="5"/>
  <c r="V187" i="5"/>
  <c r="AF187" i="5" s="1"/>
  <c r="W193" i="5"/>
  <c r="V195" i="5"/>
  <c r="AF195" i="5" s="1"/>
  <c r="W199" i="5"/>
  <c r="X201" i="5"/>
  <c r="V202" i="5"/>
  <c r="AF202" i="5" s="1"/>
  <c r="W207" i="5"/>
  <c r="V208" i="5"/>
  <c r="AF208" i="5" s="1"/>
  <c r="V209" i="5"/>
  <c r="AF209" i="5" s="1"/>
  <c r="X212" i="5"/>
  <c r="V213" i="5"/>
  <c r="AF213" i="5" s="1"/>
  <c r="V214" i="5"/>
  <c r="AF214" i="5" s="1"/>
  <c r="W216" i="5"/>
  <c r="W218" i="5"/>
  <c r="W221" i="5"/>
  <c r="V224" i="5"/>
  <c r="AF224" i="5" s="1"/>
  <c r="V227" i="5"/>
  <c r="AF227" i="5" s="1"/>
  <c r="X228" i="5"/>
  <c r="X231" i="5"/>
  <c r="W234" i="5"/>
  <c r="W237" i="5"/>
  <c r="X241" i="5"/>
  <c r="W244" i="5"/>
  <c r="X185" i="5"/>
  <c r="W187" i="5"/>
  <c r="V189" i="5"/>
  <c r="AF189" i="5" s="1"/>
  <c r="X193" i="5"/>
  <c r="W195" i="5"/>
  <c r="X199" i="5"/>
  <c r="W202" i="5"/>
  <c r="V205" i="5"/>
  <c r="AF205" i="5" s="1"/>
  <c r="X207" i="5"/>
  <c r="W208" i="5"/>
  <c r="W209" i="5"/>
  <c r="W213" i="5"/>
  <c r="W214" i="5"/>
  <c r="X216" i="5"/>
  <c r="V217" i="5"/>
  <c r="AF217" i="5" s="1"/>
  <c r="X218" i="5"/>
  <c r="X221" i="5"/>
  <c r="W224" i="5"/>
  <c r="W227" i="5"/>
  <c r="V230" i="5"/>
  <c r="AF230" i="5" s="1"/>
  <c r="V233" i="5"/>
  <c r="AF233" i="5" s="1"/>
  <c r="X234" i="5"/>
  <c r="X237" i="5"/>
  <c r="V240" i="5"/>
  <c r="AF240" i="5" s="1"/>
  <c r="V243" i="5"/>
  <c r="AF243" i="5" s="1"/>
  <c r="X244" i="5"/>
  <c r="X187" i="5"/>
  <c r="W189" i="5"/>
  <c r="V192" i="5"/>
  <c r="AF192" i="5" s="1"/>
  <c r="X195" i="5"/>
  <c r="X202" i="5"/>
  <c r="V203" i="5"/>
  <c r="AF203" i="5" s="1"/>
  <c r="W205" i="5"/>
  <c r="X208" i="5"/>
  <c r="X209" i="5"/>
  <c r="X213" i="5"/>
  <c r="X214" i="5"/>
  <c r="V215" i="5"/>
  <c r="AF215" i="5" s="1"/>
  <c r="W217" i="5"/>
  <c r="V220" i="5"/>
  <c r="AF220" i="5" s="1"/>
  <c r="V223" i="5"/>
  <c r="AF223" i="5" s="1"/>
  <c r="X224" i="5"/>
  <c r="X227" i="5"/>
  <c r="W230" i="5"/>
  <c r="W233" i="5"/>
  <c r="V236" i="5"/>
  <c r="AF236" i="5" s="1"/>
  <c r="W240" i="5"/>
  <c r="W243" i="5"/>
  <c r="V246" i="5"/>
  <c r="AF246" i="5" s="1"/>
  <c r="V184" i="5"/>
  <c r="AF184" i="5" s="1"/>
  <c r="X189" i="5"/>
  <c r="V191" i="5"/>
  <c r="AF191" i="5" s="1"/>
  <c r="W192" i="5"/>
  <c r="V196" i="5"/>
  <c r="AF196" i="5" s="1"/>
  <c r="W203" i="5"/>
  <c r="X205" i="5"/>
  <c r="V211" i="5"/>
  <c r="AF211" i="5" s="1"/>
  <c r="W215" i="5"/>
  <c r="X217" i="5"/>
  <c r="W220" i="5"/>
  <c r="W223" i="5"/>
  <c r="V226" i="5"/>
  <c r="AF226" i="5" s="1"/>
  <c r="V229" i="5"/>
  <c r="AF229" i="5" s="1"/>
  <c r="X230" i="5"/>
  <c r="X233" i="5"/>
  <c r="W236" i="5"/>
  <c r="V239" i="5"/>
  <c r="AF239" i="5" s="1"/>
  <c r="X240" i="5"/>
  <c r="X243" i="5"/>
  <c r="W246" i="5"/>
  <c r="V183" i="5"/>
  <c r="AF183" i="5" s="1"/>
  <c r="W184" i="5"/>
  <c r="V186" i="5"/>
  <c r="AF186" i="5" s="1"/>
  <c r="V188" i="5"/>
  <c r="AF188" i="5" s="1"/>
  <c r="W191" i="5"/>
  <c r="X192" i="5"/>
  <c r="W196" i="5"/>
  <c r="V200" i="5"/>
  <c r="AF200" i="5" s="1"/>
  <c r="X203" i="5"/>
  <c r="V204" i="5"/>
  <c r="AF204" i="5" s="1"/>
  <c r="V206" i="5"/>
  <c r="AF206" i="5" s="1"/>
  <c r="W211" i="5"/>
  <c r="X215" i="5"/>
  <c r="V219" i="5"/>
  <c r="AF219" i="5" s="1"/>
  <c r="X220" i="5"/>
  <c r="X223" i="5"/>
  <c r="W226" i="5"/>
  <c r="W229" i="5"/>
  <c r="V232" i="5"/>
  <c r="AF232" i="5" s="1"/>
  <c r="V235" i="5"/>
  <c r="AF235" i="5" s="1"/>
  <c r="X236" i="5"/>
  <c r="W239" i="5"/>
  <c r="V242" i="5"/>
  <c r="AF242" i="5" s="1"/>
  <c r="V245" i="5"/>
  <c r="AF245" i="5" s="1"/>
  <c r="X246" i="5"/>
  <c r="W183" i="5"/>
  <c r="X184" i="5"/>
  <c r="W186" i="5"/>
  <c r="W188" i="5"/>
  <c r="V190" i="5"/>
  <c r="AF190" i="5" s="1"/>
  <c r="X191" i="5"/>
  <c r="V194" i="5"/>
  <c r="AF194" i="5" s="1"/>
  <c r="X196" i="5"/>
  <c r="V197" i="5"/>
  <c r="AF197" i="5" s="1"/>
  <c r="V198" i="5"/>
  <c r="AF198" i="5" s="1"/>
  <c r="W200" i="5"/>
  <c r="W204" i="5"/>
  <c r="W206" i="5"/>
  <c r="V210" i="5"/>
  <c r="AF210" i="5" s="1"/>
  <c r="X211" i="5"/>
  <c r="W219" i="5"/>
  <c r="V222" i="5"/>
  <c r="AF222" i="5" s="1"/>
  <c r="V225" i="5"/>
  <c r="AF225" i="5" s="1"/>
  <c r="X226" i="5"/>
  <c r="X229" i="5"/>
  <c r="W232" i="5"/>
  <c r="W235" i="5"/>
  <c r="V238" i="5"/>
  <c r="AF238" i="5" s="1"/>
  <c r="X239" i="5"/>
  <c r="W242" i="5"/>
  <c r="W245" i="5"/>
  <c r="X183" i="5"/>
  <c r="X186" i="5"/>
  <c r="X188" i="5"/>
  <c r="W190" i="5"/>
  <c r="W194" i="5"/>
  <c r="W197" i="5"/>
  <c r="W198" i="5"/>
  <c r="X200" i="5"/>
  <c r="V201" i="5"/>
  <c r="AF201" i="5" s="1"/>
  <c r="X204" i="5"/>
  <c r="X206" i="5"/>
  <c r="W210" i="5"/>
  <c r="V212" i="5"/>
  <c r="AF212" i="5" s="1"/>
  <c r="X219" i="5"/>
  <c r="W222" i="5"/>
  <c r="W225" i="5"/>
  <c r="V228" i="5"/>
  <c r="AF228" i="5" s="1"/>
  <c r="V231" i="5"/>
  <c r="AF231" i="5" s="1"/>
  <c r="X232" i="5"/>
  <c r="X235" i="5"/>
  <c r="W238" i="5"/>
  <c r="V241" i="5"/>
  <c r="AF241" i="5" s="1"/>
  <c r="X242" i="5"/>
  <c r="X245" i="5"/>
  <c r="V185" i="5"/>
  <c r="AF185" i="5" s="1"/>
  <c r="X190" i="5"/>
  <c r="V193" i="5"/>
  <c r="AF193" i="5" s="1"/>
  <c r="X194" i="5"/>
  <c r="X197" i="5"/>
  <c r="X198" i="5"/>
  <c r="V199" i="5"/>
  <c r="AF199" i="5" s="1"/>
  <c r="W201" i="5"/>
  <c r="V207" i="5"/>
  <c r="AF207" i="5" s="1"/>
  <c r="X210" i="5"/>
  <c r="W212" i="5"/>
  <c r="V216" i="5"/>
  <c r="AF216" i="5" s="1"/>
  <c r="V218" i="5"/>
  <c r="AF218" i="5" s="1"/>
  <c r="V221" i="5"/>
  <c r="AF221" i="5" s="1"/>
  <c r="X222" i="5"/>
  <c r="X225" i="5"/>
  <c r="W228" i="5"/>
  <c r="W231" i="5"/>
  <c r="V234" i="5"/>
  <c r="AF234" i="5" s="1"/>
  <c r="V237" i="5"/>
  <c r="AF237" i="5" s="1"/>
  <c r="X238" i="5"/>
  <c r="W241" i="5"/>
  <c r="V244" i="5"/>
  <c r="AF244" i="5" s="1"/>
  <c r="AA73" i="5"/>
  <c r="AB183" i="5"/>
  <c r="AP183" i="5" s="1"/>
  <c r="AB184" i="5"/>
  <c r="AP184" i="5" s="1"/>
  <c r="AA186" i="5"/>
  <c r="AA188" i="5"/>
  <c r="AC191" i="5"/>
  <c r="AB196" i="5"/>
  <c r="AP196" i="5" s="1"/>
  <c r="AA197" i="5"/>
  <c r="AA198" i="5"/>
  <c r="AA200" i="5"/>
  <c r="AA204" i="5"/>
  <c r="AA206" i="5"/>
  <c r="AA210" i="5"/>
  <c r="AC211" i="5"/>
  <c r="AA219" i="5"/>
  <c r="AC220" i="5"/>
  <c r="AC223" i="5"/>
  <c r="AB226" i="5"/>
  <c r="AP226" i="5" s="1"/>
  <c r="AB229" i="5"/>
  <c r="AP229" i="5" s="1"/>
  <c r="AA232" i="5"/>
  <c r="AA235" i="5"/>
  <c r="AC236" i="5"/>
  <c r="AB239" i="5"/>
  <c r="AP239" i="5" s="1"/>
  <c r="AA242" i="5"/>
  <c r="AA245" i="5"/>
  <c r="AC246" i="5"/>
  <c r="AC183" i="5"/>
  <c r="AC184" i="5"/>
  <c r="AB186" i="5"/>
  <c r="AP186" i="5" s="1"/>
  <c r="AB188" i="5"/>
  <c r="AP188" i="5" s="1"/>
  <c r="AA190" i="5"/>
  <c r="AA194" i="5"/>
  <c r="AC196" i="5"/>
  <c r="AB197" i="5"/>
  <c r="AP197" i="5" s="1"/>
  <c r="AB198" i="5"/>
  <c r="AP198" i="5" s="1"/>
  <c r="AB200" i="5"/>
  <c r="AP200" i="5" s="1"/>
  <c r="AA201" i="5"/>
  <c r="AB204" i="5"/>
  <c r="AP204" i="5" s="1"/>
  <c r="AB206" i="5"/>
  <c r="AP206" i="5" s="1"/>
  <c r="AB210" i="5"/>
  <c r="AP210" i="5" s="1"/>
  <c r="AB219" i="5"/>
  <c r="AP219" i="5" s="1"/>
  <c r="AA222" i="5"/>
  <c r="AA225" i="5"/>
  <c r="AC226" i="5"/>
  <c r="AC229" i="5"/>
  <c r="AB232" i="5"/>
  <c r="AP232" i="5" s="1"/>
  <c r="AB235" i="5"/>
  <c r="AP235" i="5" s="1"/>
  <c r="AA238" i="5"/>
  <c r="AC239" i="5"/>
  <c r="AB242" i="5"/>
  <c r="AP242" i="5" s="1"/>
  <c r="AB245" i="5"/>
  <c r="AP245" i="5" s="1"/>
  <c r="AA185" i="5"/>
  <c r="AC186" i="5"/>
  <c r="AC188" i="5"/>
  <c r="AB190" i="5"/>
  <c r="AP190" i="5" s="1"/>
  <c r="AA193" i="5"/>
  <c r="AB194" i="5"/>
  <c r="AP194" i="5" s="1"/>
  <c r="AC197" i="5"/>
  <c r="AC198" i="5"/>
  <c r="AA199" i="5"/>
  <c r="AC200" i="5"/>
  <c r="AB201" i="5"/>
  <c r="AP201" i="5" s="1"/>
  <c r="AC204" i="5"/>
  <c r="AC206" i="5"/>
  <c r="AA207" i="5"/>
  <c r="AC210" i="5"/>
  <c r="AA212" i="5"/>
  <c r="AC219" i="5"/>
  <c r="AB222" i="5"/>
  <c r="AP222" i="5" s="1"/>
  <c r="AB225" i="5"/>
  <c r="AP225" i="5" s="1"/>
  <c r="AA228" i="5"/>
  <c r="AA231" i="5"/>
  <c r="AC232" i="5"/>
  <c r="AC235" i="5"/>
  <c r="AB238" i="5"/>
  <c r="AP238" i="5" s="1"/>
  <c r="AA241" i="5"/>
  <c r="AC242" i="5"/>
  <c r="AC245" i="5"/>
  <c r="AB185" i="5"/>
  <c r="AP185" i="5" s="1"/>
  <c r="AA187" i="5"/>
  <c r="AC190" i="5"/>
  <c r="AB193" i="5"/>
  <c r="AP193" i="5" s="1"/>
  <c r="AC194" i="5"/>
  <c r="AA195" i="5"/>
  <c r="AB199" i="5"/>
  <c r="AP199" i="5" s="1"/>
  <c r="AC201" i="5"/>
  <c r="AB207" i="5"/>
  <c r="AP207" i="5" s="1"/>
  <c r="AA208" i="5"/>
  <c r="AA209" i="5"/>
  <c r="AB212" i="5"/>
  <c r="AP212" i="5" s="1"/>
  <c r="AA213" i="5"/>
  <c r="AA214" i="5"/>
  <c r="AA216" i="5"/>
  <c r="AA218" i="5"/>
  <c r="AA221" i="5"/>
  <c r="AC222" i="5"/>
  <c r="AC225" i="5"/>
  <c r="AB228" i="5"/>
  <c r="AP228" i="5" s="1"/>
  <c r="AB231" i="5"/>
  <c r="AP231" i="5" s="1"/>
  <c r="AA234" i="5"/>
  <c r="AA237" i="5"/>
  <c r="AC238" i="5"/>
  <c r="AB241" i="5"/>
  <c r="AP241" i="5" s="1"/>
  <c r="AA244" i="5"/>
  <c r="AC185" i="5"/>
  <c r="AB187" i="5"/>
  <c r="AP187" i="5" s="1"/>
  <c r="AA189" i="5"/>
  <c r="AC193" i="5"/>
  <c r="AB195" i="5"/>
  <c r="AP195" i="5" s="1"/>
  <c r="AC199" i="5"/>
  <c r="AA202" i="5"/>
  <c r="AA205" i="5"/>
  <c r="AC207" i="5"/>
  <c r="AB208" i="5"/>
  <c r="AP208" i="5" s="1"/>
  <c r="AB209" i="5"/>
  <c r="AP209" i="5" s="1"/>
  <c r="AC212" i="5"/>
  <c r="AB213" i="5"/>
  <c r="AP213" i="5" s="1"/>
  <c r="AB214" i="5"/>
  <c r="AP214" i="5" s="1"/>
  <c r="AB216" i="5"/>
  <c r="AP216" i="5" s="1"/>
  <c r="AB218" i="5"/>
  <c r="AP218" i="5" s="1"/>
  <c r="AB221" i="5"/>
  <c r="AP221" i="5" s="1"/>
  <c r="AA224" i="5"/>
  <c r="AA227" i="5"/>
  <c r="AC228" i="5"/>
  <c r="AC231" i="5"/>
  <c r="AB234" i="5"/>
  <c r="AP234" i="5" s="1"/>
  <c r="AB237" i="5"/>
  <c r="AP237" i="5" s="1"/>
  <c r="AC241" i="5"/>
  <c r="AB244" i="5"/>
  <c r="AP244" i="5" s="1"/>
  <c r="AC187" i="5"/>
  <c r="AB189" i="5"/>
  <c r="AP189" i="5" s="1"/>
  <c r="AA192" i="5"/>
  <c r="AC195" i="5"/>
  <c r="AB202" i="5"/>
  <c r="AP202" i="5" s="1"/>
  <c r="AA203" i="5"/>
  <c r="AB205" i="5"/>
  <c r="AP205" i="5" s="1"/>
  <c r="AC208" i="5"/>
  <c r="AC209" i="5"/>
  <c r="AC213" i="5"/>
  <c r="AC214" i="5"/>
  <c r="AA215" i="5"/>
  <c r="AC216" i="5"/>
  <c r="AA217" i="5"/>
  <c r="AC218" i="5"/>
  <c r="AC221" i="5"/>
  <c r="AB224" i="5"/>
  <c r="AP224" i="5" s="1"/>
  <c r="AB227" i="5"/>
  <c r="AP227" i="5" s="1"/>
  <c r="AA230" i="5"/>
  <c r="AA233" i="5"/>
  <c r="AC234" i="5"/>
  <c r="AC237" i="5"/>
  <c r="AA240" i="5"/>
  <c r="AA243" i="5"/>
  <c r="AC244" i="5"/>
  <c r="AC189" i="5"/>
  <c r="AA191" i="5"/>
  <c r="AB192" i="5"/>
  <c r="AP192" i="5" s="1"/>
  <c r="AC202" i="5"/>
  <c r="AB203" i="5"/>
  <c r="AP203" i="5" s="1"/>
  <c r="AC205" i="5"/>
  <c r="AA211" i="5"/>
  <c r="AB215" i="5"/>
  <c r="AP215" i="5" s="1"/>
  <c r="AB217" i="5"/>
  <c r="AP217" i="5" s="1"/>
  <c r="AA220" i="5"/>
  <c r="AA223" i="5"/>
  <c r="AC224" i="5"/>
  <c r="AC227" i="5"/>
  <c r="AB230" i="5"/>
  <c r="AP230" i="5" s="1"/>
  <c r="AB233" i="5"/>
  <c r="AP233" i="5" s="1"/>
  <c r="AA236" i="5"/>
  <c r="AB240" i="5"/>
  <c r="AP240" i="5" s="1"/>
  <c r="AB243" i="5"/>
  <c r="AP243" i="5" s="1"/>
  <c r="AA246" i="5"/>
  <c r="AA183" i="5"/>
  <c r="AA184" i="5"/>
  <c r="AB191" i="5"/>
  <c r="AP191" i="5" s="1"/>
  <c r="AC192" i="5"/>
  <c r="AA196" i="5"/>
  <c r="AC203" i="5"/>
  <c r="AB211" i="5"/>
  <c r="AP211" i="5" s="1"/>
  <c r="AC215" i="5"/>
  <c r="AC217" i="5"/>
  <c r="AB220" i="5"/>
  <c r="AP220" i="5" s="1"/>
  <c r="AB223" i="5"/>
  <c r="AP223" i="5" s="1"/>
  <c r="AA226" i="5"/>
  <c r="AA229" i="5"/>
  <c r="AC230" i="5"/>
  <c r="AC233" i="5"/>
  <c r="AB236" i="5"/>
  <c r="AP236" i="5" s="1"/>
  <c r="AA239" i="5"/>
  <c r="AC240" i="5"/>
  <c r="AC243" i="5"/>
  <c r="AB246" i="5"/>
  <c r="AP246" i="5" s="1"/>
  <c r="AZ156" i="8"/>
  <c r="AZ155" i="8"/>
  <c r="AZ161" i="8"/>
  <c r="AZ158" i="8"/>
  <c r="AZ157" i="8"/>
  <c r="AZ162" i="8"/>
  <c r="AZ165" i="8"/>
  <c r="AZ154" i="8"/>
  <c r="AZ159" i="8"/>
  <c r="AZ160" i="8"/>
  <c r="AZ163" i="8"/>
  <c r="AZ168" i="8"/>
  <c r="AZ164" i="8"/>
  <c r="AZ175" i="8"/>
  <c r="AZ174" i="8"/>
  <c r="AZ166" i="8"/>
  <c r="AZ173" i="8"/>
  <c r="AZ181" i="8"/>
  <c r="AZ172" i="8"/>
  <c r="AZ180" i="8"/>
  <c r="AZ169" i="8"/>
  <c r="AZ171" i="8"/>
  <c r="AZ179" i="8"/>
  <c r="AZ177" i="8"/>
  <c r="AZ167" i="8"/>
  <c r="AZ183" i="8"/>
  <c r="AZ170" i="8"/>
  <c r="AZ176" i="8"/>
  <c r="AZ182" i="8"/>
  <c r="AZ178" i="8"/>
  <c r="EK157" i="8"/>
  <c r="EK156" i="8"/>
  <c r="EK154" i="8"/>
  <c r="EK162" i="8"/>
  <c r="EK158" i="8"/>
  <c r="EK159" i="8"/>
  <c r="EK155" i="8"/>
  <c r="EK164" i="8"/>
  <c r="EK160" i="8"/>
  <c r="EK161" i="8"/>
  <c r="EK163" i="8"/>
  <c r="EK166" i="8"/>
  <c r="EK176" i="8"/>
  <c r="EK175" i="8"/>
  <c r="EK174" i="8"/>
  <c r="EK165" i="8"/>
  <c r="EK173" i="8"/>
  <c r="EK167" i="8"/>
  <c r="EK172" i="8"/>
  <c r="EK180" i="8"/>
  <c r="EK168" i="8"/>
  <c r="EK170" i="8"/>
  <c r="EK178" i="8"/>
  <c r="EK177" i="8"/>
  <c r="EK183" i="8"/>
  <c r="EK169" i="8"/>
  <c r="EK182" i="8"/>
  <c r="EK179" i="8"/>
  <c r="EK171" i="8"/>
  <c r="EK181" i="8"/>
  <c r="EJ156" i="8"/>
  <c r="EJ155" i="8"/>
  <c r="EJ161" i="8"/>
  <c r="EJ164" i="8"/>
  <c r="EJ160" i="8"/>
  <c r="EJ162" i="8"/>
  <c r="EJ168" i="8"/>
  <c r="EJ159" i="8"/>
  <c r="EJ154" i="8"/>
  <c r="EJ158" i="8"/>
  <c r="EJ165" i="8"/>
  <c r="EJ163" i="8"/>
  <c r="EJ166" i="8"/>
  <c r="EJ175" i="8"/>
  <c r="EJ174" i="8"/>
  <c r="EJ173" i="8"/>
  <c r="EJ167" i="8"/>
  <c r="EJ172" i="8"/>
  <c r="EJ180" i="8"/>
  <c r="EJ171" i="8"/>
  <c r="EJ179" i="8"/>
  <c r="EJ157" i="8"/>
  <c r="EJ169" i="8"/>
  <c r="EJ177" i="8"/>
  <c r="EJ182" i="8"/>
  <c r="EJ176" i="8"/>
  <c r="EJ181" i="8"/>
  <c r="EJ170" i="8"/>
  <c r="EJ178" i="8"/>
  <c r="EJ183" i="8"/>
  <c r="CX158" i="8"/>
  <c r="CX157" i="8"/>
  <c r="CX155" i="8"/>
  <c r="CX156" i="8"/>
  <c r="CX159" i="8"/>
  <c r="CX164" i="8"/>
  <c r="CX165" i="8"/>
  <c r="CX160" i="8"/>
  <c r="CX161" i="8"/>
  <c r="CX162" i="8"/>
  <c r="CX163" i="8"/>
  <c r="CX167" i="8"/>
  <c r="CX169" i="8"/>
  <c r="CX177" i="8"/>
  <c r="CX176" i="8"/>
  <c r="CX154" i="8"/>
  <c r="CX175" i="8"/>
  <c r="CX168" i="8"/>
  <c r="CX174" i="8"/>
  <c r="CX173" i="8"/>
  <c r="CX181" i="8"/>
  <c r="CX166" i="8"/>
  <c r="CX171" i="8"/>
  <c r="CX179" i="8"/>
  <c r="CX182" i="8"/>
  <c r="CX172" i="8"/>
  <c r="CX178" i="8"/>
  <c r="CX180" i="8"/>
  <c r="CX183" i="8"/>
  <c r="CX170" i="8"/>
  <c r="BU160" i="8"/>
  <c r="BU158" i="8"/>
  <c r="BU156" i="8"/>
  <c r="BU155" i="8"/>
  <c r="BU154" i="8"/>
  <c r="BU157" i="8"/>
  <c r="BU166" i="8"/>
  <c r="BU163" i="8"/>
  <c r="BU165" i="8"/>
  <c r="BU159" i="8"/>
  <c r="BU162" i="8"/>
  <c r="BU161" i="8"/>
  <c r="BU172" i="8"/>
  <c r="BU171" i="8"/>
  <c r="BU179" i="8"/>
  <c r="BU167" i="8"/>
  <c r="BU168" i="8"/>
  <c r="BU170" i="8"/>
  <c r="BU178" i="8"/>
  <c r="BU164" i="8"/>
  <c r="BU177" i="8"/>
  <c r="BU176" i="8"/>
  <c r="BU169" i="8"/>
  <c r="BU174" i="8"/>
  <c r="BU173" i="8"/>
  <c r="BU183" i="8"/>
  <c r="BU175" i="8"/>
  <c r="BU180" i="8"/>
  <c r="BU181" i="8"/>
  <c r="BU182" i="8"/>
  <c r="BT160" i="8"/>
  <c r="BT159" i="8"/>
  <c r="BT157" i="8"/>
  <c r="BT155" i="8"/>
  <c r="BT161" i="8"/>
  <c r="BT167" i="8"/>
  <c r="BT166" i="8"/>
  <c r="BT156" i="8"/>
  <c r="BT163" i="8"/>
  <c r="BT165" i="8"/>
  <c r="BT158" i="8"/>
  <c r="BT164" i="8"/>
  <c r="BT171" i="8"/>
  <c r="BT154" i="8"/>
  <c r="BT168" i="8"/>
  <c r="BT170" i="8"/>
  <c r="BT178" i="8"/>
  <c r="BT177" i="8"/>
  <c r="BT176" i="8"/>
  <c r="BT162" i="8"/>
  <c r="BT175" i="8"/>
  <c r="BT183" i="8"/>
  <c r="BT173" i="8"/>
  <c r="BT169" i="8"/>
  <c r="BT172" i="8"/>
  <c r="BT174" i="8"/>
  <c r="BT180" i="8"/>
  <c r="BT181" i="8"/>
  <c r="BT182" i="8"/>
  <c r="BT179" i="8"/>
  <c r="DB154" i="8"/>
  <c r="DB159" i="8"/>
  <c r="DB163" i="8"/>
  <c r="DB157" i="8"/>
  <c r="DB160" i="8"/>
  <c r="DB158" i="8"/>
  <c r="DB162" i="8"/>
  <c r="DB155" i="8"/>
  <c r="DB167" i="8"/>
  <c r="DB166" i="8"/>
  <c r="DB161" i="8"/>
  <c r="DB164" i="8"/>
  <c r="DB173" i="8"/>
  <c r="DB172" i="8"/>
  <c r="DB171" i="8"/>
  <c r="DB179" i="8"/>
  <c r="DB170" i="8"/>
  <c r="DB178" i="8"/>
  <c r="DB169" i="8"/>
  <c r="DB177" i="8"/>
  <c r="DB165" i="8"/>
  <c r="DB156" i="8"/>
  <c r="DB175" i="8"/>
  <c r="DB176" i="8"/>
  <c r="DB182" i="8"/>
  <c r="DB174" i="8"/>
  <c r="DB168" i="8"/>
  <c r="DB180" i="8"/>
  <c r="DB181" i="8"/>
  <c r="DB183" i="8"/>
  <c r="P156" i="12"/>
  <c r="P155" i="12"/>
  <c r="P154" i="12"/>
  <c r="P157" i="12"/>
  <c r="P158" i="12"/>
  <c r="P163" i="12"/>
  <c r="P162" i="12"/>
  <c r="P165" i="12"/>
  <c r="P161" i="12"/>
  <c r="P164" i="12"/>
  <c r="P167" i="12"/>
  <c r="P168" i="12"/>
  <c r="P160" i="12"/>
  <c r="P166" i="12"/>
  <c r="P159" i="12"/>
  <c r="P169" i="12"/>
  <c r="P172" i="12"/>
  <c r="P171" i="12"/>
  <c r="P170" i="12"/>
  <c r="P174" i="12"/>
  <c r="P181" i="12"/>
  <c r="P176" i="12"/>
  <c r="P178" i="12"/>
  <c r="P180" i="12"/>
  <c r="P173" i="12"/>
  <c r="P182" i="12"/>
  <c r="P179" i="12"/>
  <c r="P183" i="12"/>
  <c r="P177" i="12"/>
  <c r="P175" i="12"/>
  <c r="BM156" i="12"/>
  <c r="BM155" i="12"/>
  <c r="BM154" i="12"/>
  <c r="BM157" i="12"/>
  <c r="BM164" i="12"/>
  <c r="BM158" i="12"/>
  <c r="BM163" i="12"/>
  <c r="BM159" i="12"/>
  <c r="BM161" i="12"/>
  <c r="BM160" i="12"/>
  <c r="BM162" i="12"/>
  <c r="BM168" i="12"/>
  <c r="BM166" i="12"/>
  <c r="BM170" i="12"/>
  <c r="BM169" i="12"/>
  <c r="BM167" i="12"/>
  <c r="BM175" i="12"/>
  <c r="BM173" i="12"/>
  <c r="BM165" i="12"/>
  <c r="BM182" i="12"/>
  <c r="BM181" i="12"/>
  <c r="BM171" i="12"/>
  <c r="BM176" i="12"/>
  <c r="BM179" i="12"/>
  <c r="BM174" i="12"/>
  <c r="BM183" i="12"/>
  <c r="BM178" i="12"/>
  <c r="BM180" i="12"/>
  <c r="BM177" i="12"/>
  <c r="BM172" i="12"/>
  <c r="AX157" i="12"/>
  <c r="AX156" i="12"/>
  <c r="AX155" i="12"/>
  <c r="AX158" i="12"/>
  <c r="AX154" i="12"/>
  <c r="AX164" i="12"/>
  <c r="AX159" i="12"/>
  <c r="AX161" i="12"/>
  <c r="AX160" i="12"/>
  <c r="AX163" i="12"/>
  <c r="AX165" i="12"/>
  <c r="AX171" i="12"/>
  <c r="AX166" i="12"/>
  <c r="AX167" i="12"/>
  <c r="AX170" i="12"/>
  <c r="AX162" i="12"/>
  <c r="AX169" i="12"/>
  <c r="AX172" i="12"/>
  <c r="AX176" i="12"/>
  <c r="AX168" i="12"/>
  <c r="AX183" i="12"/>
  <c r="AX178" i="12"/>
  <c r="AX180" i="12"/>
  <c r="AX175" i="12"/>
  <c r="AX173" i="12"/>
  <c r="AX177" i="12"/>
  <c r="AX179" i="12"/>
  <c r="AX182" i="12"/>
  <c r="AX181" i="12"/>
  <c r="AX174" i="12"/>
  <c r="BO156" i="12"/>
  <c r="BO154" i="12"/>
  <c r="BO155" i="12"/>
  <c r="BO158" i="12"/>
  <c r="BO157" i="12"/>
  <c r="BO160" i="12"/>
  <c r="BO165" i="12"/>
  <c r="BO164" i="12"/>
  <c r="BO161" i="12"/>
  <c r="BO162" i="12"/>
  <c r="BO167" i="12"/>
  <c r="BO172" i="12"/>
  <c r="BO171" i="12"/>
  <c r="BO163" i="12"/>
  <c r="BO159" i="12"/>
  <c r="BO168" i="12"/>
  <c r="BO173" i="12"/>
  <c r="BO174" i="12"/>
  <c r="BO170" i="12"/>
  <c r="BO178" i="12"/>
  <c r="BO180" i="12"/>
  <c r="BO177" i="12"/>
  <c r="BO169" i="12"/>
  <c r="BO176" i="12"/>
  <c r="BO181" i="12"/>
  <c r="BO175" i="12"/>
  <c r="BO179" i="12"/>
  <c r="BO166" i="12"/>
  <c r="BO182" i="12"/>
  <c r="BO183" i="12"/>
  <c r="DL155" i="12"/>
  <c r="DL159" i="12"/>
  <c r="DL154" i="12"/>
  <c r="DL156" i="12"/>
  <c r="DL157" i="12"/>
  <c r="DL163" i="12"/>
  <c r="DL158" i="12"/>
  <c r="DL164" i="12"/>
  <c r="DL162" i="12"/>
  <c r="DL160" i="12"/>
  <c r="DL161" i="12"/>
  <c r="DL165" i="12"/>
  <c r="DL169" i="12"/>
  <c r="DL174" i="12"/>
  <c r="DL170" i="12"/>
  <c r="DL168" i="12"/>
  <c r="DL172" i="12"/>
  <c r="DL171" i="12"/>
  <c r="DL173" i="12"/>
  <c r="DL178" i="12"/>
  <c r="DL167" i="12"/>
  <c r="DL175" i="12"/>
  <c r="DL176" i="12"/>
  <c r="DL181" i="12"/>
  <c r="DL177" i="12"/>
  <c r="DL180" i="12"/>
  <c r="DL182" i="12"/>
  <c r="DL183" i="12"/>
  <c r="DL166" i="12"/>
  <c r="DL179" i="12"/>
  <c r="CW156" i="12"/>
  <c r="CW157" i="12"/>
  <c r="CW158" i="12"/>
  <c r="CW160" i="12"/>
  <c r="CW155" i="12"/>
  <c r="CW159" i="12"/>
  <c r="CW154" i="12"/>
  <c r="CW162" i="12"/>
  <c r="CW165" i="12"/>
  <c r="CW161" i="12"/>
  <c r="CW166" i="12"/>
  <c r="CW164" i="12"/>
  <c r="CW170" i="12"/>
  <c r="CW163" i="12"/>
  <c r="CW175" i="12"/>
  <c r="CW167" i="12"/>
  <c r="CW169" i="12"/>
  <c r="CW173" i="12"/>
  <c r="CW168" i="12"/>
  <c r="CW172" i="12"/>
  <c r="CW179" i="12"/>
  <c r="CW171" i="12"/>
  <c r="CW174" i="12"/>
  <c r="CW176" i="12"/>
  <c r="CW177" i="12"/>
  <c r="CW180" i="12"/>
  <c r="CW183" i="12"/>
  <c r="CW182" i="12"/>
  <c r="CW178" i="12"/>
  <c r="CW181" i="12"/>
  <c r="CH154" i="12"/>
  <c r="CH155" i="12"/>
  <c r="CH156" i="12"/>
  <c r="CH157" i="12"/>
  <c r="CH158" i="12"/>
  <c r="CH161" i="12"/>
  <c r="CH160" i="12"/>
  <c r="CH163" i="12"/>
  <c r="CH167" i="12"/>
  <c r="CH171" i="12"/>
  <c r="CH164" i="12"/>
  <c r="CH166" i="12"/>
  <c r="CH176" i="12"/>
  <c r="CH159" i="12"/>
  <c r="CH162" i="12"/>
  <c r="CH168" i="12"/>
  <c r="CH172" i="12"/>
  <c r="CH180" i="12"/>
  <c r="CH165" i="12"/>
  <c r="CH177" i="12"/>
  <c r="CH178" i="12"/>
  <c r="CH174" i="12"/>
  <c r="CH173" i="12"/>
  <c r="CH170" i="12"/>
  <c r="CH179" i="12"/>
  <c r="CH183" i="12"/>
  <c r="CH175" i="12"/>
  <c r="CH181" i="12"/>
  <c r="CH169" i="12"/>
  <c r="CH182" i="12"/>
  <c r="CJ160" i="8"/>
  <c r="CJ159" i="8"/>
  <c r="CJ157" i="8"/>
  <c r="CJ155" i="8"/>
  <c r="CJ158" i="8"/>
  <c r="CJ163" i="8"/>
  <c r="CJ167" i="8"/>
  <c r="CJ166" i="8"/>
  <c r="CJ154" i="8"/>
  <c r="CJ162" i="8"/>
  <c r="CJ165" i="8"/>
  <c r="CJ164" i="8"/>
  <c r="CJ171" i="8"/>
  <c r="CJ170" i="8"/>
  <c r="CJ178" i="8"/>
  <c r="CJ177" i="8"/>
  <c r="CJ161" i="8"/>
  <c r="CJ169" i="8"/>
  <c r="CJ176" i="8"/>
  <c r="CJ175" i="8"/>
  <c r="CJ183" i="8"/>
  <c r="CJ156" i="8"/>
  <c r="CJ173" i="8"/>
  <c r="CJ174" i="8"/>
  <c r="CJ181" i="8"/>
  <c r="CJ182" i="8"/>
  <c r="CJ168" i="8"/>
  <c r="CJ179" i="8"/>
  <c r="CJ180" i="8"/>
  <c r="CJ172" i="8"/>
  <c r="DL156" i="8"/>
  <c r="DL155" i="8"/>
  <c r="DL161" i="8"/>
  <c r="DL158" i="8"/>
  <c r="DL157" i="8"/>
  <c r="DL162" i="8"/>
  <c r="DL154" i="8"/>
  <c r="DL159" i="8"/>
  <c r="DL163" i="8"/>
  <c r="DL168" i="8"/>
  <c r="DL164" i="8"/>
  <c r="DL165" i="8"/>
  <c r="DL175" i="8"/>
  <c r="DL174" i="8"/>
  <c r="DL173" i="8"/>
  <c r="DL160" i="8"/>
  <c r="DL172" i="8"/>
  <c r="DL180" i="8"/>
  <c r="DL166" i="8"/>
  <c r="DL171" i="8"/>
  <c r="DL179" i="8"/>
  <c r="DL169" i="8"/>
  <c r="DL177" i="8"/>
  <c r="DL181" i="8"/>
  <c r="DL183" i="8"/>
  <c r="DL170" i="8"/>
  <c r="DL167" i="8"/>
  <c r="DL176" i="8"/>
  <c r="DL182" i="8"/>
  <c r="DL178" i="8"/>
  <c r="CY159" i="8"/>
  <c r="CY158" i="8"/>
  <c r="CY156" i="8"/>
  <c r="CY161" i="8"/>
  <c r="CY154" i="8"/>
  <c r="CY155" i="8"/>
  <c r="CY166" i="8"/>
  <c r="CY164" i="8"/>
  <c r="CY165" i="8"/>
  <c r="CY160" i="8"/>
  <c r="CY157" i="8"/>
  <c r="CY163" i="8"/>
  <c r="CY170" i="8"/>
  <c r="CY178" i="8"/>
  <c r="CY167" i="8"/>
  <c r="CY169" i="8"/>
  <c r="CY177" i="8"/>
  <c r="CY162" i="8"/>
  <c r="CY176" i="8"/>
  <c r="CY175" i="8"/>
  <c r="CY168" i="8"/>
  <c r="CY174" i="8"/>
  <c r="CY182" i="8"/>
  <c r="CY172" i="8"/>
  <c r="CY180" i="8"/>
  <c r="CY179" i="8"/>
  <c r="CY171" i="8"/>
  <c r="CY181" i="8"/>
  <c r="CY183" i="8"/>
  <c r="CY173" i="8"/>
  <c r="DR154" i="8"/>
  <c r="DR159" i="8"/>
  <c r="DR155" i="8"/>
  <c r="DR163" i="8"/>
  <c r="DR161" i="8"/>
  <c r="DR157" i="8"/>
  <c r="DR156" i="8"/>
  <c r="DR160" i="8"/>
  <c r="DR164" i="8"/>
  <c r="DR167" i="8"/>
  <c r="DR166" i="8"/>
  <c r="DR162" i="8"/>
  <c r="DR158" i="8"/>
  <c r="DR173" i="8"/>
  <c r="DR172" i="8"/>
  <c r="DR171" i="8"/>
  <c r="DR179" i="8"/>
  <c r="DR165" i="8"/>
  <c r="DR170" i="8"/>
  <c r="DR178" i="8"/>
  <c r="DR169" i="8"/>
  <c r="DR177" i="8"/>
  <c r="DR168" i="8"/>
  <c r="DR175" i="8"/>
  <c r="DR182" i="8"/>
  <c r="DR174" i="8"/>
  <c r="DR176" i="8"/>
  <c r="DR181" i="8"/>
  <c r="DR183" i="8"/>
  <c r="DR180" i="8"/>
  <c r="EL158" i="8"/>
  <c r="EL157" i="8"/>
  <c r="EL155" i="8"/>
  <c r="EL156" i="8"/>
  <c r="EL154" i="8"/>
  <c r="EL165" i="8"/>
  <c r="EL162" i="8"/>
  <c r="EL164" i="8"/>
  <c r="EL160" i="8"/>
  <c r="EL167" i="8"/>
  <c r="EL169" i="8"/>
  <c r="EL177" i="8"/>
  <c r="EL163" i="8"/>
  <c r="EL166" i="8"/>
  <c r="EL176" i="8"/>
  <c r="EL175" i="8"/>
  <c r="EL174" i="8"/>
  <c r="EL159" i="8"/>
  <c r="EL173" i="8"/>
  <c r="EL181" i="8"/>
  <c r="EL161" i="8"/>
  <c r="EL168" i="8"/>
  <c r="EL171" i="8"/>
  <c r="EL179" i="8"/>
  <c r="EL170" i="8"/>
  <c r="EL178" i="8"/>
  <c r="EL180" i="8"/>
  <c r="EL183" i="8"/>
  <c r="EL172" i="8"/>
  <c r="EL182" i="8"/>
  <c r="DI160" i="8"/>
  <c r="DI158" i="8"/>
  <c r="DI155" i="8"/>
  <c r="DI154" i="8"/>
  <c r="DI161" i="8"/>
  <c r="DI164" i="8"/>
  <c r="DI166" i="8"/>
  <c r="DI165" i="8"/>
  <c r="DI157" i="8"/>
  <c r="DI163" i="8"/>
  <c r="DI172" i="8"/>
  <c r="DI159" i="8"/>
  <c r="DI171" i="8"/>
  <c r="DI170" i="8"/>
  <c r="DI178" i="8"/>
  <c r="DI169" i="8"/>
  <c r="DI177" i="8"/>
  <c r="DI162" i="8"/>
  <c r="DI176" i="8"/>
  <c r="DI168" i="8"/>
  <c r="DI167" i="8"/>
  <c r="DI174" i="8"/>
  <c r="DI156" i="8"/>
  <c r="DI182" i="8"/>
  <c r="DI173" i="8"/>
  <c r="DI180" i="8"/>
  <c r="DI175" i="8"/>
  <c r="DI181" i="8"/>
  <c r="DI183" i="8"/>
  <c r="DI179" i="8"/>
  <c r="V158" i="8"/>
  <c r="V157" i="8"/>
  <c r="V155" i="8"/>
  <c r="V163" i="8"/>
  <c r="V154" i="8"/>
  <c r="V156" i="8"/>
  <c r="V160" i="8"/>
  <c r="V161" i="8"/>
  <c r="V164" i="8"/>
  <c r="V165" i="8"/>
  <c r="V167" i="8"/>
  <c r="V177" i="8"/>
  <c r="V169" i="8"/>
  <c r="V176" i="8"/>
  <c r="V175" i="8"/>
  <c r="V162" i="8"/>
  <c r="V174" i="8"/>
  <c r="V168" i="8"/>
  <c r="V173" i="8"/>
  <c r="V181" i="8"/>
  <c r="V159" i="8"/>
  <c r="V171" i="8"/>
  <c r="V179" i="8"/>
  <c r="V178" i="8"/>
  <c r="V170" i="8"/>
  <c r="V182" i="8"/>
  <c r="V180" i="8"/>
  <c r="V172" i="8"/>
  <c r="V166" i="8"/>
  <c r="V183" i="8"/>
  <c r="CM155" i="8"/>
  <c r="CM154" i="8"/>
  <c r="CM160" i="8"/>
  <c r="CM158" i="8"/>
  <c r="CM157" i="8"/>
  <c r="CM164" i="8"/>
  <c r="CM159" i="8"/>
  <c r="CM156" i="8"/>
  <c r="CM161" i="8"/>
  <c r="CM163" i="8"/>
  <c r="CM167" i="8"/>
  <c r="CM162" i="8"/>
  <c r="CM165" i="8"/>
  <c r="CM166" i="8"/>
  <c r="CM174" i="8"/>
  <c r="CM173" i="8"/>
  <c r="CM168" i="8"/>
  <c r="CM172" i="8"/>
  <c r="CM180" i="8"/>
  <c r="CM171" i="8"/>
  <c r="CM179" i="8"/>
  <c r="CM170" i="8"/>
  <c r="CM178" i="8"/>
  <c r="CM169" i="8"/>
  <c r="CM176" i="8"/>
  <c r="CM175" i="8"/>
  <c r="CM183" i="8"/>
  <c r="CM177" i="8"/>
  <c r="CM181" i="8"/>
  <c r="CM182" i="8"/>
  <c r="U157" i="8"/>
  <c r="U156" i="8"/>
  <c r="U154" i="8"/>
  <c r="U162" i="8"/>
  <c r="U155" i="8"/>
  <c r="U158" i="8"/>
  <c r="U161" i="8"/>
  <c r="U164" i="8"/>
  <c r="U163" i="8"/>
  <c r="U160" i="8"/>
  <c r="U169" i="8"/>
  <c r="U159" i="8"/>
  <c r="U166" i="8"/>
  <c r="U165" i="8"/>
  <c r="U167" i="8"/>
  <c r="U176" i="8"/>
  <c r="U175" i="8"/>
  <c r="U174" i="8"/>
  <c r="U168" i="8"/>
  <c r="U173" i="8"/>
  <c r="U181" i="8"/>
  <c r="U172" i="8"/>
  <c r="U180" i="8"/>
  <c r="U170" i="8"/>
  <c r="U178" i="8"/>
  <c r="U182" i="8"/>
  <c r="U177" i="8"/>
  <c r="U179" i="8"/>
  <c r="U183" i="8"/>
  <c r="U171" i="8"/>
  <c r="DC155" i="8"/>
  <c r="DC154" i="8"/>
  <c r="DC160" i="8"/>
  <c r="DC158" i="8"/>
  <c r="DC162" i="8"/>
  <c r="DC164" i="8"/>
  <c r="DC156" i="8"/>
  <c r="DC163" i="8"/>
  <c r="DC167" i="8"/>
  <c r="DC157" i="8"/>
  <c r="DC159" i="8"/>
  <c r="DC168" i="8"/>
  <c r="DC174" i="8"/>
  <c r="DC173" i="8"/>
  <c r="DC172" i="8"/>
  <c r="DC180" i="8"/>
  <c r="DC171" i="8"/>
  <c r="DC179" i="8"/>
  <c r="DC170" i="8"/>
  <c r="DC178" i="8"/>
  <c r="DC161" i="8"/>
  <c r="DC165" i="8"/>
  <c r="DC176" i="8"/>
  <c r="DC181" i="8"/>
  <c r="DC183" i="8"/>
  <c r="DC169" i="8"/>
  <c r="DC166" i="8"/>
  <c r="DC175" i="8"/>
  <c r="DC182" i="8"/>
  <c r="DC177" i="8"/>
  <c r="T156" i="8"/>
  <c r="T155" i="8"/>
  <c r="T161" i="8"/>
  <c r="T159" i="8"/>
  <c r="T163" i="8"/>
  <c r="T165" i="8"/>
  <c r="T154" i="8"/>
  <c r="T157" i="8"/>
  <c r="T158" i="8"/>
  <c r="T164" i="8"/>
  <c r="T160" i="8"/>
  <c r="T168" i="8"/>
  <c r="T162" i="8"/>
  <c r="T169" i="8"/>
  <c r="T175" i="8"/>
  <c r="T174" i="8"/>
  <c r="T173" i="8"/>
  <c r="T181" i="8"/>
  <c r="T172" i="8"/>
  <c r="T180" i="8"/>
  <c r="T171" i="8"/>
  <c r="T179" i="8"/>
  <c r="T166" i="8"/>
  <c r="T177" i="8"/>
  <c r="T182" i="8"/>
  <c r="T170" i="8"/>
  <c r="T176" i="8"/>
  <c r="T183" i="8"/>
  <c r="T167" i="8"/>
  <c r="T178" i="8"/>
  <c r="G159" i="8"/>
  <c r="G158" i="8"/>
  <c r="G156" i="8"/>
  <c r="G155" i="8"/>
  <c r="G162" i="8"/>
  <c r="G166" i="8"/>
  <c r="G165" i="8"/>
  <c r="G154" i="8"/>
  <c r="G161" i="8"/>
  <c r="G168" i="8"/>
  <c r="G170" i="8"/>
  <c r="G178" i="8"/>
  <c r="G167" i="8"/>
  <c r="G177" i="8"/>
  <c r="G157" i="8"/>
  <c r="G176" i="8"/>
  <c r="G175" i="8"/>
  <c r="G164" i="8"/>
  <c r="G169" i="8"/>
  <c r="G174" i="8"/>
  <c r="G182" i="8"/>
  <c r="G163" i="8"/>
  <c r="G160" i="8"/>
  <c r="G172" i="8"/>
  <c r="G180" i="8"/>
  <c r="G181" i="8"/>
  <c r="G183" i="8"/>
  <c r="G171" i="8"/>
  <c r="G179" i="8"/>
  <c r="G173" i="8"/>
  <c r="EG160" i="8"/>
  <c r="EG158" i="8"/>
  <c r="EG156" i="8"/>
  <c r="EG155" i="8"/>
  <c r="EG157" i="8"/>
  <c r="EG159" i="8"/>
  <c r="EG166" i="8"/>
  <c r="EG163" i="8"/>
  <c r="EG165" i="8"/>
  <c r="EG161" i="8"/>
  <c r="EG172" i="8"/>
  <c r="EG162" i="8"/>
  <c r="EG164" i="8"/>
  <c r="EG171" i="8"/>
  <c r="EG167" i="8"/>
  <c r="EG168" i="8"/>
  <c r="EG170" i="8"/>
  <c r="EG178" i="8"/>
  <c r="EG169" i="8"/>
  <c r="EG177" i="8"/>
  <c r="EG154" i="8"/>
  <c r="EG176" i="8"/>
  <c r="EG174" i="8"/>
  <c r="EG173" i="8"/>
  <c r="EG181" i="8"/>
  <c r="EG175" i="8"/>
  <c r="EG179" i="8"/>
  <c r="EG183" i="8"/>
  <c r="EG180" i="8"/>
  <c r="EG182" i="8"/>
  <c r="AQ155" i="8"/>
  <c r="AQ154" i="8"/>
  <c r="AQ160" i="8"/>
  <c r="AQ158" i="8"/>
  <c r="AQ162" i="8"/>
  <c r="AQ164" i="8"/>
  <c r="AQ156" i="8"/>
  <c r="AQ157" i="8"/>
  <c r="AQ165" i="8"/>
  <c r="AQ168" i="8"/>
  <c r="AQ163" i="8"/>
  <c r="AQ167" i="8"/>
  <c r="AQ161" i="8"/>
  <c r="AQ159" i="8"/>
  <c r="AQ174" i="8"/>
  <c r="AQ173" i="8"/>
  <c r="AQ172" i="8"/>
  <c r="AQ180" i="8"/>
  <c r="AQ171" i="8"/>
  <c r="AQ179" i="8"/>
  <c r="AQ169" i="8"/>
  <c r="AQ170" i="8"/>
  <c r="AQ178" i="8"/>
  <c r="AQ166" i="8"/>
  <c r="AQ176" i="8"/>
  <c r="AQ183" i="8"/>
  <c r="AQ175" i="8"/>
  <c r="AQ181" i="8"/>
  <c r="AQ182" i="8"/>
  <c r="AQ177" i="8"/>
  <c r="EF160" i="8"/>
  <c r="EF159" i="8"/>
  <c r="EF157" i="8"/>
  <c r="EF155" i="8"/>
  <c r="EF154" i="8"/>
  <c r="EF167" i="8"/>
  <c r="EF163" i="8"/>
  <c r="EF165" i="8"/>
  <c r="EF161" i="8"/>
  <c r="EF158" i="8"/>
  <c r="EF156" i="8"/>
  <c r="EF162" i="8"/>
  <c r="EF164" i="8"/>
  <c r="EF171" i="8"/>
  <c r="EF168" i="8"/>
  <c r="EF170" i="8"/>
  <c r="EF178" i="8"/>
  <c r="EF169" i="8"/>
  <c r="EF177" i="8"/>
  <c r="EF176" i="8"/>
  <c r="EF175" i="8"/>
  <c r="EF166" i="8"/>
  <c r="EF173" i="8"/>
  <c r="EF181" i="8"/>
  <c r="EF172" i="8"/>
  <c r="EF179" i="8"/>
  <c r="EF183" i="8"/>
  <c r="EF174" i="8"/>
  <c r="EF180" i="8"/>
  <c r="EF182" i="8"/>
  <c r="AI155" i="8"/>
  <c r="AI154" i="8"/>
  <c r="AI160" i="8"/>
  <c r="AI164" i="8"/>
  <c r="AI161" i="8"/>
  <c r="AI162" i="8"/>
  <c r="AI159" i="8"/>
  <c r="AI165" i="8"/>
  <c r="AI168" i="8"/>
  <c r="AI167" i="8"/>
  <c r="AI157" i="8"/>
  <c r="AI158" i="8"/>
  <c r="AI174" i="8"/>
  <c r="AI156" i="8"/>
  <c r="AI173" i="8"/>
  <c r="AI163" i="8"/>
  <c r="AI172" i="8"/>
  <c r="AI180" i="8"/>
  <c r="AI166" i="8"/>
  <c r="AI171" i="8"/>
  <c r="AI179" i="8"/>
  <c r="AI170" i="8"/>
  <c r="AI178" i="8"/>
  <c r="AI176" i="8"/>
  <c r="AI169" i="8"/>
  <c r="AI183" i="8"/>
  <c r="AI175" i="8"/>
  <c r="AI177" i="8"/>
  <c r="AI182" i="8"/>
  <c r="AI181" i="8"/>
  <c r="EU159" i="8"/>
  <c r="EU158" i="8"/>
  <c r="EU156" i="8"/>
  <c r="EU155" i="8"/>
  <c r="EU154" i="8"/>
  <c r="EU160" i="8"/>
  <c r="EU166" i="8"/>
  <c r="EU165" i="8"/>
  <c r="EU157" i="8"/>
  <c r="EU162" i="8"/>
  <c r="EU164" i="8"/>
  <c r="EU161" i="8"/>
  <c r="EU170" i="8"/>
  <c r="EU167" i="8"/>
  <c r="EU169" i="8"/>
  <c r="EU177" i="8"/>
  <c r="EU176" i="8"/>
  <c r="EU163" i="8"/>
  <c r="EU175" i="8"/>
  <c r="EU174" i="8"/>
  <c r="EU182" i="8"/>
  <c r="EU168" i="8"/>
  <c r="EU172" i="8"/>
  <c r="EU180" i="8"/>
  <c r="EU171" i="8"/>
  <c r="EU179" i="8"/>
  <c r="EU183" i="8"/>
  <c r="EU173" i="8"/>
  <c r="EU178" i="8"/>
  <c r="EU181" i="8"/>
  <c r="CU155" i="8"/>
  <c r="CU154" i="8"/>
  <c r="CU160" i="8"/>
  <c r="CU164" i="8"/>
  <c r="CU159" i="8"/>
  <c r="CU163" i="8"/>
  <c r="CU157" i="8"/>
  <c r="CU162" i="8"/>
  <c r="CU156" i="8"/>
  <c r="CU167" i="8"/>
  <c r="CU158" i="8"/>
  <c r="CU174" i="8"/>
  <c r="CU168" i="8"/>
  <c r="CU173" i="8"/>
  <c r="CU172" i="8"/>
  <c r="CU180" i="8"/>
  <c r="CU165" i="8"/>
  <c r="CU166" i="8"/>
  <c r="CU171" i="8"/>
  <c r="CU179" i="8"/>
  <c r="CU170" i="8"/>
  <c r="CU178" i="8"/>
  <c r="CU161" i="8"/>
  <c r="CU176" i="8"/>
  <c r="CU183" i="8"/>
  <c r="CU175" i="8"/>
  <c r="CU181" i="8"/>
  <c r="CU177" i="8"/>
  <c r="CU182" i="8"/>
  <c r="CU169" i="8"/>
  <c r="AM155" i="12"/>
  <c r="AM154" i="12"/>
  <c r="AM157" i="12"/>
  <c r="AM160" i="12"/>
  <c r="AM162" i="12"/>
  <c r="AM161" i="12"/>
  <c r="AM158" i="12"/>
  <c r="AM159" i="12"/>
  <c r="AM164" i="12"/>
  <c r="AM166" i="12"/>
  <c r="AM167" i="12"/>
  <c r="AM169" i="12"/>
  <c r="AM156" i="12"/>
  <c r="AM163" i="12"/>
  <c r="AM165" i="12"/>
  <c r="AM168" i="12"/>
  <c r="AM171" i="12"/>
  <c r="AM177" i="12"/>
  <c r="AM170" i="12"/>
  <c r="AM173" i="12"/>
  <c r="AM176" i="12"/>
  <c r="AM172" i="12"/>
  <c r="AM179" i="12"/>
  <c r="AM175" i="12"/>
  <c r="AM178" i="12"/>
  <c r="AM183" i="12"/>
  <c r="AM182" i="12"/>
  <c r="AM174" i="12"/>
  <c r="AM181" i="12"/>
  <c r="AM180" i="12"/>
  <c r="CY155" i="12"/>
  <c r="CY154" i="12"/>
  <c r="CY157" i="12"/>
  <c r="CY156" i="12"/>
  <c r="CY162" i="12"/>
  <c r="CY161" i="12"/>
  <c r="CY164" i="12"/>
  <c r="CY163" i="12"/>
  <c r="CY166" i="12"/>
  <c r="CY158" i="12"/>
  <c r="CY159" i="12"/>
  <c r="CY160" i="12"/>
  <c r="CY167" i="12"/>
  <c r="CY165" i="12"/>
  <c r="CY168" i="12"/>
  <c r="CY171" i="12"/>
  <c r="CY177" i="12"/>
  <c r="CY170" i="12"/>
  <c r="CY169" i="12"/>
  <c r="CY173" i="12"/>
  <c r="CY175" i="12"/>
  <c r="CY180" i="12"/>
  <c r="CY172" i="12"/>
  <c r="CY174" i="12"/>
  <c r="CY176" i="12"/>
  <c r="CY179" i="12"/>
  <c r="CY181" i="12"/>
  <c r="CY182" i="12"/>
  <c r="CY183" i="12"/>
  <c r="CY178" i="12"/>
  <c r="X156" i="12"/>
  <c r="X155" i="12"/>
  <c r="X154" i="12"/>
  <c r="X157" i="12"/>
  <c r="X163" i="12"/>
  <c r="X162" i="12"/>
  <c r="X158" i="12"/>
  <c r="X159" i="12"/>
  <c r="X160" i="12"/>
  <c r="X165" i="12"/>
  <c r="X167" i="12"/>
  <c r="X161" i="12"/>
  <c r="X173" i="12"/>
  <c r="X164" i="12"/>
  <c r="X168" i="12"/>
  <c r="X169" i="12"/>
  <c r="X174" i="12"/>
  <c r="X170" i="12"/>
  <c r="X181" i="12"/>
  <c r="X177" i="12"/>
  <c r="X178" i="12"/>
  <c r="X166" i="12"/>
  <c r="X175" i="12"/>
  <c r="X172" i="12"/>
  <c r="X180" i="12"/>
  <c r="X182" i="12"/>
  <c r="X176" i="12"/>
  <c r="X171" i="12"/>
  <c r="X179" i="12"/>
  <c r="X183" i="12"/>
  <c r="CJ156" i="12"/>
  <c r="CJ155" i="12"/>
  <c r="CJ154" i="12"/>
  <c r="CJ163" i="12"/>
  <c r="CJ158" i="12"/>
  <c r="CJ162" i="12"/>
  <c r="CJ157" i="12"/>
  <c r="CJ160" i="12"/>
  <c r="CJ159" i="12"/>
  <c r="CJ167" i="12"/>
  <c r="CJ169" i="12"/>
  <c r="CJ161" i="12"/>
  <c r="CJ165" i="12"/>
  <c r="CJ164" i="12"/>
  <c r="CJ174" i="12"/>
  <c r="CJ177" i="12"/>
  <c r="CJ168" i="12"/>
  <c r="CJ170" i="12"/>
  <c r="CJ172" i="12"/>
  <c r="CJ175" i="12"/>
  <c r="CJ181" i="12"/>
  <c r="CJ171" i="12"/>
  <c r="CJ176" i="12"/>
  <c r="CJ166" i="12"/>
  <c r="CJ178" i="12"/>
  <c r="CJ173" i="12"/>
  <c r="CJ182" i="12"/>
  <c r="CJ179" i="12"/>
  <c r="CJ180" i="12"/>
  <c r="CJ183" i="12"/>
  <c r="I157" i="12"/>
  <c r="I156" i="12"/>
  <c r="I155" i="12"/>
  <c r="I154" i="12"/>
  <c r="I164" i="12"/>
  <c r="I158" i="12"/>
  <c r="I163" i="12"/>
  <c r="I161" i="12"/>
  <c r="I168" i="12"/>
  <c r="I160" i="12"/>
  <c r="I159" i="12"/>
  <c r="I170" i="12"/>
  <c r="I165" i="12"/>
  <c r="I167" i="12"/>
  <c r="I162" i="12"/>
  <c r="I169" i="12"/>
  <c r="I175" i="12"/>
  <c r="I173" i="12"/>
  <c r="I177" i="12"/>
  <c r="I166" i="12"/>
  <c r="I182" i="12"/>
  <c r="I172" i="12"/>
  <c r="I179" i="12"/>
  <c r="I181" i="12"/>
  <c r="I171" i="12"/>
  <c r="I183" i="12"/>
  <c r="I180" i="12"/>
  <c r="I174" i="12"/>
  <c r="I176" i="12"/>
  <c r="I178" i="12"/>
  <c r="BU156" i="12"/>
  <c r="BU155" i="12"/>
  <c r="BU154" i="12"/>
  <c r="BU157" i="12"/>
  <c r="BU164" i="12"/>
  <c r="BU163" i="12"/>
  <c r="BU159" i="12"/>
  <c r="BU161" i="12"/>
  <c r="BU162" i="12"/>
  <c r="BU168" i="12"/>
  <c r="BU165" i="12"/>
  <c r="BU166" i="12"/>
  <c r="BU170" i="12"/>
  <c r="BU169" i="12"/>
  <c r="BU160" i="12"/>
  <c r="BU158" i="12"/>
  <c r="BU167" i="12"/>
  <c r="BU175" i="12"/>
  <c r="BU176" i="12"/>
  <c r="BU182" i="12"/>
  <c r="BU179" i="12"/>
  <c r="BU181" i="12"/>
  <c r="BU174" i="12"/>
  <c r="BU183" i="12"/>
  <c r="BU171" i="12"/>
  <c r="BU177" i="12"/>
  <c r="BU178" i="12"/>
  <c r="BU173" i="12"/>
  <c r="BU172" i="12"/>
  <c r="BU180" i="12"/>
  <c r="EG156" i="12"/>
  <c r="EG155" i="12"/>
  <c r="EG154" i="12"/>
  <c r="EG157" i="12"/>
  <c r="EG164" i="12"/>
  <c r="EG163" i="12"/>
  <c r="EG159" i="12"/>
  <c r="EG161" i="12"/>
  <c r="EG162" i="12"/>
  <c r="EG168" i="12"/>
  <c r="EG165" i="12"/>
  <c r="EG166" i="12"/>
  <c r="EG160" i="12"/>
  <c r="EG170" i="12"/>
  <c r="EG169" i="12"/>
  <c r="EG158" i="12"/>
  <c r="EG167" i="12"/>
  <c r="EG171" i="12"/>
  <c r="EG175" i="12"/>
  <c r="EG172" i="12"/>
  <c r="EG182" i="12"/>
  <c r="EG177" i="12"/>
  <c r="EG179" i="12"/>
  <c r="EG181" i="12"/>
  <c r="EG176" i="12"/>
  <c r="EG173" i="12"/>
  <c r="EG174" i="12"/>
  <c r="EG178" i="12"/>
  <c r="EG180" i="12"/>
  <c r="EG183" i="12"/>
  <c r="BF157" i="12"/>
  <c r="BF156" i="12"/>
  <c r="BF155" i="12"/>
  <c r="BF160" i="12"/>
  <c r="BF164" i="12"/>
  <c r="BF154" i="12"/>
  <c r="BF159" i="12"/>
  <c r="BF158" i="12"/>
  <c r="BF167" i="12"/>
  <c r="BF171" i="12"/>
  <c r="BF170" i="12"/>
  <c r="BF165" i="12"/>
  <c r="BF168" i="12"/>
  <c r="BF162" i="12"/>
  <c r="BF172" i="12"/>
  <c r="BF166" i="12"/>
  <c r="BF176" i="12"/>
  <c r="BF161" i="12"/>
  <c r="BF163" i="12"/>
  <c r="BF175" i="12"/>
  <c r="BF169" i="12"/>
  <c r="BF178" i="12"/>
  <c r="BF180" i="12"/>
  <c r="BF183" i="12"/>
  <c r="BF174" i="12"/>
  <c r="BF177" i="12"/>
  <c r="BF179" i="12"/>
  <c r="BF181" i="12"/>
  <c r="BF182" i="12"/>
  <c r="BF173" i="12"/>
  <c r="DR157" i="12"/>
  <c r="DR156" i="12"/>
  <c r="DR155" i="12"/>
  <c r="DR154" i="12"/>
  <c r="DR164" i="12"/>
  <c r="DR158" i="12"/>
  <c r="DR162" i="12"/>
  <c r="DR161" i="12"/>
  <c r="DR163" i="12"/>
  <c r="DR159" i="12"/>
  <c r="DR167" i="12"/>
  <c r="DR171" i="12"/>
  <c r="DR170" i="12"/>
  <c r="DR168" i="12"/>
  <c r="DR160" i="12"/>
  <c r="DR172" i="12"/>
  <c r="DR166" i="12"/>
  <c r="DR176" i="12"/>
  <c r="DR178" i="12"/>
  <c r="DR180" i="12"/>
  <c r="DR173" i="12"/>
  <c r="DR175" i="12"/>
  <c r="DR177" i="12"/>
  <c r="DR179" i="12"/>
  <c r="DR165" i="12"/>
  <c r="DR183" i="12"/>
  <c r="DR169" i="12"/>
  <c r="DR181" i="12"/>
  <c r="DR182" i="12"/>
  <c r="DR174" i="12"/>
  <c r="K158" i="12"/>
  <c r="K157" i="12"/>
  <c r="K156" i="12"/>
  <c r="K154" i="12"/>
  <c r="K155" i="12"/>
  <c r="K160" i="12"/>
  <c r="K159" i="12"/>
  <c r="K165" i="12"/>
  <c r="K162" i="12"/>
  <c r="K163" i="12"/>
  <c r="K166" i="12"/>
  <c r="K164" i="12"/>
  <c r="K172" i="12"/>
  <c r="K171" i="12"/>
  <c r="K161" i="12"/>
  <c r="K170" i="12"/>
  <c r="K167" i="12"/>
  <c r="K177" i="12"/>
  <c r="K176" i="12"/>
  <c r="K169" i="12"/>
  <c r="K174" i="12"/>
  <c r="K173" i="12"/>
  <c r="K179" i="12"/>
  <c r="K181" i="12"/>
  <c r="K178" i="12"/>
  <c r="K183" i="12"/>
  <c r="K168" i="12"/>
  <c r="K180" i="12"/>
  <c r="K182" i="12"/>
  <c r="K175" i="12"/>
  <c r="BW156" i="12"/>
  <c r="BW154" i="12"/>
  <c r="BW158" i="12"/>
  <c r="BW157" i="12"/>
  <c r="BW155" i="12"/>
  <c r="BW160" i="12"/>
  <c r="BW165" i="12"/>
  <c r="BW162" i="12"/>
  <c r="BW161" i="12"/>
  <c r="BW159" i="12"/>
  <c r="BW163" i="12"/>
  <c r="BW164" i="12"/>
  <c r="BW172" i="12"/>
  <c r="BW171" i="12"/>
  <c r="BW166" i="12"/>
  <c r="BW170" i="12"/>
  <c r="BW173" i="12"/>
  <c r="BW169" i="12"/>
  <c r="BW176" i="12"/>
  <c r="BW168" i="12"/>
  <c r="BW175" i="12"/>
  <c r="BW167" i="12"/>
  <c r="BW179" i="12"/>
  <c r="BW181" i="12"/>
  <c r="BW174" i="12"/>
  <c r="BW183" i="12"/>
  <c r="BW177" i="12"/>
  <c r="BW178" i="12"/>
  <c r="BW182" i="12"/>
  <c r="BW180" i="12"/>
  <c r="EI156" i="12"/>
  <c r="EI154" i="12"/>
  <c r="EI158" i="12"/>
  <c r="EI155" i="12"/>
  <c r="EI165" i="12"/>
  <c r="EI162" i="12"/>
  <c r="EI157" i="12"/>
  <c r="EI160" i="12"/>
  <c r="EI159" i="12"/>
  <c r="EI161" i="12"/>
  <c r="EI172" i="12"/>
  <c r="EI163" i="12"/>
  <c r="EI171" i="12"/>
  <c r="EI166" i="12"/>
  <c r="EI168" i="12"/>
  <c r="EI170" i="12"/>
  <c r="EI173" i="12"/>
  <c r="EI169" i="12"/>
  <c r="EI164" i="12"/>
  <c r="EI167" i="12"/>
  <c r="EI176" i="12"/>
  <c r="EI177" i="12"/>
  <c r="EI174" i="12"/>
  <c r="EI175" i="12"/>
  <c r="EI179" i="12"/>
  <c r="EI181" i="12"/>
  <c r="EI180" i="12"/>
  <c r="EI183" i="12"/>
  <c r="EI178" i="12"/>
  <c r="EI182" i="12"/>
  <c r="BH155" i="12"/>
  <c r="BH159" i="12"/>
  <c r="BH156" i="12"/>
  <c r="BH160" i="12"/>
  <c r="BH157" i="12"/>
  <c r="BH161" i="12"/>
  <c r="BH162" i="12"/>
  <c r="BH163" i="12"/>
  <c r="BH158" i="12"/>
  <c r="BH166" i="12"/>
  <c r="BH172" i="12"/>
  <c r="BH164" i="12"/>
  <c r="BH154" i="12"/>
  <c r="BH169" i="12"/>
  <c r="BH165" i="12"/>
  <c r="BH167" i="12"/>
  <c r="BH174" i="12"/>
  <c r="BH177" i="12"/>
  <c r="BH178" i="12"/>
  <c r="BH168" i="12"/>
  <c r="BH171" i="12"/>
  <c r="BH175" i="12"/>
  <c r="BH182" i="12"/>
  <c r="BH181" i="12"/>
  <c r="BH180" i="12"/>
  <c r="BH170" i="12"/>
  <c r="BH173" i="12"/>
  <c r="BH176" i="12"/>
  <c r="BH183" i="12"/>
  <c r="BH179" i="12"/>
  <c r="DT155" i="12"/>
  <c r="DT159" i="12"/>
  <c r="DT154" i="12"/>
  <c r="DT156" i="12"/>
  <c r="DT158" i="12"/>
  <c r="DT160" i="12"/>
  <c r="DT162" i="12"/>
  <c r="DT161" i="12"/>
  <c r="DT165" i="12"/>
  <c r="DT166" i="12"/>
  <c r="DT163" i="12"/>
  <c r="DT169" i="12"/>
  <c r="DT164" i="12"/>
  <c r="DT168" i="12"/>
  <c r="DT174" i="12"/>
  <c r="DT157" i="12"/>
  <c r="DT167" i="12"/>
  <c r="DT170" i="12"/>
  <c r="DT178" i="12"/>
  <c r="DT176" i="12"/>
  <c r="DT172" i="12"/>
  <c r="DT171" i="12"/>
  <c r="DT182" i="12"/>
  <c r="DT179" i="12"/>
  <c r="DT183" i="12"/>
  <c r="DT177" i="12"/>
  <c r="DT173" i="12"/>
  <c r="DT175" i="12"/>
  <c r="DT180" i="12"/>
  <c r="DT181" i="12"/>
  <c r="AS156" i="12"/>
  <c r="AS154" i="12"/>
  <c r="AS155" i="12"/>
  <c r="AS160" i="12"/>
  <c r="AS158" i="12"/>
  <c r="AS157" i="12"/>
  <c r="AS159" i="12"/>
  <c r="AS161" i="12"/>
  <c r="AS165" i="12"/>
  <c r="AS164" i="12"/>
  <c r="AS162" i="12"/>
  <c r="AS168" i="12"/>
  <c r="AS163" i="12"/>
  <c r="AS170" i="12"/>
  <c r="AS167" i="12"/>
  <c r="AS175" i="12"/>
  <c r="AS173" i="12"/>
  <c r="AS171" i="12"/>
  <c r="AS169" i="12"/>
  <c r="AS179" i="12"/>
  <c r="AS177" i="12"/>
  <c r="AS174" i="12"/>
  <c r="AS178" i="12"/>
  <c r="AS166" i="12"/>
  <c r="AS180" i="12"/>
  <c r="AS181" i="12"/>
  <c r="AS172" i="12"/>
  <c r="AS176" i="12"/>
  <c r="AS182" i="12"/>
  <c r="AS183" i="12"/>
  <c r="DE156" i="12"/>
  <c r="DE154" i="12"/>
  <c r="DE155" i="12"/>
  <c r="DE158" i="12"/>
  <c r="DE160" i="12"/>
  <c r="DE159" i="12"/>
  <c r="DE161" i="12"/>
  <c r="DE162" i="12"/>
  <c r="DE163" i="12"/>
  <c r="DE165" i="12"/>
  <c r="DE157" i="12"/>
  <c r="DE168" i="12"/>
  <c r="DE170" i="12"/>
  <c r="DE167" i="12"/>
  <c r="DE175" i="12"/>
  <c r="DE173" i="12"/>
  <c r="DE171" i="12"/>
  <c r="DE179" i="12"/>
  <c r="DE177" i="12"/>
  <c r="DE166" i="12"/>
  <c r="DE172" i="12"/>
  <c r="DE178" i="12"/>
  <c r="DE164" i="12"/>
  <c r="DE169" i="12"/>
  <c r="DE176" i="12"/>
  <c r="DE174" i="12"/>
  <c r="DE182" i="12"/>
  <c r="DE183" i="12"/>
  <c r="DE181" i="12"/>
  <c r="DE180" i="12"/>
  <c r="AD154" i="12"/>
  <c r="AD157" i="12"/>
  <c r="AD159" i="12"/>
  <c r="AD155" i="12"/>
  <c r="AD156" i="12"/>
  <c r="AD160" i="12"/>
  <c r="AD161" i="12"/>
  <c r="AD163" i="12"/>
  <c r="AD164" i="12"/>
  <c r="AD166" i="12"/>
  <c r="AD167" i="12"/>
  <c r="AD169" i="12"/>
  <c r="AD158" i="12"/>
  <c r="AD162" i="12"/>
  <c r="AD165" i="12"/>
  <c r="AD168" i="12"/>
  <c r="AD171" i="12"/>
  <c r="AD176" i="12"/>
  <c r="AD172" i="12"/>
  <c r="AD170" i="12"/>
  <c r="AD177" i="12"/>
  <c r="AD180" i="12"/>
  <c r="AD173" i="12"/>
  <c r="AD174" i="12"/>
  <c r="AD179" i="12"/>
  <c r="AD175" i="12"/>
  <c r="AD181" i="12"/>
  <c r="AD183" i="12"/>
  <c r="AD182" i="12"/>
  <c r="AD178" i="12"/>
  <c r="CP154" i="12"/>
  <c r="CP157" i="12"/>
  <c r="CP155" i="12"/>
  <c r="CP156" i="12"/>
  <c r="CP161" i="12"/>
  <c r="CP160" i="12"/>
  <c r="CP163" i="12"/>
  <c r="CP159" i="12"/>
  <c r="CP158" i="12"/>
  <c r="CP164" i="12"/>
  <c r="CP167" i="12"/>
  <c r="CP162" i="12"/>
  <c r="CP168" i="12"/>
  <c r="CP171" i="12"/>
  <c r="CP176" i="12"/>
  <c r="CP172" i="12"/>
  <c r="CP170" i="12"/>
  <c r="CP180" i="12"/>
  <c r="CP166" i="12"/>
  <c r="CP169" i="12"/>
  <c r="CP173" i="12"/>
  <c r="CP175" i="12"/>
  <c r="CP179" i="12"/>
  <c r="CP177" i="12"/>
  <c r="CP181" i="12"/>
  <c r="CP178" i="12"/>
  <c r="CP183" i="12"/>
  <c r="CP182" i="12"/>
  <c r="CP165" i="12"/>
  <c r="CP174" i="12"/>
  <c r="EU155" i="12"/>
  <c r="EU154" i="12"/>
  <c r="EU156" i="12"/>
  <c r="EU158" i="12"/>
  <c r="EU162" i="12"/>
  <c r="EU161" i="12"/>
  <c r="EU157" i="12"/>
  <c r="EU164" i="12"/>
  <c r="EU166" i="12"/>
  <c r="EU159" i="12"/>
  <c r="EU165" i="12"/>
  <c r="EU160" i="12"/>
  <c r="EU167" i="12"/>
  <c r="EU170" i="12"/>
  <c r="EU169" i="12"/>
  <c r="EU171" i="12"/>
  <c r="EU173" i="12"/>
  <c r="EU163" i="12"/>
  <c r="EU175" i="12"/>
  <c r="EU180" i="12"/>
  <c r="EU178" i="12"/>
  <c r="EU176" i="12"/>
  <c r="EU168" i="12"/>
  <c r="EU182" i="12"/>
  <c r="EU172" i="12"/>
  <c r="EU174" i="12"/>
  <c r="EU177" i="12"/>
  <c r="EU181" i="12"/>
  <c r="EU179" i="12"/>
  <c r="EU183" i="12"/>
  <c r="X160" i="8"/>
  <c r="X159" i="8"/>
  <c r="X157" i="8"/>
  <c r="X161" i="8"/>
  <c r="X155" i="8"/>
  <c r="X158" i="8"/>
  <c r="X165" i="8"/>
  <c r="X167" i="8"/>
  <c r="X162" i="8"/>
  <c r="X166" i="8"/>
  <c r="X156" i="8"/>
  <c r="X163" i="8"/>
  <c r="X164" i="8"/>
  <c r="X154" i="8"/>
  <c r="X171" i="8"/>
  <c r="X170" i="8"/>
  <c r="X178" i="8"/>
  <c r="X177" i="8"/>
  <c r="X169" i="8"/>
  <c r="X176" i="8"/>
  <c r="X175" i="8"/>
  <c r="X183" i="8"/>
  <c r="X168" i="8"/>
  <c r="X173" i="8"/>
  <c r="X181" i="8"/>
  <c r="X174" i="8"/>
  <c r="X182" i="8"/>
  <c r="X179" i="8"/>
  <c r="X180" i="8"/>
  <c r="X172" i="8"/>
  <c r="R154" i="8"/>
  <c r="R161" i="8"/>
  <c r="R159" i="8"/>
  <c r="R155" i="8"/>
  <c r="R158" i="8"/>
  <c r="R156" i="8"/>
  <c r="R157" i="8"/>
  <c r="R163" i="8"/>
  <c r="R160" i="8"/>
  <c r="R167" i="8"/>
  <c r="R165" i="8"/>
  <c r="R166" i="8"/>
  <c r="R162" i="8"/>
  <c r="R173" i="8"/>
  <c r="R172" i="8"/>
  <c r="R168" i="8"/>
  <c r="R171" i="8"/>
  <c r="R179" i="8"/>
  <c r="R170" i="8"/>
  <c r="R178" i="8"/>
  <c r="R177" i="8"/>
  <c r="R169" i="8"/>
  <c r="R175" i="8"/>
  <c r="R174" i="8"/>
  <c r="R183" i="8"/>
  <c r="R176" i="8"/>
  <c r="R180" i="8"/>
  <c r="R164" i="8"/>
  <c r="R181" i="8"/>
  <c r="R182" i="8"/>
  <c r="BZ158" i="8"/>
  <c r="BZ157" i="8"/>
  <c r="BZ155" i="8"/>
  <c r="BZ154" i="8"/>
  <c r="BZ156" i="8"/>
  <c r="BZ161" i="8"/>
  <c r="BZ165" i="8"/>
  <c r="BZ162" i="8"/>
  <c r="BZ164" i="8"/>
  <c r="BZ160" i="8"/>
  <c r="BZ167" i="8"/>
  <c r="BZ177" i="8"/>
  <c r="BZ176" i="8"/>
  <c r="BZ169" i="8"/>
  <c r="BZ175" i="8"/>
  <c r="BZ163" i="8"/>
  <c r="BZ174" i="8"/>
  <c r="BZ166" i="8"/>
  <c r="BZ173" i="8"/>
  <c r="BZ181" i="8"/>
  <c r="BZ159" i="8"/>
  <c r="BZ168" i="8"/>
  <c r="BZ171" i="8"/>
  <c r="BZ179" i="8"/>
  <c r="BZ170" i="8"/>
  <c r="BZ180" i="8"/>
  <c r="BZ172" i="8"/>
  <c r="BZ182" i="8"/>
  <c r="BZ178" i="8"/>
  <c r="BZ183" i="8"/>
  <c r="DH160" i="8"/>
  <c r="DH159" i="8"/>
  <c r="DH157" i="8"/>
  <c r="DH156" i="8"/>
  <c r="DH155" i="8"/>
  <c r="DH161" i="8"/>
  <c r="DH167" i="8"/>
  <c r="DH164" i="8"/>
  <c r="DH165" i="8"/>
  <c r="DH158" i="8"/>
  <c r="DH162" i="8"/>
  <c r="DH171" i="8"/>
  <c r="DH170" i="8"/>
  <c r="DH178" i="8"/>
  <c r="DH163" i="8"/>
  <c r="DH166" i="8"/>
  <c r="DH169" i="8"/>
  <c r="DH177" i="8"/>
  <c r="DH154" i="8"/>
  <c r="DH176" i="8"/>
  <c r="DH168" i="8"/>
  <c r="DH175" i="8"/>
  <c r="DH183" i="8"/>
  <c r="DH173" i="8"/>
  <c r="DH182" i="8"/>
  <c r="DH180" i="8"/>
  <c r="DH172" i="8"/>
  <c r="DH181" i="8"/>
  <c r="DH179" i="8"/>
  <c r="DH174" i="8"/>
  <c r="EP154" i="8"/>
  <c r="EP159" i="8"/>
  <c r="EP155" i="8"/>
  <c r="EP158" i="8"/>
  <c r="EP163" i="8"/>
  <c r="EP156" i="8"/>
  <c r="EP157" i="8"/>
  <c r="EP167" i="8"/>
  <c r="EP161" i="8"/>
  <c r="EP166" i="8"/>
  <c r="EP162" i="8"/>
  <c r="EP173" i="8"/>
  <c r="EP172" i="8"/>
  <c r="EP168" i="8"/>
  <c r="EP171" i="8"/>
  <c r="EP179" i="8"/>
  <c r="EP164" i="8"/>
  <c r="EP170" i="8"/>
  <c r="EP178" i="8"/>
  <c r="EP165" i="8"/>
  <c r="EP169" i="8"/>
  <c r="EP177" i="8"/>
  <c r="EP160" i="8"/>
  <c r="EP175" i="8"/>
  <c r="EP174" i="8"/>
  <c r="EP181" i="8"/>
  <c r="EP176" i="8"/>
  <c r="EP180" i="8"/>
  <c r="EP183" i="8"/>
  <c r="EP182" i="8"/>
  <c r="CV156" i="8"/>
  <c r="CV155" i="8"/>
  <c r="CV161" i="8"/>
  <c r="CV157" i="8"/>
  <c r="CV160" i="8"/>
  <c r="CV158" i="8"/>
  <c r="CV159" i="8"/>
  <c r="CV163" i="8"/>
  <c r="CV162" i="8"/>
  <c r="CV168" i="8"/>
  <c r="CV154" i="8"/>
  <c r="CV164" i="8"/>
  <c r="CV165" i="8"/>
  <c r="CV175" i="8"/>
  <c r="CV174" i="8"/>
  <c r="CV173" i="8"/>
  <c r="CV172" i="8"/>
  <c r="CV180" i="8"/>
  <c r="CV166" i="8"/>
  <c r="CV171" i="8"/>
  <c r="CV179" i="8"/>
  <c r="CV169" i="8"/>
  <c r="CV177" i="8"/>
  <c r="CV176" i="8"/>
  <c r="CV183" i="8"/>
  <c r="CV167" i="8"/>
  <c r="CV178" i="8"/>
  <c r="CV181" i="8"/>
  <c r="CV170" i="8"/>
  <c r="CV182" i="8"/>
  <c r="AE155" i="12"/>
  <c r="AE154" i="12"/>
  <c r="AE157" i="12"/>
  <c r="AE162" i="12"/>
  <c r="AE156" i="12"/>
  <c r="AE160" i="12"/>
  <c r="AE161" i="12"/>
  <c r="AE158" i="12"/>
  <c r="AE163" i="12"/>
  <c r="AE159" i="12"/>
  <c r="AE164" i="12"/>
  <c r="AE167" i="12"/>
  <c r="AE169" i="12"/>
  <c r="AE166" i="12"/>
  <c r="AE165" i="12"/>
  <c r="AE168" i="12"/>
  <c r="AE177" i="12"/>
  <c r="AE171" i="12"/>
  <c r="AE175" i="12"/>
  <c r="AE178" i="12"/>
  <c r="AE180" i="12"/>
  <c r="AE172" i="12"/>
  <c r="AE173" i="12"/>
  <c r="AE174" i="12"/>
  <c r="AE176" i="12"/>
  <c r="AE179" i="12"/>
  <c r="AE181" i="12"/>
  <c r="AE183" i="12"/>
  <c r="AE170" i="12"/>
  <c r="AE182" i="12"/>
  <c r="CB156" i="12"/>
  <c r="CB155" i="12"/>
  <c r="CB154" i="12"/>
  <c r="CB157" i="12"/>
  <c r="CB159" i="12"/>
  <c r="CB163" i="12"/>
  <c r="CB162" i="12"/>
  <c r="CB158" i="12"/>
  <c r="CB160" i="12"/>
  <c r="CB165" i="12"/>
  <c r="CB167" i="12"/>
  <c r="CB161" i="12"/>
  <c r="CB164" i="12"/>
  <c r="CB166" i="12"/>
  <c r="CB168" i="12"/>
  <c r="CB169" i="12"/>
  <c r="CB172" i="12"/>
  <c r="CB171" i="12"/>
  <c r="CB170" i="12"/>
  <c r="CB174" i="12"/>
  <c r="CB173" i="12"/>
  <c r="CB181" i="12"/>
  <c r="CB177" i="12"/>
  <c r="CB175" i="12"/>
  <c r="CB178" i="12"/>
  <c r="CB180" i="12"/>
  <c r="CB176" i="12"/>
  <c r="CB182" i="12"/>
  <c r="CB183" i="12"/>
  <c r="CB179" i="12"/>
  <c r="DY156" i="12"/>
  <c r="DY155" i="12"/>
  <c r="DY154" i="12"/>
  <c r="DY158" i="12"/>
  <c r="DY164" i="12"/>
  <c r="DY157" i="12"/>
  <c r="DY163" i="12"/>
  <c r="DY159" i="12"/>
  <c r="DY161" i="12"/>
  <c r="DY162" i="12"/>
  <c r="DY168" i="12"/>
  <c r="DY160" i="12"/>
  <c r="DY166" i="12"/>
  <c r="DY170" i="12"/>
  <c r="DY169" i="12"/>
  <c r="DY165" i="12"/>
  <c r="DY172" i="12"/>
  <c r="DY171" i="12"/>
  <c r="DY175" i="12"/>
  <c r="DY173" i="12"/>
  <c r="DY182" i="12"/>
  <c r="DY181" i="12"/>
  <c r="DY174" i="12"/>
  <c r="DY177" i="12"/>
  <c r="DY167" i="12"/>
  <c r="DY176" i="12"/>
  <c r="DY180" i="12"/>
  <c r="DY179" i="12"/>
  <c r="DY183" i="12"/>
  <c r="DY178" i="12"/>
  <c r="ES156" i="12"/>
  <c r="ES157" i="12"/>
  <c r="ES158" i="12"/>
  <c r="ES154" i="12"/>
  <c r="ES160" i="12"/>
  <c r="ES162" i="12"/>
  <c r="ES167" i="12"/>
  <c r="ES161" i="12"/>
  <c r="ES163" i="12"/>
  <c r="ES166" i="12"/>
  <c r="ES168" i="12"/>
  <c r="ES170" i="12"/>
  <c r="ES169" i="12"/>
  <c r="ES175" i="12"/>
  <c r="ES165" i="12"/>
  <c r="ES171" i="12"/>
  <c r="ES173" i="12"/>
  <c r="ES155" i="12"/>
  <c r="ES176" i="12"/>
  <c r="ES179" i="12"/>
  <c r="ES159" i="12"/>
  <c r="ES164" i="12"/>
  <c r="ES172" i="12"/>
  <c r="ES177" i="12"/>
  <c r="ES174" i="12"/>
  <c r="ES180" i="12"/>
  <c r="ES183" i="12"/>
  <c r="ES178" i="12"/>
  <c r="ES182" i="12"/>
  <c r="ES181" i="12"/>
  <c r="AZ155" i="12"/>
  <c r="AZ159" i="12"/>
  <c r="AZ154" i="12"/>
  <c r="AZ156" i="12"/>
  <c r="AZ158" i="12"/>
  <c r="AZ157" i="12"/>
  <c r="AZ160" i="12"/>
  <c r="AZ163" i="12"/>
  <c r="AZ162" i="12"/>
  <c r="AZ161" i="12"/>
  <c r="AZ165" i="12"/>
  <c r="AZ172" i="12"/>
  <c r="AZ169" i="12"/>
  <c r="AZ171" i="12"/>
  <c r="AZ174" i="12"/>
  <c r="AZ170" i="12"/>
  <c r="AZ173" i="12"/>
  <c r="AZ178" i="12"/>
  <c r="AZ166" i="12"/>
  <c r="AZ168" i="12"/>
  <c r="AZ167" i="12"/>
  <c r="AZ164" i="12"/>
  <c r="AZ176" i="12"/>
  <c r="AZ180" i="12"/>
  <c r="AZ182" i="12"/>
  <c r="AZ175" i="12"/>
  <c r="AZ181" i="12"/>
  <c r="AZ179" i="12"/>
  <c r="AZ177" i="12"/>
  <c r="AZ183" i="12"/>
  <c r="V154" i="12"/>
  <c r="V157" i="12"/>
  <c r="V155" i="12"/>
  <c r="V156" i="12"/>
  <c r="V159" i="12"/>
  <c r="V161" i="12"/>
  <c r="V158" i="12"/>
  <c r="V160" i="12"/>
  <c r="V163" i="12"/>
  <c r="V165" i="12"/>
  <c r="V167" i="12"/>
  <c r="V169" i="12"/>
  <c r="V162" i="12"/>
  <c r="V164" i="12"/>
  <c r="V171" i="12"/>
  <c r="V168" i="12"/>
  <c r="V166" i="12"/>
  <c r="V176" i="12"/>
  <c r="V172" i="12"/>
  <c r="V170" i="12"/>
  <c r="V180" i="12"/>
  <c r="V178" i="12"/>
  <c r="V177" i="12"/>
  <c r="V175" i="12"/>
  <c r="V179" i="12"/>
  <c r="V174" i="12"/>
  <c r="V183" i="12"/>
  <c r="V173" i="12"/>
  <c r="V181" i="12"/>
  <c r="V182" i="12"/>
  <c r="DM157" i="8"/>
  <c r="DM156" i="8"/>
  <c r="DM154" i="8"/>
  <c r="DM162" i="8"/>
  <c r="DM160" i="8"/>
  <c r="DM159" i="8"/>
  <c r="DM163" i="8"/>
  <c r="DM155" i="8"/>
  <c r="DM161" i="8"/>
  <c r="DM166" i="8"/>
  <c r="DM158" i="8"/>
  <c r="DM167" i="8"/>
  <c r="DM168" i="8"/>
  <c r="DM176" i="8"/>
  <c r="DM175" i="8"/>
  <c r="DM165" i="8"/>
  <c r="DM174" i="8"/>
  <c r="DM173" i="8"/>
  <c r="DM164" i="8"/>
  <c r="DM172" i="8"/>
  <c r="DM180" i="8"/>
  <c r="DM170" i="8"/>
  <c r="DM178" i="8"/>
  <c r="DM179" i="8"/>
  <c r="DM181" i="8"/>
  <c r="DM183" i="8"/>
  <c r="DM177" i="8"/>
  <c r="DM169" i="8"/>
  <c r="DM182" i="8"/>
  <c r="DM171" i="8"/>
  <c r="EA155" i="8"/>
  <c r="EA154" i="8"/>
  <c r="EA160" i="8"/>
  <c r="EA164" i="8"/>
  <c r="EA157" i="8"/>
  <c r="EA158" i="8"/>
  <c r="EA162" i="8"/>
  <c r="EA167" i="8"/>
  <c r="EA156" i="8"/>
  <c r="EA174" i="8"/>
  <c r="EA173" i="8"/>
  <c r="EA172" i="8"/>
  <c r="EA180" i="8"/>
  <c r="EA159" i="8"/>
  <c r="EA161" i="8"/>
  <c r="EA166" i="8"/>
  <c r="EA171" i="8"/>
  <c r="EA179" i="8"/>
  <c r="EA170" i="8"/>
  <c r="EA178" i="8"/>
  <c r="EA168" i="8"/>
  <c r="EA163" i="8"/>
  <c r="EA176" i="8"/>
  <c r="EA182" i="8"/>
  <c r="EA175" i="8"/>
  <c r="EA165" i="8"/>
  <c r="EA177" i="8"/>
  <c r="EA181" i="8"/>
  <c r="EA183" i="8"/>
  <c r="EA169" i="8"/>
  <c r="BH156" i="8"/>
  <c r="BH155" i="8"/>
  <c r="BH161" i="8"/>
  <c r="BH165" i="8"/>
  <c r="BH163" i="8"/>
  <c r="BH164" i="8"/>
  <c r="BH168" i="8"/>
  <c r="BH157" i="8"/>
  <c r="BH159" i="8"/>
  <c r="BH154" i="8"/>
  <c r="BH175" i="8"/>
  <c r="BH174" i="8"/>
  <c r="BH162" i="8"/>
  <c r="BH173" i="8"/>
  <c r="BH181" i="8"/>
  <c r="BH158" i="8"/>
  <c r="BH167" i="8"/>
  <c r="BH169" i="8"/>
  <c r="BH172" i="8"/>
  <c r="BH180" i="8"/>
  <c r="BH160" i="8"/>
  <c r="BH171" i="8"/>
  <c r="BH179" i="8"/>
  <c r="BH166" i="8"/>
  <c r="BH177" i="8"/>
  <c r="BH178" i="8"/>
  <c r="BH170" i="8"/>
  <c r="BH182" i="8"/>
  <c r="BH176" i="8"/>
  <c r="BH183" i="8"/>
  <c r="Z154" i="8"/>
  <c r="Z161" i="8"/>
  <c r="Z159" i="8"/>
  <c r="Z156" i="8"/>
  <c r="Z158" i="8"/>
  <c r="Z162" i="8"/>
  <c r="Z165" i="8"/>
  <c r="Z167" i="8"/>
  <c r="Z157" i="8"/>
  <c r="Z166" i="8"/>
  <c r="Z163" i="8"/>
  <c r="Z164" i="8"/>
  <c r="Z160" i="8"/>
  <c r="Z173" i="8"/>
  <c r="Z172" i="8"/>
  <c r="Z171" i="8"/>
  <c r="Z179" i="8"/>
  <c r="Z170" i="8"/>
  <c r="Z178" i="8"/>
  <c r="Z177" i="8"/>
  <c r="Z168" i="8"/>
  <c r="Z175" i="8"/>
  <c r="Z183" i="8"/>
  <c r="Z174" i="8"/>
  <c r="Z181" i="8"/>
  <c r="Z176" i="8"/>
  <c r="Z182" i="8"/>
  <c r="Z155" i="8"/>
  <c r="Z169" i="8"/>
  <c r="Z180" i="8"/>
  <c r="CH158" i="8"/>
  <c r="CH157" i="8"/>
  <c r="CH155" i="8"/>
  <c r="CH154" i="8"/>
  <c r="CH156" i="8"/>
  <c r="CH160" i="8"/>
  <c r="CH162" i="8"/>
  <c r="CH165" i="8"/>
  <c r="CH164" i="8"/>
  <c r="CH159" i="8"/>
  <c r="CH163" i="8"/>
  <c r="CH167" i="8"/>
  <c r="CH177" i="8"/>
  <c r="CH169" i="8"/>
  <c r="CH176" i="8"/>
  <c r="CH161" i="8"/>
  <c r="CH175" i="8"/>
  <c r="CH174" i="8"/>
  <c r="CH173" i="8"/>
  <c r="CH181" i="8"/>
  <c r="CH168" i="8"/>
  <c r="CH171" i="8"/>
  <c r="CH179" i="8"/>
  <c r="CH178" i="8"/>
  <c r="CH166" i="8"/>
  <c r="CH170" i="8"/>
  <c r="CH182" i="8"/>
  <c r="CH180" i="8"/>
  <c r="CH172" i="8"/>
  <c r="CH183" i="8"/>
  <c r="CG157" i="8"/>
  <c r="CG156" i="8"/>
  <c r="CG154" i="8"/>
  <c r="CG162" i="8"/>
  <c r="CG155" i="8"/>
  <c r="CG158" i="8"/>
  <c r="CG160" i="8"/>
  <c r="CG164" i="8"/>
  <c r="CG159" i="8"/>
  <c r="CG169" i="8"/>
  <c r="CG161" i="8"/>
  <c r="CG166" i="8"/>
  <c r="CG167" i="8"/>
  <c r="CG176" i="8"/>
  <c r="CG175" i="8"/>
  <c r="CG174" i="8"/>
  <c r="CG173" i="8"/>
  <c r="CG181" i="8"/>
  <c r="CG163" i="8"/>
  <c r="CG168" i="8"/>
  <c r="CG172" i="8"/>
  <c r="CG180" i="8"/>
  <c r="CG170" i="8"/>
  <c r="CG178" i="8"/>
  <c r="CG182" i="8"/>
  <c r="CG165" i="8"/>
  <c r="CG177" i="8"/>
  <c r="CG179" i="8"/>
  <c r="CG183" i="8"/>
  <c r="CG171" i="8"/>
  <c r="BD160" i="8"/>
  <c r="BD159" i="8"/>
  <c r="BD157" i="8"/>
  <c r="BD158" i="8"/>
  <c r="BD161" i="8"/>
  <c r="BD164" i="8"/>
  <c r="BD167" i="8"/>
  <c r="BD162" i="8"/>
  <c r="BD166" i="8"/>
  <c r="BD154" i="8"/>
  <c r="BD165" i="8"/>
  <c r="BD155" i="8"/>
  <c r="BD171" i="8"/>
  <c r="BD170" i="8"/>
  <c r="BD178" i="8"/>
  <c r="BD156" i="8"/>
  <c r="BD177" i="8"/>
  <c r="BD176" i="8"/>
  <c r="BD175" i="8"/>
  <c r="BD183" i="8"/>
  <c r="BD168" i="8"/>
  <c r="BD163" i="8"/>
  <c r="BD173" i="8"/>
  <c r="BD174" i="8"/>
  <c r="BD179" i="8"/>
  <c r="BD181" i="8"/>
  <c r="BD180" i="8"/>
  <c r="BD169" i="8"/>
  <c r="BD172" i="8"/>
  <c r="BD182" i="8"/>
  <c r="CF156" i="8"/>
  <c r="CF155" i="8"/>
  <c r="CF161" i="8"/>
  <c r="CF159" i="8"/>
  <c r="CF154" i="8"/>
  <c r="CF157" i="8"/>
  <c r="CF158" i="8"/>
  <c r="CF160" i="8"/>
  <c r="CF164" i="8"/>
  <c r="CF168" i="8"/>
  <c r="CF163" i="8"/>
  <c r="CF165" i="8"/>
  <c r="CF169" i="8"/>
  <c r="CF175" i="8"/>
  <c r="CF174" i="8"/>
  <c r="CF173" i="8"/>
  <c r="CF172" i="8"/>
  <c r="CF180" i="8"/>
  <c r="CF171" i="8"/>
  <c r="CF179" i="8"/>
  <c r="CF166" i="8"/>
  <c r="CF177" i="8"/>
  <c r="CF182" i="8"/>
  <c r="CF170" i="8"/>
  <c r="CF167" i="8"/>
  <c r="CF176" i="8"/>
  <c r="CF183" i="8"/>
  <c r="CF162" i="8"/>
  <c r="CF178" i="8"/>
  <c r="CF181" i="8"/>
  <c r="BS159" i="8"/>
  <c r="BS158" i="8"/>
  <c r="BS156" i="8"/>
  <c r="BS155" i="8"/>
  <c r="BS162" i="8"/>
  <c r="BS166" i="8"/>
  <c r="BS157" i="8"/>
  <c r="BS163" i="8"/>
  <c r="BS165" i="8"/>
  <c r="BS160" i="8"/>
  <c r="BS161" i="8"/>
  <c r="BS154" i="8"/>
  <c r="BS168" i="8"/>
  <c r="BS170" i="8"/>
  <c r="BS178" i="8"/>
  <c r="BS167" i="8"/>
  <c r="BS177" i="8"/>
  <c r="BS164" i="8"/>
  <c r="BS176" i="8"/>
  <c r="BS175" i="8"/>
  <c r="BS169" i="8"/>
  <c r="BS174" i="8"/>
  <c r="BS182" i="8"/>
  <c r="BS172" i="8"/>
  <c r="BS180" i="8"/>
  <c r="BS183" i="8"/>
  <c r="BS171" i="8"/>
  <c r="BS181" i="8"/>
  <c r="BS179" i="8"/>
  <c r="BS173" i="8"/>
  <c r="AX154" i="8"/>
  <c r="AX161" i="8"/>
  <c r="AX159" i="8"/>
  <c r="AX157" i="8"/>
  <c r="AX156" i="8"/>
  <c r="AX158" i="8"/>
  <c r="AX160" i="8"/>
  <c r="AX163" i="8"/>
  <c r="AX167" i="8"/>
  <c r="AX164" i="8"/>
  <c r="AX166" i="8"/>
  <c r="AX155" i="8"/>
  <c r="AX162" i="8"/>
  <c r="AX173" i="8"/>
  <c r="AX172" i="8"/>
  <c r="AX168" i="8"/>
  <c r="AX169" i="8"/>
  <c r="AX171" i="8"/>
  <c r="AX179" i="8"/>
  <c r="AX170" i="8"/>
  <c r="AX178" i="8"/>
  <c r="AX177" i="8"/>
  <c r="AX175" i="8"/>
  <c r="AX174" i="8"/>
  <c r="AX181" i="8"/>
  <c r="AX165" i="8"/>
  <c r="AX182" i="8"/>
  <c r="AX176" i="8"/>
  <c r="AX180" i="8"/>
  <c r="AX183" i="8"/>
  <c r="AT158" i="8"/>
  <c r="AT157" i="8"/>
  <c r="AT155" i="8"/>
  <c r="AT163" i="8"/>
  <c r="AT154" i="8"/>
  <c r="AT159" i="8"/>
  <c r="AT162" i="8"/>
  <c r="AT156" i="8"/>
  <c r="AT165" i="8"/>
  <c r="AT167" i="8"/>
  <c r="AT166" i="8"/>
  <c r="AT168" i="8"/>
  <c r="AT177" i="8"/>
  <c r="AT176" i="8"/>
  <c r="AT175" i="8"/>
  <c r="AT160" i="8"/>
  <c r="AT174" i="8"/>
  <c r="AT161" i="8"/>
  <c r="AT173" i="8"/>
  <c r="AT181" i="8"/>
  <c r="AT164" i="8"/>
  <c r="AT169" i="8"/>
  <c r="AT171" i="8"/>
  <c r="AT179" i="8"/>
  <c r="AT170" i="8"/>
  <c r="AT180" i="8"/>
  <c r="AT172" i="8"/>
  <c r="AT183" i="8"/>
  <c r="AT178" i="8"/>
  <c r="AT182" i="8"/>
  <c r="Q161" i="8"/>
  <c r="Q160" i="8"/>
  <c r="Q158" i="8"/>
  <c r="Q154" i="8"/>
  <c r="Q157" i="8"/>
  <c r="Q168" i="8"/>
  <c r="Q156" i="8"/>
  <c r="Q159" i="8"/>
  <c r="Q165" i="8"/>
  <c r="Q166" i="8"/>
  <c r="Q162" i="8"/>
  <c r="Q164" i="8"/>
  <c r="Q172" i="8"/>
  <c r="Q171" i="8"/>
  <c r="Q179" i="8"/>
  <c r="Q170" i="8"/>
  <c r="Q178" i="8"/>
  <c r="Q177" i="8"/>
  <c r="Q176" i="8"/>
  <c r="Q169" i="8"/>
  <c r="Q155" i="8"/>
  <c r="Q167" i="8"/>
  <c r="Q174" i="8"/>
  <c r="Q163" i="8"/>
  <c r="Q183" i="8"/>
  <c r="Q173" i="8"/>
  <c r="Q180" i="8"/>
  <c r="Q175" i="8"/>
  <c r="Q181" i="8"/>
  <c r="Q182" i="8"/>
  <c r="AS157" i="8"/>
  <c r="AS156" i="8"/>
  <c r="AS154" i="8"/>
  <c r="AS162" i="8"/>
  <c r="AS155" i="8"/>
  <c r="AS159" i="8"/>
  <c r="AS161" i="8"/>
  <c r="AS158" i="8"/>
  <c r="AS165" i="8"/>
  <c r="AS169" i="8"/>
  <c r="AS160" i="8"/>
  <c r="AS164" i="8"/>
  <c r="AS166" i="8"/>
  <c r="AS176" i="8"/>
  <c r="AS175" i="8"/>
  <c r="AS174" i="8"/>
  <c r="AS173" i="8"/>
  <c r="AS181" i="8"/>
  <c r="AS163" i="8"/>
  <c r="AS167" i="8"/>
  <c r="AS172" i="8"/>
  <c r="AS180" i="8"/>
  <c r="AS170" i="8"/>
  <c r="AS178" i="8"/>
  <c r="AS177" i="8"/>
  <c r="AS168" i="8"/>
  <c r="AS183" i="8"/>
  <c r="AS179" i="8"/>
  <c r="AS171" i="8"/>
  <c r="AS182" i="8"/>
  <c r="P160" i="8"/>
  <c r="P159" i="8"/>
  <c r="P157" i="8"/>
  <c r="P154" i="8"/>
  <c r="P162" i="8"/>
  <c r="P155" i="8"/>
  <c r="P156" i="8"/>
  <c r="P161" i="8"/>
  <c r="P167" i="8"/>
  <c r="P165" i="8"/>
  <c r="P166" i="8"/>
  <c r="P163" i="8"/>
  <c r="P171" i="8"/>
  <c r="P168" i="8"/>
  <c r="P170" i="8"/>
  <c r="P178" i="8"/>
  <c r="P177" i="8"/>
  <c r="P176" i="8"/>
  <c r="P169" i="8"/>
  <c r="P175" i="8"/>
  <c r="P183" i="8"/>
  <c r="P164" i="8"/>
  <c r="P173" i="8"/>
  <c r="P181" i="8"/>
  <c r="P180" i="8"/>
  <c r="P179" i="8"/>
  <c r="P158" i="8"/>
  <c r="P172" i="8"/>
  <c r="P182" i="8"/>
  <c r="P174" i="8"/>
  <c r="BO155" i="8"/>
  <c r="BO154" i="8"/>
  <c r="BO160" i="8"/>
  <c r="BO164" i="8"/>
  <c r="BO157" i="8"/>
  <c r="BO156" i="8"/>
  <c r="BO158" i="8"/>
  <c r="BO159" i="8"/>
  <c r="BO161" i="8"/>
  <c r="BO162" i="8"/>
  <c r="BO167" i="8"/>
  <c r="BO165" i="8"/>
  <c r="BO163" i="8"/>
  <c r="BO174" i="8"/>
  <c r="BO169" i="8"/>
  <c r="BO173" i="8"/>
  <c r="BO172" i="8"/>
  <c r="BO180" i="8"/>
  <c r="BO171" i="8"/>
  <c r="BO179" i="8"/>
  <c r="BO170" i="8"/>
  <c r="BO178" i="8"/>
  <c r="BO168" i="8"/>
  <c r="BO176" i="8"/>
  <c r="BO166" i="8"/>
  <c r="BO182" i="8"/>
  <c r="BO175" i="8"/>
  <c r="BO181" i="8"/>
  <c r="BO177" i="8"/>
  <c r="BO183" i="8"/>
  <c r="AU155" i="12"/>
  <c r="AU154" i="12"/>
  <c r="AU157" i="12"/>
  <c r="AU156" i="12"/>
  <c r="AU162" i="12"/>
  <c r="AU161" i="12"/>
  <c r="AU159" i="12"/>
  <c r="AU158" i="12"/>
  <c r="AU160" i="12"/>
  <c r="AU166" i="12"/>
  <c r="AU163" i="12"/>
  <c r="AU164" i="12"/>
  <c r="AU165" i="12"/>
  <c r="AU177" i="12"/>
  <c r="AU167" i="12"/>
  <c r="AU173" i="12"/>
  <c r="AU169" i="12"/>
  <c r="AU170" i="12"/>
  <c r="AU175" i="12"/>
  <c r="AU171" i="12"/>
  <c r="AU174" i="12"/>
  <c r="AU176" i="12"/>
  <c r="AU179" i="12"/>
  <c r="AU182" i="12"/>
  <c r="AU183" i="12"/>
  <c r="AU180" i="12"/>
  <c r="AU168" i="12"/>
  <c r="AU181" i="12"/>
  <c r="AU172" i="12"/>
  <c r="AU178" i="12"/>
  <c r="DG155" i="12"/>
  <c r="DG154" i="12"/>
  <c r="DG156" i="12"/>
  <c r="DG157" i="12"/>
  <c r="DG162" i="12"/>
  <c r="DG161" i="12"/>
  <c r="DG158" i="12"/>
  <c r="DG159" i="12"/>
  <c r="DG160" i="12"/>
  <c r="DG166" i="12"/>
  <c r="DG163" i="12"/>
  <c r="DG164" i="12"/>
  <c r="DG165" i="12"/>
  <c r="DG172" i="12"/>
  <c r="DG177" i="12"/>
  <c r="DG173" i="12"/>
  <c r="DG169" i="12"/>
  <c r="DG168" i="12"/>
  <c r="DG167" i="12"/>
  <c r="DG171" i="12"/>
  <c r="DG174" i="12"/>
  <c r="DG176" i="12"/>
  <c r="DG180" i="12"/>
  <c r="DG170" i="12"/>
  <c r="DG178" i="12"/>
  <c r="DG175" i="12"/>
  <c r="DG179" i="12"/>
  <c r="DG181" i="12"/>
  <c r="DG182" i="12"/>
  <c r="DG183" i="12"/>
  <c r="AF156" i="12"/>
  <c r="AF155" i="12"/>
  <c r="AF154" i="12"/>
  <c r="AF158" i="12"/>
  <c r="AF159" i="12"/>
  <c r="AF163" i="12"/>
  <c r="AF157" i="12"/>
  <c r="AF162" i="12"/>
  <c r="AF160" i="12"/>
  <c r="AF161" i="12"/>
  <c r="AF167" i="12"/>
  <c r="AF164" i="12"/>
  <c r="AF166" i="12"/>
  <c r="AF169" i="12"/>
  <c r="AF165" i="12"/>
  <c r="AF171" i="12"/>
  <c r="AF172" i="12"/>
  <c r="AF174" i="12"/>
  <c r="AF176" i="12"/>
  <c r="AF181" i="12"/>
  <c r="AF168" i="12"/>
  <c r="AF175" i="12"/>
  <c r="AF178" i="12"/>
  <c r="AF180" i="12"/>
  <c r="AF173" i="12"/>
  <c r="AF179" i="12"/>
  <c r="AF177" i="12"/>
  <c r="AF183" i="12"/>
  <c r="AF182" i="12"/>
  <c r="AF170" i="12"/>
  <c r="CR156" i="12"/>
  <c r="CR155" i="12"/>
  <c r="CR154" i="12"/>
  <c r="CR158" i="12"/>
  <c r="CR163" i="12"/>
  <c r="CR162" i="12"/>
  <c r="CR160" i="12"/>
  <c r="CR157" i="12"/>
  <c r="CR159" i="12"/>
  <c r="CR167" i="12"/>
  <c r="CR161" i="12"/>
  <c r="CR169" i="12"/>
  <c r="CR164" i="12"/>
  <c r="CR165" i="12"/>
  <c r="CR166" i="12"/>
  <c r="CR171" i="12"/>
  <c r="CR172" i="12"/>
  <c r="CR174" i="12"/>
  <c r="CR176" i="12"/>
  <c r="CR181" i="12"/>
  <c r="CR178" i="12"/>
  <c r="CR180" i="12"/>
  <c r="CR182" i="12"/>
  <c r="CR173" i="12"/>
  <c r="CR177" i="12"/>
  <c r="CR170" i="12"/>
  <c r="CR168" i="12"/>
  <c r="CR179" i="12"/>
  <c r="CR175" i="12"/>
  <c r="CR183" i="12"/>
  <c r="Q157" i="12"/>
  <c r="Q156" i="12"/>
  <c r="Q155" i="12"/>
  <c r="Q154" i="12"/>
  <c r="Q158" i="12"/>
  <c r="Q164" i="12"/>
  <c r="Q163" i="12"/>
  <c r="Q161" i="12"/>
  <c r="Q159" i="12"/>
  <c r="Q160" i="12"/>
  <c r="Q168" i="12"/>
  <c r="Q162" i="12"/>
  <c r="Q170" i="12"/>
  <c r="Q167" i="12"/>
  <c r="Q169" i="12"/>
  <c r="Q173" i="12"/>
  <c r="Q175" i="12"/>
  <c r="Q174" i="12"/>
  <c r="Q165" i="12"/>
  <c r="Q179" i="12"/>
  <c r="Q182" i="12"/>
  <c r="Q181" i="12"/>
  <c r="Q166" i="12"/>
  <c r="Q176" i="12"/>
  <c r="Q171" i="12"/>
  <c r="Q172" i="12"/>
  <c r="Q178" i="12"/>
  <c r="Q180" i="12"/>
  <c r="Q177" i="12"/>
  <c r="Q183" i="12"/>
  <c r="CC156" i="12"/>
  <c r="CC155" i="12"/>
  <c r="CC154" i="12"/>
  <c r="CC157" i="12"/>
  <c r="CC164" i="12"/>
  <c r="CC159" i="12"/>
  <c r="CC163" i="12"/>
  <c r="CC161" i="12"/>
  <c r="CC160" i="12"/>
  <c r="CC168" i="12"/>
  <c r="CC165" i="12"/>
  <c r="CC166" i="12"/>
  <c r="CC170" i="12"/>
  <c r="CC169" i="12"/>
  <c r="CC162" i="12"/>
  <c r="CC167" i="12"/>
  <c r="CC158" i="12"/>
  <c r="CC175" i="12"/>
  <c r="CC171" i="12"/>
  <c r="CC173" i="12"/>
  <c r="CC174" i="12"/>
  <c r="CC179" i="12"/>
  <c r="CC182" i="12"/>
  <c r="CC181" i="12"/>
  <c r="CC172" i="12"/>
  <c r="CC177" i="12"/>
  <c r="CC178" i="12"/>
  <c r="CC180" i="12"/>
  <c r="CC176" i="12"/>
  <c r="CC183" i="12"/>
  <c r="EO156" i="12"/>
  <c r="EO155" i="12"/>
  <c r="EO154" i="12"/>
  <c r="EO164" i="12"/>
  <c r="EO159" i="12"/>
  <c r="EO163" i="12"/>
  <c r="EO157" i="12"/>
  <c r="EO161" i="12"/>
  <c r="EO158" i="12"/>
  <c r="EO168" i="12"/>
  <c r="EO160" i="12"/>
  <c r="EO166" i="12"/>
  <c r="EO170" i="12"/>
  <c r="EO169" i="12"/>
  <c r="EO162" i="12"/>
  <c r="EO165" i="12"/>
  <c r="EO167" i="12"/>
  <c r="EO171" i="12"/>
  <c r="EO175" i="12"/>
  <c r="EO172" i="12"/>
  <c r="EO173" i="12"/>
  <c r="EO174" i="12"/>
  <c r="EO177" i="12"/>
  <c r="EO179" i="12"/>
  <c r="EO182" i="12"/>
  <c r="EO181" i="12"/>
  <c r="EO178" i="12"/>
  <c r="EO180" i="12"/>
  <c r="EO176" i="12"/>
  <c r="EO183" i="12"/>
  <c r="BN157" i="12"/>
  <c r="BN156" i="12"/>
  <c r="BN155" i="12"/>
  <c r="BN154" i="12"/>
  <c r="BN160" i="12"/>
  <c r="BN164" i="12"/>
  <c r="BN158" i="12"/>
  <c r="BN161" i="12"/>
  <c r="BN162" i="12"/>
  <c r="BN165" i="12"/>
  <c r="BN171" i="12"/>
  <c r="BN163" i="12"/>
  <c r="BN170" i="12"/>
  <c r="BN159" i="12"/>
  <c r="BN166" i="12"/>
  <c r="BN168" i="12"/>
  <c r="BN167" i="12"/>
  <c r="BN169" i="12"/>
  <c r="BN176" i="12"/>
  <c r="BN172" i="12"/>
  <c r="BN175" i="12"/>
  <c r="BN177" i="12"/>
  <c r="BN183" i="12"/>
  <c r="BN173" i="12"/>
  <c r="BN179" i="12"/>
  <c r="BN174" i="12"/>
  <c r="BN178" i="12"/>
  <c r="BN180" i="12"/>
  <c r="BN181" i="12"/>
  <c r="BN182" i="12"/>
  <c r="DZ157" i="12"/>
  <c r="DZ156" i="12"/>
  <c r="DZ155" i="12"/>
  <c r="DZ158" i="12"/>
  <c r="DZ164" i="12"/>
  <c r="DZ163" i="12"/>
  <c r="DZ160" i="12"/>
  <c r="DZ171" i="12"/>
  <c r="DZ170" i="12"/>
  <c r="DZ162" i="12"/>
  <c r="DZ159" i="12"/>
  <c r="DZ161" i="12"/>
  <c r="DZ166" i="12"/>
  <c r="DZ154" i="12"/>
  <c r="DZ168" i="12"/>
  <c r="DZ169" i="12"/>
  <c r="DZ176" i="12"/>
  <c r="DZ167" i="12"/>
  <c r="DZ172" i="12"/>
  <c r="DZ175" i="12"/>
  <c r="DZ165" i="12"/>
  <c r="DZ173" i="12"/>
  <c r="DZ174" i="12"/>
  <c r="DZ177" i="12"/>
  <c r="DZ179" i="12"/>
  <c r="DZ180" i="12"/>
  <c r="DZ178" i="12"/>
  <c r="DZ183" i="12"/>
  <c r="DZ181" i="12"/>
  <c r="DZ182" i="12"/>
  <c r="S158" i="12"/>
  <c r="S156" i="12"/>
  <c r="S154" i="12"/>
  <c r="S157" i="12"/>
  <c r="S165" i="12"/>
  <c r="S155" i="12"/>
  <c r="S164" i="12"/>
  <c r="S163" i="12"/>
  <c r="S161" i="12"/>
  <c r="S162" i="12"/>
  <c r="S172" i="12"/>
  <c r="S171" i="12"/>
  <c r="S160" i="12"/>
  <c r="S166" i="12"/>
  <c r="S159" i="12"/>
  <c r="S168" i="12"/>
  <c r="S173" i="12"/>
  <c r="S177" i="12"/>
  <c r="S169" i="12"/>
  <c r="S175" i="12"/>
  <c r="S179" i="12"/>
  <c r="S170" i="12"/>
  <c r="S181" i="12"/>
  <c r="S167" i="12"/>
  <c r="S174" i="12"/>
  <c r="S176" i="12"/>
  <c r="S183" i="12"/>
  <c r="S178" i="12"/>
  <c r="S182" i="12"/>
  <c r="S180" i="12"/>
  <c r="CE156" i="12"/>
  <c r="CE154" i="12"/>
  <c r="CE157" i="12"/>
  <c r="CE158" i="12"/>
  <c r="CE155" i="12"/>
  <c r="CE165" i="12"/>
  <c r="CE159" i="12"/>
  <c r="CE164" i="12"/>
  <c r="CE163" i="12"/>
  <c r="CE160" i="12"/>
  <c r="CE172" i="12"/>
  <c r="CE171" i="12"/>
  <c r="CE161" i="12"/>
  <c r="CE173" i="12"/>
  <c r="CE162" i="12"/>
  <c r="CE167" i="12"/>
  <c r="CE166" i="12"/>
  <c r="CE168" i="12"/>
  <c r="CE174" i="12"/>
  <c r="CE170" i="12"/>
  <c r="CE181" i="12"/>
  <c r="CE178" i="12"/>
  <c r="CE179" i="12"/>
  <c r="CE176" i="12"/>
  <c r="CE183" i="12"/>
  <c r="CE180" i="12"/>
  <c r="CE175" i="12"/>
  <c r="CE182" i="12"/>
  <c r="CE169" i="12"/>
  <c r="CE177" i="12"/>
  <c r="D155" i="12"/>
  <c r="D154" i="12"/>
  <c r="D159" i="12"/>
  <c r="D156" i="12"/>
  <c r="D157" i="12"/>
  <c r="D158" i="12"/>
  <c r="D166" i="12"/>
  <c r="D160" i="12"/>
  <c r="D161" i="12"/>
  <c r="D162" i="12"/>
  <c r="D165" i="12"/>
  <c r="D173" i="12"/>
  <c r="D167" i="12"/>
  <c r="D169" i="12"/>
  <c r="D172" i="12"/>
  <c r="D163" i="12"/>
  <c r="D168" i="12"/>
  <c r="D164" i="12"/>
  <c r="D174" i="12"/>
  <c r="D171" i="12"/>
  <c r="D170" i="12"/>
  <c r="D178" i="12"/>
  <c r="D175" i="12"/>
  <c r="D180" i="12"/>
  <c r="D176" i="12"/>
  <c r="D182" i="12"/>
  <c r="D181" i="12"/>
  <c r="D177" i="12"/>
  <c r="D183" i="12"/>
  <c r="D179" i="12"/>
  <c r="BP155" i="12"/>
  <c r="BP154" i="12"/>
  <c r="BP159" i="12"/>
  <c r="BP156" i="12"/>
  <c r="BP157" i="12"/>
  <c r="BP158" i="12"/>
  <c r="BP163" i="12"/>
  <c r="BP160" i="12"/>
  <c r="BP164" i="12"/>
  <c r="BP161" i="12"/>
  <c r="BP162" i="12"/>
  <c r="BP165" i="12"/>
  <c r="BP167" i="12"/>
  <c r="BP172" i="12"/>
  <c r="BP169" i="12"/>
  <c r="BP174" i="12"/>
  <c r="BP171" i="12"/>
  <c r="BP170" i="12"/>
  <c r="BP178" i="12"/>
  <c r="BP173" i="12"/>
  <c r="BP175" i="12"/>
  <c r="BP168" i="12"/>
  <c r="BP180" i="12"/>
  <c r="BP177" i="12"/>
  <c r="BP182" i="12"/>
  <c r="BP176" i="12"/>
  <c r="BP181" i="12"/>
  <c r="BP179" i="12"/>
  <c r="BP166" i="12"/>
  <c r="BP183" i="12"/>
  <c r="EB155" i="12"/>
  <c r="EB154" i="12"/>
  <c r="EB159" i="12"/>
  <c r="EB156" i="12"/>
  <c r="EB157" i="12"/>
  <c r="EB158" i="12"/>
  <c r="EB160" i="12"/>
  <c r="EB161" i="12"/>
  <c r="EB163" i="12"/>
  <c r="EB167" i="12"/>
  <c r="EB165" i="12"/>
  <c r="EB169" i="12"/>
  <c r="EB174" i="12"/>
  <c r="EB164" i="12"/>
  <c r="EB172" i="12"/>
  <c r="EB168" i="12"/>
  <c r="EB170" i="12"/>
  <c r="EB166" i="12"/>
  <c r="EB178" i="12"/>
  <c r="EB173" i="12"/>
  <c r="EB175" i="12"/>
  <c r="EB162" i="12"/>
  <c r="EB177" i="12"/>
  <c r="EB180" i="12"/>
  <c r="EB181" i="12"/>
  <c r="EB183" i="12"/>
  <c r="EB171" i="12"/>
  <c r="EB179" i="12"/>
  <c r="EB182" i="12"/>
  <c r="EB176" i="12"/>
  <c r="BA156" i="12"/>
  <c r="BA160" i="12"/>
  <c r="BA158" i="12"/>
  <c r="BA154" i="12"/>
  <c r="BA155" i="12"/>
  <c r="BA159" i="12"/>
  <c r="BA157" i="12"/>
  <c r="BA162" i="12"/>
  <c r="BA165" i="12"/>
  <c r="BA164" i="12"/>
  <c r="BA168" i="12"/>
  <c r="BA166" i="12"/>
  <c r="BA167" i="12"/>
  <c r="BA170" i="12"/>
  <c r="BA161" i="12"/>
  <c r="BA163" i="12"/>
  <c r="BA175" i="12"/>
  <c r="BA173" i="12"/>
  <c r="BA169" i="12"/>
  <c r="BA176" i="12"/>
  <c r="BA179" i="12"/>
  <c r="BA172" i="12"/>
  <c r="BA178" i="12"/>
  <c r="BA180" i="12"/>
  <c r="BA171" i="12"/>
  <c r="BA174" i="12"/>
  <c r="BA177" i="12"/>
  <c r="BA182" i="12"/>
  <c r="BA181" i="12"/>
  <c r="BA183" i="12"/>
  <c r="DM156" i="12"/>
  <c r="DM158" i="12"/>
  <c r="DM154" i="12"/>
  <c r="DM155" i="12"/>
  <c r="DM159" i="12"/>
  <c r="DM160" i="12"/>
  <c r="DM157" i="12"/>
  <c r="DM162" i="12"/>
  <c r="DM161" i="12"/>
  <c r="DM163" i="12"/>
  <c r="DM165" i="12"/>
  <c r="DM164" i="12"/>
  <c r="DM168" i="12"/>
  <c r="DM166" i="12"/>
  <c r="DM167" i="12"/>
  <c r="DM170" i="12"/>
  <c r="DM175" i="12"/>
  <c r="DM171" i="12"/>
  <c r="DM173" i="12"/>
  <c r="DM169" i="12"/>
  <c r="DM172" i="12"/>
  <c r="DM176" i="12"/>
  <c r="DM179" i="12"/>
  <c r="DM174" i="12"/>
  <c r="DM178" i="12"/>
  <c r="DM181" i="12"/>
  <c r="DM177" i="12"/>
  <c r="DM180" i="12"/>
  <c r="DM182" i="12"/>
  <c r="DM183" i="12"/>
  <c r="AL154" i="12"/>
  <c r="AL157" i="12"/>
  <c r="AL159" i="12"/>
  <c r="AL155" i="12"/>
  <c r="AL161" i="12"/>
  <c r="AL158" i="12"/>
  <c r="AL156" i="12"/>
  <c r="AL164" i="12"/>
  <c r="AL162" i="12"/>
  <c r="AL163" i="12"/>
  <c r="AL165" i="12"/>
  <c r="AL166" i="12"/>
  <c r="AL171" i="12"/>
  <c r="AL160" i="12"/>
  <c r="AL172" i="12"/>
  <c r="AL176" i="12"/>
  <c r="AL169" i="12"/>
  <c r="AL173" i="12"/>
  <c r="AL180" i="12"/>
  <c r="AL174" i="12"/>
  <c r="AL170" i="12"/>
  <c r="AL168" i="12"/>
  <c r="AL175" i="12"/>
  <c r="AL177" i="12"/>
  <c r="AL167" i="12"/>
  <c r="AL178" i="12"/>
  <c r="AL183" i="12"/>
  <c r="AL182" i="12"/>
  <c r="AL179" i="12"/>
  <c r="AL181" i="12"/>
  <c r="CX154" i="12"/>
  <c r="CX156" i="12"/>
  <c r="CX161" i="12"/>
  <c r="CX160" i="12"/>
  <c r="CX157" i="12"/>
  <c r="CX155" i="12"/>
  <c r="CX158" i="12"/>
  <c r="CX159" i="12"/>
  <c r="CX164" i="12"/>
  <c r="CX162" i="12"/>
  <c r="CX166" i="12"/>
  <c r="CX171" i="12"/>
  <c r="CX165" i="12"/>
  <c r="CX172" i="12"/>
  <c r="CX176" i="12"/>
  <c r="CX167" i="12"/>
  <c r="CX168" i="12"/>
  <c r="CX174" i="12"/>
  <c r="CX170" i="12"/>
  <c r="CX169" i="12"/>
  <c r="CX173" i="12"/>
  <c r="CX177" i="12"/>
  <c r="CX179" i="12"/>
  <c r="CX181" i="12"/>
  <c r="CX175" i="12"/>
  <c r="CX180" i="12"/>
  <c r="CX163" i="12"/>
  <c r="CX183" i="12"/>
  <c r="CX178" i="12"/>
  <c r="CX182" i="12"/>
  <c r="EV156" i="12"/>
  <c r="EV155" i="12"/>
  <c r="EV154" i="12"/>
  <c r="EV163" i="12"/>
  <c r="EV158" i="12"/>
  <c r="EV162" i="12"/>
  <c r="EV160" i="12"/>
  <c r="EV159" i="12"/>
  <c r="EV157" i="12"/>
  <c r="EV161" i="12"/>
  <c r="EV167" i="12"/>
  <c r="EV164" i="12"/>
  <c r="EV169" i="12"/>
  <c r="EV165" i="12"/>
  <c r="EV168" i="12"/>
  <c r="EV172" i="12"/>
  <c r="EV174" i="12"/>
  <c r="EV166" i="12"/>
  <c r="EV175" i="12"/>
  <c r="EV181" i="12"/>
  <c r="EV180" i="12"/>
  <c r="EV173" i="12"/>
  <c r="EV178" i="12"/>
  <c r="EV176" i="12"/>
  <c r="EV182" i="12"/>
  <c r="EV170" i="12"/>
  <c r="EV179" i="12"/>
  <c r="EV171" i="12"/>
  <c r="EV177" i="12"/>
  <c r="EV183" i="12"/>
  <c r="BA157" i="8"/>
  <c r="BA156" i="8"/>
  <c r="BA154" i="8"/>
  <c r="BA162" i="8"/>
  <c r="BA161" i="8"/>
  <c r="BA165" i="8"/>
  <c r="BA160" i="8"/>
  <c r="BA159" i="8"/>
  <c r="BA163" i="8"/>
  <c r="BA169" i="8"/>
  <c r="BA158" i="8"/>
  <c r="BA166" i="8"/>
  <c r="BA155" i="8"/>
  <c r="BA167" i="8"/>
  <c r="BA176" i="8"/>
  <c r="BA175" i="8"/>
  <c r="BA174" i="8"/>
  <c r="BA168" i="8"/>
  <c r="BA173" i="8"/>
  <c r="BA181" i="8"/>
  <c r="BA172" i="8"/>
  <c r="BA180" i="8"/>
  <c r="BA164" i="8"/>
  <c r="BA170" i="8"/>
  <c r="BA178" i="8"/>
  <c r="BA183" i="8"/>
  <c r="BA177" i="8"/>
  <c r="BA182" i="8"/>
  <c r="BA171" i="8"/>
  <c r="BA179" i="8"/>
  <c r="AM159" i="8"/>
  <c r="AM158" i="8"/>
  <c r="AM156" i="8"/>
  <c r="AM163" i="8"/>
  <c r="AM154" i="8"/>
  <c r="AM166" i="8"/>
  <c r="AM155" i="8"/>
  <c r="AM164" i="8"/>
  <c r="AM161" i="8"/>
  <c r="AM160" i="8"/>
  <c r="AM162" i="8"/>
  <c r="AM168" i="8"/>
  <c r="AM169" i="8"/>
  <c r="AM170" i="8"/>
  <c r="AM178" i="8"/>
  <c r="AM167" i="8"/>
  <c r="AM177" i="8"/>
  <c r="AM176" i="8"/>
  <c r="AM175" i="8"/>
  <c r="AM165" i="8"/>
  <c r="AM174" i="8"/>
  <c r="AM182" i="8"/>
  <c r="AM157" i="8"/>
  <c r="AM172" i="8"/>
  <c r="AM180" i="8"/>
  <c r="AM181" i="8"/>
  <c r="AM179" i="8"/>
  <c r="AM171" i="8"/>
  <c r="AM183" i="8"/>
  <c r="AM173" i="8"/>
  <c r="AW161" i="8"/>
  <c r="AW160" i="8"/>
  <c r="AW158" i="8"/>
  <c r="AW154" i="8"/>
  <c r="AW155" i="8"/>
  <c r="AW168" i="8"/>
  <c r="AW159" i="8"/>
  <c r="AW157" i="8"/>
  <c r="AW164" i="8"/>
  <c r="AW166" i="8"/>
  <c r="AW156" i="8"/>
  <c r="AW162" i="8"/>
  <c r="AW165" i="8"/>
  <c r="AW172" i="8"/>
  <c r="AW169" i="8"/>
  <c r="AW171" i="8"/>
  <c r="AW179" i="8"/>
  <c r="AW170" i="8"/>
  <c r="AW178" i="8"/>
  <c r="AW177" i="8"/>
  <c r="AW176" i="8"/>
  <c r="AW163" i="8"/>
  <c r="AW167" i="8"/>
  <c r="AW174" i="8"/>
  <c r="AW182" i="8"/>
  <c r="AW173" i="8"/>
  <c r="AW180" i="8"/>
  <c r="AW175" i="8"/>
  <c r="AW183" i="8"/>
  <c r="AW181" i="8"/>
  <c r="DW159" i="8"/>
  <c r="DW158" i="8"/>
  <c r="DW156" i="8"/>
  <c r="DW157" i="8"/>
  <c r="DW155" i="8"/>
  <c r="DW166" i="8"/>
  <c r="DW165" i="8"/>
  <c r="DW163" i="8"/>
  <c r="DW154" i="8"/>
  <c r="DW161" i="8"/>
  <c r="DW164" i="8"/>
  <c r="DW170" i="8"/>
  <c r="DW168" i="8"/>
  <c r="DW169" i="8"/>
  <c r="DW177" i="8"/>
  <c r="DW176" i="8"/>
  <c r="DW175" i="8"/>
  <c r="DW160" i="8"/>
  <c r="DW174" i="8"/>
  <c r="DW182" i="8"/>
  <c r="DW167" i="8"/>
  <c r="DW172" i="8"/>
  <c r="DW180" i="8"/>
  <c r="DW181" i="8"/>
  <c r="DW171" i="8"/>
  <c r="DW183" i="8"/>
  <c r="DW178" i="8"/>
  <c r="DW173" i="8"/>
  <c r="DW179" i="8"/>
  <c r="DW162" i="8"/>
  <c r="CW157" i="8"/>
  <c r="CW156" i="8"/>
  <c r="CW154" i="8"/>
  <c r="CW162" i="8"/>
  <c r="CW155" i="8"/>
  <c r="CW160" i="8"/>
  <c r="CW161" i="8"/>
  <c r="CW159" i="8"/>
  <c r="CW163" i="8"/>
  <c r="CW166" i="8"/>
  <c r="CW167" i="8"/>
  <c r="CW176" i="8"/>
  <c r="CW164" i="8"/>
  <c r="CW175" i="8"/>
  <c r="CW168" i="8"/>
  <c r="CW174" i="8"/>
  <c r="CW173" i="8"/>
  <c r="CW181" i="8"/>
  <c r="CW165" i="8"/>
  <c r="CW172" i="8"/>
  <c r="CW180" i="8"/>
  <c r="CW170" i="8"/>
  <c r="CW178" i="8"/>
  <c r="CW169" i="8"/>
  <c r="CW179" i="8"/>
  <c r="CW171" i="8"/>
  <c r="CW183" i="8"/>
  <c r="CW158" i="8"/>
  <c r="CW177" i="8"/>
  <c r="CW182" i="8"/>
  <c r="CI159" i="8"/>
  <c r="CI158" i="8"/>
  <c r="CI156" i="8"/>
  <c r="CI155" i="8"/>
  <c r="CI166" i="8"/>
  <c r="CI154" i="8"/>
  <c r="CI162" i="8"/>
  <c r="CI165" i="8"/>
  <c r="CI160" i="8"/>
  <c r="CI164" i="8"/>
  <c r="CI157" i="8"/>
  <c r="CI161" i="8"/>
  <c r="CI170" i="8"/>
  <c r="CI178" i="8"/>
  <c r="CI167" i="8"/>
  <c r="CI177" i="8"/>
  <c r="CI169" i="8"/>
  <c r="CI176" i="8"/>
  <c r="CI175" i="8"/>
  <c r="CI174" i="8"/>
  <c r="CI182" i="8"/>
  <c r="CI163" i="8"/>
  <c r="CI168" i="8"/>
  <c r="CI172" i="8"/>
  <c r="CI180" i="8"/>
  <c r="CI171" i="8"/>
  <c r="CI181" i="8"/>
  <c r="CI173" i="8"/>
  <c r="CI179" i="8"/>
  <c r="CI183" i="8"/>
  <c r="CQ155" i="12"/>
  <c r="CQ154" i="12"/>
  <c r="CQ157" i="12"/>
  <c r="CQ162" i="12"/>
  <c r="CQ161" i="12"/>
  <c r="CQ156" i="12"/>
  <c r="CQ159" i="12"/>
  <c r="CQ160" i="12"/>
  <c r="CQ163" i="12"/>
  <c r="CQ166" i="12"/>
  <c r="CQ158" i="12"/>
  <c r="CQ164" i="12"/>
  <c r="CQ165" i="12"/>
  <c r="CQ167" i="12"/>
  <c r="CQ168" i="12"/>
  <c r="CQ177" i="12"/>
  <c r="CQ173" i="12"/>
  <c r="CQ169" i="12"/>
  <c r="CQ178" i="12"/>
  <c r="CQ180" i="12"/>
  <c r="CQ171" i="12"/>
  <c r="CQ175" i="12"/>
  <c r="CQ179" i="12"/>
  <c r="CQ174" i="12"/>
  <c r="CQ172" i="12"/>
  <c r="CQ176" i="12"/>
  <c r="CQ181" i="12"/>
  <c r="CQ170" i="12"/>
  <c r="CQ183" i="12"/>
  <c r="CQ182" i="12"/>
  <c r="EN156" i="12"/>
  <c r="EN155" i="12"/>
  <c r="EN154" i="12"/>
  <c r="EN159" i="12"/>
  <c r="EN163" i="12"/>
  <c r="EN157" i="12"/>
  <c r="EN162" i="12"/>
  <c r="EN158" i="12"/>
  <c r="EN160" i="12"/>
  <c r="EN165" i="12"/>
  <c r="EN167" i="12"/>
  <c r="EN166" i="12"/>
  <c r="EN168" i="12"/>
  <c r="EN169" i="12"/>
  <c r="EN161" i="12"/>
  <c r="EN164" i="12"/>
  <c r="EN170" i="12"/>
  <c r="EN174" i="12"/>
  <c r="EN181" i="12"/>
  <c r="EN180" i="12"/>
  <c r="EN172" i="12"/>
  <c r="EN175" i="12"/>
  <c r="EN178" i="12"/>
  <c r="EN171" i="12"/>
  <c r="EN176" i="12"/>
  <c r="EN173" i="12"/>
  <c r="EN182" i="12"/>
  <c r="EN177" i="12"/>
  <c r="EN179" i="12"/>
  <c r="EN183" i="12"/>
  <c r="DJ157" i="12"/>
  <c r="DJ156" i="12"/>
  <c r="DJ155" i="12"/>
  <c r="DJ154" i="12"/>
  <c r="DJ164" i="12"/>
  <c r="DJ158" i="12"/>
  <c r="DJ159" i="12"/>
  <c r="DJ160" i="12"/>
  <c r="DJ162" i="12"/>
  <c r="DJ171" i="12"/>
  <c r="DJ161" i="12"/>
  <c r="DJ163" i="12"/>
  <c r="DJ166" i="12"/>
  <c r="DJ167" i="12"/>
  <c r="DJ170" i="12"/>
  <c r="DJ168" i="12"/>
  <c r="DJ169" i="12"/>
  <c r="DJ165" i="12"/>
  <c r="DJ176" i="12"/>
  <c r="DJ173" i="12"/>
  <c r="DJ174" i="12"/>
  <c r="DJ178" i="12"/>
  <c r="DJ180" i="12"/>
  <c r="DJ177" i="12"/>
  <c r="DJ183" i="12"/>
  <c r="DJ175" i="12"/>
  <c r="DJ179" i="12"/>
  <c r="DJ182" i="12"/>
  <c r="DJ181" i="12"/>
  <c r="DJ172" i="12"/>
  <c r="EA156" i="12"/>
  <c r="EA154" i="12"/>
  <c r="EA155" i="12"/>
  <c r="EA158" i="12"/>
  <c r="EA157" i="12"/>
  <c r="EA165" i="12"/>
  <c r="EA159" i="12"/>
  <c r="EA164" i="12"/>
  <c r="EA167" i="12"/>
  <c r="EA172" i="12"/>
  <c r="EA171" i="12"/>
  <c r="EA168" i="12"/>
  <c r="EA162" i="12"/>
  <c r="EA173" i="12"/>
  <c r="EA160" i="12"/>
  <c r="EA161" i="12"/>
  <c r="EA174" i="12"/>
  <c r="EA177" i="12"/>
  <c r="EA170" i="12"/>
  <c r="EA163" i="12"/>
  <c r="EA178" i="12"/>
  <c r="EA169" i="12"/>
  <c r="EA175" i="12"/>
  <c r="EA181" i="12"/>
  <c r="EA179" i="12"/>
  <c r="EA180" i="12"/>
  <c r="EA183" i="12"/>
  <c r="EA166" i="12"/>
  <c r="EA176" i="12"/>
  <c r="EA182" i="12"/>
  <c r="AK156" i="12"/>
  <c r="AK157" i="12"/>
  <c r="AK160" i="12"/>
  <c r="AK158" i="12"/>
  <c r="AK154" i="12"/>
  <c r="AK155" i="12"/>
  <c r="AK159" i="12"/>
  <c r="AK161" i="12"/>
  <c r="AK163" i="12"/>
  <c r="AK165" i="12"/>
  <c r="AK166" i="12"/>
  <c r="AK164" i="12"/>
  <c r="AK170" i="12"/>
  <c r="AK168" i="12"/>
  <c r="AK175" i="12"/>
  <c r="AK169" i="12"/>
  <c r="AK179" i="12"/>
  <c r="AK172" i="12"/>
  <c r="AK176" i="12"/>
  <c r="AK162" i="12"/>
  <c r="AK171" i="12"/>
  <c r="AK177" i="12"/>
  <c r="AK178" i="12"/>
  <c r="AK183" i="12"/>
  <c r="AK182" i="12"/>
  <c r="AK174" i="12"/>
  <c r="AK180" i="12"/>
  <c r="AK173" i="12"/>
  <c r="AK167" i="12"/>
  <c r="AK181" i="12"/>
  <c r="ET154" i="12"/>
  <c r="ET155" i="12"/>
  <c r="ET156" i="12"/>
  <c r="ET157" i="12"/>
  <c r="ET158" i="12"/>
  <c r="ET161" i="12"/>
  <c r="ET160" i="12"/>
  <c r="ET159" i="12"/>
  <c r="ET162" i="12"/>
  <c r="ET164" i="12"/>
  <c r="ET167" i="12"/>
  <c r="ET163" i="12"/>
  <c r="ET166" i="12"/>
  <c r="ET176" i="12"/>
  <c r="ET172" i="12"/>
  <c r="ET165" i="12"/>
  <c r="ET171" i="12"/>
  <c r="ET170" i="12"/>
  <c r="ET178" i="12"/>
  <c r="ET173" i="12"/>
  <c r="ET177" i="12"/>
  <c r="ET179" i="12"/>
  <c r="ET174" i="12"/>
  <c r="ET180" i="12"/>
  <c r="ET183" i="12"/>
  <c r="ET181" i="12"/>
  <c r="ET169" i="12"/>
  <c r="ET168" i="12"/>
  <c r="ET175" i="12"/>
  <c r="ET182" i="12"/>
  <c r="DK155" i="8"/>
  <c r="DK154" i="8"/>
  <c r="DK160" i="8"/>
  <c r="DK164" i="8"/>
  <c r="DK156" i="8"/>
  <c r="DK159" i="8"/>
  <c r="DK161" i="8"/>
  <c r="DK167" i="8"/>
  <c r="DK158" i="8"/>
  <c r="DK174" i="8"/>
  <c r="DK165" i="8"/>
  <c r="DK173" i="8"/>
  <c r="DK172" i="8"/>
  <c r="DK180" i="8"/>
  <c r="DK157" i="8"/>
  <c r="DK163" i="8"/>
  <c r="DK166" i="8"/>
  <c r="DK171" i="8"/>
  <c r="DK179" i="8"/>
  <c r="DK170" i="8"/>
  <c r="DK178" i="8"/>
  <c r="DK162" i="8"/>
  <c r="DK176" i="8"/>
  <c r="DK168" i="8"/>
  <c r="DK177" i="8"/>
  <c r="DK169" i="8"/>
  <c r="DK182" i="8"/>
  <c r="DK175" i="8"/>
  <c r="DK181" i="8"/>
  <c r="DK183" i="8"/>
  <c r="EV160" i="8"/>
  <c r="EV159" i="8"/>
  <c r="EV157" i="8"/>
  <c r="EV155" i="8"/>
  <c r="EV158" i="8"/>
  <c r="EV163" i="8"/>
  <c r="EV167" i="8"/>
  <c r="EV154" i="8"/>
  <c r="EV165" i="8"/>
  <c r="EV156" i="8"/>
  <c r="EV162" i="8"/>
  <c r="EV164" i="8"/>
  <c r="EV171" i="8"/>
  <c r="EV170" i="8"/>
  <c r="EV178" i="8"/>
  <c r="EV169" i="8"/>
  <c r="EV177" i="8"/>
  <c r="EV176" i="8"/>
  <c r="EV175" i="8"/>
  <c r="EV166" i="8"/>
  <c r="EV173" i="8"/>
  <c r="EV174" i="8"/>
  <c r="EV179" i="8"/>
  <c r="EV182" i="8"/>
  <c r="EV183" i="8"/>
  <c r="EV161" i="8"/>
  <c r="EV168" i="8"/>
  <c r="EV180" i="8"/>
  <c r="EV172" i="8"/>
  <c r="EV181" i="8"/>
  <c r="S155" i="8"/>
  <c r="S154" i="8"/>
  <c r="S160" i="8"/>
  <c r="S164" i="8"/>
  <c r="S158" i="8"/>
  <c r="S161" i="8"/>
  <c r="S157" i="8"/>
  <c r="S163" i="8"/>
  <c r="S156" i="8"/>
  <c r="S168" i="8"/>
  <c r="S159" i="8"/>
  <c r="S167" i="8"/>
  <c r="S165" i="8"/>
  <c r="S174" i="8"/>
  <c r="S173" i="8"/>
  <c r="S162" i="8"/>
  <c r="S172" i="8"/>
  <c r="S180" i="8"/>
  <c r="S171" i="8"/>
  <c r="S179" i="8"/>
  <c r="S170" i="8"/>
  <c r="S178" i="8"/>
  <c r="S166" i="8"/>
  <c r="S176" i="8"/>
  <c r="S177" i="8"/>
  <c r="S183" i="8"/>
  <c r="S169" i="8"/>
  <c r="S175" i="8"/>
  <c r="S181" i="8"/>
  <c r="S182" i="8"/>
  <c r="AU159" i="8"/>
  <c r="AU158" i="8"/>
  <c r="AU156" i="8"/>
  <c r="AU154" i="8"/>
  <c r="AU155" i="8"/>
  <c r="AU160" i="8"/>
  <c r="AU157" i="8"/>
  <c r="AU164" i="8"/>
  <c r="AU166" i="8"/>
  <c r="AU162" i="8"/>
  <c r="AU165" i="8"/>
  <c r="AU161" i="8"/>
  <c r="AU163" i="8"/>
  <c r="AU168" i="8"/>
  <c r="AU170" i="8"/>
  <c r="AU178" i="8"/>
  <c r="AU177" i="8"/>
  <c r="AU176" i="8"/>
  <c r="AU175" i="8"/>
  <c r="AU174" i="8"/>
  <c r="AU182" i="8"/>
  <c r="AU167" i="8"/>
  <c r="AU172" i="8"/>
  <c r="AU180" i="8"/>
  <c r="AU173" i="8"/>
  <c r="AU169" i="8"/>
  <c r="AU183" i="8"/>
  <c r="AU179" i="8"/>
  <c r="AU181" i="8"/>
  <c r="AU171" i="8"/>
  <c r="BE160" i="8"/>
  <c r="BE158" i="8"/>
  <c r="BE155" i="8"/>
  <c r="BE163" i="8"/>
  <c r="BE154" i="8"/>
  <c r="BE156" i="8"/>
  <c r="BE168" i="8"/>
  <c r="BE164" i="8"/>
  <c r="BE162" i="8"/>
  <c r="BE166" i="8"/>
  <c r="BE161" i="8"/>
  <c r="BE157" i="8"/>
  <c r="BE165" i="8"/>
  <c r="BE169" i="8"/>
  <c r="BE172" i="8"/>
  <c r="BE171" i="8"/>
  <c r="BE179" i="8"/>
  <c r="BE159" i="8"/>
  <c r="BE167" i="8"/>
  <c r="BE170" i="8"/>
  <c r="BE178" i="8"/>
  <c r="BE177" i="8"/>
  <c r="BE176" i="8"/>
  <c r="BE174" i="8"/>
  <c r="BE182" i="8"/>
  <c r="BE173" i="8"/>
  <c r="BE181" i="8"/>
  <c r="BE183" i="8"/>
  <c r="BE180" i="8"/>
  <c r="BE175" i="8"/>
  <c r="BJ158" i="8"/>
  <c r="BJ157" i="8"/>
  <c r="BJ155" i="8"/>
  <c r="BJ163" i="8"/>
  <c r="BJ154" i="8"/>
  <c r="BJ161" i="8"/>
  <c r="BJ162" i="8"/>
  <c r="BJ159" i="8"/>
  <c r="BJ165" i="8"/>
  <c r="BJ160" i="8"/>
  <c r="BJ167" i="8"/>
  <c r="BJ164" i="8"/>
  <c r="BJ168" i="8"/>
  <c r="BJ177" i="8"/>
  <c r="BJ176" i="8"/>
  <c r="BJ175" i="8"/>
  <c r="BJ156" i="8"/>
  <c r="BJ174" i="8"/>
  <c r="BJ169" i="8"/>
  <c r="BJ173" i="8"/>
  <c r="BJ181" i="8"/>
  <c r="BJ166" i="8"/>
  <c r="BJ171" i="8"/>
  <c r="BJ179" i="8"/>
  <c r="BJ180" i="8"/>
  <c r="BJ183" i="8"/>
  <c r="BJ178" i="8"/>
  <c r="BJ170" i="8"/>
  <c r="BJ182" i="8"/>
  <c r="BJ172" i="8"/>
  <c r="AG161" i="8"/>
  <c r="AG160" i="8"/>
  <c r="AG158" i="8"/>
  <c r="AG155" i="8"/>
  <c r="AG154" i="8"/>
  <c r="AG159" i="8"/>
  <c r="AG162" i="8"/>
  <c r="AG165" i="8"/>
  <c r="AG168" i="8"/>
  <c r="AG166" i="8"/>
  <c r="AG163" i="8"/>
  <c r="AG164" i="8"/>
  <c r="AG156" i="8"/>
  <c r="AG172" i="8"/>
  <c r="AG171" i="8"/>
  <c r="AG179" i="8"/>
  <c r="AG170" i="8"/>
  <c r="AG178" i="8"/>
  <c r="AG169" i="8"/>
  <c r="AG177" i="8"/>
  <c r="AG157" i="8"/>
  <c r="AG176" i="8"/>
  <c r="AG167" i="8"/>
  <c r="AG174" i="8"/>
  <c r="AG175" i="8"/>
  <c r="AG180" i="8"/>
  <c r="AG182" i="8"/>
  <c r="AG181" i="8"/>
  <c r="AG173" i="8"/>
  <c r="AG183" i="8"/>
  <c r="BI157" i="8"/>
  <c r="BI156" i="8"/>
  <c r="BI154" i="8"/>
  <c r="BI162" i="8"/>
  <c r="BI155" i="8"/>
  <c r="BI160" i="8"/>
  <c r="BI158" i="8"/>
  <c r="BI165" i="8"/>
  <c r="BI163" i="8"/>
  <c r="BI169" i="8"/>
  <c r="BI164" i="8"/>
  <c r="BI166" i="8"/>
  <c r="BI176" i="8"/>
  <c r="BI175" i="8"/>
  <c r="BI174" i="8"/>
  <c r="BI159" i="8"/>
  <c r="BI173" i="8"/>
  <c r="BI181" i="8"/>
  <c r="BI167" i="8"/>
  <c r="BI172" i="8"/>
  <c r="BI180" i="8"/>
  <c r="BI161" i="8"/>
  <c r="BI170" i="8"/>
  <c r="BI178" i="8"/>
  <c r="BI183" i="8"/>
  <c r="BI171" i="8"/>
  <c r="BI168" i="8"/>
  <c r="BI179" i="8"/>
  <c r="BI177" i="8"/>
  <c r="BI182" i="8"/>
  <c r="AF160" i="8"/>
  <c r="AF159" i="8"/>
  <c r="AF157" i="8"/>
  <c r="AF155" i="8"/>
  <c r="AF154" i="8"/>
  <c r="AF158" i="8"/>
  <c r="AF156" i="8"/>
  <c r="AF167" i="8"/>
  <c r="AF166" i="8"/>
  <c r="AF163" i="8"/>
  <c r="AF164" i="8"/>
  <c r="AF171" i="8"/>
  <c r="AF168" i="8"/>
  <c r="AF170" i="8"/>
  <c r="AF178" i="8"/>
  <c r="AF169" i="8"/>
  <c r="AF177" i="8"/>
  <c r="AF161" i="8"/>
  <c r="AF165" i="8"/>
  <c r="AF176" i="8"/>
  <c r="AF175" i="8"/>
  <c r="AF183" i="8"/>
  <c r="AF162" i="8"/>
  <c r="AF173" i="8"/>
  <c r="AF181" i="8"/>
  <c r="AF172" i="8"/>
  <c r="AF179" i="8"/>
  <c r="AF180" i="8"/>
  <c r="AF182" i="8"/>
  <c r="AF174" i="8"/>
  <c r="DT156" i="8"/>
  <c r="DT155" i="8"/>
  <c r="DT161" i="8"/>
  <c r="DT154" i="8"/>
  <c r="DT158" i="8"/>
  <c r="DT157" i="8"/>
  <c r="DT160" i="8"/>
  <c r="DT164" i="8"/>
  <c r="DT168" i="8"/>
  <c r="DT159" i="8"/>
  <c r="DT162" i="8"/>
  <c r="DT165" i="8"/>
  <c r="DT166" i="8"/>
  <c r="DT175" i="8"/>
  <c r="DT174" i="8"/>
  <c r="DT173" i="8"/>
  <c r="DT167" i="8"/>
  <c r="DT172" i="8"/>
  <c r="DT180" i="8"/>
  <c r="DT171" i="8"/>
  <c r="DT179" i="8"/>
  <c r="DT163" i="8"/>
  <c r="DT169" i="8"/>
  <c r="DT177" i="8"/>
  <c r="DT178" i="8"/>
  <c r="DT170" i="8"/>
  <c r="DT182" i="8"/>
  <c r="DT176" i="8"/>
  <c r="DT181" i="8"/>
  <c r="DT183" i="8"/>
  <c r="DG159" i="8"/>
  <c r="DG158" i="8"/>
  <c r="DG156" i="8"/>
  <c r="DG155" i="8"/>
  <c r="DG160" i="8"/>
  <c r="DG154" i="8"/>
  <c r="DG157" i="8"/>
  <c r="DG161" i="8"/>
  <c r="DG164" i="8"/>
  <c r="DG166" i="8"/>
  <c r="DG165" i="8"/>
  <c r="DG162" i="8"/>
  <c r="DG163" i="8"/>
  <c r="DG170" i="8"/>
  <c r="DG178" i="8"/>
  <c r="DG169" i="8"/>
  <c r="DG177" i="8"/>
  <c r="DG176" i="8"/>
  <c r="DG168" i="8"/>
  <c r="DG175" i="8"/>
  <c r="DG174" i="8"/>
  <c r="DG182" i="8"/>
  <c r="DG167" i="8"/>
  <c r="DG172" i="8"/>
  <c r="DG180" i="8"/>
  <c r="DG173" i="8"/>
  <c r="DG181" i="8"/>
  <c r="DG183" i="8"/>
  <c r="DG179" i="8"/>
  <c r="DG171" i="8"/>
  <c r="DZ154" i="8"/>
  <c r="DZ159" i="8"/>
  <c r="DZ158" i="8"/>
  <c r="DZ157" i="8"/>
  <c r="DZ161" i="8"/>
  <c r="DZ163" i="8"/>
  <c r="DZ155" i="8"/>
  <c r="DZ164" i="8"/>
  <c r="DZ162" i="8"/>
  <c r="DZ167" i="8"/>
  <c r="DZ166" i="8"/>
  <c r="DZ156" i="8"/>
  <c r="DZ160" i="8"/>
  <c r="DZ173" i="8"/>
  <c r="DZ172" i="8"/>
  <c r="DZ171" i="8"/>
  <c r="DZ179" i="8"/>
  <c r="DZ170" i="8"/>
  <c r="DZ178" i="8"/>
  <c r="DZ168" i="8"/>
  <c r="DZ169" i="8"/>
  <c r="DZ177" i="8"/>
  <c r="DZ165" i="8"/>
  <c r="DZ175" i="8"/>
  <c r="DZ182" i="8"/>
  <c r="DZ180" i="8"/>
  <c r="DZ174" i="8"/>
  <c r="DZ181" i="8"/>
  <c r="DZ183" i="8"/>
  <c r="DZ176" i="8"/>
  <c r="ET158" i="8"/>
  <c r="ET157" i="8"/>
  <c r="ET155" i="8"/>
  <c r="ET156" i="8"/>
  <c r="ET160" i="8"/>
  <c r="ET154" i="8"/>
  <c r="ET165" i="8"/>
  <c r="ET159" i="8"/>
  <c r="ET162" i="8"/>
  <c r="ET164" i="8"/>
  <c r="ET163" i="8"/>
  <c r="ET167" i="8"/>
  <c r="ET169" i="8"/>
  <c r="ET177" i="8"/>
  <c r="ET176" i="8"/>
  <c r="ET175" i="8"/>
  <c r="ET174" i="8"/>
  <c r="ET173" i="8"/>
  <c r="ET181" i="8"/>
  <c r="ET166" i="8"/>
  <c r="ET168" i="8"/>
  <c r="ET161" i="8"/>
  <c r="ET171" i="8"/>
  <c r="ET179" i="8"/>
  <c r="ET183" i="8"/>
  <c r="ET170" i="8"/>
  <c r="ET182" i="8"/>
  <c r="ET178" i="8"/>
  <c r="ET180" i="8"/>
  <c r="ET172" i="8"/>
  <c r="DQ160" i="8"/>
  <c r="DQ158" i="8"/>
  <c r="DQ155" i="8"/>
  <c r="DQ154" i="8"/>
  <c r="DQ161" i="8"/>
  <c r="DQ156" i="8"/>
  <c r="DQ157" i="8"/>
  <c r="DQ164" i="8"/>
  <c r="DQ166" i="8"/>
  <c r="DQ159" i="8"/>
  <c r="DQ162" i="8"/>
  <c r="DQ165" i="8"/>
  <c r="DQ172" i="8"/>
  <c r="DQ171" i="8"/>
  <c r="DQ167" i="8"/>
  <c r="DQ170" i="8"/>
  <c r="DQ178" i="8"/>
  <c r="DQ169" i="8"/>
  <c r="DQ177" i="8"/>
  <c r="DQ163" i="8"/>
  <c r="DQ168" i="8"/>
  <c r="DQ176" i="8"/>
  <c r="DQ174" i="8"/>
  <c r="DQ182" i="8"/>
  <c r="DQ179" i="8"/>
  <c r="DQ173" i="8"/>
  <c r="DQ181" i="8"/>
  <c r="DQ183" i="8"/>
  <c r="DQ180" i="8"/>
  <c r="DQ175" i="8"/>
  <c r="ES157" i="8"/>
  <c r="ES156" i="8"/>
  <c r="ES154" i="8"/>
  <c r="ES162" i="8"/>
  <c r="ES155" i="8"/>
  <c r="ES161" i="8"/>
  <c r="ES159" i="8"/>
  <c r="ES164" i="8"/>
  <c r="ES158" i="8"/>
  <c r="ES166" i="8"/>
  <c r="ES167" i="8"/>
  <c r="ES176" i="8"/>
  <c r="ES175" i="8"/>
  <c r="ES163" i="8"/>
  <c r="ES174" i="8"/>
  <c r="ES173" i="8"/>
  <c r="ES168" i="8"/>
  <c r="ES172" i="8"/>
  <c r="ES180" i="8"/>
  <c r="ES165" i="8"/>
  <c r="ES170" i="8"/>
  <c r="ES178" i="8"/>
  <c r="ES179" i="8"/>
  <c r="ES183" i="8"/>
  <c r="ES160" i="8"/>
  <c r="ES182" i="8"/>
  <c r="ES177" i="8"/>
  <c r="ES169" i="8"/>
  <c r="ES181" i="8"/>
  <c r="ES171" i="8"/>
  <c r="DP160" i="8"/>
  <c r="DP159" i="8"/>
  <c r="DP157" i="8"/>
  <c r="DP154" i="8"/>
  <c r="DP158" i="8"/>
  <c r="DP164" i="8"/>
  <c r="DP167" i="8"/>
  <c r="DP156" i="8"/>
  <c r="DP162" i="8"/>
  <c r="DP165" i="8"/>
  <c r="DP163" i="8"/>
  <c r="DP171" i="8"/>
  <c r="DP161" i="8"/>
  <c r="DP170" i="8"/>
  <c r="DP178" i="8"/>
  <c r="DP169" i="8"/>
  <c r="DP177" i="8"/>
  <c r="DP168" i="8"/>
  <c r="DP176" i="8"/>
  <c r="DP155" i="8"/>
  <c r="DP175" i="8"/>
  <c r="DP183" i="8"/>
  <c r="DP166" i="8"/>
  <c r="DP173" i="8"/>
  <c r="DP174" i="8"/>
  <c r="DP179" i="8"/>
  <c r="DP181" i="8"/>
  <c r="DP180" i="8"/>
  <c r="DP172" i="8"/>
  <c r="DP182" i="8"/>
  <c r="ER156" i="8"/>
  <c r="ER155" i="8"/>
  <c r="ER161" i="8"/>
  <c r="ER154" i="8"/>
  <c r="ER159" i="8"/>
  <c r="ER157" i="8"/>
  <c r="ER162" i="8"/>
  <c r="ER164" i="8"/>
  <c r="ER158" i="8"/>
  <c r="ER168" i="8"/>
  <c r="ER163" i="8"/>
  <c r="ER160" i="8"/>
  <c r="ER165" i="8"/>
  <c r="ER175" i="8"/>
  <c r="ER174" i="8"/>
  <c r="ER173" i="8"/>
  <c r="ER172" i="8"/>
  <c r="ER180" i="8"/>
  <c r="ER166" i="8"/>
  <c r="ER171" i="8"/>
  <c r="ER179" i="8"/>
  <c r="ER169" i="8"/>
  <c r="ER177" i="8"/>
  <c r="ER182" i="8"/>
  <c r="ER170" i="8"/>
  <c r="ER178" i="8"/>
  <c r="ER176" i="8"/>
  <c r="ER181" i="8"/>
  <c r="ER167" i="8"/>
  <c r="ER183" i="8"/>
  <c r="EE159" i="8"/>
  <c r="EE158" i="8"/>
  <c r="EE156" i="8"/>
  <c r="EE155" i="8"/>
  <c r="EE154" i="8"/>
  <c r="EE162" i="8"/>
  <c r="EE166" i="8"/>
  <c r="EE160" i="8"/>
  <c r="EE163" i="8"/>
  <c r="EE165" i="8"/>
  <c r="EE161" i="8"/>
  <c r="EE164" i="8"/>
  <c r="EE168" i="8"/>
  <c r="EE170" i="8"/>
  <c r="EE167" i="8"/>
  <c r="EE169" i="8"/>
  <c r="EE177" i="8"/>
  <c r="EE176" i="8"/>
  <c r="EE175" i="8"/>
  <c r="EE157" i="8"/>
  <c r="EE174" i="8"/>
  <c r="EE182" i="8"/>
  <c r="EE172" i="8"/>
  <c r="EE180" i="8"/>
  <c r="EE181" i="8"/>
  <c r="EE179" i="8"/>
  <c r="EE183" i="8"/>
  <c r="EE171" i="8"/>
  <c r="EE178" i="8"/>
  <c r="EE173" i="8"/>
  <c r="EX154" i="8"/>
  <c r="EX159" i="8"/>
  <c r="EX163" i="8"/>
  <c r="EX156" i="8"/>
  <c r="EX160" i="8"/>
  <c r="EX161" i="8"/>
  <c r="EX167" i="8"/>
  <c r="EX157" i="8"/>
  <c r="EX158" i="8"/>
  <c r="EX166" i="8"/>
  <c r="EX162" i="8"/>
  <c r="EX164" i="8"/>
  <c r="EX173" i="8"/>
  <c r="EX168" i="8"/>
  <c r="EX172" i="8"/>
  <c r="EX171" i="8"/>
  <c r="EX179" i="8"/>
  <c r="EX170" i="8"/>
  <c r="EX178" i="8"/>
  <c r="EX169" i="8"/>
  <c r="EX177" i="8"/>
  <c r="EX155" i="8"/>
  <c r="EX175" i="8"/>
  <c r="EX181" i="8"/>
  <c r="EX174" i="8"/>
  <c r="EX165" i="8"/>
  <c r="EX176" i="8"/>
  <c r="EX182" i="8"/>
  <c r="EX183" i="8"/>
  <c r="EX180" i="8"/>
  <c r="DF158" i="8"/>
  <c r="DF157" i="8"/>
  <c r="DF155" i="8"/>
  <c r="DF154" i="8"/>
  <c r="DF165" i="8"/>
  <c r="DF162" i="8"/>
  <c r="DF163" i="8"/>
  <c r="DF156" i="8"/>
  <c r="DF159" i="8"/>
  <c r="DF167" i="8"/>
  <c r="DF169" i="8"/>
  <c r="DF177" i="8"/>
  <c r="DF166" i="8"/>
  <c r="DF176" i="8"/>
  <c r="DF160" i="8"/>
  <c r="DF168" i="8"/>
  <c r="DF175" i="8"/>
  <c r="DF164" i="8"/>
  <c r="DF174" i="8"/>
  <c r="DF173" i="8"/>
  <c r="DF181" i="8"/>
  <c r="DF171" i="8"/>
  <c r="DF179" i="8"/>
  <c r="DF170" i="8"/>
  <c r="DF180" i="8"/>
  <c r="DF161" i="8"/>
  <c r="DF172" i="8"/>
  <c r="DF183" i="8"/>
  <c r="DF178" i="8"/>
  <c r="DF182" i="8"/>
  <c r="CC160" i="8"/>
  <c r="CC158" i="8"/>
  <c r="CC154" i="8"/>
  <c r="CC157" i="8"/>
  <c r="CC159" i="8"/>
  <c r="CC163" i="8"/>
  <c r="CC166" i="8"/>
  <c r="CC161" i="8"/>
  <c r="CC165" i="8"/>
  <c r="CC155" i="8"/>
  <c r="CC162" i="8"/>
  <c r="CC164" i="8"/>
  <c r="CC172" i="8"/>
  <c r="CC168" i="8"/>
  <c r="CC171" i="8"/>
  <c r="CC179" i="8"/>
  <c r="CC170" i="8"/>
  <c r="CC178" i="8"/>
  <c r="CC177" i="8"/>
  <c r="CC156" i="8"/>
  <c r="CC176" i="8"/>
  <c r="CC167" i="8"/>
  <c r="CC174" i="8"/>
  <c r="CC183" i="8"/>
  <c r="CC173" i="8"/>
  <c r="CC180" i="8"/>
  <c r="CC169" i="8"/>
  <c r="CC181" i="8"/>
  <c r="CC175" i="8"/>
  <c r="CC182" i="8"/>
  <c r="DE157" i="8"/>
  <c r="DE156" i="8"/>
  <c r="DE154" i="8"/>
  <c r="DE162" i="8"/>
  <c r="DE155" i="8"/>
  <c r="DE159" i="8"/>
  <c r="DE158" i="8"/>
  <c r="DE163" i="8"/>
  <c r="DE160" i="8"/>
  <c r="DE161" i="8"/>
  <c r="DE164" i="8"/>
  <c r="DE166" i="8"/>
  <c r="DE176" i="8"/>
  <c r="DE168" i="8"/>
  <c r="DE175" i="8"/>
  <c r="DE174" i="8"/>
  <c r="DE173" i="8"/>
  <c r="DE167" i="8"/>
  <c r="DE172" i="8"/>
  <c r="DE180" i="8"/>
  <c r="DE170" i="8"/>
  <c r="DE178" i="8"/>
  <c r="DE177" i="8"/>
  <c r="DE169" i="8"/>
  <c r="DE181" i="8"/>
  <c r="DE183" i="8"/>
  <c r="DE165" i="8"/>
  <c r="DE179" i="8"/>
  <c r="DE171" i="8"/>
  <c r="DE182" i="8"/>
  <c r="CB160" i="8"/>
  <c r="CB159" i="8"/>
  <c r="CB157" i="8"/>
  <c r="CB154" i="8"/>
  <c r="CB162" i="8"/>
  <c r="CB155" i="8"/>
  <c r="CB167" i="8"/>
  <c r="CB163" i="8"/>
  <c r="CB166" i="8"/>
  <c r="CB161" i="8"/>
  <c r="CB165" i="8"/>
  <c r="CB156" i="8"/>
  <c r="CB158" i="8"/>
  <c r="CB168" i="8"/>
  <c r="CB171" i="8"/>
  <c r="CB170" i="8"/>
  <c r="CB178" i="8"/>
  <c r="CB177" i="8"/>
  <c r="CB176" i="8"/>
  <c r="CB164" i="8"/>
  <c r="CB169" i="8"/>
  <c r="CB175" i="8"/>
  <c r="CB183" i="8"/>
  <c r="CB173" i="8"/>
  <c r="CB180" i="8"/>
  <c r="CB179" i="8"/>
  <c r="CB181" i="8"/>
  <c r="CB172" i="8"/>
  <c r="CB182" i="8"/>
  <c r="CB174" i="8"/>
  <c r="D3" i="8"/>
  <c r="D156" i="8"/>
  <c r="D155" i="8"/>
  <c r="D161" i="8"/>
  <c r="D158" i="8"/>
  <c r="D165" i="8"/>
  <c r="D154" i="8"/>
  <c r="D160" i="8"/>
  <c r="D162" i="8"/>
  <c r="D164" i="8"/>
  <c r="D168" i="8"/>
  <c r="D157" i="8"/>
  <c r="D159" i="8"/>
  <c r="D166" i="8"/>
  <c r="D175" i="8"/>
  <c r="D174" i="8"/>
  <c r="D169" i="8"/>
  <c r="D173" i="8"/>
  <c r="D181" i="8"/>
  <c r="D172" i="8"/>
  <c r="D180" i="8"/>
  <c r="D163" i="8"/>
  <c r="D171" i="8"/>
  <c r="D179" i="8"/>
  <c r="D177" i="8"/>
  <c r="D176" i="8"/>
  <c r="D182" i="8"/>
  <c r="D178" i="8"/>
  <c r="D167" i="8"/>
  <c r="D170" i="8"/>
  <c r="D183" i="8"/>
  <c r="BC155" i="12"/>
  <c r="BC154" i="12"/>
  <c r="BC157" i="12"/>
  <c r="BC162" i="12"/>
  <c r="BC161" i="12"/>
  <c r="BC158" i="12"/>
  <c r="BC159" i="12"/>
  <c r="BC156" i="12"/>
  <c r="BC163" i="12"/>
  <c r="BC166" i="12"/>
  <c r="BC164" i="12"/>
  <c r="BC165" i="12"/>
  <c r="BC177" i="12"/>
  <c r="BC168" i="12"/>
  <c r="BC171" i="12"/>
  <c r="BC170" i="12"/>
  <c r="BC173" i="12"/>
  <c r="BC175" i="12"/>
  <c r="BC172" i="12"/>
  <c r="BC167" i="12"/>
  <c r="BC174" i="12"/>
  <c r="BC179" i="12"/>
  <c r="BC176" i="12"/>
  <c r="BC160" i="12"/>
  <c r="BC183" i="12"/>
  <c r="BC169" i="12"/>
  <c r="BC178" i="12"/>
  <c r="BC180" i="12"/>
  <c r="BC182" i="12"/>
  <c r="BC181" i="12"/>
  <c r="DO155" i="12"/>
  <c r="DO154" i="12"/>
  <c r="DO157" i="12"/>
  <c r="DO158" i="12"/>
  <c r="DO162" i="12"/>
  <c r="DO161" i="12"/>
  <c r="DO156" i="12"/>
  <c r="DO159" i="12"/>
  <c r="DO163" i="12"/>
  <c r="DO166" i="12"/>
  <c r="DO165" i="12"/>
  <c r="DO164" i="12"/>
  <c r="DO160" i="12"/>
  <c r="DO167" i="12"/>
  <c r="DO170" i="12"/>
  <c r="DO171" i="12"/>
  <c r="DO173" i="12"/>
  <c r="DO175" i="12"/>
  <c r="DO168" i="12"/>
  <c r="DO172" i="12"/>
  <c r="DO180" i="12"/>
  <c r="DO177" i="12"/>
  <c r="DO179" i="12"/>
  <c r="DO169" i="12"/>
  <c r="DO176" i="12"/>
  <c r="DO178" i="12"/>
  <c r="DO181" i="12"/>
  <c r="DO174" i="12"/>
  <c r="DO182" i="12"/>
  <c r="DO183" i="12"/>
  <c r="AN156" i="12"/>
  <c r="AN155" i="12"/>
  <c r="AN154" i="12"/>
  <c r="AN157" i="12"/>
  <c r="AN163" i="12"/>
  <c r="AN160" i="12"/>
  <c r="AN162" i="12"/>
  <c r="AN158" i="12"/>
  <c r="AN167" i="12"/>
  <c r="AN169" i="12"/>
  <c r="AN161" i="12"/>
  <c r="AN165" i="12"/>
  <c r="AN166" i="12"/>
  <c r="AN168" i="12"/>
  <c r="AN172" i="12"/>
  <c r="AN164" i="12"/>
  <c r="AN174" i="12"/>
  <c r="AN159" i="12"/>
  <c r="AN171" i="12"/>
  <c r="AN178" i="12"/>
  <c r="AN180" i="12"/>
  <c r="AN181" i="12"/>
  <c r="AN170" i="12"/>
  <c r="AN176" i="12"/>
  <c r="AN179" i="12"/>
  <c r="AN173" i="12"/>
  <c r="AN175" i="12"/>
  <c r="AN177" i="12"/>
  <c r="AN183" i="12"/>
  <c r="AN182" i="12"/>
  <c r="CZ156" i="12"/>
  <c r="CZ155" i="12"/>
  <c r="CZ154" i="12"/>
  <c r="CZ157" i="12"/>
  <c r="CZ163" i="12"/>
  <c r="CZ162" i="12"/>
  <c r="CZ160" i="12"/>
  <c r="CZ161" i="12"/>
  <c r="CZ167" i="12"/>
  <c r="CZ164" i="12"/>
  <c r="CZ159" i="12"/>
  <c r="CZ169" i="12"/>
  <c r="CZ165" i="12"/>
  <c r="CZ172" i="12"/>
  <c r="CZ166" i="12"/>
  <c r="CZ174" i="12"/>
  <c r="CZ170" i="12"/>
  <c r="CZ173" i="12"/>
  <c r="CZ178" i="12"/>
  <c r="CZ181" i="12"/>
  <c r="CZ175" i="12"/>
  <c r="CZ180" i="12"/>
  <c r="CZ158" i="12"/>
  <c r="CZ176" i="12"/>
  <c r="CZ179" i="12"/>
  <c r="CZ168" i="12"/>
  <c r="CZ171" i="12"/>
  <c r="CZ182" i="12"/>
  <c r="CZ183" i="12"/>
  <c r="CZ177" i="12"/>
  <c r="Y157" i="12"/>
  <c r="Y156" i="12"/>
  <c r="Y155" i="12"/>
  <c r="Y154" i="12"/>
  <c r="Y158" i="12"/>
  <c r="Y164" i="12"/>
  <c r="Y163" i="12"/>
  <c r="Y159" i="12"/>
  <c r="Y161" i="12"/>
  <c r="Y160" i="12"/>
  <c r="Y162" i="12"/>
  <c r="Y168" i="12"/>
  <c r="Y165" i="12"/>
  <c r="Y166" i="12"/>
  <c r="Y170" i="12"/>
  <c r="Y169" i="12"/>
  <c r="Y171" i="12"/>
  <c r="Y175" i="12"/>
  <c r="Y174" i="12"/>
  <c r="Y167" i="12"/>
  <c r="Y173" i="12"/>
  <c r="Y176" i="12"/>
  <c r="Y182" i="12"/>
  <c r="Y181" i="12"/>
  <c r="Y177" i="12"/>
  <c r="Y178" i="12"/>
  <c r="Y180" i="12"/>
  <c r="Y172" i="12"/>
  <c r="Y183" i="12"/>
  <c r="Y179" i="12"/>
  <c r="CK156" i="12"/>
  <c r="CK155" i="12"/>
  <c r="CK154" i="12"/>
  <c r="CK159" i="12"/>
  <c r="CK164" i="12"/>
  <c r="CK163" i="12"/>
  <c r="CK158" i="12"/>
  <c r="CK157" i="12"/>
  <c r="CK161" i="12"/>
  <c r="CK162" i="12"/>
  <c r="CK165" i="12"/>
  <c r="CK168" i="12"/>
  <c r="CK166" i="12"/>
  <c r="CK170" i="12"/>
  <c r="CK169" i="12"/>
  <c r="CK160" i="12"/>
  <c r="CK171" i="12"/>
  <c r="CK175" i="12"/>
  <c r="CK174" i="12"/>
  <c r="CK182" i="12"/>
  <c r="CK177" i="12"/>
  <c r="CK181" i="12"/>
  <c r="CK176" i="12"/>
  <c r="CK178" i="12"/>
  <c r="CK180" i="12"/>
  <c r="CK172" i="12"/>
  <c r="CK173" i="12"/>
  <c r="CK179" i="12"/>
  <c r="CK167" i="12"/>
  <c r="CK183" i="12"/>
  <c r="J157" i="12"/>
  <c r="J156" i="12"/>
  <c r="J155" i="12"/>
  <c r="J154" i="12"/>
  <c r="J159" i="12"/>
  <c r="J165" i="12"/>
  <c r="J164" i="12"/>
  <c r="J158" i="12"/>
  <c r="J162" i="12"/>
  <c r="J163" i="12"/>
  <c r="J169" i="12"/>
  <c r="J160" i="12"/>
  <c r="J161" i="12"/>
  <c r="J171" i="12"/>
  <c r="J170" i="12"/>
  <c r="J167" i="12"/>
  <c r="J168" i="12"/>
  <c r="J172" i="12"/>
  <c r="J173" i="12"/>
  <c r="J176" i="12"/>
  <c r="J183" i="12"/>
  <c r="J166" i="12"/>
  <c r="J177" i="12"/>
  <c r="J179" i="12"/>
  <c r="J175" i="12"/>
  <c r="J178" i="12"/>
  <c r="J181" i="12"/>
  <c r="J180" i="12"/>
  <c r="J174" i="12"/>
  <c r="J182" i="12"/>
  <c r="BV157" i="12"/>
  <c r="BV156" i="12"/>
  <c r="BV155" i="12"/>
  <c r="BV154" i="12"/>
  <c r="BV158" i="12"/>
  <c r="BV164" i="12"/>
  <c r="BV159" i="12"/>
  <c r="BV163" i="12"/>
  <c r="BV171" i="12"/>
  <c r="BV170" i="12"/>
  <c r="BV161" i="12"/>
  <c r="BV162" i="12"/>
  <c r="BV160" i="12"/>
  <c r="BV165" i="12"/>
  <c r="BV168" i="12"/>
  <c r="BV172" i="12"/>
  <c r="BV176" i="12"/>
  <c r="BV169" i="12"/>
  <c r="BV166" i="12"/>
  <c r="BV175" i="12"/>
  <c r="BV183" i="12"/>
  <c r="BV167" i="12"/>
  <c r="BV174" i="12"/>
  <c r="BV181" i="12"/>
  <c r="BV179" i="12"/>
  <c r="BV173" i="12"/>
  <c r="BV180" i="12"/>
  <c r="BV182" i="12"/>
  <c r="BV177" i="12"/>
  <c r="BV178" i="12"/>
  <c r="EH157" i="12"/>
  <c r="EH156" i="12"/>
  <c r="EH155" i="12"/>
  <c r="EH154" i="12"/>
  <c r="EH158" i="12"/>
  <c r="EH164" i="12"/>
  <c r="EH159" i="12"/>
  <c r="EH163" i="12"/>
  <c r="EH160" i="12"/>
  <c r="EH161" i="12"/>
  <c r="EH162" i="12"/>
  <c r="EH171" i="12"/>
  <c r="EH170" i="12"/>
  <c r="EH165" i="12"/>
  <c r="EH172" i="12"/>
  <c r="EH167" i="12"/>
  <c r="EH176" i="12"/>
  <c r="EH168" i="12"/>
  <c r="EH166" i="12"/>
  <c r="EH169" i="12"/>
  <c r="EH177" i="12"/>
  <c r="EH180" i="12"/>
  <c r="EH173" i="12"/>
  <c r="EH179" i="12"/>
  <c r="EH183" i="12"/>
  <c r="EH174" i="12"/>
  <c r="EH175" i="12"/>
  <c r="EH178" i="12"/>
  <c r="EH182" i="12"/>
  <c r="EH181" i="12"/>
  <c r="AA158" i="12"/>
  <c r="AA156" i="12"/>
  <c r="AA154" i="12"/>
  <c r="AA157" i="12"/>
  <c r="AA155" i="12"/>
  <c r="AA165" i="12"/>
  <c r="AA164" i="12"/>
  <c r="AA159" i="12"/>
  <c r="AA160" i="12"/>
  <c r="AA162" i="12"/>
  <c r="AA161" i="12"/>
  <c r="AA172" i="12"/>
  <c r="AA168" i="12"/>
  <c r="AA171" i="12"/>
  <c r="AA166" i="12"/>
  <c r="AA163" i="12"/>
  <c r="AA167" i="12"/>
  <c r="AA170" i="12"/>
  <c r="AA177" i="12"/>
  <c r="AA169" i="12"/>
  <c r="AA173" i="12"/>
  <c r="AA174" i="12"/>
  <c r="AA176" i="12"/>
  <c r="AA179" i="12"/>
  <c r="AA181" i="12"/>
  <c r="AA175" i="12"/>
  <c r="AA180" i="12"/>
  <c r="AA182" i="12"/>
  <c r="AA183" i="12"/>
  <c r="AA178" i="12"/>
  <c r="CM156" i="12"/>
  <c r="CM154" i="12"/>
  <c r="CM158" i="12"/>
  <c r="CM155" i="12"/>
  <c r="CM165" i="12"/>
  <c r="CM159" i="12"/>
  <c r="CM157" i="12"/>
  <c r="CM161" i="12"/>
  <c r="CM164" i="12"/>
  <c r="CM162" i="12"/>
  <c r="CM166" i="12"/>
  <c r="CM172" i="12"/>
  <c r="CM168" i="12"/>
  <c r="CM171" i="12"/>
  <c r="CM163" i="12"/>
  <c r="CM167" i="12"/>
  <c r="CM173" i="12"/>
  <c r="CM170" i="12"/>
  <c r="CM169" i="12"/>
  <c r="CM174" i="12"/>
  <c r="CM175" i="12"/>
  <c r="CM179" i="12"/>
  <c r="CM176" i="12"/>
  <c r="CM177" i="12"/>
  <c r="CM181" i="12"/>
  <c r="CM160" i="12"/>
  <c r="CM183" i="12"/>
  <c r="CM178" i="12"/>
  <c r="CM182" i="12"/>
  <c r="CM180" i="12"/>
  <c r="L155" i="12"/>
  <c r="L159" i="12"/>
  <c r="L154" i="12"/>
  <c r="L160" i="12"/>
  <c r="L166" i="12"/>
  <c r="L158" i="12"/>
  <c r="L156" i="12"/>
  <c r="L162" i="12"/>
  <c r="L157" i="12"/>
  <c r="L163" i="12"/>
  <c r="L167" i="12"/>
  <c r="L169" i="12"/>
  <c r="L173" i="12"/>
  <c r="L164" i="12"/>
  <c r="L172" i="12"/>
  <c r="L168" i="12"/>
  <c r="L161" i="12"/>
  <c r="L165" i="12"/>
  <c r="L174" i="12"/>
  <c r="L175" i="12"/>
  <c r="L178" i="12"/>
  <c r="L180" i="12"/>
  <c r="L170" i="12"/>
  <c r="L177" i="12"/>
  <c r="L171" i="12"/>
  <c r="L182" i="12"/>
  <c r="L179" i="12"/>
  <c r="L181" i="12"/>
  <c r="L176" i="12"/>
  <c r="L183" i="12"/>
  <c r="BX155" i="12"/>
  <c r="BX159" i="12"/>
  <c r="BX157" i="12"/>
  <c r="BX154" i="12"/>
  <c r="BX158" i="12"/>
  <c r="BX156" i="12"/>
  <c r="BX160" i="12"/>
  <c r="BX161" i="12"/>
  <c r="BX162" i="12"/>
  <c r="BX167" i="12"/>
  <c r="BX164" i="12"/>
  <c r="BX172" i="12"/>
  <c r="BX163" i="12"/>
  <c r="BX168" i="12"/>
  <c r="BX169" i="12"/>
  <c r="BX165" i="12"/>
  <c r="BX166" i="12"/>
  <c r="BX174" i="12"/>
  <c r="BX171" i="12"/>
  <c r="BX175" i="12"/>
  <c r="BX178" i="12"/>
  <c r="BX177" i="12"/>
  <c r="BX180" i="12"/>
  <c r="BX170" i="12"/>
  <c r="BX176" i="12"/>
  <c r="BX182" i="12"/>
  <c r="BX179" i="12"/>
  <c r="BX181" i="12"/>
  <c r="BX183" i="12"/>
  <c r="BX173" i="12"/>
  <c r="EJ155" i="12"/>
  <c r="EJ159" i="12"/>
  <c r="EJ157" i="12"/>
  <c r="EJ154" i="12"/>
  <c r="EJ158" i="12"/>
  <c r="EJ156" i="12"/>
  <c r="EJ160" i="12"/>
  <c r="EJ164" i="12"/>
  <c r="EJ161" i="12"/>
  <c r="EJ162" i="12"/>
  <c r="EJ165" i="12"/>
  <c r="EJ167" i="12"/>
  <c r="EJ163" i="12"/>
  <c r="EJ168" i="12"/>
  <c r="EJ169" i="12"/>
  <c r="EJ166" i="12"/>
  <c r="EJ174" i="12"/>
  <c r="EJ175" i="12"/>
  <c r="EJ178" i="12"/>
  <c r="EJ171" i="12"/>
  <c r="EJ172" i="12"/>
  <c r="EJ176" i="12"/>
  <c r="EJ177" i="12"/>
  <c r="EJ170" i="12"/>
  <c r="EJ179" i="12"/>
  <c r="EJ173" i="12"/>
  <c r="EJ183" i="12"/>
  <c r="EJ182" i="12"/>
  <c r="EJ180" i="12"/>
  <c r="EJ181" i="12"/>
  <c r="BI156" i="12"/>
  <c r="BI160" i="12"/>
  <c r="BI158" i="12"/>
  <c r="BI154" i="12"/>
  <c r="BI155" i="12"/>
  <c r="BI164" i="12"/>
  <c r="BI161" i="12"/>
  <c r="BI163" i="12"/>
  <c r="BI159" i="12"/>
  <c r="BI157" i="12"/>
  <c r="BI170" i="12"/>
  <c r="BI165" i="12"/>
  <c r="BI175" i="12"/>
  <c r="BI173" i="12"/>
  <c r="BI166" i="12"/>
  <c r="BI179" i="12"/>
  <c r="BI167" i="12"/>
  <c r="BI171" i="12"/>
  <c r="BI176" i="12"/>
  <c r="BI169" i="12"/>
  <c r="BI162" i="12"/>
  <c r="BI178" i="12"/>
  <c r="BI172" i="12"/>
  <c r="BI174" i="12"/>
  <c r="BI180" i="12"/>
  <c r="BI177" i="12"/>
  <c r="BI168" i="12"/>
  <c r="BI181" i="12"/>
  <c r="BI182" i="12"/>
  <c r="BI183" i="12"/>
  <c r="DU156" i="12"/>
  <c r="DU158" i="12"/>
  <c r="DU155" i="12"/>
  <c r="DU160" i="12"/>
  <c r="DU154" i="12"/>
  <c r="DU157" i="12"/>
  <c r="DU164" i="12"/>
  <c r="DU162" i="12"/>
  <c r="DU161" i="12"/>
  <c r="DU165" i="12"/>
  <c r="DU159" i="12"/>
  <c r="DU170" i="12"/>
  <c r="DU163" i="12"/>
  <c r="DU171" i="12"/>
  <c r="DU175" i="12"/>
  <c r="DU173" i="12"/>
  <c r="DU166" i="12"/>
  <c r="DU172" i="12"/>
  <c r="DU179" i="12"/>
  <c r="DU169" i="12"/>
  <c r="DU167" i="12"/>
  <c r="DU168" i="12"/>
  <c r="DU176" i="12"/>
  <c r="DU178" i="12"/>
  <c r="DU182" i="12"/>
  <c r="DU183" i="12"/>
  <c r="DU177" i="12"/>
  <c r="DU174" i="12"/>
  <c r="DU180" i="12"/>
  <c r="DU181" i="12"/>
  <c r="AT154" i="12"/>
  <c r="AT157" i="12"/>
  <c r="AT155" i="12"/>
  <c r="AT156" i="12"/>
  <c r="AT159" i="12"/>
  <c r="AT161" i="12"/>
  <c r="AT158" i="12"/>
  <c r="AT160" i="12"/>
  <c r="AT163" i="12"/>
  <c r="AT165" i="12"/>
  <c r="AT162" i="12"/>
  <c r="AT164" i="12"/>
  <c r="AT171" i="12"/>
  <c r="AT169" i="12"/>
  <c r="AT176" i="12"/>
  <c r="AT167" i="12"/>
  <c r="AT166" i="12"/>
  <c r="AT174" i="12"/>
  <c r="AT180" i="12"/>
  <c r="AT170" i="12"/>
  <c r="AT173" i="12"/>
  <c r="AT175" i="12"/>
  <c r="AT177" i="12"/>
  <c r="AT179" i="12"/>
  <c r="AT168" i="12"/>
  <c r="AT182" i="12"/>
  <c r="AT183" i="12"/>
  <c r="AT181" i="12"/>
  <c r="AT172" i="12"/>
  <c r="AT178" i="12"/>
  <c r="DF154" i="12"/>
  <c r="DF157" i="12"/>
  <c r="DF155" i="12"/>
  <c r="DF156" i="12"/>
  <c r="DF161" i="12"/>
  <c r="DF158" i="12"/>
  <c r="DF160" i="12"/>
  <c r="DF159" i="12"/>
  <c r="DF163" i="12"/>
  <c r="DF165" i="12"/>
  <c r="DF168" i="12"/>
  <c r="DF169" i="12"/>
  <c r="DF176" i="12"/>
  <c r="DF164" i="12"/>
  <c r="DF174" i="12"/>
  <c r="DF170" i="12"/>
  <c r="DF179" i="12"/>
  <c r="DF177" i="12"/>
  <c r="DF162" i="12"/>
  <c r="DF166" i="12"/>
  <c r="DF175" i="12"/>
  <c r="DF167" i="12"/>
  <c r="DF171" i="12"/>
  <c r="DF178" i="12"/>
  <c r="DF172" i="12"/>
  <c r="DF173" i="12"/>
  <c r="DF182" i="12"/>
  <c r="DF183" i="12"/>
  <c r="DF180" i="12"/>
  <c r="DF181" i="12"/>
  <c r="EW156" i="12"/>
  <c r="EW155" i="12"/>
  <c r="EW154" i="12"/>
  <c r="EW159" i="12"/>
  <c r="EW164" i="12"/>
  <c r="EW163" i="12"/>
  <c r="EW158" i="12"/>
  <c r="EW161" i="12"/>
  <c r="EW160" i="12"/>
  <c r="EW165" i="12"/>
  <c r="EW168" i="12"/>
  <c r="EW157" i="12"/>
  <c r="EW162" i="12"/>
  <c r="EW170" i="12"/>
  <c r="EW169" i="12"/>
  <c r="EW175" i="12"/>
  <c r="EW174" i="12"/>
  <c r="EW171" i="12"/>
  <c r="EW182" i="12"/>
  <c r="EW166" i="12"/>
  <c r="EW181" i="12"/>
  <c r="EW173" i="12"/>
  <c r="EW178" i="12"/>
  <c r="EW176" i="12"/>
  <c r="EW167" i="12"/>
  <c r="EW172" i="12"/>
  <c r="EW180" i="12"/>
  <c r="EW177" i="12"/>
  <c r="EW183" i="12"/>
  <c r="EW179" i="12"/>
  <c r="DV158" i="8"/>
  <c r="DV157" i="8"/>
  <c r="DV155" i="8"/>
  <c r="DV162" i="8"/>
  <c r="DV165" i="8"/>
  <c r="DV163" i="8"/>
  <c r="DV154" i="8"/>
  <c r="DV156" i="8"/>
  <c r="DV161" i="8"/>
  <c r="DV160" i="8"/>
  <c r="DV159" i="8"/>
  <c r="DV167" i="8"/>
  <c r="DV168" i="8"/>
  <c r="DV169" i="8"/>
  <c r="DV177" i="8"/>
  <c r="DV166" i="8"/>
  <c r="DV176" i="8"/>
  <c r="DV175" i="8"/>
  <c r="DV174" i="8"/>
  <c r="DV173" i="8"/>
  <c r="DV181" i="8"/>
  <c r="DV164" i="8"/>
  <c r="DV171" i="8"/>
  <c r="DV179" i="8"/>
  <c r="DV180" i="8"/>
  <c r="DV183" i="8"/>
  <c r="DV178" i="8"/>
  <c r="DV170" i="8"/>
  <c r="DV182" i="8"/>
  <c r="DV172" i="8"/>
  <c r="CS160" i="8"/>
  <c r="CS158" i="8"/>
  <c r="CS155" i="8"/>
  <c r="CS159" i="8"/>
  <c r="CS154" i="8"/>
  <c r="CS163" i="8"/>
  <c r="CS157" i="8"/>
  <c r="CS162" i="8"/>
  <c r="CS156" i="8"/>
  <c r="CS166" i="8"/>
  <c r="CS165" i="8"/>
  <c r="CS164" i="8"/>
  <c r="CS172" i="8"/>
  <c r="CS171" i="8"/>
  <c r="CS179" i="8"/>
  <c r="CS170" i="8"/>
  <c r="CS178" i="8"/>
  <c r="CS169" i="8"/>
  <c r="CS177" i="8"/>
  <c r="CS161" i="8"/>
  <c r="CS176" i="8"/>
  <c r="CS167" i="8"/>
  <c r="CS174" i="8"/>
  <c r="CS181" i="8"/>
  <c r="CS175" i="8"/>
  <c r="CS180" i="8"/>
  <c r="CS182" i="8"/>
  <c r="CS168" i="8"/>
  <c r="CS173" i="8"/>
  <c r="CS183" i="8"/>
  <c r="DU157" i="8"/>
  <c r="DU156" i="8"/>
  <c r="DU154" i="8"/>
  <c r="DU162" i="8"/>
  <c r="DU155" i="8"/>
  <c r="DU160" i="8"/>
  <c r="DU158" i="8"/>
  <c r="DU163" i="8"/>
  <c r="DU161" i="8"/>
  <c r="DU164" i="8"/>
  <c r="DU166" i="8"/>
  <c r="DU176" i="8"/>
  <c r="DU175" i="8"/>
  <c r="DU159" i="8"/>
  <c r="DU174" i="8"/>
  <c r="DU173" i="8"/>
  <c r="DU167" i="8"/>
  <c r="DU172" i="8"/>
  <c r="DU180" i="8"/>
  <c r="DU165" i="8"/>
  <c r="DU170" i="8"/>
  <c r="DU178" i="8"/>
  <c r="DU181" i="8"/>
  <c r="DU183" i="8"/>
  <c r="DU168" i="8"/>
  <c r="DU171" i="8"/>
  <c r="DU177" i="8"/>
  <c r="DU179" i="8"/>
  <c r="DU182" i="8"/>
  <c r="DU169" i="8"/>
  <c r="CR160" i="8"/>
  <c r="CR159" i="8"/>
  <c r="CR157" i="8"/>
  <c r="CR155" i="8"/>
  <c r="CR154" i="8"/>
  <c r="CR156" i="8"/>
  <c r="CR162" i="8"/>
  <c r="CR167" i="8"/>
  <c r="CR166" i="8"/>
  <c r="CR165" i="8"/>
  <c r="CR164" i="8"/>
  <c r="CR158" i="8"/>
  <c r="CR161" i="8"/>
  <c r="CR171" i="8"/>
  <c r="CR170" i="8"/>
  <c r="CR178" i="8"/>
  <c r="CR169" i="8"/>
  <c r="CR177" i="8"/>
  <c r="CR176" i="8"/>
  <c r="CR175" i="8"/>
  <c r="CR183" i="8"/>
  <c r="CR168" i="8"/>
  <c r="CR173" i="8"/>
  <c r="CR172" i="8"/>
  <c r="CR179" i="8"/>
  <c r="CR180" i="8"/>
  <c r="CR163" i="8"/>
  <c r="CR182" i="8"/>
  <c r="CR174" i="8"/>
  <c r="CR181" i="8"/>
  <c r="E157" i="8"/>
  <c r="E156" i="8"/>
  <c r="E154" i="8"/>
  <c r="E162" i="8"/>
  <c r="E158" i="8"/>
  <c r="E155" i="8"/>
  <c r="E161" i="8"/>
  <c r="E160" i="8"/>
  <c r="E164" i="8"/>
  <c r="E169" i="8"/>
  <c r="E163" i="8"/>
  <c r="E166" i="8"/>
  <c r="E167" i="8"/>
  <c r="E176" i="8"/>
  <c r="E175" i="8"/>
  <c r="E174" i="8"/>
  <c r="E168" i="8"/>
  <c r="E173" i="8"/>
  <c r="E181" i="8"/>
  <c r="E159" i="8"/>
  <c r="E172" i="8"/>
  <c r="E180" i="8"/>
  <c r="E165" i="8"/>
  <c r="E170" i="8"/>
  <c r="E178" i="8"/>
  <c r="E171" i="8"/>
  <c r="E182" i="8"/>
  <c r="E179" i="8"/>
  <c r="E177" i="8"/>
  <c r="E183" i="8"/>
  <c r="AY155" i="8"/>
  <c r="AY154" i="8"/>
  <c r="AY160" i="8"/>
  <c r="AY161" i="8"/>
  <c r="AY164" i="8"/>
  <c r="AY156" i="8"/>
  <c r="AY165" i="8"/>
  <c r="AY163" i="8"/>
  <c r="AY159" i="8"/>
  <c r="AY168" i="8"/>
  <c r="AY157" i="8"/>
  <c r="AY158" i="8"/>
  <c r="AY167" i="8"/>
  <c r="AY162" i="8"/>
  <c r="AY174" i="8"/>
  <c r="AY166" i="8"/>
  <c r="AY173" i="8"/>
  <c r="AY172" i="8"/>
  <c r="AY180" i="8"/>
  <c r="AY169" i="8"/>
  <c r="AY171" i="8"/>
  <c r="AY179" i="8"/>
  <c r="AY170" i="8"/>
  <c r="AY178" i="8"/>
  <c r="AY176" i="8"/>
  <c r="AY177" i="8"/>
  <c r="AY181" i="8"/>
  <c r="AY182" i="8"/>
  <c r="AY175" i="8"/>
  <c r="AY183" i="8"/>
  <c r="BP156" i="8"/>
  <c r="BP155" i="8"/>
  <c r="BP161" i="8"/>
  <c r="BP158" i="8"/>
  <c r="BP165" i="8"/>
  <c r="BP154" i="8"/>
  <c r="BP160" i="8"/>
  <c r="BP157" i="8"/>
  <c r="BP159" i="8"/>
  <c r="BP164" i="8"/>
  <c r="BP162" i="8"/>
  <c r="BP168" i="8"/>
  <c r="BP163" i="8"/>
  <c r="BP166" i="8"/>
  <c r="BP175" i="8"/>
  <c r="BP174" i="8"/>
  <c r="BP169" i="8"/>
  <c r="BP173" i="8"/>
  <c r="BP181" i="8"/>
  <c r="BP172" i="8"/>
  <c r="BP180" i="8"/>
  <c r="BP171" i="8"/>
  <c r="BP179" i="8"/>
  <c r="BP177" i="8"/>
  <c r="BP176" i="8"/>
  <c r="BP167" i="8"/>
  <c r="BP182" i="8"/>
  <c r="BP178" i="8"/>
  <c r="BP170" i="8"/>
  <c r="BP183" i="8"/>
  <c r="BC159" i="8"/>
  <c r="BC158" i="8"/>
  <c r="BC156" i="8"/>
  <c r="BC157" i="8"/>
  <c r="BC155" i="8"/>
  <c r="BC162" i="8"/>
  <c r="BC166" i="8"/>
  <c r="BC161" i="8"/>
  <c r="BC154" i="8"/>
  <c r="BC160" i="8"/>
  <c r="BC165" i="8"/>
  <c r="BC163" i="8"/>
  <c r="BC168" i="8"/>
  <c r="BC170" i="8"/>
  <c r="BC178" i="8"/>
  <c r="BC167" i="8"/>
  <c r="BC177" i="8"/>
  <c r="BC176" i="8"/>
  <c r="BC175" i="8"/>
  <c r="BC174" i="8"/>
  <c r="BC182" i="8"/>
  <c r="BC169" i="8"/>
  <c r="BC172" i="8"/>
  <c r="BC180" i="8"/>
  <c r="BC171" i="8"/>
  <c r="BC179" i="8"/>
  <c r="BC181" i="8"/>
  <c r="BC173" i="8"/>
  <c r="BC183" i="8"/>
  <c r="BC164" i="8"/>
  <c r="AH154" i="8"/>
  <c r="AH161" i="8"/>
  <c r="AH159" i="8"/>
  <c r="AH156" i="8"/>
  <c r="AH155" i="8"/>
  <c r="AH162" i="8"/>
  <c r="AH157" i="8"/>
  <c r="AH160" i="8"/>
  <c r="AH165" i="8"/>
  <c r="AH167" i="8"/>
  <c r="AH166" i="8"/>
  <c r="AH158" i="8"/>
  <c r="AH163" i="8"/>
  <c r="AH173" i="8"/>
  <c r="AH172" i="8"/>
  <c r="AH164" i="8"/>
  <c r="AH168" i="8"/>
  <c r="AH171" i="8"/>
  <c r="AH179" i="8"/>
  <c r="AH170" i="8"/>
  <c r="AH178" i="8"/>
  <c r="AH169" i="8"/>
  <c r="AH177" i="8"/>
  <c r="AH175" i="8"/>
  <c r="AH183" i="8"/>
  <c r="AH180" i="8"/>
  <c r="AH174" i="8"/>
  <c r="AH182" i="8"/>
  <c r="AH181" i="8"/>
  <c r="AH176" i="8"/>
  <c r="AD158" i="8"/>
  <c r="AD157" i="8"/>
  <c r="AD155" i="8"/>
  <c r="AD163" i="8"/>
  <c r="AD154" i="8"/>
  <c r="AD159" i="8"/>
  <c r="AD164" i="8"/>
  <c r="AD161" i="8"/>
  <c r="AD167" i="8"/>
  <c r="AD156" i="8"/>
  <c r="AD168" i="8"/>
  <c r="AD169" i="8"/>
  <c r="AD177" i="8"/>
  <c r="AD160" i="8"/>
  <c r="AD176" i="8"/>
  <c r="AD165" i="8"/>
  <c r="AD166" i="8"/>
  <c r="AD175" i="8"/>
  <c r="AD174" i="8"/>
  <c r="AD162" i="8"/>
  <c r="AD173" i="8"/>
  <c r="AD181" i="8"/>
  <c r="AD171" i="8"/>
  <c r="AD179" i="8"/>
  <c r="AD180" i="8"/>
  <c r="AD182" i="8"/>
  <c r="AD178" i="8"/>
  <c r="AD170" i="8"/>
  <c r="AD183" i="8"/>
  <c r="AD172" i="8"/>
  <c r="DS155" i="8"/>
  <c r="DS154" i="8"/>
  <c r="DS160" i="8"/>
  <c r="DS156" i="8"/>
  <c r="DS159" i="8"/>
  <c r="DS164" i="8"/>
  <c r="DS157" i="8"/>
  <c r="DS161" i="8"/>
  <c r="DS167" i="8"/>
  <c r="DS163" i="8"/>
  <c r="DS174" i="8"/>
  <c r="DS158" i="8"/>
  <c r="DS173" i="8"/>
  <c r="DS172" i="8"/>
  <c r="DS180" i="8"/>
  <c r="DS171" i="8"/>
  <c r="DS179" i="8"/>
  <c r="DS165" i="8"/>
  <c r="DS170" i="8"/>
  <c r="DS178" i="8"/>
  <c r="DS162" i="8"/>
  <c r="DS168" i="8"/>
  <c r="DS176" i="8"/>
  <c r="DS175" i="8"/>
  <c r="DS182" i="8"/>
  <c r="DS166" i="8"/>
  <c r="DS177" i="8"/>
  <c r="DS169" i="8"/>
  <c r="DS181" i="8"/>
  <c r="DS183" i="8"/>
  <c r="AC157" i="8"/>
  <c r="AC156" i="8"/>
  <c r="AC154" i="8"/>
  <c r="AC162" i="8"/>
  <c r="AC158" i="8"/>
  <c r="AC163" i="8"/>
  <c r="AC155" i="8"/>
  <c r="AC160" i="8"/>
  <c r="AC159" i="8"/>
  <c r="AC164" i="8"/>
  <c r="AC169" i="8"/>
  <c r="AC165" i="8"/>
  <c r="AC166" i="8"/>
  <c r="AC176" i="8"/>
  <c r="AC175" i="8"/>
  <c r="AC161" i="8"/>
  <c r="AC174" i="8"/>
  <c r="AC173" i="8"/>
  <c r="AC181" i="8"/>
  <c r="AC167" i="8"/>
  <c r="AC172" i="8"/>
  <c r="AC180" i="8"/>
  <c r="AC170" i="8"/>
  <c r="AC178" i="8"/>
  <c r="AC168" i="8"/>
  <c r="AC182" i="8"/>
  <c r="AC171" i="8"/>
  <c r="AC177" i="8"/>
  <c r="AC183" i="8"/>
  <c r="AC179" i="8"/>
  <c r="EI155" i="8"/>
  <c r="EI154" i="8"/>
  <c r="EI160" i="8"/>
  <c r="EI157" i="8"/>
  <c r="EI156" i="8"/>
  <c r="EI161" i="8"/>
  <c r="EI164" i="8"/>
  <c r="EI158" i="8"/>
  <c r="EI162" i="8"/>
  <c r="EI159" i="8"/>
  <c r="EI167" i="8"/>
  <c r="EI163" i="8"/>
  <c r="EI174" i="8"/>
  <c r="EI173" i="8"/>
  <c r="EI165" i="8"/>
  <c r="EI172" i="8"/>
  <c r="EI180" i="8"/>
  <c r="EI171" i="8"/>
  <c r="EI179" i="8"/>
  <c r="EI168" i="8"/>
  <c r="EI170" i="8"/>
  <c r="EI178" i="8"/>
  <c r="EI176" i="8"/>
  <c r="EI182" i="8"/>
  <c r="EI169" i="8"/>
  <c r="EI166" i="8"/>
  <c r="EI175" i="8"/>
  <c r="EI181" i="8"/>
  <c r="EI183" i="8"/>
  <c r="EI177" i="8"/>
  <c r="AB156" i="8"/>
  <c r="AB155" i="8"/>
  <c r="AB161" i="8"/>
  <c r="AB165" i="8"/>
  <c r="AB157" i="8"/>
  <c r="AB163" i="8"/>
  <c r="AB158" i="8"/>
  <c r="AB168" i="8"/>
  <c r="AB162" i="8"/>
  <c r="AB160" i="8"/>
  <c r="AB175" i="8"/>
  <c r="AB164" i="8"/>
  <c r="AB166" i="8"/>
  <c r="AB174" i="8"/>
  <c r="AB173" i="8"/>
  <c r="AB181" i="8"/>
  <c r="AB167" i="8"/>
  <c r="AB172" i="8"/>
  <c r="AB180" i="8"/>
  <c r="AB171" i="8"/>
  <c r="AB179" i="8"/>
  <c r="AB177" i="8"/>
  <c r="AB169" i="8"/>
  <c r="AB178" i="8"/>
  <c r="AB170" i="8"/>
  <c r="AB183" i="8"/>
  <c r="AB159" i="8"/>
  <c r="AB154" i="8"/>
  <c r="AB176" i="8"/>
  <c r="AB182" i="8"/>
  <c r="O159" i="8"/>
  <c r="O158" i="8"/>
  <c r="O156" i="8"/>
  <c r="O154" i="8"/>
  <c r="O157" i="8"/>
  <c r="O160" i="8"/>
  <c r="O165" i="8"/>
  <c r="O166" i="8"/>
  <c r="O162" i="8"/>
  <c r="O155" i="8"/>
  <c r="O164" i="8"/>
  <c r="O168" i="8"/>
  <c r="O170" i="8"/>
  <c r="O178" i="8"/>
  <c r="O161" i="8"/>
  <c r="O177" i="8"/>
  <c r="O176" i="8"/>
  <c r="O169" i="8"/>
  <c r="O175" i="8"/>
  <c r="O174" i="8"/>
  <c r="O182" i="8"/>
  <c r="O167" i="8"/>
  <c r="O163" i="8"/>
  <c r="O172" i="8"/>
  <c r="O180" i="8"/>
  <c r="O183" i="8"/>
  <c r="O173" i="8"/>
  <c r="O179" i="8"/>
  <c r="O181" i="8"/>
  <c r="O171" i="8"/>
  <c r="EO160" i="8"/>
  <c r="EO158" i="8"/>
  <c r="EO154" i="8"/>
  <c r="EO157" i="8"/>
  <c r="EO156" i="8"/>
  <c r="EO161" i="8"/>
  <c r="EO163" i="8"/>
  <c r="EO166" i="8"/>
  <c r="EO155" i="8"/>
  <c r="EO165" i="8"/>
  <c r="EO159" i="8"/>
  <c r="EO164" i="8"/>
  <c r="EO172" i="8"/>
  <c r="EO168" i="8"/>
  <c r="EO171" i="8"/>
  <c r="EO162" i="8"/>
  <c r="EO170" i="8"/>
  <c r="EO178" i="8"/>
  <c r="EO169" i="8"/>
  <c r="EO177" i="8"/>
  <c r="EO176" i="8"/>
  <c r="EO167" i="8"/>
  <c r="EO174" i="8"/>
  <c r="EO181" i="8"/>
  <c r="EO173" i="8"/>
  <c r="EO180" i="8"/>
  <c r="EO183" i="8"/>
  <c r="EO175" i="8"/>
  <c r="EO182" i="8"/>
  <c r="EO179" i="8"/>
  <c r="BW155" i="8"/>
  <c r="BW154" i="8"/>
  <c r="BW160" i="8"/>
  <c r="BW157" i="8"/>
  <c r="BW156" i="8"/>
  <c r="BW164" i="8"/>
  <c r="BW158" i="8"/>
  <c r="BW162" i="8"/>
  <c r="BW167" i="8"/>
  <c r="BW163" i="8"/>
  <c r="BW161" i="8"/>
  <c r="BW169" i="8"/>
  <c r="BW174" i="8"/>
  <c r="BW173" i="8"/>
  <c r="BW166" i="8"/>
  <c r="BW172" i="8"/>
  <c r="BW180" i="8"/>
  <c r="BW171" i="8"/>
  <c r="BW179" i="8"/>
  <c r="BW159" i="8"/>
  <c r="BW165" i="8"/>
  <c r="BW168" i="8"/>
  <c r="BW170" i="8"/>
  <c r="BW178" i="8"/>
  <c r="BW176" i="8"/>
  <c r="BW181" i="8"/>
  <c r="BW182" i="8"/>
  <c r="BW175" i="8"/>
  <c r="BW183" i="8"/>
  <c r="BW177" i="8"/>
  <c r="EN160" i="8"/>
  <c r="EN159" i="8"/>
  <c r="EN157" i="8"/>
  <c r="EN154" i="8"/>
  <c r="EN162" i="8"/>
  <c r="EN155" i="8"/>
  <c r="EN156" i="8"/>
  <c r="EN167" i="8"/>
  <c r="EN161" i="8"/>
  <c r="EN163" i="8"/>
  <c r="EN165" i="8"/>
  <c r="EN168" i="8"/>
  <c r="EN171" i="8"/>
  <c r="EN170" i="8"/>
  <c r="EN178" i="8"/>
  <c r="EN164" i="8"/>
  <c r="EN166" i="8"/>
  <c r="EN169" i="8"/>
  <c r="EN177" i="8"/>
  <c r="EN158" i="8"/>
  <c r="EN176" i="8"/>
  <c r="EN175" i="8"/>
  <c r="EN173" i="8"/>
  <c r="EN181" i="8"/>
  <c r="EN180" i="8"/>
  <c r="EN183" i="8"/>
  <c r="EN172" i="8"/>
  <c r="EN182" i="8"/>
  <c r="EN179" i="8"/>
  <c r="EN174" i="8"/>
  <c r="BK155" i="12"/>
  <c r="BK154" i="12"/>
  <c r="BK156" i="12"/>
  <c r="BK158" i="12"/>
  <c r="BK157" i="12"/>
  <c r="BK162" i="12"/>
  <c r="BK159" i="12"/>
  <c r="BK161" i="12"/>
  <c r="BK160" i="12"/>
  <c r="BK166" i="12"/>
  <c r="BK165" i="12"/>
  <c r="BK163" i="12"/>
  <c r="BK168" i="12"/>
  <c r="BK164" i="12"/>
  <c r="BK167" i="12"/>
  <c r="BK177" i="12"/>
  <c r="BK169" i="12"/>
  <c r="BK173" i="12"/>
  <c r="BK170" i="12"/>
  <c r="BK179" i="12"/>
  <c r="BK171" i="12"/>
  <c r="BK176" i="12"/>
  <c r="BK175" i="12"/>
  <c r="BK172" i="12"/>
  <c r="BK178" i="12"/>
  <c r="BK180" i="12"/>
  <c r="BK174" i="12"/>
  <c r="BK181" i="12"/>
  <c r="BK183" i="12"/>
  <c r="BK182" i="12"/>
  <c r="AV156" i="12"/>
  <c r="AV155" i="12"/>
  <c r="AV154" i="12"/>
  <c r="AV157" i="12"/>
  <c r="AV158" i="12"/>
  <c r="AV160" i="12"/>
  <c r="AV163" i="12"/>
  <c r="AV162" i="12"/>
  <c r="AV161" i="12"/>
  <c r="AV167" i="12"/>
  <c r="AV166" i="12"/>
  <c r="AV169" i="12"/>
  <c r="AV159" i="12"/>
  <c r="AV168" i="12"/>
  <c r="AV170" i="12"/>
  <c r="AV172" i="12"/>
  <c r="AV174" i="12"/>
  <c r="AV164" i="12"/>
  <c r="AV181" i="12"/>
  <c r="AV173" i="12"/>
  <c r="AV175" i="12"/>
  <c r="AV165" i="12"/>
  <c r="AV177" i="12"/>
  <c r="AV179" i="12"/>
  <c r="AV171" i="12"/>
  <c r="AV176" i="12"/>
  <c r="AV182" i="12"/>
  <c r="AV183" i="12"/>
  <c r="AV180" i="12"/>
  <c r="AV178" i="12"/>
  <c r="AG156" i="12"/>
  <c r="AG155" i="12"/>
  <c r="AG154" i="12"/>
  <c r="AG158" i="12"/>
  <c r="AG164" i="12"/>
  <c r="AG159" i="12"/>
  <c r="AG163" i="12"/>
  <c r="AG157" i="12"/>
  <c r="AG160" i="12"/>
  <c r="AG161" i="12"/>
  <c r="AG162" i="12"/>
  <c r="AG168" i="12"/>
  <c r="AG170" i="12"/>
  <c r="AG166" i="12"/>
  <c r="AG173" i="12"/>
  <c r="AG165" i="12"/>
  <c r="AG167" i="12"/>
  <c r="AG175" i="12"/>
  <c r="AG172" i="12"/>
  <c r="AG177" i="12"/>
  <c r="AG182" i="12"/>
  <c r="AG171" i="12"/>
  <c r="AG181" i="12"/>
  <c r="AG178" i="12"/>
  <c r="AG169" i="12"/>
  <c r="AG174" i="12"/>
  <c r="AG179" i="12"/>
  <c r="AG176" i="12"/>
  <c r="AG180" i="12"/>
  <c r="AG183" i="12"/>
  <c r="CS156" i="12"/>
  <c r="CS155" i="12"/>
  <c r="CS154" i="12"/>
  <c r="CS157" i="12"/>
  <c r="CS158" i="12"/>
  <c r="CS164" i="12"/>
  <c r="CS163" i="12"/>
  <c r="CS161" i="12"/>
  <c r="CS162" i="12"/>
  <c r="CS160" i="12"/>
  <c r="CS168" i="12"/>
  <c r="CS159" i="12"/>
  <c r="CS166" i="12"/>
  <c r="CS170" i="12"/>
  <c r="CS169" i="12"/>
  <c r="CS165" i="12"/>
  <c r="CS167" i="12"/>
  <c r="CS175" i="12"/>
  <c r="CS171" i="12"/>
  <c r="CS177" i="12"/>
  <c r="CS172" i="12"/>
  <c r="CS173" i="12"/>
  <c r="CS174" i="12"/>
  <c r="CS182" i="12"/>
  <c r="CS181" i="12"/>
  <c r="CS178" i="12"/>
  <c r="CS180" i="12"/>
  <c r="CS179" i="12"/>
  <c r="CS176" i="12"/>
  <c r="CS183" i="12"/>
  <c r="R157" i="12"/>
  <c r="R156" i="12"/>
  <c r="R155" i="12"/>
  <c r="R165" i="12"/>
  <c r="R164" i="12"/>
  <c r="R154" i="12"/>
  <c r="R161" i="12"/>
  <c r="R169" i="12"/>
  <c r="R162" i="12"/>
  <c r="R158" i="12"/>
  <c r="R171" i="12"/>
  <c r="R168" i="12"/>
  <c r="R170" i="12"/>
  <c r="R160" i="12"/>
  <c r="R163" i="12"/>
  <c r="R166" i="12"/>
  <c r="R159" i="12"/>
  <c r="R167" i="12"/>
  <c r="R172" i="12"/>
  <c r="R176" i="12"/>
  <c r="R175" i="12"/>
  <c r="R183" i="12"/>
  <c r="R179" i="12"/>
  <c r="R174" i="12"/>
  <c r="R178" i="12"/>
  <c r="R182" i="12"/>
  <c r="R173" i="12"/>
  <c r="R181" i="12"/>
  <c r="R177" i="12"/>
  <c r="R180" i="12"/>
  <c r="CD157" i="12"/>
  <c r="CD156" i="12"/>
  <c r="CD155" i="12"/>
  <c r="CD164" i="12"/>
  <c r="CD154" i="12"/>
  <c r="CD159" i="12"/>
  <c r="CD158" i="12"/>
  <c r="CD160" i="12"/>
  <c r="CD161" i="12"/>
  <c r="CD165" i="12"/>
  <c r="CD171" i="12"/>
  <c r="CD166" i="12"/>
  <c r="CD168" i="12"/>
  <c r="CD170" i="12"/>
  <c r="CD162" i="12"/>
  <c r="CD167" i="12"/>
  <c r="CD172" i="12"/>
  <c r="CD176" i="12"/>
  <c r="CD173" i="12"/>
  <c r="CD179" i="12"/>
  <c r="CD175" i="12"/>
  <c r="CD177" i="12"/>
  <c r="CD163" i="12"/>
  <c r="CD183" i="12"/>
  <c r="CD180" i="12"/>
  <c r="CD182" i="12"/>
  <c r="CD181" i="12"/>
  <c r="CD178" i="12"/>
  <c r="CD174" i="12"/>
  <c r="CD169" i="12"/>
  <c r="EP157" i="12"/>
  <c r="EP156" i="12"/>
  <c r="EP155" i="12"/>
  <c r="EP164" i="12"/>
  <c r="EP159" i="12"/>
  <c r="EP160" i="12"/>
  <c r="EP154" i="12"/>
  <c r="EP162" i="12"/>
  <c r="EP163" i="12"/>
  <c r="EP165" i="12"/>
  <c r="EP171" i="12"/>
  <c r="EP166" i="12"/>
  <c r="EP168" i="12"/>
  <c r="EP170" i="12"/>
  <c r="EP161" i="12"/>
  <c r="EP158" i="12"/>
  <c r="EP167" i="12"/>
  <c r="EP176" i="12"/>
  <c r="EP177" i="12"/>
  <c r="EP179" i="12"/>
  <c r="EP174" i="12"/>
  <c r="EP180" i="12"/>
  <c r="EP172" i="12"/>
  <c r="EP175" i="12"/>
  <c r="EP183" i="12"/>
  <c r="EP169" i="12"/>
  <c r="EP173" i="12"/>
  <c r="EP181" i="12"/>
  <c r="EP182" i="12"/>
  <c r="EP178" i="12"/>
  <c r="AI158" i="12"/>
  <c r="AI156" i="12"/>
  <c r="AI154" i="12"/>
  <c r="AI165" i="12"/>
  <c r="AI157" i="12"/>
  <c r="AI159" i="12"/>
  <c r="AI155" i="12"/>
  <c r="AI160" i="12"/>
  <c r="AI161" i="12"/>
  <c r="AI163" i="12"/>
  <c r="AI164" i="12"/>
  <c r="AI168" i="12"/>
  <c r="AI172" i="12"/>
  <c r="AI171" i="12"/>
  <c r="AI167" i="12"/>
  <c r="AI169" i="12"/>
  <c r="AI173" i="12"/>
  <c r="AI166" i="12"/>
  <c r="AI177" i="12"/>
  <c r="AI174" i="12"/>
  <c r="AI162" i="12"/>
  <c r="AI179" i="12"/>
  <c r="AI175" i="12"/>
  <c r="AI181" i="12"/>
  <c r="AI178" i="12"/>
  <c r="AI180" i="12"/>
  <c r="AI170" i="12"/>
  <c r="AI182" i="12"/>
  <c r="AI183" i="12"/>
  <c r="AI176" i="12"/>
  <c r="CU156" i="12"/>
  <c r="CU154" i="12"/>
  <c r="CU158" i="12"/>
  <c r="CU157" i="12"/>
  <c r="CU155" i="12"/>
  <c r="CU159" i="12"/>
  <c r="CU165" i="12"/>
  <c r="CU160" i="12"/>
  <c r="CU163" i="12"/>
  <c r="CU168" i="12"/>
  <c r="CU172" i="12"/>
  <c r="CU171" i="12"/>
  <c r="CU164" i="12"/>
  <c r="CU162" i="12"/>
  <c r="CU167" i="12"/>
  <c r="CU161" i="12"/>
  <c r="CU173" i="12"/>
  <c r="CU166" i="12"/>
  <c r="CU174" i="12"/>
  <c r="CU170" i="12"/>
  <c r="CU176" i="12"/>
  <c r="CU179" i="12"/>
  <c r="CU169" i="12"/>
  <c r="CU177" i="12"/>
  <c r="CU181" i="12"/>
  <c r="CU178" i="12"/>
  <c r="CU180" i="12"/>
  <c r="CU175" i="12"/>
  <c r="CU183" i="12"/>
  <c r="CU182" i="12"/>
  <c r="T155" i="12"/>
  <c r="T159" i="12"/>
  <c r="T154" i="12"/>
  <c r="T158" i="12"/>
  <c r="T156" i="12"/>
  <c r="T160" i="12"/>
  <c r="T166" i="12"/>
  <c r="T157" i="12"/>
  <c r="T161" i="12"/>
  <c r="T163" i="12"/>
  <c r="T164" i="12"/>
  <c r="T173" i="12"/>
  <c r="T162" i="12"/>
  <c r="T172" i="12"/>
  <c r="T165" i="12"/>
  <c r="T174" i="12"/>
  <c r="T169" i="12"/>
  <c r="T171" i="12"/>
  <c r="T167" i="12"/>
  <c r="T177" i="12"/>
  <c r="T178" i="12"/>
  <c r="T168" i="12"/>
  <c r="T175" i="12"/>
  <c r="T179" i="12"/>
  <c r="T182" i="12"/>
  <c r="T170" i="12"/>
  <c r="T181" i="12"/>
  <c r="T176" i="12"/>
  <c r="T183" i="12"/>
  <c r="T180" i="12"/>
  <c r="CF155" i="12"/>
  <c r="CF159" i="12"/>
  <c r="CF157" i="12"/>
  <c r="CF160" i="12"/>
  <c r="CF154" i="12"/>
  <c r="CF158" i="12"/>
  <c r="CF161" i="12"/>
  <c r="CF163" i="12"/>
  <c r="CF156" i="12"/>
  <c r="CF162" i="12"/>
  <c r="CF165" i="12"/>
  <c r="CF172" i="12"/>
  <c r="CF169" i="12"/>
  <c r="CF174" i="12"/>
  <c r="CF164" i="12"/>
  <c r="CF168" i="12"/>
  <c r="CF167" i="12"/>
  <c r="CF171" i="12"/>
  <c r="CF170" i="12"/>
  <c r="CF178" i="12"/>
  <c r="CF166" i="12"/>
  <c r="CF173" i="12"/>
  <c r="CF179" i="12"/>
  <c r="CF181" i="12"/>
  <c r="CF177" i="12"/>
  <c r="CF176" i="12"/>
  <c r="CF183" i="12"/>
  <c r="CF180" i="12"/>
  <c r="CF175" i="12"/>
  <c r="CF182" i="12"/>
  <c r="E156" i="12"/>
  <c r="E158" i="12"/>
  <c r="E160" i="12"/>
  <c r="E154" i="12"/>
  <c r="E155" i="12"/>
  <c r="E157" i="12"/>
  <c r="E159" i="12"/>
  <c r="E164" i="12"/>
  <c r="E161" i="12"/>
  <c r="E166" i="12"/>
  <c r="E165" i="12"/>
  <c r="E162" i="12"/>
  <c r="E170" i="12"/>
  <c r="E163" i="12"/>
  <c r="E167" i="12"/>
  <c r="E175" i="12"/>
  <c r="E168" i="12"/>
  <c r="E179" i="12"/>
  <c r="E171" i="12"/>
  <c r="E173" i="12"/>
  <c r="E178" i="12"/>
  <c r="E176" i="12"/>
  <c r="E174" i="12"/>
  <c r="E180" i="12"/>
  <c r="E169" i="12"/>
  <c r="E182" i="12"/>
  <c r="E177" i="12"/>
  <c r="E183" i="12"/>
  <c r="E172" i="12"/>
  <c r="E181" i="12"/>
  <c r="BQ156" i="12"/>
  <c r="BQ160" i="12"/>
  <c r="BQ154" i="12"/>
  <c r="BQ155" i="12"/>
  <c r="BQ158" i="12"/>
  <c r="BQ157" i="12"/>
  <c r="BQ159" i="12"/>
  <c r="BQ164" i="12"/>
  <c r="BQ166" i="12"/>
  <c r="BQ161" i="12"/>
  <c r="BQ162" i="12"/>
  <c r="BQ165" i="12"/>
  <c r="BQ163" i="12"/>
  <c r="BQ170" i="12"/>
  <c r="BQ175" i="12"/>
  <c r="BQ168" i="12"/>
  <c r="BQ173" i="12"/>
  <c r="BQ167" i="12"/>
  <c r="BQ177" i="12"/>
  <c r="BQ179" i="12"/>
  <c r="BQ174" i="12"/>
  <c r="BQ178" i="12"/>
  <c r="BQ169" i="12"/>
  <c r="BQ171" i="12"/>
  <c r="BQ182" i="12"/>
  <c r="BQ180" i="12"/>
  <c r="BQ183" i="12"/>
  <c r="BQ172" i="12"/>
  <c r="BQ176" i="12"/>
  <c r="BQ181" i="12"/>
  <c r="EC156" i="12"/>
  <c r="EC154" i="12"/>
  <c r="EC155" i="12"/>
  <c r="EC158" i="12"/>
  <c r="EC160" i="12"/>
  <c r="EC157" i="12"/>
  <c r="EC159" i="12"/>
  <c r="EC162" i="12"/>
  <c r="EC163" i="12"/>
  <c r="EC164" i="12"/>
  <c r="EC166" i="12"/>
  <c r="EC170" i="12"/>
  <c r="EC165" i="12"/>
  <c r="EC167" i="12"/>
  <c r="EC175" i="12"/>
  <c r="EC173" i="12"/>
  <c r="EC161" i="12"/>
  <c r="EC169" i="12"/>
  <c r="EC171" i="12"/>
  <c r="EC179" i="12"/>
  <c r="EC178" i="12"/>
  <c r="EC168" i="12"/>
  <c r="EC174" i="12"/>
  <c r="EC182" i="12"/>
  <c r="EC180" i="12"/>
  <c r="EC181" i="12"/>
  <c r="EC183" i="12"/>
  <c r="EC176" i="12"/>
  <c r="EC177" i="12"/>
  <c r="EC172" i="12"/>
  <c r="DN154" i="12"/>
  <c r="DN158" i="12"/>
  <c r="DN161" i="12"/>
  <c r="DN156" i="12"/>
  <c r="DN159" i="12"/>
  <c r="DN160" i="12"/>
  <c r="DN157" i="12"/>
  <c r="DN155" i="12"/>
  <c r="DN165" i="12"/>
  <c r="DN164" i="12"/>
  <c r="DN162" i="12"/>
  <c r="DN168" i="12"/>
  <c r="DN166" i="12"/>
  <c r="DN167" i="12"/>
  <c r="DN176" i="12"/>
  <c r="DN163" i="12"/>
  <c r="DN169" i="12"/>
  <c r="DN172" i="12"/>
  <c r="DN177" i="12"/>
  <c r="DN179" i="12"/>
  <c r="DN171" i="12"/>
  <c r="DN173" i="12"/>
  <c r="DN175" i="12"/>
  <c r="DN174" i="12"/>
  <c r="DN178" i="12"/>
  <c r="DN181" i="12"/>
  <c r="DN180" i="12"/>
  <c r="DN182" i="12"/>
  <c r="DN183" i="12"/>
  <c r="DN170" i="12"/>
  <c r="AE159" i="8"/>
  <c r="AE158" i="8"/>
  <c r="AE156" i="8"/>
  <c r="AE154" i="8"/>
  <c r="AE161" i="8"/>
  <c r="AE155" i="8"/>
  <c r="AE160" i="8"/>
  <c r="AE166" i="8"/>
  <c r="AE163" i="8"/>
  <c r="AE164" i="8"/>
  <c r="AE157" i="8"/>
  <c r="AE162" i="8"/>
  <c r="AE165" i="8"/>
  <c r="AE168" i="8"/>
  <c r="AE170" i="8"/>
  <c r="AE178" i="8"/>
  <c r="AE169" i="8"/>
  <c r="AE177" i="8"/>
  <c r="AE176" i="8"/>
  <c r="AE175" i="8"/>
  <c r="AE174" i="8"/>
  <c r="AE182" i="8"/>
  <c r="AE167" i="8"/>
  <c r="AE172" i="8"/>
  <c r="AE180" i="8"/>
  <c r="AE171" i="8"/>
  <c r="AE181" i="8"/>
  <c r="AE173" i="8"/>
  <c r="AE183" i="8"/>
  <c r="AE179" i="8"/>
  <c r="F158" i="8"/>
  <c r="F157" i="8"/>
  <c r="F155" i="8"/>
  <c r="F163" i="8"/>
  <c r="F154" i="8"/>
  <c r="F159" i="8"/>
  <c r="F156" i="8"/>
  <c r="F161" i="8"/>
  <c r="F165" i="8"/>
  <c r="F162" i="8"/>
  <c r="F160" i="8"/>
  <c r="F164" i="8"/>
  <c r="F167" i="8"/>
  <c r="F177" i="8"/>
  <c r="F166" i="8"/>
  <c r="F176" i="8"/>
  <c r="F175" i="8"/>
  <c r="F169" i="8"/>
  <c r="F174" i="8"/>
  <c r="F168" i="8"/>
  <c r="F173" i="8"/>
  <c r="F181" i="8"/>
  <c r="F171" i="8"/>
  <c r="F179" i="8"/>
  <c r="F183" i="8"/>
  <c r="F172" i="8"/>
  <c r="F178" i="8"/>
  <c r="F180" i="8"/>
  <c r="F182" i="8"/>
  <c r="F170" i="8"/>
  <c r="BQ157" i="8"/>
  <c r="BQ156" i="8"/>
  <c r="BQ154" i="8"/>
  <c r="BQ162" i="8"/>
  <c r="BQ155" i="8"/>
  <c r="BQ160" i="8"/>
  <c r="BQ158" i="8"/>
  <c r="BQ161" i="8"/>
  <c r="BQ159" i="8"/>
  <c r="BQ164" i="8"/>
  <c r="BQ169" i="8"/>
  <c r="BQ166" i="8"/>
  <c r="BQ167" i="8"/>
  <c r="BQ176" i="8"/>
  <c r="BQ163" i="8"/>
  <c r="BQ175" i="8"/>
  <c r="BQ174" i="8"/>
  <c r="BQ165" i="8"/>
  <c r="BQ173" i="8"/>
  <c r="BQ181" i="8"/>
  <c r="BQ172" i="8"/>
  <c r="BQ180" i="8"/>
  <c r="BQ168" i="8"/>
  <c r="BQ170" i="8"/>
  <c r="BQ178" i="8"/>
  <c r="BQ171" i="8"/>
  <c r="BQ182" i="8"/>
  <c r="BQ179" i="8"/>
  <c r="BQ177" i="8"/>
  <c r="BQ183" i="8"/>
  <c r="EB156" i="8"/>
  <c r="EB155" i="8"/>
  <c r="EB161" i="8"/>
  <c r="EB154" i="8"/>
  <c r="EB158" i="8"/>
  <c r="EB160" i="8"/>
  <c r="EB159" i="8"/>
  <c r="EB164" i="8"/>
  <c r="EB168" i="8"/>
  <c r="EB157" i="8"/>
  <c r="EB162" i="8"/>
  <c r="EB163" i="8"/>
  <c r="EB165" i="8"/>
  <c r="EB175" i="8"/>
  <c r="EB174" i="8"/>
  <c r="EB173" i="8"/>
  <c r="EB172" i="8"/>
  <c r="EB180" i="8"/>
  <c r="EB166" i="8"/>
  <c r="EB171" i="8"/>
  <c r="EB179" i="8"/>
  <c r="EB169" i="8"/>
  <c r="EB177" i="8"/>
  <c r="EB176" i="8"/>
  <c r="EB182" i="8"/>
  <c r="EB178" i="8"/>
  <c r="EB167" i="8"/>
  <c r="EB170" i="8"/>
  <c r="EB181" i="8"/>
  <c r="EB183" i="8"/>
  <c r="EH154" i="8"/>
  <c r="EH159" i="8"/>
  <c r="EH160" i="8"/>
  <c r="EH163" i="8"/>
  <c r="EH155" i="8"/>
  <c r="EH162" i="8"/>
  <c r="EH164" i="8"/>
  <c r="EH167" i="8"/>
  <c r="EH166" i="8"/>
  <c r="EH157" i="8"/>
  <c r="EH173" i="8"/>
  <c r="EH156" i="8"/>
  <c r="EH165" i="8"/>
  <c r="EH172" i="8"/>
  <c r="EH158" i="8"/>
  <c r="EH171" i="8"/>
  <c r="EH179" i="8"/>
  <c r="EH168" i="8"/>
  <c r="EH170" i="8"/>
  <c r="EH178" i="8"/>
  <c r="EH161" i="8"/>
  <c r="EH169" i="8"/>
  <c r="EH177" i="8"/>
  <c r="EH175" i="8"/>
  <c r="EH176" i="8"/>
  <c r="EH181" i="8"/>
  <c r="EH183" i="8"/>
  <c r="EH174" i="8"/>
  <c r="EH180" i="8"/>
  <c r="EH182" i="8"/>
  <c r="CP158" i="8"/>
  <c r="CP157" i="8"/>
  <c r="CP155" i="8"/>
  <c r="CP154" i="8"/>
  <c r="CP161" i="8"/>
  <c r="CP165" i="8"/>
  <c r="CP156" i="8"/>
  <c r="CP164" i="8"/>
  <c r="CP162" i="8"/>
  <c r="CP167" i="8"/>
  <c r="CP160" i="8"/>
  <c r="CP169" i="8"/>
  <c r="CP177" i="8"/>
  <c r="CP176" i="8"/>
  <c r="CP166" i="8"/>
  <c r="CP175" i="8"/>
  <c r="CP174" i="8"/>
  <c r="CP168" i="8"/>
  <c r="CP173" i="8"/>
  <c r="CP181" i="8"/>
  <c r="CP163" i="8"/>
  <c r="CP171" i="8"/>
  <c r="CP179" i="8"/>
  <c r="CP180" i="8"/>
  <c r="CP182" i="8"/>
  <c r="CP178" i="8"/>
  <c r="CP170" i="8"/>
  <c r="CP183" i="8"/>
  <c r="CP159" i="8"/>
  <c r="CP172" i="8"/>
  <c r="CO157" i="8"/>
  <c r="CO156" i="8"/>
  <c r="CO154" i="8"/>
  <c r="CO162" i="8"/>
  <c r="CO158" i="8"/>
  <c r="CO155" i="8"/>
  <c r="CO160" i="8"/>
  <c r="CO164" i="8"/>
  <c r="CO161" i="8"/>
  <c r="CO169" i="8"/>
  <c r="CO163" i="8"/>
  <c r="CO159" i="8"/>
  <c r="CO166" i="8"/>
  <c r="CO176" i="8"/>
  <c r="CO165" i="8"/>
  <c r="CO175" i="8"/>
  <c r="CO174" i="8"/>
  <c r="CO168" i="8"/>
  <c r="CO173" i="8"/>
  <c r="CO181" i="8"/>
  <c r="CO167" i="8"/>
  <c r="CO172" i="8"/>
  <c r="CO180" i="8"/>
  <c r="CO170" i="8"/>
  <c r="CO178" i="8"/>
  <c r="CO182" i="8"/>
  <c r="CO171" i="8"/>
  <c r="CO177" i="8"/>
  <c r="CO183" i="8"/>
  <c r="CO179" i="8"/>
  <c r="BL160" i="8"/>
  <c r="BL159" i="8"/>
  <c r="BL157" i="8"/>
  <c r="BL154" i="8"/>
  <c r="BL156" i="8"/>
  <c r="BL158" i="8"/>
  <c r="BL167" i="8"/>
  <c r="BL166" i="8"/>
  <c r="BL163" i="8"/>
  <c r="BL165" i="8"/>
  <c r="BL171" i="8"/>
  <c r="BL155" i="8"/>
  <c r="BL164" i="8"/>
  <c r="BL170" i="8"/>
  <c r="BL178" i="8"/>
  <c r="BL168" i="8"/>
  <c r="BL177" i="8"/>
  <c r="BL162" i="8"/>
  <c r="BL176" i="8"/>
  <c r="BL175" i="8"/>
  <c r="BL183" i="8"/>
  <c r="BL169" i="8"/>
  <c r="BL173" i="8"/>
  <c r="BL172" i="8"/>
  <c r="BL181" i="8"/>
  <c r="BL180" i="8"/>
  <c r="BL161" i="8"/>
  <c r="BL174" i="8"/>
  <c r="BL179" i="8"/>
  <c r="BL182" i="8"/>
  <c r="CN156" i="8"/>
  <c r="CN155" i="8"/>
  <c r="CN161" i="8"/>
  <c r="CN157" i="8"/>
  <c r="CN154" i="8"/>
  <c r="CN158" i="8"/>
  <c r="CN163" i="8"/>
  <c r="CN168" i="8"/>
  <c r="CN160" i="8"/>
  <c r="CN165" i="8"/>
  <c r="CN162" i="8"/>
  <c r="CN175" i="8"/>
  <c r="CN166" i="8"/>
  <c r="CN174" i="8"/>
  <c r="CN173" i="8"/>
  <c r="CN167" i="8"/>
  <c r="CN172" i="8"/>
  <c r="CN180" i="8"/>
  <c r="CN171" i="8"/>
  <c r="CN179" i="8"/>
  <c r="CN159" i="8"/>
  <c r="CN177" i="8"/>
  <c r="CN178" i="8"/>
  <c r="CN170" i="8"/>
  <c r="CN183" i="8"/>
  <c r="CN181" i="8"/>
  <c r="CN164" i="8"/>
  <c r="CN169" i="8"/>
  <c r="CN176" i="8"/>
  <c r="CN182" i="8"/>
  <c r="CA159" i="8"/>
  <c r="CA158" i="8"/>
  <c r="CA156" i="8"/>
  <c r="CA154" i="8"/>
  <c r="CA157" i="8"/>
  <c r="CA160" i="8"/>
  <c r="CA163" i="8"/>
  <c r="CA166" i="8"/>
  <c r="CA161" i="8"/>
  <c r="CA165" i="8"/>
  <c r="CA155" i="8"/>
  <c r="CA162" i="8"/>
  <c r="CA164" i="8"/>
  <c r="CA170" i="8"/>
  <c r="CA178" i="8"/>
  <c r="CA177" i="8"/>
  <c r="CA176" i="8"/>
  <c r="CA169" i="8"/>
  <c r="CA175" i="8"/>
  <c r="CA174" i="8"/>
  <c r="CA182" i="8"/>
  <c r="CA167" i="8"/>
  <c r="CA172" i="8"/>
  <c r="CA180" i="8"/>
  <c r="CA183" i="8"/>
  <c r="CA173" i="8"/>
  <c r="CA179" i="8"/>
  <c r="CA181" i="8"/>
  <c r="CA168" i="8"/>
  <c r="CA171" i="8"/>
  <c r="BN154" i="8"/>
  <c r="BN161" i="8"/>
  <c r="BN159" i="8"/>
  <c r="BN158" i="8"/>
  <c r="BN157" i="8"/>
  <c r="BN163" i="8"/>
  <c r="BN155" i="8"/>
  <c r="BN156" i="8"/>
  <c r="BN160" i="8"/>
  <c r="BN162" i="8"/>
  <c r="BN164" i="8"/>
  <c r="BN167" i="8"/>
  <c r="BN166" i="8"/>
  <c r="BN169" i="8"/>
  <c r="BN173" i="8"/>
  <c r="BN172" i="8"/>
  <c r="BN165" i="8"/>
  <c r="BN171" i="8"/>
  <c r="BN179" i="8"/>
  <c r="BN170" i="8"/>
  <c r="BN178" i="8"/>
  <c r="BN168" i="8"/>
  <c r="BN177" i="8"/>
  <c r="BN175" i="8"/>
  <c r="BN182" i="8"/>
  <c r="BN181" i="8"/>
  <c r="BN180" i="8"/>
  <c r="BN174" i="8"/>
  <c r="BN183" i="8"/>
  <c r="BN176" i="8"/>
  <c r="Y161" i="8"/>
  <c r="Y160" i="8"/>
  <c r="Y158" i="8"/>
  <c r="Y157" i="8"/>
  <c r="Y156" i="8"/>
  <c r="Y162" i="8"/>
  <c r="Y154" i="8"/>
  <c r="Y168" i="8"/>
  <c r="Y165" i="8"/>
  <c r="Y166" i="8"/>
  <c r="Y155" i="8"/>
  <c r="Y159" i="8"/>
  <c r="Y163" i="8"/>
  <c r="Y164" i="8"/>
  <c r="Y172" i="8"/>
  <c r="Y171" i="8"/>
  <c r="Y179" i="8"/>
  <c r="Y167" i="8"/>
  <c r="Y170" i="8"/>
  <c r="Y178" i="8"/>
  <c r="Y177" i="8"/>
  <c r="Y169" i="8"/>
  <c r="Y176" i="8"/>
  <c r="Y174" i="8"/>
  <c r="Y183" i="8"/>
  <c r="Y181" i="8"/>
  <c r="Y173" i="8"/>
  <c r="Y182" i="8"/>
  <c r="Y180" i="8"/>
  <c r="Y175" i="8"/>
  <c r="G155" i="12"/>
  <c r="G154" i="12"/>
  <c r="G158" i="12"/>
  <c r="G156" i="12"/>
  <c r="G162" i="12"/>
  <c r="G161" i="12"/>
  <c r="G157" i="12"/>
  <c r="G164" i="12"/>
  <c r="G160" i="12"/>
  <c r="G159" i="12"/>
  <c r="G168" i="12"/>
  <c r="G165" i="12"/>
  <c r="G166" i="12"/>
  <c r="G167" i="12"/>
  <c r="G169" i="12"/>
  <c r="G177" i="12"/>
  <c r="G171" i="12"/>
  <c r="G163" i="12"/>
  <c r="G170" i="12"/>
  <c r="G172" i="12"/>
  <c r="G173" i="12"/>
  <c r="G175" i="12"/>
  <c r="G178" i="12"/>
  <c r="G180" i="12"/>
  <c r="G176" i="12"/>
  <c r="G179" i="12"/>
  <c r="G182" i="12"/>
  <c r="G174" i="12"/>
  <c r="G183" i="12"/>
  <c r="G181" i="12"/>
  <c r="BS155" i="12"/>
  <c r="BS154" i="12"/>
  <c r="BS156" i="12"/>
  <c r="BS159" i="12"/>
  <c r="BS162" i="12"/>
  <c r="BS161" i="12"/>
  <c r="BS157" i="12"/>
  <c r="BS164" i="12"/>
  <c r="BS165" i="12"/>
  <c r="BS166" i="12"/>
  <c r="BS163" i="12"/>
  <c r="BS160" i="12"/>
  <c r="BS168" i="12"/>
  <c r="BS158" i="12"/>
  <c r="BS167" i="12"/>
  <c r="BS169" i="12"/>
  <c r="BS177" i="12"/>
  <c r="BS171" i="12"/>
  <c r="BS173" i="12"/>
  <c r="BS172" i="12"/>
  <c r="BS174" i="12"/>
  <c r="BS178" i="12"/>
  <c r="BS180" i="12"/>
  <c r="BS175" i="12"/>
  <c r="BS170" i="12"/>
  <c r="BS179" i="12"/>
  <c r="BS182" i="12"/>
  <c r="BS176" i="12"/>
  <c r="BS181" i="12"/>
  <c r="BS183" i="12"/>
  <c r="EE155" i="12"/>
  <c r="EE154" i="12"/>
  <c r="EE156" i="12"/>
  <c r="EE159" i="12"/>
  <c r="EE162" i="12"/>
  <c r="EE161" i="12"/>
  <c r="EE164" i="12"/>
  <c r="EE165" i="12"/>
  <c r="EE166" i="12"/>
  <c r="EE158" i="12"/>
  <c r="EE163" i="12"/>
  <c r="EE168" i="12"/>
  <c r="EE167" i="12"/>
  <c r="EE169" i="12"/>
  <c r="EE171" i="12"/>
  <c r="EE160" i="12"/>
  <c r="EE173" i="12"/>
  <c r="EE172" i="12"/>
  <c r="EE176" i="12"/>
  <c r="EE180" i="12"/>
  <c r="EE157" i="12"/>
  <c r="EE170" i="12"/>
  <c r="EE178" i="12"/>
  <c r="EE175" i="12"/>
  <c r="EE177" i="12"/>
  <c r="EE182" i="12"/>
  <c r="EE181" i="12"/>
  <c r="EE174" i="12"/>
  <c r="EE179" i="12"/>
  <c r="EE183" i="12"/>
  <c r="BD156" i="12"/>
  <c r="BD155" i="12"/>
  <c r="BD154" i="12"/>
  <c r="BD157" i="12"/>
  <c r="BD163" i="12"/>
  <c r="BD162" i="12"/>
  <c r="BD158" i="12"/>
  <c r="BD159" i="12"/>
  <c r="BD167" i="12"/>
  <c r="BD164" i="12"/>
  <c r="BD160" i="12"/>
  <c r="BD169" i="12"/>
  <c r="BD165" i="12"/>
  <c r="BD166" i="12"/>
  <c r="BD168" i="12"/>
  <c r="BD174" i="12"/>
  <c r="BD171" i="12"/>
  <c r="BD173" i="12"/>
  <c r="BD177" i="12"/>
  <c r="BD181" i="12"/>
  <c r="BD172" i="12"/>
  <c r="BD170" i="12"/>
  <c r="BD176" i="12"/>
  <c r="BD182" i="12"/>
  <c r="BD183" i="12"/>
  <c r="BD161" i="12"/>
  <c r="BD179" i="12"/>
  <c r="BD180" i="12"/>
  <c r="BD175" i="12"/>
  <c r="BD178" i="12"/>
  <c r="DP156" i="12"/>
  <c r="DP155" i="12"/>
  <c r="DP154" i="12"/>
  <c r="DP163" i="12"/>
  <c r="DP158" i="12"/>
  <c r="DP162" i="12"/>
  <c r="DP159" i="12"/>
  <c r="DP160" i="12"/>
  <c r="DP161" i="12"/>
  <c r="DP167" i="12"/>
  <c r="DP169" i="12"/>
  <c r="DP157" i="12"/>
  <c r="DP165" i="12"/>
  <c r="DP164" i="12"/>
  <c r="DP172" i="12"/>
  <c r="DP166" i="12"/>
  <c r="DP174" i="12"/>
  <c r="DP171" i="12"/>
  <c r="DP173" i="12"/>
  <c r="DP168" i="12"/>
  <c r="DP181" i="12"/>
  <c r="DP180" i="12"/>
  <c r="DP177" i="12"/>
  <c r="DP175" i="12"/>
  <c r="DP170" i="12"/>
  <c r="DP179" i="12"/>
  <c r="DP176" i="12"/>
  <c r="DP178" i="12"/>
  <c r="DP182" i="12"/>
  <c r="DP183" i="12"/>
  <c r="AO156" i="12"/>
  <c r="AO155" i="12"/>
  <c r="AO154" i="12"/>
  <c r="AO158" i="12"/>
  <c r="AO164" i="12"/>
  <c r="AO163" i="12"/>
  <c r="AO160" i="12"/>
  <c r="AO161" i="12"/>
  <c r="AO157" i="12"/>
  <c r="AO168" i="12"/>
  <c r="AO162" i="12"/>
  <c r="AO166" i="12"/>
  <c r="AO159" i="12"/>
  <c r="AO170" i="12"/>
  <c r="AO167" i="12"/>
  <c r="AO171" i="12"/>
  <c r="AO165" i="12"/>
  <c r="AO175" i="12"/>
  <c r="AO177" i="12"/>
  <c r="AO173" i="12"/>
  <c r="AO174" i="12"/>
  <c r="AO182" i="12"/>
  <c r="AO178" i="12"/>
  <c r="AO180" i="12"/>
  <c r="AO181" i="12"/>
  <c r="AO176" i="12"/>
  <c r="AO172" i="12"/>
  <c r="AO169" i="12"/>
  <c r="AO183" i="12"/>
  <c r="AO179" i="12"/>
  <c r="DA156" i="12"/>
  <c r="DA155" i="12"/>
  <c r="DA154" i="12"/>
  <c r="DA164" i="12"/>
  <c r="DA163" i="12"/>
  <c r="DA157" i="12"/>
  <c r="DA161" i="12"/>
  <c r="DA168" i="12"/>
  <c r="DA166" i="12"/>
  <c r="DA170" i="12"/>
  <c r="DA159" i="12"/>
  <c r="DA160" i="12"/>
  <c r="DA167" i="12"/>
  <c r="DA169" i="12"/>
  <c r="DA162" i="12"/>
  <c r="DA171" i="12"/>
  <c r="DA175" i="12"/>
  <c r="DA158" i="12"/>
  <c r="DA172" i="12"/>
  <c r="DA182" i="12"/>
  <c r="DA178" i="12"/>
  <c r="DA181" i="12"/>
  <c r="DA173" i="12"/>
  <c r="DA174" i="12"/>
  <c r="DA165" i="12"/>
  <c r="DA179" i="12"/>
  <c r="DA180" i="12"/>
  <c r="DA176" i="12"/>
  <c r="DA177" i="12"/>
  <c r="DA183" i="12"/>
  <c r="Z157" i="12"/>
  <c r="Z156" i="12"/>
  <c r="Z155" i="12"/>
  <c r="Z154" i="12"/>
  <c r="Z158" i="12"/>
  <c r="Z164" i="12"/>
  <c r="Z165" i="12"/>
  <c r="Z159" i="12"/>
  <c r="Z160" i="12"/>
  <c r="Z169" i="12"/>
  <c r="Z163" i="12"/>
  <c r="Z168" i="12"/>
  <c r="Z171" i="12"/>
  <c r="Z166" i="12"/>
  <c r="Z170" i="12"/>
  <c r="Z162" i="12"/>
  <c r="Z167" i="12"/>
  <c r="Z172" i="12"/>
  <c r="Z173" i="12"/>
  <c r="Z176" i="12"/>
  <c r="Z175" i="12"/>
  <c r="Z174" i="12"/>
  <c r="Z179" i="12"/>
  <c r="Z183" i="12"/>
  <c r="Z177" i="12"/>
  <c r="Z178" i="12"/>
  <c r="Z180" i="12"/>
  <c r="Z161" i="12"/>
  <c r="Z181" i="12"/>
  <c r="Z182" i="12"/>
  <c r="CL157" i="12"/>
  <c r="CL156" i="12"/>
  <c r="CL155" i="12"/>
  <c r="CL154" i="12"/>
  <c r="CL159" i="12"/>
  <c r="CL164" i="12"/>
  <c r="CL158" i="12"/>
  <c r="CL161" i="12"/>
  <c r="CL162" i="12"/>
  <c r="CL165" i="12"/>
  <c r="CL168" i="12"/>
  <c r="CL171" i="12"/>
  <c r="CL163" i="12"/>
  <c r="CL170" i="12"/>
  <c r="CL167" i="12"/>
  <c r="CL160" i="12"/>
  <c r="CL172" i="12"/>
  <c r="CL176" i="12"/>
  <c r="CL166" i="12"/>
  <c r="CL173" i="12"/>
  <c r="CL175" i="12"/>
  <c r="CL169" i="12"/>
  <c r="CL179" i="12"/>
  <c r="CL177" i="12"/>
  <c r="CL174" i="12"/>
  <c r="CL178" i="12"/>
  <c r="CL180" i="12"/>
  <c r="CL181" i="12"/>
  <c r="CL183" i="12"/>
  <c r="CL182" i="12"/>
  <c r="EX157" i="12"/>
  <c r="EX156" i="12"/>
  <c r="EX155" i="12"/>
  <c r="EX154" i="12"/>
  <c r="EX159" i="12"/>
  <c r="EX164" i="12"/>
  <c r="EX158" i="12"/>
  <c r="EX163" i="12"/>
  <c r="EX160" i="12"/>
  <c r="EX161" i="12"/>
  <c r="EX166" i="12"/>
  <c r="EX168" i="12"/>
  <c r="EX171" i="12"/>
  <c r="EX170" i="12"/>
  <c r="EX165" i="12"/>
  <c r="EX162" i="12"/>
  <c r="EX167" i="12"/>
  <c r="EX176" i="12"/>
  <c r="EX169" i="12"/>
  <c r="EX173" i="12"/>
  <c r="EX174" i="12"/>
  <c r="EX177" i="12"/>
  <c r="EX179" i="12"/>
  <c r="EX175" i="12"/>
  <c r="EX180" i="12"/>
  <c r="EX178" i="12"/>
  <c r="EX181" i="12"/>
  <c r="EX183" i="12"/>
  <c r="EX182" i="12"/>
  <c r="EX172" i="12"/>
  <c r="AQ158" i="12"/>
  <c r="AQ156" i="12"/>
  <c r="AQ154" i="12"/>
  <c r="AQ155" i="12"/>
  <c r="AQ159" i="12"/>
  <c r="AQ165" i="12"/>
  <c r="AQ162" i="12"/>
  <c r="AQ157" i="12"/>
  <c r="AQ164" i="12"/>
  <c r="AQ172" i="12"/>
  <c r="AQ171" i="12"/>
  <c r="AQ163" i="12"/>
  <c r="AQ161" i="12"/>
  <c r="AQ166" i="12"/>
  <c r="AQ168" i="12"/>
  <c r="AQ170" i="12"/>
  <c r="AQ177" i="12"/>
  <c r="AQ176" i="12"/>
  <c r="AQ174" i="12"/>
  <c r="AQ160" i="12"/>
  <c r="AQ178" i="12"/>
  <c r="AQ180" i="12"/>
  <c r="AQ181" i="12"/>
  <c r="AQ173" i="12"/>
  <c r="AQ169" i="12"/>
  <c r="AQ167" i="12"/>
  <c r="AQ182" i="12"/>
  <c r="AQ183" i="12"/>
  <c r="AQ175" i="12"/>
  <c r="AQ179" i="12"/>
  <c r="DC156" i="12"/>
  <c r="DC154" i="12"/>
  <c r="DC158" i="12"/>
  <c r="DC159" i="12"/>
  <c r="DC165" i="12"/>
  <c r="DC160" i="12"/>
  <c r="DC162" i="12"/>
  <c r="DC161" i="12"/>
  <c r="DC157" i="12"/>
  <c r="DC155" i="12"/>
  <c r="DC164" i="12"/>
  <c r="DC172" i="12"/>
  <c r="DC171" i="12"/>
  <c r="DC166" i="12"/>
  <c r="DC173" i="12"/>
  <c r="DC163" i="12"/>
  <c r="DC170" i="12"/>
  <c r="DC168" i="12"/>
  <c r="DC176" i="12"/>
  <c r="DC167" i="12"/>
  <c r="DC175" i="12"/>
  <c r="DC178" i="12"/>
  <c r="DC181" i="12"/>
  <c r="DC169" i="12"/>
  <c r="DC180" i="12"/>
  <c r="DC182" i="12"/>
  <c r="DC183" i="12"/>
  <c r="DC174" i="12"/>
  <c r="DC179" i="12"/>
  <c r="DC177" i="12"/>
  <c r="AB155" i="12"/>
  <c r="AB159" i="12"/>
  <c r="AB154" i="12"/>
  <c r="AB157" i="12"/>
  <c r="AB156" i="12"/>
  <c r="AB166" i="12"/>
  <c r="AB158" i="12"/>
  <c r="AB160" i="12"/>
  <c r="AB162" i="12"/>
  <c r="AB165" i="12"/>
  <c r="AB173" i="12"/>
  <c r="AB161" i="12"/>
  <c r="AB172" i="12"/>
  <c r="AB163" i="12"/>
  <c r="AB174" i="12"/>
  <c r="AB167" i="12"/>
  <c r="AB164" i="12"/>
  <c r="AB168" i="12"/>
  <c r="AB178" i="12"/>
  <c r="AB170" i="12"/>
  <c r="AB169" i="12"/>
  <c r="AB176" i="12"/>
  <c r="AB182" i="12"/>
  <c r="AB181" i="12"/>
  <c r="AB177" i="12"/>
  <c r="AB179" i="12"/>
  <c r="AB183" i="12"/>
  <c r="AB175" i="12"/>
  <c r="AB180" i="12"/>
  <c r="AB171" i="12"/>
  <c r="CN155" i="12"/>
  <c r="CN157" i="12"/>
  <c r="CN159" i="12"/>
  <c r="CN154" i="12"/>
  <c r="CN156" i="12"/>
  <c r="CN160" i="12"/>
  <c r="CN163" i="12"/>
  <c r="CN158" i="12"/>
  <c r="CN161" i="12"/>
  <c r="CN164" i="12"/>
  <c r="CN165" i="12"/>
  <c r="CN162" i="12"/>
  <c r="CN166" i="12"/>
  <c r="CN172" i="12"/>
  <c r="CN169" i="12"/>
  <c r="CN174" i="12"/>
  <c r="CN178" i="12"/>
  <c r="CN171" i="12"/>
  <c r="CN175" i="12"/>
  <c r="CN168" i="12"/>
  <c r="CN176" i="12"/>
  <c r="CN177" i="12"/>
  <c r="CN167" i="12"/>
  <c r="CN173" i="12"/>
  <c r="CN181" i="12"/>
  <c r="CN183" i="12"/>
  <c r="CN170" i="12"/>
  <c r="CN179" i="12"/>
  <c r="CN182" i="12"/>
  <c r="CN180" i="12"/>
  <c r="M156" i="12"/>
  <c r="M157" i="12"/>
  <c r="M160" i="12"/>
  <c r="M155" i="12"/>
  <c r="M159" i="12"/>
  <c r="M154" i="12"/>
  <c r="M165" i="12"/>
  <c r="M158" i="12"/>
  <c r="M163" i="12"/>
  <c r="M166" i="12"/>
  <c r="M167" i="12"/>
  <c r="M169" i="12"/>
  <c r="M164" i="12"/>
  <c r="M170" i="12"/>
  <c r="M168" i="12"/>
  <c r="M171" i="12"/>
  <c r="M175" i="12"/>
  <c r="M161" i="12"/>
  <c r="M179" i="12"/>
  <c r="M162" i="12"/>
  <c r="M173" i="12"/>
  <c r="M176" i="12"/>
  <c r="M178" i="12"/>
  <c r="M174" i="12"/>
  <c r="M180" i="12"/>
  <c r="M172" i="12"/>
  <c r="M177" i="12"/>
  <c r="M181" i="12"/>
  <c r="M183" i="12"/>
  <c r="M182" i="12"/>
  <c r="BY156" i="12"/>
  <c r="BY160" i="12"/>
  <c r="BY158" i="12"/>
  <c r="BY157" i="12"/>
  <c r="BY154" i="12"/>
  <c r="BY155" i="12"/>
  <c r="BY159" i="12"/>
  <c r="BY161" i="12"/>
  <c r="BY162" i="12"/>
  <c r="BY167" i="12"/>
  <c r="BY164" i="12"/>
  <c r="BY170" i="12"/>
  <c r="BY163" i="12"/>
  <c r="BY171" i="12"/>
  <c r="BY175" i="12"/>
  <c r="BY166" i="12"/>
  <c r="BY173" i="12"/>
  <c r="BY165" i="12"/>
  <c r="BY179" i="12"/>
  <c r="BY169" i="12"/>
  <c r="BY172" i="12"/>
  <c r="BY178" i="12"/>
  <c r="BY177" i="12"/>
  <c r="BY180" i="12"/>
  <c r="BY168" i="12"/>
  <c r="BY176" i="12"/>
  <c r="BY181" i="12"/>
  <c r="BY174" i="12"/>
  <c r="BY183" i="12"/>
  <c r="BY182" i="12"/>
  <c r="EK156" i="12"/>
  <c r="EK158" i="12"/>
  <c r="EK157" i="12"/>
  <c r="EK160" i="12"/>
  <c r="EK155" i="12"/>
  <c r="EK154" i="12"/>
  <c r="EK163" i="12"/>
  <c r="EK159" i="12"/>
  <c r="EK164" i="12"/>
  <c r="EK161" i="12"/>
  <c r="EK162" i="12"/>
  <c r="EK165" i="12"/>
  <c r="EK167" i="12"/>
  <c r="EK170" i="12"/>
  <c r="EK175" i="12"/>
  <c r="EK166" i="12"/>
  <c r="EK172" i="12"/>
  <c r="EK173" i="12"/>
  <c r="EK171" i="12"/>
  <c r="EK179" i="12"/>
  <c r="EK168" i="12"/>
  <c r="EK178" i="12"/>
  <c r="EK174" i="12"/>
  <c r="EK169" i="12"/>
  <c r="EK176" i="12"/>
  <c r="EK177" i="12"/>
  <c r="EK181" i="12"/>
  <c r="EK183" i="12"/>
  <c r="EK180" i="12"/>
  <c r="EK182" i="12"/>
  <c r="BJ154" i="12"/>
  <c r="BJ158" i="12"/>
  <c r="BJ157" i="12"/>
  <c r="BJ156" i="12"/>
  <c r="BJ159" i="12"/>
  <c r="BJ161" i="12"/>
  <c r="BJ163" i="12"/>
  <c r="BJ160" i="12"/>
  <c r="BJ155" i="12"/>
  <c r="BJ162" i="12"/>
  <c r="BJ165" i="12"/>
  <c r="BJ168" i="12"/>
  <c r="BJ167" i="12"/>
  <c r="BJ171" i="12"/>
  <c r="BJ170" i="12"/>
  <c r="BJ176" i="12"/>
  <c r="BJ169" i="12"/>
  <c r="BJ172" i="12"/>
  <c r="BJ180" i="12"/>
  <c r="BJ166" i="12"/>
  <c r="BJ173" i="12"/>
  <c r="BJ175" i="12"/>
  <c r="BJ164" i="12"/>
  <c r="BJ178" i="12"/>
  <c r="BJ174" i="12"/>
  <c r="BJ177" i="12"/>
  <c r="BJ181" i="12"/>
  <c r="BJ182" i="12"/>
  <c r="BJ179" i="12"/>
  <c r="BJ183" i="12"/>
  <c r="DV154" i="12"/>
  <c r="DV157" i="12"/>
  <c r="DV155" i="12"/>
  <c r="DV159" i="12"/>
  <c r="DV161" i="12"/>
  <c r="DV160" i="12"/>
  <c r="DV163" i="12"/>
  <c r="DV156" i="12"/>
  <c r="DV158" i="12"/>
  <c r="DV165" i="12"/>
  <c r="DV162" i="12"/>
  <c r="DV168" i="12"/>
  <c r="DV167" i="12"/>
  <c r="DV170" i="12"/>
  <c r="DV176" i="12"/>
  <c r="DV169" i="12"/>
  <c r="DV164" i="12"/>
  <c r="DV174" i="12"/>
  <c r="DV172" i="12"/>
  <c r="DV178" i="12"/>
  <c r="DV166" i="12"/>
  <c r="DV171" i="12"/>
  <c r="DV182" i="12"/>
  <c r="DV179" i="12"/>
  <c r="DV183" i="12"/>
  <c r="DV181" i="12"/>
  <c r="DV173" i="12"/>
  <c r="DV175" i="12"/>
  <c r="DV180" i="12"/>
  <c r="DV177" i="12"/>
  <c r="AR156" i="8"/>
  <c r="AR155" i="8"/>
  <c r="AR161" i="8"/>
  <c r="AR165" i="8"/>
  <c r="AR158" i="8"/>
  <c r="AR162" i="8"/>
  <c r="AR157" i="8"/>
  <c r="AR154" i="8"/>
  <c r="AR168" i="8"/>
  <c r="AR163" i="8"/>
  <c r="AR175" i="8"/>
  <c r="AR159" i="8"/>
  <c r="AR174" i="8"/>
  <c r="AR160" i="8"/>
  <c r="AR173" i="8"/>
  <c r="AR181" i="8"/>
  <c r="AR167" i="8"/>
  <c r="AR172" i="8"/>
  <c r="AR180" i="8"/>
  <c r="AR164" i="8"/>
  <c r="AR171" i="8"/>
  <c r="AR179" i="8"/>
  <c r="AR177" i="8"/>
  <c r="AR183" i="8"/>
  <c r="AR176" i="8"/>
  <c r="AR169" i="8"/>
  <c r="AR178" i="8"/>
  <c r="AR182" i="8"/>
  <c r="AR166" i="8"/>
  <c r="AR170" i="8"/>
  <c r="J154" i="8"/>
  <c r="J161" i="8"/>
  <c r="J159" i="8"/>
  <c r="J160" i="8"/>
  <c r="J155" i="8"/>
  <c r="J164" i="8"/>
  <c r="J163" i="8"/>
  <c r="J167" i="8"/>
  <c r="J166" i="8"/>
  <c r="J165" i="8"/>
  <c r="J157" i="8"/>
  <c r="J162" i="8"/>
  <c r="J173" i="8"/>
  <c r="J172" i="8"/>
  <c r="J171" i="8"/>
  <c r="J179" i="8"/>
  <c r="J170" i="8"/>
  <c r="J178" i="8"/>
  <c r="J177" i="8"/>
  <c r="J158" i="8"/>
  <c r="J168" i="8"/>
  <c r="J175" i="8"/>
  <c r="J156" i="8"/>
  <c r="J176" i="8"/>
  <c r="J181" i="8"/>
  <c r="J183" i="8"/>
  <c r="J169" i="8"/>
  <c r="J174" i="8"/>
  <c r="J180" i="8"/>
  <c r="J182" i="8"/>
  <c r="CT154" i="8"/>
  <c r="CT159" i="8"/>
  <c r="CT156" i="8"/>
  <c r="CT155" i="8"/>
  <c r="CT162" i="8"/>
  <c r="CT163" i="8"/>
  <c r="CT157" i="8"/>
  <c r="CT167" i="8"/>
  <c r="CT166" i="8"/>
  <c r="CT161" i="8"/>
  <c r="CT164" i="8"/>
  <c r="CT168" i="8"/>
  <c r="CT173" i="8"/>
  <c r="CT160" i="8"/>
  <c r="CT172" i="8"/>
  <c r="CT165" i="8"/>
  <c r="CT171" i="8"/>
  <c r="CT179" i="8"/>
  <c r="CT170" i="8"/>
  <c r="CT178" i="8"/>
  <c r="CT169" i="8"/>
  <c r="CT177" i="8"/>
  <c r="CT158" i="8"/>
  <c r="CT175" i="8"/>
  <c r="CT183" i="8"/>
  <c r="CT181" i="8"/>
  <c r="CT180" i="8"/>
  <c r="CT174" i="8"/>
  <c r="CT182" i="8"/>
  <c r="CT176" i="8"/>
  <c r="AN160" i="8"/>
  <c r="AN159" i="8"/>
  <c r="AN157" i="8"/>
  <c r="AN158" i="8"/>
  <c r="AN156" i="8"/>
  <c r="AN163" i="8"/>
  <c r="AN167" i="8"/>
  <c r="AN154" i="8"/>
  <c r="AN166" i="8"/>
  <c r="AN155" i="8"/>
  <c r="AN164" i="8"/>
  <c r="AN161" i="8"/>
  <c r="AN165" i="8"/>
  <c r="AN171" i="8"/>
  <c r="AN169" i="8"/>
  <c r="AN170" i="8"/>
  <c r="AN178" i="8"/>
  <c r="AN177" i="8"/>
  <c r="AN176" i="8"/>
  <c r="AN175" i="8"/>
  <c r="AN183" i="8"/>
  <c r="AN168" i="8"/>
  <c r="AN162" i="8"/>
  <c r="AN173" i="8"/>
  <c r="AN181" i="8"/>
  <c r="AN182" i="8"/>
  <c r="AN172" i="8"/>
  <c r="AN179" i="8"/>
  <c r="AN174" i="8"/>
  <c r="AN180" i="8"/>
  <c r="DO159" i="8"/>
  <c r="DO158" i="8"/>
  <c r="DO156" i="8"/>
  <c r="DO154" i="8"/>
  <c r="DO157" i="8"/>
  <c r="DO155" i="8"/>
  <c r="DO166" i="8"/>
  <c r="DO160" i="8"/>
  <c r="DO162" i="8"/>
  <c r="DO165" i="8"/>
  <c r="DO163" i="8"/>
  <c r="DO161" i="8"/>
  <c r="DO170" i="8"/>
  <c r="DO178" i="8"/>
  <c r="DO167" i="8"/>
  <c r="DO169" i="8"/>
  <c r="DO177" i="8"/>
  <c r="DO168" i="8"/>
  <c r="DO176" i="8"/>
  <c r="DO175" i="8"/>
  <c r="DO174" i="8"/>
  <c r="DO182" i="8"/>
  <c r="DO164" i="8"/>
  <c r="DO172" i="8"/>
  <c r="DO180" i="8"/>
  <c r="DO171" i="8"/>
  <c r="DO179" i="8"/>
  <c r="DO181" i="8"/>
  <c r="DO173" i="8"/>
  <c r="DO183" i="8"/>
  <c r="BM160" i="8"/>
  <c r="BM158" i="8"/>
  <c r="BM154" i="8"/>
  <c r="BM156" i="8"/>
  <c r="BM159" i="8"/>
  <c r="BM155" i="8"/>
  <c r="BM161" i="8"/>
  <c r="BM162" i="8"/>
  <c r="BM164" i="8"/>
  <c r="BM166" i="8"/>
  <c r="BM163" i="8"/>
  <c r="BM165" i="8"/>
  <c r="BM172" i="8"/>
  <c r="BM171" i="8"/>
  <c r="BM179" i="8"/>
  <c r="BM170" i="8"/>
  <c r="BM178" i="8"/>
  <c r="BM168" i="8"/>
  <c r="BM177" i="8"/>
  <c r="BM176" i="8"/>
  <c r="BM167" i="8"/>
  <c r="BM174" i="8"/>
  <c r="BM169" i="8"/>
  <c r="BM175" i="8"/>
  <c r="BM181" i="8"/>
  <c r="BM157" i="8"/>
  <c r="BM180" i="8"/>
  <c r="BM183" i="8"/>
  <c r="BM173" i="8"/>
  <c r="BM182" i="8"/>
  <c r="BB158" i="8"/>
  <c r="BB157" i="8"/>
  <c r="BB155" i="8"/>
  <c r="BB163" i="8"/>
  <c r="BB154" i="8"/>
  <c r="BB160" i="8"/>
  <c r="BB161" i="8"/>
  <c r="BB165" i="8"/>
  <c r="BB156" i="8"/>
  <c r="BB159" i="8"/>
  <c r="BB164" i="8"/>
  <c r="BB167" i="8"/>
  <c r="BB177" i="8"/>
  <c r="BB162" i="8"/>
  <c r="BB176" i="8"/>
  <c r="BB175" i="8"/>
  <c r="BB166" i="8"/>
  <c r="BB174" i="8"/>
  <c r="BB168" i="8"/>
  <c r="BB173" i="8"/>
  <c r="BB181" i="8"/>
  <c r="BB171" i="8"/>
  <c r="BB179" i="8"/>
  <c r="BB178" i="8"/>
  <c r="BB170" i="8"/>
  <c r="BB183" i="8"/>
  <c r="BB180" i="8"/>
  <c r="BB169" i="8"/>
  <c r="BB172" i="8"/>
  <c r="BB182" i="8"/>
  <c r="DD156" i="8"/>
  <c r="DD155" i="8"/>
  <c r="DD161" i="8"/>
  <c r="DD154" i="8"/>
  <c r="DD158" i="8"/>
  <c r="DD162" i="8"/>
  <c r="DD163" i="8"/>
  <c r="DD160" i="8"/>
  <c r="DD168" i="8"/>
  <c r="DD165" i="8"/>
  <c r="DD159" i="8"/>
  <c r="DD166" i="8"/>
  <c r="DD175" i="8"/>
  <c r="DD174" i="8"/>
  <c r="DD157" i="8"/>
  <c r="DD164" i="8"/>
  <c r="DD173" i="8"/>
  <c r="DD167" i="8"/>
  <c r="DD172" i="8"/>
  <c r="DD180" i="8"/>
  <c r="DD171" i="8"/>
  <c r="DD179" i="8"/>
  <c r="DD169" i="8"/>
  <c r="DD177" i="8"/>
  <c r="DD181" i="8"/>
  <c r="DD183" i="8"/>
  <c r="DD176" i="8"/>
  <c r="DD178" i="8"/>
  <c r="DD182" i="8"/>
  <c r="DD170" i="8"/>
  <c r="CQ159" i="8"/>
  <c r="CQ158" i="8"/>
  <c r="CQ156" i="8"/>
  <c r="CQ154" i="8"/>
  <c r="CQ157" i="8"/>
  <c r="CQ166" i="8"/>
  <c r="CQ165" i="8"/>
  <c r="CQ164" i="8"/>
  <c r="CQ161" i="8"/>
  <c r="CQ160" i="8"/>
  <c r="CQ163" i="8"/>
  <c r="CQ170" i="8"/>
  <c r="CQ178" i="8"/>
  <c r="CQ162" i="8"/>
  <c r="CQ169" i="8"/>
  <c r="CQ177" i="8"/>
  <c r="CQ176" i="8"/>
  <c r="CQ155" i="8"/>
  <c r="CQ175" i="8"/>
  <c r="CQ174" i="8"/>
  <c r="CQ182" i="8"/>
  <c r="CQ167" i="8"/>
  <c r="CQ168" i="8"/>
  <c r="CQ172" i="8"/>
  <c r="CQ180" i="8"/>
  <c r="CQ171" i="8"/>
  <c r="CQ173" i="8"/>
  <c r="CQ181" i="8"/>
  <c r="CQ183" i="8"/>
  <c r="CQ179" i="8"/>
  <c r="DJ154" i="8"/>
  <c r="DJ159" i="8"/>
  <c r="DJ157" i="8"/>
  <c r="DJ156" i="8"/>
  <c r="DJ163" i="8"/>
  <c r="DJ158" i="8"/>
  <c r="DJ161" i="8"/>
  <c r="DJ167" i="8"/>
  <c r="DJ155" i="8"/>
  <c r="DJ164" i="8"/>
  <c r="DJ166" i="8"/>
  <c r="DJ160" i="8"/>
  <c r="DJ162" i="8"/>
  <c r="DJ165" i="8"/>
  <c r="DJ173" i="8"/>
  <c r="DJ172" i="8"/>
  <c r="DJ171" i="8"/>
  <c r="DJ179" i="8"/>
  <c r="DJ170" i="8"/>
  <c r="DJ178" i="8"/>
  <c r="DJ169" i="8"/>
  <c r="DJ177" i="8"/>
  <c r="DJ168" i="8"/>
  <c r="DJ175" i="8"/>
  <c r="DJ174" i="8"/>
  <c r="DJ182" i="8"/>
  <c r="DJ176" i="8"/>
  <c r="DJ180" i="8"/>
  <c r="DJ181" i="8"/>
  <c r="DJ183" i="8"/>
  <c r="BR158" i="8"/>
  <c r="BR157" i="8"/>
  <c r="BR155" i="8"/>
  <c r="BR154" i="8"/>
  <c r="BR159" i="8"/>
  <c r="BR156" i="8"/>
  <c r="BR163" i="8"/>
  <c r="BR165" i="8"/>
  <c r="BR160" i="8"/>
  <c r="BR161" i="8"/>
  <c r="BR162" i="8"/>
  <c r="BR164" i="8"/>
  <c r="BR167" i="8"/>
  <c r="BR177" i="8"/>
  <c r="BR166" i="8"/>
  <c r="BR176" i="8"/>
  <c r="BR175" i="8"/>
  <c r="BR169" i="8"/>
  <c r="BR174" i="8"/>
  <c r="BR173" i="8"/>
  <c r="BR181" i="8"/>
  <c r="BR171" i="8"/>
  <c r="BR179" i="8"/>
  <c r="BR183" i="8"/>
  <c r="BR172" i="8"/>
  <c r="BR168" i="8"/>
  <c r="BR178" i="8"/>
  <c r="BR180" i="8"/>
  <c r="BR182" i="8"/>
  <c r="BR170" i="8"/>
  <c r="AO161" i="8"/>
  <c r="AO160" i="8"/>
  <c r="AO158" i="8"/>
  <c r="AO157" i="8"/>
  <c r="AO154" i="8"/>
  <c r="AO155" i="8"/>
  <c r="AO156" i="8"/>
  <c r="AO168" i="8"/>
  <c r="AO163" i="8"/>
  <c r="AO166" i="8"/>
  <c r="AO164" i="8"/>
  <c r="AO162" i="8"/>
  <c r="AO159" i="8"/>
  <c r="AO172" i="8"/>
  <c r="AO171" i="8"/>
  <c r="AO179" i="8"/>
  <c r="AO167" i="8"/>
  <c r="AO169" i="8"/>
  <c r="AO170" i="8"/>
  <c r="AO178" i="8"/>
  <c r="AO177" i="8"/>
  <c r="AO176" i="8"/>
  <c r="AO165" i="8"/>
  <c r="AO174" i="8"/>
  <c r="AO173" i="8"/>
  <c r="AO181" i="8"/>
  <c r="AO182" i="8"/>
  <c r="AO175" i="8"/>
  <c r="AO180" i="8"/>
  <c r="AO183" i="8"/>
  <c r="EC157" i="8"/>
  <c r="EC156" i="8"/>
  <c r="EC154" i="8"/>
  <c r="EC162" i="8"/>
  <c r="EC155" i="8"/>
  <c r="EC161" i="8"/>
  <c r="EC159" i="8"/>
  <c r="EC158" i="8"/>
  <c r="EC164" i="8"/>
  <c r="EC166" i="8"/>
  <c r="EC165" i="8"/>
  <c r="EC167" i="8"/>
  <c r="EC176" i="8"/>
  <c r="EC175" i="8"/>
  <c r="EC174" i="8"/>
  <c r="EC173" i="8"/>
  <c r="EC172" i="8"/>
  <c r="EC180" i="8"/>
  <c r="EC160" i="8"/>
  <c r="EC168" i="8"/>
  <c r="EC170" i="8"/>
  <c r="EC178" i="8"/>
  <c r="EC169" i="8"/>
  <c r="EC179" i="8"/>
  <c r="EC183" i="8"/>
  <c r="EC163" i="8"/>
  <c r="EC171" i="8"/>
  <c r="EC182" i="8"/>
  <c r="EC177" i="8"/>
  <c r="EC181" i="8"/>
  <c r="CZ160" i="8"/>
  <c r="CZ159" i="8"/>
  <c r="CZ157" i="8"/>
  <c r="CZ158" i="8"/>
  <c r="CZ156" i="8"/>
  <c r="CZ167" i="8"/>
  <c r="CZ155" i="8"/>
  <c r="CZ161" i="8"/>
  <c r="CZ164" i="8"/>
  <c r="CZ165" i="8"/>
  <c r="CZ154" i="8"/>
  <c r="CZ162" i="8"/>
  <c r="CZ163" i="8"/>
  <c r="CZ171" i="8"/>
  <c r="CZ170" i="8"/>
  <c r="CZ178" i="8"/>
  <c r="CZ169" i="8"/>
  <c r="CZ177" i="8"/>
  <c r="CZ176" i="8"/>
  <c r="CZ175" i="8"/>
  <c r="CZ183" i="8"/>
  <c r="CZ168" i="8"/>
  <c r="CZ166" i="8"/>
  <c r="CZ173" i="8"/>
  <c r="CZ182" i="8"/>
  <c r="CZ172" i="8"/>
  <c r="CZ179" i="8"/>
  <c r="CZ174" i="8"/>
  <c r="CZ180" i="8"/>
  <c r="CZ181" i="8"/>
  <c r="M157" i="8"/>
  <c r="M156" i="8"/>
  <c r="M154" i="8"/>
  <c r="M162" i="8"/>
  <c r="M158" i="8"/>
  <c r="M161" i="8"/>
  <c r="M159" i="8"/>
  <c r="M164" i="8"/>
  <c r="M155" i="8"/>
  <c r="M169" i="8"/>
  <c r="M163" i="8"/>
  <c r="M165" i="8"/>
  <c r="M166" i="8"/>
  <c r="M176" i="8"/>
  <c r="M175" i="8"/>
  <c r="M174" i="8"/>
  <c r="M173" i="8"/>
  <c r="M181" i="8"/>
  <c r="M167" i="8"/>
  <c r="M172" i="8"/>
  <c r="M180" i="8"/>
  <c r="M170" i="8"/>
  <c r="M178" i="8"/>
  <c r="M177" i="8"/>
  <c r="M179" i="8"/>
  <c r="M182" i="8"/>
  <c r="M171" i="8"/>
  <c r="M183" i="8"/>
  <c r="M160" i="8"/>
  <c r="M168" i="8"/>
  <c r="BG155" i="8"/>
  <c r="BG154" i="8"/>
  <c r="BG160" i="8"/>
  <c r="BG156" i="8"/>
  <c r="BG159" i="8"/>
  <c r="BG164" i="8"/>
  <c r="BG157" i="8"/>
  <c r="BG168" i="8"/>
  <c r="BG167" i="8"/>
  <c r="BG161" i="8"/>
  <c r="BG162" i="8"/>
  <c r="BG158" i="8"/>
  <c r="BG174" i="8"/>
  <c r="BG165" i="8"/>
  <c r="BG173" i="8"/>
  <c r="BG169" i="8"/>
  <c r="BG172" i="8"/>
  <c r="BG180" i="8"/>
  <c r="BG171" i="8"/>
  <c r="BG179" i="8"/>
  <c r="BG166" i="8"/>
  <c r="BG170" i="8"/>
  <c r="BG178" i="8"/>
  <c r="BG176" i="8"/>
  <c r="BG175" i="8"/>
  <c r="BG163" i="8"/>
  <c r="BG182" i="8"/>
  <c r="BG177" i="8"/>
  <c r="BG181" i="8"/>
  <c r="BG183" i="8"/>
  <c r="L156" i="8"/>
  <c r="L155" i="8"/>
  <c r="L161" i="8"/>
  <c r="L165" i="8"/>
  <c r="L159" i="8"/>
  <c r="L162" i="8"/>
  <c r="L164" i="8"/>
  <c r="L163" i="8"/>
  <c r="L168" i="8"/>
  <c r="L154" i="8"/>
  <c r="L158" i="8"/>
  <c r="L160" i="8"/>
  <c r="L175" i="8"/>
  <c r="L169" i="8"/>
  <c r="L174" i="8"/>
  <c r="L173" i="8"/>
  <c r="L181" i="8"/>
  <c r="L157" i="8"/>
  <c r="L166" i="8"/>
  <c r="L167" i="8"/>
  <c r="L172" i="8"/>
  <c r="L180" i="8"/>
  <c r="L171" i="8"/>
  <c r="L179" i="8"/>
  <c r="L177" i="8"/>
  <c r="L182" i="8"/>
  <c r="L176" i="8"/>
  <c r="L178" i="8"/>
  <c r="L183" i="8"/>
  <c r="L170" i="8"/>
  <c r="CD154" i="8"/>
  <c r="CD161" i="8"/>
  <c r="CD159" i="8"/>
  <c r="CD155" i="8"/>
  <c r="CD158" i="8"/>
  <c r="CD163" i="8"/>
  <c r="CD156" i="8"/>
  <c r="CD167" i="8"/>
  <c r="CD166" i="8"/>
  <c r="CD157" i="8"/>
  <c r="CD165" i="8"/>
  <c r="CD173" i="8"/>
  <c r="CD172" i="8"/>
  <c r="CD168" i="8"/>
  <c r="CD171" i="8"/>
  <c r="CD179" i="8"/>
  <c r="CD170" i="8"/>
  <c r="CD178" i="8"/>
  <c r="CD177" i="8"/>
  <c r="CD164" i="8"/>
  <c r="CD162" i="8"/>
  <c r="CD169" i="8"/>
  <c r="CD175" i="8"/>
  <c r="CD160" i="8"/>
  <c r="CD174" i="8"/>
  <c r="CD183" i="8"/>
  <c r="CD176" i="8"/>
  <c r="CD180" i="8"/>
  <c r="CD181" i="8"/>
  <c r="CD182" i="8"/>
  <c r="DY160" i="8"/>
  <c r="DY158" i="8"/>
  <c r="DY156" i="8"/>
  <c r="DY159" i="8"/>
  <c r="DY164" i="8"/>
  <c r="DY162" i="8"/>
  <c r="DY166" i="8"/>
  <c r="DY157" i="8"/>
  <c r="DY165" i="8"/>
  <c r="DY154" i="8"/>
  <c r="DY163" i="8"/>
  <c r="DY161" i="8"/>
  <c r="DY172" i="8"/>
  <c r="DY171" i="8"/>
  <c r="DY170" i="8"/>
  <c r="DY178" i="8"/>
  <c r="DY168" i="8"/>
  <c r="DY169" i="8"/>
  <c r="DY177" i="8"/>
  <c r="DY176" i="8"/>
  <c r="DY155" i="8"/>
  <c r="DY167" i="8"/>
  <c r="DY174" i="8"/>
  <c r="DY175" i="8"/>
  <c r="DY180" i="8"/>
  <c r="DY181" i="8"/>
  <c r="DY183" i="8"/>
  <c r="DY173" i="8"/>
  <c r="DY179" i="8"/>
  <c r="DY182" i="8"/>
  <c r="BF154" i="8"/>
  <c r="BF161" i="8"/>
  <c r="BF159" i="8"/>
  <c r="BF155" i="8"/>
  <c r="BF164" i="8"/>
  <c r="BF167" i="8"/>
  <c r="BF162" i="8"/>
  <c r="BF166" i="8"/>
  <c r="BF160" i="8"/>
  <c r="BF156" i="8"/>
  <c r="BF163" i="8"/>
  <c r="BF165" i="8"/>
  <c r="BF173" i="8"/>
  <c r="BF169" i="8"/>
  <c r="BF172" i="8"/>
  <c r="BF158" i="8"/>
  <c r="BF171" i="8"/>
  <c r="BF179" i="8"/>
  <c r="BF170" i="8"/>
  <c r="BF178" i="8"/>
  <c r="BF177" i="8"/>
  <c r="BF157" i="8"/>
  <c r="BF168" i="8"/>
  <c r="BF175" i="8"/>
  <c r="BF182" i="8"/>
  <c r="BF174" i="8"/>
  <c r="BF176" i="8"/>
  <c r="BF181" i="8"/>
  <c r="BF183" i="8"/>
  <c r="BF180" i="8"/>
  <c r="DX160" i="8"/>
  <c r="DX159" i="8"/>
  <c r="DX157" i="8"/>
  <c r="DX156" i="8"/>
  <c r="DX154" i="8"/>
  <c r="DX162" i="8"/>
  <c r="DX167" i="8"/>
  <c r="DX158" i="8"/>
  <c r="DX165" i="8"/>
  <c r="DX163" i="8"/>
  <c r="DX155" i="8"/>
  <c r="DX171" i="8"/>
  <c r="DX170" i="8"/>
  <c r="DX178" i="8"/>
  <c r="DX161" i="8"/>
  <c r="DX166" i="8"/>
  <c r="DX168" i="8"/>
  <c r="DX169" i="8"/>
  <c r="DX177" i="8"/>
  <c r="DX176" i="8"/>
  <c r="DX175" i="8"/>
  <c r="DX173" i="8"/>
  <c r="DX172" i="8"/>
  <c r="DX180" i="8"/>
  <c r="DX181" i="8"/>
  <c r="DX174" i="8"/>
  <c r="DX183" i="8"/>
  <c r="DX179" i="8"/>
  <c r="DX182" i="8"/>
  <c r="DX164" i="8"/>
  <c r="CL154" i="8"/>
  <c r="CL161" i="8"/>
  <c r="CL159" i="8"/>
  <c r="CL163" i="8"/>
  <c r="CL156" i="8"/>
  <c r="CL158" i="8"/>
  <c r="CL167" i="8"/>
  <c r="CL160" i="8"/>
  <c r="CL162" i="8"/>
  <c r="CL166" i="8"/>
  <c r="CL165" i="8"/>
  <c r="CL155" i="8"/>
  <c r="CL164" i="8"/>
  <c r="CL173" i="8"/>
  <c r="CL157" i="8"/>
  <c r="CL168" i="8"/>
  <c r="CL172" i="8"/>
  <c r="CL171" i="8"/>
  <c r="CL179" i="8"/>
  <c r="CL170" i="8"/>
  <c r="CL178" i="8"/>
  <c r="CL177" i="8"/>
  <c r="CL175" i="8"/>
  <c r="CL183" i="8"/>
  <c r="CL174" i="8"/>
  <c r="CL181" i="8"/>
  <c r="CL169" i="8"/>
  <c r="CL176" i="8"/>
  <c r="CL182" i="8"/>
  <c r="CL180" i="8"/>
  <c r="EM159" i="8"/>
  <c r="EM158" i="8"/>
  <c r="EM156" i="8"/>
  <c r="EM157" i="8"/>
  <c r="EM160" i="8"/>
  <c r="EM161" i="8"/>
  <c r="EM163" i="8"/>
  <c r="EM166" i="8"/>
  <c r="EM165" i="8"/>
  <c r="EM155" i="8"/>
  <c r="EM162" i="8"/>
  <c r="EM164" i="8"/>
  <c r="EM170" i="8"/>
  <c r="EM169" i="8"/>
  <c r="EM177" i="8"/>
  <c r="EM176" i="8"/>
  <c r="EM175" i="8"/>
  <c r="EM174" i="8"/>
  <c r="EM182" i="8"/>
  <c r="EM154" i="8"/>
  <c r="EM167" i="8"/>
  <c r="EM172" i="8"/>
  <c r="EM180" i="8"/>
  <c r="EM173" i="8"/>
  <c r="EM178" i="8"/>
  <c r="EM183" i="8"/>
  <c r="EM168" i="8"/>
  <c r="EM179" i="8"/>
  <c r="EM171" i="8"/>
  <c r="EM181" i="8"/>
  <c r="K155" i="8"/>
  <c r="K154" i="8"/>
  <c r="K160" i="8"/>
  <c r="K157" i="8"/>
  <c r="K156" i="8"/>
  <c r="K163" i="8"/>
  <c r="K164" i="8"/>
  <c r="K158" i="8"/>
  <c r="K168" i="8"/>
  <c r="K167" i="8"/>
  <c r="K161" i="8"/>
  <c r="K169" i="8"/>
  <c r="K174" i="8"/>
  <c r="K162" i="8"/>
  <c r="K173" i="8"/>
  <c r="K166" i="8"/>
  <c r="K172" i="8"/>
  <c r="K180" i="8"/>
  <c r="K171" i="8"/>
  <c r="K179" i="8"/>
  <c r="K170" i="8"/>
  <c r="K178" i="8"/>
  <c r="K159" i="8"/>
  <c r="K165" i="8"/>
  <c r="K176" i="8"/>
  <c r="K182" i="8"/>
  <c r="K181" i="8"/>
  <c r="K175" i="8"/>
  <c r="K183" i="8"/>
  <c r="K177" i="8"/>
  <c r="DN158" i="8"/>
  <c r="DN157" i="8"/>
  <c r="DN155" i="8"/>
  <c r="DN160" i="8"/>
  <c r="DN156" i="8"/>
  <c r="DN162" i="8"/>
  <c r="DN165" i="8"/>
  <c r="DN154" i="8"/>
  <c r="DN159" i="8"/>
  <c r="DN163" i="8"/>
  <c r="DN164" i="8"/>
  <c r="DN167" i="8"/>
  <c r="DN161" i="8"/>
  <c r="DN169" i="8"/>
  <c r="DN177" i="8"/>
  <c r="DN168" i="8"/>
  <c r="DN176" i="8"/>
  <c r="DN175" i="8"/>
  <c r="DN174" i="8"/>
  <c r="DN173" i="8"/>
  <c r="DN181" i="8"/>
  <c r="DN166" i="8"/>
  <c r="DN171" i="8"/>
  <c r="DN179" i="8"/>
  <c r="DN178" i="8"/>
  <c r="DN170" i="8"/>
  <c r="DN183" i="8"/>
  <c r="DN180" i="8"/>
  <c r="DN172" i="8"/>
  <c r="DN182" i="8"/>
  <c r="CK160" i="8"/>
  <c r="CK158" i="8"/>
  <c r="CK157" i="8"/>
  <c r="CK156" i="8"/>
  <c r="CK162" i="8"/>
  <c r="CK154" i="8"/>
  <c r="CK161" i="8"/>
  <c r="CK163" i="8"/>
  <c r="CK166" i="8"/>
  <c r="CK165" i="8"/>
  <c r="CK159" i="8"/>
  <c r="CK168" i="8"/>
  <c r="CK172" i="8"/>
  <c r="CK171" i="8"/>
  <c r="CK179" i="8"/>
  <c r="CK155" i="8"/>
  <c r="CK167" i="8"/>
  <c r="CK170" i="8"/>
  <c r="CK178" i="8"/>
  <c r="CK177" i="8"/>
  <c r="CK169" i="8"/>
  <c r="CK176" i="8"/>
  <c r="CK164" i="8"/>
  <c r="CK174" i="8"/>
  <c r="CK183" i="8"/>
  <c r="CK181" i="8"/>
  <c r="CK173" i="8"/>
  <c r="CK182" i="8"/>
  <c r="CK180" i="8"/>
  <c r="CK175" i="8"/>
  <c r="O155" i="12"/>
  <c r="O154" i="12"/>
  <c r="O157" i="12"/>
  <c r="O156" i="12"/>
  <c r="O162" i="12"/>
  <c r="O161" i="12"/>
  <c r="O159" i="12"/>
  <c r="O160" i="12"/>
  <c r="O158" i="12"/>
  <c r="O165" i="12"/>
  <c r="O163" i="12"/>
  <c r="O166" i="12"/>
  <c r="O173" i="12"/>
  <c r="O177" i="12"/>
  <c r="O168" i="12"/>
  <c r="O169" i="12"/>
  <c r="O171" i="12"/>
  <c r="O172" i="12"/>
  <c r="O164" i="12"/>
  <c r="O175" i="12"/>
  <c r="O176" i="12"/>
  <c r="O170" i="12"/>
  <c r="O174" i="12"/>
  <c r="O178" i="12"/>
  <c r="O167" i="12"/>
  <c r="O182" i="12"/>
  <c r="O179" i="12"/>
  <c r="O181" i="12"/>
  <c r="O180" i="12"/>
  <c r="O183" i="12"/>
  <c r="CA155" i="12"/>
  <c r="CA154" i="12"/>
  <c r="CA162" i="12"/>
  <c r="CA161" i="12"/>
  <c r="CA158" i="12"/>
  <c r="CA156" i="12"/>
  <c r="CA160" i="12"/>
  <c r="CA157" i="12"/>
  <c r="CA163" i="12"/>
  <c r="CA166" i="12"/>
  <c r="CA164" i="12"/>
  <c r="CA159" i="12"/>
  <c r="CA165" i="12"/>
  <c r="CA168" i="12"/>
  <c r="CA177" i="12"/>
  <c r="CA173" i="12"/>
  <c r="CA175" i="12"/>
  <c r="CA170" i="12"/>
  <c r="CA172" i="12"/>
  <c r="CA178" i="12"/>
  <c r="CA176" i="12"/>
  <c r="CA167" i="12"/>
  <c r="CA169" i="12"/>
  <c r="CA180" i="12"/>
  <c r="CA182" i="12"/>
  <c r="CA181" i="12"/>
  <c r="CA171" i="12"/>
  <c r="CA174" i="12"/>
  <c r="CA179" i="12"/>
  <c r="CA183" i="12"/>
  <c r="EM155" i="12"/>
  <c r="EM154" i="12"/>
  <c r="EM156" i="12"/>
  <c r="EM157" i="12"/>
  <c r="EM162" i="12"/>
  <c r="EM161" i="12"/>
  <c r="EM158" i="12"/>
  <c r="EM163" i="12"/>
  <c r="EM166" i="12"/>
  <c r="EM160" i="12"/>
  <c r="EM164" i="12"/>
  <c r="EM168" i="12"/>
  <c r="EM159" i="12"/>
  <c r="EM172" i="12"/>
  <c r="EM173" i="12"/>
  <c r="EM165" i="12"/>
  <c r="EM167" i="12"/>
  <c r="EM180" i="12"/>
  <c r="EM174" i="12"/>
  <c r="EM175" i="12"/>
  <c r="EM178" i="12"/>
  <c r="EM171" i="12"/>
  <c r="EM169" i="12"/>
  <c r="EM182" i="12"/>
  <c r="EM170" i="12"/>
  <c r="EM177" i="12"/>
  <c r="EM179" i="12"/>
  <c r="EM181" i="12"/>
  <c r="EM176" i="12"/>
  <c r="EM183" i="12"/>
  <c r="BL156" i="12"/>
  <c r="BL155" i="12"/>
  <c r="BL154" i="12"/>
  <c r="BL157" i="12"/>
  <c r="BL158" i="12"/>
  <c r="BL163" i="12"/>
  <c r="BL162" i="12"/>
  <c r="BL159" i="12"/>
  <c r="BL160" i="12"/>
  <c r="BL161" i="12"/>
  <c r="BL167" i="12"/>
  <c r="BL165" i="12"/>
  <c r="BL169" i="12"/>
  <c r="BL166" i="12"/>
  <c r="BL164" i="12"/>
  <c r="BL171" i="12"/>
  <c r="BL170" i="12"/>
  <c r="BL172" i="12"/>
  <c r="BL174" i="12"/>
  <c r="BL176" i="12"/>
  <c r="BL181" i="12"/>
  <c r="BL173" i="12"/>
  <c r="BL179" i="12"/>
  <c r="BL175" i="12"/>
  <c r="BL183" i="12"/>
  <c r="BL178" i="12"/>
  <c r="BL180" i="12"/>
  <c r="BL177" i="12"/>
  <c r="BL168" i="12"/>
  <c r="BL182" i="12"/>
  <c r="DX156" i="12"/>
  <c r="DX155" i="12"/>
  <c r="DX154" i="12"/>
  <c r="DX157" i="12"/>
  <c r="DX158" i="12"/>
  <c r="DX163" i="12"/>
  <c r="DX162" i="12"/>
  <c r="DX159" i="12"/>
  <c r="DX160" i="12"/>
  <c r="DX167" i="12"/>
  <c r="DX164" i="12"/>
  <c r="DX165" i="12"/>
  <c r="DX169" i="12"/>
  <c r="DX161" i="12"/>
  <c r="DX166" i="12"/>
  <c r="DX168" i="12"/>
  <c r="DX170" i="12"/>
  <c r="DX174" i="12"/>
  <c r="DX176" i="12"/>
  <c r="DX181" i="12"/>
  <c r="DX175" i="12"/>
  <c r="DX177" i="12"/>
  <c r="DX179" i="12"/>
  <c r="DX180" i="12"/>
  <c r="DX173" i="12"/>
  <c r="DX171" i="12"/>
  <c r="DX182" i="12"/>
  <c r="DX172" i="12"/>
  <c r="DX178" i="12"/>
  <c r="DX183" i="12"/>
  <c r="AW156" i="12"/>
  <c r="AW155" i="12"/>
  <c r="AW154" i="12"/>
  <c r="AW157" i="12"/>
  <c r="AW158" i="12"/>
  <c r="AW164" i="12"/>
  <c r="AW160" i="12"/>
  <c r="AW163" i="12"/>
  <c r="AW161" i="12"/>
  <c r="AW159" i="12"/>
  <c r="AW162" i="12"/>
  <c r="AW168" i="12"/>
  <c r="AW166" i="12"/>
  <c r="AW167" i="12"/>
  <c r="AW170" i="12"/>
  <c r="AW169" i="12"/>
  <c r="AW175" i="12"/>
  <c r="AW172" i="12"/>
  <c r="AW174" i="12"/>
  <c r="AW176" i="12"/>
  <c r="AW178" i="12"/>
  <c r="AW180" i="12"/>
  <c r="AW182" i="12"/>
  <c r="AW181" i="12"/>
  <c r="AW173" i="12"/>
  <c r="AW165" i="12"/>
  <c r="AW177" i="12"/>
  <c r="AW179" i="12"/>
  <c r="AW171" i="12"/>
  <c r="AW183" i="12"/>
  <c r="DI156" i="12"/>
  <c r="DI155" i="12"/>
  <c r="DI154" i="12"/>
  <c r="DI157" i="12"/>
  <c r="DI164" i="12"/>
  <c r="DI163" i="12"/>
  <c r="DI161" i="12"/>
  <c r="DI159" i="12"/>
  <c r="DI160" i="12"/>
  <c r="DI162" i="12"/>
  <c r="DI168" i="12"/>
  <c r="DI166" i="12"/>
  <c r="DI158" i="12"/>
  <c r="DI167" i="12"/>
  <c r="DI170" i="12"/>
  <c r="DI169" i="12"/>
  <c r="DI165" i="12"/>
  <c r="DI171" i="12"/>
  <c r="DI172" i="12"/>
  <c r="DI175" i="12"/>
  <c r="DI174" i="12"/>
  <c r="DI173" i="12"/>
  <c r="DI178" i="12"/>
  <c r="DI182" i="12"/>
  <c r="DI181" i="12"/>
  <c r="DI176" i="12"/>
  <c r="DI177" i="12"/>
  <c r="DI179" i="12"/>
  <c r="DI180" i="12"/>
  <c r="DI183" i="12"/>
  <c r="AH157" i="12"/>
  <c r="AH156" i="12"/>
  <c r="AH155" i="12"/>
  <c r="AH158" i="12"/>
  <c r="AH154" i="12"/>
  <c r="AH164" i="12"/>
  <c r="AH159" i="12"/>
  <c r="AH161" i="12"/>
  <c r="AH165" i="12"/>
  <c r="AH169" i="12"/>
  <c r="AH160" i="12"/>
  <c r="AH171" i="12"/>
  <c r="AH170" i="12"/>
  <c r="AH162" i="12"/>
  <c r="AH163" i="12"/>
  <c r="AH166" i="12"/>
  <c r="AH176" i="12"/>
  <c r="AH175" i="12"/>
  <c r="AH167" i="12"/>
  <c r="AH183" i="12"/>
  <c r="AH177" i="12"/>
  <c r="AH168" i="12"/>
  <c r="AH172" i="12"/>
  <c r="AH178" i="12"/>
  <c r="AH180" i="12"/>
  <c r="AH173" i="12"/>
  <c r="AH174" i="12"/>
  <c r="AH179" i="12"/>
  <c r="AH181" i="12"/>
  <c r="AH182" i="12"/>
  <c r="CT157" i="12"/>
  <c r="CT156" i="12"/>
  <c r="CT155" i="12"/>
  <c r="CT154" i="12"/>
  <c r="CT159" i="12"/>
  <c r="CT158" i="12"/>
  <c r="CT164" i="12"/>
  <c r="CT161" i="12"/>
  <c r="CT162" i="12"/>
  <c r="CT160" i="12"/>
  <c r="CT165" i="12"/>
  <c r="CT163" i="12"/>
  <c r="CT171" i="12"/>
  <c r="CT170" i="12"/>
  <c r="CT166" i="12"/>
  <c r="CT169" i="12"/>
  <c r="CT168" i="12"/>
  <c r="CT176" i="12"/>
  <c r="CT175" i="12"/>
  <c r="CT167" i="12"/>
  <c r="CT177" i="12"/>
  <c r="CT172" i="12"/>
  <c r="CT173" i="12"/>
  <c r="CT174" i="12"/>
  <c r="CT178" i="12"/>
  <c r="CT180" i="12"/>
  <c r="CT183" i="12"/>
  <c r="CT182" i="12"/>
  <c r="CT179" i="12"/>
  <c r="CT181" i="12"/>
  <c r="EQ154" i="12"/>
  <c r="EQ157" i="12"/>
  <c r="EQ158" i="12"/>
  <c r="EQ156" i="12"/>
  <c r="EQ165" i="12"/>
  <c r="EQ155" i="12"/>
  <c r="EQ159" i="12"/>
  <c r="EQ164" i="12"/>
  <c r="EQ161" i="12"/>
  <c r="EQ163" i="12"/>
  <c r="EQ172" i="12"/>
  <c r="EQ160" i="12"/>
  <c r="EQ171" i="12"/>
  <c r="EQ162" i="12"/>
  <c r="EQ173" i="12"/>
  <c r="EQ166" i="12"/>
  <c r="EQ168" i="12"/>
  <c r="EQ170" i="12"/>
  <c r="EQ177" i="12"/>
  <c r="EQ176" i="12"/>
  <c r="EQ181" i="12"/>
  <c r="EQ167" i="12"/>
  <c r="EQ174" i="12"/>
  <c r="EQ180" i="12"/>
  <c r="EQ183" i="12"/>
  <c r="EQ175" i="12"/>
  <c r="EQ169" i="12"/>
  <c r="EQ179" i="12"/>
  <c r="EQ182" i="12"/>
  <c r="EQ178" i="12"/>
  <c r="AY158" i="12"/>
  <c r="AY156" i="12"/>
  <c r="AY154" i="12"/>
  <c r="AY155" i="12"/>
  <c r="AY157" i="12"/>
  <c r="AY165" i="12"/>
  <c r="AY160" i="12"/>
  <c r="AY164" i="12"/>
  <c r="AY159" i="12"/>
  <c r="AY162" i="12"/>
  <c r="AY161" i="12"/>
  <c r="AY172" i="12"/>
  <c r="AY171" i="12"/>
  <c r="AY163" i="12"/>
  <c r="AY166" i="12"/>
  <c r="AY168" i="12"/>
  <c r="AY173" i="12"/>
  <c r="AY169" i="12"/>
  <c r="AY167" i="12"/>
  <c r="AY177" i="12"/>
  <c r="AY176" i="12"/>
  <c r="AY170" i="12"/>
  <c r="AY178" i="12"/>
  <c r="AY175" i="12"/>
  <c r="AY181" i="12"/>
  <c r="AY179" i="12"/>
  <c r="AY180" i="12"/>
  <c r="AY182" i="12"/>
  <c r="AY183" i="12"/>
  <c r="AY174" i="12"/>
  <c r="DK156" i="12"/>
  <c r="DK154" i="12"/>
  <c r="DK158" i="12"/>
  <c r="DK155" i="12"/>
  <c r="DK157" i="12"/>
  <c r="DK165" i="12"/>
  <c r="DK164" i="12"/>
  <c r="DK159" i="12"/>
  <c r="DK160" i="12"/>
  <c r="DK162" i="12"/>
  <c r="DK172" i="12"/>
  <c r="DK171" i="12"/>
  <c r="DK161" i="12"/>
  <c r="DK163" i="12"/>
  <c r="DK166" i="12"/>
  <c r="DK167" i="12"/>
  <c r="DK173" i="12"/>
  <c r="DK168" i="12"/>
  <c r="DK177" i="12"/>
  <c r="DK169" i="12"/>
  <c r="DK175" i="12"/>
  <c r="DK174" i="12"/>
  <c r="DK178" i="12"/>
  <c r="DK176" i="12"/>
  <c r="DK181" i="12"/>
  <c r="DK170" i="12"/>
  <c r="DK180" i="12"/>
  <c r="DK182" i="12"/>
  <c r="DK183" i="12"/>
  <c r="DK179" i="12"/>
  <c r="AJ155" i="12"/>
  <c r="AJ159" i="12"/>
  <c r="AJ158" i="12"/>
  <c r="AJ154" i="12"/>
  <c r="AJ166" i="12"/>
  <c r="AJ156" i="12"/>
  <c r="AJ162" i="12"/>
  <c r="AJ161" i="12"/>
  <c r="AJ163" i="12"/>
  <c r="AJ165" i="12"/>
  <c r="AJ173" i="12"/>
  <c r="AJ164" i="12"/>
  <c r="AJ168" i="12"/>
  <c r="AJ172" i="12"/>
  <c r="AJ157" i="12"/>
  <c r="AJ160" i="12"/>
  <c r="AJ167" i="12"/>
  <c r="AJ170" i="12"/>
  <c r="AJ174" i="12"/>
  <c r="AJ169" i="12"/>
  <c r="AJ171" i="12"/>
  <c r="AJ178" i="12"/>
  <c r="AJ175" i="12"/>
  <c r="AJ179" i="12"/>
  <c r="AJ177" i="12"/>
  <c r="AJ182" i="12"/>
  <c r="AJ181" i="12"/>
  <c r="AJ176" i="12"/>
  <c r="AJ180" i="12"/>
  <c r="AJ183" i="12"/>
  <c r="CV155" i="12"/>
  <c r="CV159" i="12"/>
  <c r="CV157" i="12"/>
  <c r="CV158" i="12"/>
  <c r="CV154" i="12"/>
  <c r="CV156" i="12"/>
  <c r="CV162" i="12"/>
  <c r="CV165" i="12"/>
  <c r="CV160" i="12"/>
  <c r="CV168" i="12"/>
  <c r="CV172" i="12"/>
  <c r="CV163" i="12"/>
  <c r="CV169" i="12"/>
  <c r="CV167" i="12"/>
  <c r="CV170" i="12"/>
  <c r="CV174" i="12"/>
  <c r="CV166" i="12"/>
  <c r="CV178" i="12"/>
  <c r="CV161" i="12"/>
  <c r="CV175" i="12"/>
  <c r="CV176" i="12"/>
  <c r="CV179" i="12"/>
  <c r="CV173" i="12"/>
  <c r="CV177" i="12"/>
  <c r="CV171" i="12"/>
  <c r="CV180" i="12"/>
  <c r="CV183" i="12"/>
  <c r="CV182" i="12"/>
  <c r="CV181" i="12"/>
  <c r="CV164" i="12"/>
  <c r="U156" i="12"/>
  <c r="U160" i="12"/>
  <c r="U154" i="12"/>
  <c r="U158" i="12"/>
  <c r="U159" i="12"/>
  <c r="U162" i="12"/>
  <c r="U155" i="12"/>
  <c r="U166" i="12"/>
  <c r="U161" i="12"/>
  <c r="U157" i="12"/>
  <c r="U164" i="12"/>
  <c r="U165" i="12"/>
  <c r="U167" i="12"/>
  <c r="U169" i="12"/>
  <c r="U163" i="12"/>
  <c r="U168" i="12"/>
  <c r="U170" i="12"/>
  <c r="U175" i="12"/>
  <c r="U176" i="12"/>
  <c r="U179" i="12"/>
  <c r="U171" i="12"/>
  <c r="U172" i="12"/>
  <c r="U177" i="12"/>
  <c r="U180" i="12"/>
  <c r="U183" i="12"/>
  <c r="U178" i="12"/>
  <c r="U181" i="12"/>
  <c r="U173" i="12"/>
  <c r="U182" i="12"/>
  <c r="U174" i="12"/>
  <c r="CG156" i="12"/>
  <c r="CG160" i="12"/>
  <c r="CG157" i="12"/>
  <c r="CG158" i="12"/>
  <c r="CG155" i="12"/>
  <c r="CG162" i="12"/>
  <c r="CG163" i="12"/>
  <c r="CG167" i="12"/>
  <c r="CG165" i="12"/>
  <c r="CG161" i="12"/>
  <c r="CG164" i="12"/>
  <c r="CG166" i="12"/>
  <c r="CG168" i="12"/>
  <c r="CG170" i="12"/>
  <c r="CG154" i="12"/>
  <c r="CG159" i="12"/>
  <c r="CG169" i="12"/>
  <c r="CG175" i="12"/>
  <c r="CG173" i="12"/>
  <c r="CG172" i="12"/>
  <c r="CG176" i="12"/>
  <c r="CG179" i="12"/>
  <c r="CG180" i="12"/>
  <c r="CG174" i="12"/>
  <c r="CG177" i="12"/>
  <c r="CG178" i="12"/>
  <c r="CG183" i="12"/>
  <c r="CG182" i="12"/>
  <c r="CG181" i="12"/>
  <c r="CG171" i="12"/>
  <c r="F154" i="12"/>
  <c r="F157" i="12"/>
  <c r="F155" i="12"/>
  <c r="F156" i="12"/>
  <c r="F159" i="12"/>
  <c r="F158" i="12"/>
  <c r="F161" i="12"/>
  <c r="F160" i="12"/>
  <c r="F165" i="12"/>
  <c r="F163" i="12"/>
  <c r="F164" i="12"/>
  <c r="F171" i="12"/>
  <c r="F162" i="12"/>
  <c r="F172" i="12"/>
  <c r="F173" i="12"/>
  <c r="F176" i="12"/>
  <c r="F169" i="12"/>
  <c r="F168" i="12"/>
  <c r="F166" i="12"/>
  <c r="F180" i="12"/>
  <c r="F170" i="12"/>
  <c r="F174" i="12"/>
  <c r="F175" i="12"/>
  <c r="F167" i="12"/>
  <c r="F178" i="12"/>
  <c r="F179" i="12"/>
  <c r="F182" i="12"/>
  <c r="F177" i="12"/>
  <c r="F181" i="12"/>
  <c r="F183" i="12"/>
  <c r="BR154" i="12"/>
  <c r="BR155" i="12"/>
  <c r="BR156" i="12"/>
  <c r="BR158" i="12"/>
  <c r="BR161" i="12"/>
  <c r="BR157" i="12"/>
  <c r="BR160" i="12"/>
  <c r="BR159" i="12"/>
  <c r="BR163" i="12"/>
  <c r="BR166" i="12"/>
  <c r="BR162" i="12"/>
  <c r="BR171" i="12"/>
  <c r="BR164" i="12"/>
  <c r="BR172" i="12"/>
  <c r="BR176" i="12"/>
  <c r="BR165" i="12"/>
  <c r="BR168" i="12"/>
  <c r="BR169" i="12"/>
  <c r="BR180" i="12"/>
  <c r="BR167" i="12"/>
  <c r="BR170" i="12"/>
  <c r="BR174" i="12"/>
  <c r="BR178" i="12"/>
  <c r="BR173" i="12"/>
  <c r="BR177" i="12"/>
  <c r="BR175" i="12"/>
  <c r="BR179" i="12"/>
  <c r="BR182" i="12"/>
  <c r="BR181" i="12"/>
  <c r="BR183" i="12"/>
  <c r="ED154" i="12"/>
  <c r="ED155" i="12"/>
  <c r="ED156" i="12"/>
  <c r="ED161" i="12"/>
  <c r="ED160" i="12"/>
  <c r="ED157" i="12"/>
  <c r="ED158" i="12"/>
  <c r="ED159" i="12"/>
  <c r="ED163" i="12"/>
  <c r="ED164" i="12"/>
  <c r="ED166" i="12"/>
  <c r="ED176" i="12"/>
  <c r="ED172" i="12"/>
  <c r="ED162" i="12"/>
  <c r="ED165" i="12"/>
  <c r="ED167" i="12"/>
  <c r="ED169" i="12"/>
  <c r="ED174" i="12"/>
  <c r="ED171" i="12"/>
  <c r="ED170" i="12"/>
  <c r="ED173" i="12"/>
  <c r="ED178" i="12"/>
  <c r="ED168" i="12"/>
  <c r="ED175" i="12"/>
  <c r="ED182" i="12"/>
  <c r="ED180" i="12"/>
  <c r="ED181" i="12"/>
  <c r="ED183" i="12"/>
  <c r="ED179" i="12"/>
  <c r="ED177" i="12"/>
  <c r="DW155" i="12"/>
  <c r="DW154" i="12"/>
  <c r="DW156" i="12"/>
  <c r="DW157" i="12"/>
  <c r="DW162" i="12"/>
  <c r="DW159" i="12"/>
  <c r="DW161" i="12"/>
  <c r="DW160" i="12"/>
  <c r="DW164" i="12"/>
  <c r="DW166" i="12"/>
  <c r="DW158" i="12"/>
  <c r="DW165" i="12"/>
  <c r="DW168" i="12"/>
  <c r="DW167" i="12"/>
  <c r="DW171" i="12"/>
  <c r="DW163" i="12"/>
  <c r="DW173" i="12"/>
  <c r="DW170" i="12"/>
  <c r="DW175" i="12"/>
  <c r="DW177" i="12"/>
  <c r="DW179" i="12"/>
  <c r="DW180" i="12"/>
  <c r="DW169" i="12"/>
  <c r="DW174" i="12"/>
  <c r="DW176" i="12"/>
  <c r="DW172" i="12"/>
  <c r="DW178" i="12"/>
  <c r="DW181" i="12"/>
  <c r="DW182" i="12"/>
  <c r="DW183" i="12"/>
  <c r="DH156" i="12"/>
  <c r="DH155" i="12"/>
  <c r="DH154" i="12"/>
  <c r="DH157" i="12"/>
  <c r="DH163" i="12"/>
  <c r="DH162" i="12"/>
  <c r="DH158" i="12"/>
  <c r="DH160" i="12"/>
  <c r="DH159" i="12"/>
  <c r="DH167" i="12"/>
  <c r="DH161" i="12"/>
  <c r="DH166" i="12"/>
  <c r="DH169" i="12"/>
  <c r="DH164" i="12"/>
  <c r="DH165" i="12"/>
  <c r="DH168" i="12"/>
  <c r="DH170" i="12"/>
  <c r="DH174" i="12"/>
  <c r="DH181" i="12"/>
  <c r="DH171" i="12"/>
  <c r="DH176" i="12"/>
  <c r="DH180" i="12"/>
  <c r="DH177" i="12"/>
  <c r="DH179" i="12"/>
  <c r="DH178" i="12"/>
  <c r="DH175" i="12"/>
  <c r="DH172" i="12"/>
  <c r="DH182" i="12"/>
  <c r="DH173" i="12"/>
  <c r="DH183" i="12"/>
  <c r="BB154" i="12"/>
  <c r="BB158" i="12"/>
  <c r="BB161" i="12"/>
  <c r="BB155" i="12"/>
  <c r="BB159" i="12"/>
  <c r="BB156" i="12"/>
  <c r="BB164" i="12"/>
  <c r="BB165" i="12"/>
  <c r="BB160" i="12"/>
  <c r="BB162" i="12"/>
  <c r="BB168" i="12"/>
  <c r="BB157" i="12"/>
  <c r="BB171" i="12"/>
  <c r="BB166" i="12"/>
  <c r="BB167" i="12"/>
  <c r="BB176" i="12"/>
  <c r="BB163" i="12"/>
  <c r="BB172" i="12"/>
  <c r="BB180" i="12"/>
  <c r="BB169" i="12"/>
  <c r="BB174" i="12"/>
  <c r="BB179" i="12"/>
  <c r="BB170" i="12"/>
  <c r="BB173" i="12"/>
  <c r="BB178" i="12"/>
  <c r="BB177" i="12"/>
  <c r="BB175" i="12"/>
  <c r="BB181" i="12"/>
  <c r="BB182" i="12"/>
  <c r="BB183" i="12"/>
  <c r="CE155" i="8"/>
  <c r="CE154" i="8"/>
  <c r="CE160" i="8"/>
  <c r="CE161" i="8"/>
  <c r="CE164" i="8"/>
  <c r="CE159" i="8"/>
  <c r="CE163" i="8"/>
  <c r="CE167" i="8"/>
  <c r="CE156" i="8"/>
  <c r="CE162" i="8"/>
  <c r="CE157" i="8"/>
  <c r="CE174" i="8"/>
  <c r="CE173" i="8"/>
  <c r="CE172" i="8"/>
  <c r="CE180" i="8"/>
  <c r="CE168" i="8"/>
  <c r="CE171" i="8"/>
  <c r="CE179" i="8"/>
  <c r="CE170" i="8"/>
  <c r="CE178" i="8"/>
  <c r="CE158" i="8"/>
  <c r="CE166" i="8"/>
  <c r="CE165" i="8"/>
  <c r="CE176" i="8"/>
  <c r="CE177" i="8"/>
  <c r="CE183" i="8"/>
  <c r="CE169" i="8"/>
  <c r="CE175" i="8"/>
  <c r="CE181" i="8"/>
  <c r="CE182" i="8"/>
  <c r="BV154" i="8"/>
  <c r="BV161" i="8"/>
  <c r="BV159" i="8"/>
  <c r="BV160" i="8"/>
  <c r="BV163" i="8"/>
  <c r="BV155" i="8"/>
  <c r="BV164" i="8"/>
  <c r="BV157" i="8"/>
  <c r="BV167" i="8"/>
  <c r="BV156" i="8"/>
  <c r="BV166" i="8"/>
  <c r="BV158" i="8"/>
  <c r="BV165" i="8"/>
  <c r="BV173" i="8"/>
  <c r="BV172" i="8"/>
  <c r="BV171" i="8"/>
  <c r="BV179" i="8"/>
  <c r="BV168" i="8"/>
  <c r="BV170" i="8"/>
  <c r="BV178" i="8"/>
  <c r="BV177" i="8"/>
  <c r="BV162" i="8"/>
  <c r="BV175" i="8"/>
  <c r="BV176" i="8"/>
  <c r="BV169" i="8"/>
  <c r="BV183" i="8"/>
  <c r="BV174" i="8"/>
  <c r="BV180" i="8"/>
  <c r="BV181" i="8"/>
  <c r="BV182" i="8"/>
  <c r="EQ155" i="8"/>
  <c r="EQ154" i="8"/>
  <c r="EQ160" i="8"/>
  <c r="EQ164" i="8"/>
  <c r="EQ158" i="8"/>
  <c r="EQ157" i="8"/>
  <c r="EQ156" i="8"/>
  <c r="EQ163" i="8"/>
  <c r="EQ167" i="8"/>
  <c r="EQ161" i="8"/>
  <c r="EQ174" i="8"/>
  <c r="EQ173" i="8"/>
  <c r="EQ172" i="8"/>
  <c r="EQ180" i="8"/>
  <c r="EQ162" i="8"/>
  <c r="EQ166" i="8"/>
  <c r="EQ168" i="8"/>
  <c r="EQ171" i="8"/>
  <c r="EQ179" i="8"/>
  <c r="EQ170" i="8"/>
  <c r="EQ178" i="8"/>
  <c r="EQ159" i="8"/>
  <c r="EQ165" i="8"/>
  <c r="EQ176" i="8"/>
  <c r="EQ177" i="8"/>
  <c r="EQ169" i="8"/>
  <c r="EQ181" i="8"/>
  <c r="EQ175" i="8"/>
  <c r="EQ183" i="8"/>
  <c r="EQ182" i="8"/>
  <c r="ED158" i="8"/>
  <c r="ED157" i="8"/>
  <c r="ED155" i="8"/>
  <c r="ED154" i="8"/>
  <c r="ED159" i="8"/>
  <c r="ED156" i="8"/>
  <c r="ED160" i="8"/>
  <c r="ED163" i="8"/>
  <c r="ED165" i="8"/>
  <c r="ED161" i="8"/>
  <c r="ED164" i="8"/>
  <c r="ED167" i="8"/>
  <c r="ED162" i="8"/>
  <c r="ED169" i="8"/>
  <c r="ED177" i="8"/>
  <c r="ED176" i="8"/>
  <c r="ED175" i="8"/>
  <c r="ED174" i="8"/>
  <c r="ED173" i="8"/>
  <c r="ED181" i="8"/>
  <c r="ED166" i="8"/>
  <c r="ED171" i="8"/>
  <c r="ED179" i="8"/>
  <c r="ED172" i="8"/>
  <c r="ED183" i="8"/>
  <c r="ED168" i="8"/>
  <c r="ED180" i="8"/>
  <c r="ED182" i="8"/>
  <c r="ED178" i="8"/>
  <c r="ED170" i="8"/>
  <c r="DA160" i="8"/>
  <c r="DA158" i="8"/>
  <c r="DA154" i="8"/>
  <c r="DA157" i="8"/>
  <c r="DA155" i="8"/>
  <c r="DA166" i="8"/>
  <c r="DA159" i="8"/>
  <c r="DA161" i="8"/>
  <c r="DA164" i="8"/>
  <c r="DA165" i="8"/>
  <c r="DA156" i="8"/>
  <c r="DA172" i="8"/>
  <c r="DA163" i="8"/>
  <c r="DA171" i="8"/>
  <c r="DA179" i="8"/>
  <c r="DA167" i="8"/>
  <c r="DA170" i="8"/>
  <c r="DA178" i="8"/>
  <c r="DA162" i="8"/>
  <c r="DA169" i="8"/>
  <c r="DA177" i="8"/>
  <c r="DA176" i="8"/>
  <c r="DA168" i="8"/>
  <c r="DA174" i="8"/>
  <c r="DA173" i="8"/>
  <c r="DA182" i="8"/>
  <c r="DA175" i="8"/>
  <c r="DA180" i="8"/>
  <c r="DA181" i="8"/>
  <c r="DA183" i="8"/>
  <c r="N158" i="8"/>
  <c r="N157" i="8"/>
  <c r="N155" i="8"/>
  <c r="N163" i="8"/>
  <c r="N154" i="8"/>
  <c r="N156" i="8"/>
  <c r="N160" i="8"/>
  <c r="N159" i="8"/>
  <c r="N162" i="8"/>
  <c r="N164" i="8"/>
  <c r="N161" i="8"/>
  <c r="N167" i="8"/>
  <c r="N168" i="8"/>
  <c r="N177" i="8"/>
  <c r="N176" i="8"/>
  <c r="N169" i="8"/>
  <c r="N175" i="8"/>
  <c r="N174" i="8"/>
  <c r="N166" i="8"/>
  <c r="N173" i="8"/>
  <c r="N181" i="8"/>
  <c r="N171" i="8"/>
  <c r="N179" i="8"/>
  <c r="N165" i="8"/>
  <c r="N170" i="8"/>
  <c r="N180" i="8"/>
  <c r="N172" i="8"/>
  <c r="N182" i="8"/>
  <c r="N178" i="8"/>
  <c r="N183" i="8"/>
  <c r="AA155" i="8"/>
  <c r="AA154" i="8"/>
  <c r="AA160" i="8"/>
  <c r="AA158" i="8"/>
  <c r="AA157" i="8"/>
  <c r="AA164" i="8"/>
  <c r="AA159" i="8"/>
  <c r="AA168" i="8"/>
  <c r="AA162" i="8"/>
  <c r="AA165" i="8"/>
  <c r="AA167" i="8"/>
  <c r="AA156" i="8"/>
  <c r="AA161" i="8"/>
  <c r="AA166" i="8"/>
  <c r="AA174" i="8"/>
  <c r="AA163" i="8"/>
  <c r="AA173" i="8"/>
  <c r="AA172" i="8"/>
  <c r="AA180" i="8"/>
  <c r="AA171" i="8"/>
  <c r="AA179" i="8"/>
  <c r="AA170" i="8"/>
  <c r="AA178" i="8"/>
  <c r="AA169" i="8"/>
  <c r="AA176" i="8"/>
  <c r="AA175" i="8"/>
  <c r="AA183" i="8"/>
  <c r="AA177" i="8"/>
  <c r="AA181" i="8"/>
  <c r="AA182" i="8"/>
  <c r="BY157" i="8"/>
  <c r="BY156" i="8"/>
  <c r="BY154" i="8"/>
  <c r="BY162" i="8"/>
  <c r="BY158" i="8"/>
  <c r="BY159" i="8"/>
  <c r="BY155" i="8"/>
  <c r="BY164" i="8"/>
  <c r="BY169" i="8"/>
  <c r="BY163" i="8"/>
  <c r="BY166" i="8"/>
  <c r="BY176" i="8"/>
  <c r="BY161" i="8"/>
  <c r="BY175" i="8"/>
  <c r="BY174" i="8"/>
  <c r="BY173" i="8"/>
  <c r="BY181" i="8"/>
  <c r="BY167" i="8"/>
  <c r="BY172" i="8"/>
  <c r="BY180" i="8"/>
  <c r="BY165" i="8"/>
  <c r="BY168" i="8"/>
  <c r="BY160" i="8"/>
  <c r="BY170" i="8"/>
  <c r="BY178" i="8"/>
  <c r="BY177" i="8"/>
  <c r="BY179" i="8"/>
  <c r="BY182" i="8"/>
  <c r="BY171" i="8"/>
  <c r="BY183" i="8"/>
  <c r="AV160" i="8"/>
  <c r="AV159" i="8"/>
  <c r="AV157" i="8"/>
  <c r="AV156" i="8"/>
  <c r="AV154" i="8"/>
  <c r="AV155" i="8"/>
  <c r="AV163" i="8"/>
  <c r="AV167" i="8"/>
  <c r="AV164" i="8"/>
  <c r="AV166" i="8"/>
  <c r="AV158" i="8"/>
  <c r="AV162" i="8"/>
  <c r="AV169" i="8"/>
  <c r="AV171" i="8"/>
  <c r="AV168" i="8"/>
  <c r="AV170" i="8"/>
  <c r="AV178" i="8"/>
  <c r="AV177" i="8"/>
  <c r="AV176" i="8"/>
  <c r="AV175" i="8"/>
  <c r="AV183" i="8"/>
  <c r="AV161" i="8"/>
  <c r="AV165" i="8"/>
  <c r="AV173" i="8"/>
  <c r="AV182" i="8"/>
  <c r="AV180" i="8"/>
  <c r="AV172" i="8"/>
  <c r="AV179" i="8"/>
  <c r="AV181" i="8"/>
  <c r="AV174" i="8"/>
  <c r="BX156" i="8"/>
  <c r="BX155" i="8"/>
  <c r="BX161" i="8"/>
  <c r="BX154" i="8"/>
  <c r="BX162" i="8"/>
  <c r="BX164" i="8"/>
  <c r="BX157" i="8"/>
  <c r="BX168" i="8"/>
  <c r="BX160" i="8"/>
  <c r="BX159" i="8"/>
  <c r="BX165" i="8"/>
  <c r="BX175" i="8"/>
  <c r="BX169" i="8"/>
  <c r="BX174" i="8"/>
  <c r="BX163" i="8"/>
  <c r="BX173" i="8"/>
  <c r="BX166" i="8"/>
  <c r="BX167" i="8"/>
  <c r="BX172" i="8"/>
  <c r="BX180" i="8"/>
  <c r="BX158" i="8"/>
  <c r="BX171" i="8"/>
  <c r="BX179" i="8"/>
  <c r="BX177" i="8"/>
  <c r="BX181" i="8"/>
  <c r="BX182" i="8"/>
  <c r="BX176" i="8"/>
  <c r="BX178" i="8"/>
  <c r="BX183" i="8"/>
  <c r="BX170" i="8"/>
  <c r="BK159" i="8"/>
  <c r="BK158" i="8"/>
  <c r="BK156" i="8"/>
  <c r="BK154" i="8"/>
  <c r="BK157" i="8"/>
  <c r="BK155" i="8"/>
  <c r="BK166" i="8"/>
  <c r="BK163" i="8"/>
  <c r="BK165" i="8"/>
  <c r="BK161" i="8"/>
  <c r="BK162" i="8"/>
  <c r="BK164" i="8"/>
  <c r="BK170" i="8"/>
  <c r="BK178" i="8"/>
  <c r="BK168" i="8"/>
  <c r="BK177" i="8"/>
  <c r="BK176" i="8"/>
  <c r="BK175" i="8"/>
  <c r="BK174" i="8"/>
  <c r="BK182" i="8"/>
  <c r="BK160" i="8"/>
  <c r="BK167" i="8"/>
  <c r="BK172" i="8"/>
  <c r="BK180" i="8"/>
  <c r="BK171" i="8"/>
  <c r="BK183" i="8"/>
  <c r="BK179" i="8"/>
  <c r="BK173" i="8"/>
  <c r="BK169" i="8"/>
  <c r="BK181" i="8"/>
  <c r="AP154" i="8"/>
  <c r="AP161" i="8"/>
  <c r="AP159" i="8"/>
  <c r="AP157" i="8"/>
  <c r="AP160" i="8"/>
  <c r="AP165" i="8"/>
  <c r="AP156" i="8"/>
  <c r="AP163" i="8"/>
  <c r="AP167" i="8"/>
  <c r="AP155" i="8"/>
  <c r="AP166" i="8"/>
  <c r="AP164" i="8"/>
  <c r="AP173" i="8"/>
  <c r="AP158" i="8"/>
  <c r="AP172" i="8"/>
  <c r="AP171" i="8"/>
  <c r="AP179" i="8"/>
  <c r="AP169" i="8"/>
  <c r="AP170" i="8"/>
  <c r="AP178" i="8"/>
  <c r="AP177" i="8"/>
  <c r="AP168" i="8"/>
  <c r="AP175" i="8"/>
  <c r="AP176" i="8"/>
  <c r="AP181" i="8"/>
  <c r="AP182" i="8"/>
  <c r="AP162" i="8"/>
  <c r="AP174" i="8"/>
  <c r="AP180" i="8"/>
  <c r="AP183" i="8"/>
  <c r="AL158" i="8"/>
  <c r="AL157" i="8"/>
  <c r="AL155" i="8"/>
  <c r="AL163" i="8"/>
  <c r="AL154" i="8"/>
  <c r="AL156" i="8"/>
  <c r="AL161" i="8"/>
  <c r="AL159" i="8"/>
  <c r="AL164" i="8"/>
  <c r="AL160" i="8"/>
  <c r="AL162" i="8"/>
  <c r="AL165" i="8"/>
  <c r="AL167" i="8"/>
  <c r="AL177" i="8"/>
  <c r="AL176" i="8"/>
  <c r="AL175" i="8"/>
  <c r="AL174" i="8"/>
  <c r="AL168" i="8"/>
  <c r="AL173" i="8"/>
  <c r="AL181" i="8"/>
  <c r="AL166" i="8"/>
  <c r="AL171" i="8"/>
  <c r="AL179" i="8"/>
  <c r="AL182" i="8"/>
  <c r="AL172" i="8"/>
  <c r="AL169" i="8"/>
  <c r="AL178" i="8"/>
  <c r="AL180" i="8"/>
  <c r="AL183" i="8"/>
  <c r="AL170" i="8"/>
  <c r="I161" i="8"/>
  <c r="I160" i="8"/>
  <c r="I158" i="8"/>
  <c r="I156" i="8"/>
  <c r="I155" i="8"/>
  <c r="I154" i="8"/>
  <c r="I157" i="8"/>
  <c r="I168" i="8"/>
  <c r="I163" i="8"/>
  <c r="I166" i="8"/>
  <c r="I165" i="8"/>
  <c r="I159" i="8"/>
  <c r="I162" i="8"/>
  <c r="I172" i="8"/>
  <c r="I171" i="8"/>
  <c r="I179" i="8"/>
  <c r="I167" i="8"/>
  <c r="I170" i="8"/>
  <c r="I178" i="8"/>
  <c r="I177" i="8"/>
  <c r="I176" i="8"/>
  <c r="I164" i="8"/>
  <c r="I169" i="8"/>
  <c r="I174" i="8"/>
  <c r="I173" i="8"/>
  <c r="I181" i="8"/>
  <c r="I183" i="8"/>
  <c r="I175" i="8"/>
  <c r="I180" i="8"/>
  <c r="I182" i="8"/>
  <c r="AK157" i="8"/>
  <c r="AK156" i="8"/>
  <c r="AK154" i="8"/>
  <c r="AK162" i="8"/>
  <c r="AK155" i="8"/>
  <c r="AK161" i="8"/>
  <c r="AK160" i="8"/>
  <c r="AK165" i="8"/>
  <c r="AK169" i="8"/>
  <c r="AK159" i="8"/>
  <c r="AK158" i="8"/>
  <c r="AK166" i="8"/>
  <c r="AK167" i="8"/>
  <c r="AK176" i="8"/>
  <c r="AK175" i="8"/>
  <c r="AK174" i="8"/>
  <c r="AK163" i="8"/>
  <c r="AK164" i="8"/>
  <c r="AK168" i="8"/>
  <c r="AK173" i="8"/>
  <c r="AK181" i="8"/>
  <c r="AK172" i="8"/>
  <c r="AK180" i="8"/>
  <c r="AK170" i="8"/>
  <c r="AK178" i="8"/>
  <c r="AK179" i="8"/>
  <c r="AK171" i="8"/>
  <c r="AK183" i="8"/>
  <c r="AK177" i="8"/>
  <c r="AK182" i="8"/>
  <c r="H160" i="8"/>
  <c r="H159" i="8"/>
  <c r="H157" i="8"/>
  <c r="H155" i="8"/>
  <c r="H163" i="8"/>
  <c r="H167" i="8"/>
  <c r="H166" i="8"/>
  <c r="H165" i="8"/>
  <c r="H154" i="8"/>
  <c r="H158" i="8"/>
  <c r="H161" i="8"/>
  <c r="H162" i="8"/>
  <c r="H156" i="8"/>
  <c r="H164" i="8"/>
  <c r="H171" i="8"/>
  <c r="H170" i="8"/>
  <c r="H178" i="8"/>
  <c r="H177" i="8"/>
  <c r="H176" i="8"/>
  <c r="H175" i="8"/>
  <c r="H183" i="8"/>
  <c r="H168" i="8"/>
  <c r="H169" i="8"/>
  <c r="H173" i="8"/>
  <c r="H181" i="8"/>
  <c r="H172" i="8"/>
  <c r="H174" i="8"/>
  <c r="H180" i="8"/>
  <c r="H182" i="8"/>
  <c r="H179" i="8"/>
  <c r="AJ156" i="8"/>
  <c r="AJ155" i="8"/>
  <c r="AJ161" i="8"/>
  <c r="AJ157" i="8"/>
  <c r="AJ160" i="8"/>
  <c r="AJ165" i="8"/>
  <c r="AJ154" i="8"/>
  <c r="AJ158" i="8"/>
  <c r="AJ162" i="8"/>
  <c r="AJ159" i="8"/>
  <c r="AJ168" i="8"/>
  <c r="AJ163" i="8"/>
  <c r="AJ164" i="8"/>
  <c r="AJ175" i="8"/>
  <c r="AJ174" i="8"/>
  <c r="AJ173" i="8"/>
  <c r="AJ181" i="8"/>
  <c r="AJ172" i="8"/>
  <c r="AJ180" i="8"/>
  <c r="AJ166" i="8"/>
  <c r="AJ171" i="8"/>
  <c r="AJ179" i="8"/>
  <c r="AJ169" i="8"/>
  <c r="AJ177" i="8"/>
  <c r="AJ176" i="8"/>
  <c r="AJ183" i="8"/>
  <c r="AJ178" i="8"/>
  <c r="AJ170" i="8"/>
  <c r="AJ182" i="8"/>
  <c r="AJ167" i="8"/>
  <c r="W159" i="8"/>
  <c r="W158" i="8"/>
  <c r="W156" i="8"/>
  <c r="W155" i="8"/>
  <c r="W162" i="8"/>
  <c r="W166" i="8"/>
  <c r="W157" i="8"/>
  <c r="W161" i="8"/>
  <c r="W163" i="8"/>
  <c r="W164" i="8"/>
  <c r="W160" i="8"/>
  <c r="W168" i="8"/>
  <c r="W170" i="8"/>
  <c r="W178" i="8"/>
  <c r="W165" i="8"/>
  <c r="W167" i="8"/>
  <c r="W177" i="8"/>
  <c r="W169" i="8"/>
  <c r="W176" i="8"/>
  <c r="W175" i="8"/>
  <c r="W174" i="8"/>
  <c r="W182" i="8"/>
  <c r="W154" i="8"/>
  <c r="W172" i="8"/>
  <c r="W180" i="8"/>
  <c r="W171" i="8"/>
  <c r="W181" i="8"/>
  <c r="W173" i="8"/>
  <c r="W179" i="8"/>
  <c r="W183" i="8"/>
  <c r="EW160" i="8"/>
  <c r="EW158" i="8"/>
  <c r="EW157" i="8"/>
  <c r="EW156" i="8"/>
  <c r="EW162" i="8"/>
  <c r="EW154" i="8"/>
  <c r="EW161" i="8"/>
  <c r="EW163" i="8"/>
  <c r="EW159" i="8"/>
  <c r="EW166" i="8"/>
  <c r="EW165" i="8"/>
  <c r="EW155" i="8"/>
  <c r="EW168" i="8"/>
  <c r="EW172" i="8"/>
  <c r="EW171" i="8"/>
  <c r="EW167" i="8"/>
  <c r="EW170" i="8"/>
  <c r="EW178" i="8"/>
  <c r="EW169" i="8"/>
  <c r="EW177" i="8"/>
  <c r="EW164" i="8"/>
  <c r="EW176" i="8"/>
  <c r="EW174" i="8"/>
  <c r="EW181" i="8"/>
  <c r="EW179" i="8"/>
  <c r="EW173" i="8"/>
  <c r="EW182" i="8"/>
  <c r="EW183" i="8"/>
  <c r="EW180" i="8"/>
  <c r="EW175" i="8"/>
  <c r="W155" i="12"/>
  <c r="W154" i="12"/>
  <c r="W158" i="12"/>
  <c r="W156" i="12"/>
  <c r="W157" i="12"/>
  <c r="W162" i="12"/>
  <c r="W159" i="12"/>
  <c r="W161" i="12"/>
  <c r="W160" i="12"/>
  <c r="W163" i="12"/>
  <c r="W166" i="12"/>
  <c r="W165" i="12"/>
  <c r="W164" i="12"/>
  <c r="W167" i="12"/>
  <c r="W170" i="12"/>
  <c r="W177" i="12"/>
  <c r="W168" i="12"/>
  <c r="W169" i="12"/>
  <c r="W173" i="12"/>
  <c r="W175" i="12"/>
  <c r="W178" i="12"/>
  <c r="W180" i="12"/>
  <c r="W174" i="12"/>
  <c r="W176" i="12"/>
  <c r="W183" i="12"/>
  <c r="W182" i="12"/>
  <c r="W172" i="12"/>
  <c r="W171" i="12"/>
  <c r="W181" i="12"/>
  <c r="W179" i="12"/>
  <c r="CI155" i="12"/>
  <c r="CI154" i="12"/>
  <c r="CI156" i="12"/>
  <c r="CI158" i="12"/>
  <c r="CI162" i="12"/>
  <c r="CI157" i="12"/>
  <c r="CI161" i="12"/>
  <c r="CI166" i="12"/>
  <c r="CI160" i="12"/>
  <c r="CI163" i="12"/>
  <c r="CI165" i="12"/>
  <c r="CI170" i="12"/>
  <c r="CI177" i="12"/>
  <c r="CI169" i="12"/>
  <c r="CI159" i="12"/>
  <c r="CI164" i="12"/>
  <c r="CI167" i="12"/>
  <c r="CI168" i="12"/>
  <c r="CI173" i="12"/>
  <c r="CI175" i="12"/>
  <c r="CI171" i="12"/>
  <c r="CI176" i="12"/>
  <c r="CI178" i="12"/>
  <c r="CI180" i="12"/>
  <c r="CI174" i="12"/>
  <c r="CI172" i="12"/>
  <c r="CI182" i="12"/>
  <c r="CI179" i="12"/>
  <c r="CI181" i="12"/>
  <c r="CI183" i="12"/>
  <c r="H156" i="12"/>
  <c r="H155" i="12"/>
  <c r="H154" i="12"/>
  <c r="H158" i="12"/>
  <c r="H163" i="12"/>
  <c r="H162" i="12"/>
  <c r="H157" i="12"/>
  <c r="H161" i="12"/>
  <c r="H160" i="12"/>
  <c r="H167" i="12"/>
  <c r="H159" i="12"/>
  <c r="H164" i="12"/>
  <c r="H168" i="12"/>
  <c r="H166" i="12"/>
  <c r="H172" i="12"/>
  <c r="H173" i="12"/>
  <c r="H169" i="12"/>
  <c r="H174" i="12"/>
  <c r="H170" i="12"/>
  <c r="H177" i="12"/>
  <c r="H179" i="12"/>
  <c r="H181" i="12"/>
  <c r="H171" i="12"/>
  <c r="H175" i="12"/>
  <c r="H178" i="12"/>
  <c r="H180" i="12"/>
  <c r="H182" i="12"/>
  <c r="H165" i="12"/>
  <c r="H176" i="12"/>
  <c r="H183" i="12"/>
  <c r="BT156" i="12"/>
  <c r="BT155" i="12"/>
  <c r="BT154" i="12"/>
  <c r="BT163" i="12"/>
  <c r="BT159" i="12"/>
  <c r="BT162" i="12"/>
  <c r="BT161" i="12"/>
  <c r="BT158" i="12"/>
  <c r="BT157" i="12"/>
  <c r="BT167" i="12"/>
  <c r="BT165" i="12"/>
  <c r="BT169" i="12"/>
  <c r="BT168" i="12"/>
  <c r="BT160" i="12"/>
  <c r="BT166" i="12"/>
  <c r="BT172" i="12"/>
  <c r="BT174" i="12"/>
  <c r="BT170" i="12"/>
  <c r="BT179" i="12"/>
  <c r="BT181" i="12"/>
  <c r="BT164" i="12"/>
  <c r="BT171" i="12"/>
  <c r="BT173" i="12"/>
  <c r="BT177" i="12"/>
  <c r="BT178" i="12"/>
  <c r="BT180" i="12"/>
  <c r="BT175" i="12"/>
  <c r="BT182" i="12"/>
  <c r="BT183" i="12"/>
  <c r="BT176" i="12"/>
  <c r="EF156" i="12"/>
  <c r="EF155" i="12"/>
  <c r="EF154" i="12"/>
  <c r="EF163" i="12"/>
  <c r="EF159" i="12"/>
  <c r="EF162" i="12"/>
  <c r="EF160" i="12"/>
  <c r="EF161" i="12"/>
  <c r="EF157" i="12"/>
  <c r="EF167" i="12"/>
  <c r="EF165" i="12"/>
  <c r="EF169" i="12"/>
  <c r="EF158" i="12"/>
  <c r="EF168" i="12"/>
  <c r="EF164" i="12"/>
  <c r="EF166" i="12"/>
  <c r="EF174" i="12"/>
  <c r="EF171" i="12"/>
  <c r="EF177" i="12"/>
  <c r="EF179" i="12"/>
  <c r="EF181" i="12"/>
  <c r="EF176" i="12"/>
  <c r="EF180" i="12"/>
  <c r="EF173" i="12"/>
  <c r="EF170" i="12"/>
  <c r="EF178" i="12"/>
  <c r="EF172" i="12"/>
  <c r="EF175" i="12"/>
  <c r="EF182" i="12"/>
  <c r="EF183" i="12"/>
  <c r="BE156" i="12"/>
  <c r="BE155" i="12"/>
  <c r="BE154" i="12"/>
  <c r="BE157" i="12"/>
  <c r="BE160" i="12"/>
  <c r="BE164" i="12"/>
  <c r="BE163" i="12"/>
  <c r="BE161" i="12"/>
  <c r="BE158" i="12"/>
  <c r="BE168" i="12"/>
  <c r="BE159" i="12"/>
  <c r="BE166" i="12"/>
  <c r="BE170" i="12"/>
  <c r="BE169" i="12"/>
  <c r="BE162" i="12"/>
  <c r="BE171" i="12"/>
  <c r="BE175" i="12"/>
  <c r="BE165" i="12"/>
  <c r="BE167" i="12"/>
  <c r="BE174" i="12"/>
  <c r="BE182" i="12"/>
  <c r="BE177" i="12"/>
  <c r="BE181" i="12"/>
  <c r="BE172" i="12"/>
  <c r="BE179" i="12"/>
  <c r="BE178" i="12"/>
  <c r="BE173" i="12"/>
  <c r="BE176" i="12"/>
  <c r="BE183" i="12"/>
  <c r="BE180" i="12"/>
  <c r="DQ156" i="12"/>
  <c r="DQ155" i="12"/>
  <c r="DQ154" i="12"/>
  <c r="DQ157" i="12"/>
  <c r="DQ164" i="12"/>
  <c r="DQ163" i="12"/>
  <c r="DQ158" i="12"/>
  <c r="DQ161" i="12"/>
  <c r="DQ160" i="12"/>
  <c r="DQ168" i="12"/>
  <c r="DQ159" i="12"/>
  <c r="DQ166" i="12"/>
  <c r="DQ170" i="12"/>
  <c r="DQ169" i="12"/>
  <c r="DQ162" i="12"/>
  <c r="DQ167" i="12"/>
  <c r="DQ165" i="12"/>
  <c r="DQ175" i="12"/>
  <c r="DQ174" i="12"/>
  <c r="DQ182" i="12"/>
  <c r="DQ172" i="12"/>
  <c r="DQ181" i="12"/>
  <c r="DQ171" i="12"/>
  <c r="DQ173" i="12"/>
  <c r="DQ177" i="12"/>
  <c r="DQ179" i="12"/>
  <c r="DQ176" i="12"/>
  <c r="DQ180" i="12"/>
  <c r="DQ183" i="12"/>
  <c r="DQ178" i="12"/>
  <c r="AP157" i="12"/>
  <c r="AP156" i="12"/>
  <c r="AP155" i="12"/>
  <c r="AP159" i="12"/>
  <c r="AP164" i="12"/>
  <c r="AP154" i="12"/>
  <c r="AP160" i="12"/>
  <c r="AP163" i="12"/>
  <c r="AP158" i="12"/>
  <c r="AP169" i="12"/>
  <c r="AP162" i="12"/>
  <c r="AP171" i="12"/>
  <c r="AP170" i="12"/>
  <c r="AP161" i="12"/>
  <c r="AP165" i="12"/>
  <c r="AP167" i="12"/>
  <c r="AP173" i="12"/>
  <c r="AP168" i="12"/>
  <c r="AP172" i="12"/>
  <c r="AP176" i="12"/>
  <c r="AP183" i="12"/>
  <c r="AP174" i="12"/>
  <c r="AP178" i="12"/>
  <c r="AP166" i="12"/>
  <c r="AP180" i="12"/>
  <c r="AP181" i="12"/>
  <c r="AP175" i="12"/>
  <c r="AP177" i="12"/>
  <c r="AP179" i="12"/>
  <c r="AP182" i="12"/>
  <c r="DB157" i="12"/>
  <c r="DB156" i="12"/>
  <c r="DB155" i="12"/>
  <c r="DB154" i="12"/>
  <c r="DB158" i="12"/>
  <c r="DB164" i="12"/>
  <c r="DB163" i="12"/>
  <c r="DB161" i="12"/>
  <c r="DB171" i="12"/>
  <c r="DB170" i="12"/>
  <c r="DB159" i="12"/>
  <c r="DB160" i="12"/>
  <c r="DB162" i="12"/>
  <c r="DB165" i="12"/>
  <c r="DB167" i="12"/>
  <c r="DB172" i="12"/>
  <c r="DB176" i="12"/>
  <c r="DB177" i="12"/>
  <c r="DB166" i="12"/>
  <c r="DB173" i="12"/>
  <c r="DB175" i="12"/>
  <c r="DB178" i="12"/>
  <c r="DB169" i="12"/>
  <c r="DB180" i="12"/>
  <c r="DB182" i="12"/>
  <c r="DB183" i="12"/>
  <c r="DB174" i="12"/>
  <c r="DB179" i="12"/>
  <c r="DB181" i="12"/>
  <c r="DB168" i="12"/>
  <c r="ER155" i="12"/>
  <c r="ER156" i="12"/>
  <c r="ER159" i="12"/>
  <c r="ER154" i="12"/>
  <c r="ER157" i="12"/>
  <c r="ER161" i="12"/>
  <c r="ER163" i="12"/>
  <c r="ER158" i="12"/>
  <c r="ER162" i="12"/>
  <c r="ER160" i="12"/>
  <c r="ER169" i="12"/>
  <c r="ER165" i="12"/>
  <c r="ER172" i="12"/>
  <c r="ER174" i="12"/>
  <c r="ER164" i="12"/>
  <c r="ER178" i="12"/>
  <c r="ER166" i="12"/>
  <c r="ER168" i="12"/>
  <c r="ER173" i="12"/>
  <c r="ER176" i="12"/>
  <c r="ER177" i="12"/>
  <c r="ER179" i="12"/>
  <c r="ER167" i="12"/>
  <c r="ER180" i="12"/>
  <c r="ER183" i="12"/>
  <c r="ER170" i="12"/>
  <c r="ER171" i="12"/>
  <c r="ER175" i="12"/>
  <c r="ER181" i="12"/>
  <c r="ER182" i="12"/>
  <c r="BG156" i="12"/>
  <c r="BG154" i="12"/>
  <c r="BG158" i="12"/>
  <c r="BG157" i="12"/>
  <c r="BG165" i="12"/>
  <c r="BG155" i="12"/>
  <c r="BG161" i="12"/>
  <c r="BG163" i="12"/>
  <c r="BG159" i="12"/>
  <c r="BG166" i="12"/>
  <c r="BG172" i="12"/>
  <c r="BG160" i="12"/>
  <c r="BG164" i="12"/>
  <c r="BG167" i="12"/>
  <c r="BG171" i="12"/>
  <c r="BG162" i="12"/>
  <c r="BG169" i="12"/>
  <c r="BG173" i="12"/>
  <c r="BG168" i="12"/>
  <c r="BG174" i="12"/>
  <c r="BG178" i="12"/>
  <c r="BG180" i="12"/>
  <c r="BG177" i="12"/>
  <c r="BG181" i="12"/>
  <c r="BG175" i="12"/>
  <c r="BG170" i="12"/>
  <c r="BG182" i="12"/>
  <c r="BG176" i="12"/>
  <c r="BG183" i="12"/>
  <c r="BG179" i="12"/>
  <c r="DS156" i="12"/>
  <c r="DS154" i="12"/>
  <c r="DS158" i="12"/>
  <c r="DS157" i="12"/>
  <c r="DS165" i="12"/>
  <c r="DS155" i="12"/>
  <c r="DS161" i="12"/>
  <c r="DS160" i="12"/>
  <c r="DS163" i="12"/>
  <c r="DS166" i="12"/>
  <c r="DS172" i="12"/>
  <c r="DS167" i="12"/>
  <c r="DS171" i="12"/>
  <c r="DS159" i="12"/>
  <c r="DS162" i="12"/>
  <c r="DS164" i="12"/>
  <c r="DS169" i="12"/>
  <c r="DS173" i="12"/>
  <c r="DS177" i="12"/>
  <c r="DS174" i="12"/>
  <c r="DS176" i="12"/>
  <c r="DS168" i="12"/>
  <c r="DS178" i="12"/>
  <c r="DS181" i="12"/>
  <c r="DS180" i="12"/>
  <c r="DS170" i="12"/>
  <c r="DS179" i="12"/>
  <c r="DS183" i="12"/>
  <c r="DS175" i="12"/>
  <c r="DS182" i="12"/>
  <c r="AR155" i="12"/>
  <c r="AR156" i="12"/>
  <c r="AR159" i="12"/>
  <c r="AR158" i="12"/>
  <c r="AR157" i="12"/>
  <c r="AR160" i="12"/>
  <c r="AR161" i="12"/>
  <c r="AR163" i="12"/>
  <c r="AR165" i="12"/>
  <c r="AR164" i="12"/>
  <c r="AR154" i="12"/>
  <c r="AR162" i="12"/>
  <c r="AR168" i="12"/>
  <c r="AR173" i="12"/>
  <c r="AR172" i="12"/>
  <c r="AR167" i="12"/>
  <c r="AR169" i="12"/>
  <c r="AR166" i="12"/>
  <c r="AR174" i="12"/>
  <c r="AR170" i="12"/>
  <c r="AR175" i="12"/>
  <c r="AR178" i="12"/>
  <c r="AR179" i="12"/>
  <c r="AR171" i="12"/>
  <c r="AR182" i="12"/>
  <c r="AR176" i="12"/>
  <c r="AR180" i="12"/>
  <c r="AR181" i="12"/>
  <c r="AR177" i="12"/>
  <c r="AR183" i="12"/>
  <c r="DD155" i="12"/>
  <c r="DD156" i="12"/>
  <c r="DD159" i="12"/>
  <c r="DD154" i="12"/>
  <c r="DD158" i="12"/>
  <c r="DD157" i="12"/>
  <c r="DD160" i="12"/>
  <c r="DD163" i="12"/>
  <c r="DD165" i="12"/>
  <c r="DD161" i="12"/>
  <c r="DD168" i="12"/>
  <c r="DD167" i="12"/>
  <c r="DD169" i="12"/>
  <c r="DD164" i="12"/>
  <c r="DD166" i="12"/>
  <c r="DD174" i="12"/>
  <c r="DD162" i="12"/>
  <c r="DD175" i="12"/>
  <c r="DD178" i="12"/>
  <c r="DD177" i="12"/>
  <c r="DD179" i="12"/>
  <c r="DD170" i="12"/>
  <c r="DD172" i="12"/>
  <c r="DD182" i="12"/>
  <c r="DD183" i="12"/>
  <c r="DD173" i="12"/>
  <c r="DD181" i="12"/>
  <c r="DD171" i="12"/>
  <c r="DD180" i="12"/>
  <c r="DD176" i="12"/>
  <c r="AC156" i="12"/>
  <c r="AC160" i="12"/>
  <c r="AC154" i="12"/>
  <c r="AC155" i="12"/>
  <c r="AC157" i="12"/>
  <c r="AC164" i="12"/>
  <c r="AC161" i="12"/>
  <c r="AC159" i="12"/>
  <c r="AC162" i="12"/>
  <c r="AC158" i="12"/>
  <c r="AC170" i="12"/>
  <c r="AC175" i="12"/>
  <c r="AC163" i="12"/>
  <c r="AC166" i="12"/>
  <c r="AC171" i="12"/>
  <c r="AC167" i="12"/>
  <c r="AC173" i="12"/>
  <c r="AC179" i="12"/>
  <c r="AC168" i="12"/>
  <c r="AC172" i="12"/>
  <c r="AC165" i="12"/>
  <c r="AC174" i="12"/>
  <c r="AC169" i="12"/>
  <c r="AC176" i="12"/>
  <c r="AC177" i="12"/>
  <c r="AC181" i="12"/>
  <c r="AC183" i="12"/>
  <c r="AC180" i="12"/>
  <c r="AC182" i="12"/>
  <c r="AC178" i="12"/>
  <c r="CO156" i="12"/>
  <c r="CO154" i="12"/>
  <c r="CO155" i="12"/>
  <c r="CO158" i="12"/>
  <c r="CO160" i="12"/>
  <c r="CO159" i="12"/>
  <c r="CO157" i="12"/>
  <c r="CO164" i="12"/>
  <c r="CO161" i="12"/>
  <c r="CO162" i="12"/>
  <c r="CO170" i="12"/>
  <c r="CO163" i="12"/>
  <c r="CO166" i="12"/>
  <c r="CO175" i="12"/>
  <c r="CO171" i="12"/>
  <c r="CO173" i="12"/>
  <c r="CO167" i="12"/>
  <c r="CO169" i="12"/>
  <c r="CO179" i="12"/>
  <c r="CO165" i="12"/>
  <c r="CO168" i="12"/>
  <c r="CO172" i="12"/>
  <c r="CO177" i="12"/>
  <c r="CO181" i="12"/>
  <c r="CO176" i="12"/>
  <c r="CO178" i="12"/>
  <c r="CO183" i="12"/>
  <c r="CO174" i="12"/>
  <c r="CO180" i="12"/>
  <c r="CO182" i="12"/>
  <c r="N154" i="12"/>
  <c r="N157" i="12"/>
  <c r="N158" i="12"/>
  <c r="N159" i="12"/>
  <c r="N161" i="12"/>
  <c r="N155" i="12"/>
  <c r="N160" i="12"/>
  <c r="N164" i="12"/>
  <c r="N162" i="12"/>
  <c r="N165" i="12"/>
  <c r="N166" i="12"/>
  <c r="N156" i="12"/>
  <c r="N163" i="12"/>
  <c r="N171" i="12"/>
  <c r="N176" i="12"/>
  <c r="N170" i="12"/>
  <c r="N167" i="12"/>
  <c r="N174" i="12"/>
  <c r="N180" i="12"/>
  <c r="N168" i="12"/>
  <c r="N169" i="12"/>
  <c r="N178" i="12"/>
  <c r="N172" i="12"/>
  <c r="N173" i="12"/>
  <c r="N177" i="12"/>
  <c r="N182" i="12"/>
  <c r="N179" i="12"/>
  <c r="N181" i="12"/>
  <c r="N183" i="12"/>
  <c r="N175" i="12"/>
  <c r="BZ154" i="12"/>
  <c r="BZ161" i="12"/>
  <c r="BZ158" i="12"/>
  <c r="BZ156" i="12"/>
  <c r="BZ157" i="12"/>
  <c r="BZ160" i="12"/>
  <c r="BZ164" i="12"/>
  <c r="BZ155" i="12"/>
  <c r="BZ159" i="12"/>
  <c r="BZ162" i="12"/>
  <c r="BZ171" i="12"/>
  <c r="BZ167" i="12"/>
  <c r="BZ176" i="12"/>
  <c r="BZ170" i="12"/>
  <c r="BZ166" i="12"/>
  <c r="BZ165" i="12"/>
  <c r="BZ169" i="12"/>
  <c r="BZ168" i="12"/>
  <c r="BZ173" i="12"/>
  <c r="BZ174" i="12"/>
  <c r="BZ177" i="12"/>
  <c r="BZ180" i="12"/>
  <c r="BZ172" i="12"/>
  <c r="BZ178" i="12"/>
  <c r="BZ175" i="12"/>
  <c r="BZ182" i="12"/>
  <c r="BZ181" i="12"/>
  <c r="BZ163" i="12"/>
  <c r="BZ183" i="12"/>
  <c r="BZ179" i="12"/>
  <c r="EL154" i="12"/>
  <c r="EL157" i="12"/>
  <c r="EL161" i="12"/>
  <c r="EL158" i="12"/>
  <c r="EL160" i="12"/>
  <c r="EL155" i="12"/>
  <c r="EL156" i="12"/>
  <c r="EL159" i="12"/>
  <c r="EL164" i="12"/>
  <c r="EL162" i="12"/>
  <c r="EL165" i="12"/>
  <c r="EL176" i="12"/>
  <c r="EL168" i="12"/>
  <c r="EL170" i="12"/>
  <c r="EL166" i="12"/>
  <c r="EL167" i="12"/>
  <c r="EL169" i="12"/>
  <c r="EL173" i="12"/>
  <c r="EL174" i="12"/>
  <c r="EL163" i="12"/>
  <c r="EL175" i="12"/>
  <c r="EL178" i="12"/>
  <c r="EL171" i="12"/>
  <c r="EL172" i="12"/>
  <c r="EL182" i="12"/>
  <c r="EL177" i="12"/>
  <c r="EL179" i="12"/>
  <c r="EL181" i="12"/>
  <c r="EL183" i="12"/>
  <c r="EL180" i="12"/>
  <c r="AB2" i="5"/>
  <c r="AP2" i="5" s="1"/>
  <c r="AB153" i="5"/>
  <c r="AP153" i="5" s="1"/>
  <c r="AB154" i="5"/>
  <c r="AP154" i="5" s="1"/>
  <c r="AB159" i="5"/>
  <c r="AP159" i="5" s="1"/>
  <c r="AB162" i="5"/>
  <c r="AP162" i="5" s="1"/>
  <c r="AA164" i="5"/>
  <c r="AC171" i="5"/>
  <c r="AB173" i="5"/>
  <c r="AP173" i="5" s="1"/>
  <c r="AA175" i="5"/>
  <c r="AC176" i="5"/>
  <c r="AB178" i="5"/>
  <c r="AP178" i="5" s="1"/>
  <c r="AA180" i="5"/>
  <c r="AC153" i="5"/>
  <c r="AC154" i="5"/>
  <c r="AA156" i="5"/>
  <c r="AC159" i="5"/>
  <c r="AA161" i="5"/>
  <c r="AC162" i="5"/>
  <c r="AB164" i="5"/>
  <c r="AP164" i="5" s="1"/>
  <c r="AA166" i="5"/>
  <c r="AC173" i="5"/>
  <c r="AB175" i="5"/>
  <c r="AP175" i="5" s="1"/>
  <c r="AA177" i="5"/>
  <c r="AC178" i="5"/>
  <c r="AB180" i="5"/>
  <c r="AP180" i="5" s="1"/>
  <c r="AA182" i="5"/>
  <c r="AB156" i="5"/>
  <c r="AP156" i="5" s="1"/>
  <c r="AB161" i="5"/>
  <c r="AP161" i="5" s="1"/>
  <c r="AA163" i="5"/>
  <c r="AC164" i="5"/>
  <c r="AB166" i="5"/>
  <c r="AP166" i="5" s="1"/>
  <c r="AA168" i="5"/>
  <c r="AC175" i="5"/>
  <c r="AB177" i="5"/>
  <c r="AP177" i="5" s="1"/>
  <c r="AA179" i="5"/>
  <c r="AC180" i="5"/>
  <c r="AB182" i="5"/>
  <c r="AP182" i="5" s="1"/>
  <c r="AA155" i="5"/>
  <c r="AC156" i="5"/>
  <c r="AA158" i="5"/>
  <c r="AC161" i="5"/>
  <c r="AB163" i="5"/>
  <c r="AP163" i="5" s="1"/>
  <c r="AA165" i="5"/>
  <c r="AC166" i="5"/>
  <c r="AB168" i="5"/>
  <c r="AP168" i="5" s="1"/>
  <c r="AA170" i="5"/>
  <c r="AC177" i="5"/>
  <c r="AB179" i="5"/>
  <c r="AP179" i="5" s="1"/>
  <c r="AA181" i="5"/>
  <c r="AC182" i="5"/>
  <c r="AB155" i="5"/>
  <c r="AP155" i="5" s="1"/>
  <c r="AB158" i="5"/>
  <c r="AP158" i="5" s="1"/>
  <c r="AC163" i="5"/>
  <c r="AB165" i="5"/>
  <c r="AP165" i="5" s="1"/>
  <c r="AA167" i="5"/>
  <c r="AC168" i="5"/>
  <c r="AB170" i="5"/>
  <c r="AP170" i="5" s="1"/>
  <c r="AA172" i="5"/>
  <c r="AC179" i="5"/>
  <c r="AB181" i="5"/>
  <c r="AP181" i="5" s="1"/>
  <c r="AC155" i="5"/>
  <c r="AA157" i="5"/>
  <c r="AC158" i="5"/>
  <c r="AA160" i="5"/>
  <c r="AC165" i="5"/>
  <c r="AB167" i="5"/>
  <c r="AP167" i="5" s="1"/>
  <c r="AA169" i="5"/>
  <c r="AC170" i="5"/>
  <c r="AB172" i="5"/>
  <c r="AP172" i="5" s="1"/>
  <c r="AA174" i="5"/>
  <c r="AC181" i="5"/>
  <c r="AB157" i="5"/>
  <c r="AP157" i="5" s="1"/>
  <c r="AB160" i="5"/>
  <c r="AP160" i="5" s="1"/>
  <c r="AC167" i="5"/>
  <c r="AB169" i="5"/>
  <c r="AP169" i="5" s="1"/>
  <c r="AA171" i="5"/>
  <c r="AC172" i="5"/>
  <c r="AB174" i="5"/>
  <c r="AP174" i="5" s="1"/>
  <c r="AA176" i="5"/>
  <c r="AA153" i="5"/>
  <c r="AA154" i="5"/>
  <c r="AC157" i="5"/>
  <c r="AA159" i="5"/>
  <c r="AC160" i="5"/>
  <c r="AA162" i="5"/>
  <c r="AC169" i="5"/>
  <c r="AB171" i="5"/>
  <c r="AP171" i="5" s="1"/>
  <c r="AA173" i="5"/>
  <c r="AC174" i="5"/>
  <c r="AB176" i="5"/>
  <c r="AP176" i="5" s="1"/>
  <c r="AA178" i="5"/>
  <c r="V155" i="5"/>
  <c r="AF155" i="5" s="1"/>
  <c r="W158" i="5"/>
  <c r="X161" i="5"/>
  <c r="W163" i="5"/>
  <c r="V165" i="5"/>
  <c r="AF165" i="5" s="1"/>
  <c r="X168" i="5"/>
  <c r="W170" i="5"/>
  <c r="V172" i="5"/>
  <c r="AF172" i="5" s="1"/>
  <c r="X177" i="5"/>
  <c r="W179" i="5"/>
  <c r="V181" i="5"/>
  <c r="AF181" i="5" s="1"/>
  <c r="W155" i="5"/>
  <c r="X158" i="5"/>
  <c r="V160" i="5"/>
  <c r="AF160" i="5" s="1"/>
  <c r="X163" i="5"/>
  <c r="W165" i="5"/>
  <c r="V167" i="5"/>
  <c r="AF167" i="5" s="1"/>
  <c r="X170" i="5"/>
  <c r="W172" i="5"/>
  <c r="V174" i="5"/>
  <c r="AF174" i="5" s="1"/>
  <c r="X179" i="5"/>
  <c r="W181" i="5"/>
  <c r="X155" i="5"/>
  <c r="V157" i="5"/>
  <c r="AF157" i="5" s="1"/>
  <c r="W160" i="5"/>
  <c r="X165" i="5"/>
  <c r="W167" i="5"/>
  <c r="V169" i="5"/>
  <c r="AF169" i="5" s="1"/>
  <c r="X172" i="5"/>
  <c r="W174" i="5"/>
  <c r="V176" i="5"/>
  <c r="AF176" i="5" s="1"/>
  <c r="X181" i="5"/>
  <c r="V154" i="5"/>
  <c r="AF154" i="5" s="1"/>
  <c r="W157" i="5"/>
  <c r="X160" i="5"/>
  <c r="V162" i="5"/>
  <c r="AF162" i="5" s="1"/>
  <c r="X167" i="5"/>
  <c r="W169" i="5"/>
  <c r="V171" i="5"/>
  <c r="AF171" i="5" s="1"/>
  <c r="X174" i="5"/>
  <c r="W176" i="5"/>
  <c r="V178" i="5"/>
  <c r="AF178" i="5" s="1"/>
  <c r="V153" i="5"/>
  <c r="AF153" i="5" s="1"/>
  <c r="W154" i="5"/>
  <c r="X157" i="5"/>
  <c r="V159" i="5"/>
  <c r="AF159" i="5" s="1"/>
  <c r="W162" i="5"/>
  <c r="V164" i="5"/>
  <c r="AF164" i="5" s="1"/>
  <c r="X169" i="5"/>
  <c r="W171" i="5"/>
  <c r="V173" i="5"/>
  <c r="AF173" i="5" s="1"/>
  <c r="X176" i="5"/>
  <c r="W178" i="5"/>
  <c r="V180" i="5"/>
  <c r="AF180" i="5" s="1"/>
  <c r="W153" i="5"/>
  <c r="X154" i="5"/>
  <c r="V156" i="5"/>
  <c r="AF156" i="5" s="1"/>
  <c r="W159" i="5"/>
  <c r="X162" i="5"/>
  <c r="W164" i="5"/>
  <c r="V166" i="5"/>
  <c r="AF166" i="5" s="1"/>
  <c r="X171" i="5"/>
  <c r="W173" i="5"/>
  <c r="V175" i="5"/>
  <c r="AF175" i="5" s="1"/>
  <c r="X178" i="5"/>
  <c r="W180" i="5"/>
  <c r="V182" i="5"/>
  <c r="AF182" i="5" s="1"/>
  <c r="X153" i="5"/>
  <c r="W156" i="5"/>
  <c r="X159" i="5"/>
  <c r="V161" i="5"/>
  <c r="AF161" i="5" s="1"/>
  <c r="X164" i="5"/>
  <c r="W166" i="5"/>
  <c r="V168" i="5"/>
  <c r="AF168" i="5" s="1"/>
  <c r="X173" i="5"/>
  <c r="W175" i="5"/>
  <c r="V177" i="5"/>
  <c r="AF177" i="5" s="1"/>
  <c r="X180" i="5"/>
  <c r="W182" i="5"/>
  <c r="X156" i="5"/>
  <c r="V158" i="5"/>
  <c r="AF158" i="5" s="1"/>
  <c r="W161" i="5"/>
  <c r="V163" i="5"/>
  <c r="AF163" i="5" s="1"/>
  <c r="X166" i="5"/>
  <c r="W168" i="5"/>
  <c r="V170" i="5"/>
  <c r="AF170" i="5" s="1"/>
  <c r="X175" i="5"/>
  <c r="W177" i="5"/>
  <c r="V179" i="5"/>
  <c r="AF179" i="5" s="1"/>
  <c r="X182" i="5"/>
  <c r="BZ148" i="8"/>
  <c r="BZ132" i="8"/>
  <c r="BZ140" i="8"/>
  <c r="BZ100" i="8"/>
  <c r="BZ108" i="8"/>
  <c r="BZ92" i="8"/>
  <c r="BZ116" i="8"/>
  <c r="BZ84" i="8"/>
  <c r="BZ68" i="8"/>
  <c r="BZ124" i="8"/>
  <c r="BZ76" i="8"/>
  <c r="BZ36" i="8"/>
  <c r="BZ44" i="8"/>
  <c r="BZ12" i="8"/>
  <c r="BZ20" i="8"/>
  <c r="BZ60" i="8"/>
  <c r="BZ4" i="8"/>
  <c r="BZ52" i="8"/>
  <c r="BZ28" i="8"/>
  <c r="BZ91" i="8"/>
  <c r="BZ75" i="8"/>
  <c r="BZ99" i="8"/>
  <c r="BZ83" i="8"/>
  <c r="BZ59" i="8"/>
  <c r="BZ131" i="8"/>
  <c r="BZ107" i="8"/>
  <c r="BZ147" i="8"/>
  <c r="BZ139" i="8"/>
  <c r="BZ115" i="8"/>
  <c r="BZ123" i="8"/>
  <c r="BZ35" i="8"/>
  <c r="BZ43" i="8"/>
  <c r="BZ27" i="8"/>
  <c r="BZ51" i="8"/>
  <c r="BZ19" i="8"/>
  <c r="BZ67" i="8"/>
  <c r="BZ11" i="8"/>
  <c r="BZ146" i="8"/>
  <c r="BZ58" i="8"/>
  <c r="BZ138" i="8"/>
  <c r="BZ98" i="8"/>
  <c r="BZ66" i="8"/>
  <c r="BZ106" i="8"/>
  <c r="BZ74" i="8"/>
  <c r="BZ130" i="8"/>
  <c r="BZ114" i="8"/>
  <c r="BZ82" i="8"/>
  <c r="BZ18" i="8"/>
  <c r="BZ122" i="8"/>
  <c r="BZ26" i="8"/>
  <c r="BZ42" i="8"/>
  <c r="BZ10" i="8"/>
  <c r="BZ90" i="8"/>
  <c r="BZ50" i="8"/>
  <c r="BZ113" i="8"/>
  <c r="BZ34" i="8"/>
  <c r="BZ121" i="8"/>
  <c r="BZ153" i="8"/>
  <c r="BZ137" i="8"/>
  <c r="BZ97" i="8"/>
  <c r="BZ129" i="8"/>
  <c r="BZ105" i="8"/>
  <c r="BZ65" i="8"/>
  <c r="BZ57" i="8"/>
  <c r="BZ33" i="8"/>
  <c r="BZ145" i="8"/>
  <c r="BZ73" i="8"/>
  <c r="BZ41" i="8"/>
  <c r="BZ89" i="8"/>
  <c r="BZ81" i="8"/>
  <c r="BZ49" i="8"/>
  <c r="BZ9" i="8"/>
  <c r="BZ17" i="8"/>
  <c r="BZ25" i="8"/>
  <c r="BZ104" i="8"/>
  <c r="BZ72" i="8"/>
  <c r="BZ112" i="8"/>
  <c r="BZ80" i="8"/>
  <c r="BZ32" i="8"/>
  <c r="BZ152" i="8"/>
  <c r="BZ120" i="8"/>
  <c r="BZ144" i="8"/>
  <c r="BZ48" i="8"/>
  <c r="BZ128" i="8"/>
  <c r="BZ136" i="8"/>
  <c r="BZ88" i="8"/>
  <c r="BZ24" i="8"/>
  <c r="BZ111" i="8"/>
  <c r="BZ95" i="8"/>
  <c r="BZ119" i="8"/>
  <c r="BZ64" i="8"/>
  <c r="BZ56" i="8"/>
  <c r="BZ40" i="8"/>
  <c r="BZ96" i="8"/>
  <c r="BZ135" i="8"/>
  <c r="BZ16" i="8"/>
  <c r="BZ8" i="8"/>
  <c r="BZ143" i="8"/>
  <c r="BZ79" i="8"/>
  <c r="BZ55" i="8"/>
  <c r="BZ87" i="8"/>
  <c r="BZ39" i="8"/>
  <c r="BZ127" i="8"/>
  <c r="BZ7" i="8"/>
  <c r="BZ126" i="8"/>
  <c r="BZ103" i="8"/>
  <c r="BZ142" i="8"/>
  <c r="BZ150" i="8"/>
  <c r="BZ63" i="8"/>
  <c r="BZ47" i="8"/>
  <c r="BZ15" i="8"/>
  <c r="BZ94" i="8"/>
  <c r="BZ62" i="8"/>
  <c r="BZ38" i="8"/>
  <c r="BZ151" i="8"/>
  <c r="BZ46" i="8"/>
  <c r="BZ54" i="8"/>
  <c r="BZ23" i="8"/>
  <c r="BZ134" i="8"/>
  <c r="BZ102" i="8"/>
  <c r="BZ70" i="8"/>
  <c r="BZ71" i="8"/>
  <c r="BZ31" i="8"/>
  <c r="BZ110" i="8"/>
  <c r="BZ78" i="8"/>
  <c r="BZ14" i="8"/>
  <c r="BZ118" i="8"/>
  <c r="BZ86" i="8"/>
  <c r="BZ22" i="8"/>
  <c r="BZ6" i="8"/>
  <c r="BZ30" i="8"/>
  <c r="BZ149" i="8"/>
  <c r="BZ85" i="8"/>
  <c r="BZ53" i="8"/>
  <c r="BZ141" i="8"/>
  <c r="BZ133" i="8"/>
  <c r="BZ21" i="8"/>
  <c r="BZ13" i="8"/>
  <c r="BZ5" i="8"/>
  <c r="BZ101" i="8"/>
  <c r="BZ61" i="8"/>
  <c r="BZ77" i="8"/>
  <c r="BZ109" i="8"/>
  <c r="BZ29" i="8"/>
  <c r="BZ125" i="8"/>
  <c r="BZ117" i="8"/>
  <c r="BZ93" i="8"/>
  <c r="BZ69" i="8"/>
  <c r="BZ37" i="8"/>
  <c r="BZ45" i="8"/>
  <c r="BZ3" i="8"/>
  <c r="CX116" i="8"/>
  <c r="CX148" i="8"/>
  <c r="CX132" i="8"/>
  <c r="CX140" i="8"/>
  <c r="CX124" i="8"/>
  <c r="CX84" i="8"/>
  <c r="CX92" i="8"/>
  <c r="CX36" i="8"/>
  <c r="CX100" i="8"/>
  <c r="CX108" i="8"/>
  <c r="CX28" i="8"/>
  <c r="CX76" i="8"/>
  <c r="CX68" i="8"/>
  <c r="CX52" i="8"/>
  <c r="CX44" i="8"/>
  <c r="CX20" i="8"/>
  <c r="CX12" i="8"/>
  <c r="CX60" i="8"/>
  <c r="CX4" i="8"/>
  <c r="CX131" i="8"/>
  <c r="CX123" i="8"/>
  <c r="CX147" i="8"/>
  <c r="CX99" i="8"/>
  <c r="CX107" i="8"/>
  <c r="CX83" i="8"/>
  <c r="CX75" i="8"/>
  <c r="CX11" i="8"/>
  <c r="CX139" i="8"/>
  <c r="CX35" i="8"/>
  <c r="CX43" i="8"/>
  <c r="CX51" i="8"/>
  <c r="CX91" i="8"/>
  <c r="CX67" i="8"/>
  <c r="CX59" i="8"/>
  <c r="CX27" i="8"/>
  <c r="CX19" i="8"/>
  <c r="CX115" i="8"/>
  <c r="CX138" i="8"/>
  <c r="CX34" i="8"/>
  <c r="CX130" i="8"/>
  <c r="CX42" i="8"/>
  <c r="CX90" i="8"/>
  <c r="CX50" i="8"/>
  <c r="CX58" i="8"/>
  <c r="CX98" i="8"/>
  <c r="CX66" i="8"/>
  <c r="CX122" i="8"/>
  <c r="CX114" i="8"/>
  <c r="CX82" i="8"/>
  <c r="CX18" i="8"/>
  <c r="CX146" i="8"/>
  <c r="CX10" i="8"/>
  <c r="CX106" i="8"/>
  <c r="CX145" i="8"/>
  <c r="CX74" i="8"/>
  <c r="CX129" i="8"/>
  <c r="CX26" i="8"/>
  <c r="CX105" i="8"/>
  <c r="CX113" i="8"/>
  <c r="CX121" i="8"/>
  <c r="CX17" i="8"/>
  <c r="CX97" i="8"/>
  <c r="CX89" i="8"/>
  <c r="CX65" i="8"/>
  <c r="CX57" i="8"/>
  <c r="CX33" i="8"/>
  <c r="CX153" i="8"/>
  <c r="CX73" i="8"/>
  <c r="CX41" i="8"/>
  <c r="CX81" i="8"/>
  <c r="CX49" i="8"/>
  <c r="CX137" i="8"/>
  <c r="CX25" i="8"/>
  <c r="CX136" i="8"/>
  <c r="CX8" i="8"/>
  <c r="CX88" i="8"/>
  <c r="CX24" i="8"/>
  <c r="CX96" i="8"/>
  <c r="CX128" i="8"/>
  <c r="CX104" i="8"/>
  <c r="CX72" i="8"/>
  <c r="CX9" i="8"/>
  <c r="CX112" i="8"/>
  <c r="CX80" i="8"/>
  <c r="CX32" i="8"/>
  <c r="CX152" i="8"/>
  <c r="CX120" i="8"/>
  <c r="CX144" i="8"/>
  <c r="CX48" i="8"/>
  <c r="CX95" i="8"/>
  <c r="CX79" i="8"/>
  <c r="CX55" i="8"/>
  <c r="CX64" i="8"/>
  <c r="CX56" i="8"/>
  <c r="CX40" i="8"/>
  <c r="CX111" i="8"/>
  <c r="CX63" i="8"/>
  <c r="CX119" i="8"/>
  <c r="CX16" i="8"/>
  <c r="CX127" i="8"/>
  <c r="CX135" i="8"/>
  <c r="CX15" i="8"/>
  <c r="CX71" i="8"/>
  <c r="CX87" i="8"/>
  <c r="CX31" i="8"/>
  <c r="CX23" i="8"/>
  <c r="CX103" i="8"/>
  <c r="CX39" i="8"/>
  <c r="CX7" i="8"/>
  <c r="CX126" i="8"/>
  <c r="CX110" i="8"/>
  <c r="CX78" i="8"/>
  <c r="CX14" i="8"/>
  <c r="CX47" i="8"/>
  <c r="CX118" i="8"/>
  <c r="CX86" i="8"/>
  <c r="CX22" i="8"/>
  <c r="CX6" i="8"/>
  <c r="CX151" i="8"/>
  <c r="CX142" i="8"/>
  <c r="CX30" i="8"/>
  <c r="CX150" i="8"/>
  <c r="CX94" i="8"/>
  <c r="CX38" i="8"/>
  <c r="CX143" i="8"/>
  <c r="CX46" i="8"/>
  <c r="CX134" i="8"/>
  <c r="CX54" i="8"/>
  <c r="CX70" i="8"/>
  <c r="CX102" i="8"/>
  <c r="CX62" i="8"/>
  <c r="CX109" i="8"/>
  <c r="CX29" i="8"/>
  <c r="CX5" i="8"/>
  <c r="CX101" i="8"/>
  <c r="CX117" i="8"/>
  <c r="CX69" i="8"/>
  <c r="CX37" i="8"/>
  <c r="CX61" i="8"/>
  <c r="CX125" i="8"/>
  <c r="CX77" i="8"/>
  <c r="CX45" i="8"/>
  <c r="CX149" i="8"/>
  <c r="CX85" i="8"/>
  <c r="CX53" i="8"/>
  <c r="CX141" i="8"/>
  <c r="CX133" i="8"/>
  <c r="CX21" i="8"/>
  <c r="CX93" i="8"/>
  <c r="CX13" i="8"/>
  <c r="CX3" i="8"/>
  <c r="CI148" i="8"/>
  <c r="CI108" i="8"/>
  <c r="CI116" i="8"/>
  <c r="CI140" i="8"/>
  <c r="CI124" i="8"/>
  <c r="CI132" i="8"/>
  <c r="CI92" i="8"/>
  <c r="CI100" i="8"/>
  <c r="CI76" i="8"/>
  <c r="CI84" i="8"/>
  <c r="CI52" i="8"/>
  <c r="CI60" i="8"/>
  <c r="CI44" i="8"/>
  <c r="CI36" i="8"/>
  <c r="CI28" i="8"/>
  <c r="CI20" i="8"/>
  <c r="CI12" i="8"/>
  <c r="CI68" i="8"/>
  <c r="CI4" i="8"/>
  <c r="CI139" i="8"/>
  <c r="CI131" i="8"/>
  <c r="CI123" i="8"/>
  <c r="CI91" i="8"/>
  <c r="CI147" i="8"/>
  <c r="CI99" i="8"/>
  <c r="CI83" i="8"/>
  <c r="CI59" i="8"/>
  <c r="CI51" i="8"/>
  <c r="CI107" i="8"/>
  <c r="CI75" i="8"/>
  <c r="CI67" i="8"/>
  <c r="CI11" i="8"/>
  <c r="CI115" i="8"/>
  <c r="CI19" i="8"/>
  <c r="CI27" i="8"/>
  <c r="CI35" i="8"/>
  <c r="CI146" i="8"/>
  <c r="CI43" i="8"/>
  <c r="CI138" i="8"/>
  <c r="CI130" i="8"/>
  <c r="CI74" i="8"/>
  <c r="CI82" i="8"/>
  <c r="CI34" i="8"/>
  <c r="CI90" i="8"/>
  <c r="CI42" i="8"/>
  <c r="CI50" i="8"/>
  <c r="CI106" i="8"/>
  <c r="CI58" i="8"/>
  <c r="CI26" i="8"/>
  <c r="CI18" i="8"/>
  <c r="CI122" i="8"/>
  <c r="CI114" i="8"/>
  <c r="CI66" i="8"/>
  <c r="CI10" i="8"/>
  <c r="CI98" i="8"/>
  <c r="CI145" i="8"/>
  <c r="CI153" i="8"/>
  <c r="CI129" i="8"/>
  <c r="CI97" i="8"/>
  <c r="CI105" i="8"/>
  <c r="CI113" i="8"/>
  <c r="CI89" i="8"/>
  <c r="CI9" i="8"/>
  <c r="CI17" i="8"/>
  <c r="CI65" i="8"/>
  <c r="CI57" i="8"/>
  <c r="CI33" i="8"/>
  <c r="CI137" i="8"/>
  <c r="CI121" i="8"/>
  <c r="CI73" i="8"/>
  <c r="CI41" i="8"/>
  <c r="CI81" i="8"/>
  <c r="CI49" i="8"/>
  <c r="CI25" i="8"/>
  <c r="CI120" i="8"/>
  <c r="CI128" i="8"/>
  <c r="CI136" i="8"/>
  <c r="CI88" i="8"/>
  <c r="CI144" i="8"/>
  <c r="CI96" i="8"/>
  <c r="CI64" i="8"/>
  <c r="CI16" i="8"/>
  <c r="CI152" i="8"/>
  <c r="CI72" i="8"/>
  <c r="CI104" i="8"/>
  <c r="CI56" i="8"/>
  <c r="CI40" i="8"/>
  <c r="CI80" i="8"/>
  <c r="CI143" i="8"/>
  <c r="CI48" i="8"/>
  <c r="CI151" i="8"/>
  <c r="CI71" i="8"/>
  <c r="CI32" i="8"/>
  <c r="CI24" i="8"/>
  <c r="CI112" i="8"/>
  <c r="CI103" i="8"/>
  <c r="CI95" i="8"/>
  <c r="CI87" i="8"/>
  <c r="CI8" i="8"/>
  <c r="CI111" i="8"/>
  <c r="CI119" i="8"/>
  <c r="CI127" i="8"/>
  <c r="CI47" i="8"/>
  <c r="CI135" i="8"/>
  <c r="CI55" i="8"/>
  <c r="CI150" i="8"/>
  <c r="CI15" i="8"/>
  <c r="CI39" i="8"/>
  <c r="CI23" i="8"/>
  <c r="CI31" i="8"/>
  <c r="CI7" i="8"/>
  <c r="CI102" i="8"/>
  <c r="CI126" i="8"/>
  <c r="CI110" i="8"/>
  <c r="CI14" i="8"/>
  <c r="CI63" i="8"/>
  <c r="CI118" i="8"/>
  <c r="CI70" i="8"/>
  <c r="CI54" i="8"/>
  <c r="CI22" i="8"/>
  <c r="CI6" i="8"/>
  <c r="CI142" i="8"/>
  <c r="CI78" i="8"/>
  <c r="CI30" i="8"/>
  <c r="CI79" i="8"/>
  <c r="CI86" i="8"/>
  <c r="CI38" i="8"/>
  <c r="CI46" i="8"/>
  <c r="CI134" i="8"/>
  <c r="CI62" i="8"/>
  <c r="CI94" i="8"/>
  <c r="CI101" i="8"/>
  <c r="CI61" i="8"/>
  <c r="CI109" i="8"/>
  <c r="CI5" i="8"/>
  <c r="CI117" i="8"/>
  <c r="CI93" i="8"/>
  <c r="CI69" i="8"/>
  <c r="CI37" i="8"/>
  <c r="CI149" i="8"/>
  <c r="CI125" i="8"/>
  <c r="CI77" i="8"/>
  <c r="CI45" i="8"/>
  <c r="CI21" i="8"/>
  <c r="CI85" i="8"/>
  <c r="CI53" i="8"/>
  <c r="CI29" i="8"/>
  <c r="CI133" i="8"/>
  <c r="CI13" i="8"/>
  <c r="CI141" i="8"/>
  <c r="CI3" i="8"/>
  <c r="CI143" i="12"/>
  <c r="CI142" i="12"/>
  <c r="CI39" i="12"/>
  <c r="CI118" i="12"/>
  <c r="CI134" i="12"/>
  <c r="CI150" i="12"/>
  <c r="CI126" i="12"/>
  <c r="CI110" i="12"/>
  <c r="CI102" i="12"/>
  <c r="CI94" i="12"/>
  <c r="CI86" i="12"/>
  <c r="CI78" i="12"/>
  <c r="CI54" i="12"/>
  <c r="CI46" i="12"/>
  <c r="CI30" i="12"/>
  <c r="CI6" i="12"/>
  <c r="CI62" i="12"/>
  <c r="CI70" i="12"/>
  <c r="CI38" i="12"/>
  <c r="CI22" i="12"/>
  <c r="CI14" i="12"/>
  <c r="CI141" i="12"/>
  <c r="CI85" i="12"/>
  <c r="CI101" i="12"/>
  <c r="CI125" i="12"/>
  <c r="CI117" i="12"/>
  <c r="CI109" i="12"/>
  <c r="CI93" i="12"/>
  <c r="CI149" i="12"/>
  <c r="CI133" i="12"/>
  <c r="CI69" i="12"/>
  <c r="CI77" i="12"/>
  <c r="CI13" i="12"/>
  <c r="CI45" i="12"/>
  <c r="CI21" i="12"/>
  <c r="CI61" i="12"/>
  <c r="CI53" i="12"/>
  <c r="CI5" i="12"/>
  <c r="CI29" i="12"/>
  <c r="CI140" i="12"/>
  <c r="CI124" i="12"/>
  <c r="CI37" i="12"/>
  <c r="CI148" i="12"/>
  <c r="CI132" i="12"/>
  <c r="CI108" i="12"/>
  <c r="CI92" i="12"/>
  <c r="CI100" i="12"/>
  <c r="CI44" i="12"/>
  <c r="CI76" i="12"/>
  <c r="CI60" i="12"/>
  <c r="CI52" i="12"/>
  <c r="CI28" i="12"/>
  <c r="CI12" i="12"/>
  <c r="CI84" i="12"/>
  <c r="CI68" i="12"/>
  <c r="CI20" i="12"/>
  <c r="CI116" i="12"/>
  <c r="CI36" i="12"/>
  <c r="CI4" i="12"/>
  <c r="CI139" i="12"/>
  <c r="CI115" i="12"/>
  <c r="CI99" i="12"/>
  <c r="CI123" i="12"/>
  <c r="CI107" i="12"/>
  <c r="CI75" i="12"/>
  <c r="CI83" i="12"/>
  <c r="CI19" i="12"/>
  <c r="CI27" i="12"/>
  <c r="CI59" i="12"/>
  <c r="CI131" i="12"/>
  <c r="CI67" i="12"/>
  <c r="CI11" i="12"/>
  <c r="CI91" i="12"/>
  <c r="CI51" i="12"/>
  <c r="CI35" i="12"/>
  <c r="CI146" i="12"/>
  <c r="CI122" i="12"/>
  <c r="CI74" i="12"/>
  <c r="CI106" i="12"/>
  <c r="CI66" i="12"/>
  <c r="CI147" i="12"/>
  <c r="CI98" i="12"/>
  <c r="CI90" i="12"/>
  <c r="CI42" i="12"/>
  <c r="CI153" i="12"/>
  <c r="CI137" i="12"/>
  <c r="CI121" i="12"/>
  <c r="CI10" i="12"/>
  <c r="CI145" i="12"/>
  <c r="CI43" i="12"/>
  <c r="CI130" i="12"/>
  <c r="CI26" i="12"/>
  <c r="CI18" i="12"/>
  <c r="CI82" i="12"/>
  <c r="CI114" i="12"/>
  <c r="CI50" i="12"/>
  <c r="CI65" i="12"/>
  <c r="CI17" i="12"/>
  <c r="CI34" i="12"/>
  <c r="CI73" i="12"/>
  <c r="CI49" i="12"/>
  <c r="CI138" i="12"/>
  <c r="CI113" i="12"/>
  <c r="CI81" i="12"/>
  <c r="CI89" i="12"/>
  <c r="CI129" i="12"/>
  <c r="CI25" i="12"/>
  <c r="CI58" i="12"/>
  <c r="CI97" i="12"/>
  <c r="CI33" i="12"/>
  <c r="CI57" i="12"/>
  <c r="CI120" i="12"/>
  <c r="CI88" i="12"/>
  <c r="CI144" i="12"/>
  <c r="CI136" i="12"/>
  <c r="CI128" i="12"/>
  <c r="CI72" i="12"/>
  <c r="CI104" i="12"/>
  <c r="CI112" i="12"/>
  <c r="CI96" i="12"/>
  <c r="CI40" i="12"/>
  <c r="CI41" i="12"/>
  <c r="CI152" i="12"/>
  <c r="CI80" i="12"/>
  <c r="CI9" i="12"/>
  <c r="CI48" i="12"/>
  <c r="CI105" i="12"/>
  <c r="CI32" i="12"/>
  <c r="CI24" i="12"/>
  <c r="CI16" i="12"/>
  <c r="CI8" i="12"/>
  <c r="CI103" i="12"/>
  <c r="CI56" i="12"/>
  <c r="CI64" i="12"/>
  <c r="CI127" i="12"/>
  <c r="CI87" i="12"/>
  <c r="CI31" i="12"/>
  <c r="CI79" i="12"/>
  <c r="CI151" i="12"/>
  <c r="CI135" i="12"/>
  <c r="CI95" i="12"/>
  <c r="CI55" i="12"/>
  <c r="CI119" i="12"/>
  <c r="CI111" i="12"/>
  <c r="CI71" i="12"/>
  <c r="CI23" i="12"/>
  <c r="CI63" i="12"/>
  <c r="CI15" i="12"/>
  <c r="CI7" i="12"/>
  <c r="CI47" i="12"/>
  <c r="CI3" i="12"/>
  <c r="EF143" i="12"/>
  <c r="EF142" i="12"/>
  <c r="EF150" i="12"/>
  <c r="EF39" i="12"/>
  <c r="EF134" i="12"/>
  <c r="EF126" i="12"/>
  <c r="EF118" i="12"/>
  <c r="EF110" i="12"/>
  <c r="EF102" i="12"/>
  <c r="EF94" i="12"/>
  <c r="EF78" i="12"/>
  <c r="EF38" i="12"/>
  <c r="EF70" i="12"/>
  <c r="EF62" i="12"/>
  <c r="EF86" i="12"/>
  <c r="EF46" i="12"/>
  <c r="EF22" i="12"/>
  <c r="EF6" i="12"/>
  <c r="EF30" i="12"/>
  <c r="EF14" i="12"/>
  <c r="EF54" i="12"/>
  <c r="EF133" i="12"/>
  <c r="EF149" i="12"/>
  <c r="EF141" i="12"/>
  <c r="EF125" i="12"/>
  <c r="EF85" i="12"/>
  <c r="EF117" i="12"/>
  <c r="EF77" i="12"/>
  <c r="EF53" i="12"/>
  <c r="EF109" i="12"/>
  <c r="EF93" i="12"/>
  <c r="EF69" i="12"/>
  <c r="EF5" i="12"/>
  <c r="EF101" i="12"/>
  <c r="EF37" i="12"/>
  <c r="EF61" i="12"/>
  <c r="EF29" i="12"/>
  <c r="EF13" i="12"/>
  <c r="EF21" i="12"/>
  <c r="EF45" i="12"/>
  <c r="EF116" i="12"/>
  <c r="EF124" i="12"/>
  <c r="EF132" i="12"/>
  <c r="EF140" i="12"/>
  <c r="EF108" i="12"/>
  <c r="EF148" i="12"/>
  <c r="EF92" i="12"/>
  <c r="EF4" i="12"/>
  <c r="EF44" i="12"/>
  <c r="EF76" i="12"/>
  <c r="EF60" i="12"/>
  <c r="EF52" i="12"/>
  <c r="EF36" i="12"/>
  <c r="EF28" i="12"/>
  <c r="EF12" i="12"/>
  <c r="EF84" i="12"/>
  <c r="EF68" i="12"/>
  <c r="EF20" i="12"/>
  <c r="EF100" i="12"/>
  <c r="EF139" i="12"/>
  <c r="EF115" i="12"/>
  <c r="EF99" i="12"/>
  <c r="EF123" i="12"/>
  <c r="EF75" i="12"/>
  <c r="EF59" i="12"/>
  <c r="EF83" i="12"/>
  <c r="EF51" i="12"/>
  <c r="EF19" i="12"/>
  <c r="EF67" i="12"/>
  <c r="EF11" i="12"/>
  <c r="EF27" i="12"/>
  <c r="EF131" i="12"/>
  <c r="EF107" i="12"/>
  <c r="EF35" i="12"/>
  <c r="EF91" i="12"/>
  <c r="EF43" i="12"/>
  <c r="EF146" i="12"/>
  <c r="EF122" i="12"/>
  <c r="EF74" i="12"/>
  <c r="EF130" i="12"/>
  <c r="EF98" i="12"/>
  <c r="EF66" i="12"/>
  <c r="EF147" i="12"/>
  <c r="EF106" i="12"/>
  <c r="EF153" i="12"/>
  <c r="EF137" i="12"/>
  <c r="EF50" i="12"/>
  <c r="EF34" i="12"/>
  <c r="EF10" i="12"/>
  <c r="EF145" i="12"/>
  <c r="EF129" i="12"/>
  <c r="EF58" i="12"/>
  <c r="EF26" i="12"/>
  <c r="EF90" i="12"/>
  <c r="EF18" i="12"/>
  <c r="EF82" i="12"/>
  <c r="EF138" i="12"/>
  <c r="EF114" i="12"/>
  <c r="EF105" i="12"/>
  <c r="EF81" i="12"/>
  <c r="EF65" i="12"/>
  <c r="EF17" i="12"/>
  <c r="EF121" i="12"/>
  <c r="EF73" i="12"/>
  <c r="EF89" i="12"/>
  <c r="EF41" i="12"/>
  <c r="EF25" i="12"/>
  <c r="EF113" i="12"/>
  <c r="EF97" i="12"/>
  <c r="EF49" i="12"/>
  <c r="EF33" i="12"/>
  <c r="EF88" i="12"/>
  <c r="EF128" i="12"/>
  <c r="EF112" i="12"/>
  <c r="EF72" i="12"/>
  <c r="EF57" i="12"/>
  <c r="EF152" i="12"/>
  <c r="EF9" i="12"/>
  <c r="EF104" i="12"/>
  <c r="EF42" i="12"/>
  <c r="EF144" i="12"/>
  <c r="EF120" i="12"/>
  <c r="EF96" i="12"/>
  <c r="EF40" i="12"/>
  <c r="EF151" i="12"/>
  <c r="EF56" i="12"/>
  <c r="EF135" i="12"/>
  <c r="EF111" i="12"/>
  <c r="EF48" i="12"/>
  <c r="EF103" i="12"/>
  <c r="EF136" i="12"/>
  <c r="EF32" i="12"/>
  <c r="EF24" i="12"/>
  <c r="EF16" i="12"/>
  <c r="EF8" i="12"/>
  <c r="EF64" i="12"/>
  <c r="EF119" i="12"/>
  <c r="EF80" i="12"/>
  <c r="EF31" i="12"/>
  <c r="EF127" i="12"/>
  <c r="EF95" i="12"/>
  <c r="EF87" i="12"/>
  <c r="EF79" i="12"/>
  <c r="EF71" i="12"/>
  <c r="EF63" i="12"/>
  <c r="EF23" i="12"/>
  <c r="EF15" i="12"/>
  <c r="EF55" i="12"/>
  <c r="EF7" i="12"/>
  <c r="EF47" i="12"/>
  <c r="EF3" i="12"/>
  <c r="AP39" i="12"/>
  <c r="AP143" i="12"/>
  <c r="AP150" i="12"/>
  <c r="AP142" i="12"/>
  <c r="AP110" i="12"/>
  <c r="AP94" i="12"/>
  <c r="AP134" i="12"/>
  <c r="AP102" i="12"/>
  <c r="AP118" i="12"/>
  <c r="AP126" i="12"/>
  <c r="AP86" i="12"/>
  <c r="AP22" i="12"/>
  <c r="AP78" i="12"/>
  <c r="AP62" i="12"/>
  <c r="AP70" i="12"/>
  <c r="AP38" i="12"/>
  <c r="AP14" i="12"/>
  <c r="AP46" i="12"/>
  <c r="AP30" i="12"/>
  <c r="AP54" i="12"/>
  <c r="AP6" i="12"/>
  <c r="AP141" i="12"/>
  <c r="AP109" i="12"/>
  <c r="AP117" i="12"/>
  <c r="AP85" i="12"/>
  <c r="AP149" i="12"/>
  <c r="AP133" i="12"/>
  <c r="AP93" i="12"/>
  <c r="AP77" i="12"/>
  <c r="AP53" i="12"/>
  <c r="AP61" i="12"/>
  <c r="AP101" i="12"/>
  <c r="AP69" i="12"/>
  <c r="AP13" i="12"/>
  <c r="AP21" i="12"/>
  <c r="AP125" i="12"/>
  <c r="AP45" i="12"/>
  <c r="AP29" i="12"/>
  <c r="AP5" i="12"/>
  <c r="AP140" i="12"/>
  <c r="AP108" i="12"/>
  <c r="AP148" i="12"/>
  <c r="AP124" i="12"/>
  <c r="AP37" i="12"/>
  <c r="AP132" i="12"/>
  <c r="AP84" i="12"/>
  <c r="AP100" i="12"/>
  <c r="AP76" i="12"/>
  <c r="AP116" i="12"/>
  <c r="AP44" i="12"/>
  <c r="AP92" i="12"/>
  <c r="AP52" i="12"/>
  <c r="AP28" i="12"/>
  <c r="AP12" i="12"/>
  <c r="AP4" i="12"/>
  <c r="AP60" i="12"/>
  <c r="AP20" i="12"/>
  <c r="AP68" i="12"/>
  <c r="AP139" i="12"/>
  <c r="AP36" i="12"/>
  <c r="AP115" i="12"/>
  <c r="AP107" i="12"/>
  <c r="AP91" i="12"/>
  <c r="AP99" i="12"/>
  <c r="AP123" i="12"/>
  <c r="AP83" i="12"/>
  <c r="AP67" i="12"/>
  <c r="AP131" i="12"/>
  <c r="AP59" i="12"/>
  <c r="AP19" i="12"/>
  <c r="AP51" i="12"/>
  <c r="AP35" i="12"/>
  <c r="AP75" i="12"/>
  <c r="AP27" i="12"/>
  <c r="AP11" i="12"/>
  <c r="AP130" i="12"/>
  <c r="AP106" i="12"/>
  <c r="AP138" i="12"/>
  <c r="AP114" i="12"/>
  <c r="AP42" i="12"/>
  <c r="AP147" i="12"/>
  <c r="AP146" i="12"/>
  <c r="AP122" i="12"/>
  <c r="AP74" i="12"/>
  <c r="AP66" i="12"/>
  <c r="AP43" i="12"/>
  <c r="AP82" i="12"/>
  <c r="AP18" i="12"/>
  <c r="AP10" i="12"/>
  <c r="AP58" i="12"/>
  <c r="AP34" i="12"/>
  <c r="AP145" i="12"/>
  <c r="AP121" i="12"/>
  <c r="AP105" i="12"/>
  <c r="AP26" i="12"/>
  <c r="AP50" i="12"/>
  <c r="AP49" i="12"/>
  <c r="AP33" i="12"/>
  <c r="AP73" i="12"/>
  <c r="AP57" i="12"/>
  <c r="AP9" i="12"/>
  <c r="AP81" i="12"/>
  <c r="AP65" i="12"/>
  <c r="AP129" i="12"/>
  <c r="AP113" i="12"/>
  <c r="AP89" i="12"/>
  <c r="AP97" i="12"/>
  <c r="AP153" i="12"/>
  <c r="AP137" i="12"/>
  <c r="AP90" i="12"/>
  <c r="AP17" i="12"/>
  <c r="AP128" i="12"/>
  <c r="AP120" i="12"/>
  <c r="AP80" i="12"/>
  <c r="AP56" i="12"/>
  <c r="AP8" i="12"/>
  <c r="AP152" i="12"/>
  <c r="AP64" i="12"/>
  <c r="AP16" i="12"/>
  <c r="AP136" i="12"/>
  <c r="AP41" i="12"/>
  <c r="AP25" i="12"/>
  <c r="AP104" i="12"/>
  <c r="AP112" i="12"/>
  <c r="AP88" i="12"/>
  <c r="AP40" i="12"/>
  <c r="AP98" i="12"/>
  <c r="AP72" i="12"/>
  <c r="AP144" i="12"/>
  <c r="AP96" i="12"/>
  <c r="AP119" i="12"/>
  <c r="AP151" i="12"/>
  <c r="AP48" i="12"/>
  <c r="AP127" i="12"/>
  <c r="AP79" i="12"/>
  <c r="AP63" i="12"/>
  <c r="AP32" i="12"/>
  <c r="AP111" i="12"/>
  <c r="AP95" i="12"/>
  <c r="AP31" i="12"/>
  <c r="AP103" i="12"/>
  <c r="AP135" i="12"/>
  <c r="AP87" i="12"/>
  <c r="AP24" i="12"/>
  <c r="AP71" i="12"/>
  <c r="AP47" i="12"/>
  <c r="AP23" i="12"/>
  <c r="AP55" i="12"/>
  <c r="AP7" i="12"/>
  <c r="AP15" i="12"/>
  <c r="AP3" i="12"/>
  <c r="ER39" i="12"/>
  <c r="ER143" i="12"/>
  <c r="ER142" i="12"/>
  <c r="ER134" i="12"/>
  <c r="ER126" i="12"/>
  <c r="ER150" i="12"/>
  <c r="ER110" i="12"/>
  <c r="ER102" i="12"/>
  <c r="ER94" i="12"/>
  <c r="ER78" i="12"/>
  <c r="ER70" i="12"/>
  <c r="ER118" i="12"/>
  <c r="ER86" i="12"/>
  <c r="ER38" i="12"/>
  <c r="ER30" i="12"/>
  <c r="ER54" i="12"/>
  <c r="ER46" i="12"/>
  <c r="ER14" i="12"/>
  <c r="ER62" i="12"/>
  <c r="ER6" i="12"/>
  <c r="ER22" i="12"/>
  <c r="ER149" i="12"/>
  <c r="ER141" i="12"/>
  <c r="ER109" i="12"/>
  <c r="ER93" i="12"/>
  <c r="ER117" i="12"/>
  <c r="ER133" i="12"/>
  <c r="ER85" i="12"/>
  <c r="ER61" i="12"/>
  <c r="ER45" i="12"/>
  <c r="ER125" i="12"/>
  <c r="ER101" i="12"/>
  <c r="ER69" i="12"/>
  <c r="ER53" i="12"/>
  <c r="ER29" i="12"/>
  <c r="ER21" i="12"/>
  <c r="ER5" i="12"/>
  <c r="ER77" i="12"/>
  <c r="ER13" i="12"/>
  <c r="ER132" i="12"/>
  <c r="ER140" i="12"/>
  <c r="ER108" i="12"/>
  <c r="ER100" i="12"/>
  <c r="ER148" i="12"/>
  <c r="ER124" i="12"/>
  <c r="ER116" i="12"/>
  <c r="ER37" i="12"/>
  <c r="ER60" i="12"/>
  <c r="ER68" i="12"/>
  <c r="ER36" i="12"/>
  <c r="ER92" i="12"/>
  <c r="ER44" i="12"/>
  <c r="ER12" i="12"/>
  <c r="ER52" i="12"/>
  <c r="ER20" i="12"/>
  <c r="ER76" i="12"/>
  <c r="ER4" i="12"/>
  <c r="ER84" i="12"/>
  <c r="ER28" i="12"/>
  <c r="ER115" i="12"/>
  <c r="ER99" i="12"/>
  <c r="ER139" i="12"/>
  <c r="ER107" i="12"/>
  <c r="ER91" i="12"/>
  <c r="ER131" i="12"/>
  <c r="ER123" i="12"/>
  <c r="ER59" i="12"/>
  <c r="ER67" i="12"/>
  <c r="ER35" i="12"/>
  <c r="ER19" i="12"/>
  <c r="ER75" i="12"/>
  <c r="ER51" i="12"/>
  <c r="ER83" i="12"/>
  <c r="ER27" i="12"/>
  <c r="ER11" i="12"/>
  <c r="ER147" i="12"/>
  <c r="ER130" i="12"/>
  <c r="ER114" i="12"/>
  <c r="ER138" i="12"/>
  <c r="ER43" i="12"/>
  <c r="ER98" i="12"/>
  <c r="ER58" i="12"/>
  <c r="ER50" i="12"/>
  <c r="ER146" i="12"/>
  <c r="ER122" i="12"/>
  <c r="ER74" i="12"/>
  <c r="ER66" i="12"/>
  <c r="ER82" i="12"/>
  <c r="ER90" i="12"/>
  <c r="ER129" i="12"/>
  <c r="ER106" i="12"/>
  <c r="ER42" i="12"/>
  <c r="ER113" i="12"/>
  <c r="ER34" i="12"/>
  <c r="ER137" i="12"/>
  <c r="ER26" i="12"/>
  <c r="ER10" i="12"/>
  <c r="ER153" i="12"/>
  <c r="ER121" i="12"/>
  <c r="ER105" i="12"/>
  <c r="ER97" i="12"/>
  <c r="ER57" i="12"/>
  <c r="ER41" i="12"/>
  <c r="ER25" i="12"/>
  <c r="ER18" i="12"/>
  <c r="ER65" i="12"/>
  <c r="ER49" i="12"/>
  <c r="ER33" i="12"/>
  <c r="ER73" i="12"/>
  <c r="ER81" i="12"/>
  <c r="ER17" i="12"/>
  <c r="ER9" i="12"/>
  <c r="ER89" i="12"/>
  <c r="ER48" i="12"/>
  <c r="ER24" i="12"/>
  <c r="ER144" i="12"/>
  <c r="ER96" i="12"/>
  <c r="ER80" i="12"/>
  <c r="ER32" i="12"/>
  <c r="ER16" i="12"/>
  <c r="ER136" i="12"/>
  <c r="ER128" i="12"/>
  <c r="ER120" i="12"/>
  <c r="ER88" i="12"/>
  <c r="ER56" i="12"/>
  <c r="ER145" i="12"/>
  <c r="ER152" i="12"/>
  <c r="ER64" i="12"/>
  <c r="ER72" i="12"/>
  <c r="ER8" i="12"/>
  <c r="ER135" i="12"/>
  <c r="ER40" i="12"/>
  <c r="ER127" i="12"/>
  <c r="ER112" i="12"/>
  <c r="ER104" i="12"/>
  <c r="ER151" i="12"/>
  <c r="ER111" i="12"/>
  <c r="ER103" i="12"/>
  <c r="ER95" i="12"/>
  <c r="ER87" i="12"/>
  <c r="ER31" i="12"/>
  <c r="ER119" i="12"/>
  <c r="ER79" i="12"/>
  <c r="ER71" i="12"/>
  <c r="ER63" i="12"/>
  <c r="ER15" i="12"/>
  <c r="ER55" i="12"/>
  <c r="ER47" i="12"/>
  <c r="ER23" i="12"/>
  <c r="ER7" i="12"/>
  <c r="ER3" i="12"/>
  <c r="DS39" i="12"/>
  <c r="DS142" i="12"/>
  <c r="DS126" i="12"/>
  <c r="DS143" i="12"/>
  <c r="DS134" i="12"/>
  <c r="DS118" i="12"/>
  <c r="DS150" i="12"/>
  <c r="DS110" i="12"/>
  <c r="DS94" i="12"/>
  <c r="DS78" i="12"/>
  <c r="DS70" i="12"/>
  <c r="DS102" i="12"/>
  <c r="DS54" i="12"/>
  <c r="DS86" i="12"/>
  <c r="DS38" i="12"/>
  <c r="DS30" i="12"/>
  <c r="DS14" i="12"/>
  <c r="DS46" i="12"/>
  <c r="DS62" i="12"/>
  <c r="DS6" i="12"/>
  <c r="DS22" i="12"/>
  <c r="DS141" i="12"/>
  <c r="DS149" i="12"/>
  <c r="DS85" i="12"/>
  <c r="DS93" i="12"/>
  <c r="DS117" i="12"/>
  <c r="DS133" i="12"/>
  <c r="DS61" i="12"/>
  <c r="DS125" i="12"/>
  <c r="DS109" i="12"/>
  <c r="DS101" i="12"/>
  <c r="DS69" i="12"/>
  <c r="DS13" i="12"/>
  <c r="DS29" i="12"/>
  <c r="DS5" i="12"/>
  <c r="DS37" i="12"/>
  <c r="DS77" i="12"/>
  <c r="DS53" i="12"/>
  <c r="DS21" i="12"/>
  <c r="DS45" i="12"/>
  <c r="DS100" i="12"/>
  <c r="DS132" i="12"/>
  <c r="DS116" i="12"/>
  <c r="DS140" i="12"/>
  <c r="DS108" i="12"/>
  <c r="DS148" i="12"/>
  <c r="DS124" i="12"/>
  <c r="DS44" i="12"/>
  <c r="DS12" i="12"/>
  <c r="DS92" i="12"/>
  <c r="DS76" i="12"/>
  <c r="DS52" i="12"/>
  <c r="DS28" i="12"/>
  <c r="DS84" i="12"/>
  <c r="DS60" i="12"/>
  <c r="DS20" i="12"/>
  <c r="DS68" i="12"/>
  <c r="DS36" i="12"/>
  <c r="DS4" i="12"/>
  <c r="DS123" i="12"/>
  <c r="DS131" i="12"/>
  <c r="DS83" i="12"/>
  <c r="DS67" i="12"/>
  <c r="DS115" i="12"/>
  <c r="DS139" i="12"/>
  <c r="DS51" i="12"/>
  <c r="DS27" i="12"/>
  <c r="DS107" i="12"/>
  <c r="DS91" i="12"/>
  <c r="DS59" i="12"/>
  <c r="DS35" i="12"/>
  <c r="DS11" i="12"/>
  <c r="DS43" i="12"/>
  <c r="DS75" i="12"/>
  <c r="DS147" i="12"/>
  <c r="DS99" i="12"/>
  <c r="DS19" i="12"/>
  <c r="DS138" i="12"/>
  <c r="DS122" i="12"/>
  <c r="DS74" i="12"/>
  <c r="DS66" i="12"/>
  <c r="DS82" i="12"/>
  <c r="DS130" i="12"/>
  <c r="DS34" i="12"/>
  <c r="DS145" i="12"/>
  <c r="DS114" i="12"/>
  <c r="DS42" i="12"/>
  <c r="DS26" i="12"/>
  <c r="DS10" i="12"/>
  <c r="DS98" i="12"/>
  <c r="DS18" i="12"/>
  <c r="DS106" i="12"/>
  <c r="DS90" i="12"/>
  <c r="DS50" i="12"/>
  <c r="DS129" i="12"/>
  <c r="DS58" i="12"/>
  <c r="DS113" i="12"/>
  <c r="DS146" i="12"/>
  <c r="DS153" i="12"/>
  <c r="DS137" i="12"/>
  <c r="DS89" i="12"/>
  <c r="DS97" i="12"/>
  <c r="DS41" i="12"/>
  <c r="DS25" i="12"/>
  <c r="DS17" i="12"/>
  <c r="DS49" i="12"/>
  <c r="DS33" i="12"/>
  <c r="DS121" i="12"/>
  <c r="DS73" i="12"/>
  <c r="DS57" i="12"/>
  <c r="DS9" i="12"/>
  <c r="DS152" i="12"/>
  <c r="DS72" i="12"/>
  <c r="DS112" i="12"/>
  <c r="DS104" i="12"/>
  <c r="DS48" i="12"/>
  <c r="DS24" i="12"/>
  <c r="DS144" i="12"/>
  <c r="DS96" i="12"/>
  <c r="DS80" i="12"/>
  <c r="DS32" i="12"/>
  <c r="DS128" i="12"/>
  <c r="DS120" i="12"/>
  <c r="DS88" i="12"/>
  <c r="DS56" i="12"/>
  <c r="DS8" i="12"/>
  <c r="DS151" i="12"/>
  <c r="DS111" i="12"/>
  <c r="DS105" i="12"/>
  <c r="DS64" i="12"/>
  <c r="DS40" i="12"/>
  <c r="DS119" i="12"/>
  <c r="DS65" i="12"/>
  <c r="DS136" i="12"/>
  <c r="DS127" i="12"/>
  <c r="DS79" i="12"/>
  <c r="DS63" i="12"/>
  <c r="DS16" i="12"/>
  <c r="DS81" i="12"/>
  <c r="DS95" i="12"/>
  <c r="DS87" i="12"/>
  <c r="DS103" i="12"/>
  <c r="DS71" i="12"/>
  <c r="DS135" i="12"/>
  <c r="DS47" i="12"/>
  <c r="DS31" i="12"/>
  <c r="DS7" i="12"/>
  <c r="DS55" i="12"/>
  <c r="DS23" i="12"/>
  <c r="DS15" i="12"/>
  <c r="DS3" i="12"/>
  <c r="DD150" i="12"/>
  <c r="DD126" i="12"/>
  <c r="DD143" i="12"/>
  <c r="DD142" i="12"/>
  <c r="DD134" i="12"/>
  <c r="DD39" i="12"/>
  <c r="DD118" i="12"/>
  <c r="DD110" i="12"/>
  <c r="DD94" i="12"/>
  <c r="DD78" i="12"/>
  <c r="DD70" i="12"/>
  <c r="DD86" i="12"/>
  <c r="DD54" i="12"/>
  <c r="DD62" i="12"/>
  <c r="DD46" i="12"/>
  <c r="DD30" i="12"/>
  <c r="DD102" i="12"/>
  <c r="DD22" i="12"/>
  <c r="DD14" i="12"/>
  <c r="DD6" i="12"/>
  <c r="DD38" i="12"/>
  <c r="DD141" i="12"/>
  <c r="DD149" i="12"/>
  <c r="DD85" i="12"/>
  <c r="DD109" i="12"/>
  <c r="DD93" i="12"/>
  <c r="DD61" i="12"/>
  <c r="DD69" i="12"/>
  <c r="DD101" i="12"/>
  <c r="DD77" i="12"/>
  <c r="DD125" i="12"/>
  <c r="DD117" i="12"/>
  <c r="DD13" i="12"/>
  <c r="DD45" i="12"/>
  <c r="DD53" i="12"/>
  <c r="DD21" i="12"/>
  <c r="DD37" i="12"/>
  <c r="DD133" i="12"/>
  <c r="DD29" i="12"/>
  <c r="DD5" i="12"/>
  <c r="DD132" i="12"/>
  <c r="DD140" i="12"/>
  <c r="DD116" i="12"/>
  <c r="DD108" i="12"/>
  <c r="DD148" i="12"/>
  <c r="DD124" i="12"/>
  <c r="DD44" i="12"/>
  <c r="DD12" i="12"/>
  <c r="DD76" i="12"/>
  <c r="DD52" i="12"/>
  <c r="DD28" i="12"/>
  <c r="DD92" i="12"/>
  <c r="DD84" i="12"/>
  <c r="DD20" i="12"/>
  <c r="DD60" i="12"/>
  <c r="DD68" i="12"/>
  <c r="DD100" i="12"/>
  <c r="DD36" i="12"/>
  <c r="DD4" i="12"/>
  <c r="DD67" i="12"/>
  <c r="DD123" i="12"/>
  <c r="DD99" i="12"/>
  <c r="DD115" i="12"/>
  <c r="DD139" i="12"/>
  <c r="DD83" i="12"/>
  <c r="DD51" i="12"/>
  <c r="DD27" i="12"/>
  <c r="DD35" i="12"/>
  <c r="DD75" i="12"/>
  <c r="DD11" i="12"/>
  <c r="DD107" i="12"/>
  <c r="DD91" i="12"/>
  <c r="DD59" i="12"/>
  <c r="DD131" i="12"/>
  <c r="DD19" i="12"/>
  <c r="DD147" i="12"/>
  <c r="DD43" i="12"/>
  <c r="DD122" i="12"/>
  <c r="DD74" i="12"/>
  <c r="DD66" i="12"/>
  <c r="DD146" i="12"/>
  <c r="DD90" i="12"/>
  <c r="DD82" i="12"/>
  <c r="DD130" i="12"/>
  <c r="DD138" i="12"/>
  <c r="DD106" i="12"/>
  <c r="DD98" i="12"/>
  <c r="DD153" i="12"/>
  <c r="DD145" i="12"/>
  <c r="DD26" i="12"/>
  <c r="DD10" i="12"/>
  <c r="DD18" i="12"/>
  <c r="DD58" i="12"/>
  <c r="DD129" i="12"/>
  <c r="DD114" i="12"/>
  <c r="DD50" i="12"/>
  <c r="DD42" i="12"/>
  <c r="DD113" i="12"/>
  <c r="DD34" i="12"/>
  <c r="DD89" i="12"/>
  <c r="DD17" i="12"/>
  <c r="DD97" i="12"/>
  <c r="DD57" i="12"/>
  <c r="DD41" i="12"/>
  <c r="DD25" i="12"/>
  <c r="DD121" i="12"/>
  <c r="DD105" i="12"/>
  <c r="DD65" i="12"/>
  <c r="DD49" i="12"/>
  <c r="DD33" i="12"/>
  <c r="DD137" i="12"/>
  <c r="DD73" i="12"/>
  <c r="DD81" i="12"/>
  <c r="DD72" i="12"/>
  <c r="DD128" i="12"/>
  <c r="DD120" i="12"/>
  <c r="DD112" i="12"/>
  <c r="DD48" i="12"/>
  <c r="DD24" i="12"/>
  <c r="DD144" i="12"/>
  <c r="DD136" i="12"/>
  <c r="DD104" i="12"/>
  <c r="DD80" i="12"/>
  <c r="DD32" i="12"/>
  <c r="DD16" i="12"/>
  <c r="DD9" i="12"/>
  <c r="DD88" i="12"/>
  <c r="DD56" i="12"/>
  <c r="DD8" i="12"/>
  <c r="DD40" i="12"/>
  <c r="DD127" i="12"/>
  <c r="DD111" i="12"/>
  <c r="DD103" i="12"/>
  <c r="DD87" i="12"/>
  <c r="DD63" i="12"/>
  <c r="DD96" i="12"/>
  <c r="DD152" i="12"/>
  <c r="DD64" i="12"/>
  <c r="DD151" i="12"/>
  <c r="DD55" i="12"/>
  <c r="DD135" i="12"/>
  <c r="DD79" i="12"/>
  <c r="DD119" i="12"/>
  <c r="DD95" i="12"/>
  <c r="DD7" i="12"/>
  <c r="DD71" i="12"/>
  <c r="DD15" i="12"/>
  <c r="DD31" i="12"/>
  <c r="DD23" i="12"/>
  <c r="DD47" i="12"/>
  <c r="DD3" i="12"/>
  <c r="CO134" i="12"/>
  <c r="CO118" i="12"/>
  <c r="CO150" i="12"/>
  <c r="CO126" i="12"/>
  <c r="CO143" i="12"/>
  <c r="CO142" i="12"/>
  <c r="CO39" i="12"/>
  <c r="CO110" i="12"/>
  <c r="CO94" i="12"/>
  <c r="CO78" i="12"/>
  <c r="CO70" i="12"/>
  <c r="CO38" i="12"/>
  <c r="CO86" i="12"/>
  <c r="CO62" i="12"/>
  <c r="CO54" i="12"/>
  <c r="CO30" i="12"/>
  <c r="CO22" i="12"/>
  <c r="CO6" i="12"/>
  <c r="CO46" i="12"/>
  <c r="CO102" i="12"/>
  <c r="CO14" i="12"/>
  <c r="CO149" i="12"/>
  <c r="CO85" i="12"/>
  <c r="CO141" i="12"/>
  <c r="CO109" i="12"/>
  <c r="CO93" i="12"/>
  <c r="CO61" i="12"/>
  <c r="CO69" i="12"/>
  <c r="CO77" i="12"/>
  <c r="CO125" i="12"/>
  <c r="CO133" i="12"/>
  <c r="CO101" i="12"/>
  <c r="CO37" i="12"/>
  <c r="CO21" i="12"/>
  <c r="CO45" i="12"/>
  <c r="CO29" i="12"/>
  <c r="CO13" i="12"/>
  <c r="CO5" i="12"/>
  <c r="CO53" i="12"/>
  <c r="CO117" i="12"/>
  <c r="CO116" i="12"/>
  <c r="CO132" i="12"/>
  <c r="CO92" i="12"/>
  <c r="CO100" i="12"/>
  <c r="CO140" i="12"/>
  <c r="CO108" i="12"/>
  <c r="CO148" i="12"/>
  <c r="CO124" i="12"/>
  <c r="CO44" i="12"/>
  <c r="CO12" i="12"/>
  <c r="CO76" i="12"/>
  <c r="CO68" i="12"/>
  <c r="CO52" i="12"/>
  <c r="CO28" i="12"/>
  <c r="CO84" i="12"/>
  <c r="CO60" i="12"/>
  <c r="CO20" i="12"/>
  <c r="CO36" i="12"/>
  <c r="CO4" i="12"/>
  <c r="CO67" i="12"/>
  <c r="CO115" i="12"/>
  <c r="CO139" i="12"/>
  <c r="CO99" i="12"/>
  <c r="CO51" i="12"/>
  <c r="CO27" i="12"/>
  <c r="CO19" i="12"/>
  <c r="CO75" i="12"/>
  <c r="CO35" i="12"/>
  <c r="CO107" i="12"/>
  <c r="CO91" i="12"/>
  <c r="CO59" i="12"/>
  <c r="CO11" i="12"/>
  <c r="CO123" i="12"/>
  <c r="CO131" i="12"/>
  <c r="CO83" i="12"/>
  <c r="CO147" i="12"/>
  <c r="CO122" i="12"/>
  <c r="CO74" i="12"/>
  <c r="CO66" i="12"/>
  <c r="CO130" i="12"/>
  <c r="CO82" i="12"/>
  <c r="CO43" i="12"/>
  <c r="CO138" i="12"/>
  <c r="CO114" i="12"/>
  <c r="CO90" i="12"/>
  <c r="CO146" i="12"/>
  <c r="CO34" i="12"/>
  <c r="CO10" i="12"/>
  <c r="CO58" i="12"/>
  <c r="CO18" i="12"/>
  <c r="CO50" i="12"/>
  <c r="CO121" i="12"/>
  <c r="CO42" i="12"/>
  <c r="CO129" i="12"/>
  <c r="CO98" i="12"/>
  <c r="CO113" i="12"/>
  <c r="CO137" i="12"/>
  <c r="CO89" i="12"/>
  <c r="CO145" i="12"/>
  <c r="CO97" i="12"/>
  <c r="CO106" i="12"/>
  <c r="CO26" i="12"/>
  <c r="CO57" i="12"/>
  <c r="CO41" i="12"/>
  <c r="CO25" i="12"/>
  <c r="CO9" i="12"/>
  <c r="CO153" i="12"/>
  <c r="CO105" i="12"/>
  <c r="CO65" i="12"/>
  <c r="CO49" i="12"/>
  <c r="CO33" i="12"/>
  <c r="CO17" i="12"/>
  <c r="CO73" i="12"/>
  <c r="CO120" i="12"/>
  <c r="CO16" i="12"/>
  <c r="CO81" i="12"/>
  <c r="CO112" i="12"/>
  <c r="CO96" i="12"/>
  <c r="CO152" i="12"/>
  <c r="CO104" i="12"/>
  <c r="CO48" i="12"/>
  <c r="CO24" i="12"/>
  <c r="CO144" i="12"/>
  <c r="CO80" i="12"/>
  <c r="CO32" i="12"/>
  <c r="CO88" i="12"/>
  <c r="CO56" i="12"/>
  <c r="CO8" i="12"/>
  <c r="CO103" i="12"/>
  <c r="CO128" i="12"/>
  <c r="CO127" i="12"/>
  <c r="CO111" i="12"/>
  <c r="CO64" i="12"/>
  <c r="CO119" i="12"/>
  <c r="CO72" i="12"/>
  <c r="CO40" i="12"/>
  <c r="CO151" i="12"/>
  <c r="CO135" i="12"/>
  <c r="CO95" i="12"/>
  <c r="CO79" i="12"/>
  <c r="CO63" i="12"/>
  <c r="CO136" i="12"/>
  <c r="CO71" i="12"/>
  <c r="CO87" i="12"/>
  <c r="CO15" i="12"/>
  <c r="CO55" i="12"/>
  <c r="CO31" i="12"/>
  <c r="CO7" i="12"/>
  <c r="CO47" i="12"/>
  <c r="CO23" i="12"/>
  <c r="CO3" i="12"/>
  <c r="EL126" i="12"/>
  <c r="EL143" i="12"/>
  <c r="EL142" i="12"/>
  <c r="EL39" i="12"/>
  <c r="EL134" i="12"/>
  <c r="EL150" i="12"/>
  <c r="EL110" i="12"/>
  <c r="EL94" i="12"/>
  <c r="EL86" i="12"/>
  <c r="EL70" i="12"/>
  <c r="EL54" i="12"/>
  <c r="EL38" i="12"/>
  <c r="EL78" i="12"/>
  <c r="EL102" i="12"/>
  <c r="EL62" i="12"/>
  <c r="EL118" i="12"/>
  <c r="EL22" i="12"/>
  <c r="EL6" i="12"/>
  <c r="EL46" i="12"/>
  <c r="EL30" i="12"/>
  <c r="EL14" i="12"/>
  <c r="EL149" i="12"/>
  <c r="EL133" i="12"/>
  <c r="EL125" i="12"/>
  <c r="EL85" i="12"/>
  <c r="EL117" i="12"/>
  <c r="EL109" i="12"/>
  <c r="EL93" i="12"/>
  <c r="EL101" i="12"/>
  <c r="EL61" i="12"/>
  <c r="EL69" i="12"/>
  <c r="EL77" i="12"/>
  <c r="EL21" i="12"/>
  <c r="EL45" i="12"/>
  <c r="EL53" i="12"/>
  <c r="EL37" i="12"/>
  <c r="EL29" i="12"/>
  <c r="EL13" i="12"/>
  <c r="EL5" i="12"/>
  <c r="EL141" i="12"/>
  <c r="EL132" i="12"/>
  <c r="EL108" i="12"/>
  <c r="EL116" i="12"/>
  <c r="EL100" i="12"/>
  <c r="EL140" i="12"/>
  <c r="EL148" i="12"/>
  <c r="EL124" i="12"/>
  <c r="EL92" i="12"/>
  <c r="EL44" i="12"/>
  <c r="EL76" i="12"/>
  <c r="EL60" i="12"/>
  <c r="EL52" i="12"/>
  <c r="EL28" i="12"/>
  <c r="EL84" i="12"/>
  <c r="EL68" i="12"/>
  <c r="EL36" i="12"/>
  <c r="EL20" i="12"/>
  <c r="EL12" i="12"/>
  <c r="EL4" i="12"/>
  <c r="EL115" i="12"/>
  <c r="EL99" i="12"/>
  <c r="EL67" i="12"/>
  <c r="EL131" i="12"/>
  <c r="EL139" i="12"/>
  <c r="EL51" i="12"/>
  <c r="EL107" i="12"/>
  <c r="EL27" i="12"/>
  <c r="EL91" i="12"/>
  <c r="EL123" i="12"/>
  <c r="EL75" i="12"/>
  <c r="EL11" i="12"/>
  <c r="EL83" i="12"/>
  <c r="EL19" i="12"/>
  <c r="EL59" i="12"/>
  <c r="EL35" i="12"/>
  <c r="EL147" i="12"/>
  <c r="EL74" i="12"/>
  <c r="EL66" i="12"/>
  <c r="EL138" i="12"/>
  <c r="EL114" i="12"/>
  <c r="EL42" i="12"/>
  <c r="EL146" i="12"/>
  <c r="EL130" i="12"/>
  <c r="EL82" i="12"/>
  <c r="EL50" i="12"/>
  <c r="EL43" i="12"/>
  <c r="EL34" i="12"/>
  <c r="EL122" i="12"/>
  <c r="EL18" i="12"/>
  <c r="EL90" i="12"/>
  <c r="EL58" i="12"/>
  <c r="EL153" i="12"/>
  <c r="EL106" i="12"/>
  <c r="EL129" i="12"/>
  <c r="EL105" i="12"/>
  <c r="EL10" i="12"/>
  <c r="EL145" i="12"/>
  <c r="EL113" i="12"/>
  <c r="EL121" i="12"/>
  <c r="EL89" i="12"/>
  <c r="EL97" i="12"/>
  <c r="EL98" i="12"/>
  <c r="EL57" i="12"/>
  <c r="EL41" i="12"/>
  <c r="EL25" i="12"/>
  <c r="EL9" i="12"/>
  <c r="EL65" i="12"/>
  <c r="EL49" i="12"/>
  <c r="EL33" i="12"/>
  <c r="EL17" i="12"/>
  <c r="EL137" i="12"/>
  <c r="EL73" i="12"/>
  <c r="EL152" i="12"/>
  <c r="EL26" i="12"/>
  <c r="EL104" i="12"/>
  <c r="EL8" i="12"/>
  <c r="EL112" i="12"/>
  <c r="EL96" i="12"/>
  <c r="EL136" i="12"/>
  <c r="EL120" i="12"/>
  <c r="EL72" i="12"/>
  <c r="EL56" i="12"/>
  <c r="EL48" i="12"/>
  <c r="EL24" i="12"/>
  <c r="EL144" i="12"/>
  <c r="EL80" i="12"/>
  <c r="EL64" i="12"/>
  <c r="EL32" i="12"/>
  <c r="EL81" i="12"/>
  <c r="EL88" i="12"/>
  <c r="EL127" i="12"/>
  <c r="EL111" i="12"/>
  <c r="EL135" i="12"/>
  <c r="EL95" i="12"/>
  <c r="EL16" i="12"/>
  <c r="EL151" i="12"/>
  <c r="EL103" i="12"/>
  <c r="EL87" i="12"/>
  <c r="EL63" i="12"/>
  <c r="EL79" i="12"/>
  <c r="EL128" i="12"/>
  <c r="EL40" i="12"/>
  <c r="EL119" i="12"/>
  <c r="EL71" i="12"/>
  <c r="EL7" i="12"/>
  <c r="EL55" i="12"/>
  <c r="EL31" i="12"/>
  <c r="EL47" i="12"/>
  <c r="EL23" i="12"/>
  <c r="EL15" i="12"/>
  <c r="EL3" i="12"/>
  <c r="CJ124" i="8"/>
  <c r="CJ148" i="8"/>
  <c r="CJ132" i="8"/>
  <c r="CJ140" i="8"/>
  <c r="CJ100" i="8"/>
  <c r="CJ108" i="8"/>
  <c r="CJ116" i="8"/>
  <c r="CJ68" i="8"/>
  <c r="CJ92" i="8"/>
  <c r="CJ84" i="8"/>
  <c r="CJ36" i="8"/>
  <c r="CJ60" i="8"/>
  <c r="CJ44" i="8"/>
  <c r="CJ52" i="8"/>
  <c r="CJ76" i="8"/>
  <c r="CJ4" i="8"/>
  <c r="CJ28" i="8"/>
  <c r="CJ12" i="8"/>
  <c r="CJ20" i="8"/>
  <c r="CJ139" i="8"/>
  <c r="CJ131" i="8"/>
  <c r="CJ99" i="8"/>
  <c r="CJ83" i="8"/>
  <c r="CJ107" i="8"/>
  <c r="CJ115" i="8"/>
  <c r="CJ147" i="8"/>
  <c r="CJ123" i="8"/>
  <c r="CJ91" i="8"/>
  <c r="CJ27" i="8"/>
  <c r="CJ75" i="8"/>
  <c r="CJ35" i="8"/>
  <c r="CJ67" i="8"/>
  <c r="CJ43" i="8"/>
  <c r="CJ51" i="8"/>
  <c r="CJ11" i="8"/>
  <c r="CJ138" i="8"/>
  <c r="CJ130" i="8"/>
  <c r="CJ59" i="8"/>
  <c r="CJ146" i="8"/>
  <c r="CJ98" i="8"/>
  <c r="CJ26" i="8"/>
  <c r="CJ106" i="8"/>
  <c r="CJ114" i="8"/>
  <c r="CJ66" i="8"/>
  <c r="CJ19" i="8"/>
  <c r="CJ90" i="8"/>
  <c r="CJ74" i="8"/>
  <c r="CJ82" i="8"/>
  <c r="CJ58" i="8"/>
  <c r="CJ34" i="8"/>
  <c r="CJ122" i="8"/>
  <c r="CJ50" i="8"/>
  <c r="CJ10" i="8"/>
  <c r="CJ42" i="8"/>
  <c r="CJ18" i="8"/>
  <c r="CJ121" i="8"/>
  <c r="CJ153" i="8"/>
  <c r="CJ137" i="8"/>
  <c r="CJ145" i="8"/>
  <c r="CJ73" i="8"/>
  <c r="CJ41" i="8"/>
  <c r="CJ81" i="8"/>
  <c r="CJ49" i="8"/>
  <c r="CJ97" i="8"/>
  <c r="CJ25" i="8"/>
  <c r="CJ17" i="8"/>
  <c r="CJ129" i="8"/>
  <c r="CJ113" i="8"/>
  <c r="CJ105" i="8"/>
  <c r="CJ9" i="8"/>
  <c r="CJ89" i="8"/>
  <c r="CJ57" i="8"/>
  <c r="CJ65" i="8"/>
  <c r="CJ33" i="8"/>
  <c r="CJ144" i="8"/>
  <c r="CJ80" i="8"/>
  <c r="CJ32" i="8"/>
  <c r="CJ104" i="8"/>
  <c r="CJ56" i="8"/>
  <c r="CJ40" i="8"/>
  <c r="CJ112" i="8"/>
  <c r="CJ120" i="8"/>
  <c r="CJ128" i="8"/>
  <c r="CJ136" i="8"/>
  <c r="CJ64" i="8"/>
  <c r="CJ16" i="8"/>
  <c r="CJ72" i="8"/>
  <c r="CJ48" i="8"/>
  <c r="CJ119" i="8"/>
  <c r="CJ47" i="8"/>
  <c r="CJ96" i="8"/>
  <c r="CJ88" i="8"/>
  <c r="CJ8" i="8"/>
  <c r="CJ143" i="8"/>
  <c r="CJ63" i="8"/>
  <c r="CJ24" i="8"/>
  <c r="CJ71" i="8"/>
  <c r="CJ151" i="8"/>
  <c r="CJ152" i="8"/>
  <c r="CJ103" i="8"/>
  <c r="CJ95" i="8"/>
  <c r="CJ87" i="8"/>
  <c r="CJ31" i="8"/>
  <c r="CJ7" i="8"/>
  <c r="CJ126" i="8"/>
  <c r="CJ55" i="8"/>
  <c r="CJ39" i="8"/>
  <c r="CJ150" i="8"/>
  <c r="CJ142" i="8"/>
  <c r="CJ135" i="8"/>
  <c r="CJ134" i="8"/>
  <c r="CJ54" i="8"/>
  <c r="CJ46" i="8"/>
  <c r="CJ22" i="8"/>
  <c r="CJ102" i="8"/>
  <c r="CJ111" i="8"/>
  <c r="CJ15" i="8"/>
  <c r="CJ110" i="8"/>
  <c r="CJ62" i="8"/>
  <c r="CJ14" i="8"/>
  <c r="CJ118" i="8"/>
  <c r="CJ94" i="8"/>
  <c r="CJ70" i="8"/>
  <c r="CJ6" i="8"/>
  <c r="CJ127" i="8"/>
  <c r="CJ78" i="8"/>
  <c r="CJ30" i="8"/>
  <c r="CJ79" i="8"/>
  <c r="CJ38" i="8"/>
  <c r="CJ86" i="8"/>
  <c r="CJ23" i="8"/>
  <c r="CJ133" i="8"/>
  <c r="CJ29" i="8"/>
  <c r="CJ21" i="8"/>
  <c r="CJ141" i="8"/>
  <c r="CJ85" i="8"/>
  <c r="CJ13" i="8"/>
  <c r="CJ53" i="8"/>
  <c r="CJ149" i="8"/>
  <c r="CJ101" i="8"/>
  <c r="CJ61" i="8"/>
  <c r="CJ5" i="8"/>
  <c r="CJ109" i="8"/>
  <c r="CJ117" i="8"/>
  <c r="CJ93" i="8"/>
  <c r="CJ69" i="8"/>
  <c r="CJ37" i="8"/>
  <c r="CJ125" i="8"/>
  <c r="CJ77" i="8"/>
  <c r="CJ45" i="8"/>
  <c r="CJ3" i="8"/>
  <c r="DL148" i="8"/>
  <c r="DL132" i="8"/>
  <c r="DL140" i="8"/>
  <c r="DL100" i="8"/>
  <c r="DL108" i="8"/>
  <c r="DL116" i="8"/>
  <c r="DL124" i="8"/>
  <c r="DL84" i="8"/>
  <c r="DL28" i="8"/>
  <c r="DL92" i="8"/>
  <c r="DL68" i="8"/>
  <c r="DL76" i="8"/>
  <c r="DL36" i="8"/>
  <c r="DL44" i="8"/>
  <c r="DL60" i="8"/>
  <c r="DL52" i="8"/>
  <c r="DL4" i="8"/>
  <c r="DL20" i="8"/>
  <c r="DL12" i="8"/>
  <c r="DL115" i="8"/>
  <c r="DL83" i="8"/>
  <c r="DL59" i="8"/>
  <c r="DL123" i="8"/>
  <c r="DL139" i="8"/>
  <c r="DL131" i="8"/>
  <c r="DL147" i="8"/>
  <c r="DL43" i="8"/>
  <c r="DL51" i="8"/>
  <c r="DL107" i="8"/>
  <c r="DL19" i="8"/>
  <c r="DL27" i="8"/>
  <c r="DL67" i="8"/>
  <c r="DL11" i="8"/>
  <c r="DL91" i="8"/>
  <c r="DL99" i="8"/>
  <c r="DL75" i="8"/>
  <c r="DL138" i="8"/>
  <c r="DL35" i="8"/>
  <c r="DL98" i="8"/>
  <c r="DL66" i="8"/>
  <c r="DL106" i="8"/>
  <c r="DL74" i="8"/>
  <c r="DL146" i="8"/>
  <c r="DL82" i="8"/>
  <c r="DL58" i="8"/>
  <c r="DL34" i="8"/>
  <c r="DL114" i="8"/>
  <c r="DL42" i="8"/>
  <c r="DL130" i="8"/>
  <c r="DL50" i="8"/>
  <c r="DL26" i="8"/>
  <c r="DL18" i="8"/>
  <c r="DL90" i="8"/>
  <c r="DL122" i="8"/>
  <c r="DL10" i="8"/>
  <c r="DL121" i="8"/>
  <c r="DL153" i="8"/>
  <c r="DL137" i="8"/>
  <c r="DL129" i="8"/>
  <c r="DL145" i="8"/>
  <c r="DL89" i="8"/>
  <c r="DL41" i="8"/>
  <c r="DL49" i="8"/>
  <c r="DL57" i="8"/>
  <c r="DL113" i="8"/>
  <c r="DL105" i="8"/>
  <c r="DL65" i="8"/>
  <c r="DL17" i="8"/>
  <c r="DL73" i="8"/>
  <c r="DL25" i="8"/>
  <c r="DL81" i="8"/>
  <c r="DL97" i="8"/>
  <c r="DL33" i="8"/>
  <c r="DL112" i="8"/>
  <c r="DL80" i="8"/>
  <c r="DL32" i="8"/>
  <c r="DL9" i="8"/>
  <c r="DL128" i="8"/>
  <c r="DL120" i="8"/>
  <c r="DL56" i="8"/>
  <c r="DL40" i="8"/>
  <c r="DL144" i="8"/>
  <c r="DL152" i="8"/>
  <c r="DL96" i="8"/>
  <c r="DL136" i="8"/>
  <c r="DL64" i="8"/>
  <c r="DL16" i="8"/>
  <c r="DL88" i="8"/>
  <c r="DL24" i="8"/>
  <c r="DL8" i="8"/>
  <c r="DL135" i="8"/>
  <c r="DL95" i="8"/>
  <c r="DL104" i="8"/>
  <c r="DL127" i="8"/>
  <c r="DL63" i="8"/>
  <c r="DL103" i="8"/>
  <c r="DL71" i="8"/>
  <c r="DL72" i="8"/>
  <c r="DL48" i="8"/>
  <c r="DL111" i="8"/>
  <c r="DL151" i="8"/>
  <c r="DL119" i="8"/>
  <c r="DL87" i="8"/>
  <c r="DL126" i="8"/>
  <c r="DL134" i="8"/>
  <c r="DL23" i="8"/>
  <c r="DL143" i="8"/>
  <c r="DL79" i="8"/>
  <c r="DL47" i="8"/>
  <c r="DL15" i="8"/>
  <c r="DL142" i="8"/>
  <c r="DL22" i="8"/>
  <c r="DL55" i="8"/>
  <c r="DL7" i="8"/>
  <c r="DL14" i="8"/>
  <c r="DL118" i="8"/>
  <c r="DL102" i="8"/>
  <c r="DL94" i="8"/>
  <c r="DL70" i="8"/>
  <c r="DL31" i="8"/>
  <c r="DL110" i="8"/>
  <c r="DL78" i="8"/>
  <c r="DL62" i="8"/>
  <c r="DL30" i="8"/>
  <c r="DL86" i="8"/>
  <c r="DL38" i="8"/>
  <c r="DL6" i="8"/>
  <c r="DL54" i="8"/>
  <c r="DL46" i="8"/>
  <c r="DL150" i="8"/>
  <c r="DL39" i="8"/>
  <c r="DL141" i="8"/>
  <c r="DL133" i="8"/>
  <c r="DL93" i="8"/>
  <c r="DL29" i="8"/>
  <c r="DL13" i="8"/>
  <c r="DL149" i="8"/>
  <c r="DL101" i="8"/>
  <c r="DL69" i="8"/>
  <c r="DL61" i="8"/>
  <c r="DL21" i="8"/>
  <c r="DL109" i="8"/>
  <c r="DL77" i="8"/>
  <c r="DL5" i="8"/>
  <c r="DL117" i="8"/>
  <c r="DL85" i="8"/>
  <c r="DL37" i="8"/>
  <c r="DL125" i="8"/>
  <c r="DL45" i="8"/>
  <c r="DL53" i="8"/>
  <c r="DL3" i="8"/>
  <c r="CY132" i="8"/>
  <c r="CY148" i="8"/>
  <c r="CY100" i="8"/>
  <c r="CY108" i="8"/>
  <c r="CY116" i="8"/>
  <c r="CY140" i="8"/>
  <c r="CY92" i="8"/>
  <c r="CY68" i="8"/>
  <c r="CY84" i="8"/>
  <c r="CY36" i="8"/>
  <c r="CY28" i="8"/>
  <c r="CY124" i="8"/>
  <c r="CY60" i="8"/>
  <c r="CY44" i="8"/>
  <c r="CY52" i="8"/>
  <c r="CY76" i="8"/>
  <c r="CY4" i="8"/>
  <c r="CY20" i="8"/>
  <c r="CY12" i="8"/>
  <c r="CY139" i="8"/>
  <c r="CY107" i="8"/>
  <c r="CY115" i="8"/>
  <c r="CY131" i="8"/>
  <c r="CY123" i="8"/>
  <c r="CY91" i="8"/>
  <c r="CY99" i="8"/>
  <c r="CY83" i="8"/>
  <c r="CY35" i="8"/>
  <c r="CY43" i="8"/>
  <c r="CY59" i="8"/>
  <c r="CY51" i="8"/>
  <c r="CY147" i="8"/>
  <c r="CY75" i="8"/>
  <c r="CY67" i="8"/>
  <c r="CY11" i="8"/>
  <c r="CY19" i="8"/>
  <c r="CY27" i="8"/>
  <c r="CY146" i="8"/>
  <c r="CY106" i="8"/>
  <c r="CY138" i="8"/>
  <c r="CY114" i="8"/>
  <c r="CY66" i="8"/>
  <c r="CY18" i="8"/>
  <c r="CY74" i="8"/>
  <c r="CY130" i="8"/>
  <c r="CY82" i="8"/>
  <c r="CY58" i="8"/>
  <c r="CY34" i="8"/>
  <c r="CY90" i="8"/>
  <c r="CY42" i="8"/>
  <c r="CY26" i="8"/>
  <c r="CY98" i="8"/>
  <c r="CY50" i="8"/>
  <c r="CY122" i="8"/>
  <c r="CY10" i="8"/>
  <c r="CY137" i="8"/>
  <c r="CY97" i="8"/>
  <c r="CY153" i="8"/>
  <c r="CY145" i="8"/>
  <c r="CY129" i="8"/>
  <c r="CY81" i="8"/>
  <c r="CY49" i="8"/>
  <c r="CY25" i="8"/>
  <c r="CY89" i="8"/>
  <c r="CY65" i="8"/>
  <c r="CY57" i="8"/>
  <c r="CY33" i="8"/>
  <c r="CY73" i="8"/>
  <c r="CY41" i="8"/>
  <c r="CY17" i="8"/>
  <c r="CY105" i="8"/>
  <c r="CY113" i="8"/>
  <c r="CY104" i="8"/>
  <c r="CY56" i="8"/>
  <c r="CY40" i="8"/>
  <c r="CY112" i="8"/>
  <c r="CY48" i="8"/>
  <c r="CY120" i="8"/>
  <c r="CY128" i="8"/>
  <c r="CY136" i="8"/>
  <c r="CY88" i="8"/>
  <c r="CY24" i="8"/>
  <c r="CY8" i="8"/>
  <c r="CY144" i="8"/>
  <c r="CY96" i="8"/>
  <c r="CY121" i="8"/>
  <c r="CY152" i="8"/>
  <c r="CY72" i="8"/>
  <c r="CY127" i="8"/>
  <c r="CY80" i="8"/>
  <c r="CY135" i="8"/>
  <c r="CY55" i="8"/>
  <c r="CY64" i="8"/>
  <c r="CY32" i="8"/>
  <c r="CY151" i="8"/>
  <c r="CY71" i="8"/>
  <c r="CY9" i="8"/>
  <c r="CY16" i="8"/>
  <c r="CY79" i="8"/>
  <c r="CY63" i="8"/>
  <c r="CY103" i="8"/>
  <c r="CY95" i="8"/>
  <c r="CY111" i="8"/>
  <c r="CY134" i="8"/>
  <c r="CY142" i="8"/>
  <c r="CY143" i="8"/>
  <c r="CY87" i="8"/>
  <c r="CY119" i="8"/>
  <c r="CY47" i="8"/>
  <c r="CY15" i="8"/>
  <c r="CY62" i="8"/>
  <c r="CY23" i="8"/>
  <c r="CY102" i="8"/>
  <c r="CY7" i="8"/>
  <c r="CY126" i="8"/>
  <c r="CY110" i="8"/>
  <c r="CY14" i="8"/>
  <c r="CY39" i="8"/>
  <c r="CY150" i="8"/>
  <c r="CY118" i="8"/>
  <c r="CY94" i="8"/>
  <c r="CY70" i="8"/>
  <c r="CY6" i="8"/>
  <c r="CY31" i="8"/>
  <c r="CY78" i="8"/>
  <c r="CY30" i="8"/>
  <c r="CY86" i="8"/>
  <c r="CY54" i="8"/>
  <c r="CY38" i="8"/>
  <c r="CY22" i="8"/>
  <c r="CY46" i="8"/>
  <c r="CY141" i="8"/>
  <c r="CY29" i="8"/>
  <c r="CY13" i="8"/>
  <c r="CY133" i="8"/>
  <c r="CY21" i="8"/>
  <c r="CY101" i="8"/>
  <c r="CY61" i="8"/>
  <c r="CY109" i="8"/>
  <c r="CY5" i="8"/>
  <c r="CY149" i="8"/>
  <c r="CY117" i="8"/>
  <c r="CY93" i="8"/>
  <c r="CY69" i="8"/>
  <c r="CY37" i="8"/>
  <c r="CY125" i="8"/>
  <c r="CY77" i="8"/>
  <c r="CY45" i="8"/>
  <c r="CY85" i="8"/>
  <c r="CY53" i="8"/>
  <c r="CY3" i="8"/>
  <c r="EL148" i="8"/>
  <c r="EL132" i="8"/>
  <c r="EL140" i="8"/>
  <c r="EL100" i="8"/>
  <c r="EL108" i="8"/>
  <c r="EL92" i="8"/>
  <c r="EL116" i="8"/>
  <c r="EL84" i="8"/>
  <c r="EL124" i="8"/>
  <c r="EL76" i="8"/>
  <c r="EL68" i="8"/>
  <c r="EL36" i="8"/>
  <c r="EL44" i="8"/>
  <c r="EL12" i="8"/>
  <c r="EL52" i="8"/>
  <c r="EL4" i="8"/>
  <c r="EL28" i="8"/>
  <c r="EL60" i="8"/>
  <c r="EL20" i="8"/>
  <c r="EL131" i="8"/>
  <c r="EL75" i="8"/>
  <c r="EL139" i="8"/>
  <c r="EL99" i="8"/>
  <c r="EL83" i="8"/>
  <c r="EL59" i="8"/>
  <c r="EL107" i="8"/>
  <c r="EL91" i="8"/>
  <c r="EL115" i="8"/>
  <c r="EL147" i="8"/>
  <c r="EL123" i="8"/>
  <c r="EL35" i="8"/>
  <c r="EL43" i="8"/>
  <c r="EL51" i="8"/>
  <c r="EL27" i="8"/>
  <c r="EL67" i="8"/>
  <c r="EL19" i="8"/>
  <c r="EL11" i="8"/>
  <c r="EL146" i="8"/>
  <c r="EL58" i="8"/>
  <c r="EL98" i="8"/>
  <c r="EL66" i="8"/>
  <c r="EL106" i="8"/>
  <c r="EL74" i="8"/>
  <c r="EL122" i="8"/>
  <c r="EL114" i="8"/>
  <c r="EL82" i="8"/>
  <c r="EL18" i="8"/>
  <c r="EL138" i="8"/>
  <c r="EL26" i="8"/>
  <c r="EL42" i="8"/>
  <c r="EL34" i="8"/>
  <c r="EL10" i="8"/>
  <c r="EL90" i="8"/>
  <c r="EL130" i="8"/>
  <c r="EL113" i="8"/>
  <c r="EL121" i="8"/>
  <c r="EL97" i="8"/>
  <c r="EL153" i="8"/>
  <c r="EL137" i="8"/>
  <c r="EL50" i="8"/>
  <c r="EL65" i="8"/>
  <c r="EL57" i="8"/>
  <c r="EL33" i="8"/>
  <c r="EL73" i="8"/>
  <c r="EL41" i="8"/>
  <c r="EL81" i="8"/>
  <c r="EL49" i="8"/>
  <c r="EL129" i="8"/>
  <c r="EL105" i="8"/>
  <c r="EL145" i="8"/>
  <c r="EL89" i="8"/>
  <c r="EL9" i="8"/>
  <c r="EL17" i="8"/>
  <c r="EL104" i="8"/>
  <c r="EL72" i="8"/>
  <c r="EL112" i="8"/>
  <c r="EL80" i="8"/>
  <c r="EL32" i="8"/>
  <c r="EL152" i="8"/>
  <c r="EL120" i="8"/>
  <c r="EL144" i="8"/>
  <c r="EL48" i="8"/>
  <c r="EL136" i="8"/>
  <c r="EL25" i="8"/>
  <c r="EL88" i="8"/>
  <c r="EL24" i="8"/>
  <c r="EL111" i="8"/>
  <c r="EL119" i="8"/>
  <c r="EL135" i="8"/>
  <c r="EL95" i="8"/>
  <c r="EL96" i="8"/>
  <c r="EL143" i="8"/>
  <c r="EL128" i="8"/>
  <c r="EL64" i="8"/>
  <c r="EL56" i="8"/>
  <c r="EL40" i="8"/>
  <c r="EL151" i="8"/>
  <c r="EL79" i="8"/>
  <c r="EL55" i="8"/>
  <c r="EL39" i="8"/>
  <c r="EL63" i="8"/>
  <c r="EL7" i="8"/>
  <c r="EL126" i="8"/>
  <c r="EL127" i="8"/>
  <c r="EL71" i="8"/>
  <c r="EL47" i="8"/>
  <c r="EL142" i="8"/>
  <c r="EL8" i="8"/>
  <c r="EL103" i="8"/>
  <c r="EL87" i="8"/>
  <c r="EL150" i="8"/>
  <c r="EL16" i="8"/>
  <c r="EL15" i="8"/>
  <c r="EL134" i="8"/>
  <c r="EL94" i="8"/>
  <c r="EL38" i="8"/>
  <c r="EL46" i="8"/>
  <c r="EL54" i="8"/>
  <c r="EL102" i="8"/>
  <c r="EL70" i="8"/>
  <c r="EL62" i="8"/>
  <c r="EL23" i="8"/>
  <c r="EL110" i="8"/>
  <c r="EL78" i="8"/>
  <c r="EL14" i="8"/>
  <c r="EL118" i="8"/>
  <c r="EL86" i="8"/>
  <c r="EL22" i="8"/>
  <c r="EL6" i="8"/>
  <c r="EL30" i="8"/>
  <c r="EL31" i="8"/>
  <c r="EL149" i="8"/>
  <c r="EL93" i="8"/>
  <c r="EL85" i="8"/>
  <c r="EL53" i="8"/>
  <c r="EL5" i="8"/>
  <c r="EL77" i="8"/>
  <c r="EL141" i="8"/>
  <c r="EL133" i="8"/>
  <c r="EL21" i="8"/>
  <c r="EL125" i="8"/>
  <c r="EL13" i="8"/>
  <c r="EL101" i="8"/>
  <c r="EL61" i="8"/>
  <c r="EL109" i="8"/>
  <c r="EL29" i="8"/>
  <c r="EL45" i="8"/>
  <c r="EL117" i="8"/>
  <c r="EL69" i="8"/>
  <c r="EL37" i="8"/>
  <c r="EL3" i="8"/>
  <c r="DI148" i="8"/>
  <c r="DI100" i="8"/>
  <c r="DI140" i="8"/>
  <c r="DI108" i="8"/>
  <c r="DI116" i="8"/>
  <c r="DI124" i="8"/>
  <c r="DI132" i="8"/>
  <c r="DI68" i="8"/>
  <c r="DI92" i="8"/>
  <c r="DI28" i="8"/>
  <c r="DI36" i="8"/>
  <c r="DI76" i="8"/>
  <c r="DI44" i="8"/>
  <c r="DI84" i="8"/>
  <c r="DI52" i="8"/>
  <c r="DI60" i="8"/>
  <c r="DI4" i="8"/>
  <c r="DI20" i="8"/>
  <c r="DI12" i="8"/>
  <c r="DI115" i="8"/>
  <c r="DI83" i="8"/>
  <c r="DI139" i="8"/>
  <c r="DI123" i="8"/>
  <c r="DI91" i="8"/>
  <c r="DI147" i="8"/>
  <c r="DI131" i="8"/>
  <c r="DI43" i="8"/>
  <c r="DI27" i="8"/>
  <c r="DI99" i="8"/>
  <c r="DI51" i="8"/>
  <c r="DI67" i="8"/>
  <c r="DI107" i="8"/>
  <c r="DI59" i="8"/>
  <c r="DI11" i="8"/>
  <c r="DI19" i="8"/>
  <c r="DI75" i="8"/>
  <c r="DI35" i="8"/>
  <c r="DI114" i="8"/>
  <c r="DI90" i="8"/>
  <c r="DI66" i="8"/>
  <c r="DI122" i="8"/>
  <c r="DI74" i="8"/>
  <c r="DI82" i="8"/>
  <c r="DI58" i="8"/>
  <c r="DI34" i="8"/>
  <c r="DI42" i="8"/>
  <c r="DI50" i="8"/>
  <c r="DI98" i="8"/>
  <c r="DI26" i="8"/>
  <c r="DI138" i="8"/>
  <c r="DI146" i="8"/>
  <c r="DI130" i="8"/>
  <c r="DI18" i="8"/>
  <c r="DI106" i="8"/>
  <c r="DI121" i="8"/>
  <c r="DI129" i="8"/>
  <c r="DI10" i="8"/>
  <c r="DI137" i="8"/>
  <c r="DI145" i="8"/>
  <c r="DI153" i="8"/>
  <c r="DI25" i="8"/>
  <c r="DI9" i="8"/>
  <c r="DI17" i="8"/>
  <c r="DI89" i="8"/>
  <c r="DI65" i="8"/>
  <c r="DI57" i="8"/>
  <c r="DI33" i="8"/>
  <c r="DI113" i="8"/>
  <c r="DI105" i="8"/>
  <c r="DI97" i="8"/>
  <c r="DI73" i="8"/>
  <c r="DI41" i="8"/>
  <c r="DI81" i="8"/>
  <c r="DI49" i="8"/>
  <c r="DI112" i="8"/>
  <c r="DI32" i="8"/>
  <c r="DI144" i="8"/>
  <c r="DI120" i="8"/>
  <c r="DI40" i="8"/>
  <c r="DI152" i="8"/>
  <c r="DI136" i="8"/>
  <c r="DI128" i="8"/>
  <c r="DI88" i="8"/>
  <c r="DI56" i="8"/>
  <c r="DI64" i="8"/>
  <c r="DI96" i="8"/>
  <c r="DI80" i="8"/>
  <c r="DI16" i="8"/>
  <c r="DI72" i="8"/>
  <c r="DI48" i="8"/>
  <c r="DI135" i="8"/>
  <c r="DI143" i="8"/>
  <c r="DI63" i="8"/>
  <c r="DI24" i="8"/>
  <c r="DI104" i="8"/>
  <c r="DI8" i="8"/>
  <c r="DI127" i="8"/>
  <c r="DI103" i="8"/>
  <c r="DI95" i="8"/>
  <c r="DI71" i="8"/>
  <c r="DI111" i="8"/>
  <c r="DI119" i="8"/>
  <c r="DI87" i="8"/>
  <c r="DI55" i="8"/>
  <c r="DI150" i="8"/>
  <c r="DI134" i="8"/>
  <c r="DI142" i="8"/>
  <c r="DI47" i="8"/>
  <c r="DI39" i="8"/>
  <c r="DI23" i="8"/>
  <c r="DI15" i="8"/>
  <c r="DI151" i="8"/>
  <c r="DI22" i="8"/>
  <c r="DI102" i="8"/>
  <c r="DI94" i="8"/>
  <c r="DI110" i="8"/>
  <c r="DI62" i="8"/>
  <c r="DI14" i="8"/>
  <c r="DI118" i="8"/>
  <c r="DI70" i="8"/>
  <c r="DI6" i="8"/>
  <c r="DI7" i="8"/>
  <c r="DI78" i="8"/>
  <c r="DI30" i="8"/>
  <c r="DI86" i="8"/>
  <c r="DI38" i="8"/>
  <c r="DI31" i="8"/>
  <c r="DI126" i="8"/>
  <c r="DI54" i="8"/>
  <c r="DI46" i="8"/>
  <c r="DI79" i="8"/>
  <c r="DI141" i="8"/>
  <c r="DI13" i="8"/>
  <c r="DI149" i="8"/>
  <c r="DI5" i="8"/>
  <c r="DI133" i="8"/>
  <c r="DI101" i="8"/>
  <c r="DI93" i="8"/>
  <c r="DI69" i="8"/>
  <c r="DI37" i="8"/>
  <c r="DI29" i="8"/>
  <c r="DI109" i="8"/>
  <c r="DI77" i="8"/>
  <c r="DI61" i="8"/>
  <c r="DI45" i="8"/>
  <c r="DI117" i="8"/>
  <c r="DI85" i="8"/>
  <c r="DI53" i="8"/>
  <c r="DI125" i="8"/>
  <c r="DI21" i="8"/>
  <c r="DI3" i="8"/>
  <c r="V124" i="8"/>
  <c r="V132" i="8"/>
  <c r="V140" i="8"/>
  <c r="V148" i="8"/>
  <c r="V100" i="8"/>
  <c r="V108" i="8"/>
  <c r="V92" i="8"/>
  <c r="V76" i="8"/>
  <c r="V84" i="8"/>
  <c r="V116" i="8"/>
  <c r="V60" i="8"/>
  <c r="V52" i="8"/>
  <c r="V68" i="8"/>
  <c r="V36" i="8"/>
  <c r="V12" i="8"/>
  <c r="V4" i="8"/>
  <c r="V28" i="8"/>
  <c r="V44" i="8"/>
  <c r="V20" i="8"/>
  <c r="V147" i="8"/>
  <c r="V91" i="8"/>
  <c r="V67" i="8"/>
  <c r="V75" i="8"/>
  <c r="V99" i="8"/>
  <c r="V83" i="8"/>
  <c r="V107" i="8"/>
  <c r="V131" i="8"/>
  <c r="V115" i="8"/>
  <c r="V123" i="8"/>
  <c r="V139" i="8"/>
  <c r="V35" i="8"/>
  <c r="V43" i="8"/>
  <c r="V27" i="8"/>
  <c r="V51" i="8"/>
  <c r="V19" i="8"/>
  <c r="V59" i="8"/>
  <c r="V11" i="8"/>
  <c r="V138" i="8"/>
  <c r="V130" i="8"/>
  <c r="V146" i="8"/>
  <c r="V90" i="8"/>
  <c r="V50" i="8"/>
  <c r="V58" i="8"/>
  <c r="V98" i="8"/>
  <c r="V66" i="8"/>
  <c r="V106" i="8"/>
  <c r="V74" i="8"/>
  <c r="V114" i="8"/>
  <c r="V82" i="8"/>
  <c r="V18" i="8"/>
  <c r="V122" i="8"/>
  <c r="V34" i="8"/>
  <c r="V42" i="8"/>
  <c r="V10" i="8"/>
  <c r="V26" i="8"/>
  <c r="V105" i="8"/>
  <c r="V113" i="8"/>
  <c r="V121" i="8"/>
  <c r="V97" i="8"/>
  <c r="V153" i="8"/>
  <c r="V137" i="8"/>
  <c r="V89" i="8"/>
  <c r="V65" i="8"/>
  <c r="V57" i="8"/>
  <c r="V33" i="8"/>
  <c r="V73" i="8"/>
  <c r="V41" i="8"/>
  <c r="V81" i="8"/>
  <c r="V49" i="8"/>
  <c r="V25" i="8"/>
  <c r="V129" i="8"/>
  <c r="V9" i="8"/>
  <c r="V17" i="8"/>
  <c r="V96" i="8"/>
  <c r="V64" i="8"/>
  <c r="V16" i="8"/>
  <c r="V145" i="8"/>
  <c r="V104" i="8"/>
  <c r="V72" i="8"/>
  <c r="V112" i="8"/>
  <c r="V152" i="8"/>
  <c r="V120" i="8"/>
  <c r="V56" i="8"/>
  <c r="V40" i="8"/>
  <c r="V144" i="8"/>
  <c r="V48" i="8"/>
  <c r="V136" i="8"/>
  <c r="V128" i="8"/>
  <c r="V8" i="8"/>
  <c r="V32" i="8"/>
  <c r="V103" i="8"/>
  <c r="V111" i="8"/>
  <c r="V47" i="8"/>
  <c r="V24" i="8"/>
  <c r="V127" i="8"/>
  <c r="V135" i="8"/>
  <c r="V63" i="8"/>
  <c r="V143" i="8"/>
  <c r="V80" i="8"/>
  <c r="V71" i="8"/>
  <c r="V79" i="8"/>
  <c r="V31" i="8"/>
  <c r="V23" i="8"/>
  <c r="V39" i="8"/>
  <c r="V118" i="8"/>
  <c r="V7" i="8"/>
  <c r="V95" i="8"/>
  <c r="V134" i="8"/>
  <c r="V88" i="8"/>
  <c r="V55" i="8"/>
  <c r="V142" i="8"/>
  <c r="V119" i="8"/>
  <c r="V87" i="8"/>
  <c r="V30" i="8"/>
  <c r="V94" i="8"/>
  <c r="V38" i="8"/>
  <c r="V46" i="8"/>
  <c r="V151" i="8"/>
  <c r="V54" i="8"/>
  <c r="V126" i="8"/>
  <c r="V150" i="8"/>
  <c r="V102" i="8"/>
  <c r="V70" i="8"/>
  <c r="V62" i="8"/>
  <c r="V15" i="8"/>
  <c r="V110" i="8"/>
  <c r="V78" i="8"/>
  <c r="V14" i="8"/>
  <c r="V86" i="8"/>
  <c r="V22" i="8"/>
  <c r="V6" i="8"/>
  <c r="V125" i="8"/>
  <c r="V77" i="8"/>
  <c r="V45" i="8"/>
  <c r="V149" i="8"/>
  <c r="V85" i="8"/>
  <c r="V53" i="8"/>
  <c r="V37" i="8"/>
  <c r="V141" i="8"/>
  <c r="V133" i="8"/>
  <c r="V21" i="8"/>
  <c r="V69" i="8"/>
  <c r="V29" i="8"/>
  <c r="V13" i="8"/>
  <c r="V117" i="8"/>
  <c r="V101" i="8"/>
  <c r="V61" i="8"/>
  <c r="V109" i="8"/>
  <c r="V93" i="8"/>
  <c r="V5" i="8"/>
  <c r="V3" i="8"/>
  <c r="U148" i="8"/>
  <c r="U140" i="8"/>
  <c r="U108" i="8"/>
  <c r="U116" i="8"/>
  <c r="U124" i="8"/>
  <c r="U132" i="8"/>
  <c r="U92" i="8"/>
  <c r="U68" i="8"/>
  <c r="U100" i="8"/>
  <c r="U84" i="8"/>
  <c r="U36" i="8"/>
  <c r="U44" i="8"/>
  <c r="U60" i="8"/>
  <c r="U52" i="8"/>
  <c r="U76" i="8"/>
  <c r="U20" i="8"/>
  <c r="U4" i="8"/>
  <c r="U28" i="8"/>
  <c r="U12" i="8"/>
  <c r="U131" i="8"/>
  <c r="U147" i="8"/>
  <c r="U139" i="8"/>
  <c r="U107" i="8"/>
  <c r="U115" i="8"/>
  <c r="U123" i="8"/>
  <c r="U91" i="8"/>
  <c r="U51" i="8"/>
  <c r="U67" i="8"/>
  <c r="U59" i="8"/>
  <c r="U27" i="8"/>
  <c r="U19" i="8"/>
  <c r="U75" i="8"/>
  <c r="U11" i="8"/>
  <c r="U99" i="8"/>
  <c r="U83" i="8"/>
  <c r="U35" i="8"/>
  <c r="U43" i="8"/>
  <c r="U146" i="8"/>
  <c r="U130" i="8"/>
  <c r="U106" i="8"/>
  <c r="U74" i="8"/>
  <c r="U114" i="8"/>
  <c r="U82" i="8"/>
  <c r="U18" i="8"/>
  <c r="U26" i="8"/>
  <c r="U34" i="8"/>
  <c r="U42" i="8"/>
  <c r="U58" i="8"/>
  <c r="U138" i="8"/>
  <c r="U90" i="8"/>
  <c r="U98" i="8"/>
  <c r="U50" i="8"/>
  <c r="U66" i="8"/>
  <c r="U137" i="8"/>
  <c r="U89" i="8"/>
  <c r="U145" i="8"/>
  <c r="U122" i="8"/>
  <c r="U129" i="8"/>
  <c r="U10" i="8"/>
  <c r="U81" i="8"/>
  <c r="U49" i="8"/>
  <c r="U25" i="8"/>
  <c r="U9" i="8"/>
  <c r="U97" i="8"/>
  <c r="U153" i="8"/>
  <c r="U121" i="8"/>
  <c r="U113" i="8"/>
  <c r="U105" i="8"/>
  <c r="U65" i="8"/>
  <c r="U57" i="8"/>
  <c r="U33" i="8"/>
  <c r="U17" i="8"/>
  <c r="U73" i="8"/>
  <c r="U41" i="8"/>
  <c r="U128" i="8"/>
  <c r="U120" i="8"/>
  <c r="U56" i="8"/>
  <c r="U40" i="8"/>
  <c r="U152" i="8"/>
  <c r="U144" i="8"/>
  <c r="U48" i="8"/>
  <c r="U136" i="8"/>
  <c r="U8" i="8"/>
  <c r="U88" i="8"/>
  <c r="U24" i="8"/>
  <c r="U96" i="8"/>
  <c r="U104" i="8"/>
  <c r="U72" i="8"/>
  <c r="U112" i="8"/>
  <c r="U64" i="8"/>
  <c r="U127" i="8"/>
  <c r="U95" i="8"/>
  <c r="U32" i="8"/>
  <c r="U135" i="8"/>
  <c r="U63" i="8"/>
  <c r="U16" i="8"/>
  <c r="U151" i="8"/>
  <c r="U71" i="8"/>
  <c r="U79" i="8"/>
  <c r="U55" i="8"/>
  <c r="U103" i="8"/>
  <c r="U111" i="8"/>
  <c r="U119" i="8"/>
  <c r="U134" i="8"/>
  <c r="U80" i="8"/>
  <c r="U47" i="8"/>
  <c r="U23" i="8"/>
  <c r="U142" i="8"/>
  <c r="U15" i="8"/>
  <c r="U87" i="8"/>
  <c r="U31" i="8"/>
  <c r="U7" i="8"/>
  <c r="U39" i="8"/>
  <c r="U54" i="8"/>
  <c r="U62" i="8"/>
  <c r="U102" i="8"/>
  <c r="U70" i="8"/>
  <c r="U143" i="8"/>
  <c r="U126" i="8"/>
  <c r="U110" i="8"/>
  <c r="U78" i="8"/>
  <c r="U14" i="8"/>
  <c r="U150" i="8"/>
  <c r="U86" i="8"/>
  <c r="U22" i="8"/>
  <c r="U6" i="8"/>
  <c r="U30" i="8"/>
  <c r="U118" i="8"/>
  <c r="U94" i="8"/>
  <c r="U38" i="8"/>
  <c r="U46" i="8"/>
  <c r="U93" i="8"/>
  <c r="U61" i="8"/>
  <c r="U13" i="8"/>
  <c r="U133" i="8"/>
  <c r="U149" i="8"/>
  <c r="U101" i="8"/>
  <c r="U141" i="8"/>
  <c r="U109" i="8"/>
  <c r="U5" i="8"/>
  <c r="U21" i="8"/>
  <c r="U117" i="8"/>
  <c r="U69" i="8"/>
  <c r="U37" i="8"/>
  <c r="U125" i="8"/>
  <c r="U77" i="8"/>
  <c r="U45" i="8"/>
  <c r="U85" i="8"/>
  <c r="U53" i="8"/>
  <c r="U29" i="8"/>
  <c r="U3" i="8"/>
  <c r="T148" i="8"/>
  <c r="T116" i="8"/>
  <c r="T132" i="8"/>
  <c r="T140" i="8"/>
  <c r="T84" i="8"/>
  <c r="T124" i="8"/>
  <c r="T108" i="8"/>
  <c r="T92" i="8"/>
  <c r="T36" i="8"/>
  <c r="T60" i="8"/>
  <c r="T28" i="8"/>
  <c r="T20" i="8"/>
  <c r="T100" i="8"/>
  <c r="T76" i="8"/>
  <c r="T12" i="8"/>
  <c r="T4" i="8"/>
  <c r="T52" i="8"/>
  <c r="T68" i="8"/>
  <c r="T147" i="8"/>
  <c r="T44" i="8"/>
  <c r="T139" i="8"/>
  <c r="T99" i="8"/>
  <c r="T91" i="8"/>
  <c r="T131" i="8"/>
  <c r="T107" i="8"/>
  <c r="T115" i="8"/>
  <c r="T123" i="8"/>
  <c r="T75" i="8"/>
  <c r="T11" i="8"/>
  <c r="T67" i="8"/>
  <c r="T59" i="8"/>
  <c r="T35" i="8"/>
  <c r="T43" i="8"/>
  <c r="T51" i="8"/>
  <c r="T83" i="8"/>
  <c r="T19" i="8"/>
  <c r="T114" i="8"/>
  <c r="T27" i="8"/>
  <c r="T130" i="8"/>
  <c r="T146" i="8"/>
  <c r="T138" i="8"/>
  <c r="T50" i="8"/>
  <c r="T26" i="8"/>
  <c r="T122" i="8"/>
  <c r="T98" i="8"/>
  <c r="T90" i="8"/>
  <c r="T66" i="8"/>
  <c r="T82" i="8"/>
  <c r="T58" i="8"/>
  <c r="T34" i="8"/>
  <c r="T106" i="8"/>
  <c r="T10" i="8"/>
  <c r="T74" i="8"/>
  <c r="T42" i="8"/>
  <c r="T145" i="8"/>
  <c r="T105" i="8"/>
  <c r="T129" i="8"/>
  <c r="T113" i="8"/>
  <c r="T153" i="8"/>
  <c r="T121" i="8"/>
  <c r="T65" i="8"/>
  <c r="T17" i="8"/>
  <c r="T73" i="8"/>
  <c r="T25" i="8"/>
  <c r="T81" i="8"/>
  <c r="T33" i="8"/>
  <c r="T137" i="8"/>
  <c r="T89" i="8"/>
  <c r="T41" i="8"/>
  <c r="T49" i="8"/>
  <c r="T57" i="8"/>
  <c r="T9" i="8"/>
  <c r="T18" i="8"/>
  <c r="T136" i="8"/>
  <c r="T24" i="8"/>
  <c r="T8" i="8"/>
  <c r="T97" i="8"/>
  <c r="T104" i="8"/>
  <c r="T96" i="8"/>
  <c r="T72" i="8"/>
  <c r="T112" i="8"/>
  <c r="T80" i="8"/>
  <c r="T32" i="8"/>
  <c r="T128" i="8"/>
  <c r="T120" i="8"/>
  <c r="T144" i="8"/>
  <c r="T48" i="8"/>
  <c r="T88" i="8"/>
  <c r="T103" i="8"/>
  <c r="T64" i="8"/>
  <c r="T56" i="8"/>
  <c r="T40" i="8"/>
  <c r="T127" i="8"/>
  <c r="T111" i="8"/>
  <c r="T79" i="8"/>
  <c r="T55" i="8"/>
  <c r="T16" i="8"/>
  <c r="T135" i="8"/>
  <c r="T95" i="8"/>
  <c r="T143" i="8"/>
  <c r="T15" i="8"/>
  <c r="T152" i="8"/>
  <c r="T151" i="8"/>
  <c r="T119" i="8"/>
  <c r="T71" i="8"/>
  <c r="T63" i="8"/>
  <c r="T31" i="8"/>
  <c r="T7" i="8"/>
  <c r="T47" i="8"/>
  <c r="T118" i="8"/>
  <c r="T39" i="8"/>
  <c r="T126" i="8"/>
  <c r="T110" i="8"/>
  <c r="T78" i="8"/>
  <c r="T62" i="8"/>
  <c r="T30" i="8"/>
  <c r="T94" i="8"/>
  <c r="T86" i="8"/>
  <c r="T38" i="8"/>
  <c r="T6" i="8"/>
  <c r="T87" i="8"/>
  <c r="T23" i="8"/>
  <c r="T142" i="8"/>
  <c r="T54" i="8"/>
  <c r="T46" i="8"/>
  <c r="T22" i="8"/>
  <c r="T134" i="8"/>
  <c r="T14" i="8"/>
  <c r="T70" i="8"/>
  <c r="T150" i="8"/>
  <c r="T102" i="8"/>
  <c r="T109" i="8"/>
  <c r="T77" i="8"/>
  <c r="T5" i="8"/>
  <c r="T149" i="8"/>
  <c r="T101" i="8"/>
  <c r="T117" i="8"/>
  <c r="T85" i="8"/>
  <c r="T37" i="8"/>
  <c r="T69" i="8"/>
  <c r="T125" i="8"/>
  <c r="T61" i="8"/>
  <c r="T45" i="8"/>
  <c r="T53" i="8"/>
  <c r="T141" i="8"/>
  <c r="T133" i="8"/>
  <c r="T93" i="8"/>
  <c r="T29" i="8"/>
  <c r="T21" i="8"/>
  <c r="T13" i="8"/>
  <c r="T3" i="8"/>
  <c r="AQ124" i="8"/>
  <c r="AQ92" i="8"/>
  <c r="AQ148" i="8"/>
  <c r="AQ132" i="8"/>
  <c r="AQ140" i="8"/>
  <c r="AQ108" i="8"/>
  <c r="AQ100" i="8"/>
  <c r="AQ76" i="8"/>
  <c r="AQ84" i="8"/>
  <c r="AQ28" i="8"/>
  <c r="AQ52" i="8"/>
  <c r="AQ68" i="8"/>
  <c r="AQ60" i="8"/>
  <c r="AQ44" i="8"/>
  <c r="AQ36" i="8"/>
  <c r="AQ20" i="8"/>
  <c r="AQ12" i="8"/>
  <c r="AQ116" i="8"/>
  <c r="AQ131" i="8"/>
  <c r="AQ4" i="8"/>
  <c r="AQ139" i="8"/>
  <c r="AQ147" i="8"/>
  <c r="AQ99" i="8"/>
  <c r="AQ91" i="8"/>
  <c r="AQ107" i="8"/>
  <c r="AQ115" i="8"/>
  <c r="AQ83" i="8"/>
  <c r="AQ27" i="8"/>
  <c r="AQ75" i="8"/>
  <c r="AQ11" i="8"/>
  <c r="AQ35" i="8"/>
  <c r="AQ43" i="8"/>
  <c r="AQ51" i="8"/>
  <c r="AQ123" i="8"/>
  <c r="AQ67" i="8"/>
  <c r="AQ19" i="8"/>
  <c r="AQ130" i="8"/>
  <c r="AQ138" i="8"/>
  <c r="AQ146" i="8"/>
  <c r="AQ59" i="8"/>
  <c r="AQ42" i="8"/>
  <c r="AQ50" i="8"/>
  <c r="AQ114" i="8"/>
  <c r="AQ106" i="8"/>
  <c r="AQ74" i="8"/>
  <c r="AQ122" i="8"/>
  <c r="AQ58" i="8"/>
  <c r="AQ18" i="8"/>
  <c r="AQ82" i="8"/>
  <c r="AQ98" i="8"/>
  <c r="AQ10" i="8"/>
  <c r="AQ26" i="8"/>
  <c r="AQ66" i="8"/>
  <c r="AQ90" i="8"/>
  <c r="AQ145" i="8"/>
  <c r="AQ105" i="8"/>
  <c r="AQ129" i="8"/>
  <c r="AQ113" i="8"/>
  <c r="AQ97" i="8"/>
  <c r="AQ34" i="8"/>
  <c r="AQ153" i="8"/>
  <c r="AQ9" i="8"/>
  <c r="AQ65" i="8"/>
  <c r="AQ17" i="8"/>
  <c r="AQ73" i="8"/>
  <c r="AQ25" i="8"/>
  <c r="AQ81" i="8"/>
  <c r="AQ33" i="8"/>
  <c r="AQ89" i="8"/>
  <c r="AQ41" i="8"/>
  <c r="AQ49" i="8"/>
  <c r="AQ57" i="8"/>
  <c r="AQ121" i="8"/>
  <c r="AQ137" i="8"/>
  <c r="AQ152" i="8"/>
  <c r="AQ136" i="8"/>
  <c r="AQ64" i="8"/>
  <c r="AQ16" i="8"/>
  <c r="AQ104" i="8"/>
  <c r="AQ96" i="8"/>
  <c r="AQ72" i="8"/>
  <c r="AQ112" i="8"/>
  <c r="AQ144" i="8"/>
  <c r="AQ128" i="8"/>
  <c r="AQ120" i="8"/>
  <c r="AQ88" i="8"/>
  <c r="AQ40" i="8"/>
  <c r="AQ151" i="8"/>
  <c r="AQ127" i="8"/>
  <c r="AQ103" i="8"/>
  <c r="AQ71" i="8"/>
  <c r="AQ80" i="8"/>
  <c r="AQ56" i="8"/>
  <c r="AQ24" i="8"/>
  <c r="AQ48" i="8"/>
  <c r="AQ119" i="8"/>
  <c r="AQ87" i="8"/>
  <c r="AQ32" i="8"/>
  <c r="AQ47" i="8"/>
  <c r="AQ8" i="8"/>
  <c r="AQ135" i="8"/>
  <c r="AQ95" i="8"/>
  <c r="AQ150" i="8"/>
  <c r="AQ39" i="8"/>
  <c r="AQ15" i="8"/>
  <c r="AQ63" i="8"/>
  <c r="AQ55" i="8"/>
  <c r="AQ111" i="8"/>
  <c r="AQ31" i="8"/>
  <c r="AQ7" i="8"/>
  <c r="AQ143" i="8"/>
  <c r="AQ118" i="8"/>
  <c r="AQ102" i="8"/>
  <c r="AQ70" i="8"/>
  <c r="AQ6" i="8"/>
  <c r="AQ126" i="8"/>
  <c r="AQ110" i="8"/>
  <c r="AQ78" i="8"/>
  <c r="AQ30" i="8"/>
  <c r="AQ79" i="8"/>
  <c r="AQ86" i="8"/>
  <c r="AQ38" i="8"/>
  <c r="AQ142" i="8"/>
  <c r="AQ54" i="8"/>
  <c r="AQ46" i="8"/>
  <c r="AQ22" i="8"/>
  <c r="AQ134" i="8"/>
  <c r="AQ94" i="8"/>
  <c r="AQ62" i="8"/>
  <c r="AQ14" i="8"/>
  <c r="AQ23" i="8"/>
  <c r="AQ149" i="8"/>
  <c r="AQ101" i="8"/>
  <c r="AQ69" i="8"/>
  <c r="AQ21" i="8"/>
  <c r="AQ5" i="8"/>
  <c r="AQ109" i="8"/>
  <c r="AQ77" i="8"/>
  <c r="AQ117" i="8"/>
  <c r="AQ85" i="8"/>
  <c r="AQ37" i="8"/>
  <c r="AQ13" i="8"/>
  <c r="AQ125" i="8"/>
  <c r="AQ45" i="8"/>
  <c r="AQ53" i="8"/>
  <c r="AQ141" i="8"/>
  <c r="AQ133" i="8"/>
  <c r="AQ93" i="8"/>
  <c r="AQ61" i="8"/>
  <c r="AQ29" i="8"/>
  <c r="AQ3" i="8"/>
  <c r="AI116" i="8"/>
  <c r="AI148" i="8"/>
  <c r="AI132" i="8"/>
  <c r="AI140" i="8"/>
  <c r="AI124" i="8"/>
  <c r="AI92" i="8"/>
  <c r="AI84" i="8"/>
  <c r="AI36" i="8"/>
  <c r="AI100" i="8"/>
  <c r="AI68" i="8"/>
  <c r="AI60" i="8"/>
  <c r="AI28" i="8"/>
  <c r="AI108" i="8"/>
  <c r="AI76" i="8"/>
  <c r="AI52" i="8"/>
  <c r="AI44" i="8"/>
  <c r="AI20" i="8"/>
  <c r="AI12" i="8"/>
  <c r="AI4" i="8"/>
  <c r="AI147" i="8"/>
  <c r="AI131" i="8"/>
  <c r="AI99" i="8"/>
  <c r="AI91" i="8"/>
  <c r="AI107" i="8"/>
  <c r="AI75" i="8"/>
  <c r="AI115" i="8"/>
  <c r="AI83" i="8"/>
  <c r="AI123" i="8"/>
  <c r="AI11" i="8"/>
  <c r="AI139" i="8"/>
  <c r="AI35" i="8"/>
  <c r="AI43" i="8"/>
  <c r="AI51" i="8"/>
  <c r="AI67" i="8"/>
  <c r="AI59" i="8"/>
  <c r="AI19" i="8"/>
  <c r="AI27" i="8"/>
  <c r="AI114" i="8"/>
  <c r="AI130" i="8"/>
  <c r="AI138" i="8"/>
  <c r="AI146" i="8"/>
  <c r="AI50" i="8"/>
  <c r="AI26" i="8"/>
  <c r="AI98" i="8"/>
  <c r="AI90" i="8"/>
  <c r="AI66" i="8"/>
  <c r="AI122" i="8"/>
  <c r="AI82" i="8"/>
  <c r="AI58" i="8"/>
  <c r="AI34" i="8"/>
  <c r="AI42" i="8"/>
  <c r="AI10" i="8"/>
  <c r="AI106" i="8"/>
  <c r="AI145" i="8"/>
  <c r="AI105" i="8"/>
  <c r="AI18" i="8"/>
  <c r="AI113" i="8"/>
  <c r="AI97" i="8"/>
  <c r="AI121" i="8"/>
  <c r="AI153" i="8"/>
  <c r="AI129" i="8"/>
  <c r="AI65" i="8"/>
  <c r="AI17" i="8"/>
  <c r="AI74" i="8"/>
  <c r="AI73" i="8"/>
  <c r="AI25" i="8"/>
  <c r="AI81" i="8"/>
  <c r="AI33" i="8"/>
  <c r="AI89" i="8"/>
  <c r="AI41" i="8"/>
  <c r="AI49" i="8"/>
  <c r="AI137" i="8"/>
  <c r="AI57" i="8"/>
  <c r="AI9" i="8"/>
  <c r="AI56" i="8"/>
  <c r="AI8" i="8"/>
  <c r="AI104" i="8"/>
  <c r="AI72" i="8"/>
  <c r="AI112" i="8"/>
  <c r="AI80" i="8"/>
  <c r="AI32" i="8"/>
  <c r="AI144" i="8"/>
  <c r="AI128" i="8"/>
  <c r="AI120" i="8"/>
  <c r="AI48" i="8"/>
  <c r="AI127" i="8"/>
  <c r="AI103" i="8"/>
  <c r="AI111" i="8"/>
  <c r="AI79" i="8"/>
  <c r="AI63" i="8"/>
  <c r="AI55" i="8"/>
  <c r="AI136" i="8"/>
  <c r="AI64" i="8"/>
  <c r="AI40" i="8"/>
  <c r="AI152" i="8"/>
  <c r="AI88" i="8"/>
  <c r="AI151" i="8"/>
  <c r="AI16" i="8"/>
  <c r="AI135" i="8"/>
  <c r="AI95" i="8"/>
  <c r="AI96" i="8"/>
  <c r="AI24" i="8"/>
  <c r="AI143" i="8"/>
  <c r="AI87" i="8"/>
  <c r="AI39" i="8"/>
  <c r="AI15" i="8"/>
  <c r="AI71" i="8"/>
  <c r="AI31" i="8"/>
  <c r="AI7" i="8"/>
  <c r="AI118" i="8"/>
  <c r="AI126" i="8"/>
  <c r="AI119" i="8"/>
  <c r="AI110" i="8"/>
  <c r="AI78" i="8"/>
  <c r="AI30" i="8"/>
  <c r="AI86" i="8"/>
  <c r="AI38" i="8"/>
  <c r="AI150" i="8"/>
  <c r="AI142" i="8"/>
  <c r="AI54" i="8"/>
  <c r="AI46" i="8"/>
  <c r="AI22" i="8"/>
  <c r="AI47" i="8"/>
  <c r="AI134" i="8"/>
  <c r="AI94" i="8"/>
  <c r="AI62" i="8"/>
  <c r="AI23" i="8"/>
  <c r="AI14" i="8"/>
  <c r="AI70" i="8"/>
  <c r="AI102" i="8"/>
  <c r="AI6" i="8"/>
  <c r="AI109" i="8"/>
  <c r="AI77" i="8"/>
  <c r="AI29" i="8"/>
  <c r="AI5" i="8"/>
  <c r="AI117" i="8"/>
  <c r="AI85" i="8"/>
  <c r="AI37" i="8"/>
  <c r="AI125" i="8"/>
  <c r="AI45" i="8"/>
  <c r="AI53" i="8"/>
  <c r="AI69" i="8"/>
  <c r="AI21" i="8"/>
  <c r="AI141" i="8"/>
  <c r="AI133" i="8"/>
  <c r="AI93" i="8"/>
  <c r="AI61" i="8"/>
  <c r="AI101" i="8"/>
  <c r="AI13" i="8"/>
  <c r="AI149" i="8"/>
  <c r="AI3" i="8"/>
  <c r="CU116" i="8"/>
  <c r="CU148" i="8"/>
  <c r="CU132" i="8"/>
  <c r="CU140" i="8"/>
  <c r="CU108" i="8"/>
  <c r="CU84" i="8"/>
  <c r="CU36" i="8"/>
  <c r="CU76" i="8"/>
  <c r="CU68" i="8"/>
  <c r="CU100" i="8"/>
  <c r="CU28" i="8"/>
  <c r="CU124" i="8"/>
  <c r="CU92" i="8"/>
  <c r="CU20" i="8"/>
  <c r="CU12" i="8"/>
  <c r="CU52" i="8"/>
  <c r="CU44" i="8"/>
  <c r="CU4" i="8"/>
  <c r="CU60" i="8"/>
  <c r="CU147" i="8"/>
  <c r="CU131" i="8"/>
  <c r="CU99" i="8"/>
  <c r="CU91" i="8"/>
  <c r="CU107" i="8"/>
  <c r="CU139" i="8"/>
  <c r="CU115" i="8"/>
  <c r="CU123" i="8"/>
  <c r="CU11" i="8"/>
  <c r="CU83" i="8"/>
  <c r="CU35" i="8"/>
  <c r="CU75" i="8"/>
  <c r="CU67" i="8"/>
  <c r="CU59" i="8"/>
  <c r="CU43" i="8"/>
  <c r="CU51" i="8"/>
  <c r="CU19" i="8"/>
  <c r="CU27" i="8"/>
  <c r="CU114" i="8"/>
  <c r="CU130" i="8"/>
  <c r="CU138" i="8"/>
  <c r="CU146" i="8"/>
  <c r="CU50" i="8"/>
  <c r="CU98" i="8"/>
  <c r="CU90" i="8"/>
  <c r="CU66" i="8"/>
  <c r="CU26" i="8"/>
  <c r="CU82" i="8"/>
  <c r="CU58" i="8"/>
  <c r="CU34" i="8"/>
  <c r="CU122" i="8"/>
  <c r="CU74" i="8"/>
  <c r="CU42" i="8"/>
  <c r="CU10" i="8"/>
  <c r="CU145" i="8"/>
  <c r="CU129" i="8"/>
  <c r="CU105" i="8"/>
  <c r="CU106" i="8"/>
  <c r="CU113" i="8"/>
  <c r="CU97" i="8"/>
  <c r="CU121" i="8"/>
  <c r="CU137" i="8"/>
  <c r="CU65" i="8"/>
  <c r="CU17" i="8"/>
  <c r="CU73" i="8"/>
  <c r="CU25" i="8"/>
  <c r="CU153" i="8"/>
  <c r="CU81" i="8"/>
  <c r="CU33" i="8"/>
  <c r="CU89" i="8"/>
  <c r="CU41" i="8"/>
  <c r="CU49" i="8"/>
  <c r="CU18" i="8"/>
  <c r="CU57" i="8"/>
  <c r="CU9" i="8"/>
  <c r="CU56" i="8"/>
  <c r="CU8" i="8"/>
  <c r="CU96" i="8"/>
  <c r="CU104" i="8"/>
  <c r="CU72" i="8"/>
  <c r="CU112" i="8"/>
  <c r="CU80" i="8"/>
  <c r="CU32" i="8"/>
  <c r="CU144" i="8"/>
  <c r="CU128" i="8"/>
  <c r="CU120" i="8"/>
  <c r="CU48" i="8"/>
  <c r="CU16" i="8"/>
  <c r="CU127" i="8"/>
  <c r="CU103" i="8"/>
  <c r="CU111" i="8"/>
  <c r="CU79" i="8"/>
  <c r="CU63" i="8"/>
  <c r="CU55" i="8"/>
  <c r="CU136" i="8"/>
  <c r="CU152" i="8"/>
  <c r="CU135" i="8"/>
  <c r="CU95" i="8"/>
  <c r="CU88" i="8"/>
  <c r="CU64" i="8"/>
  <c r="CU40" i="8"/>
  <c r="CU143" i="8"/>
  <c r="CU15" i="8"/>
  <c r="CU31" i="8"/>
  <c r="CU7" i="8"/>
  <c r="CU87" i="8"/>
  <c r="CU118" i="8"/>
  <c r="CU126" i="8"/>
  <c r="CU71" i="8"/>
  <c r="CU47" i="8"/>
  <c r="CU151" i="8"/>
  <c r="CU23" i="8"/>
  <c r="CU110" i="8"/>
  <c r="CU78" i="8"/>
  <c r="CU30" i="8"/>
  <c r="CU24" i="8"/>
  <c r="CU134" i="8"/>
  <c r="CU86" i="8"/>
  <c r="CU38" i="8"/>
  <c r="CU39" i="8"/>
  <c r="CU54" i="8"/>
  <c r="CU46" i="8"/>
  <c r="CU22" i="8"/>
  <c r="CU150" i="8"/>
  <c r="CU94" i="8"/>
  <c r="CU142" i="8"/>
  <c r="CU62" i="8"/>
  <c r="CU14" i="8"/>
  <c r="CU70" i="8"/>
  <c r="CU6" i="8"/>
  <c r="CU119" i="8"/>
  <c r="CU102" i="8"/>
  <c r="CU109" i="8"/>
  <c r="CU77" i="8"/>
  <c r="CU5" i="8"/>
  <c r="CU117" i="8"/>
  <c r="CU85" i="8"/>
  <c r="CU37" i="8"/>
  <c r="CU125" i="8"/>
  <c r="CU45" i="8"/>
  <c r="CU21" i="8"/>
  <c r="CU53" i="8"/>
  <c r="CU141" i="8"/>
  <c r="CU133" i="8"/>
  <c r="CU93" i="8"/>
  <c r="CU61" i="8"/>
  <c r="CU29" i="8"/>
  <c r="CU149" i="8"/>
  <c r="CU13" i="8"/>
  <c r="CU101" i="8"/>
  <c r="CU69" i="8"/>
  <c r="CU3" i="8"/>
  <c r="CQ150" i="12"/>
  <c r="CQ143" i="12"/>
  <c r="CQ142" i="12"/>
  <c r="CQ39" i="12"/>
  <c r="CQ118" i="12"/>
  <c r="CQ134" i="12"/>
  <c r="CQ126" i="12"/>
  <c r="CQ110" i="12"/>
  <c r="CQ102" i="12"/>
  <c r="CQ94" i="12"/>
  <c r="CQ46" i="12"/>
  <c r="CQ30" i="12"/>
  <c r="CQ38" i="12"/>
  <c r="CQ6" i="12"/>
  <c r="CQ86" i="12"/>
  <c r="CQ78" i="12"/>
  <c r="CQ54" i="12"/>
  <c r="CQ14" i="12"/>
  <c r="CQ62" i="12"/>
  <c r="CQ70" i="12"/>
  <c r="CQ22" i="12"/>
  <c r="CQ149" i="12"/>
  <c r="CQ101" i="12"/>
  <c r="CQ133" i="12"/>
  <c r="CQ85" i="12"/>
  <c r="CQ141" i="12"/>
  <c r="CQ125" i="12"/>
  <c r="CQ117" i="12"/>
  <c r="CQ109" i="12"/>
  <c r="CQ93" i="12"/>
  <c r="CQ61" i="12"/>
  <c r="CQ45" i="12"/>
  <c r="CQ69" i="12"/>
  <c r="CQ77" i="12"/>
  <c r="CQ37" i="12"/>
  <c r="CQ29" i="12"/>
  <c r="CQ5" i="12"/>
  <c r="CQ21" i="12"/>
  <c r="CQ13" i="12"/>
  <c r="CQ53" i="12"/>
  <c r="CQ116" i="12"/>
  <c r="CQ100" i="12"/>
  <c r="CQ148" i="12"/>
  <c r="CQ124" i="12"/>
  <c r="CQ140" i="12"/>
  <c r="CQ132" i="12"/>
  <c r="CQ92" i="12"/>
  <c r="CQ108" i="12"/>
  <c r="CQ44" i="12"/>
  <c r="CQ36" i="12"/>
  <c r="CQ4" i="12"/>
  <c r="CQ76" i="12"/>
  <c r="CQ60" i="12"/>
  <c r="CQ52" i="12"/>
  <c r="CQ28" i="12"/>
  <c r="CQ12" i="12"/>
  <c r="CQ84" i="12"/>
  <c r="CQ91" i="12"/>
  <c r="CQ139" i="12"/>
  <c r="CQ115" i="12"/>
  <c r="CQ99" i="12"/>
  <c r="CQ67" i="12"/>
  <c r="CQ51" i="12"/>
  <c r="CQ123" i="12"/>
  <c r="CQ107" i="12"/>
  <c r="CQ75" i="12"/>
  <c r="CQ83" i="12"/>
  <c r="CQ20" i="12"/>
  <c r="CQ68" i="12"/>
  <c r="CQ35" i="12"/>
  <c r="CQ27" i="12"/>
  <c r="CQ147" i="12"/>
  <c r="CQ19" i="12"/>
  <c r="CQ11" i="12"/>
  <c r="CQ131" i="12"/>
  <c r="CQ59" i="12"/>
  <c r="CQ138" i="12"/>
  <c r="CQ114" i="12"/>
  <c r="CQ146" i="12"/>
  <c r="CQ50" i="12"/>
  <c r="CQ122" i="12"/>
  <c r="CQ130" i="12"/>
  <c r="CQ82" i="12"/>
  <c r="CQ58" i="12"/>
  <c r="CQ106" i="12"/>
  <c r="CQ66" i="12"/>
  <c r="CQ18" i="12"/>
  <c r="CQ113" i="12"/>
  <c r="CQ98" i="12"/>
  <c r="CQ42" i="12"/>
  <c r="CQ34" i="12"/>
  <c r="CQ153" i="12"/>
  <c r="CQ137" i="12"/>
  <c r="CQ10" i="12"/>
  <c r="CQ43" i="12"/>
  <c r="CQ26" i="12"/>
  <c r="CQ74" i="12"/>
  <c r="CQ90" i="12"/>
  <c r="CQ129" i="12"/>
  <c r="CQ57" i="12"/>
  <c r="CQ41" i="12"/>
  <c r="CQ9" i="12"/>
  <c r="CQ65" i="12"/>
  <c r="CQ17" i="12"/>
  <c r="CQ145" i="12"/>
  <c r="CQ105" i="12"/>
  <c r="CQ73" i="12"/>
  <c r="CQ121" i="12"/>
  <c r="CQ81" i="12"/>
  <c r="CQ89" i="12"/>
  <c r="CQ49" i="12"/>
  <c r="CQ25" i="12"/>
  <c r="CQ152" i="12"/>
  <c r="CQ80" i="12"/>
  <c r="CQ64" i="12"/>
  <c r="CQ32" i="12"/>
  <c r="CQ16" i="12"/>
  <c r="CQ88" i="12"/>
  <c r="CQ33" i="12"/>
  <c r="CQ128" i="12"/>
  <c r="CQ97" i="12"/>
  <c r="CQ144" i="12"/>
  <c r="CQ72" i="12"/>
  <c r="CQ120" i="12"/>
  <c r="CQ104" i="12"/>
  <c r="CQ151" i="12"/>
  <c r="CQ135" i="12"/>
  <c r="CQ119" i="12"/>
  <c r="CQ48" i="12"/>
  <c r="CQ40" i="12"/>
  <c r="CQ95" i="12"/>
  <c r="CQ112" i="12"/>
  <c r="CQ96" i="12"/>
  <c r="CQ24" i="12"/>
  <c r="CQ8" i="12"/>
  <c r="CQ136" i="12"/>
  <c r="CQ56" i="12"/>
  <c r="CQ87" i="12"/>
  <c r="CQ71" i="12"/>
  <c r="CQ47" i="12"/>
  <c r="CQ127" i="12"/>
  <c r="CQ79" i="12"/>
  <c r="CQ103" i="12"/>
  <c r="CQ111" i="12"/>
  <c r="CQ23" i="12"/>
  <c r="CQ63" i="12"/>
  <c r="CQ55" i="12"/>
  <c r="CQ15" i="12"/>
  <c r="CQ31" i="12"/>
  <c r="CQ7" i="12"/>
  <c r="CQ3" i="12"/>
  <c r="CB143" i="12"/>
  <c r="CB142" i="12"/>
  <c r="CB150" i="12"/>
  <c r="CB39" i="12"/>
  <c r="CB134" i="12"/>
  <c r="CB126" i="12"/>
  <c r="CB102" i="12"/>
  <c r="CB110" i="12"/>
  <c r="CB118" i="12"/>
  <c r="CB94" i="12"/>
  <c r="CB38" i="12"/>
  <c r="CB86" i="12"/>
  <c r="CB70" i="12"/>
  <c r="CB46" i="12"/>
  <c r="CB30" i="12"/>
  <c r="CB78" i="12"/>
  <c r="CB62" i="12"/>
  <c r="CB54" i="12"/>
  <c r="CB22" i="12"/>
  <c r="CB14" i="12"/>
  <c r="CB6" i="12"/>
  <c r="CB133" i="12"/>
  <c r="CB149" i="12"/>
  <c r="CB125" i="12"/>
  <c r="CB141" i="12"/>
  <c r="CB77" i="12"/>
  <c r="CB61" i="12"/>
  <c r="CB13" i="12"/>
  <c r="CB117" i="12"/>
  <c r="CB85" i="12"/>
  <c r="CB69" i="12"/>
  <c r="CB45" i="12"/>
  <c r="CB5" i="12"/>
  <c r="CB93" i="12"/>
  <c r="CB29" i="12"/>
  <c r="CB109" i="12"/>
  <c r="CB53" i="12"/>
  <c r="CB21" i="12"/>
  <c r="CB101" i="12"/>
  <c r="CB148" i="12"/>
  <c r="CB100" i="12"/>
  <c r="CB37" i="12"/>
  <c r="CB124" i="12"/>
  <c r="CB116" i="12"/>
  <c r="CB132" i="12"/>
  <c r="CB140" i="12"/>
  <c r="CB108" i="12"/>
  <c r="CB44" i="12"/>
  <c r="CB4" i="12"/>
  <c r="CB92" i="12"/>
  <c r="CB76" i="12"/>
  <c r="CB60" i="12"/>
  <c r="CB52" i="12"/>
  <c r="CB36" i="12"/>
  <c r="CB28" i="12"/>
  <c r="CB12" i="12"/>
  <c r="CB20" i="12"/>
  <c r="CB68" i="12"/>
  <c r="CB84" i="12"/>
  <c r="CB107" i="12"/>
  <c r="CB91" i="12"/>
  <c r="CB139" i="12"/>
  <c r="CB115" i="12"/>
  <c r="CB99" i="12"/>
  <c r="CB51" i="12"/>
  <c r="CB123" i="12"/>
  <c r="CB75" i="12"/>
  <c r="CB83" i="12"/>
  <c r="CB11" i="12"/>
  <c r="CB19" i="12"/>
  <c r="CB131" i="12"/>
  <c r="CB59" i="12"/>
  <c r="CB27" i="12"/>
  <c r="CB147" i="12"/>
  <c r="CB67" i="12"/>
  <c r="CB35" i="12"/>
  <c r="CB138" i="12"/>
  <c r="CB114" i="12"/>
  <c r="CB146" i="12"/>
  <c r="CB106" i="12"/>
  <c r="CB50" i="12"/>
  <c r="CB122" i="12"/>
  <c r="CB43" i="12"/>
  <c r="CB130" i="12"/>
  <c r="CB98" i="12"/>
  <c r="CB82" i="12"/>
  <c r="CB58" i="12"/>
  <c r="CB66" i="12"/>
  <c r="CB113" i="12"/>
  <c r="CB153" i="12"/>
  <c r="CB137" i="12"/>
  <c r="CB74" i="12"/>
  <c r="CB34" i="12"/>
  <c r="CB10" i="12"/>
  <c r="CB42" i="12"/>
  <c r="CB26" i="12"/>
  <c r="CB90" i="12"/>
  <c r="CB18" i="12"/>
  <c r="CB129" i="12"/>
  <c r="CB105" i="12"/>
  <c r="CB145" i="12"/>
  <c r="CB57" i="12"/>
  <c r="CB9" i="12"/>
  <c r="CB65" i="12"/>
  <c r="CB17" i="12"/>
  <c r="CB81" i="12"/>
  <c r="CB121" i="12"/>
  <c r="CB73" i="12"/>
  <c r="CB41" i="12"/>
  <c r="CB25" i="12"/>
  <c r="CB80" i="12"/>
  <c r="CB64" i="12"/>
  <c r="CB32" i="12"/>
  <c r="CB16" i="12"/>
  <c r="CB120" i="12"/>
  <c r="CB88" i="12"/>
  <c r="CB112" i="12"/>
  <c r="CB128" i="12"/>
  <c r="CB49" i="12"/>
  <c r="CB33" i="12"/>
  <c r="CB152" i="12"/>
  <c r="CB104" i="12"/>
  <c r="CB144" i="12"/>
  <c r="CB96" i="12"/>
  <c r="CB56" i="12"/>
  <c r="CB48" i="12"/>
  <c r="CB40" i="12"/>
  <c r="CB24" i="12"/>
  <c r="CB8" i="12"/>
  <c r="CB136" i="12"/>
  <c r="CB72" i="12"/>
  <c r="CB135" i="12"/>
  <c r="CB111" i="12"/>
  <c r="CB95" i="12"/>
  <c r="CB89" i="12"/>
  <c r="CB97" i="12"/>
  <c r="CB151" i="12"/>
  <c r="CB87" i="12"/>
  <c r="CB71" i="12"/>
  <c r="CB127" i="12"/>
  <c r="CB119" i="12"/>
  <c r="CB63" i="12"/>
  <c r="CB47" i="12"/>
  <c r="CB103" i="12"/>
  <c r="CB79" i="12"/>
  <c r="CB31" i="12"/>
  <c r="CB23" i="12"/>
  <c r="CB7" i="12"/>
  <c r="CB55" i="12"/>
  <c r="CB15" i="12"/>
  <c r="CB3" i="12"/>
  <c r="EN143" i="12"/>
  <c r="EN142" i="12"/>
  <c r="EN150" i="12"/>
  <c r="EN39" i="12"/>
  <c r="EN126" i="12"/>
  <c r="EN94" i="12"/>
  <c r="EN110" i="12"/>
  <c r="EN134" i="12"/>
  <c r="EN118" i="12"/>
  <c r="EN102" i="12"/>
  <c r="EN86" i="12"/>
  <c r="EN38" i="12"/>
  <c r="EN78" i="12"/>
  <c r="EN46" i="12"/>
  <c r="EN30" i="12"/>
  <c r="EN70" i="12"/>
  <c r="EN14" i="12"/>
  <c r="EN62" i="12"/>
  <c r="EN22" i="12"/>
  <c r="EN6" i="12"/>
  <c r="EN54" i="12"/>
  <c r="EN141" i="12"/>
  <c r="EN125" i="12"/>
  <c r="EN149" i="12"/>
  <c r="EN133" i="12"/>
  <c r="EN101" i="12"/>
  <c r="EN117" i="12"/>
  <c r="EN77" i="12"/>
  <c r="EN61" i="12"/>
  <c r="EN109" i="12"/>
  <c r="EN93" i="12"/>
  <c r="EN69" i="12"/>
  <c r="EN85" i="12"/>
  <c r="EN5" i="12"/>
  <c r="EN53" i="12"/>
  <c r="EN29" i="12"/>
  <c r="EN13" i="12"/>
  <c r="EN37" i="12"/>
  <c r="EN21" i="12"/>
  <c r="EN45" i="12"/>
  <c r="EN148" i="12"/>
  <c r="EN100" i="12"/>
  <c r="EN124" i="12"/>
  <c r="EN132" i="12"/>
  <c r="EN116" i="12"/>
  <c r="EN4" i="12"/>
  <c r="EN92" i="12"/>
  <c r="EN44" i="12"/>
  <c r="EN140" i="12"/>
  <c r="EN108" i="12"/>
  <c r="EN76" i="12"/>
  <c r="EN60" i="12"/>
  <c r="EN52" i="12"/>
  <c r="EN36" i="12"/>
  <c r="EN28" i="12"/>
  <c r="EN12" i="12"/>
  <c r="EN20" i="12"/>
  <c r="EN107" i="12"/>
  <c r="EN91" i="12"/>
  <c r="EN139" i="12"/>
  <c r="EN115" i="12"/>
  <c r="EN99" i="12"/>
  <c r="EN51" i="12"/>
  <c r="EN123" i="12"/>
  <c r="EN75" i="12"/>
  <c r="EN83" i="12"/>
  <c r="EN84" i="12"/>
  <c r="EN59" i="12"/>
  <c r="EN68" i="12"/>
  <c r="EN67" i="12"/>
  <c r="EN11" i="12"/>
  <c r="EN27" i="12"/>
  <c r="EN35" i="12"/>
  <c r="EN147" i="12"/>
  <c r="EN19" i="12"/>
  <c r="EN131" i="12"/>
  <c r="EN138" i="12"/>
  <c r="EN114" i="12"/>
  <c r="EN90" i="12"/>
  <c r="EN43" i="12"/>
  <c r="EN146" i="12"/>
  <c r="EN98" i="12"/>
  <c r="EN50" i="12"/>
  <c r="EN82" i="12"/>
  <c r="EN58" i="12"/>
  <c r="EN66" i="12"/>
  <c r="EN122" i="12"/>
  <c r="EN42" i="12"/>
  <c r="EN113" i="12"/>
  <c r="EN153" i="12"/>
  <c r="EN137" i="12"/>
  <c r="EN34" i="12"/>
  <c r="EN10" i="12"/>
  <c r="EN26" i="12"/>
  <c r="EN121" i="12"/>
  <c r="EN18" i="12"/>
  <c r="EN74" i="12"/>
  <c r="EN106" i="12"/>
  <c r="EN89" i="12"/>
  <c r="EN57" i="12"/>
  <c r="EN9" i="12"/>
  <c r="EN130" i="12"/>
  <c r="EN65" i="12"/>
  <c r="EN17" i="12"/>
  <c r="EN129" i="12"/>
  <c r="EN145" i="12"/>
  <c r="EN81" i="12"/>
  <c r="EN105" i="12"/>
  <c r="EN73" i="12"/>
  <c r="EN41" i="12"/>
  <c r="EN25" i="12"/>
  <c r="EN80" i="12"/>
  <c r="EN64" i="12"/>
  <c r="EN32" i="12"/>
  <c r="EN16" i="12"/>
  <c r="EN136" i="12"/>
  <c r="EN88" i="12"/>
  <c r="EN128" i="12"/>
  <c r="EN112" i="12"/>
  <c r="EN72" i="12"/>
  <c r="EN152" i="12"/>
  <c r="EN49" i="12"/>
  <c r="EN33" i="12"/>
  <c r="EN104" i="12"/>
  <c r="EN120" i="12"/>
  <c r="EN135" i="12"/>
  <c r="EN144" i="12"/>
  <c r="EN96" i="12"/>
  <c r="EN151" i="12"/>
  <c r="EN119" i="12"/>
  <c r="EN56" i="12"/>
  <c r="EN111" i="12"/>
  <c r="EN95" i="12"/>
  <c r="EN48" i="12"/>
  <c r="EN40" i="12"/>
  <c r="EN24" i="12"/>
  <c r="EN8" i="12"/>
  <c r="EN87" i="12"/>
  <c r="EN71" i="12"/>
  <c r="EN47" i="12"/>
  <c r="EN127" i="12"/>
  <c r="EN103" i="12"/>
  <c r="EN97" i="12"/>
  <c r="EN79" i="12"/>
  <c r="EN63" i="12"/>
  <c r="EN23" i="12"/>
  <c r="EN15" i="12"/>
  <c r="EN55" i="12"/>
  <c r="EN7" i="12"/>
  <c r="EN31" i="12"/>
  <c r="EN3" i="12"/>
  <c r="BM39" i="12"/>
  <c r="BM142" i="12"/>
  <c r="BM134" i="12"/>
  <c r="BM150" i="12"/>
  <c r="BM118" i="12"/>
  <c r="BM143" i="12"/>
  <c r="BM94" i="12"/>
  <c r="BM110" i="12"/>
  <c r="BM102" i="12"/>
  <c r="BM126" i="12"/>
  <c r="BM70" i="12"/>
  <c r="BM78" i="12"/>
  <c r="BM86" i="12"/>
  <c r="BM22" i="12"/>
  <c r="BM54" i="12"/>
  <c r="BM62" i="12"/>
  <c r="BM6" i="12"/>
  <c r="BM38" i="12"/>
  <c r="BM46" i="12"/>
  <c r="BM30" i="12"/>
  <c r="BM14" i="12"/>
  <c r="BM133" i="12"/>
  <c r="BM141" i="12"/>
  <c r="BM109" i="12"/>
  <c r="BM93" i="12"/>
  <c r="BM85" i="12"/>
  <c r="BM125" i="12"/>
  <c r="BM117" i="12"/>
  <c r="BM149" i="12"/>
  <c r="BM53" i="12"/>
  <c r="BM101" i="12"/>
  <c r="BM77" i="12"/>
  <c r="BM61" i="12"/>
  <c r="BM69" i="12"/>
  <c r="BM21" i="12"/>
  <c r="BM13" i="12"/>
  <c r="BM29" i="12"/>
  <c r="BM45" i="12"/>
  <c r="BM37" i="12"/>
  <c r="BM5" i="12"/>
  <c r="BM140" i="12"/>
  <c r="BM108" i="12"/>
  <c r="BM148" i="12"/>
  <c r="BM124" i="12"/>
  <c r="BM132" i="12"/>
  <c r="BM116" i="12"/>
  <c r="BM100" i="12"/>
  <c r="BM92" i="12"/>
  <c r="BM28" i="12"/>
  <c r="BM4" i="12"/>
  <c r="BM44" i="12"/>
  <c r="BM36" i="12"/>
  <c r="BM68" i="12"/>
  <c r="BM84" i="12"/>
  <c r="BM12" i="12"/>
  <c r="BM52" i="12"/>
  <c r="BM20" i="12"/>
  <c r="BM60" i="12"/>
  <c r="BM131" i="12"/>
  <c r="BM107" i="12"/>
  <c r="BM91" i="12"/>
  <c r="BM115" i="12"/>
  <c r="BM99" i="12"/>
  <c r="BM76" i="12"/>
  <c r="BM139" i="12"/>
  <c r="BM123" i="12"/>
  <c r="BM83" i="12"/>
  <c r="BM67" i="12"/>
  <c r="BM19" i="12"/>
  <c r="BM75" i="12"/>
  <c r="BM11" i="12"/>
  <c r="BM59" i="12"/>
  <c r="BM35" i="12"/>
  <c r="BM51" i="12"/>
  <c r="BM27" i="12"/>
  <c r="BM147" i="12"/>
  <c r="BM43" i="12"/>
  <c r="BM130" i="12"/>
  <c r="BM138" i="12"/>
  <c r="BM114" i="12"/>
  <c r="BM42" i="12"/>
  <c r="BM146" i="12"/>
  <c r="BM122" i="12"/>
  <c r="BM90" i="12"/>
  <c r="BM74" i="12"/>
  <c r="BM82" i="12"/>
  <c r="BM58" i="12"/>
  <c r="BM66" i="12"/>
  <c r="BM129" i="12"/>
  <c r="BM106" i="12"/>
  <c r="BM98" i="12"/>
  <c r="BM18" i="12"/>
  <c r="BM34" i="12"/>
  <c r="BM10" i="12"/>
  <c r="BM145" i="12"/>
  <c r="BM26" i="12"/>
  <c r="BM50" i="12"/>
  <c r="BM121" i="12"/>
  <c r="BM97" i="12"/>
  <c r="BM49" i="12"/>
  <c r="BM33" i="12"/>
  <c r="BM17" i="12"/>
  <c r="BM73" i="12"/>
  <c r="BM57" i="12"/>
  <c r="BM9" i="12"/>
  <c r="BM81" i="12"/>
  <c r="BM65" i="12"/>
  <c r="BM113" i="12"/>
  <c r="BM89" i="12"/>
  <c r="BM105" i="12"/>
  <c r="BM153" i="12"/>
  <c r="BM56" i="12"/>
  <c r="BM48" i="12"/>
  <c r="BM8" i="12"/>
  <c r="BM41" i="12"/>
  <c r="BM25" i="12"/>
  <c r="BM80" i="12"/>
  <c r="BM64" i="12"/>
  <c r="BM16" i="12"/>
  <c r="BM136" i="12"/>
  <c r="BM120" i="12"/>
  <c r="BM88" i="12"/>
  <c r="BM128" i="12"/>
  <c r="BM72" i="12"/>
  <c r="BM112" i="12"/>
  <c r="BM40" i="12"/>
  <c r="BM135" i="12"/>
  <c r="BM137" i="12"/>
  <c r="BM32" i="12"/>
  <c r="BM24" i="12"/>
  <c r="BM119" i="12"/>
  <c r="BM152" i="12"/>
  <c r="BM144" i="12"/>
  <c r="BM96" i="12"/>
  <c r="BM104" i="12"/>
  <c r="BM151" i="12"/>
  <c r="BM127" i="12"/>
  <c r="BM79" i="12"/>
  <c r="BM63" i="12"/>
  <c r="BM95" i="12"/>
  <c r="BM103" i="12"/>
  <c r="BM87" i="12"/>
  <c r="BM31" i="12"/>
  <c r="BM111" i="12"/>
  <c r="BM71" i="12"/>
  <c r="BM15" i="12"/>
  <c r="BM55" i="12"/>
  <c r="BM23" i="12"/>
  <c r="BM7" i="12"/>
  <c r="BM47" i="12"/>
  <c r="BM3" i="12"/>
  <c r="AX143" i="12"/>
  <c r="AX142" i="12"/>
  <c r="AX134" i="12"/>
  <c r="AX126" i="12"/>
  <c r="AX39" i="12"/>
  <c r="AX150" i="12"/>
  <c r="AX110" i="12"/>
  <c r="AX102" i="12"/>
  <c r="AX118" i="12"/>
  <c r="AX86" i="12"/>
  <c r="AX62" i="12"/>
  <c r="AX94" i="12"/>
  <c r="AX78" i="12"/>
  <c r="AX54" i="12"/>
  <c r="AX70" i="12"/>
  <c r="AX46" i="12"/>
  <c r="AX30" i="12"/>
  <c r="AX14" i="12"/>
  <c r="AX38" i="12"/>
  <c r="AX22" i="12"/>
  <c r="AX6" i="12"/>
  <c r="AX133" i="12"/>
  <c r="AX141" i="12"/>
  <c r="AX125" i="12"/>
  <c r="AX149" i="12"/>
  <c r="AX77" i="12"/>
  <c r="AX109" i="12"/>
  <c r="AX85" i="12"/>
  <c r="AX117" i="12"/>
  <c r="AX101" i="12"/>
  <c r="AX93" i="12"/>
  <c r="AX45" i="12"/>
  <c r="AX29" i="12"/>
  <c r="AX5" i="12"/>
  <c r="AX53" i="12"/>
  <c r="AX61" i="12"/>
  <c r="AX37" i="12"/>
  <c r="AX21" i="12"/>
  <c r="AX13" i="12"/>
  <c r="AX69" i="12"/>
  <c r="AX116" i="12"/>
  <c r="AX140" i="12"/>
  <c r="AX132" i="12"/>
  <c r="AX108" i="12"/>
  <c r="AX148" i="12"/>
  <c r="AX100" i="12"/>
  <c r="AX124" i="12"/>
  <c r="AX68" i="12"/>
  <c r="AX20" i="12"/>
  <c r="AX84" i="12"/>
  <c r="AX36" i="12"/>
  <c r="AX76" i="12"/>
  <c r="AX44" i="12"/>
  <c r="AX92" i="12"/>
  <c r="AX52" i="12"/>
  <c r="AX28" i="12"/>
  <c r="AX4" i="12"/>
  <c r="AX60" i="12"/>
  <c r="AX12" i="12"/>
  <c r="AX139" i="12"/>
  <c r="AX115" i="12"/>
  <c r="AX107" i="12"/>
  <c r="AX91" i="12"/>
  <c r="AX99" i="12"/>
  <c r="AX123" i="12"/>
  <c r="AX75" i="12"/>
  <c r="AX59" i="12"/>
  <c r="AX83" i="12"/>
  <c r="AX67" i="12"/>
  <c r="AX11" i="12"/>
  <c r="AX19" i="12"/>
  <c r="AX51" i="12"/>
  <c r="AX131" i="12"/>
  <c r="AX147" i="12"/>
  <c r="AX35" i="12"/>
  <c r="AX27" i="12"/>
  <c r="AX43" i="12"/>
  <c r="AX130" i="12"/>
  <c r="AX106" i="12"/>
  <c r="AX138" i="12"/>
  <c r="AX146" i="12"/>
  <c r="AX98" i="12"/>
  <c r="AX58" i="12"/>
  <c r="AX50" i="12"/>
  <c r="AX122" i="12"/>
  <c r="AX74" i="12"/>
  <c r="AX66" i="12"/>
  <c r="AX82" i="12"/>
  <c r="AX42" i="12"/>
  <c r="AX90" i="12"/>
  <c r="AX10" i="12"/>
  <c r="AX153" i="12"/>
  <c r="AX137" i="12"/>
  <c r="AX34" i="12"/>
  <c r="AX145" i="12"/>
  <c r="AX26" i="12"/>
  <c r="AX18" i="12"/>
  <c r="AX121" i="12"/>
  <c r="AX114" i="12"/>
  <c r="AX41" i="12"/>
  <c r="AX25" i="12"/>
  <c r="AX17" i="12"/>
  <c r="AX49" i="12"/>
  <c r="AX33" i="12"/>
  <c r="AX73" i="12"/>
  <c r="AX57" i="12"/>
  <c r="AX129" i="12"/>
  <c r="AX81" i="12"/>
  <c r="AX65" i="12"/>
  <c r="AX113" i="12"/>
  <c r="AX89" i="12"/>
  <c r="AX97" i="12"/>
  <c r="AX105" i="12"/>
  <c r="AX144" i="12"/>
  <c r="AX104" i="12"/>
  <c r="AX96" i="12"/>
  <c r="AX32" i="12"/>
  <c r="AX128" i="12"/>
  <c r="AX56" i="12"/>
  <c r="AX8" i="12"/>
  <c r="AX80" i="12"/>
  <c r="AX64" i="12"/>
  <c r="AX9" i="12"/>
  <c r="AX120" i="12"/>
  <c r="AX24" i="12"/>
  <c r="AX152" i="12"/>
  <c r="AX72" i="12"/>
  <c r="AX88" i="12"/>
  <c r="AX136" i="12"/>
  <c r="AX135" i="12"/>
  <c r="AX112" i="12"/>
  <c r="AX16" i="12"/>
  <c r="AX119" i="12"/>
  <c r="AX103" i="12"/>
  <c r="AX40" i="12"/>
  <c r="AX48" i="12"/>
  <c r="AX71" i="12"/>
  <c r="AX111" i="12"/>
  <c r="AX95" i="12"/>
  <c r="AX47" i="12"/>
  <c r="AX151" i="12"/>
  <c r="AX127" i="12"/>
  <c r="AX87" i="12"/>
  <c r="AX79" i="12"/>
  <c r="AX15" i="12"/>
  <c r="AX31" i="12"/>
  <c r="AX23" i="12"/>
  <c r="AX7" i="12"/>
  <c r="AX55" i="12"/>
  <c r="AX63" i="12"/>
  <c r="AX3" i="12"/>
  <c r="DJ143" i="12"/>
  <c r="DJ126" i="12"/>
  <c r="DJ142" i="12"/>
  <c r="DJ39" i="12"/>
  <c r="DJ134" i="12"/>
  <c r="DJ150" i="12"/>
  <c r="DJ118" i="12"/>
  <c r="DJ110" i="12"/>
  <c r="DJ94" i="12"/>
  <c r="DJ86" i="12"/>
  <c r="DJ70" i="12"/>
  <c r="DJ78" i="12"/>
  <c r="DJ102" i="12"/>
  <c r="DJ46" i="12"/>
  <c r="DJ22" i="12"/>
  <c r="DJ6" i="12"/>
  <c r="DJ62" i="12"/>
  <c r="DJ38" i="12"/>
  <c r="DJ30" i="12"/>
  <c r="DJ54" i="12"/>
  <c r="DJ14" i="12"/>
  <c r="DJ141" i="12"/>
  <c r="DJ101" i="12"/>
  <c r="DJ77" i="12"/>
  <c r="DJ69" i="12"/>
  <c r="DJ125" i="12"/>
  <c r="DJ117" i="12"/>
  <c r="DJ149" i="12"/>
  <c r="DJ45" i="12"/>
  <c r="DJ29" i="12"/>
  <c r="DJ5" i="12"/>
  <c r="DJ93" i="12"/>
  <c r="DJ53" i="12"/>
  <c r="DJ133" i="12"/>
  <c r="DJ109" i="12"/>
  <c r="DJ85" i="12"/>
  <c r="DJ61" i="12"/>
  <c r="DJ13" i="12"/>
  <c r="DJ37" i="12"/>
  <c r="DJ116" i="12"/>
  <c r="DJ140" i="12"/>
  <c r="DJ108" i="12"/>
  <c r="DJ148" i="12"/>
  <c r="DJ124" i="12"/>
  <c r="DJ100" i="12"/>
  <c r="DJ21" i="12"/>
  <c r="DJ132" i="12"/>
  <c r="DJ68" i="12"/>
  <c r="DJ20" i="12"/>
  <c r="DJ12" i="12"/>
  <c r="DJ84" i="12"/>
  <c r="DJ44" i="12"/>
  <c r="DJ92" i="12"/>
  <c r="DJ76" i="12"/>
  <c r="DJ52" i="12"/>
  <c r="DJ28" i="12"/>
  <c r="DJ60" i="12"/>
  <c r="DJ4" i="12"/>
  <c r="DJ139" i="12"/>
  <c r="DJ107" i="12"/>
  <c r="DJ91" i="12"/>
  <c r="DJ115" i="12"/>
  <c r="DJ99" i="12"/>
  <c r="DJ123" i="12"/>
  <c r="DJ75" i="12"/>
  <c r="DJ59" i="12"/>
  <c r="DJ83" i="12"/>
  <c r="DJ67" i="12"/>
  <c r="DJ131" i="12"/>
  <c r="DJ11" i="12"/>
  <c r="DJ19" i="12"/>
  <c r="DJ51" i="12"/>
  <c r="DJ27" i="12"/>
  <c r="DJ36" i="12"/>
  <c r="DJ147" i="12"/>
  <c r="DJ43" i="12"/>
  <c r="DJ35" i="12"/>
  <c r="DJ130" i="12"/>
  <c r="DJ138" i="12"/>
  <c r="DJ146" i="12"/>
  <c r="DJ98" i="12"/>
  <c r="DJ58" i="12"/>
  <c r="DJ50" i="12"/>
  <c r="DJ122" i="12"/>
  <c r="DJ74" i="12"/>
  <c r="DJ66" i="12"/>
  <c r="DJ82" i="12"/>
  <c r="DJ10" i="12"/>
  <c r="DJ129" i="12"/>
  <c r="DJ18" i="12"/>
  <c r="DJ114" i="12"/>
  <c r="DJ153" i="12"/>
  <c r="DJ137" i="12"/>
  <c r="DJ34" i="12"/>
  <c r="DJ145" i="12"/>
  <c r="DJ106" i="12"/>
  <c r="DJ42" i="12"/>
  <c r="DJ26" i="12"/>
  <c r="DJ90" i="12"/>
  <c r="DJ113" i="12"/>
  <c r="DJ41" i="12"/>
  <c r="DJ25" i="12"/>
  <c r="DJ17" i="12"/>
  <c r="DJ49" i="12"/>
  <c r="DJ33" i="12"/>
  <c r="DJ73" i="12"/>
  <c r="DJ57" i="12"/>
  <c r="DJ81" i="12"/>
  <c r="DJ65" i="12"/>
  <c r="DJ105" i="12"/>
  <c r="DJ89" i="12"/>
  <c r="DJ121" i="12"/>
  <c r="DJ152" i="12"/>
  <c r="DJ144" i="12"/>
  <c r="DJ104" i="12"/>
  <c r="DJ96" i="12"/>
  <c r="DJ88" i="12"/>
  <c r="DJ32" i="12"/>
  <c r="DJ120" i="12"/>
  <c r="DJ56" i="12"/>
  <c r="DJ8" i="12"/>
  <c r="DJ97" i="12"/>
  <c r="DJ128" i="12"/>
  <c r="DJ64" i="12"/>
  <c r="DJ80" i="12"/>
  <c r="DJ136" i="12"/>
  <c r="DJ9" i="12"/>
  <c r="DJ112" i="12"/>
  <c r="DJ16" i="12"/>
  <c r="DJ48" i="12"/>
  <c r="DJ40" i="12"/>
  <c r="DJ72" i="12"/>
  <c r="DJ24" i="12"/>
  <c r="DJ135" i="12"/>
  <c r="DJ103" i="12"/>
  <c r="DJ127" i="12"/>
  <c r="DJ95" i="12"/>
  <c r="DJ47" i="12"/>
  <c r="DJ119" i="12"/>
  <c r="DJ87" i="12"/>
  <c r="DJ151" i="12"/>
  <c r="DJ111" i="12"/>
  <c r="DJ79" i="12"/>
  <c r="DJ71" i="12"/>
  <c r="DJ63" i="12"/>
  <c r="DJ23" i="12"/>
  <c r="DJ55" i="12"/>
  <c r="DJ15" i="12"/>
  <c r="DJ7" i="12"/>
  <c r="DJ31" i="12"/>
  <c r="DJ3" i="12"/>
  <c r="ES143" i="12"/>
  <c r="ES142" i="12"/>
  <c r="ES134" i="12"/>
  <c r="ES118" i="12"/>
  <c r="ES39" i="12"/>
  <c r="ES126" i="12"/>
  <c r="ES150" i="12"/>
  <c r="ES110" i="12"/>
  <c r="ES102" i="12"/>
  <c r="ES86" i="12"/>
  <c r="ES94" i="12"/>
  <c r="ES46" i="12"/>
  <c r="ES78" i="12"/>
  <c r="ES62" i="12"/>
  <c r="ES6" i="12"/>
  <c r="ES14" i="12"/>
  <c r="ES38" i="12"/>
  <c r="ES30" i="12"/>
  <c r="ES22" i="12"/>
  <c r="ES54" i="12"/>
  <c r="ES70" i="12"/>
  <c r="ES133" i="12"/>
  <c r="ES149" i="12"/>
  <c r="ES141" i="12"/>
  <c r="ES125" i="12"/>
  <c r="ES117" i="12"/>
  <c r="ES101" i="12"/>
  <c r="ES69" i="12"/>
  <c r="ES77" i="12"/>
  <c r="ES85" i="12"/>
  <c r="ES109" i="12"/>
  <c r="ES93" i="12"/>
  <c r="ES37" i="12"/>
  <c r="ES5" i="12"/>
  <c r="ES53" i="12"/>
  <c r="ES21" i="12"/>
  <c r="ES45" i="12"/>
  <c r="ES61" i="12"/>
  <c r="ES116" i="12"/>
  <c r="ES132" i="12"/>
  <c r="ES92" i="12"/>
  <c r="ES29" i="12"/>
  <c r="ES100" i="12"/>
  <c r="ES140" i="12"/>
  <c r="ES108" i="12"/>
  <c r="ES13" i="12"/>
  <c r="ES148" i="12"/>
  <c r="ES124" i="12"/>
  <c r="ES76" i="12"/>
  <c r="ES52" i="12"/>
  <c r="ES28" i="12"/>
  <c r="ES4" i="12"/>
  <c r="ES84" i="12"/>
  <c r="ES60" i="12"/>
  <c r="ES36" i="12"/>
  <c r="ES20" i="12"/>
  <c r="ES68" i="12"/>
  <c r="ES44" i="12"/>
  <c r="ES12" i="12"/>
  <c r="ES115" i="12"/>
  <c r="ES139" i="12"/>
  <c r="ES99" i="12"/>
  <c r="ES131" i="12"/>
  <c r="ES123" i="12"/>
  <c r="ES107" i="12"/>
  <c r="ES91" i="12"/>
  <c r="ES75" i="12"/>
  <c r="ES51" i="12"/>
  <c r="ES11" i="12"/>
  <c r="ES35" i="12"/>
  <c r="ES67" i="12"/>
  <c r="ES19" i="12"/>
  <c r="ES83" i="12"/>
  <c r="ES27" i="12"/>
  <c r="ES130" i="12"/>
  <c r="ES82" i="12"/>
  <c r="ES59" i="12"/>
  <c r="ES43" i="12"/>
  <c r="ES138" i="12"/>
  <c r="ES114" i="12"/>
  <c r="ES90" i="12"/>
  <c r="ES147" i="12"/>
  <c r="ES146" i="12"/>
  <c r="ES50" i="12"/>
  <c r="ES106" i="12"/>
  <c r="ES98" i="12"/>
  <c r="ES74" i="12"/>
  <c r="ES10" i="12"/>
  <c r="ES145" i="12"/>
  <c r="ES18" i="12"/>
  <c r="ES153" i="12"/>
  <c r="ES42" i="12"/>
  <c r="ES129" i="12"/>
  <c r="ES66" i="12"/>
  <c r="ES58" i="12"/>
  <c r="ES105" i="12"/>
  <c r="ES26" i="12"/>
  <c r="ES121" i="12"/>
  <c r="ES122" i="12"/>
  <c r="ES34" i="12"/>
  <c r="ES97" i="12"/>
  <c r="ES57" i="12"/>
  <c r="ES41" i="12"/>
  <c r="ES25" i="12"/>
  <c r="ES9" i="12"/>
  <c r="ES65" i="12"/>
  <c r="ES49" i="12"/>
  <c r="ES33" i="12"/>
  <c r="ES17" i="12"/>
  <c r="ES113" i="12"/>
  <c r="ES73" i="12"/>
  <c r="ES81" i="12"/>
  <c r="ES89" i="12"/>
  <c r="ES112" i="12"/>
  <c r="ES96" i="12"/>
  <c r="ES40" i="12"/>
  <c r="ES152" i="12"/>
  <c r="ES137" i="12"/>
  <c r="ES144" i="12"/>
  <c r="ES80" i="12"/>
  <c r="ES32" i="12"/>
  <c r="ES104" i="12"/>
  <c r="ES88" i="12"/>
  <c r="ES72" i="12"/>
  <c r="ES56" i="12"/>
  <c r="ES8" i="12"/>
  <c r="ES64" i="12"/>
  <c r="ES136" i="12"/>
  <c r="ES48" i="12"/>
  <c r="ES127" i="12"/>
  <c r="ES111" i="12"/>
  <c r="ES120" i="12"/>
  <c r="ES24" i="12"/>
  <c r="ES135" i="12"/>
  <c r="ES128" i="12"/>
  <c r="ES119" i="12"/>
  <c r="ES71" i="12"/>
  <c r="ES16" i="12"/>
  <c r="ES151" i="12"/>
  <c r="ES103" i="12"/>
  <c r="ES87" i="12"/>
  <c r="ES95" i="12"/>
  <c r="ES79" i="12"/>
  <c r="ES7" i="12"/>
  <c r="ES23" i="12"/>
  <c r="ES47" i="12"/>
  <c r="ES63" i="12"/>
  <c r="ES55" i="12"/>
  <c r="ES31" i="12"/>
  <c r="ES15" i="12"/>
  <c r="ES3" i="12"/>
  <c r="EA39" i="12"/>
  <c r="EA142" i="12"/>
  <c r="EA150" i="12"/>
  <c r="EA134" i="12"/>
  <c r="EA126" i="12"/>
  <c r="EA143" i="12"/>
  <c r="EA102" i="12"/>
  <c r="EA118" i="12"/>
  <c r="EA110" i="12"/>
  <c r="EA62" i="12"/>
  <c r="EA78" i="12"/>
  <c r="EA94" i="12"/>
  <c r="EA54" i="12"/>
  <c r="EA46" i="12"/>
  <c r="EA22" i="12"/>
  <c r="EA86" i="12"/>
  <c r="EA30" i="12"/>
  <c r="EA14" i="12"/>
  <c r="EA6" i="12"/>
  <c r="EA70" i="12"/>
  <c r="EA38" i="12"/>
  <c r="EA141" i="12"/>
  <c r="EA125" i="12"/>
  <c r="EA149" i="12"/>
  <c r="EA77" i="12"/>
  <c r="EA117" i="12"/>
  <c r="EA93" i="12"/>
  <c r="EA53" i="12"/>
  <c r="EA133" i="12"/>
  <c r="EA37" i="12"/>
  <c r="EA109" i="12"/>
  <c r="EA85" i="12"/>
  <c r="EA69" i="12"/>
  <c r="EA61" i="12"/>
  <c r="EA29" i="12"/>
  <c r="EA5" i="12"/>
  <c r="EA21" i="12"/>
  <c r="EA101" i="12"/>
  <c r="EA45" i="12"/>
  <c r="EA100" i="12"/>
  <c r="EA116" i="12"/>
  <c r="EA13" i="12"/>
  <c r="EA140" i="12"/>
  <c r="EA108" i="12"/>
  <c r="EA36" i="12"/>
  <c r="EA20" i="12"/>
  <c r="EA148" i="12"/>
  <c r="EA132" i="12"/>
  <c r="EA44" i="12"/>
  <c r="EA12" i="12"/>
  <c r="EA92" i="12"/>
  <c r="EA76" i="12"/>
  <c r="EA52" i="12"/>
  <c r="EA28" i="12"/>
  <c r="EA84" i="12"/>
  <c r="EA60" i="12"/>
  <c r="EA124" i="12"/>
  <c r="EA68" i="12"/>
  <c r="EA4" i="12"/>
  <c r="EA99" i="12"/>
  <c r="EA123" i="12"/>
  <c r="EA75" i="12"/>
  <c r="EA59" i="12"/>
  <c r="EA131" i="12"/>
  <c r="EA83" i="12"/>
  <c r="EA115" i="12"/>
  <c r="EA51" i="12"/>
  <c r="EA27" i="12"/>
  <c r="EA139" i="12"/>
  <c r="EA107" i="12"/>
  <c r="EA91" i="12"/>
  <c r="EA35" i="12"/>
  <c r="EA67" i="12"/>
  <c r="EA19" i="12"/>
  <c r="EA11" i="12"/>
  <c r="EA147" i="12"/>
  <c r="EA98" i="12"/>
  <c r="EA58" i="12"/>
  <c r="EA122" i="12"/>
  <c r="EA74" i="12"/>
  <c r="EA66" i="12"/>
  <c r="EA43" i="12"/>
  <c r="EA146" i="12"/>
  <c r="EA138" i="12"/>
  <c r="EA130" i="12"/>
  <c r="EA153" i="12"/>
  <c r="EA137" i="12"/>
  <c r="EA121" i="12"/>
  <c r="EA82" i="12"/>
  <c r="EA34" i="12"/>
  <c r="EA145" i="12"/>
  <c r="EA114" i="12"/>
  <c r="EA42" i="12"/>
  <c r="EA26" i="12"/>
  <c r="EA10" i="12"/>
  <c r="EA18" i="12"/>
  <c r="EA106" i="12"/>
  <c r="EA90" i="12"/>
  <c r="EA50" i="12"/>
  <c r="EA81" i="12"/>
  <c r="EA65" i="12"/>
  <c r="EA89" i="12"/>
  <c r="EA113" i="12"/>
  <c r="EA17" i="12"/>
  <c r="EA105" i="12"/>
  <c r="EA97" i="12"/>
  <c r="EA129" i="12"/>
  <c r="EA41" i="12"/>
  <c r="EA25" i="12"/>
  <c r="EA49" i="12"/>
  <c r="EA33" i="12"/>
  <c r="EA136" i="12"/>
  <c r="EA73" i="12"/>
  <c r="EA57" i="12"/>
  <c r="EA9" i="12"/>
  <c r="EA152" i="12"/>
  <c r="EA120" i="12"/>
  <c r="EA72" i="12"/>
  <c r="EA112" i="12"/>
  <c r="EA104" i="12"/>
  <c r="EA40" i="12"/>
  <c r="EA48" i="12"/>
  <c r="EA24" i="12"/>
  <c r="EA144" i="12"/>
  <c r="EA128" i="12"/>
  <c r="EA96" i="12"/>
  <c r="EA80" i="12"/>
  <c r="EA32" i="12"/>
  <c r="EA16" i="12"/>
  <c r="EA56" i="12"/>
  <c r="EA8" i="12"/>
  <c r="EA151" i="12"/>
  <c r="EA88" i="12"/>
  <c r="EA111" i="12"/>
  <c r="EA64" i="12"/>
  <c r="EA119" i="12"/>
  <c r="EA103" i="12"/>
  <c r="EA135" i="12"/>
  <c r="EA55" i="12"/>
  <c r="EA95" i="12"/>
  <c r="EA87" i="12"/>
  <c r="EA79" i="12"/>
  <c r="EA127" i="12"/>
  <c r="EA71" i="12"/>
  <c r="EA47" i="12"/>
  <c r="EA31" i="12"/>
  <c r="EA7" i="12"/>
  <c r="EA63" i="12"/>
  <c r="EA23" i="12"/>
  <c r="EA15" i="12"/>
  <c r="EA3" i="12"/>
  <c r="AZ39" i="12"/>
  <c r="AZ134" i="12"/>
  <c r="AZ143" i="12"/>
  <c r="AZ142" i="12"/>
  <c r="AZ126" i="12"/>
  <c r="AZ102" i="12"/>
  <c r="AZ150" i="12"/>
  <c r="AZ118" i="12"/>
  <c r="AZ110" i="12"/>
  <c r="AZ62" i="12"/>
  <c r="AZ94" i="12"/>
  <c r="AZ78" i="12"/>
  <c r="AZ70" i="12"/>
  <c r="AZ38" i="12"/>
  <c r="AZ30" i="12"/>
  <c r="AZ54" i="12"/>
  <c r="AZ46" i="12"/>
  <c r="AZ14" i="12"/>
  <c r="AZ6" i="12"/>
  <c r="AZ22" i="12"/>
  <c r="AZ86" i="12"/>
  <c r="AZ141" i="12"/>
  <c r="AZ125" i="12"/>
  <c r="AZ149" i="12"/>
  <c r="AZ77" i="12"/>
  <c r="AZ117" i="12"/>
  <c r="AZ61" i="12"/>
  <c r="AZ69" i="12"/>
  <c r="AZ53" i="12"/>
  <c r="AZ85" i="12"/>
  <c r="AZ101" i="12"/>
  <c r="AZ133" i="12"/>
  <c r="AZ93" i="12"/>
  <c r="AZ29" i="12"/>
  <c r="AZ5" i="12"/>
  <c r="AZ13" i="12"/>
  <c r="AZ21" i="12"/>
  <c r="AZ45" i="12"/>
  <c r="AZ116" i="12"/>
  <c r="AZ132" i="12"/>
  <c r="AZ109" i="12"/>
  <c r="AZ37" i="12"/>
  <c r="AZ140" i="12"/>
  <c r="AZ108" i="12"/>
  <c r="AZ100" i="12"/>
  <c r="AZ44" i="12"/>
  <c r="AZ12" i="12"/>
  <c r="AZ148" i="12"/>
  <c r="AZ76" i="12"/>
  <c r="AZ52" i="12"/>
  <c r="AZ28" i="12"/>
  <c r="AZ4" i="12"/>
  <c r="AZ92" i="12"/>
  <c r="AZ84" i="12"/>
  <c r="AZ20" i="12"/>
  <c r="AZ60" i="12"/>
  <c r="AZ68" i="12"/>
  <c r="AZ124" i="12"/>
  <c r="AZ59" i="12"/>
  <c r="AZ36" i="12"/>
  <c r="AZ123" i="12"/>
  <c r="AZ115" i="12"/>
  <c r="AZ83" i="12"/>
  <c r="AZ67" i="12"/>
  <c r="AZ27" i="12"/>
  <c r="AZ131" i="12"/>
  <c r="AZ99" i="12"/>
  <c r="AZ51" i="12"/>
  <c r="AZ139" i="12"/>
  <c r="AZ75" i="12"/>
  <c r="AZ35" i="12"/>
  <c r="AZ11" i="12"/>
  <c r="AZ91" i="12"/>
  <c r="AZ19" i="12"/>
  <c r="AZ107" i="12"/>
  <c r="AZ147" i="12"/>
  <c r="AZ98" i="12"/>
  <c r="AZ58" i="12"/>
  <c r="AZ122" i="12"/>
  <c r="AZ74" i="12"/>
  <c r="AZ66" i="12"/>
  <c r="AZ43" i="12"/>
  <c r="AZ106" i="12"/>
  <c r="AZ146" i="12"/>
  <c r="AZ130" i="12"/>
  <c r="AZ138" i="12"/>
  <c r="AZ114" i="12"/>
  <c r="AZ42" i="12"/>
  <c r="AZ34" i="12"/>
  <c r="AZ137" i="12"/>
  <c r="AZ50" i="12"/>
  <c r="AZ153" i="12"/>
  <c r="AZ145" i="12"/>
  <c r="AZ26" i="12"/>
  <c r="AZ10" i="12"/>
  <c r="AZ90" i="12"/>
  <c r="AZ18" i="12"/>
  <c r="AZ82" i="12"/>
  <c r="AZ105" i="12"/>
  <c r="AZ129" i="12"/>
  <c r="AZ81" i="12"/>
  <c r="AZ89" i="12"/>
  <c r="AZ121" i="12"/>
  <c r="AZ17" i="12"/>
  <c r="AZ9" i="12"/>
  <c r="AZ97" i="12"/>
  <c r="AZ57" i="12"/>
  <c r="AZ41" i="12"/>
  <c r="AZ25" i="12"/>
  <c r="AZ113" i="12"/>
  <c r="AZ65" i="12"/>
  <c r="AZ49" i="12"/>
  <c r="AZ33" i="12"/>
  <c r="AZ96" i="12"/>
  <c r="AZ120" i="12"/>
  <c r="AZ73" i="12"/>
  <c r="AZ136" i="12"/>
  <c r="AZ128" i="12"/>
  <c r="AZ112" i="12"/>
  <c r="AZ40" i="12"/>
  <c r="AZ152" i="12"/>
  <c r="AZ48" i="12"/>
  <c r="AZ24" i="12"/>
  <c r="AZ144" i="12"/>
  <c r="AZ80" i="12"/>
  <c r="AZ32" i="12"/>
  <c r="AZ16" i="12"/>
  <c r="AZ135" i="12"/>
  <c r="AZ127" i="12"/>
  <c r="AZ56" i="12"/>
  <c r="AZ111" i="12"/>
  <c r="AZ103" i="12"/>
  <c r="AZ88" i="12"/>
  <c r="AZ8" i="12"/>
  <c r="AZ64" i="12"/>
  <c r="AZ104" i="12"/>
  <c r="AZ72" i="12"/>
  <c r="AZ119" i="12"/>
  <c r="AZ87" i="12"/>
  <c r="AZ95" i="12"/>
  <c r="AZ79" i="12"/>
  <c r="AZ71" i="12"/>
  <c r="AZ63" i="12"/>
  <c r="AZ151" i="12"/>
  <c r="AZ55" i="12"/>
  <c r="AZ31" i="12"/>
  <c r="AZ47" i="12"/>
  <c r="AZ7" i="12"/>
  <c r="AZ23" i="12"/>
  <c r="AZ15" i="12"/>
  <c r="AZ3" i="12"/>
  <c r="AK39" i="12"/>
  <c r="AK134" i="12"/>
  <c r="AK143" i="12"/>
  <c r="AK142" i="12"/>
  <c r="AK118" i="12"/>
  <c r="AK126" i="12"/>
  <c r="AK102" i="12"/>
  <c r="AK150" i="12"/>
  <c r="AK110" i="12"/>
  <c r="AK94" i="12"/>
  <c r="AK54" i="12"/>
  <c r="AK30" i="12"/>
  <c r="AK22" i="12"/>
  <c r="AK62" i="12"/>
  <c r="AK86" i="12"/>
  <c r="AK70" i="12"/>
  <c r="AK46" i="12"/>
  <c r="AK14" i="12"/>
  <c r="AK38" i="12"/>
  <c r="AK6" i="12"/>
  <c r="AK78" i="12"/>
  <c r="AK141" i="12"/>
  <c r="AK133" i="12"/>
  <c r="AK125" i="12"/>
  <c r="AK85" i="12"/>
  <c r="AK101" i="12"/>
  <c r="AK61" i="12"/>
  <c r="AK149" i="12"/>
  <c r="AK109" i="12"/>
  <c r="AK93" i="12"/>
  <c r="AK69" i="12"/>
  <c r="AK117" i="12"/>
  <c r="AK77" i="12"/>
  <c r="AK53" i="12"/>
  <c r="AK37" i="12"/>
  <c r="AK5" i="12"/>
  <c r="AK21" i="12"/>
  <c r="AK29" i="12"/>
  <c r="AK13" i="12"/>
  <c r="AK45" i="12"/>
  <c r="AK116" i="12"/>
  <c r="AK132" i="12"/>
  <c r="AK92" i="12"/>
  <c r="AK100" i="12"/>
  <c r="AK140" i="12"/>
  <c r="AK108" i="12"/>
  <c r="AK124" i="12"/>
  <c r="AK44" i="12"/>
  <c r="AK12" i="12"/>
  <c r="AK76" i="12"/>
  <c r="AK68" i="12"/>
  <c r="AK52" i="12"/>
  <c r="AK28" i="12"/>
  <c r="AK4" i="12"/>
  <c r="AK84" i="12"/>
  <c r="AK36" i="12"/>
  <c r="AK148" i="12"/>
  <c r="AK60" i="12"/>
  <c r="AK20" i="12"/>
  <c r="AK83" i="12"/>
  <c r="AK59" i="12"/>
  <c r="AK115" i="12"/>
  <c r="AK139" i="12"/>
  <c r="AK107" i="12"/>
  <c r="AK91" i="12"/>
  <c r="AK27" i="12"/>
  <c r="AK19" i="12"/>
  <c r="AK123" i="12"/>
  <c r="AK67" i="12"/>
  <c r="AK11" i="12"/>
  <c r="AK131" i="12"/>
  <c r="AK99" i="12"/>
  <c r="AK51" i="12"/>
  <c r="AK35" i="12"/>
  <c r="AK147" i="12"/>
  <c r="AK146" i="12"/>
  <c r="AK98" i="12"/>
  <c r="AK58" i="12"/>
  <c r="AK122" i="12"/>
  <c r="AK74" i="12"/>
  <c r="AK66" i="12"/>
  <c r="AK130" i="12"/>
  <c r="AK106" i="12"/>
  <c r="AK138" i="12"/>
  <c r="AK114" i="12"/>
  <c r="AK50" i="12"/>
  <c r="AK26" i="12"/>
  <c r="AK82" i="12"/>
  <c r="AK34" i="12"/>
  <c r="AK10" i="12"/>
  <c r="AK75" i="12"/>
  <c r="AK43" i="12"/>
  <c r="AK18" i="12"/>
  <c r="AK153" i="12"/>
  <c r="AK145" i="12"/>
  <c r="AK90" i="12"/>
  <c r="AK42" i="12"/>
  <c r="AK105" i="12"/>
  <c r="AK137" i="12"/>
  <c r="AK81" i="12"/>
  <c r="AK121" i="12"/>
  <c r="AK89" i="12"/>
  <c r="AK97" i="12"/>
  <c r="AK57" i="12"/>
  <c r="AK41" i="12"/>
  <c r="AK25" i="12"/>
  <c r="AK9" i="12"/>
  <c r="AK129" i="12"/>
  <c r="AK113" i="12"/>
  <c r="AK65" i="12"/>
  <c r="AK49" i="12"/>
  <c r="AK33" i="12"/>
  <c r="AK17" i="12"/>
  <c r="AK136" i="12"/>
  <c r="AK128" i="12"/>
  <c r="AK120" i="12"/>
  <c r="AK152" i="12"/>
  <c r="AK112" i="12"/>
  <c r="AK96" i="12"/>
  <c r="AK40" i="12"/>
  <c r="AK73" i="12"/>
  <c r="AK104" i="12"/>
  <c r="AK48" i="12"/>
  <c r="AK24" i="12"/>
  <c r="AK144" i="12"/>
  <c r="AK80" i="12"/>
  <c r="AK72" i="12"/>
  <c r="AK32" i="12"/>
  <c r="AK88" i="12"/>
  <c r="AK151" i="12"/>
  <c r="AK64" i="12"/>
  <c r="AK8" i="12"/>
  <c r="AK127" i="12"/>
  <c r="AK111" i="12"/>
  <c r="AK87" i="12"/>
  <c r="AK16" i="12"/>
  <c r="AK56" i="12"/>
  <c r="AK71" i="12"/>
  <c r="AK103" i="12"/>
  <c r="AK79" i="12"/>
  <c r="AK63" i="12"/>
  <c r="AK95" i="12"/>
  <c r="AK135" i="12"/>
  <c r="AK119" i="12"/>
  <c r="AK15" i="12"/>
  <c r="AK7" i="12"/>
  <c r="AK31" i="12"/>
  <c r="AK47" i="12"/>
  <c r="AK55" i="12"/>
  <c r="AK23" i="12"/>
  <c r="AK3" i="12"/>
  <c r="V39" i="12"/>
  <c r="V150" i="12"/>
  <c r="V143" i="12"/>
  <c r="V142" i="12"/>
  <c r="V134" i="12"/>
  <c r="V126" i="12"/>
  <c r="V118" i="12"/>
  <c r="V110" i="12"/>
  <c r="V86" i="12"/>
  <c r="V46" i="12"/>
  <c r="V30" i="12"/>
  <c r="V22" i="12"/>
  <c r="V94" i="12"/>
  <c r="V78" i="12"/>
  <c r="V70" i="12"/>
  <c r="V62" i="12"/>
  <c r="V102" i="12"/>
  <c r="V38" i="12"/>
  <c r="V6" i="12"/>
  <c r="V54" i="12"/>
  <c r="V14" i="12"/>
  <c r="V149" i="12"/>
  <c r="V125" i="12"/>
  <c r="V133" i="12"/>
  <c r="V141" i="12"/>
  <c r="V61" i="12"/>
  <c r="V69" i="12"/>
  <c r="V77" i="12"/>
  <c r="V117" i="12"/>
  <c r="V85" i="12"/>
  <c r="V101" i="12"/>
  <c r="V109" i="12"/>
  <c r="V93" i="12"/>
  <c r="V5" i="12"/>
  <c r="V45" i="12"/>
  <c r="V37" i="12"/>
  <c r="V29" i="12"/>
  <c r="V13" i="12"/>
  <c r="V53" i="12"/>
  <c r="V21" i="12"/>
  <c r="V132" i="12"/>
  <c r="V108" i="12"/>
  <c r="V92" i="12"/>
  <c r="V116" i="12"/>
  <c r="V100" i="12"/>
  <c r="V140" i="12"/>
  <c r="V44" i="12"/>
  <c r="V124" i="12"/>
  <c r="V76" i="12"/>
  <c r="V60" i="12"/>
  <c r="V52" i="12"/>
  <c r="V28" i="12"/>
  <c r="V12" i="12"/>
  <c r="V4" i="12"/>
  <c r="V84" i="12"/>
  <c r="V68" i="12"/>
  <c r="V20" i="12"/>
  <c r="V36" i="12"/>
  <c r="V83" i="12"/>
  <c r="V59" i="12"/>
  <c r="V148" i="12"/>
  <c r="V99" i="12"/>
  <c r="V115" i="12"/>
  <c r="V27" i="12"/>
  <c r="V51" i="12"/>
  <c r="V11" i="12"/>
  <c r="V139" i="12"/>
  <c r="V91" i="12"/>
  <c r="V19" i="12"/>
  <c r="V131" i="12"/>
  <c r="V75" i="12"/>
  <c r="V67" i="12"/>
  <c r="V35" i="12"/>
  <c r="V107" i="12"/>
  <c r="V147" i="12"/>
  <c r="V123" i="12"/>
  <c r="V98" i="12"/>
  <c r="V58" i="12"/>
  <c r="V130" i="12"/>
  <c r="V90" i="12"/>
  <c r="V74" i="12"/>
  <c r="V66" i="12"/>
  <c r="V43" i="12"/>
  <c r="V122" i="12"/>
  <c r="V138" i="12"/>
  <c r="V114" i="12"/>
  <c r="V106" i="12"/>
  <c r="V26" i="12"/>
  <c r="V34" i="12"/>
  <c r="V146" i="12"/>
  <c r="V10" i="12"/>
  <c r="V18" i="12"/>
  <c r="V82" i="12"/>
  <c r="V153" i="12"/>
  <c r="V137" i="12"/>
  <c r="V105" i="12"/>
  <c r="V145" i="12"/>
  <c r="V81" i="12"/>
  <c r="V50" i="12"/>
  <c r="V89" i="12"/>
  <c r="V42" i="12"/>
  <c r="V129" i="12"/>
  <c r="V97" i="12"/>
  <c r="V57" i="12"/>
  <c r="V41" i="12"/>
  <c r="V25" i="12"/>
  <c r="V9" i="12"/>
  <c r="V121" i="12"/>
  <c r="V113" i="12"/>
  <c r="V65" i="12"/>
  <c r="V49" i="12"/>
  <c r="V33" i="12"/>
  <c r="V17" i="12"/>
  <c r="V128" i="12"/>
  <c r="V16" i="12"/>
  <c r="V152" i="12"/>
  <c r="V104" i="12"/>
  <c r="V112" i="12"/>
  <c r="V96" i="12"/>
  <c r="V40" i="12"/>
  <c r="V120" i="12"/>
  <c r="V56" i="12"/>
  <c r="V48" i="12"/>
  <c r="V24" i="12"/>
  <c r="V8" i="12"/>
  <c r="V144" i="12"/>
  <c r="V80" i="12"/>
  <c r="V64" i="12"/>
  <c r="V32" i="12"/>
  <c r="V72" i="12"/>
  <c r="V127" i="12"/>
  <c r="V111" i="12"/>
  <c r="V87" i="12"/>
  <c r="V73" i="12"/>
  <c r="V88" i="12"/>
  <c r="V151" i="12"/>
  <c r="V136" i="12"/>
  <c r="V71" i="12"/>
  <c r="V95" i="12"/>
  <c r="V135" i="12"/>
  <c r="V119" i="12"/>
  <c r="V103" i="12"/>
  <c r="V79" i="12"/>
  <c r="V31" i="12"/>
  <c r="V47" i="12"/>
  <c r="V7" i="12"/>
  <c r="V55" i="12"/>
  <c r="V15" i="12"/>
  <c r="V23" i="12"/>
  <c r="V63" i="12"/>
  <c r="V3" i="12"/>
  <c r="CH39" i="12"/>
  <c r="CH150" i="12"/>
  <c r="CH118" i="12"/>
  <c r="CH126" i="12"/>
  <c r="CH143" i="12"/>
  <c r="CH142" i="12"/>
  <c r="CH134" i="12"/>
  <c r="CH110" i="12"/>
  <c r="CH102" i="12"/>
  <c r="CH94" i="12"/>
  <c r="CH70" i="12"/>
  <c r="CH46" i="12"/>
  <c r="CH30" i="12"/>
  <c r="CH86" i="12"/>
  <c r="CH78" i="12"/>
  <c r="CH62" i="12"/>
  <c r="CH22" i="12"/>
  <c r="CH54" i="12"/>
  <c r="CH14" i="12"/>
  <c r="CH6" i="12"/>
  <c r="CH38" i="12"/>
  <c r="CH149" i="12"/>
  <c r="CH125" i="12"/>
  <c r="CH133" i="12"/>
  <c r="CH117" i="12"/>
  <c r="CH61" i="12"/>
  <c r="CH85" i="12"/>
  <c r="CH69" i="12"/>
  <c r="CH101" i="12"/>
  <c r="CH77" i="12"/>
  <c r="CH109" i="12"/>
  <c r="CH93" i="12"/>
  <c r="CH13" i="12"/>
  <c r="CH141" i="12"/>
  <c r="CH21" i="12"/>
  <c r="CH45" i="12"/>
  <c r="CH5" i="12"/>
  <c r="CH53" i="12"/>
  <c r="CH29" i="12"/>
  <c r="CH132" i="12"/>
  <c r="CH108" i="12"/>
  <c r="CH92" i="12"/>
  <c r="CH116" i="12"/>
  <c r="CH100" i="12"/>
  <c r="CH140" i="12"/>
  <c r="CH37" i="12"/>
  <c r="CH44" i="12"/>
  <c r="CH76" i="12"/>
  <c r="CH60" i="12"/>
  <c r="CH52" i="12"/>
  <c r="CH28" i="12"/>
  <c r="CH4" i="12"/>
  <c r="CH124" i="12"/>
  <c r="CH84" i="12"/>
  <c r="CH68" i="12"/>
  <c r="CH36" i="12"/>
  <c r="CH12" i="12"/>
  <c r="CH148" i="12"/>
  <c r="CH20" i="12"/>
  <c r="CH83" i="12"/>
  <c r="CH59" i="12"/>
  <c r="CH131" i="12"/>
  <c r="CH99" i="12"/>
  <c r="CH75" i="12"/>
  <c r="CH51" i="12"/>
  <c r="CH123" i="12"/>
  <c r="CH27" i="12"/>
  <c r="CH67" i="12"/>
  <c r="CH11" i="12"/>
  <c r="CH19" i="12"/>
  <c r="CH139" i="12"/>
  <c r="CH91" i="12"/>
  <c r="CH115" i="12"/>
  <c r="CH35" i="12"/>
  <c r="CH147" i="12"/>
  <c r="CH98" i="12"/>
  <c r="CH90" i="12"/>
  <c r="CH58" i="12"/>
  <c r="CH43" i="12"/>
  <c r="CH66" i="12"/>
  <c r="CH107" i="12"/>
  <c r="CH122" i="12"/>
  <c r="CH138" i="12"/>
  <c r="CH130" i="12"/>
  <c r="CH114" i="12"/>
  <c r="CH26" i="12"/>
  <c r="CH113" i="12"/>
  <c r="CH34" i="12"/>
  <c r="CH106" i="12"/>
  <c r="CH50" i="12"/>
  <c r="CH18" i="12"/>
  <c r="CH10" i="12"/>
  <c r="CH121" i="12"/>
  <c r="CH146" i="12"/>
  <c r="CH74" i="12"/>
  <c r="CH42" i="12"/>
  <c r="CH153" i="12"/>
  <c r="CH82" i="12"/>
  <c r="CH137" i="12"/>
  <c r="CH81" i="12"/>
  <c r="CH89" i="12"/>
  <c r="CH145" i="12"/>
  <c r="CH105" i="12"/>
  <c r="CH97" i="12"/>
  <c r="CH57" i="12"/>
  <c r="CH41" i="12"/>
  <c r="CH25" i="12"/>
  <c r="CH9" i="12"/>
  <c r="CH65" i="12"/>
  <c r="CH49" i="12"/>
  <c r="CH33" i="12"/>
  <c r="CH17" i="12"/>
  <c r="CH128" i="12"/>
  <c r="CH152" i="12"/>
  <c r="CH120" i="12"/>
  <c r="CH104" i="12"/>
  <c r="CH112" i="12"/>
  <c r="CH96" i="12"/>
  <c r="CH40" i="12"/>
  <c r="CH16" i="12"/>
  <c r="CH136" i="12"/>
  <c r="CH56" i="12"/>
  <c r="CH48" i="12"/>
  <c r="CH24" i="12"/>
  <c r="CH144" i="12"/>
  <c r="CH80" i="12"/>
  <c r="CH64" i="12"/>
  <c r="CH32" i="12"/>
  <c r="CH8" i="12"/>
  <c r="CH135" i="12"/>
  <c r="CH127" i="12"/>
  <c r="CH111" i="12"/>
  <c r="CH129" i="12"/>
  <c r="CH119" i="12"/>
  <c r="CH87" i="12"/>
  <c r="CH72" i="12"/>
  <c r="CH73" i="12"/>
  <c r="CH151" i="12"/>
  <c r="CH88" i="12"/>
  <c r="CH95" i="12"/>
  <c r="CH55" i="12"/>
  <c r="CH71" i="12"/>
  <c r="CH79" i="12"/>
  <c r="CH103" i="12"/>
  <c r="CH7" i="12"/>
  <c r="CH15" i="12"/>
  <c r="CH63" i="12"/>
  <c r="CH47" i="12"/>
  <c r="CH31" i="12"/>
  <c r="CH23" i="12"/>
  <c r="CH3" i="12"/>
  <c r="EV124" i="8"/>
  <c r="EV132" i="8"/>
  <c r="EV140" i="8"/>
  <c r="EV148" i="8"/>
  <c r="EV100" i="8"/>
  <c r="EV108" i="8"/>
  <c r="EV92" i="8"/>
  <c r="EV116" i="8"/>
  <c r="EV84" i="8"/>
  <c r="EV68" i="8"/>
  <c r="EV76" i="8"/>
  <c r="EV36" i="8"/>
  <c r="EV60" i="8"/>
  <c r="EV44" i="8"/>
  <c r="EV52" i="8"/>
  <c r="EV4" i="8"/>
  <c r="EV20" i="8"/>
  <c r="EV12" i="8"/>
  <c r="EV28" i="8"/>
  <c r="EV131" i="8"/>
  <c r="EV99" i="8"/>
  <c r="EV83" i="8"/>
  <c r="EV147" i="8"/>
  <c r="EV107" i="8"/>
  <c r="EV115" i="8"/>
  <c r="EV123" i="8"/>
  <c r="EV91" i="8"/>
  <c r="EV67" i="8"/>
  <c r="EV27" i="8"/>
  <c r="EV35" i="8"/>
  <c r="EV43" i="8"/>
  <c r="EV51" i="8"/>
  <c r="EV139" i="8"/>
  <c r="EV59" i="8"/>
  <c r="EV11" i="8"/>
  <c r="EV75" i="8"/>
  <c r="EV138" i="8"/>
  <c r="EV130" i="8"/>
  <c r="EV146" i="8"/>
  <c r="EV98" i="8"/>
  <c r="EV26" i="8"/>
  <c r="EV106" i="8"/>
  <c r="EV114" i="8"/>
  <c r="EV66" i="8"/>
  <c r="EV74" i="8"/>
  <c r="EV19" i="8"/>
  <c r="EV82" i="8"/>
  <c r="EV58" i="8"/>
  <c r="EV34" i="8"/>
  <c r="EV50" i="8"/>
  <c r="EV10" i="8"/>
  <c r="EV90" i="8"/>
  <c r="EV42" i="8"/>
  <c r="EV18" i="8"/>
  <c r="EV129" i="8"/>
  <c r="EV121" i="8"/>
  <c r="EV153" i="8"/>
  <c r="EV137" i="8"/>
  <c r="EV145" i="8"/>
  <c r="EV73" i="8"/>
  <c r="EV41" i="8"/>
  <c r="EV113" i="8"/>
  <c r="EV105" i="8"/>
  <c r="EV81" i="8"/>
  <c r="EV49" i="8"/>
  <c r="EV97" i="8"/>
  <c r="EV25" i="8"/>
  <c r="EV122" i="8"/>
  <c r="EV17" i="8"/>
  <c r="EV89" i="8"/>
  <c r="EV57" i="8"/>
  <c r="EV9" i="8"/>
  <c r="EV33" i="8"/>
  <c r="EV152" i="8"/>
  <c r="EV80" i="8"/>
  <c r="EV32" i="8"/>
  <c r="EV104" i="8"/>
  <c r="EV56" i="8"/>
  <c r="EV40" i="8"/>
  <c r="EV112" i="8"/>
  <c r="EV120" i="8"/>
  <c r="EV65" i="8"/>
  <c r="EV128" i="8"/>
  <c r="EV136" i="8"/>
  <c r="EV96" i="8"/>
  <c r="EV64" i="8"/>
  <c r="EV16" i="8"/>
  <c r="EV119" i="8"/>
  <c r="EV144" i="8"/>
  <c r="EV127" i="8"/>
  <c r="EV47" i="8"/>
  <c r="EV72" i="8"/>
  <c r="EV48" i="8"/>
  <c r="EV143" i="8"/>
  <c r="EV63" i="8"/>
  <c r="EV88" i="8"/>
  <c r="EV151" i="8"/>
  <c r="EV71" i="8"/>
  <c r="EV8" i="8"/>
  <c r="EV103" i="8"/>
  <c r="EV95" i="8"/>
  <c r="EV87" i="8"/>
  <c r="EV111" i="8"/>
  <c r="EV31" i="8"/>
  <c r="EV7" i="8"/>
  <c r="EV126" i="8"/>
  <c r="EV39" i="8"/>
  <c r="EV79" i="8"/>
  <c r="EV150" i="8"/>
  <c r="EV142" i="8"/>
  <c r="EV24" i="8"/>
  <c r="EV94" i="8"/>
  <c r="EV54" i="8"/>
  <c r="EV46" i="8"/>
  <c r="EV135" i="8"/>
  <c r="EV23" i="8"/>
  <c r="EV55" i="8"/>
  <c r="EV22" i="8"/>
  <c r="EV102" i="8"/>
  <c r="EV134" i="8"/>
  <c r="EV110" i="8"/>
  <c r="EV62" i="8"/>
  <c r="EV14" i="8"/>
  <c r="EV118" i="8"/>
  <c r="EV70" i="8"/>
  <c r="EV6" i="8"/>
  <c r="EV15" i="8"/>
  <c r="EV78" i="8"/>
  <c r="EV30" i="8"/>
  <c r="EV38" i="8"/>
  <c r="EV86" i="8"/>
  <c r="EV133" i="8"/>
  <c r="EV29" i="8"/>
  <c r="EV21" i="8"/>
  <c r="EV85" i="8"/>
  <c r="EV141" i="8"/>
  <c r="EV13" i="8"/>
  <c r="EV149" i="8"/>
  <c r="EV101" i="8"/>
  <c r="EV61" i="8"/>
  <c r="EV109" i="8"/>
  <c r="EV5" i="8"/>
  <c r="EV117" i="8"/>
  <c r="EV93" i="8"/>
  <c r="EV69" i="8"/>
  <c r="EV37" i="8"/>
  <c r="EV53" i="8"/>
  <c r="EV125" i="8"/>
  <c r="EV77" i="8"/>
  <c r="EV45" i="8"/>
  <c r="EV3" i="8"/>
  <c r="S140" i="8"/>
  <c r="S124" i="8"/>
  <c r="S148" i="8"/>
  <c r="S132" i="8"/>
  <c r="S100" i="8"/>
  <c r="S108" i="8"/>
  <c r="S76" i="8"/>
  <c r="S84" i="8"/>
  <c r="S52" i="8"/>
  <c r="S68" i="8"/>
  <c r="S92" i="8"/>
  <c r="S116" i="8"/>
  <c r="S36" i="8"/>
  <c r="S44" i="8"/>
  <c r="S12" i="8"/>
  <c r="S28" i="8"/>
  <c r="S4" i="8"/>
  <c r="S60" i="8"/>
  <c r="S20" i="8"/>
  <c r="S147" i="8"/>
  <c r="S131" i="8"/>
  <c r="S99" i="8"/>
  <c r="S91" i="8"/>
  <c r="S67" i="8"/>
  <c r="S107" i="8"/>
  <c r="S75" i="8"/>
  <c r="S115" i="8"/>
  <c r="S83" i="8"/>
  <c r="S123" i="8"/>
  <c r="S139" i="8"/>
  <c r="S35" i="8"/>
  <c r="S43" i="8"/>
  <c r="S51" i="8"/>
  <c r="S59" i="8"/>
  <c r="S19" i="8"/>
  <c r="S27" i="8"/>
  <c r="S11" i="8"/>
  <c r="S130" i="8"/>
  <c r="S146" i="8"/>
  <c r="S26" i="8"/>
  <c r="S138" i="8"/>
  <c r="S114" i="8"/>
  <c r="S98" i="8"/>
  <c r="S90" i="8"/>
  <c r="S66" i="8"/>
  <c r="S106" i="8"/>
  <c r="S74" i="8"/>
  <c r="S82" i="8"/>
  <c r="S58" i="8"/>
  <c r="S34" i="8"/>
  <c r="S50" i="8"/>
  <c r="S10" i="8"/>
  <c r="S18" i="8"/>
  <c r="S105" i="8"/>
  <c r="S113" i="8"/>
  <c r="S97" i="8"/>
  <c r="S121" i="8"/>
  <c r="S122" i="8"/>
  <c r="S153" i="8"/>
  <c r="S129" i="8"/>
  <c r="S137" i="8"/>
  <c r="S73" i="8"/>
  <c r="S25" i="8"/>
  <c r="S81" i="8"/>
  <c r="S33" i="8"/>
  <c r="S145" i="8"/>
  <c r="S89" i="8"/>
  <c r="S41" i="8"/>
  <c r="S49" i="8"/>
  <c r="S42" i="8"/>
  <c r="S57" i="8"/>
  <c r="S9" i="8"/>
  <c r="S65" i="8"/>
  <c r="S17" i="8"/>
  <c r="S64" i="8"/>
  <c r="S16" i="8"/>
  <c r="S104" i="8"/>
  <c r="S72" i="8"/>
  <c r="S112" i="8"/>
  <c r="S80" i="8"/>
  <c r="S144" i="8"/>
  <c r="S128" i="8"/>
  <c r="S120" i="8"/>
  <c r="S88" i="8"/>
  <c r="S56" i="8"/>
  <c r="S40" i="8"/>
  <c r="S24" i="8"/>
  <c r="S96" i="8"/>
  <c r="S48" i="8"/>
  <c r="S152" i="8"/>
  <c r="S136" i="8"/>
  <c r="S151" i="8"/>
  <c r="S119" i="8"/>
  <c r="S87" i="8"/>
  <c r="S47" i="8"/>
  <c r="S32" i="8"/>
  <c r="S135" i="8"/>
  <c r="S95" i="8"/>
  <c r="S143" i="8"/>
  <c r="S8" i="8"/>
  <c r="S127" i="8"/>
  <c r="S103" i="8"/>
  <c r="S71" i="8"/>
  <c r="S55" i="8"/>
  <c r="S31" i="8"/>
  <c r="S7" i="8"/>
  <c r="S118" i="8"/>
  <c r="S111" i="8"/>
  <c r="S134" i="8"/>
  <c r="S79" i="8"/>
  <c r="S63" i="8"/>
  <c r="S23" i="8"/>
  <c r="S142" i="8"/>
  <c r="S150" i="8"/>
  <c r="S15" i="8"/>
  <c r="S126" i="8"/>
  <c r="S54" i="8"/>
  <c r="S46" i="8"/>
  <c r="S39" i="8"/>
  <c r="S22" i="8"/>
  <c r="S94" i="8"/>
  <c r="S14" i="8"/>
  <c r="S102" i="8"/>
  <c r="S70" i="8"/>
  <c r="S62" i="8"/>
  <c r="S6" i="8"/>
  <c r="S110" i="8"/>
  <c r="S78" i="8"/>
  <c r="S30" i="8"/>
  <c r="S38" i="8"/>
  <c r="S86" i="8"/>
  <c r="S125" i="8"/>
  <c r="S45" i="8"/>
  <c r="S117" i="8"/>
  <c r="S53" i="8"/>
  <c r="S85" i="8"/>
  <c r="S141" i="8"/>
  <c r="S133" i="8"/>
  <c r="S93" i="8"/>
  <c r="S61" i="8"/>
  <c r="S37" i="8"/>
  <c r="S13" i="8"/>
  <c r="S149" i="8"/>
  <c r="S101" i="8"/>
  <c r="S69" i="8"/>
  <c r="S21" i="8"/>
  <c r="S109" i="8"/>
  <c r="S77" i="8"/>
  <c r="S29" i="8"/>
  <c r="S5" i="8"/>
  <c r="S3" i="8"/>
  <c r="AU148" i="8"/>
  <c r="AU124" i="8"/>
  <c r="AU132" i="8"/>
  <c r="AU140" i="8"/>
  <c r="AU92" i="8"/>
  <c r="AU100" i="8"/>
  <c r="AU108" i="8"/>
  <c r="AU116" i="8"/>
  <c r="AU84" i="8"/>
  <c r="AU68" i="8"/>
  <c r="AU76" i="8"/>
  <c r="AU36" i="8"/>
  <c r="AU44" i="8"/>
  <c r="AU60" i="8"/>
  <c r="AU52" i="8"/>
  <c r="AU4" i="8"/>
  <c r="AU28" i="8"/>
  <c r="AU20" i="8"/>
  <c r="AU12" i="8"/>
  <c r="AU99" i="8"/>
  <c r="AU83" i="8"/>
  <c r="AU147" i="8"/>
  <c r="AU107" i="8"/>
  <c r="AU115" i="8"/>
  <c r="AU131" i="8"/>
  <c r="AU123" i="8"/>
  <c r="AU91" i="8"/>
  <c r="AU67" i="8"/>
  <c r="AU27" i="8"/>
  <c r="AU35" i="8"/>
  <c r="AU139" i="8"/>
  <c r="AU43" i="8"/>
  <c r="AU51" i="8"/>
  <c r="AU59" i="8"/>
  <c r="AU11" i="8"/>
  <c r="AU75" i="8"/>
  <c r="AU138" i="8"/>
  <c r="AU130" i="8"/>
  <c r="AU19" i="8"/>
  <c r="AU146" i="8"/>
  <c r="AU98" i="8"/>
  <c r="AU122" i="8"/>
  <c r="AU106" i="8"/>
  <c r="AU114" i="8"/>
  <c r="AU66" i="8"/>
  <c r="AU18" i="8"/>
  <c r="AU74" i="8"/>
  <c r="AU82" i="8"/>
  <c r="AU58" i="8"/>
  <c r="AU34" i="8"/>
  <c r="AU26" i="8"/>
  <c r="AU50" i="8"/>
  <c r="AU10" i="8"/>
  <c r="AU90" i="8"/>
  <c r="AU42" i="8"/>
  <c r="AU153" i="8"/>
  <c r="AU121" i="8"/>
  <c r="AU137" i="8"/>
  <c r="AU145" i="8"/>
  <c r="AU73" i="8"/>
  <c r="AU41" i="8"/>
  <c r="AU89" i="8"/>
  <c r="AU81" i="8"/>
  <c r="AU49" i="8"/>
  <c r="AU97" i="8"/>
  <c r="AU25" i="8"/>
  <c r="AU129" i="8"/>
  <c r="AU113" i="8"/>
  <c r="AU105" i="8"/>
  <c r="AU17" i="8"/>
  <c r="AU65" i="8"/>
  <c r="AU33" i="8"/>
  <c r="AU9" i="8"/>
  <c r="AU80" i="8"/>
  <c r="AU32" i="8"/>
  <c r="AU57" i="8"/>
  <c r="AU104" i="8"/>
  <c r="AU56" i="8"/>
  <c r="AU40" i="8"/>
  <c r="AU112" i="8"/>
  <c r="AU120" i="8"/>
  <c r="AU128" i="8"/>
  <c r="AU24" i="8"/>
  <c r="AU136" i="8"/>
  <c r="AU144" i="8"/>
  <c r="AU96" i="8"/>
  <c r="AU64" i="8"/>
  <c r="AU16" i="8"/>
  <c r="AU119" i="8"/>
  <c r="AU127" i="8"/>
  <c r="AU47" i="8"/>
  <c r="AU8" i="8"/>
  <c r="AU143" i="8"/>
  <c r="AU152" i="8"/>
  <c r="AU88" i="8"/>
  <c r="AU151" i="8"/>
  <c r="AU71" i="8"/>
  <c r="AU103" i="8"/>
  <c r="AU95" i="8"/>
  <c r="AU87" i="8"/>
  <c r="AU111" i="8"/>
  <c r="AU31" i="8"/>
  <c r="AU7" i="8"/>
  <c r="AU126" i="8"/>
  <c r="AU48" i="8"/>
  <c r="AU39" i="8"/>
  <c r="AU134" i="8"/>
  <c r="AU72" i="8"/>
  <c r="AU79" i="8"/>
  <c r="AU63" i="8"/>
  <c r="AU150" i="8"/>
  <c r="AU142" i="8"/>
  <c r="AU94" i="8"/>
  <c r="AU46" i="8"/>
  <c r="AU23" i="8"/>
  <c r="AU102" i="8"/>
  <c r="AU62" i="8"/>
  <c r="AU110" i="8"/>
  <c r="AU14" i="8"/>
  <c r="AU118" i="8"/>
  <c r="AU70" i="8"/>
  <c r="AU22" i="8"/>
  <c r="AU6" i="8"/>
  <c r="AU55" i="8"/>
  <c r="AU15" i="8"/>
  <c r="AU78" i="8"/>
  <c r="AU30" i="8"/>
  <c r="AU86" i="8"/>
  <c r="AU54" i="8"/>
  <c r="AU135" i="8"/>
  <c r="AU38" i="8"/>
  <c r="AU133" i="8"/>
  <c r="AU21" i="8"/>
  <c r="AU141" i="8"/>
  <c r="AU53" i="8"/>
  <c r="AU29" i="8"/>
  <c r="AU13" i="8"/>
  <c r="AU149" i="8"/>
  <c r="AU101" i="8"/>
  <c r="AU61" i="8"/>
  <c r="AU109" i="8"/>
  <c r="AU5" i="8"/>
  <c r="AU117" i="8"/>
  <c r="AU93" i="8"/>
  <c r="AU69" i="8"/>
  <c r="AU37" i="8"/>
  <c r="AU125" i="8"/>
  <c r="AU77" i="8"/>
  <c r="AU45" i="8"/>
  <c r="AU85" i="8"/>
  <c r="AU3" i="8"/>
  <c r="CH124" i="8"/>
  <c r="CH148" i="8"/>
  <c r="CH132" i="8"/>
  <c r="CH140" i="8"/>
  <c r="CH100" i="8"/>
  <c r="CH108" i="8"/>
  <c r="CH92" i="8"/>
  <c r="CH76" i="8"/>
  <c r="CH84" i="8"/>
  <c r="CH60" i="8"/>
  <c r="CH52" i="8"/>
  <c r="CH68" i="8"/>
  <c r="CH116" i="8"/>
  <c r="CH36" i="8"/>
  <c r="CH44" i="8"/>
  <c r="CH28" i="8"/>
  <c r="CH12" i="8"/>
  <c r="CH20" i="8"/>
  <c r="CH4" i="8"/>
  <c r="CH67" i="8"/>
  <c r="CH75" i="8"/>
  <c r="CH99" i="8"/>
  <c r="CH91" i="8"/>
  <c r="CH83" i="8"/>
  <c r="CH131" i="8"/>
  <c r="CH107" i="8"/>
  <c r="CH139" i="8"/>
  <c r="CH115" i="8"/>
  <c r="CH147" i="8"/>
  <c r="CH123" i="8"/>
  <c r="CH35" i="8"/>
  <c r="CH43" i="8"/>
  <c r="CH27" i="8"/>
  <c r="CH51" i="8"/>
  <c r="CH59" i="8"/>
  <c r="CH19" i="8"/>
  <c r="CH11" i="8"/>
  <c r="CH138" i="8"/>
  <c r="CH146" i="8"/>
  <c r="CH130" i="8"/>
  <c r="CH90" i="8"/>
  <c r="CH50" i="8"/>
  <c r="CH58" i="8"/>
  <c r="CH98" i="8"/>
  <c r="CH66" i="8"/>
  <c r="CH106" i="8"/>
  <c r="CH74" i="8"/>
  <c r="CH114" i="8"/>
  <c r="CH82" i="8"/>
  <c r="CH18" i="8"/>
  <c r="CH34" i="8"/>
  <c r="CH42" i="8"/>
  <c r="CH10" i="8"/>
  <c r="CH122" i="8"/>
  <c r="CH26" i="8"/>
  <c r="CH105" i="8"/>
  <c r="CH113" i="8"/>
  <c r="CH121" i="8"/>
  <c r="CH153" i="8"/>
  <c r="CH137" i="8"/>
  <c r="CH129" i="8"/>
  <c r="CH65" i="8"/>
  <c r="CH57" i="8"/>
  <c r="CH33" i="8"/>
  <c r="CH145" i="8"/>
  <c r="CH89" i="8"/>
  <c r="CH73" i="8"/>
  <c r="CH41" i="8"/>
  <c r="CH81" i="8"/>
  <c r="CH49" i="8"/>
  <c r="CH97" i="8"/>
  <c r="CH25" i="8"/>
  <c r="CH9" i="8"/>
  <c r="CH17" i="8"/>
  <c r="CH96" i="8"/>
  <c r="CH64" i="8"/>
  <c r="CH16" i="8"/>
  <c r="CH104" i="8"/>
  <c r="CH72" i="8"/>
  <c r="CH112" i="8"/>
  <c r="CH152" i="8"/>
  <c r="CH120" i="8"/>
  <c r="CH56" i="8"/>
  <c r="CH40" i="8"/>
  <c r="CH144" i="8"/>
  <c r="CH128" i="8"/>
  <c r="CH48" i="8"/>
  <c r="CH136" i="8"/>
  <c r="CH8" i="8"/>
  <c r="CH103" i="8"/>
  <c r="CH88" i="8"/>
  <c r="CH80" i="8"/>
  <c r="CH111" i="8"/>
  <c r="CH63" i="8"/>
  <c r="CH47" i="8"/>
  <c r="CH32" i="8"/>
  <c r="CH127" i="8"/>
  <c r="CH135" i="8"/>
  <c r="CH24" i="8"/>
  <c r="CH143" i="8"/>
  <c r="CH151" i="8"/>
  <c r="CH71" i="8"/>
  <c r="CH55" i="8"/>
  <c r="CH31" i="8"/>
  <c r="CH23" i="8"/>
  <c r="CH87" i="8"/>
  <c r="CH39" i="8"/>
  <c r="CH7" i="8"/>
  <c r="CH134" i="8"/>
  <c r="CH95" i="8"/>
  <c r="CH79" i="8"/>
  <c r="CH142" i="8"/>
  <c r="CH15" i="8"/>
  <c r="CH126" i="8"/>
  <c r="CH30" i="8"/>
  <c r="CH119" i="8"/>
  <c r="CH150" i="8"/>
  <c r="CH94" i="8"/>
  <c r="CH38" i="8"/>
  <c r="CH46" i="8"/>
  <c r="CH54" i="8"/>
  <c r="CH102" i="8"/>
  <c r="CH70" i="8"/>
  <c r="CH110" i="8"/>
  <c r="CH78" i="8"/>
  <c r="CH62" i="8"/>
  <c r="CH14" i="8"/>
  <c r="CH86" i="8"/>
  <c r="CH22" i="8"/>
  <c r="CH6" i="8"/>
  <c r="CH118" i="8"/>
  <c r="CH125" i="8"/>
  <c r="CH93" i="8"/>
  <c r="CH77" i="8"/>
  <c r="CH45" i="8"/>
  <c r="CH149" i="8"/>
  <c r="CH85" i="8"/>
  <c r="CH53" i="8"/>
  <c r="CH141" i="8"/>
  <c r="CH133" i="8"/>
  <c r="CH21" i="8"/>
  <c r="CH117" i="8"/>
  <c r="CH13" i="8"/>
  <c r="CH101" i="8"/>
  <c r="CH61" i="8"/>
  <c r="CH69" i="8"/>
  <c r="CH109" i="8"/>
  <c r="CH29" i="8"/>
  <c r="CH5" i="8"/>
  <c r="CH37" i="8"/>
  <c r="CH3" i="8"/>
  <c r="BD140" i="8"/>
  <c r="BD148" i="8"/>
  <c r="BD116" i="8"/>
  <c r="BD124" i="8"/>
  <c r="BD132" i="8"/>
  <c r="BD100" i="8"/>
  <c r="BD84" i="8"/>
  <c r="BD36" i="8"/>
  <c r="BD92" i="8"/>
  <c r="BD28" i="8"/>
  <c r="BD76" i="8"/>
  <c r="BD108" i="8"/>
  <c r="BD68" i="8"/>
  <c r="BD20" i="8"/>
  <c r="BD12" i="8"/>
  <c r="BD60" i="8"/>
  <c r="BD52" i="8"/>
  <c r="BD44" i="8"/>
  <c r="BD4" i="8"/>
  <c r="BD147" i="8"/>
  <c r="BD123" i="8"/>
  <c r="BD59" i="8"/>
  <c r="BD131" i="8"/>
  <c r="BD99" i="8"/>
  <c r="BD107" i="8"/>
  <c r="BD91" i="8"/>
  <c r="BD11" i="8"/>
  <c r="BD19" i="8"/>
  <c r="BD139" i="8"/>
  <c r="BD83" i="8"/>
  <c r="BD27" i="8"/>
  <c r="BD75" i="8"/>
  <c r="BD35" i="8"/>
  <c r="BD67" i="8"/>
  <c r="BD43" i="8"/>
  <c r="BD115" i="8"/>
  <c r="BD51" i="8"/>
  <c r="BD138" i="8"/>
  <c r="BD130" i="8"/>
  <c r="BD82" i="8"/>
  <c r="BD58" i="8"/>
  <c r="BD34" i="8"/>
  <c r="BD42" i="8"/>
  <c r="BD122" i="8"/>
  <c r="BD90" i="8"/>
  <c r="BD50" i="8"/>
  <c r="BD18" i="8"/>
  <c r="BD146" i="8"/>
  <c r="BD98" i="8"/>
  <c r="BD26" i="8"/>
  <c r="BD114" i="8"/>
  <c r="BD66" i="8"/>
  <c r="BD74" i="8"/>
  <c r="BD10" i="8"/>
  <c r="BD106" i="8"/>
  <c r="BD145" i="8"/>
  <c r="BD105" i="8"/>
  <c r="BD97" i="8"/>
  <c r="BD113" i="8"/>
  <c r="BD121" i="8"/>
  <c r="BD153" i="8"/>
  <c r="BD129" i="8"/>
  <c r="BD17" i="8"/>
  <c r="BD137" i="8"/>
  <c r="BD89" i="8"/>
  <c r="BD65" i="8"/>
  <c r="BD57" i="8"/>
  <c r="BD33" i="8"/>
  <c r="BD73" i="8"/>
  <c r="BD41" i="8"/>
  <c r="BD81" i="8"/>
  <c r="BD49" i="8"/>
  <c r="BD25" i="8"/>
  <c r="BD9" i="8"/>
  <c r="BD128" i="8"/>
  <c r="BD96" i="8"/>
  <c r="BD136" i="8"/>
  <c r="BD88" i="8"/>
  <c r="BD8" i="8"/>
  <c r="BD72" i="8"/>
  <c r="BD144" i="8"/>
  <c r="BD80" i="8"/>
  <c r="BD32" i="8"/>
  <c r="BD104" i="8"/>
  <c r="BD112" i="8"/>
  <c r="BD48" i="8"/>
  <c r="BD24" i="8"/>
  <c r="BD16" i="8"/>
  <c r="BD151" i="8"/>
  <c r="BD79" i="8"/>
  <c r="BD120" i="8"/>
  <c r="BD152" i="8"/>
  <c r="BD111" i="8"/>
  <c r="BD119" i="8"/>
  <c r="BD39" i="8"/>
  <c r="BD127" i="8"/>
  <c r="BD135" i="8"/>
  <c r="BD55" i="8"/>
  <c r="BD40" i="8"/>
  <c r="BD71" i="8"/>
  <c r="BD64" i="8"/>
  <c r="BD56" i="8"/>
  <c r="BD87" i="8"/>
  <c r="BD15" i="8"/>
  <c r="BD103" i="8"/>
  <c r="BD47" i="8"/>
  <c r="BD23" i="8"/>
  <c r="BD63" i="8"/>
  <c r="BD31" i="8"/>
  <c r="BD7" i="8"/>
  <c r="BD126" i="8"/>
  <c r="BD95" i="8"/>
  <c r="BD110" i="8"/>
  <c r="BD94" i="8"/>
  <c r="BD62" i="8"/>
  <c r="BD14" i="8"/>
  <c r="BD118" i="8"/>
  <c r="BD70" i="8"/>
  <c r="BD6" i="8"/>
  <c r="BD78" i="8"/>
  <c r="BD30" i="8"/>
  <c r="BD142" i="8"/>
  <c r="BD86" i="8"/>
  <c r="BD38" i="8"/>
  <c r="BD54" i="8"/>
  <c r="BD46" i="8"/>
  <c r="BD143" i="8"/>
  <c r="BD134" i="8"/>
  <c r="BD22" i="8"/>
  <c r="BD150" i="8"/>
  <c r="BD102" i="8"/>
  <c r="BD109" i="8"/>
  <c r="BD5" i="8"/>
  <c r="BD117" i="8"/>
  <c r="BD93" i="8"/>
  <c r="BD69" i="8"/>
  <c r="BD37" i="8"/>
  <c r="BD101" i="8"/>
  <c r="BD125" i="8"/>
  <c r="BD77" i="8"/>
  <c r="BD45" i="8"/>
  <c r="BD149" i="8"/>
  <c r="BD85" i="8"/>
  <c r="BD53" i="8"/>
  <c r="BD61" i="8"/>
  <c r="BD133" i="8"/>
  <c r="BD29" i="8"/>
  <c r="BD21" i="8"/>
  <c r="BD141" i="8"/>
  <c r="BD13" i="8"/>
  <c r="BD3" i="8"/>
  <c r="AX148" i="8"/>
  <c r="AX116" i="8"/>
  <c r="AX124" i="8"/>
  <c r="AX132" i="8"/>
  <c r="AX140" i="8"/>
  <c r="AX100" i="8"/>
  <c r="AX84" i="8"/>
  <c r="AX92" i="8"/>
  <c r="AX44" i="8"/>
  <c r="AX68" i="8"/>
  <c r="AX76" i="8"/>
  <c r="AX28" i="8"/>
  <c r="AX60" i="8"/>
  <c r="AX108" i="8"/>
  <c r="AX52" i="8"/>
  <c r="AX12" i="8"/>
  <c r="AX36" i="8"/>
  <c r="AX20" i="8"/>
  <c r="AX4" i="8"/>
  <c r="AX139" i="8"/>
  <c r="AX99" i="8"/>
  <c r="AX67" i="8"/>
  <c r="AX107" i="8"/>
  <c r="AX75" i="8"/>
  <c r="AX115" i="8"/>
  <c r="AX83" i="8"/>
  <c r="AX147" i="8"/>
  <c r="AX123" i="8"/>
  <c r="AX91" i="8"/>
  <c r="AX59" i="8"/>
  <c r="AX35" i="8"/>
  <c r="AX43" i="8"/>
  <c r="AX51" i="8"/>
  <c r="AX19" i="8"/>
  <c r="AX131" i="8"/>
  <c r="AX27" i="8"/>
  <c r="AX146" i="8"/>
  <c r="AX11" i="8"/>
  <c r="AX98" i="8"/>
  <c r="AX26" i="8"/>
  <c r="AX130" i="8"/>
  <c r="AX106" i="8"/>
  <c r="AX122" i="8"/>
  <c r="AX114" i="8"/>
  <c r="AX90" i="8"/>
  <c r="AX66" i="8"/>
  <c r="AX138" i="8"/>
  <c r="AX74" i="8"/>
  <c r="AX42" i="8"/>
  <c r="AX34" i="8"/>
  <c r="AX10" i="8"/>
  <c r="AX58" i="8"/>
  <c r="AX82" i="8"/>
  <c r="AX105" i="8"/>
  <c r="AX50" i="8"/>
  <c r="AX113" i="8"/>
  <c r="AX153" i="8"/>
  <c r="AX121" i="8"/>
  <c r="AX97" i="8"/>
  <c r="AX145" i="8"/>
  <c r="AX129" i="8"/>
  <c r="AX18" i="8"/>
  <c r="AX89" i="8"/>
  <c r="AX65" i="8"/>
  <c r="AX57" i="8"/>
  <c r="AX33" i="8"/>
  <c r="AX73" i="8"/>
  <c r="AX41" i="8"/>
  <c r="AX25" i="8"/>
  <c r="AX81" i="8"/>
  <c r="AX49" i="8"/>
  <c r="AX9" i="8"/>
  <c r="AX17" i="8"/>
  <c r="AX137" i="8"/>
  <c r="AX72" i="8"/>
  <c r="AX8" i="8"/>
  <c r="AX96" i="8"/>
  <c r="AX80" i="8"/>
  <c r="AX16" i="8"/>
  <c r="AX104" i="8"/>
  <c r="AX112" i="8"/>
  <c r="AX32" i="8"/>
  <c r="AX144" i="8"/>
  <c r="AX120" i="8"/>
  <c r="AX40" i="8"/>
  <c r="AX152" i="8"/>
  <c r="AX136" i="8"/>
  <c r="AX88" i="8"/>
  <c r="AX56" i="8"/>
  <c r="AX111" i="8"/>
  <c r="AX119" i="8"/>
  <c r="AX95" i="8"/>
  <c r="AX87" i="8"/>
  <c r="AX39" i="8"/>
  <c r="AX128" i="8"/>
  <c r="AX135" i="8"/>
  <c r="AX48" i="8"/>
  <c r="AX151" i="8"/>
  <c r="AX143" i="8"/>
  <c r="AX64" i="8"/>
  <c r="AX24" i="8"/>
  <c r="AX127" i="8"/>
  <c r="AX71" i="8"/>
  <c r="AX55" i="8"/>
  <c r="AX31" i="8"/>
  <c r="AX7" i="8"/>
  <c r="AX126" i="8"/>
  <c r="AX63" i="8"/>
  <c r="AX47" i="8"/>
  <c r="AX134" i="8"/>
  <c r="AX103" i="8"/>
  <c r="AX142" i="8"/>
  <c r="AX79" i="8"/>
  <c r="AX23" i="8"/>
  <c r="AX86" i="8"/>
  <c r="AX38" i="8"/>
  <c r="AX54" i="8"/>
  <c r="AX46" i="8"/>
  <c r="AX22" i="8"/>
  <c r="AX102" i="8"/>
  <c r="AX94" i="8"/>
  <c r="AX15" i="8"/>
  <c r="AX150" i="8"/>
  <c r="AX110" i="8"/>
  <c r="AX62" i="8"/>
  <c r="AX14" i="8"/>
  <c r="AX118" i="8"/>
  <c r="AX70" i="8"/>
  <c r="AX6" i="8"/>
  <c r="AX30" i="8"/>
  <c r="AX78" i="8"/>
  <c r="AX117" i="8"/>
  <c r="AX85" i="8"/>
  <c r="AX53" i="8"/>
  <c r="AX125" i="8"/>
  <c r="AX61" i="8"/>
  <c r="AX21" i="8"/>
  <c r="AX109" i="8"/>
  <c r="AX133" i="8"/>
  <c r="AX93" i="8"/>
  <c r="AX5" i="8"/>
  <c r="AX141" i="8"/>
  <c r="AX13" i="8"/>
  <c r="AX77" i="8"/>
  <c r="AX45" i="8"/>
  <c r="AX29" i="8"/>
  <c r="AX149" i="8"/>
  <c r="AX101" i="8"/>
  <c r="AX69" i="8"/>
  <c r="AX37" i="8"/>
  <c r="AX3" i="8"/>
  <c r="P132" i="8"/>
  <c r="P148" i="8"/>
  <c r="P100" i="8"/>
  <c r="P140" i="8"/>
  <c r="P108" i="8"/>
  <c r="P116" i="8"/>
  <c r="P124" i="8"/>
  <c r="P68" i="8"/>
  <c r="P76" i="8"/>
  <c r="P36" i="8"/>
  <c r="P28" i="8"/>
  <c r="P60" i="8"/>
  <c r="P44" i="8"/>
  <c r="P92" i="8"/>
  <c r="P52" i="8"/>
  <c r="P4" i="8"/>
  <c r="P20" i="8"/>
  <c r="P84" i="8"/>
  <c r="P12" i="8"/>
  <c r="P139" i="8"/>
  <c r="P107" i="8"/>
  <c r="P131" i="8"/>
  <c r="P115" i="8"/>
  <c r="P123" i="8"/>
  <c r="P91" i="8"/>
  <c r="P147" i="8"/>
  <c r="P59" i="8"/>
  <c r="P35" i="8"/>
  <c r="P43" i="8"/>
  <c r="P99" i="8"/>
  <c r="P75" i="8"/>
  <c r="P51" i="8"/>
  <c r="P83" i="8"/>
  <c r="P67" i="8"/>
  <c r="P11" i="8"/>
  <c r="P19" i="8"/>
  <c r="P27" i="8"/>
  <c r="P146" i="8"/>
  <c r="P106" i="8"/>
  <c r="P114" i="8"/>
  <c r="P66" i="8"/>
  <c r="P74" i="8"/>
  <c r="P82" i="8"/>
  <c r="P58" i="8"/>
  <c r="P34" i="8"/>
  <c r="P138" i="8"/>
  <c r="P42" i="8"/>
  <c r="P130" i="8"/>
  <c r="P122" i="8"/>
  <c r="P26" i="8"/>
  <c r="P18" i="8"/>
  <c r="P98" i="8"/>
  <c r="P90" i="8"/>
  <c r="P50" i="8"/>
  <c r="P153" i="8"/>
  <c r="P137" i="8"/>
  <c r="P10" i="8"/>
  <c r="P145" i="8"/>
  <c r="P129" i="8"/>
  <c r="P81" i="8"/>
  <c r="P49" i="8"/>
  <c r="P121" i="8"/>
  <c r="P113" i="8"/>
  <c r="P105" i="8"/>
  <c r="P25" i="8"/>
  <c r="P97" i="8"/>
  <c r="P89" i="8"/>
  <c r="P65" i="8"/>
  <c r="P57" i="8"/>
  <c r="P33" i="8"/>
  <c r="P73" i="8"/>
  <c r="P41" i="8"/>
  <c r="P9" i="8"/>
  <c r="P17" i="8"/>
  <c r="P104" i="8"/>
  <c r="P56" i="8"/>
  <c r="P40" i="8"/>
  <c r="P112" i="8"/>
  <c r="P48" i="8"/>
  <c r="P24" i="8"/>
  <c r="P120" i="8"/>
  <c r="P128" i="8"/>
  <c r="P152" i="8"/>
  <c r="P136" i="8"/>
  <c r="P88" i="8"/>
  <c r="P8" i="8"/>
  <c r="P96" i="8"/>
  <c r="P72" i="8"/>
  <c r="P127" i="8"/>
  <c r="P144" i="8"/>
  <c r="P135" i="8"/>
  <c r="P55" i="8"/>
  <c r="P71" i="8"/>
  <c r="P80" i="8"/>
  <c r="P151" i="8"/>
  <c r="P79" i="8"/>
  <c r="P64" i="8"/>
  <c r="P103" i="8"/>
  <c r="P95" i="8"/>
  <c r="P32" i="8"/>
  <c r="P111" i="8"/>
  <c r="P63" i="8"/>
  <c r="P47" i="8"/>
  <c r="P134" i="8"/>
  <c r="P39" i="8"/>
  <c r="P143" i="8"/>
  <c r="P15" i="8"/>
  <c r="P142" i="8"/>
  <c r="P22" i="8"/>
  <c r="P16" i="8"/>
  <c r="P119" i="8"/>
  <c r="P102" i="8"/>
  <c r="P87" i="8"/>
  <c r="P110" i="8"/>
  <c r="P94" i="8"/>
  <c r="P62" i="8"/>
  <c r="P14" i="8"/>
  <c r="P23" i="8"/>
  <c r="P150" i="8"/>
  <c r="P118" i="8"/>
  <c r="P70" i="8"/>
  <c r="P6" i="8"/>
  <c r="P7" i="8"/>
  <c r="P78" i="8"/>
  <c r="P30" i="8"/>
  <c r="P86" i="8"/>
  <c r="P38" i="8"/>
  <c r="P31" i="8"/>
  <c r="P54" i="8"/>
  <c r="P126" i="8"/>
  <c r="P46" i="8"/>
  <c r="P141" i="8"/>
  <c r="P29" i="8"/>
  <c r="P13" i="8"/>
  <c r="P149" i="8"/>
  <c r="P101" i="8"/>
  <c r="P61" i="8"/>
  <c r="P109" i="8"/>
  <c r="P5" i="8"/>
  <c r="P117" i="8"/>
  <c r="P93" i="8"/>
  <c r="P69" i="8"/>
  <c r="P37" i="8"/>
  <c r="P133" i="8"/>
  <c r="P125" i="8"/>
  <c r="P77" i="8"/>
  <c r="P45" i="8"/>
  <c r="P85" i="8"/>
  <c r="P53" i="8"/>
  <c r="P21" i="8"/>
  <c r="P3" i="8"/>
  <c r="CY39" i="12"/>
  <c r="CY150" i="12"/>
  <c r="CY143" i="12"/>
  <c r="CY142" i="12"/>
  <c r="CY118" i="12"/>
  <c r="CY134" i="12"/>
  <c r="CY126" i="12"/>
  <c r="CY110" i="12"/>
  <c r="CY102" i="12"/>
  <c r="CY86" i="12"/>
  <c r="CY70" i="12"/>
  <c r="CY78" i="12"/>
  <c r="CY54" i="12"/>
  <c r="CY38" i="12"/>
  <c r="CY22" i="12"/>
  <c r="CY6" i="12"/>
  <c r="CY62" i="12"/>
  <c r="CY30" i="12"/>
  <c r="CY94" i="12"/>
  <c r="CY46" i="12"/>
  <c r="CY14" i="12"/>
  <c r="CY133" i="12"/>
  <c r="CY141" i="12"/>
  <c r="CY149" i="12"/>
  <c r="CY109" i="12"/>
  <c r="CY93" i="12"/>
  <c r="CY85" i="12"/>
  <c r="CY101" i="12"/>
  <c r="CY125" i="12"/>
  <c r="CY117" i="12"/>
  <c r="CY53" i="12"/>
  <c r="CY37" i="12"/>
  <c r="CY5" i="12"/>
  <c r="CY61" i="12"/>
  <c r="CY45" i="12"/>
  <c r="CY69" i="12"/>
  <c r="CY29" i="12"/>
  <c r="CY21" i="12"/>
  <c r="CY77" i="12"/>
  <c r="CY13" i="12"/>
  <c r="CY108" i="12"/>
  <c r="CY116" i="12"/>
  <c r="CY124" i="12"/>
  <c r="CY148" i="12"/>
  <c r="CY140" i="12"/>
  <c r="CY36" i="12"/>
  <c r="CY4" i="12"/>
  <c r="CY100" i="12"/>
  <c r="CY92" i="12"/>
  <c r="CY132" i="12"/>
  <c r="CY44" i="12"/>
  <c r="CY68" i="12"/>
  <c r="CY84" i="12"/>
  <c r="CY28" i="12"/>
  <c r="CY12" i="12"/>
  <c r="CY20" i="12"/>
  <c r="CY131" i="12"/>
  <c r="CY91" i="12"/>
  <c r="CY76" i="12"/>
  <c r="CY139" i="12"/>
  <c r="CY115" i="12"/>
  <c r="CY99" i="12"/>
  <c r="CY123" i="12"/>
  <c r="CY107" i="12"/>
  <c r="CY83" i="12"/>
  <c r="CY52" i="12"/>
  <c r="CY59" i="12"/>
  <c r="CY35" i="12"/>
  <c r="CY67" i="12"/>
  <c r="CY60" i="12"/>
  <c r="CY19" i="12"/>
  <c r="CY27" i="12"/>
  <c r="CY75" i="12"/>
  <c r="CY11" i="12"/>
  <c r="CY51" i="12"/>
  <c r="CY43" i="12"/>
  <c r="CY138" i="12"/>
  <c r="CY114" i="12"/>
  <c r="CY42" i="12"/>
  <c r="CY146" i="12"/>
  <c r="CY122" i="12"/>
  <c r="CY74" i="12"/>
  <c r="CY82" i="12"/>
  <c r="CY58" i="12"/>
  <c r="CY106" i="12"/>
  <c r="CY66" i="12"/>
  <c r="CY98" i="12"/>
  <c r="CY130" i="12"/>
  <c r="CY34" i="12"/>
  <c r="CY10" i="12"/>
  <c r="CY145" i="12"/>
  <c r="CY26" i="12"/>
  <c r="CY18" i="12"/>
  <c r="CY147" i="12"/>
  <c r="CY90" i="12"/>
  <c r="CY50" i="12"/>
  <c r="CY97" i="12"/>
  <c r="CY33" i="12"/>
  <c r="CY57" i="12"/>
  <c r="CY41" i="12"/>
  <c r="CY9" i="12"/>
  <c r="CY65" i="12"/>
  <c r="CY17" i="12"/>
  <c r="CY153" i="12"/>
  <c r="CY137" i="12"/>
  <c r="CY113" i="12"/>
  <c r="CY73" i="12"/>
  <c r="CY121" i="12"/>
  <c r="CY81" i="12"/>
  <c r="CY129" i="12"/>
  <c r="CY89" i="12"/>
  <c r="CY49" i="12"/>
  <c r="CY120" i="12"/>
  <c r="CY56" i="12"/>
  <c r="CY48" i="12"/>
  <c r="CY24" i="12"/>
  <c r="CY8" i="12"/>
  <c r="CY105" i="12"/>
  <c r="CY152" i="12"/>
  <c r="CY80" i="12"/>
  <c r="CY64" i="12"/>
  <c r="CY32" i="12"/>
  <c r="CY16" i="12"/>
  <c r="CY88" i="12"/>
  <c r="CY136" i="12"/>
  <c r="CY128" i="12"/>
  <c r="CY25" i="12"/>
  <c r="CY72" i="12"/>
  <c r="CY151" i="12"/>
  <c r="CY135" i="12"/>
  <c r="CY119" i="12"/>
  <c r="CY40" i="12"/>
  <c r="CY112" i="12"/>
  <c r="CY96" i="12"/>
  <c r="CY104" i="12"/>
  <c r="CY127" i="12"/>
  <c r="CY111" i="12"/>
  <c r="CY79" i="12"/>
  <c r="CY71" i="12"/>
  <c r="CY87" i="12"/>
  <c r="CY31" i="12"/>
  <c r="CY144" i="12"/>
  <c r="CY95" i="12"/>
  <c r="CY103" i="12"/>
  <c r="CY23" i="12"/>
  <c r="CY63" i="12"/>
  <c r="CY55" i="12"/>
  <c r="CY47" i="12"/>
  <c r="CY15" i="12"/>
  <c r="CY7" i="12"/>
  <c r="CY3" i="12"/>
  <c r="CJ39" i="12"/>
  <c r="CJ143" i="12"/>
  <c r="CJ142" i="12"/>
  <c r="CJ134" i="12"/>
  <c r="CJ150" i="12"/>
  <c r="CJ118" i="12"/>
  <c r="CJ110" i="12"/>
  <c r="CJ126" i="12"/>
  <c r="CJ86" i="12"/>
  <c r="CJ102" i="12"/>
  <c r="CJ54" i="12"/>
  <c r="CJ94" i="12"/>
  <c r="CJ78" i="12"/>
  <c r="CJ22" i="12"/>
  <c r="CJ70" i="12"/>
  <c r="CJ6" i="12"/>
  <c r="CJ62" i="12"/>
  <c r="CJ38" i="12"/>
  <c r="CJ14" i="12"/>
  <c r="CJ30" i="12"/>
  <c r="CJ46" i="12"/>
  <c r="CJ141" i="12"/>
  <c r="CJ149" i="12"/>
  <c r="CJ109" i="12"/>
  <c r="CJ93" i="12"/>
  <c r="CJ85" i="12"/>
  <c r="CJ133" i="12"/>
  <c r="CJ53" i="12"/>
  <c r="CJ61" i="12"/>
  <c r="CJ117" i="12"/>
  <c r="CJ77" i="12"/>
  <c r="CJ69" i="12"/>
  <c r="CJ5" i="12"/>
  <c r="CJ101" i="12"/>
  <c r="CJ45" i="12"/>
  <c r="CJ125" i="12"/>
  <c r="CJ37" i="12"/>
  <c r="CJ29" i="12"/>
  <c r="CJ13" i="12"/>
  <c r="CJ140" i="12"/>
  <c r="CJ108" i="12"/>
  <c r="CJ148" i="12"/>
  <c r="CJ21" i="12"/>
  <c r="CJ124" i="12"/>
  <c r="CJ132" i="12"/>
  <c r="CJ116" i="12"/>
  <c r="CJ44" i="12"/>
  <c r="CJ60" i="12"/>
  <c r="CJ52" i="12"/>
  <c r="CJ20" i="12"/>
  <c r="CJ100" i="12"/>
  <c r="CJ76" i="12"/>
  <c r="CJ68" i="12"/>
  <c r="CJ4" i="12"/>
  <c r="CJ84" i="12"/>
  <c r="CJ92" i="12"/>
  <c r="CJ12" i="12"/>
  <c r="CJ131" i="12"/>
  <c r="CJ107" i="12"/>
  <c r="CJ91" i="12"/>
  <c r="CJ139" i="12"/>
  <c r="CJ115" i="12"/>
  <c r="CJ99" i="12"/>
  <c r="CJ123" i="12"/>
  <c r="CJ28" i="12"/>
  <c r="CJ83" i="12"/>
  <c r="CJ67" i="12"/>
  <c r="CJ36" i="12"/>
  <c r="CJ11" i="12"/>
  <c r="CJ51" i="12"/>
  <c r="CJ59" i="12"/>
  <c r="CJ27" i="12"/>
  <c r="CJ19" i="12"/>
  <c r="CJ75" i="12"/>
  <c r="CJ147" i="12"/>
  <c r="CJ106" i="12"/>
  <c r="CJ138" i="12"/>
  <c r="CJ114" i="12"/>
  <c r="CJ90" i="12"/>
  <c r="CJ42" i="12"/>
  <c r="CJ35" i="12"/>
  <c r="CJ146" i="12"/>
  <c r="CJ122" i="12"/>
  <c r="CJ74" i="12"/>
  <c r="CJ43" i="12"/>
  <c r="CJ82" i="12"/>
  <c r="CJ58" i="12"/>
  <c r="CJ66" i="12"/>
  <c r="CJ129" i="12"/>
  <c r="CJ34" i="12"/>
  <c r="CJ10" i="12"/>
  <c r="CJ145" i="12"/>
  <c r="CJ26" i="12"/>
  <c r="CJ130" i="12"/>
  <c r="CJ98" i="12"/>
  <c r="CJ18" i="12"/>
  <c r="CJ50" i="12"/>
  <c r="CJ97" i="12"/>
  <c r="CJ73" i="12"/>
  <c r="CJ49" i="12"/>
  <c r="CJ33" i="12"/>
  <c r="CJ153" i="12"/>
  <c r="CJ137" i="12"/>
  <c r="CJ57" i="12"/>
  <c r="CJ9" i="12"/>
  <c r="CJ105" i="12"/>
  <c r="CJ89" i="12"/>
  <c r="CJ65" i="12"/>
  <c r="CJ17" i="12"/>
  <c r="CJ113" i="12"/>
  <c r="CJ121" i="12"/>
  <c r="CJ81" i="12"/>
  <c r="CJ136" i="12"/>
  <c r="CJ72" i="12"/>
  <c r="CJ56" i="12"/>
  <c r="CJ48" i="12"/>
  <c r="CJ24" i="12"/>
  <c r="CJ8" i="12"/>
  <c r="CJ80" i="12"/>
  <c r="CJ64" i="12"/>
  <c r="CJ32" i="12"/>
  <c r="CJ16" i="12"/>
  <c r="CJ88" i="12"/>
  <c r="CJ128" i="12"/>
  <c r="CJ112" i="12"/>
  <c r="CJ152" i="12"/>
  <c r="CJ120" i="12"/>
  <c r="CJ135" i="12"/>
  <c r="CJ144" i="12"/>
  <c r="CJ96" i="12"/>
  <c r="CJ119" i="12"/>
  <c r="CJ104" i="12"/>
  <c r="CJ40" i="12"/>
  <c r="CJ41" i="12"/>
  <c r="CJ151" i="12"/>
  <c r="CJ127" i="12"/>
  <c r="CJ79" i="12"/>
  <c r="CJ63" i="12"/>
  <c r="CJ103" i="12"/>
  <c r="CJ25" i="12"/>
  <c r="CJ31" i="12"/>
  <c r="CJ111" i="12"/>
  <c r="CJ95" i="12"/>
  <c r="CJ87" i="12"/>
  <c r="CJ15" i="12"/>
  <c r="CJ47" i="12"/>
  <c r="CJ23" i="12"/>
  <c r="CJ71" i="12"/>
  <c r="CJ7" i="12"/>
  <c r="CJ55" i="12"/>
  <c r="CJ3" i="12"/>
  <c r="I150" i="12"/>
  <c r="I134" i="12"/>
  <c r="I126" i="12"/>
  <c r="I142" i="12"/>
  <c r="I39" i="12"/>
  <c r="I110" i="12"/>
  <c r="I102" i="12"/>
  <c r="I143" i="12"/>
  <c r="I94" i="12"/>
  <c r="I86" i="12"/>
  <c r="I118" i="12"/>
  <c r="I78" i="12"/>
  <c r="I62" i="12"/>
  <c r="I38" i="12"/>
  <c r="I22" i="12"/>
  <c r="I46" i="12"/>
  <c r="I30" i="12"/>
  <c r="I14" i="12"/>
  <c r="I70" i="12"/>
  <c r="I54" i="12"/>
  <c r="I6" i="12"/>
  <c r="I141" i="12"/>
  <c r="I117" i="12"/>
  <c r="I101" i="12"/>
  <c r="I77" i="12"/>
  <c r="I149" i="12"/>
  <c r="I45" i="12"/>
  <c r="I29" i="12"/>
  <c r="I53" i="12"/>
  <c r="I133" i="12"/>
  <c r="I125" i="12"/>
  <c r="I109" i="12"/>
  <c r="I93" i="12"/>
  <c r="I85" i="12"/>
  <c r="I61" i="12"/>
  <c r="I5" i="12"/>
  <c r="I13" i="12"/>
  <c r="I69" i="12"/>
  <c r="I21" i="12"/>
  <c r="I37" i="12"/>
  <c r="I116" i="12"/>
  <c r="I140" i="12"/>
  <c r="I108" i="12"/>
  <c r="I148" i="12"/>
  <c r="I100" i="12"/>
  <c r="I124" i="12"/>
  <c r="I132" i="12"/>
  <c r="I84" i="12"/>
  <c r="I68" i="12"/>
  <c r="I20" i="12"/>
  <c r="I52" i="12"/>
  <c r="I4" i="12"/>
  <c r="I92" i="12"/>
  <c r="I28" i="12"/>
  <c r="I44" i="12"/>
  <c r="I12" i="12"/>
  <c r="I60" i="12"/>
  <c r="I76" i="12"/>
  <c r="I36" i="12"/>
  <c r="I107" i="12"/>
  <c r="I91" i="12"/>
  <c r="I115" i="12"/>
  <c r="I99" i="12"/>
  <c r="I123" i="12"/>
  <c r="I75" i="12"/>
  <c r="I59" i="12"/>
  <c r="I139" i="12"/>
  <c r="I83" i="12"/>
  <c r="I67" i="12"/>
  <c r="I11" i="12"/>
  <c r="I131" i="12"/>
  <c r="I19" i="12"/>
  <c r="I51" i="12"/>
  <c r="I35" i="12"/>
  <c r="I147" i="12"/>
  <c r="I27" i="12"/>
  <c r="I43" i="12"/>
  <c r="I130" i="12"/>
  <c r="I138" i="12"/>
  <c r="I146" i="12"/>
  <c r="I98" i="12"/>
  <c r="I50" i="12"/>
  <c r="I122" i="12"/>
  <c r="I106" i="12"/>
  <c r="I74" i="12"/>
  <c r="I90" i="12"/>
  <c r="I82" i="12"/>
  <c r="I58" i="12"/>
  <c r="I66" i="12"/>
  <c r="I105" i="12"/>
  <c r="I42" i="12"/>
  <c r="I153" i="12"/>
  <c r="I137" i="12"/>
  <c r="I129" i="12"/>
  <c r="I121" i="12"/>
  <c r="I34" i="12"/>
  <c r="I18" i="12"/>
  <c r="I10" i="12"/>
  <c r="I145" i="12"/>
  <c r="I26" i="12"/>
  <c r="I114" i="12"/>
  <c r="I113" i="12"/>
  <c r="I41" i="12"/>
  <c r="I25" i="12"/>
  <c r="I97" i="12"/>
  <c r="I49" i="12"/>
  <c r="I33" i="12"/>
  <c r="I73" i="12"/>
  <c r="I57" i="12"/>
  <c r="I17" i="12"/>
  <c r="I81" i="12"/>
  <c r="I65" i="12"/>
  <c r="I89" i="12"/>
  <c r="I144" i="12"/>
  <c r="I96" i="12"/>
  <c r="I40" i="12"/>
  <c r="I32" i="12"/>
  <c r="I136" i="12"/>
  <c r="I56" i="12"/>
  <c r="I48" i="12"/>
  <c r="I8" i="12"/>
  <c r="I80" i="12"/>
  <c r="I64" i="12"/>
  <c r="I120" i="12"/>
  <c r="I88" i="12"/>
  <c r="I128" i="12"/>
  <c r="I72" i="12"/>
  <c r="I9" i="12"/>
  <c r="I112" i="12"/>
  <c r="I119" i="12"/>
  <c r="I152" i="12"/>
  <c r="I151" i="12"/>
  <c r="I104" i="12"/>
  <c r="I16" i="12"/>
  <c r="I103" i="12"/>
  <c r="I111" i="12"/>
  <c r="I47" i="12"/>
  <c r="I127" i="12"/>
  <c r="I95" i="12"/>
  <c r="I87" i="12"/>
  <c r="I24" i="12"/>
  <c r="I135" i="12"/>
  <c r="I79" i="12"/>
  <c r="I71" i="12"/>
  <c r="I63" i="12"/>
  <c r="I23" i="12"/>
  <c r="I15" i="12"/>
  <c r="I7" i="12"/>
  <c r="I55" i="12"/>
  <c r="I31" i="12"/>
  <c r="I3" i="12"/>
  <c r="BU150" i="12"/>
  <c r="BU143" i="12"/>
  <c r="BU134" i="12"/>
  <c r="BU142" i="12"/>
  <c r="BU126" i="12"/>
  <c r="BU39" i="12"/>
  <c r="BU110" i="12"/>
  <c r="BU102" i="12"/>
  <c r="BU118" i="12"/>
  <c r="BU86" i="12"/>
  <c r="BU62" i="12"/>
  <c r="BU94" i="12"/>
  <c r="BU78" i="12"/>
  <c r="BU38" i="12"/>
  <c r="BU22" i="12"/>
  <c r="BU54" i="12"/>
  <c r="BU6" i="12"/>
  <c r="BU70" i="12"/>
  <c r="BU46" i="12"/>
  <c r="BU30" i="12"/>
  <c r="BU14" i="12"/>
  <c r="BU141" i="12"/>
  <c r="BU117" i="12"/>
  <c r="BU101" i="12"/>
  <c r="BU149" i="12"/>
  <c r="BU77" i="12"/>
  <c r="BU125" i="12"/>
  <c r="BU109" i="12"/>
  <c r="BU93" i="12"/>
  <c r="BU85" i="12"/>
  <c r="BU45" i="12"/>
  <c r="BU37" i="12"/>
  <c r="BU29" i="12"/>
  <c r="BU21" i="12"/>
  <c r="BU5" i="12"/>
  <c r="BU53" i="12"/>
  <c r="BU61" i="12"/>
  <c r="BU133" i="12"/>
  <c r="BU69" i="12"/>
  <c r="BU13" i="12"/>
  <c r="BU116" i="12"/>
  <c r="BU140" i="12"/>
  <c r="BU108" i="12"/>
  <c r="BU148" i="12"/>
  <c r="BU100" i="12"/>
  <c r="BU124" i="12"/>
  <c r="BU132" i="12"/>
  <c r="BU84" i="12"/>
  <c r="BU68" i="12"/>
  <c r="BU20" i="12"/>
  <c r="BU4" i="12"/>
  <c r="BU52" i="12"/>
  <c r="BU92" i="12"/>
  <c r="BU28" i="12"/>
  <c r="BU76" i="12"/>
  <c r="BU36" i="12"/>
  <c r="BU44" i="12"/>
  <c r="BU12" i="12"/>
  <c r="BU60" i="12"/>
  <c r="BU107" i="12"/>
  <c r="BU91" i="12"/>
  <c r="BU131" i="12"/>
  <c r="BU115" i="12"/>
  <c r="BU99" i="12"/>
  <c r="BU123" i="12"/>
  <c r="BU75" i="12"/>
  <c r="BU59" i="12"/>
  <c r="BU83" i="12"/>
  <c r="BU67" i="12"/>
  <c r="BU51" i="12"/>
  <c r="BU11" i="12"/>
  <c r="BU19" i="12"/>
  <c r="BU139" i="12"/>
  <c r="BU43" i="12"/>
  <c r="BU130" i="12"/>
  <c r="BU106" i="12"/>
  <c r="BU147" i="12"/>
  <c r="BU138" i="12"/>
  <c r="BU146" i="12"/>
  <c r="BU98" i="12"/>
  <c r="BU50" i="12"/>
  <c r="BU27" i="12"/>
  <c r="BU122" i="12"/>
  <c r="BU90" i="12"/>
  <c r="BU74" i="12"/>
  <c r="BU35" i="12"/>
  <c r="BU82" i="12"/>
  <c r="BU58" i="12"/>
  <c r="BU105" i="12"/>
  <c r="BU114" i="12"/>
  <c r="BU66" i="12"/>
  <c r="BU153" i="12"/>
  <c r="BU137" i="12"/>
  <c r="BU34" i="12"/>
  <c r="BU10" i="12"/>
  <c r="BU145" i="12"/>
  <c r="BU26" i="12"/>
  <c r="BU42" i="12"/>
  <c r="BU129" i="12"/>
  <c r="BU41" i="12"/>
  <c r="BU25" i="12"/>
  <c r="BU97" i="12"/>
  <c r="BU49" i="12"/>
  <c r="BU33" i="12"/>
  <c r="BU121" i="12"/>
  <c r="BU73" i="12"/>
  <c r="BU57" i="12"/>
  <c r="BU18" i="12"/>
  <c r="BU81" i="12"/>
  <c r="BU65" i="12"/>
  <c r="BU113" i="12"/>
  <c r="BU89" i="12"/>
  <c r="BU17" i="12"/>
  <c r="BU144" i="12"/>
  <c r="BU96" i="12"/>
  <c r="BU40" i="12"/>
  <c r="BU32" i="12"/>
  <c r="BU56" i="12"/>
  <c r="BU48" i="12"/>
  <c r="BU8" i="12"/>
  <c r="BU80" i="12"/>
  <c r="BU64" i="12"/>
  <c r="BU152" i="12"/>
  <c r="BU120" i="12"/>
  <c r="BU88" i="12"/>
  <c r="BU128" i="12"/>
  <c r="BU72" i="12"/>
  <c r="BU16" i="12"/>
  <c r="BU136" i="12"/>
  <c r="BU112" i="12"/>
  <c r="BU24" i="12"/>
  <c r="BU135" i="12"/>
  <c r="BU9" i="12"/>
  <c r="BU119" i="12"/>
  <c r="BU103" i="12"/>
  <c r="BU95" i="12"/>
  <c r="BU104" i="12"/>
  <c r="BU87" i="12"/>
  <c r="BU47" i="12"/>
  <c r="BU79" i="12"/>
  <c r="BU111" i="12"/>
  <c r="BU71" i="12"/>
  <c r="BU63" i="12"/>
  <c r="BU151" i="12"/>
  <c r="BU127" i="12"/>
  <c r="BU15" i="12"/>
  <c r="BU55" i="12"/>
  <c r="BU23" i="12"/>
  <c r="BU31" i="12"/>
  <c r="BU7" i="12"/>
  <c r="BU3" i="12"/>
  <c r="BF142" i="12"/>
  <c r="BF143" i="12"/>
  <c r="BF150" i="12"/>
  <c r="BF126" i="12"/>
  <c r="BF39" i="12"/>
  <c r="BF134" i="12"/>
  <c r="BF110" i="12"/>
  <c r="BF102" i="12"/>
  <c r="BF118" i="12"/>
  <c r="BF78" i="12"/>
  <c r="BF70" i="12"/>
  <c r="BF94" i="12"/>
  <c r="BF54" i="12"/>
  <c r="BF38" i="12"/>
  <c r="BF46" i="12"/>
  <c r="BF30" i="12"/>
  <c r="BF22" i="12"/>
  <c r="BF14" i="12"/>
  <c r="BF62" i="12"/>
  <c r="BF86" i="12"/>
  <c r="BF6" i="12"/>
  <c r="BF149" i="12"/>
  <c r="BF141" i="12"/>
  <c r="BF101" i="12"/>
  <c r="BF125" i="12"/>
  <c r="BF69" i="12"/>
  <c r="BF109" i="12"/>
  <c r="BF85" i="12"/>
  <c r="BF133" i="12"/>
  <c r="BF77" i="12"/>
  <c r="BF117" i="12"/>
  <c r="BF45" i="12"/>
  <c r="BF93" i="12"/>
  <c r="BF53" i="12"/>
  <c r="BF61" i="12"/>
  <c r="BF37" i="12"/>
  <c r="BF21" i="12"/>
  <c r="BF13" i="12"/>
  <c r="BF29" i="12"/>
  <c r="BF5" i="12"/>
  <c r="BF116" i="12"/>
  <c r="BF140" i="12"/>
  <c r="BF124" i="12"/>
  <c r="BF108" i="12"/>
  <c r="BF148" i="12"/>
  <c r="BF100" i="12"/>
  <c r="BF132" i="12"/>
  <c r="BF60" i="12"/>
  <c r="BF4" i="12"/>
  <c r="BF68" i="12"/>
  <c r="BF20" i="12"/>
  <c r="BF84" i="12"/>
  <c r="BF12" i="12"/>
  <c r="BF44" i="12"/>
  <c r="BF28" i="12"/>
  <c r="BF76" i="12"/>
  <c r="BF36" i="12"/>
  <c r="BF92" i="12"/>
  <c r="BF139" i="12"/>
  <c r="BF115" i="12"/>
  <c r="BF107" i="12"/>
  <c r="BF91" i="12"/>
  <c r="BF99" i="12"/>
  <c r="BF123" i="12"/>
  <c r="BF75" i="12"/>
  <c r="BF59" i="12"/>
  <c r="BF11" i="12"/>
  <c r="BF83" i="12"/>
  <c r="BF67" i="12"/>
  <c r="BF19" i="12"/>
  <c r="BF52" i="12"/>
  <c r="BF51" i="12"/>
  <c r="BF147" i="12"/>
  <c r="BF35" i="12"/>
  <c r="BF27" i="12"/>
  <c r="BF90" i="12"/>
  <c r="BF130" i="12"/>
  <c r="BF138" i="12"/>
  <c r="BF114" i="12"/>
  <c r="BF42" i="12"/>
  <c r="BF146" i="12"/>
  <c r="BF98" i="12"/>
  <c r="BF58" i="12"/>
  <c r="BF50" i="12"/>
  <c r="BF43" i="12"/>
  <c r="BF122" i="12"/>
  <c r="BF74" i="12"/>
  <c r="BF66" i="12"/>
  <c r="BF106" i="12"/>
  <c r="BF131" i="12"/>
  <c r="BF18" i="12"/>
  <c r="BF113" i="12"/>
  <c r="BF153" i="12"/>
  <c r="BF137" i="12"/>
  <c r="BF34" i="12"/>
  <c r="BF82" i="12"/>
  <c r="BF26" i="12"/>
  <c r="BF10" i="12"/>
  <c r="BF105" i="12"/>
  <c r="BF97" i="12"/>
  <c r="BF41" i="12"/>
  <c r="BF25" i="12"/>
  <c r="BF17" i="12"/>
  <c r="BF121" i="12"/>
  <c r="BF49" i="12"/>
  <c r="BF33" i="12"/>
  <c r="BF129" i="12"/>
  <c r="BF73" i="12"/>
  <c r="BF57" i="12"/>
  <c r="BF9" i="12"/>
  <c r="BF81" i="12"/>
  <c r="BF65" i="12"/>
  <c r="BF145" i="12"/>
  <c r="BF89" i="12"/>
  <c r="BF72" i="12"/>
  <c r="BF48" i="12"/>
  <c r="BF24" i="12"/>
  <c r="BF144" i="12"/>
  <c r="BF120" i="12"/>
  <c r="BF96" i="12"/>
  <c r="BF32" i="12"/>
  <c r="BF152" i="12"/>
  <c r="BF56" i="12"/>
  <c r="BF136" i="12"/>
  <c r="BF64" i="12"/>
  <c r="BF16" i="12"/>
  <c r="BF80" i="12"/>
  <c r="BF128" i="12"/>
  <c r="BF40" i="12"/>
  <c r="BF127" i="12"/>
  <c r="BF119" i="12"/>
  <c r="BF104" i="12"/>
  <c r="BF151" i="12"/>
  <c r="BF88" i="12"/>
  <c r="BF135" i="12"/>
  <c r="BF111" i="12"/>
  <c r="BF95" i="12"/>
  <c r="BF87" i="12"/>
  <c r="BF79" i="12"/>
  <c r="BF63" i="12"/>
  <c r="BF112" i="12"/>
  <c r="BF103" i="12"/>
  <c r="BF8" i="12"/>
  <c r="BF31" i="12"/>
  <c r="BF71" i="12"/>
  <c r="BF47" i="12"/>
  <c r="BF23" i="12"/>
  <c r="BF15" i="12"/>
  <c r="BF7" i="12"/>
  <c r="BF55" i="12"/>
  <c r="BF3" i="12"/>
  <c r="DR142" i="12"/>
  <c r="DR143" i="12"/>
  <c r="DR134" i="12"/>
  <c r="DR126" i="12"/>
  <c r="DR150" i="12"/>
  <c r="DR39" i="12"/>
  <c r="DR118" i="12"/>
  <c r="DR110" i="12"/>
  <c r="DR102" i="12"/>
  <c r="DR78" i="12"/>
  <c r="DR70" i="12"/>
  <c r="DR54" i="12"/>
  <c r="DR94" i="12"/>
  <c r="DR86" i="12"/>
  <c r="DR38" i="12"/>
  <c r="DR22" i="12"/>
  <c r="DR30" i="12"/>
  <c r="DR62" i="12"/>
  <c r="DR14" i="12"/>
  <c r="DR46" i="12"/>
  <c r="DR6" i="12"/>
  <c r="DR149" i="12"/>
  <c r="DR133" i="12"/>
  <c r="DR117" i="12"/>
  <c r="DR77" i="12"/>
  <c r="DR69" i="12"/>
  <c r="DR101" i="12"/>
  <c r="DR141" i="12"/>
  <c r="DR125" i="12"/>
  <c r="DR45" i="12"/>
  <c r="DR53" i="12"/>
  <c r="DR21" i="12"/>
  <c r="DR109" i="12"/>
  <c r="DR61" i="12"/>
  <c r="DR13" i="12"/>
  <c r="DR85" i="12"/>
  <c r="DR29" i="12"/>
  <c r="DR5" i="12"/>
  <c r="DR116" i="12"/>
  <c r="DR93" i="12"/>
  <c r="DR140" i="12"/>
  <c r="DR132" i="12"/>
  <c r="DR108" i="12"/>
  <c r="DR148" i="12"/>
  <c r="DR124" i="12"/>
  <c r="DR37" i="12"/>
  <c r="DR100" i="12"/>
  <c r="DR60" i="12"/>
  <c r="DR4" i="12"/>
  <c r="DR68" i="12"/>
  <c r="DR20" i="12"/>
  <c r="DR36" i="12"/>
  <c r="DR84" i="12"/>
  <c r="DR44" i="12"/>
  <c r="DR92" i="12"/>
  <c r="DR12" i="12"/>
  <c r="DR76" i="12"/>
  <c r="DR52" i="12"/>
  <c r="DR139" i="12"/>
  <c r="DR107" i="12"/>
  <c r="DR91" i="12"/>
  <c r="DR99" i="12"/>
  <c r="DR28" i="12"/>
  <c r="DR123" i="12"/>
  <c r="DR115" i="12"/>
  <c r="DR75" i="12"/>
  <c r="DR59" i="12"/>
  <c r="DR131" i="12"/>
  <c r="DR11" i="12"/>
  <c r="DR19" i="12"/>
  <c r="DR51" i="12"/>
  <c r="DR83" i="12"/>
  <c r="DR27" i="12"/>
  <c r="DR67" i="12"/>
  <c r="DR90" i="12"/>
  <c r="DR130" i="12"/>
  <c r="DR35" i="12"/>
  <c r="DR43" i="12"/>
  <c r="DR138" i="12"/>
  <c r="DR114" i="12"/>
  <c r="DR42" i="12"/>
  <c r="DR146" i="12"/>
  <c r="DR98" i="12"/>
  <c r="DR58" i="12"/>
  <c r="DR50" i="12"/>
  <c r="DR122" i="12"/>
  <c r="DR74" i="12"/>
  <c r="DR66" i="12"/>
  <c r="DR147" i="12"/>
  <c r="DR82" i="12"/>
  <c r="DR113" i="12"/>
  <c r="DR10" i="12"/>
  <c r="DR153" i="12"/>
  <c r="DR137" i="12"/>
  <c r="DR34" i="12"/>
  <c r="DR106" i="12"/>
  <c r="DR26" i="12"/>
  <c r="DR18" i="12"/>
  <c r="DR121" i="12"/>
  <c r="DR145" i="12"/>
  <c r="DR97" i="12"/>
  <c r="DR41" i="12"/>
  <c r="DR25" i="12"/>
  <c r="DR17" i="12"/>
  <c r="DR49" i="12"/>
  <c r="DR33" i="12"/>
  <c r="DR73" i="12"/>
  <c r="DR57" i="12"/>
  <c r="DR9" i="12"/>
  <c r="DR129" i="12"/>
  <c r="DR105" i="12"/>
  <c r="DR81" i="12"/>
  <c r="DR65" i="12"/>
  <c r="DR89" i="12"/>
  <c r="DR48" i="12"/>
  <c r="DR24" i="12"/>
  <c r="DR152" i="12"/>
  <c r="DR144" i="12"/>
  <c r="DR136" i="12"/>
  <c r="DR96" i="12"/>
  <c r="DR32" i="12"/>
  <c r="DR56" i="12"/>
  <c r="DR72" i="12"/>
  <c r="DR64" i="12"/>
  <c r="DR16" i="12"/>
  <c r="DR104" i="12"/>
  <c r="DR80" i="12"/>
  <c r="DR128" i="12"/>
  <c r="DR127" i="12"/>
  <c r="DR112" i="12"/>
  <c r="DR8" i="12"/>
  <c r="DR40" i="12"/>
  <c r="DR120" i="12"/>
  <c r="DR151" i="12"/>
  <c r="DR135" i="12"/>
  <c r="DR119" i="12"/>
  <c r="DR111" i="12"/>
  <c r="DR95" i="12"/>
  <c r="DR63" i="12"/>
  <c r="DR103" i="12"/>
  <c r="DR88" i="12"/>
  <c r="DR87" i="12"/>
  <c r="DR79" i="12"/>
  <c r="DR31" i="12"/>
  <c r="DR47" i="12"/>
  <c r="DR71" i="12"/>
  <c r="DR23" i="12"/>
  <c r="DR55" i="12"/>
  <c r="DR15" i="12"/>
  <c r="DR7" i="12"/>
  <c r="DR3" i="12"/>
  <c r="K150" i="12"/>
  <c r="K142" i="12"/>
  <c r="K39" i="12"/>
  <c r="K118" i="12"/>
  <c r="K134" i="12"/>
  <c r="K126" i="12"/>
  <c r="K143" i="12"/>
  <c r="K94" i="12"/>
  <c r="K102" i="12"/>
  <c r="K70" i="12"/>
  <c r="K62" i="12"/>
  <c r="K46" i="12"/>
  <c r="K30" i="12"/>
  <c r="K86" i="12"/>
  <c r="K54" i="12"/>
  <c r="K38" i="12"/>
  <c r="K110" i="12"/>
  <c r="K78" i="12"/>
  <c r="K22" i="12"/>
  <c r="K14" i="12"/>
  <c r="K6" i="12"/>
  <c r="K149" i="12"/>
  <c r="K125" i="12"/>
  <c r="K117" i="12"/>
  <c r="K109" i="12"/>
  <c r="K85" i="12"/>
  <c r="K101" i="12"/>
  <c r="K77" i="12"/>
  <c r="K61" i="12"/>
  <c r="K93" i="12"/>
  <c r="K53" i="12"/>
  <c r="K29" i="12"/>
  <c r="K5" i="12"/>
  <c r="K69" i="12"/>
  <c r="K21" i="12"/>
  <c r="K141" i="12"/>
  <c r="K133" i="12"/>
  <c r="K45" i="12"/>
  <c r="K37" i="12"/>
  <c r="K13" i="12"/>
  <c r="K148" i="12"/>
  <c r="K124" i="12"/>
  <c r="K132" i="12"/>
  <c r="K100" i="12"/>
  <c r="K116" i="12"/>
  <c r="K20" i="12"/>
  <c r="K140" i="12"/>
  <c r="K108" i="12"/>
  <c r="K44" i="12"/>
  <c r="K12" i="12"/>
  <c r="K92" i="12"/>
  <c r="K76" i="12"/>
  <c r="K52" i="12"/>
  <c r="K28" i="12"/>
  <c r="K84" i="12"/>
  <c r="K60" i="12"/>
  <c r="K4" i="12"/>
  <c r="K107" i="12"/>
  <c r="K91" i="12"/>
  <c r="K99" i="12"/>
  <c r="K68" i="12"/>
  <c r="K36" i="12"/>
  <c r="K123" i="12"/>
  <c r="K131" i="12"/>
  <c r="K35" i="12"/>
  <c r="K59" i="12"/>
  <c r="K51" i="12"/>
  <c r="K27" i="12"/>
  <c r="K67" i="12"/>
  <c r="K115" i="12"/>
  <c r="K83" i="12"/>
  <c r="K75" i="12"/>
  <c r="K139" i="12"/>
  <c r="K19" i="12"/>
  <c r="K11" i="12"/>
  <c r="K114" i="12"/>
  <c r="K90" i="12"/>
  <c r="K98" i="12"/>
  <c r="K58" i="12"/>
  <c r="K50" i="12"/>
  <c r="K147" i="12"/>
  <c r="K82" i="12"/>
  <c r="K146" i="12"/>
  <c r="K138" i="12"/>
  <c r="K130" i="12"/>
  <c r="K66" i="12"/>
  <c r="K113" i="12"/>
  <c r="K42" i="12"/>
  <c r="K153" i="12"/>
  <c r="K137" i="12"/>
  <c r="K121" i="12"/>
  <c r="K106" i="12"/>
  <c r="K34" i="12"/>
  <c r="K26" i="12"/>
  <c r="K10" i="12"/>
  <c r="K74" i="12"/>
  <c r="K18" i="12"/>
  <c r="K129" i="12"/>
  <c r="K73" i="12"/>
  <c r="K57" i="12"/>
  <c r="K9" i="12"/>
  <c r="K81" i="12"/>
  <c r="K65" i="12"/>
  <c r="K17" i="12"/>
  <c r="K145" i="12"/>
  <c r="K89" i="12"/>
  <c r="K43" i="12"/>
  <c r="K122" i="12"/>
  <c r="K97" i="12"/>
  <c r="K41" i="12"/>
  <c r="K25" i="12"/>
  <c r="K72" i="12"/>
  <c r="K64" i="12"/>
  <c r="K105" i="12"/>
  <c r="K49" i="12"/>
  <c r="K33" i="12"/>
  <c r="K120" i="12"/>
  <c r="K16" i="12"/>
  <c r="K112" i="12"/>
  <c r="K104" i="12"/>
  <c r="K40" i="12"/>
  <c r="K136" i="12"/>
  <c r="K48" i="12"/>
  <c r="K24" i="12"/>
  <c r="K151" i="12"/>
  <c r="K135" i="12"/>
  <c r="K111" i="12"/>
  <c r="K95" i="12"/>
  <c r="K144" i="12"/>
  <c r="K96" i="12"/>
  <c r="K80" i="12"/>
  <c r="K32" i="12"/>
  <c r="K8" i="12"/>
  <c r="K152" i="12"/>
  <c r="K56" i="12"/>
  <c r="K87" i="12"/>
  <c r="K71" i="12"/>
  <c r="K88" i="12"/>
  <c r="K47" i="12"/>
  <c r="K128" i="12"/>
  <c r="K127" i="12"/>
  <c r="K119" i="12"/>
  <c r="K79" i="12"/>
  <c r="K103" i="12"/>
  <c r="K63" i="12"/>
  <c r="K55" i="12"/>
  <c r="K23" i="12"/>
  <c r="K15" i="12"/>
  <c r="K7" i="12"/>
  <c r="K31" i="12"/>
  <c r="K3" i="12"/>
  <c r="BW150" i="12"/>
  <c r="BW142" i="12"/>
  <c r="BW118" i="12"/>
  <c r="BW143" i="12"/>
  <c r="BW39" i="12"/>
  <c r="BW134" i="12"/>
  <c r="BW126" i="12"/>
  <c r="BW94" i="12"/>
  <c r="BW102" i="12"/>
  <c r="BW110" i="12"/>
  <c r="BW62" i="12"/>
  <c r="BW22" i="12"/>
  <c r="BW78" i="12"/>
  <c r="BW86" i="12"/>
  <c r="BW46" i="12"/>
  <c r="BW30" i="12"/>
  <c r="BW70" i="12"/>
  <c r="BW38" i="12"/>
  <c r="BW54" i="12"/>
  <c r="BW14" i="12"/>
  <c r="BW6" i="12"/>
  <c r="BW125" i="12"/>
  <c r="BW133" i="12"/>
  <c r="BW141" i="12"/>
  <c r="BW117" i="12"/>
  <c r="BW109" i="12"/>
  <c r="BW85" i="12"/>
  <c r="BW101" i="12"/>
  <c r="BW77" i="12"/>
  <c r="BW93" i="12"/>
  <c r="BW61" i="12"/>
  <c r="BW21" i="12"/>
  <c r="BW69" i="12"/>
  <c r="BW37" i="12"/>
  <c r="BW53" i="12"/>
  <c r="BW45" i="12"/>
  <c r="BW149" i="12"/>
  <c r="BW29" i="12"/>
  <c r="BW5" i="12"/>
  <c r="BW13" i="12"/>
  <c r="BW148" i="12"/>
  <c r="BW124" i="12"/>
  <c r="BW132" i="12"/>
  <c r="BW116" i="12"/>
  <c r="BW100" i="12"/>
  <c r="BW44" i="12"/>
  <c r="BW36" i="12"/>
  <c r="BW12" i="12"/>
  <c r="BW4" i="12"/>
  <c r="BW140" i="12"/>
  <c r="BW108" i="12"/>
  <c r="BW92" i="12"/>
  <c r="BW76" i="12"/>
  <c r="BW52" i="12"/>
  <c r="BW28" i="12"/>
  <c r="BW20" i="12"/>
  <c r="BW84" i="12"/>
  <c r="BW60" i="12"/>
  <c r="BW68" i="12"/>
  <c r="BW107" i="12"/>
  <c r="BW91" i="12"/>
  <c r="BW99" i="12"/>
  <c r="BW51" i="12"/>
  <c r="BW123" i="12"/>
  <c r="BW131" i="12"/>
  <c r="BW67" i="12"/>
  <c r="BW139" i="12"/>
  <c r="BW83" i="12"/>
  <c r="BW27" i="12"/>
  <c r="BW75" i="12"/>
  <c r="BW115" i="12"/>
  <c r="BW59" i="12"/>
  <c r="BW19" i="12"/>
  <c r="BW11" i="12"/>
  <c r="BW35" i="12"/>
  <c r="BW130" i="12"/>
  <c r="BW114" i="12"/>
  <c r="BW90" i="12"/>
  <c r="BW98" i="12"/>
  <c r="BW58" i="12"/>
  <c r="BW50" i="12"/>
  <c r="BW82" i="12"/>
  <c r="BW43" i="12"/>
  <c r="BW146" i="12"/>
  <c r="BW138" i="12"/>
  <c r="BW113" i="12"/>
  <c r="BW153" i="12"/>
  <c r="BW137" i="12"/>
  <c r="BW122" i="12"/>
  <c r="BW34" i="12"/>
  <c r="BW147" i="12"/>
  <c r="BW66" i="12"/>
  <c r="BW26" i="12"/>
  <c r="BW10" i="12"/>
  <c r="BW18" i="12"/>
  <c r="BW106" i="12"/>
  <c r="BW42" i="12"/>
  <c r="BW129" i="12"/>
  <c r="BW73" i="12"/>
  <c r="BW57" i="12"/>
  <c r="BW9" i="12"/>
  <c r="BW105" i="12"/>
  <c r="BW81" i="12"/>
  <c r="BW65" i="12"/>
  <c r="BW89" i="12"/>
  <c r="BW121" i="12"/>
  <c r="BW17" i="12"/>
  <c r="BW145" i="12"/>
  <c r="BW97" i="12"/>
  <c r="BW41" i="12"/>
  <c r="BW25" i="12"/>
  <c r="BW72" i="12"/>
  <c r="BW64" i="12"/>
  <c r="BW74" i="12"/>
  <c r="BW120" i="12"/>
  <c r="BW49" i="12"/>
  <c r="BW33" i="12"/>
  <c r="BW152" i="12"/>
  <c r="BW136" i="12"/>
  <c r="BW112" i="12"/>
  <c r="BW104" i="12"/>
  <c r="BW40" i="12"/>
  <c r="BW48" i="12"/>
  <c r="BW24" i="12"/>
  <c r="BW128" i="12"/>
  <c r="BW88" i="12"/>
  <c r="BW151" i="12"/>
  <c r="BW135" i="12"/>
  <c r="BW111" i="12"/>
  <c r="BW95" i="12"/>
  <c r="BW144" i="12"/>
  <c r="BW96" i="12"/>
  <c r="BW80" i="12"/>
  <c r="BW87" i="12"/>
  <c r="BW71" i="12"/>
  <c r="BW8" i="12"/>
  <c r="BW32" i="12"/>
  <c r="BW79" i="12"/>
  <c r="BW47" i="12"/>
  <c r="BW103" i="12"/>
  <c r="BW16" i="12"/>
  <c r="BW63" i="12"/>
  <c r="BW127" i="12"/>
  <c r="BW119" i="12"/>
  <c r="BW56" i="12"/>
  <c r="BW15" i="12"/>
  <c r="BW7" i="12"/>
  <c r="BW55" i="12"/>
  <c r="BW31" i="12"/>
  <c r="BW23" i="12"/>
  <c r="BW3" i="12"/>
  <c r="BH150" i="12"/>
  <c r="BH39" i="12"/>
  <c r="BH134" i="12"/>
  <c r="BH143" i="12"/>
  <c r="BH142" i="12"/>
  <c r="BH126" i="12"/>
  <c r="BH94" i="12"/>
  <c r="BH102" i="12"/>
  <c r="BH110" i="12"/>
  <c r="BH86" i="12"/>
  <c r="BH118" i="12"/>
  <c r="BH54" i="12"/>
  <c r="BH78" i="12"/>
  <c r="BH70" i="12"/>
  <c r="BH46" i="12"/>
  <c r="BH30" i="12"/>
  <c r="BH6" i="12"/>
  <c r="BH22" i="12"/>
  <c r="BH62" i="12"/>
  <c r="BH38" i="12"/>
  <c r="BH14" i="12"/>
  <c r="BH133" i="12"/>
  <c r="BH141" i="12"/>
  <c r="BH125" i="12"/>
  <c r="BH109" i="12"/>
  <c r="BH117" i="12"/>
  <c r="BH61" i="12"/>
  <c r="BH69" i="12"/>
  <c r="BH149" i="12"/>
  <c r="BH37" i="12"/>
  <c r="BH85" i="12"/>
  <c r="BH101" i="12"/>
  <c r="BH77" i="12"/>
  <c r="BH53" i="12"/>
  <c r="BH29" i="12"/>
  <c r="BH5" i="12"/>
  <c r="BH13" i="12"/>
  <c r="BH93" i="12"/>
  <c r="BH45" i="12"/>
  <c r="BH148" i="12"/>
  <c r="BH124" i="12"/>
  <c r="BH132" i="12"/>
  <c r="BH116" i="12"/>
  <c r="BH21" i="12"/>
  <c r="BH44" i="12"/>
  <c r="BH12" i="12"/>
  <c r="BH76" i="12"/>
  <c r="BH52" i="12"/>
  <c r="BH28" i="12"/>
  <c r="BH4" i="12"/>
  <c r="BH84" i="12"/>
  <c r="BH20" i="12"/>
  <c r="BH140" i="12"/>
  <c r="BH108" i="12"/>
  <c r="BH92" i="12"/>
  <c r="BH60" i="12"/>
  <c r="BH100" i="12"/>
  <c r="BH36" i="12"/>
  <c r="BH107" i="12"/>
  <c r="BH99" i="12"/>
  <c r="BH91" i="12"/>
  <c r="BH83" i="12"/>
  <c r="BH68" i="12"/>
  <c r="BH131" i="12"/>
  <c r="BH123" i="12"/>
  <c r="BH59" i="12"/>
  <c r="BH115" i="12"/>
  <c r="BH67" i="12"/>
  <c r="BH27" i="12"/>
  <c r="BH51" i="12"/>
  <c r="BH43" i="12"/>
  <c r="BH35" i="12"/>
  <c r="BH139" i="12"/>
  <c r="BH19" i="12"/>
  <c r="BH11" i="12"/>
  <c r="BH75" i="12"/>
  <c r="BH147" i="12"/>
  <c r="BH106" i="12"/>
  <c r="BH98" i="12"/>
  <c r="BH58" i="12"/>
  <c r="BH50" i="12"/>
  <c r="BH90" i="12"/>
  <c r="BH82" i="12"/>
  <c r="BH146" i="12"/>
  <c r="BH130" i="12"/>
  <c r="BH138" i="12"/>
  <c r="BH122" i="12"/>
  <c r="BH113" i="12"/>
  <c r="BH66" i="12"/>
  <c r="BH42" i="12"/>
  <c r="BH34" i="12"/>
  <c r="BH137" i="12"/>
  <c r="BH26" i="12"/>
  <c r="BH10" i="12"/>
  <c r="BH18" i="12"/>
  <c r="BH74" i="12"/>
  <c r="BH114" i="12"/>
  <c r="BH129" i="12"/>
  <c r="BH73" i="12"/>
  <c r="BH17" i="12"/>
  <c r="BH81" i="12"/>
  <c r="BH121" i="12"/>
  <c r="BH105" i="12"/>
  <c r="BH89" i="12"/>
  <c r="BH145" i="12"/>
  <c r="BH153" i="12"/>
  <c r="BH97" i="12"/>
  <c r="BH9" i="12"/>
  <c r="BH57" i="12"/>
  <c r="BH41" i="12"/>
  <c r="BH25" i="12"/>
  <c r="BH96" i="12"/>
  <c r="BH64" i="12"/>
  <c r="BH128" i="12"/>
  <c r="BH120" i="12"/>
  <c r="BH112" i="12"/>
  <c r="BH40" i="12"/>
  <c r="BH49" i="12"/>
  <c r="BH33" i="12"/>
  <c r="BH152" i="12"/>
  <c r="BH104" i="12"/>
  <c r="BH48" i="12"/>
  <c r="BH24" i="12"/>
  <c r="BH144" i="12"/>
  <c r="BH80" i="12"/>
  <c r="BH72" i="12"/>
  <c r="BH119" i="12"/>
  <c r="BH56" i="12"/>
  <c r="BH151" i="12"/>
  <c r="BH127" i="12"/>
  <c r="BH111" i="12"/>
  <c r="BH95" i="12"/>
  <c r="BH136" i="12"/>
  <c r="BH88" i="12"/>
  <c r="BH32" i="12"/>
  <c r="BH16" i="12"/>
  <c r="BH8" i="12"/>
  <c r="BH65" i="12"/>
  <c r="BH135" i="12"/>
  <c r="BH87" i="12"/>
  <c r="BH71" i="12"/>
  <c r="BH103" i="12"/>
  <c r="BH55" i="12"/>
  <c r="BH79" i="12"/>
  <c r="BH63" i="12"/>
  <c r="BH31" i="12"/>
  <c r="BH15" i="12"/>
  <c r="BH47" i="12"/>
  <c r="BH7" i="12"/>
  <c r="BH23" i="12"/>
  <c r="BH3" i="12"/>
  <c r="DT150" i="12"/>
  <c r="DT39" i="12"/>
  <c r="DT126" i="12"/>
  <c r="DT134" i="12"/>
  <c r="DT94" i="12"/>
  <c r="DT102" i="12"/>
  <c r="DT143" i="12"/>
  <c r="DT142" i="12"/>
  <c r="DT118" i="12"/>
  <c r="DT78" i="12"/>
  <c r="DT86" i="12"/>
  <c r="DT46" i="12"/>
  <c r="DT30" i="12"/>
  <c r="DT110" i="12"/>
  <c r="DT14" i="12"/>
  <c r="DT70" i="12"/>
  <c r="DT54" i="12"/>
  <c r="DT62" i="12"/>
  <c r="DT38" i="12"/>
  <c r="DT22" i="12"/>
  <c r="DT6" i="12"/>
  <c r="DT125" i="12"/>
  <c r="DT141" i="12"/>
  <c r="DT133" i="12"/>
  <c r="DT61" i="12"/>
  <c r="DT85" i="12"/>
  <c r="DT69" i="12"/>
  <c r="DT101" i="12"/>
  <c r="DT37" i="12"/>
  <c r="DT109" i="12"/>
  <c r="DT93" i="12"/>
  <c r="DT77" i="12"/>
  <c r="DT29" i="12"/>
  <c r="DT5" i="12"/>
  <c r="DT45" i="12"/>
  <c r="DT21" i="12"/>
  <c r="DT117" i="12"/>
  <c r="DT53" i="12"/>
  <c r="DT13" i="12"/>
  <c r="DT149" i="12"/>
  <c r="DT148" i="12"/>
  <c r="DT124" i="12"/>
  <c r="DT100" i="12"/>
  <c r="DT116" i="12"/>
  <c r="DT132" i="12"/>
  <c r="DT44" i="12"/>
  <c r="DT12" i="12"/>
  <c r="DT76" i="12"/>
  <c r="DT52" i="12"/>
  <c r="DT28" i="12"/>
  <c r="DT4" i="12"/>
  <c r="DT84" i="12"/>
  <c r="DT20" i="12"/>
  <c r="DT60" i="12"/>
  <c r="DT36" i="12"/>
  <c r="DT140" i="12"/>
  <c r="DT92" i="12"/>
  <c r="DT131" i="12"/>
  <c r="DT107" i="12"/>
  <c r="DT91" i="12"/>
  <c r="DT83" i="12"/>
  <c r="DT99" i="12"/>
  <c r="DT68" i="12"/>
  <c r="DT108" i="12"/>
  <c r="DT123" i="12"/>
  <c r="DT11" i="12"/>
  <c r="DT51" i="12"/>
  <c r="DT27" i="12"/>
  <c r="DT35" i="12"/>
  <c r="DT115" i="12"/>
  <c r="DT75" i="12"/>
  <c r="DT59" i="12"/>
  <c r="DT43" i="12"/>
  <c r="DT139" i="12"/>
  <c r="DT67" i="12"/>
  <c r="DT114" i="12"/>
  <c r="DT19" i="12"/>
  <c r="DT98" i="12"/>
  <c r="DT58" i="12"/>
  <c r="DT50" i="12"/>
  <c r="DT146" i="12"/>
  <c r="DT90" i="12"/>
  <c r="DT82" i="12"/>
  <c r="DT106" i="12"/>
  <c r="DT130" i="12"/>
  <c r="DT74" i="12"/>
  <c r="DT42" i="12"/>
  <c r="DT113" i="12"/>
  <c r="DT34" i="12"/>
  <c r="DT137" i="12"/>
  <c r="DT138" i="12"/>
  <c r="DT122" i="12"/>
  <c r="DT26" i="12"/>
  <c r="DT10" i="12"/>
  <c r="DT66" i="12"/>
  <c r="DT18" i="12"/>
  <c r="DT147" i="12"/>
  <c r="DT129" i="12"/>
  <c r="DT73" i="12"/>
  <c r="DT81" i="12"/>
  <c r="DT89" i="12"/>
  <c r="DT17" i="12"/>
  <c r="DT97" i="12"/>
  <c r="DT145" i="12"/>
  <c r="DT121" i="12"/>
  <c r="DT105" i="12"/>
  <c r="DT57" i="12"/>
  <c r="DT41" i="12"/>
  <c r="DT25" i="12"/>
  <c r="DT9" i="12"/>
  <c r="DT152" i="12"/>
  <c r="DT64" i="12"/>
  <c r="DT104" i="12"/>
  <c r="DT96" i="12"/>
  <c r="DT72" i="12"/>
  <c r="DT120" i="12"/>
  <c r="DT153" i="12"/>
  <c r="DT128" i="12"/>
  <c r="DT112" i="12"/>
  <c r="DT40" i="12"/>
  <c r="DT136" i="12"/>
  <c r="DT48" i="12"/>
  <c r="DT24" i="12"/>
  <c r="DT32" i="12"/>
  <c r="DT16" i="12"/>
  <c r="DT8" i="12"/>
  <c r="DT119" i="12"/>
  <c r="DT49" i="12"/>
  <c r="DT111" i="12"/>
  <c r="DT95" i="12"/>
  <c r="DT33" i="12"/>
  <c r="DT144" i="12"/>
  <c r="DT80" i="12"/>
  <c r="DT56" i="12"/>
  <c r="DT71" i="12"/>
  <c r="DT88" i="12"/>
  <c r="DT135" i="12"/>
  <c r="DT103" i="12"/>
  <c r="DT87" i="12"/>
  <c r="DT55" i="12"/>
  <c r="DT65" i="12"/>
  <c r="DT151" i="12"/>
  <c r="DT127" i="12"/>
  <c r="DT79" i="12"/>
  <c r="DT47" i="12"/>
  <c r="DT63" i="12"/>
  <c r="DT7" i="12"/>
  <c r="DT15" i="12"/>
  <c r="DT31" i="12"/>
  <c r="DT23" i="12"/>
  <c r="DT3" i="12"/>
  <c r="AS150" i="12"/>
  <c r="AS39" i="12"/>
  <c r="AS143" i="12"/>
  <c r="AS142" i="12"/>
  <c r="AS126" i="12"/>
  <c r="AS94" i="12"/>
  <c r="AS102" i="12"/>
  <c r="AS118" i="12"/>
  <c r="AS134" i="12"/>
  <c r="AS110" i="12"/>
  <c r="AS46" i="12"/>
  <c r="AS86" i="12"/>
  <c r="AS54" i="12"/>
  <c r="AS70" i="12"/>
  <c r="AS62" i="12"/>
  <c r="AS38" i="12"/>
  <c r="AS78" i="12"/>
  <c r="AS6" i="12"/>
  <c r="AS22" i="12"/>
  <c r="AS14" i="12"/>
  <c r="AS30" i="12"/>
  <c r="AS141" i="12"/>
  <c r="AS125" i="12"/>
  <c r="AS85" i="12"/>
  <c r="AS101" i="12"/>
  <c r="AS61" i="12"/>
  <c r="AS109" i="12"/>
  <c r="AS93" i="12"/>
  <c r="AS69" i="12"/>
  <c r="AS149" i="12"/>
  <c r="AS117" i="12"/>
  <c r="AS77" i="12"/>
  <c r="AS37" i="12"/>
  <c r="AS5" i="12"/>
  <c r="AS133" i="12"/>
  <c r="AS53" i="12"/>
  <c r="AS21" i="12"/>
  <c r="AS29" i="12"/>
  <c r="AS13" i="12"/>
  <c r="AS148" i="12"/>
  <c r="AS124" i="12"/>
  <c r="AS116" i="12"/>
  <c r="AS45" i="12"/>
  <c r="AS132" i="12"/>
  <c r="AS100" i="12"/>
  <c r="AS36" i="12"/>
  <c r="AS68" i="12"/>
  <c r="AS44" i="12"/>
  <c r="AS12" i="12"/>
  <c r="AS76" i="12"/>
  <c r="AS52" i="12"/>
  <c r="AS28" i="12"/>
  <c r="AS4" i="12"/>
  <c r="AS92" i="12"/>
  <c r="AS84" i="12"/>
  <c r="AS20" i="12"/>
  <c r="AS60" i="12"/>
  <c r="AS108" i="12"/>
  <c r="AS140" i="12"/>
  <c r="AS123" i="12"/>
  <c r="AS107" i="12"/>
  <c r="AS91" i="12"/>
  <c r="AS75" i="12"/>
  <c r="AS83" i="12"/>
  <c r="AS131" i="12"/>
  <c r="AS139" i="12"/>
  <c r="AS27" i="12"/>
  <c r="AS67" i="12"/>
  <c r="AS35" i="12"/>
  <c r="AS11" i="12"/>
  <c r="AS115" i="12"/>
  <c r="AS51" i="12"/>
  <c r="AS43" i="12"/>
  <c r="AS59" i="12"/>
  <c r="AS19" i="12"/>
  <c r="AS146" i="12"/>
  <c r="AS98" i="12"/>
  <c r="AS58" i="12"/>
  <c r="AS122" i="12"/>
  <c r="AS147" i="12"/>
  <c r="AS130" i="12"/>
  <c r="AS82" i="12"/>
  <c r="AS99" i="12"/>
  <c r="AS106" i="12"/>
  <c r="AS113" i="12"/>
  <c r="AS26" i="12"/>
  <c r="AS50" i="12"/>
  <c r="AS74" i="12"/>
  <c r="AS34" i="12"/>
  <c r="AS10" i="12"/>
  <c r="AS138" i="12"/>
  <c r="AS114" i="12"/>
  <c r="AS18" i="12"/>
  <c r="AS153" i="12"/>
  <c r="AS121" i="12"/>
  <c r="AS90" i="12"/>
  <c r="AS129" i="12"/>
  <c r="AS73" i="12"/>
  <c r="AS137" i="12"/>
  <c r="AS81" i="12"/>
  <c r="AS145" i="12"/>
  <c r="AS105" i="12"/>
  <c r="AS89" i="12"/>
  <c r="AS66" i="12"/>
  <c r="AS97" i="12"/>
  <c r="AS42" i="12"/>
  <c r="AS57" i="12"/>
  <c r="AS41" i="12"/>
  <c r="AS25" i="12"/>
  <c r="AS9" i="12"/>
  <c r="AS65" i="12"/>
  <c r="AS72" i="12"/>
  <c r="AS64" i="12"/>
  <c r="AS136" i="12"/>
  <c r="AS128" i="12"/>
  <c r="AS16" i="12"/>
  <c r="AS120" i="12"/>
  <c r="AS152" i="12"/>
  <c r="AS112" i="12"/>
  <c r="AS96" i="12"/>
  <c r="AS40" i="12"/>
  <c r="AS104" i="12"/>
  <c r="AS48" i="12"/>
  <c r="AS24" i="12"/>
  <c r="AS88" i="12"/>
  <c r="AS49" i="12"/>
  <c r="AS17" i="12"/>
  <c r="AS32" i="12"/>
  <c r="AS8" i="12"/>
  <c r="AS151" i="12"/>
  <c r="AS127" i="12"/>
  <c r="AS111" i="12"/>
  <c r="AS95" i="12"/>
  <c r="AS79" i="12"/>
  <c r="AS33" i="12"/>
  <c r="AS144" i="12"/>
  <c r="AS80" i="12"/>
  <c r="AS71" i="12"/>
  <c r="AS56" i="12"/>
  <c r="AS119" i="12"/>
  <c r="AS87" i="12"/>
  <c r="AS103" i="12"/>
  <c r="AS135" i="12"/>
  <c r="AS55" i="12"/>
  <c r="AS15" i="12"/>
  <c r="AS7" i="12"/>
  <c r="AS31" i="12"/>
  <c r="AS63" i="12"/>
  <c r="AS47" i="12"/>
  <c r="AS23" i="12"/>
  <c r="AS3" i="12"/>
  <c r="DE150" i="12"/>
  <c r="DE39" i="12"/>
  <c r="DE134" i="12"/>
  <c r="DE126" i="12"/>
  <c r="DE94" i="12"/>
  <c r="DE102" i="12"/>
  <c r="DE143" i="12"/>
  <c r="DE142" i="12"/>
  <c r="DE118" i="12"/>
  <c r="DE110" i="12"/>
  <c r="DE78" i="12"/>
  <c r="DE22" i="12"/>
  <c r="DE46" i="12"/>
  <c r="DE62" i="12"/>
  <c r="DE38" i="12"/>
  <c r="DE86" i="12"/>
  <c r="DE54" i="12"/>
  <c r="DE30" i="12"/>
  <c r="DE14" i="12"/>
  <c r="DE70" i="12"/>
  <c r="DE6" i="12"/>
  <c r="DE141" i="12"/>
  <c r="DE133" i="12"/>
  <c r="DE149" i="12"/>
  <c r="DE101" i="12"/>
  <c r="DE117" i="12"/>
  <c r="DE109" i="12"/>
  <c r="DE93" i="12"/>
  <c r="DE61" i="12"/>
  <c r="DE69" i="12"/>
  <c r="DE125" i="12"/>
  <c r="DE77" i="12"/>
  <c r="DE85" i="12"/>
  <c r="DE37" i="12"/>
  <c r="DE21" i="12"/>
  <c r="DE45" i="12"/>
  <c r="DE29" i="12"/>
  <c r="DE13" i="12"/>
  <c r="DE5" i="12"/>
  <c r="DE53" i="12"/>
  <c r="DE148" i="12"/>
  <c r="DE124" i="12"/>
  <c r="DE116" i="12"/>
  <c r="DE132" i="12"/>
  <c r="DE100" i="12"/>
  <c r="DE140" i="12"/>
  <c r="DE108" i="12"/>
  <c r="DE92" i="12"/>
  <c r="DE44" i="12"/>
  <c r="DE12" i="12"/>
  <c r="DE76" i="12"/>
  <c r="DE68" i="12"/>
  <c r="DE52" i="12"/>
  <c r="DE28" i="12"/>
  <c r="DE4" i="12"/>
  <c r="DE84" i="12"/>
  <c r="DE60" i="12"/>
  <c r="DE36" i="12"/>
  <c r="DE20" i="12"/>
  <c r="DE131" i="12"/>
  <c r="DE123" i="12"/>
  <c r="DE107" i="12"/>
  <c r="DE91" i="12"/>
  <c r="DE75" i="12"/>
  <c r="DE83" i="12"/>
  <c r="DE115" i="12"/>
  <c r="DE99" i="12"/>
  <c r="DE67" i="12"/>
  <c r="DE19" i="12"/>
  <c r="DE35" i="12"/>
  <c r="DE27" i="12"/>
  <c r="DE139" i="12"/>
  <c r="DE59" i="12"/>
  <c r="DE11" i="12"/>
  <c r="DE43" i="12"/>
  <c r="DE51" i="12"/>
  <c r="DE147" i="12"/>
  <c r="DE146" i="12"/>
  <c r="DE106" i="12"/>
  <c r="DE98" i="12"/>
  <c r="DE58" i="12"/>
  <c r="DE122" i="12"/>
  <c r="DE130" i="12"/>
  <c r="DE82" i="12"/>
  <c r="DE137" i="12"/>
  <c r="DE113" i="12"/>
  <c r="DE26" i="12"/>
  <c r="DE66" i="12"/>
  <c r="DE34" i="12"/>
  <c r="DE50" i="12"/>
  <c r="DE10" i="12"/>
  <c r="DE90" i="12"/>
  <c r="DE18" i="12"/>
  <c r="DE153" i="12"/>
  <c r="DE138" i="12"/>
  <c r="DE74" i="12"/>
  <c r="DE42" i="12"/>
  <c r="DE145" i="12"/>
  <c r="DE129" i="12"/>
  <c r="DE73" i="12"/>
  <c r="DE81" i="12"/>
  <c r="DE114" i="12"/>
  <c r="DE89" i="12"/>
  <c r="DE121" i="12"/>
  <c r="DE97" i="12"/>
  <c r="DE105" i="12"/>
  <c r="DE57" i="12"/>
  <c r="DE41" i="12"/>
  <c r="DE25" i="12"/>
  <c r="DE9" i="12"/>
  <c r="DE49" i="12"/>
  <c r="DE33" i="12"/>
  <c r="DE17" i="12"/>
  <c r="DE64" i="12"/>
  <c r="DE65" i="12"/>
  <c r="DE136" i="12"/>
  <c r="DE128" i="12"/>
  <c r="DE120" i="12"/>
  <c r="DE72" i="12"/>
  <c r="DE112" i="12"/>
  <c r="DE96" i="12"/>
  <c r="DE40" i="12"/>
  <c r="DE16" i="12"/>
  <c r="DE152" i="12"/>
  <c r="DE104" i="12"/>
  <c r="DE48" i="12"/>
  <c r="DE24" i="12"/>
  <c r="DE144" i="12"/>
  <c r="DE80" i="12"/>
  <c r="DE56" i="12"/>
  <c r="DE135" i="12"/>
  <c r="DE88" i="12"/>
  <c r="DE127" i="12"/>
  <c r="DE119" i="12"/>
  <c r="DE111" i="12"/>
  <c r="DE95" i="12"/>
  <c r="DE79" i="12"/>
  <c r="DE32" i="12"/>
  <c r="DE8" i="12"/>
  <c r="DE71" i="12"/>
  <c r="DE103" i="12"/>
  <c r="DE87" i="12"/>
  <c r="DE151" i="12"/>
  <c r="DE63" i="12"/>
  <c r="DE55" i="12"/>
  <c r="DE31" i="12"/>
  <c r="DE7" i="12"/>
  <c r="DE47" i="12"/>
  <c r="DE15" i="12"/>
  <c r="DE23" i="12"/>
  <c r="DE3" i="12"/>
  <c r="AD39" i="12"/>
  <c r="AD150" i="12"/>
  <c r="AD126" i="12"/>
  <c r="AD143" i="12"/>
  <c r="AD142" i="12"/>
  <c r="AD134" i="12"/>
  <c r="AD94" i="12"/>
  <c r="AD102" i="12"/>
  <c r="AD118" i="12"/>
  <c r="AD110" i="12"/>
  <c r="AD54" i="12"/>
  <c r="AD70" i="12"/>
  <c r="AD38" i="12"/>
  <c r="AD22" i="12"/>
  <c r="AD78" i="12"/>
  <c r="AD62" i="12"/>
  <c r="AD14" i="12"/>
  <c r="AD46" i="12"/>
  <c r="AD6" i="12"/>
  <c r="AD30" i="12"/>
  <c r="AD86" i="12"/>
  <c r="AD141" i="12"/>
  <c r="AD149" i="12"/>
  <c r="AD133" i="12"/>
  <c r="AD117" i="12"/>
  <c r="AD61" i="12"/>
  <c r="AD69" i="12"/>
  <c r="AD77" i="12"/>
  <c r="AD5" i="12"/>
  <c r="AD85" i="12"/>
  <c r="AD101" i="12"/>
  <c r="AD125" i="12"/>
  <c r="AD93" i="12"/>
  <c r="AD45" i="12"/>
  <c r="AD109" i="12"/>
  <c r="AD37" i="12"/>
  <c r="AD29" i="12"/>
  <c r="AD13" i="12"/>
  <c r="AD53" i="12"/>
  <c r="AD21" i="12"/>
  <c r="AD148" i="12"/>
  <c r="AD124" i="12"/>
  <c r="AD132" i="12"/>
  <c r="AD108" i="12"/>
  <c r="AD116" i="12"/>
  <c r="AD100" i="12"/>
  <c r="AD12" i="12"/>
  <c r="AD140" i="12"/>
  <c r="AD20" i="12"/>
  <c r="AD44" i="12"/>
  <c r="AD76" i="12"/>
  <c r="AD60" i="12"/>
  <c r="AD52" i="12"/>
  <c r="AD28" i="12"/>
  <c r="AD4" i="12"/>
  <c r="AD84" i="12"/>
  <c r="AD68" i="12"/>
  <c r="AD92" i="12"/>
  <c r="AD36" i="12"/>
  <c r="AD123" i="12"/>
  <c r="AD107" i="12"/>
  <c r="AD75" i="12"/>
  <c r="AD91" i="12"/>
  <c r="AD83" i="12"/>
  <c r="AD99" i="12"/>
  <c r="AD131" i="12"/>
  <c r="AD35" i="12"/>
  <c r="AD59" i="12"/>
  <c r="AD115" i="12"/>
  <c r="AD27" i="12"/>
  <c r="AD51" i="12"/>
  <c r="AD11" i="12"/>
  <c r="AD19" i="12"/>
  <c r="AD43" i="12"/>
  <c r="AD67" i="12"/>
  <c r="AD139" i="12"/>
  <c r="AD98" i="12"/>
  <c r="AD58" i="12"/>
  <c r="AD106" i="12"/>
  <c r="AD74" i="12"/>
  <c r="AD147" i="12"/>
  <c r="AD138" i="12"/>
  <c r="AD130" i="12"/>
  <c r="AD50" i="12"/>
  <c r="AD42" i="12"/>
  <c r="AD145" i="12"/>
  <c r="AD26" i="12"/>
  <c r="AD122" i="12"/>
  <c r="AD114" i="12"/>
  <c r="AD34" i="12"/>
  <c r="AD146" i="12"/>
  <c r="AD90" i="12"/>
  <c r="AD10" i="12"/>
  <c r="AD18" i="12"/>
  <c r="AD66" i="12"/>
  <c r="AD82" i="12"/>
  <c r="AD129" i="12"/>
  <c r="AD113" i="12"/>
  <c r="AD73" i="12"/>
  <c r="AD153" i="12"/>
  <c r="AD137" i="12"/>
  <c r="AD121" i="12"/>
  <c r="AD81" i="12"/>
  <c r="AD105" i="12"/>
  <c r="AD89" i="12"/>
  <c r="AD97" i="12"/>
  <c r="AD57" i="12"/>
  <c r="AD41" i="12"/>
  <c r="AD25" i="12"/>
  <c r="AD9" i="12"/>
  <c r="AD152" i="12"/>
  <c r="AD120" i="12"/>
  <c r="AD49" i="12"/>
  <c r="AD33" i="12"/>
  <c r="AD17" i="12"/>
  <c r="AD128" i="12"/>
  <c r="AD65" i="12"/>
  <c r="AD136" i="12"/>
  <c r="AD104" i="12"/>
  <c r="AD112" i="12"/>
  <c r="AD96" i="12"/>
  <c r="AD40" i="12"/>
  <c r="AD16" i="12"/>
  <c r="AD56" i="12"/>
  <c r="AD48" i="12"/>
  <c r="AD24" i="12"/>
  <c r="AD64" i="12"/>
  <c r="AD103" i="12"/>
  <c r="AD32" i="12"/>
  <c r="AD144" i="12"/>
  <c r="AD80" i="12"/>
  <c r="AD119" i="12"/>
  <c r="AD72" i="12"/>
  <c r="AD127" i="12"/>
  <c r="AD111" i="12"/>
  <c r="AD79" i="12"/>
  <c r="AD88" i="12"/>
  <c r="AD8" i="12"/>
  <c r="AD151" i="12"/>
  <c r="AD135" i="12"/>
  <c r="AD71" i="12"/>
  <c r="AD95" i="12"/>
  <c r="AD63" i="12"/>
  <c r="AD55" i="12"/>
  <c r="AD87" i="12"/>
  <c r="AD31" i="12"/>
  <c r="AD47" i="12"/>
  <c r="AD7" i="12"/>
  <c r="AD15" i="12"/>
  <c r="AD23" i="12"/>
  <c r="AD3" i="12"/>
  <c r="EU143" i="12"/>
  <c r="EU142" i="12"/>
  <c r="EU39" i="12"/>
  <c r="EU134" i="12"/>
  <c r="EU126" i="12"/>
  <c r="EU118" i="12"/>
  <c r="EU110" i="12"/>
  <c r="EU102" i="12"/>
  <c r="EU94" i="12"/>
  <c r="EU150" i="12"/>
  <c r="EU86" i="12"/>
  <c r="EU78" i="12"/>
  <c r="EU62" i="12"/>
  <c r="EU46" i="12"/>
  <c r="EU30" i="12"/>
  <c r="EU6" i="12"/>
  <c r="EU38" i="12"/>
  <c r="EU22" i="12"/>
  <c r="EU54" i="12"/>
  <c r="EU14" i="12"/>
  <c r="EU70" i="12"/>
  <c r="EU141" i="12"/>
  <c r="EU125" i="12"/>
  <c r="EU85" i="12"/>
  <c r="EU109" i="12"/>
  <c r="EU93" i="12"/>
  <c r="EU69" i="12"/>
  <c r="EU77" i="12"/>
  <c r="EU149" i="12"/>
  <c r="EU133" i="12"/>
  <c r="EU13" i="12"/>
  <c r="EU53" i="12"/>
  <c r="EU37" i="12"/>
  <c r="EU101" i="12"/>
  <c r="EU61" i="12"/>
  <c r="EU29" i="12"/>
  <c r="EU45" i="12"/>
  <c r="EU140" i="12"/>
  <c r="EU124" i="12"/>
  <c r="EU21" i="12"/>
  <c r="EU5" i="12"/>
  <c r="EU132" i="12"/>
  <c r="EU117" i="12"/>
  <c r="EU148" i="12"/>
  <c r="EU108" i="12"/>
  <c r="EU116" i="12"/>
  <c r="EU100" i="12"/>
  <c r="EU44" i="12"/>
  <c r="EU36" i="12"/>
  <c r="EU4" i="12"/>
  <c r="EU76" i="12"/>
  <c r="EU60" i="12"/>
  <c r="EU52" i="12"/>
  <c r="EU28" i="12"/>
  <c r="EU12" i="12"/>
  <c r="EU84" i="12"/>
  <c r="EU68" i="12"/>
  <c r="EU20" i="12"/>
  <c r="EU92" i="12"/>
  <c r="EU139" i="12"/>
  <c r="EU115" i="12"/>
  <c r="EU99" i="12"/>
  <c r="EU123" i="12"/>
  <c r="EU107" i="12"/>
  <c r="EU75" i="12"/>
  <c r="EU83" i="12"/>
  <c r="EU131" i="12"/>
  <c r="EU67" i="12"/>
  <c r="EU91" i="12"/>
  <c r="EU59" i="12"/>
  <c r="EU35" i="12"/>
  <c r="EU27" i="12"/>
  <c r="EU19" i="12"/>
  <c r="EU51" i="12"/>
  <c r="EU11" i="12"/>
  <c r="EU146" i="12"/>
  <c r="EU122" i="12"/>
  <c r="EU106" i="12"/>
  <c r="EU74" i="12"/>
  <c r="EU147" i="12"/>
  <c r="EU130" i="12"/>
  <c r="EU66" i="12"/>
  <c r="EU43" i="12"/>
  <c r="EU98" i="12"/>
  <c r="EU90" i="12"/>
  <c r="EU153" i="12"/>
  <c r="EU137" i="12"/>
  <c r="EU121" i="12"/>
  <c r="EU138" i="12"/>
  <c r="EU50" i="12"/>
  <c r="EU10" i="12"/>
  <c r="EU145" i="12"/>
  <c r="EU58" i="12"/>
  <c r="EU34" i="12"/>
  <c r="EU26" i="12"/>
  <c r="EU42" i="12"/>
  <c r="EU18" i="12"/>
  <c r="EU82" i="12"/>
  <c r="EU65" i="12"/>
  <c r="EU17" i="12"/>
  <c r="EU73" i="12"/>
  <c r="EU81" i="12"/>
  <c r="EU49" i="12"/>
  <c r="EU89" i="12"/>
  <c r="EU114" i="12"/>
  <c r="EU105" i="12"/>
  <c r="EU25" i="12"/>
  <c r="EU113" i="12"/>
  <c r="EU97" i="12"/>
  <c r="EU33" i="12"/>
  <c r="EU41" i="12"/>
  <c r="EU9" i="12"/>
  <c r="EU88" i="12"/>
  <c r="EU57" i="12"/>
  <c r="EU144" i="12"/>
  <c r="EU128" i="12"/>
  <c r="EU129" i="12"/>
  <c r="EU104" i="12"/>
  <c r="EU72" i="12"/>
  <c r="EU112" i="12"/>
  <c r="EU96" i="12"/>
  <c r="EU40" i="12"/>
  <c r="EU136" i="12"/>
  <c r="EU64" i="12"/>
  <c r="EU152" i="12"/>
  <c r="EU80" i="12"/>
  <c r="EU103" i="12"/>
  <c r="EU48" i="12"/>
  <c r="EU120" i="12"/>
  <c r="EU56" i="12"/>
  <c r="EU32" i="12"/>
  <c r="EU24" i="12"/>
  <c r="EU16" i="12"/>
  <c r="EU8" i="12"/>
  <c r="EU119" i="12"/>
  <c r="EU95" i="12"/>
  <c r="EU79" i="12"/>
  <c r="EU31" i="12"/>
  <c r="EU111" i="12"/>
  <c r="EU55" i="12"/>
  <c r="EU127" i="12"/>
  <c r="EU151" i="12"/>
  <c r="EU135" i="12"/>
  <c r="EU87" i="12"/>
  <c r="EU23" i="12"/>
  <c r="EU47" i="12"/>
  <c r="EU71" i="12"/>
  <c r="EU15" i="12"/>
  <c r="EU7" i="12"/>
  <c r="EU63" i="12"/>
  <c r="EU3" i="12"/>
  <c r="BJ148" i="8"/>
  <c r="BJ140" i="8"/>
  <c r="BJ108" i="8"/>
  <c r="BJ116" i="8"/>
  <c r="BJ124" i="8"/>
  <c r="BJ100" i="8"/>
  <c r="BJ132" i="8"/>
  <c r="BJ92" i="8"/>
  <c r="BJ68" i="8"/>
  <c r="BJ76" i="8"/>
  <c r="BJ36" i="8"/>
  <c r="BJ44" i="8"/>
  <c r="BJ60" i="8"/>
  <c r="BJ52" i="8"/>
  <c r="BJ4" i="8"/>
  <c r="BJ84" i="8"/>
  <c r="BJ28" i="8"/>
  <c r="BJ20" i="8"/>
  <c r="BJ12" i="8"/>
  <c r="BJ139" i="8"/>
  <c r="BJ131" i="8"/>
  <c r="BJ107" i="8"/>
  <c r="BJ115" i="8"/>
  <c r="BJ123" i="8"/>
  <c r="BJ91" i="8"/>
  <c r="BJ147" i="8"/>
  <c r="BJ51" i="8"/>
  <c r="BJ19" i="8"/>
  <c r="BJ99" i="8"/>
  <c r="BJ67" i="8"/>
  <c r="BJ59" i="8"/>
  <c r="BJ11" i="8"/>
  <c r="BJ75" i="8"/>
  <c r="BJ35" i="8"/>
  <c r="BJ83" i="8"/>
  <c r="BJ146" i="8"/>
  <c r="BJ43" i="8"/>
  <c r="BJ27" i="8"/>
  <c r="BJ138" i="8"/>
  <c r="BJ106" i="8"/>
  <c r="BJ74" i="8"/>
  <c r="BJ130" i="8"/>
  <c r="BJ114" i="8"/>
  <c r="BJ82" i="8"/>
  <c r="BJ18" i="8"/>
  <c r="BJ122" i="8"/>
  <c r="BJ26" i="8"/>
  <c r="BJ34" i="8"/>
  <c r="BJ42" i="8"/>
  <c r="BJ58" i="8"/>
  <c r="BJ90" i="8"/>
  <c r="BJ98" i="8"/>
  <c r="BJ50" i="8"/>
  <c r="BJ66" i="8"/>
  <c r="BJ153" i="8"/>
  <c r="BJ137" i="8"/>
  <c r="BJ97" i="8"/>
  <c r="BJ10" i="8"/>
  <c r="BJ145" i="8"/>
  <c r="BJ129" i="8"/>
  <c r="BJ81" i="8"/>
  <c r="BJ49" i="8"/>
  <c r="BJ89" i="8"/>
  <c r="BJ25" i="8"/>
  <c r="BJ121" i="8"/>
  <c r="BJ113" i="8"/>
  <c r="BJ105" i="8"/>
  <c r="BJ65" i="8"/>
  <c r="BJ57" i="8"/>
  <c r="BJ33" i="8"/>
  <c r="BJ17" i="8"/>
  <c r="BJ9" i="8"/>
  <c r="BJ73" i="8"/>
  <c r="BJ41" i="8"/>
  <c r="BJ152" i="8"/>
  <c r="BJ120" i="8"/>
  <c r="BJ56" i="8"/>
  <c r="BJ40" i="8"/>
  <c r="BJ144" i="8"/>
  <c r="BJ128" i="8"/>
  <c r="BJ48" i="8"/>
  <c r="BJ136" i="8"/>
  <c r="BJ8" i="8"/>
  <c r="BJ88" i="8"/>
  <c r="BJ24" i="8"/>
  <c r="BJ96" i="8"/>
  <c r="BJ104" i="8"/>
  <c r="BJ72" i="8"/>
  <c r="BJ80" i="8"/>
  <c r="BJ127" i="8"/>
  <c r="BJ64" i="8"/>
  <c r="BJ135" i="8"/>
  <c r="BJ32" i="8"/>
  <c r="BJ112" i="8"/>
  <c r="BJ16" i="8"/>
  <c r="BJ71" i="8"/>
  <c r="BJ79" i="8"/>
  <c r="BJ55" i="8"/>
  <c r="BJ103" i="8"/>
  <c r="BJ95" i="8"/>
  <c r="BJ151" i="8"/>
  <c r="BJ111" i="8"/>
  <c r="BJ63" i="8"/>
  <c r="BJ134" i="8"/>
  <c r="BJ142" i="8"/>
  <c r="BJ47" i="8"/>
  <c r="BJ15" i="8"/>
  <c r="BJ143" i="8"/>
  <c r="BJ31" i="8"/>
  <c r="BJ23" i="8"/>
  <c r="BJ119" i="8"/>
  <c r="BJ150" i="8"/>
  <c r="BJ54" i="8"/>
  <c r="BJ102" i="8"/>
  <c r="BJ70" i="8"/>
  <c r="BJ110" i="8"/>
  <c r="BJ78" i="8"/>
  <c r="BJ14" i="8"/>
  <c r="BJ118" i="8"/>
  <c r="BJ86" i="8"/>
  <c r="BJ22" i="8"/>
  <c r="BJ6" i="8"/>
  <c r="BJ7" i="8"/>
  <c r="BJ30" i="8"/>
  <c r="BJ39" i="8"/>
  <c r="BJ94" i="8"/>
  <c r="BJ38" i="8"/>
  <c r="BJ62" i="8"/>
  <c r="BJ46" i="8"/>
  <c r="BJ126" i="8"/>
  <c r="BJ87" i="8"/>
  <c r="BJ141" i="8"/>
  <c r="BJ21" i="8"/>
  <c r="BJ13" i="8"/>
  <c r="BJ101" i="8"/>
  <c r="BJ61" i="8"/>
  <c r="BJ109" i="8"/>
  <c r="BJ93" i="8"/>
  <c r="BJ29" i="8"/>
  <c r="BJ5" i="8"/>
  <c r="BJ117" i="8"/>
  <c r="BJ69" i="8"/>
  <c r="BJ37" i="8"/>
  <c r="BJ125" i="8"/>
  <c r="BJ77" i="8"/>
  <c r="BJ45" i="8"/>
  <c r="BJ133" i="8"/>
  <c r="BJ149" i="8"/>
  <c r="BJ85" i="8"/>
  <c r="BJ53" i="8"/>
  <c r="BJ3" i="8"/>
  <c r="AG148" i="8"/>
  <c r="AG116" i="8"/>
  <c r="AG140" i="8"/>
  <c r="AG124" i="8"/>
  <c r="AG132" i="8"/>
  <c r="AG100" i="8"/>
  <c r="AG92" i="8"/>
  <c r="AG84" i="8"/>
  <c r="AG108" i="8"/>
  <c r="AG44" i="8"/>
  <c r="AG52" i="8"/>
  <c r="AG60" i="8"/>
  <c r="AG76" i="8"/>
  <c r="AG68" i="8"/>
  <c r="AG36" i="8"/>
  <c r="AG28" i="8"/>
  <c r="AG12" i="8"/>
  <c r="AG20" i="8"/>
  <c r="AG4" i="8"/>
  <c r="AG147" i="8"/>
  <c r="AG123" i="8"/>
  <c r="AG131" i="8"/>
  <c r="AG139" i="8"/>
  <c r="AG99" i="8"/>
  <c r="AG107" i="8"/>
  <c r="AG75" i="8"/>
  <c r="AG59" i="8"/>
  <c r="AG91" i="8"/>
  <c r="AG67" i="8"/>
  <c r="AG27" i="8"/>
  <c r="AG11" i="8"/>
  <c r="AG115" i="8"/>
  <c r="AG19" i="8"/>
  <c r="AG35" i="8"/>
  <c r="AG43" i="8"/>
  <c r="AG83" i="8"/>
  <c r="AG51" i="8"/>
  <c r="AG138" i="8"/>
  <c r="AG130" i="8"/>
  <c r="AG122" i="8"/>
  <c r="AG82" i="8"/>
  <c r="AG58" i="8"/>
  <c r="AG34" i="8"/>
  <c r="AG146" i="8"/>
  <c r="AG42" i="8"/>
  <c r="AG50" i="8"/>
  <c r="AG98" i="8"/>
  <c r="AG26" i="8"/>
  <c r="AG114" i="8"/>
  <c r="AG90" i="8"/>
  <c r="AG66" i="8"/>
  <c r="AG106" i="8"/>
  <c r="AG18" i="8"/>
  <c r="AG10" i="8"/>
  <c r="AG137" i="8"/>
  <c r="AG145" i="8"/>
  <c r="AG74" i="8"/>
  <c r="AG153" i="8"/>
  <c r="AG105" i="8"/>
  <c r="AG97" i="8"/>
  <c r="AG129" i="8"/>
  <c r="AG121" i="8"/>
  <c r="AG113" i="8"/>
  <c r="AG17" i="8"/>
  <c r="AG89" i="8"/>
  <c r="AG65" i="8"/>
  <c r="AG57" i="8"/>
  <c r="AG33" i="8"/>
  <c r="AG25" i="8"/>
  <c r="AG73" i="8"/>
  <c r="AG41" i="8"/>
  <c r="AG81" i="8"/>
  <c r="AG49" i="8"/>
  <c r="AG128" i="8"/>
  <c r="AG48" i="8"/>
  <c r="AG152" i="8"/>
  <c r="AG136" i="8"/>
  <c r="AG88" i="8"/>
  <c r="AG56" i="8"/>
  <c r="AG9" i="8"/>
  <c r="AG72" i="8"/>
  <c r="AG8" i="8"/>
  <c r="AG96" i="8"/>
  <c r="AG80" i="8"/>
  <c r="AG16" i="8"/>
  <c r="AG104" i="8"/>
  <c r="AG112" i="8"/>
  <c r="AG32" i="8"/>
  <c r="AG151" i="8"/>
  <c r="AG63" i="8"/>
  <c r="AG55" i="8"/>
  <c r="AG144" i="8"/>
  <c r="AG111" i="8"/>
  <c r="AG79" i="8"/>
  <c r="AG120" i="8"/>
  <c r="AG119" i="8"/>
  <c r="AG87" i="8"/>
  <c r="AG39" i="8"/>
  <c r="AG64" i="8"/>
  <c r="AG40" i="8"/>
  <c r="AG24" i="8"/>
  <c r="AG135" i="8"/>
  <c r="AG143" i="8"/>
  <c r="AG15" i="8"/>
  <c r="AG127" i="8"/>
  <c r="AG150" i="8"/>
  <c r="AG95" i="8"/>
  <c r="AG31" i="8"/>
  <c r="AG7" i="8"/>
  <c r="AG126" i="8"/>
  <c r="AG47" i="8"/>
  <c r="AG23" i="8"/>
  <c r="AG71" i="8"/>
  <c r="AG110" i="8"/>
  <c r="AG62" i="8"/>
  <c r="AG14" i="8"/>
  <c r="AG118" i="8"/>
  <c r="AG70" i="8"/>
  <c r="AG6" i="8"/>
  <c r="AG78" i="8"/>
  <c r="AG30" i="8"/>
  <c r="AG142" i="8"/>
  <c r="AG86" i="8"/>
  <c r="AG38" i="8"/>
  <c r="AG54" i="8"/>
  <c r="AG46" i="8"/>
  <c r="AG134" i="8"/>
  <c r="AG22" i="8"/>
  <c r="AG102" i="8"/>
  <c r="AG103" i="8"/>
  <c r="AG94" i="8"/>
  <c r="AG5" i="8"/>
  <c r="AG101" i="8"/>
  <c r="AG93" i="8"/>
  <c r="AG69" i="8"/>
  <c r="AG37" i="8"/>
  <c r="AG149" i="8"/>
  <c r="AG109" i="8"/>
  <c r="AG77" i="8"/>
  <c r="AG45" i="8"/>
  <c r="AG117" i="8"/>
  <c r="AG85" i="8"/>
  <c r="AG53" i="8"/>
  <c r="AG125" i="8"/>
  <c r="AG21" i="8"/>
  <c r="AG133" i="8"/>
  <c r="AG141" i="8"/>
  <c r="AG61" i="8"/>
  <c r="AG29" i="8"/>
  <c r="AG13" i="8"/>
  <c r="AG3" i="8"/>
  <c r="BI116" i="8"/>
  <c r="BI148" i="8"/>
  <c r="BI132" i="8"/>
  <c r="BI140" i="8"/>
  <c r="BI108" i="8"/>
  <c r="BI84" i="8"/>
  <c r="BI36" i="8"/>
  <c r="BI124" i="8"/>
  <c r="BI76" i="8"/>
  <c r="BI92" i="8"/>
  <c r="BI100" i="8"/>
  <c r="BI28" i="8"/>
  <c r="BI20" i="8"/>
  <c r="BI68" i="8"/>
  <c r="BI52" i="8"/>
  <c r="BI44" i="8"/>
  <c r="BI60" i="8"/>
  <c r="BI12" i="8"/>
  <c r="BI4" i="8"/>
  <c r="BI123" i="8"/>
  <c r="BI147" i="8"/>
  <c r="BI91" i="8"/>
  <c r="BI139" i="8"/>
  <c r="BI99" i="8"/>
  <c r="BI131" i="8"/>
  <c r="BI107" i="8"/>
  <c r="BI11" i="8"/>
  <c r="BI115" i="8"/>
  <c r="BI35" i="8"/>
  <c r="BI75" i="8"/>
  <c r="BI67" i="8"/>
  <c r="BI59" i="8"/>
  <c r="BI43" i="8"/>
  <c r="BI51" i="8"/>
  <c r="BI27" i="8"/>
  <c r="BI19" i="8"/>
  <c r="BI83" i="8"/>
  <c r="BI138" i="8"/>
  <c r="BI34" i="8"/>
  <c r="BI122" i="8"/>
  <c r="BI42" i="8"/>
  <c r="BI90" i="8"/>
  <c r="BI50" i="8"/>
  <c r="BI58" i="8"/>
  <c r="BI98" i="8"/>
  <c r="BI66" i="8"/>
  <c r="BI146" i="8"/>
  <c r="BI114" i="8"/>
  <c r="BI82" i="8"/>
  <c r="BI18" i="8"/>
  <c r="BI26" i="8"/>
  <c r="BI74" i="8"/>
  <c r="BI10" i="8"/>
  <c r="BI130" i="8"/>
  <c r="BI145" i="8"/>
  <c r="BI129" i="8"/>
  <c r="BI105" i="8"/>
  <c r="BI153" i="8"/>
  <c r="BI113" i="8"/>
  <c r="BI121" i="8"/>
  <c r="BI97" i="8"/>
  <c r="BI106" i="8"/>
  <c r="BI89" i="8"/>
  <c r="BI17" i="8"/>
  <c r="BI65" i="8"/>
  <c r="BI33" i="8"/>
  <c r="BI73" i="8"/>
  <c r="BI41" i="8"/>
  <c r="BI137" i="8"/>
  <c r="BI81" i="8"/>
  <c r="BI49" i="8"/>
  <c r="BI57" i="8"/>
  <c r="BI9" i="8"/>
  <c r="BI25" i="8"/>
  <c r="BI136" i="8"/>
  <c r="BI8" i="8"/>
  <c r="BI88" i="8"/>
  <c r="BI24" i="8"/>
  <c r="BI152" i="8"/>
  <c r="BI96" i="8"/>
  <c r="BI104" i="8"/>
  <c r="BI72" i="8"/>
  <c r="BI112" i="8"/>
  <c r="BI80" i="8"/>
  <c r="BI32" i="8"/>
  <c r="BI128" i="8"/>
  <c r="BI120" i="8"/>
  <c r="BI144" i="8"/>
  <c r="BI48" i="8"/>
  <c r="BI151" i="8"/>
  <c r="BI79" i="8"/>
  <c r="BI55" i="8"/>
  <c r="BI64" i="8"/>
  <c r="BI56" i="8"/>
  <c r="BI40" i="8"/>
  <c r="BI111" i="8"/>
  <c r="BI16" i="8"/>
  <c r="BI119" i="8"/>
  <c r="BI127" i="8"/>
  <c r="BI95" i="8"/>
  <c r="BI135" i="8"/>
  <c r="BI143" i="8"/>
  <c r="BI15" i="8"/>
  <c r="BI31" i="8"/>
  <c r="BI7" i="8"/>
  <c r="BI63" i="8"/>
  <c r="BI39" i="8"/>
  <c r="BI118" i="8"/>
  <c r="BI126" i="8"/>
  <c r="BI103" i="8"/>
  <c r="BI71" i="8"/>
  <c r="BI47" i="8"/>
  <c r="BI23" i="8"/>
  <c r="BI110" i="8"/>
  <c r="BI78" i="8"/>
  <c r="BI14" i="8"/>
  <c r="BI134" i="8"/>
  <c r="BI86" i="8"/>
  <c r="BI22" i="8"/>
  <c r="BI6" i="8"/>
  <c r="BI30" i="8"/>
  <c r="BI94" i="8"/>
  <c r="BI38" i="8"/>
  <c r="BI46" i="8"/>
  <c r="BI87" i="8"/>
  <c r="BI54" i="8"/>
  <c r="BI142" i="8"/>
  <c r="BI62" i="8"/>
  <c r="BI102" i="8"/>
  <c r="BI150" i="8"/>
  <c r="BI70" i="8"/>
  <c r="BI109" i="8"/>
  <c r="BI21" i="8"/>
  <c r="BI5" i="8"/>
  <c r="BI117" i="8"/>
  <c r="BI69" i="8"/>
  <c r="BI37" i="8"/>
  <c r="BI149" i="8"/>
  <c r="BI125" i="8"/>
  <c r="BI77" i="8"/>
  <c r="BI45" i="8"/>
  <c r="BI29" i="8"/>
  <c r="BI101" i="8"/>
  <c r="BI85" i="8"/>
  <c r="BI53" i="8"/>
  <c r="BI141" i="8"/>
  <c r="BI133" i="8"/>
  <c r="BI93" i="8"/>
  <c r="BI61" i="8"/>
  <c r="BI13" i="8"/>
  <c r="BI3" i="8"/>
  <c r="AF140" i="8"/>
  <c r="AF116" i="8"/>
  <c r="AF124" i="8"/>
  <c r="AF148" i="8"/>
  <c r="AF132" i="8"/>
  <c r="AF100" i="8"/>
  <c r="AF84" i="8"/>
  <c r="AF68" i="8"/>
  <c r="AF76" i="8"/>
  <c r="AF108" i="8"/>
  <c r="AF36" i="8"/>
  <c r="AF92" i="8"/>
  <c r="AF60" i="8"/>
  <c r="AF44" i="8"/>
  <c r="AF12" i="8"/>
  <c r="AF52" i="8"/>
  <c r="AF28" i="8"/>
  <c r="AF4" i="8"/>
  <c r="AF20" i="8"/>
  <c r="AF75" i="8"/>
  <c r="AF99" i="8"/>
  <c r="AF83" i="8"/>
  <c r="AF131" i="8"/>
  <c r="AF107" i="8"/>
  <c r="AF139" i="8"/>
  <c r="AF115" i="8"/>
  <c r="AF123" i="8"/>
  <c r="AF91" i="8"/>
  <c r="AF19" i="8"/>
  <c r="AF27" i="8"/>
  <c r="AF59" i="8"/>
  <c r="AF35" i="8"/>
  <c r="AF43" i="8"/>
  <c r="AF51" i="8"/>
  <c r="AF147" i="8"/>
  <c r="AF67" i="8"/>
  <c r="AF11" i="8"/>
  <c r="AF146" i="8"/>
  <c r="AF122" i="8"/>
  <c r="AF98" i="8"/>
  <c r="AF26" i="8"/>
  <c r="AF106" i="8"/>
  <c r="AF114" i="8"/>
  <c r="AF66" i="8"/>
  <c r="AF74" i="8"/>
  <c r="AF42" i="8"/>
  <c r="AF130" i="8"/>
  <c r="AF58" i="8"/>
  <c r="AF10" i="8"/>
  <c r="AF18" i="8"/>
  <c r="AF82" i="8"/>
  <c r="AF50" i="8"/>
  <c r="AF138" i="8"/>
  <c r="AF90" i="8"/>
  <c r="AF113" i="8"/>
  <c r="AF121" i="8"/>
  <c r="AF34" i="8"/>
  <c r="AF153" i="8"/>
  <c r="AF137" i="8"/>
  <c r="AF97" i="8"/>
  <c r="AF89" i="8"/>
  <c r="AF65" i="8"/>
  <c r="AF57" i="8"/>
  <c r="AF33" i="8"/>
  <c r="AF73" i="8"/>
  <c r="AF41" i="8"/>
  <c r="AF81" i="8"/>
  <c r="AF49" i="8"/>
  <c r="AF105" i="8"/>
  <c r="AF145" i="8"/>
  <c r="AF9" i="8"/>
  <c r="AF129" i="8"/>
  <c r="AF17" i="8"/>
  <c r="AF72" i="8"/>
  <c r="AF25" i="8"/>
  <c r="AF144" i="8"/>
  <c r="AF80" i="8"/>
  <c r="AF32" i="8"/>
  <c r="AF152" i="8"/>
  <c r="AF104" i="8"/>
  <c r="AF112" i="8"/>
  <c r="AF48" i="8"/>
  <c r="AF24" i="8"/>
  <c r="AF120" i="8"/>
  <c r="AF128" i="8"/>
  <c r="AF136" i="8"/>
  <c r="AF88" i="8"/>
  <c r="AF8" i="8"/>
  <c r="AF16" i="8"/>
  <c r="AF111" i="8"/>
  <c r="AF119" i="8"/>
  <c r="AF39" i="8"/>
  <c r="AF135" i="8"/>
  <c r="AF55" i="8"/>
  <c r="AF143" i="8"/>
  <c r="AF96" i="8"/>
  <c r="AF64" i="8"/>
  <c r="AF56" i="8"/>
  <c r="AF40" i="8"/>
  <c r="AF151" i="8"/>
  <c r="AF79" i="8"/>
  <c r="AF87" i="8"/>
  <c r="AF23" i="8"/>
  <c r="AF127" i="8"/>
  <c r="AF63" i="8"/>
  <c r="AF31" i="8"/>
  <c r="AF7" i="8"/>
  <c r="AF126" i="8"/>
  <c r="AF103" i="8"/>
  <c r="AF47" i="8"/>
  <c r="AF134" i="8"/>
  <c r="AF95" i="8"/>
  <c r="AF150" i="8"/>
  <c r="AF142" i="8"/>
  <c r="AF86" i="8"/>
  <c r="AF38" i="8"/>
  <c r="AF71" i="8"/>
  <c r="AF54" i="8"/>
  <c r="AF46" i="8"/>
  <c r="AF15" i="8"/>
  <c r="AF94" i="8"/>
  <c r="AF22" i="8"/>
  <c r="AF102" i="8"/>
  <c r="AF110" i="8"/>
  <c r="AF62" i="8"/>
  <c r="AF14" i="8"/>
  <c r="AF118" i="8"/>
  <c r="AF70" i="8"/>
  <c r="AF6" i="8"/>
  <c r="AF30" i="8"/>
  <c r="AF78" i="8"/>
  <c r="AF85" i="8"/>
  <c r="AF53" i="8"/>
  <c r="AF125" i="8"/>
  <c r="AF45" i="8"/>
  <c r="AF133" i="8"/>
  <c r="AF21" i="8"/>
  <c r="AF77" i="8"/>
  <c r="AF141" i="8"/>
  <c r="AF13" i="8"/>
  <c r="AF149" i="8"/>
  <c r="AF101" i="8"/>
  <c r="AF61" i="8"/>
  <c r="AF109" i="8"/>
  <c r="AF29" i="8"/>
  <c r="AF5" i="8"/>
  <c r="AF117" i="8"/>
  <c r="AF93" i="8"/>
  <c r="AF69" i="8"/>
  <c r="AF37" i="8"/>
  <c r="AF3" i="8"/>
  <c r="DT132" i="8"/>
  <c r="DT148" i="8"/>
  <c r="DT140" i="8"/>
  <c r="DT100" i="8"/>
  <c r="DT108" i="8"/>
  <c r="DT116" i="8"/>
  <c r="DT84" i="8"/>
  <c r="DT92" i="8"/>
  <c r="DT124" i="8"/>
  <c r="DT68" i="8"/>
  <c r="DT76" i="8"/>
  <c r="DT36" i="8"/>
  <c r="DT44" i="8"/>
  <c r="DT12" i="8"/>
  <c r="DT4" i="8"/>
  <c r="DT52" i="8"/>
  <c r="DT20" i="8"/>
  <c r="DT60" i="8"/>
  <c r="DT28" i="8"/>
  <c r="DT139" i="8"/>
  <c r="DT107" i="8"/>
  <c r="DT75" i="8"/>
  <c r="DT115" i="8"/>
  <c r="DT83" i="8"/>
  <c r="DT59" i="8"/>
  <c r="DT123" i="8"/>
  <c r="DT131" i="8"/>
  <c r="DT99" i="8"/>
  <c r="DT35" i="8"/>
  <c r="DT43" i="8"/>
  <c r="DT51" i="8"/>
  <c r="DT19" i="8"/>
  <c r="DT27" i="8"/>
  <c r="DT147" i="8"/>
  <c r="DT67" i="8"/>
  <c r="DT11" i="8"/>
  <c r="DT91" i="8"/>
  <c r="DT122" i="8"/>
  <c r="DT146" i="8"/>
  <c r="DT98" i="8"/>
  <c r="DT66" i="8"/>
  <c r="DT106" i="8"/>
  <c r="DT74" i="8"/>
  <c r="DT82" i="8"/>
  <c r="DT58" i="8"/>
  <c r="DT34" i="8"/>
  <c r="DT114" i="8"/>
  <c r="DT90" i="8"/>
  <c r="DT42" i="8"/>
  <c r="DT50" i="8"/>
  <c r="DT26" i="8"/>
  <c r="DT18" i="8"/>
  <c r="DT130" i="8"/>
  <c r="DT129" i="8"/>
  <c r="DT113" i="8"/>
  <c r="DT10" i="8"/>
  <c r="DT121" i="8"/>
  <c r="DT153" i="8"/>
  <c r="DT137" i="8"/>
  <c r="DT97" i="8"/>
  <c r="DT81" i="8"/>
  <c r="DT33" i="8"/>
  <c r="DT89" i="8"/>
  <c r="DT41" i="8"/>
  <c r="DT49" i="8"/>
  <c r="DT138" i="8"/>
  <c r="DT57" i="8"/>
  <c r="DT105" i="8"/>
  <c r="DT145" i="8"/>
  <c r="DT9" i="8"/>
  <c r="DT65" i="8"/>
  <c r="DT17" i="8"/>
  <c r="DT73" i="8"/>
  <c r="DT104" i="8"/>
  <c r="DT72" i="8"/>
  <c r="DT112" i="8"/>
  <c r="DT96" i="8"/>
  <c r="DT80" i="8"/>
  <c r="DT32" i="8"/>
  <c r="DT128" i="8"/>
  <c r="DT120" i="8"/>
  <c r="DT144" i="8"/>
  <c r="DT48" i="8"/>
  <c r="DT25" i="8"/>
  <c r="DT152" i="8"/>
  <c r="DT136" i="8"/>
  <c r="DT24" i="8"/>
  <c r="DT8" i="8"/>
  <c r="DT16" i="8"/>
  <c r="DT88" i="8"/>
  <c r="DT143" i="8"/>
  <c r="DT127" i="8"/>
  <c r="DT63" i="8"/>
  <c r="DT103" i="8"/>
  <c r="DT64" i="8"/>
  <c r="DT56" i="8"/>
  <c r="DT40" i="8"/>
  <c r="DT111" i="8"/>
  <c r="DT79" i="8"/>
  <c r="DT55" i="8"/>
  <c r="DT39" i="8"/>
  <c r="DT150" i="8"/>
  <c r="DT118" i="8"/>
  <c r="DT135" i="8"/>
  <c r="DT95" i="8"/>
  <c r="DT126" i="8"/>
  <c r="DT87" i="8"/>
  <c r="DT23" i="8"/>
  <c r="DT142" i="8"/>
  <c r="DT151" i="8"/>
  <c r="DT119" i="8"/>
  <c r="DT47" i="8"/>
  <c r="DT15" i="8"/>
  <c r="DT71" i="8"/>
  <c r="DT22" i="8"/>
  <c r="DT7" i="8"/>
  <c r="DT14" i="8"/>
  <c r="DT134" i="8"/>
  <c r="DT102" i="8"/>
  <c r="DT70" i="8"/>
  <c r="DT31" i="8"/>
  <c r="DT110" i="8"/>
  <c r="DT94" i="8"/>
  <c r="DT78" i="8"/>
  <c r="DT62" i="8"/>
  <c r="DT30" i="8"/>
  <c r="DT86" i="8"/>
  <c r="DT38" i="8"/>
  <c r="DT6" i="8"/>
  <c r="DT46" i="8"/>
  <c r="DT54" i="8"/>
  <c r="DT61" i="8"/>
  <c r="DT53" i="8"/>
  <c r="DT141" i="8"/>
  <c r="DT133" i="8"/>
  <c r="DT93" i="8"/>
  <c r="DT29" i="8"/>
  <c r="DT5" i="8"/>
  <c r="DT13" i="8"/>
  <c r="DT21" i="8"/>
  <c r="DT45" i="8"/>
  <c r="DT149" i="8"/>
  <c r="DT101" i="8"/>
  <c r="DT69" i="8"/>
  <c r="DT109" i="8"/>
  <c r="DT77" i="8"/>
  <c r="DT117" i="8"/>
  <c r="DT85" i="8"/>
  <c r="DT37" i="8"/>
  <c r="DT125" i="8"/>
  <c r="DT3" i="8"/>
  <c r="DG148" i="8"/>
  <c r="DG140" i="8"/>
  <c r="DG124" i="8"/>
  <c r="DG132" i="8"/>
  <c r="DG92" i="8"/>
  <c r="DG100" i="8"/>
  <c r="DG108" i="8"/>
  <c r="DG68" i="8"/>
  <c r="DG84" i="8"/>
  <c r="DG36" i="8"/>
  <c r="DG60" i="8"/>
  <c r="DG44" i="8"/>
  <c r="DG116" i="8"/>
  <c r="DG52" i="8"/>
  <c r="DG28" i="8"/>
  <c r="DG76" i="8"/>
  <c r="DG4" i="8"/>
  <c r="DG12" i="8"/>
  <c r="DG20" i="8"/>
  <c r="DG147" i="8"/>
  <c r="DG99" i="8"/>
  <c r="DG83" i="8"/>
  <c r="DG107" i="8"/>
  <c r="DG115" i="8"/>
  <c r="DG131" i="8"/>
  <c r="DG123" i="8"/>
  <c r="DG91" i="8"/>
  <c r="DG139" i="8"/>
  <c r="DG27" i="8"/>
  <c r="DG35" i="8"/>
  <c r="DG43" i="8"/>
  <c r="DG59" i="8"/>
  <c r="DG51" i="8"/>
  <c r="DG75" i="8"/>
  <c r="DG67" i="8"/>
  <c r="DG11" i="8"/>
  <c r="DG138" i="8"/>
  <c r="DG130" i="8"/>
  <c r="DG146" i="8"/>
  <c r="DG19" i="8"/>
  <c r="DG122" i="8"/>
  <c r="DG98" i="8"/>
  <c r="DG106" i="8"/>
  <c r="DG114" i="8"/>
  <c r="DG66" i="8"/>
  <c r="DG18" i="8"/>
  <c r="DG74" i="8"/>
  <c r="DG82" i="8"/>
  <c r="DG34" i="8"/>
  <c r="DG50" i="8"/>
  <c r="DG26" i="8"/>
  <c r="DG10" i="8"/>
  <c r="DG90" i="8"/>
  <c r="DG58" i="8"/>
  <c r="DG121" i="8"/>
  <c r="DG42" i="8"/>
  <c r="DG153" i="8"/>
  <c r="DG137" i="8"/>
  <c r="DG97" i="8"/>
  <c r="DG145" i="8"/>
  <c r="DG129" i="8"/>
  <c r="DG113" i="8"/>
  <c r="DG105" i="8"/>
  <c r="DG73" i="8"/>
  <c r="DG41" i="8"/>
  <c r="DG81" i="8"/>
  <c r="DG49" i="8"/>
  <c r="DG25" i="8"/>
  <c r="DG17" i="8"/>
  <c r="DG89" i="8"/>
  <c r="DG57" i="8"/>
  <c r="DG9" i="8"/>
  <c r="DG65" i="8"/>
  <c r="DG33" i="8"/>
  <c r="DG80" i="8"/>
  <c r="DG32" i="8"/>
  <c r="DG104" i="8"/>
  <c r="DG56" i="8"/>
  <c r="DG40" i="8"/>
  <c r="DG112" i="8"/>
  <c r="DG120" i="8"/>
  <c r="DG128" i="8"/>
  <c r="DG136" i="8"/>
  <c r="DG144" i="8"/>
  <c r="DG96" i="8"/>
  <c r="DG64" i="8"/>
  <c r="DG24" i="8"/>
  <c r="DG16" i="8"/>
  <c r="DG119" i="8"/>
  <c r="DG127" i="8"/>
  <c r="DG47" i="8"/>
  <c r="DG72" i="8"/>
  <c r="DG48" i="8"/>
  <c r="DG143" i="8"/>
  <c r="DG151" i="8"/>
  <c r="DG71" i="8"/>
  <c r="DG152" i="8"/>
  <c r="DG8" i="8"/>
  <c r="DG88" i="8"/>
  <c r="DG103" i="8"/>
  <c r="DG95" i="8"/>
  <c r="DG87" i="8"/>
  <c r="DG31" i="8"/>
  <c r="DG7" i="8"/>
  <c r="DG126" i="8"/>
  <c r="DG135" i="8"/>
  <c r="DG134" i="8"/>
  <c r="DG111" i="8"/>
  <c r="DG55" i="8"/>
  <c r="DG150" i="8"/>
  <c r="DG15" i="8"/>
  <c r="DG54" i="8"/>
  <c r="DG46" i="8"/>
  <c r="DG62" i="8"/>
  <c r="DG63" i="8"/>
  <c r="DG23" i="8"/>
  <c r="DG102" i="8"/>
  <c r="DG142" i="8"/>
  <c r="DG110" i="8"/>
  <c r="DG14" i="8"/>
  <c r="DG79" i="8"/>
  <c r="DG39" i="8"/>
  <c r="DG118" i="8"/>
  <c r="DG70" i="8"/>
  <c r="DG6" i="8"/>
  <c r="DG94" i="8"/>
  <c r="DG78" i="8"/>
  <c r="DG30" i="8"/>
  <c r="DG22" i="8"/>
  <c r="DG38" i="8"/>
  <c r="DG86" i="8"/>
  <c r="DG133" i="8"/>
  <c r="DG21" i="8"/>
  <c r="DG141" i="8"/>
  <c r="DG29" i="8"/>
  <c r="DG13" i="8"/>
  <c r="DG101" i="8"/>
  <c r="DG61" i="8"/>
  <c r="DG5" i="8"/>
  <c r="DG109" i="8"/>
  <c r="DG53" i="8"/>
  <c r="DG149" i="8"/>
  <c r="DG117" i="8"/>
  <c r="DG93" i="8"/>
  <c r="DG69" i="8"/>
  <c r="DG37" i="8"/>
  <c r="DG85" i="8"/>
  <c r="DG125" i="8"/>
  <c r="DG77" i="8"/>
  <c r="DG45" i="8"/>
  <c r="DG3" i="8"/>
  <c r="DZ124" i="8"/>
  <c r="DZ132" i="8"/>
  <c r="DZ140" i="8"/>
  <c r="DZ116" i="8"/>
  <c r="DZ108" i="8"/>
  <c r="DZ100" i="8"/>
  <c r="DZ60" i="8"/>
  <c r="DZ84" i="8"/>
  <c r="DZ92" i="8"/>
  <c r="DZ52" i="8"/>
  <c r="DZ148" i="8"/>
  <c r="DZ76" i="8"/>
  <c r="DZ68" i="8"/>
  <c r="DZ20" i="8"/>
  <c r="DZ12" i="8"/>
  <c r="DZ28" i="8"/>
  <c r="DZ36" i="8"/>
  <c r="DZ44" i="8"/>
  <c r="DZ4" i="8"/>
  <c r="DZ139" i="8"/>
  <c r="DZ91" i="8"/>
  <c r="DZ147" i="8"/>
  <c r="DZ99" i="8"/>
  <c r="DZ107" i="8"/>
  <c r="DZ131" i="8"/>
  <c r="DZ115" i="8"/>
  <c r="DZ83" i="8"/>
  <c r="DZ27" i="8"/>
  <c r="DZ67" i="8"/>
  <c r="DZ59" i="8"/>
  <c r="DZ11" i="8"/>
  <c r="DZ35" i="8"/>
  <c r="DZ123" i="8"/>
  <c r="DZ43" i="8"/>
  <c r="DZ75" i="8"/>
  <c r="DZ51" i="8"/>
  <c r="DZ122" i="8"/>
  <c r="DZ19" i="8"/>
  <c r="DZ138" i="8"/>
  <c r="DZ42" i="8"/>
  <c r="DZ130" i="8"/>
  <c r="DZ50" i="8"/>
  <c r="DZ98" i="8"/>
  <c r="DZ26" i="8"/>
  <c r="DZ146" i="8"/>
  <c r="DZ106" i="8"/>
  <c r="DZ74" i="8"/>
  <c r="DZ82" i="8"/>
  <c r="DZ18" i="8"/>
  <c r="DZ114" i="8"/>
  <c r="DZ66" i="8"/>
  <c r="DZ10" i="8"/>
  <c r="DZ34" i="8"/>
  <c r="DZ90" i="8"/>
  <c r="DZ58" i="8"/>
  <c r="DZ153" i="8"/>
  <c r="DZ145" i="8"/>
  <c r="DZ105" i="8"/>
  <c r="DZ113" i="8"/>
  <c r="DZ89" i="8"/>
  <c r="DZ65" i="8"/>
  <c r="DZ57" i="8"/>
  <c r="DZ33" i="8"/>
  <c r="DZ97" i="8"/>
  <c r="DZ73" i="8"/>
  <c r="DZ41" i="8"/>
  <c r="DZ25" i="8"/>
  <c r="DZ137" i="8"/>
  <c r="DZ129" i="8"/>
  <c r="DZ121" i="8"/>
  <c r="DZ81" i="8"/>
  <c r="DZ49" i="8"/>
  <c r="DZ17" i="8"/>
  <c r="DZ9" i="8"/>
  <c r="DZ136" i="8"/>
  <c r="DZ88" i="8"/>
  <c r="DZ56" i="8"/>
  <c r="DZ64" i="8"/>
  <c r="DZ152" i="8"/>
  <c r="DZ96" i="8"/>
  <c r="DZ80" i="8"/>
  <c r="DZ16" i="8"/>
  <c r="DZ104" i="8"/>
  <c r="DZ24" i="8"/>
  <c r="DZ128" i="8"/>
  <c r="DZ112" i="8"/>
  <c r="DZ144" i="8"/>
  <c r="DZ120" i="8"/>
  <c r="DZ40" i="8"/>
  <c r="DZ72" i="8"/>
  <c r="DZ48" i="8"/>
  <c r="DZ32" i="8"/>
  <c r="DZ127" i="8"/>
  <c r="DZ103" i="8"/>
  <c r="DZ71" i="8"/>
  <c r="DZ8" i="8"/>
  <c r="DZ119" i="8"/>
  <c r="DZ87" i="8"/>
  <c r="DZ63" i="8"/>
  <c r="DZ47" i="8"/>
  <c r="DZ135" i="8"/>
  <c r="DZ151" i="8"/>
  <c r="DZ143" i="8"/>
  <c r="DZ95" i="8"/>
  <c r="DZ111" i="8"/>
  <c r="DZ15" i="8"/>
  <c r="DZ79" i="8"/>
  <c r="DZ39" i="8"/>
  <c r="DZ31" i="8"/>
  <c r="DZ7" i="8"/>
  <c r="DZ126" i="8"/>
  <c r="DZ118" i="8"/>
  <c r="DZ70" i="8"/>
  <c r="DZ6" i="8"/>
  <c r="DZ78" i="8"/>
  <c r="DZ30" i="8"/>
  <c r="DZ142" i="8"/>
  <c r="DZ86" i="8"/>
  <c r="DZ38" i="8"/>
  <c r="DZ150" i="8"/>
  <c r="DZ62" i="8"/>
  <c r="DZ54" i="8"/>
  <c r="DZ46" i="8"/>
  <c r="DZ55" i="8"/>
  <c r="DZ23" i="8"/>
  <c r="DZ134" i="8"/>
  <c r="DZ22" i="8"/>
  <c r="DZ102" i="8"/>
  <c r="DZ94" i="8"/>
  <c r="DZ14" i="8"/>
  <c r="DZ110" i="8"/>
  <c r="DZ101" i="8"/>
  <c r="DZ69" i="8"/>
  <c r="DZ37" i="8"/>
  <c r="DZ109" i="8"/>
  <c r="DZ93" i="8"/>
  <c r="DZ77" i="8"/>
  <c r="DZ45" i="8"/>
  <c r="DZ5" i="8"/>
  <c r="DZ29" i="8"/>
  <c r="DZ117" i="8"/>
  <c r="DZ85" i="8"/>
  <c r="DZ53" i="8"/>
  <c r="DZ125" i="8"/>
  <c r="DZ61" i="8"/>
  <c r="DZ21" i="8"/>
  <c r="DZ149" i="8"/>
  <c r="DZ133" i="8"/>
  <c r="DZ141" i="8"/>
  <c r="DZ13" i="8"/>
  <c r="DZ3" i="8"/>
  <c r="ET148" i="8"/>
  <c r="ET124" i="8"/>
  <c r="ET132" i="8"/>
  <c r="ET140" i="8"/>
  <c r="ET100" i="8"/>
  <c r="ET108" i="8"/>
  <c r="ET92" i="8"/>
  <c r="ET76" i="8"/>
  <c r="ET84" i="8"/>
  <c r="ET116" i="8"/>
  <c r="ET60" i="8"/>
  <c r="ET52" i="8"/>
  <c r="ET68" i="8"/>
  <c r="ET36" i="8"/>
  <c r="ET20" i="8"/>
  <c r="ET12" i="8"/>
  <c r="ET28" i="8"/>
  <c r="ET44" i="8"/>
  <c r="ET4" i="8"/>
  <c r="ET147" i="8"/>
  <c r="ET67" i="8"/>
  <c r="ET131" i="8"/>
  <c r="ET75" i="8"/>
  <c r="ET139" i="8"/>
  <c r="ET99" i="8"/>
  <c r="ET83" i="8"/>
  <c r="ET107" i="8"/>
  <c r="ET115" i="8"/>
  <c r="ET91" i="8"/>
  <c r="ET123" i="8"/>
  <c r="ET35" i="8"/>
  <c r="ET59" i="8"/>
  <c r="ET43" i="8"/>
  <c r="ET51" i="8"/>
  <c r="ET19" i="8"/>
  <c r="ET27" i="8"/>
  <c r="ET11" i="8"/>
  <c r="ET138" i="8"/>
  <c r="ET146" i="8"/>
  <c r="ET90" i="8"/>
  <c r="ET50" i="8"/>
  <c r="ET58" i="8"/>
  <c r="ET130" i="8"/>
  <c r="ET98" i="8"/>
  <c r="ET66" i="8"/>
  <c r="ET106" i="8"/>
  <c r="ET74" i="8"/>
  <c r="ET122" i="8"/>
  <c r="ET114" i="8"/>
  <c r="ET82" i="8"/>
  <c r="ET18" i="8"/>
  <c r="ET34" i="8"/>
  <c r="ET10" i="8"/>
  <c r="ET42" i="8"/>
  <c r="ET105" i="8"/>
  <c r="ET113" i="8"/>
  <c r="ET121" i="8"/>
  <c r="ET26" i="8"/>
  <c r="ET97" i="8"/>
  <c r="ET153" i="8"/>
  <c r="ET137" i="8"/>
  <c r="ET65" i="8"/>
  <c r="ET57" i="8"/>
  <c r="ET33" i="8"/>
  <c r="ET73" i="8"/>
  <c r="ET41" i="8"/>
  <c r="ET81" i="8"/>
  <c r="ET49" i="8"/>
  <c r="ET129" i="8"/>
  <c r="ET89" i="8"/>
  <c r="ET145" i="8"/>
  <c r="ET25" i="8"/>
  <c r="ET9" i="8"/>
  <c r="ET96" i="8"/>
  <c r="ET64" i="8"/>
  <c r="ET16" i="8"/>
  <c r="ET104" i="8"/>
  <c r="ET72" i="8"/>
  <c r="ET112" i="8"/>
  <c r="ET152" i="8"/>
  <c r="ET120" i="8"/>
  <c r="ET56" i="8"/>
  <c r="ET40" i="8"/>
  <c r="ET144" i="8"/>
  <c r="ET48" i="8"/>
  <c r="ET17" i="8"/>
  <c r="ET136" i="8"/>
  <c r="ET8" i="8"/>
  <c r="ET24" i="8"/>
  <c r="ET103" i="8"/>
  <c r="ET95" i="8"/>
  <c r="ET128" i="8"/>
  <c r="ET151" i="8"/>
  <c r="ET111" i="8"/>
  <c r="ET63" i="8"/>
  <c r="ET47" i="8"/>
  <c r="ET88" i="8"/>
  <c r="ET127" i="8"/>
  <c r="ET80" i="8"/>
  <c r="ET135" i="8"/>
  <c r="ET143" i="8"/>
  <c r="ET32" i="8"/>
  <c r="ET71" i="8"/>
  <c r="ET79" i="8"/>
  <c r="ET31" i="8"/>
  <c r="ET23" i="8"/>
  <c r="ET119" i="8"/>
  <c r="ET39" i="8"/>
  <c r="ET7" i="8"/>
  <c r="ET134" i="8"/>
  <c r="ET55" i="8"/>
  <c r="ET142" i="8"/>
  <c r="ET87" i="8"/>
  <c r="ET30" i="8"/>
  <c r="ET94" i="8"/>
  <c r="ET38" i="8"/>
  <c r="ET15" i="8"/>
  <c r="ET62" i="8"/>
  <c r="ET46" i="8"/>
  <c r="ET54" i="8"/>
  <c r="ET126" i="8"/>
  <c r="ET150" i="8"/>
  <c r="ET102" i="8"/>
  <c r="ET70" i="8"/>
  <c r="ET110" i="8"/>
  <c r="ET78" i="8"/>
  <c r="ET14" i="8"/>
  <c r="ET86" i="8"/>
  <c r="ET22" i="8"/>
  <c r="ET6" i="8"/>
  <c r="ET118" i="8"/>
  <c r="ET125" i="8"/>
  <c r="ET77" i="8"/>
  <c r="ET45" i="8"/>
  <c r="ET69" i="8"/>
  <c r="ET149" i="8"/>
  <c r="ET85" i="8"/>
  <c r="ET53" i="8"/>
  <c r="ET141" i="8"/>
  <c r="ET133" i="8"/>
  <c r="ET93" i="8"/>
  <c r="ET21" i="8"/>
  <c r="ET13" i="8"/>
  <c r="ET101" i="8"/>
  <c r="ET61" i="8"/>
  <c r="ET117" i="8"/>
  <c r="ET37" i="8"/>
  <c r="ET109" i="8"/>
  <c r="ET29" i="8"/>
  <c r="ET5" i="8"/>
  <c r="ET3" i="8"/>
  <c r="DQ132" i="8"/>
  <c r="DQ148" i="8"/>
  <c r="DQ100" i="8"/>
  <c r="DQ140" i="8"/>
  <c r="DQ108" i="8"/>
  <c r="DQ116" i="8"/>
  <c r="DQ124" i="8"/>
  <c r="DQ92" i="8"/>
  <c r="DQ60" i="8"/>
  <c r="DQ68" i="8"/>
  <c r="DQ20" i="8"/>
  <c r="DQ28" i="8"/>
  <c r="DQ36" i="8"/>
  <c r="DQ76" i="8"/>
  <c r="DQ44" i="8"/>
  <c r="DQ12" i="8"/>
  <c r="DQ84" i="8"/>
  <c r="DQ4" i="8"/>
  <c r="DQ52" i="8"/>
  <c r="DQ139" i="8"/>
  <c r="DQ107" i="8"/>
  <c r="DQ75" i="8"/>
  <c r="DQ115" i="8"/>
  <c r="DQ83" i="8"/>
  <c r="DQ123" i="8"/>
  <c r="DQ91" i="8"/>
  <c r="DQ147" i="8"/>
  <c r="DQ131" i="8"/>
  <c r="DQ35" i="8"/>
  <c r="DQ19" i="8"/>
  <c r="DQ43" i="8"/>
  <c r="DQ27" i="8"/>
  <c r="DQ99" i="8"/>
  <c r="DQ51" i="8"/>
  <c r="DQ67" i="8"/>
  <c r="DQ11" i="8"/>
  <c r="DQ59" i="8"/>
  <c r="DQ146" i="8"/>
  <c r="DQ138" i="8"/>
  <c r="DQ106" i="8"/>
  <c r="DQ114" i="8"/>
  <c r="DQ90" i="8"/>
  <c r="DQ66" i="8"/>
  <c r="DQ122" i="8"/>
  <c r="DQ74" i="8"/>
  <c r="DQ82" i="8"/>
  <c r="DQ58" i="8"/>
  <c r="DQ34" i="8"/>
  <c r="DQ42" i="8"/>
  <c r="DQ130" i="8"/>
  <c r="DQ26" i="8"/>
  <c r="DQ98" i="8"/>
  <c r="DQ50" i="8"/>
  <c r="DQ18" i="8"/>
  <c r="DQ113" i="8"/>
  <c r="DQ121" i="8"/>
  <c r="DQ129" i="8"/>
  <c r="DQ10" i="8"/>
  <c r="DQ137" i="8"/>
  <c r="DQ145" i="8"/>
  <c r="DQ81" i="8"/>
  <c r="DQ49" i="8"/>
  <c r="DQ153" i="8"/>
  <c r="DQ25" i="8"/>
  <c r="DQ89" i="8"/>
  <c r="DQ65" i="8"/>
  <c r="DQ57" i="8"/>
  <c r="DQ33" i="8"/>
  <c r="DQ97" i="8"/>
  <c r="DQ17" i="8"/>
  <c r="DQ9" i="8"/>
  <c r="DQ73" i="8"/>
  <c r="DQ41" i="8"/>
  <c r="DQ104" i="8"/>
  <c r="DQ24" i="8"/>
  <c r="DQ105" i="8"/>
  <c r="DQ112" i="8"/>
  <c r="DQ32" i="8"/>
  <c r="DQ144" i="8"/>
  <c r="DQ120" i="8"/>
  <c r="DQ48" i="8"/>
  <c r="DQ152" i="8"/>
  <c r="DQ136" i="8"/>
  <c r="DQ88" i="8"/>
  <c r="DQ56" i="8"/>
  <c r="DQ128" i="8"/>
  <c r="DQ72" i="8"/>
  <c r="DQ8" i="8"/>
  <c r="DQ96" i="8"/>
  <c r="DQ80" i="8"/>
  <c r="DQ64" i="8"/>
  <c r="DQ40" i="8"/>
  <c r="DQ135" i="8"/>
  <c r="DQ16" i="8"/>
  <c r="DQ151" i="8"/>
  <c r="DQ127" i="8"/>
  <c r="DQ103" i="8"/>
  <c r="DQ111" i="8"/>
  <c r="DQ79" i="8"/>
  <c r="DQ134" i="8"/>
  <c r="DQ71" i="8"/>
  <c r="DQ23" i="8"/>
  <c r="DQ47" i="8"/>
  <c r="DQ39" i="8"/>
  <c r="DQ143" i="8"/>
  <c r="DQ55" i="8"/>
  <c r="DQ15" i="8"/>
  <c r="DQ142" i="8"/>
  <c r="DQ22" i="8"/>
  <c r="DQ102" i="8"/>
  <c r="DQ94" i="8"/>
  <c r="DQ95" i="8"/>
  <c r="DQ150" i="8"/>
  <c r="DQ110" i="8"/>
  <c r="DQ62" i="8"/>
  <c r="DQ14" i="8"/>
  <c r="DQ119" i="8"/>
  <c r="DQ118" i="8"/>
  <c r="DQ70" i="8"/>
  <c r="DQ6" i="8"/>
  <c r="DQ7" i="8"/>
  <c r="DQ78" i="8"/>
  <c r="DQ30" i="8"/>
  <c r="DQ87" i="8"/>
  <c r="DQ63" i="8"/>
  <c r="DQ86" i="8"/>
  <c r="DQ38" i="8"/>
  <c r="DQ31" i="8"/>
  <c r="DQ46" i="8"/>
  <c r="DQ54" i="8"/>
  <c r="DQ126" i="8"/>
  <c r="DQ133" i="8"/>
  <c r="DQ141" i="8"/>
  <c r="DQ61" i="8"/>
  <c r="DQ13" i="8"/>
  <c r="DQ149" i="8"/>
  <c r="DQ125" i="8"/>
  <c r="DQ21" i="8"/>
  <c r="DQ5" i="8"/>
  <c r="DQ101" i="8"/>
  <c r="DQ93" i="8"/>
  <c r="DQ69" i="8"/>
  <c r="DQ37" i="8"/>
  <c r="DQ109" i="8"/>
  <c r="DQ77" i="8"/>
  <c r="DQ45" i="8"/>
  <c r="DQ29" i="8"/>
  <c r="DQ117" i="8"/>
  <c r="DQ85" i="8"/>
  <c r="DQ53" i="8"/>
  <c r="DQ3" i="8"/>
  <c r="ES148" i="8"/>
  <c r="ES140" i="8"/>
  <c r="ES108" i="8"/>
  <c r="ES116" i="8"/>
  <c r="ES124" i="8"/>
  <c r="ES132" i="8"/>
  <c r="ES68" i="8"/>
  <c r="ES84" i="8"/>
  <c r="ES36" i="8"/>
  <c r="ES44" i="8"/>
  <c r="ES60" i="8"/>
  <c r="ES52" i="8"/>
  <c r="ES100" i="8"/>
  <c r="ES92" i="8"/>
  <c r="ES76" i="8"/>
  <c r="ES4" i="8"/>
  <c r="ES28" i="8"/>
  <c r="ES20" i="8"/>
  <c r="ES12" i="8"/>
  <c r="ES147" i="8"/>
  <c r="ES107" i="8"/>
  <c r="ES115" i="8"/>
  <c r="ES123" i="8"/>
  <c r="ES139" i="8"/>
  <c r="ES91" i="8"/>
  <c r="ES131" i="8"/>
  <c r="ES99" i="8"/>
  <c r="ES51" i="8"/>
  <c r="ES27" i="8"/>
  <c r="ES19" i="8"/>
  <c r="ES75" i="8"/>
  <c r="ES11" i="8"/>
  <c r="ES83" i="8"/>
  <c r="ES67" i="8"/>
  <c r="ES59" i="8"/>
  <c r="ES35" i="8"/>
  <c r="ES43" i="8"/>
  <c r="ES146" i="8"/>
  <c r="ES106" i="8"/>
  <c r="ES74" i="8"/>
  <c r="ES114" i="8"/>
  <c r="ES82" i="8"/>
  <c r="ES18" i="8"/>
  <c r="ES26" i="8"/>
  <c r="ES122" i="8"/>
  <c r="ES34" i="8"/>
  <c r="ES130" i="8"/>
  <c r="ES42" i="8"/>
  <c r="ES58" i="8"/>
  <c r="ES98" i="8"/>
  <c r="ES138" i="8"/>
  <c r="ES50" i="8"/>
  <c r="ES66" i="8"/>
  <c r="ES10" i="8"/>
  <c r="ES137" i="8"/>
  <c r="ES89" i="8"/>
  <c r="ES90" i="8"/>
  <c r="ES145" i="8"/>
  <c r="ES129" i="8"/>
  <c r="ES97" i="8"/>
  <c r="ES81" i="8"/>
  <c r="ES57" i="8"/>
  <c r="ES49" i="8"/>
  <c r="ES153" i="8"/>
  <c r="ES121" i="8"/>
  <c r="ES113" i="8"/>
  <c r="ES105" i="8"/>
  <c r="ES9" i="8"/>
  <c r="ES65" i="8"/>
  <c r="ES33" i="8"/>
  <c r="ES25" i="8"/>
  <c r="ES73" i="8"/>
  <c r="ES41" i="8"/>
  <c r="ES128" i="8"/>
  <c r="ES120" i="8"/>
  <c r="ES56" i="8"/>
  <c r="ES40" i="8"/>
  <c r="ES144" i="8"/>
  <c r="ES48" i="8"/>
  <c r="ES136" i="8"/>
  <c r="ES8" i="8"/>
  <c r="ES152" i="8"/>
  <c r="ES88" i="8"/>
  <c r="ES24" i="8"/>
  <c r="ES17" i="8"/>
  <c r="ES96" i="8"/>
  <c r="ES104" i="8"/>
  <c r="ES72" i="8"/>
  <c r="ES16" i="8"/>
  <c r="ES127" i="8"/>
  <c r="ES95" i="8"/>
  <c r="ES135" i="8"/>
  <c r="ES112" i="8"/>
  <c r="ES151" i="8"/>
  <c r="ES71" i="8"/>
  <c r="ES79" i="8"/>
  <c r="ES55" i="8"/>
  <c r="ES80" i="8"/>
  <c r="ES103" i="8"/>
  <c r="ES64" i="8"/>
  <c r="ES111" i="8"/>
  <c r="ES23" i="8"/>
  <c r="ES134" i="8"/>
  <c r="ES63" i="8"/>
  <c r="ES142" i="8"/>
  <c r="ES143" i="8"/>
  <c r="ES87" i="8"/>
  <c r="ES15" i="8"/>
  <c r="ES119" i="8"/>
  <c r="ES47" i="8"/>
  <c r="ES31" i="8"/>
  <c r="ES7" i="8"/>
  <c r="ES54" i="8"/>
  <c r="ES62" i="8"/>
  <c r="ES102" i="8"/>
  <c r="ES70" i="8"/>
  <c r="ES126" i="8"/>
  <c r="ES110" i="8"/>
  <c r="ES78" i="8"/>
  <c r="ES14" i="8"/>
  <c r="ES39" i="8"/>
  <c r="ES150" i="8"/>
  <c r="ES86" i="8"/>
  <c r="ES22" i="8"/>
  <c r="ES6" i="8"/>
  <c r="ES30" i="8"/>
  <c r="ES32" i="8"/>
  <c r="ES118" i="8"/>
  <c r="ES94" i="8"/>
  <c r="ES38" i="8"/>
  <c r="ES46" i="8"/>
  <c r="ES133" i="8"/>
  <c r="ES13" i="8"/>
  <c r="ES149" i="8"/>
  <c r="ES101" i="8"/>
  <c r="ES109" i="8"/>
  <c r="ES5" i="8"/>
  <c r="ES141" i="8"/>
  <c r="ES93" i="8"/>
  <c r="ES117" i="8"/>
  <c r="ES69" i="8"/>
  <c r="ES37" i="8"/>
  <c r="ES125" i="8"/>
  <c r="ES77" i="8"/>
  <c r="ES45" i="8"/>
  <c r="ES29" i="8"/>
  <c r="ES61" i="8"/>
  <c r="ES21" i="8"/>
  <c r="ES85" i="8"/>
  <c r="ES53" i="8"/>
  <c r="ES3" i="8"/>
  <c r="DP116" i="8"/>
  <c r="DP124" i="8"/>
  <c r="DP132" i="8"/>
  <c r="DP148" i="8"/>
  <c r="DP140" i="8"/>
  <c r="DP108" i="8"/>
  <c r="DP84" i="8"/>
  <c r="DP100" i="8"/>
  <c r="DP36" i="8"/>
  <c r="DP76" i="8"/>
  <c r="DP92" i="8"/>
  <c r="DP28" i="8"/>
  <c r="DP68" i="8"/>
  <c r="DP52" i="8"/>
  <c r="DP44" i="8"/>
  <c r="DP20" i="8"/>
  <c r="DP12" i="8"/>
  <c r="DP60" i="8"/>
  <c r="DP147" i="8"/>
  <c r="DP123" i="8"/>
  <c r="DP59" i="8"/>
  <c r="DP139" i="8"/>
  <c r="DP131" i="8"/>
  <c r="DP99" i="8"/>
  <c r="DP4" i="8"/>
  <c r="DP107" i="8"/>
  <c r="DP115" i="8"/>
  <c r="DP11" i="8"/>
  <c r="DP75" i="8"/>
  <c r="DP19" i="8"/>
  <c r="DP91" i="8"/>
  <c r="DP67" i="8"/>
  <c r="DP27" i="8"/>
  <c r="DP35" i="8"/>
  <c r="DP43" i="8"/>
  <c r="DP83" i="8"/>
  <c r="DP51" i="8"/>
  <c r="DP138" i="8"/>
  <c r="DP130" i="8"/>
  <c r="DP82" i="8"/>
  <c r="DP58" i="8"/>
  <c r="DP34" i="8"/>
  <c r="DP122" i="8"/>
  <c r="DP42" i="8"/>
  <c r="DP50" i="8"/>
  <c r="DP98" i="8"/>
  <c r="DP90" i="8"/>
  <c r="DP26" i="8"/>
  <c r="DP146" i="8"/>
  <c r="DP114" i="8"/>
  <c r="DP66" i="8"/>
  <c r="DP18" i="8"/>
  <c r="DP74" i="8"/>
  <c r="DP10" i="8"/>
  <c r="DP145" i="8"/>
  <c r="DP106" i="8"/>
  <c r="DP97" i="8"/>
  <c r="DP129" i="8"/>
  <c r="DP105" i="8"/>
  <c r="DP113" i="8"/>
  <c r="DP121" i="8"/>
  <c r="DP17" i="8"/>
  <c r="DP153" i="8"/>
  <c r="DP89" i="8"/>
  <c r="DP65" i="8"/>
  <c r="DP57" i="8"/>
  <c r="DP33" i="8"/>
  <c r="DP73" i="8"/>
  <c r="DP41" i="8"/>
  <c r="DP137" i="8"/>
  <c r="DP81" i="8"/>
  <c r="DP49" i="8"/>
  <c r="DP9" i="8"/>
  <c r="DP25" i="8"/>
  <c r="DP152" i="8"/>
  <c r="DP128" i="8"/>
  <c r="DP136" i="8"/>
  <c r="DP88" i="8"/>
  <c r="DP8" i="8"/>
  <c r="DP96" i="8"/>
  <c r="DP72" i="8"/>
  <c r="DP144" i="8"/>
  <c r="DP80" i="8"/>
  <c r="DP32" i="8"/>
  <c r="DP104" i="8"/>
  <c r="DP112" i="8"/>
  <c r="DP48" i="8"/>
  <c r="DP24" i="8"/>
  <c r="DP127" i="8"/>
  <c r="DP151" i="8"/>
  <c r="DP79" i="8"/>
  <c r="DP64" i="8"/>
  <c r="DP56" i="8"/>
  <c r="DP40" i="8"/>
  <c r="DP120" i="8"/>
  <c r="DP111" i="8"/>
  <c r="DP16" i="8"/>
  <c r="DP119" i="8"/>
  <c r="DP39" i="8"/>
  <c r="DP135" i="8"/>
  <c r="DP55" i="8"/>
  <c r="DP143" i="8"/>
  <c r="DP63" i="8"/>
  <c r="DP47" i="8"/>
  <c r="DP15" i="8"/>
  <c r="DP23" i="8"/>
  <c r="DP31" i="8"/>
  <c r="DP7" i="8"/>
  <c r="DP126" i="8"/>
  <c r="DP103" i="8"/>
  <c r="DP71" i="8"/>
  <c r="DP110" i="8"/>
  <c r="DP62" i="8"/>
  <c r="DP14" i="8"/>
  <c r="DP95" i="8"/>
  <c r="DP118" i="8"/>
  <c r="DP70" i="8"/>
  <c r="DP6" i="8"/>
  <c r="DP134" i="8"/>
  <c r="DP78" i="8"/>
  <c r="DP30" i="8"/>
  <c r="DP150" i="8"/>
  <c r="DP86" i="8"/>
  <c r="DP38" i="8"/>
  <c r="DP87" i="8"/>
  <c r="DP54" i="8"/>
  <c r="DP46" i="8"/>
  <c r="DP22" i="8"/>
  <c r="DP102" i="8"/>
  <c r="DP142" i="8"/>
  <c r="DP94" i="8"/>
  <c r="DP109" i="8"/>
  <c r="DP5" i="8"/>
  <c r="DP149" i="8"/>
  <c r="DP117" i="8"/>
  <c r="DP93" i="8"/>
  <c r="DP69" i="8"/>
  <c r="DP37" i="8"/>
  <c r="DP61" i="8"/>
  <c r="DP125" i="8"/>
  <c r="DP77" i="8"/>
  <c r="DP45" i="8"/>
  <c r="DP85" i="8"/>
  <c r="DP53" i="8"/>
  <c r="DP21" i="8"/>
  <c r="DP133" i="8"/>
  <c r="DP29" i="8"/>
  <c r="DP141" i="8"/>
  <c r="DP101" i="8"/>
  <c r="DP13" i="8"/>
  <c r="DP3" i="8"/>
  <c r="ER116" i="8"/>
  <c r="ER132" i="8"/>
  <c r="ER148" i="8"/>
  <c r="ER140" i="8"/>
  <c r="ER124" i="8"/>
  <c r="ER92" i="8"/>
  <c r="ER84" i="8"/>
  <c r="ER36" i="8"/>
  <c r="ER100" i="8"/>
  <c r="ER108" i="8"/>
  <c r="ER28" i="8"/>
  <c r="ER20" i="8"/>
  <c r="ER76" i="8"/>
  <c r="ER68" i="8"/>
  <c r="ER60" i="8"/>
  <c r="ER12" i="8"/>
  <c r="ER52" i="8"/>
  <c r="ER44" i="8"/>
  <c r="ER4" i="8"/>
  <c r="ER147" i="8"/>
  <c r="ER131" i="8"/>
  <c r="ER99" i="8"/>
  <c r="ER91" i="8"/>
  <c r="ER107" i="8"/>
  <c r="ER115" i="8"/>
  <c r="ER123" i="8"/>
  <c r="ER75" i="8"/>
  <c r="ER11" i="8"/>
  <c r="ER35" i="8"/>
  <c r="ER139" i="8"/>
  <c r="ER83" i="8"/>
  <c r="ER43" i="8"/>
  <c r="ER51" i="8"/>
  <c r="ER67" i="8"/>
  <c r="ER59" i="8"/>
  <c r="ER19" i="8"/>
  <c r="ER114" i="8"/>
  <c r="ER130" i="8"/>
  <c r="ER27" i="8"/>
  <c r="ER138" i="8"/>
  <c r="ER90" i="8"/>
  <c r="ER50" i="8"/>
  <c r="ER26" i="8"/>
  <c r="ER122" i="8"/>
  <c r="ER146" i="8"/>
  <c r="ER98" i="8"/>
  <c r="ER66" i="8"/>
  <c r="ER82" i="8"/>
  <c r="ER58" i="8"/>
  <c r="ER34" i="8"/>
  <c r="ER42" i="8"/>
  <c r="ER10" i="8"/>
  <c r="ER106" i="8"/>
  <c r="ER145" i="8"/>
  <c r="ER129" i="8"/>
  <c r="ER97" i="8"/>
  <c r="ER105" i="8"/>
  <c r="ER18" i="8"/>
  <c r="ER113" i="8"/>
  <c r="ER121" i="8"/>
  <c r="ER65" i="8"/>
  <c r="ER17" i="8"/>
  <c r="ER137" i="8"/>
  <c r="ER73" i="8"/>
  <c r="ER25" i="8"/>
  <c r="ER74" i="8"/>
  <c r="ER153" i="8"/>
  <c r="ER81" i="8"/>
  <c r="ER33" i="8"/>
  <c r="ER89" i="8"/>
  <c r="ER41" i="8"/>
  <c r="ER49" i="8"/>
  <c r="ER57" i="8"/>
  <c r="ER9" i="8"/>
  <c r="ER136" i="8"/>
  <c r="ER88" i="8"/>
  <c r="ER24" i="8"/>
  <c r="ER8" i="8"/>
  <c r="ER104" i="8"/>
  <c r="ER72" i="8"/>
  <c r="ER112" i="8"/>
  <c r="ER80" i="8"/>
  <c r="ER32" i="8"/>
  <c r="ER128" i="8"/>
  <c r="ER120" i="8"/>
  <c r="ER96" i="8"/>
  <c r="ER144" i="8"/>
  <c r="ER48" i="8"/>
  <c r="ER103" i="8"/>
  <c r="ER152" i="8"/>
  <c r="ER16" i="8"/>
  <c r="ER111" i="8"/>
  <c r="ER79" i="8"/>
  <c r="ER55" i="8"/>
  <c r="ER127" i="8"/>
  <c r="ER135" i="8"/>
  <c r="ER95" i="8"/>
  <c r="ER143" i="8"/>
  <c r="ER63" i="8"/>
  <c r="ER15" i="8"/>
  <c r="ER71" i="8"/>
  <c r="ER31" i="8"/>
  <c r="ER7" i="8"/>
  <c r="ER39" i="8"/>
  <c r="ER118" i="8"/>
  <c r="ER87" i="8"/>
  <c r="ER126" i="8"/>
  <c r="ER151" i="8"/>
  <c r="ER119" i="8"/>
  <c r="ER150" i="8"/>
  <c r="ER110" i="8"/>
  <c r="ER78" i="8"/>
  <c r="ER62" i="8"/>
  <c r="ER30" i="8"/>
  <c r="ER56" i="8"/>
  <c r="ER86" i="8"/>
  <c r="ER38" i="8"/>
  <c r="ER6" i="8"/>
  <c r="ER142" i="8"/>
  <c r="ER54" i="8"/>
  <c r="ER46" i="8"/>
  <c r="ER47" i="8"/>
  <c r="ER40" i="8"/>
  <c r="ER94" i="8"/>
  <c r="ER22" i="8"/>
  <c r="ER134" i="8"/>
  <c r="ER23" i="8"/>
  <c r="ER14" i="8"/>
  <c r="ER64" i="8"/>
  <c r="ER70" i="8"/>
  <c r="ER102" i="8"/>
  <c r="ER109" i="8"/>
  <c r="ER77" i="8"/>
  <c r="ER61" i="8"/>
  <c r="ER5" i="8"/>
  <c r="ER69" i="8"/>
  <c r="ER117" i="8"/>
  <c r="ER85" i="8"/>
  <c r="ER37" i="8"/>
  <c r="ER21" i="8"/>
  <c r="ER125" i="8"/>
  <c r="ER45" i="8"/>
  <c r="ER53" i="8"/>
  <c r="ER141" i="8"/>
  <c r="ER133" i="8"/>
  <c r="ER93" i="8"/>
  <c r="ER29" i="8"/>
  <c r="ER101" i="8"/>
  <c r="ER149" i="8"/>
  <c r="ER13" i="8"/>
  <c r="ER3" i="8"/>
  <c r="EE140" i="8"/>
  <c r="EE124" i="8"/>
  <c r="EE132" i="8"/>
  <c r="EE148" i="8"/>
  <c r="EE108" i="8"/>
  <c r="EE76" i="8"/>
  <c r="EE100" i="8"/>
  <c r="EE92" i="8"/>
  <c r="EE44" i="8"/>
  <c r="EE84" i="8"/>
  <c r="EE68" i="8"/>
  <c r="EE28" i="8"/>
  <c r="EE52" i="8"/>
  <c r="EE20" i="8"/>
  <c r="EE36" i="8"/>
  <c r="EE12" i="8"/>
  <c r="EE60" i="8"/>
  <c r="EE4" i="8"/>
  <c r="EE116" i="8"/>
  <c r="EE139" i="8"/>
  <c r="EE59" i="8"/>
  <c r="EE147" i="8"/>
  <c r="EE67" i="8"/>
  <c r="EE99" i="8"/>
  <c r="EE83" i="8"/>
  <c r="EE107" i="8"/>
  <c r="EE115" i="8"/>
  <c r="EE11" i="8"/>
  <c r="EE19" i="8"/>
  <c r="EE131" i="8"/>
  <c r="EE27" i="8"/>
  <c r="EE123" i="8"/>
  <c r="EE35" i="8"/>
  <c r="EE43" i="8"/>
  <c r="EE75" i="8"/>
  <c r="EE51" i="8"/>
  <c r="EE91" i="8"/>
  <c r="EE122" i="8"/>
  <c r="EE138" i="8"/>
  <c r="EE130" i="8"/>
  <c r="EE90" i="8"/>
  <c r="EE42" i="8"/>
  <c r="EE58" i="8"/>
  <c r="EE50" i="8"/>
  <c r="EE98" i="8"/>
  <c r="EE106" i="8"/>
  <c r="EE74" i="8"/>
  <c r="EE18" i="8"/>
  <c r="EE82" i="8"/>
  <c r="EE26" i="8"/>
  <c r="EE10" i="8"/>
  <c r="EE114" i="8"/>
  <c r="EE66" i="8"/>
  <c r="EE146" i="8"/>
  <c r="EE129" i="8"/>
  <c r="EE105" i="8"/>
  <c r="EE34" i="8"/>
  <c r="EE113" i="8"/>
  <c r="EE121" i="8"/>
  <c r="EE153" i="8"/>
  <c r="EE89" i="8"/>
  <c r="EE65" i="8"/>
  <c r="EE57" i="8"/>
  <c r="EE33" i="8"/>
  <c r="EE73" i="8"/>
  <c r="EE41" i="8"/>
  <c r="EE145" i="8"/>
  <c r="EE97" i="8"/>
  <c r="EE81" i="8"/>
  <c r="EE49" i="8"/>
  <c r="EE137" i="8"/>
  <c r="EE25" i="8"/>
  <c r="EE9" i="8"/>
  <c r="EE17" i="8"/>
  <c r="EE136" i="8"/>
  <c r="EE88" i="8"/>
  <c r="EE8" i="8"/>
  <c r="EE144" i="8"/>
  <c r="EE64" i="8"/>
  <c r="EE16" i="8"/>
  <c r="EE152" i="8"/>
  <c r="EE80" i="8"/>
  <c r="EE32" i="8"/>
  <c r="EE104" i="8"/>
  <c r="EE96" i="8"/>
  <c r="EE56" i="8"/>
  <c r="EE40" i="8"/>
  <c r="EE112" i="8"/>
  <c r="EE120" i="8"/>
  <c r="EE24" i="8"/>
  <c r="EE103" i="8"/>
  <c r="EE95" i="8"/>
  <c r="EE87" i="8"/>
  <c r="EE72" i="8"/>
  <c r="EE48" i="8"/>
  <c r="EE119" i="8"/>
  <c r="EE127" i="8"/>
  <c r="EE47" i="8"/>
  <c r="EE135" i="8"/>
  <c r="EE128" i="8"/>
  <c r="EE143" i="8"/>
  <c r="EE79" i="8"/>
  <c r="EE63" i="8"/>
  <c r="EE39" i="8"/>
  <c r="EE15" i="8"/>
  <c r="EE23" i="8"/>
  <c r="EE111" i="8"/>
  <c r="EE55" i="8"/>
  <c r="EE31" i="8"/>
  <c r="EE7" i="8"/>
  <c r="EE126" i="8"/>
  <c r="EE151" i="8"/>
  <c r="EE71" i="8"/>
  <c r="EE134" i="8"/>
  <c r="EE118" i="8"/>
  <c r="EE70" i="8"/>
  <c r="EE6" i="8"/>
  <c r="EE78" i="8"/>
  <c r="EE30" i="8"/>
  <c r="EE86" i="8"/>
  <c r="EE62" i="8"/>
  <c r="EE38" i="8"/>
  <c r="EE46" i="8"/>
  <c r="EE142" i="8"/>
  <c r="EE22" i="8"/>
  <c r="EE150" i="8"/>
  <c r="EE102" i="8"/>
  <c r="EE94" i="8"/>
  <c r="EE54" i="8"/>
  <c r="EE14" i="8"/>
  <c r="EE110" i="8"/>
  <c r="EE117" i="8"/>
  <c r="EE93" i="8"/>
  <c r="EE69" i="8"/>
  <c r="EE37" i="8"/>
  <c r="EE125" i="8"/>
  <c r="EE77" i="8"/>
  <c r="EE45" i="8"/>
  <c r="EE109" i="8"/>
  <c r="EE85" i="8"/>
  <c r="EE53" i="8"/>
  <c r="EE133" i="8"/>
  <c r="EE21" i="8"/>
  <c r="EE141" i="8"/>
  <c r="EE5" i="8"/>
  <c r="EE29" i="8"/>
  <c r="EE13" i="8"/>
  <c r="EE149" i="8"/>
  <c r="EE101" i="8"/>
  <c r="EE61" i="8"/>
  <c r="EE3" i="8"/>
  <c r="EX132" i="8"/>
  <c r="EX148" i="8"/>
  <c r="EX140" i="8"/>
  <c r="EX100" i="8"/>
  <c r="EX108" i="8"/>
  <c r="EX116" i="8"/>
  <c r="EX124" i="8"/>
  <c r="EX92" i="8"/>
  <c r="EX68" i="8"/>
  <c r="EX84" i="8"/>
  <c r="EX28" i="8"/>
  <c r="EX36" i="8"/>
  <c r="EX44" i="8"/>
  <c r="EX52" i="8"/>
  <c r="EX60" i="8"/>
  <c r="EX4" i="8"/>
  <c r="EX20" i="8"/>
  <c r="EX76" i="8"/>
  <c r="EX12" i="8"/>
  <c r="EX131" i="8"/>
  <c r="EX115" i="8"/>
  <c r="EX83" i="8"/>
  <c r="EX59" i="8"/>
  <c r="EX123" i="8"/>
  <c r="EX91" i="8"/>
  <c r="EX139" i="8"/>
  <c r="EX147" i="8"/>
  <c r="EX75" i="8"/>
  <c r="EX43" i="8"/>
  <c r="EX51" i="8"/>
  <c r="EX107" i="8"/>
  <c r="EX19" i="8"/>
  <c r="EX27" i="8"/>
  <c r="EX67" i="8"/>
  <c r="EX11" i="8"/>
  <c r="EX99" i="8"/>
  <c r="EX138" i="8"/>
  <c r="EX130" i="8"/>
  <c r="EX114" i="8"/>
  <c r="EX90" i="8"/>
  <c r="EX66" i="8"/>
  <c r="EX74" i="8"/>
  <c r="EX82" i="8"/>
  <c r="EX58" i="8"/>
  <c r="EX34" i="8"/>
  <c r="EX42" i="8"/>
  <c r="EX50" i="8"/>
  <c r="EX146" i="8"/>
  <c r="EX122" i="8"/>
  <c r="EX98" i="8"/>
  <c r="EX26" i="8"/>
  <c r="EX35" i="8"/>
  <c r="EX106" i="8"/>
  <c r="EX18" i="8"/>
  <c r="EX10" i="8"/>
  <c r="EX153" i="8"/>
  <c r="EX121" i="8"/>
  <c r="EX129" i="8"/>
  <c r="EX137" i="8"/>
  <c r="EX145" i="8"/>
  <c r="EX89" i="8"/>
  <c r="EX9" i="8"/>
  <c r="EX17" i="8"/>
  <c r="EX65" i="8"/>
  <c r="EX57" i="8"/>
  <c r="EX33" i="8"/>
  <c r="EX97" i="8"/>
  <c r="EX73" i="8"/>
  <c r="EX41" i="8"/>
  <c r="EX25" i="8"/>
  <c r="EX105" i="8"/>
  <c r="EX113" i="8"/>
  <c r="EX81" i="8"/>
  <c r="EX49" i="8"/>
  <c r="EX152" i="8"/>
  <c r="EX112" i="8"/>
  <c r="EX32" i="8"/>
  <c r="EX144" i="8"/>
  <c r="EX120" i="8"/>
  <c r="EX40" i="8"/>
  <c r="EX136" i="8"/>
  <c r="EX88" i="8"/>
  <c r="EX56" i="8"/>
  <c r="EX64" i="8"/>
  <c r="EX128" i="8"/>
  <c r="EX96" i="8"/>
  <c r="EX80" i="8"/>
  <c r="EX16" i="8"/>
  <c r="EX135" i="8"/>
  <c r="EX72" i="8"/>
  <c r="EX48" i="8"/>
  <c r="EX151" i="8"/>
  <c r="EX143" i="8"/>
  <c r="EX24" i="8"/>
  <c r="EX8" i="8"/>
  <c r="EX127" i="8"/>
  <c r="EX103" i="8"/>
  <c r="EX71" i="8"/>
  <c r="EX111" i="8"/>
  <c r="EX104" i="8"/>
  <c r="EX119" i="8"/>
  <c r="EX95" i="8"/>
  <c r="EX87" i="8"/>
  <c r="EX63" i="8"/>
  <c r="EX134" i="8"/>
  <c r="EX142" i="8"/>
  <c r="EX23" i="8"/>
  <c r="EX79" i="8"/>
  <c r="EX47" i="8"/>
  <c r="EX15" i="8"/>
  <c r="EX39" i="8"/>
  <c r="EX22" i="8"/>
  <c r="EX126" i="8"/>
  <c r="EX102" i="8"/>
  <c r="EX94" i="8"/>
  <c r="EX7" i="8"/>
  <c r="EX110" i="8"/>
  <c r="EX14" i="8"/>
  <c r="EX118" i="8"/>
  <c r="EX70" i="8"/>
  <c r="EX6" i="8"/>
  <c r="EX31" i="8"/>
  <c r="EX150" i="8"/>
  <c r="EX78" i="8"/>
  <c r="EX62" i="8"/>
  <c r="EX30" i="8"/>
  <c r="EX55" i="8"/>
  <c r="EX86" i="8"/>
  <c r="EX38" i="8"/>
  <c r="EX54" i="8"/>
  <c r="EX46" i="8"/>
  <c r="EX141" i="8"/>
  <c r="EX13" i="8"/>
  <c r="EX93" i="8"/>
  <c r="EX29" i="8"/>
  <c r="EX101" i="8"/>
  <c r="EX69" i="8"/>
  <c r="EX37" i="8"/>
  <c r="EX5" i="8"/>
  <c r="EX133" i="8"/>
  <c r="EX109" i="8"/>
  <c r="EX77" i="8"/>
  <c r="EX45" i="8"/>
  <c r="EX149" i="8"/>
  <c r="EX117" i="8"/>
  <c r="EX85" i="8"/>
  <c r="EX53" i="8"/>
  <c r="EX125" i="8"/>
  <c r="EX61" i="8"/>
  <c r="EX21" i="8"/>
  <c r="EX3" i="8"/>
  <c r="DF124" i="8"/>
  <c r="DF148" i="8"/>
  <c r="DF132" i="8"/>
  <c r="DF140" i="8"/>
  <c r="DF108" i="8"/>
  <c r="DF100" i="8"/>
  <c r="DF76" i="8"/>
  <c r="DF84" i="8"/>
  <c r="DF92" i="8"/>
  <c r="DF60" i="8"/>
  <c r="DF52" i="8"/>
  <c r="DF116" i="8"/>
  <c r="DF28" i="8"/>
  <c r="DF44" i="8"/>
  <c r="DF36" i="8"/>
  <c r="DF20" i="8"/>
  <c r="DF12" i="8"/>
  <c r="DF68" i="8"/>
  <c r="DF4" i="8"/>
  <c r="DF139" i="8"/>
  <c r="DF123" i="8"/>
  <c r="DF91" i="8"/>
  <c r="DF131" i="8"/>
  <c r="DF99" i="8"/>
  <c r="DF83" i="8"/>
  <c r="DF115" i="8"/>
  <c r="DF75" i="8"/>
  <c r="DF11" i="8"/>
  <c r="DF147" i="8"/>
  <c r="DF27" i="8"/>
  <c r="DF35" i="8"/>
  <c r="DF107" i="8"/>
  <c r="DF43" i="8"/>
  <c r="DF51" i="8"/>
  <c r="DF67" i="8"/>
  <c r="DF146" i="8"/>
  <c r="DF130" i="8"/>
  <c r="DF19" i="8"/>
  <c r="DF59" i="8"/>
  <c r="DF138" i="8"/>
  <c r="DF26" i="8"/>
  <c r="DF34" i="8"/>
  <c r="DF42" i="8"/>
  <c r="DF90" i="8"/>
  <c r="DF50" i="8"/>
  <c r="DF58" i="8"/>
  <c r="DF106" i="8"/>
  <c r="DF74" i="8"/>
  <c r="DF114" i="8"/>
  <c r="DF82" i="8"/>
  <c r="DF98" i="8"/>
  <c r="DF18" i="8"/>
  <c r="DF66" i="8"/>
  <c r="DF10" i="8"/>
  <c r="DF122" i="8"/>
  <c r="DF145" i="8"/>
  <c r="DF129" i="8"/>
  <c r="DF105" i="8"/>
  <c r="DF113" i="8"/>
  <c r="DF9" i="8"/>
  <c r="DF17" i="8"/>
  <c r="DF89" i="8"/>
  <c r="DF97" i="8"/>
  <c r="DF65" i="8"/>
  <c r="DF57" i="8"/>
  <c r="DF33" i="8"/>
  <c r="DF153" i="8"/>
  <c r="DF73" i="8"/>
  <c r="DF41" i="8"/>
  <c r="DF81" i="8"/>
  <c r="DF49" i="8"/>
  <c r="DF121" i="8"/>
  <c r="DF25" i="8"/>
  <c r="DF136" i="8"/>
  <c r="DF8" i="8"/>
  <c r="DF88" i="8"/>
  <c r="DF137" i="8"/>
  <c r="DF96" i="8"/>
  <c r="DF64" i="8"/>
  <c r="DF16" i="8"/>
  <c r="DF128" i="8"/>
  <c r="DF104" i="8"/>
  <c r="DF72" i="8"/>
  <c r="DF112" i="8"/>
  <c r="DF152" i="8"/>
  <c r="DF120" i="8"/>
  <c r="DF56" i="8"/>
  <c r="DF40" i="8"/>
  <c r="DF144" i="8"/>
  <c r="DF143" i="8"/>
  <c r="DF71" i="8"/>
  <c r="DF80" i="8"/>
  <c r="DF48" i="8"/>
  <c r="DF103" i="8"/>
  <c r="DF87" i="8"/>
  <c r="DF32" i="8"/>
  <c r="DF111" i="8"/>
  <c r="DF63" i="8"/>
  <c r="DF47" i="8"/>
  <c r="DF119" i="8"/>
  <c r="DF24" i="8"/>
  <c r="DF151" i="8"/>
  <c r="DF127" i="8"/>
  <c r="DF150" i="8"/>
  <c r="DF15" i="8"/>
  <c r="DF55" i="8"/>
  <c r="DF31" i="8"/>
  <c r="DF23" i="8"/>
  <c r="DF135" i="8"/>
  <c r="DF39" i="8"/>
  <c r="DF7" i="8"/>
  <c r="DF102" i="8"/>
  <c r="DF70" i="8"/>
  <c r="DF126" i="8"/>
  <c r="DF110" i="8"/>
  <c r="DF78" i="8"/>
  <c r="DF14" i="8"/>
  <c r="DF79" i="8"/>
  <c r="DF118" i="8"/>
  <c r="DF86" i="8"/>
  <c r="DF62" i="8"/>
  <c r="DF22" i="8"/>
  <c r="DF6" i="8"/>
  <c r="DF142" i="8"/>
  <c r="DF30" i="8"/>
  <c r="DF94" i="8"/>
  <c r="DF38" i="8"/>
  <c r="DF95" i="8"/>
  <c r="DF46" i="8"/>
  <c r="DF134" i="8"/>
  <c r="DF54" i="8"/>
  <c r="DF101" i="8"/>
  <c r="DF61" i="8"/>
  <c r="DF5" i="8"/>
  <c r="DF109" i="8"/>
  <c r="DF29" i="8"/>
  <c r="DF93" i="8"/>
  <c r="DF117" i="8"/>
  <c r="DF69" i="8"/>
  <c r="DF37" i="8"/>
  <c r="DF125" i="8"/>
  <c r="DF77" i="8"/>
  <c r="DF45" i="8"/>
  <c r="DF13" i="8"/>
  <c r="DF149" i="8"/>
  <c r="DF85" i="8"/>
  <c r="DF53" i="8"/>
  <c r="DF21" i="8"/>
  <c r="DF141" i="8"/>
  <c r="DF133" i="8"/>
  <c r="DF3" i="8"/>
  <c r="CC140" i="8"/>
  <c r="CC116" i="8"/>
  <c r="CC132" i="8"/>
  <c r="CC148" i="8"/>
  <c r="CC124" i="8"/>
  <c r="CC76" i="8"/>
  <c r="CC84" i="8"/>
  <c r="CC92" i="8"/>
  <c r="CC36" i="8"/>
  <c r="CC100" i="8"/>
  <c r="CC60" i="8"/>
  <c r="CC108" i="8"/>
  <c r="CC68" i="8"/>
  <c r="CC20" i="8"/>
  <c r="CC12" i="8"/>
  <c r="CC52" i="8"/>
  <c r="CC44" i="8"/>
  <c r="CC4" i="8"/>
  <c r="CC28" i="8"/>
  <c r="CC147" i="8"/>
  <c r="CC131" i="8"/>
  <c r="CC99" i="8"/>
  <c r="CC107" i="8"/>
  <c r="CC75" i="8"/>
  <c r="CC115" i="8"/>
  <c r="CC83" i="8"/>
  <c r="CC123" i="8"/>
  <c r="CC91" i="8"/>
  <c r="CC11" i="8"/>
  <c r="CC35" i="8"/>
  <c r="CC59" i="8"/>
  <c r="CC43" i="8"/>
  <c r="CC51" i="8"/>
  <c r="CC27" i="8"/>
  <c r="CC139" i="8"/>
  <c r="CC67" i="8"/>
  <c r="CC138" i="8"/>
  <c r="CC130" i="8"/>
  <c r="CC19" i="8"/>
  <c r="CC146" i="8"/>
  <c r="CC50" i="8"/>
  <c r="CC98" i="8"/>
  <c r="CC26" i="8"/>
  <c r="CC106" i="8"/>
  <c r="CC114" i="8"/>
  <c r="CC90" i="8"/>
  <c r="CC66" i="8"/>
  <c r="CC122" i="8"/>
  <c r="CC82" i="8"/>
  <c r="CC58" i="8"/>
  <c r="CC34" i="8"/>
  <c r="CC42" i="8"/>
  <c r="CC10" i="8"/>
  <c r="CC153" i="8"/>
  <c r="CC97" i="8"/>
  <c r="CC105" i="8"/>
  <c r="CC74" i="8"/>
  <c r="CC18" i="8"/>
  <c r="CC113" i="8"/>
  <c r="CC121" i="8"/>
  <c r="CC89" i="8"/>
  <c r="CC65" i="8"/>
  <c r="CC57" i="8"/>
  <c r="CC33" i="8"/>
  <c r="CC145" i="8"/>
  <c r="CC137" i="8"/>
  <c r="CC129" i="8"/>
  <c r="CC73" i="8"/>
  <c r="CC41" i="8"/>
  <c r="CC81" i="8"/>
  <c r="CC49" i="8"/>
  <c r="CC9" i="8"/>
  <c r="CC17" i="8"/>
  <c r="CC64" i="8"/>
  <c r="CC72" i="8"/>
  <c r="CC8" i="8"/>
  <c r="CC128" i="8"/>
  <c r="CC96" i="8"/>
  <c r="CC104" i="8"/>
  <c r="CC24" i="8"/>
  <c r="CC112" i="8"/>
  <c r="CC32" i="8"/>
  <c r="CC144" i="8"/>
  <c r="CC120" i="8"/>
  <c r="CC25" i="8"/>
  <c r="CC48" i="8"/>
  <c r="CC152" i="8"/>
  <c r="CC127" i="8"/>
  <c r="CC103" i="8"/>
  <c r="CC16" i="8"/>
  <c r="CC111" i="8"/>
  <c r="CC79" i="8"/>
  <c r="CC135" i="8"/>
  <c r="CC55" i="8"/>
  <c r="CC143" i="8"/>
  <c r="CC80" i="8"/>
  <c r="CC56" i="8"/>
  <c r="CC151" i="8"/>
  <c r="CC95" i="8"/>
  <c r="CC39" i="8"/>
  <c r="CC15" i="8"/>
  <c r="CC71" i="8"/>
  <c r="CC47" i="8"/>
  <c r="CC31" i="8"/>
  <c r="CC23" i="8"/>
  <c r="CC7" i="8"/>
  <c r="CC40" i="8"/>
  <c r="CC63" i="8"/>
  <c r="CC87" i="8"/>
  <c r="CC134" i="8"/>
  <c r="CC136" i="8"/>
  <c r="CC119" i="8"/>
  <c r="CC78" i="8"/>
  <c r="CC30" i="8"/>
  <c r="CC150" i="8"/>
  <c r="CC86" i="8"/>
  <c r="CC38" i="8"/>
  <c r="CC88" i="8"/>
  <c r="CC54" i="8"/>
  <c r="CC46" i="8"/>
  <c r="CC126" i="8"/>
  <c r="CC22" i="8"/>
  <c r="CC142" i="8"/>
  <c r="CC102" i="8"/>
  <c r="CC94" i="8"/>
  <c r="CC110" i="8"/>
  <c r="CC62" i="8"/>
  <c r="CC14" i="8"/>
  <c r="CC6" i="8"/>
  <c r="CC118" i="8"/>
  <c r="CC70" i="8"/>
  <c r="CC109" i="8"/>
  <c r="CC77" i="8"/>
  <c r="CC45" i="8"/>
  <c r="CC29" i="8"/>
  <c r="CC117" i="8"/>
  <c r="CC85" i="8"/>
  <c r="CC53" i="8"/>
  <c r="CC69" i="8"/>
  <c r="CC125" i="8"/>
  <c r="CC21" i="8"/>
  <c r="CC133" i="8"/>
  <c r="CC101" i="8"/>
  <c r="CC93" i="8"/>
  <c r="CC141" i="8"/>
  <c r="CC13" i="8"/>
  <c r="CC149" i="8"/>
  <c r="CC61" i="8"/>
  <c r="CC5" i="8"/>
  <c r="CC37" i="8"/>
  <c r="CC3" i="8"/>
  <c r="DE124" i="8"/>
  <c r="DE132" i="8"/>
  <c r="DE140" i="8"/>
  <c r="DE100" i="8"/>
  <c r="DE148" i="8"/>
  <c r="DE108" i="8"/>
  <c r="DE92" i="8"/>
  <c r="DE76" i="8"/>
  <c r="DE116" i="8"/>
  <c r="DE84" i="8"/>
  <c r="DE60" i="8"/>
  <c r="DE52" i="8"/>
  <c r="DE68" i="8"/>
  <c r="DE36" i="8"/>
  <c r="DE28" i="8"/>
  <c r="DE20" i="8"/>
  <c r="DE12" i="8"/>
  <c r="DE44" i="8"/>
  <c r="DE4" i="8"/>
  <c r="DE131" i="8"/>
  <c r="DE139" i="8"/>
  <c r="DE91" i="8"/>
  <c r="DE67" i="8"/>
  <c r="DE75" i="8"/>
  <c r="DE99" i="8"/>
  <c r="DE83" i="8"/>
  <c r="DE107" i="8"/>
  <c r="DE115" i="8"/>
  <c r="DE123" i="8"/>
  <c r="DE59" i="8"/>
  <c r="DE147" i="8"/>
  <c r="DE35" i="8"/>
  <c r="DE43" i="8"/>
  <c r="DE51" i="8"/>
  <c r="DE27" i="8"/>
  <c r="DE19" i="8"/>
  <c r="DE11" i="8"/>
  <c r="DE130" i="8"/>
  <c r="DE138" i="8"/>
  <c r="DE146" i="8"/>
  <c r="DE90" i="8"/>
  <c r="DE50" i="8"/>
  <c r="DE58" i="8"/>
  <c r="DE98" i="8"/>
  <c r="DE66" i="8"/>
  <c r="DE106" i="8"/>
  <c r="DE74" i="8"/>
  <c r="DE114" i="8"/>
  <c r="DE82" i="8"/>
  <c r="DE18" i="8"/>
  <c r="DE34" i="8"/>
  <c r="DE26" i="8"/>
  <c r="DE122" i="8"/>
  <c r="DE10" i="8"/>
  <c r="DE105" i="8"/>
  <c r="DE153" i="8"/>
  <c r="DE113" i="8"/>
  <c r="DE97" i="8"/>
  <c r="DE121" i="8"/>
  <c r="DE137" i="8"/>
  <c r="DE89" i="8"/>
  <c r="DE42" i="8"/>
  <c r="DE65" i="8"/>
  <c r="DE33" i="8"/>
  <c r="DE73" i="8"/>
  <c r="DE41" i="8"/>
  <c r="DE129" i="8"/>
  <c r="DE81" i="8"/>
  <c r="DE57" i="8"/>
  <c r="DE49" i="8"/>
  <c r="DE145" i="8"/>
  <c r="DE9" i="8"/>
  <c r="DE25" i="8"/>
  <c r="DE17" i="8"/>
  <c r="DE96" i="8"/>
  <c r="DE64" i="8"/>
  <c r="DE16" i="8"/>
  <c r="DE104" i="8"/>
  <c r="DE72" i="8"/>
  <c r="DE152" i="8"/>
  <c r="DE112" i="8"/>
  <c r="DE128" i="8"/>
  <c r="DE120" i="8"/>
  <c r="DE56" i="8"/>
  <c r="DE40" i="8"/>
  <c r="DE144" i="8"/>
  <c r="DE48" i="8"/>
  <c r="DE136" i="8"/>
  <c r="DE8" i="8"/>
  <c r="DE103" i="8"/>
  <c r="DE87" i="8"/>
  <c r="DE111" i="8"/>
  <c r="DE47" i="8"/>
  <c r="DE80" i="8"/>
  <c r="DE127" i="8"/>
  <c r="DE95" i="8"/>
  <c r="DE63" i="8"/>
  <c r="DE135" i="8"/>
  <c r="DE88" i="8"/>
  <c r="DE32" i="8"/>
  <c r="DE143" i="8"/>
  <c r="DE151" i="8"/>
  <c r="DE71" i="8"/>
  <c r="DE55" i="8"/>
  <c r="DE31" i="8"/>
  <c r="DE7" i="8"/>
  <c r="DE39" i="8"/>
  <c r="DE118" i="8"/>
  <c r="DE119" i="8"/>
  <c r="DE134" i="8"/>
  <c r="DE24" i="8"/>
  <c r="DE79" i="8"/>
  <c r="DE142" i="8"/>
  <c r="DE126" i="8"/>
  <c r="DE30" i="8"/>
  <c r="DE150" i="8"/>
  <c r="DE94" i="8"/>
  <c r="DE38" i="8"/>
  <c r="DE46" i="8"/>
  <c r="DE54" i="8"/>
  <c r="DE15" i="8"/>
  <c r="DE62" i="8"/>
  <c r="DE102" i="8"/>
  <c r="DE70" i="8"/>
  <c r="DE110" i="8"/>
  <c r="DE78" i="8"/>
  <c r="DE14" i="8"/>
  <c r="DE86" i="8"/>
  <c r="DE23" i="8"/>
  <c r="DE22" i="8"/>
  <c r="DE6" i="8"/>
  <c r="DE125" i="8"/>
  <c r="DE77" i="8"/>
  <c r="DE45" i="8"/>
  <c r="DE29" i="8"/>
  <c r="DE117" i="8"/>
  <c r="DE85" i="8"/>
  <c r="DE53" i="8"/>
  <c r="DE141" i="8"/>
  <c r="DE133" i="8"/>
  <c r="DE93" i="8"/>
  <c r="DE37" i="8"/>
  <c r="DE61" i="8"/>
  <c r="DE13" i="8"/>
  <c r="DE149" i="8"/>
  <c r="DE101" i="8"/>
  <c r="DE21" i="8"/>
  <c r="DE109" i="8"/>
  <c r="DE5" i="8"/>
  <c r="DE69" i="8"/>
  <c r="DE3" i="8"/>
  <c r="CB132" i="8"/>
  <c r="CB140" i="8"/>
  <c r="CB148" i="8"/>
  <c r="CB100" i="8"/>
  <c r="CB108" i="8"/>
  <c r="CB116" i="8"/>
  <c r="CB124" i="8"/>
  <c r="CB92" i="8"/>
  <c r="CB68" i="8"/>
  <c r="CB84" i="8"/>
  <c r="CB36" i="8"/>
  <c r="CB60" i="8"/>
  <c r="CB44" i="8"/>
  <c r="CB52" i="8"/>
  <c r="CB76" i="8"/>
  <c r="CB28" i="8"/>
  <c r="CB4" i="8"/>
  <c r="CB20" i="8"/>
  <c r="CB12" i="8"/>
  <c r="CB139" i="8"/>
  <c r="CB131" i="8"/>
  <c r="CB107" i="8"/>
  <c r="CB115" i="8"/>
  <c r="CB147" i="8"/>
  <c r="CB123" i="8"/>
  <c r="CB91" i="8"/>
  <c r="CB75" i="8"/>
  <c r="CB35" i="8"/>
  <c r="CB67" i="8"/>
  <c r="CB43" i="8"/>
  <c r="CB51" i="8"/>
  <c r="CB99" i="8"/>
  <c r="CB11" i="8"/>
  <c r="CB83" i="8"/>
  <c r="CB59" i="8"/>
  <c r="CB19" i="8"/>
  <c r="CB146" i="8"/>
  <c r="CB27" i="8"/>
  <c r="CB106" i="8"/>
  <c r="CB114" i="8"/>
  <c r="CB90" i="8"/>
  <c r="CB66" i="8"/>
  <c r="CB130" i="8"/>
  <c r="CB74" i="8"/>
  <c r="CB82" i="8"/>
  <c r="CB58" i="8"/>
  <c r="CB34" i="8"/>
  <c r="CB42" i="8"/>
  <c r="CB26" i="8"/>
  <c r="CB98" i="8"/>
  <c r="CB18" i="8"/>
  <c r="CB122" i="8"/>
  <c r="CB50" i="8"/>
  <c r="CB138" i="8"/>
  <c r="CB153" i="8"/>
  <c r="CB137" i="8"/>
  <c r="CB145" i="8"/>
  <c r="CB81" i="8"/>
  <c r="CB49" i="8"/>
  <c r="CB97" i="8"/>
  <c r="CB25" i="8"/>
  <c r="CB10" i="8"/>
  <c r="CB129" i="8"/>
  <c r="CB121" i="8"/>
  <c r="CB113" i="8"/>
  <c r="CB105" i="8"/>
  <c r="CB89" i="8"/>
  <c r="CB65" i="8"/>
  <c r="CB57" i="8"/>
  <c r="CB33" i="8"/>
  <c r="CB17" i="8"/>
  <c r="CB73" i="8"/>
  <c r="CB41" i="8"/>
  <c r="CB104" i="8"/>
  <c r="CB96" i="8"/>
  <c r="CB56" i="8"/>
  <c r="CB40" i="8"/>
  <c r="CB9" i="8"/>
  <c r="CB112" i="8"/>
  <c r="CB48" i="8"/>
  <c r="CB24" i="8"/>
  <c r="CB120" i="8"/>
  <c r="CB128" i="8"/>
  <c r="CB136" i="8"/>
  <c r="CB88" i="8"/>
  <c r="CB8" i="8"/>
  <c r="CB72" i="8"/>
  <c r="CB64" i="8"/>
  <c r="CB32" i="8"/>
  <c r="CB135" i="8"/>
  <c r="CB55" i="8"/>
  <c r="CB152" i="8"/>
  <c r="CB144" i="8"/>
  <c r="CB16" i="8"/>
  <c r="CB71" i="8"/>
  <c r="CB151" i="8"/>
  <c r="CB79" i="8"/>
  <c r="CB103" i="8"/>
  <c r="CB95" i="8"/>
  <c r="CB127" i="8"/>
  <c r="CB111" i="8"/>
  <c r="CB119" i="8"/>
  <c r="CB134" i="8"/>
  <c r="CB39" i="8"/>
  <c r="CB87" i="8"/>
  <c r="CB80" i="8"/>
  <c r="CB47" i="8"/>
  <c r="CB15" i="8"/>
  <c r="CB150" i="8"/>
  <c r="CB31" i="8"/>
  <c r="CB22" i="8"/>
  <c r="CB102" i="8"/>
  <c r="CB126" i="8"/>
  <c r="CB110" i="8"/>
  <c r="CB94" i="8"/>
  <c r="CB62" i="8"/>
  <c r="CB14" i="8"/>
  <c r="CB63" i="8"/>
  <c r="CB142" i="8"/>
  <c r="CB118" i="8"/>
  <c r="CB70" i="8"/>
  <c r="CB6" i="8"/>
  <c r="CB78" i="8"/>
  <c r="CB30" i="8"/>
  <c r="CB23" i="8"/>
  <c r="CB86" i="8"/>
  <c r="CB38" i="8"/>
  <c r="CB7" i="8"/>
  <c r="CB54" i="8"/>
  <c r="CB143" i="8"/>
  <c r="CB46" i="8"/>
  <c r="CB141" i="8"/>
  <c r="CB13" i="8"/>
  <c r="CB149" i="8"/>
  <c r="CB101" i="8"/>
  <c r="CB61" i="8"/>
  <c r="CB109" i="8"/>
  <c r="CB5" i="8"/>
  <c r="CB133" i="8"/>
  <c r="CB29" i="8"/>
  <c r="CB117" i="8"/>
  <c r="CB93" i="8"/>
  <c r="CB69" i="8"/>
  <c r="CB37" i="8"/>
  <c r="CB125" i="8"/>
  <c r="CB77" i="8"/>
  <c r="CB45" i="8"/>
  <c r="CB21" i="8"/>
  <c r="CB85" i="8"/>
  <c r="CB53" i="8"/>
  <c r="CB3" i="8"/>
  <c r="D140" i="8"/>
  <c r="D124" i="8"/>
  <c r="D148" i="8"/>
  <c r="D132" i="8"/>
  <c r="D100" i="8"/>
  <c r="D116" i="8"/>
  <c r="D92" i="8"/>
  <c r="D76" i="8"/>
  <c r="D60" i="8"/>
  <c r="D68" i="8"/>
  <c r="D84" i="8"/>
  <c r="D28" i="8"/>
  <c r="D108" i="8"/>
  <c r="D36" i="8"/>
  <c r="D44" i="8"/>
  <c r="D12" i="8"/>
  <c r="D52" i="8"/>
  <c r="D20" i="8"/>
  <c r="D4" i="8"/>
  <c r="D147" i="8"/>
  <c r="D139" i="8"/>
  <c r="D75" i="8"/>
  <c r="D131" i="8"/>
  <c r="D83" i="8"/>
  <c r="D91" i="8"/>
  <c r="D99" i="8"/>
  <c r="D107" i="8"/>
  <c r="D115" i="8"/>
  <c r="D19" i="8"/>
  <c r="D67" i="8"/>
  <c r="D27" i="8"/>
  <c r="D35" i="8"/>
  <c r="D43" i="8"/>
  <c r="D51" i="8"/>
  <c r="D59" i="8"/>
  <c r="D123" i="8"/>
  <c r="D11" i="8"/>
  <c r="D138" i="8"/>
  <c r="D146" i="8"/>
  <c r="D106" i="8"/>
  <c r="D42" i="8"/>
  <c r="D114" i="8"/>
  <c r="D50" i="8"/>
  <c r="D58" i="8"/>
  <c r="D66" i="8"/>
  <c r="D74" i="8"/>
  <c r="D90" i="8"/>
  <c r="D26" i="8"/>
  <c r="D122" i="8"/>
  <c r="D98" i="8"/>
  <c r="D82" i="8"/>
  <c r="D10" i="8"/>
  <c r="D18" i="8"/>
  <c r="D130" i="8"/>
  <c r="D34" i="8"/>
  <c r="D113" i="8"/>
  <c r="D121" i="8"/>
  <c r="D129" i="8"/>
  <c r="D153" i="8"/>
  <c r="D137" i="8"/>
  <c r="D49" i="8"/>
  <c r="D57" i="8"/>
  <c r="D105" i="8"/>
  <c r="D65" i="8"/>
  <c r="D145" i="8"/>
  <c r="D73" i="8"/>
  <c r="D97" i="8"/>
  <c r="D81" i="8"/>
  <c r="D89" i="8"/>
  <c r="D25" i="8"/>
  <c r="D33" i="8"/>
  <c r="D41" i="8"/>
  <c r="D17" i="8"/>
  <c r="D88" i="8"/>
  <c r="D24" i="8"/>
  <c r="D96" i="8"/>
  <c r="D32" i="8"/>
  <c r="D104" i="8"/>
  <c r="D112" i="8"/>
  <c r="D48" i="8"/>
  <c r="D144" i="8"/>
  <c r="D120" i="8"/>
  <c r="D56" i="8"/>
  <c r="D152" i="8"/>
  <c r="D136" i="8"/>
  <c r="D128" i="8"/>
  <c r="D72" i="8"/>
  <c r="D8" i="8"/>
  <c r="D95" i="8"/>
  <c r="D80" i="8"/>
  <c r="D135" i="8"/>
  <c r="D103" i="8"/>
  <c r="D64" i="8"/>
  <c r="D119" i="8"/>
  <c r="D55" i="8"/>
  <c r="D40" i="8"/>
  <c r="D63" i="8"/>
  <c r="D9" i="8"/>
  <c r="D127" i="8"/>
  <c r="D16" i="8"/>
  <c r="D79" i="8"/>
  <c r="D87" i="8"/>
  <c r="D23" i="8"/>
  <c r="D142" i="8"/>
  <c r="D31" i="8"/>
  <c r="D150" i="8"/>
  <c r="D39" i="8"/>
  <c r="D143" i="8"/>
  <c r="D111" i="8"/>
  <c r="D47" i="8"/>
  <c r="D151" i="8"/>
  <c r="D7" i="8"/>
  <c r="D86" i="8"/>
  <c r="D22" i="8"/>
  <c r="D94" i="8"/>
  <c r="D30" i="8"/>
  <c r="D126" i="8"/>
  <c r="D102" i="8"/>
  <c r="D38" i="8"/>
  <c r="D71" i="8"/>
  <c r="D15" i="8"/>
  <c r="D134" i="8"/>
  <c r="D110" i="8"/>
  <c r="D46" i="8"/>
  <c r="D118" i="8"/>
  <c r="D54" i="8"/>
  <c r="D62" i="8"/>
  <c r="D70" i="8"/>
  <c r="D6" i="8"/>
  <c r="D14" i="8"/>
  <c r="D78" i="8"/>
  <c r="D133" i="8"/>
  <c r="D69" i="8"/>
  <c r="D5" i="8"/>
  <c r="D61" i="8"/>
  <c r="D77" i="8"/>
  <c r="D13" i="8"/>
  <c r="D149" i="8"/>
  <c r="D85" i="8"/>
  <c r="D21" i="8"/>
  <c r="D141" i="8"/>
  <c r="D93" i="8"/>
  <c r="D29" i="8"/>
  <c r="D101" i="8"/>
  <c r="D37" i="8"/>
  <c r="D109" i="8"/>
  <c r="D45" i="8"/>
  <c r="D125" i="8"/>
  <c r="D117" i="8"/>
  <c r="D53" i="8"/>
  <c r="AU150" i="12"/>
  <c r="AU126" i="12"/>
  <c r="AU134" i="12"/>
  <c r="AU143" i="12"/>
  <c r="AU142" i="12"/>
  <c r="AU39" i="12"/>
  <c r="AU118" i="12"/>
  <c r="AU110" i="12"/>
  <c r="AU94" i="12"/>
  <c r="AU62" i="12"/>
  <c r="AU86" i="12"/>
  <c r="AU78" i="12"/>
  <c r="AU70" i="12"/>
  <c r="AU102" i="12"/>
  <c r="AU54" i="12"/>
  <c r="AU46" i="12"/>
  <c r="AU30" i="12"/>
  <c r="AU38" i="12"/>
  <c r="AU14" i="12"/>
  <c r="AU22" i="12"/>
  <c r="AU6" i="12"/>
  <c r="AU125" i="12"/>
  <c r="AU133" i="12"/>
  <c r="AU141" i="12"/>
  <c r="AU117" i="12"/>
  <c r="AU149" i="12"/>
  <c r="AU77" i="12"/>
  <c r="AU85" i="12"/>
  <c r="AU29" i="12"/>
  <c r="AU21" i="12"/>
  <c r="AU101" i="12"/>
  <c r="AU37" i="12"/>
  <c r="AU109" i="12"/>
  <c r="AU93" i="12"/>
  <c r="AU61" i="12"/>
  <c r="AU45" i="12"/>
  <c r="AU5" i="12"/>
  <c r="AU53" i="12"/>
  <c r="AU132" i="12"/>
  <c r="AU108" i="12"/>
  <c r="AU116" i="12"/>
  <c r="AU100" i="12"/>
  <c r="AU124" i="12"/>
  <c r="AU13" i="12"/>
  <c r="AU69" i="12"/>
  <c r="AU84" i="12"/>
  <c r="AU68" i="12"/>
  <c r="AU20" i="12"/>
  <c r="AU148" i="12"/>
  <c r="AU36" i="12"/>
  <c r="AU140" i="12"/>
  <c r="AU92" i="12"/>
  <c r="AU44" i="12"/>
  <c r="AU28" i="12"/>
  <c r="AU12" i="12"/>
  <c r="AU60" i="12"/>
  <c r="AU52" i="12"/>
  <c r="AU76" i="12"/>
  <c r="AU4" i="12"/>
  <c r="AU131" i="12"/>
  <c r="AU91" i="12"/>
  <c r="AU139" i="12"/>
  <c r="AU115" i="12"/>
  <c r="AU99" i="12"/>
  <c r="AU123" i="12"/>
  <c r="AU107" i="12"/>
  <c r="AU75" i="12"/>
  <c r="AU83" i="12"/>
  <c r="AU59" i="12"/>
  <c r="AU11" i="12"/>
  <c r="AU67" i="12"/>
  <c r="AU51" i="12"/>
  <c r="AU35" i="12"/>
  <c r="AU27" i="12"/>
  <c r="AU19" i="12"/>
  <c r="AU43" i="12"/>
  <c r="AU130" i="12"/>
  <c r="AU98" i="12"/>
  <c r="AU147" i="12"/>
  <c r="AU138" i="12"/>
  <c r="AU146" i="12"/>
  <c r="AU50" i="12"/>
  <c r="AU122" i="12"/>
  <c r="AU74" i="12"/>
  <c r="AU82" i="12"/>
  <c r="AU58" i="12"/>
  <c r="AU90" i="12"/>
  <c r="AU129" i="12"/>
  <c r="AU114" i="12"/>
  <c r="AU153" i="12"/>
  <c r="AU137" i="12"/>
  <c r="AU66" i="12"/>
  <c r="AU10" i="12"/>
  <c r="AU145" i="12"/>
  <c r="AU42" i="12"/>
  <c r="AU26" i="12"/>
  <c r="AU34" i="12"/>
  <c r="AU106" i="12"/>
  <c r="AU113" i="12"/>
  <c r="AU25" i="12"/>
  <c r="AU18" i="12"/>
  <c r="AU105" i="12"/>
  <c r="AU97" i="12"/>
  <c r="AU33" i="12"/>
  <c r="AU57" i="12"/>
  <c r="AU41" i="12"/>
  <c r="AU121" i="12"/>
  <c r="AU65" i="12"/>
  <c r="AU17" i="12"/>
  <c r="AU73" i="12"/>
  <c r="AU81" i="12"/>
  <c r="AU89" i="12"/>
  <c r="AU152" i="12"/>
  <c r="AU120" i="12"/>
  <c r="AU112" i="12"/>
  <c r="AU96" i="12"/>
  <c r="AU40" i="12"/>
  <c r="AU144" i="12"/>
  <c r="AU56" i="12"/>
  <c r="AU48" i="12"/>
  <c r="AU24" i="12"/>
  <c r="AU8" i="12"/>
  <c r="AU136" i="12"/>
  <c r="AU80" i="12"/>
  <c r="AU64" i="12"/>
  <c r="AU88" i="12"/>
  <c r="AU49" i="12"/>
  <c r="AU9" i="12"/>
  <c r="AU128" i="12"/>
  <c r="AU32" i="12"/>
  <c r="AU16" i="12"/>
  <c r="AU151" i="12"/>
  <c r="AU135" i="12"/>
  <c r="AU119" i="12"/>
  <c r="AU104" i="12"/>
  <c r="AU72" i="12"/>
  <c r="AU103" i="12"/>
  <c r="AU127" i="12"/>
  <c r="AU95" i="12"/>
  <c r="AU55" i="12"/>
  <c r="AU47" i="12"/>
  <c r="AU111" i="12"/>
  <c r="AU87" i="12"/>
  <c r="AU79" i="12"/>
  <c r="AU71" i="12"/>
  <c r="AU15" i="12"/>
  <c r="AU7" i="12"/>
  <c r="AU23" i="12"/>
  <c r="AU63" i="12"/>
  <c r="AU31" i="12"/>
  <c r="AU3" i="12"/>
  <c r="DG143" i="12"/>
  <c r="DG142" i="12"/>
  <c r="DG126" i="12"/>
  <c r="DG39" i="12"/>
  <c r="DG150" i="12"/>
  <c r="DG134" i="12"/>
  <c r="DG110" i="12"/>
  <c r="DG118" i="12"/>
  <c r="DG94" i="12"/>
  <c r="DG86" i="12"/>
  <c r="DG70" i="12"/>
  <c r="DG62" i="12"/>
  <c r="DG102" i="12"/>
  <c r="DG38" i="12"/>
  <c r="DG6" i="12"/>
  <c r="DG78" i="12"/>
  <c r="DG22" i="12"/>
  <c r="DG14" i="12"/>
  <c r="DG30" i="12"/>
  <c r="DG54" i="12"/>
  <c r="DG46" i="12"/>
  <c r="DG125" i="12"/>
  <c r="DG133" i="12"/>
  <c r="DG141" i="12"/>
  <c r="DG117" i="12"/>
  <c r="DG77" i="12"/>
  <c r="DG85" i="12"/>
  <c r="DG101" i="12"/>
  <c r="DG149" i="12"/>
  <c r="DG109" i="12"/>
  <c r="DG93" i="12"/>
  <c r="DG53" i="12"/>
  <c r="DG29" i="12"/>
  <c r="DG21" i="12"/>
  <c r="DG37" i="12"/>
  <c r="DG61" i="12"/>
  <c r="DG45" i="12"/>
  <c r="DG69" i="12"/>
  <c r="DG5" i="12"/>
  <c r="DG13" i="12"/>
  <c r="DG148" i="12"/>
  <c r="DG140" i="12"/>
  <c r="DG108" i="12"/>
  <c r="DG116" i="12"/>
  <c r="DG100" i="12"/>
  <c r="DG124" i="12"/>
  <c r="DG84" i="12"/>
  <c r="DG68" i="12"/>
  <c r="DG20" i="12"/>
  <c r="DG92" i="12"/>
  <c r="DG36" i="12"/>
  <c r="DG4" i="12"/>
  <c r="DG76" i="12"/>
  <c r="DG132" i="12"/>
  <c r="DG44" i="12"/>
  <c r="DG28" i="12"/>
  <c r="DG12" i="12"/>
  <c r="DG60" i="12"/>
  <c r="DG52" i="12"/>
  <c r="DG131" i="12"/>
  <c r="DG91" i="12"/>
  <c r="DG139" i="12"/>
  <c r="DG115" i="12"/>
  <c r="DG99" i="12"/>
  <c r="DG123" i="12"/>
  <c r="DG107" i="12"/>
  <c r="DG75" i="12"/>
  <c r="DG83" i="12"/>
  <c r="DG51" i="12"/>
  <c r="DG19" i="12"/>
  <c r="DG11" i="12"/>
  <c r="DG67" i="12"/>
  <c r="DG35" i="12"/>
  <c r="DG27" i="12"/>
  <c r="DG43" i="12"/>
  <c r="DG98" i="12"/>
  <c r="DG90" i="12"/>
  <c r="DG59" i="12"/>
  <c r="DG138" i="12"/>
  <c r="DG146" i="12"/>
  <c r="DG50" i="12"/>
  <c r="DG130" i="12"/>
  <c r="DG122" i="12"/>
  <c r="DG106" i="12"/>
  <c r="DG74" i="12"/>
  <c r="DG82" i="12"/>
  <c r="DG58" i="12"/>
  <c r="DG129" i="12"/>
  <c r="DG42" i="12"/>
  <c r="DG18" i="12"/>
  <c r="DG153" i="12"/>
  <c r="DG137" i="12"/>
  <c r="DG121" i="12"/>
  <c r="DG34" i="12"/>
  <c r="DG10" i="12"/>
  <c r="DG145" i="12"/>
  <c r="DG114" i="12"/>
  <c r="DG26" i="12"/>
  <c r="DG49" i="12"/>
  <c r="DG25" i="12"/>
  <c r="DG97" i="12"/>
  <c r="DG33" i="12"/>
  <c r="DG57" i="12"/>
  <c r="DG41" i="12"/>
  <c r="DG65" i="12"/>
  <c r="DG17" i="12"/>
  <c r="DG113" i="12"/>
  <c r="DG73" i="12"/>
  <c r="DG81" i="12"/>
  <c r="DG105" i="12"/>
  <c r="DG89" i="12"/>
  <c r="DG136" i="12"/>
  <c r="DG112" i="12"/>
  <c r="DG96" i="12"/>
  <c r="DG40" i="12"/>
  <c r="DG147" i="12"/>
  <c r="DG56" i="12"/>
  <c r="DG48" i="12"/>
  <c r="DG24" i="12"/>
  <c r="DG8" i="12"/>
  <c r="DG66" i="12"/>
  <c r="DG152" i="12"/>
  <c r="DG144" i="12"/>
  <c r="DG80" i="12"/>
  <c r="DG64" i="12"/>
  <c r="DG88" i="12"/>
  <c r="DG128" i="12"/>
  <c r="DG72" i="12"/>
  <c r="DG151" i="12"/>
  <c r="DG135" i="12"/>
  <c r="DG119" i="12"/>
  <c r="DG9" i="12"/>
  <c r="DG120" i="12"/>
  <c r="DG32" i="12"/>
  <c r="DG16" i="12"/>
  <c r="DG103" i="12"/>
  <c r="DG111" i="12"/>
  <c r="DG104" i="12"/>
  <c r="DG127" i="12"/>
  <c r="DG87" i="12"/>
  <c r="DG47" i="12"/>
  <c r="DG79" i="12"/>
  <c r="DG95" i="12"/>
  <c r="DG71" i="12"/>
  <c r="DG23" i="12"/>
  <c r="DG63" i="12"/>
  <c r="DG55" i="12"/>
  <c r="DG31" i="12"/>
  <c r="DG7" i="12"/>
  <c r="DG15" i="12"/>
  <c r="DG3" i="12"/>
  <c r="AF150" i="12"/>
  <c r="AF126" i="12"/>
  <c r="AF143" i="12"/>
  <c r="AF142" i="12"/>
  <c r="AF39" i="12"/>
  <c r="AF134" i="12"/>
  <c r="AF110" i="12"/>
  <c r="AF118" i="12"/>
  <c r="AF94" i="12"/>
  <c r="AF102" i="12"/>
  <c r="AF86" i="12"/>
  <c r="AF62" i="12"/>
  <c r="AF78" i="12"/>
  <c r="AF54" i="12"/>
  <c r="AF22" i="12"/>
  <c r="AF46" i="12"/>
  <c r="AF30" i="12"/>
  <c r="AF14" i="12"/>
  <c r="AF70" i="12"/>
  <c r="AF6" i="12"/>
  <c r="AF38" i="12"/>
  <c r="AF141" i="12"/>
  <c r="AF149" i="12"/>
  <c r="AF117" i="12"/>
  <c r="AF133" i="12"/>
  <c r="AF77" i="12"/>
  <c r="AF125" i="12"/>
  <c r="AF85" i="12"/>
  <c r="AF109" i="12"/>
  <c r="AF93" i="12"/>
  <c r="AF45" i="12"/>
  <c r="AF37" i="12"/>
  <c r="AF29" i="12"/>
  <c r="AF21" i="12"/>
  <c r="AF101" i="12"/>
  <c r="AF53" i="12"/>
  <c r="AF61" i="12"/>
  <c r="AF69" i="12"/>
  <c r="AF5" i="12"/>
  <c r="AF140" i="12"/>
  <c r="AF108" i="12"/>
  <c r="AF148" i="12"/>
  <c r="AF100" i="12"/>
  <c r="AF124" i="12"/>
  <c r="AF116" i="12"/>
  <c r="AF13" i="12"/>
  <c r="AF84" i="12"/>
  <c r="AF68" i="12"/>
  <c r="AF20" i="12"/>
  <c r="AF92" i="12"/>
  <c r="AF132" i="12"/>
  <c r="AF60" i="12"/>
  <c r="AF52" i="12"/>
  <c r="AF4" i="12"/>
  <c r="AF76" i="12"/>
  <c r="AF36" i="12"/>
  <c r="AF28" i="12"/>
  <c r="AF12" i="12"/>
  <c r="AF131" i="12"/>
  <c r="AF107" i="12"/>
  <c r="AF91" i="12"/>
  <c r="AF139" i="12"/>
  <c r="AF115" i="12"/>
  <c r="AF99" i="12"/>
  <c r="AF123" i="12"/>
  <c r="AF75" i="12"/>
  <c r="AF59" i="12"/>
  <c r="AF83" i="12"/>
  <c r="AF67" i="12"/>
  <c r="AF35" i="12"/>
  <c r="AF11" i="12"/>
  <c r="AF19" i="12"/>
  <c r="AF44" i="12"/>
  <c r="AF43" i="12"/>
  <c r="AF27" i="12"/>
  <c r="AF130" i="12"/>
  <c r="AF106" i="12"/>
  <c r="AF98" i="12"/>
  <c r="AF138" i="12"/>
  <c r="AF146" i="12"/>
  <c r="AF50" i="12"/>
  <c r="AF147" i="12"/>
  <c r="AF122" i="12"/>
  <c r="AF74" i="12"/>
  <c r="AF51" i="12"/>
  <c r="AF82" i="12"/>
  <c r="AF58" i="12"/>
  <c r="AF114" i="12"/>
  <c r="AF105" i="12"/>
  <c r="AF90" i="12"/>
  <c r="AF66" i="12"/>
  <c r="AF153" i="12"/>
  <c r="AF137" i="12"/>
  <c r="AF34" i="12"/>
  <c r="AF10" i="12"/>
  <c r="AF145" i="12"/>
  <c r="AF129" i="12"/>
  <c r="AF26" i="12"/>
  <c r="AF18" i="12"/>
  <c r="AF121" i="12"/>
  <c r="AF113" i="12"/>
  <c r="AF41" i="12"/>
  <c r="AF25" i="12"/>
  <c r="AF97" i="12"/>
  <c r="AF49" i="12"/>
  <c r="AF33" i="12"/>
  <c r="AF73" i="12"/>
  <c r="AF57" i="12"/>
  <c r="AF65" i="12"/>
  <c r="AF17" i="12"/>
  <c r="AF89" i="12"/>
  <c r="AF42" i="12"/>
  <c r="AF144" i="12"/>
  <c r="AF112" i="12"/>
  <c r="AF96" i="12"/>
  <c r="AF40" i="12"/>
  <c r="AF81" i="12"/>
  <c r="AF9" i="12"/>
  <c r="AF152" i="12"/>
  <c r="AF136" i="12"/>
  <c r="AF72" i="12"/>
  <c r="AF56" i="12"/>
  <c r="AF48" i="12"/>
  <c r="AF24" i="12"/>
  <c r="AF8" i="12"/>
  <c r="AF80" i="12"/>
  <c r="AF64" i="12"/>
  <c r="AF88" i="12"/>
  <c r="AF128" i="12"/>
  <c r="AF120" i="12"/>
  <c r="AF119" i="12"/>
  <c r="AF104" i="12"/>
  <c r="AF151" i="12"/>
  <c r="AF103" i="12"/>
  <c r="AF87" i="12"/>
  <c r="AF95" i="12"/>
  <c r="AF79" i="12"/>
  <c r="AF71" i="12"/>
  <c r="AF47" i="12"/>
  <c r="AF111" i="12"/>
  <c r="AF63" i="12"/>
  <c r="AF32" i="12"/>
  <c r="AF135" i="12"/>
  <c r="AF16" i="12"/>
  <c r="AF127" i="12"/>
  <c r="AF31" i="12"/>
  <c r="AF23" i="12"/>
  <c r="AF55" i="12"/>
  <c r="AF15" i="12"/>
  <c r="AF7" i="12"/>
  <c r="AF3" i="12"/>
  <c r="CR150" i="12"/>
  <c r="CR143" i="12"/>
  <c r="CR142" i="12"/>
  <c r="CR126" i="12"/>
  <c r="CR39" i="12"/>
  <c r="CR110" i="12"/>
  <c r="CR134" i="12"/>
  <c r="CR118" i="12"/>
  <c r="CR94" i="12"/>
  <c r="CR86" i="12"/>
  <c r="CR70" i="12"/>
  <c r="CR78" i="12"/>
  <c r="CR62" i="12"/>
  <c r="CR22" i="12"/>
  <c r="CR54" i="12"/>
  <c r="CR102" i="12"/>
  <c r="CR46" i="12"/>
  <c r="CR30" i="12"/>
  <c r="CR38" i="12"/>
  <c r="CR14" i="12"/>
  <c r="CR6" i="12"/>
  <c r="CR141" i="12"/>
  <c r="CR125" i="12"/>
  <c r="CR117" i="12"/>
  <c r="CR133" i="12"/>
  <c r="CR85" i="12"/>
  <c r="CR149" i="12"/>
  <c r="CR109" i="12"/>
  <c r="CR93" i="12"/>
  <c r="CR77" i="12"/>
  <c r="CR45" i="12"/>
  <c r="CR29" i="12"/>
  <c r="CR21" i="12"/>
  <c r="CR53" i="12"/>
  <c r="CR101" i="12"/>
  <c r="CR61" i="12"/>
  <c r="CR37" i="12"/>
  <c r="CR13" i="12"/>
  <c r="CR69" i="12"/>
  <c r="CR5" i="12"/>
  <c r="CR140" i="12"/>
  <c r="CR108" i="12"/>
  <c r="CR148" i="12"/>
  <c r="CR100" i="12"/>
  <c r="CR124" i="12"/>
  <c r="CR84" i="12"/>
  <c r="CR68" i="12"/>
  <c r="CR20" i="12"/>
  <c r="CR116" i="12"/>
  <c r="CR4" i="12"/>
  <c r="CR92" i="12"/>
  <c r="CR36" i="12"/>
  <c r="CR28" i="12"/>
  <c r="CR12" i="12"/>
  <c r="CR60" i="12"/>
  <c r="CR52" i="12"/>
  <c r="CR76" i="12"/>
  <c r="CR44" i="12"/>
  <c r="CR131" i="12"/>
  <c r="CR107" i="12"/>
  <c r="CR91" i="12"/>
  <c r="CR132" i="12"/>
  <c r="CR139" i="12"/>
  <c r="CR115" i="12"/>
  <c r="CR99" i="12"/>
  <c r="CR123" i="12"/>
  <c r="CR75" i="12"/>
  <c r="CR59" i="12"/>
  <c r="CR83" i="12"/>
  <c r="CR67" i="12"/>
  <c r="CR35" i="12"/>
  <c r="CR11" i="12"/>
  <c r="CR51" i="12"/>
  <c r="CR27" i="12"/>
  <c r="CR19" i="12"/>
  <c r="CR43" i="12"/>
  <c r="CR147" i="12"/>
  <c r="CR138" i="12"/>
  <c r="CR146" i="12"/>
  <c r="CR90" i="12"/>
  <c r="CR50" i="12"/>
  <c r="CR130" i="12"/>
  <c r="CR122" i="12"/>
  <c r="CR74" i="12"/>
  <c r="CR82" i="12"/>
  <c r="CR58" i="12"/>
  <c r="CR121" i="12"/>
  <c r="CR106" i="12"/>
  <c r="CR114" i="12"/>
  <c r="CR153" i="12"/>
  <c r="CR137" i="12"/>
  <c r="CR42" i="12"/>
  <c r="CR34" i="12"/>
  <c r="CR10" i="12"/>
  <c r="CR145" i="12"/>
  <c r="CR66" i="12"/>
  <c r="CR26" i="12"/>
  <c r="CR98" i="12"/>
  <c r="CR18" i="12"/>
  <c r="CR81" i="12"/>
  <c r="CR41" i="12"/>
  <c r="CR25" i="12"/>
  <c r="CR97" i="12"/>
  <c r="CR49" i="12"/>
  <c r="CR33" i="12"/>
  <c r="CR105" i="12"/>
  <c r="CR57" i="12"/>
  <c r="CR73" i="12"/>
  <c r="CR65" i="12"/>
  <c r="CR17" i="12"/>
  <c r="CR129" i="12"/>
  <c r="CR113" i="12"/>
  <c r="CR89" i="12"/>
  <c r="CR144" i="12"/>
  <c r="CR96" i="12"/>
  <c r="CR40" i="12"/>
  <c r="CR136" i="12"/>
  <c r="CR72" i="12"/>
  <c r="CR56" i="12"/>
  <c r="CR48" i="12"/>
  <c r="CR24" i="12"/>
  <c r="CR8" i="12"/>
  <c r="CR80" i="12"/>
  <c r="CR64" i="12"/>
  <c r="CR9" i="12"/>
  <c r="CR120" i="12"/>
  <c r="CR88" i="12"/>
  <c r="CR128" i="12"/>
  <c r="CR112" i="12"/>
  <c r="CR32" i="12"/>
  <c r="CR16" i="12"/>
  <c r="CR104" i="12"/>
  <c r="CR152" i="12"/>
  <c r="CR119" i="12"/>
  <c r="CR103" i="12"/>
  <c r="CR79" i="12"/>
  <c r="CR127" i="12"/>
  <c r="CR71" i="12"/>
  <c r="CR55" i="12"/>
  <c r="CR151" i="12"/>
  <c r="CR135" i="12"/>
  <c r="CR47" i="12"/>
  <c r="CR111" i="12"/>
  <c r="CR95" i="12"/>
  <c r="CR87" i="12"/>
  <c r="CR7" i="12"/>
  <c r="CR63" i="12"/>
  <c r="CR31" i="12"/>
  <c r="CR23" i="12"/>
  <c r="CR15" i="12"/>
  <c r="CR3" i="12"/>
  <c r="Q142" i="12"/>
  <c r="Q143" i="12"/>
  <c r="Q150" i="12"/>
  <c r="Q126" i="12"/>
  <c r="Q134" i="12"/>
  <c r="Q39" i="12"/>
  <c r="Q118" i="12"/>
  <c r="Q110" i="12"/>
  <c r="Q102" i="12"/>
  <c r="Q78" i="12"/>
  <c r="Q70" i="12"/>
  <c r="Q22" i="12"/>
  <c r="Q94" i="12"/>
  <c r="Q86" i="12"/>
  <c r="Q38" i="12"/>
  <c r="Q46" i="12"/>
  <c r="Q30" i="12"/>
  <c r="Q62" i="12"/>
  <c r="Q14" i="12"/>
  <c r="Q54" i="12"/>
  <c r="Q6" i="12"/>
  <c r="Q149" i="12"/>
  <c r="Q125" i="12"/>
  <c r="Q101" i="12"/>
  <c r="Q77" i="12"/>
  <c r="Q69" i="12"/>
  <c r="Q141" i="12"/>
  <c r="Q133" i="12"/>
  <c r="Q117" i="12"/>
  <c r="Q37" i="12"/>
  <c r="Q45" i="12"/>
  <c r="Q53" i="12"/>
  <c r="Q21" i="12"/>
  <c r="Q85" i="12"/>
  <c r="Q61" i="12"/>
  <c r="Q13" i="12"/>
  <c r="Q29" i="12"/>
  <c r="Q5" i="12"/>
  <c r="Q93" i="12"/>
  <c r="Q116" i="12"/>
  <c r="Q140" i="12"/>
  <c r="Q108" i="12"/>
  <c r="Q148" i="12"/>
  <c r="Q100" i="12"/>
  <c r="Q109" i="12"/>
  <c r="Q124" i="12"/>
  <c r="Q76" i="12"/>
  <c r="Q60" i="12"/>
  <c r="Q12" i="12"/>
  <c r="Q84" i="12"/>
  <c r="Q68" i="12"/>
  <c r="Q20" i="12"/>
  <c r="Q52" i="12"/>
  <c r="Q36" i="12"/>
  <c r="Q92" i="12"/>
  <c r="Q44" i="12"/>
  <c r="Q4" i="12"/>
  <c r="Q132" i="12"/>
  <c r="Q139" i="12"/>
  <c r="Q28" i="12"/>
  <c r="Q107" i="12"/>
  <c r="Q91" i="12"/>
  <c r="Q115" i="12"/>
  <c r="Q99" i="12"/>
  <c r="Q131" i="12"/>
  <c r="Q123" i="12"/>
  <c r="Q75" i="12"/>
  <c r="Q59" i="12"/>
  <c r="Q11" i="12"/>
  <c r="Q19" i="12"/>
  <c r="Q67" i="12"/>
  <c r="Q51" i="12"/>
  <c r="Q83" i="12"/>
  <c r="Q35" i="12"/>
  <c r="Q27" i="12"/>
  <c r="Q130" i="12"/>
  <c r="Q43" i="12"/>
  <c r="Q138" i="12"/>
  <c r="Q114" i="12"/>
  <c r="Q42" i="12"/>
  <c r="Q147" i="12"/>
  <c r="Q146" i="12"/>
  <c r="Q98" i="12"/>
  <c r="Q50" i="12"/>
  <c r="Q122" i="12"/>
  <c r="Q74" i="12"/>
  <c r="Q129" i="12"/>
  <c r="Q66" i="12"/>
  <c r="Q18" i="12"/>
  <c r="Q106" i="12"/>
  <c r="Q90" i="12"/>
  <c r="Q58" i="12"/>
  <c r="Q121" i="12"/>
  <c r="Q113" i="12"/>
  <c r="Q153" i="12"/>
  <c r="Q137" i="12"/>
  <c r="Q82" i="12"/>
  <c r="Q34" i="12"/>
  <c r="Q10" i="12"/>
  <c r="Q26" i="12"/>
  <c r="Q41" i="12"/>
  <c r="Q25" i="12"/>
  <c r="Q97" i="12"/>
  <c r="Q49" i="12"/>
  <c r="Q33" i="12"/>
  <c r="Q105" i="12"/>
  <c r="Q73" i="12"/>
  <c r="Q57" i="12"/>
  <c r="Q9" i="12"/>
  <c r="Q145" i="12"/>
  <c r="Q81" i="12"/>
  <c r="Q65" i="12"/>
  <c r="Q89" i="12"/>
  <c r="Q152" i="12"/>
  <c r="Q104" i="12"/>
  <c r="Q24" i="12"/>
  <c r="Q144" i="12"/>
  <c r="Q96" i="12"/>
  <c r="Q40" i="12"/>
  <c r="Q32" i="12"/>
  <c r="Q56" i="12"/>
  <c r="Q80" i="12"/>
  <c r="Q64" i="12"/>
  <c r="Q16" i="12"/>
  <c r="Q120" i="12"/>
  <c r="Q88" i="12"/>
  <c r="Q136" i="12"/>
  <c r="Q128" i="12"/>
  <c r="Q72" i="12"/>
  <c r="Q127" i="12"/>
  <c r="Q112" i="12"/>
  <c r="Q135" i="12"/>
  <c r="Q151" i="12"/>
  <c r="Q48" i="12"/>
  <c r="Q8" i="12"/>
  <c r="Q119" i="12"/>
  <c r="Q111" i="12"/>
  <c r="Q95" i="12"/>
  <c r="Q63" i="12"/>
  <c r="Q17" i="12"/>
  <c r="Q103" i="12"/>
  <c r="Q87" i="12"/>
  <c r="Q79" i="12"/>
  <c r="Q31" i="12"/>
  <c r="Q47" i="12"/>
  <c r="Q55" i="12"/>
  <c r="Q23" i="12"/>
  <c r="Q71" i="12"/>
  <c r="Q15" i="12"/>
  <c r="Q7" i="12"/>
  <c r="Q3" i="12"/>
  <c r="CC142" i="12"/>
  <c r="CC143" i="12"/>
  <c r="CC134" i="12"/>
  <c r="CC126" i="12"/>
  <c r="CC39" i="12"/>
  <c r="CC150" i="12"/>
  <c r="CC110" i="12"/>
  <c r="CC102" i="12"/>
  <c r="CC118" i="12"/>
  <c r="CC78" i="12"/>
  <c r="CC70" i="12"/>
  <c r="CC38" i="12"/>
  <c r="CC94" i="12"/>
  <c r="CC86" i="12"/>
  <c r="CC54" i="12"/>
  <c r="CC62" i="12"/>
  <c r="CC22" i="12"/>
  <c r="CC46" i="12"/>
  <c r="CC30" i="12"/>
  <c r="CC14" i="12"/>
  <c r="CC6" i="12"/>
  <c r="CC149" i="12"/>
  <c r="CC141" i="12"/>
  <c r="CC69" i="12"/>
  <c r="CC117" i="12"/>
  <c r="CC125" i="12"/>
  <c r="CC133" i="12"/>
  <c r="CC109" i="12"/>
  <c r="CC93" i="12"/>
  <c r="CC85" i="12"/>
  <c r="CC45" i="12"/>
  <c r="CC101" i="12"/>
  <c r="CC77" i="12"/>
  <c r="CC53" i="12"/>
  <c r="CC13" i="12"/>
  <c r="CC29" i="12"/>
  <c r="CC21" i="12"/>
  <c r="CC61" i="12"/>
  <c r="CC37" i="12"/>
  <c r="CC116" i="12"/>
  <c r="CC140" i="12"/>
  <c r="CC108" i="12"/>
  <c r="CC148" i="12"/>
  <c r="CC100" i="12"/>
  <c r="CC5" i="12"/>
  <c r="CC124" i="12"/>
  <c r="CC76" i="12"/>
  <c r="CC60" i="12"/>
  <c r="CC12" i="12"/>
  <c r="CC84" i="12"/>
  <c r="CC68" i="12"/>
  <c r="CC20" i="12"/>
  <c r="CC52" i="12"/>
  <c r="CC4" i="12"/>
  <c r="CC36" i="12"/>
  <c r="CC92" i="12"/>
  <c r="CC44" i="12"/>
  <c r="CC132" i="12"/>
  <c r="CC139" i="12"/>
  <c r="CC131" i="12"/>
  <c r="CC107" i="12"/>
  <c r="CC91" i="12"/>
  <c r="CC28" i="12"/>
  <c r="CC115" i="12"/>
  <c r="CC99" i="12"/>
  <c r="CC123" i="12"/>
  <c r="CC75" i="12"/>
  <c r="CC59" i="12"/>
  <c r="CC67" i="12"/>
  <c r="CC51" i="12"/>
  <c r="CC11" i="12"/>
  <c r="CC19" i="12"/>
  <c r="CC83" i="12"/>
  <c r="CC27" i="12"/>
  <c r="CC35" i="12"/>
  <c r="CC147" i="12"/>
  <c r="CC43" i="12"/>
  <c r="CC130" i="12"/>
  <c r="CC138" i="12"/>
  <c r="CC114" i="12"/>
  <c r="CC42" i="12"/>
  <c r="CC146" i="12"/>
  <c r="CC98" i="12"/>
  <c r="CC50" i="12"/>
  <c r="CC122" i="12"/>
  <c r="CC90" i="12"/>
  <c r="CC74" i="12"/>
  <c r="CC82" i="12"/>
  <c r="CC121" i="12"/>
  <c r="CC129" i="12"/>
  <c r="CC113" i="12"/>
  <c r="CC106" i="12"/>
  <c r="CC66" i="12"/>
  <c r="CC18" i="12"/>
  <c r="CC153" i="12"/>
  <c r="CC137" i="12"/>
  <c r="CC34" i="12"/>
  <c r="CC10" i="12"/>
  <c r="CC26" i="12"/>
  <c r="CC58" i="12"/>
  <c r="CC41" i="12"/>
  <c r="CC25" i="12"/>
  <c r="CC97" i="12"/>
  <c r="CC49" i="12"/>
  <c r="CC33" i="12"/>
  <c r="CC17" i="12"/>
  <c r="CC73" i="12"/>
  <c r="CC57" i="12"/>
  <c r="CC9" i="12"/>
  <c r="CC81" i="12"/>
  <c r="CC65" i="12"/>
  <c r="CC89" i="12"/>
  <c r="CC145" i="12"/>
  <c r="CC105" i="12"/>
  <c r="CC104" i="12"/>
  <c r="CC24" i="12"/>
  <c r="CC144" i="12"/>
  <c r="CC96" i="12"/>
  <c r="CC40" i="12"/>
  <c r="CC32" i="12"/>
  <c r="CC56" i="12"/>
  <c r="CC136" i="12"/>
  <c r="CC80" i="12"/>
  <c r="CC64" i="12"/>
  <c r="CC16" i="12"/>
  <c r="CC152" i="12"/>
  <c r="CC120" i="12"/>
  <c r="CC88" i="12"/>
  <c r="CC128" i="12"/>
  <c r="CC72" i="12"/>
  <c r="CC48" i="12"/>
  <c r="CC135" i="12"/>
  <c r="CC127" i="12"/>
  <c r="CC8" i="12"/>
  <c r="CC112" i="12"/>
  <c r="CC111" i="12"/>
  <c r="CC95" i="12"/>
  <c r="CC55" i="12"/>
  <c r="CC103" i="12"/>
  <c r="CC87" i="12"/>
  <c r="CC151" i="12"/>
  <c r="CC79" i="12"/>
  <c r="CC71" i="12"/>
  <c r="CC119" i="12"/>
  <c r="CC63" i="12"/>
  <c r="CC23" i="12"/>
  <c r="CC15" i="12"/>
  <c r="CC31" i="12"/>
  <c r="CC7" i="12"/>
  <c r="CC47" i="12"/>
  <c r="CC3" i="12"/>
  <c r="EO143" i="12"/>
  <c r="EO142" i="12"/>
  <c r="EO150" i="12"/>
  <c r="EO126" i="12"/>
  <c r="EO39" i="12"/>
  <c r="EO118" i="12"/>
  <c r="EO110" i="12"/>
  <c r="EO102" i="12"/>
  <c r="EO134" i="12"/>
  <c r="EO78" i="12"/>
  <c r="EO38" i="12"/>
  <c r="EO86" i="12"/>
  <c r="EO54" i="12"/>
  <c r="EO94" i="12"/>
  <c r="EO70" i="12"/>
  <c r="EO62" i="12"/>
  <c r="EO14" i="12"/>
  <c r="EO30" i="12"/>
  <c r="EO46" i="12"/>
  <c r="EO6" i="12"/>
  <c r="EO22" i="12"/>
  <c r="EO149" i="12"/>
  <c r="EO69" i="12"/>
  <c r="EO109" i="12"/>
  <c r="EO93" i="12"/>
  <c r="EO85" i="12"/>
  <c r="EO125" i="12"/>
  <c r="EO101" i="12"/>
  <c r="EO77" i="12"/>
  <c r="EO37" i="12"/>
  <c r="EO133" i="12"/>
  <c r="EO45" i="12"/>
  <c r="EO117" i="12"/>
  <c r="EO53" i="12"/>
  <c r="EO29" i="12"/>
  <c r="EO21" i="12"/>
  <c r="EO141" i="12"/>
  <c r="EO5" i="12"/>
  <c r="EO61" i="12"/>
  <c r="EO13" i="12"/>
  <c r="EO116" i="12"/>
  <c r="EO140" i="12"/>
  <c r="EO108" i="12"/>
  <c r="EO148" i="12"/>
  <c r="EO100" i="12"/>
  <c r="EO124" i="12"/>
  <c r="EO132" i="12"/>
  <c r="EO76" i="12"/>
  <c r="EO60" i="12"/>
  <c r="EO12" i="12"/>
  <c r="EO84" i="12"/>
  <c r="EO68" i="12"/>
  <c r="EO20" i="12"/>
  <c r="EO28" i="12"/>
  <c r="EO36" i="12"/>
  <c r="EO92" i="12"/>
  <c r="EO44" i="12"/>
  <c r="EO139" i="12"/>
  <c r="EO107" i="12"/>
  <c r="EO91" i="12"/>
  <c r="EO4" i="12"/>
  <c r="EO115" i="12"/>
  <c r="EO99" i="12"/>
  <c r="EO123" i="12"/>
  <c r="EO75" i="12"/>
  <c r="EO59" i="12"/>
  <c r="EO83" i="12"/>
  <c r="EO11" i="12"/>
  <c r="EO131" i="12"/>
  <c r="EO35" i="12"/>
  <c r="EO19" i="12"/>
  <c r="EO52" i="12"/>
  <c r="EO51" i="12"/>
  <c r="EO27" i="12"/>
  <c r="EO67" i="12"/>
  <c r="EO130" i="12"/>
  <c r="EO138" i="12"/>
  <c r="EO114" i="12"/>
  <c r="EO42" i="12"/>
  <c r="EO146" i="12"/>
  <c r="EO106" i="12"/>
  <c r="EO98" i="12"/>
  <c r="EO50" i="12"/>
  <c r="EO147" i="12"/>
  <c r="EO122" i="12"/>
  <c r="EO90" i="12"/>
  <c r="EO74" i="12"/>
  <c r="EO121" i="12"/>
  <c r="EO43" i="12"/>
  <c r="EO82" i="12"/>
  <c r="EO58" i="12"/>
  <c r="EO113" i="12"/>
  <c r="EO153" i="12"/>
  <c r="EO137" i="12"/>
  <c r="EO34" i="12"/>
  <c r="EO10" i="12"/>
  <c r="EO26" i="12"/>
  <c r="EO129" i="12"/>
  <c r="EO66" i="12"/>
  <c r="EO41" i="12"/>
  <c r="EO25" i="12"/>
  <c r="EO145" i="12"/>
  <c r="EO97" i="12"/>
  <c r="EO49" i="12"/>
  <c r="EO33" i="12"/>
  <c r="EO105" i="12"/>
  <c r="EO73" i="12"/>
  <c r="EO57" i="12"/>
  <c r="EO9" i="12"/>
  <c r="EO81" i="12"/>
  <c r="EO65" i="12"/>
  <c r="EO89" i="12"/>
  <c r="EO17" i="12"/>
  <c r="EO18" i="12"/>
  <c r="EO24" i="12"/>
  <c r="EO144" i="12"/>
  <c r="EO96" i="12"/>
  <c r="EO40" i="12"/>
  <c r="EO32" i="12"/>
  <c r="EO104" i="12"/>
  <c r="EO56" i="12"/>
  <c r="EO80" i="12"/>
  <c r="EO64" i="12"/>
  <c r="EO16" i="12"/>
  <c r="EO152" i="12"/>
  <c r="EO120" i="12"/>
  <c r="EO88" i="12"/>
  <c r="EO72" i="12"/>
  <c r="EO128" i="12"/>
  <c r="EO127" i="12"/>
  <c r="EO119" i="12"/>
  <c r="EO48" i="12"/>
  <c r="EO151" i="12"/>
  <c r="EO8" i="12"/>
  <c r="EO112" i="12"/>
  <c r="EO135" i="12"/>
  <c r="EO111" i="12"/>
  <c r="EO95" i="12"/>
  <c r="EO103" i="12"/>
  <c r="EO55" i="12"/>
  <c r="EO87" i="12"/>
  <c r="EO79" i="12"/>
  <c r="EO71" i="12"/>
  <c r="EO63" i="12"/>
  <c r="EO136" i="12"/>
  <c r="EO15" i="12"/>
  <c r="EO31" i="12"/>
  <c r="EO23" i="12"/>
  <c r="EO47" i="12"/>
  <c r="EO7" i="12"/>
  <c r="EO3" i="12"/>
  <c r="BN150" i="12"/>
  <c r="BN143" i="12"/>
  <c r="BN118" i="12"/>
  <c r="BN142" i="12"/>
  <c r="BN134" i="12"/>
  <c r="BN126" i="12"/>
  <c r="BN39" i="12"/>
  <c r="BN110" i="12"/>
  <c r="BN94" i="12"/>
  <c r="BN62" i="12"/>
  <c r="BN86" i="12"/>
  <c r="BN102" i="12"/>
  <c r="BN78" i="12"/>
  <c r="BN70" i="12"/>
  <c r="BN14" i="12"/>
  <c r="BN38" i="12"/>
  <c r="BN46" i="12"/>
  <c r="BN30" i="12"/>
  <c r="BN22" i="12"/>
  <c r="BN54" i="12"/>
  <c r="BN6" i="12"/>
  <c r="BN125" i="12"/>
  <c r="BN149" i="12"/>
  <c r="BN93" i="12"/>
  <c r="BN133" i="12"/>
  <c r="BN117" i="12"/>
  <c r="BN109" i="12"/>
  <c r="BN101" i="12"/>
  <c r="BN69" i="12"/>
  <c r="BN61" i="12"/>
  <c r="BN85" i="12"/>
  <c r="BN141" i="12"/>
  <c r="BN77" i="12"/>
  <c r="BN45" i="12"/>
  <c r="BN29" i="12"/>
  <c r="BN5" i="12"/>
  <c r="BN37" i="12"/>
  <c r="BN53" i="12"/>
  <c r="BN21" i="12"/>
  <c r="BN13" i="12"/>
  <c r="BN132" i="12"/>
  <c r="BN116" i="12"/>
  <c r="BN140" i="12"/>
  <c r="BN108" i="12"/>
  <c r="BN148" i="12"/>
  <c r="BN124" i="12"/>
  <c r="BN76" i="12"/>
  <c r="BN60" i="12"/>
  <c r="BN68" i="12"/>
  <c r="BN20" i="12"/>
  <c r="BN84" i="12"/>
  <c r="BN36" i="12"/>
  <c r="BN12" i="12"/>
  <c r="BN92" i="12"/>
  <c r="BN4" i="12"/>
  <c r="BN44" i="12"/>
  <c r="BN28" i="12"/>
  <c r="BN52" i="12"/>
  <c r="BN131" i="12"/>
  <c r="BN115" i="12"/>
  <c r="BN139" i="12"/>
  <c r="BN107" i="12"/>
  <c r="BN91" i="12"/>
  <c r="BN99" i="12"/>
  <c r="BN51" i="12"/>
  <c r="BN100" i="12"/>
  <c r="BN27" i="12"/>
  <c r="BN59" i="12"/>
  <c r="BN123" i="12"/>
  <c r="BN11" i="12"/>
  <c r="BN83" i="12"/>
  <c r="BN67" i="12"/>
  <c r="BN19" i="12"/>
  <c r="BN75" i="12"/>
  <c r="BN35" i="12"/>
  <c r="BN90" i="12"/>
  <c r="BN147" i="12"/>
  <c r="BN130" i="12"/>
  <c r="BN106" i="12"/>
  <c r="BN138" i="12"/>
  <c r="BN114" i="12"/>
  <c r="BN42" i="12"/>
  <c r="BN146" i="12"/>
  <c r="BN98" i="12"/>
  <c r="BN58" i="12"/>
  <c r="BN50" i="12"/>
  <c r="BN18" i="12"/>
  <c r="BN122" i="12"/>
  <c r="BN66" i="12"/>
  <c r="BN43" i="12"/>
  <c r="BN113" i="12"/>
  <c r="BN34" i="12"/>
  <c r="BN145" i="12"/>
  <c r="BN121" i="12"/>
  <c r="BN97" i="12"/>
  <c r="BN41" i="12"/>
  <c r="BN25" i="12"/>
  <c r="BN17" i="12"/>
  <c r="BN49" i="12"/>
  <c r="BN33" i="12"/>
  <c r="BN105" i="12"/>
  <c r="BN73" i="12"/>
  <c r="BN57" i="12"/>
  <c r="BN9" i="12"/>
  <c r="BN81" i="12"/>
  <c r="BN65" i="12"/>
  <c r="BN74" i="12"/>
  <c r="BN153" i="12"/>
  <c r="BN137" i="12"/>
  <c r="BN129" i="12"/>
  <c r="BN89" i="12"/>
  <c r="BN82" i="12"/>
  <c r="BN152" i="12"/>
  <c r="BN136" i="12"/>
  <c r="BN128" i="12"/>
  <c r="BN112" i="12"/>
  <c r="BN88" i="12"/>
  <c r="BN40" i="12"/>
  <c r="BN72" i="12"/>
  <c r="BN48" i="12"/>
  <c r="BN24" i="12"/>
  <c r="BN26" i="12"/>
  <c r="BN144" i="12"/>
  <c r="BN104" i="12"/>
  <c r="BN96" i="12"/>
  <c r="BN56" i="12"/>
  <c r="BN8" i="12"/>
  <c r="BN64" i="12"/>
  <c r="BN16" i="12"/>
  <c r="BN80" i="12"/>
  <c r="BN32" i="12"/>
  <c r="BN103" i="12"/>
  <c r="BN127" i="12"/>
  <c r="BN120" i="12"/>
  <c r="BN10" i="12"/>
  <c r="BN151" i="12"/>
  <c r="BN119" i="12"/>
  <c r="BN87" i="12"/>
  <c r="BN55" i="12"/>
  <c r="BN71" i="12"/>
  <c r="BN111" i="12"/>
  <c r="BN95" i="12"/>
  <c r="BN63" i="12"/>
  <c r="BN135" i="12"/>
  <c r="BN79" i="12"/>
  <c r="BN31" i="12"/>
  <c r="BN47" i="12"/>
  <c r="BN23" i="12"/>
  <c r="BN15" i="12"/>
  <c r="BN7" i="12"/>
  <c r="BN3" i="12"/>
  <c r="DZ150" i="12"/>
  <c r="DZ118" i="12"/>
  <c r="DZ126" i="12"/>
  <c r="DZ143" i="12"/>
  <c r="DZ142" i="12"/>
  <c r="DZ39" i="12"/>
  <c r="DZ110" i="12"/>
  <c r="DZ94" i="12"/>
  <c r="DZ134" i="12"/>
  <c r="DZ62" i="12"/>
  <c r="DZ86" i="12"/>
  <c r="DZ78" i="12"/>
  <c r="DZ102" i="12"/>
  <c r="DZ46" i="12"/>
  <c r="DZ30" i="12"/>
  <c r="DZ70" i="12"/>
  <c r="DZ22" i="12"/>
  <c r="DZ6" i="12"/>
  <c r="DZ14" i="12"/>
  <c r="DZ38" i="12"/>
  <c r="DZ54" i="12"/>
  <c r="DZ125" i="12"/>
  <c r="DZ149" i="12"/>
  <c r="DZ109" i="12"/>
  <c r="DZ93" i="12"/>
  <c r="DZ85" i="12"/>
  <c r="DZ61" i="12"/>
  <c r="DZ77" i="12"/>
  <c r="DZ101" i="12"/>
  <c r="DZ69" i="12"/>
  <c r="DZ141" i="12"/>
  <c r="DZ45" i="12"/>
  <c r="DZ29" i="12"/>
  <c r="DZ5" i="12"/>
  <c r="DZ133" i="12"/>
  <c r="DZ37" i="12"/>
  <c r="DZ21" i="12"/>
  <c r="DZ13" i="12"/>
  <c r="DZ117" i="12"/>
  <c r="DZ53" i="12"/>
  <c r="DZ116" i="12"/>
  <c r="DZ100" i="12"/>
  <c r="DZ140" i="12"/>
  <c r="DZ108" i="12"/>
  <c r="DZ148" i="12"/>
  <c r="DZ124" i="12"/>
  <c r="DZ132" i="12"/>
  <c r="DZ76" i="12"/>
  <c r="DZ60" i="12"/>
  <c r="DZ68" i="12"/>
  <c r="DZ20" i="12"/>
  <c r="DZ84" i="12"/>
  <c r="DZ52" i="12"/>
  <c r="DZ92" i="12"/>
  <c r="DZ36" i="12"/>
  <c r="DZ28" i="12"/>
  <c r="DZ12" i="12"/>
  <c r="DZ131" i="12"/>
  <c r="DZ44" i="12"/>
  <c r="DZ4" i="12"/>
  <c r="DZ139" i="12"/>
  <c r="DZ107" i="12"/>
  <c r="DZ91" i="12"/>
  <c r="DZ99" i="12"/>
  <c r="DZ51" i="12"/>
  <c r="DZ67" i="12"/>
  <c r="DZ27" i="12"/>
  <c r="DZ11" i="12"/>
  <c r="DZ75" i="12"/>
  <c r="DZ19" i="12"/>
  <c r="DZ123" i="12"/>
  <c r="DZ35" i="12"/>
  <c r="DZ83" i="12"/>
  <c r="DZ147" i="12"/>
  <c r="DZ106" i="12"/>
  <c r="DZ90" i="12"/>
  <c r="DZ115" i="12"/>
  <c r="DZ130" i="12"/>
  <c r="DZ43" i="12"/>
  <c r="DZ138" i="12"/>
  <c r="DZ114" i="12"/>
  <c r="DZ42" i="12"/>
  <c r="DZ146" i="12"/>
  <c r="DZ98" i="12"/>
  <c r="DZ58" i="12"/>
  <c r="DZ50" i="12"/>
  <c r="DZ10" i="12"/>
  <c r="DZ82" i="12"/>
  <c r="DZ74" i="12"/>
  <c r="DZ18" i="12"/>
  <c r="DZ113" i="12"/>
  <c r="DZ59" i="12"/>
  <c r="DZ122" i="12"/>
  <c r="DZ66" i="12"/>
  <c r="DZ34" i="12"/>
  <c r="DZ145" i="12"/>
  <c r="DZ26" i="12"/>
  <c r="DZ153" i="12"/>
  <c r="DZ137" i="12"/>
  <c r="DZ41" i="12"/>
  <c r="DZ25" i="12"/>
  <c r="DZ17" i="12"/>
  <c r="DZ97" i="12"/>
  <c r="DZ49" i="12"/>
  <c r="DZ33" i="12"/>
  <c r="DZ73" i="12"/>
  <c r="DZ57" i="12"/>
  <c r="DZ9" i="12"/>
  <c r="DZ81" i="12"/>
  <c r="DZ65" i="12"/>
  <c r="DZ121" i="12"/>
  <c r="DZ105" i="12"/>
  <c r="DZ89" i="12"/>
  <c r="DZ129" i="12"/>
  <c r="DZ112" i="12"/>
  <c r="DZ40" i="12"/>
  <c r="DZ128" i="12"/>
  <c r="DZ88" i="12"/>
  <c r="DZ48" i="12"/>
  <c r="DZ24" i="12"/>
  <c r="DZ152" i="12"/>
  <c r="DZ144" i="12"/>
  <c r="DZ96" i="12"/>
  <c r="DZ56" i="12"/>
  <c r="DZ8" i="12"/>
  <c r="DZ120" i="12"/>
  <c r="DZ72" i="12"/>
  <c r="DZ64" i="12"/>
  <c r="DZ16" i="12"/>
  <c r="DZ104" i="12"/>
  <c r="DZ103" i="12"/>
  <c r="DZ80" i="12"/>
  <c r="DZ127" i="12"/>
  <c r="DZ32" i="12"/>
  <c r="DZ136" i="12"/>
  <c r="DZ151" i="12"/>
  <c r="DZ135" i="12"/>
  <c r="DZ95" i="12"/>
  <c r="DZ71" i="12"/>
  <c r="DZ55" i="12"/>
  <c r="DZ119" i="12"/>
  <c r="DZ111" i="12"/>
  <c r="DZ87" i="12"/>
  <c r="DZ63" i="12"/>
  <c r="DZ31" i="12"/>
  <c r="DZ79" i="12"/>
  <c r="DZ47" i="12"/>
  <c r="DZ23" i="12"/>
  <c r="DZ15" i="12"/>
  <c r="DZ7" i="12"/>
  <c r="DZ3" i="12"/>
  <c r="S39" i="12"/>
  <c r="S143" i="12"/>
  <c r="S150" i="12"/>
  <c r="S142" i="12"/>
  <c r="S118" i="12"/>
  <c r="S134" i="12"/>
  <c r="S110" i="12"/>
  <c r="S126" i="12"/>
  <c r="S94" i="12"/>
  <c r="S102" i="12"/>
  <c r="S78" i="12"/>
  <c r="S70" i="12"/>
  <c r="S62" i="12"/>
  <c r="S38" i="12"/>
  <c r="S86" i="12"/>
  <c r="S54" i="12"/>
  <c r="S30" i="12"/>
  <c r="S14" i="12"/>
  <c r="S22" i="12"/>
  <c r="S46" i="12"/>
  <c r="S6" i="12"/>
  <c r="S133" i="12"/>
  <c r="S141" i="12"/>
  <c r="S109" i="12"/>
  <c r="S125" i="12"/>
  <c r="S85" i="12"/>
  <c r="S69" i="12"/>
  <c r="S53" i="12"/>
  <c r="S101" i="12"/>
  <c r="S77" i="12"/>
  <c r="S61" i="12"/>
  <c r="S149" i="12"/>
  <c r="S93" i="12"/>
  <c r="S13" i="12"/>
  <c r="S29" i="12"/>
  <c r="S5" i="12"/>
  <c r="S117" i="12"/>
  <c r="S37" i="12"/>
  <c r="S21" i="12"/>
  <c r="S140" i="12"/>
  <c r="S132" i="12"/>
  <c r="S108" i="12"/>
  <c r="S148" i="12"/>
  <c r="S124" i="12"/>
  <c r="S45" i="12"/>
  <c r="S100" i="12"/>
  <c r="S36" i="12"/>
  <c r="S4" i="12"/>
  <c r="S44" i="12"/>
  <c r="S12" i="12"/>
  <c r="S92" i="12"/>
  <c r="S76" i="12"/>
  <c r="S52" i="12"/>
  <c r="S28" i="12"/>
  <c r="S116" i="12"/>
  <c r="S84" i="12"/>
  <c r="S20" i="12"/>
  <c r="S68" i="12"/>
  <c r="S139" i="12"/>
  <c r="S107" i="12"/>
  <c r="S91" i="12"/>
  <c r="S51" i="12"/>
  <c r="S35" i="12"/>
  <c r="S99" i="12"/>
  <c r="S60" i="12"/>
  <c r="S123" i="12"/>
  <c r="S131" i="12"/>
  <c r="S83" i="12"/>
  <c r="S67" i="12"/>
  <c r="S19" i="12"/>
  <c r="S59" i="12"/>
  <c r="S27" i="12"/>
  <c r="S115" i="12"/>
  <c r="S75" i="12"/>
  <c r="S11" i="12"/>
  <c r="S43" i="12"/>
  <c r="S146" i="12"/>
  <c r="S138" i="12"/>
  <c r="S130" i="12"/>
  <c r="S106" i="12"/>
  <c r="S114" i="12"/>
  <c r="S90" i="12"/>
  <c r="S42" i="12"/>
  <c r="S147" i="12"/>
  <c r="S122" i="12"/>
  <c r="S74" i="12"/>
  <c r="S66" i="12"/>
  <c r="S82" i="12"/>
  <c r="S58" i="12"/>
  <c r="S34" i="12"/>
  <c r="S145" i="12"/>
  <c r="S26" i="12"/>
  <c r="S10" i="12"/>
  <c r="S98" i="12"/>
  <c r="S18" i="12"/>
  <c r="S50" i="12"/>
  <c r="S129" i="12"/>
  <c r="S49" i="12"/>
  <c r="S33" i="12"/>
  <c r="S73" i="12"/>
  <c r="S57" i="12"/>
  <c r="S9" i="12"/>
  <c r="S105" i="12"/>
  <c r="S81" i="12"/>
  <c r="S65" i="12"/>
  <c r="S153" i="12"/>
  <c r="S137" i="12"/>
  <c r="S113" i="12"/>
  <c r="S89" i="12"/>
  <c r="S121" i="12"/>
  <c r="S97" i="12"/>
  <c r="S17" i="12"/>
  <c r="S128" i="12"/>
  <c r="S88" i="12"/>
  <c r="S56" i="12"/>
  <c r="S8" i="12"/>
  <c r="S72" i="12"/>
  <c r="S64" i="12"/>
  <c r="S136" i="12"/>
  <c r="S152" i="12"/>
  <c r="S41" i="12"/>
  <c r="S25" i="12"/>
  <c r="S112" i="12"/>
  <c r="S104" i="12"/>
  <c r="S40" i="12"/>
  <c r="S16" i="12"/>
  <c r="S151" i="12"/>
  <c r="S48" i="12"/>
  <c r="S144" i="12"/>
  <c r="S120" i="12"/>
  <c r="S96" i="12"/>
  <c r="S80" i="12"/>
  <c r="S32" i="12"/>
  <c r="S24" i="12"/>
  <c r="S127" i="12"/>
  <c r="S79" i="12"/>
  <c r="S63" i="12"/>
  <c r="S111" i="12"/>
  <c r="S31" i="12"/>
  <c r="S87" i="12"/>
  <c r="S135" i="12"/>
  <c r="S119" i="12"/>
  <c r="S55" i="12"/>
  <c r="S95" i="12"/>
  <c r="S71" i="12"/>
  <c r="S103" i="12"/>
  <c r="S23" i="12"/>
  <c r="S15" i="12"/>
  <c r="S7" i="12"/>
  <c r="S47" i="12"/>
  <c r="S3" i="12"/>
  <c r="CE39" i="12"/>
  <c r="CE143" i="12"/>
  <c r="CE150" i="12"/>
  <c r="CE142" i="12"/>
  <c r="CE118" i="12"/>
  <c r="CE110" i="12"/>
  <c r="CE134" i="12"/>
  <c r="CE94" i="12"/>
  <c r="CE126" i="12"/>
  <c r="CE70" i="12"/>
  <c r="CE38" i="12"/>
  <c r="CE78" i="12"/>
  <c r="CE102" i="12"/>
  <c r="CE86" i="12"/>
  <c r="CE62" i="12"/>
  <c r="CE46" i="12"/>
  <c r="CE30" i="12"/>
  <c r="CE14" i="12"/>
  <c r="CE22" i="12"/>
  <c r="CE54" i="12"/>
  <c r="CE6" i="12"/>
  <c r="CE133" i="12"/>
  <c r="CE141" i="12"/>
  <c r="CE109" i="12"/>
  <c r="CE85" i="12"/>
  <c r="CE149" i="12"/>
  <c r="CE125" i="12"/>
  <c r="CE101" i="12"/>
  <c r="CE77" i="12"/>
  <c r="CE117" i="12"/>
  <c r="CE93" i="12"/>
  <c r="CE53" i="12"/>
  <c r="CE13" i="12"/>
  <c r="CE69" i="12"/>
  <c r="CE61" i="12"/>
  <c r="CE21" i="12"/>
  <c r="CE45" i="12"/>
  <c r="CE37" i="12"/>
  <c r="CE140" i="12"/>
  <c r="CE108" i="12"/>
  <c r="CE148" i="12"/>
  <c r="CE124" i="12"/>
  <c r="CE132" i="12"/>
  <c r="CE5" i="12"/>
  <c r="CE100" i="12"/>
  <c r="CE29" i="12"/>
  <c r="CE20" i="12"/>
  <c r="CE44" i="12"/>
  <c r="CE12" i="12"/>
  <c r="CE92" i="12"/>
  <c r="CE76" i="12"/>
  <c r="CE52" i="12"/>
  <c r="CE28" i="12"/>
  <c r="CE84" i="12"/>
  <c r="CE36" i="12"/>
  <c r="CE4" i="12"/>
  <c r="CE116" i="12"/>
  <c r="CE68" i="12"/>
  <c r="CE139" i="12"/>
  <c r="CE107" i="12"/>
  <c r="CE91" i="12"/>
  <c r="CE35" i="12"/>
  <c r="CE99" i="12"/>
  <c r="CE123" i="12"/>
  <c r="CE60" i="12"/>
  <c r="CE131" i="12"/>
  <c r="CE83" i="12"/>
  <c r="CE67" i="12"/>
  <c r="CE19" i="12"/>
  <c r="CE27" i="12"/>
  <c r="CE75" i="12"/>
  <c r="CE115" i="12"/>
  <c r="CE59" i="12"/>
  <c r="CE147" i="12"/>
  <c r="CE106" i="12"/>
  <c r="CE146" i="12"/>
  <c r="CE138" i="12"/>
  <c r="CE130" i="12"/>
  <c r="CE114" i="12"/>
  <c r="CE90" i="12"/>
  <c r="CE42" i="12"/>
  <c r="CE122" i="12"/>
  <c r="CE74" i="12"/>
  <c r="CE66" i="12"/>
  <c r="CE82" i="12"/>
  <c r="CE43" i="12"/>
  <c r="CE98" i="12"/>
  <c r="CE50" i="12"/>
  <c r="CE34" i="12"/>
  <c r="CE145" i="12"/>
  <c r="CE58" i="12"/>
  <c r="CE26" i="12"/>
  <c r="CE10" i="12"/>
  <c r="CE105" i="12"/>
  <c r="CE11" i="12"/>
  <c r="CE18" i="12"/>
  <c r="CE51" i="12"/>
  <c r="CE49" i="12"/>
  <c r="CE33" i="12"/>
  <c r="CE73" i="12"/>
  <c r="CE57" i="12"/>
  <c r="CE17" i="12"/>
  <c r="CE9" i="12"/>
  <c r="CE81" i="12"/>
  <c r="CE65" i="12"/>
  <c r="CE129" i="12"/>
  <c r="CE89" i="12"/>
  <c r="CE121" i="12"/>
  <c r="CE153" i="12"/>
  <c r="CE137" i="12"/>
  <c r="CE97" i="12"/>
  <c r="CE136" i="12"/>
  <c r="CE128" i="12"/>
  <c r="CE88" i="12"/>
  <c r="CE56" i="12"/>
  <c r="CE8" i="12"/>
  <c r="CE120" i="12"/>
  <c r="CE72" i="12"/>
  <c r="CE64" i="12"/>
  <c r="CE113" i="12"/>
  <c r="CE152" i="12"/>
  <c r="CE112" i="12"/>
  <c r="CE104" i="12"/>
  <c r="CE40" i="12"/>
  <c r="CE16" i="12"/>
  <c r="CE25" i="12"/>
  <c r="CE32" i="12"/>
  <c r="CE24" i="12"/>
  <c r="CE151" i="12"/>
  <c r="CE135" i="12"/>
  <c r="CE41" i="12"/>
  <c r="CE127" i="12"/>
  <c r="CE79" i="12"/>
  <c r="CE63" i="12"/>
  <c r="CE96" i="12"/>
  <c r="CE87" i="12"/>
  <c r="CE95" i="12"/>
  <c r="CE31" i="12"/>
  <c r="CE144" i="12"/>
  <c r="CE48" i="12"/>
  <c r="CE111" i="12"/>
  <c r="CE103" i="12"/>
  <c r="CE80" i="12"/>
  <c r="CE119" i="12"/>
  <c r="CE23" i="12"/>
  <c r="CE15" i="12"/>
  <c r="CE47" i="12"/>
  <c r="CE7" i="12"/>
  <c r="CE55" i="12"/>
  <c r="CE71" i="12"/>
  <c r="CE3" i="12"/>
  <c r="D142" i="12"/>
  <c r="D150" i="12"/>
  <c r="D143" i="12"/>
  <c r="D39" i="12"/>
  <c r="D126" i="12"/>
  <c r="D102" i="12"/>
  <c r="D110" i="12"/>
  <c r="D118" i="12"/>
  <c r="D134" i="12"/>
  <c r="D94" i="12"/>
  <c r="D78" i="12"/>
  <c r="D86" i="12"/>
  <c r="D70" i="12"/>
  <c r="D38" i="12"/>
  <c r="D30" i="12"/>
  <c r="D62" i="12"/>
  <c r="D14" i="12"/>
  <c r="D22" i="12"/>
  <c r="D54" i="12"/>
  <c r="D46" i="12"/>
  <c r="D6" i="12"/>
  <c r="D133" i="12"/>
  <c r="D149" i="12"/>
  <c r="D101" i="12"/>
  <c r="D125" i="12"/>
  <c r="D117" i="12"/>
  <c r="D141" i="12"/>
  <c r="D109" i="12"/>
  <c r="D77" i="12"/>
  <c r="D93" i="12"/>
  <c r="D85" i="12"/>
  <c r="D45" i="12"/>
  <c r="D53" i="12"/>
  <c r="D61" i="12"/>
  <c r="D13" i="12"/>
  <c r="D5" i="12"/>
  <c r="D69" i="12"/>
  <c r="D37" i="12"/>
  <c r="D29" i="12"/>
  <c r="D132" i="12"/>
  <c r="D140" i="12"/>
  <c r="D21" i="12"/>
  <c r="D148" i="12"/>
  <c r="D124" i="12"/>
  <c r="D108" i="12"/>
  <c r="D100" i="12"/>
  <c r="D92" i="12"/>
  <c r="D28" i="12"/>
  <c r="D36" i="12"/>
  <c r="D44" i="12"/>
  <c r="D52" i="12"/>
  <c r="D60" i="12"/>
  <c r="D68" i="12"/>
  <c r="D4" i="12"/>
  <c r="D20" i="12"/>
  <c r="D84" i="12"/>
  <c r="D116" i="12"/>
  <c r="D123" i="12"/>
  <c r="D131" i="12"/>
  <c r="D67" i="12"/>
  <c r="D139" i="12"/>
  <c r="D76" i="12"/>
  <c r="D91" i="12"/>
  <c r="D99" i="12"/>
  <c r="D27" i="12"/>
  <c r="D115" i="12"/>
  <c r="D35" i="12"/>
  <c r="D12" i="12"/>
  <c r="D107" i="12"/>
  <c r="D75" i="12"/>
  <c r="D43" i="12"/>
  <c r="D59" i="12"/>
  <c r="D51" i="12"/>
  <c r="D19" i="12"/>
  <c r="D11" i="12"/>
  <c r="D83" i="12"/>
  <c r="D90" i="12"/>
  <c r="D98" i="12"/>
  <c r="D138" i="12"/>
  <c r="D114" i="12"/>
  <c r="D50" i="12"/>
  <c r="D130" i="12"/>
  <c r="D122" i="12"/>
  <c r="D58" i="12"/>
  <c r="D146" i="12"/>
  <c r="D66" i="12"/>
  <c r="D82" i="12"/>
  <c r="D74" i="12"/>
  <c r="D10" i="12"/>
  <c r="D18" i="12"/>
  <c r="D26" i="12"/>
  <c r="D34" i="12"/>
  <c r="D137" i="12"/>
  <c r="D147" i="12"/>
  <c r="D106" i="12"/>
  <c r="D42" i="12"/>
  <c r="D129" i="12"/>
  <c r="D113" i="12"/>
  <c r="D89" i="12"/>
  <c r="D25" i="12"/>
  <c r="D153" i="12"/>
  <c r="D121" i="12"/>
  <c r="D97" i="12"/>
  <c r="D33" i="12"/>
  <c r="D105" i="12"/>
  <c r="D41" i="12"/>
  <c r="D49" i="12"/>
  <c r="D57" i="12"/>
  <c r="D145" i="12"/>
  <c r="D65" i="12"/>
  <c r="D73" i="12"/>
  <c r="D9" i="12"/>
  <c r="D128" i="12"/>
  <c r="D120" i="12"/>
  <c r="D112" i="12"/>
  <c r="D48" i="12"/>
  <c r="D56" i="12"/>
  <c r="D81" i="12"/>
  <c r="D17" i="12"/>
  <c r="D64" i="12"/>
  <c r="D152" i="12"/>
  <c r="D72" i="12"/>
  <c r="D8" i="12"/>
  <c r="D144" i="12"/>
  <c r="D80" i="12"/>
  <c r="D16" i="12"/>
  <c r="D88" i="12"/>
  <c r="D24" i="12"/>
  <c r="D136" i="12"/>
  <c r="D104" i="12"/>
  <c r="D135" i="12"/>
  <c r="D95" i="12"/>
  <c r="D96" i="12"/>
  <c r="D40" i="12"/>
  <c r="D32" i="12"/>
  <c r="D119" i="12"/>
  <c r="D127" i="12"/>
  <c r="D103" i="12"/>
  <c r="D47" i="12"/>
  <c r="D111" i="12"/>
  <c r="D87" i="12"/>
  <c r="D151" i="12"/>
  <c r="D79" i="12"/>
  <c r="D71" i="12"/>
  <c r="D63" i="12"/>
  <c r="D15" i="12"/>
  <c r="D55" i="12"/>
  <c r="D23" i="12"/>
  <c r="D31" i="12"/>
  <c r="D7" i="12"/>
  <c r="D3" i="12"/>
  <c r="BP143" i="12"/>
  <c r="BP142" i="12"/>
  <c r="BP134" i="12"/>
  <c r="BP150" i="12"/>
  <c r="BP39" i="12"/>
  <c r="BP110" i="12"/>
  <c r="BP94" i="12"/>
  <c r="BP118" i="12"/>
  <c r="BP126" i="12"/>
  <c r="BP54" i="12"/>
  <c r="BP22" i="12"/>
  <c r="BP78" i="12"/>
  <c r="BP102" i="12"/>
  <c r="BP62" i="12"/>
  <c r="BP38" i="12"/>
  <c r="BP70" i="12"/>
  <c r="BP46" i="12"/>
  <c r="BP14" i="12"/>
  <c r="BP6" i="12"/>
  <c r="BP86" i="12"/>
  <c r="BP30" i="12"/>
  <c r="BP133" i="12"/>
  <c r="BP141" i="12"/>
  <c r="BP85" i="12"/>
  <c r="BP93" i="12"/>
  <c r="BP125" i="12"/>
  <c r="BP109" i="12"/>
  <c r="BP117" i="12"/>
  <c r="BP61" i="12"/>
  <c r="BP69" i="12"/>
  <c r="BP53" i="12"/>
  <c r="BP21" i="12"/>
  <c r="BP149" i="12"/>
  <c r="BP37" i="12"/>
  <c r="BP29" i="12"/>
  <c r="BP13" i="12"/>
  <c r="BP5" i="12"/>
  <c r="BP77" i="12"/>
  <c r="BP45" i="12"/>
  <c r="BP140" i="12"/>
  <c r="BP108" i="12"/>
  <c r="BP148" i="12"/>
  <c r="BP124" i="12"/>
  <c r="BP116" i="12"/>
  <c r="BP132" i="12"/>
  <c r="BP100" i="12"/>
  <c r="BP101" i="12"/>
  <c r="BP36" i="12"/>
  <c r="BP44" i="12"/>
  <c r="BP12" i="12"/>
  <c r="BP76" i="12"/>
  <c r="BP52" i="12"/>
  <c r="BP28" i="12"/>
  <c r="BP4" i="12"/>
  <c r="BP92" i="12"/>
  <c r="BP84" i="12"/>
  <c r="BP20" i="12"/>
  <c r="BP60" i="12"/>
  <c r="BP68" i="12"/>
  <c r="BP139" i="12"/>
  <c r="BP99" i="12"/>
  <c r="BP107" i="12"/>
  <c r="BP91" i="12"/>
  <c r="BP83" i="12"/>
  <c r="BP75" i="12"/>
  <c r="BP67" i="12"/>
  <c r="BP19" i="12"/>
  <c r="BP123" i="12"/>
  <c r="BP59" i="12"/>
  <c r="BP131" i="12"/>
  <c r="BP115" i="12"/>
  <c r="BP27" i="12"/>
  <c r="BP51" i="12"/>
  <c r="BP146" i="12"/>
  <c r="BP35" i="12"/>
  <c r="BP106" i="12"/>
  <c r="BP114" i="12"/>
  <c r="BP42" i="12"/>
  <c r="BP147" i="12"/>
  <c r="BP11" i="12"/>
  <c r="BP122" i="12"/>
  <c r="BP74" i="12"/>
  <c r="BP66" i="12"/>
  <c r="BP43" i="12"/>
  <c r="BP90" i="12"/>
  <c r="BP82" i="12"/>
  <c r="BP121" i="12"/>
  <c r="BP105" i="12"/>
  <c r="BP138" i="12"/>
  <c r="BP58" i="12"/>
  <c r="BP50" i="12"/>
  <c r="BP34" i="12"/>
  <c r="BP153" i="12"/>
  <c r="BP145" i="12"/>
  <c r="BP130" i="12"/>
  <c r="BP26" i="12"/>
  <c r="BP10" i="12"/>
  <c r="BP18" i="12"/>
  <c r="BP98" i="12"/>
  <c r="BP65" i="12"/>
  <c r="BP49" i="12"/>
  <c r="BP33" i="12"/>
  <c r="BP129" i="12"/>
  <c r="BP73" i="12"/>
  <c r="BP81" i="12"/>
  <c r="BP89" i="12"/>
  <c r="BP137" i="12"/>
  <c r="BP97" i="12"/>
  <c r="BP17" i="12"/>
  <c r="BP41" i="12"/>
  <c r="BP25" i="12"/>
  <c r="BP88" i="12"/>
  <c r="BP56" i="12"/>
  <c r="BP8" i="12"/>
  <c r="BP57" i="12"/>
  <c r="BP64" i="12"/>
  <c r="BP120" i="12"/>
  <c r="BP96" i="12"/>
  <c r="BP113" i="12"/>
  <c r="BP136" i="12"/>
  <c r="BP128" i="12"/>
  <c r="BP112" i="12"/>
  <c r="BP40" i="12"/>
  <c r="BP151" i="12"/>
  <c r="BP9" i="12"/>
  <c r="BP104" i="12"/>
  <c r="BP144" i="12"/>
  <c r="BP80" i="12"/>
  <c r="BP48" i="12"/>
  <c r="BP152" i="12"/>
  <c r="BP72" i="12"/>
  <c r="BP32" i="12"/>
  <c r="BP24" i="12"/>
  <c r="BP16" i="12"/>
  <c r="BP127" i="12"/>
  <c r="BP63" i="12"/>
  <c r="BP111" i="12"/>
  <c r="BP31" i="12"/>
  <c r="BP135" i="12"/>
  <c r="BP119" i="12"/>
  <c r="BP95" i="12"/>
  <c r="BP87" i="12"/>
  <c r="BP103" i="12"/>
  <c r="BP71" i="12"/>
  <c r="BP79" i="12"/>
  <c r="BP23" i="12"/>
  <c r="BP55" i="12"/>
  <c r="BP47" i="12"/>
  <c r="BP7" i="12"/>
  <c r="BP15" i="12"/>
  <c r="BP3" i="12"/>
  <c r="EB143" i="12"/>
  <c r="EB142" i="12"/>
  <c r="EB134" i="12"/>
  <c r="EB150" i="12"/>
  <c r="EB39" i="12"/>
  <c r="EB110" i="12"/>
  <c r="EB94" i="12"/>
  <c r="EB118" i="12"/>
  <c r="EB126" i="12"/>
  <c r="EB102" i="12"/>
  <c r="EB78" i="12"/>
  <c r="EB70" i="12"/>
  <c r="EB86" i="12"/>
  <c r="EB38" i="12"/>
  <c r="EB54" i="12"/>
  <c r="EB6" i="12"/>
  <c r="EB30" i="12"/>
  <c r="EB14" i="12"/>
  <c r="EB46" i="12"/>
  <c r="EB62" i="12"/>
  <c r="EB22" i="12"/>
  <c r="EB133" i="12"/>
  <c r="EB141" i="12"/>
  <c r="EB149" i="12"/>
  <c r="EB125" i="12"/>
  <c r="EB85" i="12"/>
  <c r="EB117" i="12"/>
  <c r="EB61" i="12"/>
  <c r="EB69" i="12"/>
  <c r="EB53" i="12"/>
  <c r="EB101" i="12"/>
  <c r="EB109" i="12"/>
  <c r="EB93" i="12"/>
  <c r="EB77" i="12"/>
  <c r="EB29" i="12"/>
  <c r="EB21" i="12"/>
  <c r="EB5" i="12"/>
  <c r="EB45" i="12"/>
  <c r="EB13" i="12"/>
  <c r="EB37" i="12"/>
  <c r="EB140" i="12"/>
  <c r="EB132" i="12"/>
  <c r="EB108" i="12"/>
  <c r="EB148" i="12"/>
  <c r="EB124" i="12"/>
  <c r="EB116" i="12"/>
  <c r="EB100" i="12"/>
  <c r="EB36" i="12"/>
  <c r="EB44" i="12"/>
  <c r="EB12" i="12"/>
  <c r="EB76" i="12"/>
  <c r="EB52" i="12"/>
  <c r="EB28" i="12"/>
  <c r="EB4" i="12"/>
  <c r="EB84" i="12"/>
  <c r="EB20" i="12"/>
  <c r="EB68" i="12"/>
  <c r="EB139" i="12"/>
  <c r="EB123" i="12"/>
  <c r="EB107" i="12"/>
  <c r="EB91" i="12"/>
  <c r="EB92" i="12"/>
  <c r="EB99" i="12"/>
  <c r="EB131" i="12"/>
  <c r="EB67" i="12"/>
  <c r="EB60" i="12"/>
  <c r="EB75" i="12"/>
  <c r="EB59" i="12"/>
  <c r="EB19" i="12"/>
  <c r="EB11" i="12"/>
  <c r="EB35" i="12"/>
  <c r="EB83" i="12"/>
  <c r="EB51" i="12"/>
  <c r="EB27" i="12"/>
  <c r="EB146" i="12"/>
  <c r="EB115" i="12"/>
  <c r="EB42" i="12"/>
  <c r="EB43" i="12"/>
  <c r="EB122" i="12"/>
  <c r="EB74" i="12"/>
  <c r="EB66" i="12"/>
  <c r="EB90" i="12"/>
  <c r="EB82" i="12"/>
  <c r="EB106" i="12"/>
  <c r="EB121" i="12"/>
  <c r="EB105" i="12"/>
  <c r="EB98" i="12"/>
  <c r="EB34" i="12"/>
  <c r="EB138" i="12"/>
  <c r="EB153" i="12"/>
  <c r="EB145" i="12"/>
  <c r="EB26" i="12"/>
  <c r="EB10" i="12"/>
  <c r="EB58" i="12"/>
  <c r="EB18" i="12"/>
  <c r="EB130" i="12"/>
  <c r="EB65" i="12"/>
  <c r="EB49" i="12"/>
  <c r="EB33" i="12"/>
  <c r="EB50" i="12"/>
  <c r="EB73" i="12"/>
  <c r="EB17" i="12"/>
  <c r="EB81" i="12"/>
  <c r="EB113" i="12"/>
  <c r="EB89" i="12"/>
  <c r="EB9" i="12"/>
  <c r="EB129" i="12"/>
  <c r="EB147" i="12"/>
  <c r="EB114" i="12"/>
  <c r="EB97" i="12"/>
  <c r="EB120" i="12"/>
  <c r="EB88" i="12"/>
  <c r="EB56" i="12"/>
  <c r="EB8" i="12"/>
  <c r="EB41" i="12"/>
  <c r="EB25" i="12"/>
  <c r="EB152" i="12"/>
  <c r="EB128" i="12"/>
  <c r="EB64" i="12"/>
  <c r="EB137" i="12"/>
  <c r="EB57" i="12"/>
  <c r="EB136" i="12"/>
  <c r="EB72" i="12"/>
  <c r="EB104" i="12"/>
  <c r="EB96" i="12"/>
  <c r="EB112" i="12"/>
  <c r="EB40" i="12"/>
  <c r="EB48" i="12"/>
  <c r="EB127" i="12"/>
  <c r="EB32" i="12"/>
  <c r="EB24" i="12"/>
  <c r="EB16" i="12"/>
  <c r="EB135" i="12"/>
  <c r="EB119" i="12"/>
  <c r="EB144" i="12"/>
  <c r="EB80" i="12"/>
  <c r="EB63" i="12"/>
  <c r="EB151" i="12"/>
  <c r="EB95" i="12"/>
  <c r="EB79" i="12"/>
  <c r="EB31" i="12"/>
  <c r="EB111" i="12"/>
  <c r="EB87" i="12"/>
  <c r="EB71" i="12"/>
  <c r="EB103" i="12"/>
  <c r="EB23" i="12"/>
  <c r="EB47" i="12"/>
  <c r="EB7" i="12"/>
  <c r="EB15" i="12"/>
  <c r="EB55" i="12"/>
  <c r="EB3" i="12"/>
  <c r="BA143" i="12"/>
  <c r="BA142" i="12"/>
  <c r="BA150" i="12"/>
  <c r="BA39" i="12"/>
  <c r="BA134" i="12"/>
  <c r="BA118" i="12"/>
  <c r="BA110" i="12"/>
  <c r="BA94" i="12"/>
  <c r="BA126" i="12"/>
  <c r="BA86" i="12"/>
  <c r="BA78" i="12"/>
  <c r="BA70" i="12"/>
  <c r="BA102" i="12"/>
  <c r="BA38" i="12"/>
  <c r="BA46" i="12"/>
  <c r="BA62" i="12"/>
  <c r="BA22" i="12"/>
  <c r="BA14" i="12"/>
  <c r="BA54" i="12"/>
  <c r="BA30" i="12"/>
  <c r="BA6" i="12"/>
  <c r="BA149" i="12"/>
  <c r="BA85" i="12"/>
  <c r="BA133" i="12"/>
  <c r="BA125" i="12"/>
  <c r="BA141" i="12"/>
  <c r="BA101" i="12"/>
  <c r="BA61" i="12"/>
  <c r="BA109" i="12"/>
  <c r="BA93" i="12"/>
  <c r="BA69" i="12"/>
  <c r="BA53" i="12"/>
  <c r="BA21" i="12"/>
  <c r="BA117" i="12"/>
  <c r="BA77" i="12"/>
  <c r="BA45" i="12"/>
  <c r="BA37" i="12"/>
  <c r="BA5" i="12"/>
  <c r="BA140" i="12"/>
  <c r="BA108" i="12"/>
  <c r="BA148" i="12"/>
  <c r="BA124" i="12"/>
  <c r="BA29" i="12"/>
  <c r="BA13" i="12"/>
  <c r="BA116" i="12"/>
  <c r="BA132" i="12"/>
  <c r="BA92" i="12"/>
  <c r="BA100" i="12"/>
  <c r="BA20" i="12"/>
  <c r="BA44" i="12"/>
  <c r="BA12" i="12"/>
  <c r="BA76" i="12"/>
  <c r="BA68" i="12"/>
  <c r="BA52" i="12"/>
  <c r="BA36" i="12"/>
  <c r="BA28" i="12"/>
  <c r="BA4" i="12"/>
  <c r="BA84" i="12"/>
  <c r="BA139" i="12"/>
  <c r="BA99" i="12"/>
  <c r="BA123" i="12"/>
  <c r="BA107" i="12"/>
  <c r="BA91" i="12"/>
  <c r="BA75" i="12"/>
  <c r="BA83" i="12"/>
  <c r="BA67" i="12"/>
  <c r="BA60" i="12"/>
  <c r="BA51" i="12"/>
  <c r="BA27" i="12"/>
  <c r="BA19" i="12"/>
  <c r="BA131" i="12"/>
  <c r="BA146" i="12"/>
  <c r="BA35" i="12"/>
  <c r="BA115" i="12"/>
  <c r="BA59" i="12"/>
  <c r="BA11" i="12"/>
  <c r="BA43" i="12"/>
  <c r="BA90" i="12"/>
  <c r="BA106" i="12"/>
  <c r="BA50" i="12"/>
  <c r="BA42" i="12"/>
  <c r="BA122" i="12"/>
  <c r="BA74" i="12"/>
  <c r="BA66" i="12"/>
  <c r="BA147" i="12"/>
  <c r="BA130" i="12"/>
  <c r="BA82" i="12"/>
  <c r="BA58" i="12"/>
  <c r="BA105" i="12"/>
  <c r="BA137" i="12"/>
  <c r="BA26" i="12"/>
  <c r="BA98" i="12"/>
  <c r="BA34" i="12"/>
  <c r="BA10" i="12"/>
  <c r="BA121" i="12"/>
  <c r="BA138" i="12"/>
  <c r="BA114" i="12"/>
  <c r="BA18" i="12"/>
  <c r="BA65" i="12"/>
  <c r="BA49" i="12"/>
  <c r="BA33" i="12"/>
  <c r="BA17" i="12"/>
  <c r="BA73" i="12"/>
  <c r="BA81" i="12"/>
  <c r="BA153" i="12"/>
  <c r="BA145" i="12"/>
  <c r="BA89" i="12"/>
  <c r="BA97" i="12"/>
  <c r="BA88" i="12"/>
  <c r="BA56" i="12"/>
  <c r="BA8" i="12"/>
  <c r="BA64" i="12"/>
  <c r="BA41" i="12"/>
  <c r="BA25" i="12"/>
  <c r="BA136" i="12"/>
  <c r="BA128" i="12"/>
  <c r="BA57" i="12"/>
  <c r="BA120" i="12"/>
  <c r="BA9" i="12"/>
  <c r="BA152" i="12"/>
  <c r="BA113" i="12"/>
  <c r="BA112" i="12"/>
  <c r="BA96" i="12"/>
  <c r="BA40" i="12"/>
  <c r="BA16" i="12"/>
  <c r="BA72" i="12"/>
  <c r="BA151" i="12"/>
  <c r="BA129" i="12"/>
  <c r="BA119" i="12"/>
  <c r="BA48" i="12"/>
  <c r="BA103" i="12"/>
  <c r="BA104" i="12"/>
  <c r="BA32" i="12"/>
  <c r="BA24" i="12"/>
  <c r="BA63" i="12"/>
  <c r="BA31" i="12"/>
  <c r="BA127" i="12"/>
  <c r="BA144" i="12"/>
  <c r="BA87" i="12"/>
  <c r="BA55" i="12"/>
  <c r="BA79" i="12"/>
  <c r="BA95" i="12"/>
  <c r="BA80" i="12"/>
  <c r="BA135" i="12"/>
  <c r="BA111" i="12"/>
  <c r="BA23" i="12"/>
  <c r="BA47" i="12"/>
  <c r="BA15" i="12"/>
  <c r="BA7" i="12"/>
  <c r="BA71" i="12"/>
  <c r="BA3" i="12"/>
  <c r="DM143" i="12"/>
  <c r="DM142" i="12"/>
  <c r="DM150" i="12"/>
  <c r="DM39" i="12"/>
  <c r="DM118" i="12"/>
  <c r="DM134" i="12"/>
  <c r="DM110" i="12"/>
  <c r="DM94" i="12"/>
  <c r="DM102" i="12"/>
  <c r="DM126" i="12"/>
  <c r="DM86" i="12"/>
  <c r="DM54" i="12"/>
  <c r="DM38" i="12"/>
  <c r="DM78" i="12"/>
  <c r="DM30" i="12"/>
  <c r="DM62" i="12"/>
  <c r="DM46" i="12"/>
  <c r="DM22" i="12"/>
  <c r="DM70" i="12"/>
  <c r="DM14" i="12"/>
  <c r="DM6" i="12"/>
  <c r="DM149" i="12"/>
  <c r="DM85" i="12"/>
  <c r="DM101" i="12"/>
  <c r="DM133" i="12"/>
  <c r="DM117" i="12"/>
  <c r="DM109" i="12"/>
  <c r="DM93" i="12"/>
  <c r="DM61" i="12"/>
  <c r="DM141" i="12"/>
  <c r="DM69" i="12"/>
  <c r="DM53" i="12"/>
  <c r="DM37" i="12"/>
  <c r="DM21" i="12"/>
  <c r="DM5" i="12"/>
  <c r="DM125" i="12"/>
  <c r="DM77" i="12"/>
  <c r="DM45" i="12"/>
  <c r="DM29" i="12"/>
  <c r="DM13" i="12"/>
  <c r="DM140" i="12"/>
  <c r="DM108" i="12"/>
  <c r="DM148" i="12"/>
  <c r="DM124" i="12"/>
  <c r="DM116" i="12"/>
  <c r="DM132" i="12"/>
  <c r="DM92" i="12"/>
  <c r="DM36" i="12"/>
  <c r="DM100" i="12"/>
  <c r="DM44" i="12"/>
  <c r="DM12" i="12"/>
  <c r="DM76" i="12"/>
  <c r="DM52" i="12"/>
  <c r="DM28" i="12"/>
  <c r="DM4" i="12"/>
  <c r="DM84" i="12"/>
  <c r="DM68" i="12"/>
  <c r="DM20" i="12"/>
  <c r="DM60" i="12"/>
  <c r="DM139" i="12"/>
  <c r="DM99" i="12"/>
  <c r="DM123" i="12"/>
  <c r="DM107" i="12"/>
  <c r="DM91" i="12"/>
  <c r="DM75" i="12"/>
  <c r="DM83" i="12"/>
  <c r="DM131" i="12"/>
  <c r="DM67" i="12"/>
  <c r="DM35" i="12"/>
  <c r="DM115" i="12"/>
  <c r="DM27" i="12"/>
  <c r="DM59" i="12"/>
  <c r="DM146" i="12"/>
  <c r="DM51" i="12"/>
  <c r="DM19" i="12"/>
  <c r="DM11" i="12"/>
  <c r="DM147" i="12"/>
  <c r="DM106" i="12"/>
  <c r="DM42" i="12"/>
  <c r="DM122" i="12"/>
  <c r="DM74" i="12"/>
  <c r="DM66" i="12"/>
  <c r="DM130" i="12"/>
  <c r="DM82" i="12"/>
  <c r="DM114" i="12"/>
  <c r="DM145" i="12"/>
  <c r="DM105" i="12"/>
  <c r="DM26" i="12"/>
  <c r="DM58" i="12"/>
  <c r="DM34" i="12"/>
  <c r="DM43" i="12"/>
  <c r="DM50" i="12"/>
  <c r="DM10" i="12"/>
  <c r="DM90" i="12"/>
  <c r="DM18" i="12"/>
  <c r="DM121" i="12"/>
  <c r="DM65" i="12"/>
  <c r="DM49" i="12"/>
  <c r="DM33" i="12"/>
  <c r="DM17" i="12"/>
  <c r="DM138" i="12"/>
  <c r="DM73" i="12"/>
  <c r="DM98" i="12"/>
  <c r="DM137" i="12"/>
  <c r="DM129" i="12"/>
  <c r="DM81" i="12"/>
  <c r="DM113" i="12"/>
  <c r="DM89" i="12"/>
  <c r="DM153" i="12"/>
  <c r="DM97" i="12"/>
  <c r="DM88" i="12"/>
  <c r="DM72" i="12"/>
  <c r="DM56" i="12"/>
  <c r="DM16" i="12"/>
  <c r="DM8" i="12"/>
  <c r="DM64" i="12"/>
  <c r="DM136" i="12"/>
  <c r="DM128" i="12"/>
  <c r="DM41" i="12"/>
  <c r="DM25" i="12"/>
  <c r="DM120" i="12"/>
  <c r="DM57" i="12"/>
  <c r="DM112" i="12"/>
  <c r="DM96" i="12"/>
  <c r="DM40" i="12"/>
  <c r="DM9" i="12"/>
  <c r="DM135" i="12"/>
  <c r="DM119" i="12"/>
  <c r="DM144" i="12"/>
  <c r="DM80" i="12"/>
  <c r="DM152" i="12"/>
  <c r="DM103" i="12"/>
  <c r="DM151" i="12"/>
  <c r="DM104" i="12"/>
  <c r="DM48" i="12"/>
  <c r="DM87" i="12"/>
  <c r="DM31" i="12"/>
  <c r="DM24" i="12"/>
  <c r="DM111" i="12"/>
  <c r="DM95" i="12"/>
  <c r="DM79" i="12"/>
  <c r="DM32" i="12"/>
  <c r="DM55" i="12"/>
  <c r="DM127" i="12"/>
  <c r="DM23" i="12"/>
  <c r="DM63" i="12"/>
  <c r="DM7" i="12"/>
  <c r="DM47" i="12"/>
  <c r="DM71" i="12"/>
  <c r="DM15" i="12"/>
  <c r="DM3" i="12"/>
  <c r="AL143" i="12"/>
  <c r="AL150" i="12"/>
  <c r="AL142" i="12"/>
  <c r="AL39" i="12"/>
  <c r="AL126" i="12"/>
  <c r="AL118" i="12"/>
  <c r="AL134" i="12"/>
  <c r="AL110" i="12"/>
  <c r="AL102" i="12"/>
  <c r="AL94" i="12"/>
  <c r="AL78" i="12"/>
  <c r="AL86" i="12"/>
  <c r="AL54" i="12"/>
  <c r="AL38" i="12"/>
  <c r="AL70" i="12"/>
  <c r="AL46" i="12"/>
  <c r="AL30" i="12"/>
  <c r="AL22" i="12"/>
  <c r="AL14" i="12"/>
  <c r="AL62" i="12"/>
  <c r="AL6" i="12"/>
  <c r="AL141" i="12"/>
  <c r="AL149" i="12"/>
  <c r="AL85" i="12"/>
  <c r="AL125" i="12"/>
  <c r="AL117" i="12"/>
  <c r="AL109" i="12"/>
  <c r="AL93" i="12"/>
  <c r="AL133" i="12"/>
  <c r="AL61" i="12"/>
  <c r="AL69" i="12"/>
  <c r="AL53" i="12"/>
  <c r="AL77" i="12"/>
  <c r="AL101" i="12"/>
  <c r="AL45" i="12"/>
  <c r="AL37" i="12"/>
  <c r="AL29" i="12"/>
  <c r="AL13" i="12"/>
  <c r="AL5" i="12"/>
  <c r="AL140" i="12"/>
  <c r="AL148" i="12"/>
  <c r="AL124" i="12"/>
  <c r="AL132" i="12"/>
  <c r="AL108" i="12"/>
  <c r="AL21" i="12"/>
  <c r="AL12" i="12"/>
  <c r="AL44" i="12"/>
  <c r="AL116" i="12"/>
  <c r="AL100" i="12"/>
  <c r="AL76" i="12"/>
  <c r="AL60" i="12"/>
  <c r="AL52" i="12"/>
  <c r="AL28" i="12"/>
  <c r="AL4" i="12"/>
  <c r="AL84" i="12"/>
  <c r="AL68" i="12"/>
  <c r="AL36" i="12"/>
  <c r="AL139" i="12"/>
  <c r="AL123" i="12"/>
  <c r="AL107" i="12"/>
  <c r="AL75" i="12"/>
  <c r="AL83" i="12"/>
  <c r="AL99" i="12"/>
  <c r="AL91" i="12"/>
  <c r="AL20" i="12"/>
  <c r="AL67" i="12"/>
  <c r="AL115" i="12"/>
  <c r="AL92" i="12"/>
  <c r="AL35" i="12"/>
  <c r="AL59" i="12"/>
  <c r="AL27" i="12"/>
  <c r="AL51" i="12"/>
  <c r="AL131" i="12"/>
  <c r="AL19" i="12"/>
  <c r="AL11" i="12"/>
  <c r="AL146" i="12"/>
  <c r="AL82" i="12"/>
  <c r="AL130" i="12"/>
  <c r="AL66" i="12"/>
  <c r="AL43" i="12"/>
  <c r="AL90" i="12"/>
  <c r="AL137" i="12"/>
  <c r="AL138" i="12"/>
  <c r="AL50" i="12"/>
  <c r="AL42" i="12"/>
  <c r="AL145" i="12"/>
  <c r="AL147" i="12"/>
  <c r="AL98" i="12"/>
  <c r="AL26" i="12"/>
  <c r="AL114" i="12"/>
  <c r="AL106" i="12"/>
  <c r="AL34" i="12"/>
  <c r="AL122" i="12"/>
  <c r="AL10" i="12"/>
  <c r="AL113" i="12"/>
  <c r="AL74" i="12"/>
  <c r="AL18" i="12"/>
  <c r="AL58" i="12"/>
  <c r="AL153" i="12"/>
  <c r="AL65" i="12"/>
  <c r="AL49" i="12"/>
  <c r="AL33" i="12"/>
  <c r="AL17" i="12"/>
  <c r="AL121" i="12"/>
  <c r="AL73" i="12"/>
  <c r="AL81" i="12"/>
  <c r="AL89" i="12"/>
  <c r="AL129" i="12"/>
  <c r="AL105" i="12"/>
  <c r="AL97" i="12"/>
  <c r="AL9" i="12"/>
  <c r="AL88" i="12"/>
  <c r="AL72" i="12"/>
  <c r="AL128" i="12"/>
  <c r="AL152" i="12"/>
  <c r="AL16" i="12"/>
  <c r="AL41" i="12"/>
  <c r="AL25" i="12"/>
  <c r="AL104" i="12"/>
  <c r="AL57" i="12"/>
  <c r="AL120" i="12"/>
  <c r="AL112" i="12"/>
  <c r="AL96" i="12"/>
  <c r="AL40" i="12"/>
  <c r="AL8" i="12"/>
  <c r="AL119" i="12"/>
  <c r="AL103" i="12"/>
  <c r="AL136" i="12"/>
  <c r="AL64" i="12"/>
  <c r="AL48" i="12"/>
  <c r="AL32" i="12"/>
  <c r="AL24" i="12"/>
  <c r="AL144" i="12"/>
  <c r="AL80" i="12"/>
  <c r="AL56" i="12"/>
  <c r="AL135" i="12"/>
  <c r="AL127" i="12"/>
  <c r="AL79" i="12"/>
  <c r="AL31" i="12"/>
  <c r="AL95" i="12"/>
  <c r="AL71" i="12"/>
  <c r="AL151" i="12"/>
  <c r="AL111" i="12"/>
  <c r="AL87" i="12"/>
  <c r="AL63" i="12"/>
  <c r="AL23" i="12"/>
  <c r="AL55" i="12"/>
  <c r="AL47" i="12"/>
  <c r="AL7" i="12"/>
  <c r="AL15" i="12"/>
  <c r="AL3" i="12"/>
  <c r="CX143" i="12"/>
  <c r="CX142" i="12"/>
  <c r="CX39" i="12"/>
  <c r="CX150" i="12"/>
  <c r="CX134" i="12"/>
  <c r="CX118" i="12"/>
  <c r="CX126" i="12"/>
  <c r="CX110" i="12"/>
  <c r="CX94" i="12"/>
  <c r="CX86" i="12"/>
  <c r="CX70" i="12"/>
  <c r="CX54" i="12"/>
  <c r="CX38" i="12"/>
  <c r="CX46" i="12"/>
  <c r="CX30" i="12"/>
  <c r="CX102" i="12"/>
  <c r="CX62" i="12"/>
  <c r="CX78" i="12"/>
  <c r="CX14" i="12"/>
  <c r="CX6" i="12"/>
  <c r="CX22" i="12"/>
  <c r="CX141" i="12"/>
  <c r="CX117" i="12"/>
  <c r="CX125" i="12"/>
  <c r="CX85" i="12"/>
  <c r="CX149" i="12"/>
  <c r="CX61" i="12"/>
  <c r="CX69" i="12"/>
  <c r="CX53" i="12"/>
  <c r="CX133" i="12"/>
  <c r="CX101" i="12"/>
  <c r="CX77" i="12"/>
  <c r="CX109" i="12"/>
  <c r="CX93" i="12"/>
  <c r="CX37" i="12"/>
  <c r="CX29" i="12"/>
  <c r="CX13" i="12"/>
  <c r="CX21" i="12"/>
  <c r="CX140" i="12"/>
  <c r="CX5" i="12"/>
  <c r="CX148" i="12"/>
  <c r="CX124" i="12"/>
  <c r="CX132" i="12"/>
  <c r="CX108" i="12"/>
  <c r="CX45" i="12"/>
  <c r="CX20" i="12"/>
  <c r="CX12" i="12"/>
  <c r="CX44" i="12"/>
  <c r="CX92" i="12"/>
  <c r="CX76" i="12"/>
  <c r="CX60" i="12"/>
  <c r="CX52" i="12"/>
  <c r="CX28" i="12"/>
  <c r="CX4" i="12"/>
  <c r="CX116" i="12"/>
  <c r="CX100" i="12"/>
  <c r="CX84" i="12"/>
  <c r="CX68" i="12"/>
  <c r="CX36" i="12"/>
  <c r="CX139" i="12"/>
  <c r="CX123" i="12"/>
  <c r="CX107" i="12"/>
  <c r="CX75" i="12"/>
  <c r="CX83" i="12"/>
  <c r="CX131" i="12"/>
  <c r="CX91" i="12"/>
  <c r="CX67" i="12"/>
  <c r="CX99" i="12"/>
  <c r="CX59" i="12"/>
  <c r="CX115" i="12"/>
  <c r="CX35" i="12"/>
  <c r="CX51" i="12"/>
  <c r="CX27" i="12"/>
  <c r="CX19" i="12"/>
  <c r="CX11" i="12"/>
  <c r="CX146" i="12"/>
  <c r="CX43" i="12"/>
  <c r="CX147" i="12"/>
  <c r="CX106" i="12"/>
  <c r="CX66" i="12"/>
  <c r="CX130" i="12"/>
  <c r="CX82" i="12"/>
  <c r="CX137" i="12"/>
  <c r="CX90" i="12"/>
  <c r="CX58" i="12"/>
  <c r="CX145" i="12"/>
  <c r="CX26" i="12"/>
  <c r="CX138" i="12"/>
  <c r="CX34" i="12"/>
  <c r="CX10" i="12"/>
  <c r="CX122" i="12"/>
  <c r="CX98" i="12"/>
  <c r="CX50" i="12"/>
  <c r="CX18" i="12"/>
  <c r="CX114" i="12"/>
  <c r="CX74" i="12"/>
  <c r="CX42" i="12"/>
  <c r="CX153" i="12"/>
  <c r="CX129" i="12"/>
  <c r="CX65" i="12"/>
  <c r="CX49" i="12"/>
  <c r="CX33" i="12"/>
  <c r="CX17" i="12"/>
  <c r="CX113" i="12"/>
  <c r="CX73" i="12"/>
  <c r="CX81" i="12"/>
  <c r="CX105" i="12"/>
  <c r="CX89" i="12"/>
  <c r="CX121" i="12"/>
  <c r="CX97" i="12"/>
  <c r="CX88" i="12"/>
  <c r="CX72" i="12"/>
  <c r="CX9" i="12"/>
  <c r="CX128" i="12"/>
  <c r="CX152" i="12"/>
  <c r="CX120" i="12"/>
  <c r="CX104" i="12"/>
  <c r="CX41" i="12"/>
  <c r="CX25" i="12"/>
  <c r="CX136" i="12"/>
  <c r="CX112" i="12"/>
  <c r="CX96" i="12"/>
  <c r="CX40" i="12"/>
  <c r="CX56" i="12"/>
  <c r="CX8" i="12"/>
  <c r="CX135" i="12"/>
  <c r="CX64" i="12"/>
  <c r="CX16" i="12"/>
  <c r="CX57" i="12"/>
  <c r="CX48" i="12"/>
  <c r="CX144" i="12"/>
  <c r="CX80" i="12"/>
  <c r="CX32" i="12"/>
  <c r="CX24" i="12"/>
  <c r="CX119" i="12"/>
  <c r="CX71" i="12"/>
  <c r="CX111" i="12"/>
  <c r="CX103" i="12"/>
  <c r="CX31" i="12"/>
  <c r="CX127" i="12"/>
  <c r="CX55" i="12"/>
  <c r="CX95" i="12"/>
  <c r="CX87" i="12"/>
  <c r="CX79" i="12"/>
  <c r="CX151" i="12"/>
  <c r="CX23" i="12"/>
  <c r="CX47" i="12"/>
  <c r="CX7" i="12"/>
  <c r="CX63" i="12"/>
  <c r="CX15" i="12"/>
  <c r="CX3" i="12"/>
  <c r="EV39" i="12"/>
  <c r="EV143" i="12"/>
  <c r="EV142" i="12"/>
  <c r="EV150" i="12"/>
  <c r="EV134" i="12"/>
  <c r="EV118" i="12"/>
  <c r="EV110" i="12"/>
  <c r="EV126" i="12"/>
  <c r="EV102" i="12"/>
  <c r="EV70" i="12"/>
  <c r="EV94" i="12"/>
  <c r="EV86" i="12"/>
  <c r="EV78" i="12"/>
  <c r="EV38" i="12"/>
  <c r="EV46" i="12"/>
  <c r="EV30" i="12"/>
  <c r="EV22" i="12"/>
  <c r="EV14" i="12"/>
  <c r="EV6" i="12"/>
  <c r="EV62" i="12"/>
  <c r="EV54" i="12"/>
  <c r="EV149" i="12"/>
  <c r="EV133" i="12"/>
  <c r="EV141" i="12"/>
  <c r="EV109" i="12"/>
  <c r="EV93" i="12"/>
  <c r="EV125" i="12"/>
  <c r="EV101" i="12"/>
  <c r="EV85" i="12"/>
  <c r="EV117" i="12"/>
  <c r="EV53" i="12"/>
  <c r="EV61" i="12"/>
  <c r="EV69" i="12"/>
  <c r="EV5" i="12"/>
  <c r="EV29" i="12"/>
  <c r="EV13" i="12"/>
  <c r="EV37" i="12"/>
  <c r="EV21" i="12"/>
  <c r="EV77" i="12"/>
  <c r="EV45" i="12"/>
  <c r="EV140" i="12"/>
  <c r="EV116" i="12"/>
  <c r="EV108" i="12"/>
  <c r="EV148" i="12"/>
  <c r="EV124" i="12"/>
  <c r="EV132" i="12"/>
  <c r="EV100" i="12"/>
  <c r="EV4" i="12"/>
  <c r="EV92" i="12"/>
  <c r="EV44" i="12"/>
  <c r="EV84" i="12"/>
  <c r="EV36" i="12"/>
  <c r="EV28" i="12"/>
  <c r="EV12" i="12"/>
  <c r="EV60" i="12"/>
  <c r="EV52" i="12"/>
  <c r="EV20" i="12"/>
  <c r="EV76" i="12"/>
  <c r="EV68" i="12"/>
  <c r="EV131" i="12"/>
  <c r="EV107" i="12"/>
  <c r="EV91" i="12"/>
  <c r="EV139" i="12"/>
  <c r="EV115" i="12"/>
  <c r="EV99" i="12"/>
  <c r="EV123" i="12"/>
  <c r="EV83" i="12"/>
  <c r="EV67" i="12"/>
  <c r="EV75" i="12"/>
  <c r="EV59" i="12"/>
  <c r="EV51" i="12"/>
  <c r="EV19" i="12"/>
  <c r="EV11" i="12"/>
  <c r="EV35" i="12"/>
  <c r="EV27" i="12"/>
  <c r="EV138" i="12"/>
  <c r="EV114" i="12"/>
  <c r="EV42" i="12"/>
  <c r="EV43" i="12"/>
  <c r="EV146" i="12"/>
  <c r="EV130" i="12"/>
  <c r="EV122" i="12"/>
  <c r="EV74" i="12"/>
  <c r="EV82" i="12"/>
  <c r="EV58" i="12"/>
  <c r="EV147" i="12"/>
  <c r="EV66" i="12"/>
  <c r="EV50" i="12"/>
  <c r="EV98" i="12"/>
  <c r="EV34" i="12"/>
  <c r="EV10" i="12"/>
  <c r="EV145" i="12"/>
  <c r="EV26" i="12"/>
  <c r="EV129" i="12"/>
  <c r="EV90" i="12"/>
  <c r="EV18" i="12"/>
  <c r="EV121" i="12"/>
  <c r="EV97" i="12"/>
  <c r="EV49" i="12"/>
  <c r="EV33" i="12"/>
  <c r="EV73" i="12"/>
  <c r="EV57" i="12"/>
  <c r="EV9" i="12"/>
  <c r="EV65" i="12"/>
  <c r="EV17" i="12"/>
  <c r="EV89" i="12"/>
  <c r="EV153" i="12"/>
  <c r="EV137" i="12"/>
  <c r="EV106" i="12"/>
  <c r="EV81" i="12"/>
  <c r="EV113" i="12"/>
  <c r="EV41" i="12"/>
  <c r="EV25" i="12"/>
  <c r="EV56" i="12"/>
  <c r="EV48" i="12"/>
  <c r="EV24" i="12"/>
  <c r="EV8" i="12"/>
  <c r="EV105" i="12"/>
  <c r="EV80" i="12"/>
  <c r="EV64" i="12"/>
  <c r="EV32" i="12"/>
  <c r="EV16" i="12"/>
  <c r="EV88" i="12"/>
  <c r="EV112" i="12"/>
  <c r="EV136" i="12"/>
  <c r="EV128" i="12"/>
  <c r="EV120" i="12"/>
  <c r="EV72" i="12"/>
  <c r="EV152" i="12"/>
  <c r="EV151" i="12"/>
  <c r="EV144" i="12"/>
  <c r="EV96" i="12"/>
  <c r="EV104" i="12"/>
  <c r="EV40" i="12"/>
  <c r="EV135" i="12"/>
  <c r="EV127" i="12"/>
  <c r="EV79" i="12"/>
  <c r="EV63" i="12"/>
  <c r="EV111" i="12"/>
  <c r="EV95" i="12"/>
  <c r="EV31" i="12"/>
  <c r="EV119" i="12"/>
  <c r="EV87" i="12"/>
  <c r="EV103" i="12"/>
  <c r="EV71" i="12"/>
  <c r="EV47" i="12"/>
  <c r="EV15" i="12"/>
  <c r="EV23" i="12"/>
  <c r="EV55" i="12"/>
  <c r="EV7" i="12"/>
  <c r="EV3" i="12"/>
  <c r="EJ116" i="8"/>
  <c r="EJ124" i="8"/>
  <c r="EJ132" i="8"/>
  <c r="EJ148" i="8"/>
  <c r="EJ140" i="8"/>
  <c r="EJ100" i="8"/>
  <c r="EJ76" i="8"/>
  <c r="EJ44" i="8"/>
  <c r="EJ84" i="8"/>
  <c r="EJ108" i="8"/>
  <c r="EJ28" i="8"/>
  <c r="EJ20" i="8"/>
  <c r="EJ68" i="8"/>
  <c r="EJ92" i="8"/>
  <c r="EJ12" i="8"/>
  <c r="EJ52" i="8"/>
  <c r="EJ4" i="8"/>
  <c r="EJ36" i="8"/>
  <c r="EJ60" i="8"/>
  <c r="EJ147" i="8"/>
  <c r="EJ99" i="8"/>
  <c r="EJ91" i="8"/>
  <c r="EJ67" i="8"/>
  <c r="EJ107" i="8"/>
  <c r="EJ75" i="8"/>
  <c r="EJ115" i="8"/>
  <c r="EJ83" i="8"/>
  <c r="EJ123" i="8"/>
  <c r="EJ139" i="8"/>
  <c r="EJ35" i="8"/>
  <c r="EJ43" i="8"/>
  <c r="EJ51" i="8"/>
  <c r="EJ131" i="8"/>
  <c r="EJ59" i="8"/>
  <c r="EJ19" i="8"/>
  <c r="EJ27" i="8"/>
  <c r="EJ122" i="8"/>
  <c r="EJ146" i="8"/>
  <c r="EJ11" i="8"/>
  <c r="EJ138" i="8"/>
  <c r="EJ98" i="8"/>
  <c r="EJ66" i="8"/>
  <c r="EJ106" i="8"/>
  <c r="EJ74" i="8"/>
  <c r="EJ130" i="8"/>
  <c r="EJ114" i="8"/>
  <c r="EJ90" i="8"/>
  <c r="EJ42" i="8"/>
  <c r="EJ82" i="8"/>
  <c r="EJ10" i="8"/>
  <c r="EJ50" i="8"/>
  <c r="EJ26" i="8"/>
  <c r="EJ34" i="8"/>
  <c r="EJ153" i="8"/>
  <c r="EJ105" i="8"/>
  <c r="EJ18" i="8"/>
  <c r="EJ113" i="8"/>
  <c r="EJ58" i="8"/>
  <c r="EJ129" i="8"/>
  <c r="EJ121" i="8"/>
  <c r="EJ65" i="8"/>
  <c r="EJ137" i="8"/>
  <c r="EJ73" i="8"/>
  <c r="EJ25" i="8"/>
  <c r="EJ97" i="8"/>
  <c r="EJ81" i="8"/>
  <c r="EJ33" i="8"/>
  <c r="EJ89" i="8"/>
  <c r="EJ41" i="8"/>
  <c r="EJ49" i="8"/>
  <c r="EJ57" i="8"/>
  <c r="EJ17" i="8"/>
  <c r="EJ9" i="8"/>
  <c r="EJ145" i="8"/>
  <c r="EJ24" i="8"/>
  <c r="EJ8" i="8"/>
  <c r="EJ64" i="8"/>
  <c r="EJ16" i="8"/>
  <c r="EJ104" i="8"/>
  <c r="EJ112" i="8"/>
  <c r="EJ96" i="8"/>
  <c r="EJ80" i="8"/>
  <c r="EJ32" i="8"/>
  <c r="EJ128" i="8"/>
  <c r="EJ120" i="8"/>
  <c r="EJ56" i="8"/>
  <c r="EJ40" i="8"/>
  <c r="EJ144" i="8"/>
  <c r="EJ152" i="8"/>
  <c r="EJ111" i="8"/>
  <c r="EJ151" i="8"/>
  <c r="EJ119" i="8"/>
  <c r="EJ87" i="8"/>
  <c r="EJ135" i="8"/>
  <c r="EJ127" i="8"/>
  <c r="EJ95" i="8"/>
  <c r="EJ143" i="8"/>
  <c r="EJ72" i="8"/>
  <c r="EJ48" i="8"/>
  <c r="EJ63" i="8"/>
  <c r="EJ103" i="8"/>
  <c r="EJ71" i="8"/>
  <c r="EJ55" i="8"/>
  <c r="EJ31" i="8"/>
  <c r="EJ7" i="8"/>
  <c r="EJ39" i="8"/>
  <c r="EJ126" i="8"/>
  <c r="EJ134" i="8"/>
  <c r="EJ79" i="8"/>
  <c r="EJ23" i="8"/>
  <c r="EJ86" i="8"/>
  <c r="EJ38" i="8"/>
  <c r="EJ6" i="8"/>
  <c r="EJ15" i="8"/>
  <c r="EJ142" i="8"/>
  <c r="EJ54" i="8"/>
  <c r="EJ46" i="8"/>
  <c r="EJ47" i="8"/>
  <c r="EJ94" i="8"/>
  <c r="EJ88" i="8"/>
  <c r="EJ150" i="8"/>
  <c r="EJ22" i="8"/>
  <c r="EJ118" i="8"/>
  <c r="EJ14" i="8"/>
  <c r="EJ136" i="8"/>
  <c r="EJ102" i="8"/>
  <c r="EJ70" i="8"/>
  <c r="EJ78" i="8"/>
  <c r="EJ62" i="8"/>
  <c r="EJ110" i="8"/>
  <c r="EJ30" i="8"/>
  <c r="EJ117" i="8"/>
  <c r="EJ85" i="8"/>
  <c r="EJ37" i="8"/>
  <c r="EJ109" i="8"/>
  <c r="EJ125" i="8"/>
  <c r="EJ45" i="8"/>
  <c r="EJ77" i="8"/>
  <c r="EJ53" i="8"/>
  <c r="EJ13" i="8"/>
  <c r="EJ141" i="8"/>
  <c r="EJ133" i="8"/>
  <c r="EJ93" i="8"/>
  <c r="EJ61" i="8"/>
  <c r="EJ29" i="8"/>
  <c r="EJ5" i="8"/>
  <c r="EJ149" i="8"/>
  <c r="EJ101" i="8"/>
  <c r="EJ69" i="8"/>
  <c r="EJ21" i="8"/>
  <c r="EJ3" i="8"/>
  <c r="CW132" i="8"/>
  <c r="CW140" i="8"/>
  <c r="CW100" i="8"/>
  <c r="CW108" i="8"/>
  <c r="CW92" i="8"/>
  <c r="CW116" i="8"/>
  <c r="CW84" i="8"/>
  <c r="CW124" i="8"/>
  <c r="CW148" i="8"/>
  <c r="CW68" i="8"/>
  <c r="CW76" i="8"/>
  <c r="CW36" i="8"/>
  <c r="CW44" i="8"/>
  <c r="CW12" i="8"/>
  <c r="CW52" i="8"/>
  <c r="CW4" i="8"/>
  <c r="CW60" i="8"/>
  <c r="CW28" i="8"/>
  <c r="CW20" i="8"/>
  <c r="CW75" i="8"/>
  <c r="CW131" i="8"/>
  <c r="CW99" i="8"/>
  <c r="CW83" i="8"/>
  <c r="CW59" i="8"/>
  <c r="CW107" i="8"/>
  <c r="CW115" i="8"/>
  <c r="CW123" i="8"/>
  <c r="CW147" i="8"/>
  <c r="CW35" i="8"/>
  <c r="CW27" i="8"/>
  <c r="CW67" i="8"/>
  <c r="CW43" i="8"/>
  <c r="CW91" i="8"/>
  <c r="CW51" i="8"/>
  <c r="CW19" i="8"/>
  <c r="CW11" i="8"/>
  <c r="CW139" i="8"/>
  <c r="CW146" i="8"/>
  <c r="CW130" i="8"/>
  <c r="CW58" i="8"/>
  <c r="CW98" i="8"/>
  <c r="CW66" i="8"/>
  <c r="CW106" i="8"/>
  <c r="CW74" i="8"/>
  <c r="CW138" i="8"/>
  <c r="CW114" i="8"/>
  <c r="CW82" i="8"/>
  <c r="CW18" i="8"/>
  <c r="CW26" i="8"/>
  <c r="CW122" i="8"/>
  <c r="CW42" i="8"/>
  <c r="CW50" i="8"/>
  <c r="CW10" i="8"/>
  <c r="CW34" i="8"/>
  <c r="CW153" i="8"/>
  <c r="CW113" i="8"/>
  <c r="CW121" i="8"/>
  <c r="CW90" i="8"/>
  <c r="CW137" i="8"/>
  <c r="CW89" i="8"/>
  <c r="CW65" i="8"/>
  <c r="CW33" i="8"/>
  <c r="CW73" i="8"/>
  <c r="CW57" i="8"/>
  <c r="CW41" i="8"/>
  <c r="CW129" i="8"/>
  <c r="CW105" i="8"/>
  <c r="CW81" i="8"/>
  <c r="CW49" i="8"/>
  <c r="CW25" i="8"/>
  <c r="CW145" i="8"/>
  <c r="CW9" i="8"/>
  <c r="CW97" i="8"/>
  <c r="CW17" i="8"/>
  <c r="CW104" i="8"/>
  <c r="CW72" i="8"/>
  <c r="CW112" i="8"/>
  <c r="CW80" i="8"/>
  <c r="CW32" i="8"/>
  <c r="CW128" i="8"/>
  <c r="CW120" i="8"/>
  <c r="CW144" i="8"/>
  <c r="CW48" i="8"/>
  <c r="CW152" i="8"/>
  <c r="CW136" i="8"/>
  <c r="CW88" i="8"/>
  <c r="CW24" i="8"/>
  <c r="CW111" i="8"/>
  <c r="CW96" i="8"/>
  <c r="CW119" i="8"/>
  <c r="CW135" i="8"/>
  <c r="CW64" i="8"/>
  <c r="CW56" i="8"/>
  <c r="CW40" i="8"/>
  <c r="CW143" i="8"/>
  <c r="CW151" i="8"/>
  <c r="CW16" i="8"/>
  <c r="CW8" i="8"/>
  <c r="CW79" i="8"/>
  <c r="CW55" i="8"/>
  <c r="CW39" i="8"/>
  <c r="CW118" i="8"/>
  <c r="CW87" i="8"/>
  <c r="CW47" i="8"/>
  <c r="CW126" i="8"/>
  <c r="CW142" i="8"/>
  <c r="CW150" i="8"/>
  <c r="CW127" i="8"/>
  <c r="CW95" i="8"/>
  <c r="CW15" i="8"/>
  <c r="CW94" i="8"/>
  <c r="CW38" i="8"/>
  <c r="CW31" i="8"/>
  <c r="CW46" i="8"/>
  <c r="CW103" i="8"/>
  <c r="CW54" i="8"/>
  <c r="CW71" i="8"/>
  <c r="CW62" i="8"/>
  <c r="CW23" i="8"/>
  <c r="CW134" i="8"/>
  <c r="CW102" i="8"/>
  <c r="CW70" i="8"/>
  <c r="CW110" i="8"/>
  <c r="CW78" i="8"/>
  <c r="CW14" i="8"/>
  <c r="CW63" i="8"/>
  <c r="CW86" i="8"/>
  <c r="CW22" i="8"/>
  <c r="CW6" i="8"/>
  <c r="CW7" i="8"/>
  <c r="CW30" i="8"/>
  <c r="CW85" i="8"/>
  <c r="CW53" i="8"/>
  <c r="CW125" i="8"/>
  <c r="CW141" i="8"/>
  <c r="CW133" i="8"/>
  <c r="CW93" i="8"/>
  <c r="CW77" i="8"/>
  <c r="CW45" i="8"/>
  <c r="CW29" i="8"/>
  <c r="CW21" i="8"/>
  <c r="CW13" i="8"/>
  <c r="CW61" i="8"/>
  <c r="CW149" i="8"/>
  <c r="CW101" i="8"/>
  <c r="CW109" i="8"/>
  <c r="CW5" i="8"/>
  <c r="CW117" i="8"/>
  <c r="CW69" i="8"/>
  <c r="CW37" i="8"/>
  <c r="CW3" i="8"/>
  <c r="DB140" i="8"/>
  <c r="DB124" i="8"/>
  <c r="DB132" i="8"/>
  <c r="DB148" i="8"/>
  <c r="DB100" i="8"/>
  <c r="DB108" i="8"/>
  <c r="DB116" i="8"/>
  <c r="DB92" i="8"/>
  <c r="DB84" i="8"/>
  <c r="DB52" i="8"/>
  <c r="DB68" i="8"/>
  <c r="DB76" i="8"/>
  <c r="DB28" i="8"/>
  <c r="DB20" i="8"/>
  <c r="DB36" i="8"/>
  <c r="DB12" i="8"/>
  <c r="DB60" i="8"/>
  <c r="DB4" i="8"/>
  <c r="DB44" i="8"/>
  <c r="DB99" i="8"/>
  <c r="DB67" i="8"/>
  <c r="DB147" i="8"/>
  <c r="DB107" i="8"/>
  <c r="DB75" i="8"/>
  <c r="DB131" i="8"/>
  <c r="DB115" i="8"/>
  <c r="DB83" i="8"/>
  <c r="DB123" i="8"/>
  <c r="DB91" i="8"/>
  <c r="DB139" i="8"/>
  <c r="DB35" i="8"/>
  <c r="DB43" i="8"/>
  <c r="DB51" i="8"/>
  <c r="DB19" i="8"/>
  <c r="DB27" i="8"/>
  <c r="DB59" i="8"/>
  <c r="DB11" i="8"/>
  <c r="DB138" i="8"/>
  <c r="DB130" i="8"/>
  <c r="DB146" i="8"/>
  <c r="DB98" i="8"/>
  <c r="DB26" i="8"/>
  <c r="DB122" i="8"/>
  <c r="DB106" i="8"/>
  <c r="DB114" i="8"/>
  <c r="DB90" i="8"/>
  <c r="DB66" i="8"/>
  <c r="DB74" i="8"/>
  <c r="DB82" i="8"/>
  <c r="DB58" i="8"/>
  <c r="DB34" i="8"/>
  <c r="DB50" i="8"/>
  <c r="DB10" i="8"/>
  <c r="DB42" i="8"/>
  <c r="DB18" i="8"/>
  <c r="DB145" i="8"/>
  <c r="DB105" i="8"/>
  <c r="DB113" i="8"/>
  <c r="DB121" i="8"/>
  <c r="DB97" i="8"/>
  <c r="DB129" i="8"/>
  <c r="DB137" i="8"/>
  <c r="DB73" i="8"/>
  <c r="DB41" i="8"/>
  <c r="DB81" i="8"/>
  <c r="DB49" i="8"/>
  <c r="DB153" i="8"/>
  <c r="DB17" i="8"/>
  <c r="DB65" i="8"/>
  <c r="DB33" i="8"/>
  <c r="DB25" i="8"/>
  <c r="DB9" i="8"/>
  <c r="DB89" i="8"/>
  <c r="DB96" i="8"/>
  <c r="DB80" i="8"/>
  <c r="DB16" i="8"/>
  <c r="DB104" i="8"/>
  <c r="DB24" i="8"/>
  <c r="DB112" i="8"/>
  <c r="DB57" i="8"/>
  <c r="DB144" i="8"/>
  <c r="DB120" i="8"/>
  <c r="DB40" i="8"/>
  <c r="DB48" i="8"/>
  <c r="DB152" i="8"/>
  <c r="DB136" i="8"/>
  <c r="DB128" i="8"/>
  <c r="DB64" i="8"/>
  <c r="DB32" i="8"/>
  <c r="DB119" i="8"/>
  <c r="DB87" i="8"/>
  <c r="DB63" i="8"/>
  <c r="DB47" i="8"/>
  <c r="DB8" i="8"/>
  <c r="DB151" i="8"/>
  <c r="DB143" i="8"/>
  <c r="DB88" i="8"/>
  <c r="DB56" i="8"/>
  <c r="DB127" i="8"/>
  <c r="DB103" i="8"/>
  <c r="DB95" i="8"/>
  <c r="DB71" i="8"/>
  <c r="DB111" i="8"/>
  <c r="DB79" i="8"/>
  <c r="DB31" i="8"/>
  <c r="DB7" i="8"/>
  <c r="DB126" i="8"/>
  <c r="DB39" i="8"/>
  <c r="DB142" i="8"/>
  <c r="DB55" i="8"/>
  <c r="DB23" i="8"/>
  <c r="DB150" i="8"/>
  <c r="DB72" i="8"/>
  <c r="DB54" i="8"/>
  <c r="DB46" i="8"/>
  <c r="DB62" i="8"/>
  <c r="DB22" i="8"/>
  <c r="DB135" i="8"/>
  <c r="DB102" i="8"/>
  <c r="DB94" i="8"/>
  <c r="DB134" i="8"/>
  <c r="DB110" i="8"/>
  <c r="DB14" i="8"/>
  <c r="DB118" i="8"/>
  <c r="DB70" i="8"/>
  <c r="DB6" i="8"/>
  <c r="DB15" i="8"/>
  <c r="DB78" i="8"/>
  <c r="DB30" i="8"/>
  <c r="DB86" i="8"/>
  <c r="DB38" i="8"/>
  <c r="DB125" i="8"/>
  <c r="DB61" i="8"/>
  <c r="DB21" i="8"/>
  <c r="DB53" i="8"/>
  <c r="DB133" i="8"/>
  <c r="DB117" i="8"/>
  <c r="DB141" i="8"/>
  <c r="DB93" i="8"/>
  <c r="DB13" i="8"/>
  <c r="DB149" i="8"/>
  <c r="DB29" i="8"/>
  <c r="DB101" i="8"/>
  <c r="DB69" i="8"/>
  <c r="DB37" i="8"/>
  <c r="DB85" i="8"/>
  <c r="DB109" i="8"/>
  <c r="DB77" i="8"/>
  <c r="DB45" i="8"/>
  <c r="DB5" i="8"/>
  <c r="DB3" i="8"/>
  <c r="BT143" i="12"/>
  <c r="BT142" i="12"/>
  <c r="BT134" i="12"/>
  <c r="BT150" i="12"/>
  <c r="BT39" i="12"/>
  <c r="BT126" i="12"/>
  <c r="BT110" i="12"/>
  <c r="BT118" i="12"/>
  <c r="BT102" i="12"/>
  <c r="BT86" i="12"/>
  <c r="BT78" i="12"/>
  <c r="BT54" i="12"/>
  <c r="BT94" i="12"/>
  <c r="BT70" i="12"/>
  <c r="BT46" i="12"/>
  <c r="BT30" i="12"/>
  <c r="BT6" i="12"/>
  <c r="BT38" i="12"/>
  <c r="BT62" i="12"/>
  <c r="BT14" i="12"/>
  <c r="BT22" i="12"/>
  <c r="BT141" i="12"/>
  <c r="BT133" i="12"/>
  <c r="BT101" i="12"/>
  <c r="BT149" i="12"/>
  <c r="BT77" i="12"/>
  <c r="BT53" i="12"/>
  <c r="BT85" i="12"/>
  <c r="BT125" i="12"/>
  <c r="BT117" i="12"/>
  <c r="BT69" i="12"/>
  <c r="BT13" i="12"/>
  <c r="BT5" i="12"/>
  <c r="BT109" i="12"/>
  <c r="BT93" i="12"/>
  <c r="BT37" i="12"/>
  <c r="BT29" i="12"/>
  <c r="BT21" i="12"/>
  <c r="BT124" i="12"/>
  <c r="BT61" i="12"/>
  <c r="BT132" i="12"/>
  <c r="BT45" i="12"/>
  <c r="BT140" i="12"/>
  <c r="BT116" i="12"/>
  <c r="BT108" i="12"/>
  <c r="BT148" i="12"/>
  <c r="BT44" i="12"/>
  <c r="BT92" i="12"/>
  <c r="BT76" i="12"/>
  <c r="BT60" i="12"/>
  <c r="BT52" i="12"/>
  <c r="BT36" i="12"/>
  <c r="BT28" i="12"/>
  <c r="BT12" i="12"/>
  <c r="BT100" i="12"/>
  <c r="BT84" i="12"/>
  <c r="BT68" i="12"/>
  <c r="BT20" i="12"/>
  <c r="BT4" i="12"/>
  <c r="BT139" i="12"/>
  <c r="BT115" i="12"/>
  <c r="BT99" i="12"/>
  <c r="BT123" i="12"/>
  <c r="BT75" i="12"/>
  <c r="BT59" i="12"/>
  <c r="BT83" i="12"/>
  <c r="BT131" i="12"/>
  <c r="BT51" i="12"/>
  <c r="BT107" i="12"/>
  <c r="BT91" i="12"/>
  <c r="BT27" i="12"/>
  <c r="BT67" i="12"/>
  <c r="BT19" i="12"/>
  <c r="BT11" i="12"/>
  <c r="BT35" i="12"/>
  <c r="BT146" i="12"/>
  <c r="BT98" i="12"/>
  <c r="BT122" i="12"/>
  <c r="BT74" i="12"/>
  <c r="BT43" i="12"/>
  <c r="BT66" i="12"/>
  <c r="BT90" i="12"/>
  <c r="BT153" i="12"/>
  <c r="BT137" i="12"/>
  <c r="BT121" i="12"/>
  <c r="BT147" i="12"/>
  <c r="BT82" i="12"/>
  <c r="BT34" i="12"/>
  <c r="BT10" i="12"/>
  <c r="BT145" i="12"/>
  <c r="BT114" i="12"/>
  <c r="BT42" i="12"/>
  <c r="BT26" i="12"/>
  <c r="BT138" i="12"/>
  <c r="BT18" i="12"/>
  <c r="BT130" i="12"/>
  <c r="BT106" i="12"/>
  <c r="BT50" i="12"/>
  <c r="BT58" i="12"/>
  <c r="BT129" i="12"/>
  <c r="BT65" i="12"/>
  <c r="BT17" i="12"/>
  <c r="BT113" i="12"/>
  <c r="BT73" i="12"/>
  <c r="BT105" i="12"/>
  <c r="BT89" i="12"/>
  <c r="BT41" i="12"/>
  <c r="BT25" i="12"/>
  <c r="BT97" i="12"/>
  <c r="BT49" i="12"/>
  <c r="BT33" i="12"/>
  <c r="BT81" i="12"/>
  <c r="BT120" i="12"/>
  <c r="BT88" i="12"/>
  <c r="BT57" i="12"/>
  <c r="BT9" i="12"/>
  <c r="BT128" i="12"/>
  <c r="BT104" i="12"/>
  <c r="BT144" i="12"/>
  <c r="BT112" i="12"/>
  <c r="BT96" i="12"/>
  <c r="BT40" i="12"/>
  <c r="BT56" i="12"/>
  <c r="BT48" i="12"/>
  <c r="BT119" i="12"/>
  <c r="BT32" i="12"/>
  <c r="BT24" i="12"/>
  <c r="BT16" i="12"/>
  <c r="BT8" i="12"/>
  <c r="BT152" i="12"/>
  <c r="BT136" i="12"/>
  <c r="BT72" i="12"/>
  <c r="BT111" i="12"/>
  <c r="BT64" i="12"/>
  <c r="BT103" i="12"/>
  <c r="BT80" i="12"/>
  <c r="BT31" i="12"/>
  <c r="BT151" i="12"/>
  <c r="BT135" i="12"/>
  <c r="BT95" i="12"/>
  <c r="BT87" i="12"/>
  <c r="BT79" i="12"/>
  <c r="BT127" i="12"/>
  <c r="BT71" i="12"/>
  <c r="BT63" i="12"/>
  <c r="BT23" i="12"/>
  <c r="BT47" i="12"/>
  <c r="BT15" i="12"/>
  <c r="BT7" i="12"/>
  <c r="BT55" i="12"/>
  <c r="BT3" i="12"/>
  <c r="BE134" i="12"/>
  <c r="BE142" i="12"/>
  <c r="BE150" i="12"/>
  <c r="BE39" i="12"/>
  <c r="BE143" i="12"/>
  <c r="BE126" i="12"/>
  <c r="BE94" i="12"/>
  <c r="BE110" i="12"/>
  <c r="BE102" i="12"/>
  <c r="BE118" i="12"/>
  <c r="BE78" i="12"/>
  <c r="BE86" i="12"/>
  <c r="BE54" i="12"/>
  <c r="BE46" i="12"/>
  <c r="BE30" i="12"/>
  <c r="BE22" i="12"/>
  <c r="BE62" i="12"/>
  <c r="BE38" i="12"/>
  <c r="BE70" i="12"/>
  <c r="BE14" i="12"/>
  <c r="BE6" i="12"/>
  <c r="BE125" i="12"/>
  <c r="BE149" i="12"/>
  <c r="BE133" i="12"/>
  <c r="BE109" i="12"/>
  <c r="BE93" i="12"/>
  <c r="BE85" i="12"/>
  <c r="BE101" i="12"/>
  <c r="BE77" i="12"/>
  <c r="BE61" i="12"/>
  <c r="BE141" i="12"/>
  <c r="BE69" i="12"/>
  <c r="BE29" i="12"/>
  <c r="BE117" i="12"/>
  <c r="BE37" i="12"/>
  <c r="BE45" i="12"/>
  <c r="BE5" i="12"/>
  <c r="BE53" i="12"/>
  <c r="BE21" i="12"/>
  <c r="BE13" i="12"/>
  <c r="BE148" i="12"/>
  <c r="BE100" i="12"/>
  <c r="BE124" i="12"/>
  <c r="BE132" i="12"/>
  <c r="BE116" i="12"/>
  <c r="BE52" i="12"/>
  <c r="BE92" i="12"/>
  <c r="BE28" i="12"/>
  <c r="BE44" i="12"/>
  <c r="BE36" i="12"/>
  <c r="BE76" i="12"/>
  <c r="BE60" i="12"/>
  <c r="BE12" i="12"/>
  <c r="BE140" i="12"/>
  <c r="BE84" i="12"/>
  <c r="BE108" i="12"/>
  <c r="BE68" i="12"/>
  <c r="BE4" i="12"/>
  <c r="BE107" i="12"/>
  <c r="BE91" i="12"/>
  <c r="BE115" i="12"/>
  <c r="BE99" i="12"/>
  <c r="BE51" i="12"/>
  <c r="BE131" i="12"/>
  <c r="BE123" i="12"/>
  <c r="BE75" i="12"/>
  <c r="BE83" i="12"/>
  <c r="BE20" i="12"/>
  <c r="BE27" i="12"/>
  <c r="BE59" i="12"/>
  <c r="BE139" i="12"/>
  <c r="BE147" i="12"/>
  <c r="BE67" i="12"/>
  <c r="BE35" i="12"/>
  <c r="BE138" i="12"/>
  <c r="BE114" i="12"/>
  <c r="BE146" i="12"/>
  <c r="BE98" i="12"/>
  <c r="BE50" i="12"/>
  <c r="BE106" i="12"/>
  <c r="BE82" i="12"/>
  <c r="BE58" i="12"/>
  <c r="BE66" i="12"/>
  <c r="BE11" i="12"/>
  <c r="BE74" i="12"/>
  <c r="BE113" i="12"/>
  <c r="BE43" i="12"/>
  <c r="BE153" i="12"/>
  <c r="BE137" i="12"/>
  <c r="BE19" i="12"/>
  <c r="BE34" i="12"/>
  <c r="BE10" i="12"/>
  <c r="BE130" i="12"/>
  <c r="BE122" i="12"/>
  <c r="BE26" i="12"/>
  <c r="BE129" i="12"/>
  <c r="BE18" i="12"/>
  <c r="BE42" i="12"/>
  <c r="BE90" i="12"/>
  <c r="BE121" i="12"/>
  <c r="BE105" i="12"/>
  <c r="BE73" i="12"/>
  <c r="BE57" i="12"/>
  <c r="BE9" i="12"/>
  <c r="BE81" i="12"/>
  <c r="BE65" i="12"/>
  <c r="BE89" i="12"/>
  <c r="BE17" i="12"/>
  <c r="BE145" i="12"/>
  <c r="BE41" i="12"/>
  <c r="BE25" i="12"/>
  <c r="BE97" i="12"/>
  <c r="BE80" i="12"/>
  <c r="BE64" i="12"/>
  <c r="BE16" i="12"/>
  <c r="BE120" i="12"/>
  <c r="BE88" i="12"/>
  <c r="BE136" i="12"/>
  <c r="BE128" i="12"/>
  <c r="BE72" i="12"/>
  <c r="BE112" i="12"/>
  <c r="BE152" i="12"/>
  <c r="BE104" i="12"/>
  <c r="BE24" i="12"/>
  <c r="BE49" i="12"/>
  <c r="BE32" i="12"/>
  <c r="BE8" i="12"/>
  <c r="BE33" i="12"/>
  <c r="BE135" i="12"/>
  <c r="BE111" i="12"/>
  <c r="BE95" i="12"/>
  <c r="BE144" i="12"/>
  <c r="BE96" i="12"/>
  <c r="BE56" i="12"/>
  <c r="BE151" i="12"/>
  <c r="BE87" i="12"/>
  <c r="BE71" i="12"/>
  <c r="BE119" i="12"/>
  <c r="BE103" i="12"/>
  <c r="BE47" i="12"/>
  <c r="BE79" i="12"/>
  <c r="BE63" i="12"/>
  <c r="BE40" i="12"/>
  <c r="BE127" i="12"/>
  <c r="BE48" i="12"/>
  <c r="BE55" i="12"/>
  <c r="BE23" i="12"/>
  <c r="BE15" i="12"/>
  <c r="BE7" i="12"/>
  <c r="BE31" i="12"/>
  <c r="BE3" i="12"/>
  <c r="DQ143" i="12"/>
  <c r="DQ134" i="12"/>
  <c r="DQ142" i="12"/>
  <c r="DQ150" i="12"/>
  <c r="DQ39" i="12"/>
  <c r="DQ126" i="12"/>
  <c r="DQ118" i="12"/>
  <c r="DQ94" i="12"/>
  <c r="DQ110" i="12"/>
  <c r="DQ102" i="12"/>
  <c r="DQ78" i="12"/>
  <c r="DQ54" i="12"/>
  <c r="DQ70" i="12"/>
  <c r="DQ46" i="12"/>
  <c r="DQ30" i="12"/>
  <c r="DQ86" i="12"/>
  <c r="DQ38" i="12"/>
  <c r="DQ6" i="12"/>
  <c r="DQ62" i="12"/>
  <c r="DQ14" i="12"/>
  <c r="DQ22" i="12"/>
  <c r="DQ133" i="12"/>
  <c r="DQ125" i="12"/>
  <c r="DQ141" i="12"/>
  <c r="DQ109" i="12"/>
  <c r="DQ93" i="12"/>
  <c r="DQ85" i="12"/>
  <c r="DQ101" i="12"/>
  <c r="DQ77" i="12"/>
  <c r="DQ117" i="12"/>
  <c r="DQ61" i="12"/>
  <c r="DQ21" i="12"/>
  <c r="DQ149" i="12"/>
  <c r="DQ69" i="12"/>
  <c r="DQ37" i="12"/>
  <c r="DQ13" i="12"/>
  <c r="DQ5" i="12"/>
  <c r="DQ29" i="12"/>
  <c r="DQ45" i="12"/>
  <c r="DQ148" i="12"/>
  <c r="DQ100" i="12"/>
  <c r="DQ124" i="12"/>
  <c r="DQ132" i="12"/>
  <c r="DQ53" i="12"/>
  <c r="DQ116" i="12"/>
  <c r="DQ52" i="12"/>
  <c r="DQ92" i="12"/>
  <c r="DQ28" i="12"/>
  <c r="DQ4" i="12"/>
  <c r="DQ44" i="12"/>
  <c r="DQ36" i="12"/>
  <c r="DQ76" i="12"/>
  <c r="DQ60" i="12"/>
  <c r="DQ12" i="12"/>
  <c r="DQ68" i="12"/>
  <c r="DQ140" i="12"/>
  <c r="DQ84" i="12"/>
  <c r="DQ108" i="12"/>
  <c r="DQ20" i="12"/>
  <c r="DQ139" i="12"/>
  <c r="DQ107" i="12"/>
  <c r="DQ91" i="12"/>
  <c r="DQ115" i="12"/>
  <c r="DQ99" i="12"/>
  <c r="DQ51" i="12"/>
  <c r="DQ123" i="12"/>
  <c r="DQ83" i="12"/>
  <c r="DQ131" i="12"/>
  <c r="DQ59" i="12"/>
  <c r="DQ35" i="12"/>
  <c r="DQ67" i="12"/>
  <c r="DQ27" i="12"/>
  <c r="DQ19" i="12"/>
  <c r="DQ11" i="12"/>
  <c r="DQ147" i="12"/>
  <c r="DQ75" i="12"/>
  <c r="DQ138" i="12"/>
  <c r="DQ114" i="12"/>
  <c r="DQ146" i="12"/>
  <c r="DQ106" i="12"/>
  <c r="DQ98" i="12"/>
  <c r="DQ50" i="12"/>
  <c r="DQ82" i="12"/>
  <c r="DQ58" i="12"/>
  <c r="DQ66" i="12"/>
  <c r="DQ43" i="12"/>
  <c r="DQ113" i="12"/>
  <c r="DQ90" i="12"/>
  <c r="DQ153" i="12"/>
  <c r="DQ137" i="12"/>
  <c r="DQ42" i="12"/>
  <c r="DQ34" i="12"/>
  <c r="DQ10" i="12"/>
  <c r="DQ74" i="12"/>
  <c r="DQ26" i="12"/>
  <c r="DQ130" i="12"/>
  <c r="DQ122" i="12"/>
  <c r="DQ129" i="12"/>
  <c r="DQ105" i="12"/>
  <c r="DQ73" i="12"/>
  <c r="DQ57" i="12"/>
  <c r="DQ9" i="12"/>
  <c r="DQ145" i="12"/>
  <c r="DQ81" i="12"/>
  <c r="DQ65" i="12"/>
  <c r="DQ89" i="12"/>
  <c r="DQ18" i="12"/>
  <c r="DQ121" i="12"/>
  <c r="DQ17" i="12"/>
  <c r="DQ41" i="12"/>
  <c r="DQ25" i="12"/>
  <c r="DQ80" i="12"/>
  <c r="DQ64" i="12"/>
  <c r="DQ16" i="12"/>
  <c r="DQ97" i="12"/>
  <c r="DQ152" i="12"/>
  <c r="DQ120" i="12"/>
  <c r="DQ88" i="12"/>
  <c r="DQ72" i="12"/>
  <c r="DQ128" i="12"/>
  <c r="DQ112" i="12"/>
  <c r="DQ136" i="12"/>
  <c r="DQ24" i="12"/>
  <c r="DQ49" i="12"/>
  <c r="DQ135" i="12"/>
  <c r="DQ48" i="12"/>
  <c r="DQ40" i="12"/>
  <c r="DQ151" i="12"/>
  <c r="DQ119" i="12"/>
  <c r="DQ33" i="12"/>
  <c r="DQ32" i="12"/>
  <c r="DQ8" i="12"/>
  <c r="DQ111" i="12"/>
  <c r="DQ95" i="12"/>
  <c r="DQ144" i="12"/>
  <c r="DQ96" i="12"/>
  <c r="DQ87" i="12"/>
  <c r="DQ71" i="12"/>
  <c r="DQ127" i="12"/>
  <c r="DQ79" i="12"/>
  <c r="DQ47" i="12"/>
  <c r="DQ104" i="12"/>
  <c r="DQ63" i="12"/>
  <c r="DQ56" i="12"/>
  <c r="DQ103" i="12"/>
  <c r="DQ23" i="12"/>
  <c r="DQ31" i="12"/>
  <c r="DQ7" i="12"/>
  <c r="DQ15" i="12"/>
  <c r="DQ55" i="12"/>
  <c r="DQ3" i="12"/>
  <c r="DB39" i="12"/>
  <c r="DB143" i="12"/>
  <c r="DB134" i="12"/>
  <c r="DB142" i="12"/>
  <c r="DB150" i="12"/>
  <c r="DB126" i="12"/>
  <c r="DB110" i="12"/>
  <c r="DB94" i="12"/>
  <c r="DB102" i="12"/>
  <c r="DB78" i="12"/>
  <c r="DB86" i="12"/>
  <c r="DB118" i="12"/>
  <c r="DB38" i="12"/>
  <c r="DB70" i="12"/>
  <c r="DB62" i="12"/>
  <c r="DB54" i="12"/>
  <c r="DB14" i="12"/>
  <c r="DB22" i="12"/>
  <c r="DB46" i="12"/>
  <c r="DB30" i="12"/>
  <c r="DB6" i="12"/>
  <c r="DB141" i="12"/>
  <c r="DB109" i="12"/>
  <c r="DB85" i="12"/>
  <c r="DB101" i="12"/>
  <c r="DB125" i="12"/>
  <c r="DB93" i="12"/>
  <c r="DB69" i="12"/>
  <c r="DB149" i="12"/>
  <c r="DB133" i="12"/>
  <c r="DB117" i="12"/>
  <c r="DB53" i="12"/>
  <c r="DB61" i="12"/>
  <c r="DB13" i="12"/>
  <c r="DB77" i="12"/>
  <c r="DB45" i="12"/>
  <c r="DB29" i="12"/>
  <c r="DB5" i="12"/>
  <c r="DB37" i="12"/>
  <c r="DB21" i="12"/>
  <c r="DB140" i="12"/>
  <c r="DB108" i="12"/>
  <c r="DB148" i="12"/>
  <c r="DB132" i="12"/>
  <c r="DB124" i="12"/>
  <c r="DB100" i="12"/>
  <c r="DB84" i="12"/>
  <c r="DB36" i="12"/>
  <c r="DB76" i="12"/>
  <c r="DB44" i="12"/>
  <c r="DB116" i="12"/>
  <c r="DB92" i="12"/>
  <c r="DB52" i="12"/>
  <c r="DB28" i="12"/>
  <c r="DB12" i="12"/>
  <c r="DB60" i="12"/>
  <c r="DB4" i="12"/>
  <c r="DB20" i="12"/>
  <c r="DB68" i="12"/>
  <c r="DB139" i="12"/>
  <c r="DB107" i="12"/>
  <c r="DB91" i="12"/>
  <c r="DB99" i="12"/>
  <c r="DB123" i="12"/>
  <c r="DB115" i="12"/>
  <c r="DB83" i="12"/>
  <c r="DB67" i="12"/>
  <c r="DB131" i="12"/>
  <c r="DB19" i="12"/>
  <c r="DB51" i="12"/>
  <c r="DB75" i="12"/>
  <c r="DB35" i="12"/>
  <c r="DB11" i="12"/>
  <c r="DB59" i="12"/>
  <c r="DB130" i="12"/>
  <c r="DB138" i="12"/>
  <c r="DB114" i="12"/>
  <c r="DB42" i="12"/>
  <c r="DB43" i="12"/>
  <c r="DB146" i="12"/>
  <c r="DB122" i="12"/>
  <c r="DB74" i="12"/>
  <c r="DB66" i="12"/>
  <c r="DB82" i="12"/>
  <c r="DB27" i="12"/>
  <c r="DB106" i="12"/>
  <c r="DB147" i="12"/>
  <c r="DB10" i="12"/>
  <c r="DB105" i="12"/>
  <c r="DB98" i="12"/>
  <c r="DB50" i="12"/>
  <c r="DB34" i="12"/>
  <c r="DB18" i="12"/>
  <c r="DB145" i="12"/>
  <c r="DB26" i="12"/>
  <c r="DB121" i="12"/>
  <c r="DB90" i="12"/>
  <c r="DB58" i="12"/>
  <c r="DB153" i="12"/>
  <c r="DB137" i="12"/>
  <c r="DB49" i="12"/>
  <c r="DB33" i="12"/>
  <c r="DB73" i="12"/>
  <c r="DB57" i="12"/>
  <c r="DB9" i="12"/>
  <c r="DB81" i="12"/>
  <c r="DB65" i="12"/>
  <c r="DB89" i="12"/>
  <c r="DB129" i="12"/>
  <c r="DB97" i="12"/>
  <c r="DB136" i="12"/>
  <c r="DB56" i="12"/>
  <c r="DB8" i="12"/>
  <c r="DB17" i="12"/>
  <c r="DB128" i="12"/>
  <c r="DB80" i="12"/>
  <c r="DB64" i="12"/>
  <c r="DB16" i="12"/>
  <c r="DB113" i="12"/>
  <c r="DB41" i="12"/>
  <c r="DB25" i="12"/>
  <c r="DB112" i="12"/>
  <c r="DB40" i="12"/>
  <c r="DB48" i="12"/>
  <c r="DB104" i="12"/>
  <c r="DB88" i="12"/>
  <c r="DB72" i="12"/>
  <c r="DB32" i="12"/>
  <c r="DB24" i="12"/>
  <c r="DB144" i="12"/>
  <c r="DB96" i="12"/>
  <c r="DB151" i="12"/>
  <c r="DB120" i="12"/>
  <c r="DB127" i="12"/>
  <c r="DB79" i="12"/>
  <c r="DB63" i="12"/>
  <c r="DB135" i="12"/>
  <c r="DB119" i="12"/>
  <c r="DB103" i="12"/>
  <c r="DB31" i="12"/>
  <c r="DB87" i="12"/>
  <c r="DB152" i="12"/>
  <c r="DB111" i="12"/>
  <c r="DB71" i="12"/>
  <c r="DB95" i="12"/>
  <c r="DB47" i="12"/>
  <c r="DB23" i="12"/>
  <c r="DB55" i="12"/>
  <c r="DB15" i="12"/>
  <c r="DB7" i="12"/>
  <c r="DB3" i="12"/>
  <c r="BG142" i="12"/>
  <c r="BG39" i="12"/>
  <c r="BG143" i="12"/>
  <c r="BG150" i="12"/>
  <c r="BG126" i="12"/>
  <c r="BG134" i="12"/>
  <c r="BG118" i="12"/>
  <c r="BG110" i="12"/>
  <c r="BG94" i="12"/>
  <c r="BG102" i="12"/>
  <c r="BG78" i="12"/>
  <c r="BG70" i="12"/>
  <c r="BG86" i="12"/>
  <c r="BG54" i="12"/>
  <c r="BG62" i="12"/>
  <c r="BG6" i="12"/>
  <c r="BG46" i="12"/>
  <c r="BG38" i="12"/>
  <c r="BG22" i="12"/>
  <c r="BG14" i="12"/>
  <c r="BG30" i="12"/>
  <c r="BG141" i="12"/>
  <c r="BG149" i="12"/>
  <c r="BG133" i="12"/>
  <c r="BG85" i="12"/>
  <c r="BG93" i="12"/>
  <c r="BG101" i="12"/>
  <c r="BG125" i="12"/>
  <c r="BG77" i="12"/>
  <c r="BG61" i="12"/>
  <c r="BG117" i="12"/>
  <c r="BG69" i="12"/>
  <c r="BG37" i="12"/>
  <c r="BG45" i="12"/>
  <c r="BG53" i="12"/>
  <c r="BG21" i="12"/>
  <c r="BG109" i="12"/>
  <c r="BG29" i="12"/>
  <c r="BG5" i="12"/>
  <c r="BG13" i="12"/>
  <c r="BG132" i="12"/>
  <c r="BG100" i="12"/>
  <c r="BG116" i="12"/>
  <c r="BG140" i="12"/>
  <c r="BG108" i="12"/>
  <c r="BG148" i="12"/>
  <c r="BG124" i="12"/>
  <c r="BG44" i="12"/>
  <c r="BG20" i="12"/>
  <c r="BG12" i="12"/>
  <c r="BG92" i="12"/>
  <c r="BG76" i="12"/>
  <c r="BG52" i="12"/>
  <c r="BG36" i="12"/>
  <c r="BG28" i="12"/>
  <c r="BG84" i="12"/>
  <c r="BG60" i="12"/>
  <c r="BG68" i="12"/>
  <c r="BG4" i="12"/>
  <c r="BG123" i="12"/>
  <c r="BG131" i="12"/>
  <c r="BG83" i="12"/>
  <c r="BG67" i="12"/>
  <c r="BG115" i="12"/>
  <c r="BG139" i="12"/>
  <c r="BG107" i="12"/>
  <c r="BG91" i="12"/>
  <c r="BG27" i="12"/>
  <c r="BG75" i="12"/>
  <c r="BG99" i="12"/>
  <c r="BG35" i="12"/>
  <c r="BG11" i="12"/>
  <c r="BG59" i="12"/>
  <c r="BG43" i="12"/>
  <c r="BG51" i="12"/>
  <c r="BG19" i="12"/>
  <c r="BG147" i="12"/>
  <c r="BG122" i="12"/>
  <c r="BG74" i="12"/>
  <c r="BG66" i="12"/>
  <c r="BG82" i="12"/>
  <c r="BG106" i="12"/>
  <c r="BG90" i="12"/>
  <c r="BG50" i="12"/>
  <c r="BG34" i="12"/>
  <c r="BG145" i="12"/>
  <c r="BG26" i="12"/>
  <c r="BG10" i="12"/>
  <c r="BG18" i="12"/>
  <c r="BG138" i="12"/>
  <c r="BG58" i="12"/>
  <c r="BG42" i="12"/>
  <c r="BG129" i="12"/>
  <c r="BG146" i="12"/>
  <c r="BG114" i="12"/>
  <c r="BG113" i="12"/>
  <c r="BG130" i="12"/>
  <c r="BG98" i="12"/>
  <c r="BG89" i="12"/>
  <c r="BG17" i="12"/>
  <c r="BG105" i="12"/>
  <c r="BG97" i="12"/>
  <c r="BG41" i="12"/>
  <c r="BG25" i="12"/>
  <c r="BG153" i="12"/>
  <c r="BG137" i="12"/>
  <c r="BG49" i="12"/>
  <c r="BG33" i="12"/>
  <c r="BG121" i="12"/>
  <c r="BG73" i="12"/>
  <c r="BG57" i="12"/>
  <c r="BG9" i="12"/>
  <c r="BG136" i="12"/>
  <c r="BG152" i="12"/>
  <c r="BG112" i="12"/>
  <c r="BG104" i="12"/>
  <c r="BG48" i="12"/>
  <c r="BG24" i="12"/>
  <c r="BG16" i="12"/>
  <c r="BG144" i="12"/>
  <c r="BG96" i="12"/>
  <c r="BG80" i="12"/>
  <c r="BG32" i="12"/>
  <c r="BG81" i="12"/>
  <c r="BG128" i="12"/>
  <c r="BG88" i="12"/>
  <c r="BG56" i="12"/>
  <c r="BG8" i="12"/>
  <c r="BG64" i="12"/>
  <c r="BG151" i="12"/>
  <c r="BG135" i="12"/>
  <c r="BG111" i="12"/>
  <c r="BG65" i="12"/>
  <c r="BG119" i="12"/>
  <c r="BG127" i="12"/>
  <c r="BG79" i="12"/>
  <c r="BG63" i="12"/>
  <c r="BG72" i="12"/>
  <c r="BG40" i="12"/>
  <c r="BG103" i="12"/>
  <c r="BG120" i="12"/>
  <c r="BG87" i="12"/>
  <c r="BG95" i="12"/>
  <c r="BG7" i="12"/>
  <c r="BG47" i="12"/>
  <c r="BG15" i="12"/>
  <c r="BG31" i="12"/>
  <c r="BG55" i="12"/>
  <c r="BG23" i="12"/>
  <c r="BG71" i="12"/>
  <c r="BG3" i="12"/>
  <c r="AR143" i="12"/>
  <c r="AR142" i="12"/>
  <c r="AR39" i="12"/>
  <c r="AR126" i="12"/>
  <c r="AR150" i="12"/>
  <c r="AR118" i="12"/>
  <c r="AR110" i="12"/>
  <c r="AR94" i="12"/>
  <c r="AR134" i="12"/>
  <c r="AR102" i="12"/>
  <c r="AR78" i="12"/>
  <c r="AR70" i="12"/>
  <c r="AR54" i="12"/>
  <c r="AR22" i="12"/>
  <c r="AR86" i="12"/>
  <c r="AR62" i="12"/>
  <c r="AR30" i="12"/>
  <c r="AR38" i="12"/>
  <c r="AR46" i="12"/>
  <c r="AR14" i="12"/>
  <c r="AR6" i="12"/>
  <c r="AR141" i="12"/>
  <c r="AR149" i="12"/>
  <c r="AR133" i="12"/>
  <c r="AR85" i="12"/>
  <c r="AR125" i="12"/>
  <c r="AR109" i="12"/>
  <c r="AR93" i="12"/>
  <c r="AR117" i="12"/>
  <c r="AR61" i="12"/>
  <c r="AR69" i="12"/>
  <c r="AR101" i="12"/>
  <c r="AR21" i="12"/>
  <c r="AR77" i="12"/>
  <c r="AR53" i="12"/>
  <c r="AR29" i="12"/>
  <c r="AR13" i="12"/>
  <c r="AR5" i="12"/>
  <c r="AR45" i="12"/>
  <c r="AR37" i="12"/>
  <c r="AR132" i="12"/>
  <c r="AR116" i="12"/>
  <c r="AR140" i="12"/>
  <c r="AR108" i="12"/>
  <c r="AR148" i="12"/>
  <c r="AR124" i="12"/>
  <c r="AR44" i="12"/>
  <c r="AR12" i="12"/>
  <c r="AR92" i="12"/>
  <c r="AR76" i="12"/>
  <c r="AR52" i="12"/>
  <c r="AR28" i="12"/>
  <c r="AR84" i="12"/>
  <c r="AR20" i="12"/>
  <c r="AR60" i="12"/>
  <c r="AR100" i="12"/>
  <c r="AR68" i="12"/>
  <c r="AR36" i="12"/>
  <c r="AR4" i="12"/>
  <c r="AR99" i="12"/>
  <c r="AR123" i="12"/>
  <c r="AR67" i="12"/>
  <c r="AR131" i="12"/>
  <c r="AR115" i="12"/>
  <c r="AR83" i="12"/>
  <c r="AR139" i="12"/>
  <c r="AR51" i="12"/>
  <c r="AR59" i="12"/>
  <c r="AR27" i="12"/>
  <c r="AR75" i="12"/>
  <c r="AR11" i="12"/>
  <c r="AR107" i="12"/>
  <c r="AR91" i="12"/>
  <c r="AR19" i="12"/>
  <c r="AR147" i="12"/>
  <c r="AR122" i="12"/>
  <c r="AR74" i="12"/>
  <c r="AR66" i="12"/>
  <c r="AR90" i="12"/>
  <c r="AR82" i="12"/>
  <c r="AR43" i="12"/>
  <c r="AR146" i="12"/>
  <c r="AR130" i="12"/>
  <c r="AR138" i="12"/>
  <c r="AR106" i="12"/>
  <c r="AR114" i="12"/>
  <c r="AR35" i="12"/>
  <c r="AR50" i="12"/>
  <c r="AR153" i="12"/>
  <c r="AR145" i="12"/>
  <c r="AR58" i="12"/>
  <c r="AR26" i="12"/>
  <c r="AR10" i="12"/>
  <c r="AR18" i="12"/>
  <c r="AR129" i="12"/>
  <c r="AR98" i="12"/>
  <c r="AR121" i="12"/>
  <c r="AR113" i="12"/>
  <c r="AR89" i="12"/>
  <c r="AR105" i="12"/>
  <c r="AR9" i="12"/>
  <c r="AR137" i="12"/>
  <c r="AR97" i="12"/>
  <c r="AR42" i="12"/>
  <c r="AR57" i="12"/>
  <c r="AR41" i="12"/>
  <c r="AR25" i="12"/>
  <c r="AR65" i="12"/>
  <c r="AR49" i="12"/>
  <c r="AR33" i="12"/>
  <c r="AR73" i="12"/>
  <c r="AR17" i="12"/>
  <c r="AR34" i="12"/>
  <c r="AR128" i="12"/>
  <c r="AR112" i="12"/>
  <c r="AR104" i="12"/>
  <c r="AR152" i="12"/>
  <c r="AR48" i="12"/>
  <c r="AR24" i="12"/>
  <c r="AR144" i="12"/>
  <c r="AR120" i="12"/>
  <c r="AR80" i="12"/>
  <c r="AR32" i="12"/>
  <c r="AR16" i="12"/>
  <c r="AR88" i="12"/>
  <c r="AR56" i="12"/>
  <c r="AR8" i="12"/>
  <c r="AR111" i="12"/>
  <c r="AR136" i="12"/>
  <c r="AR72" i="12"/>
  <c r="AR151" i="12"/>
  <c r="AR79" i="12"/>
  <c r="AR63" i="12"/>
  <c r="AR96" i="12"/>
  <c r="AR64" i="12"/>
  <c r="AR40" i="12"/>
  <c r="AR135" i="12"/>
  <c r="AR95" i="12"/>
  <c r="AR119" i="12"/>
  <c r="AR103" i="12"/>
  <c r="AR71" i="12"/>
  <c r="AR81" i="12"/>
  <c r="AR127" i="12"/>
  <c r="AR87" i="12"/>
  <c r="AR47" i="12"/>
  <c r="AR7" i="12"/>
  <c r="AR55" i="12"/>
  <c r="AR23" i="12"/>
  <c r="AR15" i="12"/>
  <c r="AR31" i="12"/>
  <c r="AR3" i="12"/>
  <c r="AC143" i="12"/>
  <c r="AC142" i="12"/>
  <c r="AC118" i="12"/>
  <c r="AC39" i="12"/>
  <c r="AC134" i="12"/>
  <c r="AC126" i="12"/>
  <c r="AC150" i="12"/>
  <c r="AC110" i="12"/>
  <c r="AC94" i="12"/>
  <c r="AC102" i="12"/>
  <c r="AC78" i="12"/>
  <c r="AC70" i="12"/>
  <c r="AC86" i="12"/>
  <c r="AC38" i="12"/>
  <c r="AC62" i="12"/>
  <c r="AC54" i="12"/>
  <c r="AC30" i="12"/>
  <c r="AC22" i="12"/>
  <c r="AC46" i="12"/>
  <c r="AC14" i="12"/>
  <c r="AC6" i="12"/>
  <c r="AC133" i="12"/>
  <c r="AC85" i="12"/>
  <c r="AC149" i="12"/>
  <c r="AC109" i="12"/>
  <c r="AC93" i="12"/>
  <c r="AC125" i="12"/>
  <c r="AC101" i="12"/>
  <c r="AC61" i="12"/>
  <c r="AC69" i="12"/>
  <c r="AC141" i="12"/>
  <c r="AC117" i="12"/>
  <c r="AC77" i="12"/>
  <c r="AC5" i="12"/>
  <c r="AC21" i="12"/>
  <c r="AC29" i="12"/>
  <c r="AC13" i="12"/>
  <c r="AC45" i="12"/>
  <c r="AC37" i="12"/>
  <c r="AC53" i="12"/>
  <c r="AC116" i="12"/>
  <c r="AC132" i="12"/>
  <c r="AC92" i="12"/>
  <c r="AC100" i="12"/>
  <c r="AC140" i="12"/>
  <c r="AC108" i="12"/>
  <c r="AC148" i="12"/>
  <c r="AC124" i="12"/>
  <c r="AC68" i="12"/>
  <c r="AC44" i="12"/>
  <c r="AC36" i="12"/>
  <c r="AC20" i="12"/>
  <c r="AC12" i="12"/>
  <c r="AC76" i="12"/>
  <c r="AC52" i="12"/>
  <c r="AC28" i="12"/>
  <c r="AC84" i="12"/>
  <c r="AC60" i="12"/>
  <c r="AC4" i="12"/>
  <c r="AC67" i="12"/>
  <c r="AC131" i="12"/>
  <c r="AC115" i="12"/>
  <c r="AC139" i="12"/>
  <c r="AC99" i="12"/>
  <c r="AC51" i="12"/>
  <c r="AC107" i="12"/>
  <c r="AC91" i="12"/>
  <c r="AC27" i="12"/>
  <c r="AC123" i="12"/>
  <c r="AC11" i="12"/>
  <c r="AC83" i="12"/>
  <c r="AC35" i="12"/>
  <c r="AC59" i="12"/>
  <c r="AC75" i="12"/>
  <c r="AC147" i="12"/>
  <c r="AC19" i="12"/>
  <c r="AC122" i="12"/>
  <c r="AC74" i="12"/>
  <c r="AC66" i="12"/>
  <c r="AC130" i="12"/>
  <c r="AC82" i="12"/>
  <c r="AC138" i="12"/>
  <c r="AC114" i="12"/>
  <c r="AC106" i="12"/>
  <c r="AC90" i="12"/>
  <c r="AC34" i="12"/>
  <c r="AC10" i="12"/>
  <c r="AC145" i="12"/>
  <c r="AC137" i="12"/>
  <c r="AC43" i="12"/>
  <c r="AC50" i="12"/>
  <c r="AC18" i="12"/>
  <c r="AC98" i="12"/>
  <c r="AC129" i="12"/>
  <c r="AC121" i="12"/>
  <c r="AC42" i="12"/>
  <c r="AC113" i="12"/>
  <c r="AC89" i="12"/>
  <c r="AC105" i="12"/>
  <c r="AC153" i="12"/>
  <c r="AC26" i="12"/>
  <c r="AC97" i="12"/>
  <c r="AC146" i="12"/>
  <c r="AC58" i="12"/>
  <c r="AC57" i="12"/>
  <c r="AC41" i="12"/>
  <c r="AC25" i="12"/>
  <c r="AC9" i="12"/>
  <c r="AC65" i="12"/>
  <c r="AC49" i="12"/>
  <c r="AC33" i="12"/>
  <c r="AC17" i="12"/>
  <c r="AC73" i="12"/>
  <c r="AC120" i="12"/>
  <c r="AC81" i="12"/>
  <c r="AC152" i="12"/>
  <c r="AC112" i="12"/>
  <c r="AC96" i="12"/>
  <c r="AC104" i="12"/>
  <c r="AC48" i="12"/>
  <c r="AC24" i="12"/>
  <c r="AC144" i="12"/>
  <c r="AC80" i="12"/>
  <c r="AC32" i="12"/>
  <c r="AC88" i="12"/>
  <c r="AC72" i="12"/>
  <c r="AC56" i="12"/>
  <c r="AC16" i="12"/>
  <c r="AC8" i="12"/>
  <c r="AC64" i="12"/>
  <c r="AC135" i="12"/>
  <c r="AC103" i="12"/>
  <c r="AC127" i="12"/>
  <c r="AC111" i="12"/>
  <c r="AC151" i="12"/>
  <c r="AC40" i="12"/>
  <c r="AC136" i="12"/>
  <c r="AC87" i="12"/>
  <c r="AC55" i="12"/>
  <c r="AC119" i="12"/>
  <c r="AC79" i="12"/>
  <c r="AC128" i="12"/>
  <c r="AC95" i="12"/>
  <c r="AC15" i="12"/>
  <c r="AC7" i="12"/>
  <c r="AC31" i="12"/>
  <c r="AC71" i="12"/>
  <c r="AC47" i="12"/>
  <c r="AC63" i="12"/>
  <c r="AC23" i="12"/>
  <c r="AC3" i="12"/>
  <c r="N143" i="12"/>
  <c r="N142" i="12"/>
  <c r="N118" i="12"/>
  <c r="N134" i="12"/>
  <c r="N39" i="12"/>
  <c r="N150" i="12"/>
  <c r="N102" i="12"/>
  <c r="N126" i="12"/>
  <c r="N110" i="12"/>
  <c r="N94" i="12"/>
  <c r="N86" i="12"/>
  <c r="N78" i="12"/>
  <c r="N70" i="12"/>
  <c r="N54" i="12"/>
  <c r="N62" i="12"/>
  <c r="N46" i="12"/>
  <c r="N30" i="12"/>
  <c r="N22" i="12"/>
  <c r="N38" i="12"/>
  <c r="N14" i="12"/>
  <c r="N6" i="12"/>
  <c r="N149" i="12"/>
  <c r="N133" i="12"/>
  <c r="N85" i="12"/>
  <c r="N125" i="12"/>
  <c r="N109" i="12"/>
  <c r="N93" i="12"/>
  <c r="N61" i="12"/>
  <c r="N69" i="12"/>
  <c r="N141" i="12"/>
  <c r="N77" i="12"/>
  <c r="N101" i="12"/>
  <c r="N117" i="12"/>
  <c r="N21" i="12"/>
  <c r="N37" i="12"/>
  <c r="N29" i="12"/>
  <c r="N13" i="12"/>
  <c r="N53" i="12"/>
  <c r="N132" i="12"/>
  <c r="N108" i="12"/>
  <c r="N5" i="12"/>
  <c r="N116" i="12"/>
  <c r="N100" i="12"/>
  <c r="N140" i="12"/>
  <c r="N45" i="12"/>
  <c r="N148" i="12"/>
  <c r="N124" i="12"/>
  <c r="N44" i="12"/>
  <c r="N76" i="12"/>
  <c r="N60" i="12"/>
  <c r="N52" i="12"/>
  <c r="N28" i="12"/>
  <c r="N12" i="12"/>
  <c r="N84" i="12"/>
  <c r="N68" i="12"/>
  <c r="N36" i="12"/>
  <c r="N92" i="12"/>
  <c r="N4" i="12"/>
  <c r="N67" i="12"/>
  <c r="N20" i="12"/>
  <c r="N131" i="12"/>
  <c r="N115" i="12"/>
  <c r="N99" i="12"/>
  <c r="N139" i="12"/>
  <c r="N91" i="12"/>
  <c r="N51" i="12"/>
  <c r="N59" i="12"/>
  <c r="N27" i="12"/>
  <c r="N11" i="12"/>
  <c r="N19" i="12"/>
  <c r="N107" i="12"/>
  <c r="N75" i="12"/>
  <c r="N123" i="12"/>
  <c r="N35" i="12"/>
  <c r="N83" i="12"/>
  <c r="N147" i="12"/>
  <c r="N122" i="12"/>
  <c r="N66" i="12"/>
  <c r="N43" i="12"/>
  <c r="N82" i="12"/>
  <c r="N138" i="12"/>
  <c r="N114" i="12"/>
  <c r="N42" i="12"/>
  <c r="N146" i="12"/>
  <c r="N130" i="12"/>
  <c r="N50" i="12"/>
  <c r="N34" i="12"/>
  <c r="N98" i="12"/>
  <c r="N90" i="12"/>
  <c r="N10" i="12"/>
  <c r="N74" i="12"/>
  <c r="N18" i="12"/>
  <c r="N153" i="12"/>
  <c r="N129" i="12"/>
  <c r="N113" i="12"/>
  <c r="N58" i="12"/>
  <c r="N145" i="12"/>
  <c r="N137" i="12"/>
  <c r="N121" i="12"/>
  <c r="N89" i="12"/>
  <c r="N105" i="12"/>
  <c r="N106" i="12"/>
  <c r="N97" i="12"/>
  <c r="N57" i="12"/>
  <c r="N41" i="12"/>
  <c r="N25" i="12"/>
  <c r="N9" i="12"/>
  <c r="N26" i="12"/>
  <c r="N65" i="12"/>
  <c r="N49" i="12"/>
  <c r="N33" i="12"/>
  <c r="N17" i="12"/>
  <c r="N73" i="12"/>
  <c r="N104" i="12"/>
  <c r="N16" i="12"/>
  <c r="N136" i="12"/>
  <c r="N112" i="12"/>
  <c r="N96" i="12"/>
  <c r="N81" i="12"/>
  <c r="N56" i="12"/>
  <c r="N48" i="12"/>
  <c r="N24" i="12"/>
  <c r="N144" i="12"/>
  <c r="N80" i="12"/>
  <c r="N64" i="12"/>
  <c r="N32" i="12"/>
  <c r="N88" i="12"/>
  <c r="N72" i="12"/>
  <c r="N119" i="12"/>
  <c r="N152" i="12"/>
  <c r="N40" i="12"/>
  <c r="N127" i="12"/>
  <c r="N111" i="12"/>
  <c r="N128" i="12"/>
  <c r="N8" i="12"/>
  <c r="N120" i="12"/>
  <c r="N135" i="12"/>
  <c r="N63" i="12"/>
  <c r="N151" i="12"/>
  <c r="N87" i="12"/>
  <c r="N95" i="12"/>
  <c r="N79" i="12"/>
  <c r="N103" i="12"/>
  <c r="N55" i="12"/>
  <c r="N47" i="12"/>
  <c r="N71" i="12"/>
  <c r="N7" i="12"/>
  <c r="N15" i="12"/>
  <c r="N23" i="12"/>
  <c r="N31" i="12"/>
  <c r="N3" i="12"/>
  <c r="BZ150" i="12"/>
  <c r="BZ118" i="12"/>
  <c r="BZ143" i="12"/>
  <c r="BZ142" i="12"/>
  <c r="BZ39" i="12"/>
  <c r="BZ126" i="12"/>
  <c r="BZ110" i="12"/>
  <c r="BZ94" i="12"/>
  <c r="BZ70" i="12"/>
  <c r="BZ134" i="12"/>
  <c r="BZ86" i="12"/>
  <c r="BZ78" i="12"/>
  <c r="BZ54" i="12"/>
  <c r="BZ38" i="12"/>
  <c r="BZ102" i="12"/>
  <c r="BZ62" i="12"/>
  <c r="BZ22" i="12"/>
  <c r="BZ46" i="12"/>
  <c r="BZ6" i="12"/>
  <c r="BZ30" i="12"/>
  <c r="BZ14" i="12"/>
  <c r="BZ149" i="12"/>
  <c r="BZ133" i="12"/>
  <c r="BZ85" i="12"/>
  <c r="BZ109" i="12"/>
  <c r="BZ93" i="12"/>
  <c r="BZ61" i="12"/>
  <c r="BZ69" i="12"/>
  <c r="BZ101" i="12"/>
  <c r="BZ77" i="12"/>
  <c r="BZ125" i="12"/>
  <c r="BZ141" i="12"/>
  <c r="BZ13" i="12"/>
  <c r="BZ21" i="12"/>
  <c r="BZ5" i="12"/>
  <c r="BZ45" i="12"/>
  <c r="BZ117" i="12"/>
  <c r="BZ53" i="12"/>
  <c r="BZ37" i="12"/>
  <c r="BZ29" i="12"/>
  <c r="BZ132" i="12"/>
  <c r="BZ108" i="12"/>
  <c r="BZ116" i="12"/>
  <c r="BZ100" i="12"/>
  <c r="BZ140" i="12"/>
  <c r="BZ148" i="12"/>
  <c r="BZ124" i="12"/>
  <c r="BZ44" i="12"/>
  <c r="BZ76" i="12"/>
  <c r="BZ60" i="12"/>
  <c r="BZ52" i="12"/>
  <c r="BZ28" i="12"/>
  <c r="BZ20" i="12"/>
  <c r="BZ92" i="12"/>
  <c r="BZ84" i="12"/>
  <c r="BZ68" i="12"/>
  <c r="BZ36" i="12"/>
  <c r="BZ12" i="12"/>
  <c r="BZ67" i="12"/>
  <c r="BZ139" i="12"/>
  <c r="BZ51" i="12"/>
  <c r="BZ4" i="12"/>
  <c r="BZ123" i="12"/>
  <c r="BZ91" i="12"/>
  <c r="BZ27" i="12"/>
  <c r="BZ131" i="12"/>
  <c r="BZ83" i="12"/>
  <c r="BZ115" i="12"/>
  <c r="BZ99" i="12"/>
  <c r="BZ11" i="12"/>
  <c r="BZ19" i="12"/>
  <c r="BZ107" i="12"/>
  <c r="BZ75" i="12"/>
  <c r="BZ59" i="12"/>
  <c r="BZ35" i="12"/>
  <c r="BZ147" i="12"/>
  <c r="BZ43" i="12"/>
  <c r="BZ66" i="12"/>
  <c r="BZ130" i="12"/>
  <c r="BZ122" i="12"/>
  <c r="BZ106" i="12"/>
  <c r="BZ138" i="12"/>
  <c r="BZ114" i="12"/>
  <c r="BZ82" i="12"/>
  <c r="BZ42" i="12"/>
  <c r="BZ146" i="12"/>
  <c r="BZ50" i="12"/>
  <c r="BZ90" i="12"/>
  <c r="BZ58" i="12"/>
  <c r="BZ34" i="12"/>
  <c r="BZ18" i="12"/>
  <c r="BZ74" i="12"/>
  <c r="BZ10" i="12"/>
  <c r="BZ153" i="12"/>
  <c r="BZ98" i="12"/>
  <c r="BZ129" i="12"/>
  <c r="BZ145" i="12"/>
  <c r="BZ89" i="12"/>
  <c r="BZ137" i="12"/>
  <c r="BZ97" i="12"/>
  <c r="BZ121" i="12"/>
  <c r="BZ57" i="12"/>
  <c r="BZ41" i="12"/>
  <c r="BZ25" i="12"/>
  <c r="BZ9" i="12"/>
  <c r="BZ113" i="12"/>
  <c r="BZ65" i="12"/>
  <c r="BZ49" i="12"/>
  <c r="BZ33" i="12"/>
  <c r="BZ17" i="12"/>
  <c r="BZ26" i="12"/>
  <c r="BZ105" i="12"/>
  <c r="BZ73" i="12"/>
  <c r="BZ152" i="12"/>
  <c r="BZ136" i="12"/>
  <c r="BZ8" i="12"/>
  <c r="BZ104" i="12"/>
  <c r="BZ112" i="12"/>
  <c r="BZ96" i="12"/>
  <c r="BZ56" i="12"/>
  <c r="BZ48" i="12"/>
  <c r="BZ24" i="12"/>
  <c r="BZ81" i="12"/>
  <c r="BZ144" i="12"/>
  <c r="BZ80" i="12"/>
  <c r="BZ64" i="12"/>
  <c r="BZ32" i="12"/>
  <c r="BZ16" i="12"/>
  <c r="BZ120" i="12"/>
  <c r="BZ88" i="12"/>
  <c r="BZ72" i="12"/>
  <c r="BZ127" i="12"/>
  <c r="BZ111" i="12"/>
  <c r="BZ40" i="12"/>
  <c r="BZ128" i="12"/>
  <c r="BZ135" i="12"/>
  <c r="BZ119" i="12"/>
  <c r="BZ71" i="12"/>
  <c r="BZ103" i="12"/>
  <c r="BZ63" i="12"/>
  <c r="BZ87" i="12"/>
  <c r="BZ79" i="12"/>
  <c r="BZ151" i="12"/>
  <c r="BZ95" i="12"/>
  <c r="BZ7" i="12"/>
  <c r="BZ15" i="12"/>
  <c r="BZ55" i="12"/>
  <c r="BZ31" i="12"/>
  <c r="BZ23" i="12"/>
  <c r="BZ47" i="12"/>
  <c r="BZ3" i="12"/>
  <c r="DM116" i="8"/>
  <c r="DM124" i="8"/>
  <c r="DM132" i="8"/>
  <c r="DM140" i="8"/>
  <c r="DM100" i="8"/>
  <c r="DM92" i="8"/>
  <c r="DM76" i="8"/>
  <c r="DM148" i="8"/>
  <c r="DM44" i="8"/>
  <c r="DM84" i="8"/>
  <c r="DM28" i="8"/>
  <c r="DM20" i="8"/>
  <c r="DM68" i="8"/>
  <c r="DM52" i="8"/>
  <c r="DM12" i="8"/>
  <c r="DM36" i="8"/>
  <c r="DM108" i="8"/>
  <c r="DM4" i="8"/>
  <c r="DM60" i="8"/>
  <c r="DM147" i="8"/>
  <c r="DM139" i="8"/>
  <c r="DM91" i="8"/>
  <c r="DM67" i="8"/>
  <c r="DM131" i="8"/>
  <c r="DM75" i="8"/>
  <c r="DM99" i="8"/>
  <c r="DM83" i="8"/>
  <c r="DM107" i="8"/>
  <c r="DM115" i="8"/>
  <c r="DM59" i="8"/>
  <c r="DM35" i="8"/>
  <c r="DM43" i="8"/>
  <c r="DM51" i="8"/>
  <c r="DM27" i="8"/>
  <c r="DM19" i="8"/>
  <c r="DM123" i="8"/>
  <c r="DM122" i="8"/>
  <c r="DM138" i="8"/>
  <c r="DM11" i="8"/>
  <c r="DM146" i="8"/>
  <c r="DM42" i="8"/>
  <c r="DM90" i="8"/>
  <c r="DM50" i="8"/>
  <c r="DM130" i="8"/>
  <c r="DM58" i="8"/>
  <c r="DM98" i="8"/>
  <c r="DM66" i="8"/>
  <c r="DM106" i="8"/>
  <c r="DM74" i="8"/>
  <c r="DM26" i="8"/>
  <c r="DM114" i="8"/>
  <c r="DM10" i="8"/>
  <c r="DM34" i="8"/>
  <c r="DM82" i="8"/>
  <c r="DM129" i="8"/>
  <c r="DM105" i="8"/>
  <c r="DM153" i="8"/>
  <c r="DM113" i="8"/>
  <c r="DM97" i="8"/>
  <c r="DM18" i="8"/>
  <c r="DM121" i="8"/>
  <c r="DM65" i="8"/>
  <c r="DM33" i="8"/>
  <c r="DM89" i="8"/>
  <c r="DM73" i="8"/>
  <c r="DM41" i="8"/>
  <c r="DM81" i="8"/>
  <c r="DM49" i="8"/>
  <c r="DM145" i="8"/>
  <c r="DM57" i="8"/>
  <c r="DM25" i="8"/>
  <c r="DM88" i="8"/>
  <c r="DM24" i="8"/>
  <c r="DM96" i="8"/>
  <c r="DM64" i="8"/>
  <c r="DM16" i="8"/>
  <c r="DM137" i="8"/>
  <c r="DM9" i="8"/>
  <c r="DM104" i="8"/>
  <c r="DM112" i="8"/>
  <c r="DM80" i="8"/>
  <c r="DM32" i="8"/>
  <c r="DM17" i="8"/>
  <c r="DM128" i="8"/>
  <c r="DM120" i="8"/>
  <c r="DM56" i="8"/>
  <c r="DM40" i="8"/>
  <c r="DM152" i="8"/>
  <c r="DM144" i="8"/>
  <c r="DM136" i="8"/>
  <c r="DM103" i="8"/>
  <c r="DM87" i="8"/>
  <c r="DM119" i="8"/>
  <c r="DM72" i="8"/>
  <c r="DM48" i="8"/>
  <c r="DM127" i="8"/>
  <c r="DM95" i="8"/>
  <c r="DM63" i="8"/>
  <c r="DM135" i="8"/>
  <c r="DM143" i="8"/>
  <c r="DM71" i="8"/>
  <c r="DM111" i="8"/>
  <c r="DM55" i="8"/>
  <c r="DM31" i="8"/>
  <c r="DM7" i="8"/>
  <c r="DM47" i="8"/>
  <c r="DM39" i="8"/>
  <c r="DM8" i="8"/>
  <c r="DM126" i="8"/>
  <c r="DM151" i="8"/>
  <c r="DM134" i="8"/>
  <c r="DM79" i="8"/>
  <c r="DM86" i="8"/>
  <c r="DM22" i="8"/>
  <c r="DM6" i="8"/>
  <c r="DM23" i="8"/>
  <c r="DM142" i="8"/>
  <c r="DM30" i="8"/>
  <c r="DM150" i="8"/>
  <c r="DM94" i="8"/>
  <c r="DM38" i="8"/>
  <c r="DM46" i="8"/>
  <c r="DM118" i="8"/>
  <c r="DM54" i="8"/>
  <c r="DM15" i="8"/>
  <c r="DM62" i="8"/>
  <c r="DM102" i="8"/>
  <c r="DM70" i="8"/>
  <c r="DM78" i="8"/>
  <c r="DM14" i="8"/>
  <c r="DM110" i="8"/>
  <c r="DM117" i="8"/>
  <c r="DM69" i="8"/>
  <c r="DM37" i="8"/>
  <c r="DM21" i="8"/>
  <c r="DM125" i="8"/>
  <c r="DM77" i="8"/>
  <c r="DM45" i="8"/>
  <c r="DM29" i="8"/>
  <c r="DM85" i="8"/>
  <c r="DM61" i="8"/>
  <c r="DM53" i="8"/>
  <c r="DM5" i="8"/>
  <c r="DM141" i="8"/>
  <c r="DM133" i="8"/>
  <c r="DM93" i="8"/>
  <c r="DM13" i="8"/>
  <c r="DM149" i="8"/>
  <c r="DM101" i="8"/>
  <c r="DM109" i="8"/>
  <c r="DM3" i="8"/>
  <c r="DR116" i="8"/>
  <c r="DR132" i="8"/>
  <c r="DR148" i="8"/>
  <c r="DR140" i="8"/>
  <c r="DR76" i="8"/>
  <c r="DR84" i="8"/>
  <c r="DR108" i="8"/>
  <c r="DR60" i="8"/>
  <c r="DR36" i="8"/>
  <c r="DR92" i="8"/>
  <c r="DR124" i="8"/>
  <c r="DR68" i="8"/>
  <c r="DR20" i="8"/>
  <c r="DR28" i="8"/>
  <c r="DR12" i="8"/>
  <c r="DR4" i="8"/>
  <c r="DR100" i="8"/>
  <c r="DR44" i="8"/>
  <c r="DR52" i="8"/>
  <c r="DR147" i="8"/>
  <c r="DR139" i="8"/>
  <c r="DR91" i="8"/>
  <c r="DR99" i="8"/>
  <c r="DR107" i="8"/>
  <c r="DR75" i="8"/>
  <c r="DR131" i="8"/>
  <c r="DR115" i="8"/>
  <c r="DR83" i="8"/>
  <c r="DR123" i="8"/>
  <c r="DR67" i="8"/>
  <c r="DR59" i="8"/>
  <c r="DR11" i="8"/>
  <c r="DR35" i="8"/>
  <c r="DR43" i="8"/>
  <c r="DR51" i="8"/>
  <c r="DR19" i="8"/>
  <c r="DR138" i="8"/>
  <c r="DR146" i="8"/>
  <c r="DR50" i="8"/>
  <c r="DR27" i="8"/>
  <c r="DR98" i="8"/>
  <c r="DR26" i="8"/>
  <c r="DR122" i="8"/>
  <c r="DR106" i="8"/>
  <c r="DR130" i="8"/>
  <c r="DR114" i="8"/>
  <c r="DR90" i="8"/>
  <c r="DR66" i="8"/>
  <c r="DR82" i="8"/>
  <c r="DR58" i="8"/>
  <c r="DR34" i="8"/>
  <c r="DR10" i="8"/>
  <c r="DR74" i="8"/>
  <c r="DR18" i="8"/>
  <c r="DR105" i="8"/>
  <c r="DR145" i="8"/>
  <c r="DR113" i="8"/>
  <c r="DR42" i="8"/>
  <c r="DR121" i="8"/>
  <c r="DR97" i="8"/>
  <c r="DR65" i="8"/>
  <c r="DR57" i="8"/>
  <c r="DR33" i="8"/>
  <c r="DR73" i="8"/>
  <c r="DR41" i="8"/>
  <c r="DR25" i="8"/>
  <c r="DR137" i="8"/>
  <c r="DR129" i="8"/>
  <c r="DR81" i="8"/>
  <c r="DR49" i="8"/>
  <c r="DR153" i="8"/>
  <c r="DR9" i="8"/>
  <c r="DR17" i="8"/>
  <c r="DR89" i="8"/>
  <c r="DR64" i="8"/>
  <c r="DR72" i="8"/>
  <c r="DR8" i="8"/>
  <c r="DR96" i="8"/>
  <c r="DR104" i="8"/>
  <c r="DR24" i="8"/>
  <c r="DR128" i="8"/>
  <c r="DR112" i="8"/>
  <c r="DR32" i="8"/>
  <c r="DR144" i="8"/>
  <c r="DR120" i="8"/>
  <c r="DR152" i="8"/>
  <c r="DR48" i="8"/>
  <c r="DR40" i="8"/>
  <c r="DR127" i="8"/>
  <c r="DR103" i="8"/>
  <c r="DR111" i="8"/>
  <c r="DR95" i="8"/>
  <c r="DR79" i="8"/>
  <c r="DR55" i="8"/>
  <c r="DR136" i="8"/>
  <c r="DR16" i="8"/>
  <c r="DR63" i="8"/>
  <c r="DR135" i="8"/>
  <c r="DR88" i="8"/>
  <c r="DR151" i="8"/>
  <c r="DR143" i="8"/>
  <c r="DR15" i="8"/>
  <c r="DR47" i="8"/>
  <c r="DR39" i="8"/>
  <c r="DR31" i="8"/>
  <c r="DR7" i="8"/>
  <c r="DR119" i="8"/>
  <c r="DR134" i="8"/>
  <c r="DR87" i="8"/>
  <c r="DR71" i="8"/>
  <c r="DR56" i="8"/>
  <c r="DR126" i="8"/>
  <c r="DR78" i="8"/>
  <c r="DR30" i="8"/>
  <c r="DR142" i="8"/>
  <c r="DR86" i="8"/>
  <c r="DR38" i="8"/>
  <c r="DR150" i="8"/>
  <c r="DR62" i="8"/>
  <c r="DR54" i="8"/>
  <c r="DR46" i="8"/>
  <c r="DR80" i="8"/>
  <c r="DR23" i="8"/>
  <c r="DR22" i="8"/>
  <c r="DR102" i="8"/>
  <c r="DR94" i="8"/>
  <c r="DR110" i="8"/>
  <c r="DR14" i="8"/>
  <c r="DR6" i="8"/>
  <c r="DR118" i="8"/>
  <c r="DR70" i="8"/>
  <c r="DR109" i="8"/>
  <c r="DR93" i="8"/>
  <c r="DR77" i="8"/>
  <c r="DR45" i="8"/>
  <c r="DR5" i="8"/>
  <c r="DR117" i="8"/>
  <c r="DR85" i="8"/>
  <c r="DR53" i="8"/>
  <c r="DR101" i="8"/>
  <c r="DR149" i="8"/>
  <c r="DR125" i="8"/>
  <c r="DR61" i="8"/>
  <c r="DR21" i="8"/>
  <c r="DR69" i="8"/>
  <c r="DR133" i="8"/>
  <c r="DR13" i="8"/>
  <c r="DR37" i="8"/>
  <c r="DR141" i="8"/>
  <c r="DR29" i="8"/>
  <c r="DR3" i="8"/>
  <c r="CM116" i="8"/>
  <c r="CM148" i="8"/>
  <c r="CM124" i="8"/>
  <c r="CM132" i="8"/>
  <c r="CM140" i="8"/>
  <c r="CM100" i="8"/>
  <c r="CM68" i="8"/>
  <c r="CM76" i="8"/>
  <c r="CM92" i="8"/>
  <c r="CM60" i="8"/>
  <c r="CM44" i="8"/>
  <c r="CM28" i="8"/>
  <c r="CM108" i="8"/>
  <c r="CM84" i="8"/>
  <c r="CM20" i="8"/>
  <c r="CM12" i="8"/>
  <c r="CM52" i="8"/>
  <c r="CM36" i="8"/>
  <c r="CM4" i="8"/>
  <c r="CM131" i="8"/>
  <c r="CM99" i="8"/>
  <c r="CM91" i="8"/>
  <c r="CM67" i="8"/>
  <c r="CM107" i="8"/>
  <c r="CM75" i="8"/>
  <c r="CM139" i="8"/>
  <c r="CM115" i="8"/>
  <c r="CM83" i="8"/>
  <c r="CM123" i="8"/>
  <c r="CM35" i="8"/>
  <c r="CM147" i="8"/>
  <c r="CM59" i="8"/>
  <c r="CM43" i="8"/>
  <c r="CM51" i="8"/>
  <c r="CM19" i="8"/>
  <c r="CM27" i="8"/>
  <c r="CM11" i="8"/>
  <c r="CM122" i="8"/>
  <c r="CM138" i="8"/>
  <c r="CM146" i="8"/>
  <c r="CM114" i="8"/>
  <c r="CM98" i="8"/>
  <c r="CM90" i="8"/>
  <c r="CM66" i="8"/>
  <c r="CM106" i="8"/>
  <c r="CM74" i="8"/>
  <c r="CM26" i="8"/>
  <c r="CM42" i="8"/>
  <c r="CM58" i="8"/>
  <c r="CM10" i="8"/>
  <c r="CM130" i="8"/>
  <c r="CM82" i="8"/>
  <c r="CM50" i="8"/>
  <c r="CM105" i="8"/>
  <c r="CM113" i="8"/>
  <c r="CM97" i="8"/>
  <c r="CM121" i="8"/>
  <c r="CM18" i="8"/>
  <c r="CM153" i="8"/>
  <c r="CM129" i="8"/>
  <c r="CM137" i="8"/>
  <c r="CM65" i="8"/>
  <c r="CM73" i="8"/>
  <c r="CM25" i="8"/>
  <c r="CM81" i="8"/>
  <c r="CM33" i="8"/>
  <c r="CM89" i="8"/>
  <c r="CM41" i="8"/>
  <c r="CM49" i="8"/>
  <c r="CM57" i="8"/>
  <c r="CM145" i="8"/>
  <c r="CM34" i="8"/>
  <c r="CM8" i="8"/>
  <c r="CM17" i="8"/>
  <c r="CM64" i="8"/>
  <c r="CM16" i="8"/>
  <c r="CM104" i="8"/>
  <c r="CM96" i="8"/>
  <c r="CM112" i="8"/>
  <c r="CM80" i="8"/>
  <c r="CM32" i="8"/>
  <c r="CM144" i="8"/>
  <c r="CM128" i="8"/>
  <c r="CM120" i="8"/>
  <c r="CM88" i="8"/>
  <c r="CM40" i="8"/>
  <c r="CM152" i="8"/>
  <c r="CM136" i="8"/>
  <c r="CM111" i="8"/>
  <c r="CM56" i="8"/>
  <c r="CM119" i="8"/>
  <c r="CM87" i="8"/>
  <c r="CM39" i="8"/>
  <c r="CM9" i="8"/>
  <c r="CM151" i="8"/>
  <c r="CM24" i="8"/>
  <c r="CM135" i="8"/>
  <c r="CM95" i="8"/>
  <c r="CM72" i="8"/>
  <c r="CM48" i="8"/>
  <c r="CM143" i="8"/>
  <c r="CM79" i="8"/>
  <c r="CM31" i="8"/>
  <c r="CM7" i="8"/>
  <c r="CM103" i="8"/>
  <c r="CM126" i="8"/>
  <c r="CM71" i="8"/>
  <c r="CM47" i="8"/>
  <c r="CM134" i="8"/>
  <c r="CM63" i="8"/>
  <c r="CM55" i="8"/>
  <c r="CM23" i="8"/>
  <c r="CM118" i="8"/>
  <c r="CM86" i="8"/>
  <c r="CM38" i="8"/>
  <c r="CM62" i="8"/>
  <c r="CM54" i="8"/>
  <c r="CM46" i="8"/>
  <c r="CM15" i="8"/>
  <c r="CM22" i="8"/>
  <c r="CM127" i="8"/>
  <c r="CM150" i="8"/>
  <c r="CM94" i="8"/>
  <c r="CM142" i="8"/>
  <c r="CM14" i="8"/>
  <c r="CM102" i="8"/>
  <c r="CM70" i="8"/>
  <c r="CM6" i="8"/>
  <c r="CM110" i="8"/>
  <c r="CM30" i="8"/>
  <c r="CM78" i="8"/>
  <c r="CM117" i="8"/>
  <c r="CM85" i="8"/>
  <c r="CM37" i="8"/>
  <c r="CM125" i="8"/>
  <c r="CM45" i="8"/>
  <c r="CM53" i="8"/>
  <c r="CM141" i="8"/>
  <c r="CM133" i="8"/>
  <c r="CM93" i="8"/>
  <c r="CM61" i="8"/>
  <c r="CM13" i="8"/>
  <c r="CM109" i="8"/>
  <c r="CM29" i="8"/>
  <c r="CM77" i="8"/>
  <c r="CM149" i="8"/>
  <c r="CM101" i="8"/>
  <c r="CM69" i="8"/>
  <c r="CM21" i="8"/>
  <c r="CM5" i="8"/>
  <c r="CM3" i="8"/>
  <c r="DC148" i="8"/>
  <c r="DC124" i="8"/>
  <c r="DC132" i="8"/>
  <c r="DC140" i="8"/>
  <c r="DC116" i="8"/>
  <c r="DC76" i="8"/>
  <c r="DC108" i="8"/>
  <c r="DC84" i="8"/>
  <c r="DC68" i="8"/>
  <c r="DC52" i="8"/>
  <c r="DC100" i="8"/>
  <c r="DC28" i="8"/>
  <c r="DC92" i="8"/>
  <c r="DC20" i="8"/>
  <c r="DC12" i="8"/>
  <c r="DC60" i="8"/>
  <c r="DC44" i="8"/>
  <c r="DC36" i="8"/>
  <c r="DC4" i="8"/>
  <c r="DC147" i="8"/>
  <c r="DC131" i="8"/>
  <c r="DC99" i="8"/>
  <c r="DC91" i="8"/>
  <c r="DC107" i="8"/>
  <c r="DC139" i="8"/>
  <c r="DC115" i="8"/>
  <c r="DC83" i="8"/>
  <c r="DC27" i="8"/>
  <c r="DC123" i="8"/>
  <c r="DC11" i="8"/>
  <c r="DC35" i="8"/>
  <c r="DC75" i="8"/>
  <c r="DC67" i="8"/>
  <c r="DC59" i="8"/>
  <c r="DC43" i="8"/>
  <c r="DC51" i="8"/>
  <c r="DC19" i="8"/>
  <c r="DC130" i="8"/>
  <c r="DC138" i="8"/>
  <c r="DC146" i="8"/>
  <c r="DC42" i="8"/>
  <c r="DC50" i="8"/>
  <c r="DC26" i="8"/>
  <c r="DC114" i="8"/>
  <c r="DC122" i="8"/>
  <c r="DC106" i="8"/>
  <c r="DC74" i="8"/>
  <c r="DC34" i="8"/>
  <c r="DC18" i="8"/>
  <c r="DC90" i="8"/>
  <c r="DC58" i="8"/>
  <c r="DC10" i="8"/>
  <c r="DC82" i="8"/>
  <c r="DC98" i="8"/>
  <c r="DC145" i="8"/>
  <c r="DC105" i="8"/>
  <c r="DC113" i="8"/>
  <c r="DC97" i="8"/>
  <c r="DC9" i="8"/>
  <c r="DC137" i="8"/>
  <c r="DC121" i="8"/>
  <c r="DC65" i="8"/>
  <c r="DC17" i="8"/>
  <c r="DC73" i="8"/>
  <c r="DC25" i="8"/>
  <c r="DC153" i="8"/>
  <c r="DC81" i="8"/>
  <c r="DC33" i="8"/>
  <c r="DC66" i="8"/>
  <c r="DC129" i="8"/>
  <c r="DC89" i="8"/>
  <c r="DC41" i="8"/>
  <c r="DC49" i="8"/>
  <c r="DC57" i="8"/>
  <c r="DC152" i="8"/>
  <c r="DC136" i="8"/>
  <c r="DC24" i="8"/>
  <c r="DC64" i="8"/>
  <c r="DC56" i="8"/>
  <c r="DC16" i="8"/>
  <c r="DC104" i="8"/>
  <c r="DC72" i="8"/>
  <c r="DC112" i="8"/>
  <c r="DC144" i="8"/>
  <c r="DC128" i="8"/>
  <c r="DC120" i="8"/>
  <c r="DC88" i="8"/>
  <c r="DC40" i="8"/>
  <c r="DC96" i="8"/>
  <c r="DC8" i="8"/>
  <c r="DC127" i="8"/>
  <c r="DC103" i="8"/>
  <c r="DC71" i="8"/>
  <c r="DC119" i="8"/>
  <c r="DC87" i="8"/>
  <c r="DC151" i="8"/>
  <c r="DC47" i="8"/>
  <c r="DC80" i="8"/>
  <c r="DC48" i="8"/>
  <c r="DC135" i="8"/>
  <c r="DC95" i="8"/>
  <c r="DC150" i="8"/>
  <c r="DC15" i="8"/>
  <c r="DC79" i="8"/>
  <c r="DC31" i="8"/>
  <c r="DC7" i="8"/>
  <c r="DC32" i="8"/>
  <c r="DC118" i="8"/>
  <c r="DC111" i="8"/>
  <c r="DC102" i="8"/>
  <c r="DC70" i="8"/>
  <c r="DC6" i="8"/>
  <c r="DC23" i="8"/>
  <c r="DC110" i="8"/>
  <c r="DC78" i="8"/>
  <c r="DC30" i="8"/>
  <c r="DC143" i="8"/>
  <c r="DC63" i="8"/>
  <c r="DC134" i="8"/>
  <c r="DC86" i="8"/>
  <c r="DC62" i="8"/>
  <c r="DC38" i="8"/>
  <c r="DC39" i="8"/>
  <c r="DC54" i="8"/>
  <c r="DC46" i="8"/>
  <c r="DC126" i="8"/>
  <c r="DC22" i="8"/>
  <c r="DC55" i="8"/>
  <c r="DC94" i="8"/>
  <c r="DC14" i="8"/>
  <c r="DC142" i="8"/>
  <c r="DC149" i="8"/>
  <c r="DC101" i="8"/>
  <c r="DC69" i="8"/>
  <c r="DC21" i="8"/>
  <c r="DC109" i="8"/>
  <c r="DC77" i="8"/>
  <c r="DC5" i="8"/>
  <c r="DC13" i="8"/>
  <c r="DC117" i="8"/>
  <c r="DC85" i="8"/>
  <c r="DC37" i="8"/>
  <c r="DC125" i="8"/>
  <c r="DC45" i="8"/>
  <c r="DC53" i="8"/>
  <c r="DC141" i="8"/>
  <c r="DC133" i="8"/>
  <c r="DC93" i="8"/>
  <c r="DC61" i="8"/>
  <c r="DC29" i="8"/>
  <c r="DC3" i="8"/>
  <c r="G140" i="8"/>
  <c r="G108" i="8"/>
  <c r="G148" i="8"/>
  <c r="G124" i="8"/>
  <c r="G132" i="8"/>
  <c r="G92" i="8"/>
  <c r="G76" i="8"/>
  <c r="G100" i="8"/>
  <c r="G44" i="8"/>
  <c r="G116" i="8"/>
  <c r="G84" i="8"/>
  <c r="G68" i="8"/>
  <c r="G20" i="8"/>
  <c r="G12" i="8"/>
  <c r="G52" i="8"/>
  <c r="G36" i="8"/>
  <c r="G4" i="8"/>
  <c r="G28" i="8"/>
  <c r="G60" i="8"/>
  <c r="G59" i="8"/>
  <c r="G131" i="8"/>
  <c r="G67" i="8"/>
  <c r="G75" i="8"/>
  <c r="G139" i="8"/>
  <c r="G99" i="8"/>
  <c r="G83" i="8"/>
  <c r="G107" i="8"/>
  <c r="G147" i="8"/>
  <c r="G115" i="8"/>
  <c r="G11" i="8"/>
  <c r="G123" i="8"/>
  <c r="G19" i="8"/>
  <c r="G91" i="8"/>
  <c r="G27" i="8"/>
  <c r="G35" i="8"/>
  <c r="G43" i="8"/>
  <c r="G51" i="8"/>
  <c r="G122" i="8"/>
  <c r="G138" i="8"/>
  <c r="G130" i="8"/>
  <c r="G90" i="8"/>
  <c r="G42" i="8"/>
  <c r="G146" i="8"/>
  <c r="G50" i="8"/>
  <c r="G26" i="8"/>
  <c r="G98" i="8"/>
  <c r="G106" i="8"/>
  <c r="G74" i="8"/>
  <c r="G58" i="8"/>
  <c r="G114" i="8"/>
  <c r="G66" i="8"/>
  <c r="G34" i="8"/>
  <c r="G10" i="8"/>
  <c r="G18" i="8"/>
  <c r="G153" i="8"/>
  <c r="G129" i="8"/>
  <c r="G97" i="8"/>
  <c r="G105" i="8"/>
  <c r="G113" i="8"/>
  <c r="G89" i="8"/>
  <c r="G121" i="8"/>
  <c r="G82" i="8"/>
  <c r="G137" i="8"/>
  <c r="G65" i="8"/>
  <c r="G57" i="8"/>
  <c r="G33" i="8"/>
  <c r="G73" i="8"/>
  <c r="G41" i="8"/>
  <c r="G81" i="8"/>
  <c r="G49" i="8"/>
  <c r="G145" i="8"/>
  <c r="G25" i="8"/>
  <c r="G9" i="8"/>
  <c r="G136" i="8"/>
  <c r="G88" i="8"/>
  <c r="G8" i="8"/>
  <c r="G144" i="8"/>
  <c r="G96" i="8"/>
  <c r="G64" i="8"/>
  <c r="G24" i="8"/>
  <c r="G16" i="8"/>
  <c r="G152" i="8"/>
  <c r="G80" i="8"/>
  <c r="G32" i="8"/>
  <c r="G104" i="8"/>
  <c r="G56" i="8"/>
  <c r="G40" i="8"/>
  <c r="G112" i="8"/>
  <c r="G120" i="8"/>
  <c r="G103" i="8"/>
  <c r="G95" i="8"/>
  <c r="G87" i="8"/>
  <c r="G17" i="8"/>
  <c r="G119" i="8"/>
  <c r="G128" i="8"/>
  <c r="G127" i="8"/>
  <c r="G47" i="8"/>
  <c r="G72" i="8"/>
  <c r="G48" i="8"/>
  <c r="G135" i="8"/>
  <c r="G143" i="8"/>
  <c r="G63" i="8"/>
  <c r="G151" i="8"/>
  <c r="G79" i="8"/>
  <c r="G15" i="8"/>
  <c r="G23" i="8"/>
  <c r="G55" i="8"/>
  <c r="G31" i="8"/>
  <c r="G7" i="8"/>
  <c r="G126" i="8"/>
  <c r="G71" i="8"/>
  <c r="G134" i="8"/>
  <c r="G39" i="8"/>
  <c r="G118" i="8"/>
  <c r="G70" i="8"/>
  <c r="G6" i="8"/>
  <c r="G78" i="8"/>
  <c r="G30" i="8"/>
  <c r="G86" i="8"/>
  <c r="G62" i="8"/>
  <c r="G38" i="8"/>
  <c r="G111" i="8"/>
  <c r="G94" i="8"/>
  <c r="G46" i="8"/>
  <c r="G22" i="8"/>
  <c r="G54" i="8"/>
  <c r="G142" i="8"/>
  <c r="G150" i="8"/>
  <c r="G102" i="8"/>
  <c r="G110" i="8"/>
  <c r="G14" i="8"/>
  <c r="G117" i="8"/>
  <c r="G93" i="8"/>
  <c r="G69" i="8"/>
  <c r="G37" i="8"/>
  <c r="G5" i="8"/>
  <c r="G125" i="8"/>
  <c r="G77" i="8"/>
  <c r="G45" i="8"/>
  <c r="G85" i="8"/>
  <c r="G53" i="8"/>
  <c r="G133" i="8"/>
  <c r="G21" i="8"/>
  <c r="G141" i="8"/>
  <c r="G13" i="8"/>
  <c r="G149" i="8"/>
  <c r="G109" i="8"/>
  <c r="G101" i="8"/>
  <c r="G61" i="8"/>
  <c r="G29" i="8"/>
  <c r="G3" i="8"/>
  <c r="EG140" i="8"/>
  <c r="EG116" i="8"/>
  <c r="EG124" i="8"/>
  <c r="EG148" i="8"/>
  <c r="EG132" i="8"/>
  <c r="EG100" i="8"/>
  <c r="EG84" i="8"/>
  <c r="EG76" i="8"/>
  <c r="EG44" i="8"/>
  <c r="EG92" i="8"/>
  <c r="EG60" i="8"/>
  <c r="EG68" i="8"/>
  <c r="EG108" i="8"/>
  <c r="EG28" i="8"/>
  <c r="EG36" i="8"/>
  <c r="EG12" i="8"/>
  <c r="EG4" i="8"/>
  <c r="EG52" i="8"/>
  <c r="EG20" i="8"/>
  <c r="EG99" i="8"/>
  <c r="EG67" i="8"/>
  <c r="EG107" i="8"/>
  <c r="EG75" i="8"/>
  <c r="EG139" i="8"/>
  <c r="EG115" i="8"/>
  <c r="EG83" i="8"/>
  <c r="EG123" i="8"/>
  <c r="EG91" i="8"/>
  <c r="EG147" i="8"/>
  <c r="EG59" i="8"/>
  <c r="EG35" i="8"/>
  <c r="EG43" i="8"/>
  <c r="EG51" i="8"/>
  <c r="EG19" i="8"/>
  <c r="EG27" i="8"/>
  <c r="EG131" i="8"/>
  <c r="EG11" i="8"/>
  <c r="EG146" i="8"/>
  <c r="EG138" i="8"/>
  <c r="EG98" i="8"/>
  <c r="EG26" i="8"/>
  <c r="EG106" i="8"/>
  <c r="EG114" i="8"/>
  <c r="EG90" i="8"/>
  <c r="EG66" i="8"/>
  <c r="EG122" i="8"/>
  <c r="EG74" i="8"/>
  <c r="EG42" i="8"/>
  <c r="EG58" i="8"/>
  <c r="EG10" i="8"/>
  <c r="EG82" i="8"/>
  <c r="EG130" i="8"/>
  <c r="EG50" i="8"/>
  <c r="EG105" i="8"/>
  <c r="EG97" i="8"/>
  <c r="EG113" i="8"/>
  <c r="EG121" i="8"/>
  <c r="EG18" i="8"/>
  <c r="EG129" i="8"/>
  <c r="EG89" i="8"/>
  <c r="EG65" i="8"/>
  <c r="EG57" i="8"/>
  <c r="EG33" i="8"/>
  <c r="EG73" i="8"/>
  <c r="EG41" i="8"/>
  <c r="EG81" i="8"/>
  <c r="EG49" i="8"/>
  <c r="EG153" i="8"/>
  <c r="EG145" i="8"/>
  <c r="EG137" i="8"/>
  <c r="EG9" i="8"/>
  <c r="EG34" i="8"/>
  <c r="EG17" i="8"/>
  <c r="EG25" i="8"/>
  <c r="EG72" i="8"/>
  <c r="EG8" i="8"/>
  <c r="EG96" i="8"/>
  <c r="EG80" i="8"/>
  <c r="EG16" i="8"/>
  <c r="EG104" i="8"/>
  <c r="EG128" i="8"/>
  <c r="EG112" i="8"/>
  <c r="EG32" i="8"/>
  <c r="EG144" i="8"/>
  <c r="EG120" i="8"/>
  <c r="EG40" i="8"/>
  <c r="EG152" i="8"/>
  <c r="EG136" i="8"/>
  <c r="EG88" i="8"/>
  <c r="EG56" i="8"/>
  <c r="EG111" i="8"/>
  <c r="EG48" i="8"/>
  <c r="EG119" i="8"/>
  <c r="EG87" i="8"/>
  <c r="EG39" i="8"/>
  <c r="EG64" i="8"/>
  <c r="EG24" i="8"/>
  <c r="EG135" i="8"/>
  <c r="EG143" i="8"/>
  <c r="EG63" i="8"/>
  <c r="EG151" i="8"/>
  <c r="EG95" i="8"/>
  <c r="EG79" i="8"/>
  <c r="EG31" i="8"/>
  <c r="EG7" i="8"/>
  <c r="EG150" i="8"/>
  <c r="EG126" i="8"/>
  <c r="EG103" i="8"/>
  <c r="EG134" i="8"/>
  <c r="EG71" i="8"/>
  <c r="EG23" i="8"/>
  <c r="EG142" i="8"/>
  <c r="EG47" i="8"/>
  <c r="EG86" i="8"/>
  <c r="EG38" i="8"/>
  <c r="EG54" i="8"/>
  <c r="EG46" i="8"/>
  <c r="EG127" i="8"/>
  <c r="EG15" i="8"/>
  <c r="EG22" i="8"/>
  <c r="EG102" i="8"/>
  <c r="EG94" i="8"/>
  <c r="EG110" i="8"/>
  <c r="EG62" i="8"/>
  <c r="EG14" i="8"/>
  <c r="EG55" i="8"/>
  <c r="EG118" i="8"/>
  <c r="EG70" i="8"/>
  <c r="EG6" i="8"/>
  <c r="EG30" i="8"/>
  <c r="EG78" i="8"/>
  <c r="EG117" i="8"/>
  <c r="EG85" i="8"/>
  <c r="EG53" i="8"/>
  <c r="EG125" i="8"/>
  <c r="EG21" i="8"/>
  <c r="EG5" i="8"/>
  <c r="EG77" i="8"/>
  <c r="EG133" i="8"/>
  <c r="EG141" i="8"/>
  <c r="EG13" i="8"/>
  <c r="EG149" i="8"/>
  <c r="EG61" i="8"/>
  <c r="EG45" i="8"/>
  <c r="EG101" i="8"/>
  <c r="EG93" i="8"/>
  <c r="EG69" i="8"/>
  <c r="EG37" i="8"/>
  <c r="EG109" i="8"/>
  <c r="EG29" i="8"/>
  <c r="EG3" i="8"/>
  <c r="EF140" i="8"/>
  <c r="EF100" i="8"/>
  <c r="EF108" i="8"/>
  <c r="EF148" i="8"/>
  <c r="EF116" i="8"/>
  <c r="EF124" i="8"/>
  <c r="EF92" i="8"/>
  <c r="EF76" i="8"/>
  <c r="EF68" i="8"/>
  <c r="EF60" i="8"/>
  <c r="EF44" i="8"/>
  <c r="EF132" i="8"/>
  <c r="EF52" i="8"/>
  <c r="EF84" i="8"/>
  <c r="EF28" i="8"/>
  <c r="EF4" i="8"/>
  <c r="EF36" i="8"/>
  <c r="EF20" i="8"/>
  <c r="EF12" i="8"/>
  <c r="EF147" i="8"/>
  <c r="EF115" i="8"/>
  <c r="EF123" i="8"/>
  <c r="EF91" i="8"/>
  <c r="EF139" i="8"/>
  <c r="EF107" i="8"/>
  <c r="EF83" i="8"/>
  <c r="EF43" i="8"/>
  <c r="EF51" i="8"/>
  <c r="EF59" i="8"/>
  <c r="EF11" i="8"/>
  <c r="EF131" i="8"/>
  <c r="EF99" i="8"/>
  <c r="EF75" i="8"/>
  <c r="EF19" i="8"/>
  <c r="EF67" i="8"/>
  <c r="EF27" i="8"/>
  <c r="EF35" i="8"/>
  <c r="EF114" i="8"/>
  <c r="EF66" i="8"/>
  <c r="EF138" i="8"/>
  <c r="EF90" i="8"/>
  <c r="EF74" i="8"/>
  <c r="EF82" i="8"/>
  <c r="EF58" i="8"/>
  <c r="EF34" i="8"/>
  <c r="EF122" i="8"/>
  <c r="EF42" i="8"/>
  <c r="EF50" i="8"/>
  <c r="EF98" i="8"/>
  <c r="EF26" i="8"/>
  <c r="EF146" i="8"/>
  <c r="EF106" i="8"/>
  <c r="EF130" i="8"/>
  <c r="EF18" i="8"/>
  <c r="EF153" i="8"/>
  <c r="EF137" i="8"/>
  <c r="EF145" i="8"/>
  <c r="EF97" i="8"/>
  <c r="EF105" i="8"/>
  <c r="EF10" i="8"/>
  <c r="EF25" i="8"/>
  <c r="EF9" i="8"/>
  <c r="EF17" i="8"/>
  <c r="EF129" i="8"/>
  <c r="EF89" i="8"/>
  <c r="EF65" i="8"/>
  <c r="EF57" i="8"/>
  <c r="EF33" i="8"/>
  <c r="EF73" i="8"/>
  <c r="EF41" i="8"/>
  <c r="EF81" i="8"/>
  <c r="EF49" i="8"/>
  <c r="EF113" i="8"/>
  <c r="EF112" i="8"/>
  <c r="EF48" i="8"/>
  <c r="EF24" i="8"/>
  <c r="EF120" i="8"/>
  <c r="EF128" i="8"/>
  <c r="EF136" i="8"/>
  <c r="EF88" i="8"/>
  <c r="EF8" i="8"/>
  <c r="EF96" i="8"/>
  <c r="EF64" i="8"/>
  <c r="EF16" i="8"/>
  <c r="EF152" i="8"/>
  <c r="EF144" i="8"/>
  <c r="EF80" i="8"/>
  <c r="EF32" i="8"/>
  <c r="EF135" i="8"/>
  <c r="EF127" i="8"/>
  <c r="EF104" i="8"/>
  <c r="EF143" i="8"/>
  <c r="EF63" i="8"/>
  <c r="EF121" i="8"/>
  <c r="EF72" i="8"/>
  <c r="EF56" i="8"/>
  <c r="EF40" i="8"/>
  <c r="EF79" i="8"/>
  <c r="EF103" i="8"/>
  <c r="EF95" i="8"/>
  <c r="EF87" i="8"/>
  <c r="EF111" i="8"/>
  <c r="EF119" i="8"/>
  <c r="EF134" i="8"/>
  <c r="EF151" i="8"/>
  <c r="EF47" i="8"/>
  <c r="EF150" i="8"/>
  <c r="EF142" i="8"/>
  <c r="EF15" i="8"/>
  <c r="EF55" i="8"/>
  <c r="EF23" i="8"/>
  <c r="EF7" i="8"/>
  <c r="EF22" i="8"/>
  <c r="EF39" i="8"/>
  <c r="EF102" i="8"/>
  <c r="EF71" i="8"/>
  <c r="EF31" i="8"/>
  <c r="EF110" i="8"/>
  <c r="EF62" i="8"/>
  <c r="EF14" i="8"/>
  <c r="EF118" i="8"/>
  <c r="EF70" i="8"/>
  <c r="EF6" i="8"/>
  <c r="EF94" i="8"/>
  <c r="EF78" i="8"/>
  <c r="EF30" i="8"/>
  <c r="EF86" i="8"/>
  <c r="EF38" i="8"/>
  <c r="EF126" i="8"/>
  <c r="EF54" i="8"/>
  <c r="EF46" i="8"/>
  <c r="EF13" i="8"/>
  <c r="EF141" i="8"/>
  <c r="EF149" i="8"/>
  <c r="EF101" i="8"/>
  <c r="EF61" i="8"/>
  <c r="EF109" i="8"/>
  <c r="EF5" i="8"/>
  <c r="EF117" i="8"/>
  <c r="EF93" i="8"/>
  <c r="EF69" i="8"/>
  <c r="EF37" i="8"/>
  <c r="EF125" i="8"/>
  <c r="EF77" i="8"/>
  <c r="EF45" i="8"/>
  <c r="EF85" i="8"/>
  <c r="EF53" i="8"/>
  <c r="EF133" i="8"/>
  <c r="EF29" i="8"/>
  <c r="EF21" i="8"/>
  <c r="EF3" i="8"/>
  <c r="EU148" i="8"/>
  <c r="EU140" i="8"/>
  <c r="EU108" i="8"/>
  <c r="EU116" i="8"/>
  <c r="EU124" i="8"/>
  <c r="EU132" i="8"/>
  <c r="EU76" i="8"/>
  <c r="EU84" i="8"/>
  <c r="EU100" i="8"/>
  <c r="EU92" i="8"/>
  <c r="EU52" i="8"/>
  <c r="EU68" i="8"/>
  <c r="EU28" i="8"/>
  <c r="EU44" i="8"/>
  <c r="EU36" i="8"/>
  <c r="EU20" i="8"/>
  <c r="EU12" i="8"/>
  <c r="EU60" i="8"/>
  <c r="EU139" i="8"/>
  <c r="EU4" i="8"/>
  <c r="EU131" i="8"/>
  <c r="EU123" i="8"/>
  <c r="EU91" i="8"/>
  <c r="EU147" i="8"/>
  <c r="EU99" i="8"/>
  <c r="EU83" i="8"/>
  <c r="EU75" i="8"/>
  <c r="EU51" i="8"/>
  <c r="EU67" i="8"/>
  <c r="EU107" i="8"/>
  <c r="EU11" i="8"/>
  <c r="EU19" i="8"/>
  <c r="EU27" i="8"/>
  <c r="EU115" i="8"/>
  <c r="EU59" i="8"/>
  <c r="EU35" i="8"/>
  <c r="EU146" i="8"/>
  <c r="EU43" i="8"/>
  <c r="EU138" i="8"/>
  <c r="EU130" i="8"/>
  <c r="EU74" i="8"/>
  <c r="EU82" i="8"/>
  <c r="EU34" i="8"/>
  <c r="EU26" i="8"/>
  <c r="EU90" i="8"/>
  <c r="EU42" i="8"/>
  <c r="EU50" i="8"/>
  <c r="EU122" i="8"/>
  <c r="EU106" i="8"/>
  <c r="EU98" i="8"/>
  <c r="EU58" i="8"/>
  <c r="EU18" i="8"/>
  <c r="EU10" i="8"/>
  <c r="EU145" i="8"/>
  <c r="EU66" i="8"/>
  <c r="EU129" i="8"/>
  <c r="EU105" i="8"/>
  <c r="EU113" i="8"/>
  <c r="EU114" i="8"/>
  <c r="EU137" i="8"/>
  <c r="EU121" i="8"/>
  <c r="EU9" i="8"/>
  <c r="EU17" i="8"/>
  <c r="EU89" i="8"/>
  <c r="EU65" i="8"/>
  <c r="EU57" i="8"/>
  <c r="EU33" i="8"/>
  <c r="EU153" i="8"/>
  <c r="EU73" i="8"/>
  <c r="EU41" i="8"/>
  <c r="EU97" i="8"/>
  <c r="EU81" i="8"/>
  <c r="EU49" i="8"/>
  <c r="EU25" i="8"/>
  <c r="EU120" i="8"/>
  <c r="EU128" i="8"/>
  <c r="EU136" i="8"/>
  <c r="EU88" i="8"/>
  <c r="EU144" i="8"/>
  <c r="EU64" i="8"/>
  <c r="EU16" i="8"/>
  <c r="EU152" i="8"/>
  <c r="EU72" i="8"/>
  <c r="EU24" i="8"/>
  <c r="EU96" i="8"/>
  <c r="EU104" i="8"/>
  <c r="EU56" i="8"/>
  <c r="EU40" i="8"/>
  <c r="EU143" i="8"/>
  <c r="EU151" i="8"/>
  <c r="EU71" i="8"/>
  <c r="EU80" i="8"/>
  <c r="EU103" i="8"/>
  <c r="EU95" i="8"/>
  <c r="EU87" i="8"/>
  <c r="EU112" i="8"/>
  <c r="EU48" i="8"/>
  <c r="EU111" i="8"/>
  <c r="EU32" i="8"/>
  <c r="EU119" i="8"/>
  <c r="EU127" i="8"/>
  <c r="EU47" i="8"/>
  <c r="EU150" i="8"/>
  <c r="EU135" i="8"/>
  <c r="EU79" i="8"/>
  <c r="EU63" i="8"/>
  <c r="EU39" i="8"/>
  <c r="EU15" i="8"/>
  <c r="EU55" i="8"/>
  <c r="EU23" i="8"/>
  <c r="EU8" i="8"/>
  <c r="EU31" i="8"/>
  <c r="EU7" i="8"/>
  <c r="EU102" i="8"/>
  <c r="EU110" i="8"/>
  <c r="EU14" i="8"/>
  <c r="EU134" i="8"/>
  <c r="EU118" i="8"/>
  <c r="EU94" i="8"/>
  <c r="EU70" i="8"/>
  <c r="EU6" i="8"/>
  <c r="EU78" i="8"/>
  <c r="EU62" i="8"/>
  <c r="EU54" i="8"/>
  <c r="EU30" i="8"/>
  <c r="EU22" i="8"/>
  <c r="EU86" i="8"/>
  <c r="EU38" i="8"/>
  <c r="EU126" i="8"/>
  <c r="EU46" i="8"/>
  <c r="EU142" i="8"/>
  <c r="EU101" i="8"/>
  <c r="EU61" i="8"/>
  <c r="EU5" i="8"/>
  <c r="EU13" i="8"/>
  <c r="EU109" i="8"/>
  <c r="EU29" i="8"/>
  <c r="EU117" i="8"/>
  <c r="EU93" i="8"/>
  <c r="EU69" i="8"/>
  <c r="EU37" i="8"/>
  <c r="EU125" i="8"/>
  <c r="EU77" i="8"/>
  <c r="EU45" i="8"/>
  <c r="EU85" i="8"/>
  <c r="EU53" i="8"/>
  <c r="EU133" i="8"/>
  <c r="EU21" i="8"/>
  <c r="EU149" i="8"/>
  <c r="EU141" i="8"/>
  <c r="EU3" i="8"/>
  <c r="AE150" i="12"/>
  <c r="AE143" i="12"/>
  <c r="AE142" i="12"/>
  <c r="AE118" i="12"/>
  <c r="AE134" i="12"/>
  <c r="AE39" i="12"/>
  <c r="AE126" i="12"/>
  <c r="AE110" i="12"/>
  <c r="AE102" i="12"/>
  <c r="AE94" i="12"/>
  <c r="AE86" i="12"/>
  <c r="AE46" i="12"/>
  <c r="AE38" i="12"/>
  <c r="AE30" i="12"/>
  <c r="AE22" i="12"/>
  <c r="AE6" i="12"/>
  <c r="AE78" i="12"/>
  <c r="AE70" i="12"/>
  <c r="AE14" i="12"/>
  <c r="AE54" i="12"/>
  <c r="AE62" i="12"/>
  <c r="AE149" i="12"/>
  <c r="AE101" i="12"/>
  <c r="AE141" i="12"/>
  <c r="AE125" i="12"/>
  <c r="AE133" i="12"/>
  <c r="AE85" i="12"/>
  <c r="AE61" i="12"/>
  <c r="AE45" i="12"/>
  <c r="AE109" i="12"/>
  <c r="AE93" i="12"/>
  <c r="AE69" i="12"/>
  <c r="AE117" i="12"/>
  <c r="AE77" i="12"/>
  <c r="AE29" i="12"/>
  <c r="AE37" i="12"/>
  <c r="AE21" i="12"/>
  <c r="AE53" i="12"/>
  <c r="AE13" i="12"/>
  <c r="AE5" i="12"/>
  <c r="AE148" i="12"/>
  <c r="AE116" i="12"/>
  <c r="AE100" i="12"/>
  <c r="AE140" i="12"/>
  <c r="AE124" i="12"/>
  <c r="AE132" i="12"/>
  <c r="AE36" i="12"/>
  <c r="AE4" i="12"/>
  <c r="AE108" i="12"/>
  <c r="AE92" i="12"/>
  <c r="AE44" i="12"/>
  <c r="AE76" i="12"/>
  <c r="AE60" i="12"/>
  <c r="AE52" i="12"/>
  <c r="AE28" i="12"/>
  <c r="AE12" i="12"/>
  <c r="AE20" i="12"/>
  <c r="AE91" i="12"/>
  <c r="AE139" i="12"/>
  <c r="AE115" i="12"/>
  <c r="AE99" i="12"/>
  <c r="AE51" i="12"/>
  <c r="AE123" i="12"/>
  <c r="AE107" i="12"/>
  <c r="AE75" i="12"/>
  <c r="AE83" i="12"/>
  <c r="AE84" i="12"/>
  <c r="AE68" i="12"/>
  <c r="AE67" i="12"/>
  <c r="AE35" i="12"/>
  <c r="AE19" i="12"/>
  <c r="AE27" i="12"/>
  <c r="AE11" i="12"/>
  <c r="AE147" i="12"/>
  <c r="AE131" i="12"/>
  <c r="AE59" i="12"/>
  <c r="AE138" i="12"/>
  <c r="AE114" i="12"/>
  <c r="AE43" i="12"/>
  <c r="AE146" i="12"/>
  <c r="AE50" i="12"/>
  <c r="AE122" i="12"/>
  <c r="AE82" i="12"/>
  <c r="AE58" i="12"/>
  <c r="AE106" i="12"/>
  <c r="AE90" i="12"/>
  <c r="AE66" i="12"/>
  <c r="AE113" i="12"/>
  <c r="AE74" i="12"/>
  <c r="AE153" i="12"/>
  <c r="AE137" i="12"/>
  <c r="AE10" i="12"/>
  <c r="AE130" i="12"/>
  <c r="AE26" i="12"/>
  <c r="AE42" i="12"/>
  <c r="AE34" i="12"/>
  <c r="AE18" i="12"/>
  <c r="AE98" i="12"/>
  <c r="AE129" i="12"/>
  <c r="AE57" i="12"/>
  <c r="AE41" i="12"/>
  <c r="AE9" i="12"/>
  <c r="AE65" i="12"/>
  <c r="AE17" i="12"/>
  <c r="AE121" i="12"/>
  <c r="AE73" i="12"/>
  <c r="AE81" i="12"/>
  <c r="AE49" i="12"/>
  <c r="AE89" i="12"/>
  <c r="AE105" i="12"/>
  <c r="AE25" i="12"/>
  <c r="AE80" i="12"/>
  <c r="AE64" i="12"/>
  <c r="AE32" i="12"/>
  <c r="AE16" i="12"/>
  <c r="AE33" i="12"/>
  <c r="AE136" i="12"/>
  <c r="AE88" i="12"/>
  <c r="AE97" i="12"/>
  <c r="AE144" i="12"/>
  <c r="AE128" i="12"/>
  <c r="AE72" i="12"/>
  <c r="AE104" i="12"/>
  <c r="AE48" i="12"/>
  <c r="AE40" i="12"/>
  <c r="AE151" i="12"/>
  <c r="AE135" i="12"/>
  <c r="AE119" i="12"/>
  <c r="AE24" i="12"/>
  <c r="AE8" i="12"/>
  <c r="AE112" i="12"/>
  <c r="AE96" i="12"/>
  <c r="AE56" i="12"/>
  <c r="AE95" i="12"/>
  <c r="AE152" i="12"/>
  <c r="AE120" i="12"/>
  <c r="AE145" i="12"/>
  <c r="AE87" i="12"/>
  <c r="AE103" i="12"/>
  <c r="AE47" i="12"/>
  <c r="AE111" i="12"/>
  <c r="AE71" i="12"/>
  <c r="AE79" i="12"/>
  <c r="AE127" i="12"/>
  <c r="AE23" i="12"/>
  <c r="AE63" i="12"/>
  <c r="AE55" i="12"/>
  <c r="AE15" i="12"/>
  <c r="AE7" i="12"/>
  <c r="AE31" i="12"/>
  <c r="AE3" i="12"/>
  <c r="P143" i="12"/>
  <c r="P142" i="12"/>
  <c r="P150" i="12"/>
  <c r="P134" i="12"/>
  <c r="P39" i="12"/>
  <c r="P126" i="12"/>
  <c r="P110" i="12"/>
  <c r="P118" i="12"/>
  <c r="P102" i="12"/>
  <c r="P94" i="12"/>
  <c r="P22" i="12"/>
  <c r="P78" i="12"/>
  <c r="P46" i="12"/>
  <c r="P38" i="12"/>
  <c r="P30" i="12"/>
  <c r="P62" i="12"/>
  <c r="P86" i="12"/>
  <c r="P14" i="12"/>
  <c r="P54" i="12"/>
  <c r="P70" i="12"/>
  <c r="P6" i="12"/>
  <c r="P149" i="12"/>
  <c r="P133" i="12"/>
  <c r="P141" i="12"/>
  <c r="P101" i="12"/>
  <c r="P117" i="12"/>
  <c r="P109" i="12"/>
  <c r="P93" i="12"/>
  <c r="P77" i="12"/>
  <c r="P85" i="12"/>
  <c r="P61" i="12"/>
  <c r="P125" i="12"/>
  <c r="P69" i="12"/>
  <c r="P21" i="12"/>
  <c r="P53" i="12"/>
  <c r="P45" i="12"/>
  <c r="P5" i="12"/>
  <c r="P37" i="12"/>
  <c r="P29" i="12"/>
  <c r="P148" i="12"/>
  <c r="P100" i="12"/>
  <c r="P116" i="12"/>
  <c r="P124" i="12"/>
  <c r="P13" i="12"/>
  <c r="P132" i="12"/>
  <c r="P4" i="12"/>
  <c r="P140" i="12"/>
  <c r="P108" i="12"/>
  <c r="P44" i="12"/>
  <c r="P76" i="12"/>
  <c r="P60" i="12"/>
  <c r="P52" i="12"/>
  <c r="P36" i="12"/>
  <c r="P28" i="12"/>
  <c r="P12" i="12"/>
  <c r="P68" i="12"/>
  <c r="P84" i="12"/>
  <c r="P92" i="12"/>
  <c r="P107" i="12"/>
  <c r="P91" i="12"/>
  <c r="P139" i="12"/>
  <c r="P115" i="12"/>
  <c r="P99" i="12"/>
  <c r="P51" i="12"/>
  <c r="P123" i="12"/>
  <c r="P75" i="12"/>
  <c r="P83" i="12"/>
  <c r="P20" i="12"/>
  <c r="P67" i="12"/>
  <c r="P131" i="12"/>
  <c r="P27" i="12"/>
  <c r="P19" i="12"/>
  <c r="P147" i="12"/>
  <c r="P59" i="12"/>
  <c r="P35" i="12"/>
  <c r="P11" i="12"/>
  <c r="P138" i="12"/>
  <c r="P114" i="12"/>
  <c r="P90" i="12"/>
  <c r="P146" i="12"/>
  <c r="P50" i="12"/>
  <c r="P122" i="12"/>
  <c r="P82" i="12"/>
  <c r="P58" i="12"/>
  <c r="P106" i="12"/>
  <c r="P66" i="12"/>
  <c r="P43" i="12"/>
  <c r="P113" i="12"/>
  <c r="P153" i="12"/>
  <c r="P137" i="12"/>
  <c r="P129" i="12"/>
  <c r="P34" i="12"/>
  <c r="P10" i="12"/>
  <c r="P26" i="12"/>
  <c r="P121" i="12"/>
  <c r="P98" i="12"/>
  <c r="P18" i="12"/>
  <c r="P130" i="12"/>
  <c r="P42" i="12"/>
  <c r="P57" i="12"/>
  <c r="P9" i="12"/>
  <c r="P81" i="12"/>
  <c r="P65" i="12"/>
  <c r="P17" i="12"/>
  <c r="P74" i="12"/>
  <c r="P73" i="12"/>
  <c r="P145" i="12"/>
  <c r="P105" i="12"/>
  <c r="P89" i="12"/>
  <c r="P41" i="12"/>
  <c r="P25" i="12"/>
  <c r="P80" i="12"/>
  <c r="P64" i="12"/>
  <c r="P32" i="12"/>
  <c r="P16" i="12"/>
  <c r="P88" i="12"/>
  <c r="P49" i="12"/>
  <c r="P33" i="12"/>
  <c r="P128" i="12"/>
  <c r="P120" i="12"/>
  <c r="P97" i="12"/>
  <c r="P104" i="12"/>
  <c r="P152" i="12"/>
  <c r="P136" i="12"/>
  <c r="P72" i="12"/>
  <c r="P119" i="12"/>
  <c r="P151" i="12"/>
  <c r="P111" i="12"/>
  <c r="P95" i="12"/>
  <c r="P135" i="12"/>
  <c r="P144" i="12"/>
  <c r="P112" i="12"/>
  <c r="P96" i="12"/>
  <c r="P48" i="12"/>
  <c r="P40" i="12"/>
  <c r="P87" i="12"/>
  <c r="P71" i="12"/>
  <c r="P79" i="12"/>
  <c r="P47" i="12"/>
  <c r="P103" i="12"/>
  <c r="P63" i="12"/>
  <c r="P24" i="12"/>
  <c r="P56" i="12"/>
  <c r="P8" i="12"/>
  <c r="P127" i="12"/>
  <c r="P23" i="12"/>
  <c r="P15" i="12"/>
  <c r="P31" i="12"/>
  <c r="P55" i="12"/>
  <c r="P7" i="12"/>
  <c r="P3" i="12"/>
  <c r="DY39" i="12"/>
  <c r="DY142" i="12"/>
  <c r="DY150" i="12"/>
  <c r="DY118" i="12"/>
  <c r="DY143" i="12"/>
  <c r="DY134" i="12"/>
  <c r="DY94" i="12"/>
  <c r="DY110" i="12"/>
  <c r="DY102" i="12"/>
  <c r="DY126" i="12"/>
  <c r="DY70" i="12"/>
  <c r="DY86" i="12"/>
  <c r="DY62" i="12"/>
  <c r="DY46" i="12"/>
  <c r="DY30" i="12"/>
  <c r="DY54" i="12"/>
  <c r="DY6" i="12"/>
  <c r="DY38" i="12"/>
  <c r="DY14" i="12"/>
  <c r="DY78" i="12"/>
  <c r="DY22" i="12"/>
  <c r="DY141" i="12"/>
  <c r="DY133" i="12"/>
  <c r="DY109" i="12"/>
  <c r="DY93" i="12"/>
  <c r="DY125" i="12"/>
  <c r="DY85" i="12"/>
  <c r="DY101" i="12"/>
  <c r="DY77" i="12"/>
  <c r="DY53" i="12"/>
  <c r="DY5" i="12"/>
  <c r="DY117" i="12"/>
  <c r="DY61" i="12"/>
  <c r="DY149" i="12"/>
  <c r="DY69" i="12"/>
  <c r="DY13" i="12"/>
  <c r="DY45" i="12"/>
  <c r="DY37" i="12"/>
  <c r="DY21" i="12"/>
  <c r="DY140" i="12"/>
  <c r="DY108" i="12"/>
  <c r="DY148" i="12"/>
  <c r="DY29" i="12"/>
  <c r="DY124" i="12"/>
  <c r="DY132" i="12"/>
  <c r="DY52" i="12"/>
  <c r="DY4" i="12"/>
  <c r="DY116" i="12"/>
  <c r="DY100" i="12"/>
  <c r="DY92" i="12"/>
  <c r="DY28" i="12"/>
  <c r="DY44" i="12"/>
  <c r="DY36" i="12"/>
  <c r="DY20" i="12"/>
  <c r="DY76" i="12"/>
  <c r="DY68" i="12"/>
  <c r="DY84" i="12"/>
  <c r="DY12" i="12"/>
  <c r="DY107" i="12"/>
  <c r="DY91" i="12"/>
  <c r="DY60" i="12"/>
  <c r="DY115" i="12"/>
  <c r="DY99" i="12"/>
  <c r="DY123" i="12"/>
  <c r="DY139" i="12"/>
  <c r="DY131" i="12"/>
  <c r="DY83" i="12"/>
  <c r="DY67" i="12"/>
  <c r="DY75" i="12"/>
  <c r="DY19" i="12"/>
  <c r="DY35" i="12"/>
  <c r="DY59" i="12"/>
  <c r="DY27" i="12"/>
  <c r="DY11" i="12"/>
  <c r="DY130" i="12"/>
  <c r="DY147" i="12"/>
  <c r="DY138" i="12"/>
  <c r="DY114" i="12"/>
  <c r="DY42" i="12"/>
  <c r="DY146" i="12"/>
  <c r="DY122" i="12"/>
  <c r="DY90" i="12"/>
  <c r="DY74" i="12"/>
  <c r="DY82" i="12"/>
  <c r="DY58" i="12"/>
  <c r="DY66" i="12"/>
  <c r="DY43" i="12"/>
  <c r="DY50" i="12"/>
  <c r="DY106" i="12"/>
  <c r="DY34" i="12"/>
  <c r="DY10" i="12"/>
  <c r="DY145" i="12"/>
  <c r="DY129" i="12"/>
  <c r="DY98" i="12"/>
  <c r="DY26" i="12"/>
  <c r="DY18" i="12"/>
  <c r="DY51" i="12"/>
  <c r="DY121" i="12"/>
  <c r="DY97" i="12"/>
  <c r="DY49" i="12"/>
  <c r="DY33" i="12"/>
  <c r="DY73" i="12"/>
  <c r="DY57" i="12"/>
  <c r="DY9" i="12"/>
  <c r="DY153" i="12"/>
  <c r="DY137" i="12"/>
  <c r="DY105" i="12"/>
  <c r="DY81" i="12"/>
  <c r="DY65" i="12"/>
  <c r="DY89" i="12"/>
  <c r="DY17" i="12"/>
  <c r="DY136" i="12"/>
  <c r="DY56" i="12"/>
  <c r="DY48" i="12"/>
  <c r="DY8" i="12"/>
  <c r="DY113" i="12"/>
  <c r="DY80" i="12"/>
  <c r="DY64" i="12"/>
  <c r="DY16" i="12"/>
  <c r="DY41" i="12"/>
  <c r="DY25" i="12"/>
  <c r="DY152" i="12"/>
  <c r="DY120" i="12"/>
  <c r="DY88" i="12"/>
  <c r="DY72" i="12"/>
  <c r="DY128" i="12"/>
  <c r="DY112" i="12"/>
  <c r="DY151" i="12"/>
  <c r="DY104" i="12"/>
  <c r="DY40" i="12"/>
  <c r="DY32" i="12"/>
  <c r="DY24" i="12"/>
  <c r="DY135" i="12"/>
  <c r="DY127" i="12"/>
  <c r="DY79" i="12"/>
  <c r="DY63" i="12"/>
  <c r="DY87" i="12"/>
  <c r="DY144" i="12"/>
  <c r="DY31" i="12"/>
  <c r="DY95" i="12"/>
  <c r="DY119" i="12"/>
  <c r="DY96" i="12"/>
  <c r="DY111" i="12"/>
  <c r="DY103" i="12"/>
  <c r="DY55" i="12"/>
  <c r="DY71" i="12"/>
  <c r="DY23" i="12"/>
  <c r="DY47" i="12"/>
  <c r="DY7" i="12"/>
  <c r="DY15" i="12"/>
  <c r="DY3" i="12"/>
  <c r="BO39" i="12"/>
  <c r="BO118" i="12"/>
  <c r="BO143" i="12"/>
  <c r="BO142" i="12"/>
  <c r="BO150" i="12"/>
  <c r="BO126" i="12"/>
  <c r="BO134" i="12"/>
  <c r="BO102" i="12"/>
  <c r="BO110" i="12"/>
  <c r="BO62" i="12"/>
  <c r="BO78" i="12"/>
  <c r="BO86" i="12"/>
  <c r="BO70" i="12"/>
  <c r="BO46" i="12"/>
  <c r="BO30" i="12"/>
  <c r="BO94" i="12"/>
  <c r="BO22" i="12"/>
  <c r="BO54" i="12"/>
  <c r="BO38" i="12"/>
  <c r="BO6" i="12"/>
  <c r="BO14" i="12"/>
  <c r="BO141" i="12"/>
  <c r="BO125" i="12"/>
  <c r="BO149" i="12"/>
  <c r="BO77" i="12"/>
  <c r="BO117" i="12"/>
  <c r="BO109" i="12"/>
  <c r="BO85" i="12"/>
  <c r="BO133" i="12"/>
  <c r="BO101" i="12"/>
  <c r="BO93" i="12"/>
  <c r="BO53" i="12"/>
  <c r="BO69" i="12"/>
  <c r="BO45" i="12"/>
  <c r="BO21" i="12"/>
  <c r="BO37" i="12"/>
  <c r="BO61" i="12"/>
  <c r="BO29" i="12"/>
  <c r="BO13" i="12"/>
  <c r="BO5" i="12"/>
  <c r="BO132" i="12"/>
  <c r="BO100" i="12"/>
  <c r="BO116" i="12"/>
  <c r="BO140" i="12"/>
  <c r="BO108" i="12"/>
  <c r="BO148" i="12"/>
  <c r="BO44" i="12"/>
  <c r="BO12" i="12"/>
  <c r="BO92" i="12"/>
  <c r="BO76" i="12"/>
  <c r="BO52" i="12"/>
  <c r="BO28" i="12"/>
  <c r="BO84" i="12"/>
  <c r="BO124" i="12"/>
  <c r="BO60" i="12"/>
  <c r="BO36" i="12"/>
  <c r="BO68" i="12"/>
  <c r="BO20" i="12"/>
  <c r="BO4" i="12"/>
  <c r="BO99" i="12"/>
  <c r="BO123" i="12"/>
  <c r="BO75" i="12"/>
  <c r="BO59" i="12"/>
  <c r="BO131" i="12"/>
  <c r="BO83" i="12"/>
  <c r="BO115" i="12"/>
  <c r="BO139" i="12"/>
  <c r="BO51" i="12"/>
  <c r="BO107" i="12"/>
  <c r="BO91" i="12"/>
  <c r="BO27" i="12"/>
  <c r="BO19" i="12"/>
  <c r="BO11" i="12"/>
  <c r="BO35" i="12"/>
  <c r="BO147" i="12"/>
  <c r="BO98" i="12"/>
  <c r="BO58" i="12"/>
  <c r="BO146" i="12"/>
  <c r="BO138" i="12"/>
  <c r="BO122" i="12"/>
  <c r="BO74" i="12"/>
  <c r="BO66" i="12"/>
  <c r="BO67" i="12"/>
  <c r="BO43" i="12"/>
  <c r="BO153" i="12"/>
  <c r="BO137" i="12"/>
  <c r="BO121" i="12"/>
  <c r="BO130" i="12"/>
  <c r="BO90" i="12"/>
  <c r="BO50" i="12"/>
  <c r="BO34" i="12"/>
  <c r="BO145" i="12"/>
  <c r="BO26" i="12"/>
  <c r="BO10" i="12"/>
  <c r="BO18" i="12"/>
  <c r="BO106" i="12"/>
  <c r="BO42" i="12"/>
  <c r="BO82" i="12"/>
  <c r="BO81" i="12"/>
  <c r="BO65" i="12"/>
  <c r="BO114" i="12"/>
  <c r="BO105" i="12"/>
  <c r="BO89" i="12"/>
  <c r="BO129" i="12"/>
  <c r="BO97" i="12"/>
  <c r="BO41" i="12"/>
  <c r="BO25" i="12"/>
  <c r="BO113" i="12"/>
  <c r="BO49" i="12"/>
  <c r="BO33" i="12"/>
  <c r="BO73" i="12"/>
  <c r="BO9" i="12"/>
  <c r="BO57" i="12"/>
  <c r="BO17" i="12"/>
  <c r="BO112" i="12"/>
  <c r="BO104" i="12"/>
  <c r="BO40" i="12"/>
  <c r="BO120" i="12"/>
  <c r="BO48" i="12"/>
  <c r="BO24" i="12"/>
  <c r="BO144" i="12"/>
  <c r="BO136" i="12"/>
  <c r="BO96" i="12"/>
  <c r="BO80" i="12"/>
  <c r="BO32" i="12"/>
  <c r="BO128" i="12"/>
  <c r="BO88" i="12"/>
  <c r="BO16" i="12"/>
  <c r="BO64" i="12"/>
  <c r="BO151" i="12"/>
  <c r="BO111" i="12"/>
  <c r="BO119" i="12"/>
  <c r="BO103" i="12"/>
  <c r="BO152" i="12"/>
  <c r="BO72" i="12"/>
  <c r="BO56" i="12"/>
  <c r="BO8" i="12"/>
  <c r="BO135" i="12"/>
  <c r="BO95" i="12"/>
  <c r="BO71" i="12"/>
  <c r="BO55" i="12"/>
  <c r="BO127" i="12"/>
  <c r="BO87" i="12"/>
  <c r="BO7" i="12"/>
  <c r="BO63" i="12"/>
  <c r="BO47" i="12"/>
  <c r="BO79" i="12"/>
  <c r="BO31" i="12"/>
  <c r="BO15" i="12"/>
  <c r="BO23" i="12"/>
  <c r="BO3" i="12"/>
  <c r="DL39" i="12"/>
  <c r="DL150" i="12"/>
  <c r="DL126" i="12"/>
  <c r="DL143" i="12"/>
  <c r="DL142" i="12"/>
  <c r="DL134" i="12"/>
  <c r="DL102" i="12"/>
  <c r="DL118" i="12"/>
  <c r="DL110" i="12"/>
  <c r="DL94" i="12"/>
  <c r="DL78" i="12"/>
  <c r="DL70" i="12"/>
  <c r="DL86" i="12"/>
  <c r="DL62" i="12"/>
  <c r="DL38" i="12"/>
  <c r="DL54" i="12"/>
  <c r="DL14" i="12"/>
  <c r="DL6" i="12"/>
  <c r="DL46" i="12"/>
  <c r="DL30" i="12"/>
  <c r="DL22" i="12"/>
  <c r="DL149" i="12"/>
  <c r="DL141" i="12"/>
  <c r="DL125" i="12"/>
  <c r="DL133" i="12"/>
  <c r="DL61" i="12"/>
  <c r="DL85" i="12"/>
  <c r="DL69" i="12"/>
  <c r="DL53" i="12"/>
  <c r="DL101" i="12"/>
  <c r="DL109" i="12"/>
  <c r="DL93" i="12"/>
  <c r="DL77" i="12"/>
  <c r="DL117" i="12"/>
  <c r="DL21" i="12"/>
  <c r="DL13" i="12"/>
  <c r="DL45" i="12"/>
  <c r="DL37" i="12"/>
  <c r="DL5" i="12"/>
  <c r="DL29" i="12"/>
  <c r="DL116" i="12"/>
  <c r="DL140" i="12"/>
  <c r="DL108" i="12"/>
  <c r="DL44" i="12"/>
  <c r="DL12" i="12"/>
  <c r="DL132" i="12"/>
  <c r="DL76" i="12"/>
  <c r="DL52" i="12"/>
  <c r="DL28" i="12"/>
  <c r="DL4" i="12"/>
  <c r="DL148" i="12"/>
  <c r="DL100" i="12"/>
  <c r="DL84" i="12"/>
  <c r="DL20" i="12"/>
  <c r="DL92" i="12"/>
  <c r="DL60" i="12"/>
  <c r="DL68" i="12"/>
  <c r="DL124" i="12"/>
  <c r="DL99" i="12"/>
  <c r="DL75" i="12"/>
  <c r="DL59" i="12"/>
  <c r="DL131" i="12"/>
  <c r="DL36" i="12"/>
  <c r="DL123" i="12"/>
  <c r="DL115" i="12"/>
  <c r="DL51" i="12"/>
  <c r="DL35" i="12"/>
  <c r="DL83" i="12"/>
  <c r="DL27" i="12"/>
  <c r="DL139" i="12"/>
  <c r="DL91" i="12"/>
  <c r="DL11" i="12"/>
  <c r="DL67" i="12"/>
  <c r="DL107" i="12"/>
  <c r="DL19" i="12"/>
  <c r="DL147" i="12"/>
  <c r="DL98" i="12"/>
  <c r="DL58" i="12"/>
  <c r="DL43" i="12"/>
  <c r="DL122" i="12"/>
  <c r="DL74" i="12"/>
  <c r="DL66" i="12"/>
  <c r="DL146" i="12"/>
  <c r="DL106" i="12"/>
  <c r="DL130" i="12"/>
  <c r="DL138" i="12"/>
  <c r="DL90" i="12"/>
  <c r="DL34" i="12"/>
  <c r="DL137" i="12"/>
  <c r="DL153" i="12"/>
  <c r="DL145" i="12"/>
  <c r="DL26" i="12"/>
  <c r="DL10" i="12"/>
  <c r="DL114" i="12"/>
  <c r="DL18" i="12"/>
  <c r="DL50" i="12"/>
  <c r="DL121" i="12"/>
  <c r="DL105" i="12"/>
  <c r="DL81" i="12"/>
  <c r="DL82" i="12"/>
  <c r="DL89" i="12"/>
  <c r="DL113" i="12"/>
  <c r="DL129" i="12"/>
  <c r="DL97" i="12"/>
  <c r="DL9" i="12"/>
  <c r="DL42" i="12"/>
  <c r="DL57" i="12"/>
  <c r="DL41" i="12"/>
  <c r="DL25" i="12"/>
  <c r="DL65" i="12"/>
  <c r="DL49" i="12"/>
  <c r="DL33" i="12"/>
  <c r="DL17" i="12"/>
  <c r="DL72" i="12"/>
  <c r="DL136" i="12"/>
  <c r="DL104" i="12"/>
  <c r="DL96" i="12"/>
  <c r="DL73" i="12"/>
  <c r="DL128" i="12"/>
  <c r="DL112" i="12"/>
  <c r="DL40" i="12"/>
  <c r="DL48" i="12"/>
  <c r="DL24" i="12"/>
  <c r="DL144" i="12"/>
  <c r="DL80" i="12"/>
  <c r="DL32" i="12"/>
  <c r="DL16" i="12"/>
  <c r="DL127" i="12"/>
  <c r="DL119" i="12"/>
  <c r="DL111" i="12"/>
  <c r="DL151" i="12"/>
  <c r="DL56" i="12"/>
  <c r="DL88" i="12"/>
  <c r="DL135" i="12"/>
  <c r="DL79" i="12"/>
  <c r="DL120" i="12"/>
  <c r="DL8" i="12"/>
  <c r="DL87" i="12"/>
  <c r="DL64" i="12"/>
  <c r="DL71" i="12"/>
  <c r="DL103" i="12"/>
  <c r="DL63" i="12"/>
  <c r="DL152" i="12"/>
  <c r="DL95" i="12"/>
  <c r="DL7" i="12"/>
  <c r="DL15" i="12"/>
  <c r="DL55" i="12"/>
  <c r="DL31" i="12"/>
  <c r="DL23" i="12"/>
  <c r="DL47" i="12"/>
  <c r="DL3" i="12"/>
  <c r="CW39" i="12"/>
  <c r="CW118" i="12"/>
  <c r="CW150" i="12"/>
  <c r="CW126" i="12"/>
  <c r="CW143" i="12"/>
  <c r="CW142" i="12"/>
  <c r="CW134" i="12"/>
  <c r="CW102" i="12"/>
  <c r="CW110" i="12"/>
  <c r="CW94" i="12"/>
  <c r="CW30" i="12"/>
  <c r="CW86" i="12"/>
  <c r="CW62" i="12"/>
  <c r="CW78" i="12"/>
  <c r="CW46" i="12"/>
  <c r="CW22" i="12"/>
  <c r="CW38" i="12"/>
  <c r="CW70" i="12"/>
  <c r="CW54" i="12"/>
  <c r="CW6" i="12"/>
  <c r="CW14" i="12"/>
  <c r="CW141" i="12"/>
  <c r="CW125" i="12"/>
  <c r="CW133" i="12"/>
  <c r="CW117" i="12"/>
  <c r="CW109" i="12"/>
  <c r="CW93" i="12"/>
  <c r="CW149" i="12"/>
  <c r="CW61" i="12"/>
  <c r="CW69" i="12"/>
  <c r="CW77" i="12"/>
  <c r="CW85" i="12"/>
  <c r="CW101" i="12"/>
  <c r="CW21" i="12"/>
  <c r="CW45" i="12"/>
  <c r="CW29" i="12"/>
  <c r="CW13" i="12"/>
  <c r="CW53" i="12"/>
  <c r="CW37" i="12"/>
  <c r="CW116" i="12"/>
  <c r="CW132" i="12"/>
  <c r="CW92" i="12"/>
  <c r="CW100" i="12"/>
  <c r="CW140" i="12"/>
  <c r="CW108" i="12"/>
  <c r="CW5" i="12"/>
  <c r="CW124" i="12"/>
  <c r="CW44" i="12"/>
  <c r="CW12" i="12"/>
  <c r="CW76" i="12"/>
  <c r="CW52" i="12"/>
  <c r="CW28" i="12"/>
  <c r="CW20" i="12"/>
  <c r="CW4" i="12"/>
  <c r="CW84" i="12"/>
  <c r="CW68" i="12"/>
  <c r="CW60" i="12"/>
  <c r="CW148" i="12"/>
  <c r="CW36" i="12"/>
  <c r="CW83" i="12"/>
  <c r="CW59" i="12"/>
  <c r="CW131" i="12"/>
  <c r="CW115" i="12"/>
  <c r="CW99" i="12"/>
  <c r="CW67" i="12"/>
  <c r="CW27" i="12"/>
  <c r="CW139" i="12"/>
  <c r="CW75" i="12"/>
  <c r="CW107" i="12"/>
  <c r="CW91" i="12"/>
  <c r="CW11" i="12"/>
  <c r="CW51" i="12"/>
  <c r="CW19" i="12"/>
  <c r="CW35" i="12"/>
  <c r="CW123" i="12"/>
  <c r="CW147" i="12"/>
  <c r="CW98" i="12"/>
  <c r="CW58" i="12"/>
  <c r="CW122" i="12"/>
  <c r="CW74" i="12"/>
  <c r="CW66" i="12"/>
  <c r="CW130" i="12"/>
  <c r="CW43" i="12"/>
  <c r="CW138" i="12"/>
  <c r="CW114" i="12"/>
  <c r="CW106" i="12"/>
  <c r="CW90" i="12"/>
  <c r="CW26" i="12"/>
  <c r="CW146" i="12"/>
  <c r="CW50" i="12"/>
  <c r="CW34" i="12"/>
  <c r="CW10" i="12"/>
  <c r="CW18" i="12"/>
  <c r="CW153" i="12"/>
  <c r="CW145" i="12"/>
  <c r="CW121" i="12"/>
  <c r="CW82" i="12"/>
  <c r="CW42" i="12"/>
  <c r="CW137" i="12"/>
  <c r="CW105" i="12"/>
  <c r="CW81" i="12"/>
  <c r="CW129" i="12"/>
  <c r="CW89" i="12"/>
  <c r="CW113" i="12"/>
  <c r="CW97" i="12"/>
  <c r="CW57" i="12"/>
  <c r="CW41" i="12"/>
  <c r="CW25" i="12"/>
  <c r="CW9" i="12"/>
  <c r="CW65" i="12"/>
  <c r="CW49" i="12"/>
  <c r="CW33" i="12"/>
  <c r="CW17" i="12"/>
  <c r="CW136" i="12"/>
  <c r="CW128" i="12"/>
  <c r="CW120" i="12"/>
  <c r="CW112" i="12"/>
  <c r="CW96" i="12"/>
  <c r="CW40" i="12"/>
  <c r="CW152" i="12"/>
  <c r="CW104" i="12"/>
  <c r="CW48" i="12"/>
  <c r="CW24" i="12"/>
  <c r="CW73" i="12"/>
  <c r="CW144" i="12"/>
  <c r="CW80" i="12"/>
  <c r="CW32" i="12"/>
  <c r="CW16" i="12"/>
  <c r="CW56" i="12"/>
  <c r="CW72" i="12"/>
  <c r="CW88" i="12"/>
  <c r="CW127" i="12"/>
  <c r="CW119" i="12"/>
  <c r="CW111" i="12"/>
  <c r="CW64" i="12"/>
  <c r="CW87" i="12"/>
  <c r="CW8" i="12"/>
  <c r="CW135" i="12"/>
  <c r="CW95" i="12"/>
  <c r="CW79" i="12"/>
  <c r="CW55" i="12"/>
  <c r="CW151" i="12"/>
  <c r="CW103" i="12"/>
  <c r="CW71" i="12"/>
  <c r="CW15" i="12"/>
  <c r="CW63" i="12"/>
  <c r="CW31" i="12"/>
  <c r="CW7" i="12"/>
  <c r="CW47" i="12"/>
  <c r="CW23" i="12"/>
  <c r="CW3" i="12"/>
  <c r="ET39" i="12"/>
  <c r="ET143" i="12"/>
  <c r="ET150" i="12"/>
  <c r="ET142" i="12"/>
  <c r="ET134" i="12"/>
  <c r="ET126" i="12"/>
  <c r="ET118" i="12"/>
  <c r="ET110" i="12"/>
  <c r="ET78" i="12"/>
  <c r="ET102" i="12"/>
  <c r="ET94" i="12"/>
  <c r="ET46" i="12"/>
  <c r="ET30" i="12"/>
  <c r="ET86" i="12"/>
  <c r="ET62" i="12"/>
  <c r="ET54" i="12"/>
  <c r="ET22" i="12"/>
  <c r="ET38" i="12"/>
  <c r="ET70" i="12"/>
  <c r="ET14" i="12"/>
  <c r="ET6" i="12"/>
  <c r="ET149" i="12"/>
  <c r="ET125" i="12"/>
  <c r="ET133" i="12"/>
  <c r="ET141" i="12"/>
  <c r="ET85" i="12"/>
  <c r="ET101" i="12"/>
  <c r="ET61" i="12"/>
  <c r="ET109" i="12"/>
  <c r="ET93" i="12"/>
  <c r="ET69" i="12"/>
  <c r="ET77" i="12"/>
  <c r="ET117" i="12"/>
  <c r="ET5" i="12"/>
  <c r="ET21" i="12"/>
  <c r="ET45" i="12"/>
  <c r="ET53" i="12"/>
  <c r="ET13" i="12"/>
  <c r="ET37" i="12"/>
  <c r="ET29" i="12"/>
  <c r="ET132" i="12"/>
  <c r="ET108" i="12"/>
  <c r="ET92" i="12"/>
  <c r="ET116" i="12"/>
  <c r="ET100" i="12"/>
  <c r="ET140" i="12"/>
  <c r="ET148" i="12"/>
  <c r="ET44" i="12"/>
  <c r="ET20" i="12"/>
  <c r="ET12" i="12"/>
  <c r="ET76" i="12"/>
  <c r="ET60" i="12"/>
  <c r="ET52" i="12"/>
  <c r="ET28" i="12"/>
  <c r="ET4" i="12"/>
  <c r="ET84" i="12"/>
  <c r="ET68" i="12"/>
  <c r="ET124" i="12"/>
  <c r="ET36" i="12"/>
  <c r="ET91" i="12"/>
  <c r="ET83" i="12"/>
  <c r="ET115" i="12"/>
  <c r="ET59" i="12"/>
  <c r="ET139" i="12"/>
  <c r="ET131" i="12"/>
  <c r="ET107" i="12"/>
  <c r="ET27" i="12"/>
  <c r="ET123" i="12"/>
  <c r="ET75" i="12"/>
  <c r="ET11" i="12"/>
  <c r="ET99" i="12"/>
  <c r="ET19" i="12"/>
  <c r="ET51" i="12"/>
  <c r="ET35" i="12"/>
  <c r="ET67" i="12"/>
  <c r="ET147" i="12"/>
  <c r="ET90" i="12"/>
  <c r="ET82" i="12"/>
  <c r="ET58" i="12"/>
  <c r="ET130" i="12"/>
  <c r="ET66" i="12"/>
  <c r="ET106" i="12"/>
  <c r="ET74" i="12"/>
  <c r="ET98" i="12"/>
  <c r="ET138" i="12"/>
  <c r="ET122" i="12"/>
  <c r="ET114" i="12"/>
  <c r="ET26" i="12"/>
  <c r="ET43" i="12"/>
  <c r="ET42" i="12"/>
  <c r="ET34" i="12"/>
  <c r="ET18" i="12"/>
  <c r="ET121" i="12"/>
  <c r="ET153" i="12"/>
  <c r="ET10" i="12"/>
  <c r="ET146" i="12"/>
  <c r="ET137" i="12"/>
  <c r="ET81" i="12"/>
  <c r="ET105" i="12"/>
  <c r="ET89" i="12"/>
  <c r="ET50" i="12"/>
  <c r="ET129" i="12"/>
  <c r="ET97" i="12"/>
  <c r="ET57" i="12"/>
  <c r="ET41" i="12"/>
  <c r="ET25" i="12"/>
  <c r="ET9" i="12"/>
  <c r="ET145" i="12"/>
  <c r="ET65" i="12"/>
  <c r="ET49" i="12"/>
  <c r="ET33" i="12"/>
  <c r="ET17" i="12"/>
  <c r="ET73" i="12"/>
  <c r="ET136" i="12"/>
  <c r="ET128" i="12"/>
  <c r="ET120" i="12"/>
  <c r="ET152" i="12"/>
  <c r="ET104" i="12"/>
  <c r="ET112" i="12"/>
  <c r="ET96" i="12"/>
  <c r="ET40" i="12"/>
  <c r="ET113" i="12"/>
  <c r="ET72" i="12"/>
  <c r="ET56" i="12"/>
  <c r="ET48" i="12"/>
  <c r="ET24" i="12"/>
  <c r="ET144" i="12"/>
  <c r="ET80" i="12"/>
  <c r="ET64" i="12"/>
  <c r="ET32" i="12"/>
  <c r="ET88" i="12"/>
  <c r="ET135" i="12"/>
  <c r="ET16" i="12"/>
  <c r="ET119" i="12"/>
  <c r="ET127" i="12"/>
  <c r="ET111" i="12"/>
  <c r="ET103" i="12"/>
  <c r="ET87" i="12"/>
  <c r="ET151" i="12"/>
  <c r="ET8" i="12"/>
  <c r="ET95" i="12"/>
  <c r="ET55" i="12"/>
  <c r="ET79" i="12"/>
  <c r="ET71" i="12"/>
  <c r="ET63" i="12"/>
  <c r="ET7" i="12"/>
  <c r="ET31" i="12"/>
  <c r="ET47" i="12"/>
  <c r="ET23" i="12"/>
  <c r="ET15" i="12"/>
  <c r="ET3" i="12"/>
  <c r="DK116" i="8"/>
  <c r="DK148" i="8"/>
  <c r="DK124" i="8"/>
  <c r="DK92" i="8"/>
  <c r="DK132" i="8"/>
  <c r="DK100" i="8"/>
  <c r="DK140" i="8"/>
  <c r="DK68" i="8"/>
  <c r="DK76" i="8"/>
  <c r="DK44" i="8"/>
  <c r="DK52" i="8"/>
  <c r="DK28" i="8"/>
  <c r="DK108" i="8"/>
  <c r="DK84" i="8"/>
  <c r="DK60" i="8"/>
  <c r="DK12" i="8"/>
  <c r="DK36" i="8"/>
  <c r="DK147" i="8"/>
  <c r="DK20" i="8"/>
  <c r="DK131" i="8"/>
  <c r="DK99" i="8"/>
  <c r="DK91" i="8"/>
  <c r="DK107" i="8"/>
  <c r="DK75" i="8"/>
  <c r="DK4" i="8"/>
  <c r="DK19" i="8"/>
  <c r="DK27" i="8"/>
  <c r="DK139" i="8"/>
  <c r="DK123" i="8"/>
  <c r="DK11" i="8"/>
  <c r="DK83" i="8"/>
  <c r="DK35" i="8"/>
  <c r="DK67" i="8"/>
  <c r="DK59" i="8"/>
  <c r="DK43" i="8"/>
  <c r="DK115" i="8"/>
  <c r="DK51" i="8"/>
  <c r="DK130" i="8"/>
  <c r="DK138" i="8"/>
  <c r="DK82" i="8"/>
  <c r="DK58" i="8"/>
  <c r="DK34" i="8"/>
  <c r="DK42" i="8"/>
  <c r="DK50" i="8"/>
  <c r="DK114" i="8"/>
  <c r="DK26" i="8"/>
  <c r="DK146" i="8"/>
  <c r="DK98" i="8"/>
  <c r="DK90" i="8"/>
  <c r="DK66" i="8"/>
  <c r="DK106" i="8"/>
  <c r="DK18" i="8"/>
  <c r="DK122" i="8"/>
  <c r="DK74" i="8"/>
  <c r="DK10" i="8"/>
  <c r="DK137" i="8"/>
  <c r="DK145" i="8"/>
  <c r="DK129" i="8"/>
  <c r="DK105" i="8"/>
  <c r="DK57" i="8"/>
  <c r="DK97" i="8"/>
  <c r="DK9" i="8"/>
  <c r="DK121" i="8"/>
  <c r="DK113" i="8"/>
  <c r="DK65" i="8"/>
  <c r="DK17" i="8"/>
  <c r="DK73" i="8"/>
  <c r="DK153" i="8"/>
  <c r="DK81" i="8"/>
  <c r="DK33" i="8"/>
  <c r="DK89" i="8"/>
  <c r="DK41" i="8"/>
  <c r="DK49" i="8"/>
  <c r="DK48" i="8"/>
  <c r="DK152" i="8"/>
  <c r="DK136" i="8"/>
  <c r="DK25" i="8"/>
  <c r="DK96" i="8"/>
  <c r="DK56" i="8"/>
  <c r="DK8" i="8"/>
  <c r="DK64" i="8"/>
  <c r="DK16" i="8"/>
  <c r="DK104" i="8"/>
  <c r="DK112" i="8"/>
  <c r="DK80" i="8"/>
  <c r="DK32" i="8"/>
  <c r="DK24" i="8"/>
  <c r="DK143" i="8"/>
  <c r="DK144" i="8"/>
  <c r="DK120" i="8"/>
  <c r="DK128" i="8"/>
  <c r="DK111" i="8"/>
  <c r="DK79" i="8"/>
  <c r="DK63" i="8"/>
  <c r="DK55" i="8"/>
  <c r="DK119" i="8"/>
  <c r="DK87" i="8"/>
  <c r="DK39" i="8"/>
  <c r="DK72" i="8"/>
  <c r="DK151" i="8"/>
  <c r="DK23" i="8"/>
  <c r="DK142" i="8"/>
  <c r="DK150" i="8"/>
  <c r="DK15" i="8"/>
  <c r="DK88" i="8"/>
  <c r="DK103" i="8"/>
  <c r="DK135" i="8"/>
  <c r="DK95" i="8"/>
  <c r="DK31" i="8"/>
  <c r="DK7" i="8"/>
  <c r="DK40" i="8"/>
  <c r="DK14" i="8"/>
  <c r="DK118" i="8"/>
  <c r="DK102" i="8"/>
  <c r="DK70" i="8"/>
  <c r="DK6" i="8"/>
  <c r="DK110" i="8"/>
  <c r="DK78" i="8"/>
  <c r="DK30" i="8"/>
  <c r="DK134" i="8"/>
  <c r="DK86" i="8"/>
  <c r="DK38" i="8"/>
  <c r="DK54" i="8"/>
  <c r="DK46" i="8"/>
  <c r="DK127" i="8"/>
  <c r="DK71" i="8"/>
  <c r="DK47" i="8"/>
  <c r="DK126" i="8"/>
  <c r="DK22" i="8"/>
  <c r="DK62" i="8"/>
  <c r="DK94" i="8"/>
  <c r="DK13" i="8"/>
  <c r="DK149" i="8"/>
  <c r="DK101" i="8"/>
  <c r="DK69" i="8"/>
  <c r="DK21" i="8"/>
  <c r="DK109" i="8"/>
  <c r="DK77" i="8"/>
  <c r="DK5" i="8"/>
  <c r="DK117" i="8"/>
  <c r="DK85" i="8"/>
  <c r="DK37" i="8"/>
  <c r="DK125" i="8"/>
  <c r="DK45" i="8"/>
  <c r="DK53" i="8"/>
  <c r="DK29" i="8"/>
  <c r="DK141" i="8"/>
  <c r="DK133" i="8"/>
  <c r="DK93" i="8"/>
  <c r="DK61" i="8"/>
  <c r="DK3" i="8"/>
  <c r="EA132" i="8"/>
  <c r="EA140" i="8"/>
  <c r="EA100" i="8"/>
  <c r="EA108" i="8"/>
  <c r="EA148" i="8"/>
  <c r="EA116" i="8"/>
  <c r="EA124" i="8"/>
  <c r="EA92" i="8"/>
  <c r="EA84" i="8"/>
  <c r="EA76" i="8"/>
  <c r="EA68" i="8"/>
  <c r="EA36" i="8"/>
  <c r="EA44" i="8"/>
  <c r="EA60" i="8"/>
  <c r="EA52" i="8"/>
  <c r="EA28" i="8"/>
  <c r="EA4" i="8"/>
  <c r="EA20" i="8"/>
  <c r="EA12" i="8"/>
  <c r="EA139" i="8"/>
  <c r="EA115" i="8"/>
  <c r="EA83" i="8"/>
  <c r="EA59" i="8"/>
  <c r="EA147" i="8"/>
  <c r="EA123" i="8"/>
  <c r="EA67" i="8"/>
  <c r="EA43" i="8"/>
  <c r="EA91" i="8"/>
  <c r="EA51" i="8"/>
  <c r="EA19" i="8"/>
  <c r="EA131" i="8"/>
  <c r="EA99" i="8"/>
  <c r="EA27" i="8"/>
  <c r="EA11" i="8"/>
  <c r="EA107" i="8"/>
  <c r="EA75" i="8"/>
  <c r="EA35" i="8"/>
  <c r="EA146" i="8"/>
  <c r="EA98" i="8"/>
  <c r="EA90" i="8"/>
  <c r="EA66" i="8"/>
  <c r="EA122" i="8"/>
  <c r="EA106" i="8"/>
  <c r="EA74" i="8"/>
  <c r="EA82" i="8"/>
  <c r="EA58" i="8"/>
  <c r="EA34" i="8"/>
  <c r="EA42" i="8"/>
  <c r="EA50" i="8"/>
  <c r="EA138" i="8"/>
  <c r="EA130" i="8"/>
  <c r="EA114" i="8"/>
  <c r="EA26" i="8"/>
  <c r="EA18" i="8"/>
  <c r="EA121" i="8"/>
  <c r="EA153" i="8"/>
  <c r="EA137" i="8"/>
  <c r="EA97" i="8"/>
  <c r="EA10" i="8"/>
  <c r="EA145" i="8"/>
  <c r="EA129" i="8"/>
  <c r="EA89" i="8"/>
  <c r="EA41" i="8"/>
  <c r="EA49" i="8"/>
  <c r="EA57" i="8"/>
  <c r="EA113" i="8"/>
  <c r="EA105" i="8"/>
  <c r="EA65" i="8"/>
  <c r="EA17" i="8"/>
  <c r="EA73" i="8"/>
  <c r="EA25" i="8"/>
  <c r="EA9" i="8"/>
  <c r="EA33" i="8"/>
  <c r="EA112" i="8"/>
  <c r="EA80" i="8"/>
  <c r="EA32" i="8"/>
  <c r="EA24" i="8"/>
  <c r="EA144" i="8"/>
  <c r="EA128" i="8"/>
  <c r="EA120" i="8"/>
  <c r="EA88" i="8"/>
  <c r="EA40" i="8"/>
  <c r="EA152" i="8"/>
  <c r="EA136" i="8"/>
  <c r="EA81" i="8"/>
  <c r="EA64" i="8"/>
  <c r="EA16" i="8"/>
  <c r="EA104" i="8"/>
  <c r="EA135" i="8"/>
  <c r="EA95" i="8"/>
  <c r="EA8" i="8"/>
  <c r="EA96" i="8"/>
  <c r="EA127" i="8"/>
  <c r="EA103" i="8"/>
  <c r="EA71" i="8"/>
  <c r="EA151" i="8"/>
  <c r="EA111" i="8"/>
  <c r="EA56" i="8"/>
  <c r="EA119" i="8"/>
  <c r="EA87" i="8"/>
  <c r="EA47" i="8"/>
  <c r="EA126" i="8"/>
  <c r="EA39" i="8"/>
  <c r="EA134" i="8"/>
  <c r="EA23" i="8"/>
  <c r="EA79" i="8"/>
  <c r="EA150" i="8"/>
  <c r="EA15" i="8"/>
  <c r="EA31" i="8"/>
  <c r="EA142" i="8"/>
  <c r="EA62" i="8"/>
  <c r="EA22" i="8"/>
  <c r="EA94" i="8"/>
  <c r="EA48" i="8"/>
  <c r="EA14" i="8"/>
  <c r="EA143" i="8"/>
  <c r="EA63" i="8"/>
  <c r="EA118" i="8"/>
  <c r="EA102" i="8"/>
  <c r="EA70" i="8"/>
  <c r="EA6" i="8"/>
  <c r="EA110" i="8"/>
  <c r="EA78" i="8"/>
  <c r="EA30" i="8"/>
  <c r="EA72" i="8"/>
  <c r="EA86" i="8"/>
  <c r="EA38" i="8"/>
  <c r="EA7" i="8"/>
  <c r="EA54" i="8"/>
  <c r="EA46" i="8"/>
  <c r="EA55" i="8"/>
  <c r="EA141" i="8"/>
  <c r="EA133" i="8"/>
  <c r="EA93" i="8"/>
  <c r="EA61" i="8"/>
  <c r="EA29" i="8"/>
  <c r="EA53" i="8"/>
  <c r="EA13" i="8"/>
  <c r="EA149" i="8"/>
  <c r="EA101" i="8"/>
  <c r="EA69" i="8"/>
  <c r="EA21" i="8"/>
  <c r="EA5" i="8"/>
  <c r="EA109" i="8"/>
  <c r="EA77" i="8"/>
  <c r="EA117" i="8"/>
  <c r="EA85" i="8"/>
  <c r="EA37" i="8"/>
  <c r="EA125" i="8"/>
  <c r="EA45" i="8"/>
  <c r="EA3" i="8"/>
  <c r="BH132" i="8"/>
  <c r="BH140" i="8"/>
  <c r="BH148" i="8"/>
  <c r="BH100" i="8"/>
  <c r="BH108" i="8"/>
  <c r="BH116" i="8"/>
  <c r="BH84" i="8"/>
  <c r="BH76" i="8"/>
  <c r="BH68" i="8"/>
  <c r="BH92" i="8"/>
  <c r="BH36" i="8"/>
  <c r="BH124" i="8"/>
  <c r="BH44" i="8"/>
  <c r="BH52" i="8"/>
  <c r="BH20" i="8"/>
  <c r="BH12" i="8"/>
  <c r="BH4" i="8"/>
  <c r="BH60" i="8"/>
  <c r="BH28" i="8"/>
  <c r="BH139" i="8"/>
  <c r="BH147" i="8"/>
  <c r="BH107" i="8"/>
  <c r="BH75" i="8"/>
  <c r="BH115" i="8"/>
  <c r="BH83" i="8"/>
  <c r="BH59" i="8"/>
  <c r="BH123" i="8"/>
  <c r="BH131" i="8"/>
  <c r="BH35" i="8"/>
  <c r="BH43" i="8"/>
  <c r="BH51" i="8"/>
  <c r="BH19" i="8"/>
  <c r="BH91" i="8"/>
  <c r="BH27" i="8"/>
  <c r="BH11" i="8"/>
  <c r="BH99" i="8"/>
  <c r="BH67" i="8"/>
  <c r="BH146" i="8"/>
  <c r="BH122" i="8"/>
  <c r="BH98" i="8"/>
  <c r="BH66" i="8"/>
  <c r="BH138" i="8"/>
  <c r="BH130" i="8"/>
  <c r="BH106" i="8"/>
  <c r="BH90" i="8"/>
  <c r="BH74" i="8"/>
  <c r="BH82" i="8"/>
  <c r="BH58" i="8"/>
  <c r="BH34" i="8"/>
  <c r="BH42" i="8"/>
  <c r="BH18" i="8"/>
  <c r="BH114" i="8"/>
  <c r="BH113" i="8"/>
  <c r="BH121" i="8"/>
  <c r="BH153" i="8"/>
  <c r="BH97" i="8"/>
  <c r="BH137" i="8"/>
  <c r="BH81" i="8"/>
  <c r="BH33" i="8"/>
  <c r="BH26" i="8"/>
  <c r="BH10" i="8"/>
  <c r="BH105" i="8"/>
  <c r="BH89" i="8"/>
  <c r="BH41" i="8"/>
  <c r="BH50" i="8"/>
  <c r="BH145" i="8"/>
  <c r="BH49" i="8"/>
  <c r="BH57" i="8"/>
  <c r="BH129" i="8"/>
  <c r="BH9" i="8"/>
  <c r="BH65" i="8"/>
  <c r="BH17" i="8"/>
  <c r="BH73" i="8"/>
  <c r="BH25" i="8"/>
  <c r="BH104" i="8"/>
  <c r="BH72" i="8"/>
  <c r="BH112" i="8"/>
  <c r="BH80" i="8"/>
  <c r="BH32" i="8"/>
  <c r="BH128" i="8"/>
  <c r="BH120" i="8"/>
  <c r="BH144" i="8"/>
  <c r="BH48" i="8"/>
  <c r="BH152" i="8"/>
  <c r="BH136" i="8"/>
  <c r="BH96" i="8"/>
  <c r="BH88" i="8"/>
  <c r="BH24" i="8"/>
  <c r="BH8" i="8"/>
  <c r="BH64" i="8"/>
  <c r="BH56" i="8"/>
  <c r="BH40" i="8"/>
  <c r="BH143" i="8"/>
  <c r="BH63" i="8"/>
  <c r="BH16" i="8"/>
  <c r="BH103" i="8"/>
  <c r="BH111" i="8"/>
  <c r="BH79" i="8"/>
  <c r="BH55" i="8"/>
  <c r="BH127" i="8"/>
  <c r="BH87" i="8"/>
  <c r="BH39" i="8"/>
  <c r="BH118" i="8"/>
  <c r="BH126" i="8"/>
  <c r="BH151" i="8"/>
  <c r="BH119" i="8"/>
  <c r="BH71" i="8"/>
  <c r="BH23" i="8"/>
  <c r="BH142" i="8"/>
  <c r="BH150" i="8"/>
  <c r="BH15" i="8"/>
  <c r="BH134" i="8"/>
  <c r="BH47" i="8"/>
  <c r="BH7" i="8"/>
  <c r="BH22" i="8"/>
  <c r="BH31" i="8"/>
  <c r="BH14" i="8"/>
  <c r="BH102" i="8"/>
  <c r="BH70" i="8"/>
  <c r="BH135" i="8"/>
  <c r="BH95" i="8"/>
  <c r="BH110" i="8"/>
  <c r="BH78" i="8"/>
  <c r="BH62" i="8"/>
  <c r="BH30" i="8"/>
  <c r="BH94" i="8"/>
  <c r="BH86" i="8"/>
  <c r="BH38" i="8"/>
  <c r="BH6" i="8"/>
  <c r="BH46" i="8"/>
  <c r="BH54" i="8"/>
  <c r="BH53" i="8"/>
  <c r="BH141" i="8"/>
  <c r="BH133" i="8"/>
  <c r="BH93" i="8"/>
  <c r="BH29" i="8"/>
  <c r="BH5" i="8"/>
  <c r="BH45" i="8"/>
  <c r="BH125" i="8"/>
  <c r="BH13" i="8"/>
  <c r="BH149" i="8"/>
  <c r="BH101" i="8"/>
  <c r="BH69" i="8"/>
  <c r="BH21" i="8"/>
  <c r="BH109" i="8"/>
  <c r="BH77" i="8"/>
  <c r="BH61" i="8"/>
  <c r="BH117" i="8"/>
  <c r="BH85" i="8"/>
  <c r="BH37" i="8"/>
  <c r="BH3" i="8"/>
  <c r="Z132" i="8"/>
  <c r="Z100" i="8"/>
  <c r="Z140" i="8"/>
  <c r="Z108" i="8"/>
  <c r="Z116" i="8"/>
  <c r="Z148" i="8"/>
  <c r="Z124" i="8"/>
  <c r="Z92" i="8"/>
  <c r="Z68" i="8"/>
  <c r="Z84" i="8"/>
  <c r="Z76" i="8"/>
  <c r="Z28" i="8"/>
  <c r="Z36" i="8"/>
  <c r="Z44" i="8"/>
  <c r="Z52" i="8"/>
  <c r="Z4" i="8"/>
  <c r="Z60" i="8"/>
  <c r="Z20" i="8"/>
  <c r="Z12" i="8"/>
  <c r="Z131" i="8"/>
  <c r="Z139" i="8"/>
  <c r="Z115" i="8"/>
  <c r="Z83" i="8"/>
  <c r="Z59" i="8"/>
  <c r="Z147" i="8"/>
  <c r="Z123" i="8"/>
  <c r="Z91" i="8"/>
  <c r="Z67" i="8"/>
  <c r="Z43" i="8"/>
  <c r="Z51" i="8"/>
  <c r="Z75" i="8"/>
  <c r="Z19" i="8"/>
  <c r="Z99" i="8"/>
  <c r="Z27" i="8"/>
  <c r="Z11" i="8"/>
  <c r="Z107" i="8"/>
  <c r="Z35" i="8"/>
  <c r="Z130" i="8"/>
  <c r="Z146" i="8"/>
  <c r="Z122" i="8"/>
  <c r="Z114" i="8"/>
  <c r="Z90" i="8"/>
  <c r="Z66" i="8"/>
  <c r="Z74" i="8"/>
  <c r="Z138" i="8"/>
  <c r="Z82" i="8"/>
  <c r="Z58" i="8"/>
  <c r="Z34" i="8"/>
  <c r="Z42" i="8"/>
  <c r="Z50" i="8"/>
  <c r="Z98" i="8"/>
  <c r="Z26" i="8"/>
  <c r="Z18" i="8"/>
  <c r="Z121" i="8"/>
  <c r="Z129" i="8"/>
  <c r="Z106" i="8"/>
  <c r="Z137" i="8"/>
  <c r="Z10" i="8"/>
  <c r="Z113" i="8"/>
  <c r="Z105" i="8"/>
  <c r="Z9" i="8"/>
  <c r="Z17" i="8"/>
  <c r="Z145" i="8"/>
  <c r="Z89" i="8"/>
  <c r="Z65" i="8"/>
  <c r="Z57" i="8"/>
  <c r="Z33" i="8"/>
  <c r="Z153" i="8"/>
  <c r="Z73" i="8"/>
  <c r="Z41" i="8"/>
  <c r="Z25" i="8"/>
  <c r="Z81" i="8"/>
  <c r="Z49" i="8"/>
  <c r="Z97" i="8"/>
  <c r="Z112" i="8"/>
  <c r="Z32" i="8"/>
  <c r="Z144" i="8"/>
  <c r="Z120" i="8"/>
  <c r="Z40" i="8"/>
  <c r="Z152" i="8"/>
  <c r="Z136" i="8"/>
  <c r="Z88" i="8"/>
  <c r="Z56" i="8"/>
  <c r="Z128" i="8"/>
  <c r="Z64" i="8"/>
  <c r="Z96" i="8"/>
  <c r="Z80" i="8"/>
  <c r="Z16" i="8"/>
  <c r="Z135" i="8"/>
  <c r="Z95" i="8"/>
  <c r="Z151" i="8"/>
  <c r="Z143" i="8"/>
  <c r="Z72" i="8"/>
  <c r="Z48" i="8"/>
  <c r="Z104" i="8"/>
  <c r="Z127" i="8"/>
  <c r="Z103" i="8"/>
  <c r="Z71" i="8"/>
  <c r="Z63" i="8"/>
  <c r="Z24" i="8"/>
  <c r="Z111" i="8"/>
  <c r="Z8" i="8"/>
  <c r="Z119" i="8"/>
  <c r="Z87" i="8"/>
  <c r="Z47" i="8"/>
  <c r="Z134" i="8"/>
  <c r="Z39" i="8"/>
  <c r="Z142" i="8"/>
  <c r="Z23" i="8"/>
  <c r="Z79" i="8"/>
  <c r="Z15" i="8"/>
  <c r="Z31" i="8"/>
  <c r="Z22" i="8"/>
  <c r="Z102" i="8"/>
  <c r="Z94" i="8"/>
  <c r="Z126" i="8"/>
  <c r="Z110" i="8"/>
  <c r="Z62" i="8"/>
  <c r="Z14" i="8"/>
  <c r="Z55" i="8"/>
  <c r="Z118" i="8"/>
  <c r="Z70" i="8"/>
  <c r="Z6" i="8"/>
  <c r="Z150" i="8"/>
  <c r="Z78" i="8"/>
  <c r="Z30" i="8"/>
  <c r="Z86" i="8"/>
  <c r="Z38" i="8"/>
  <c r="Z7" i="8"/>
  <c r="Z54" i="8"/>
  <c r="Z46" i="8"/>
  <c r="Z141" i="8"/>
  <c r="Z13" i="8"/>
  <c r="Z149" i="8"/>
  <c r="Z29" i="8"/>
  <c r="Z101" i="8"/>
  <c r="Z69" i="8"/>
  <c r="Z37" i="8"/>
  <c r="Z109" i="8"/>
  <c r="Z77" i="8"/>
  <c r="Z45" i="8"/>
  <c r="Z5" i="8"/>
  <c r="Z117" i="8"/>
  <c r="Z93" i="8"/>
  <c r="Z85" i="8"/>
  <c r="Z53" i="8"/>
  <c r="Z133" i="8"/>
  <c r="Z125" i="8"/>
  <c r="Z61" i="8"/>
  <c r="Z21" i="8"/>
  <c r="Z3" i="8"/>
  <c r="BE132" i="8"/>
  <c r="BE148" i="8"/>
  <c r="BE100" i="8"/>
  <c r="BE108" i="8"/>
  <c r="BE116" i="8"/>
  <c r="BE92" i="8"/>
  <c r="BE124" i="8"/>
  <c r="BE76" i="8"/>
  <c r="BE60" i="8"/>
  <c r="BE68" i="8"/>
  <c r="BE140" i="8"/>
  <c r="BE84" i="8"/>
  <c r="BE20" i="8"/>
  <c r="BE28" i="8"/>
  <c r="BE36" i="8"/>
  <c r="BE44" i="8"/>
  <c r="BE12" i="8"/>
  <c r="BE4" i="8"/>
  <c r="BE52" i="8"/>
  <c r="BE139" i="8"/>
  <c r="BE107" i="8"/>
  <c r="BE75" i="8"/>
  <c r="BE115" i="8"/>
  <c r="BE83" i="8"/>
  <c r="BE123" i="8"/>
  <c r="BE91" i="8"/>
  <c r="BE131" i="8"/>
  <c r="BE99" i="8"/>
  <c r="BE35" i="8"/>
  <c r="BE27" i="8"/>
  <c r="BE43" i="8"/>
  <c r="BE51" i="8"/>
  <c r="BE67" i="8"/>
  <c r="BE59" i="8"/>
  <c r="BE11" i="8"/>
  <c r="BE147" i="8"/>
  <c r="BE146" i="8"/>
  <c r="BE19" i="8"/>
  <c r="BE106" i="8"/>
  <c r="BE114" i="8"/>
  <c r="BE90" i="8"/>
  <c r="BE66" i="8"/>
  <c r="BE130" i="8"/>
  <c r="BE74" i="8"/>
  <c r="BE122" i="8"/>
  <c r="BE82" i="8"/>
  <c r="BE58" i="8"/>
  <c r="BE34" i="8"/>
  <c r="BE42" i="8"/>
  <c r="BE98" i="8"/>
  <c r="BE50" i="8"/>
  <c r="BE18" i="8"/>
  <c r="BE138" i="8"/>
  <c r="BE113" i="8"/>
  <c r="BE10" i="8"/>
  <c r="BE121" i="8"/>
  <c r="BE129" i="8"/>
  <c r="BE97" i="8"/>
  <c r="BE137" i="8"/>
  <c r="BE26" i="8"/>
  <c r="BE145" i="8"/>
  <c r="BE81" i="8"/>
  <c r="BE49" i="8"/>
  <c r="BE25" i="8"/>
  <c r="BE105" i="8"/>
  <c r="BE89" i="8"/>
  <c r="BE65" i="8"/>
  <c r="BE57" i="8"/>
  <c r="BE33" i="8"/>
  <c r="BE153" i="8"/>
  <c r="BE73" i="8"/>
  <c r="BE41" i="8"/>
  <c r="BE104" i="8"/>
  <c r="BE24" i="8"/>
  <c r="BE112" i="8"/>
  <c r="BE32" i="8"/>
  <c r="BE144" i="8"/>
  <c r="BE120" i="8"/>
  <c r="BE17" i="8"/>
  <c r="BE9" i="8"/>
  <c r="BE128" i="8"/>
  <c r="BE48" i="8"/>
  <c r="BE152" i="8"/>
  <c r="BE136" i="8"/>
  <c r="BE88" i="8"/>
  <c r="BE56" i="8"/>
  <c r="BE72" i="8"/>
  <c r="BE8" i="8"/>
  <c r="BE16" i="8"/>
  <c r="BE135" i="8"/>
  <c r="BE151" i="8"/>
  <c r="BE80" i="8"/>
  <c r="BE127" i="8"/>
  <c r="BE103" i="8"/>
  <c r="BE64" i="8"/>
  <c r="BE40" i="8"/>
  <c r="BE111" i="8"/>
  <c r="BE79" i="8"/>
  <c r="BE96" i="8"/>
  <c r="BE23" i="8"/>
  <c r="BE134" i="8"/>
  <c r="BE63" i="8"/>
  <c r="BE143" i="8"/>
  <c r="BE87" i="8"/>
  <c r="BE119" i="8"/>
  <c r="BE55" i="8"/>
  <c r="BE150" i="8"/>
  <c r="BE15" i="8"/>
  <c r="BE71" i="8"/>
  <c r="BE22" i="8"/>
  <c r="BE95" i="8"/>
  <c r="BE39" i="8"/>
  <c r="BE102" i="8"/>
  <c r="BE94" i="8"/>
  <c r="BE7" i="8"/>
  <c r="BE126" i="8"/>
  <c r="BE110" i="8"/>
  <c r="BE62" i="8"/>
  <c r="BE14" i="8"/>
  <c r="BE142" i="8"/>
  <c r="BE118" i="8"/>
  <c r="BE70" i="8"/>
  <c r="BE6" i="8"/>
  <c r="BE31" i="8"/>
  <c r="BE78" i="8"/>
  <c r="BE30" i="8"/>
  <c r="BE86" i="8"/>
  <c r="BE38" i="8"/>
  <c r="BE46" i="8"/>
  <c r="BE47" i="8"/>
  <c r="BE54" i="8"/>
  <c r="BE133" i="8"/>
  <c r="BE13" i="8"/>
  <c r="BE21" i="8"/>
  <c r="BE141" i="8"/>
  <c r="BE149" i="8"/>
  <c r="BE5" i="8"/>
  <c r="BE101" i="8"/>
  <c r="BE93" i="8"/>
  <c r="BE69" i="8"/>
  <c r="BE37" i="8"/>
  <c r="BE109" i="8"/>
  <c r="BE77" i="8"/>
  <c r="BE45" i="8"/>
  <c r="BE29" i="8"/>
  <c r="BE125" i="8"/>
  <c r="BE117" i="8"/>
  <c r="BE85" i="8"/>
  <c r="BE61" i="8"/>
  <c r="BE53" i="8"/>
  <c r="BE3" i="8"/>
  <c r="CG148" i="8"/>
  <c r="CG140" i="8"/>
  <c r="CG108" i="8"/>
  <c r="CG116" i="8"/>
  <c r="CG124" i="8"/>
  <c r="CG92" i="8"/>
  <c r="CG100" i="8"/>
  <c r="CG132" i="8"/>
  <c r="CG68" i="8"/>
  <c r="CG76" i="8"/>
  <c r="CG36" i="8"/>
  <c r="CG44" i="8"/>
  <c r="CG60" i="8"/>
  <c r="CG52" i="8"/>
  <c r="CG4" i="8"/>
  <c r="CG84" i="8"/>
  <c r="CG20" i="8"/>
  <c r="CG28" i="8"/>
  <c r="CG12" i="8"/>
  <c r="CG147" i="8"/>
  <c r="CG131" i="8"/>
  <c r="CG107" i="8"/>
  <c r="CG115" i="8"/>
  <c r="CG123" i="8"/>
  <c r="CG139" i="8"/>
  <c r="CG91" i="8"/>
  <c r="CG51" i="8"/>
  <c r="CG83" i="8"/>
  <c r="CG19" i="8"/>
  <c r="CG27" i="8"/>
  <c r="CG11" i="8"/>
  <c r="CG99" i="8"/>
  <c r="CG75" i="8"/>
  <c r="CG35" i="8"/>
  <c r="CG67" i="8"/>
  <c r="CG43" i="8"/>
  <c r="CG59" i="8"/>
  <c r="CG146" i="8"/>
  <c r="CG106" i="8"/>
  <c r="CG74" i="8"/>
  <c r="CG114" i="8"/>
  <c r="CG82" i="8"/>
  <c r="CG18" i="8"/>
  <c r="CG138" i="8"/>
  <c r="CG130" i="8"/>
  <c r="CG26" i="8"/>
  <c r="CG34" i="8"/>
  <c r="CG122" i="8"/>
  <c r="CG42" i="8"/>
  <c r="CG58" i="8"/>
  <c r="CG66" i="8"/>
  <c r="CG90" i="8"/>
  <c r="CG137" i="8"/>
  <c r="CG89" i="8"/>
  <c r="CG97" i="8"/>
  <c r="CG145" i="8"/>
  <c r="CG129" i="8"/>
  <c r="CG98" i="8"/>
  <c r="CG50" i="8"/>
  <c r="CG153" i="8"/>
  <c r="CG121" i="8"/>
  <c r="CG113" i="8"/>
  <c r="CG105" i="8"/>
  <c r="CG81" i="8"/>
  <c r="CG49" i="8"/>
  <c r="CG10" i="8"/>
  <c r="CG9" i="8"/>
  <c r="CG25" i="8"/>
  <c r="CG65" i="8"/>
  <c r="CG33" i="8"/>
  <c r="CG57" i="8"/>
  <c r="CG73" i="8"/>
  <c r="CG41" i="8"/>
  <c r="CG17" i="8"/>
  <c r="CG128" i="8"/>
  <c r="CG120" i="8"/>
  <c r="CG56" i="8"/>
  <c r="CG40" i="8"/>
  <c r="CG152" i="8"/>
  <c r="CG144" i="8"/>
  <c r="CG48" i="8"/>
  <c r="CG136" i="8"/>
  <c r="CG8" i="8"/>
  <c r="CG88" i="8"/>
  <c r="CG24" i="8"/>
  <c r="CG96" i="8"/>
  <c r="CG104" i="8"/>
  <c r="CG72" i="8"/>
  <c r="CG127" i="8"/>
  <c r="CG95" i="8"/>
  <c r="CG112" i="8"/>
  <c r="CG135" i="8"/>
  <c r="CG80" i="8"/>
  <c r="CG64" i="8"/>
  <c r="CG151" i="8"/>
  <c r="CG71" i="8"/>
  <c r="CG32" i="8"/>
  <c r="CG79" i="8"/>
  <c r="CG55" i="8"/>
  <c r="CG16" i="8"/>
  <c r="CG103" i="8"/>
  <c r="CG111" i="8"/>
  <c r="CG87" i="8"/>
  <c r="CG134" i="8"/>
  <c r="CG143" i="8"/>
  <c r="CG142" i="8"/>
  <c r="CG119" i="8"/>
  <c r="CG15" i="8"/>
  <c r="CG63" i="8"/>
  <c r="CG31" i="8"/>
  <c r="CG7" i="8"/>
  <c r="CG23" i="8"/>
  <c r="CG150" i="8"/>
  <c r="CG54" i="8"/>
  <c r="CG62" i="8"/>
  <c r="CG39" i="8"/>
  <c r="CG118" i="8"/>
  <c r="CG102" i="8"/>
  <c r="CG70" i="8"/>
  <c r="CG110" i="8"/>
  <c r="CG78" i="8"/>
  <c r="CG14" i="8"/>
  <c r="CG86" i="8"/>
  <c r="CG22" i="8"/>
  <c r="CG6" i="8"/>
  <c r="CG47" i="8"/>
  <c r="CG30" i="8"/>
  <c r="CG94" i="8"/>
  <c r="CG38" i="8"/>
  <c r="CG46" i="8"/>
  <c r="CG126" i="8"/>
  <c r="CG13" i="8"/>
  <c r="CG141" i="8"/>
  <c r="CG149" i="8"/>
  <c r="CG101" i="8"/>
  <c r="CG109" i="8"/>
  <c r="CG5" i="8"/>
  <c r="CG133" i="8"/>
  <c r="CG117" i="8"/>
  <c r="CG69" i="8"/>
  <c r="CG61" i="8"/>
  <c r="CG37" i="8"/>
  <c r="CG125" i="8"/>
  <c r="CG77" i="8"/>
  <c r="CG45" i="8"/>
  <c r="CG29" i="8"/>
  <c r="CG85" i="8"/>
  <c r="CG53" i="8"/>
  <c r="CG21" i="8"/>
  <c r="CG93" i="8"/>
  <c r="CG3" i="8"/>
  <c r="CF116" i="8"/>
  <c r="CF132" i="8"/>
  <c r="CF140" i="8"/>
  <c r="CF92" i="8"/>
  <c r="CF108" i="8"/>
  <c r="CF84" i="8"/>
  <c r="CF36" i="8"/>
  <c r="CF76" i="8"/>
  <c r="CF28" i="8"/>
  <c r="CF20" i="8"/>
  <c r="CF148" i="8"/>
  <c r="CF68" i="8"/>
  <c r="CF100" i="8"/>
  <c r="CF52" i="8"/>
  <c r="CF44" i="8"/>
  <c r="CF12" i="8"/>
  <c r="CF124" i="8"/>
  <c r="CF60" i="8"/>
  <c r="CF4" i="8"/>
  <c r="CF147" i="8"/>
  <c r="CF131" i="8"/>
  <c r="CF139" i="8"/>
  <c r="CF99" i="8"/>
  <c r="CF91" i="8"/>
  <c r="CF107" i="8"/>
  <c r="CF115" i="8"/>
  <c r="CF123" i="8"/>
  <c r="CF67" i="8"/>
  <c r="CF59" i="8"/>
  <c r="CF11" i="8"/>
  <c r="CF83" i="8"/>
  <c r="CF35" i="8"/>
  <c r="CF75" i="8"/>
  <c r="CF43" i="8"/>
  <c r="CF51" i="8"/>
  <c r="CF19" i="8"/>
  <c r="CF114" i="8"/>
  <c r="CF27" i="8"/>
  <c r="CF130" i="8"/>
  <c r="CF138" i="8"/>
  <c r="CF146" i="8"/>
  <c r="CF50" i="8"/>
  <c r="CF26" i="8"/>
  <c r="CF122" i="8"/>
  <c r="CF98" i="8"/>
  <c r="CF66" i="8"/>
  <c r="CF90" i="8"/>
  <c r="CF82" i="8"/>
  <c r="CF58" i="8"/>
  <c r="CF34" i="8"/>
  <c r="CF10" i="8"/>
  <c r="CF106" i="8"/>
  <c r="CF74" i="8"/>
  <c r="CF145" i="8"/>
  <c r="CF18" i="8"/>
  <c r="CF105" i="8"/>
  <c r="CF113" i="8"/>
  <c r="CF121" i="8"/>
  <c r="CF42" i="8"/>
  <c r="CF153" i="8"/>
  <c r="CF65" i="8"/>
  <c r="CF17" i="8"/>
  <c r="CF97" i="8"/>
  <c r="CF73" i="8"/>
  <c r="CF25" i="8"/>
  <c r="CF81" i="8"/>
  <c r="CF33" i="8"/>
  <c r="CF129" i="8"/>
  <c r="CF89" i="8"/>
  <c r="CF41" i="8"/>
  <c r="CF49" i="8"/>
  <c r="CF57" i="8"/>
  <c r="CF137" i="8"/>
  <c r="CF9" i="8"/>
  <c r="CF136" i="8"/>
  <c r="CF88" i="8"/>
  <c r="CF24" i="8"/>
  <c r="CF8" i="8"/>
  <c r="CF104" i="8"/>
  <c r="CF72" i="8"/>
  <c r="CF112" i="8"/>
  <c r="CF80" i="8"/>
  <c r="CF32" i="8"/>
  <c r="CF128" i="8"/>
  <c r="CF120" i="8"/>
  <c r="CF144" i="8"/>
  <c r="CF96" i="8"/>
  <c r="CF48" i="8"/>
  <c r="CF152" i="8"/>
  <c r="CF103" i="8"/>
  <c r="CF111" i="8"/>
  <c r="CF79" i="8"/>
  <c r="CF55" i="8"/>
  <c r="CF64" i="8"/>
  <c r="CF56" i="8"/>
  <c r="CF40" i="8"/>
  <c r="CF135" i="8"/>
  <c r="CF95" i="8"/>
  <c r="CF16" i="8"/>
  <c r="CF143" i="8"/>
  <c r="CF15" i="8"/>
  <c r="CF87" i="8"/>
  <c r="CF47" i="8"/>
  <c r="CF31" i="8"/>
  <c r="CF7" i="8"/>
  <c r="CF151" i="8"/>
  <c r="CF119" i="8"/>
  <c r="CF39" i="8"/>
  <c r="CF118" i="8"/>
  <c r="CF63" i="8"/>
  <c r="CF126" i="8"/>
  <c r="CF127" i="8"/>
  <c r="CF71" i="8"/>
  <c r="CF110" i="8"/>
  <c r="CF78" i="8"/>
  <c r="CF62" i="8"/>
  <c r="CF30" i="8"/>
  <c r="CF134" i="8"/>
  <c r="CF94" i="8"/>
  <c r="CF86" i="8"/>
  <c r="CF38" i="8"/>
  <c r="CF6" i="8"/>
  <c r="CF54" i="8"/>
  <c r="CF46" i="8"/>
  <c r="CF23" i="8"/>
  <c r="CF22" i="8"/>
  <c r="CF150" i="8"/>
  <c r="CF142" i="8"/>
  <c r="CF14" i="8"/>
  <c r="CF70" i="8"/>
  <c r="CF102" i="8"/>
  <c r="CF109" i="8"/>
  <c r="CF77" i="8"/>
  <c r="CF5" i="8"/>
  <c r="CF117" i="8"/>
  <c r="CF85" i="8"/>
  <c r="CF37" i="8"/>
  <c r="CF125" i="8"/>
  <c r="CF45" i="8"/>
  <c r="CF53" i="8"/>
  <c r="CF149" i="8"/>
  <c r="CF101" i="8"/>
  <c r="CF141" i="8"/>
  <c r="CF133" i="8"/>
  <c r="CF93" i="8"/>
  <c r="CF29" i="8"/>
  <c r="CF61" i="8"/>
  <c r="CF69" i="8"/>
  <c r="CF13" i="8"/>
  <c r="CF21" i="8"/>
  <c r="CF3" i="8"/>
  <c r="BS140" i="8"/>
  <c r="BS148" i="8"/>
  <c r="BS124" i="8"/>
  <c r="BS132" i="8"/>
  <c r="BS76" i="8"/>
  <c r="BS116" i="8"/>
  <c r="BS108" i="8"/>
  <c r="BS100" i="8"/>
  <c r="BS44" i="8"/>
  <c r="BS84" i="8"/>
  <c r="BS68" i="8"/>
  <c r="BS60" i="8"/>
  <c r="BS20" i="8"/>
  <c r="BS28" i="8"/>
  <c r="BS12" i="8"/>
  <c r="BS92" i="8"/>
  <c r="BS4" i="8"/>
  <c r="BS36" i="8"/>
  <c r="BS52" i="8"/>
  <c r="BS59" i="8"/>
  <c r="BS139" i="8"/>
  <c r="BS67" i="8"/>
  <c r="BS147" i="8"/>
  <c r="BS99" i="8"/>
  <c r="BS83" i="8"/>
  <c r="BS107" i="8"/>
  <c r="BS115" i="8"/>
  <c r="BS75" i="8"/>
  <c r="BS11" i="8"/>
  <c r="BS131" i="8"/>
  <c r="BS19" i="8"/>
  <c r="BS123" i="8"/>
  <c r="BS27" i="8"/>
  <c r="BS35" i="8"/>
  <c r="BS91" i="8"/>
  <c r="BS43" i="8"/>
  <c r="BS51" i="8"/>
  <c r="BS122" i="8"/>
  <c r="BS138" i="8"/>
  <c r="BS130" i="8"/>
  <c r="BS90" i="8"/>
  <c r="BS58" i="8"/>
  <c r="BS42" i="8"/>
  <c r="BS50" i="8"/>
  <c r="BS98" i="8"/>
  <c r="BS26" i="8"/>
  <c r="BS146" i="8"/>
  <c r="BS106" i="8"/>
  <c r="BS74" i="8"/>
  <c r="BS82" i="8"/>
  <c r="BS114" i="8"/>
  <c r="BS66" i="8"/>
  <c r="BS10" i="8"/>
  <c r="BS34" i="8"/>
  <c r="BS129" i="8"/>
  <c r="BS97" i="8"/>
  <c r="BS105" i="8"/>
  <c r="BS153" i="8"/>
  <c r="BS113" i="8"/>
  <c r="BS121" i="8"/>
  <c r="BS145" i="8"/>
  <c r="BS18" i="8"/>
  <c r="BS65" i="8"/>
  <c r="BS57" i="8"/>
  <c r="BS33" i="8"/>
  <c r="BS137" i="8"/>
  <c r="BS89" i="8"/>
  <c r="BS73" i="8"/>
  <c r="BS41" i="8"/>
  <c r="BS81" i="8"/>
  <c r="BS49" i="8"/>
  <c r="BS25" i="8"/>
  <c r="BS17" i="8"/>
  <c r="BS9" i="8"/>
  <c r="BS136" i="8"/>
  <c r="BS88" i="8"/>
  <c r="BS8" i="8"/>
  <c r="BS144" i="8"/>
  <c r="BS96" i="8"/>
  <c r="BS64" i="8"/>
  <c r="BS16" i="8"/>
  <c r="BS152" i="8"/>
  <c r="BS80" i="8"/>
  <c r="BS32" i="8"/>
  <c r="BS24" i="8"/>
  <c r="BS104" i="8"/>
  <c r="BS56" i="8"/>
  <c r="BS40" i="8"/>
  <c r="BS112" i="8"/>
  <c r="BS120" i="8"/>
  <c r="BS72" i="8"/>
  <c r="BS48" i="8"/>
  <c r="BS103" i="8"/>
  <c r="BS95" i="8"/>
  <c r="BS87" i="8"/>
  <c r="BS119" i="8"/>
  <c r="BS127" i="8"/>
  <c r="BS47" i="8"/>
  <c r="BS128" i="8"/>
  <c r="BS135" i="8"/>
  <c r="BS143" i="8"/>
  <c r="BS71" i="8"/>
  <c r="BS111" i="8"/>
  <c r="BS15" i="8"/>
  <c r="BS151" i="8"/>
  <c r="BS23" i="8"/>
  <c r="BS39" i="8"/>
  <c r="BS31" i="8"/>
  <c r="BS7" i="8"/>
  <c r="BS126" i="8"/>
  <c r="BS134" i="8"/>
  <c r="BS79" i="8"/>
  <c r="BS63" i="8"/>
  <c r="BS118" i="8"/>
  <c r="BS70" i="8"/>
  <c r="BS6" i="8"/>
  <c r="BS142" i="8"/>
  <c r="BS78" i="8"/>
  <c r="BS30" i="8"/>
  <c r="BS150" i="8"/>
  <c r="BS86" i="8"/>
  <c r="BS38" i="8"/>
  <c r="BS94" i="8"/>
  <c r="BS46" i="8"/>
  <c r="BS22" i="8"/>
  <c r="BS54" i="8"/>
  <c r="BS102" i="8"/>
  <c r="BS62" i="8"/>
  <c r="BS14" i="8"/>
  <c r="BS110" i="8"/>
  <c r="BS55" i="8"/>
  <c r="BS117" i="8"/>
  <c r="BS93" i="8"/>
  <c r="BS69" i="8"/>
  <c r="BS37" i="8"/>
  <c r="BS109" i="8"/>
  <c r="BS125" i="8"/>
  <c r="BS77" i="8"/>
  <c r="BS45" i="8"/>
  <c r="BS85" i="8"/>
  <c r="BS53" i="8"/>
  <c r="BS133" i="8"/>
  <c r="BS21" i="8"/>
  <c r="BS13" i="8"/>
  <c r="BS141" i="8"/>
  <c r="BS149" i="8"/>
  <c r="BS29" i="8"/>
  <c r="BS101" i="8"/>
  <c r="BS61" i="8"/>
  <c r="BS5" i="8"/>
  <c r="BS3" i="8"/>
  <c r="AT124" i="8"/>
  <c r="AT132" i="8"/>
  <c r="AT140" i="8"/>
  <c r="AT148" i="8"/>
  <c r="AT92" i="8"/>
  <c r="AT76" i="8"/>
  <c r="AT116" i="8"/>
  <c r="AT108" i="8"/>
  <c r="AT84" i="8"/>
  <c r="AT100" i="8"/>
  <c r="AT60" i="8"/>
  <c r="AT52" i="8"/>
  <c r="AT68" i="8"/>
  <c r="AT12" i="8"/>
  <c r="AT28" i="8"/>
  <c r="AT36" i="8"/>
  <c r="AT44" i="8"/>
  <c r="AT20" i="8"/>
  <c r="AT139" i="8"/>
  <c r="AT131" i="8"/>
  <c r="AT4" i="8"/>
  <c r="AT147" i="8"/>
  <c r="AT123" i="8"/>
  <c r="AT99" i="8"/>
  <c r="AT83" i="8"/>
  <c r="AT91" i="8"/>
  <c r="AT67" i="8"/>
  <c r="AT59" i="8"/>
  <c r="AT11" i="8"/>
  <c r="AT107" i="8"/>
  <c r="AT35" i="8"/>
  <c r="AT75" i="8"/>
  <c r="AT43" i="8"/>
  <c r="AT27" i="8"/>
  <c r="AT115" i="8"/>
  <c r="AT51" i="8"/>
  <c r="AT146" i="8"/>
  <c r="AT19" i="8"/>
  <c r="AT138" i="8"/>
  <c r="AT122" i="8"/>
  <c r="AT26" i="8"/>
  <c r="AT34" i="8"/>
  <c r="AT42" i="8"/>
  <c r="AT90" i="8"/>
  <c r="AT50" i="8"/>
  <c r="AT130" i="8"/>
  <c r="AT58" i="8"/>
  <c r="AT106" i="8"/>
  <c r="AT74" i="8"/>
  <c r="AT82" i="8"/>
  <c r="AT98" i="8"/>
  <c r="AT18" i="8"/>
  <c r="AT66" i="8"/>
  <c r="AT10" i="8"/>
  <c r="AT145" i="8"/>
  <c r="AT97" i="8"/>
  <c r="AT129" i="8"/>
  <c r="AT105" i="8"/>
  <c r="AT114" i="8"/>
  <c r="AT113" i="8"/>
  <c r="AT9" i="8"/>
  <c r="AT153" i="8"/>
  <c r="AT17" i="8"/>
  <c r="AT137" i="8"/>
  <c r="AT121" i="8"/>
  <c r="AT65" i="8"/>
  <c r="AT57" i="8"/>
  <c r="AT33" i="8"/>
  <c r="AT89" i="8"/>
  <c r="AT73" i="8"/>
  <c r="AT41" i="8"/>
  <c r="AT81" i="8"/>
  <c r="AT49" i="8"/>
  <c r="AT25" i="8"/>
  <c r="AT136" i="8"/>
  <c r="AT128" i="8"/>
  <c r="AT8" i="8"/>
  <c r="AT88" i="8"/>
  <c r="AT96" i="8"/>
  <c r="AT64" i="8"/>
  <c r="AT16" i="8"/>
  <c r="AT104" i="8"/>
  <c r="AT72" i="8"/>
  <c r="AT112" i="8"/>
  <c r="AT152" i="8"/>
  <c r="AT120" i="8"/>
  <c r="AT56" i="8"/>
  <c r="AT40" i="8"/>
  <c r="AT48" i="8"/>
  <c r="AT143" i="8"/>
  <c r="AT32" i="8"/>
  <c r="AT71" i="8"/>
  <c r="AT24" i="8"/>
  <c r="AT103" i="8"/>
  <c r="AT87" i="8"/>
  <c r="AT111" i="8"/>
  <c r="AT63" i="8"/>
  <c r="AT47" i="8"/>
  <c r="AT151" i="8"/>
  <c r="AT119" i="8"/>
  <c r="AT127" i="8"/>
  <c r="AT150" i="8"/>
  <c r="AT15" i="8"/>
  <c r="AT80" i="8"/>
  <c r="AT135" i="8"/>
  <c r="AT79" i="8"/>
  <c r="AT31" i="8"/>
  <c r="AT23" i="8"/>
  <c r="AT144" i="8"/>
  <c r="AT39" i="8"/>
  <c r="AT7" i="8"/>
  <c r="AT102" i="8"/>
  <c r="AT70" i="8"/>
  <c r="AT110" i="8"/>
  <c r="AT78" i="8"/>
  <c r="AT14" i="8"/>
  <c r="AT134" i="8"/>
  <c r="AT118" i="8"/>
  <c r="AT86" i="8"/>
  <c r="AT22" i="8"/>
  <c r="AT6" i="8"/>
  <c r="AT30" i="8"/>
  <c r="AT95" i="8"/>
  <c r="AT55" i="8"/>
  <c r="AT94" i="8"/>
  <c r="AT38" i="8"/>
  <c r="AT126" i="8"/>
  <c r="AT46" i="8"/>
  <c r="AT62" i="8"/>
  <c r="AT54" i="8"/>
  <c r="AT142" i="8"/>
  <c r="AT101" i="8"/>
  <c r="AT61" i="8"/>
  <c r="AT109" i="8"/>
  <c r="AT29" i="8"/>
  <c r="AT5" i="8"/>
  <c r="AT13" i="8"/>
  <c r="AT117" i="8"/>
  <c r="AT69" i="8"/>
  <c r="AT37" i="8"/>
  <c r="AT125" i="8"/>
  <c r="AT77" i="8"/>
  <c r="AT45" i="8"/>
  <c r="AT149" i="8"/>
  <c r="AT85" i="8"/>
  <c r="AT53" i="8"/>
  <c r="AT141" i="8"/>
  <c r="AT133" i="8"/>
  <c r="AT93" i="8"/>
  <c r="AT21" i="8"/>
  <c r="AT3" i="8"/>
  <c r="Q148" i="8"/>
  <c r="Q116" i="8"/>
  <c r="Q140" i="8"/>
  <c r="Q132" i="8"/>
  <c r="Q92" i="8"/>
  <c r="Q76" i="8"/>
  <c r="Q84" i="8"/>
  <c r="Q108" i="8"/>
  <c r="Q36" i="8"/>
  <c r="Q60" i="8"/>
  <c r="Q68" i="8"/>
  <c r="Q20" i="8"/>
  <c r="Q52" i="8"/>
  <c r="Q44" i="8"/>
  <c r="Q28" i="8"/>
  <c r="Q12" i="8"/>
  <c r="Q124" i="8"/>
  <c r="Q4" i="8"/>
  <c r="Q100" i="8"/>
  <c r="Q147" i="8"/>
  <c r="Q131" i="8"/>
  <c r="Q139" i="8"/>
  <c r="Q99" i="8"/>
  <c r="Q107" i="8"/>
  <c r="Q75" i="8"/>
  <c r="Q115" i="8"/>
  <c r="Q83" i="8"/>
  <c r="Q123" i="8"/>
  <c r="Q91" i="8"/>
  <c r="Q67" i="8"/>
  <c r="Q11" i="8"/>
  <c r="Q59" i="8"/>
  <c r="Q35" i="8"/>
  <c r="Q27" i="8"/>
  <c r="Q43" i="8"/>
  <c r="Q51" i="8"/>
  <c r="Q19" i="8"/>
  <c r="Q138" i="8"/>
  <c r="Q130" i="8"/>
  <c r="Q146" i="8"/>
  <c r="Q50" i="8"/>
  <c r="Q98" i="8"/>
  <c r="Q26" i="8"/>
  <c r="Q106" i="8"/>
  <c r="Q114" i="8"/>
  <c r="Q90" i="8"/>
  <c r="Q66" i="8"/>
  <c r="Q82" i="8"/>
  <c r="Q58" i="8"/>
  <c r="Q34" i="8"/>
  <c r="Q122" i="8"/>
  <c r="Q10" i="8"/>
  <c r="Q74" i="8"/>
  <c r="Q153" i="8"/>
  <c r="Q18" i="8"/>
  <c r="Q42" i="8"/>
  <c r="Q105" i="8"/>
  <c r="Q113" i="8"/>
  <c r="Q121" i="8"/>
  <c r="Q97" i="8"/>
  <c r="Q89" i="8"/>
  <c r="Q65" i="8"/>
  <c r="Q57" i="8"/>
  <c r="Q33" i="8"/>
  <c r="Q73" i="8"/>
  <c r="Q41" i="8"/>
  <c r="Q81" i="8"/>
  <c r="Q49" i="8"/>
  <c r="Q25" i="8"/>
  <c r="Q9" i="8"/>
  <c r="Q129" i="8"/>
  <c r="Q137" i="8"/>
  <c r="Q145" i="8"/>
  <c r="Q17" i="8"/>
  <c r="Q64" i="8"/>
  <c r="Q72" i="8"/>
  <c r="Q8" i="8"/>
  <c r="Q96" i="8"/>
  <c r="Q104" i="8"/>
  <c r="Q24" i="8"/>
  <c r="Q112" i="8"/>
  <c r="Q32" i="8"/>
  <c r="Q144" i="8"/>
  <c r="Q120" i="8"/>
  <c r="Q128" i="8"/>
  <c r="Q48" i="8"/>
  <c r="Q127" i="8"/>
  <c r="Q103" i="8"/>
  <c r="Q111" i="8"/>
  <c r="Q79" i="8"/>
  <c r="Q80" i="8"/>
  <c r="Q56" i="8"/>
  <c r="Q55" i="8"/>
  <c r="Q40" i="8"/>
  <c r="Q135" i="8"/>
  <c r="Q95" i="8"/>
  <c r="Q88" i="8"/>
  <c r="Q143" i="8"/>
  <c r="Q136" i="8"/>
  <c r="Q16" i="8"/>
  <c r="Q151" i="8"/>
  <c r="Q152" i="8"/>
  <c r="Q15" i="8"/>
  <c r="Q87" i="8"/>
  <c r="Q63" i="8"/>
  <c r="Q39" i="8"/>
  <c r="Q31" i="8"/>
  <c r="Q7" i="8"/>
  <c r="Q119" i="8"/>
  <c r="Q47" i="8"/>
  <c r="Q23" i="8"/>
  <c r="Q134" i="8"/>
  <c r="Q71" i="8"/>
  <c r="Q150" i="8"/>
  <c r="Q126" i="8"/>
  <c r="Q78" i="8"/>
  <c r="Q30" i="8"/>
  <c r="Q142" i="8"/>
  <c r="Q86" i="8"/>
  <c r="Q38" i="8"/>
  <c r="Q54" i="8"/>
  <c r="Q46" i="8"/>
  <c r="Q22" i="8"/>
  <c r="Q102" i="8"/>
  <c r="Q94" i="8"/>
  <c r="Q110" i="8"/>
  <c r="Q62" i="8"/>
  <c r="Q14" i="8"/>
  <c r="Q6" i="8"/>
  <c r="Q118" i="8"/>
  <c r="Q70" i="8"/>
  <c r="Q109" i="8"/>
  <c r="Q77" i="8"/>
  <c r="Q45" i="8"/>
  <c r="Q117" i="8"/>
  <c r="Q85" i="8"/>
  <c r="Q53" i="8"/>
  <c r="Q125" i="8"/>
  <c r="Q29" i="8"/>
  <c r="Q21" i="8"/>
  <c r="Q37" i="8"/>
  <c r="Q133" i="8"/>
  <c r="Q61" i="8"/>
  <c r="Q13" i="8"/>
  <c r="Q141" i="8"/>
  <c r="Q149" i="8"/>
  <c r="Q101" i="8"/>
  <c r="Q69" i="8"/>
  <c r="Q5" i="8"/>
  <c r="Q93" i="8"/>
  <c r="Q3" i="8"/>
  <c r="AS124" i="8"/>
  <c r="AS148" i="8"/>
  <c r="AS132" i="8"/>
  <c r="AS140" i="8"/>
  <c r="AS100" i="8"/>
  <c r="AS108" i="8"/>
  <c r="AS92" i="8"/>
  <c r="AS76" i="8"/>
  <c r="AS84" i="8"/>
  <c r="AS60" i="8"/>
  <c r="AS52" i="8"/>
  <c r="AS116" i="8"/>
  <c r="AS68" i="8"/>
  <c r="AS36" i="8"/>
  <c r="AS12" i="8"/>
  <c r="AS20" i="8"/>
  <c r="AS4" i="8"/>
  <c r="AS28" i="8"/>
  <c r="AS44" i="8"/>
  <c r="AS147" i="8"/>
  <c r="AS91" i="8"/>
  <c r="AS67" i="8"/>
  <c r="AS139" i="8"/>
  <c r="AS75" i="8"/>
  <c r="AS99" i="8"/>
  <c r="AS83" i="8"/>
  <c r="AS131" i="8"/>
  <c r="AS107" i="8"/>
  <c r="AS115" i="8"/>
  <c r="AS123" i="8"/>
  <c r="AS35" i="8"/>
  <c r="AS59" i="8"/>
  <c r="AS43" i="8"/>
  <c r="AS51" i="8"/>
  <c r="AS27" i="8"/>
  <c r="AS19" i="8"/>
  <c r="AS11" i="8"/>
  <c r="AS138" i="8"/>
  <c r="AS146" i="8"/>
  <c r="AS122" i="8"/>
  <c r="AS90" i="8"/>
  <c r="AS50" i="8"/>
  <c r="AS58" i="8"/>
  <c r="AS98" i="8"/>
  <c r="AS66" i="8"/>
  <c r="AS106" i="8"/>
  <c r="AS74" i="8"/>
  <c r="AS114" i="8"/>
  <c r="AS82" i="8"/>
  <c r="AS18" i="8"/>
  <c r="AS130" i="8"/>
  <c r="AS34" i="8"/>
  <c r="AS10" i="8"/>
  <c r="AS42" i="8"/>
  <c r="AS105" i="8"/>
  <c r="AS26" i="8"/>
  <c r="AS153" i="8"/>
  <c r="AS113" i="8"/>
  <c r="AS121" i="8"/>
  <c r="AS97" i="8"/>
  <c r="AS137" i="8"/>
  <c r="AS89" i="8"/>
  <c r="AS129" i="8"/>
  <c r="AS145" i="8"/>
  <c r="AS65" i="8"/>
  <c r="AS33" i="8"/>
  <c r="AS73" i="8"/>
  <c r="AS57" i="8"/>
  <c r="AS41" i="8"/>
  <c r="AS25" i="8"/>
  <c r="AS81" i="8"/>
  <c r="AS49" i="8"/>
  <c r="AS9" i="8"/>
  <c r="AS17" i="8"/>
  <c r="AS96" i="8"/>
  <c r="AS64" i="8"/>
  <c r="AS16" i="8"/>
  <c r="AS104" i="8"/>
  <c r="AS72" i="8"/>
  <c r="AS152" i="8"/>
  <c r="AS112" i="8"/>
  <c r="AS128" i="8"/>
  <c r="AS120" i="8"/>
  <c r="AS56" i="8"/>
  <c r="AS40" i="8"/>
  <c r="AS144" i="8"/>
  <c r="AS48" i="8"/>
  <c r="AS136" i="8"/>
  <c r="AS8" i="8"/>
  <c r="AS80" i="8"/>
  <c r="AS103" i="8"/>
  <c r="AS87" i="8"/>
  <c r="AS111" i="8"/>
  <c r="AS47" i="8"/>
  <c r="AS32" i="8"/>
  <c r="AS88" i="8"/>
  <c r="AS127" i="8"/>
  <c r="AS95" i="8"/>
  <c r="AS63" i="8"/>
  <c r="AS24" i="8"/>
  <c r="AS135" i="8"/>
  <c r="AS143" i="8"/>
  <c r="AS151" i="8"/>
  <c r="AS71" i="8"/>
  <c r="AS79" i="8"/>
  <c r="AS31" i="8"/>
  <c r="AS7" i="8"/>
  <c r="AS119" i="8"/>
  <c r="AS39" i="8"/>
  <c r="AS118" i="8"/>
  <c r="AS134" i="8"/>
  <c r="AS55" i="8"/>
  <c r="AS23" i="8"/>
  <c r="AS142" i="8"/>
  <c r="AS30" i="8"/>
  <c r="AS94" i="8"/>
  <c r="AS38" i="8"/>
  <c r="AS15" i="8"/>
  <c r="AS46" i="8"/>
  <c r="AS54" i="8"/>
  <c r="AS126" i="8"/>
  <c r="AS62" i="8"/>
  <c r="AS150" i="8"/>
  <c r="AS102" i="8"/>
  <c r="AS70" i="8"/>
  <c r="AS110" i="8"/>
  <c r="AS78" i="8"/>
  <c r="AS14" i="8"/>
  <c r="AS22" i="8"/>
  <c r="AS6" i="8"/>
  <c r="AS86" i="8"/>
  <c r="AS125" i="8"/>
  <c r="AS77" i="8"/>
  <c r="AS45" i="8"/>
  <c r="AS29" i="8"/>
  <c r="AS37" i="8"/>
  <c r="AS85" i="8"/>
  <c r="AS61" i="8"/>
  <c r="AS53" i="8"/>
  <c r="AS117" i="8"/>
  <c r="AS141" i="8"/>
  <c r="AS133" i="8"/>
  <c r="AS93" i="8"/>
  <c r="AS13" i="8"/>
  <c r="AS69" i="8"/>
  <c r="AS21" i="8"/>
  <c r="AS149" i="8"/>
  <c r="AS101" i="8"/>
  <c r="AS109" i="8"/>
  <c r="AS5" i="8"/>
  <c r="AS3" i="8"/>
  <c r="BO132" i="8"/>
  <c r="BO140" i="8"/>
  <c r="BO100" i="8"/>
  <c r="BO108" i="8"/>
  <c r="BO116" i="8"/>
  <c r="BO124" i="8"/>
  <c r="BO92" i="8"/>
  <c r="BO148" i="8"/>
  <c r="BO84" i="8"/>
  <c r="BO60" i="8"/>
  <c r="BO36" i="8"/>
  <c r="BO44" i="8"/>
  <c r="BO68" i="8"/>
  <c r="BO52" i="8"/>
  <c r="BO20" i="8"/>
  <c r="BO4" i="8"/>
  <c r="BO76" i="8"/>
  <c r="BO28" i="8"/>
  <c r="BO12" i="8"/>
  <c r="BO115" i="8"/>
  <c r="BO83" i="8"/>
  <c r="BO59" i="8"/>
  <c r="BO139" i="8"/>
  <c r="BO123" i="8"/>
  <c r="BO147" i="8"/>
  <c r="BO43" i="8"/>
  <c r="BO99" i="8"/>
  <c r="BO51" i="8"/>
  <c r="BO131" i="8"/>
  <c r="BO67" i="8"/>
  <c r="BO19" i="8"/>
  <c r="BO75" i="8"/>
  <c r="BO27" i="8"/>
  <c r="BO107" i="8"/>
  <c r="BO11" i="8"/>
  <c r="BO91" i="8"/>
  <c r="BO35" i="8"/>
  <c r="BO146" i="8"/>
  <c r="BO98" i="8"/>
  <c r="BO90" i="8"/>
  <c r="BO66" i="8"/>
  <c r="BO106" i="8"/>
  <c r="BO74" i="8"/>
  <c r="BO122" i="8"/>
  <c r="BO82" i="8"/>
  <c r="BO58" i="8"/>
  <c r="BO34" i="8"/>
  <c r="BO138" i="8"/>
  <c r="BO130" i="8"/>
  <c r="BO42" i="8"/>
  <c r="BO26" i="8"/>
  <c r="BO50" i="8"/>
  <c r="BO114" i="8"/>
  <c r="BO18" i="8"/>
  <c r="BO121" i="8"/>
  <c r="BO153" i="8"/>
  <c r="BO10" i="8"/>
  <c r="BO137" i="8"/>
  <c r="BO145" i="8"/>
  <c r="BO129" i="8"/>
  <c r="BO89" i="8"/>
  <c r="BO41" i="8"/>
  <c r="BO49" i="8"/>
  <c r="BO113" i="8"/>
  <c r="BO105" i="8"/>
  <c r="BO57" i="8"/>
  <c r="BO65" i="8"/>
  <c r="BO17" i="8"/>
  <c r="BO97" i="8"/>
  <c r="BO73" i="8"/>
  <c r="BO25" i="8"/>
  <c r="BO33" i="8"/>
  <c r="BO112" i="8"/>
  <c r="BO80" i="8"/>
  <c r="BO32" i="8"/>
  <c r="BO144" i="8"/>
  <c r="BO128" i="8"/>
  <c r="BO120" i="8"/>
  <c r="BO88" i="8"/>
  <c r="BO40" i="8"/>
  <c r="BO152" i="8"/>
  <c r="BO136" i="8"/>
  <c r="BO81" i="8"/>
  <c r="BO96" i="8"/>
  <c r="BO9" i="8"/>
  <c r="BO64" i="8"/>
  <c r="BO56" i="8"/>
  <c r="BO24" i="8"/>
  <c r="BO16" i="8"/>
  <c r="BO135" i="8"/>
  <c r="BO95" i="8"/>
  <c r="BO72" i="8"/>
  <c r="BO48" i="8"/>
  <c r="BO127" i="8"/>
  <c r="BO103" i="8"/>
  <c r="BO71" i="8"/>
  <c r="BO111" i="8"/>
  <c r="BO119" i="8"/>
  <c r="BO87" i="8"/>
  <c r="BO126" i="8"/>
  <c r="BO8" i="8"/>
  <c r="BO134" i="8"/>
  <c r="BO47" i="8"/>
  <c r="BO23" i="8"/>
  <c r="BO63" i="8"/>
  <c r="BO55" i="8"/>
  <c r="BO39" i="8"/>
  <c r="BO150" i="8"/>
  <c r="BO15" i="8"/>
  <c r="BO143" i="8"/>
  <c r="BO22" i="8"/>
  <c r="BO104" i="8"/>
  <c r="BO94" i="8"/>
  <c r="BO14" i="8"/>
  <c r="BO79" i="8"/>
  <c r="BO102" i="8"/>
  <c r="BO70" i="8"/>
  <c r="BO6" i="8"/>
  <c r="BO7" i="8"/>
  <c r="BO142" i="8"/>
  <c r="BO110" i="8"/>
  <c r="BO78" i="8"/>
  <c r="BO62" i="8"/>
  <c r="BO30" i="8"/>
  <c r="BO86" i="8"/>
  <c r="BO38" i="8"/>
  <c r="BO31" i="8"/>
  <c r="BO54" i="8"/>
  <c r="BO46" i="8"/>
  <c r="BO118" i="8"/>
  <c r="BO151" i="8"/>
  <c r="BO141" i="8"/>
  <c r="BO133" i="8"/>
  <c r="BO93" i="8"/>
  <c r="BO61" i="8"/>
  <c r="BO29" i="8"/>
  <c r="BO13" i="8"/>
  <c r="BO53" i="8"/>
  <c r="BO149" i="8"/>
  <c r="BO101" i="8"/>
  <c r="BO69" i="8"/>
  <c r="BO21" i="8"/>
  <c r="BO109" i="8"/>
  <c r="BO77" i="8"/>
  <c r="BO5" i="8"/>
  <c r="BO117" i="8"/>
  <c r="BO85" i="8"/>
  <c r="BO37" i="8"/>
  <c r="BO125" i="8"/>
  <c r="BO45" i="8"/>
  <c r="BO3" i="8"/>
  <c r="AM39" i="12"/>
  <c r="AM150" i="12"/>
  <c r="AM143" i="12"/>
  <c r="AM142" i="12"/>
  <c r="AM118" i="12"/>
  <c r="AM134" i="12"/>
  <c r="AM126" i="12"/>
  <c r="AM110" i="12"/>
  <c r="AM70" i="12"/>
  <c r="AM86" i="12"/>
  <c r="AM78" i="12"/>
  <c r="AM54" i="12"/>
  <c r="AM94" i="12"/>
  <c r="AM38" i="12"/>
  <c r="AM62" i="12"/>
  <c r="AM14" i="12"/>
  <c r="AM102" i="12"/>
  <c r="AM46" i="12"/>
  <c r="AM30" i="12"/>
  <c r="AM6" i="12"/>
  <c r="AM22" i="12"/>
  <c r="AM133" i="12"/>
  <c r="AM141" i="12"/>
  <c r="AM149" i="12"/>
  <c r="AM109" i="12"/>
  <c r="AM93" i="12"/>
  <c r="AM125" i="12"/>
  <c r="AM85" i="12"/>
  <c r="AM101" i="12"/>
  <c r="AM37" i="12"/>
  <c r="AM61" i="12"/>
  <c r="AM45" i="12"/>
  <c r="AM69" i="12"/>
  <c r="AM5" i="12"/>
  <c r="AM77" i="12"/>
  <c r="AM29" i="12"/>
  <c r="AM21" i="12"/>
  <c r="AM117" i="12"/>
  <c r="AM13" i="12"/>
  <c r="AM108" i="12"/>
  <c r="AM116" i="12"/>
  <c r="AM132" i="12"/>
  <c r="AM124" i="12"/>
  <c r="AM148" i="12"/>
  <c r="AM140" i="12"/>
  <c r="AM53" i="12"/>
  <c r="AM100" i="12"/>
  <c r="AM92" i="12"/>
  <c r="AM36" i="12"/>
  <c r="AM4" i="12"/>
  <c r="AM44" i="12"/>
  <c r="AM84" i="12"/>
  <c r="AM28" i="12"/>
  <c r="AM12" i="12"/>
  <c r="AM60" i="12"/>
  <c r="AM52" i="12"/>
  <c r="AM20" i="12"/>
  <c r="AM76" i="12"/>
  <c r="AM68" i="12"/>
  <c r="AM131" i="12"/>
  <c r="AM91" i="12"/>
  <c r="AM139" i="12"/>
  <c r="AM115" i="12"/>
  <c r="AM99" i="12"/>
  <c r="AM123" i="12"/>
  <c r="AM107" i="12"/>
  <c r="AM83" i="12"/>
  <c r="AM59" i="12"/>
  <c r="AM19" i="12"/>
  <c r="AM67" i="12"/>
  <c r="AM51" i="12"/>
  <c r="AM35" i="12"/>
  <c r="AM75" i="12"/>
  <c r="AM11" i="12"/>
  <c r="AM147" i="12"/>
  <c r="AM138" i="12"/>
  <c r="AM114" i="12"/>
  <c r="AM42" i="12"/>
  <c r="AM27" i="12"/>
  <c r="AM43" i="12"/>
  <c r="AM146" i="12"/>
  <c r="AM130" i="12"/>
  <c r="AM122" i="12"/>
  <c r="AM74" i="12"/>
  <c r="AM82" i="12"/>
  <c r="AM58" i="12"/>
  <c r="AM106" i="12"/>
  <c r="AM90" i="12"/>
  <c r="AM66" i="12"/>
  <c r="AM50" i="12"/>
  <c r="AM18" i="12"/>
  <c r="AM10" i="12"/>
  <c r="AM145" i="12"/>
  <c r="AM26" i="12"/>
  <c r="AM105" i="12"/>
  <c r="AM34" i="12"/>
  <c r="AM121" i="12"/>
  <c r="AM153" i="12"/>
  <c r="AM137" i="12"/>
  <c r="AM97" i="12"/>
  <c r="AM33" i="12"/>
  <c r="AM57" i="12"/>
  <c r="AM41" i="12"/>
  <c r="AM9" i="12"/>
  <c r="AM129" i="12"/>
  <c r="AM65" i="12"/>
  <c r="AM17" i="12"/>
  <c r="AM98" i="12"/>
  <c r="AM73" i="12"/>
  <c r="AM81" i="12"/>
  <c r="AM89" i="12"/>
  <c r="AM49" i="12"/>
  <c r="AM56" i="12"/>
  <c r="AM48" i="12"/>
  <c r="AM24" i="12"/>
  <c r="AM8" i="12"/>
  <c r="AM152" i="12"/>
  <c r="AM80" i="12"/>
  <c r="AM64" i="12"/>
  <c r="AM32" i="12"/>
  <c r="AM16" i="12"/>
  <c r="AM120" i="12"/>
  <c r="AM88" i="12"/>
  <c r="AM25" i="12"/>
  <c r="AM128" i="12"/>
  <c r="AM136" i="12"/>
  <c r="AM72" i="12"/>
  <c r="AM40" i="12"/>
  <c r="AM151" i="12"/>
  <c r="AM135" i="12"/>
  <c r="AM119" i="12"/>
  <c r="AM112" i="12"/>
  <c r="AM96" i="12"/>
  <c r="AM104" i="12"/>
  <c r="AM113" i="12"/>
  <c r="AM144" i="12"/>
  <c r="AM127" i="12"/>
  <c r="AM111" i="12"/>
  <c r="AM79" i="12"/>
  <c r="AM103" i="12"/>
  <c r="AM31" i="12"/>
  <c r="AM87" i="12"/>
  <c r="AM95" i="12"/>
  <c r="AM71" i="12"/>
  <c r="AM47" i="12"/>
  <c r="AM15" i="12"/>
  <c r="AM23" i="12"/>
  <c r="AM63" i="12"/>
  <c r="AM7" i="12"/>
  <c r="AM55" i="12"/>
  <c r="AM3" i="12"/>
  <c r="X39" i="12"/>
  <c r="X143" i="12"/>
  <c r="X142" i="12"/>
  <c r="X150" i="12"/>
  <c r="X134" i="12"/>
  <c r="X118" i="12"/>
  <c r="X102" i="12"/>
  <c r="X94" i="12"/>
  <c r="X126" i="12"/>
  <c r="X110" i="12"/>
  <c r="X78" i="12"/>
  <c r="X54" i="12"/>
  <c r="X70" i="12"/>
  <c r="X46" i="12"/>
  <c r="X30" i="12"/>
  <c r="X62" i="12"/>
  <c r="X6" i="12"/>
  <c r="X86" i="12"/>
  <c r="X22" i="12"/>
  <c r="X14" i="12"/>
  <c r="X38" i="12"/>
  <c r="X133" i="12"/>
  <c r="X141" i="12"/>
  <c r="X149" i="12"/>
  <c r="X109" i="12"/>
  <c r="X93" i="12"/>
  <c r="X117" i="12"/>
  <c r="X53" i="12"/>
  <c r="X101" i="12"/>
  <c r="X77" i="12"/>
  <c r="X61" i="12"/>
  <c r="X125" i="12"/>
  <c r="X69" i="12"/>
  <c r="X5" i="12"/>
  <c r="X21" i="12"/>
  <c r="X13" i="12"/>
  <c r="X45" i="12"/>
  <c r="X85" i="12"/>
  <c r="X140" i="12"/>
  <c r="X108" i="12"/>
  <c r="X29" i="12"/>
  <c r="X148" i="12"/>
  <c r="X124" i="12"/>
  <c r="X37" i="12"/>
  <c r="X116" i="12"/>
  <c r="X132" i="12"/>
  <c r="X92" i="12"/>
  <c r="X4" i="12"/>
  <c r="X100" i="12"/>
  <c r="X44" i="12"/>
  <c r="X20" i="12"/>
  <c r="X76" i="12"/>
  <c r="X68" i="12"/>
  <c r="X84" i="12"/>
  <c r="X60" i="12"/>
  <c r="X131" i="12"/>
  <c r="X107" i="12"/>
  <c r="X91" i="12"/>
  <c r="X139" i="12"/>
  <c r="X115" i="12"/>
  <c r="X99" i="12"/>
  <c r="X28" i="12"/>
  <c r="X123" i="12"/>
  <c r="X83" i="12"/>
  <c r="X67" i="12"/>
  <c r="X36" i="12"/>
  <c r="X52" i="12"/>
  <c r="X11" i="12"/>
  <c r="X12" i="12"/>
  <c r="X75" i="12"/>
  <c r="X19" i="12"/>
  <c r="X59" i="12"/>
  <c r="X35" i="12"/>
  <c r="X27" i="12"/>
  <c r="X51" i="12"/>
  <c r="X138" i="12"/>
  <c r="X114" i="12"/>
  <c r="X90" i="12"/>
  <c r="X42" i="12"/>
  <c r="X146" i="12"/>
  <c r="X147" i="12"/>
  <c r="X130" i="12"/>
  <c r="X122" i="12"/>
  <c r="X106" i="12"/>
  <c r="X74" i="12"/>
  <c r="X82" i="12"/>
  <c r="X58" i="12"/>
  <c r="X66" i="12"/>
  <c r="X50" i="12"/>
  <c r="X34" i="12"/>
  <c r="X10" i="12"/>
  <c r="X145" i="12"/>
  <c r="X105" i="12"/>
  <c r="X43" i="12"/>
  <c r="X98" i="12"/>
  <c r="X26" i="12"/>
  <c r="X18" i="12"/>
  <c r="X129" i="12"/>
  <c r="X121" i="12"/>
  <c r="X97" i="12"/>
  <c r="X49" i="12"/>
  <c r="X33" i="12"/>
  <c r="X89" i="12"/>
  <c r="X57" i="12"/>
  <c r="X9" i="12"/>
  <c r="X65" i="12"/>
  <c r="X17" i="12"/>
  <c r="X81" i="12"/>
  <c r="X153" i="12"/>
  <c r="X137" i="12"/>
  <c r="X152" i="12"/>
  <c r="X136" i="12"/>
  <c r="X120" i="12"/>
  <c r="X72" i="12"/>
  <c r="X56" i="12"/>
  <c r="X48" i="12"/>
  <c r="X24" i="12"/>
  <c r="X8" i="12"/>
  <c r="X80" i="12"/>
  <c r="X64" i="12"/>
  <c r="X32" i="12"/>
  <c r="X16" i="12"/>
  <c r="X88" i="12"/>
  <c r="X73" i="12"/>
  <c r="X128" i="12"/>
  <c r="X104" i="12"/>
  <c r="X151" i="12"/>
  <c r="X135" i="12"/>
  <c r="X119" i="12"/>
  <c r="X41" i="12"/>
  <c r="X25" i="12"/>
  <c r="X127" i="12"/>
  <c r="X79" i="12"/>
  <c r="X63" i="12"/>
  <c r="X144" i="12"/>
  <c r="X87" i="12"/>
  <c r="X95" i="12"/>
  <c r="X111" i="12"/>
  <c r="X103" i="12"/>
  <c r="X55" i="12"/>
  <c r="X31" i="12"/>
  <c r="X113" i="12"/>
  <c r="X112" i="12"/>
  <c r="X40" i="12"/>
  <c r="X96" i="12"/>
  <c r="X23" i="12"/>
  <c r="X71" i="12"/>
  <c r="X15" i="12"/>
  <c r="X47" i="12"/>
  <c r="X7" i="12"/>
  <c r="X3" i="12"/>
  <c r="EG150" i="12"/>
  <c r="EG143" i="12"/>
  <c r="EG134" i="12"/>
  <c r="EG126" i="12"/>
  <c r="EG142" i="12"/>
  <c r="EG39" i="12"/>
  <c r="EG118" i="12"/>
  <c r="EG110" i="12"/>
  <c r="EG102" i="12"/>
  <c r="EG94" i="12"/>
  <c r="EG86" i="12"/>
  <c r="EG70" i="12"/>
  <c r="EG62" i="12"/>
  <c r="EG54" i="12"/>
  <c r="EG22" i="12"/>
  <c r="EG78" i="12"/>
  <c r="EG46" i="12"/>
  <c r="EG30" i="12"/>
  <c r="EG14" i="12"/>
  <c r="EG38" i="12"/>
  <c r="EG6" i="12"/>
  <c r="EG141" i="12"/>
  <c r="EG117" i="12"/>
  <c r="EG101" i="12"/>
  <c r="EG133" i="12"/>
  <c r="EG125" i="12"/>
  <c r="EG77" i="12"/>
  <c r="EG109" i="12"/>
  <c r="EG93" i="12"/>
  <c r="EG85" i="12"/>
  <c r="EG45" i="12"/>
  <c r="EG29" i="12"/>
  <c r="EG53" i="12"/>
  <c r="EG61" i="12"/>
  <c r="EG149" i="12"/>
  <c r="EG37" i="12"/>
  <c r="EG69" i="12"/>
  <c r="EG21" i="12"/>
  <c r="EG13" i="12"/>
  <c r="EG5" i="12"/>
  <c r="EG116" i="12"/>
  <c r="EG140" i="12"/>
  <c r="EG108" i="12"/>
  <c r="EG148" i="12"/>
  <c r="EG100" i="12"/>
  <c r="EG124" i="12"/>
  <c r="EG132" i="12"/>
  <c r="EG84" i="12"/>
  <c r="EG68" i="12"/>
  <c r="EG20" i="12"/>
  <c r="EG52" i="12"/>
  <c r="EG4" i="12"/>
  <c r="EG92" i="12"/>
  <c r="EG28" i="12"/>
  <c r="EG60" i="12"/>
  <c r="EG76" i="12"/>
  <c r="EG36" i="12"/>
  <c r="EG12" i="12"/>
  <c r="EG44" i="12"/>
  <c r="EG107" i="12"/>
  <c r="EG91" i="12"/>
  <c r="EG115" i="12"/>
  <c r="EG99" i="12"/>
  <c r="EG123" i="12"/>
  <c r="EG75" i="12"/>
  <c r="EG59" i="12"/>
  <c r="EG83" i="12"/>
  <c r="EG67" i="12"/>
  <c r="EG11" i="12"/>
  <c r="EG19" i="12"/>
  <c r="EG139" i="12"/>
  <c r="EG131" i="12"/>
  <c r="EG35" i="12"/>
  <c r="EG51" i="12"/>
  <c r="EG27" i="12"/>
  <c r="EG43" i="12"/>
  <c r="EG130" i="12"/>
  <c r="EG138" i="12"/>
  <c r="EG147" i="12"/>
  <c r="EG146" i="12"/>
  <c r="EG106" i="12"/>
  <c r="EG98" i="12"/>
  <c r="EG50" i="12"/>
  <c r="EG122" i="12"/>
  <c r="EG90" i="12"/>
  <c r="EG74" i="12"/>
  <c r="EG82" i="12"/>
  <c r="EG58" i="12"/>
  <c r="EG105" i="12"/>
  <c r="EG129" i="12"/>
  <c r="EG18" i="12"/>
  <c r="EG42" i="12"/>
  <c r="EG153" i="12"/>
  <c r="EG137" i="12"/>
  <c r="EG114" i="12"/>
  <c r="EG34" i="12"/>
  <c r="EG10" i="12"/>
  <c r="EG145" i="12"/>
  <c r="EG26" i="12"/>
  <c r="EG66" i="12"/>
  <c r="EG113" i="12"/>
  <c r="EG41" i="12"/>
  <c r="EG25" i="12"/>
  <c r="EG17" i="12"/>
  <c r="EG97" i="12"/>
  <c r="EG49" i="12"/>
  <c r="EG33" i="12"/>
  <c r="EG73" i="12"/>
  <c r="EG57" i="12"/>
  <c r="EG81" i="12"/>
  <c r="EG65" i="12"/>
  <c r="EG89" i="12"/>
  <c r="EG121" i="12"/>
  <c r="EG144" i="12"/>
  <c r="EG96" i="12"/>
  <c r="EG40" i="12"/>
  <c r="EG32" i="12"/>
  <c r="EG9" i="12"/>
  <c r="EG104" i="12"/>
  <c r="EG56" i="12"/>
  <c r="EG48" i="12"/>
  <c r="EG8" i="12"/>
  <c r="EG80" i="12"/>
  <c r="EG64" i="12"/>
  <c r="EG152" i="12"/>
  <c r="EG120" i="12"/>
  <c r="EG88" i="12"/>
  <c r="EG72" i="12"/>
  <c r="EG128" i="12"/>
  <c r="EG136" i="12"/>
  <c r="EG135" i="12"/>
  <c r="EG16" i="12"/>
  <c r="EG151" i="12"/>
  <c r="EG112" i="12"/>
  <c r="EG24" i="12"/>
  <c r="EG103" i="12"/>
  <c r="EG111" i="12"/>
  <c r="EG87" i="12"/>
  <c r="EG127" i="12"/>
  <c r="EG79" i="12"/>
  <c r="EG119" i="12"/>
  <c r="EG71" i="12"/>
  <c r="EG47" i="12"/>
  <c r="EG63" i="12"/>
  <c r="EG95" i="12"/>
  <c r="EG15" i="12"/>
  <c r="EG55" i="12"/>
  <c r="EG31" i="12"/>
  <c r="EG23" i="12"/>
  <c r="EG7" i="12"/>
  <c r="EG3" i="12"/>
  <c r="EI150" i="12"/>
  <c r="EI39" i="12"/>
  <c r="EI142" i="12"/>
  <c r="EI134" i="12"/>
  <c r="EI126" i="12"/>
  <c r="EI118" i="12"/>
  <c r="EI94" i="12"/>
  <c r="EI143" i="12"/>
  <c r="EI102" i="12"/>
  <c r="EI70" i="12"/>
  <c r="EI86" i="12"/>
  <c r="EI46" i="12"/>
  <c r="EI30" i="12"/>
  <c r="EI78" i="12"/>
  <c r="EI110" i="12"/>
  <c r="EI22" i="12"/>
  <c r="EI6" i="12"/>
  <c r="EI14" i="12"/>
  <c r="EI54" i="12"/>
  <c r="EI62" i="12"/>
  <c r="EI38" i="12"/>
  <c r="EI149" i="12"/>
  <c r="EI117" i="12"/>
  <c r="EI101" i="12"/>
  <c r="EI77" i="12"/>
  <c r="EI93" i="12"/>
  <c r="EI141" i="12"/>
  <c r="EI133" i="12"/>
  <c r="EI61" i="12"/>
  <c r="EI125" i="12"/>
  <c r="EI45" i="12"/>
  <c r="EI21" i="12"/>
  <c r="EI13" i="12"/>
  <c r="EI109" i="12"/>
  <c r="EI37" i="12"/>
  <c r="EI29" i="12"/>
  <c r="EI5" i="12"/>
  <c r="EI85" i="12"/>
  <c r="EI53" i="12"/>
  <c r="EI69" i="12"/>
  <c r="EI148" i="12"/>
  <c r="EI124" i="12"/>
  <c r="EI132" i="12"/>
  <c r="EI116" i="12"/>
  <c r="EI44" i="12"/>
  <c r="EI12" i="12"/>
  <c r="EI92" i="12"/>
  <c r="EI76" i="12"/>
  <c r="EI52" i="12"/>
  <c r="EI28" i="12"/>
  <c r="EI140" i="12"/>
  <c r="EI108" i="12"/>
  <c r="EI100" i="12"/>
  <c r="EI84" i="12"/>
  <c r="EI60" i="12"/>
  <c r="EI36" i="12"/>
  <c r="EI68" i="12"/>
  <c r="EI20" i="12"/>
  <c r="EI4" i="12"/>
  <c r="EI107" i="12"/>
  <c r="EI91" i="12"/>
  <c r="EI99" i="12"/>
  <c r="EI123" i="12"/>
  <c r="EI131" i="12"/>
  <c r="EI115" i="12"/>
  <c r="EI75" i="12"/>
  <c r="EI27" i="12"/>
  <c r="EI139" i="12"/>
  <c r="EI59" i="12"/>
  <c r="EI51" i="12"/>
  <c r="EI83" i="12"/>
  <c r="EI35" i="12"/>
  <c r="EI67" i="12"/>
  <c r="EI19" i="12"/>
  <c r="EI11" i="12"/>
  <c r="EI114" i="12"/>
  <c r="EI106" i="12"/>
  <c r="EI90" i="12"/>
  <c r="EI98" i="12"/>
  <c r="EI58" i="12"/>
  <c r="EI50" i="12"/>
  <c r="EI43" i="12"/>
  <c r="EI82" i="12"/>
  <c r="EI147" i="12"/>
  <c r="EI130" i="12"/>
  <c r="EI113" i="12"/>
  <c r="EI153" i="12"/>
  <c r="EI137" i="12"/>
  <c r="EI146" i="12"/>
  <c r="EI74" i="12"/>
  <c r="EI34" i="12"/>
  <c r="EI42" i="12"/>
  <c r="EI26" i="12"/>
  <c r="EI10" i="12"/>
  <c r="EI138" i="12"/>
  <c r="EI18" i="12"/>
  <c r="EI122" i="12"/>
  <c r="EI66" i="12"/>
  <c r="EI129" i="12"/>
  <c r="EI145" i="12"/>
  <c r="EI73" i="12"/>
  <c r="EI57" i="12"/>
  <c r="EI9" i="12"/>
  <c r="EI81" i="12"/>
  <c r="EI65" i="12"/>
  <c r="EI89" i="12"/>
  <c r="EI97" i="12"/>
  <c r="EI105" i="12"/>
  <c r="EI41" i="12"/>
  <c r="EI25" i="12"/>
  <c r="EI64" i="12"/>
  <c r="EI136" i="12"/>
  <c r="EI16" i="12"/>
  <c r="EI152" i="12"/>
  <c r="EI72" i="12"/>
  <c r="EI49" i="12"/>
  <c r="EI33" i="12"/>
  <c r="EI112" i="12"/>
  <c r="EI104" i="12"/>
  <c r="EI40" i="12"/>
  <c r="EI48" i="12"/>
  <c r="EI24" i="12"/>
  <c r="EI144" i="12"/>
  <c r="EI96" i="12"/>
  <c r="EI80" i="12"/>
  <c r="EI56" i="12"/>
  <c r="EI32" i="12"/>
  <c r="EI8" i="12"/>
  <c r="EI151" i="12"/>
  <c r="EI120" i="12"/>
  <c r="EI88" i="12"/>
  <c r="EI111" i="12"/>
  <c r="EI95" i="12"/>
  <c r="EI121" i="12"/>
  <c r="EI128" i="12"/>
  <c r="EI17" i="12"/>
  <c r="EI135" i="12"/>
  <c r="EI87" i="12"/>
  <c r="EI71" i="12"/>
  <c r="EI127" i="12"/>
  <c r="EI119" i="12"/>
  <c r="EI63" i="12"/>
  <c r="EI47" i="12"/>
  <c r="EI103" i="12"/>
  <c r="EI79" i="12"/>
  <c r="EI15" i="12"/>
  <c r="EI55" i="12"/>
  <c r="EI31" i="12"/>
  <c r="EI7" i="12"/>
  <c r="EI23" i="12"/>
  <c r="EI3" i="12"/>
  <c r="CP39" i="12"/>
  <c r="CP134" i="12"/>
  <c r="CP150" i="12"/>
  <c r="CP94" i="12"/>
  <c r="CP143" i="12"/>
  <c r="CP142" i="12"/>
  <c r="CP118" i="12"/>
  <c r="CP78" i="12"/>
  <c r="CP86" i="12"/>
  <c r="CP126" i="12"/>
  <c r="CP110" i="12"/>
  <c r="CP54" i="12"/>
  <c r="CP102" i="12"/>
  <c r="CP62" i="12"/>
  <c r="CP14" i="12"/>
  <c r="CP46" i="12"/>
  <c r="CP30" i="12"/>
  <c r="CP70" i="12"/>
  <c r="CP38" i="12"/>
  <c r="CP22" i="12"/>
  <c r="CP6" i="12"/>
  <c r="CP141" i="12"/>
  <c r="CP149" i="12"/>
  <c r="CP125" i="12"/>
  <c r="CP61" i="12"/>
  <c r="CP85" i="12"/>
  <c r="CP69" i="12"/>
  <c r="CP133" i="12"/>
  <c r="CP101" i="12"/>
  <c r="CP77" i="12"/>
  <c r="CP109" i="12"/>
  <c r="CP93" i="12"/>
  <c r="CP53" i="12"/>
  <c r="CP37" i="12"/>
  <c r="CP29" i="12"/>
  <c r="CP13" i="12"/>
  <c r="CP5" i="12"/>
  <c r="CP21" i="12"/>
  <c r="CP117" i="12"/>
  <c r="CP45" i="12"/>
  <c r="CP148" i="12"/>
  <c r="CP124" i="12"/>
  <c r="CP132" i="12"/>
  <c r="CP108" i="12"/>
  <c r="CP116" i="12"/>
  <c r="CP100" i="12"/>
  <c r="CP140" i="12"/>
  <c r="CP44" i="12"/>
  <c r="CP12" i="12"/>
  <c r="CP92" i="12"/>
  <c r="CP76" i="12"/>
  <c r="CP60" i="12"/>
  <c r="CP52" i="12"/>
  <c r="CP28" i="12"/>
  <c r="CP4" i="12"/>
  <c r="CP84" i="12"/>
  <c r="CP68" i="12"/>
  <c r="CP20" i="12"/>
  <c r="CP36" i="12"/>
  <c r="CP131" i="12"/>
  <c r="CP123" i="12"/>
  <c r="CP107" i="12"/>
  <c r="CP75" i="12"/>
  <c r="CP83" i="12"/>
  <c r="CP91" i="12"/>
  <c r="CP115" i="12"/>
  <c r="CP99" i="12"/>
  <c r="CP35" i="12"/>
  <c r="CP51" i="12"/>
  <c r="CP27" i="12"/>
  <c r="CP67" i="12"/>
  <c r="CP11" i="12"/>
  <c r="CP43" i="12"/>
  <c r="CP59" i="12"/>
  <c r="CP19" i="12"/>
  <c r="CP122" i="12"/>
  <c r="CP106" i="12"/>
  <c r="CP98" i="12"/>
  <c r="CP90" i="12"/>
  <c r="CP82" i="12"/>
  <c r="CP58" i="12"/>
  <c r="CP147" i="12"/>
  <c r="CP130" i="12"/>
  <c r="CP74" i="12"/>
  <c r="CP139" i="12"/>
  <c r="CP66" i="12"/>
  <c r="CP145" i="12"/>
  <c r="CP26" i="12"/>
  <c r="CP138" i="12"/>
  <c r="CP34" i="12"/>
  <c r="CP113" i="12"/>
  <c r="CP50" i="12"/>
  <c r="CP18" i="12"/>
  <c r="CP121" i="12"/>
  <c r="CP146" i="12"/>
  <c r="CP114" i="12"/>
  <c r="CP42" i="12"/>
  <c r="CP129" i="12"/>
  <c r="CP73" i="12"/>
  <c r="CP81" i="12"/>
  <c r="CP10" i="12"/>
  <c r="CP105" i="12"/>
  <c r="CP89" i="12"/>
  <c r="CP153" i="12"/>
  <c r="CP137" i="12"/>
  <c r="CP97" i="12"/>
  <c r="CP57" i="12"/>
  <c r="CP41" i="12"/>
  <c r="CP25" i="12"/>
  <c r="CP9" i="12"/>
  <c r="CP136" i="12"/>
  <c r="CP128" i="12"/>
  <c r="CP49" i="12"/>
  <c r="CP33" i="12"/>
  <c r="CP17" i="12"/>
  <c r="CP152" i="12"/>
  <c r="CP120" i="12"/>
  <c r="CP65" i="12"/>
  <c r="CP104" i="12"/>
  <c r="CP8" i="12"/>
  <c r="CP112" i="12"/>
  <c r="CP96" i="12"/>
  <c r="CP40" i="12"/>
  <c r="CP56" i="12"/>
  <c r="CP48" i="12"/>
  <c r="CP24" i="12"/>
  <c r="CP16" i="12"/>
  <c r="CP119" i="12"/>
  <c r="CP64" i="12"/>
  <c r="CP127" i="12"/>
  <c r="CP111" i="12"/>
  <c r="CP79" i="12"/>
  <c r="CP144" i="12"/>
  <c r="CP80" i="12"/>
  <c r="CP32" i="12"/>
  <c r="CP72" i="12"/>
  <c r="CP151" i="12"/>
  <c r="CP135" i="12"/>
  <c r="CP88" i="12"/>
  <c r="CP95" i="12"/>
  <c r="CP71" i="12"/>
  <c r="CP63" i="12"/>
  <c r="CP103" i="12"/>
  <c r="CP87" i="12"/>
  <c r="CP47" i="12"/>
  <c r="CP7" i="12"/>
  <c r="CP15" i="12"/>
  <c r="CP55" i="12"/>
  <c r="CP31" i="12"/>
  <c r="CP23" i="12"/>
  <c r="CP3" i="12"/>
  <c r="DV148" i="8"/>
  <c r="DV140" i="8"/>
  <c r="DV108" i="8"/>
  <c r="DV116" i="8"/>
  <c r="DV124" i="8"/>
  <c r="DV68" i="8"/>
  <c r="DV132" i="8"/>
  <c r="DV100" i="8"/>
  <c r="DV84" i="8"/>
  <c r="DV36" i="8"/>
  <c r="DV92" i="8"/>
  <c r="DV44" i="8"/>
  <c r="DV60" i="8"/>
  <c r="DV52" i="8"/>
  <c r="DV76" i="8"/>
  <c r="DV4" i="8"/>
  <c r="DV20" i="8"/>
  <c r="DV28" i="8"/>
  <c r="DV147" i="8"/>
  <c r="DV12" i="8"/>
  <c r="DV139" i="8"/>
  <c r="DV107" i="8"/>
  <c r="DV115" i="8"/>
  <c r="DV123" i="8"/>
  <c r="DV91" i="8"/>
  <c r="DV51" i="8"/>
  <c r="DV131" i="8"/>
  <c r="DV67" i="8"/>
  <c r="DV59" i="8"/>
  <c r="DV19" i="8"/>
  <c r="DV83" i="8"/>
  <c r="DV75" i="8"/>
  <c r="DV11" i="8"/>
  <c r="DV99" i="8"/>
  <c r="DV35" i="8"/>
  <c r="DV146" i="8"/>
  <c r="DV43" i="8"/>
  <c r="DV27" i="8"/>
  <c r="DV106" i="8"/>
  <c r="DV74" i="8"/>
  <c r="DV122" i="8"/>
  <c r="DV114" i="8"/>
  <c r="DV82" i="8"/>
  <c r="DV18" i="8"/>
  <c r="DV26" i="8"/>
  <c r="DV138" i="8"/>
  <c r="DV130" i="8"/>
  <c r="DV34" i="8"/>
  <c r="DV42" i="8"/>
  <c r="DV58" i="8"/>
  <c r="DV90" i="8"/>
  <c r="DV98" i="8"/>
  <c r="DV50" i="8"/>
  <c r="DV153" i="8"/>
  <c r="DV137" i="8"/>
  <c r="DV66" i="8"/>
  <c r="DV145" i="8"/>
  <c r="DV129" i="8"/>
  <c r="DV81" i="8"/>
  <c r="DV49" i="8"/>
  <c r="DV121" i="8"/>
  <c r="DV113" i="8"/>
  <c r="DV105" i="8"/>
  <c r="DV10" i="8"/>
  <c r="DV25" i="8"/>
  <c r="DV89" i="8"/>
  <c r="DV97" i="8"/>
  <c r="DV65" i="8"/>
  <c r="DV57" i="8"/>
  <c r="DV33" i="8"/>
  <c r="DV17" i="8"/>
  <c r="DV152" i="8"/>
  <c r="DV120" i="8"/>
  <c r="DV56" i="8"/>
  <c r="DV40" i="8"/>
  <c r="DV144" i="8"/>
  <c r="DV48" i="8"/>
  <c r="DV41" i="8"/>
  <c r="DV136" i="8"/>
  <c r="DV8" i="8"/>
  <c r="DV128" i="8"/>
  <c r="DV88" i="8"/>
  <c r="DV24" i="8"/>
  <c r="DV9" i="8"/>
  <c r="DV96" i="8"/>
  <c r="DV73" i="8"/>
  <c r="DV104" i="8"/>
  <c r="DV72" i="8"/>
  <c r="DV151" i="8"/>
  <c r="DV127" i="8"/>
  <c r="DV95" i="8"/>
  <c r="DV135" i="8"/>
  <c r="DV80" i="8"/>
  <c r="DV71" i="8"/>
  <c r="DV112" i="8"/>
  <c r="DV64" i="8"/>
  <c r="DV79" i="8"/>
  <c r="DV55" i="8"/>
  <c r="DV32" i="8"/>
  <c r="DV103" i="8"/>
  <c r="DV16" i="8"/>
  <c r="DV111" i="8"/>
  <c r="DV63" i="8"/>
  <c r="DV119" i="8"/>
  <c r="DV134" i="8"/>
  <c r="DV47" i="8"/>
  <c r="DV142" i="8"/>
  <c r="DV87" i="8"/>
  <c r="DV15" i="8"/>
  <c r="DV31" i="8"/>
  <c r="DV23" i="8"/>
  <c r="DV39" i="8"/>
  <c r="DV54" i="8"/>
  <c r="DV102" i="8"/>
  <c r="DV70" i="8"/>
  <c r="DV126" i="8"/>
  <c r="DV110" i="8"/>
  <c r="DV78" i="8"/>
  <c r="DV62" i="8"/>
  <c r="DV14" i="8"/>
  <c r="DV150" i="8"/>
  <c r="DV118" i="8"/>
  <c r="DV86" i="8"/>
  <c r="DV22" i="8"/>
  <c r="DV6" i="8"/>
  <c r="DV143" i="8"/>
  <c r="DV30" i="8"/>
  <c r="DV94" i="8"/>
  <c r="DV38" i="8"/>
  <c r="DV46" i="8"/>
  <c r="DV7" i="8"/>
  <c r="DV13" i="8"/>
  <c r="DV101" i="8"/>
  <c r="DV61" i="8"/>
  <c r="DV21" i="8"/>
  <c r="DV109" i="8"/>
  <c r="DV29" i="8"/>
  <c r="DV5" i="8"/>
  <c r="DV117" i="8"/>
  <c r="DV69" i="8"/>
  <c r="DV37" i="8"/>
  <c r="DV125" i="8"/>
  <c r="DV93" i="8"/>
  <c r="DV77" i="8"/>
  <c r="DV45" i="8"/>
  <c r="DV149" i="8"/>
  <c r="DV85" i="8"/>
  <c r="DV53" i="8"/>
  <c r="DV141" i="8"/>
  <c r="DV133" i="8"/>
  <c r="DV3" i="8"/>
  <c r="CS140" i="8"/>
  <c r="CS116" i="8"/>
  <c r="CS124" i="8"/>
  <c r="CS132" i="8"/>
  <c r="CS148" i="8"/>
  <c r="CS92" i="8"/>
  <c r="CS108" i="8"/>
  <c r="CS84" i="8"/>
  <c r="CS100" i="8"/>
  <c r="CS44" i="8"/>
  <c r="CS76" i="8"/>
  <c r="CS52" i="8"/>
  <c r="CS60" i="8"/>
  <c r="CS68" i="8"/>
  <c r="CS20" i="8"/>
  <c r="CS12" i="8"/>
  <c r="CS36" i="8"/>
  <c r="CS4" i="8"/>
  <c r="CS28" i="8"/>
  <c r="CS147" i="8"/>
  <c r="CS123" i="8"/>
  <c r="CS139" i="8"/>
  <c r="CS131" i="8"/>
  <c r="CS99" i="8"/>
  <c r="CS107" i="8"/>
  <c r="CS75" i="8"/>
  <c r="CS67" i="8"/>
  <c r="CS83" i="8"/>
  <c r="CS59" i="8"/>
  <c r="CS27" i="8"/>
  <c r="CS11" i="8"/>
  <c r="CS91" i="8"/>
  <c r="CS115" i="8"/>
  <c r="CS35" i="8"/>
  <c r="CS19" i="8"/>
  <c r="CS43" i="8"/>
  <c r="CS138" i="8"/>
  <c r="CS130" i="8"/>
  <c r="CS51" i="8"/>
  <c r="CS82" i="8"/>
  <c r="CS58" i="8"/>
  <c r="CS34" i="8"/>
  <c r="CS42" i="8"/>
  <c r="CS50" i="8"/>
  <c r="CS146" i="8"/>
  <c r="CS98" i="8"/>
  <c r="CS26" i="8"/>
  <c r="CS114" i="8"/>
  <c r="CS90" i="8"/>
  <c r="CS66" i="8"/>
  <c r="CS74" i="8"/>
  <c r="CS18" i="8"/>
  <c r="CS122" i="8"/>
  <c r="CS106" i="8"/>
  <c r="CS10" i="8"/>
  <c r="CS137" i="8"/>
  <c r="CS145" i="8"/>
  <c r="CS97" i="8"/>
  <c r="CS153" i="8"/>
  <c r="CS105" i="8"/>
  <c r="CS17" i="8"/>
  <c r="CS89" i="8"/>
  <c r="CS65" i="8"/>
  <c r="CS57" i="8"/>
  <c r="CS33" i="8"/>
  <c r="CS129" i="8"/>
  <c r="CS121" i="8"/>
  <c r="CS113" i="8"/>
  <c r="CS73" i="8"/>
  <c r="CS41" i="8"/>
  <c r="CS81" i="8"/>
  <c r="CS49" i="8"/>
  <c r="CS25" i="8"/>
  <c r="CS9" i="8"/>
  <c r="CS48" i="8"/>
  <c r="CS152" i="8"/>
  <c r="CS136" i="8"/>
  <c r="CS88" i="8"/>
  <c r="CS56" i="8"/>
  <c r="CS72" i="8"/>
  <c r="CS8" i="8"/>
  <c r="CS96" i="8"/>
  <c r="CS80" i="8"/>
  <c r="CS16" i="8"/>
  <c r="CS104" i="8"/>
  <c r="CS112" i="8"/>
  <c r="CS32" i="8"/>
  <c r="CS64" i="8"/>
  <c r="CS40" i="8"/>
  <c r="CS151" i="8"/>
  <c r="CS24" i="8"/>
  <c r="CS111" i="8"/>
  <c r="CS79" i="8"/>
  <c r="CS144" i="8"/>
  <c r="CS128" i="8"/>
  <c r="CS119" i="8"/>
  <c r="CS87" i="8"/>
  <c r="CS39" i="8"/>
  <c r="CS120" i="8"/>
  <c r="CS135" i="8"/>
  <c r="CS103" i="8"/>
  <c r="CS71" i="8"/>
  <c r="CS55" i="8"/>
  <c r="CS47" i="8"/>
  <c r="CS23" i="8"/>
  <c r="CS15" i="8"/>
  <c r="CS143" i="8"/>
  <c r="CS63" i="8"/>
  <c r="CS31" i="8"/>
  <c r="CS7" i="8"/>
  <c r="CS126" i="8"/>
  <c r="CS127" i="8"/>
  <c r="CS95" i="8"/>
  <c r="CS110" i="8"/>
  <c r="CS62" i="8"/>
  <c r="CS14" i="8"/>
  <c r="CS150" i="8"/>
  <c r="CS118" i="8"/>
  <c r="CS70" i="8"/>
  <c r="CS6" i="8"/>
  <c r="CS134" i="8"/>
  <c r="CS78" i="8"/>
  <c r="CS30" i="8"/>
  <c r="CS86" i="8"/>
  <c r="CS38" i="8"/>
  <c r="CS54" i="8"/>
  <c r="CS46" i="8"/>
  <c r="CS22" i="8"/>
  <c r="CS94" i="8"/>
  <c r="CS102" i="8"/>
  <c r="CS142" i="8"/>
  <c r="CS5" i="8"/>
  <c r="CS101" i="8"/>
  <c r="CS93" i="8"/>
  <c r="CS69" i="8"/>
  <c r="CS61" i="8"/>
  <c r="CS37" i="8"/>
  <c r="CS109" i="8"/>
  <c r="CS77" i="8"/>
  <c r="CS45" i="8"/>
  <c r="CS29" i="8"/>
  <c r="CS149" i="8"/>
  <c r="CS117" i="8"/>
  <c r="CS85" i="8"/>
  <c r="CS53" i="8"/>
  <c r="CS21" i="8"/>
  <c r="CS125" i="8"/>
  <c r="CS133" i="8"/>
  <c r="CS141" i="8"/>
  <c r="CS13" i="8"/>
  <c r="CS3" i="8"/>
  <c r="DU148" i="8"/>
  <c r="DU116" i="8"/>
  <c r="DU132" i="8"/>
  <c r="DU140" i="8"/>
  <c r="DU84" i="8"/>
  <c r="DU124" i="8"/>
  <c r="DU108" i="8"/>
  <c r="DU36" i="8"/>
  <c r="DU28" i="8"/>
  <c r="DU20" i="8"/>
  <c r="DU100" i="8"/>
  <c r="DU92" i="8"/>
  <c r="DU76" i="8"/>
  <c r="DU68" i="8"/>
  <c r="DU52" i="8"/>
  <c r="DU44" i="8"/>
  <c r="DU12" i="8"/>
  <c r="DU4" i="8"/>
  <c r="DU60" i="8"/>
  <c r="DU123" i="8"/>
  <c r="DU147" i="8"/>
  <c r="DU139" i="8"/>
  <c r="DU91" i="8"/>
  <c r="DU131" i="8"/>
  <c r="DU99" i="8"/>
  <c r="DU107" i="8"/>
  <c r="DU75" i="8"/>
  <c r="DU11" i="8"/>
  <c r="DU83" i="8"/>
  <c r="DU67" i="8"/>
  <c r="DU59" i="8"/>
  <c r="DU115" i="8"/>
  <c r="DU35" i="8"/>
  <c r="DU43" i="8"/>
  <c r="DU51" i="8"/>
  <c r="DU19" i="8"/>
  <c r="DU27" i="8"/>
  <c r="DU138" i="8"/>
  <c r="DU122" i="8"/>
  <c r="DU34" i="8"/>
  <c r="DU146" i="8"/>
  <c r="DU42" i="8"/>
  <c r="DU130" i="8"/>
  <c r="DU90" i="8"/>
  <c r="DU50" i="8"/>
  <c r="DU58" i="8"/>
  <c r="DU98" i="8"/>
  <c r="DU66" i="8"/>
  <c r="DU114" i="8"/>
  <c r="DU82" i="8"/>
  <c r="DU18" i="8"/>
  <c r="DU106" i="8"/>
  <c r="DU26" i="8"/>
  <c r="DU74" i="8"/>
  <c r="DU10" i="8"/>
  <c r="DU145" i="8"/>
  <c r="DU129" i="8"/>
  <c r="DU105" i="8"/>
  <c r="DU153" i="8"/>
  <c r="DU113" i="8"/>
  <c r="DU97" i="8"/>
  <c r="DU121" i="8"/>
  <c r="DU137" i="8"/>
  <c r="DU17" i="8"/>
  <c r="DU25" i="8"/>
  <c r="DU65" i="8"/>
  <c r="DU33" i="8"/>
  <c r="DU89" i="8"/>
  <c r="DU73" i="8"/>
  <c r="DU41" i="8"/>
  <c r="DU81" i="8"/>
  <c r="DU49" i="8"/>
  <c r="DU57" i="8"/>
  <c r="DU136" i="8"/>
  <c r="DU8" i="8"/>
  <c r="DU88" i="8"/>
  <c r="DU24" i="8"/>
  <c r="DU96" i="8"/>
  <c r="DU9" i="8"/>
  <c r="DU152" i="8"/>
  <c r="DU104" i="8"/>
  <c r="DU72" i="8"/>
  <c r="DU112" i="8"/>
  <c r="DU80" i="8"/>
  <c r="DU32" i="8"/>
  <c r="DU128" i="8"/>
  <c r="DU120" i="8"/>
  <c r="DU144" i="8"/>
  <c r="DU48" i="8"/>
  <c r="DU151" i="8"/>
  <c r="DU79" i="8"/>
  <c r="DU55" i="8"/>
  <c r="DU111" i="8"/>
  <c r="DU119" i="8"/>
  <c r="DU64" i="8"/>
  <c r="DU56" i="8"/>
  <c r="DU40" i="8"/>
  <c r="DU127" i="8"/>
  <c r="DU95" i="8"/>
  <c r="DU135" i="8"/>
  <c r="DU15" i="8"/>
  <c r="DU71" i="8"/>
  <c r="DU143" i="8"/>
  <c r="DU87" i="8"/>
  <c r="DU31" i="8"/>
  <c r="DU7" i="8"/>
  <c r="DU47" i="8"/>
  <c r="DU39" i="8"/>
  <c r="DU118" i="8"/>
  <c r="DU16" i="8"/>
  <c r="DU126" i="8"/>
  <c r="DU110" i="8"/>
  <c r="DU78" i="8"/>
  <c r="DU14" i="8"/>
  <c r="DU86" i="8"/>
  <c r="DU22" i="8"/>
  <c r="DU6" i="8"/>
  <c r="DU142" i="8"/>
  <c r="DU30" i="8"/>
  <c r="DU103" i="8"/>
  <c r="DU23" i="8"/>
  <c r="DU150" i="8"/>
  <c r="DU94" i="8"/>
  <c r="DU38" i="8"/>
  <c r="DU46" i="8"/>
  <c r="DU134" i="8"/>
  <c r="DU54" i="8"/>
  <c r="DU62" i="8"/>
  <c r="DU102" i="8"/>
  <c r="DU63" i="8"/>
  <c r="DU70" i="8"/>
  <c r="DU109" i="8"/>
  <c r="DU5" i="8"/>
  <c r="DU117" i="8"/>
  <c r="DU69" i="8"/>
  <c r="DU37" i="8"/>
  <c r="DU21" i="8"/>
  <c r="DU101" i="8"/>
  <c r="DU125" i="8"/>
  <c r="DU77" i="8"/>
  <c r="DU45" i="8"/>
  <c r="DU29" i="8"/>
  <c r="DU149" i="8"/>
  <c r="DU85" i="8"/>
  <c r="DU53" i="8"/>
  <c r="DU141" i="8"/>
  <c r="DU133" i="8"/>
  <c r="DU93" i="8"/>
  <c r="DU13" i="8"/>
  <c r="DU61" i="8"/>
  <c r="DU3" i="8"/>
  <c r="CR148" i="8"/>
  <c r="CR140" i="8"/>
  <c r="CR116" i="8"/>
  <c r="CR124" i="8"/>
  <c r="CR132" i="8"/>
  <c r="CR100" i="8"/>
  <c r="CR84" i="8"/>
  <c r="CR92" i="8"/>
  <c r="CR76" i="8"/>
  <c r="CR68" i="8"/>
  <c r="CR36" i="8"/>
  <c r="CR60" i="8"/>
  <c r="CR44" i="8"/>
  <c r="CR28" i="8"/>
  <c r="CR12" i="8"/>
  <c r="CR108" i="8"/>
  <c r="CR4" i="8"/>
  <c r="CR52" i="8"/>
  <c r="CR20" i="8"/>
  <c r="CR75" i="8"/>
  <c r="CR139" i="8"/>
  <c r="CR131" i="8"/>
  <c r="CR99" i="8"/>
  <c r="CR83" i="8"/>
  <c r="CR107" i="8"/>
  <c r="CR115" i="8"/>
  <c r="CR147" i="8"/>
  <c r="CR123" i="8"/>
  <c r="CR91" i="8"/>
  <c r="CR59" i="8"/>
  <c r="CR19" i="8"/>
  <c r="CR27" i="8"/>
  <c r="CR35" i="8"/>
  <c r="CR67" i="8"/>
  <c r="CR43" i="8"/>
  <c r="CR51" i="8"/>
  <c r="CR11" i="8"/>
  <c r="CR146" i="8"/>
  <c r="CR138" i="8"/>
  <c r="CR98" i="8"/>
  <c r="CR26" i="8"/>
  <c r="CR106" i="8"/>
  <c r="CR130" i="8"/>
  <c r="CR114" i="8"/>
  <c r="CR66" i="8"/>
  <c r="CR74" i="8"/>
  <c r="CR42" i="8"/>
  <c r="CR34" i="8"/>
  <c r="CR10" i="8"/>
  <c r="CR58" i="8"/>
  <c r="CR82" i="8"/>
  <c r="CR50" i="8"/>
  <c r="CR113" i="8"/>
  <c r="CR121" i="8"/>
  <c r="CR129" i="8"/>
  <c r="CR153" i="8"/>
  <c r="CR137" i="8"/>
  <c r="CR90" i="8"/>
  <c r="CR122" i="8"/>
  <c r="CR18" i="8"/>
  <c r="CR145" i="8"/>
  <c r="CR89" i="8"/>
  <c r="CR65" i="8"/>
  <c r="CR57" i="8"/>
  <c r="CR33" i="8"/>
  <c r="CR73" i="8"/>
  <c r="CR41" i="8"/>
  <c r="CR81" i="8"/>
  <c r="CR49" i="8"/>
  <c r="CR97" i="8"/>
  <c r="CR9" i="8"/>
  <c r="CR17" i="8"/>
  <c r="CR25" i="8"/>
  <c r="CR105" i="8"/>
  <c r="CR72" i="8"/>
  <c r="CR144" i="8"/>
  <c r="CR80" i="8"/>
  <c r="CR32" i="8"/>
  <c r="CR104" i="8"/>
  <c r="CR96" i="8"/>
  <c r="CR112" i="8"/>
  <c r="CR48" i="8"/>
  <c r="CR24" i="8"/>
  <c r="CR120" i="8"/>
  <c r="CR152" i="8"/>
  <c r="CR128" i="8"/>
  <c r="CR136" i="8"/>
  <c r="CR88" i="8"/>
  <c r="CR8" i="8"/>
  <c r="CR127" i="8"/>
  <c r="CR111" i="8"/>
  <c r="CR64" i="8"/>
  <c r="CR56" i="8"/>
  <c r="CR40" i="8"/>
  <c r="CR119" i="8"/>
  <c r="CR39" i="8"/>
  <c r="CR16" i="8"/>
  <c r="CR135" i="8"/>
  <c r="CR55" i="8"/>
  <c r="CR143" i="8"/>
  <c r="CR63" i="8"/>
  <c r="CR151" i="8"/>
  <c r="CR79" i="8"/>
  <c r="CR23" i="8"/>
  <c r="CR31" i="8"/>
  <c r="CR7" i="8"/>
  <c r="CR126" i="8"/>
  <c r="CR71" i="8"/>
  <c r="CR134" i="8"/>
  <c r="CR103" i="8"/>
  <c r="CR87" i="8"/>
  <c r="CR150" i="8"/>
  <c r="CR142" i="8"/>
  <c r="CR95" i="8"/>
  <c r="CR94" i="8"/>
  <c r="CR86" i="8"/>
  <c r="CR38" i="8"/>
  <c r="CR54" i="8"/>
  <c r="CR46" i="8"/>
  <c r="CR22" i="8"/>
  <c r="CR47" i="8"/>
  <c r="CR102" i="8"/>
  <c r="CR15" i="8"/>
  <c r="CR110" i="8"/>
  <c r="CR62" i="8"/>
  <c r="CR14" i="8"/>
  <c r="CR118" i="8"/>
  <c r="CR70" i="8"/>
  <c r="CR6" i="8"/>
  <c r="CR30" i="8"/>
  <c r="CR78" i="8"/>
  <c r="CR85" i="8"/>
  <c r="CR53" i="8"/>
  <c r="CR133" i="8"/>
  <c r="CR29" i="8"/>
  <c r="CR21" i="8"/>
  <c r="CR141" i="8"/>
  <c r="CR45" i="8"/>
  <c r="CR13" i="8"/>
  <c r="CR125" i="8"/>
  <c r="CR149" i="8"/>
  <c r="CR101" i="8"/>
  <c r="CR61" i="8"/>
  <c r="CR5" i="8"/>
  <c r="CR109" i="8"/>
  <c r="CR77" i="8"/>
  <c r="CR117" i="8"/>
  <c r="CR93" i="8"/>
  <c r="CR69" i="8"/>
  <c r="CR37" i="8"/>
  <c r="CR3" i="8"/>
  <c r="E148" i="8"/>
  <c r="E124" i="8"/>
  <c r="E132" i="8"/>
  <c r="E140" i="8"/>
  <c r="E108" i="8"/>
  <c r="E92" i="8"/>
  <c r="E100" i="8"/>
  <c r="E76" i="8"/>
  <c r="E84" i="8"/>
  <c r="E116" i="8"/>
  <c r="E60" i="8"/>
  <c r="E52" i="8"/>
  <c r="E68" i="8"/>
  <c r="E28" i="8"/>
  <c r="E12" i="8"/>
  <c r="E20" i="8"/>
  <c r="E36" i="8"/>
  <c r="E4" i="8"/>
  <c r="E147" i="8"/>
  <c r="E44" i="8"/>
  <c r="E131" i="8"/>
  <c r="E123" i="8"/>
  <c r="E91" i="8"/>
  <c r="E99" i="8"/>
  <c r="E83" i="8"/>
  <c r="E115" i="8"/>
  <c r="E75" i="8"/>
  <c r="E11" i="8"/>
  <c r="E35" i="8"/>
  <c r="E107" i="8"/>
  <c r="E43" i="8"/>
  <c r="E139" i="8"/>
  <c r="E51" i="8"/>
  <c r="E67" i="8"/>
  <c r="E27" i="8"/>
  <c r="E146" i="8"/>
  <c r="E59" i="8"/>
  <c r="E138" i="8"/>
  <c r="E26" i="8"/>
  <c r="E34" i="8"/>
  <c r="E42" i="8"/>
  <c r="E130" i="8"/>
  <c r="E122" i="8"/>
  <c r="E90" i="8"/>
  <c r="E50" i="8"/>
  <c r="E58" i="8"/>
  <c r="E19" i="8"/>
  <c r="E106" i="8"/>
  <c r="E74" i="8"/>
  <c r="E114" i="8"/>
  <c r="E82" i="8"/>
  <c r="E98" i="8"/>
  <c r="E18" i="8"/>
  <c r="E66" i="8"/>
  <c r="E10" i="8"/>
  <c r="E145" i="8"/>
  <c r="E129" i="8"/>
  <c r="E105" i="8"/>
  <c r="E153" i="8"/>
  <c r="E113" i="8"/>
  <c r="E57" i="8"/>
  <c r="E9" i="8"/>
  <c r="E17" i="8"/>
  <c r="E137" i="8"/>
  <c r="E121" i="8"/>
  <c r="E97" i="8"/>
  <c r="E65" i="8"/>
  <c r="E33" i="8"/>
  <c r="E89" i="8"/>
  <c r="E73" i="8"/>
  <c r="E41" i="8"/>
  <c r="E81" i="8"/>
  <c r="E49" i="8"/>
  <c r="E136" i="8"/>
  <c r="E88" i="8"/>
  <c r="E96" i="8"/>
  <c r="E64" i="8"/>
  <c r="E16" i="8"/>
  <c r="E104" i="8"/>
  <c r="E72" i="8"/>
  <c r="E8" i="8"/>
  <c r="E25" i="8"/>
  <c r="E112" i="8"/>
  <c r="E152" i="8"/>
  <c r="E128" i="8"/>
  <c r="E120" i="8"/>
  <c r="E56" i="8"/>
  <c r="E40" i="8"/>
  <c r="E32" i="8"/>
  <c r="E143" i="8"/>
  <c r="E151" i="8"/>
  <c r="E71" i="8"/>
  <c r="E24" i="8"/>
  <c r="E103" i="8"/>
  <c r="E87" i="8"/>
  <c r="E144" i="8"/>
  <c r="E111" i="8"/>
  <c r="E47" i="8"/>
  <c r="E119" i="8"/>
  <c r="E80" i="8"/>
  <c r="E127" i="8"/>
  <c r="E95" i="8"/>
  <c r="E150" i="8"/>
  <c r="E63" i="8"/>
  <c r="E15" i="8"/>
  <c r="E55" i="8"/>
  <c r="E31" i="8"/>
  <c r="E7" i="8"/>
  <c r="E135" i="8"/>
  <c r="E39" i="8"/>
  <c r="E118" i="8"/>
  <c r="E102" i="8"/>
  <c r="E70" i="8"/>
  <c r="E126" i="8"/>
  <c r="E110" i="8"/>
  <c r="E78" i="8"/>
  <c r="E14" i="8"/>
  <c r="E86" i="8"/>
  <c r="E22" i="8"/>
  <c r="E6" i="8"/>
  <c r="E48" i="8"/>
  <c r="E142" i="8"/>
  <c r="E30" i="8"/>
  <c r="E94" i="8"/>
  <c r="E38" i="8"/>
  <c r="E46" i="8"/>
  <c r="E79" i="8"/>
  <c r="E134" i="8"/>
  <c r="E54" i="8"/>
  <c r="E23" i="8"/>
  <c r="E62" i="8"/>
  <c r="E149" i="8"/>
  <c r="E101" i="8"/>
  <c r="E109" i="8"/>
  <c r="E5" i="8"/>
  <c r="E117" i="8"/>
  <c r="E69" i="8"/>
  <c r="E37" i="8"/>
  <c r="E125" i="8"/>
  <c r="E77" i="8"/>
  <c r="E45" i="8"/>
  <c r="E29" i="8"/>
  <c r="E85" i="8"/>
  <c r="E53" i="8"/>
  <c r="E61" i="8"/>
  <c r="E141" i="8"/>
  <c r="E133" i="8"/>
  <c r="E93" i="8"/>
  <c r="E13" i="8"/>
  <c r="E21" i="8"/>
  <c r="E3" i="8"/>
  <c r="AY116" i="8"/>
  <c r="AY124" i="8"/>
  <c r="AY92" i="8"/>
  <c r="AY148" i="8"/>
  <c r="AY132" i="8"/>
  <c r="AY108" i="8"/>
  <c r="AY68" i="8"/>
  <c r="AY100" i="8"/>
  <c r="AY76" i="8"/>
  <c r="AY84" i="8"/>
  <c r="AY44" i="8"/>
  <c r="AY52" i="8"/>
  <c r="AY140" i="8"/>
  <c r="AY60" i="8"/>
  <c r="AY36" i="8"/>
  <c r="AY20" i="8"/>
  <c r="AY12" i="8"/>
  <c r="AY28" i="8"/>
  <c r="AY4" i="8"/>
  <c r="AY147" i="8"/>
  <c r="AY139" i="8"/>
  <c r="AY131" i="8"/>
  <c r="AY99" i="8"/>
  <c r="AY91" i="8"/>
  <c r="AY107" i="8"/>
  <c r="AY75" i="8"/>
  <c r="AY123" i="8"/>
  <c r="AY67" i="8"/>
  <c r="AY59" i="8"/>
  <c r="AY19" i="8"/>
  <c r="AY83" i="8"/>
  <c r="AY27" i="8"/>
  <c r="AY11" i="8"/>
  <c r="AY115" i="8"/>
  <c r="AY35" i="8"/>
  <c r="AY43" i="8"/>
  <c r="AY51" i="8"/>
  <c r="AY130" i="8"/>
  <c r="AY138" i="8"/>
  <c r="AY122" i="8"/>
  <c r="AY82" i="8"/>
  <c r="AY58" i="8"/>
  <c r="AY34" i="8"/>
  <c r="AY146" i="8"/>
  <c r="AY42" i="8"/>
  <c r="AY26" i="8"/>
  <c r="AY50" i="8"/>
  <c r="AY114" i="8"/>
  <c r="AY98" i="8"/>
  <c r="AY90" i="8"/>
  <c r="AY66" i="8"/>
  <c r="AY74" i="8"/>
  <c r="AY18" i="8"/>
  <c r="AY10" i="8"/>
  <c r="AY137" i="8"/>
  <c r="AY129" i="8"/>
  <c r="AY106" i="8"/>
  <c r="AY145" i="8"/>
  <c r="AY105" i="8"/>
  <c r="AY121" i="8"/>
  <c r="AY113" i="8"/>
  <c r="AY57" i="8"/>
  <c r="AY153" i="8"/>
  <c r="AY9" i="8"/>
  <c r="AY65" i="8"/>
  <c r="AY17" i="8"/>
  <c r="AY97" i="8"/>
  <c r="AY73" i="8"/>
  <c r="AY81" i="8"/>
  <c r="AY33" i="8"/>
  <c r="AY89" i="8"/>
  <c r="AY41" i="8"/>
  <c r="AY49" i="8"/>
  <c r="AY25" i="8"/>
  <c r="AY96" i="8"/>
  <c r="AY48" i="8"/>
  <c r="AY152" i="8"/>
  <c r="AY136" i="8"/>
  <c r="AY8" i="8"/>
  <c r="AY64" i="8"/>
  <c r="AY24" i="8"/>
  <c r="AY16" i="8"/>
  <c r="AY104" i="8"/>
  <c r="AY112" i="8"/>
  <c r="AY80" i="8"/>
  <c r="AY32" i="8"/>
  <c r="AY144" i="8"/>
  <c r="AY143" i="8"/>
  <c r="AY120" i="8"/>
  <c r="AY128" i="8"/>
  <c r="AY72" i="8"/>
  <c r="AY111" i="8"/>
  <c r="AY79" i="8"/>
  <c r="AY63" i="8"/>
  <c r="AY55" i="8"/>
  <c r="AY56" i="8"/>
  <c r="AY40" i="8"/>
  <c r="AY119" i="8"/>
  <c r="AY87" i="8"/>
  <c r="AY39" i="8"/>
  <c r="AY88" i="8"/>
  <c r="AY151" i="8"/>
  <c r="AY47" i="8"/>
  <c r="AY23" i="8"/>
  <c r="AY142" i="8"/>
  <c r="AY103" i="8"/>
  <c r="AY150" i="8"/>
  <c r="AY135" i="8"/>
  <c r="AY95" i="8"/>
  <c r="AY71" i="8"/>
  <c r="AY15" i="8"/>
  <c r="AY31" i="8"/>
  <c r="AY7" i="8"/>
  <c r="AY127" i="8"/>
  <c r="AY14" i="8"/>
  <c r="AY102" i="8"/>
  <c r="AY70" i="8"/>
  <c r="AY6" i="8"/>
  <c r="AY126" i="8"/>
  <c r="AY110" i="8"/>
  <c r="AY78" i="8"/>
  <c r="AY30" i="8"/>
  <c r="AY86" i="8"/>
  <c r="AY38" i="8"/>
  <c r="AY62" i="8"/>
  <c r="AY54" i="8"/>
  <c r="AY46" i="8"/>
  <c r="AY118" i="8"/>
  <c r="AY22" i="8"/>
  <c r="AY94" i="8"/>
  <c r="AY134" i="8"/>
  <c r="AY13" i="8"/>
  <c r="AY149" i="8"/>
  <c r="AY101" i="8"/>
  <c r="AY69" i="8"/>
  <c r="AY21" i="8"/>
  <c r="AY109" i="8"/>
  <c r="AY77" i="8"/>
  <c r="AY5" i="8"/>
  <c r="AY117" i="8"/>
  <c r="AY85" i="8"/>
  <c r="AY37" i="8"/>
  <c r="AY125" i="8"/>
  <c r="AY45" i="8"/>
  <c r="AY53" i="8"/>
  <c r="AY141" i="8"/>
  <c r="AY133" i="8"/>
  <c r="AY93" i="8"/>
  <c r="AY61" i="8"/>
  <c r="AY29" i="8"/>
  <c r="AY3" i="8"/>
  <c r="BP124" i="8"/>
  <c r="BP132" i="8"/>
  <c r="BP140" i="8"/>
  <c r="BP148" i="8"/>
  <c r="BP100" i="8"/>
  <c r="BP108" i="8"/>
  <c r="BP76" i="8"/>
  <c r="BP84" i="8"/>
  <c r="BP116" i="8"/>
  <c r="BP60" i="8"/>
  <c r="BP52" i="8"/>
  <c r="BP92" i="8"/>
  <c r="BP68" i="8"/>
  <c r="BP36" i="8"/>
  <c r="BP44" i="8"/>
  <c r="BP20" i="8"/>
  <c r="BP12" i="8"/>
  <c r="BP4" i="8"/>
  <c r="BP28" i="8"/>
  <c r="BP99" i="8"/>
  <c r="BP91" i="8"/>
  <c r="BP67" i="8"/>
  <c r="BP147" i="8"/>
  <c r="BP107" i="8"/>
  <c r="BP75" i="8"/>
  <c r="BP115" i="8"/>
  <c r="BP83" i="8"/>
  <c r="BP123" i="8"/>
  <c r="BP131" i="8"/>
  <c r="BP35" i="8"/>
  <c r="BP43" i="8"/>
  <c r="BP139" i="8"/>
  <c r="BP51" i="8"/>
  <c r="BP19" i="8"/>
  <c r="BP27" i="8"/>
  <c r="BP59" i="8"/>
  <c r="BP11" i="8"/>
  <c r="BP130" i="8"/>
  <c r="BP138" i="8"/>
  <c r="BP122" i="8"/>
  <c r="BP98" i="8"/>
  <c r="BP90" i="8"/>
  <c r="BP66" i="8"/>
  <c r="BP106" i="8"/>
  <c r="BP74" i="8"/>
  <c r="BP82" i="8"/>
  <c r="BP58" i="8"/>
  <c r="BP34" i="8"/>
  <c r="BP114" i="8"/>
  <c r="BP50" i="8"/>
  <c r="BP26" i="8"/>
  <c r="BP146" i="8"/>
  <c r="BP10" i="8"/>
  <c r="BP42" i="8"/>
  <c r="BP18" i="8"/>
  <c r="BP105" i="8"/>
  <c r="BP113" i="8"/>
  <c r="BP121" i="8"/>
  <c r="BP153" i="8"/>
  <c r="BP129" i="8"/>
  <c r="BP97" i="8"/>
  <c r="BP137" i="8"/>
  <c r="BP73" i="8"/>
  <c r="BP81" i="8"/>
  <c r="BP33" i="8"/>
  <c r="BP89" i="8"/>
  <c r="BP41" i="8"/>
  <c r="BP145" i="8"/>
  <c r="BP49" i="8"/>
  <c r="BP57" i="8"/>
  <c r="BP9" i="8"/>
  <c r="BP25" i="8"/>
  <c r="BP17" i="8"/>
  <c r="BP64" i="8"/>
  <c r="BP16" i="8"/>
  <c r="BP104" i="8"/>
  <c r="BP96" i="8"/>
  <c r="BP72" i="8"/>
  <c r="BP112" i="8"/>
  <c r="BP128" i="8"/>
  <c r="BP120" i="8"/>
  <c r="BP56" i="8"/>
  <c r="BP40" i="8"/>
  <c r="BP144" i="8"/>
  <c r="BP88" i="8"/>
  <c r="BP48" i="8"/>
  <c r="BP152" i="8"/>
  <c r="BP65" i="8"/>
  <c r="BP136" i="8"/>
  <c r="BP151" i="8"/>
  <c r="BP119" i="8"/>
  <c r="BP87" i="8"/>
  <c r="BP47" i="8"/>
  <c r="BP80" i="8"/>
  <c r="BP135" i="8"/>
  <c r="BP95" i="8"/>
  <c r="BP32" i="8"/>
  <c r="BP143" i="8"/>
  <c r="BP24" i="8"/>
  <c r="BP8" i="8"/>
  <c r="BP103" i="8"/>
  <c r="BP71" i="8"/>
  <c r="BP111" i="8"/>
  <c r="BP79" i="8"/>
  <c r="BP31" i="8"/>
  <c r="BP7" i="8"/>
  <c r="BP150" i="8"/>
  <c r="BP127" i="8"/>
  <c r="BP39" i="8"/>
  <c r="BP118" i="8"/>
  <c r="BP63" i="8"/>
  <c r="BP134" i="8"/>
  <c r="BP55" i="8"/>
  <c r="BP23" i="8"/>
  <c r="BP142" i="8"/>
  <c r="BP54" i="8"/>
  <c r="BP46" i="8"/>
  <c r="BP22" i="8"/>
  <c r="BP94" i="8"/>
  <c r="BP126" i="8"/>
  <c r="BP14" i="8"/>
  <c r="BP102" i="8"/>
  <c r="BP70" i="8"/>
  <c r="BP15" i="8"/>
  <c r="BP110" i="8"/>
  <c r="BP78" i="8"/>
  <c r="BP62" i="8"/>
  <c r="BP30" i="8"/>
  <c r="BP38" i="8"/>
  <c r="BP86" i="8"/>
  <c r="BP6" i="8"/>
  <c r="BP125" i="8"/>
  <c r="BP45" i="8"/>
  <c r="BP21" i="8"/>
  <c r="BP53" i="8"/>
  <c r="BP141" i="8"/>
  <c r="BP133" i="8"/>
  <c r="BP93" i="8"/>
  <c r="BP61" i="8"/>
  <c r="BP29" i="8"/>
  <c r="BP117" i="8"/>
  <c r="BP13" i="8"/>
  <c r="BP85" i="8"/>
  <c r="BP149" i="8"/>
  <c r="BP101" i="8"/>
  <c r="BP69" i="8"/>
  <c r="BP37" i="8"/>
  <c r="BP109" i="8"/>
  <c r="BP77" i="8"/>
  <c r="BP5" i="8"/>
  <c r="BP3" i="8"/>
  <c r="BC140" i="8"/>
  <c r="BC116" i="8"/>
  <c r="BC124" i="8"/>
  <c r="BC132" i="8"/>
  <c r="BC92" i="8"/>
  <c r="BC100" i="8"/>
  <c r="BC84" i="8"/>
  <c r="BC108" i="8"/>
  <c r="BC148" i="8"/>
  <c r="BC68" i="8"/>
  <c r="BC28" i="8"/>
  <c r="BC76" i="8"/>
  <c r="BC36" i="8"/>
  <c r="BC44" i="8"/>
  <c r="BC60" i="8"/>
  <c r="BC12" i="8"/>
  <c r="BC4" i="8"/>
  <c r="BC52" i="8"/>
  <c r="BC20" i="8"/>
  <c r="BC139" i="8"/>
  <c r="BC75" i="8"/>
  <c r="BC99" i="8"/>
  <c r="BC83" i="8"/>
  <c r="BC147" i="8"/>
  <c r="BC107" i="8"/>
  <c r="BC115" i="8"/>
  <c r="BC131" i="8"/>
  <c r="BC123" i="8"/>
  <c r="BC91" i="8"/>
  <c r="BC19" i="8"/>
  <c r="BC67" i="8"/>
  <c r="BC27" i="8"/>
  <c r="BC35" i="8"/>
  <c r="BC43" i="8"/>
  <c r="BC51" i="8"/>
  <c r="BC59" i="8"/>
  <c r="BC146" i="8"/>
  <c r="BC130" i="8"/>
  <c r="BC98" i="8"/>
  <c r="BC122" i="8"/>
  <c r="BC106" i="8"/>
  <c r="BC114" i="8"/>
  <c r="BC66" i="8"/>
  <c r="BC18" i="8"/>
  <c r="BC74" i="8"/>
  <c r="BC90" i="8"/>
  <c r="BC58" i="8"/>
  <c r="BC42" i="8"/>
  <c r="BC26" i="8"/>
  <c r="BC50" i="8"/>
  <c r="BC11" i="8"/>
  <c r="BC10" i="8"/>
  <c r="BC34" i="8"/>
  <c r="BC138" i="8"/>
  <c r="BC113" i="8"/>
  <c r="BC121" i="8"/>
  <c r="BC137" i="8"/>
  <c r="BC153" i="8"/>
  <c r="BC65" i="8"/>
  <c r="BC57" i="8"/>
  <c r="BC33" i="8"/>
  <c r="BC73" i="8"/>
  <c r="BC41" i="8"/>
  <c r="BC89" i="8"/>
  <c r="BC81" i="8"/>
  <c r="BC49" i="8"/>
  <c r="BC97" i="8"/>
  <c r="BC9" i="8"/>
  <c r="BC129" i="8"/>
  <c r="BC105" i="8"/>
  <c r="BC17" i="8"/>
  <c r="BC145" i="8"/>
  <c r="BC82" i="8"/>
  <c r="BC25" i="8"/>
  <c r="BC152" i="8"/>
  <c r="BC72" i="8"/>
  <c r="BC80" i="8"/>
  <c r="BC32" i="8"/>
  <c r="BC24" i="8"/>
  <c r="BC104" i="8"/>
  <c r="BC112" i="8"/>
  <c r="BC48" i="8"/>
  <c r="BC120" i="8"/>
  <c r="BC128" i="8"/>
  <c r="BC136" i="8"/>
  <c r="BC88" i="8"/>
  <c r="BC8" i="8"/>
  <c r="BC64" i="8"/>
  <c r="BC56" i="8"/>
  <c r="BC40" i="8"/>
  <c r="BC111" i="8"/>
  <c r="BC119" i="8"/>
  <c r="BC39" i="8"/>
  <c r="BC16" i="8"/>
  <c r="BC135" i="8"/>
  <c r="BC55" i="8"/>
  <c r="BC143" i="8"/>
  <c r="BC96" i="8"/>
  <c r="BC151" i="8"/>
  <c r="BC79" i="8"/>
  <c r="BC63" i="8"/>
  <c r="BC95" i="8"/>
  <c r="BC87" i="8"/>
  <c r="BC23" i="8"/>
  <c r="BC31" i="8"/>
  <c r="BC7" i="8"/>
  <c r="BC126" i="8"/>
  <c r="BC144" i="8"/>
  <c r="BC47" i="8"/>
  <c r="BC142" i="8"/>
  <c r="BC150" i="8"/>
  <c r="BC127" i="8"/>
  <c r="BC86" i="8"/>
  <c r="BC38" i="8"/>
  <c r="BC94" i="8"/>
  <c r="BC54" i="8"/>
  <c r="BC46" i="8"/>
  <c r="BC103" i="8"/>
  <c r="BC134" i="8"/>
  <c r="BC102" i="8"/>
  <c r="BC110" i="8"/>
  <c r="BC14" i="8"/>
  <c r="BC118" i="8"/>
  <c r="BC70" i="8"/>
  <c r="BC62" i="8"/>
  <c r="BC6" i="8"/>
  <c r="BC22" i="8"/>
  <c r="BC15" i="8"/>
  <c r="BC30" i="8"/>
  <c r="BC71" i="8"/>
  <c r="BC78" i="8"/>
  <c r="BC85" i="8"/>
  <c r="BC53" i="8"/>
  <c r="BC133" i="8"/>
  <c r="BC21" i="8"/>
  <c r="BC5" i="8"/>
  <c r="BC149" i="8"/>
  <c r="BC141" i="8"/>
  <c r="BC29" i="8"/>
  <c r="BC13" i="8"/>
  <c r="BC77" i="8"/>
  <c r="BC45" i="8"/>
  <c r="BC101" i="8"/>
  <c r="BC61" i="8"/>
  <c r="BC109" i="8"/>
  <c r="BC117" i="8"/>
  <c r="BC93" i="8"/>
  <c r="BC69" i="8"/>
  <c r="BC37" i="8"/>
  <c r="BC125" i="8"/>
  <c r="BC3" i="8"/>
  <c r="AH148" i="8"/>
  <c r="AH132" i="8"/>
  <c r="AH100" i="8"/>
  <c r="AH140" i="8"/>
  <c r="AH108" i="8"/>
  <c r="AH116" i="8"/>
  <c r="AH124" i="8"/>
  <c r="AH60" i="8"/>
  <c r="AH68" i="8"/>
  <c r="AH84" i="8"/>
  <c r="AH20" i="8"/>
  <c r="AH76" i="8"/>
  <c r="AH28" i="8"/>
  <c r="AH92" i="8"/>
  <c r="AH36" i="8"/>
  <c r="AH44" i="8"/>
  <c r="AH12" i="8"/>
  <c r="AH52" i="8"/>
  <c r="AH4" i="8"/>
  <c r="AH139" i="8"/>
  <c r="AH107" i="8"/>
  <c r="AH75" i="8"/>
  <c r="AH115" i="8"/>
  <c r="AH83" i="8"/>
  <c r="AH59" i="8"/>
  <c r="AH147" i="8"/>
  <c r="AH123" i="8"/>
  <c r="AH131" i="8"/>
  <c r="AH35" i="8"/>
  <c r="AH67" i="8"/>
  <c r="AH43" i="8"/>
  <c r="AH51" i="8"/>
  <c r="AH19" i="8"/>
  <c r="AH99" i="8"/>
  <c r="AH27" i="8"/>
  <c r="AH91" i="8"/>
  <c r="AH11" i="8"/>
  <c r="AH146" i="8"/>
  <c r="AH106" i="8"/>
  <c r="AH122" i="8"/>
  <c r="AH114" i="8"/>
  <c r="AH90" i="8"/>
  <c r="AH66" i="8"/>
  <c r="AH74" i="8"/>
  <c r="AH138" i="8"/>
  <c r="AH82" i="8"/>
  <c r="AH58" i="8"/>
  <c r="AH34" i="8"/>
  <c r="AH130" i="8"/>
  <c r="AH42" i="8"/>
  <c r="AH26" i="8"/>
  <c r="AH98" i="8"/>
  <c r="AH18" i="8"/>
  <c r="AH50" i="8"/>
  <c r="AH113" i="8"/>
  <c r="AH121" i="8"/>
  <c r="AH129" i="8"/>
  <c r="AH97" i="8"/>
  <c r="AH145" i="8"/>
  <c r="AH137" i="8"/>
  <c r="AH81" i="8"/>
  <c r="AH49" i="8"/>
  <c r="AH105" i="8"/>
  <c r="AH153" i="8"/>
  <c r="AH10" i="8"/>
  <c r="AH89" i="8"/>
  <c r="AH65" i="8"/>
  <c r="AH57" i="8"/>
  <c r="AH33" i="8"/>
  <c r="AH17" i="8"/>
  <c r="AH73" i="8"/>
  <c r="AH128" i="8"/>
  <c r="AH104" i="8"/>
  <c r="AH24" i="8"/>
  <c r="AH152" i="8"/>
  <c r="AH112" i="8"/>
  <c r="AH32" i="8"/>
  <c r="AH25" i="8"/>
  <c r="AH144" i="8"/>
  <c r="AH120" i="8"/>
  <c r="AH48" i="8"/>
  <c r="AH41" i="8"/>
  <c r="AH136" i="8"/>
  <c r="AH88" i="8"/>
  <c r="AH56" i="8"/>
  <c r="AH9" i="8"/>
  <c r="AH72" i="8"/>
  <c r="AH8" i="8"/>
  <c r="AH96" i="8"/>
  <c r="AH135" i="8"/>
  <c r="AH80" i="8"/>
  <c r="AH64" i="8"/>
  <c r="AH40" i="8"/>
  <c r="AH127" i="8"/>
  <c r="AH103" i="8"/>
  <c r="AH16" i="8"/>
  <c r="AH111" i="8"/>
  <c r="AH95" i="8"/>
  <c r="AH79" i="8"/>
  <c r="AH55" i="8"/>
  <c r="AH119" i="8"/>
  <c r="AH151" i="8"/>
  <c r="AH87" i="8"/>
  <c r="AH47" i="8"/>
  <c r="AH134" i="8"/>
  <c r="AH39" i="8"/>
  <c r="AH63" i="8"/>
  <c r="AH23" i="8"/>
  <c r="AH150" i="8"/>
  <c r="AH15" i="8"/>
  <c r="AH143" i="8"/>
  <c r="AH31" i="8"/>
  <c r="AH22" i="8"/>
  <c r="AH102" i="8"/>
  <c r="AH94" i="8"/>
  <c r="AH71" i="8"/>
  <c r="AH126" i="8"/>
  <c r="AH110" i="8"/>
  <c r="AH62" i="8"/>
  <c r="AH14" i="8"/>
  <c r="AH142" i="8"/>
  <c r="AH118" i="8"/>
  <c r="AH70" i="8"/>
  <c r="AH6" i="8"/>
  <c r="AH78" i="8"/>
  <c r="AH30" i="8"/>
  <c r="AH86" i="8"/>
  <c r="AH38" i="8"/>
  <c r="AH7" i="8"/>
  <c r="AH46" i="8"/>
  <c r="AH54" i="8"/>
  <c r="AH133" i="8"/>
  <c r="AH141" i="8"/>
  <c r="AH13" i="8"/>
  <c r="AH29" i="8"/>
  <c r="AH21" i="8"/>
  <c r="AH5" i="8"/>
  <c r="AH101" i="8"/>
  <c r="AH69" i="8"/>
  <c r="AH37" i="8"/>
  <c r="AH149" i="8"/>
  <c r="AH109" i="8"/>
  <c r="AH77" i="8"/>
  <c r="AH45" i="8"/>
  <c r="AH117" i="8"/>
  <c r="AH93" i="8"/>
  <c r="AH85" i="8"/>
  <c r="AH53" i="8"/>
  <c r="AH125" i="8"/>
  <c r="AH61" i="8"/>
  <c r="AH3" i="8"/>
  <c r="AD116" i="8"/>
  <c r="AD124" i="8"/>
  <c r="AD132" i="8"/>
  <c r="AD140" i="8"/>
  <c r="AD148" i="8"/>
  <c r="AD100" i="8"/>
  <c r="AD76" i="8"/>
  <c r="AD44" i="8"/>
  <c r="AD108" i="8"/>
  <c r="AD28" i="8"/>
  <c r="AD20" i="8"/>
  <c r="AD84" i="8"/>
  <c r="AD68" i="8"/>
  <c r="AD60" i="8"/>
  <c r="AD12" i="8"/>
  <c r="AD92" i="8"/>
  <c r="AD4" i="8"/>
  <c r="AD52" i="8"/>
  <c r="AD36" i="8"/>
  <c r="AD147" i="8"/>
  <c r="AD139" i="8"/>
  <c r="AD67" i="8"/>
  <c r="AD91" i="8"/>
  <c r="AD75" i="8"/>
  <c r="AD99" i="8"/>
  <c r="AD83" i="8"/>
  <c r="AD107" i="8"/>
  <c r="AD131" i="8"/>
  <c r="AD115" i="8"/>
  <c r="AD123" i="8"/>
  <c r="AD35" i="8"/>
  <c r="AD43" i="8"/>
  <c r="AD27" i="8"/>
  <c r="AD51" i="8"/>
  <c r="AD19" i="8"/>
  <c r="AD122" i="8"/>
  <c r="AD59" i="8"/>
  <c r="AD138" i="8"/>
  <c r="AD42" i="8"/>
  <c r="AD90" i="8"/>
  <c r="AD50" i="8"/>
  <c r="AD58" i="8"/>
  <c r="AD11" i="8"/>
  <c r="AD146" i="8"/>
  <c r="AD98" i="8"/>
  <c r="AD66" i="8"/>
  <c r="AD106" i="8"/>
  <c r="AD74" i="8"/>
  <c r="AD26" i="8"/>
  <c r="AD18" i="8"/>
  <c r="AD130" i="8"/>
  <c r="AD10" i="8"/>
  <c r="AD114" i="8"/>
  <c r="AD34" i="8"/>
  <c r="AD129" i="8"/>
  <c r="AD97" i="8"/>
  <c r="AD105" i="8"/>
  <c r="AD113" i="8"/>
  <c r="AD121" i="8"/>
  <c r="AD153" i="8"/>
  <c r="AD145" i="8"/>
  <c r="AD82" i="8"/>
  <c r="AD137" i="8"/>
  <c r="AD65" i="8"/>
  <c r="AD57" i="8"/>
  <c r="AD33" i="8"/>
  <c r="AD73" i="8"/>
  <c r="AD41" i="8"/>
  <c r="AD81" i="8"/>
  <c r="AD49" i="8"/>
  <c r="AD89" i="8"/>
  <c r="AD25" i="8"/>
  <c r="AD17" i="8"/>
  <c r="AD9" i="8"/>
  <c r="AD88" i="8"/>
  <c r="AD24" i="8"/>
  <c r="AD96" i="8"/>
  <c r="AD64" i="8"/>
  <c r="AD16" i="8"/>
  <c r="AD128" i="8"/>
  <c r="AD104" i="8"/>
  <c r="AD112" i="8"/>
  <c r="AD80" i="8"/>
  <c r="AD32" i="8"/>
  <c r="AD152" i="8"/>
  <c r="AD120" i="8"/>
  <c r="AD56" i="8"/>
  <c r="AD40" i="8"/>
  <c r="AD144" i="8"/>
  <c r="AD95" i="8"/>
  <c r="AD103" i="8"/>
  <c r="AD87" i="8"/>
  <c r="AD136" i="8"/>
  <c r="AD8" i="8"/>
  <c r="AD119" i="8"/>
  <c r="AD151" i="8"/>
  <c r="AD127" i="8"/>
  <c r="AD135" i="8"/>
  <c r="AD143" i="8"/>
  <c r="AD48" i="8"/>
  <c r="AD47" i="8"/>
  <c r="AD72" i="8"/>
  <c r="AD79" i="8"/>
  <c r="AD31" i="8"/>
  <c r="AD23" i="8"/>
  <c r="AD39" i="8"/>
  <c r="AD111" i="8"/>
  <c r="AD7" i="8"/>
  <c r="AD126" i="8"/>
  <c r="AD71" i="8"/>
  <c r="AD134" i="8"/>
  <c r="AD55" i="8"/>
  <c r="AD118" i="8"/>
  <c r="AD86" i="8"/>
  <c r="AD22" i="8"/>
  <c r="AD6" i="8"/>
  <c r="AD30" i="8"/>
  <c r="AD94" i="8"/>
  <c r="AD38" i="8"/>
  <c r="AD62" i="8"/>
  <c r="AD46" i="8"/>
  <c r="AD54" i="8"/>
  <c r="AD63" i="8"/>
  <c r="AD142" i="8"/>
  <c r="AD150" i="8"/>
  <c r="AD102" i="8"/>
  <c r="AD70" i="8"/>
  <c r="AD78" i="8"/>
  <c r="AD14" i="8"/>
  <c r="AD15" i="8"/>
  <c r="AD110" i="8"/>
  <c r="AD117" i="8"/>
  <c r="AD69" i="8"/>
  <c r="AD37" i="8"/>
  <c r="AD125" i="8"/>
  <c r="AD77" i="8"/>
  <c r="AD45" i="8"/>
  <c r="AD149" i="8"/>
  <c r="AD93" i="8"/>
  <c r="AD85" i="8"/>
  <c r="AD53" i="8"/>
  <c r="AD109" i="8"/>
  <c r="AD141" i="8"/>
  <c r="AD133" i="8"/>
  <c r="AD21" i="8"/>
  <c r="AD5" i="8"/>
  <c r="AD29" i="8"/>
  <c r="AD13" i="8"/>
  <c r="AD101" i="8"/>
  <c r="AD61" i="8"/>
  <c r="AD3" i="8"/>
  <c r="DS148" i="8"/>
  <c r="DS140" i="8"/>
  <c r="DS108" i="8"/>
  <c r="DS116" i="8"/>
  <c r="DS124" i="8"/>
  <c r="DS92" i="8"/>
  <c r="DS100" i="8"/>
  <c r="DS76" i="8"/>
  <c r="DS68" i="8"/>
  <c r="DS36" i="8"/>
  <c r="DS44" i="8"/>
  <c r="DS60" i="8"/>
  <c r="DS52" i="8"/>
  <c r="DS28" i="8"/>
  <c r="DS20" i="8"/>
  <c r="DS4" i="8"/>
  <c r="DS84" i="8"/>
  <c r="DS132" i="8"/>
  <c r="DS139" i="8"/>
  <c r="DS12" i="8"/>
  <c r="DS147" i="8"/>
  <c r="DS123" i="8"/>
  <c r="DS131" i="8"/>
  <c r="DS99" i="8"/>
  <c r="DS91" i="8"/>
  <c r="DS115" i="8"/>
  <c r="DS51" i="8"/>
  <c r="DS19" i="8"/>
  <c r="DS27" i="8"/>
  <c r="DS11" i="8"/>
  <c r="DS107" i="8"/>
  <c r="DS83" i="8"/>
  <c r="DS75" i="8"/>
  <c r="DS35" i="8"/>
  <c r="DS67" i="8"/>
  <c r="DS59" i="8"/>
  <c r="DS43" i="8"/>
  <c r="DS130" i="8"/>
  <c r="DS122" i="8"/>
  <c r="DS106" i="8"/>
  <c r="DS74" i="8"/>
  <c r="DS82" i="8"/>
  <c r="DS58" i="8"/>
  <c r="DS34" i="8"/>
  <c r="DS42" i="8"/>
  <c r="DS50" i="8"/>
  <c r="DS114" i="8"/>
  <c r="DS66" i="8"/>
  <c r="DS26" i="8"/>
  <c r="DS90" i="8"/>
  <c r="DS18" i="8"/>
  <c r="DS138" i="8"/>
  <c r="DS10" i="8"/>
  <c r="DS153" i="8"/>
  <c r="DS137" i="8"/>
  <c r="DS129" i="8"/>
  <c r="DS97" i="8"/>
  <c r="DS145" i="8"/>
  <c r="DS98" i="8"/>
  <c r="DS49" i="8"/>
  <c r="DS57" i="8"/>
  <c r="DS146" i="8"/>
  <c r="DS9" i="8"/>
  <c r="DS121" i="8"/>
  <c r="DS113" i="8"/>
  <c r="DS105" i="8"/>
  <c r="DS65" i="8"/>
  <c r="DS73" i="8"/>
  <c r="DS25" i="8"/>
  <c r="DS81" i="8"/>
  <c r="DS33" i="8"/>
  <c r="DS89" i="8"/>
  <c r="DS17" i="8"/>
  <c r="DS144" i="8"/>
  <c r="DS128" i="8"/>
  <c r="DS120" i="8"/>
  <c r="DS88" i="8"/>
  <c r="DS40" i="8"/>
  <c r="DS24" i="8"/>
  <c r="DS41" i="8"/>
  <c r="DS48" i="8"/>
  <c r="DS152" i="8"/>
  <c r="DS136" i="8"/>
  <c r="DS96" i="8"/>
  <c r="DS8" i="8"/>
  <c r="DS104" i="8"/>
  <c r="DS72" i="8"/>
  <c r="DS32" i="8"/>
  <c r="DS151" i="8"/>
  <c r="DS135" i="8"/>
  <c r="DS95" i="8"/>
  <c r="DS16" i="8"/>
  <c r="DS143" i="8"/>
  <c r="DS127" i="8"/>
  <c r="DS103" i="8"/>
  <c r="DS71" i="8"/>
  <c r="DS111" i="8"/>
  <c r="DS79" i="8"/>
  <c r="DS63" i="8"/>
  <c r="DS55" i="8"/>
  <c r="DS112" i="8"/>
  <c r="DS56" i="8"/>
  <c r="DS119" i="8"/>
  <c r="DS80" i="8"/>
  <c r="DS39" i="8"/>
  <c r="DS134" i="8"/>
  <c r="DS23" i="8"/>
  <c r="DS142" i="8"/>
  <c r="DS15" i="8"/>
  <c r="DS87" i="8"/>
  <c r="DS31" i="8"/>
  <c r="DS7" i="8"/>
  <c r="DS94" i="8"/>
  <c r="DS14" i="8"/>
  <c r="DS118" i="8"/>
  <c r="DS102" i="8"/>
  <c r="DS70" i="8"/>
  <c r="DS6" i="8"/>
  <c r="DS110" i="8"/>
  <c r="DS78" i="8"/>
  <c r="DS62" i="8"/>
  <c r="DS30" i="8"/>
  <c r="DS86" i="8"/>
  <c r="DS38" i="8"/>
  <c r="DS54" i="8"/>
  <c r="DS46" i="8"/>
  <c r="DS64" i="8"/>
  <c r="DS150" i="8"/>
  <c r="DS126" i="8"/>
  <c r="DS47" i="8"/>
  <c r="DS22" i="8"/>
  <c r="DS29" i="8"/>
  <c r="DS13" i="8"/>
  <c r="DS93" i="8"/>
  <c r="DS149" i="8"/>
  <c r="DS101" i="8"/>
  <c r="DS69" i="8"/>
  <c r="DS21" i="8"/>
  <c r="DS109" i="8"/>
  <c r="DS77" i="8"/>
  <c r="DS5" i="8"/>
  <c r="DS61" i="8"/>
  <c r="DS117" i="8"/>
  <c r="DS85" i="8"/>
  <c r="DS37" i="8"/>
  <c r="DS125" i="8"/>
  <c r="DS45" i="8"/>
  <c r="DS133" i="8"/>
  <c r="DS53" i="8"/>
  <c r="DS141" i="8"/>
  <c r="DS3" i="8"/>
  <c r="AC148" i="8"/>
  <c r="AC132" i="8"/>
  <c r="AC140" i="8"/>
  <c r="AC100" i="8"/>
  <c r="AC108" i="8"/>
  <c r="AC92" i="8"/>
  <c r="AC116" i="8"/>
  <c r="AC124" i="8"/>
  <c r="AC28" i="8"/>
  <c r="AC68" i="8"/>
  <c r="AC84" i="8"/>
  <c r="AC36" i="8"/>
  <c r="AC44" i="8"/>
  <c r="AC60" i="8"/>
  <c r="AC52" i="8"/>
  <c r="AC20" i="8"/>
  <c r="AC4" i="8"/>
  <c r="AC76" i="8"/>
  <c r="AC12" i="8"/>
  <c r="AC139" i="8"/>
  <c r="AC99" i="8"/>
  <c r="AC83" i="8"/>
  <c r="AC59" i="8"/>
  <c r="AC131" i="8"/>
  <c r="AC107" i="8"/>
  <c r="AC115" i="8"/>
  <c r="AC123" i="8"/>
  <c r="AC147" i="8"/>
  <c r="AC43" i="8"/>
  <c r="AC51" i="8"/>
  <c r="AC67" i="8"/>
  <c r="AC19" i="8"/>
  <c r="AC75" i="8"/>
  <c r="AC11" i="8"/>
  <c r="AC27" i="8"/>
  <c r="AC91" i="8"/>
  <c r="AC138" i="8"/>
  <c r="AC35" i="8"/>
  <c r="AC146" i="8"/>
  <c r="AC130" i="8"/>
  <c r="AC98" i="8"/>
  <c r="AC66" i="8"/>
  <c r="AC106" i="8"/>
  <c r="AC74" i="8"/>
  <c r="AC114" i="8"/>
  <c r="AC82" i="8"/>
  <c r="AC18" i="8"/>
  <c r="AC26" i="8"/>
  <c r="AC34" i="8"/>
  <c r="AC122" i="8"/>
  <c r="AC90" i="8"/>
  <c r="AC50" i="8"/>
  <c r="AC58" i="8"/>
  <c r="AC10" i="8"/>
  <c r="AC42" i="8"/>
  <c r="AC121" i="8"/>
  <c r="AC137" i="8"/>
  <c r="AC97" i="8"/>
  <c r="AC89" i="8"/>
  <c r="AC145" i="8"/>
  <c r="AC73" i="8"/>
  <c r="AC41" i="8"/>
  <c r="AC81" i="8"/>
  <c r="AC49" i="8"/>
  <c r="AC17" i="8"/>
  <c r="AC153" i="8"/>
  <c r="AC129" i="8"/>
  <c r="AC113" i="8"/>
  <c r="AC105" i="8"/>
  <c r="AC57" i="8"/>
  <c r="AC9" i="8"/>
  <c r="AC25" i="8"/>
  <c r="AC65" i="8"/>
  <c r="AC33" i="8"/>
  <c r="AC112" i="8"/>
  <c r="AC80" i="8"/>
  <c r="AC32" i="8"/>
  <c r="AC128" i="8"/>
  <c r="AC120" i="8"/>
  <c r="AC56" i="8"/>
  <c r="AC40" i="8"/>
  <c r="AC144" i="8"/>
  <c r="AC136" i="8"/>
  <c r="AC8" i="8"/>
  <c r="AC96" i="8"/>
  <c r="AC64" i="8"/>
  <c r="AC16" i="8"/>
  <c r="AC72" i="8"/>
  <c r="AC48" i="8"/>
  <c r="AC119" i="8"/>
  <c r="AC127" i="8"/>
  <c r="AC95" i="8"/>
  <c r="AC88" i="8"/>
  <c r="AC104" i="8"/>
  <c r="AC24" i="8"/>
  <c r="AC143" i="8"/>
  <c r="AC151" i="8"/>
  <c r="AC71" i="8"/>
  <c r="AC152" i="8"/>
  <c r="AC103" i="8"/>
  <c r="AC87" i="8"/>
  <c r="AC63" i="8"/>
  <c r="AC126" i="8"/>
  <c r="AC134" i="8"/>
  <c r="AC47" i="8"/>
  <c r="AC23" i="8"/>
  <c r="AC55" i="8"/>
  <c r="AC150" i="8"/>
  <c r="AC15" i="8"/>
  <c r="AC135" i="8"/>
  <c r="AC111" i="8"/>
  <c r="AC46" i="8"/>
  <c r="AC39" i="8"/>
  <c r="AC54" i="8"/>
  <c r="AC62" i="8"/>
  <c r="AC102" i="8"/>
  <c r="AC70" i="8"/>
  <c r="AC7" i="8"/>
  <c r="AC142" i="8"/>
  <c r="AC110" i="8"/>
  <c r="AC78" i="8"/>
  <c r="AC14" i="8"/>
  <c r="AC86" i="8"/>
  <c r="AC22" i="8"/>
  <c r="AC6" i="8"/>
  <c r="AC31" i="8"/>
  <c r="AC30" i="8"/>
  <c r="AC79" i="8"/>
  <c r="AC38" i="8"/>
  <c r="AC118" i="8"/>
  <c r="AC94" i="8"/>
  <c r="AC141" i="8"/>
  <c r="AC133" i="8"/>
  <c r="AC93" i="8"/>
  <c r="AC21" i="8"/>
  <c r="AC61" i="8"/>
  <c r="AC13" i="8"/>
  <c r="AC149" i="8"/>
  <c r="AC101" i="8"/>
  <c r="AC29" i="8"/>
  <c r="AC5" i="8"/>
  <c r="AC109" i="8"/>
  <c r="AC117" i="8"/>
  <c r="AC69" i="8"/>
  <c r="AC37" i="8"/>
  <c r="AC85" i="8"/>
  <c r="AC53" i="8"/>
  <c r="AC125" i="8"/>
  <c r="AC77" i="8"/>
  <c r="AC45" i="8"/>
  <c r="AC3" i="8"/>
  <c r="EI148" i="8"/>
  <c r="EI132" i="8"/>
  <c r="EI140" i="8"/>
  <c r="EI100" i="8"/>
  <c r="EI108" i="8"/>
  <c r="EI116" i="8"/>
  <c r="EI84" i="8"/>
  <c r="EI124" i="8"/>
  <c r="EI92" i="8"/>
  <c r="EI76" i="8"/>
  <c r="EI60" i="8"/>
  <c r="EI68" i="8"/>
  <c r="EI36" i="8"/>
  <c r="EI44" i="8"/>
  <c r="EI12" i="8"/>
  <c r="EI4" i="8"/>
  <c r="EI52" i="8"/>
  <c r="EI28" i="8"/>
  <c r="EI20" i="8"/>
  <c r="EI139" i="8"/>
  <c r="EI131" i="8"/>
  <c r="EI107" i="8"/>
  <c r="EI75" i="8"/>
  <c r="EI115" i="8"/>
  <c r="EI83" i="8"/>
  <c r="EI59" i="8"/>
  <c r="EI147" i="8"/>
  <c r="EI123" i="8"/>
  <c r="EI35" i="8"/>
  <c r="EI67" i="8"/>
  <c r="EI43" i="8"/>
  <c r="EI91" i="8"/>
  <c r="EI51" i="8"/>
  <c r="EI19" i="8"/>
  <c r="EI99" i="8"/>
  <c r="EI27" i="8"/>
  <c r="EI11" i="8"/>
  <c r="EI138" i="8"/>
  <c r="EI98" i="8"/>
  <c r="EI90" i="8"/>
  <c r="EI66" i="8"/>
  <c r="EI122" i="8"/>
  <c r="EI106" i="8"/>
  <c r="EI74" i="8"/>
  <c r="EI26" i="8"/>
  <c r="EI82" i="8"/>
  <c r="EI58" i="8"/>
  <c r="EI34" i="8"/>
  <c r="EI42" i="8"/>
  <c r="EI146" i="8"/>
  <c r="EI114" i="8"/>
  <c r="EI130" i="8"/>
  <c r="EI18" i="8"/>
  <c r="EI50" i="8"/>
  <c r="EI113" i="8"/>
  <c r="EI121" i="8"/>
  <c r="EI153" i="8"/>
  <c r="EI137" i="8"/>
  <c r="EI97" i="8"/>
  <c r="EI129" i="8"/>
  <c r="EI10" i="8"/>
  <c r="EI81" i="8"/>
  <c r="EI33" i="8"/>
  <c r="EI89" i="8"/>
  <c r="EI41" i="8"/>
  <c r="EI49" i="8"/>
  <c r="EI57" i="8"/>
  <c r="EI9" i="8"/>
  <c r="EI105" i="8"/>
  <c r="EI65" i="8"/>
  <c r="EI17" i="8"/>
  <c r="EI25" i="8"/>
  <c r="EI73" i="8"/>
  <c r="EI145" i="8"/>
  <c r="EI104" i="8"/>
  <c r="EI72" i="8"/>
  <c r="EI112" i="8"/>
  <c r="EI80" i="8"/>
  <c r="EI32" i="8"/>
  <c r="EI144" i="8"/>
  <c r="EI128" i="8"/>
  <c r="EI120" i="8"/>
  <c r="EI88" i="8"/>
  <c r="EI48" i="8"/>
  <c r="EI152" i="8"/>
  <c r="EI136" i="8"/>
  <c r="EI96" i="8"/>
  <c r="EI8" i="8"/>
  <c r="EI64" i="8"/>
  <c r="EI40" i="8"/>
  <c r="EI151" i="8"/>
  <c r="EI16" i="8"/>
  <c r="EI24" i="8"/>
  <c r="EI143" i="8"/>
  <c r="EI127" i="8"/>
  <c r="EI103" i="8"/>
  <c r="EI111" i="8"/>
  <c r="EI79" i="8"/>
  <c r="EI63" i="8"/>
  <c r="EI55" i="8"/>
  <c r="EI119" i="8"/>
  <c r="EI118" i="8"/>
  <c r="EI47" i="8"/>
  <c r="EI126" i="8"/>
  <c r="EI39" i="8"/>
  <c r="EI56" i="8"/>
  <c r="EI23" i="8"/>
  <c r="EI142" i="8"/>
  <c r="EI150" i="8"/>
  <c r="EI135" i="8"/>
  <c r="EI95" i="8"/>
  <c r="EI87" i="8"/>
  <c r="EI15" i="8"/>
  <c r="EI31" i="8"/>
  <c r="EI22" i="8"/>
  <c r="EI94" i="8"/>
  <c r="EI14" i="8"/>
  <c r="EI134" i="8"/>
  <c r="EI102" i="8"/>
  <c r="EI70" i="8"/>
  <c r="EI62" i="8"/>
  <c r="EI110" i="8"/>
  <c r="EI78" i="8"/>
  <c r="EI30" i="8"/>
  <c r="EI86" i="8"/>
  <c r="EI38" i="8"/>
  <c r="EI7" i="8"/>
  <c r="EI54" i="8"/>
  <c r="EI6" i="8"/>
  <c r="EI71" i="8"/>
  <c r="EI46" i="8"/>
  <c r="EI53" i="8"/>
  <c r="EI141" i="8"/>
  <c r="EI133" i="8"/>
  <c r="EI93" i="8"/>
  <c r="EI61" i="8"/>
  <c r="EI29" i="8"/>
  <c r="EI13" i="8"/>
  <c r="EI5" i="8"/>
  <c r="EI149" i="8"/>
  <c r="EI101" i="8"/>
  <c r="EI69" i="8"/>
  <c r="EI21" i="8"/>
  <c r="EI109" i="8"/>
  <c r="EI77" i="8"/>
  <c r="EI125" i="8"/>
  <c r="EI117" i="8"/>
  <c r="EI85" i="8"/>
  <c r="EI37" i="8"/>
  <c r="EI45" i="8"/>
  <c r="EI3" i="8"/>
  <c r="AB148" i="8"/>
  <c r="AB124" i="8"/>
  <c r="AB132" i="8"/>
  <c r="AB140" i="8"/>
  <c r="AB108" i="8"/>
  <c r="AB92" i="8"/>
  <c r="AB100" i="8"/>
  <c r="AB76" i="8"/>
  <c r="AB84" i="8"/>
  <c r="AB68" i="8"/>
  <c r="AB116" i="8"/>
  <c r="AB60" i="8"/>
  <c r="AB52" i="8"/>
  <c r="AB44" i="8"/>
  <c r="AB36" i="8"/>
  <c r="AB28" i="8"/>
  <c r="AB12" i="8"/>
  <c r="AB20" i="8"/>
  <c r="AB4" i="8"/>
  <c r="AB131" i="8"/>
  <c r="AB139" i="8"/>
  <c r="AB99" i="8"/>
  <c r="AB91" i="8"/>
  <c r="AB107" i="8"/>
  <c r="AB147" i="8"/>
  <c r="AB115" i="8"/>
  <c r="AB83" i="8"/>
  <c r="AB27" i="8"/>
  <c r="AB75" i="8"/>
  <c r="AB11" i="8"/>
  <c r="AB123" i="8"/>
  <c r="AB67" i="8"/>
  <c r="AB59" i="8"/>
  <c r="AB35" i="8"/>
  <c r="AB43" i="8"/>
  <c r="AB51" i="8"/>
  <c r="AB146" i="8"/>
  <c r="AB130" i="8"/>
  <c r="AB19" i="8"/>
  <c r="AB138" i="8"/>
  <c r="AB42" i="8"/>
  <c r="AB114" i="8"/>
  <c r="AB90" i="8"/>
  <c r="AB50" i="8"/>
  <c r="AB26" i="8"/>
  <c r="AB106" i="8"/>
  <c r="AB74" i="8"/>
  <c r="AB18" i="8"/>
  <c r="AB66" i="8"/>
  <c r="AB34" i="8"/>
  <c r="AB122" i="8"/>
  <c r="AB10" i="8"/>
  <c r="AB58" i="8"/>
  <c r="AB129" i="8"/>
  <c r="AB145" i="8"/>
  <c r="AB105" i="8"/>
  <c r="AB82" i="8"/>
  <c r="AB113" i="8"/>
  <c r="AB97" i="8"/>
  <c r="AB9" i="8"/>
  <c r="AB98" i="8"/>
  <c r="AB65" i="8"/>
  <c r="AB17" i="8"/>
  <c r="AB73" i="8"/>
  <c r="AB25" i="8"/>
  <c r="AB81" i="8"/>
  <c r="AB33" i="8"/>
  <c r="AB137" i="8"/>
  <c r="AB121" i="8"/>
  <c r="AB89" i="8"/>
  <c r="AB41" i="8"/>
  <c r="AB49" i="8"/>
  <c r="AB57" i="8"/>
  <c r="AB152" i="8"/>
  <c r="AB136" i="8"/>
  <c r="AB64" i="8"/>
  <c r="AB16" i="8"/>
  <c r="AB104" i="8"/>
  <c r="AB72" i="8"/>
  <c r="AB112" i="8"/>
  <c r="AB153" i="8"/>
  <c r="AB128" i="8"/>
  <c r="AB120" i="8"/>
  <c r="AB88" i="8"/>
  <c r="AB56" i="8"/>
  <c r="AB40" i="8"/>
  <c r="AB80" i="8"/>
  <c r="AB48" i="8"/>
  <c r="AB103" i="8"/>
  <c r="AB71" i="8"/>
  <c r="AB144" i="8"/>
  <c r="AB32" i="8"/>
  <c r="AB151" i="8"/>
  <c r="AB119" i="8"/>
  <c r="AB87" i="8"/>
  <c r="AB96" i="8"/>
  <c r="AB24" i="8"/>
  <c r="AB8" i="8"/>
  <c r="AB63" i="8"/>
  <c r="AB47" i="8"/>
  <c r="AB127" i="8"/>
  <c r="AB135" i="8"/>
  <c r="AB95" i="8"/>
  <c r="AB143" i="8"/>
  <c r="AB15" i="8"/>
  <c r="AB55" i="8"/>
  <c r="AB31" i="8"/>
  <c r="AB7" i="8"/>
  <c r="AB150" i="8"/>
  <c r="AB118" i="8"/>
  <c r="AB39" i="8"/>
  <c r="AB102" i="8"/>
  <c r="AB70" i="8"/>
  <c r="AB111" i="8"/>
  <c r="AB126" i="8"/>
  <c r="AB110" i="8"/>
  <c r="AB78" i="8"/>
  <c r="AB62" i="8"/>
  <c r="AB30" i="8"/>
  <c r="AB86" i="8"/>
  <c r="AB38" i="8"/>
  <c r="AB6" i="8"/>
  <c r="AB23" i="8"/>
  <c r="AB142" i="8"/>
  <c r="AB54" i="8"/>
  <c r="AB46" i="8"/>
  <c r="AB79" i="8"/>
  <c r="AB94" i="8"/>
  <c r="AB22" i="8"/>
  <c r="AB134" i="8"/>
  <c r="AB14" i="8"/>
  <c r="AB149" i="8"/>
  <c r="AB101" i="8"/>
  <c r="AB69" i="8"/>
  <c r="AB61" i="8"/>
  <c r="AB21" i="8"/>
  <c r="AB109" i="8"/>
  <c r="AB77" i="8"/>
  <c r="AB5" i="8"/>
  <c r="AB117" i="8"/>
  <c r="AB85" i="8"/>
  <c r="AB37" i="8"/>
  <c r="AB29" i="8"/>
  <c r="AB125" i="8"/>
  <c r="AB45" i="8"/>
  <c r="AB13" i="8"/>
  <c r="AB53" i="8"/>
  <c r="AB141" i="8"/>
  <c r="AB133" i="8"/>
  <c r="AB93" i="8"/>
  <c r="AB3" i="8"/>
  <c r="O148" i="8"/>
  <c r="O116" i="8"/>
  <c r="O124" i="8"/>
  <c r="O132" i="8"/>
  <c r="O140" i="8"/>
  <c r="O108" i="8"/>
  <c r="O92" i="8"/>
  <c r="O84" i="8"/>
  <c r="O100" i="8"/>
  <c r="O36" i="8"/>
  <c r="O76" i="8"/>
  <c r="O68" i="8"/>
  <c r="O28" i="8"/>
  <c r="O20" i="8"/>
  <c r="O12" i="8"/>
  <c r="O52" i="8"/>
  <c r="O44" i="8"/>
  <c r="O4" i="8"/>
  <c r="O60" i="8"/>
  <c r="O147" i="8"/>
  <c r="O123" i="8"/>
  <c r="O59" i="8"/>
  <c r="O131" i="8"/>
  <c r="O139" i="8"/>
  <c r="O99" i="8"/>
  <c r="O107" i="8"/>
  <c r="O115" i="8"/>
  <c r="O11" i="8"/>
  <c r="O83" i="8"/>
  <c r="O19" i="8"/>
  <c r="O91" i="8"/>
  <c r="O75" i="8"/>
  <c r="O67" i="8"/>
  <c r="O27" i="8"/>
  <c r="O35" i="8"/>
  <c r="O43" i="8"/>
  <c r="O51" i="8"/>
  <c r="O138" i="8"/>
  <c r="O130" i="8"/>
  <c r="O82" i="8"/>
  <c r="O34" i="8"/>
  <c r="O90" i="8"/>
  <c r="O42" i="8"/>
  <c r="O146" i="8"/>
  <c r="O58" i="8"/>
  <c r="O50" i="8"/>
  <c r="O26" i="8"/>
  <c r="O98" i="8"/>
  <c r="O114" i="8"/>
  <c r="O66" i="8"/>
  <c r="O18" i="8"/>
  <c r="O74" i="8"/>
  <c r="O10" i="8"/>
  <c r="O145" i="8"/>
  <c r="O129" i="8"/>
  <c r="O97" i="8"/>
  <c r="O105" i="8"/>
  <c r="O113" i="8"/>
  <c r="O89" i="8"/>
  <c r="O121" i="8"/>
  <c r="O106" i="8"/>
  <c r="O137" i="8"/>
  <c r="O17" i="8"/>
  <c r="O65" i="8"/>
  <c r="O57" i="8"/>
  <c r="O33" i="8"/>
  <c r="O122" i="8"/>
  <c r="O73" i="8"/>
  <c r="O41" i="8"/>
  <c r="O81" i="8"/>
  <c r="O49" i="8"/>
  <c r="O153" i="8"/>
  <c r="O9" i="8"/>
  <c r="O128" i="8"/>
  <c r="O136" i="8"/>
  <c r="O88" i="8"/>
  <c r="O8" i="8"/>
  <c r="O144" i="8"/>
  <c r="O96" i="8"/>
  <c r="O152" i="8"/>
  <c r="O72" i="8"/>
  <c r="O24" i="8"/>
  <c r="O80" i="8"/>
  <c r="O32" i="8"/>
  <c r="O104" i="8"/>
  <c r="O112" i="8"/>
  <c r="O48" i="8"/>
  <c r="O25" i="8"/>
  <c r="O16" i="8"/>
  <c r="O151" i="8"/>
  <c r="O79" i="8"/>
  <c r="O111" i="8"/>
  <c r="O119" i="8"/>
  <c r="O39" i="8"/>
  <c r="O127" i="8"/>
  <c r="O64" i="8"/>
  <c r="O56" i="8"/>
  <c r="O40" i="8"/>
  <c r="O135" i="8"/>
  <c r="O55" i="8"/>
  <c r="O143" i="8"/>
  <c r="O63" i="8"/>
  <c r="O120" i="8"/>
  <c r="O15" i="8"/>
  <c r="O23" i="8"/>
  <c r="O31" i="8"/>
  <c r="O7" i="8"/>
  <c r="O126" i="8"/>
  <c r="O103" i="8"/>
  <c r="O71" i="8"/>
  <c r="O87" i="8"/>
  <c r="O110" i="8"/>
  <c r="O14" i="8"/>
  <c r="O47" i="8"/>
  <c r="O134" i="8"/>
  <c r="O118" i="8"/>
  <c r="O70" i="8"/>
  <c r="O6" i="8"/>
  <c r="O78" i="8"/>
  <c r="O30" i="8"/>
  <c r="O86" i="8"/>
  <c r="O38" i="8"/>
  <c r="O94" i="8"/>
  <c r="O46" i="8"/>
  <c r="O62" i="8"/>
  <c r="O54" i="8"/>
  <c r="O142" i="8"/>
  <c r="O22" i="8"/>
  <c r="O102" i="8"/>
  <c r="O95" i="8"/>
  <c r="O150" i="8"/>
  <c r="O149" i="8"/>
  <c r="O109" i="8"/>
  <c r="O5" i="8"/>
  <c r="O117" i="8"/>
  <c r="O93" i="8"/>
  <c r="O69" i="8"/>
  <c r="O37" i="8"/>
  <c r="O125" i="8"/>
  <c r="O77" i="8"/>
  <c r="O45" i="8"/>
  <c r="O29" i="8"/>
  <c r="O85" i="8"/>
  <c r="O53" i="8"/>
  <c r="O133" i="8"/>
  <c r="O21" i="8"/>
  <c r="O141" i="8"/>
  <c r="O61" i="8"/>
  <c r="O13" i="8"/>
  <c r="O101" i="8"/>
  <c r="O3" i="8"/>
  <c r="EO116" i="8"/>
  <c r="EO148" i="8"/>
  <c r="EO132" i="8"/>
  <c r="EO76" i="8"/>
  <c r="EO84" i="8"/>
  <c r="EO108" i="8"/>
  <c r="EO36" i="8"/>
  <c r="EO124" i="8"/>
  <c r="EO100" i="8"/>
  <c r="EO92" i="8"/>
  <c r="EO60" i="8"/>
  <c r="EO140" i="8"/>
  <c r="EO68" i="8"/>
  <c r="EO20" i="8"/>
  <c r="EO52" i="8"/>
  <c r="EO44" i="8"/>
  <c r="EO28" i="8"/>
  <c r="EO12" i="8"/>
  <c r="EO4" i="8"/>
  <c r="EO147" i="8"/>
  <c r="EO131" i="8"/>
  <c r="EO99" i="8"/>
  <c r="EO107" i="8"/>
  <c r="EO75" i="8"/>
  <c r="EO139" i="8"/>
  <c r="EO115" i="8"/>
  <c r="EO83" i="8"/>
  <c r="EO123" i="8"/>
  <c r="EO91" i="8"/>
  <c r="EO27" i="8"/>
  <c r="EO19" i="8"/>
  <c r="EO11" i="8"/>
  <c r="EO35" i="8"/>
  <c r="EO67" i="8"/>
  <c r="EO43" i="8"/>
  <c r="EO59" i="8"/>
  <c r="EO51" i="8"/>
  <c r="EO138" i="8"/>
  <c r="EO130" i="8"/>
  <c r="EO146" i="8"/>
  <c r="EO50" i="8"/>
  <c r="EO98" i="8"/>
  <c r="EO26" i="8"/>
  <c r="EO106" i="8"/>
  <c r="EO114" i="8"/>
  <c r="EO90" i="8"/>
  <c r="EO66" i="8"/>
  <c r="EO82" i="8"/>
  <c r="EO58" i="8"/>
  <c r="EO34" i="8"/>
  <c r="EO74" i="8"/>
  <c r="EO42" i="8"/>
  <c r="EO10" i="8"/>
  <c r="EO122" i="8"/>
  <c r="EO153" i="8"/>
  <c r="EO105" i="8"/>
  <c r="EO97" i="8"/>
  <c r="EO113" i="8"/>
  <c r="EO121" i="8"/>
  <c r="EO89" i="8"/>
  <c r="EO65" i="8"/>
  <c r="EO57" i="8"/>
  <c r="EO33" i="8"/>
  <c r="EO73" i="8"/>
  <c r="EO41" i="8"/>
  <c r="EO25" i="8"/>
  <c r="EO81" i="8"/>
  <c r="EO49" i="8"/>
  <c r="EO18" i="8"/>
  <c r="EO145" i="8"/>
  <c r="EO137" i="8"/>
  <c r="EO129" i="8"/>
  <c r="EO9" i="8"/>
  <c r="EO17" i="8"/>
  <c r="EO64" i="8"/>
  <c r="EO72" i="8"/>
  <c r="EO8" i="8"/>
  <c r="EO96" i="8"/>
  <c r="EO104" i="8"/>
  <c r="EO24" i="8"/>
  <c r="EO112" i="8"/>
  <c r="EO32" i="8"/>
  <c r="EO144" i="8"/>
  <c r="EO128" i="8"/>
  <c r="EO120" i="8"/>
  <c r="EO48" i="8"/>
  <c r="EO136" i="8"/>
  <c r="EO127" i="8"/>
  <c r="EO103" i="8"/>
  <c r="EO152" i="8"/>
  <c r="EO88" i="8"/>
  <c r="EO80" i="8"/>
  <c r="EO56" i="8"/>
  <c r="EO111" i="8"/>
  <c r="EO79" i="8"/>
  <c r="EO40" i="8"/>
  <c r="EO16" i="8"/>
  <c r="EO135" i="8"/>
  <c r="EO143" i="8"/>
  <c r="EO151" i="8"/>
  <c r="EO15" i="8"/>
  <c r="EO150" i="8"/>
  <c r="EO95" i="8"/>
  <c r="EO31" i="8"/>
  <c r="EO7" i="8"/>
  <c r="EO23" i="8"/>
  <c r="EO134" i="8"/>
  <c r="EO71" i="8"/>
  <c r="EO47" i="8"/>
  <c r="EO126" i="8"/>
  <c r="EO78" i="8"/>
  <c r="EO30" i="8"/>
  <c r="EO142" i="8"/>
  <c r="EO86" i="8"/>
  <c r="EO38" i="8"/>
  <c r="EO54" i="8"/>
  <c r="EO46" i="8"/>
  <c r="EO39" i="8"/>
  <c r="EO22" i="8"/>
  <c r="EO119" i="8"/>
  <c r="EO102" i="8"/>
  <c r="EO94" i="8"/>
  <c r="EO110" i="8"/>
  <c r="EO62" i="8"/>
  <c r="EO14" i="8"/>
  <c r="EO55" i="8"/>
  <c r="EO6" i="8"/>
  <c r="EO63" i="8"/>
  <c r="EO118" i="8"/>
  <c r="EO70" i="8"/>
  <c r="EO87" i="8"/>
  <c r="EO109" i="8"/>
  <c r="EO77" i="8"/>
  <c r="EO45" i="8"/>
  <c r="EO29" i="8"/>
  <c r="EO101" i="8"/>
  <c r="EO69" i="8"/>
  <c r="EO117" i="8"/>
  <c r="EO85" i="8"/>
  <c r="EO61" i="8"/>
  <c r="EO53" i="8"/>
  <c r="EO125" i="8"/>
  <c r="EO21" i="8"/>
  <c r="EO93" i="8"/>
  <c r="EO133" i="8"/>
  <c r="EO13" i="8"/>
  <c r="EO141" i="8"/>
  <c r="EO149" i="8"/>
  <c r="EO37" i="8"/>
  <c r="EO5" i="8"/>
  <c r="BW148" i="8"/>
  <c r="BW132" i="8"/>
  <c r="BW140" i="8"/>
  <c r="BW100" i="8"/>
  <c r="BW108" i="8"/>
  <c r="BW116" i="8"/>
  <c r="BW84" i="8"/>
  <c r="BW124" i="8"/>
  <c r="BW76" i="8"/>
  <c r="BW28" i="8"/>
  <c r="BW92" i="8"/>
  <c r="BW36" i="8"/>
  <c r="BW60" i="8"/>
  <c r="BW44" i="8"/>
  <c r="BW12" i="8"/>
  <c r="BW52" i="8"/>
  <c r="BW4" i="8"/>
  <c r="BW20" i="8"/>
  <c r="BW68" i="8"/>
  <c r="BW139" i="8"/>
  <c r="BW131" i="8"/>
  <c r="BW107" i="8"/>
  <c r="BW75" i="8"/>
  <c r="BW115" i="8"/>
  <c r="BW83" i="8"/>
  <c r="BW59" i="8"/>
  <c r="BW123" i="8"/>
  <c r="BW147" i="8"/>
  <c r="BW91" i="8"/>
  <c r="BW35" i="8"/>
  <c r="BW43" i="8"/>
  <c r="BW99" i="8"/>
  <c r="BW51" i="8"/>
  <c r="BW67" i="8"/>
  <c r="BW19" i="8"/>
  <c r="BW27" i="8"/>
  <c r="BW11" i="8"/>
  <c r="BW138" i="8"/>
  <c r="BW26" i="8"/>
  <c r="BW98" i="8"/>
  <c r="BW90" i="8"/>
  <c r="BW66" i="8"/>
  <c r="BW106" i="8"/>
  <c r="BW74" i="8"/>
  <c r="BW146" i="8"/>
  <c r="BW122" i="8"/>
  <c r="BW82" i="8"/>
  <c r="BW58" i="8"/>
  <c r="BW34" i="8"/>
  <c r="BW130" i="8"/>
  <c r="BW42" i="8"/>
  <c r="BW114" i="8"/>
  <c r="BW50" i="8"/>
  <c r="BW18" i="8"/>
  <c r="BW113" i="8"/>
  <c r="BW97" i="8"/>
  <c r="BW129" i="8"/>
  <c r="BW121" i="8"/>
  <c r="BW153" i="8"/>
  <c r="BW10" i="8"/>
  <c r="BW137" i="8"/>
  <c r="BW81" i="8"/>
  <c r="BW33" i="8"/>
  <c r="BW89" i="8"/>
  <c r="BW41" i="8"/>
  <c r="BW49" i="8"/>
  <c r="BW105" i="8"/>
  <c r="BW57" i="8"/>
  <c r="BW145" i="8"/>
  <c r="BW9" i="8"/>
  <c r="BW65" i="8"/>
  <c r="BW17" i="8"/>
  <c r="BW73" i="8"/>
  <c r="BW25" i="8"/>
  <c r="BW104" i="8"/>
  <c r="BW72" i="8"/>
  <c r="BW24" i="8"/>
  <c r="BW112" i="8"/>
  <c r="BW96" i="8"/>
  <c r="BW80" i="8"/>
  <c r="BW56" i="8"/>
  <c r="BW32" i="8"/>
  <c r="BW144" i="8"/>
  <c r="BW128" i="8"/>
  <c r="BW120" i="8"/>
  <c r="BW88" i="8"/>
  <c r="BW48" i="8"/>
  <c r="BW152" i="8"/>
  <c r="BW136" i="8"/>
  <c r="BW8" i="8"/>
  <c r="BW143" i="8"/>
  <c r="BW64" i="8"/>
  <c r="BW40" i="8"/>
  <c r="BW127" i="8"/>
  <c r="BW103" i="8"/>
  <c r="BW151" i="8"/>
  <c r="BW111" i="8"/>
  <c r="BW79" i="8"/>
  <c r="BW63" i="8"/>
  <c r="BW55" i="8"/>
  <c r="BW118" i="8"/>
  <c r="BW126" i="8"/>
  <c r="BW16" i="8"/>
  <c r="BW87" i="8"/>
  <c r="BW135" i="8"/>
  <c r="BW95" i="8"/>
  <c r="BW71" i="8"/>
  <c r="BW47" i="8"/>
  <c r="BW23" i="8"/>
  <c r="BW142" i="8"/>
  <c r="BW39" i="8"/>
  <c r="BW150" i="8"/>
  <c r="BW15" i="8"/>
  <c r="BW134" i="8"/>
  <c r="BW62" i="8"/>
  <c r="BW22" i="8"/>
  <c r="BW94" i="8"/>
  <c r="BW14" i="8"/>
  <c r="BW102" i="8"/>
  <c r="BW70" i="8"/>
  <c r="BW7" i="8"/>
  <c r="BW110" i="8"/>
  <c r="BW78" i="8"/>
  <c r="BW30" i="8"/>
  <c r="BW119" i="8"/>
  <c r="BW86" i="8"/>
  <c r="BW38" i="8"/>
  <c r="BW6" i="8"/>
  <c r="BW54" i="8"/>
  <c r="BW31" i="8"/>
  <c r="BW46" i="8"/>
  <c r="BW53" i="8"/>
  <c r="BW141" i="8"/>
  <c r="BW133" i="8"/>
  <c r="BW93" i="8"/>
  <c r="BW61" i="8"/>
  <c r="BW29" i="8"/>
  <c r="BW13" i="8"/>
  <c r="BW125" i="8"/>
  <c r="BW149" i="8"/>
  <c r="BW101" i="8"/>
  <c r="BW69" i="8"/>
  <c r="BW21" i="8"/>
  <c r="BW109" i="8"/>
  <c r="BW77" i="8"/>
  <c r="BW5" i="8"/>
  <c r="BW45" i="8"/>
  <c r="BW117" i="8"/>
  <c r="BW85" i="8"/>
  <c r="BW37" i="8"/>
  <c r="BW3" i="8"/>
  <c r="EN148" i="8"/>
  <c r="EN132" i="8"/>
  <c r="EN140" i="8"/>
  <c r="EN100" i="8"/>
  <c r="EN108" i="8"/>
  <c r="EN116" i="8"/>
  <c r="EN68" i="8"/>
  <c r="EN76" i="8"/>
  <c r="EN36" i="8"/>
  <c r="EN60" i="8"/>
  <c r="EN44" i="8"/>
  <c r="EN52" i="8"/>
  <c r="EN124" i="8"/>
  <c r="EN28" i="8"/>
  <c r="EN84" i="8"/>
  <c r="EN4" i="8"/>
  <c r="EN20" i="8"/>
  <c r="EN92" i="8"/>
  <c r="EN12" i="8"/>
  <c r="EN139" i="8"/>
  <c r="EN131" i="8"/>
  <c r="EN147" i="8"/>
  <c r="EN107" i="8"/>
  <c r="EN115" i="8"/>
  <c r="EN123" i="8"/>
  <c r="EN91" i="8"/>
  <c r="EN35" i="8"/>
  <c r="EN83" i="8"/>
  <c r="EN43" i="8"/>
  <c r="EN51" i="8"/>
  <c r="EN59" i="8"/>
  <c r="EN11" i="8"/>
  <c r="EN99" i="8"/>
  <c r="EN75" i="8"/>
  <c r="EN19" i="8"/>
  <c r="EN67" i="8"/>
  <c r="EN146" i="8"/>
  <c r="EN27" i="8"/>
  <c r="EN106" i="8"/>
  <c r="EN114" i="8"/>
  <c r="EN66" i="8"/>
  <c r="EN138" i="8"/>
  <c r="EN74" i="8"/>
  <c r="EN90" i="8"/>
  <c r="EN82" i="8"/>
  <c r="EN58" i="8"/>
  <c r="EN34" i="8"/>
  <c r="EN122" i="8"/>
  <c r="EN42" i="8"/>
  <c r="EN130" i="8"/>
  <c r="EN26" i="8"/>
  <c r="EN18" i="8"/>
  <c r="EN50" i="8"/>
  <c r="EN153" i="8"/>
  <c r="EN137" i="8"/>
  <c r="EN98" i="8"/>
  <c r="EN129" i="8"/>
  <c r="EN145" i="8"/>
  <c r="EN97" i="8"/>
  <c r="EN121" i="8"/>
  <c r="EN113" i="8"/>
  <c r="EN105" i="8"/>
  <c r="EN81" i="8"/>
  <c r="EN49" i="8"/>
  <c r="EN25" i="8"/>
  <c r="EN10" i="8"/>
  <c r="EN89" i="8"/>
  <c r="EN65" i="8"/>
  <c r="EN57" i="8"/>
  <c r="EN33" i="8"/>
  <c r="EN73" i="8"/>
  <c r="EN41" i="8"/>
  <c r="EN9" i="8"/>
  <c r="EN17" i="8"/>
  <c r="EN152" i="8"/>
  <c r="EN104" i="8"/>
  <c r="EN56" i="8"/>
  <c r="EN40" i="8"/>
  <c r="EN112" i="8"/>
  <c r="EN96" i="8"/>
  <c r="EN48" i="8"/>
  <c r="EN24" i="8"/>
  <c r="EN120" i="8"/>
  <c r="EN128" i="8"/>
  <c r="EN136" i="8"/>
  <c r="EN88" i="8"/>
  <c r="EN8" i="8"/>
  <c r="EN144" i="8"/>
  <c r="EN72" i="8"/>
  <c r="EN127" i="8"/>
  <c r="EN135" i="8"/>
  <c r="EN55" i="8"/>
  <c r="EN80" i="8"/>
  <c r="EN64" i="8"/>
  <c r="EN151" i="8"/>
  <c r="EN71" i="8"/>
  <c r="EN32" i="8"/>
  <c r="EN79" i="8"/>
  <c r="EN16" i="8"/>
  <c r="EN103" i="8"/>
  <c r="EN95" i="8"/>
  <c r="EN111" i="8"/>
  <c r="EN39" i="8"/>
  <c r="EN143" i="8"/>
  <c r="EN134" i="8"/>
  <c r="EN119" i="8"/>
  <c r="EN63" i="8"/>
  <c r="EN47" i="8"/>
  <c r="EN15" i="8"/>
  <c r="EN23" i="8"/>
  <c r="EN142" i="8"/>
  <c r="EN7" i="8"/>
  <c r="EN22" i="8"/>
  <c r="EN102" i="8"/>
  <c r="EN31" i="8"/>
  <c r="EN110" i="8"/>
  <c r="EN62" i="8"/>
  <c r="EN14" i="8"/>
  <c r="EN150" i="8"/>
  <c r="EN118" i="8"/>
  <c r="EN70" i="8"/>
  <c r="EN6" i="8"/>
  <c r="EN87" i="8"/>
  <c r="EN78" i="8"/>
  <c r="EN30" i="8"/>
  <c r="EN94" i="8"/>
  <c r="EN86" i="8"/>
  <c r="EN38" i="8"/>
  <c r="EN46" i="8"/>
  <c r="EN54" i="8"/>
  <c r="EN126" i="8"/>
  <c r="EN141" i="8"/>
  <c r="EN133" i="8"/>
  <c r="EN13" i="8"/>
  <c r="EN149" i="8"/>
  <c r="EN101" i="8"/>
  <c r="EN61" i="8"/>
  <c r="EN29" i="8"/>
  <c r="EN109" i="8"/>
  <c r="EN5" i="8"/>
  <c r="EN117" i="8"/>
  <c r="EN93" i="8"/>
  <c r="EN69" i="8"/>
  <c r="EN37" i="8"/>
  <c r="EN21" i="8"/>
  <c r="EN125" i="8"/>
  <c r="EN77" i="8"/>
  <c r="EN45" i="8"/>
  <c r="EN85" i="8"/>
  <c r="EN53" i="8"/>
  <c r="EN3" i="8"/>
  <c r="BC143" i="12"/>
  <c r="BC142" i="12"/>
  <c r="BC150" i="12"/>
  <c r="BC134" i="12"/>
  <c r="BC126" i="12"/>
  <c r="BC118" i="12"/>
  <c r="BC39" i="12"/>
  <c r="BC110" i="12"/>
  <c r="BC102" i="12"/>
  <c r="BC86" i="12"/>
  <c r="BC78" i="12"/>
  <c r="BC94" i="12"/>
  <c r="BC54" i="12"/>
  <c r="BC70" i="12"/>
  <c r="BC62" i="12"/>
  <c r="BC6" i="12"/>
  <c r="BC22" i="12"/>
  <c r="BC14" i="12"/>
  <c r="BC38" i="12"/>
  <c r="BC30" i="12"/>
  <c r="BC46" i="12"/>
  <c r="BC125" i="12"/>
  <c r="BC149" i="12"/>
  <c r="BC101" i="12"/>
  <c r="BC141" i="12"/>
  <c r="BC117" i="12"/>
  <c r="BC69" i="12"/>
  <c r="BC77" i="12"/>
  <c r="BC133" i="12"/>
  <c r="BC85" i="12"/>
  <c r="BC53" i="12"/>
  <c r="BC37" i="12"/>
  <c r="BC13" i="12"/>
  <c r="BC93" i="12"/>
  <c r="BC61" i="12"/>
  <c r="BC5" i="12"/>
  <c r="BC109" i="12"/>
  <c r="BC29" i="12"/>
  <c r="BC45" i="12"/>
  <c r="BC21" i="12"/>
  <c r="BC148" i="12"/>
  <c r="BC108" i="12"/>
  <c r="BC92" i="12"/>
  <c r="BC140" i="12"/>
  <c r="BC116" i="12"/>
  <c r="BC100" i="12"/>
  <c r="BC132" i="12"/>
  <c r="BC124" i="12"/>
  <c r="BC76" i="12"/>
  <c r="BC60" i="12"/>
  <c r="BC52" i="12"/>
  <c r="BC28" i="12"/>
  <c r="BC12" i="12"/>
  <c r="BC84" i="12"/>
  <c r="BC68" i="12"/>
  <c r="BC20" i="12"/>
  <c r="BC36" i="12"/>
  <c r="BC4" i="12"/>
  <c r="BC44" i="12"/>
  <c r="BC131" i="12"/>
  <c r="BC91" i="12"/>
  <c r="BC139" i="12"/>
  <c r="BC115" i="12"/>
  <c r="BC99" i="12"/>
  <c r="BC123" i="12"/>
  <c r="BC107" i="12"/>
  <c r="BC75" i="12"/>
  <c r="BC59" i="12"/>
  <c r="BC11" i="12"/>
  <c r="BC67" i="12"/>
  <c r="BC51" i="12"/>
  <c r="BC19" i="12"/>
  <c r="BC83" i="12"/>
  <c r="BC27" i="12"/>
  <c r="BC35" i="12"/>
  <c r="BC98" i="12"/>
  <c r="BC147" i="12"/>
  <c r="BC43" i="12"/>
  <c r="BC138" i="12"/>
  <c r="BC114" i="12"/>
  <c r="BC42" i="12"/>
  <c r="BC146" i="12"/>
  <c r="BC130" i="12"/>
  <c r="BC50" i="12"/>
  <c r="BC122" i="12"/>
  <c r="BC74" i="12"/>
  <c r="BC106" i="12"/>
  <c r="BC121" i="12"/>
  <c r="BC90" i="12"/>
  <c r="BC82" i="12"/>
  <c r="BC129" i="12"/>
  <c r="BC113" i="12"/>
  <c r="BC153" i="12"/>
  <c r="BC137" i="12"/>
  <c r="BC105" i="12"/>
  <c r="BC66" i="12"/>
  <c r="BC58" i="12"/>
  <c r="BC18" i="12"/>
  <c r="BC10" i="12"/>
  <c r="BC26" i="12"/>
  <c r="BC145" i="12"/>
  <c r="BC25" i="12"/>
  <c r="BC97" i="12"/>
  <c r="BC33" i="12"/>
  <c r="BC57" i="12"/>
  <c r="BC41" i="12"/>
  <c r="BC9" i="12"/>
  <c r="BC65" i="12"/>
  <c r="BC17" i="12"/>
  <c r="BC34" i="12"/>
  <c r="BC73" i="12"/>
  <c r="BC81" i="12"/>
  <c r="BC104" i="12"/>
  <c r="BC112" i="12"/>
  <c r="BC96" i="12"/>
  <c r="BC40" i="12"/>
  <c r="BC152" i="12"/>
  <c r="BC56" i="12"/>
  <c r="BC89" i="12"/>
  <c r="BC49" i="12"/>
  <c r="BC80" i="12"/>
  <c r="BC64" i="12"/>
  <c r="BC32" i="12"/>
  <c r="BC16" i="12"/>
  <c r="BC144" i="12"/>
  <c r="BC88" i="12"/>
  <c r="BC120" i="12"/>
  <c r="BC128" i="12"/>
  <c r="BC127" i="12"/>
  <c r="BC111" i="12"/>
  <c r="BC48" i="12"/>
  <c r="BC24" i="12"/>
  <c r="BC8" i="12"/>
  <c r="BC136" i="12"/>
  <c r="BC151" i="12"/>
  <c r="BC135" i="12"/>
  <c r="BC119" i="12"/>
  <c r="BC95" i="12"/>
  <c r="BC103" i="12"/>
  <c r="BC72" i="12"/>
  <c r="BC87" i="12"/>
  <c r="BC71" i="12"/>
  <c r="BC79" i="12"/>
  <c r="BC55" i="12"/>
  <c r="BC31" i="12"/>
  <c r="BC7" i="12"/>
  <c r="BC47" i="12"/>
  <c r="BC23" i="12"/>
  <c r="BC63" i="12"/>
  <c r="BC15" i="12"/>
  <c r="BC3" i="12"/>
  <c r="DO143" i="12"/>
  <c r="DO142" i="12"/>
  <c r="DO126" i="12"/>
  <c r="DO39" i="12"/>
  <c r="DO118" i="12"/>
  <c r="DO150" i="12"/>
  <c r="DO134" i="12"/>
  <c r="DO110" i="12"/>
  <c r="DO102" i="12"/>
  <c r="DO86" i="12"/>
  <c r="DO94" i="12"/>
  <c r="DO78" i="12"/>
  <c r="DO70" i="12"/>
  <c r="DO62" i="12"/>
  <c r="DO22" i="12"/>
  <c r="DO54" i="12"/>
  <c r="DO38" i="12"/>
  <c r="DO46" i="12"/>
  <c r="DO30" i="12"/>
  <c r="DO14" i="12"/>
  <c r="DO6" i="12"/>
  <c r="DO125" i="12"/>
  <c r="DO141" i="12"/>
  <c r="DO133" i="12"/>
  <c r="DO101" i="12"/>
  <c r="DO69" i="12"/>
  <c r="DO77" i="12"/>
  <c r="DO85" i="12"/>
  <c r="DO149" i="12"/>
  <c r="DO117" i="12"/>
  <c r="DO109" i="12"/>
  <c r="DO93" i="12"/>
  <c r="DO53" i="12"/>
  <c r="DO37" i="12"/>
  <c r="DO45" i="12"/>
  <c r="DO29" i="12"/>
  <c r="DO61" i="12"/>
  <c r="DO21" i="12"/>
  <c r="DO13" i="12"/>
  <c r="DO5" i="12"/>
  <c r="DO132" i="12"/>
  <c r="DO108" i="12"/>
  <c r="DO92" i="12"/>
  <c r="DO148" i="12"/>
  <c r="DO116" i="12"/>
  <c r="DO100" i="12"/>
  <c r="DO140" i="12"/>
  <c r="DO124" i="12"/>
  <c r="DO76" i="12"/>
  <c r="DO60" i="12"/>
  <c r="DO52" i="12"/>
  <c r="DO28" i="12"/>
  <c r="DO12" i="12"/>
  <c r="DO84" i="12"/>
  <c r="DO68" i="12"/>
  <c r="DO36" i="12"/>
  <c r="DO20" i="12"/>
  <c r="DO44" i="12"/>
  <c r="DO131" i="12"/>
  <c r="DO91" i="12"/>
  <c r="DO139" i="12"/>
  <c r="DO115" i="12"/>
  <c r="DO99" i="12"/>
  <c r="DO67" i="12"/>
  <c r="DO4" i="12"/>
  <c r="DO123" i="12"/>
  <c r="DO107" i="12"/>
  <c r="DO75" i="12"/>
  <c r="DO51" i="12"/>
  <c r="DO35" i="12"/>
  <c r="DO11" i="12"/>
  <c r="DO83" i="12"/>
  <c r="DO59" i="12"/>
  <c r="DO27" i="12"/>
  <c r="DO19" i="12"/>
  <c r="DO147" i="12"/>
  <c r="DO130" i="12"/>
  <c r="DO43" i="12"/>
  <c r="DO98" i="12"/>
  <c r="DO90" i="12"/>
  <c r="DO138" i="12"/>
  <c r="DO114" i="12"/>
  <c r="DO42" i="12"/>
  <c r="DO146" i="12"/>
  <c r="DO50" i="12"/>
  <c r="DO122" i="12"/>
  <c r="DO106" i="12"/>
  <c r="DO74" i="12"/>
  <c r="DO66" i="12"/>
  <c r="DO58" i="12"/>
  <c r="DO18" i="12"/>
  <c r="DO129" i="12"/>
  <c r="DO113" i="12"/>
  <c r="DO82" i="12"/>
  <c r="DO153" i="12"/>
  <c r="DO137" i="12"/>
  <c r="DO121" i="12"/>
  <c r="DO34" i="12"/>
  <c r="DO10" i="12"/>
  <c r="DO26" i="12"/>
  <c r="DO49" i="12"/>
  <c r="DO25" i="12"/>
  <c r="DO97" i="12"/>
  <c r="DO33" i="12"/>
  <c r="DO145" i="12"/>
  <c r="DO105" i="12"/>
  <c r="DO57" i="12"/>
  <c r="DO41" i="12"/>
  <c r="DO9" i="12"/>
  <c r="DO65" i="12"/>
  <c r="DO17" i="12"/>
  <c r="DO73" i="12"/>
  <c r="DO81" i="12"/>
  <c r="DO104" i="12"/>
  <c r="DO72" i="12"/>
  <c r="DO112" i="12"/>
  <c r="DO96" i="12"/>
  <c r="DO40" i="12"/>
  <c r="DO56" i="12"/>
  <c r="DO152" i="12"/>
  <c r="DO120" i="12"/>
  <c r="DO80" i="12"/>
  <c r="DO64" i="12"/>
  <c r="DO32" i="12"/>
  <c r="DO16" i="12"/>
  <c r="DO89" i="12"/>
  <c r="DO88" i="12"/>
  <c r="DO144" i="12"/>
  <c r="DO136" i="12"/>
  <c r="DO127" i="12"/>
  <c r="DO111" i="12"/>
  <c r="DO128" i="12"/>
  <c r="DO151" i="12"/>
  <c r="DO135" i="12"/>
  <c r="DO119" i="12"/>
  <c r="DO48" i="12"/>
  <c r="DO24" i="12"/>
  <c r="DO8" i="12"/>
  <c r="DO95" i="12"/>
  <c r="DO71" i="12"/>
  <c r="DO87" i="12"/>
  <c r="DO79" i="12"/>
  <c r="DO103" i="12"/>
  <c r="DO15" i="12"/>
  <c r="DO7" i="12"/>
  <c r="DO23" i="12"/>
  <c r="DO63" i="12"/>
  <c r="DO55" i="12"/>
  <c r="DO31" i="12"/>
  <c r="DO47" i="12"/>
  <c r="DO3" i="12"/>
  <c r="AN143" i="12"/>
  <c r="AN142" i="12"/>
  <c r="AN150" i="12"/>
  <c r="AN126" i="12"/>
  <c r="AN134" i="12"/>
  <c r="AN39" i="12"/>
  <c r="AN118" i="12"/>
  <c r="AN110" i="12"/>
  <c r="AN86" i="12"/>
  <c r="AN78" i="12"/>
  <c r="AN102" i="12"/>
  <c r="AN70" i="12"/>
  <c r="AN22" i="12"/>
  <c r="AN94" i="12"/>
  <c r="AN38" i="12"/>
  <c r="AN46" i="12"/>
  <c r="AN30" i="12"/>
  <c r="AN54" i="12"/>
  <c r="AN62" i="12"/>
  <c r="AN14" i="12"/>
  <c r="AN6" i="12"/>
  <c r="AN133" i="12"/>
  <c r="AN69" i="12"/>
  <c r="AN117" i="12"/>
  <c r="AN85" i="12"/>
  <c r="AN77" i="12"/>
  <c r="AN109" i="12"/>
  <c r="AN101" i="12"/>
  <c r="AN93" i="12"/>
  <c r="AN141" i="12"/>
  <c r="AN125" i="12"/>
  <c r="AN45" i="12"/>
  <c r="AN53" i="12"/>
  <c r="AN37" i="12"/>
  <c r="AN29" i="12"/>
  <c r="AN149" i="12"/>
  <c r="AN21" i="12"/>
  <c r="AN13" i="12"/>
  <c r="AN61" i="12"/>
  <c r="AN5" i="12"/>
  <c r="AN132" i="12"/>
  <c r="AN140" i="12"/>
  <c r="AN108" i="12"/>
  <c r="AN92" i="12"/>
  <c r="AN148" i="12"/>
  <c r="AN100" i="12"/>
  <c r="AN124" i="12"/>
  <c r="AN116" i="12"/>
  <c r="AN76" i="12"/>
  <c r="AN60" i="12"/>
  <c r="AN52" i="12"/>
  <c r="AN36" i="12"/>
  <c r="AN28" i="12"/>
  <c r="AN12" i="12"/>
  <c r="AN84" i="12"/>
  <c r="AN68" i="12"/>
  <c r="AN20" i="12"/>
  <c r="AN4" i="12"/>
  <c r="AN44" i="12"/>
  <c r="AN131" i="12"/>
  <c r="AN107" i="12"/>
  <c r="AN91" i="12"/>
  <c r="AN139" i="12"/>
  <c r="AN115" i="12"/>
  <c r="AN99" i="12"/>
  <c r="AN123" i="12"/>
  <c r="AN75" i="12"/>
  <c r="AN59" i="12"/>
  <c r="AN83" i="12"/>
  <c r="AN67" i="12"/>
  <c r="AN35" i="12"/>
  <c r="AN51" i="12"/>
  <c r="AN11" i="12"/>
  <c r="AN19" i="12"/>
  <c r="AN106" i="12"/>
  <c r="AN27" i="12"/>
  <c r="AN138" i="12"/>
  <c r="AN114" i="12"/>
  <c r="AN90" i="12"/>
  <c r="AN42" i="12"/>
  <c r="AN146" i="12"/>
  <c r="AN130" i="12"/>
  <c r="AN98" i="12"/>
  <c r="AN50" i="12"/>
  <c r="AN147" i="12"/>
  <c r="AN122" i="12"/>
  <c r="AN74" i="12"/>
  <c r="AN105" i="12"/>
  <c r="AN129" i="12"/>
  <c r="AN66" i="12"/>
  <c r="AN58" i="12"/>
  <c r="AN113" i="12"/>
  <c r="AN153" i="12"/>
  <c r="AN137" i="12"/>
  <c r="AN43" i="12"/>
  <c r="AN34" i="12"/>
  <c r="AN10" i="12"/>
  <c r="AN26" i="12"/>
  <c r="AN121" i="12"/>
  <c r="AN81" i="12"/>
  <c r="AN41" i="12"/>
  <c r="AN25" i="12"/>
  <c r="AN97" i="12"/>
  <c r="AN49" i="12"/>
  <c r="AN33" i="12"/>
  <c r="AN57" i="12"/>
  <c r="AN9" i="12"/>
  <c r="AN89" i="12"/>
  <c r="AN73" i="12"/>
  <c r="AN65" i="12"/>
  <c r="AN17" i="12"/>
  <c r="AN82" i="12"/>
  <c r="AN145" i="12"/>
  <c r="AN104" i="12"/>
  <c r="AN144" i="12"/>
  <c r="AN112" i="12"/>
  <c r="AN96" i="12"/>
  <c r="AN40" i="12"/>
  <c r="AN152" i="12"/>
  <c r="AN136" i="12"/>
  <c r="AN120" i="12"/>
  <c r="AN72" i="12"/>
  <c r="AN56" i="12"/>
  <c r="AN80" i="12"/>
  <c r="AN64" i="12"/>
  <c r="AN32" i="12"/>
  <c r="AN16" i="12"/>
  <c r="AN18" i="12"/>
  <c r="AN88" i="12"/>
  <c r="AN24" i="12"/>
  <c r="AN8" i="12"/>
  <c r="AN127" i="12"/>
  <c r="AN135" i="12"/>
  <c r="AN151" i="12"/>
  <c r="AN128" i="12"/>
  <c r="AN111" i="12"/>
  <c r="AN95" i="12"/>
  <c r="AN87" i="12"/>
  <c r="AN119" i="12"/>
  <c r="AN79" i="12"/>
  <c r="AN103" i="12"/>
  <c r="AN71" i="12"/>
  <c r="AN63" i="12"/>
  <c r="AN48" i="12"/>
  <c r="AN7" i="12"/>
  <c r="AN31" i="12"/>
  <c r="AN23" i="12"/>
  <c r="AN47" i="12"/>
  <c r="AN55" i="12"/>
  <c r="AN15" i="12"/>
  <c r="AN3" i="12"/>
  <c r="CZ143" i="12"/>
  <c r="CZ142" i="12"/>
  <c r="CZ134" i="12"/>
  <c r="CZ126" i="12"/>
  <c r="CZ39" i="12"/>
  <c r="CZ150" i="12"/>
  <c r="CZ110" i="12"/>
  <c r="CZ118" i="12"/>
  <c r="CZ86" i="12"/>
  <c r="CZ78" i="12"/>
  <c r="CZ102" i="12"/>
  <c r="CZ70" i="12"/>
  <c r="CZ94" i="12"/>
  <c r="CZ38" i="12"/>
  <c r="CZ62" i="12"/>
  <c r="CZ54" i="12"/>
  <c r="CZ46" i="12"/>
  <c r="CZ30" i="12"/>
  <c r="CZ22" i="12"/>
  <c r="CZ14" i="12"/>
  <c r="CZ6" i="12"/>
  <c r="CZ141" i="12"/>
  <c r="CZ69" i="12"/>
  <c r="CZ149" i="12"/>
  <c r="CZ109" i="12"/>
  <c r="CZ93" i="12"/>
  <c r="CZ125" i="12"/>
  <c r="CZ85" i="12"/>
  <c r="CZ77" i="12"/>
  <c r="CZ133" i="12"/>
  <c r="CZ101" i="12"/>
  <c r="CZ37" i="12"/>
  <c r="CZ45" i="12"/>
  <c r="CZ53" i="12"/>
  <c r="CZ13" i="12"/>
  <c r="CZ117" i="12"/>
  <c r="CZ61" i="12"/>
  <c r="CZ21" i="12"/>
  <c r="CZ5" i="12"/>
  <c r="CZ29" i="12"/>
  <c r="CZ132" i="12"/>
  <c r="CZ140" i="12"/>
  <c r="CZ108" i="12"/>
  <c r="CZ92" i="12"/>
  <c r="CZ148" i="12"/>
  <c r="CZ100" i="12"/>
  <c r="CZ124" i="12"/>
  <c r="CZ76" i="12"/>
  <c r="CZ60" i="12"/>
  <c r="CZ52" i="12"/>
  <c r="CZ36" i="12"/>
  <c r="CZ28" i="12"/>
  <c r="CZ12" i="12"/>
  <c r="CZ4" i="12"/>
  <c r="CZ84" i="12"/>
  <c r="CZ68" i="12"/>
  <c r="CZ20" i="12"/>
  <c r="CZ116" i="12"/>
  <c r="CZ44" i="12"/>
  <c r="CZ131" i="12"/>
  <c r="CZ107" i="12"/>
  <c r="CZ91" i="12"/>
  <c r="CZ139" i="12"/>
  <c r="CZ115" i="12"/>
  <c r="CZ99" i="12"/>
  <c r="CZ123" i="12"/>
  <c r="CZ75" i="12"/>
  <c r="CZ59" i="12"/>
  <c r="CZ11" i="12"/>
  <c r="CZ35" i="12"/>
  <c r="CZ83" i="12"/>
  <c r="CZ19" i="12"/>
  <c r="CZ67" i="12"/>
  <c r="CZ51" i="12"/>
  <c r="CZ27" i="12"/>
  <c r="CZ130" i="12"/>
  <c r="CZ106" i="12"/>
  <c r="CZ147" i="12"/>
  <c r="CZ138" i="12"/>
  <c r="CZ114" i="12"/>
  <c r="CZ42" i="12"/>
  <c r="CZ146" i="12"/>
  <c r="CZ50" i="12"/>
  <c r="CZ43" i="12"/>
  <c r="CZ122" i="12"/>
  <c r="CZ98" i="12"/>
  <c r="CZ74" i="12"/>
  <c r="CZ90" i="12"/>
  <c r="CZ82" i="12"/>
  <c r="CZ113" i="12"/>
  <c r="CZ153" i="12"/>
  <c r="CZ137" i="12"/>
  <c r="CZ129" i="12"/>
  <c r="CZ34" i="12"/>
  <c r="CZ10" i="12"/>
  <c r="CZ66" i="12"/>
  <c r="CZ26" i="12"/>
  <c r="CZ18" i="12"/>
  <c r="CZ121" i="12"/>
  <c r="CZ145" i="12"/>
  <c r="CZ41" i="12"/>
  <c r="CZ25" i="12"/>
  <c r="CZ97" i="12"/>
  <c r="CZ81" i="12"/>
  <c r="CZ49" i="12"/>
  <c r="CZ33" i="12"/>
  <c r="CZ57" i="12"/>
  <c r="CZ9" i="12"/>
  <c r="CZ65" i="12"/>
  <c r="CZ17" i="12"/>
  <c r="CZ105" i="12"/>
  <c r="CZ89" i="12"/>
  <c r="CZ73" i="12"/>
  <c r="CZ104" i="12"/>
  <c r="CZ144" i="12"/>
  <c r="CZ120" i="12"/>
  <c r="CZ96" i="12"/>
  <c r="CZ40" i="12"/>
  <c r="CZ136" i="12"/>
  <c r="CZ72" i="12"/>
  <c r="CZ56" i="12"/>
  <c r="CZ58" i="12"/>
  <c r="CZ80" i="12"/>
  <c r="CZ64" i="12"/>
  <c r="CZ32" i="12"/>
  <c r="CZ16" i="12"/>
  <c r="CZ88" i="12"/>
  <c r="CZ112" i="12"/>
  <c r="CZ127" i="12"/>
  <c r="CZ48" i="12"/>
  <c r="CZ24" i="12"/>
  <c r="CZ8" i="12"/>
  <c r="CZ119" i="12"/>
  <c r="CZ152" i="12"/>
  <c r="CZ128" i="12"/>
  <c r="CZ151" i="12"/>
  <c r="CZ111" i="12"/>
  <c r="CZ95" i="12"/>
  <c r="CZ87" i="12"/>
  <c r="CZ103" i="12"/>
  <c r="CZ79" i="12"/>
  <c r="CZ63" i="12"/>
  <c r="CZ135" i="12"/>
  <c r="CZ55" i="12"/>
  <c r="CZ7" i="12"/>
  <c r="CZ31" i="12"/>
  <c r="CZ47" i="12"/>
  <c r="CZ23" i="12"/>
  <c r="CZ71" i="12"/>
  <c r="CZ15" i="12"/>
  <c r="CZ3" i="12"/>
  <c r="Y134" i="12"/>
  <c r="Y143" i="12"/>
  <c r="Y150" i="12"/>
  <c r="Y126" i="12"/>
  <c r="Y142" i="12"/>
  <c r="Y118" i="12"/>
  <c r="Y94" i="12"/>
  <c r="Y110" i="12"/>
  <c r="Y102" i="12"/>
  <c r="Y39" i="12"/>
  <c r="Y86" i="12"/>
  <c r="Y70" i="12"/>
  <c r="Y62" i="12"/>
  <c r="Y46" i="12"/>
  <c r="Y30" i="12"/>
  <c r="Y78" i="12"/>
  <c r="Y38" i="12"/>
  <c r="Y22" i="12"/>
  <c r="Y14" i="12"/>
  <c r="Y54" i="12"/>
  <c r="Y6" i="12"/>
  <c r="Y125" i="12"/>
  <c r="Y149" i="12"/>
  <c r="Y133" i="12"/>
  <c r="Y117" i="12"/>
  <c r="Y109" i="12"/>
  <c r="Y93" i="12"/>
  <c r="Y85" i="12"/>
  <c r="Y61" i="12"/>
  <c r="Y101" i="12"/>
  <c r="Y77" i="12"/>
  <c r="Y69" i="12"/>
  <c r="Y141" i="12"/>
  <c r="Y45" i="12"/>
  <c r="Y29" i="12"/>
  <c r="Y21" i="12"/>
  <c r="Y5" i="12"/>
  <c r="Y53" i="12"/>
  <c r="Y13" i="12"/>
  <c r="Y132" i="12"/>
  <c r="Y116" i="12"/>
  <c r="Y140" i="12"/>
  <c r="Y108" i="12"/>
  <c r="Y148" i="12"/>
  <c r="Y100" i="12"/>
  <c r="Y37" i="12"/>
  <c r="Y44" i="12"/>
  <c r="Y36" i="12"/>
  <c r="Y124" i="12"/>
  <c r="Y76" i="12"/>
  <c r="Y60" i="12"/>
  <c r="Y12" i="12"/>
  <c r="Y84" i="12"/>
  <c r="Y68" i="12"/>
  <c r="Y20" i="12"/>
  <c r="Y4" i="12"/>
  <c r="Y92" i="12"/>
  <c r="Y52" i="12"/>
  <c r="Y28" i="12"/>
  <c r="Y131" i="12"/>
  <c r="Y139" i="12"/>
  <c r="Y107" i="12"/>
  <c r="Y91" i="12"/>
  <c r="Y115" i="12"/>
  <c r="Y99" i="12"/>
  <c r="Y51" i="12"/>
  <c r="Y27" i="12"/>
  <c r="Y75" i="12"/>
  <c r="Y59" i="12"/>
  <c r="Y11" i="12"/>
  <c r="Y35" i="12"/>
  <c r="Y19" i="12"/>
  <c r="Y123" i="12"/>
  <c r="Y67" i="12"/>
  <c r="Y83" i="12"/>
  <c r="Y66" i="12"/>
  <c r="Y106" i="12"/>
  <c r="Y130" i="12"/>
  <c r="Y43" i="12"/>
  <c r="Y138" i="12"/>
  <c r="Y114" i="12"/>
  <c r="Y42" i="12"/>
  <c r="Y146" i="12"/>
  <c r="Y98" i="12"/>
  <c r="Y50" i="12"/>
  <c r="Y122" i="12"/>
  <c r="Y121" i="12"/>
  <c r="Y90" i="12"/>
  <c r="Y58" i="12"/>
  <c r="Y113" i="12"/>
  <c r="Y147" i="12"/>
  <c r="Y82" i="12"/>
  <c r="Y74" i="12"/>
  <c r="Y34" i="12"/>
  <c r="Y18" i="12"/>
  <c r="Y10" i="12"/>
  <c r="Y145" i="12"/>
  <c r="Y41" i="12"/>
  <c r="Y25" i="12"/>
  <c r="Y97" i="12"/>
  <c r="Y49" i="12"/>
  <c r="Y33" i="12"/>
  <c r="Y26" i="12"/>
  <c r="Y105" i="12"/>
  <c r="Y73" i="12"/>
  <c r="Y57" i="12"/>
  <c r="Y9" i="12"/>
  <c r="Y153" i="12"/>
  <c r="Y137" i="12"/>
  <c r="Y129" i="12"/>
  <c r="Y81" i="12"/>
  <c r="Y65" i="12"/>
  <c r="Y17" i="12"/>
  <c r="Y89" i="12"/>
  <c r="Y112" i="12"/>
  <c r="Y152" i="12"/>
  <c r="Y136" i="12"/>
  <c r="Y104" i="12"/>
  <c r="Y24" i="12"/>
  <c r="Y144" i="12"/>
  <c r="Y96" i="12"/>
  <c r="Y56" i="12"/>
  <c r="Y48" i="12"/>
  <c r="Y8" i="12"/>
  <c r="Y80" i="12"/>
  <c r="Y64" i="12"/>
  <c r="Y16" i="12"/>
  <c r="Y120" i="12"/>
  <c r="Y88" i="12"/>
  <c r="Y135" i="12"/>
  <c r="Y103" i="12"/>
  <c r="Y127" i="12"/>
  <c r="Y119" i="12"/>
  <c r="Y128" i="12"/>
  <c r="Y72" i="12"/>
  <c r="Y40" i="12"/>
  <c r="Y79" i="12"/>
  <c r="Y71" i="12"/>
  <c r="Y111" i="12"/>
  <c r="Y95" i="12"/>
  <c r="Y151" i="12"/>
  <c r="Y32" i="12"/>
  <c r="Y87" i="12"/>
  <c r="Y31" i="12"/>
  <c r="Y47" i="12"/>
  <c r="Y63" i="12"/>
  <c r="Y15" i="12"/>
  <c r="Y23" i="12"/>
  <c r="Y55" i="12"/>
  <c r="Y7" i="12"/>
  <c r="Y3" i="12"/>
  <c r="CK142" i="12"/>
  <c r="CK134" i="12"/>
  <c r="CK126" i="12"/>
  <c r="CK143" i="12"/>
  <c r="CK39" i="12"/>
  <c r="CK150" i="12"/>
  <c r="CK94" i="12"/>
  <c r="CK110" i="12"/>
  <c r="CK118" i="12"/>
  <c r="CK86" i="12"/>
  <c r="CK102" i="12"/>
  <c r="CK70" i="12"/>
  <c r="CK62" i="12"/>
  <c r="CK78" i="12"/>
  <c r="CK46" i="12"/>
  <c r="CK54" i="12"/>
  <c r="CK22" i="12"/>
  <c r="CK38" i="12"/>
  <c r="CK6" i="12"/>
  <c r="CK30" i="12"/>
  <c r="CK14" i="12"/>
  <c r="CK125" i="12"/>
  <c r="CK149" i="12"/>
  <c r="CK133" i="12"/>
  <c r="CK117" i="12"/>
  <c r="CK109" i="12"/>
  <c r="CK93" i="12"/>
  <c r="CK61" i="12"/>
  <c r="CK69" i="12"/>
  <c r="CK141" i="12"/>
  <c r="CK85" i="12"/>
  <c r="CK45" i="12"/>
  <c r="CK29" i="12"/>
  <c r="CK21" i="12"/>
  <c r="CK77" i="12"/>
  <c r="CK13" i="12"/>
  <c r="CK37" i="12"/>
  <c r="CK5" i="12"/>
  <c r="CK53" i="12"/>
  <c r="CK101" i="12"/>
  <c r="CK132" i="12"/>
  <c r="CK116" i="12"/>
  <c r="CK140" i="12"/>
  <c r="CK108" i="12"/>
  <c r="CK148" i="12"/>
  <c r="CK100" i="12"/>
  <c r="CK52" i="12"/>
  <c r="CK44" i="12"/>
  <c r="CK36" i="12"/>
  <c r="CK76" i="12"/>
  <c r="CK60" i="12"/>
  <c r="CK12" i="12"/>
  <c r="CK124" i="12"/>
  <c r="CK84" i="12"/>
  <c r="CK68" i="12"/>
  <c r="CK20" i="12"/>
  <c r="CK28" i="12"/>
  <c r="CK4" i="12"/>
  <c r="CK92" i="12"/>
  <c r="CK139" i="12"/>
  <c r="CK131" i="12"/>
  <c r="CK107" i="12"/>
  <c r="CK91" i="12"/>
  <c r="CK115" i="12"/>
  <c r="CK99" i="12"/>
  <c r="CK51" i="12"/>
  <c r="CK35" i="12"/>
  <c r="CK27" i="12"/>
  <c r="CK67" i="12"/>
  <c r="CK11" i="12"/>
  <c r="CK19" i="12"/>
  <c r="CK75" i="12"/>
  <c r="CK123" i="12"/>
  <c r="CK83" i="12"/>
  <c r="CK147" i="12"/>
  <c r="CK59" i="12"/>
  <c r="CK66" i="12"/>
  <c r="CK43" i="12"/>
  <c r="CK130" i="12"/>
  <c r="CK138" i="12"/>
  <c r="CK114" i="12"/>
  <c r="CK42" i="12"/>
  <c r="CK146" i="12"/>
  <c r="CK98" i="12"/>
  <c r="CK50" i="12"/>
  <c r="CK58" i="12"/>
  <c r="CK129" i="12"/>
  <c r="CK82" i="12"/>
  <c r="CK74" i="12"/>
  <c r="CK18" i="12"/>
  <c r="CK122" i="12"/>
  <c r="CK106" i="12"/>
  <c r="CK113" i="12"/>
  <c r="CK34" i="12"/>
  <c r="CK10" i="12"/>
  <c r="CK145" i="12"/>
  <c r="CK153" i="12"/>
  <c r="CK137" i="12"/>
  <c r="CK105" i="12"/>
  <c r="CK17" i="12"/>
  <c r="CK41" i="12"/>
  <c r="CK25" i="12"/>
  <c r="CK121" i="12"/>
  <c r="CK97" i="12"/>
  <c r="CK49" i="12"/>
  <c r="CK33" i="12"/>
  <c r="CK73" i="12"/>
  <c r="CK57" i="12"/>
  <c r="CK9" i="12"/>
  <c r="CK26" i="12"/>
  <c r="CK81" i="12"/>
  <c r="CK65" i="12"/>
  <c r="CK89" i="12"/>
  <c r="CK112" i="12"/>
  <c r="CK136" i="12"/>
  <c r="CK104" i="12"/>
  <c r="CK24" i="12"/>
  <c r="CK144" i="12"/>
  <c r="CK96" i="12"/>
  <c r="CK56" i="12"/>
  <c r="CK48" i="12"/>
  <c r="CK8" i="12"/>
  <c r="CK80" i="12"/>
  <c r="CK64" i="12"/>
  <c r="CK16" i="12"/>
  <c r="CK152" i="12"/>
  <c r="CK120" i="12"/>
  <c r="CK88" i="12"/>
  <c r="CK151" i="12"/>
  <c r="CK103" i="12"/>
  <c r="CK90" i="12"/>
  <c r="CK40" i="12"/>
  <c r="CK127" i="12"/>
  <c r="CK32" i="12"/>
  <c r="CK128" i="12"/>
  <c r="CK72" i="12"/>
  <c r="CK135" i="12"/>
  <c r="CK95" i="12"/>
  <c r="CK119" i="12"/>
  <c r="CK87" i="12"/>
  <c r="CK111" i="12"/>
  <c r="CK79" i="12"/>
  <c r="CK71" i="12"/>
  <c r="CK47" i="12"/>
  <c r="CK15" i="12"/>
  <c r="CK63" i="12"/>
  <c r="CK55" i="12"/>
  <c r="CK23" i="12"/>
  <c r="CK31" i="12"/>
  <c r="CK7" i="12"/>
  <c r="CK3" i="12"/>
  <c r="J143" i="12"/>
  <c r="J39" i="12"/>
  <c r="J150" i="12"/>
  <c r="J134" i="12"/>
  <c r="J118" i="12"/>
  <c r="J126" i="12"/>
  <c r="J142" i="12"/>
  <c r="J110" i="12"/>
  <c r="J102" i="12"/>
  <c r="J94" i="12"/>
  <c r="J78" i="12"/>
  <c r="J86" i="12"/>
  <c r="J46" i="12"/>
  <c r="J38" i="12"/>
  <c r="J30" i="12"/>
  <c r="J54" i="12"/>
  <c r="J70" i="12"/>
  <c r="J14" i="12"/>
  <c r="J6" i="12"/>
  <c r="J22" i="12"/>
  <c r="J62" i="12"/>
  <c r="J133" i="12"/>
  <c r="J117" i="12"/>
  <c r="J101" i="12"/>
  <c r="J149" i="12"/>
  <c r="J53" i="12"/>
  <c r="J141" i="12"/>
  <c r="J93" i="12"/>
  <c r="J61" i="12"/>
  <c r="J69" i="12"/>
  <c r="J109" i="12"/>
  <c r="J21" i="12"/>
  <c r="J125" i="12"/>
  <c r="J85" i="12"/>
  <c r="J77" i="12"/>
  <c r="J13" i="12"/>
  <c r="J45" i="12"/>
  <c r="J29" i="12"/>
  <c r="J5" i="12"/>
  <c r="J37" i="12"/>
  <c r="J132" i="12"/>
  <c r="J116" i="12"/>
  <c r="J140" i="12"/>
  <c r="J108" i="12"/>
  <c r="J148" i="12"/>
  <c r="J124" i="12"/>
  <c r="J92" i="12"/>
  <c r="J52" i="12"/>
  <c r="J28" i="12"/>
  <c r="J100" i="12"/>
  <c r="J76" i="12"/>
  <c r="J60" i="12"/>
  <c r="J4" i="12"/>
  <c r="J68" i="12"/>
  <c r="J20" i="12"/>
  <c r="J36" i="12"/>
  <c r="J12" i="12"/>
  <c r="J84" i="12"/>
  <c r="J44" i="12"/>
  <c r="J83" i="12"/>
  <c r="J131" i="12"/>
  <c r="J139" i="12"/>
  <c r="J115" i="12"/>
  <c r="J107" i="12"/>
  <c r="J91" i="12"/>
  <c r="J51" i="12"/>
  <c r="J35" i="12"/>
  <c r="J123" i="12"/>
  <c r="J27" i="12"/>
  <c r="J75" i="12"/>
  <c r="J11" i="12"/>
  <c r="J99" i="12"/>
  <c r="J19" i="12"/>
  <c r="J67" i="12"/>
  <c r="J59" i="12"/>
  <c r="J147" i="12"/>
  <c r="J82" i="12"/>
  <c r="J43" i="12"/>
  <c r="J90" i="12"/>
  <c r="J130" i="12"/>
  <c r="J106" i="12"/>
  <c r="J138" i="12"/>
  <c r="J114" i="12"/>
  <c r="J122" i="12"/>
  <c r="J26" i="12"/>
  <c r="J121" i="12"/>
  <c r="J66" i="12"/>
  <c r="J58" i="12"/>
  <c r="J10" i="12"/>
  <c r="J50" i="12"/>
  <c r="J18" i="12"/>
  <c r="J146" i="12"/>
  <c r="J42" i="12"/>
  <c r="J98" i="12"/>
  <c r="J74" i="12"/>
  <c r="J153" i="12"/>
  <c r="J137" i="12"/>
  <c r="J105" i="12"/>
  <c r="J113" i="12"/>
  <c r="J34" i="12"/>
  <c r="J145" i="12"/>
  <c r="J41" i="12"/>
  <c r="J25" i="12"/>
  <c r="J17" i="12"/>
  <c r="J97" i="12"/>
  <c r="J49" i="12"/>
  <c r="J33" i="12"/>
  <c r="J129" i="12"/>
  <c r="J73" i="12"/>
  <c r="J57" i="12"/>
  <c r="J9" i="12"/>
  <c r="J81" i="12"/>
  <c r="J65" i="12"/>
  <c r="J112" i="12"/>
  <c r="J40" i="12"/>
  <c r="J88" i="12"/>
  <c r="J72" i="12"/>
  <c r="J144" i="12"/>
  <c r="J128" i="12"/>
  <c r="J104" i="12"/>
  <c r="J96" i="12"/>
  <c r="J32" i="12"/>
  <c r="J56" i="12"/>
  <c r="J8" i="12"/>
  <c r="J120" i="12"/>
  <c r="J80" i="12"/>
  <c r="J64" i="12"/>
  <c r="J16" i="12"/>
  <c r="J135" i="12"/>
  <c r="J111" i="12"/>
  <c r="J95" i="12"/>
  <c r="J89" i="12"/>
  <c r="J152" i="12"/>
  <c r="J127" i="12"/>
  <c r="J136" i="12"/>
  <c r="J87" i="12"/>
  <c r="J71" i="12"/>
  <c r="J48" i="12"/>
  <c r="J24" i="12"/>
  <c r="J119" i="12"/>
  <c r="J103" i="12"/>
  <c r="J151" i="12"/>
  <c r="J79" i="12"/>
  <c r="J63" i="12"/>
  <c r="J7" i="12"/>
  <c r="J15" i="12"/>
  <c r="J55" i="12"/>
  <c r="J31" i="12"/>
  <c r="J23" i="12"/>
  <c r="J47" i="12"/>
  <c r="J3" i="12"/>
  <c r="BV143" i="12"/>
  <c r="BV39" i="12"/>
  <c r="BV150" i="12"/>
  <c r="BV118" i="12"/>
  <c r="BV142" i="12"/>
  <c r="BV134" i="12"/>
  <c r="BV126" i="12"/>
  <c r="BV110" i="12"/>
  <c r="BV102" i="12"/>
  <c r="BV78" i="12"/>
  <c r="BV86" i="12"/>
  <c r="BV46" i="12"/>
  <c r="BV30" i="12"/>
  <c r="BV94" i="12"/>
  <c r="BV70" i="12"/>
  <c r="BV62" i="12"/>
  <c r="BV54" i="12"/>
  <c r="BV38" i="12"/>
  <c r="BV22" i="12"/>
  <c r="BV14" i="12"/>
  <c r="BV6" i="12"/>
  <c r="BV133" i="12"/>
  <c r="BV141" i="12"/>
  <c r="BV125" i="12"/>
  <c r="BV149" i="12"/>
  <c r="BV93" i="12"/>
  <c r="BV53" i="12"/>
  <c r="BV69" i="12"/>
  <c r="BV61" i="12"/>
  <c r="BV109" i="12"/>
  <c r="BV117" i="12"/>
  <c r="BV85" i="12"/>
  <c r="BV77" i="12"/>
  <c r="BV21" i="12"/>
  <c r="BV101" i="12"/>
  <c r="BV37" i="12"/>
  <c r="BV45" i="12"/>
  <c r="BV13" i="12"/>
  <c r="BV116" i="12"/>
  <c r="BV5" i="12"/>
  <c r="BV140" i="12"/>
  <c r="BV108" i="12"/>
  <c r="BV29" i="12"/>
  <c r="BV148" i="12"/>
  <c r="BV92" i="12"/>
  <c r="BV52" i="12"/>
  <c r="BV36" i="12"/>
  <c r="BV28" i="12"/>
  <c r="BV124" i="12"/>
  <c r="BV60" i="12"/>
  <c r="BV4" i="12"/>
  <c r="BV100" i="12"/>
  <c r="BV76" i="12"/>
  <c r="BV68" i="12"/>
  <c r="BV20" i="12"/>
  <c r="BV132" i="12"/>
  <c r="BV44" i="12"/>
  <c r="BV84" i="12"/>
  <c r="BV83" i="12"/>
  <c r="BV131" i="12"/>
  <c r="BV115" i="12"/>
  <c r="BV139" i="12"/>
  <c r="BV107" i="12"/>
  <c r="BV91" i="12"/>
  <c r="BV12" i="12"/>
  <c r="BV35" i="12"/>
  <c r="BV27" i="12"/>
  <c r="BV59" i="12"/>
  <c r="BV123" i="12"/>
  <c r="BV11" i="12"/>
  <c r="BV67" i="12"/>
  <c r="BV19" i="12"/>
  <c r="BV99" i="12"/>
  <c r="BV75" i="12"/>
  <c r="BV51" i="12"/>
  <c r="BV82" i="12"/>
  <c r="BV147" i="12"/>
  <c r="BV130" i="12"/>
  <c r="BV106" i="12"/>
  <c r="BV138" i="12"/>
  <c r="BV114" i="12"/>
  <c r="BV98" i="12"/>
  <c r="BV74" i="12"/>
  <c r="BV26" i="12"/>
  <c r="BV121" i="12"/>
  <c r="BV42" i="12"/>
  <c r="BV122" i="12"/>
  <c r="BV90" i="12"/>
  <c r="BV66" i="12"/>
  <c r="BV58" i="12"/>
  <c r="BV43" i="12"/>
  <c r="BV146" i="12"/>
  <c r="BV18" i="12"/>
  <c r="BV153" i="12"/>
  <c r="BV137" i="12"/>
  <c r="BV10" i="12"/>
  <c r="BV34" i="12"/>
  <c r="BV41" i="12"/>
  <c r="BV25" i="12"/>
  <c r="BV17" i="12"/>
  <c r="BV49" i="12"/>
  <c r="BV33" i="12"/>
  <c r="BV113" i="12"/>
  <c r="BV97" i="12"/>
  <c r="BV73" i="12"/>
  <c r="BV57" i="12"/>
  <c r="BV9" i="12"/>
  <c r="BV50" i="12"/>
  <c r="BV145" i="12"/>
  <c r="BV129" i="12"/>
  <c r="BV105" i="12"/>
  <c r="BV81" i="12"/>
  <c r="BV65" i="12"/>
  <c r="BV89" i="12"/>
  <c r="BV112" i="12"/>
  <c r="BV40" i="12"/>
  <c r="BV72" i="12"/>
  <c r="BV152" i="12"/>
  <c r="BV144" i="12"/>
  <c r="BV120" i="12"/>
  <c r="BV96" i="12"/>
  <c r="BV88" i="12"/>
  <c r="BV32" i="12"/>
  <c r="BV128" i="12"/>
  <c r="BV56" i="12"/>
  <c r="BV8" i="12"/>
  <c r="BV136" i="12"/>
  <c r="BV104" i="12"/>
  <c r="BV64" i="12"/>
  <c r="BV16" i="12"/>
  <c r="BV48" i="12"/>
  <c r="BV135" i="12"/>
  <c r="BV111" i="12"/>
  <c r="BV95" i="12"/>
  <c r="BV24" i="12"/>
  <c r="BV127" i="12"/>
  <c r="BV87" i="12"/>
  <c r="BV71" i="12"/>
  <c r="BV80" i="12"/>
  <c r="BV79" i="12"/>
  <c r="BV151" i="12"/>
  <c r="BV63" i="12"/>
  <c r="BV119" i="12"/>
  <c r="BV103" i="12"/>
  <c r="BV55" i="12"/>
  <c r="BV7" i="12"/>
  <c r="BV15" i="12"/>
  <c r="BV31" i="12"/>
  <c r="BV47" i="12"/>
  <c r="BV23" i="12"/>
  <c r="BV3" i="12"/>
  <c r="EH143" i="12"/>
  <c r="EH39" i="12"/>
  <c r="EH150" i="12"/>
  <c r="EH126" i="12"/>
  <c r="EH142" i="12"/>
  <c r="EH134" i="12"/>
  <c r="EH110" i="12"/>
  <c r="EH118" i="12"/>
  <c r="EH102" i="12"/>
  <c r="EH94" i="12"/>
  <c r="EH78" i="12"/>
  <c r="EH86" i="12"/>
  <c r="EH62" i="12"/>
  <c r="EH46" i="12"/>
  <c r="EH30" i="12"/>
  <c r="EH54" i="12"/>
  <c r="EH38" i="12"/>
  <c r="EH70" i="12"/>
  <c r="EH14" i="12"/>
  <c r="EH22" i="12"/>
  <c r="EH6" i="12"/>
  <c r="EH133" i="12"/>
  <c r="EH125" i="12"/>
  <c r="EH109" i="12"/>
  <c r="EH53" i="12"/>
  <c r="EH101" i="12"/>
  <c r="EH85" i="12"/>
  <c r="EH61" i="12"/>
  <c r="EH93" i="12"/>
  <c r="EH77" i="12"/>
  <c r="EH69" i="12"/>
  <c r="EH21" i="12"/>
  <c r="EH149" i="12"/>
  <c r="EH117" i="12"/>
  <c r="EH141" i="12"/>
  <c r="EH37" i="12"/>
  <c r="EH45" i="12"/>
  <c r="EH13" i="12"/>
  <c r="EH29" i="12"/>
  <c r="EH5" i="12"/>
  <c r="EH124" i="12"/>
  <c r="EH132" i="12"/>
  <c r="EH116" i="12"/>
  <c r="EH100" i="12"/>
  <c r="EH140" i="12"/>
  <c r="EH108" i="12"/>
  <c r="EH148" i="12"/>
  <c r="EH92" i="12"/>
  <c r="EH52" i="12"/>
  <c r="EH28" i="12"/>
  <c r="EH12" i="12"/>
  <c r="EH60" i="12"/>
  <c r="EH4" i="12"/>
  <c r="EH68" i="12"/>
  <c r="EH20" i="12"/>
  <c r="EH76" i="12"/>
  <c r="EH36" i="12"/>
  <c r="EH84" i="12"/>
  <c r="EH44" i="12"/>
  <c r="EH83" i="12"/>
  <c r="EH131" i="12"/>
  <c r="EH139" i="12"/>
  <c r="EH115" i="12"/>
  <c r="EH107" i="12"/>
  <c r="EH91" i="12"/>
  <c r="EH99" i="12"/>
  <c r="EH35" i="12"/>
  <c r="EH67" i="12"/>
  <c r="EH27" i="12"/>
  <c r="EH11" i="12"/>
  <c r="EH75" i="12"/>
  <c r="EH51" i="12"/>
  <c r="EH19" i="12"/>
  <c r="EH59" i="12"/>
  <c r="EH123" i="12"/>
  <c r="EH82" i="12"/>
  <c r="EH147" i="12"/>
  <c r="EH106" i="12"/>
  <c r="EH130" i="12"/>
  <c r="EH43" i="12"/>
  <c r="EH138" i="12"/>
  <c r="EH114" i="12"/>
  <c r="EH146" i="12"/>
  <c r="EH26" i="12"/>
  <c r="EH129" i="12"/>
  <c r="EH121" i="12"/>
  <c r="EH18" i="12"/>
  <c r="EH10" i="12"/>
  <c r="EH98" i="12"/>
  <c r="EH74" i="12"/>
  <c r="EH50" i="12"/>
  <c r="EH122" i="12"/>
  <c r="EH42" i="12"/>
  <c r="EH153" i="12"/>
  <c r="EH137" i="12"/>
  <c r="EH90" i="12"/>
  <c r="EH145" i="12"/>
  <c r="EH113" i="12"/>
  <c r="EH58" i="12"/>
  <c r="EH66" i="12"/>
  <c r="EH105" i="12"/>
  <c r="EH41" i="12"/>
  <c r="EH25" i="12"/>
  <c r="EH17" i="12"/>
  <c r="EH34" i="12"/>
  <c r="EH49" i="12"/>
  <c r="EH33" i="12"/>
  <c r="EH73" i="12"/>
  <c r="EH57" i="12"/>
  <c r="EH9" i="12"/>
  <c r="EH97" i="12"/>
  <c r="EH81" i="12"/>
  <c r="EH65" i="12"/>
  <c r="EH89" i="12"/>
  <c r="EH120" i="12"/>
  <c r="EH112" i="12"/>
  <c r="EH40" i="12"/>
  <c r="EH104" i="12"/>
  <c r="EH152" i="12"/>
  <c r="EH144" i="12"/>
  <c r="EH136" i="12"/>
  <c r="EH96" i="12"/>
  <c r="EH32" i="12"/>
  <c r="EH128" i="12"/>
  <c r="EH88" i="12"/>
  <c r="EH56" i="12"/>
  <c r="EH8" i="12"/>
  <c r="EH72" i="12"/>
  <c r="EH64" i="12"/>
  <c r="EH16" i="12"/>
  <c r="EH135" i="12"/>
  <c r="EH111" i="12"/>
  <c r="EH95" i="12"/>
  <c r="EH127" i="12"/>
  <c r="EH119" i="12"/>
  <c r="EH48" i="12"/>
  <c r="EH87" i="12"/>
  <c r="EH71" i="12"/>
  <c r="EH24" i="12"/>
  <c r="EH80" i="12"/>
  <c r="EH79" i="12"/>
  <c r="EH103" i="12"/>
  <c r="EH63" i="12"/>
  <c r="EH151" i="12"/>
  <c r="EH15" i="12"/>
  <c r="EH7" i="12"/>
  <c r="EH31" i="12"/>
  <c r="EH47" i="12"/>
  <c r="EH55" i="12"/>
  <c r="EH23" i="12"/>
  <c r="EH3" i="12"/>
  <c r="AA150" i="12"/>
  <c r="AA143" i="12"/>
  <c r="AA142" i="12"/>
  <c r="AA126" i="12"/>
  <c r="AA39" i="12"/>
  <c r="AA134" i="12"/>
  <c r="AA110" i="12"/>
  <c r="AA118" i="12"/>
  <c r="AA86" i="12"/>
  <c r="AA70" i="12"/>
  <c r="AA38" i="12"/>
  <c r="AA102" i="12"/>
  <c r="AA94" i="12"/>
  <c r="AA54" i="12"/>
  <c r="AA78" i="12"/>
  <c r="AA22" i="12"/>
  <c r="AA30" i="12"/>
  <c r="AA62" i="12"/>
  <c r="AA14" i="12"/>
  <c r="AA6" i="12"/>
  <c r="AA46" i="12"/>
  <c r="AA133" i="12"/>
  <c r="AA141" i="12"/>
  <c r="AA101" i="12"/>
  <c r="AA149" i="12"/>
  <c r="AA77" i="12"/>
  <c r="AA117" i="12"/>
  <c r="AA69" i="12"/>
  <c r="AA109" i="12"/>
  <c r="AA85" i="12"/>
  <c r="AA45" i="12"/>
  <c r="AA29" i="12"/>
  <c r="AA5" i="12"/>
  <c r="AA53" i="12"/>
  <c r="AA125" i="12"/>
  <c r="AA61" i="12"/>
  <c r="AA93" i="12"/>
  <c r="AA21" i="12"/>
  <c r="AA116" i="12"/>
  <c r="AA140" i="12"/>
  <c r="AA108" i="12"/>
  <c r="AA148" i="12"/>
  <c r="AA124" i="12"/>
  <c r="AA13" i="12"/>
  <c r="AA37" i="12"/>
  <c r="AA132" i="12"/>
  <c r="AA68" i="12"/>
  <c r="AA20" i="12"/>
  <c r="AA44" i="12"/>
  <c r="AA12" i="12"/>
  <c r="AA100" i="12"/>
  <c r="AA92" i="12"/>
  <c r="AA76" i="12"/>
  <c r="AA52" i="12"/>
  <c r="AA28" i="12"/>
  <c r="AA36" i="12"/>
  <c r="AA4" i="12"/>
  <c r="AA84" i="12"/>
  <c r="AA60" i="12"/>
  <c r="AA115" i="12"/>
  <c r="AA139" i="12"/>
  <c r="AA107" i="12"/>
  <c r="AA91" i="12"/>
  <c r="AA99" i="12"/>
  <c r="AA123" i="12"/>
  <c r="AA75" i="12"/>
  <c r="AA59" i="12"/>
  <c r="AA131" i="12"/>
  <c r="AA83" i="12"/>
  <c r="AA67" i="12"/>
  <c r="AA11" i="12"/>
  <c r="AA51" i="12"/>
  <c r="AA35" i="12"/>
  <c r="AA19" i="12"/>
  <c r="AA27" i="12"/>
  <c r="AA147" i="12"/>
  <c r="AA43" i="12"/>
  <c r="AA106" i="12"/>
  <c r="AA98" i="12"/>
  <c r="AA58" i="12"/>
  <c r="AA50" i="12"/>
  <c r="AA146" i="12"/>
  <c r="AA138" i="12"/>
  <c r="AA122" i="12"/>
  <c r="AA74" i="12"/>
  <c r="AA66" i="12"/>
  <c r="AA130" i="12"/>
  <c r="AA82" i="12"/>
  <c r="AA90" i="12"/>
  <c r="AA129" i="12"/>
  <c r="AA42" i="12"/>
  <c r="AA153" i="12"/>
  <c r="AA137" i="12"/>
  <c r="AA121" i="12"/>
  <c r="AA34" i="12"/>
  <c r="AA145" i="12"/>
  <c r="AA114" i="12"/>
  <c r="AA26" i="12"/>
  <c r="AA10" i="12"/>
  <c r="AA18" i="12"/>
  <c r="AA105" i="12"/>
  <c r="AA41" i="12"/>
  <c r="AA25" i="12"/>
  <c r="AA49" i="12"/>
  <c r="AA33" i="12"/>
  <c r="AA73" i="12"/>
  <c r="AA57" i="12"/>
  <c r="AA81" i="12"/>
  <c r="AA65" i="12"/>
  <c r="AA113" i="12"/>
  <c r="AA89" i="12"/>
  <c r="AA17" i="12"/>
  <c r="AA152" i="12"/>
  <c r="AA144" i="12"/>
  <c r="AA96" i="12"/>
  <c r="AA80" i="12"/>
  <c r="AA32" i="12"/>
  <c r="AA128" i="12"/>
  <c r="AA88" i="12"/>
  <c r="AA56" i="12"/>
  <c r="AA8" i="12"/>
  <c r="AA97" i="12"/>
  <c r="AA72" i="12"/>
  <c r="AA64" i="12"/>
  <c r="AA120" i="12"/>
  <c r="AA136" i="12"/>
  <c r="AA104" i="12"/>
  <c r="AA112" i="12"/>
  <c r="AA16" i="12"/>
  <c r="AA48" i="12"/>
  <c r="AA40" i="12"/>
  <c r="AA24" i="12"/>
  <c r="AA135" i="12"/>
  <c r="AA119" i="12"/>
  <c r="AA103" i="12"/>
  <c r="AA151" i="12"/>
  <c r="AA111" i="12"/>
  <c r="AA23" i="12"/>
  <c r="AA127" i="12"/>
  <c r="AA87" i="12"/>
  <c r="AA47" i="12"/>
  <c r="AA9" i="12"/>
  <c r="AA79" i="12"/>
  <c r="AA95" i="12"/>
  <c r="AA71" i="12"/>
  <c r="AA63" i="12"/>
  <c r="AA55" i="12"/>
  <c r="AA31" i="12"/>
  <c r="AA7" i="12"/>
  <c r="AA15" i="12"/>
  <c r="AA3" i="12"/>
  <c r="CM143" i="12"/>
  <c r="CM142" i="12"/>
  <c r="CM126" i="12"/>
  <c r="CM134" i="12"/>
  <c r="CM39" i="12"/>
  <c r="CM150" i="12"/>
  <c r="CM110" i="12"/>
  <c r="CM118" i="12"/>
  <c r="CM94" i="12"/>
  <c r="CM86" i="12"/>
  <c r="CM102" i="12"/>
  <c r="CM70" i="12"/>
  <c r="CM62" i="12"/>
  <c r="CM78" i="12"/>
  <c r="CM46" i="12"/>
  <c r="CM30" i="12"/>
  <c r="CM22" i="12"/>
  <c r="CM14" i="12"/>
  <c r="CM54" i="12"/>
  <c r="CM6" i="12"/>
  <c r="CM38" i="12"/>
  <c r="CM133" i="12"/>
  <c r="CM141" i="12"/>
  <c r="CM101" i="12"/>
  <c r="CM125" i="12"/>
  <c r="CM77" i="12"/>
  <c r="CM149" i="12"/>
  <c r="CM109" i="12"/>
  <c r="CM85" i="12"/>
  <c r="CM45" i="12"/>
  <c r="CM29" i="12"/>
  <c r="CM13" i="12"/>
  <c r="CM5" i="12"/>
  <c r="CM117" i="12"/>
  <c r="CM93" i="12"/>
  <c r="CM69" i="12"/>
  <c r="CM53" i="12"/>
  <c r="CM61" i="12"/>
  <c r="CM21" i="12"/>
  <c r="CM37" i="12"/>
  <c r="CM116" i="12"/>
  <c r="CM140" i="12"/>
  <c r="CM108" i="12"/>
  <c r="CM148" i="12"/>
  <c r="CM132" i="12"/>
  <c r="CM124" i="12"/>
  <c r="CM68" i="12"/>
  <c r="CM100" i="12"/>
  <c r="CM36" i="12"/>
  <c r="CM4" i="12"/>
  <c r="CM44" i="12"/>
  <c r="CM12" i="12"/>
  <c r="CM92" i="12"/>
  <c r="CM76" i="12"/>
  <c r="CM52" i="12"/>
  <c r="CM28" i="12"/>
  <c r="CM20" i="12"/>
  <c r="CM60" i="12"/>
  <c r="CM115" i="12"/>
  <c r="CM139" i="12"/>
  <c r="CM107" i="12"/>
  <c r="CM91" i="12"/>
  <c r="CM84" i="12"/>
  <c r="CM99" i="12"/>
  <c r="CM123" i="12"/>
  <c r="CM75" i="12"/>
  <c r="CM59" i="12"/>
  <c r="CM131" i="12"/>
  <c r="CM83" i="12"/>
  <c r="CM67" i="12"/>
  <c r="CM51" i="12"/>
  <c r="CM11" i="12"/>
  <c r="CM19" i="12"/>
  <c r="CM27" i="12"/>
  <c r="CM35" i="12"/>
  <c r="CM147" i="12"/>
  <c r="CM43" i="12"/>
  <c r="CM130" i="12"/>
  <c r="CM106" i="12"/>
  <c r="CM98" i="12"/>
  <c r="CM58" i="12"/>
  <c r="CM50" i="12"/>
  <c r="CM122" i="12"/>
  <c r="CM74" i="12"/>
  <c r="CM66" i="12"/>
  <c r="CM146" i="12"/>
  <c r="CM138" i="12"/>
  <c r="CM82" i="12"/>
  <c r="CM114" i="12"/>
  <c r="CM129" i="12"/>
  <c r="CM90" i="12"/>
  <c r="CM153" i="12"/>
  <c r="CM137" i="12"/>
  <c r="CM121" i="12"/>
  <c r="CM34" i="12"/>
  <c r="CM145" i="12"/>
  <c r="CM105" i="12"/>
  <c r="CM26" i="12"/>
  <c r="CM10" i="12"/>
  <c r="CM18" i="12"/>
  <c r="CM113" i="12"/>
  <c r="CM41" i="12"/>
  <c r="CM25" i="12"/>
  <c r="CM49" i="12"/>
  <c r="CM33" i="12"/>
  <c r="CM73" i="12"/>
  <c r="CM57" i="12"/>
  <c r="CM42" i="12"/>
  <c r="CM81" i="12"/>
  <c r="CM65" i="12"/>
  <c r="CM89" i="12"/>
  <c r="CM144" i="12"/>
  <c r="CM96" i="12"/>
  <c r="CM80" i="12"/>
  <c r="CM32" i="12"/>
  <c r="CM9" i="12"/>
  <c r="CM128" i="12"/>
  <c r="CM88" i="12"/>
  <c r="CM56" i="12"/>
  <c r="CM8" i="12"/>
  <c r="CM120" i="12"/>
  <c r="CM72" i="12"/>
  <c r="CM64" i="12"/>
  <c r="CM97" i="12"/>
  <c r="CM17" i="12"/>
  <c r="CM136" i="12"/>
  <c r="CM152" i="12"/>
  <c r="CM48" i="12"/>
  <c r="CM40" i="12"/>
  <c r="CM24" i="12"/>
  <c r="CM104" i="12"/>
  <c r="CM16" i="12"/>
  <c r="CM112" i="12"/>
  <c r="CM119" i="12"/>
  <c r="CM103" i="12"/>
  <c r="CM87" i="12"/>
  <c r="CM151" i="12"/>
  <c r="CM95" i="12"/>
  <c r="CM71" i="12"/>
  <c r="CM47" i="12"/>
  <c r="CM111" i="12"/>
  <c r="CM63" i="12"/>
  <c r="CM135" i="12"/>
  <c r="CM127" i="12"/>
  <c r="CM23" i="12"/>
  <c r="CM79" i="12"/>
  <c r="CM15" i="12"/>
  <c r="CM7" i="12"/>
  <c r="CM31" i="12"/>
  <c r="CM55" i="12"/>
  <c r="CM3" i="12"/>
  <c r="L143" i="12"/>
  <c r="L142" i="12"/>
  <c r="L150" i="12"/>
  <c r="L39" i="12"/>
  <c r="L126" i="12"/>
  <c r="L134" i="12"/>
  <c r="L118" i="12"/>
  <c r="L110" i="12"/>
  <c r="L86" i="12"/>
  <c r="L78" i="12"/>
  <c r="L62" i="12"/>
  <c r="L94" i="12"/>
  <c r="L102" i="12"/>
  <c r="L46" i="12"/>
  <c r="L30" i="12"/>
  <c r="L14" i="12"/>
  <c r="L70" i="12"/>
  <c r="L22" i="12"/>
  <c r="L38" i="12"/>
  <c r="L6" i="12"/>
  <c r="L54" i="12"/>
  <c r="L133" i="12"/>
  <c r="L141" i="12"/>
  <c r="L125" i="12"/>
  <c r="L117" i="12"/>
  <c r="L101" i="12"/>
  <c r="L149" i="12"/>
  <c r="L77" i="12"/>
  <c r="L85" i="12"/>
  <c r="L93" i="12"/>
  <c r="L61" i="12"/>
  <c r="L45" i="12"/>
  <c r="L29" i="12"/>
  <c r="L5" i="12"/>
  <c r="L109" i="12"/>
  <c r="L69" i="12"/>
  <c r="L53" i="12"/>
  <c r="L37" i="12"/>
  <c r="L13" i="12"/>
  <c r="L21" i="12"/>
  <c r="L140" i="12"/>
  <c r="L108" i="12"/>
  <c r="L148" i="12"/>
  <c r="L124" i="12"/>
  <c r="L116" i="12"/>
  <c r="L100" i="12"/>
  <c r="L132" i="12"/>
  <c r="L68" i="12"/>
  <c r="L36" i="12"/>
  <c r="L44" i="12"/>
  <c r="L12" i="12"/>
  <c r="L76" i="12"/>
  <c r="L52" i="12"/>
  <c r="L28" i="12"/>
  <c r="L4" i="12"/>
  <c r="L92" i="12"/>
  <c r="L84" i="12"/>
  <c r="L60" i="12"/>
  <c r="L115" i="12"/>
  <c r="L20" i="12"/>
  <c r="L139" i="12"/>
  <c r="L131" i="12"/>
  <c r="L123" i="12"/>
  <c r="L51" i="12"/>
  <c r="L107" i="12"/>
  <c r="L91" i="12"/>
  <c r="L83" i="12"/>
  <c r="L67" i="12"/>
  <c r="L99" i="12"/>
  <c r="L19" i="12"/>
  <c r="L11" i="12"/>
  <c r="L27" i="12"/>
  <c r="L35" i="12"/>
  <c r="L147" i="12"/>
  <c r="L59" i="12"/>
  <c r="L146" i="12"/>
  <c r="L138" i="12"/>
  <c r="L75" i="12"/>
  <c r="L114" i="12"/>
  <c r="L98" i="12"/>
  <c r="L58" i="12"/>
  <c r="L50" i="12"/>
  <c r="L122" i="12"/>
  <c r="L74" i="12"/>
  <c r="L66" i="12"/>
  <c r="L90" i="12"/>
  <c r="L82" i="12"/>
  <c r="L129" i="12"/>
  <c r="L130" i="12"/>
  <c r="L34" i="12"/>
  <c r="L137" i="12"/>
  <c r="L42" i="12"/>
  <c r="L153" i="12"/>
  <c r="L145" i="12"/>
  <c r="L121" i="12"/>
  <c r="L106" i="12"/>
  <c r="L26" i="12"/>
  <c r="L10" i="12"/>
  <c r="L18" i="12"/>
  <c r="L43" i="12"/>
  <c r="L57" i="12"/>
  <c r="L41" i="12"/>
  <c r="L25" i="12"/>
  <c r="L17" i="12"/>
  <c r="L65" i="12"/>
  <c r="L49" i="12"/>
  <c r="L33" i="12"/>
  <c r="L73" i="12"/>
  <c r="L81" i="12"/>
  <c r="L113" i="12"/>
  <c r="L89" i="12"/>
  <c r="L144" i="12"/>
  <c r="L80" i="12"/>
  <c r="L32" i="12"/>
  <c r="L16" i="12"/>
  <c r="L120" i="12"/>
  <c r="L104" i="12"/>
  <c r="L88" i="12"/>
  <c r="L56" i="12"/>
  <c r="L8" i="12"/>
  <c r="L64" i="12"/>
  <c r="L136" i="12"/>
  <c r="L97" i="12"/>
  <c r="L96" i="12"/>
  <c r="L105" i="12"/>
  <c r="L72" i="12"/>
  <c r="L9" i="12"/>
  <c r="L151" i="12"/>
  <c r="L103" i="12"/>
  <c r="L128" i="12"/>
  <c r="L48" i="12"/>
  <c r="L40" i="12"/>
  <c r="L135" i="12"/>
  <c r="L79" i="12"/>
  <c r="L24" i="12"/>
  <c r="L152" i="12"/>
  <c r="L112" i="12"/>
  <c r="L119" i="12"/>
  <c r="L71" i="12"/>
  <c r="L55" i="12"/>
  <c r="L47" i="12"/>
  <c r="L127" i="12"/>
  <c r="L111" i="12"/>
  <c r="L95" i="12"/>
  <c r="L87" i="12"/>
  <c r="L23" i="12"/>
  <c r="L15" i="12"/>
  <c r="L31" i="12"/>
  <c r="L7" i="12"/>
  <c r="L63" i="12"/>
  <c r="L3" i="12"/>
  <c r="BX143" i="12"/>
  <c r="BX142" i="12"/>
  <c r="BX150" i="12"/>
  <c r="BX126" i="12"/>
  <c r="BX134" i="12"/>
  <c r="BX39" i="12"/>
  <c r="BX110" i="12"/>
  <c r="BX118" i="12"/>
  <c r="BX86" i="12"/>
  <c r="BX94" i="12"/>
  <c r="BX102" i="12"/>
  <c r="BX78" i="12"/>
  <c r="BX70" i="12"/>
  <c r="BX46" i="12"/>
  <c r="BX62" i="12"/>
  <c r="BX38" i="12"/>
  <c r="BX22" i="12"/>
  <c r="BX14" i="12"/>
  <c r="BX30" i="12"/>
  <c r="BX54" i="12"/>
  <c r="BX6" i="12"/>
  <c r="BX149" i="12"/>
  <c r="BX133" i="12"/>
  <c r="BX141" i="12"/>
  <c r="BX117" i="12"/>
  <c r="BX101" i="12"/>
  <c r="BX77" i="12"/>
  <c r="BX93" i="12"/>
  <c r="BX125" i="12"/>
  <c r="BX109" i="12"/>
  <c r="BX61" i="12"/>
  <c r="BX45" i="12"/>
  <c r="BX29" i="12"/>
  <c r="BX13" i="12"/>
  <c r="BX5" i="12"/>
  <c r="BX69" i="12"/>
  <c r="BX53" i="12"/>
  <c r="BX85" i="12"/>
  <c r="BX37" i="12"/>
  <c r="BX21" i="12"/>
  <c r="BX140" i="12"/>
  <c r="BX108" i="12"/>
  <c r="BX148" i="12"/>
  <c r="BX132" i="12"/>
  <c r="BX124" i="12"/>
  <c r="BX116" i="12"/>
  <c r="BX100" i="12"/>
  <c r="BX92" i="12"/>
  <c r="BX68" i="12"/>
  <c r="BX36" i="12"/>
  <c r="BX44" i="12"/>
  <c r="BX12" i="12"/>
  <c r="BX76" i="12"/>
  <c r="BX52" i="12"/>
  <c r="BX28" i="12"/>
  <c r="BX4" i="12"/>
  <c r="BX84" i="12"/>
  <c r="BX60" i="12"/>
  <c r="BX115" i="12"/>
  <c r="BX139" i="12"/>
  <c r="BX99" i="12"/>
  <c r="BX51" i="12"/>
  <c r="BX20" i="12"/>
  <c r="BX123" i="12"/>
  <c r="BX107" i="12"/>
  <c r="BX91" i="12"/>
  <c r="BX131" i="12"/>
  <c r="BX83" i="12"/>
  <c r="BX67" i="12"/>
  <c r="BX75" i="12"/>
  <c r="BX35" i="12"/>
  <c r="BX19" i="12"/>
  <c r="BX59" i="12"/>
  <c r="BX11" i="12"/>
  <c r="BX27" i="12"/>
  <c r="BX147" i="12"/>
  <c r="BX138" i="12"/>
  <c r="BX98" i="12"/>
  <c r="BX58" i="12"/>
  <c r="BX50" i="12"/>
  <c r="BX122" i="12"/>
  <c r="BX114" i="12"/>
  <c r="BX74" i="12"/>
  <c r="BX66" i="12"/>
  <c r="BX43" i="12"/>
  <c r="BX90" i="12"/>
  <c r="BX82" i="12"/>
  <c r="BX129" i="12"/>
  <c r="BX42" i="12"/>
  <c r="BX34" i="12"/>
  <c r="BX137" i="12"/>
  <c r="BX146" i="12"/>
  <c r="BX153" i="12"/>
  <c r="BX145" i="12"/>
  <c r="BX130" i="12"/>
  <c r="BX26" i="12"/>
  <c r="BX10" i="12"/>
  <c r="BX18" i="12"/>
  <c r="BX113" i="12"/>
  <c r="BX57" i="12"/>
  <c r="BX41" i="12"/>
  <c r="BX25" i="12"/>
  <c r="BX9" i="12"/>
  <c r="BX65" i="12"/>
  <c r="BX49" i="12"/>
  <c r="BX33" i="12"/>
  <c r="BX106" i="12"/>
  <c r="BX73" i="12"/>
  <c r="BX121" i="12"/>
  <c r="BX105" i="12"/>
  <c r="BX81" i="12"/>
  <c r="BX17" i="12"/>
  <c r="BX89" i="12"/>
  <c r="BX144" i="12"/>
  <c r="BX80" i="12"/>
  <c r="BX32" i="12"/>
  <c r="BX16" i="12"/>
  <c r="BX136" i="12"/>
  <c r="BX88" i="12"/>
  <c r="BX56" i="12"/>
  <c r="BX8" i="12"/>
  <c r="BX152" i="12"/>
  <c r="BX64" i="12"/>
  <c r="BX104" i="12"/>
  <c r="BX97" i="12"/>
  <c r="BX96" i="12"/>
  <c r="BX112" i="12"/>
  <c r="BX135" i="12"/>
  <c r="BX119" i="12"/>
  <c r="BX72" i="12"/>
  <c r="BX128" i="12"/>
  <c r="BX120" i="12"/>
  <c r="BX48" i="12"/>
  <c r="BX40" i="12"/>
  <c r="BX127" i="12"/>
  <c r="BX87" i="12"/>
  <c r="BX24" i="12"/>
  <c r="BX47" i="12"/>
  <c r="BX111" i="12"/>
  <c r="BX95" i="12"/>
  <c r="BX103" i="12"/>
  <c r="BX151" i="12"/>
  <c r="BX71" i="12"/>
  <c r="BX63" i="12"/>
  <c r="BX15" i="12"/>
  <c r="BX79" i="12"/>
  <c r="BX23" i="12"/>
  <c r="BX55" i="12"/>
  <c r="BX31" i="12"/>
  <c r="BX7" i="12"/>
  <c r="BX3" i="12"/>
  <c r="EJ143" i="12"/>
  <c r="EJ142" i="12"/>
  <c r="EJ150" i="12"/>
  <c r="EJ39" i="12"/>
  <c r="EJ134" i="12"/>
  <c r="EJ126" i="12"/>
  <c r="EJ118" i="12"/>
  <c r="EJ110" i="12"/>
  <c r="EJ86" i="12"/>
  <c r="EJ102" i="12"/>
  <c r="EJ94" i="12"/>
  <c r="EJ78" i="12"/>
  <c r="EJ70" i="12"/>
  <c r="EJ62" i="12"/>
  <c r="EJ54" i="12"/>
  <c r="EJ14" i="12"/>
  <c r="EJ30" i="12"/>
  <c r="EJ46" i="12"/>
  <c r="EJ6" i="12"/>
  <c r="EJ22" i="12"/>
  <c r="EJ38" i="12"/>
  <c r="EJ133" i="12"/>
  <c r="EJ141" i="12"/>
  <c r="EJ149" i="12"/>
  <c r="EJ117" i="12"/>
  <c r="EJ101" i="12"/>
  <c r="EJ77" i="12"/>
  <c r="EJ85" i="12"/>
  <c r="EJ61" i="12"/>
  <c r="EJ45" i="12"/>
  <c r="EJ29" i="12"/>
  <c r="EJ21" i="12"/>
  <c r="EJ5" i="12"/>
  <c r="EJ125" i="12"/>
  <c r="EJ69" i="12"/>
  <c r="EJ53" i="12"/>
  <c r="EJ37" i="12"/>
  <c r="EJ109" i="12"/>
  <c r="EJ93" i="12"/>
  <c r="EJ13" i="12"/>
  <c r="EJ140" i="12"/>
  <c r="EJ108" i="12"/>
  <c r="EJ148" i="12"/>
  <c r="EJ124" i="12"/>
  <c r="EJ132" i="12"/>
  <c r="EJ116" i="12"/>
  <c r="EJ68" i="12"/>
  <c r="EJ92" i="12"/>
  <c r="EJ36" i="12"/>
  <c r="EJ44" i="12"/>
  <c r="EJ12" i="12"/>
  <c r="EJ76" i="12"/>
  <c r="EJ52" i="12"/>
  <c r="EJ28" i="12"/>
  <c r="EJ4" i="12"/>
  <c r="EJ100" i="12"/>
  <c r="EJ20" i="12"/>
  <c r="EJ84" i="12"/>
  <c r="EJ60" i="12"/>
  <c r="EJ115" i="12"/>
  <c r="EJ139" i="12"/>
  <c r="EJ131" i="12"/>
  <c r="EJ51" i="12"/>
  <c r="EJ107" i="12"/>
  <c r="EJ91" i="12"/>
  <c r="EJ123" i="12"/>
  <c r="EJ99" i="12"/>
  <c r="EJ67" i="12"/>
  <c r="EJ75" i="12"/>
  <c r="EJ59" i="12"/>
  <c r="EJ19" i="12"/>
  <c r="EJ83" i="12"/>
  <c r="EJ35" i="12"/>
  <c r="EJ27" i="12"/>
  <c r="EJ11" i="12"/>
  <c r="EJ147" i="12"/>
  <c r="EJ138" i="12"/>
  <c r="EJ43" i="12"/>
  <c r="EJ98" i="12"/>
  <c r="EJ58" i="12"/>
  <c r="EJ50" i="12"/>
  <c r="EJ146" i="12"/>
  <c r="EJ122" i="12"/>
  <c r="EJ74" i="12"/>
  <c r="EJ66" i="12"/>
  <c r="EJ114" i="12"/>
  <c r="EJ90" i="12"/>
  <c r="EJ82" i="12"/>
  <c r="EJ129" i="12"/>
  <c r="EJ106" i="12"/>
  <c r="EJ42" i="12"/>
  <c r="EJ34" i="12"/>
  <c r="EJ137" i="12"/>
  <c r="EJ153" i="12"/>
  <c r="EJ145" i="12"/>
  <c r="EJ26" i="12"/>
  <c r="EJ10" i="12"/>
  <c r="EJ18" i="12"/>
  <c r="EJ57" i="12"/>
  <c r="EJ41" i="12"/>
  <c r="EJ25" i="12"/>
  <c r="EJ65" i="12"/>
  <c r="EJ49" i="12"/>
  <c r="EJ33" i="12"/>
  <c r="EJ9" i="12"/>
  <c r="EJ73" i="12"/>
  <c r="EJ81" i="12"/>
  <c r="EJ113" i="12"/>
  <c r="EJ89" i="12"/>
  <c r="EJ17" i="12"/>
  <c r="EJ121" i="12"/>
  <c r="EJ144" i="12"/>
  <c r="EJ104" i="12"/>
  <c r="EJ80" i="12"/>
  <c r="EJ32" i="12"/>
  <c r="EJ16" i="12"/>
  <c r="EJ88" i="12"/>
  <c r="EJ56" i="12"/>
  <c r="EJ8" i="12"/>
  <c r="EJ152" i="12"/>
  <c r="EJ128" i="12"/>
  <c r="EJ64" i="12"/>
  <c r="EJ130" i="12"/>
  <c r="EJ72" i="12"/>
  <c r="EJ120" i="12"/>
  <c r="EJ105" i="12"/>
  <c r="EJ151" i="12"/>
  <c r="EJ119" i="12"/>
  <c r="EJ48" i="12"/>
  <c r="EJ40" i="12"/>
  <c r="EJ112" i="12"/>
  <c r="EJ96" i="12"/>
  <c r="EJ24" i="12"/>
  <c r="EJ97" i="12"/>
  <c r="EJ136" i="12"/>
  <c r="EJ95" i="12"/>
  <c r="EJ87" i="12"/>
  <c r="EJ47" i="12"/>
  <c r="EJ127" i="12"/>
  <c r="EJ79" i="12"/>
  <c r="EJ135" i="12"/>
  <c r="EJ111" i="12"/>
  <c r="EJ71" i="12"/>
  <c r="EJ103" i="12"/>
  <c r="EJ55" i="12"/>
  <c r="EJ31" i="12"/>
  <c r="EJ23" i="12"/>
  <c r="EJ63" i="12"/>
  <c r="EJ7" i="12"/>
  <c r="EJ15" i="12"/>
  <c r="EJ3" i="12"/>
  <c r="BI143" i="12"/>
  <c r="BI142" i="12"/>
  <c r="BI150" i="12"/>
  <c r="BI134" i="12"/>
  <c r="BI126" i="12"/>
  <c r="BI39" i="12"/>
  <c r="BI110" i="12"/>
  <c r="BI118" i="12"/>
  <c r="BI86" i="12"/>
  <c r="BI78" i="12"/>
  <c r="BI102" i="12"/>
  <c r="BI94" i="12"/>
  <c r="BI30" i="12"/>
  <c r="BI22" i="12"/>
  <c r="BI54" i="12"/>
  <c r="BI14" i="12"/>
  <c r="BI70" i="12"/>
  <c r="BI46" i="12"/>
  <c r="BI38" i="12"/>
  <c r="BI6" i="12"/>
  <c r="BI62" i="12"/>
  <c r="BI133" i="12"/>
  <c r="BI149" i="12"/>
  <c r="BI117" i="12"/>
  <c r="BI101" i="12"/>
  <c r="BI125" i="12"/>
  <c r="BI85" i="12"/>
  <c r="BI61" i="12"/>
  <c r="BI45" i="12"/>
  <c r="BI29" i="12"/>
  <c r="BI13" i="12"/>
  <c r="BI141" i="12"/>
  <c r="BI109" i="12"/>
  <c r="BI93" i="12"/>
  <c r="BI69" i="12"/>
  <c r="BI53" i="12"/>
  <c r="BI77" i="12"/>
  <c r="BI37" i="12"/>
  <c r="BI5" i="12"/>
  <c r="BI21" i="12"/>
  <c r="BI100" i="12"/>
  <c r="BI140" i="12"/>
  <c r="BI108" i="12"/>
  <c r="BI148" i="12"/>
  <c r="BI124" i="12"/>
  <c r="BI116" i="12"/>
  <c r="BI132" i="12"/>
  <c r="BI36" i="12"/>
  <c r="BI44" i="12"/>
  <c r="BI12" i="12"/>
  <c r="BI92" i="12"/>
  <c r="BI76" i="12"/>
  <c r="BI52" i="12"/>
  <c r="BI28" i="12"/>
  <c r="BI4" i="12"/>
  <c r="BI60" i="12"/>
  <c r="BI20" i="12"/>
  <c r="BI68" i="12"/>
  <c r="BI115" i="12"/>
  <c r="BI139" i="12"/>
  <c r="BI99" i="12"/>
  <c r="BI51" i="12"/>
  <c r="BI123" i="12"/>
  <c r="BI107" i="12"/>
  <c r="BI91" i="12"/>
  <c r="BI75" i="12"/>
  <c r="BI83" i="12"/>
  <c r="BI84" i="12"/>
  <c r="BI131" i="12"/>
  <c r="BI67" i="12"/>
  <c r="BI19" i="12"/>
  <c r="BI27" i="12"/>
  <c r="BI147" i="12"/>
  <c r="BI59" i="12"/>
  <c r="BI11" i="12"/>
  <c r="BI35" i="12"/>
  <c r="BI138" i="12"/>
  <c r="BI114" i="12"/>
  <c r="BI106" i="12"/>
  <c r="BI90" i="12"/>
  <c r="BI43" i="12"/>
  <c r="BI34" i="12"/>
  <c r="BI146" i="12"/>
  <c r="BI98" i="12"/>
  <c r="BI58" i="12"/>
  <c r="BI50" i="12"/>
  <c r="BI122" i="12"/>
  <c r="BI74" i="12"/>
  <c r="BI66" i="12"/>
  <c r="BI130" i="12"/>
  <c r="BI82" i="12"/>
  <c r="BI42" i="12"/>
  <c r="BI129" i="12"/>
  <c r="BI26" i="12"/>
  <c r="BI137" i="12"/>
  <c r="BI10" i="12"/>
  <c r="BI18" i="12"/>
  <c r="BI153" i="12"/>
  <c r="BI113" i="12"/>
  <c r="BI57" i="12"/>
  <c r="BI41" i="12"/>
  <c r="BI25" i="12"/>
  <c r="BI9" i="12"/>
  <c r="BI65" i="12"/>
  <c r="BI49" i="12"/>
  <c r="BI33" i="12"/>
  <c r="BI17" i="12"/>
  <c r="BI121" i="12"/>
  <c r="BI73" i="12"/>
  <c r="BI105" i="12"/>
  <c r="BI81" i="12"/>
  <c r="BI145" i="12"/>
  <c r="BI89" i="12"/>
  <c r="BI144" i="12"/>
  <c r="BI80" i="12"/>
  <c r="BI32" i="12"/>
  <c r="BI88" i="12"/>
  <c r="BI56" i="12"/>
  <c r="BI8" i="12"/>
  <c r="BI64" i="12"/>
  <c r="BI136" i="12"/>
  <c r="BI128" i="12"/>
  <c r="BI120" i="12"/>
  <c r="BI16" i="12"/>
  <c r="BI152" i="12"/>
  <c r="BI96" i="12"/>
  <c r="BI135" i="12"/>
  <c r="BI112" i="12"/>
  <c r="BI72" i="12"/>
  <c r="BI48" i="12"/>
  <c r="BI40" i="12"/>
  <c r="BI97" i="12"/>
  <c r="BI104" i="12"/>
  <c r="BI24" i="12"/>
  <c r="BI87" i="12"/>
  <c r="BI151" i="12"/>
  <c r="BI111" i="12"/>
  <c r="BI47" i="12"/>
  <c r="BI127" i="12"/>
  <c r="BI71" i="12"/>
  <c r="BI119" i="12"/>
  <c r="BI103" i="12"/>
  <c r="BI79" i="12"/>
  <c r="BI95" i="12"/>
  <c r="BI23" i="12"/>
  <c r="BI15" i="12"/>
  <c r="BI55" i="12"/>
  <c r="BI7" i="12"/>
  <c r="BI31" i="12"/>
  <c r="BI63" i="12"/>
  <c r="BI3" i="12"/>
  <c r="DU143" i="12"/>
  <c r="DU142" i="12"/>
  <c r="DU150" i="12"/>
  <c r="DU39" i="12"/>
  <c r="DU126" i="12"/>
  <c r="DU110" i="12"/>
  <c r="DU134" i="12"/>
  <c r="DU118" i="12"/>
  <c r="DU86" i="12"/>
  <c r="DU102" i="12"/>
  <c r="DU30" i="12"/>
  <c r="DU70" i="12"/>
  <c r="DU94" i="12"/>
  <c r="DU78" i="12"/>
  <c r="DU62" i="12"/>
  <c r="DU46" i="12"/>
  <c r="DU54" i="12"/>
  <c r="DU38" i="12"/>
  <c r="DU22" i="12"/>
  <c r="DU14" i="12"/>
  <c r="DU6" i="12"/>
  <c r="DU141" i="12"/>
  <c r="DU133" i="12"/>
  <c r="DU149" i="12"/>
  <c r="DU125" i="12"/>
  <c r="DU117" i="12"/>
  <c r="DU101" i="12"/>
  <c r="DU85" i="12"/>
  <c r="DU109" i="12"/>
  <c r="DU93" i="12"/>
  <c r="DU61" i="12"/>
  <c r="DU45" i="12"/>
  <c r="DU29" i="12"/>
  <c r="DU13" i="12"/>
  <c r="DU69" i="12"/>
  <c r="DU53" i="12"/>
  <c r="DU77" i="12"/>
  <c r="DU37" i="12"/>
  <c r="DU21" i="12"/>
  <c r="DU5" i="12"/>
  <c r="DU100" i="12"/>
  <c r="DU140" i="12"/>
  <c r="DU108" i="12"/>
  <c r="DU148" i="12"/>
  <c r="DU124" i="12"/>
  <c r="DU116" i="12"/>
  <c r="DU92" i="12"/>
  <c r="DU132" i="12"/>
  <c r="DU20" i="12"/>
  <c r="DU44" i="12"/>
  <c r="DU12" i="12"/>
  <c r="DU76" i="12"/>
  <c r="DU52" i="12"/>
  <c r="DU28" i="12"/>
  <c r="DU4" i="12"/>
  <c r="DU84" i="12"/>
  <c r="DU68" i="12"/>
  <c r="DU60" i="12"/>
  <c r="DU36" i="12"/>
  <c r="DU115" i="12"/>
  <c r="DU139" i="12"/>
  <c r="DU131" i="12"/>
  <c r="DU99" i="12"/>
  <c r="DU51" i="12"/>
  <c r="DU123" i="12"/>
  <c r="DU107" i="12"/>
  <c r="DU91" i="12"/>
  <c r="DU75" i="12"/>
  <c r="DU83" i="12"/>
  <c r="DU67" i="12"/>
  <c r="DU35" i="12"/>
  <c r="DU27" i="12"/>
  <c r="DU19" i="12"/>
  <c r="DU147" i="12"/>
  <c r="DU59" i="12"/>
  <c r="DU11" i="12"/>
  <c r="DU138" i="12"/>
  <c r="DU114" i="12"/>
  <c r="DU90" i="12"/>
  <c r="DU146" i="12"/>
  <c r="DU98" i="12"/>
  <c r="DU58" i="12"/>
  <c r="DU122" i="12"/>
  <c r="DU74" i="12"/>
  <c r="DU66" i="12"/>
  <c r="DU50" i="12"/>
  <c r="DU130" i="12"/>
  <c r="DU82" i="12"/>
  <c r="DU129" i="12"/>
  <c r="DU26" i="12"/>
  <c r="DU145" i="12"/>
  <c r="DU34" i="12"/>
  <c r="DU137" i="12"/>
  <c r="DU43" i="12"/>
  <c r="DU10" i="12"/>
  <c r="DU106" i="12"/>
  <c r="DU18" i="12"/>
  <c r="DU153" i="12"/>
  <c r="DU57" i="12"/>
  <c r="DU41" i="12"/>
  <c r="DU25" i="12"/>
  <c r="DU9" i="12"/>
  <c r="DU65" i="12"/>
  <c r="DU49" i="12"/>
  <c r="DU33" i="12"/>
  <c r="DU17" i="12"/>
  <c r="DU73" i="12"/>
  <c r="DU81" i="12"/>
  <c r="DU113" i="12"/>
  <c r="DU89" i="12"/>
  <c r="DU121" i="12"/>
  <c r="DU97" i="12"/>
  <c r="DU144" i="12"/>
  <c r="DU80" i="12"/>
  <c r="DU32" i="12"/>
  <c r="DU88" i="12"/>
  <c r="DU72" i="12"/>
  <c r="DU56" i="12"/>
  <c r="DU8" i="12"/>
  <c r="DU64" i="12"/>
  <c r="DU136" i="12"/>
  <c r="DU128" i="12"/>
  <c r="DU120" i="12"/>
  <c r="DU24" i="12"/>
  <c r="DU151" i="12"/>
  <c r="DU105" i="12"/>
  <c r="DU135" i="12"/>
  <c r="DU42" i="12"/>
  <c r="DU152" i="12"/>
  <c r="DU96" i="12"/>
  <c r="DU16" i="12"/>
  <c r="DU112" i="12"/>
  <c r="DU87" i="12"/>
  <c r="DU104" i="12"/>
  <c r="DU103" i="12"/>
  <c r="DU71" i="12"/>
  <c r="DU47" i="12"/>
  <c r="DU40" i="12"/>
  <c r="DU111" i="12"/>
  <c r="DU95" i="12"/>
  <c r="DU79" i="12"/>
  <c r="DU48" i="12"/>
  <c r="DU127" i="12"/>
  <c r="DU119" i="12"/>
  <c r="DU23" i="12"/>
  <c r="DU15" i="12"/>
  <c r="DU55" i="12"/>
  <c r="DU63" i="12"/>
  <c r="DU31" i="12"/>
  <c r="DU7" i="12"/>
  <c r="DU3" i="12"/>
  <c r="AT150" i="12"/>
  <c r="AT143" i="12"/>
  <c r="AT142" i="12"/>
  <c r="AT39" i="12"/>
  <c r="AT134" i="12"/>
  <c r="AT126" i="12"/>
  <c r="AT110" i="12"/>
  <c r="AT118" i="12"/>
  <c r="AT86" i="12"/>
  <c r="AT78" i="12"/>
  <c r="AT102" i="12"/>
  <c r="AT94" i="12"/>
  <c r="AT46" i="12"/>
  <c r="AT30" i="12"/>
  <c r="AT22" i="12"/>
  <c r="AT6" i="12"/>
  <c r="AT70" i="12"/>
  <c r="AT38" i="12"/>
  <c r="AT62" i="12"/>
  <c r="AT54" i="12"/>
  <c r="AT14" i="12"/>
  <c r="AT149" i="12"/>
  <c r="AT117" i="12"/>
  <c r="AT101" i="12"/>
  <c r="AT133" i="12"/>
  <c r="AT141" i="12"/>
  <c r="AT125" i="12"/>
  <c r="AT109" i="12"/>
  <c r="AT93" i="12"/>
  <c r="AT61" i="12"/>
  <c r="AT45" i="12"/>
  <c r="AT37" i="12"/>
  <c r="AT29" i="12"/>
  <c r="AT13" i="12"/>
  <c r="AT69" i="12"/>
  <c r="AT53" i="12"/>
  <c r="AT85" i="12"/>
  <c r="AT77" i="12"/>
  <c r="AT21" i="12"/>
  <c r="AT5" i="12"/>
  <c r="AT116" i="12"/>
  <c r="AT100" i="12"/>
  <c r="AT140" i="12"/>
  <c r="AT148" i="12"/>
  <c r="AT124" i="12"/>
  <c r="AT12" i="12"/>
  <c r="AT132" i="12"/>
  <c r="AT20" i="12"/>
  <c r="AT44" i="12"/>
  <c r="AT76" i="12"/>
  <c r="AT60" i="12"/>
  <c r="AT52" i="12"/>
  <c r="AT28" i="12"/>
  <c r="AT4" i="12"/>
  <c r="AT92" i="12"/>
  <c r="AT68" i="12"/>
  <c r="AT36" i="12"/>
  <c r="AT84" i="12"/>
  <c r="AT108" i="12"/>
  <c r="AT139" i="12"/>
  <c r="AT51" i="12"/>
  <c r="AT123" i="12"/>
  <c r="AT107" i="12"/>
  <c r="AT75" i="12"/>
  <c r="AT83" i="12"/>
  <c r="AT131" i="12"/>
  <c r="AT115" i="12"/>
  <c r="AT99" i="12"/>
  <c r="AT91" i="12"/>
  <c r="AT67" i="12"/>
  <c r="AT35" i="12"/>
  <c r="AT59" i="12"/>
  <c r="AT27" i="12"/>
  <c r="AT147" i="12"/>
  <c r="AT19" i="12"/>
  <c r="AT11" i="12"/>
  <c r="AT138" i="12"/>
  <c r="AT122" i="12"/>
  <c r="AT114" i="12"/>
  <c r="AT106" i="12"/>
  <c r="AT74" i="12"/>
  <c r="AT146" i="12"/>
  <c r="AT50" i="12"/>
  <c r="AT98" i="12"/>
  <c r="AT82" i="12"/>
  <c r="AT58" i="12"/>
  <c r="AT66" i="12"/>
  <c r="AT43" i="12"/>
  <c r="AT129" i="12"/>
  <c r="AT130" i="12"/>
  <c r="AT137" i="12"/>
  <c r="AT42" i="12"/>
  <c r="AT26" i="12"/>
  <c r="AT34" i="12"/>
  <c r="AT90" i="12"/>
  <c r="AT10" i="12"/>
  <c r="AT18" i="12"/>
  <c r="AT113" i="12"/>
  <c r="AT57" i="12"/>
  <c r="AT41" i="12"/>
  <c r="AT25" i="12"/>
  <c r="AT9" i="12"/>
  <c r="AT145" i="12"/>
  <c r="AT121" i="12"/>
  <c r="AT65" i="12"/>
  <c r="AT49" i="12"/>
  <c r="AT33" i="12"/>
  <c r="AT17" i="12"/>
  <c r="AT153" i="12"/>
  <c r="AT73" i="12"/>
  <c r="AT81" i="12"/>
  <c r="AT89" i="12"/>
  <c r="AT144" i="12"/>
  <c r="AT80" i="12"/>
  <c r="AT64" i="12"/>
  <c r="AT32" i="12"/>
  <c r="AT16" i="12"/>
  <c r="AT97" i="12"/>
  <c r="AT152" i="12"/>
  <c r="AT88" i="12"/>
  <c r="AT72" i="12"/>
  <c r="AT120" i="12"/>
  <c r="AT128" i="12"/>
  <c r="AT105" i="12"/>
  <c r="AT104" i="12"/>
  <c r="AT151" i="12"/>
  <c r="AT8" i="12"/>
  <c r="AT48" i="12"/>
  <c r="AT40" i="12"/>
  <c r="AT135" i="12"/>
  <c r="AT24" i="12"/>
  <c r="AT119" i="12"/>
  <c r="AT95" i="12"/>
  <c r="AT112" i="12"/>
  <c r="AT96" i="12"/>
  <c r="AT103" i="12"/>
  <c r="AT87" i="12"/>
  <c r="AT136" i="12"/>
  <c r="AT127" i="12"/>
  <c r="AT79" i="12"/>
  <c r="AT47" i="12"/>
  <c r="AT71" i="12"/>
  <c r="AT56" i="12"/>
  <c r="AT111" i="12"/>
  <c r="AT63" i="12"/>
  <c r="AT23" i="12"/>
  <c r="AT31" i="12"/>
  <c r="AT7" i="12"/>
  <c r="AT15" i="12"/>
  <c r="AT55" i="12"/>
  <c r="AT3" i="12"/>
  <c r="DF150" i="12"/>
  <c r="DF143" i="12"/>
  <c r="DF142" i="12"/>
  <c r="DF39" i="12"/>
  <c r="DF134" i="12"/>
  <c r="DF126" i="12"/>
  <c r="DF110" i="12"/>
  <c r="DF102" i="12"/>
  <c r="DF94" i="12"/>
  <c r="DF118" i="12"/>
  <c r="DF78" i="12"/>
  <c r="DF86" i="12"/>
  <c r="DF70" i="12"/>
  <c r="DF46" i="12"/>
  <c r="DF30" i="12"/>
  <c r="DF62" i="12"/>
  <c r="DF54" i="12"/>
  <c r="DF38" i="12"/>
  <c r="DF22" i="12"/>
  <c r="DF14" i="12"/>
  <c r="DF6" i="12"/>
  <c r="DF149" i="12"/>
  <c r="DF101" i="12"/>
  <c r="DF117" i="12"/>
  <c r="DF125" i="12"/>
  <c r="DF85" i="12"/>
  <c r="DF61" i="12"/>
  <c r="DF45" i="12"/>
  <c r="DF37" i="12"/>
  <c r="DF29" i="12"/>
  <c r="DF69" i="12"/>
  <c r="DF53" i="12"/>
  <c r="DF141" i="12"/>
  <c r="DF133" i="12"/>
  <c r="DF77" i="12"/>
  <c r="DF13" i="12"/>
  <c r="DF93" i="12"/>
  <c r="DF109" i="12"/>
  <c r="DF5" i="12"/>
  <c r="DF21" i="12"/>
  <c r="DF116" i="12"/>
  <c r="DF100" i="12"/>
  <c r="DF140" i="12"/>
  <c r="DF148" i="12"/>
  <c r="DF124" i="12"/>
  <c r="DF108" i="12"/>
  <c r="DF132" i="12"/>
  <c r="DF44" i="12"/>
  <c r="DF12" i="12"/>
  <c r="DF92" i="12"/>
  <c r="DF76" i="12"/>
  <c r="DF60" i="12"/>
  <c r="DF52" i="12"/>
  <c r="DF28" i="12"/>
  <c r="DF4" i="12"/>
  <c r="DF68" i="12"/>
  <c r="DF36" i="12"/>
  <c r="DF84" i="12"/>
  <c r="DF139" i="12"/>
  <c r="DF131" i="12"/>
  <c r="DF51" i="12"/>
  <c r="DF123" i="12"/>
  <c r="DF107" i="12"/>
  <c r="DF75" i="12"/>
  <c r="DF83" i="12"/>
  <c r="DF20" i="12"/>
  <c r="DF67" i="12"/>
  <c r="DF59" i="12"/>
  <c r="DF35" i="12"/>
  <c r="DF115" i="12"/>
  <c r="DF99" i="12"/>
  <c r="DF27" i="12"/>
  <c r="DF91" i="12"/>
  <c r="DF147" i="12"/>
  <c r="DF19" i="12"/>
  <c r="DF11" i="12"/>
  <c r="DF138" i="12"/>
  <c r="DF114" i="12"/>
  <c r="DF146" i="12"/>
  <c r="DF122" i="12"/>
  <c r="DF74" i="12"/>
  <c r="DF50" i="12"/>
  <c r="DF43" i="12"/>
  <c r="DF130" i="12"/>
  <c r="DF98" i="12"/>
  <c r="DF90" i="12"/>
  <c r="DF58" i="12"/>
  <c r="DF82" i="12"/>
  <c r="DF66" i="12"/>
  <c r="DF129" i="12"/>
  <c r="DF137" i="12"/>
  <c r="DF106" i="12"/>
  <c r="DF26" i="12"/>
  <c r="DF34" i="12"/>
  <c r="DF10" i="12"/>
  <c r="DF18" i="12"/>
  <c r="DF121" i="12"/>
  <c r="DF57" i="12"/>
  <c r="DF41" i="12"/>
  <c r="DF25" i="12"/>
  <c r="DF9" i="12"/>
  <c r="DF65" i="12"/>
  <c r="DF49" i="12"/>
  <c r="DF33" i="12"/>
  <c r="DF17" i="12"/>
  <c r="DF113" i="12"/>
  <c r="DF73" i="12"/>
  <c r="DF105" i="12"/>
  <c r="DF81" i="12"/>
  <c r="DF42" i="12"/>
  <c r="DF145" i="12"/>
  <c r="DF89" i="12"/>
  <c r="DF153" i="12"/>
  <c r="DF144" i="12"/>
  <c r="DF120" i="12"/>
  <c r="DF80" i="12"/>
  <c r="DF64" i="12"/>
  <c r="DF32" i="12"/>
  <c r="DF8" i="12"/>
  <c r="DF88" i="12"/>
  <c r="DF72" i="12"/>
  <c r="DF97" i="12"/>
  <c r="DF136" i="12"/>
  <c r="DF128" i="12"/>
  <c r="DF16" i="12"/>
  <c r="DF152" i="12"/>
  <c r="DF104" i="12"/>
  <c r="DF112" i="12"/>
  <c r="DF96" i="12"/>
  <c r="DF151" i="12"/>
  <c r="DF135" i="12"/>
  <c r="DF103" i="12"/>
  <c r="DF56" i="12"/>
  <c r="DF119" i="12"/>
  <c r="DF48" i="12"/>
  <c r="DF40" i="12"/>
  <c r="DF24" i="12"/>
  <c r="DF87" i="12"/>
  <c r="DF111" i="12"/>
  <c r="DF47" i="12"/>
  <c r="DF127" i="12"/>
  <c r="DF71" i="12"/>
  <c r="DF95" i="12"/>
  <c r="DF79" i="12"/>
  <c r="DF31" i="12"/>
  <c r="DF23" i="12"/>
  <c r="DF15" i="12"/>
  <c r="DF7" i="12"/>
  <c r="DF63" i="12"/>
  <c r="DF55" i="12"/>
  <c r="DF3" i="12"/>
  <c r="EW143" i="12"/>
  <c r="EW134" i="12"/>
  <c r="EW150" i="12"/>
  <c r="EW126" i="12"/>
  <c r="EW142" i="12"/>
  <c r="EW118" i="12"/>
  <c r="EW94" i="12"/>
  <c r="EW110" i="12"/>
  <c r="EW70" i="12"/>
  <c r="EW86" i="12"/>
  <c r="EW39" i="12"/>
  <c r="EW78" i="12"/>
  <c r="EW102" i="12"/>
  <c r="EW62" i="12"/>
  <c r="EW54" i="12"/>
  <c r="EW22" i="12"/>
  <c r="EW30" i="12"/>
  <c r="EW14" i="12"/>
  <c r="EW38" i="12"/>
  <c r="EW46" i="12"/>
  <c r="EW6" i="12"/>
  <c r="EW125" i="12"/>
  <c r="EW149" i="12"/>
  <c r="EW133" i="12"/>
  <c r="EW117" i="12"/>
  <c r="EW109" i="12"/>
  <c r="EW93" i="12"/>
  <c r="EW141" i="12"/>
  <c r="EW61" i="12"/>
  <c r="EW69" i="12"/>
  <c r="EW85" i="12"/>
  <c r="EW101" i="12"/>
  <c r="EW77" i="12"/>
  <c r="EW45" i="12"/>
  <c r="EW29" i="12"/>
  <c r="EW53" i="12"/>
  <c r="EW37" i="12"/>
  <c r="EW21" i="12"/>
  <c r="EW132" i="12"/>
  <c r="EW13" i="12"/>
  <c r="EW116" i="12"/>
  <c r="EW5" i="12"/>
  <c r="EW140" i="12"/>
  <c r="EW108" i="12"/>
  <c r="EW148" i="12"/>
  <c r="EW100" i="12"/>
  <c r="EW44" i="12"/>
  <c r="EW36" i="12"/>
  <c r="EW76" i="12"/>
  <c r="EW60" i="12"/>
  <c r="EW52" i="12"/>
  <c r="EW12" i="12"/>
  <c r="EW84" i="12"/>
  <c r="EW68" i="12"/>
  <c r="EW20" i="12"/>
  <c r="EW124" i="12"/>
  <c r="EW4" i="12"/>
  <c r="EW28" i="12"/>
  <c r="EW92" i="12"/>
  <c r="EW131" i="12"/>
  <c r="EW107" i="12"/>
  <c r="EW91" i="12"/>
  <c r="EW139" i="12"/>
  <c r="EW115" i="12"/>
  <c r="EW99" i="12"/>
  <c r="EW51" i="12"/>
  <c r="EW123" i="12"/>
  <c r="EW27" i="12"/>
  <c r="EW83" i="12"/>
  <c r="EW75" i="12"/>
  <c r="EW11" i="12"/>
  <c r="EW19" i="12"/>
  <c r="EW59" i="12"/>
  <c r="EW35" i="12"/>
  <c r="EW67" i="12"/>
  <c r="EW147" i="12"/>
  <c r="EW43" i="12"/>
  <c r="EW66" i="12"/>
  <c r="EW130" i="12"/>
  <c r="EW138" i="12"/>
  <c r="EW114" i="12"/>
  <c r="EW42" i="12"/>
  <c r="EW146" i="12"/>
  <c r="EW106" i="12"/>
  <c r="EW98" i="12"/>
  <c r="EW50" i="12"/>
  <c r="EW90" i="12"/>
  <c r="EW129" i="12"/>
  <c r="EW82" i="12"/>
  <c r="EW74" i="12"/>
  <c r="EW58" i="12"/>
  <c r="EW18" i="12"/>
  <c r="EW113" i="12"/>
  <c r="EW34" i="12"/>
  <c r="EW10" i="12"/>
  <c r="EW145" i="12"/>
  <c r="EW41" i="12"/>
  <c r="EW25" i="12"/>
  <c r="EW153" i="12"/>
  <c r="EW137" i="12"/>
  <c r="EW97" i="12"/>
  <c r="EW49" i="12"/>
  <c r="EW33" i="12"/>
  <c r="EW17" i="12"/>
  <c r="EW122" i="12"/>
  <c r="EW105" i="12"/>
  <c r="EW73" i="12"/>
  <c r="EW57" i="12"/>
  <c r="EW9" i="12"/>
  <c r="EW81" i="12"/>
  <c r="EW65" i="12"/>
  <c r="EW26" i="12"/>
  <c r="EW89" i="12"/>
  <c r="EW112" i="12"/>
  <c r="EW24" i="12"/>
  <c r="EW144" i="12"/>
  <c r="EW136" i="12"/>
  <c r="EW104" i="12"/>
  <c r="EW96" i="12"/>
  <c r="EW56" i="12"/>
  <c r="EW48" i="12"/>
  <c r="EW8" i="12"/>
  <c r="EW80" i="12"/>
  <c r="EW64" i="12"/>
  <c r="EW16" i="12"/>
  <c r="EW121" i="12"/>
  <c r="EW152" i="12"/>
  <c r="EW120" i="12"/>
  <c r="EW88" i="12"/>
  <c r="EW72" i="12"/>
  <c r="EW103" i="12"/>
  <c r="EW127" i="12"/>
  <c r="EW40" i="12"/>
  <c r="EW32" i="12"/>
  <c r="EW128" i="12"/>
  <c r="EW151" i="12"/>
  <c r="EW111" i="12"/>
  <c r="EW87" i="12"/>
  <c r="EW135" i="12"/>
  <c r="EW79" i="12"/>
  <c r="EW119" i="12"/>
  <c r="EW71" i="12"/>
  <c r="EW63" i="12"/>
  <c r="EW95" i="12"/>
  <c r="EW55" i="12"/>
  <c r="EW15" i="12"/>
  <c r="EW31" i="12"/>
  <c r="EW23" i="12"/>
  <c r="EW47" i="12"/>
  <c r="EW7" i="12"/>
  <c r="EW3" i="12"/>
  <c r="AR140" i="8"/>
  <c r="AR148" i="8"/>
  <c r="AR108" i="8"/>
  <c r="AR116" i="8"/>
  <c r="AR124" i="8"/>
  <c r="AR92" i="8"/>
  <c r="AR132" i="8"/>
  <c r="AR68" i="8"/>
  <c r="AR84" i="8"/>
  <c r="AR36" i="8"/>
  <c r="AR44" i="8"/>
  <c r="AR60" i="8"/>
  <c r="AR52" i="8"/>
  <c r="AR100" i="8"/>
  <c r="AR76" i="8"/>
  <c r="AR4" i="8"/>
  <c r="AR28" i="8"/>
  <c r="AR12" i="8"/>
  <c r="AR20" i="8"/>
  <c r="AR139" i="8"/>
  <c r="AR131" i="8"/>
  <c r="AR123" i="8"/>
  <c r="AR99" i="8"/>
  <c r="AR91" i="8"/>
  <c r="AR83" i="8"/>
  <c r="AR51" i="8"/>
  <c r="AR19" i="8"/>
  <c r="AR115" i="8"/>
  <c r="AR75" i="8"/>
  <c r="AR27" i="8"/>
  <c r="AR11" i="8"/>
  <c r="AR147" i="8"/>
  <c r="AR67" i="8"/>
  <c r="AR59" i="8"/>
  <c r="AR35" i="8"/>
  <c r="AR107" i="8"/>
  <c r="AR146" i="8"/>
  <c r="AR130" i="8"/>
  <c r="AR106" i="8"/>
  <c r="AR74" i="8"/>
  <c r="AR138" i="8"/>
  <c r="AR82" i="8"/>
  <c r="AR58" i="8"/>
  <c r="AR34" i="8"/>
  <c r="AR42" i="8"/>
  <c r="AR114" i="8"/>
  <c r="AR90" i="8"/>
  <c r="AR50" i="8"/>
  <c r="AR26" i="8"/>
  <c r="AR43" i="8"/>
  <c r="AR98" i="8"/>
  <c r="AR66" i="8"/>
  <c r="AR18" i="8"/>
  <c r="AR122" i="8"/>
  <c r="AR10" i="8"/>
  <c r="AR153" i="8"/>
  <c r="AR97" i="8"/>
  <c r="AR137" i="8"/>
  <c r="AR145" i="8"/>
  <c r="AR129" i="8"/>
  <c r="AR49" i="8"/>
  <c r="AR57" i="8"/>
  <c r="AR9" i="8"/>
  <c r="AR65" i="8"/>
  <c r="AR73" i="8"/>
  <c r="AR25" i="8"/>
  <c r="AR81" i="8"/>
  <c r="AR33" i="8"/>
  <c r="AR41" i="8"/>
  <c r="AR105" i="8"/>
  <c r="AR89" i="8"/>
  <c r="AR113" i="8"/>
  <c r="AR121" i="8"/>
  <c r="AR17" i="8"/>
  <c r="AR128" i="8"/>
  <c r="AR120" i="8"/>
  <c r="AR88" i="8"/>
  <c r="AR56" i="8"/>
  <c r="AR40" i="8"/>
  <c r="AR144" i="8"/>
  <c r="AR48" i="8"/>
  <c r="AR152" i="8"/>
  <c r="AR136" i="8"/>
  <c r="AR96" i="8"/>
  <c r="AR24" i="8"/>
  <c r="AR8" i="8"/>
  <c r="AR104" i="8"/>
  <c r="AR72" i="8"/>
  <c r="AR135" i="8"/>
  <c r="AR95" i="8"/>
  <c r="AR80" i="8"/>
  <c r="AR143" i="8"/>
  <c r="AR64" i="8"/>
  <c r="AR32" i="8"/>
  <c r="AR103" i="8"/>
  <c r="AR71" i="8"/>
  <c r="AR16" i="8"/>
  <c r="AR111" i="8"/>
  <c r="AR79" i="8"/>
  <c r="AR55" i="8"/>
  <c r="AR151" i="8"/>
  <c r="AR119" i="8"/>
  <c r="AR112" i="8"/>
  <c r="AR127" i="8"/>
  <c r="AR134" i="8"/>
  <c r="AR23" i="8"/>
  <c r="AR142" i="8"/>
  <c r="AR63" i="8"/>
  <c r="AR15" i="8"/>
  <c r="AR47" i="8"/>
  <c r="AR31" i="8"/>
  <c r="AR7" i="8"/>
  <c r="AR150" i="8"/>
  <c r="AR14" i="8"/>
  <c r="AR102" i="8"/>
  <c r="AR70" i="8"/>
  <c r="AR87" i="8"/>
  <c r="AR126" i="8"/>
  <c r="AR110" i="8"/>
  <c r="AR78" i="8"/>
  <c r="AR62" i="8"/>
  <c r="AR30" i="8"/>
  <c r="AR39" i="8"/>
  <c r="AR86" i="8"/>
  <c r="AR38" i="8"/>
  <c r="AR6" i="8"/>
  <c r="AR54" i="8"/>
  <c r="AR46" i="8"/>
  <c r="AR118" i="8"/>
  <c r="AR94" i="8"/>
  <c r="AR22" i="8"/>
  <c r="AR29" i="8"/>
  <c r="AR13" i="8"/>
  <c r="AR149" i="8"/>
  <c r="AR101" i="8"/>
  <c r="AR69" i="8"/>
  <c r="AR61" i="8"/>
  <c r="AR21" i="8"/>
  <c r="AR109" i="8"/>
  <c r="AR77" i="8"/>
  <c r="AR5" i="8"/>
  <c r="AR117" i="8"/>
  <c r="AR85" i="8"/>
  <c r="AR37" i="8"/>
  <c r="AR125" i="8"/>
  <c r="AR45" i="8"/>
  <c r="AR141" i="8"/>
  <c r="AR53" i="8"/>
  <c r="AR133" i="8"/>
  <c r="AR93" i="8"/>
  <c r="AR3" i="8"/>
  <c r="AE140" i="8"/>
  <c r="AE100" i="8"/>
  <c r="AE108" i="8"/>
  <c r="AE148" i="8"/>
  <c r="AE116" i="8"/>
  <c r="AE124" i="8"/>
  <c r="AE132" i="8"/>
  <c r="AE92" i="8"/>
  <c r="AE76" i="8"/>
  <c r="AE68" i="8"/>
  <c r="AE44" i="8"/>
  <c r="AE60" i="8"/>
  <c r="AE52" i="8"/>
  <c r="AE84" i="8"/>
  <c r="AE20" i="8"/>
  <c r="AE12" i="8"/>
  <c r="AE36" i="8"/>
  <c r="AE4" i="8"/>
  <c r="AE28" i="8"/>
  <c r="AE147" i="8"/>
  <c r="AE115" i="8"/>
  <c r="AE123" i="8"/>
  <c r="AE91" i="8"/>
  <c r="AE131" i="8"/>
  <c r="AE139" i="8"/>
  <c r="AE75" i="8"/>
  <c r="AE107" i="8"/>
  <c r="AE43" i="8"/>
  <c r="AE51" i="8"/>
  <c r="AE59" i="8"/>
  <c r="AE83" i="8"/>
  <c r="AE11" i="8"/>
  <c r="AE99" i="8"/>
  <c r="AE19" i="8"/>
  <c r="AE67" i="8"/>
  <c r="AE27" i="8"/>
  <c r="AE35" i="8"/>
  <c r="AE114" i="8"/>
  <c r="AE66" i="8"/>
  <c r="AE58" i="8"/>
  <c r="AE18" i="8"/>
  <c r="AE74" i="8"/>
  <c r="AE82" i="8"/>
  <c r="AE34" i="8"/>
  <c r="AE146" i="8"/>
  <c r="AE90" i="8"/>
  <c r="AE42" i="8"/>
  <c r="AE50" i="8"/>
  <c r="AE98" i="8"/>
  <c r="AE26" i="8"/>
  <c r="AE122" i="8"/>
  <c r="AE106" i="8"/>
  <c r="AE138" i="8"/>
  <c r="AE130" i="8"/>
  <c r="AE137" i="8"/>
  <c r="AE145" i="8"/>
  <c r="AE129" i="8"/>
  <c r="AE97" i="8"/>
  <c r="AE105" i="8"/>
  <c r="AE10" i="8"/>
  <c r="AE25" i="8"/>
  <c r="AE9" i="8"/>
  <c r="AE121" i="8"/>
  <c r="AE113" i="8"/>
  <c r="AE17" i="8"/>
  <c r="AE65" i="8"/>
  <c r="AE57" i="8"/>
  <c r="AE33" i="8"/>
  <c r="AE73" i="8"/>
  <c r="AE41" i="8"/>
  <c r="AE153" i="8"/>
  <c r="AE81" i="8"/>
  <c r="AE49" i="8"/>
  <c r="AE112" i="8"/>
  <c r="AE48" i="8"/>
  <c r="AE120" i="8"/>
  <c r="AE24" i="8"/>
  <c r="AE128" i="8"/>
  <c r="AE136" i="8"/>
  <c r="AE88" i="8"/>
  <c r="AE8" i="8"/>
  <c r="AE144" i="8"/>
  <c r="AE96" i="8"/>
  <c r="AE64" i="8"/>
  <c r="AE16" i="8"/>
  <c r="AE89" i="8"/>
  <c r="AE152" i="8"/>
  <c r="AE80" i="8"/>
  <c r="AE32" i="8"/>
  <c r="AE135" i="8"/>
  <c r="AE143" i="8"/>
  <c r="AE63" i="8"/>
  <c r="AE79" i="8"/>
  <c r="AE103" i="8"/>
  <c r="AE95" i="8"/>
  <c r="AE87" i="8"/>
  <c r="AE104" i="8"/>
  <c r="AE111" i="8"/>
  <c r="AE72" i="8"/>
  <c r="AE119" i="8"/>
  <c r="AE40" i="8"/>
  <c r="AE47" i="8"/>
  <c r="AE142" i="8"/>
  <c r="AE56" i="8"/>
  <c r="AE151" i="8"/>
  <c r="AE150" i="8"/>
  <c r="AE127" i="8"/>
  <c r="AE15" i="8"/>
  <c r="AE55" i="8"/>
  <c r="AE23" i="8"/>
  <c r="AE7" i="8"/>
  <c r="AE102" i="8"/>
  <c r="AE31" i="8"/>
  <c r="AE110" i="8"/>
  <c r="AE14" i="8"/>
  <c r="AE39" i="8"/>
  <c r="AE134" i="8"/>
  <c r="AE118" i="8"/>
  <c r="AE70" i="8"/>
  <c r="AE54" i="8"/>
  <c r="AE6" i="8"/>
  <c r="AE78" i="8"/>
  <c r="AE62" i="8"/>
  <c r="AE30" i="8"/>
  <c r="AE22" i="8"/>
  <c r="AE86" i="8"/>
  <c r="AE38" i="8"/>
  <c r="AE71" i="8"/>
  <c r="AE126" i="8"/>
  <c r="AE94" i="8"/>
  <c r="AE46" i="8"/>
  <c r="AE13" i="8"/>
  <c r="AE101" i="8"/>
  <c r="AE61" i="8"/>
  <c r="AE29" i="8"/>
  <c r="AE149" i="8"/>
  <c r="AE109" i="8"/>
  <c r="AE5" i="8"/>
  <c r="AE117" i="8"/>
  <c r="AE93" i="8"/>
  <c r="AE69" i="8"/>
  <c r="AE37" i="8"/>
  <c r="AE125" i="8"/>
  <c r="AE77" i="8"/>
  <c r="AE45" i="8"/>
  <c r="AE85" i="8"/>
  <c r="AE53" i="8"/>
  <c r="AE141" i="8"/>
  <c r="AE133" i="8"/>
  <c r="AE21" i="8"/>
  <c r="AE3" i="8"/>
  <c r="J140" i="8"/>
  <c r="J116" i="8"/>
  <c r="J124" i="8"/>
  <c r="J148" i="8"/>
  <c r="J132" i="8"/>
  <c r="J100" i="8"/>
  <c r="J84" i="8"/>
  <c r="J76" i="8"/>
  <c r="J44" i="8"/>
  <c r="J92" i="8"/>
  <c r="J52" i="8"/>
  <c r="J60" i="8"/>
  <c r="J108" i="8"/>
  <c r="J68" i="8"/>
  <c r="J20" i="8"/>
  <c r="J36" i="8"/>
  <c r="J28" i="8"/>
  <c r="J12" i="8"/>
  <c r="J4" i="8"/>
  <c r="J147" i="8"/>
  <c r="J91" i="8"/>
  <c r="J131" i="8"/>
  <c r="J99" i="8"/>
  <c r="J107" i="8"/>
  <c r="J75" i="8"/>
  <c r="J19" i="8"/>
  <c r="J27" i="8"/>
  <c r="J123" i="8"/>
  <c r="J11" i="8"/>
  <c r="J83" i="8"/>
  <c r="J35" i="8"/>
  <c r="J67" i="8"/>
  <c r="J59" i="8"/>
  <c r="J43" i="8"/>
  <c r="J139" i="8"/>
  <c r="J115" i="8"/>
  <c r="J138" i="8"/>
  <c r="J82" i="8"/>
  <c r="J58" i="8"/>
  <c r="J34" i="8"/>
  <c r="J42" i="8"/>
  <c r="J51" i="8"/>
  <c r="J50" i="8"/>
  <c r="J98" i="8"/>
  <c r="J26" i="8"/>
  <c r="J130" i="8"/>
  <c r="J122" i="8"/>
  <c r="J114" i="8"/>
  <c r="J90" i="8"/>
  <c r="J66" i="8"/>
  <c r="J18" i="8"/>
  <c r="J146" i="8"/>
  <c r="J74" i="8"/>
  <c r="J10" i="8"/>
  <c r="J106" i="8"/>
  <c r="J137" i="8"/>
  <c r="J145" i="8"/>
  <c r="J153" i="8"/>
  <c r="J105" i="8"/>
  <c r="J97" i="8"/>
  <c r="J17" i="8"/>
  <c r="J89" i="8"/>
  <c r="J65" i="8"/>
  <c r="J57" i="8"/>
  <c r="J33" i="8"/>
  <c r="J73" i="8"/>
  <c r="J41" i="8"/>
  <c r="J81" i="8"/>
  <c r="J49" i="8"/>
  <c r="J113" i="8"/>
  <c r="J121" i="8"/>
  <c r="J129" i="8"/>
  <c r="J25" i="8"/>
  <c r="J48" i="8"/>
  <c r="J152" i="8"/>
  <c r="J136" i="8"/>
  <c r="J128" i="8"/>
  <c r="J88" i="8"/>
  <c r="J56" i="8"/>
  <c r="J72" i="8"/>
  <c r="J8" i="8"/>
  <c r="J9" i="8"/>
  <c r="J96" i="8"/>
  <c r="J80" i="8"/>
  <c r="J16" i="8"/>
  <c r="J104" i="8"/>
  <c r="J112" i="8"/>
  <c r="J32" i="8"/>
  <c r="J64" i="8"/>
  <c r="J40" i="8"/>
  <c r="J111" i="8"/>
  <c r="J79" i="8"/>
  <c r="J55" i="8"/>
  <c r="J24" i="8"/>
  <c r="J119" i="8"/>
  <c r="J87" i="8"/>
  <c r="J39" i="8"/>
  <c r="J144" i="8"/>
  <c r="J120" i="8"/>
  <c r="J135" i="8"/>
  <c r="J95" i="8"/>
  <c r="J151" i="8"/>
  <c r="J23" i="8"/>
  <c r="J150" i="8"/>
  <c r="J63" i="8"/>
  <c r="J15" i="8"/>
  <c r="J103" i="8"/>
  <c r="J31" i="8"/>
  <c r="J7" i="8"/>
  <c r="J126" i="8"/>
  <c r="J143" i="8"/>
  <c r="J110" i="8"/>
  <c r="J62" i="8"/>
  <c r="J14" i="8"/>
  <c r="J47" i="8"/>
  <c r="J118" i="8"/>
  <c r="J70" i="8"/>
  <c r="J6" i="8"/>
  <c r="J71" i="8"/>
  <c r="J78" i="8"/>
  <c r="J30" i="8"/>
  <c r="J127" i="8"/>
  <c r="J142" i="8"/>
  <c r="J86" i="8"/>
  <c r="J38" i="8"/>
  <c r="J54" i="8"/>
  <c r="J46" i="8"/>
  <c r="J134" i="8"/>
  <c r="J22" i="8"/>
  <c r="J94" i="8"/>
  <c r="J102" i="8"/>
  <c r="J101" i="8"/>
  <c r="J69" i="8"/>
  <c r="J37" i="8"/>
  <c r="J109" i="8"/>
  <c r="J77" i="8"/>
  <c r="J45" i="8"/>
  <c r="J5" i="8"/>
  <c r="J93" i="8"/>
  <c r="J117" i="8"/>
  <c r="J85" i="8"/>
  <c r="J53" i="8"/>
  <c r="J149" i="8"/>
  <c r="J125" i="8"/>
  <c r="J61" i="8"/>
  <c r="J21" i="8"/>
  <c r="J133" i="8"/>
  <c r="J141" i="8"/>
  <c r="J29" i="8"/>
  <c r="J13" i="8"/>
  <c r="J3" i="8"/>
  <c r="F132" i="8"/>
  <c r="F140" i="8"/>
  <c r="F148" i="8"/>
  <c r="F100" i="8"/>
  <c r="F108" i="8"/>
  <c r="F92" i="8"/>
  <c r="F116" i="8"/>
  <c r="F124" i="8"/>
  <c r="F28" i="8"/>
  <c r="F68" i="8"/>
  <c r="F84" i="8"/>
  <c r="F36" i="8"/>
  <c r="F44" i="8"/>
  <c r="F60" i="8"/>
  <c r="F52" i="8"/>
  <c r="F4" i="8"/>
  <c r="F20" i="8"/>
  <c r="F76" i="8"/>
  <c r="F12" i="8"/>
  <c r="F99" i="8"/>
  <c r="F83" i="8"/>
  <c r="F59" i="8"/>
  <c r="F147" i="8"/>
  <c r="F107" i="8"/>
  <c r="F131" i="8"/>
  <c r="F115" i="8"/>
  <c r="F123" i="8"/>
  <c r="F139" i="8"/>
  <c r="F91" i="8"/>
  <c r="F43" i="8"/>
  <c r="F27" i="8"/>
  <c r="F51" i="8"/>
  <c r="F19" i="8"/>
  <c r="F75" i="8"/>
  <c r="F11" i="8"/>
  <c r="F67" i="8"/>
  <c r="F138" i="8"/>
  <c r="F146" i="8"/>
  <c r="F35" i="8"/>
  <c r="F98" i="8"/>
  <c r="F66" i="8"/>
  <c r="F130" i="8"/>
  <c r="F106" i="8"/>
  <c r="F74" i="8"/>
  <c r="F114" i="8"/>
  <c r="F82" i="8"/>
  <c r="F18" i="8"/>
  <c r="F26" i="8"/>
  <c r="F122" i="8"/>
  <c r="F34" i="8"/>
  <c r="F90" i="8"/>
  <c r="F50" i="8"/>
  <c r="F10" i="8"/>
  <c r="F58" i="8"/>
  <c r="F121" i="8"/>
  <c r="F153" i="8"/>
  <c r="F137" i="8"/>
  <c r="F97" i="8"/>
  <c r="F145" i="8"/>
  <c r="F73" i="8"/>
  <c r="F41" i="8"/>
  <c r="F89" i="8"/>
  <c r="F81" i="8"/>
  <c r="F49" i="8"/>
  <c r="F42" i="8"/>
  <c r="F25" i="8"/>
  <c r="F129" i="8"/>
  <c r="F113" i="8"/>
  <c r="F105" i="8"/>
  <c r="F17" i="8"/>
  <c r="F9" i="8"/>
  <c r="F57" i="8"/>
  <c r="F112" i="8"/>
  <c r="F80" i="8"/>
  <c r="F32" i="8"/>
  <c r="F152" i="8"/>
  <c r="F120" i="8"/>
  <c r="F56" i="8"/>
  <c r="F40" i="8"/>
  <c r="F144" i="8"/>
  <c r="F65" i="8"/>
  <c r="F136" i="8"/>
  <c r="F96" i="8"/>
  <c r="F64" i="8"/>
  <c r="F16" i="8"/>
  <c r="F8" i="8"/>
  <c r="F119" i="8"/>
  <c r="F24" i="8"/>
  <c r="F127" i="8"/>
  <c r="F151" i="8"/>
  <c r="F143" i="8"/>
  <c r="F71" i="8"/>
  <c r="F104" i="8"/>
  <c r="F128" i="8"/>
  <c r="F88" i="8"/>
  <c r="F72" i="8"/>
  <c r="F48" i="8"/>
  <c r="F103" i="8"/>
  <c r="F87" i="8"/>
  <c r="F33" i="8"/>
  <c r="F95" i="8"/>
  <c r="F7" i="8"/>
  <c r="F126" i="8"/>
  <c r="F135" i="8"/>
  <c r="F134" i="8"/>
  <c r="F111" i="8"/>
  <c r="F55" i="8"/>
  <c r="F150" i="8"/>
  <c r="F15" i="8"/>
  <c r="F23" i="8"/>
  <c r="F46" i="8"/>
  <c r="F79" i="8"/>
  <c r="F62" i="8"/>
  <c r="F54" i="8"/>
  <c r="F31" i="8"/>
  <c r="F102" i="8"/>
  <c r="F70" i="8"/>
  <c r="F63" i="8"/>
  <c r="F142" i="8"/>
  <c r="F110" i="8"/>
  <c r="F78" i="8"/>
  <c r="F14" i="8"/>
  <c r="F39" i="8"/>
  <c r="F86" i="8"/>
  <c r="F22" i="8"/>
  <c r="F6" i="8"/>
  <c r="F47" i="8"/>
  <c r="F30" i="8"/>
  <c r="F94" i="8"/>
  <c r="F118" i="8"/>
  <c r="F38" i="8"/>
  <c r="F141" i="8"/>
  <c r="F133" i="8"/>
  <c r="F21" i="8"/>
  <c r="F149" i="8"/>
  <c r="F85" i="8"/>
  <c r="F29" i="8"/>
  <c r="F93" i="8"/>
  <c r="F13" i="8"/>
  <c r="F53" i="8"/>
  <c r="F101" i="8"/>
  <c r="F61" i="8"/>
  <c r="F5" i="8"/>
  <c r="F37" i="8"/>
  <c r="F109" i="8"/>
  <c r="F117" i="8"/>
  <c r="F69" i="8"/>
  <c r="F125" i="8"/>
  <c r="F77" i="8"/>
  <c r="F45" i="8"/>
  <c r="F3" i="8"/>
  <c r="CT148" i="8"/>
  <c r="CT132" i="8"/>
  <c r="CT140" i="8"/>
  <c r="CT100" i="8"/>
  <c r="CT108" i="8"/>
  <c r="CT116" i="8"/>
  <c r="CT92" i="8"/>
  <c r="CT68" i="8"/>
  <c r="CT124" i="8"/>
  <c r="CT76" i="8"/>
  <c r="CT20" i="8"/>
  <c r="CT36" i="8"/>
  <c r="CT44" i="8"/>
  <c r="CT28" i="8"/>
  <c r="CT12" i="8"/>
  <c r="CT84" i="8"/>
  <c r="CT4" i="8"/>
  <c r="CT52" i="8"/>
  <c r="CT60" i="8"/>
  <c r="CT139" i="8"/>
  <c r="CT147" i="8"/>
  <c r="CT107" i="8"/>
  <c r="CT91" i="8"/>
  <c r="CT75" i="8"/>
  <c r="CT131" i="8"/>
  <c r="CT115" i="8"/>
  <c r="CT83" i="8"/>
  <c r="CT59" i="8"/>
  <c r="CT123" i="8"/>
  <c r="CT35" i="8"/>
  <c r="CT43" i="8"/>
  <c r="CT51" i="8"/>
  <c r="CT19" i="8"/>
  <c r="CT27" i="8"/>
  <c r="CT11" i="8"/>
  <c r="CT99" i="8"/>
  <c r="CT67" i="8"/>
  <c r="CT146" i="8"/>
  <c r="CT122" i="8"/>
  <c r="CT106" i="8"/>
  <c r="CT114" i="8"/>
  <c r="CT90" i="8"/>
  <c r="CT66" i="8"/>
  <c r="CT74" i="8"/>
  <c r="CT82" i="8"/>
  <c r="CT58" i="8"/>
  <c r="CT34" i="8"/>
  <c r="CT42" i="8"/>
  <c r="CT138" i="8"/>
  <c r="CT130" i="8"/>
  <c r="CT26" i="8"/>
  <c r="CT18" i="8"/>
  <c r="CT113" i="8"/>
  <c r="CT121" i="8"/>
  <c r="CT145" i="8"/>
  <c r="CT129" i="8"/>
  <c r="CT50" i="8"/>
  <c r="CT137" i="8"/>
  <c r="CT98" i="8"/>
  <c r="CT97" i="8"/>
  <c r="CT81" i="8"/>
  <c r="CT49" i="8"/>
  <c r="CT105" i="8"/>
  <c r="CT65" i="8"/>
  <c r="CT57" i="8"/>
  <c r="CT33" i="8"/>
  <c r="CT153" i="8"/>
  <c r="CT17" i="8"/>
  <c r="CT25" i="8"/>
  <c r="CT9" i="8"/>
  <c r="CT10" i="8"/>
  <c r="CT89" i="8"/>
  <c r="CT152" i="8"/>
  <c r="CT104" i="8"/>
  <c r="CT24" i="8"/>
  <c r="CT73" i="8"/>
  <c r="CT112" i="8"/>
  <c r="CT32" i="8"/>
  <c r="CT144" i="8"/>
  <c r="CT120" i="8"/>
  <c r="CT48" i="8"/>
  <c r="CT136" i="8"/>
  <c r="CT88" i="8"/>
  <c r="CT56" i="8"/>
  <c r="CT41" i="8"/>
  <c r="CT128" i="8"/>
  <c r="CT72" i="8"/>
  <c r="CT8" i="8"/>
  <c r="CT16" i="8"/>
  <c r="CT135" i="8"/>
  <c r="CT95" i="8"/>
  <c r="CT96" i="8"/>
  <c r="CT127" i="8"/>
  <c r="CT103" i="8"/>
  <c r="CT80" i="8"/>
  <c r="CT111" i="8"/>
  <c r="CT79" i="8"/>
  <c r="CT55" i="8"/>
  <c r="CT39" i="8"/>
  <c r="CT143" i="8"/>
  <c r="CT134" i="8"/>
  <c r="CT119" i="8"/>
  <c r="CT151" i="8"/>
  <c r="CT71" i="8"/>
  <c r="CT23" i="8"/>
  <c r="CT150" i="8"/>
  <c r="CT64" i="8"/>
  <c r="CT40" i="8"/>
  <c r="CT87" i="8"/>
  <c r="CT63" i="8"/>
  <c r="CT15" i="8"/>
  <c r="CT142" i="8"/>
  <c r="CT7" i="8"/>
  <c r="CT62" i="8"/>
  <c r="CT22" i="8"/>
  <c r="CT102" i="8"/>
  <c r="CT94" i="8"/>
  <c r="CT47" i="8"/>
  <c r="CT31" i="8"/>
  <c r="CT110" i="8"/>
  <c r="CT14" i="8"/>
  <c r="CT118" i="8"/>
  <c r="CT70" i="8"/>
  <c r="CT6" i="8"/>
  <c r="CT78" i="8"/>
  <c r="CT30" i="8"/>
  <c r="CT86" i="8"/>
  <c r="CT38" i="8"/>
  <c r="CT126" i="8"/>
  <c r="CT46" i="8"/>
  <c r="CT54" i="8"/>
  <c r="CT133" i="8"/>
  <c r="CT93" i="8"/>
  <c r="CT5" i="8"/>
  <c r="CT149" i="8"/>
  <c r="CT141" i="8"/>
  <c r="CT13" i="8"/>
  <c r="CT125" i="8"/>
  <c r="CT29" i="8"/>
  <c r="CT21" i="8"/>
  <c r="CT101" i="8"/>
  <c r="CT69" i="8"/>
  <c r="CT37" i="8"/>
  <c r="CT109" i="8"/>
  <c r="CT77" i="8"/>
  <c r="CT45" i="8"/>
  <c r="CT61" i="8"/>
  <c r="CT117" i="8"/>
  <c r="CT85" i="8"/>
  <c r="CT53" i="8"/>
  <c r="CT3" i="8"/>
  <c r="BQ148" i="8"/>
  <c r="BQ124" i="8"/>
  <c r="BQ132" i="8"/>
  <c r="BQ140" i="8"/>
  <c r="BQ116" i="8"/>
  <c r="BQ76" i="8"/>
  <c r="BQ108" i="8"/>
  <c r="BQ84" i="8"/>
  <c r="BQ92" i="8"/>
  <c r="BQ60" i="8"/>
  <c r="BQ52" i="8"/>
  <c r="BQ100" i="8"/>
  <c r="BQ44" i="8"/>
  <c r="BQ36" i="8"/>
  <c r="BQ68" i="8"/>
  <c r="BQ20" i="8"/>
  <c r="BQ12" i="8"/>
  <c r="BQ28" i="8"/>
  <c r="BQ4" i="8"/>
  <c r="BQ147" i="8"/>
  <c r="BQ123" i="8"/>
  <c r="BQ91" i="8"/>
  <c r="BQ139" i="8"/>
  <c r="BQ99" i="8"/>
  <c r="BQ83" i="8"/>
  <c r="BQ27" i="8"/>
  <c r="BQ11" i="8"/>
  <c r="BQ115" i="8"/>
  <c r="BQ35" i="8"/>
  <c r="BQ75" i="8"/>
  <c r="BQ67" i="8"/>
  <c r="BQ59" i="8"/>
  <c r="BQ43" i="8"/>
  <c r="BQ51" i="8"/>
  <c r="BQ131" i="8"/>
  <c r="BQ107" i="8"/>
  <c r="BQ146" i="8"/>
  <c r="BQ138" i="8"/>
  <c r="BQ26" i="8"/>
  <c r="BQ34" i="8"/>
  <c r="BQ122" i="8"/>
  <c r="BQ42" i="8"/>
  <c r="BQ90" i="8"/>
  <c r="BQ50" i="8"/>
  <c r="BQ58" i="8"/>
  <c r="BQ19" i="8"/>
  <c r="BQ106" i="8"/>
  <c r="BQ74" i="8"/>
  <c r="BQ114" i="8"/>
  <c r="BQ82" i="8"/>
  <c r="BQ98" i="8"/>
  <c r="BQ10" i="8"/>
  <c r="BQ66" i="8"/>
  <c r="BQ145" i="8"/>
  <c r="BQ97" i="8"/>
  <c r="BQ130" i="8"/>
  <c r="BQ18" i="8"/>
  <c r="BQ129" i="8"/>
  <c r="BQ105" i="8"/>
  <c r="BQ153" i="8"/>
  <c r="BQ113" i="8"/>
  <c r="BQ89" i="8"/>
  <c r="BQ57" i="8"/>
  <c r="BQ25" i="8"/>
  <c r="BQ9" i="8"/>
  <c r="BQ17" i="8"/>
  <c r="BQ65" i="8"/>
  <c r="BQ33" i="8"/>
  <c r="BQ73" i="8"/>
  <c r="BQ41" i="8"/>
  <c r="BQ137" i="8"/>
  <c r="BQ121" i="8"/>
  <c r="BQ81" i="8"/>
  <c r="BQ49" i="8"/>
  <c r="BQ136" i="8"/>
  <c r="BQ8" i="8"/>
  <c r="BQ88" i="8"/>
  <c r="BQ152" i="8"/>
  <c r="BQ96" i="8"/>
  <c r="BQ64" i="8"/>
  <c r="BQ16" i="8"/>
  <c r="BQ104" i="8"/>
  <c r="BQ72" i="8"/>
  <c r="BQ112" i="8"/>
  <c r="BQ128" i="8"/>
  <c r="BQ120" i="8"/>
  <c r="BQ56" i="8"/>
  <c r="BQ40" i="8"/>
  <c r="BQ143" i="8"/>
  <c r="BQ80" i="8"/>
  <c r="BQ151" i="8"/>
  <c r="BQ71" i="8"/>
  <c r="BQ48" i="8"/>
  <c r="BQ32" i="8"/>
  <c r="BQ103" i="8"/>
  <c r="BQ87" i="8"/>
  <c r="BQ111" i="8"/>
  <c r="BQ47" i="8"/>
  <c r="BQ144" i="8"/>
  <c r="BQ24" i="8"/>
  <c r="BQ119" i="8"/>
  <c r="BQ127" i="8"/>
  <c r="BQ95" i="8"/>
  <c r="BQ63" i="8"/>
  <c r="BQ150" i="8"/>
  <c r="BQ15" i="8"/>
  <c r="BQ79" i="8"/>
  <c r="BQ31" i="8"/>
  <c r="BQ7" i="8"/>
  <c r="BQ39" i="8"/>
  <c r="BQ118" i="8"/>
  <c r="BQ23" i="8"/>
  <c r="BQ102" i="8"/>
  <c r="BQ70" i="8"/>
  <c r="BQ110" i="8"/>
  <c r="BQ78" i="8"/>
  <c r="BQ14" i="8"/>
  <c r="BQ55" i="8"/>
  <c r="BQ134" i="8"/>
  <c r="BQ86" i="8"/>
  <c r="BQ22" i="8"/>
  <c r="BQ6" i="8"/>
  <c r="BQ30" i="8"/>
  <c r="BQ135" i="8"/>
  <c r="BQ94" i="8"/>
  <c r="BQ38" i="8"/>
  <c r="BQ126" i="8"/>
  <c r="BQ46" i="8"/>
  <c r="BQ54" i="8"/>
  <c r="BQ62" i="8"/>
  <c r="BQ142" i="8"/>
  <c r="BQ149" i="8"/>
  <c r="BQ101" i="8"/>
  <c r="BQ21" i="8"/>
  <c r="BQ5" i="8"/>
  <c r="BQ13" i="8"/>
  <c r="BQ109" i="8"/>
  <c r="BQ117" i="8"/>
  <c r="BQ69" i="8"/>
  <c r="BQ61" i="8"/>
  <c r="BQ37" i="8"/>
  <c r="BQ125" i="8"/>
  <c r="BQ77" i="8"/>
  <c r="BQ45" i="8"/>
  <c r="BQ29" i="8"/>
  <c r="BQ85" i="8"/>
  <c r="BQ53" i="8"/>
  <c r="BQ141" i="8"/>
  <c r="BQ133" i="8"/>
  <c r="BQ93" i="8"/>
  <c r="BQ3" i="8"/>
  <c r="AN148" i="8"/>
  <c r="AN116" i="8"/>
  <c r="AN132" i="8"/>
  <c r="AN76" i="8"/>
  <c r="AN84" i="8"/>
  <c r="AN108" i="8"/>
  <c r="AN140" i="8"/>
  <c r="AN52" i="8"/>
  <c r="AN28" i="8"/>
  <c r="AN100" i="8"/>
  <c r="AN92" i="8"/>
  <c r="AN68" i="8"/>
  <c r="AN124" i="8"/>
  <c r="AN36" i="8"/>
  <c r="AN20" i="8"/>
  <c r="AN12" i="8"/>
  <c r="AN60" i="8"/>
  <c r="AN44" i="8"/>
  <c r="AN4" i="8"/>
  <c r="AN147" i="8"/>
  <c r="AN131" i="8"/>
  <c r="AN67" i="8"/>
  <c r="AN75" i="8"/>
  <c r="AN99" i="8"/>
  <c r="AN83" i="8"/>
  <c r="AN107" i="8"/>
  <c r="AN139" i="8"/>
  <c r="AN115" i="8"/>
  <c r="AN123" i="8"/>
  <c r="AN91" i="8"/>
  <c r="AN11" i="8"/>
  <c r="AN19" i="8"/>
  <c r="AN27" i="8"/>
  <c r="AN59" i="8"/>
  <c r="AN35" i="8"/>
  <c r="AN43" i="8"/>
  <c r="AN51" i="8"/>
  <c r="AN138" i="8"/>
  <c r="AN130" i="8"/>
  <c r="AN146" i="8"/>
  <c r="AN50" i="8"/>
  <c r="AN18" i="8"/>
  <c r="AN122" i="8"/>
  <c r="AN98" i="8"/>
  <c r="AN26" i="8"/>
  <c r="AN106" i="8"/>
  <c r="AN114" i="8"/>
  <c r="AN66" i="8"/>
  <c r="AN90" i="8"/>
  <c r="AN82" i="8"/>
  <c r="AN58" i="8"/>
  <c r="AN34" i="8"/>
  <c r="AN74" i="8"/>
  <c r="AN42" i="8"/>
  <c r="AN10" i="8"/>
  <c r="AN105" i="8"/>
  <c r="AN97" i="8"/>
  <c r="AN113" i="8"/>
  <c r="AN121" i="8"/>
  <c r="AN153" i="8"/>
  <c r="AN137" i="8"/>
  <c r="AN129" i="8"/>
  <c r="AN89" i="8"/>
  <c r="AN65" i="8"/>
  <c r="AN57" i="8"/>
  <c r="AN33" i="8"/>
  <c r="AN73" i="8"/>
  <c r="AN41" i="8"/>
  <c r="AN81" i="8"/>
  <c r="AN49" i="8"/>
  <c r="AN25" i="8"/>
  <c r="AN145" i="8"/>
  <c r="AN9" i="8"/>
  <c r="AN64" i="8"/>
  <c r="AN16" i="8"/>
  <c r="AN17" i="8"/>
  <c r="AN72" i="8"/>
  <c r="AN144" i="8"/>
  <c r="AN104" i="8"/>
  <c r="AN56" i="8"/>
  <c r="AN40" i="8"/>
  <c r="AN112" i="8"/>
  <c r="AN48" i="8"/>
  <c r="AN24" i="8"/>
  <c r="AN152" i="8"/>
  <c r="AN120" i="8"/>
  <c r="AN96" i="8"/>
  <c r="AN128" i="8"/>
  <c r="AN103" i="8"/>
  <c r="AN95" i="8"/>
  <c r="AN88" i="8"/>
  <c r="AN8" i="8"/>
  <c r="AN111" i="8"/>
  <c r="AN127" i="8"/>
  <c r="AN47" i="8"/>
  <c r="AN136" i="8"/>
  <c r="AN135" i="8"/>
  <c r="AN55" i="8"/>
  <c r="AN80" i="8"/>
  <c r="AN143" i="8"/>
  <c r="AN71" i="8"/>
  <c r="AN32" i="8"/>
  <c r="AN15" i="8"/>
  <c r="AN87" i="8"/>
  <c r="AN23" i="8"/>
  <c r="AN31" i="8"/>
  <c r="AN7" i="8"/>
  <c r="AN63" i="8"/>
  <c r="AN79" i="8"/>
  <c r="AN134" i="8"/>
  <c r="AN126" i="8"/>
  <c r="AN94" i="8"/>
  <c r="AN78" i="8"/>
  <c r="AN30" i="8"/>
  <c r="AN142" i="8"/>
  <c r="AN86" i="8"/>
  <c r="AN38" i="8"/>
  <c r="AN54" i="8"/>
  <c r="AN46" i="8"/>
  <c r="AN119" i="8"/>
  <c r="AN151" i="8"/>
  <c r="AN22" i="8"/>
  <c r="AN150" i="8"/>
  <c r="AN102" i="8"/>
  <c r="AN39" i="8"/>
  <c r="AN110" i="8"/>
  <c r="AN62" i="8"/>
  <c r="AN14" i="8"/>
  <c r="AN118" i="8"/>
  <c r="AN70" i="8"/>
  <c r="AN6" i="8"/>
  <c r="AN125" i="8"/>
  <c r="AN77" i="8"/>
  <c r="AN45" i="8"/>
  <c r="AN117" i="8"/>
  <c r="AN85" i="8"/>
  <c r="AN53" i="8"/>
  <c r="AN133" i="8"/>
  <c r="AN29" i="8"/>
  <c r="AN21" i="8"/>
  <c r="AN141" i="8"/>
  <c r="AN13" i="8"/>
  <c r="AN69" i="8"/>
  <c r="AN37" i="8"/>
  <c r="AN149" i="8"/>
  <c r="AN101" i="8"/>
  <c r="AN61" i="8"/>
  <c r="AN93" i="8"/>
  <c r="AN109" i="8"/>
  <c r="AN5" i="8"/>
  <c r="AN3" i="8"/>
  <c r="EB124" i="8"/>
  <c r="EB132" i="8"/>
  <c r="EB148" i="8"/>
  <c r="EB140" i="8"/>
  <c r="EB100" i="8"/>
  <c r="EB108" i="8"/>
  <c r="EB76" i="8"/>
  <c r="EB84" i="8"/>
  <c r="EB92" i="8"/>
  <c r="EB60" i="8"/>
  <c r="EB52" i="8"/>
  <c r="EB116" i="8"/>
  <c r="EB68" i="8"/>
  <c r="EB36" i="8"/>
  <c r="EB28" i="8"/>
  <c r="EB12" i="8"/>
  <c r="EB4" i="8"/>
  <c r="EB44" i="8"/>
  <c r="EB20" i="8"/>
  <c r="EB147" i="8"/>
  <c r="EB99" i="8"/>
  <c r="EB91" i="8"/>
  <c r="EB67" i="8"/>
  <c r="EB107" i="8"/>
  <c r="EB75" i="8"/>
  <c r="EB115" i="8"/>
  <c r="EB83" i="8"/>
  <c r="EB123" i="8"/>
  <c r="EB139" i="8"/>
  <c r="EB131" i="8"/>
  <c r="EB35" i="8"/>
  <c r="EB43" i="8"/>
  <c r="EB51" i="8"/>
  <c r="EB59" i="8"/>
  <c r="EB19" i="8"/>
  <c r="EB27" i="8"/>
  <c r="EB11" i="8"/>
  <c r="EB130" i="8"/>
  <c r="EB138" i="8"/>
  <c r="EB146" i="8"/>
  <c r="EB122" i="8"/>
  <c r="EB98" i="8"/>
  <c r="EB66" i="8"/>
  <c r="EB106" i="8"/>
  <c r="EB74" i="8"/>
  <c r="EB90" i="8"/>
  <c r="EB82" i="8"/>
  <c r="EB58" i="8"/>
  <c r="EB34" i="8"/>
  <c r="EB50" i="8"/>
  <c r="EB26" i="8"/>
  <c r="EB10" i="8"/>
  <c r="EB18" i="8"/>
  <c r="EB105" i="8"/>
  <c r="EB113" i="8"/>
  <c r="EB121" i="8"/>
  <c r="EB114" i="8"/>
  <c r="EB153" i="8"/>
  <c r="EB137" i="8"/>
  <c r="EB73" i="8"/>
  <c r="EB97" i="8"/>
  <c r="EB81" i="8"/>
  <c r="EB33" i="8"/>
  <c r="EB129" i="8"/>
  <c r="EB89" i="8"/>
  <c r="EB41" i="8"/>
  <c r="EB49" i="8"/>
  <c r="EB57" i="8"/>
  <c r="EB42" i="8"/>
  <c r="EB145" i="8"/>
  <c r="EB9" i="8"/>
  <c r="EB64" i="8"/>
  <c r="EB16" i="8"/>
  <c r="EB104" i="8"/>
  <c r="EB72" i="8"/>
  <c r="EB112" i="8"/>
  <c r="EB17" i="8"/>
  <c r="EB128" i="8"/>
  <c r="EB120" i="8"/>
  <c r="EB56" i="8"/>
  <c r="EB40" i="8"/>
  <c r="EB144" i="8"/>
  <c r="EB96" i="8"/>
  <c r="EB48" i="8"/>
  <c r="EB25" i="8"/>
  <c r="EB152" i="8"/>
  <c r="EB136" i="8"/>
  <c r="EB151" i="8"/>
  <c r="EB119" i="8"/>
  <c r="EB87" i="8"/>
  <c r="EB24" i="8"/>
  <c r="EB8" i="8"/>
  <c r="EB47" i="8"/>
  <c r="EB135" i="8"/>
  <c r="EB95" i="8"/>
  <c r="EB143" i="8"/>
  <c r="EB127" i="8"/>
  <c r="EB65" i="8"/>
  <c r="EB80" i="8"/>
  <c r="EB88" i="8"/>
  <c r="EB103" i="8"/>
  <c r="EB71" i="8"/>
  <c r="EB55" i="8"/>
  <c r="EB31" i="8"/>
  <c r="EB7" i="8"/>
  <c r="EB39" i="8"/>
  <c r="EB150" i="8"/>
  <c r="EB118" i="8"/>
  <c r="EB111" i="8"/>
  <c r="EB134" i="8"/>
  <c r="EB79" i="8"/>
  <c r="EB23" i="8"/>
  <c r="EB142" i="8"/>
  <c r="EB32" i="8"/>
  <c r="EB15" i="8"/>
  <c r="EB126" i="8"/>
  <c r="EB54" i="8"/>
  <c r="EB46" i="8"/>
  <c r="EB22" i="8"/>
  <c r="EB14" i="8"/>
  <c r="EB63" i="8"/>
  <c r="EB102" i="8"/>
  <c r="EB70" i="8"/>
  <c r="EB110" i="8"/>
  <c r="EB78" i="8"/>
  <c r="EB62" i="8"/>
  <c r="EB30" i="8"/>
  <c r="EB94" i="8"/>
  <c r="EB38" i="8"/>
  <c r="EB86" i="8"/>
  <c r="EB6" i="8"/>
  <c r="EB125" i="8"/>
  <c r="EB45" i="8"/>
  <c r="EB53" i="8"/>
  <c r="EB141" i="8"/>
  <c r="EB133" i="8"/>
  <c r="EB93" i="8"/>
  <c r="EB29" i="8"/>
  <c r="EB21" i="8"/>
  <c r="EB37" i="8"/>
  <c r="EB13" i="8"/>
  <c r="EB149" i="8"/>
  <c r="EB101" i="8"/>
  <c r="EB69" i="8"/>
  <c r="EB61" i="8"/>
  <c r="EB109" i="8"/>
  <c r="EB77" i="8"/>
  <c r="EB5" i="8"/>
  <c r="EB117" i="8"/>
  <c r="EB85" i="8"/>
  <c r="EB3" i="8"/>
  <c r="DO140" i="8"/>
  <c r="DO116" i="8"/>
  <c r="DO124" i="8"/>
  <c r="DO132" i="8"/>
  <c r="DO148" i="8"/>
  <c r="DO92" i="8"/>
  <c r="DO100" i="8"/>
  <c r="DO84" i="8"/>
  <c r="DO76" i="8"/>
  <c r="DO108" i="8"/>
  <c r="DO68" i="8"/>
  <c r="DO60" i="8"/>
  <c r="DO28" i="8"/>
  <c r="DO36" i="8"/>
  <c r="DO44" i="8"/>
  <c r="DO52" i="8"/>
  <c r="DO12" i="8"/>
  <c r="DO4" i="8"/>
  <c r="DO20" i="8"/>
  <c r="DO147" i="8"/>
  <c r="DO75" i="8"/>
  <c r="DO99" i="8"/>
  <c r="DO83" i="8"/>
  <c r="DO107" i="8"/>
  <c r="DO115" i="8"/>
  <c r="DO131" i="8"/>
  <c r="DO123" i="8"/>
  <c r="DO91" i="8"/>
  <c r="DO139" i="8"/>
  <c r="DO19" i="8"/>
  <c r="DO27" i="8"/>
  <c r="DO35" i="8"/>
  <c r="DO43" i="8"/>
  <c r="DO59" i="8"/>
  <c r="DO51" i="8"/>
  <c r="DO67" i="8"/>
  <c r="DO146" i="8"/>
  <c r="DO11" i="8"/>
  <c r="DO26" i="8"/>
  <c r="DO122" i="8"/>
  <c r="DO98" i="8"/>
  <c r="DO138" i="8"/>
  <c r="DO106" i="8"/>
  <c r="DO114" i="8"/>
  <c r="DO66" i="8"/>
  <c r="DO18" i="8"/>
  <c r="DO130" i="8"/>
  <c r="DO74" i="8"/>
  <c r="DO90" i="8"/>
  <c r="DO42" i="8"/>
  <c r="DO82" i="8"/>
  <c r="DO10" i="8"/>
  <c r="DO50" i="8"/>
  <c r="DO58" i="8"/>
  <c r="DO34" i="8"/>
  <c r="DO113" i="8"/>
  <c r="DO121" i="8"/>
  <c r="DO137" i="8"/>
  <c r="DO153" i="8"/>
  <c r="DO97" i="8"/>
  <c r="DO89" i="8"/>
  <c r="DO65" i="8"/>
  <c r="DO57" i="8"/>
  <c r="DO33" i="8"/>
  <c r="DO129" i="8"/>
  <c r="DO105" i="8"/>
  <c r="DO73" i="8"/>
  <c r="DO41" i="8"/>
  <c r="DO145" i="8"/>
  <c r="DO81" i="8"/>
  <c r="DO49" i="8"/>
  <c r="DO9" i="8"/>
  <c r="DO17" i="8"/>
  <c r="DO25" i="8"/>
  <c r="DO152" i="8"/>
  <c r="DO72" i="8"/>
  <c r="DO80" i="8"/>
  <c r="DO32" i="8"/>
  <c r="DO104" i="8"/>
  <c r="DO112" i="8"/>
  <c r="DO48" i="8"/>
  <c r="DO24" i="8"/>
  <c r="DO120" i="8"/>
  <c r="DO128" i="8"/>
  <c r="DO136" i="8"/>
  <c r="DO88" i="8"/>
  <c r="DO8" i="8"/>
  <c r="DO144" i="8"/>
  <c r="DO111" i="8"/>
  <c r="DO119" i="8"/>
  <c r="DO39" i="8"/>
  <c r="DO64" i="8"/>
  <c r="DO56" i="8"/>
  <c r="DO40" i="8"/>
  <c r="DO135" i="8"/>
  <c r="DO55" i="8"/>
  <c r="DO143" i="8"/>
  <c r="DO16" i="8"/>
  <c r="DO151" i="8"/>
  <c r="DO96" i="8"/>
  <c r="DO79" i="8"/>
  <c r="DO63" i="8"/>
  <c r="DO103" i="8"/>
  <c r="DO23" i="8"/>
  <c r="DO31" i="8"/>
  <c r="DO7" i="8"/>
  <c r="DO126" i="8"/>
  <c r="DO95" i="8"/>
  <c r="DO71" i="8"/>
  <c r="DO142" i="8"/>
  <c r="DO87" i="8"/>
  <c r="DO150" i="8"/>
  <c r="DO134" i="8"/>
  <c r="DO86" i="8"/>
  <c r="DO38" i="8"/>
  <c r="DO22" i="8"/>
  <c r="DO127" i="8"/>
  <c r="DO15" i="8"/>
  <c r="DO94" i="8"/>
  <c r="DO62" i="8"/>
  <c r="DO46" i="8"/>
  <c r="DO47" i="8"/>
  <c r="DO54" i="8"/>
  <c r="DO102" i="8"/>
  <c r="DO110" i="8"/>
  <c r="DO14" i="8"/>
  <c r="DO118" i="8"/>
  <c r="DO70" i="8"/>
  <c r="DO6" i="8"/>
  <c r="DO30" i="8"/>
  <c r="DO78" i="8"/>
  <c r="DO85" i="8"/>
  <c r="DO53" i="8"/>
  <c r="DO133" i="8"/>
  <c r="DO21" i="8"/>
  <c r="DO149" i="8"/>
  <c r="DO125" i="8"/>
  <c r="DO141" i="8"/>
  <c r="DO5" i="8"/>
  <c r="DO29" i="8"/>
  <c r="DO13" i="8"/>
  <c r="DO101" i="8"/>
  <c r="DO61" i="8"/>
  <c r="DO45" i="8"/>
  <c r="DO109" i="8"/>
  <c r="DO117" i="8"/>
  <c r="DO93" i="8"/>
  <c r="DO69" i="8"/>
  <c r="DO37" i="8"/>
  <c r="DO77" i="8"/>
  <c r="DO3" i="8"/>
  <c r="EH148" i="8"/>
  <c r="EH140" i="8"/>
  <c r="EH116" i="8"/>
  <c r="EH124" i="8"/>
  <c r="EH132" i="8"/>
  <c r="EH100" i="8"/>
  <c r="EH84" i="8"/>
  <c r="EH108" i="8"/>
  <c r="EH44" i="8"/>
  <c r="EH92" i="8"/>
  <c r="EH52" i="8"/>
  <c r="EH76" i="8"/>
  <c r="EH68" i="8"/>
  <c r="EH36" i="8"/>
  <c r="EH20" i="8"/>
  <c r="EH60" i="8"/>
  <c r="EH12" i="8"/>
  <c r="EH4" i="8"/>
  <c r="EH28" i="8"/>
  <c r="EH147" i="8"/>
  <c r="EH139" i="8"/>
  <c r="EH99" i="8"/>
  <c r="EH107" i="8"/>
  <c r="EH91" i="8"/>
  <c r="EH75" i="8"/>
  <c r="EH19" i="8"/>
  <c r="EH131" i="8"/>
  <c r="EH27" i="8"/>
  <c r="EH67" i="8"/>
  <c r="EH59" i="8"/>
  <c r="EH11" i="8"/>
  <c r="EH115" i="8"/>
  <c r="EH35" i="8"/>
  <c r="EH123" i="8"/>
  <c r="EH43" i="8"/>
  <c r="EH83" i="8"/>
  <c r="EH51" i="8"/>
  <c r="EH130" i="8"/>
  <c r="EH138" i="8"/>
  <c r="EH82" i="8"/>
  <c r="EH58" i="8"/>
  <c r="EH34" i="8"/>
  <c r="EH42" i="8"/>
  <c r="EH50" i="8"/>
  <c r="EH122" i="8"/>
  <c r="EH98" i="8"/>
  <c r="EH26" i="8"/>
  <c r="EH114" i="8"/>
  <c r="EH90" i="8"/>
  <c r="EH66" i="8"/>
  <c r="EH106" i="8"/>
  <c r="EH18" i="8"/>
  <c r="EH146" i="8"/>
  <c r="EH10" i="8"/>
  <c r="EH137" i="8"/>
  <c r="EH145" i="8"/>
  <c r="EH74" i="8"/>
  <c r="EH105" i="8"/>
  <c r="EH89" i="8"/>
  <c r="EH17" i="8"/>
  <c r="EH65" i="8"/>
  <c r="EH57" i="8"/>
  <c r="EH33" i="8"/>
  <c r="EH97" i="8"/>
  <c r="EH73" i="8"/>
  <c r="EH41" i="8"/>
  <c r="EH129" i="8"/>
  <c r="EH121" i="8"/>
  <c r="EH113" i="8"/>
  <c r="EH81" i="8"/>
  <c r="EH49" i="8"/>
  <c r="EH153" i="8"/>
  <c r="EH25" i="8"/>
  <c r="EH48" i="8"/>
  <c r="EH136" i="8"/>
  <c r="EH128" i="8"/>
  <c r="EH88" i="8"/>
  <c r="EH56" i="8"/>
  <c r="EH72" i="8"/>
  <c r="EH8" i="8"/>
  <c r="EH96" i="8"/>
  <c r="EH80" i="8"/>
  <c r="EH16" i="8"/>
  <c r="EH104" i="8"/>
  <c r="EH9" i="8"/>
  <c r="EH112" i="8"/>
  <c r="EH32" i="8"/>
  <c r="EH120" i="8"/>
  <c r="EH64" i="8"/>
  <c r="EH40" i="8"/>
  <c r="EH152" i="8"/>
  <c r="EH24" i="8"/>
  <c r="EH111" i="8"/>
  <c r="EH79" i="8"/>
  <c r="EH55" i="8"/>
  <c r="EH119" i="8"/>
  <c r="EH95" i="8"/>
  <c r="EH87" i="8"/>
  <c r="EH39" i="8"/>
  <c r="EH135" i="8"/>
  <c r="EH23" i="8"/>
  <c r="EH150" i="8"/>
  <c r="EH143" i="8"/>
  <c r="EH47" i="8"/>
  <c r="EH15" i="8"/>
  <c r="EH144" i="8"/>
  <c r="EH127" i="8"/>
  <c r="EH151" i="8"/>
  <c r="EH31" i="8"/>
  <c r="EH7" i="8"/>
  <c r="EH110" i="8"/>
  <c r="EH14" i="8"/>
  <c r="EH103" i="8"/>
  <c r="EH63" i="8"/>
  <c r="EH118" i="8"/>
  <c r="EH70" i="8"/>
  <c r="EH6" i="8"/>
  <c r="EH78" i="8"/>
  <c r="EH30" i="8"/>
  <c r="EH142" i="8"/>
  <c r="EH126" i="8"/>
  <c r="EH86" i="8"/>
  <c r="EH62" i="8"/>
  <c r="EH38" i="8"/>
  <c r="EH71" i="8"/>
  <c r="EH54" i="8"/>
  <c r="EH46" i="8"/>
  <c r="EH134" i="8"/>
  <c r="EH22" i="8"/>
  <c r="EH94" i="8"/>
  <c r="EH102" i="8"/>
  <c r="EH29" i="8"/>
  <c r="EH101" i="8"/>
  <c r="EH69" i="8"/>
  <c r="EH37" i="8"/>
  <c r="EH109" i="8"/>
  <c r="EH77" i="8"/>
  <c r="EH45" i="8"/>
  <c r="EH5" i="8"/>
  <c r="EH149" i="8"/>
  <c r="EH117" i="8"/>
  <c r="EH93" i="8"/>
  <c r="EH85" i="8"/>
  <c r="EH53" i="8"/>
  <c r="EH125" i="8"/>
  <c r="EH61" i="8"/>
  <c r="EH21" i="8"/>
  <c r="EH133" i="8"/>
  <c r="EH141" i="8"/>
  <c r="EH13" i="8"/>
  <c r="EH3" i="8"/>
  <c r="CP116" i="8"/>
  <c r="CP124" i="8"/>
  <c r="CP148" i="8"/>
  <c r="CP132" i="8"/>
  <c r="CP140" i="8"/>
  <c r="CP100" i="8"/>
  <c r="CP76" i="8"/>
  <c r="CP92" i="8"/>
  <c r="CP44" i="8"/>
  <c r="CP84" i="8"/>
  <c r="CP108" i="8"/>
  <c r="CP28" i="8"/>
  <c r="CP20" i="8"/>
  <c r="CP68" i="8"/>
  <c r="CP52" i="8"/>
  <c r="CP36" i="8"/>
  <c r="CP12" i="8"/>
  <c r="CP60" i="8"/>
  <c r="CP4" i="8"/>
  <c r="CP67" i="8"/>
  <c r="CP147" i="8"/>
  <c r="CP75" i="8"/>
  <c r="CP99" i="8"/>
  <c r="CP83" i="8"/>
  <c r="CP131" i="8"/>
  <c r="CP107" i="8"/>
  <c r="CP91" i="8"/>
  <c r="CP139" i="8"/>
  <c r="CP115" i="8"/>
  <c r="CP123" i="8"/>
  <c r="CP35" i="8"/>
  <c r="CP43" i="8"/>
  <c r="CP51" i="8"/>
  <c r="CP27" i="8"/>
  <c r="CP59" i="8"/>
  <c r="CP19" i="8"/>
  <c r="CP122" i="8"/>
  <c r="CP138" i="8"/>
  <c r="CP42" i="8"/>
  <c r="CP130" i="8"/>
  <c r="CP90" i="8"/>
  <c r="CP50" i="8"/>
  <c r="CP58" i="8"/>
  <c r="CP98" i="8"/>
  <c r="CP66" i="8"/>
  <c r="CP11" i="8"/>
  <c r="CP106" i="8"/>
  <c r="CP74" i="8"/>
  <c r="CP146" i="8"/>
  <c r="CP26" i="8"/>
  <c r="CP34" i="8"/>
  <c r="CP82" i="8"/>
  <c r="CP18" i="8"/>
  <c r="CP10" i="8"/>
  <c r="CP129" i="8"/>
  <c r="CP105" i="8"/>
  <c r="CP113" i="8"/>
  <c r="CP121" i="8"/>
  <c r="CP97" i="8"/>
  <c r="CP65" i="8"/>
  <c r="CP57" i="8"/>
  <c r="CP33" i="8"/>
  <c r="CP153" i="8"/>
  <c r="CP145" i="8"/>
  <c r="CP89" i="8"/>
  <c r="CP73" i="8"/>
  <c r="CP41" i="8"/>
  <c r="CP81" i="8"/>
  <c r="CP49" i="8"/>
  <c r="CP137" i="8"/>
  <c r="CP114" i="8"/>
  <c r="CP25" i="8"/>
  <c r="CP17" i="8"/>
  <c r="CP9" i="8"/>
  <c r="CP88" i="8"/>
  <c r="CP24" i="8"/>
  <c r="CP128" i="8"/>
  <c r="CP96" i="8"/>
  <c r="CP64" i="8"/>
  <c r="CP16" i="8"/>
  <c r="CP104" i="8"/>
  <c r="CP112" i="8"/>
  <c r="CP80" i="8"/>
  <c r="CP32" i="8"/>
  <c r="CP152" i="8"/>
  <c r="CP120" i="8"/>
  <c r="CP56" i="8"/>
  <c r="CP40" i="8"/>
  <c r="CP144" i="8"/>
  <c r="CP151" i="8"/>
  <c r="CP103" i="8"/>
  <c r="CP87" i="8"/>
  <c r="CP72" i="8"/>
  <c r="CP48" i="8"/>
  <c r="CP136" i="8"/>
  <c r="CP119" i="8"/>
  <c r="CP95" i="8"/>
  <c r="CP127" i="8"/>
  <c r="CP8" i="8"/>
  <c r="CP135" i="8"/>
  <c r="CP143" i="8"/>
  <c r="CP71" i="8"/>
  <c r="CP55" i="8"/>
  <c r="CP31" i="8"/>
  <c r="CP23" i="8"/>
  <c r="CP39" i="8"/>
  <c r="CP7" i="8"/>
  <c r="CP126" i="8"/>
  <c r="CP134" i="8"/>
  <c r="CP111" i="8"/>
  <c r="CP79" i="8"/>
  <c r="CP63" i="8"/>
  <c r="CP47" i="8"/>
  <c r="CP118" i="8"/>
  <c r="CP86" i="8"/>
  <c r="CP22" i="8"/>
  <c r="CP6" i="8"/>
  <c r="CP15" i="8"/>
  <c r="CP142" i="8"/>
  <c r="CP62" i="8"/>
  <c r="CP30" i="8"/>
  <c r="CP150" i="8"/>
  <c r="CP94" i="8"/>
  <c r="CP38" i="8"/>
  <c r="CP46" i="8"/>
  <c r="CP54" i="8"/>
  <c r="CP102" i="8"/>
  <c r="CP70" i="8"/>
  <c r="CP110" i="8"/>
  <c r="CP78" i="8"/>
  <c r="CP14" i="8"/>
  <c r="CP117" i="8"/>
  <c r="CP69" i="8"/>
  <c r="CP37" i="8"/>
  <c r="CP13" i="8"/>
  <c r="CP125" i="8"/>
  <c r="CP77" i="8"/>
  <c r="CP45" i="8"/>
  <c r="CP5" i="8"/>
  <c r="CP149" i="8"/>
  <c r="CP85" i="8"/>
  <c r="CP53" i="8"/>
  <c r="CP141" i="8"/>
  <c r="CP133" i="8"/>
  <c r="CP21" i="8"/>
  <c r="CP109" i="8"/>
  <c r="CP93" i="8"/>
  <c r="CP101" i="8"/>
  <c r="CP61" i="8"/>
  <c r="CP29" i="8"/>
  <c r="CP3" i="8"/>
  <c r="BM148" i="8"/>
  <c r="BM140" i="8"/>
  <c r="BM124" i="8"/>
  <c r="BM132" i="8"/>
  <c r="BM100" i="8"/>
  <c r="BM108" i="8"/>
  <c r="BM52" i="8"/>
  <c r="BM76" i="8"/>
  <c r="BM60" i="8"/>
  <c r="BM116" i="8"/>
  <c r="BM68" i="8"/>
  <c r="BM84" i="8"/>
  <c r="BM20" i="8"/>
  <c r="BM28" i="8"/>
  <c r="BM92" i="8"/>
  <c r="BM36" i="8"/>
  <c r="BM12" i="8"/>
  <c r="BM4" i="8"/>
  <c r="BM44" i="8"/>
  <c r="BM147" i="8"/>
  <c r="BM99" i="8"/>
  <c r="BM67" i="8"/>
  <c r="BM107" i="8"/>
  <c r="BM75" i="8"/>
  <c r="BM115" i="8"/>
  <c r="BM83" i="8"/>
  <c r="BM123" i="8"/>
  <c r="BM91" i="8"/>
  <c r="BM139" i="8"/>
  <c r="BM131" i="8"/>
  <c r="BM35" i="8"/>
  <c r="BM19" i="8"/>
  <c r="BM43" i="8"/>
  <c r="BM51" i="8"/>
  <c r="BM27" i="8"/>
  <c r="BM11" i="8"/>
  <c r="BM138" i="8"/>
  <c r="BM130" i="8"/>
  <c r="BM146" i="8"/>
  <c r="BM59" i="8"/>
  <c r="BM98" i="8"/>
  <c r="BM26" i="8"/>
  <c r="BM106" i="8"/>
  <c r="BM114" i="8"/>
  <c r="BM90" i="8"/>
  <c r="BM66" i="8"/>
  <c r="BM74" i="8"/>
  <c r="BM122" i="8"/>
  <c r="BM82" i="8"/>
  <c r="BM58" i="8"/>
  <c r="BM34" i="8"/>
  <c r="BM50" i="8"/>
  <c r="BM10" i="8"/>
  <c r="BM18" i="8"/>
  <c r="BM105" i="8"/>
  <c r="BM113" i="8"/>
  <c r="BM121" i="8"/>
  <c r="BM42" i="8"/>
  <c r="BM129" i="8"/>
  <c r="BM137" i="8"/>
  <c r="BM153" i="8"/>
  <c r="BM145" i="8"/>
  <c r="BM73" i="8"/>
  <c r="BM41" i="8"/>
  <c r="BM81" i="8"/>
  <c r="BM49" i="8"/>
  <c r="BM97" i="8"/>
  <c r="BM17" i="8"/>
  <c r="BM9" i="8"/>
  <c r="BM89" i="8"/>
  <c r="BM57" i="8"/>
  <c r="BM96" i="8"/>
  <c r="BM80" i="8"/>
  <c r="BM16" i="8"/>
  <c r="BM33" i="8"/>
  <c r="BM104" i="8"/>
  <c r="BM24" i="8"/>
  <c r="BM112" i="8"/>
  <c r="BM144" i="8"/>
  <c r="BM128" i="8"/>
  <c r="BM120" i="8"/>
  <c r="BM40" i="8"/>
  <c r="BM25" i="8"/>
  <c r="BM48" i="8"/>
  <c r="BM65" i="8"/>
  <c r="BM152" i="8"/>
  <c r="BM136" i="8"/>
  <c r="BM64" i="8"/>
  <c r="BM119" i="8"/>
  <c r="BM87" i="8"/>
  <c r="BM8" i="8"/>
  <c r="BM55" i="8"/>
  <c r="BM47" i="8"/>
  <c r="BM143" i="8"/>
  <c r="BM63" i="8"/>
  <c r="BM151" i="8"/>
  <c r="BM95" i="8"/>
  <c r="BM56" i="8"/>
  <c r="BM88" i="8"/>
  <c r="BM72" i="8"/>
  <c r="BM127" i="8"/>
  <c r="BM103" i="8"/>
  <c r="BM71" i="8"/>
  <c r="BM31" i="8"/>
  <c r="BM7" i="8"/>
  <c r="BM126" i="8"/>
  <c r="BM135" i="8"/>
  <c r="BM23" i="8"/>
  <c r="BM32" i="8"/>
  <c r="BM111" i="8"/>
  <c r="BM142" i="8"/>
  <c r="BM79" i="8"/>
  <c r="BM150" i="8"/>
  <c r="BM15" i="8"/>
  <c r="BM134" i="8"/>
  <c r="BM54" i="8"/>
  <c r="BM46" i="8"/>
  <c r="BM22" i="8"/>
  <c r="BM39" i="8"/>
  <c r="BM102" i="8"/>
  <c r="BM94" i="8"/>
  <c r="BM110" i="8"/>
  <c r="BM62" i="8"/>
  <c r="BM14" i="8"/>
  <c r="BM118" i="8"/>
  <c r="BM70" i="8"/>
  <c r="BM6" i="8"/>
  <c r="BM78" i="8"/>
  <c r="BM30" i="8"/>
  <c r="BM38" i="8"/>
  <c r="BM86" i="8"/>
  <c r="BM125" i="8"/>
  <c r="BM21" i="8"/>
  <c r="BM133" i="8"/>
  <c r="BM141" i="8"/>
  <c r="BM13" i="8"/>
  <c r="BM117" i="8"/>
  <c r="BM85" i="8"/>
  <c r="BM149" i="8"/>
  <c r="BM61" i="8"/>
  <c r="BM5" i="8"/>
  <c r="BM101" i="8"/>
  <c r="BM93" i="8"/>
  <c r="BM69" i="8"/>
  <c r="BM37" i="8"/>
  <c r="BM109" i="8"/>
  <c r="BM77" i="8"/>
  <c r="BM45" i="8"/>
  <c r="BM29" i="8"/>
  <c r="BM53" i="8"/>
  <c r="BM3" i="8"/>
  <c r="CO132" i="8"/>
  <c r="CO140" i="8"/>
  <c r="CO100" i="8"/>
  <c r="CO108" i="8"/>
  <c r="CO92" i="8"/>
  <c r="CO116" i="8"/>
  <c r="CO148" i="8"/>
  <c r="CO124" i="8"/>
  <c r="CO84" i="8"/>
  <c r="CO28" i="8"/>
  <c r="CO68" i="8"/>
  <c r="CO76" i="8"/>
  <c r="CO36" i="8"/>
  <c r="CO44" i="8"/>
  <c r="CO60" i="8"/>
  <c r="CO52" i="8"/>
  <c r="CO4" i="8"/>
  <c r="CO12" i="8"/>
  <c r="CO20" i="8"/>
  <c r="CO131" i="8"/>
  <c r="CO139" i="8"/>
  <c r="CO99" i="8"/>
  <c r="CO83" i="8"/>
  <c r="CO59" i="8"/>
  <c r="CO107" i="8"/>
  <c r="CO115" i="8"/>
  <c r="CO123" i="8"/>
  <c r="CO147" i="8"/>
  <c r="CO67" i="8"/>
  <c r="CO43" i="8"/>
  <c r="CO91" i="8"/>
  <c r="CO51" i="8"/>
  <c r="CO19" i="8"/>
  <c r="CO11" i="8"/>
  <c r="CO75" i="8"/>
  <c r="CO27" i="8"/>
  <c r="CO138" i="8"/>
  <c r="CO146" i="8"/>
  <c r="CO35" i="8"/>
  <c r="CO98" i="8"/>
  <c r="CO66" i="8"/>
  <c r="CO106" i="8"/>
  <c r="CO74" i="8"/>
  <c r="CO114" i="8"/>
  <c r="CO82" i="8"/>
  <c r="CO18" i="8"/>
  <c r="CO26" i="8"/>
  <c r="CO130" i="8"/>
  <c r="CO34" i="8"/>
  <c r="CO90" i="8"/>
  <c r="CO50" i="8"/>
  <c r="CO10" i="8"/>
  <c r="CO122" i="8"/>
  <c r="CO58" i="8"/>
  <c r="CO42" i="8"/>
  <c r="CO121" i="8"/>
  <c r="CO137" i="8"/>
  <c r="CO89" i="8"/>
  <c r="CO145" i="8"/>
  <c r="CO97" i="8"/>
  <c r="CO73" i="8"/>
  <c r="CO41" i="8"/>
  <c r="CO153" i="8"/>
  <c r="CO129" i="8"/>
  <c r="CO113" i="8"/>
  <c r="CO105" i="8"/>
  <c r="CO81" i="8"/>
  <c r="CO49" i="8"/>
  <c r="CO25" i="8"/>
  <c r="CO17" i="8"/>
  <c r="CO57" i="8"/>
  <c r="CO9" i="8"/>
  <c r="CO112" i="8"/>
  <c r="CO80" i="8"/>
  <c r="CO32" i="8"/>
  <c r="CO128" i="8"/>
  <c r="CO120" i="8"/>
  <c r="CO56" i="8"/>
  <c r="CO40" i="8"/>
  <c r="CO65" i="8"/>
  <c r="CO144" i="8"/>
  <c r="CO152" i="8"/>
  <c r="CO136" i="8"/>
  <c r="CO8" i="8"/>
  <c r="CO33" i="8"/>
  <c r="CO96" i="8"/>
  <c r="CO64" i="8"/>
  <c r="CO16" i="8"/>
  <c r="CO119" i="8"/>
  <c r="CO127" i="8"/>
  <c r="CO95" i="8"/>
  <c r="CO63" i="8"/>
  <c r="CO72" i="8"/>
  <c r="CO48" i="8"/>
  <c r="CO143" i="8"/>
  <c r="CO104" i="8"/>
  <c r="CO88" i="8"/>
  <c r="CO151" i="8"/>
  <c r="CO71" i="8"/>
  <c r="CO24" i="8"/>
  <c r="CO103" i="8"/>
  <c r="CO87" i="8"/>
  <c r="CO111" i="8"/>
  <c r="CO47" i="8"/>
  <c r="CO126" i="8"/>
  <c r="CO134" i="8"/>
  <c r="CO79" i="8"/>
  <c r="CO150" i="8"/>
  <c r="CO15" i="8"/>
  <c r="CO31" i="8"/>
  <c r="CO142" i="8"/>
  <c r="CO46" i="8"/>
  <c r="CO54" i="8"/>
  <c r="CO23" i="8"/>
  <c r="CO62" i="8"/>
  <c r="CO55" i="8"/>
  <c r="CO39" i="8"/>
  <c r="CO118" i="8"/>
  <c r="CO102" i="8"/>
  <c r="CO70" i="8"/>
  <c r="CO110" i="8"/>
  <c r="CO78" i="8"/>
  <c r="CO14" i="8"/>
  <c r="CO135" i="8"/>
  <c r="CO86" i="8"/>
  <c r="CO22" i="8"/>
  <c r="CO6" i="8"/>
  <c r="CO7" i="8"/>
  <c r="CO30" i="8"/>
  <c r="CO38" i="8"/>
  <c r="CO94" i="8"/>
  <c r="CO141" i="8"/>
  <c r="CO133" i="8"/>
  <c r="CO93" i="8"/>
  <c r="CO53" i="8"/>
  <c r="CO21" i="8"/>
  <c r="CO61" i="8"/>
  <c r="CO13" i="8"/>
  <c r="CO149" i="8"/>
  <c r="CO101" i="8"/>
  <c r="CO85" i="8"/>
  <c r="CO109" i="8"/>
  <c r="CO5" i="8"/>
  <c r="CO117" i="8"/>
  <c r="CO69" i="8"/>
  <c r="CO37" i="8"/>
  <c r="CO125" i="8"/>
  <c r="CO77" i="8"/>
  <c r="CO45" i="8"/>
  <c r="CO29" i="8"/>
  <c r="CO3" i="8"/>
  <c r="BL148" i="8"/>
  <c r="BL140" i="8"/>
  <c r="BL108" i="8"/>
  <c r="BL116" i="8"/>
  <c r="BL124" i="8"/>
  <c r="BL132" i="8"/>
  <c r="BL100" i="8"/>
  <c r="BL76" i="8"/>
  <c r="BL84" i="8"/>
  <c r="BL52" i="8"/>
  <c r="BL92" i="8"/>
  <c r="BL4" i="8"/>
  <c r="BL68" i="8"/>
  <c r="BL20" i="8"/>
  <c r="BL12" i="8"/>
  <c r="BL60" i="8"/>
  <c r="BL28" i="8"/>
  <c r="BL44" i="8"/>
  <c r="BL139" i="8"/>
  <c r="BL36" i="8"/>
  <c r="BL147" i="8"/>
  <c r="BL123" i="8"/>
  <c r="BL91" i="8"/>
  <c r="BL131" i="8"/>
  <c r="BL99" i="8"/>
  <c r="BL83" i="8"/>
  <c r="BL115" i="8"/>
  <c r="BL51" i="8"/>
  <c r="BL11" i="8"/>
  <c r="BL59" i="8"/>
  <c r="BL19" i="8"/>
  <c r="BL107" i="8"/>
  <c r="BL27" i="8"/>
  <c r="BL75" i="8"/>
  <c r="BL35" i="8"/>
  <c r="BL67" i="8"/>
  <c r="BL146" i="8"/>
  <c r="BL43" i="8"/>
  <c r="BL138" i="8"/>
  <c r="BL130" i="8"/>
  <c r="BL74" i="8"/>
  <c r="BL82" i="8"/>
  <c r="BL58" i="8"/>
  <c r="BL34" i="8"/>
  <c r="BL42" i="8"/>
  <c r="BL122" i="8"/>
  <c r="BL50" i="8"/>
  <c r="BL106" i="8"/>
  <c r="BL90" i="8"/>
  <c r="BL114" i="8"/>
  <c r="BL66" i="8"/>
  <c r="BL26" i="8"/>
  <c r="BL98" i="8"/>
  <c r="BL18" i="8"/>
  <c r="BL10" i="8"/>
  <c r="BL145" i="8"/>
  <c r="BL105" i="8"/>
  <c r="BL97" i="8"/>
  <c r="BL113" i="8"/>
  <c r="BL153" i="8"/>
  <c r="BL9" i="8"/>
  <c r="BL17" i="8"/>
  <c r="BL137" i="8"/>
  <c r="BL129" i="8"/>
  <c r="BL121" i="8"/>
  <c r="BL89" i="8"/>
  <c r="BL65" i="8"/>
  <c r="BL57" i="8"/>
  <c r="BL33" i="8"/>
  <c r="BL73" i="8"/>
  <c r="BL41" i="8"/>
  <c r="BL81" i="8"/>
  <c r="BL49" i="8"/>
  <c r="BL25" i="8"/>
  <c r="BL120" i="8"/>
  <c r="BL128" i="8"/>
  <c r="BL136" i="8"/>
  <c r="BL88" i="8"/>
  <c r="BL152" i="8"/>
  <c r="BL64" i="8"/>
  <c r="BL16" i="8"/>
  <c r="BL72" i="8"/>
  <c r="BL144" i="8"/>
  <c r="BL96" i="8"/>
  <c r="BL104" i="8"/>
  <c r="BL56" i="8"/>
  <c r="BL40" i="8"/>
  <c r="BL32" i="8"/>
  <c r="BL143" i="8"/>
  <c r="BL71" i="8"/>
  <c r="BL8" i="8"/>
  <c r="BL24" i="8"/>
  <c r="BL103" i="8"/>
  <c r="BL95" i="8"/>
  <c r="BL87" i="8"/>
  <c r="BL111" i="8"/>
  <c r="BL112" i="8"/>
  <c r="BL119" i="8"/>
  <c r="BL80" i="8"/>
  <c r="BL127" i="8"/>
  <c r="BL47" i="8"/>
  <c r="BL55" i="8"/>
  <c r="BL39" i="8"/>
  <c r="BL150" i="8"/>
  <c r="BL142" i="8"/>
  <c r="BL48" i="8"/>
  <c r="BL15" i="8"/>
  <c r="BL135" i="8"/>
  <c r="BL23" i="8"/>
  <c r="BL63" i="8"/>
  <c r="BL31" i="8"/>
  <c r="BL7" i="8"/>
  <c r="BL102" i="8"/>
  <c r="BL126" i="8"/>
  <c r="BL110" i="8"/>
  <c r="BL62" i="8"/>
  <c r="BL14" i="8"/>
  <c r="BL118" i="8"/>
  <c r="BL70" i="8"/>
  <c r="BL6" i="8"/>
  <c r="BL78" i="8"/>
  <c r="BL30" i="8"/>
  <c r="BL94" i="8"/>
  <c r="BL86" i="8"/>
  <c r="BL38" i="8"/>
  <c r="BL151" i="8"/>
  <c r="BL54" i="8"/>
  <c r="BL46" i="8"/>
  <c r="BL79" i="8"/>
  <c r="BL134" i="8"/>
  <c r="BL22" i="8"/>
  <c r="BL149" i="8"/>
  <c r="BL101" i="8"/>
  <c r="BL61" i="8"/>
  <c r="BL109" i="8"/>
  <c r="BL5" i="8"/>
  <c r="BL117" i="8"/>
  <c r="BL93" i="8"/>
  <c r="BL69" i="8"/>
  <c r="BL37" i="8"/>
  <c r="BL125" i="8"/>
  <c r="BL77" i="8"/>
  <c r="BL45" i="8"/>
  <c r="BL29" i="8"/>
  <c r="BL85" i="8"/>
  <c r="BL53" i="8"/>
  <c r="BL21" i="8"/>
  <c r="BL13" i="8"/>
  <c r="BL133" i="8"/>
  <c r="BL141" i="8"/>
  <c r="BL3" i="8"/>
  <c r="CN148" i="8"/>
  <c r="CN124" i="8"/>
  <c r="CN132" i="8"/>
  <c r="CN140" i="8"/>
  <c r="CN92" i="8"/>
  <c r="CN76" i="8"/>
  <c r="CN116" i="8"/>
  <c r="CN108" i="8"/>
  <c r="CN84" i="8"/>
  <c r="CN100" i="8"/>
  <c r="CN60" i="8"/>
  <c r="CN52" i="8"/>
  <c r="CN68" i="8"/>
  <c r="CN20" i="8"/>
  <c r="CN44" i="8"/>
  <c r="CN36" i="8"/>
  <c r="CN12" i="8"/>
  <c r="CN28" i="8"/>
  <c r="CN4" i="8"/>
  <c r="CN131" i="8"/>
  <c r="CN139" i="8"/>
  <c r="CN147" i="8"/>
  <c r="CN99" i="8"/>
  <c r="CN91" i="8"/>
  <c r="CN107" i="8"/>
  <c r="CN115" i="8"/>
  <c r="CN83" i="8"/>
  <c r="CN27" i="8"/>
  <c r="CN67" i="8"/>
  <c r="CN59" i="8"/>
  <c r="CN11" i="8"/>
  <c r="CN35" i="8"/>
  <c r="CN123" i="8"/>
  <c r="CN75" i="8"/>
  <c r="CN43" i="8"/>
  <c r="CN51" i="8"/>
  <c r="CN130" i="8"/>
  <c r="CN19" i="8"/>
  <c r="CN146" i="8"/>
  <c r="CN138" i="8"/>
  <c r="CN114" i="8"/>
  <c r="CN42" i="8"/>
  <c r="CN50" i="8"/>
  <c r="CN26" i="8"/>
  <c r="CN90" i="8"/>
  <c r="CN122" i="8"/>
  <c r="CN106" i="8"/>
  <c r="CN74" i="8"/>
  <c r="CN82" i="8"/>
  <c r="CN18" i="8"/>
  <c r="CN98" i="8"/>
  <c r="CN66" i="8"/>
  <c r="CN10" i="8"/>
  <c r="CN34" i="8"/>
  <c r="CN145" i="8"/>
  <c r="CN58" i="8"/>
  <c r="CN129" i="8"/>
  <c r="CN105" i="8"/>
  <c r="CN113" i="8"/>
  <c r="CN137" i="8"/>
  <c r="CN121" i="8"/>
  <c r="CN9" i="8"/>
  <c r="CN153" i="8"/>
  <c r="CN65" i="8"/>
  <c r="CN17" i="8"/>
  <c r="CN97" i="8"/>
  <c r="CN73" i="8"/>
  <c r="CN25" i="8"/>
  <c r="CN81" i="8"/>
  <c r="CN33" i="8"/>
  <c r="CN89" i="8"/>
  <c r="CN41" i="8"/>
  <c r="CN49" i="8"/>
  <c r="CN57" i="8"/>
  <c r="CN152" i="8"/>
  <c r="CN136" i="8"/>
  <c r="CN96" i="8"/>
  <c r="CN88" i="8"/>
  <c r="CN64" i="8"/>
  <c r="CN16" i="8"/>
  <c r="CN104" i="8"/>
  <c r="CN72" i="8"/>
  <c r="CN112" i="8"/>
  <c r="CN128" i="8"/>
  <c r="CN120" i="8"/>
  <c r="CN56" i="8"/>
  <c r="CN40" i="8"/>
  <c r="CN103" i="8"/>
  <c r="CN71" i="8"/>
  <c r="CN144" i="8"/>
  <c r="CN80" i="8"/>
  <c r="CN151" i="8"/>
  <c r="CN127" i="8"/>
  <c r="CN119" i="8"/>
  <c r="CN87" i="8"/>
  <c r="CN48" i="8"/>
  <c r="CN47" i="8"/>
  <c r="CN32" i="8"/>
  <c r="CN135" i="8"/>
  <c r="CN95" i="8"/>
  <c r="CN111" i="8"/>
  <c r="CN15" i="8"/>
  <c r="CN150" i="8"/>
  <c r="CN8" i="8"/>
  <c r="CN143" i="8"/>
  <c r="CN79" i="8"/>
  <c r="CN24" i="8"/>
  <c r="CN31" i="8"/>
  <c r="CN7" i="8"/>
  <c r="CN39" i="8"/>
  <c r="CN118" i="8"/>
  <c r="CN63" i="8"/>
  <c r="CN55" i="8"/>
  <c r="CN102" i="8"/>
  <c r="CN70" i="8"/>
  <c r="CN110" i="8"/>
  <c r="CN78" i="8"/>
  <c r="CN62" i="8"/>
  <c r="CN30" i="8"/>
  <c r="CN134" i="8"/>
  <c r="CN86" i="8"/>
  <c r="CN38" i="8"/>
  <c r="CN6" i="8"/>
  <c r="CN54" i="8"/>
  <c r="CN46" i="8"/>
  <c r="CN94" i="8"/>
  <c r="CN23" i="8"/>
  <c r="CN126" i="8"/>
  <c r="CN22" i="8"/>
  <c r="CN14" i="8"/>
  <c r="CN142" i="8"/>
  <c r="CN149" i="8"/>
  <c r="CN101" i="8"/>
  <c r="CN69" i="8"/>
  <c r="CN21" i="8"/>
  <c r="CN5" i="8"/>
  <c r="CN109" i="8"/>
  <c r="CN77" i="8"/>
  <c r="CN117" i="8"/>
  <c r="CN85" i="8"/>
  <c r="CN37" i="8"/>
  <c r="CN125" i="8"/>
  <c r="CN61" i="8"/>
  <c r="CN45" i="8"/>
  <c r="CN53" i="8"/>
  <c r="CN141" i="8"/>
  <c r="CN133" i="8"/>
  <c r="CN93" i="8"/>
  <c r="CN29" i="8"/>
  <c r="CN13" i="8"/>
  <c r="CN3" i="8"/>
  <c r="CA148" i="8"/>
  <c r="CA116" i="8"/>
  <c r="CA140" i="8"/>
  <c r="CA124" i="8"/>
  <c r="CA132" i="8"/>
  <c r="CA100" i="8"/>
  <c r="CA84" i="8"/>
  <c r="CA92" i="8"/>
  <c r="CA36" i="8"/>
  <c r="CA108" i="8"/>
  <c r="CA76" i="8"/>
  <c r="CA68" i="8"/>
  <c r="CA60" i="8"/>
  <c r="CA28" i="8"/>
  <c r="CA20" i="8"/>
  <c r="CA12" i="8"/>
  <c r="CA4" i="8"/>
  <c r="CA44" i="8"/>
  <c r="CA52" i="8"/>
  <c r="CA147" i="8"/>
  <c r="CA131" i="8"/>
  <c r="CA123" i="8"/>
  <c r="CA59" i="8"/>
  <c r="CA139" i="8"/>
  <c r="CA99" i="8"/>
  <c r="CA107" i="8"/>
  <c r="CA75" i="8"/>
  <c r="CA67" i="8"/>
  <c r="CA11" i="8"/>
  <c r="CA115" i="8"/>
  <c r="CA19" i="8"/>
  <c r="CA27" i="8"/>
  <c r="CA35" i="8"/>
  <c r="CA91" i="8"/>
  <c r="CA83" i="8"/>
  <c r="CA43" i="8"/>
  <c r="CA51" i="8"/>
  <c r="CA138" i="8"/>
  <c r="CA130" i="8"/>
  <c r="CA82" i="8"/>
  <c r="CA34" i="8"/>
  <c r="CA90" i="8"/>
  <c r="CA42" i="8"/>
  <c r="CA50" i="8"/>
  <c r="CA58" i="8"/>
  <c r="CA122" i="8"/>
  <c r="CA98" i="8"/>
  <c r="CA114" i="8"/>
  <c r="CA66" i="8"/>
  <c r="CA18" i="8"/>
  <c r="CA106" i="8"/>
  <c r="CA10" i="8"/>
  <c r="CA146" i="8"/>
  <c r="CA26" i="8"/>
  <c r="CA74" i="8"/>
  <c r="CA153" i="8"/>
  <c r="CA145" i="8"/>
  <c r="CA129" i="8"/>
  <c r="CA97" i="8"/>
  <c r="CA105" i="8"/>
  <c r="CA113" i="8"/>
  <c r="CA121" i="8"/>
  <c r="CA17" i="8"/>
  <c r="CA65" i="8"/>
  <c r="CA57" i="8"/>
  <c r="CA33" i="8"/>
  <c r="CA137" i="8"/>
  <c r="CA89" i="8"/>
  <c r="CA73" i="8"/>
  <c r="CA41" i="8"/>
  <c r="CA81" i="8"/>
  <c r="CA49" i="8"/>
  <c r="CA25" i="8"/>
  <c r="CA128" i="8"/>
  <c r="CA136" i="8"/>
  <c r="CA88" i="8"/>
  <c r="CA8" i="8"/>
  <c r="CA144" i="8"/>
  <c r="CA96" i="8"/>
  <c r="CA152" i="8"/>
  <c r="CA72" i="8"/>
  <c r="CA80" i="8"/>
  <c r="CA32" i="8"/>
  <c r="CA104" i="8"/>
  <c r="CA9" i="8"/>
  <c r="CA112" i="8"/>
  <c r="CA48" i="8"/>
  <c r="CA120" i="8"/>
  <c r="CA151" i="8"/>
  <c r="CA64" i="8"/>
  <c r="CA56" i="8"/>
  <c r="CA40" i="8"/>
  <c r="CA79" i="8"/>
  <c r="CA63" i="8"/>
  <c r="CA16" i="8"/>
  <c r="CA111" i="8"/>
  <c r="CA24" i="8"/>
  <c r="CA119" i="8"/>
  <c r="CA39" i="8"/>
  <c r="CA127" i="8"/>
  <c r="CA135" i="8"/>
  <c r="CA55" i="8"/>
  <c r="CA95" i="8"/>
  <c r="CA71" i="8"/>
  <c r="CA143" i="8"/>
  <c r="CA87" i="8"/>
  <c r="CA15" i="8"/>
  <c r="CA47" i="8"/>
  <c r="CA23" i="8"/>
  <c r="CA31" i="8"/>
  <c r="CA7" i="8"/>
  <c r="CA126" i="8"/>
  <c r="CA110" i="8"/>
  <c r="CA62" i="8"/>
  <c r="CA14" i="8"/>
  <c r="CA118" i="8"/>
  <c r="CA70" i="8"/>
  <c r="CA6" i="8"/>
  <c r="CA142" i="8"/>
  <c r="CA78" i="8"/>
  <c r="CA30" i="8"/>
  <c r="CA150" i="8"/>
  <c r="CA86" i="8"/>
  <c r="CA38" i="8"/>
  <c r="CA46" i="8"/>
  <c r="CA103" i="8"/>
  <c r="CA134" i="8"/>
  <c r="CA94" i="8"/>
  <c r="CA22" i="8"/>
  <c r="CA102" i="8"/>
  <c r="CA54" i="8"/>
  <c r="CA109" i="8"/>
  <c r="CA5" i="8"/>
  <c r="CA61" i="8"/>
  <c r="CA117" i="8"/>
  <c r="CA93" i="8"/>
  <c r="CA69" i="8"/>
  <c r="CA37" i="8"/>
  <c r="CA125" i="8"/>
  <c r="CA77" i="8"/>
  <c r="CA45" i="8"/>
  <c r="CA85" i="8"/>
  <c r="CA53" i="8"/>
  <c r="CA21" i="8"/>
  <c r="CA101" i="8"/>
  <c r="CA149" i="8"/>
  <c r="CA133" i="8"/>
  <c r="CA141" i="8"/>
  <c r="CA29" i="8"/>
  <c r="CA13" i="8"/>
  <c r="CA3" i="8"/>
  <c r="BN140" i="8"/>
  <c r="BN148" i="8"/>
  <c r="BN124" i="8"/>
  <c r="BN132" i="8"/>
  <c r="BN108" i="8"/>
  <c r="BN100" i="8"/>
  <c r="BN28" i="8"/>
  <c r="BN52" i="8"/>
  <c r="BN116" i="8"/>
  <c r="BN84" i="8"/>
  <c r="BN68" i="8"/>
  <c r="BN60" i="8"/>
  <c r="BN76" i="8"/>
  <c r="BN44" i="8"/>
  <c r="BN36" i="8"/>
  <c r="BN20" i="8"/>
  <c r="BN12" i="8"/>
  <c r="BN92" i="8"/>
  <c r="BN4" i="8"/>
  <c r="BN139" i="8"/>
  <c r="BN99" i="8"/>
  <c r="BN107" i="8"/>
  <c r="BN147" i="8"/>
  <c r="BN131" i="8"/>
  <c r="BN115" i="8"/>
  <c r="BN83" i="8"/>
  <c r="BN27" i="8"/>
  <c r="BN11" i="8"/>
  <c r="BN123" i="8"/>
  <c r="BN75" i="8"/>
  <c r="BN67" i="8"/>
  <c r="BN59" i="8"/>
  <c r="BN35" i="8"/>
  <c r="BN43" i="8"/>
  <c r="BN91" i="8"/>
  <c r="BN51" i="8"/>
  <c r="BN19" i="8"/>
  <c r="BN122" i="8"/>
  <c r="BN138" i="8"/>
  <c r="BN42" i="8"/>
  <c r="BN146" i="8"/>
  <c r="BN50" i="8"/>
  <c r="BN98" i="8"/>
  <c r="BN26" i="8"/>
  <c r="BN106" i="8"/>
  <c r="BN74" i="8"/>
  <c r="BN18" i="8"/>
  <c r="BN114" i="8"/>
  <c r="BN66" i="8"/>
  <c r="BN34" i="8"/>
  <c r="BN90" i="8"/>
  <c r="BN10" i="8"/>
  <c r="BN58" i="8"/>
  <c r="BN130" i="8"/>
  <c r="BN153" i="8"/>
  <c r="BN82" i="8"/>
  <c r="BN105" i="8"/>
  <c r="BN113" i="8"/>
  <c r="BN97" i="8"/>
  <c r="BN137" i="8"/>
  <c r="BN129" i="8"/>
  <c r="BN121" i="8"/>
  <c r="BN65" i="8"/>
  <c r="BN57" i="8"/>
  <c r="BN33" i="8"/>
  <c r="BN73" i="8"/>
  <c r="BN41" i="8"/>
  <c r="BN25" i="8"/>
  <c r="BN81" i="8"/>
  <c r="BN49" i="8"/>
  <c r="BN145" i="8"/>
  <c r="BN89" i="8"/>
  <c r="BN9" i="8"/>
  <c r="BN136" i="8"/>
  <c r="BN88" i="8"/>
  <c r="BN56" i="8"/>
  <c r="BN64" i="8"/>
  <c r="BN128" i="8"/>
  <c r="BN96" i="8"/>
  <c r="BN80" i="8"/>
  <c r="BN16" i="8"/>
  <c r="BN104" i="8"/>
  <c r="BN24" i="8"/>
  <c r="BN17" i="8"/>
  <c r="BN112" i="8"/>
  <c r="BN152" i="8"/>
  <c r="BN144" i="8"/>
  <c r="BN120" i="8"/>
  <c r="BN40" i="8"/>
  <c r="BN8" i="8"/>
  <c r="BN127" i="8"/>
  <c r="BN103" i="8"/>
  <c r="BN71" i="8"/>
  <c r="BN119" i="8"/>
  <c r="BN95" i="8"/>
  <c r="BN87" i="8"/>
  <c r="BN63" i="8"/>
  <c r="BN47" i="8"/>
  <c r="BN72" i="8"/>
  <c r="BN48" i="8"/>
  <c r="BN135" i="8"/>
  <c r="BN32" i="8"/>
  <c r="BN151" i="8"/>
  <c r="BN143" i="8"/>
  <c r="BN15" i="8"/>
  <c r="BN55" i="8"/>
  <c r="BN31" i="8"/>
  <c r="BN7" i="8"/>
  <c r="BN126" i="8"/>
  <c r="BN39" i="8"/>
  <c r="BN79" i="8"/>
  <c r="BN118" i="8"/>
  <c r="BN70" i="8"/>
  <c r="BN6" i="8"/>
  <c r="BN134" i="8"/>
  <c r="BN78" i="8"/>
  <c r="BN30" i="8"/>
  <c r="BN86" i="8"/>
  <c r="BN38" i="8"/>
  <c r="BN23" i="8"/>
  <c r="BN54" i="8"/>
  <c r="BN46" i="8"/>
  <c r="BN22" i="8"/>
  <c r="BN142" i="8"/>
  <c r="BN102" i="8"/>
  <c r="BN94" i="8"/>
  <c r="BN110" i="8"/>
  <c r="BN111" i="8"/>
  <c r="BN150" i="8"/>
  <c r="BN62" i="8"/>
  <c r="BN14" i="8"/>
  <c r="BN101" i="8"/>
  <c r="BN69" i="8"/>
  <c r="BN37" i="8"/>
  <c r="BN93" i="8"/>
  <c r="BN29" i="8"/>
  <c r="BN109" i="8"/>
  <c r="BN77" i="8"/>
  <c r="BN45" i="8"/>
  <c r="BN5" i="8"/>
  <c r="BN117" i="8"/>
  <c r="BN85" i="8"/>
  <c r="BN53" i="8"/>
  <c r="BN13" i="8"/>
  <c r="BN125" i="8"/>
  <c r="BN61" i="8"/>
  <c r="BN21" i="8"/>
  <c r="BN133" i="8"/>
  <c r="BN141" i="8"/>
  <c r="BN149" i="8"/>
  <c r="BN3" i="8"/>
  <c r="BB148" i="8"/>
  <c r="BB116" i="8"/>
  <c r="BB124" i="8"/>
  <c r="BB132" i="8"/>
  <c r="BB100" i="8"/>
  <c r="BB140" i="8"/>
  <c r="BB92" i="8"/>
  <c r="BB76" i="8"/>
  <c r="BB68" i="8"/>
  <c r="BB108" i="8"/>
  <c r="BB44" i="8"/>
  <c r="BB60" i="8"/>
  <c r="BB52" i="8"/>
  <c r="BB84" i="8"/>
  <c r="BB28" i="8"/>
  <c r="BB20" i="8"/>
  <c r="BB36" i="8"/>
  <c r="BB12" i="8"/>
  <c r="BB4" i="8"/>
  <c r="BB131" i="8"/>
  <c r="BB115" i="8"/>
  <c r="BB139" i="8"/>
  <c r="BB123" i="8"/>
  <c r="BB91" i="8"/>
  <c r="BB147" i="8"/>
  <c r="BB75" i="8"/>
  <c r="BB19" i="8"/>
  <c r="BB99" i="8"/>
  <c r="BB67" i="8"/>
  <c r="BB59" i="8"/>
  <c r="BB11" i="8"/>
  <c r="BB107" i="8"/>
  <c r="BB35" i="8"/>
  <c r="BB83" i="8"/>
  <c r="BB43" i="8"/>
  <c r="BB27" i="8"/>
  <c r="BB51" i="8"/>
  <c r="BB114" i="8"/>
  <c r="BB82" i="8"/>
  <c r="BB18" i="8"/>
  <c r="BB122" i="8"/>
  <c r="BB26" i="8"/>
  <c r="BB34" i="8"/>
  <c r="BB42" i="8"/>
  <c r="BB90" i="8"/>
  <c r="BB50" i="8"/>
  <c r="BB98" i="8"/>
  <c r="BB66" i="8"/>
  <c r="BB138" i="8"/>
  <c r="BB146" i="8"/>
  <c r="BB130" i="8"/>
  <c r="BB106" i="8"/>
  <c r="BB58" i="8"/>
  <c r="BB74" i="8"/>
  <c r="BB153" i="8"/>
  <c r="BB137" i="8"/>
  <c r="BB10" i="8"/>
  <c r="BB145" i="8"/>
  <c r="BB129" i="8"/>
  <c r="BB105" i="8"/>
  <c r="BB89" i="8"/>
  <c r="BB25" i="8"/>
  <c r="BB9" i="8"/>
  <c r="BB97" i="8"/>
  <c r="BB17" i="8"/>
  <c r="BB121" i="8"/>
  <c r="BB113" i="8"/>
  <c r="BB65" i="8"/>
  <c r="BB57" i="8"/>
  <c r="BB33" i="8"/>
  <c r="BB73" i="8"/>
  <c r="BB41" i="8"/>
  <c r="BB81" i="8"/>
  <c r="BB49" i="8"/>
  <c r="BB144" i="8"/>
  <c r="BB48" i="8"/>
  <c r="BB136" i="8"/>
  <c r="BB88" i="8"/>
  <c r="BB24" i="8"/>
  <c r="BB96" i="8"/>
  <c r="BB64" i="8"/>
  <c r="BB16" i="8"/>
  <c r="BB128" i="8"/>
  <c r="BB104" i="8"/>
  <c r="BB112" i="8"/>
  <c r="BB80" i="8"/>
  <c r="BB32" i="8"/>
  <c r="BB120" i="8"/>
  <c r="BB72" i="8"/>
  <c r="BB135" i="8"/>
  <c r="BB95" i="8"/>
  <c r="BB56" i="8"/>
  <c r="BB40" i="8"/>
  <c r="BB143" i="8"/>
  <c r="BB8" i="8"/>
  <c r="BB79" i="8"/>
  <c r="BB55" i="8"/>
  <c r="BB152" i="8"/>
  <c r="BB103" i="8"/>
  <c r="BB87" i="8"/>
  <c r="BB151" i="8"/>
  <c r="BB111" i="8"/>
  <c r="BB119" i="8"/>
  <c r="BB127" i="8"/>
  <c r="BB142" i="8"/>
  <c r="BB150" i="8"/>
  <c r="BB47" i="8"/>
  <c r="BB15" i="8"/>
  <c r="BB63" i="8"/>
  <c r="BB31" i="8"/>
  <c r="BB23" i="8"/>
  <c r="BB39" i="8"/>
  <c r="BB102" i="8"/>
  <c r="BB70" i="8"/>
  <c r="BB110" i="8"/>
  <c r="BB78" i="8"/>
  <c r="BB14" i="8"/>
  <c r="BB134" i="8"/>
  <c r="BB118" i="8"/>
  <c r="BB86" i="8"/>
  <c r="BB22" i="8"/>
  <c r="BB6" i="8"/>
  <c r="BB71" i="8"/>
  <c r="BB7" i="8"/>
  <c r="BB30" i="8"/>
  <c r="BB94" i="8"/>
  <c r="BB62" i="8"/>
  <c r="BB38" i="8"/>
  <c r="BB126" i="8"/>
  <c r="BB46" i="8"/>
  <c r="BB54" i="8"/>
  <c r="BB13" i="8"/>
  <c r="BB101" i="8"/>
  <c r="BB61" i="8"/>
  <c r="BB109" i="8"/>
  <c r="BB29" i="8"/>
  <c r="BB5" i="8"/>
  <c r="BB117" i="8"/>
  <c r="BB69" i="8"/>
  <c r="BB37" i="8"/>
  <c r="BB125" i="8"/>
  <c r="BB77" i="8"/>
  <c r="BB45" i="8"/>
  <c r="BB149" i="8"/>
  <c r="BB85" i="8"/>
  <c r="BB53" i="8"/>
  <c r="BB141" i="8"/>
  <c r="BB133" i="8"/>
  <c r="BB21" i="8"/>
  <c r="BB93" i="8"/>
  <c r="BB3" i="8"/>
  <c r="Y140" i="8"/>
  <c r="Y148" i="8"/>
  <c r="Y124" i="8"/>
  <c r="Y132" i="8"/>
  <c r="Y92" i="8"/>
  <c r="Y116" i="8"/>
  <c r="Y108" i="8"/>
  <c r="Y100" i="8"/>
  <c r="Y28" i="8"/>
  <c r="Y84" i="8"/>
  <c r="Y52" i="8"/>
  <c r="Y60" i="8"/>
  <c r="Y76" i="8"/>
  <c r="Y68" i="8"/>
  <c r="Y44" i="8"/>
  <c r="Y36" i="8"/>
  <c r="Y12" i="8"/>
  <c r="Y20" i="8"/>
  <c r="Y4" i="8"/>
  <c r="Y131" i="8"/>
  <c r="Y139" i="8"/>
  <c r="Y147" i="8"/>
  <c r="Y99" i="8"/>
  <c r="Y107" i="8"/>
  <c r="Y115" i="8"/>
  <c r="Y83" i="8"/>
  <c r="Y91" i="8"/>
  <c r="Y67" i="8"/>
  <c r="Y19" i="8"/>
  <c r="Y11" i="8"/>
  <c r="Y75" i="8"/>
  <c r="Y35" i="8"/>
  <c r="Y43" i="8"/>
  <c r="Y59" i="8"/>
  <c r="Y51" i="8"/>
  <c r="Y123" i="8"/>
  <c r="Y122" i="8"/>
  <c r="Y138" i="8"/>
  <c r="Y146" i="8"/>
  <c r="Y130" i="8"/>
  <c r="Y42" i="8"/>
  <c r="Y50" i="8"/>
  <c r="Y27" i="8"/>
  <c r="Y98" i="8"/>
  <c r="Y26" i="8"/>
  <c r="Y106" i="8"/>
  <c r="Y74" i="8"/>
  <c r="Y82" i="8"/>
  <c r="Y18" i="8"/>
  <c r="Y114" i="8"/>
  <c r="Y66" i="8"/>
  <c r="Y10" i="8"/>
  <c r="Y34" i="8"/>
  <c r="Y90" i="8"/>
  <c r="Y145" i="8"/>
  <c r="Y153" i="8"/>
  <c r="Y105" i="8"/>
  <c r="Y113" i="8"/>
  <c r="Y58" i="8"/>
  <c r="Y137" i="8"/>
  <c r="Y129" i="8"/>
  <c r="Y121" i="8"/>
  <c r="Y97" i="8"/>
  <c r="Y89" i="8"/>
  <c r="Y65" i="8"/>
  <c r="Y57" i="8"/>
  <c r="Y33" i="8"/>
  <c r="Y73" i="8"/>
  <c r="Y41" i="8"/>
  <c r="Y81" i="8"/>
  <c r="Y49" i="8"/>
  <c r="Y25" i="8"/>
  <c r="Y9" i="8"/>
  <c r="Y152" i="8"/>
  <c r="Y136" i="8"/>
  <c r="Y88" i="8"/>
  <c r="Y56" i="8"/>
  <c r="Y64" i="8"/>
  <c r="Y17" i="8"/>
  <c r="Y96" i="8"/>
  <c r="Y80" i="8"/>
  <c r="Y16" i="8"/>
  <c r="Y104" i="8"/>
  <c r="Y24" i="8"/>
  <c r="Y112" i="8"/>
  <c r="Y144" i="8"/>
  <c r="Y120" i="8"/>
  <c r="Y40" i="8"/>
  <c r="Y128" i="8"/>
  <c r="Y127" i="8"/>
  <c r="Y103" i="8"/>
  <c r="Y95" i="8"/>
  <c r="Y71" i="8"/>
  <c r="Y119" i="8"/>
  <c r="Y87" i="8"/>
  <c r="Y63" i="8"/>
  <c r="Y72" i="8"/>
  <c r="Y48" i="8"/>
  <c r="Y47" i="8"/>
  <c r="Y32" i="8"/>
  <c r="Y135" i="8"/>
  <c r="Y143" i="8"/>
  <c r="Y55" i="8"/>
  <c r="Y111" i="8"/>
  <c r="Y23" i="8"/>
  <c r="Y15" i="8"/>
  <c r="Y151" i="8"/>
  <c r="Y79" i="8"/>
  <c r="Y39" i="8"/>
  <c r="Y31" i="8"/>
  <c r="Y7" i="8"/>
  <c r="Y126" i="8"/>
  <c r="Y150" i="8"/>
  <c r="Y118" i="8"/>
  <c r="Y70" i="8"/>
  <c r="Y6" i="8"/>
  <c r="Y78" i="8"/>
  <c r="Y30" i="8"/>
  <c r="Y142" i="8"/>
  <c r="Y86" i="8"/>
  <c r="Y38" i="8"/>
  <c r="Y8" i="8"/>
  <c r="Y54" i="8"/>
  <c r="Y46" i="8"/>
  <c r="Y134" i="8"/>
  <c r="Y22" i="8"/>
  <c r="Y102" i="8"/>
  <c r="Y94" i="8"/>
  <c r="Y14" i="8"/>
  <c r="Y110" i="8"/>
  <c r="Y62" i="8"/>
  <c r="Y101" i="8"/>
  <c r="Y93" i="8"/>
  <c r="Y69" i="8"/>
  <c r="Y61" i="8"/>
  <c r="Y37" i="8"/>
  <c r="Y29" i="8"/>
  <c r="Y109" i="8"/>
  <c r="Y77" i="8"/>
  <c r="Y45" i="8"/>
  <c r="Y5" i="8"/>
  <c r="Y117" i="8"/>
  <c r="Y85" i="8"/>
  <c r="Y53" i="8"/>
  <c r="Y125" i="8"/>
  <c r="Y21" i="8"/>
  <c r="Y133" i="8"/>
  <c r="Y141" i="8"/>
  <c r="Y13" i="8"/>
  <c r="Y149" i="8"/>
  <c r="Y3" i="8"/>
  <c r="BK150" i="12"/>
  <c r="BK134" i="12"/>
  <c r="BK126" i="12"/>
  <c r="BK143" i="12"/>
  <c r="BK142" i="12"/>
  <c r="BK118" i="12"/>
  <c r="BK39" i="12"/>
  <c r="BK110" i="12"/>
  <c r="BK94" i="12"/>
  <c r="BK70" i="12"/>
  <c r="BK102" i="12"/>
  <c r="BK86" i="12"/>
  <c r="BK78" i="12"/>
  <c r="BK62" i="12"/>
  <c r="BK54" i="12"/>
  <c r="BK46" i="12"/>
  <c r="BK30" i="12"/>
  <c r="BK6" i="12"/>
  <c r="BK22" i="12"/>
  <c r="BK14" i="12"/>
  <c r="BK38" i="12"/>
  <c r="BK149" i="12"/>
  <c r="BK133" i="12"/>
  <c r="BK85" i="12"/>
  <c r="BK117" i="12"/>
  <c r="BK125" i="12"/>
  <c r="BK109" i="12"/>
  <c r="BK93" i="12"/>
  <c r="BK61" i="12"/>
  <c r="BK141" i="12"/>
  <c r="BK69" i="12"/>
  <c r="BK77" i="12"/>
  <c r="BK101" i="12"/>
  <c r="BK29" i="12"/>
  <c r="BK21" i="12"/>
  <c r="BK13" i="12"/>
  <c r="BK37" i="12"/>
  <c r="BK53" i="12"/>
  <c r="BK45" i="12"/>
  <c r="BK132" i="12"/>
  <c r="BK108" i="12"/>
  <c r="BK116" i="12"/>
  <c r="BK100" i="12"/>
  <c r="BK5" i="12"/>
  <c r="BK148" i="12"/>
  <c r="BK140" i="12"/>
  <c r="BK124" i="12"/>
  <c r="BK44" i="12"/>
  <c r="BK76" i="12"/>
  <c r="BK60" i="12"/>
  <c r="BK52" i="12"/>
  <c r="BK28" i="12"/>
  <c r="BK12" i="12"/>
  <c r="BK84" i="12"/>
  <c r="BK68" i="12"/>
  <c r="BK36" i="12"/>
  <c r="BK20" i="12"/>
  <c r="BK4" i="12"/>
  <c r="BK92" i="12"/>
  <c r="BK67" i="12"/>
  <c r="BK131" i="12"/>
  <c r="BK91" i="12"/>
  <c r="BK139" i="12"/>
  <c r="BK115" i="12"/>
  <c r="BK99" i="12"/>
  <c r="BK51" i="12"/>
  <c r="BK27" i="12"/>
  <c r="BK19" i="12"/>
  <c r="BK107" i="12"/>
  <c r="BK59" i="12"/>
  <c r="BK11" i="12"/>
  <c r="BK123" i="12"/>
  <c r="BK35" i="12"/>
  <c r="BK75" i="12"/>
  <c r="BK147" i="12"/>
  <c r="BK83" i="12"/>
  <c r="BK106" i="12"/>
  <c r="BK66" i="12"/>
  <c r="BK130" i="12"/>
  <c r="BK43" i="12"/>
  <c r="BK138" i="12"/>
  <c r="BK114" i="12"/>
  <c r="BK42" i="12"/>
  <c r="BK146" i="12"/>
  <c r="BK50" i="12"/>
  <c r="BK122" i="12"/>
  <c r="BK98" i="12"/>
  <c r="BK34" i="12"/>
  <c r="BK82" i="12"/>
  <c r="BK74" i="12"/>
  <c r="BK18" i="12"/>
  <c r="BK90" i="12"/>
  <c r="BK113" i="12"/>
  <c r="BK58" i="12"/>
  <c r="BK10" i="12"/>
  <c r="BK145" i="12"/>
  <c r="BK26" i="12"/>
  <c r="BK105" i="12"/>
  <c r="BK89" i="12"/>
  <c r="BK153" i="12"/>
  <c r="BK137" i="12"/>
  <c r="BK121" i="12"/>
  <c r="BK49" i="12"/>
  <c r="BK25" i="12"/>
  <c r="BK129" i="12"/>
  <c r="BK97" i="12"/>
  <c r="BK33" i="12"/>
  <c r="BK57" i="12"/>
  <c r="BK41" i="12"/>
  <c r="BK9" i="12"/>
  <c r="BK65" i="12"/>
  <c r="BK17" i="12"/>
  <c r="BK73" i="12"/>
  <c r="BK72" i="12"/>
  <c r="BK152" i="12"/>
  <c r="BK104" i="12"/>
  <c r="BK120" i="12"/>
  <c r="BK112" i="12"/>
  <c r="BK96" i="12"/>
  <c r="BK56" i="12"/>
  <c r="BK48" i="12"/>
  <c r="BK24" i="12"/>
  <c r="BK8" i="12"/>
  <c r="BK136" i="12"/>
  <c r="BK80" i="12"/>
  <c r="BK64" i="12"/>
  <c r="BK32" i="12"/>
  <c r="BK16" i="12"/>
  <c r="BK88" i="12"/>
  <c r="BK81" i="12"/>
  <c r="BK103" i="12"/>
  <c r="BK144" i="12"/>
  <c r="BK128" i="12"/>
  <c r="BK127" i="12"/>
  <c r="BK111" i="12"/>
  <c r="BK40" i="12"/>
  <c r="BK79" i="12"/>
  <c r="BK95" i="12"/>
  <c r="BK63" i="12"/>
  <c r="BK151" i="12"/>
  <c r="BK135" i="12"/>
  <c r="BK119" i="12"/>
  <c r="BK71" i="12"/>
  <c r="BK87" i="12"/>
  <c r="BK15" i="12"/>
  <c r="BK55" i="12"/>
  <c r="BK31" i="12"/>
  <c r="BK7" i="12"/>
  <c r="BK47" i="12"/>
  <c r="BK23" i="12"/>
  <c r="BK3" i="12"/>
  <c r="DW143" i="12"/>
  <c r="DW142" i="12"/>
  <c r="DW150" i="12"/>
  <c r="DW126" i="12"/>
  <c r="DW39" i="12"/>
  <c r="DW134" i="12"/>
  <c r="DW110" i="12"/>
  <c r="DW94" i="12"/>
  <c r="DW102" i="12"/>
  <c r="DW86" i="12"/>
  <c r="DW70" i="12"/>
  <c r="DW62" i="12"/>
  <c r="DW118" i="12"/>
  <c r="DW46" i="12"/>
  <c r="DW30" i="12"/>
  <c r="DW22" i="12"/>
  <c r="DW14" i="12"/>
  <c r="DW78" i="12"/>
  <c r="DW38" i="12"/>
  <c r="DW54" i="12"/>
  <c r="DW6" i="12"/>
  <c r="DW149" i="12"/>
  <c r="DW133" i="12"/>
  <c r="DW85" i="12"/>
  <c r="DW117" i="12"/>
  <c r="DW109" i="12"/>
  <c r="DW93" i="12"/>
  <c r="DW61" i="12"/>
  <c r="DW69" i="12"/>
  <c r="DW77" i="12"/>
  <c r="DW141" i="12"/>
  <c r="DW101" i="12"/>
  <c r="DW125" i="12"/>
  <c r="DW29" i="12"/>
  <c r="DW21" i="12"/>
  <c r="DW37" i="12"/>
  <c r="DW45" i="12"/>
  <c r="DW5" i="12"/>
  <c r="DW132" i="12"/>
  <c r="DW108" i="12"/>
  <c r="DW53" i="12"/>
  <c r="DW116" i="12"/>
  <c r="DW100" i="12"/>
  <c r="DW148" i="12"/>
  <c r="DW124" i="12"/>
  <c r="DW13" i="12"/>
  <c r="DW44" i="12"/>
  <c r="DW76" i="12"/>
  <c r="DW60" i="12"/>
  <c r="DW52" i="12"/>
  <c r="DW28" i="12"/>
  <c r="DW12" i="12"/>
  <c r="DW84" i="12"/>
  <c r="DW68" i="12"/>
  <c r="DW20" i="12"/>
  <c r="DW140" i="12"/>
  <c r="DW92" i="12"/>
  <c r="DW36" i="12"/>
  <c r="DW4" i="12"/>
  <c r="DW131" i="12"/>
  <c r="DW91" i="12"/>
  <c r="DW139" i="12"/>
  <c r="DW115" i="12"/>
  <c r="DW99" i="12"/>
  <c r="DW51" i="12"/>
  <c r="DW75" i="12"/>
  <c r="DW59" i="12"/>
  <c r="DW27" i="12"/>
  <c r="DW11" i="12"/>
  <c r="DW35" i="12"/>
  <c r="DW19" i="12"/>
  <c r="DW107" i="12"/>
  <c r="DW67" i="12"/>
  <c r="DW123" i="12"/>
  <c r="DW147" i="12"/>
  <c r="DW66" i="12"/>
  <c r="DW43" i="12"/>
  <c r="DW138" i="12"/>
  <c r="DW114" i="12"/>
  <c r="DW42" i="12"/>
  <c r="DW146" i="12"/>
  <c r="DW130" i="12"/>
  <c r="DW50" i="12"/>
  <c r="DW106" i="12"/>
  <c r="DW58" i="12"/>
  <c r="DW83" i="12"/>
  <c r="DW122" i="12"/>
  <c r="DW98" i="12"/>
  <c r="DW113" i="12"/>
  <c r="DW82" i="12"/>
  <c r="DW74" i="12"/>
  <c r="DW18" i="12"/>
  <c r="DW34" i="12"/>
  <c r="DW10" i="12"/>
  <c r="DW145" i="12"/>
  <c r="DW89" i="12"/>
  <c r="DW26" i="12"/>
  <c r="DW49" i="12"/>
  <c r="DW25" i="12"/>
  <c r="DW90" i="12"/>
  <c r="DW97" i="12"/>
  <c r="DW33" i="12"/>
  <c r="DW153" i="12"/>
  <c r="DW137" i="12"/>
  <c r="DW57" i="12"/>
  <c r="DW41" i="12"/>
  <c r="DW9" i="12"/>
  <c r="DW121" i="12"/>
  <c r="DW105" i="12"/>
  <c r="DW65" i="12"/>
  <c r="DW17" i="12"/>
  <c r="DW129" i="12"/>
  <c r="DW73" i="12"/>
  <c r="DW144" i="12"/>
  <c r="DW120" i="12"/>
  <c r="DW104" i="12"/>
  <c r="DW72" i="12"/>
  <c r="DW136" i="12"/>
  <c r="DW112" i="12"/>
  <c r="DW96" i="12"/>
  <c r="DW56" i="12"/>
  <c r="DW48" i="12"/>
  <c r="DW24" i="12"/>
  <c r="DW8" i="12"/>
  <c r="DW152" i="12"/>
  <c r="DW80" i="12"/>
  <c r="DW64" i="12"/>
  <c r="DW32" i="12"/>
  <c r="DW16" i="12"/>
  <c r="DW88" i="12"/>
  <c r="DW103" i="12"/>
  <c r="DW81" i="12"/>
  <c r="DW127" i="12"/>
  <c r="DW128" i="12"/>
  <c r="DW40" i="12"/>
  <c r="DW111" i="12"/>
  <c r="DW63" i="12"/>
  <c r="DW151" i="12"/>
  <c r="DW135" i="12"/>
  <c r="DW87" i="12"/>
  <c r="DW119" i="12"/>
  <c r="DW95" i="12"/>
  <c r="DW79" i="12"/>
  <c r="DW71" i="12"/>
  <c r="DW47" i="12"/>
  <c r="DW15" i="12"/>
  <c r="DW7" i="12"/>
  <c r="DW55" i="12"/>
  <c r="DW23" i="12"/>
  <c r="DW31" i="12"/>
  <c r="DW3" i="12"/>
  <c r="AV150" i="12"/>
  <c r="AV126" i="12"/>
  <c r="AV143" i="12"/>
  <c r="AV142" i="12"/>
  <c r="AV134" i="12"/>
  <c r="AV118" i="12"/>
  <c r="AV39" i="12"/>
  <c r="AV110" i="12"/>
  <c r="AV94" i="12"/>
  <c r="AV70" i="12"/>
  <c r="AV86" i="12"/>
  <c r="AV62" i="12"/>
  <c r="AV102" i="12"/>
  <c r="AV78" i="12"/>
  <c r="AV38" i="12"/>
  <c r="AV22" i="12"/>
  <c r="AV6" i="12"/>
  <c r="AV46" i="12"/>
  <c r="AV30" i="12"/>
  <c r="AV54" i="12"/>
  <c r="AV14" i="12"/>
  <c r="AV149" i="12"/>
  <c r="AV133" i="12"/>
  <c r="AV117" i="12"/>
  <c r="AV109" i="12"/>
  <c r="AV93" i="12"/>
  <c r="AV125" i="12"/>
  <c r="AV61" i="12"/>
  <c r="AV69" i="12"/>
  <c r="AV77" i="12"/>
  <c r="AV141" i="12"/>
  <c r="AV101" i="12"/>
  <c r="AV85" i="12"/>
  <c r="AV45" i="12"/>
  <c r="AV29" i="12"/>
  <c r="AV21" i="12"/>
  <c r="AV53" i="12"/>
  <c r="AV37" i="12"/>
  <c r="AV13" i="12"/>
  <c r="AV132" i="12"/>
  <c r="AV5" i="12"/>
  <c r="AV116" i="12"/>
  <c r="AV140" i="12"/>
  <c r="AV108" i="12"/>
  <c r="AV148" i="12"/>
  <c r="AV100" i="12"/>
  <c r="AV124" i="12"/>
  <c r="AV44" i="12"/>
  <c r="AV76" i="12"/>
  <c r="AV60" i="12"/>
  <c r="AV52" i="12"/>
  <c r="AV36" i="12"/>
  <c r="AV28" i="12"/>
  <c r="AV12" i="12"/>
  <c r="AV92" i="12"/>
  <c r="AV84" i="12"/>
  <c r="AV68" i="12"/>
  <c r="AV20" i="12"/>
  <c r="AV4" i="12"/>
  <c r="AV131" i="12"/>
  <c r="AV107" i="12"/>
  <c r="AV91" i="12"/>
  <c r="AV139" i="12"/>
  <c r="AV115" i="12"/>
  <c r="AV99" i="12"/>
  <c r="AV51" i="12"/>
  <c r="AV123" i="12"/>
  <c r="AV59" i="12"/>
  <c r="AV27" i="12"/>
  <c r="AV83" i="12"/>
  <c r="AV67" i="12"/>
  <c r="AV35" i="12"/>
  <c r="AV75" i="12"/>
  <c r="AV147" i="12"/>
  <c r="AV43" i="12"/>
  <c r="AV66" i="12"/>
  <c r="AV130" i="12"/>
  <c r="AV19" i="12"/>
  <c r="AV11" i="12"/>
  <c r="AV138" i="12"/>
  <c r="AV114" i="12"/>
  <c r="AV90" i="12"/>
  <c r="AV42" i="12"/>
  <c r="AV146" i="12"/>
  <c r="AV50" i="12"/>
  <c r="AV98" i="12"/>
  <c r="AV82" i="12"/>
  <c r="AV74" i="12"/>
  <c r="AV18" i="12"/>
  <c r="AV106" i="12"/>
  <c r="AV122" i="12"/>
  <c r="AV58" i="12"/>
  <c r="AV113" i="12"/>
  <c r="AV34" i="12"/>
  <c r="AV10" i="12"/>
  <c r="AV145" i="12"/>
  <c r="AV129" i="12"/>
  <c r="AV121" i="12"/>
  <c r="AV26" i="12"/>
  <c r="AV41" i="12"/>
  <c r="AV25" i="12"/>
  <c r="AV97" i="12"/>
  <c r="AV81" i="12"/>
  <c r="AV49" i="12"/>
  <c r="AV33" i="12"/>
  <c r="AV105" i="12"/>
  <c r="AV57" i="12"/>
  <c r="AV9" i="12"/>
  <c r="AV65" i="12"/>
  <c r="AV17" i="12"/>
  <c r="AV89" i="12"/>
  <c r="AV73" i="12"/>
  <c r="AV104" i="12"/>
  <c r="AV144" i="12"/>
  <c r="AV112" i="12"/>
  <c r="AV96" i="12"/>
  <c r="AV152" i="12"/>
  <c r="AV136" i="12"/>
  <c r="AV72" i="12"/>
  <c r="AV56" i="12"/>
  <c r="AV48" i="12"/>
  <c r="AV24" i="12"/>
  <c r="AV8" i="12"/>
  <c r="AV80" i="12"/>
  <c r="AV64" i="12"/>
  <c r="AV32" i="12"/>
  <c r="AV16" i="12"/>
  <c r="AV88" i="12"/>
  <c r="AV137" i="12"/>
  <c r="AV40" i="12"/>
  <c r="AV135" i="12"/>
  <c r="AV103" i="12"/>
  <c r="AV127" i="12"/>
  <c r="AV153" i="12"/>
  <c r="AV128" i="12"/>
  <c r="AV120" i="12"/>
  <c r="AV151" i="12"/>
  <c r="AV95" i="12"/>
  <c r="AV87" i="12"/>
  <c r="AV79" i="12"/>
  <c r="AV111" i="12"/>
  <c r="AV71" i="12"/>
  <c r="AV63" i="12"/>
  <c r="AV119" i="12"/>
  <c r="AV7" i="12"/>
  <c r="AV15" i="12"/>
  <c r="AV31" i="12"/>
  <c r="AV23" i="12"/>
  <c r="AV47" i="12"/>
  <c r="AV55" i="12"/>
  <c r="AV3" i="12"/>
  <c r="DH143" i="12"/>
  <c r="DH142" i="12"/>
  <c r="DH126" i="12"/>
  <c r="DH39" i="12"/>
  <c r="DH134" i="12"/>
  <c r="DH150" i="12"/>
  <c r="DH102" i="12"/>
  <c r="DH118" i="12"/>
  <c r="DH110" i="12"/>
  <c r="DH94" i="12"/>
  <c r="DH78" i="12"/>
  <c r="DH62" i="12"/>
  <c r="DH86" i="12"/>
  <c r="DH70" i="12"/>
  <c r="DH54" i="12"/>
  <c r="DH46" i="12"/>
  <c r="DH30" i="12"/>
  <c r="DH22" i="12"/>
  <c r="DH6" i="12"/>
  <c r="DH38" i="12"/>
  <c r="DH14" i="12"/>
  <c r="DH133" i="12"/>
  <c r="DH149" i="12"/>
  <c r="DH125" i="12"/>
  <c r="DH117" i="12"/>
  <c r="DH109" i="12"/>
  <c r="DH93" i="12"/>
  <c r="DH101" i="12"/>
  <c r="DH61" i="12"/>
  <c r="DH141" i="12"/>
  <c r="DH69" i="12"/>
  <c r="DH77" i="12"/>
  <c r="DH45" i="12"/>
  <c r="DH29" i="12"/>
  <c r="DH21" i="12"/>
  <c r="DH13" i="12"/>
  <c r="DH37" i="12"/>
  <c r="DH85" i="12"/>
  <c r="DH5" i="12"/>
  <c r="DH132" i="12"/>
  <c r="DH140" i="12"/>
  <c r="DH108" i="12"/>
  <c r="DH148" i="12"/>
  <c r="DH116" i="12"/>
  <c r="DH100" i="12"/>
  <c r="DH53" i="12"/>
  <c r="DH124" i="12"/>
  <c r="DH92" i="12"/>
  <c r="DH44" i="12"/>
  <c r="DH76" i="12"/>
  <c r="DH60" i="12"/>
  <c r="DH52" i="12"/>
  <c r="DH36" i="12"/>
  <c r="DH28" i="12"/>
  <c r="DH12" i="12"/>
  <c r="DH84" i="12"/>
  <c r="DH68" i="12"/>
  <c r="DH20" i="12"/>
  <c r="DH4" i="12"/>
  <c r="DH131" i="12"/>
  <c r="DH107" i="12"/>
  <c r="DH91" i="12"/>
  <c r="DH139" i="12"/>
  <c r="DH115" i="12"/>
  <c r="DH99" i="12"/>
  <c r="DH51" i="12"/>
  <c r="DH27" i="12"/>
  <c r="DH19" i="12"/>
  <c r="DH11" i="12"/>
  <c r="DH123" i="12"/>
  <c r="DH35" i="12"/>
  <c r="DH83" i="12"/>
  <c r="DH75" i="12"/>
  <c r="DH67" i="12"/>
  <c r="DH59" i="12"/>
  <c r="DH147" i="12"/>
  <c r="DH98" i="12"/>
  <c r="DH90" i="12"/>
  <c r="DH66" i="12"/>
  <c r="DH138" i="12"/>
  <c r="DH114" i="12"/>
  <c r="DH42" i="12"/>
  <c r="DH146" i="12"/>
  <c r="DH130" i="12"/>
  <c r="DH50" i="12"/>
  <c r="DH58" i="12"/>
  <c r="DH18" i="12"/>
  <c r="DH121" i="12"/>
  <c r="DH129" i="12"/>
  <c r="DH82" i="12"/>
  <c r="DH74" i="12"/>
  <c r="DH113" i="12"/>
  <c r="DH106" i="12"/>
  <c r="DH43" i="12"/>
  <c r="DH122" i="12"/>
  <c r="DH34" i="12"/>
  <c r="DH10" i="12"/>
  <c r="DH145" i="12"/>
  <c r="DH105" i="12"/>
  <c r="DH153" i="12"/>
  <c r="DH137" i="12"/>
  <c r="DH41" i="12"/>
  <c r="DH25" i="12"/>
  <c r="DH26" i="12"/>
  <c r="DH97" i="12"/>
  <c r="DH49" i="12"/>
  <c r="DH33" i="12"/>
  <c r="DH81" i="12"/>
  <c r="DH57" i="12"/>
  <c r="DH9" i="12"/>
  <c r="DH65" i="12"/>
  <c r="DH17" i="12"/>
  <c r="DH152" i="12"/>
  <c r="DH104" i="12"/>
  <c r="DH144" i="12"/>
  <c r="DH96" i="12"/>
  <c r="DH136" i="12"/>
  <c r="DH72" i="12"/>
  <c r="DH56" i="12"/>
  <c r="DH48" i="12"/>
  <c r="DH24" i="12"/>
  <c r="DH8" i="12"/>
  <c r="DH73" i="12"/>
  <c r="DH120" i="12"/>
  <c r="DH80" i="12"/>
  <c r="DH64" i="12"/>
  <c r="DH32" i="12"/>
  <c r="DH16" i="12"/>
  <c r="DH89" i="12"/>
  <c r="DH88" i="12"/>
  <c r="DH151" i="12"/>
  <c r="DH103" i="12"/>
  <c r="DH112" i="12"/>
  <c r="DH127" i="12"/>
  <c r="DH40" i="12"/>
  <c r="DH135" i="12"/>
  <c r="DH111" i="12"/>
  <c r="DH95" i="12"/>
  <c r="DH87" i="12"/>
  <c r="DH79" i="12"/>
  <c r="DH71" i="12"/>
  <c r="DH55" i="12"/>
  <c r="DH63" i="12"/>
  <c r="DH128" i="12"/>
  <c r="DH119" i="12"/>
  <c r="DH7" i="12"/>
  <c r="DH31" i="12"/>
  <c r="DH47" i="12"/>
  <c r="DH23" i="12"/>
  <c r="DH15" i="12"/>
  <c r="DH3" i="12"/>
  <c r="AG39" i="12"/>
  <c r="AG143" i="12"/>
  <c r="AG118" i="12"/>
  <c r="AG150" i="12"/>
  <c r="AG126" i="12"/>
  <c r="AG134" i="12"/>
  <c r="AG142" i="12"/>
  <c r="AG110" i="12"/>
  <c r="AG102" i="12"/>
  <c r="AG94" i="12"/>
  <c r="AG78" i="12"/>
  <c r="AG86" i="12"/>
  <c r="AG54" i="12"/>
  <c r="AG46" i="12"/>
  <c r="AG30" i="12"/>
  <c r="AG62" i="12"/>
  <c r="AG38" i="12"/>
  <c r="AG14" i="12"/>
  <c r="AG70" i="12"/>
  <c r="AG22" i="12"/>
  <c r="AG6" i="12"/>
  <c r="AG125" i="12"/>
  <c r="AG117" i="12"/>
  <c r="AG101" i="12"/>
  <c r="AG109" i="12"/>
  <c r="AG93" i="12"/>
  <c r="AG53" i="12"/>
  <c r="AG85" i="12"/>
  <c r="AG61" i="12"/>
  <c r="AG77" i="12"/>
  <c r="AG69" i="12"/>
  <c r="AG149" i="12"/>
  <c r="AG133" i="12"/>
  <c r="AG141" i="12"/>
  <c r="AG5" i="12"/>
  <c r="AG21" i="12"/>
  <c r="AG37" i="12"/>
  <c r="AG13" i="12"/>
  <c r="AG29" i="12"/>
  <c r="AG124" i="12"/>
  <c r="AG132" i="12"/>
  <c r="AG116" i="12"/>
  <c r="AG140" i="12"/>
  <c r="AG108" i="12"/>
  <c r="AG148" i="12"/>
  <c r="AG100" i="12"/>
  <c r="AG45" i="12"/>
  <c r="AG92" i="12"/>
  <c r="AG28" i="12"/>
  <c r="AG44" i="12"/>
  <c r="AG36" i="12"/>
  <c r="AG76" i="12"/>
  <c r="AG60" i="12"/>
  <c r="AG52" i="12"/>
  <c r="AG12" i="12"/>
  <c r="AG4" i="12"/>
  <c r="AG84" i="12"/>
  <c r="AG68" i="12"/>
  <c r="AG20" i="12"/>
  <c r="AG83" i="12"/>
  <c r="AG107" i="12"/>
  <c r="AG91" i="12"/>
  <c r="AG115" i="12"/>
  <c r="AG99" i="12"/>
  <c r="AG27" i="12"/>
  <c r="AG75" i="12"/>
  <c r="AG131" i="12"/>
  <c r="AG59" i="12"/>
  <c r="AG11" i="12"/>
  <c r="AG139" i="12"/>
  <c r="AG51" i="12"/>
  <c r="AG35" i="12"/>
  <c r="AG19" i="12"/>
  <c r="AG123" i="12"/>
  <c r="AG67" i="12"/>
  <c r="AG90" i="12"/>
  <c r="AG82" i="12"/>
  <c r="AG66" i="12"/>
  <c r="AG147" i="12"/>
  <c r="AG130" i="12"/>
  <c r="AG43" i="12"/>
  <c r="AG138" i="12"/>
  <c r="AG114" i="12"/>
  <c r="AG146" i="12"/>
  <c r="AG26" i="12"/>
  <c r="AG122" i="12"/>
  <c r="AG42" i="12"/>
  <c r="AG106" i="12"/>
  <c r="AG50" i="12"/>
  <c r="AG129" i="12"/>
  <c r="AG105" i="12"/>
  <c r="AG18" i="12"/>
  <c r="AG58" i="12"/>
  <c r="AG153" i="12"/>
  <c r="AG137" i="12"/>
  <c r="AG34" i="12"/>
  <c r="AG113" i="12"/>
  <c r="AG17" i="12"/>
  <c r="AG41" i="12"/>
  <c r="AG25" i="12"/>
  <c r="AG97" i="12"/>
  <c r="AG49" i="12"/>
  <c r="AG33" i="12"/>
  <c r="AG74" i="12"/>
  <c r="AG10" i="12"/>
  <c r="AG145" i="12"/>
  <c r="AG73" i="12"/>
  <c r="AG57" i="12"/>
  <c r="AG9" i="12"/>
  <c r="AG98" i="12"/>
  <c r="AG81" i="12"/>
  <c r="AG65" i="12"/>
  <c r="AG112" i="12"/>
  <c r="AG152" i="12"/>
  <c r="AG104" i="12"/>
  <c r="AG121" i="12"/>
  <c r="AG144" i="12"/>
  <c r="AG96" i="12"/>
  <c r="AG40" i="12"/>
  <c r="AG32" i="12"/>
  <c r="AG56" i="12"/>
  <c r="AG48" i="12"/>
  <c r="AG8" i="12"/>
  <c r="AG89" i="12"/>
  <c r="AG80" i="12"/>
  <c r="AG64" i="12"/>
  <c r="AG16" i="12"/>
  <c r="AG120" i="12"/>
  <c r="AG24" i="12"/>
  <c r="AG111" i="12"/>
  <c r="AG95" i="12"/>
  <c r="AG88" i="12"/>
  <c r="AG127" i="12"/>
  <c r="AG128" i="12"/>
  <c r="AG87" i="12"/>
  <c r="AG71" i="12"/>
  <c r="AG72" i="12"/>
  <c r="AG135" i="12"/>
  <c r="AG119" i="12"/>
  <c r="AG136" i="12"/>
  <c r="AG79" i="12"/>
  <c r="AG63" i="12"/>
  <c r="AG151" i="12"/>
  <c r="AG103" i="12"/>
  <c r="AG7" i="12"/>
  <c r="AG55" i="12"/>
  <c r="AG31" i="12"/>
  <c r="AG47" i="12"/>
  <c r="AG15" i="12"/>
  <c r="AG23" i="12"/>
  <c r="AG3" i="12"/>
  <c r="CS39" i="12"/>
  <c r="CS118" i="12"/>
  <c r="CS142" i="12"/>
  <c r="CS134" i="12"/>
  <c r="CS126" i="12"/>
  <c r="CS143" i="12"/>
  <c r="CS150" i="12"/>
  <c r="CS110" i="12"/>
  <c r="CS102" i="12"/>
  <c r="CS78" i="12"/>
  <c r="CS86" i="12"/>
  <c r="CS54" i="12"/>
  <c r="CS46" i="12"/>
  <c r="CS30" i="12"/>
  <c r="CS62" i="12"/>
  <c r="CS70" i="12"/>
  <c r="CS38" i="12"/>
  <c r="CS14" i="12"/>
  <c r="CS22" i="12"/>
  <c r="CS94" i="12"/>
  <c r="CS6" i="12"/>
  <c r="CS133" i="12"/>
  <c r="CS125" i="12"/>
  <c r="CS141" i="12"/>
  <c r="CS149" i="12"/>
  <c r="CS117" i="12"/>
  <c r="CS101" i="12"/>
  <c r="CS77" i="12"/>
  <c r="CS53" i="12"/>
  <c r="CS61" i="12"/>
  <c r="CS69" i="12"/>
  <c r="CS109" i="12"/>
  <c r="CS93" i="12"/>
  <c r="CS5" i="12"/>
  <c r="CS85" i="12"/>
  <c r="CS13" i="12"/>
  <c r="CS29" i="12"/>
  <c r="CS45" i="12"/>
  <c r="CS21" i="12"/>
  <c r="CS124" i="12"/>
  <c r="CS132" i="12"/>
  <c r="CS37" i="12"/>
  <c r="CS116" i="12"/>
  <c r="CS140" i="12"/>
  <c r="CS108" i="12"/>
  <c r="CS148" i="12"/>
  <c r="CS100" i="12"/>
  <c r="CS92" i="12"/>
  <c r="CS28" i="12"/>
  <c r="CS44" i="12"/>
  <c r="CS36" i="12"/>
  <c r="CS76" i="12"/>
  <c r="CS60" i="12"/>
  <c r="CS12" i="12"/>
  <c r="CS84" i="12"/>
  <c r="CS68" i="12"/>
  <c r="CS52" i="12"/>
  <c r="CS20" i="12"/>
  <c r="CS83" i="12"/>
  <c r="CS4" i="12"/>
  <c r="CS131" i="12"/>
  <c r="CS107" i="12"/>
  <c r="CS91" i="12"/>
  <c r="CS59" i="12"/>
  <c r="CS27" i="12"/>
  <c r="CS115" i="12"/>
  <c r="CS99" i="12"/>
  <c r="CS67" i="12"/>
  <c r="CS51" i="12"/>
  <c r="CS11" i="12"/>
  <c r="CS19" i="12"/>
  <c r="CS139" i="12"/>
  <c r="CS123" i="12"/>
  <c r="CS35" i="12"/>
  <c r="CS147" i="12"/>
  <c r="CS75" i="12"/>
  <c r="CS82" i="12"/>
  <c r="CS66" i="12"/>
  <c r="CS43" i="12"/>
  <c r="CS130" i="12"/>
  <c r="CS106" i="12"/>
  <c r="CS138" i="12"/>
  <c r="CS114" i="12"/>
  <c r="CS90" i="12"/>
  <c r="CS26" i="12"/>
  <c r="CS58" i="12"/>
  <c r="CS146" i="12"/>
  <c r="CS98" i="12"/>
  <c r="CS74" i="12"/>
  <c r="CS105" i="12"/>
  <c r="CS122" i="12"/>
  <c r="CS153" i="12"/>
  <c r="CS137" i="12"/>
  <c r="CS129" i="12"/>
  <c r="CS42" i="12"/>
  <c r="CS145" i="12"/>
  <c r="CS34" i="12"/>
  <c r="CS41" i="12"/>
  <c r="CS25" i="12"/>
  <c r="CS18" i="12"/>
  <c r="CS121" i="12"/>
  <c r="CS97" i="12"/>
  <c r="CS49" i="12"/>
  <c r="CS33" i="12"/>
  <c r="CS50" i="12"/>
  <c r="CS113" i="12"/>
  <c r="CS73" i="12"/>
  <c r="CS57" i="12"/>
  <c r="CS17" i="12"/>
  <c r="CS9" i="12"/>
  <c r="CS10" i="12"/>
  <c r="CS81" i="12"/>
  <c r="CS65" i="12"/>
  <c r="CS112" i="12"/>
  <c r="CS104" i="12"/>
  <c r="CS144" i="12"/>
  <c r="CS96" i="12"/>
  <c r="CS40" i="12"/>
  <c r="CS32" i="12"/>
  <c r="CS56" i="12"/>
  <c r="CS48" i="12"/>
  <c r="CS8" i="12"/>
  <c r="CS136" i="12"/>
  <c r="CS80" i="12"/>
  <c r="CS64" i="12"/>
  <c r="CS16" i="12"/>
  <c r="CS89" i="12"/>
  <c r="CS151" i="12"/>
  <c r="CS111" i="12"/>
  <c r="CS95" i="12"/>
  <c r="CS152" i="12"/>
  <c r="CS120" i="12"/>
  <c r="CS127" i="12"/>
  <c r="CS24" i="12"/>
  <c r="CS135" i="12"/>
  <c r="CS87" i="12"/>
  <c r="CS71" i="12"/>
  <c r="CS88" i="12"/>
  <c r="CS128" i="12"/>
  <c r="CS63" i="12"/>
  <c r="CS55" i="12"/>
  <c r="CS72" i="12"/>
  <c r="CS119" i="12"/>
  <c r="CS103" i="12"/>
  <c r="CS79" i="12"/>
  <c r="CS31" i="12"/>
  <c r="CS7" i="12"/>
  <c r="CS47" i="12"/>
  <c r="CS15" i="12"/>
  <c r="CS23" i="12"/>
  <c r="CS3" i="12"/>
  <c r="R143" i="12"/>
  <c r="R39" i="12"/>
  <c r="R134" i="12"/>
  <c r="R118" i="12"/>
  <c r="R150" i="12"/>
  <c r="R126" i="12"/>
  <c r="R142" i="12"/>
  <c r="R110" i="12"/>
  <c r="R94" i="12"/>
  <c r="R102" i="12"/>
  <c r="R78" i="12"/>
  <c r="R70" i="12"/>
  <c r="R86" i="12"/>
  <c r="R54" i="12"/>
  <c r="R6" i="12"/>
  <c r="R22" i="12"/>
  <c r="R14" i="12"/>
  <c r="R46" i="12"/>
  <c r="R38" i="12"/>
  <c r="R30" i="12"/>
  <c r="R62" i="12"/>
  <c r="R141" i="12"/>
  <c r="R149" i="12"/>
  <c r="R101" i="12"/>
  <c r="R85" i="12"/>
  <c r="R133" i="12"/>
  <c r="R117" i="12"/>
  <c r="R61" i="12"/>
  <c r="R93" i="12"/>
  <c r="R69" i="12"/>
  <c r="R37" i="12"/>
  <c r="R109" i="12"/>
  <c r="R125" i="12"/>
  <c r="R77" i="12"/>
  <c r="R53" i="12"/>
  <c r="R13" i="12"/>
  <c r="R45" i="12"/>
  <c r="R29" i="12"/>
  <c r="R5" i="12"/>
  <c r="R21" i="12"/>
  <c r="R124" i="12"/>
  <c r="R116" i="12"/>
  <c r="R140" i="12"/>
  <c r="R108" i="12"/>
  <c r="R148" i="12"/>
  <c r="R84" i="12"/>
  <c r="R44" i="12"/>
  <c r="R36" i="12"/>
  <c r="R92" i="12"/>
  <c r="R52" i="12"/>
  <c r="R28" i="12"/>
  <c r="R76" i="12"/>
  <c r="R60" i="12"/>
  <c r="R4" i="12"/>
  <c r="R68" i="12"/>
  <c r="R20" i="12"/>
  <c r="R132" i="12"/>
  <c r="R12" i="12"/>
  <c r="R100" i="12"/>
  <c r="R123" i="12"/>
  <c r="R83" i="12"/>
  <c r="R67" i="12"/>
  <c r="R131" i="12"/>
  <c r="R115" i="12"/>
  <c r="R139" i="12"/>
  <c r="R51" i="12"/>
  <c r="R35" i="12"/>
  <c r="R107" i="12"/>
  <c r="R91" i="12"/>
  <c r="R27" i="12"/>
  <c r="R75" i="12"/>
  <c r="R11" i="12"/>
  <c r="R43" i="12"/>
  <c r="R19" i="12"/>
  <c r="R99" i="12"/>
  <c r="R59" i="12"/>
  <c r="R147" i="12"/>
  <c r="R122" i="12"/>
  <c r="R74" i="12"/>
  <c r="R66" i="12"/>
  <c r="R82" i="12"/>
  <c r="R90" i="12"/>
  <c r="R130" i="12"/>
  <c r="R106" i="12"/>
  <c r="R34" i="12"/>
  <c r="R18" i="12"/>
  <c r="R145" i="12"/>
  <c r="R26" i="12"/>
  <c r="R138" i="12"/>
  <c r="R58" i="12"/>
  <c r="R121" i="12"/>
  <c r="R50" i="12"/>
  <c r="R146" i="12"/>
  <c r="R114" i="12"/>
  <c r="R42" i="12"/>
  <c r="R98" i="12"/>
  <c r="R10" i="12"/>
  <c r="R113" i="12"/>
  <c r="R89" i="12"/>
  <c r="R153" i="12"/>
  <c r="R137" i="12"/>
  <c r="R41" i="12"/>
  <c r="R25" i="12"/>
  <c r="R17" i="12"/>
  <c r="R129" i="12"/>
  <c r="R49" i="12"/>
  <c r="R33" i="12"/>
  <c r="R73" i="12"/>
  <c r="R57" i="12"/>
  <c r="R9" i="12"/>
  <c r="R120" i="12"/>
  <c r="R80" i="12"/>
  <c r="R81" i="12"/>
  <c r="R112" i="12"/>
  <c r="R97" i="12"/>
  <c r="R65" i="12"/>
  <c r="R136" i="12"/>
  <c r="R72" i="12"/>
  <c r="R48" i="12"/>
  <c r="R24" i="12"/>
  <c r="R144" i="12"/>
  <c r="R96" i="12"/>
  <c r="R32" i="12"/>
  <c r="R105" i="12"/>
  <c r="R152" i="12"/>
  <c r="R88" i="12"/>
  <c r="R56" i="12"/>
  <c r="R8" i="12"/>
  <c r="R151" i="12"/>
  <c r="R135" i="12"/>
  <c r="R111" i="12"/>
  <c r="R64" i="12"/>
  <c r="R128" i="12"/>
  <c r="R127" i="12"/>
  <c r="R119" i="12"/>
  <c r="R79" i="12"/>
  <c r="R63" i="12"/>
  <c r="R16" i="12"/>
  <c r="R104" i="12"/>
  <c r="R40" i="12"/>
  <c r="R95" i="12"/>
  <c r="R55" i="12"/>
  <c r="R103" i="12"/>
  <c r="R87" i="12"/>
  <c r="R71" i="12"/>
  <c r="R47" i="12"/>
  <c r="R7" i="12"/>
  <c r="R15" i="12"/>
  <c r="R31" i="12"/>
  <c r="R23" i="12"/>
  <c r="R3" i="12"/>
  <c r="CD39" i="12"/>
  <c r="CD143" i="12"/>
  <c r="CD118" i="12"/>
  <c r="CD142" i="12"/>
  <c r="CD126" i="12"/>
  <c r="CD150" i="12"/>
  <c r="CD134" i="12"/>
  <c r="CD110" i="12"/>
  <c r="CD94" i="12"/>
  <c r="CD78" i="12"/>
  <c r="CD70" i="12"/>
  <c r="CD38" i="12"/>
  <c r="CD102" i="12"/>
  <c r="CD62" i="12"/>
  <c r="CD54" i="12"/>
  <c r="CD22" i="12"/>
  <c r="CD6" i="12"/>
  <c r="CD46" i="12"/>
  <c r="CD86" i="12"/>
  <c r="CD30" i="12"/>
  <c r="CD14" i="12"/>
  <c r="CD141" i="12"/>
  <c r="CD149" i="12"/>
  <c r="CD133" i="12"/>
  <c r="CD85" i="12"/>
  <c r="CD125" i="12"/>
  <c r="CD69" i="12"/>
  <c r="CD117" i="12"/>
  <c r="CD61" i="12"/>
  <c r="CD109" i="12"/>
  <c r="CD101" i="12"/>
  <c r="CD93" i="12"/>
  <c r="CD37" i="12"/>
  <c r="CD77" i="12"/>
  <c r="CD29" i="12"/>
  <c r="CD5" i="12"/>
  <c r="CD53" i="12"/>
  <c r="CD21" i="12"/>
  <c r="CD45" i="12"/>
  <c r="CD13" i="12"/>
  <c r="CD124" i="12"/>
  <c r="CD132" i="12"/>
  <c r="CD100" i="12"/>
  <c r="CD116" i="12"/>
  <c r="CD140" i="12"/>
  <c r="CD108" i="12"/>
  <c r="CD148" i="12"/>
  <c r="CD44" i="12"/>
  <c r="CD12" i="12"/>
  <c r="CD92" i="12"/>
  <c r="CD84" i="12"/>
  <c r="CD52" i="12"/>
  <c r="CD28" i="12"/>
  <c r="CD76" i="12"/>
  <c r="CD60" i="12"/>
  <c r="CD4" i="12"/>
  <c r="CD68" i="12"/>
  <c r="CD36" i="12"/>
  <c r="CD20" i="12"/>
  <c r="CD123" i="12"/>
  <c r="CD83" i="12"/>
  <c r="CD67" i="12"/>
  <c r="CD131" i="12"/>
  <c r="CD115" i="12"/>
  <c r="CD139" i="12"/>
  <c r="CD75" i="12"/>
  <c r="CD35" i="12"/>
  <c r="CD27" i="12"/>
  <c r="CD59" i="12"/>
  <c r="CD107" i="12"/>
  <c r="CD91" i="12"/>
  <c r="CD11" i="12"/>
  <c r="CD43" i="12"/>
  <c r="CD51" i="12"/>
  <c r="CD99" i="12"/>
  <c r="CD147" i="12"/>
  <c r="CD19" i="12"/>
  <c r="CD122" i="12"/>
  <c r="CD74" i="12"/>
  <c r="CD66" i="12"/>
  <c r="CD82" i="12"/>
  <c r="CD90" i="12"/>
  <c r="CD130" i="12"/>
  <c r="CD106" i="12"/>
  <c r="CD114" i="12"/>
  <c r="CD50" i="12"/>
  <c r="CD34" i="12"/>
  <c r="CD145" i="12"/>
  <c r="CD98" i="12"/>
  <c r="CD26" i="12"/>
  <c r="CD42" i="12"/>
  <c r="CD18" i="12"/>
  <c r="CD138" i="12"/>
  <c r="CD58" i="12"/>
  <c r="CD113" i="12"/>
  <c r="CD97" i="12"/>
  <c r="CD89" i="12"/>
  <c r="CD10" i="12"/>
  <c r="CD105" i="12"/>
  <c r="CD121" i="12"/>
  <c r="CD41" i="12"/>
  <c r="CD25" i="12"/>
  <c r="CD17" i="12"/>
  <c r="CD49" i="12"/>
  <c r="CD33" i="12"/>
  <c r="CD129" i="12"/>
  <c r="CD73" i="12"/>
  <c r="CD57" i="12"/>
  <c r="CD9" i="12"/>
  <c r="CD137" i="12"/>
  <c r="CD128" i="12"/>
  <c r="CD153" i="12"/>
  <c r="CD136" i="12"/>
  <c r="CD104" i="12"/>
  <c r="CD80" i="12"/>
  <c r="CD146" i="12"/>
  <c r="CD112" i="12"/>
  <c r="CD81" i="12"/>
  <c r="CD72" i="12"/>
  <c r="CD48" i="12"/>
  <c r="CD24" i="12"/>
  <c r="CD65" i="12"/>
  <c r="CD152" i="12"/>
  <c r="CD144" i="12"/>
  <c r="CD96" i="12"/>
  <c r="CD32" i="12"/>
  <c r="CD56" i="12"/>
  <c r="CD8" i="12"/>
  <c r="CD88" i="12"/>
  <c r="CD151" i="12"/>
  <c r="CD40" i="12"/>
  <c r="CD135" i="12"/>
  <c r="CD119" i="12"/>
  <c r="CD111" i="12"/>
  <c r="CD120" i="12"/>
  <c r="CD127" i="12"/>
  <c r="CD79" i="12"/>
  <c r="CD63" i="12"/>
  <c r="CD64" i="12"/>
  <c r="CD16" i="12"/>
  <c r="CD87" i="12"/>
  <c r="CD55" i="12"/>
  <c r="CD71" i="12"/>
  <c r="CD95" i="12"/>
  <c r="CD103" i="12"/>
  <c r="CD7" i="12"/>
  <c r="CD15" i="12"/>
  <c r="CD31" i="12"/>
  <c r="CD47" i="12"/>
  <c r="CD23" i="12"/>
  <c r="CD3" i="12"/>
  <c r="EP39" i="12"/>
  <c r="EP150" i="12"/>
  <c r="EP134" i="12"/>
  <c r="EP126" i="12"/>
  <c r="EP143" i="12"/>
  <c r="EP142" i="12"/>
  <c r="EP118" i="12"/>
  <c r="EP110" i="12"/>
  <c r="EP94" i="12"/>
  <c r="EP78" i="12"/>
  <c r="EP70" i="12"/>
  <c r="EP102" i="12"/>
  <c r="EP38" i="12"/>
  <c r="EP54" i="12"/>
  <c r="EP86" i="12"/>
  <c r="EP46" i="12"/>
  <c r="EP30" i="12"/>
  <c r="EP62" i="12"/>
  <c r="EP14" i="12"/>
  <c r="EP6" i="12"/>
  <c r="EP22" i="12"/>
  <c r="EP141" i="12"/>
  <c r="EP149" i="12"/>
  <c r="EP117" i="12"/>
  <c r="EP85" i="12"/>
  <c r="EP133" i="12"/>
  <c r="EP109" i="12"/>
  <c r="EP61" i="12"/>
  <c r="EP77" i="12"/>
  <c r="EP69" i="12"/>
  <c r="EP101" i="12"/>
  <c r="EP37" i="12"/>
  <c r="EP125" i="12"/>
  <c r="EP93" i="12"/>
  <c r="EP21" i="12"/>
  <c r="EP45" i="12"/>
  <c r="EP13" i="12"/>
  <c r="EP29" i="12"/>
  <c r="EP5" i="12"/>
  <c r="EP124" i="12"/>
  <c r="EP116" i="12"/>
  <c r="EP140" i="12"/>
  <c r="EP108" i="12"/>
  <c r="EP148" i="12"/>
  <c r="EP53" i="12"/>
  <c r="EP132" i="12"/>
  <c r="EP100" i="12"/>
  <c r="EP44" i="12"/>
  <c r="EP36" i="12"/>
  <c r="EP92" i="12"/>
  <c r="EP52" i="12"/>
  <c r="EP28" i="12"/>
  <c r="EP84" i="12"/>
  <c r="EP12" i="12"/>
  <c r="EP60" i="12"/>
  <c r="EP4" i="12"/>
  <c r="EP76" i="12"/>
  <c r="EP68" i="12"/>
  <c r="EP20" i="12"/>
  <c r="EP123" i="12"/>
  <c r="EP83" i="12"/>
  <c r="EP67" i="12"/>
  <c r="EP131" i="12"/>
  <c r="EP115" i="12"/>
  <c r="EP139" i="12"/>
  <c r="EP59" i="12"/>
  <c r="EP99" i="12"/>
  <c r="EP35" i="12"/>
  <c r="EP27" i="12"/>
  <c r="EP11" i="12"/>
  <c r="EP107" i="12"/>
  <c r="EP91" i="12"/>
  <c r="EP19" i="12"/>
  <c r="EP43" i="12"/>
  <c r="EP75" i="12"/>
  <c r="EP51" i="12"/>
  <c r="EP147" i="12"/>
  <c r="EP122" i="12"/>
  <c r="EP74" i="12"/>
  <c r="EP66" i="12"/>
  <c r="EP82" i="12"/>
  <c r="EP90" i="12"/>
  <c r="EP130" i="12"/>
  <c r="EP58" i="12"/>
  <c r="EP34" i="12"/>
  <c r="EP145" i="12"/>
  <c r="EP146" i="12"/>
  <c r="EP26" i="12"/>
  <c r="EP10" i="12"/>
  <c r="EP129" i="12"/>
  <c r="EP114" i="12"/>
  <c r="EP98" i="12"/>
  <c r="EP50" i="12"/>
  <c r="EP138" i="12"/>
  <c r="EP18" i="12"/>
  <c r="EP113" i="12"/>
  <c r="EP89" i="12"/>
  <c r="EP106" i="12"/>
  <c r="EP97" i="12"/>
  <c r="EP42" i="12"/>
  <c r="EP153" i="12"/>
  <c r="EP137" i="12"/>
  <c r="EP41" i="12"/>
  <c r="EP25" i="12"/>
  <c r="EP17" i="12"/>
  <c r="EP105" i="12"/>
  <c r="EP49" i="12"/>
  <c r="EP33" i="12"/>
  <c r="EP73" i="12"/>
  <c r="EP57" i="12"/>
  <c r="EP9" i="12"/>
  <c r="EP104" i="12"/>
  <c r="EP112" i="12"/>
  <c r="EP80" i="12"/>
  <c r="EP128" i="12"/>
  <c r="EP48" i="12"/>
  <c r="EP24" i="12"/>
  <c r="EP81" i="12"/>
  <c r="EP152" i="12"/>
  <c r="EP144" i="12"/>
  <c r="EP120" i="12"/>
  <c r="EP96" i="12"/>
  <c r="EP32" i="12"/>
  <c r="EP65" i="12"/>
  <c r="EP56" i="12"/>
  <c r="EP8" i="12"/>
  <c r="EP151" i="12"/>
  <c r="EP88" i="12"/>
  <c r="EP135" i="12"/>
  <c r="EP111" i="12"/>
  <c r="EP136" i="12"/>
  <c r="EP16" i="12"/>
  <c r="EP127" i="12"/>
  <c r="EP79" i="12"/>
  <c r="EP63" i="12"/>
  <c r="EP121" i="12"/>
  <c r="EP40" i="12"/>
  <c r="EP72" i="12"/>
  <c r="EP64" i="12"/>
  <c r="EP87" i="12"/>
  <c r="EP95" i="12"/>
  <c r="EP55" i="12"/>
  <c r="EP103" i="12"/>
  <c r="EP119" i="12"/>
  <c r="EP15" i="12"/>
  <c r="EP7" i="12"/>
  <c r="EP31" i="12"/>
  <c r="EP47" i="12"/>
  <c r="EP71" i="12"/>
  <c r="EP23" i="12"/>
  <c r="EP3" i="12"/>
  <c r="AI143" i="12"/>
  <c r="AI126" i="12"/>
  <c r="AI39" i="12"/>
  <c r="AI134" i="12"/>
  <c r="AI118" i="12"/>
  <c r="AI142" i="12"/>
  <c r="AI150" i="12"/>
  <c r="AI110" i="12"/>
  <c r="AI102" i="12"/>
  <c r="AI78" i="12"/>
  <c r="AI70" i="12"/>
  <c r="AI94" i="12"/>
  <c r="AI86" i="12"/>
  <c r="AI54" i="12"/>
  <c r="AI38" i="12"/>
  <c r="AI62" i="12"/>
  <c r="AI14" i="12"/>
  <c r="AI6" i="12"/>
  <c r="AI46" i="12"/>
  <c r="AI22" i="12"/>
  <c r="AI30" i="12"/>
  <c r="AI149" i="12"/>
  <c r="AI141" i="12"/>
  <c r="AI93" i="12"/>
  <c r="AI133" i="12"/>
  <c r="AI117" i="12"/>
  <c r="AI69" i="12"/>
  <c r="AI109" i="12"/>
  <c r="AI85" i="12"/>
  <c r="AI45" i="12"/>
  <c r="AI101" i="12"/>
  <c r="AI77" i="12"/>
  <c r="AI53" i="12"/>
  <c r="AI37" i="12"/>
  <c r="AI13" i="12"/>
  <c r="AI29" i="12"/>
  <c r="AI5" i="12"/>
  <c r="AI61" i="12"/>
  <c r="AI21" i="12"/>
  <c r="AI125" i="12"/>
  <c r="AI132" i="12"/>
  <c r="AI116" i="12"/>
  <c r="AI140" i="12"/>
  <c r="AI108" i="12"/>
  <c r="AI148" i="12"/>
  <c r="AI124" i="12"/>
  <c r="AI60" i="12"/>
  <c r="AI20" i="12"/>
  <c r="AI68" i="12"/>
  <c r="AI36" i="12"/>
  <c r="AI4" i="12"/>
  <c r="AI44" i="12"/>
  <c r="AI12" i="12"/>
  <c r="AI52" i="12"/>
  <c r="AI92" i="12"/>
  <c r="AI76" i="12"/>
  <c r="AI100" i="12"/>
  <c r="AI84" i="12"/>
  <c r="AI115" i="12"/>
  <c r="AI139" i="12"/>
  <c r="AI107" i="12"/>
  <c r="AI91" i="12"/>
  <c r="AI99" i="12"/>
  <c r="AI123" i="12"/>
  <c r="AI75" i="12"/>
  <c r="AI59" i="12"/>
  <c r="AI28" i="12"/>
  <c r="AI131" i="12"/>
  <c r="AI11" i="12"/>
  <c r="AI51" i="12"/>
  <c r="AI35" i="12"/>
  <c r="AI19" i="12"/>
  <c r="AI67" i="12"/>
  <c r="AI83" i="12"/>
  <c r="AI27" i="12"/>
  <c r="AI43" i="12"/>
  <c r="AI130" i="12"/>
  <c r="AI114" i="12"/>
  <c r="AI90" i="12"/>
  <c r="AI42" i="12"/>
  <c r="AI147" i="12"/>
  <c r="AI98" i="12"/>
  <c r="AI58" i="12"/>
  <c r="AI50" i="12"/>
  <c r="AI122" i="12"/>
  <c r="AI74" i="12"/>
  <c r="AI66" i="12"/>
  <c r="AI138" i="12"/>
  <c r="AI129" i="12"/>
  <c r="AI106" i="12"/>
  <c r="AI113" i="12"/>
  <c r="AI82" i="12"/>
  <c r="AI153" i="12"/>
  <c r="AI137" i="12"/>
  <c r="AI121" i="12"/>
  <c r="AI146" i="12"/>
  <c r="AI34" i="12"/>
  <c r="AI26" i="12"/>
  <c r="AI10" i="12"/>
  <c r="AI97" i="12"/>
  <c r="AI41" i="12"/>
  <c r="AI25" i="12"/>
  <c r="AI17" i="12"/>
  <c r="AI49" i="12"/>
  <c r="AI33" i="12"/>
  <c r="AI145" i="12"/>
  <c r="AI105" i="12"/>
  <c r="AI73" i="12"/>
  <c r="AI57" i="12"/>
  <c r="AI9" i="12"/>
  <c r="AI81" i="12"/>
  <c r="AI65" i="12"/>
  <c r="AI89" i="12"/>
  <c r="AI18" i="12"/>
  <c r="AI48" i="12"/>
  <c r="AI24" i="12"/>
  <c r="AI144" i="12"/>
  <c r="AI120" i="12"/>
  <c r="AI96" i="12"/>
  <c r="AI80" i="12"/>
  <c r="AI32" i="12"/>
  <c r="AI128" i="12"/>
  <c r="AI88" i="12"/>
  <c r="AI56" i="12"/>
  <c r="AI72" i="12"/>
  <c r="AI64" i="12"/>
  <c r="AI16" i="12"/>
  <c r="AI136" i="12"/>
  <c r="AI152" i="12"/>
  <c r="AI127" i="12"/>
  <c r="AI104" i="12"/>
  <c r="AI112" i="12"/>
  <c r="AI135" i="12"/>
  <c r="AI8" i="12"/>
  <c r="AI151" i="12"/>
  <c r="AI40" i="12"/>
  <c r="AI111" i="12"/>
  <c r="AI95" i="12"/>
  <c r="AI55" i="12"/>
  <c r="AI31" i="12"/>
  <c r="AI119" i="12"/>
  <c r="AI87" i="12"/>
  <c r="AI79" i="12"/>
  <c r="AI71" i="12"/>
  <c r="AI103" i="12"/>
  <c r="AI63" i="12"/>
  <c r="AI23" i="12"/>
  <c r="AI15" i="12"/>
  <c r="AI7" i="12"/>
  <c r="AI47" i="12"/>
  <c r="AI3" i="12"/>
  <c r="CU150" i="12"/>
  <c r="CU143" i="12"/>
  <c r="CU134" i="12"/>
  <c r="CU126" i="12"/>
  <c r="CU118" i="12"/>
  <c r="CU39" i="12"/>
  <c r="CU142" i="12"/>
  <c r="CU110" i="12"/>
  <c r="CU102" i="12"/>
  <c r="CU78" i="12"/>
  <c r="CU70" i="12"/>
  <c r="CU86" i="12"/>
  <c r="CU94" i="12"/>
  <c r="CU54" i="12"/>
  <c r="CU62" i="12"/>
  <c r="CU38" i="12"/>
  <c r="CU14" i="12"/>
  <c r="CU6" i="12"/>
  <c r="CU46" i="12"/>
  <c r="CU22" i="12"/>
  <c r="CU30" i="12"/>
  <c r="CU149" i="12"/>
  <c r="CU93" i="12"/>
  <c r="CU133" i="12"/>
  <c r="CU125" i="12"/>
  <c r="CU141" i="12"/>
  <c r="CU109" i="12"/>
  <c r="CU85" i="12"/>
  <c r="CU101" i="12"/>
  <c r="CU77" i="12"/>
  <c r="CU69" i="12"/>
  <c r="CU45" i="12"/>
  <c r="CU117" i="12"/>
  <c r="CU53" i="12"/>
  <c r="CU29" i="12"/>
  <c r="CU5" i="12"/>
  <c r="CU61" i="12"/>
  <c r="CU37" i="12"/>
  <c r="CU13" i="12"/>
  <c r="CU116" i="12"/>
  <c r="CU140" i="12"/>
  <c r="CU108" i="12"/>
  <c r="CU148" i="12"/>
  <c r="CU124" i="12"/>
  <c r="CU132" i="12"/>
  <c r="CU21" i="12"/>
  <c r="CU60" i="12"/>
  <c r="CU68" i="12"/>
  <c r="CU100" i="12"/>
  <c r="CU20" i="12"/>
  <c r="CU44" i="12"/>
  <c r="CU12" i="12"/>
  <c r="CU84" i="12"/>
  <c r="CU28" i="12"/>
  <c r="CU4" i="12"/>
  <c r="CU52" i="12"/>
  <c r="CU92" i="12"/>
  <c r="CU76" i="12"/>
  <c r="CU36" i="12"/>
  <c r="CU115" i="12"/>
  <c r="CU139" i="12"/>
  <c r="CU107" i="12"/>
  <c r="CU91" i="12"/>
  <c r="CU99" i="12"/>
  <c r="CU123" i="12"/>
  <c r="CU75" i="12"/>
  <c r="CU59" i="12"/>
  <c r="CU35" i="12"/>
  <c r="CU67" i="12"/>
  <c r="CU11" i="12"/>
  <c r="CU131" i="12"/>
  <c r="CU83" i="12"/>
  <c r="CU19" i="12"/>
  <c r="CU51" i="12"/>
  <c r="CU146" i="12"/>
  <c r="CU138" i="12"/>
  <c r="CU147" i="12"/>
  <c r="CU106" i="12"/>
  <c r="CU130" i="12"/>
  <c r="CU114" i="12"/>
  <c r="CU90" i="12"/>
  <c r="CU42" i="12"/>
  <c r="CU98" i="12"/>
  <c r="CU58" i="12"/>
  <c r="CU50" i="12"/>
  <c r="CU122" i="12"/>
  <c r="CU74" i="12"/>
  <c r="CU66" i="12"/>
  <c r="CU27" i="12"/>
  <c r="CU43" i="12"/>
  <c r="CU129" i="12"/>
  <c r="CU113" i="12"/>
  <c r="CU153" i="12"/>
  <c r="CU137" i="12"/>
  <c r="CU121" i="12"/>
  <c r="CU34" i="12"/>
  <c r="CU26" i="12"/>
  <c r="CU10" i="12"/>
  <c r="CU82" i="12"/>
  <c r="CU105" i="12"/>
  <c r="CU97" i="12"/>
  <c r="CU41" i="12"/>
  <c r="CU25" i="12"/>
  <c r="CU49" i="12"/>
  <c r="CU33" i="12"/>
  <c r="CU73" i="12"/>
  <c r="CU57" i="12"/>
  <c r="CU9" i="12"/>
  <c r="CU81" i="12"/>
  <c r="CU65" i="12"/>
  <c r="CU17" i="12"/>
  <c r="CU89" i="12"/>
  <c r="CU145" i="12"/>
  <c r="CU48" i="12"/>
  <c r="CU24" i="12"/>
  <c r="CU144" i="12"/>
  <c r="CU96" i="12"/>
  <c r="CU80" i="12"/>
  <c r="CU32" i="12"/>
  <c r="CU128" i="12"/>
  <c r="CU88" i="12"/>
  <c r="CU56" i="12"/>
  <c r="CU18" i="12"/>
  <c r="CU136" i="12"/>
  <c r="CU72" i="12"/>
  <c r="CU64" i="12"/>
  <c r="CU8" i="12"/>
  <c r="CU127" i="12"/>
  <c r="CU120" i="12"/>
  <c r="CU40" i="12"/>
  <c r="CU135" i="12"/>
  <c r="CU152" i="12"/>
  <c r="CU16" i="12"/>
  <c r="CU104" i="12"/>
  <c r="CU112" i="12"/>
  <c r="CU151" i="12"/>
  <c r="CU111" i="12"/>
  <c r="CU95" i="12"/>
  <c r="CU87" i="12"/>
  <c r="CU79" i="12"/>
  <c r="CU31" i="12"/>
  <c r="CU103" i="12"/>
  <c r="CU71" i="12"/>
  <c r="CU119" i="12"/>
  <c r="CU55" i="12"/>
  <c r="CU23" i="12"/>
  <c r="CU15" i="12"/>
  <c r="CU63" i="12"/>
  <c r="CU47" i="12"/>
  <c r="CU7" i="12"/>
  <c r="CU3" i="12"/>
  <c r="T39" i="12"/>
  <c r="T143" i="12"/>
  <c r="T142" i="12"/>
  <c r="T134" i="12"/>
  <c r="T126" i="12"/>
  <c r="T150" i="12"/>
  <c r="T118" i="12"/>
  <c r="T110" i="12"/>
  <c r="T102" i="12"/>
  <c r="T78" i="12"/>
  <c r="T70" i="12"/>
  <c r="T86" i="12"/>
  <c r="T94" i="12"/>
  <c r="T62" i="12"/>
  <c r="T54" i="12"/>
  <c r="T46" i="12"/>
  <c r="T30" i="12"/>
  <c r="T22" i="12"/>
  <c r="T38" i="12"/>
  <c r="T14" i="12"/>
  <c r="T6" i="12"/>
  <c r="T149" i="12"/>
  <c r="T141" i="12"/>
  <c r="T109" i="12"/>
  <c r="T93" i="12"/>
  <c r="T85" i="12"/>
  <c r="T101" i="12"/>
  <c r="T77" i="12"/>
  <c r="T21" i="12"/>
  <c r="T133" i="12"/>
  <c r="T61" i="12"/>
  <c r="T45" i="12"/>
  <c r="T69" i="12"/>
  <c r="T53" i="12"/>
  <c r="T117" i="12"/>
  <c r="T37" i="12"/>
  <c r="T13" i="12"/>
  <c r="T125" i="12"/>
  <c r="T29" i="12"/>
  <c r="T5" i="12"/>
  <c r="T132" i="12"/>
  <c r="T140" i="12"/>
  <c r="T108" i="12"/>
  <c r="T148" i="12"/>
  <c r="T124" i="12"/>
  <c r="T100" i="12"/>
  <c r="T60" i="12"/>
  <c r="T68" i="12"/>
  <c r="T116" i="12"/>
  <c r="T92" i="12"/>
  <c r="T36" i="12"/>
  <c r="T44" i="12"/>
  <c r="T12" i="12"/>
  <c r="T84" i="12"/>
  <c r="T28" i="12"/>
  <c r="T20" i="12"/>
  <c r="T4" i="12"/>
  <c r="T76" i="12"/>
  <c r="T52" i="12"/>
  <c r="T115" i="12"/>
  <c r="T75" i="12"/>
  <c r="T139" i="12"/>
  <c r="T123" i="12"/>
  <c r="T107" i="12"/>
  <c r="T91" i="12"/>
  <c r="T131" i="12"/>
  <c r="T99" i="12"/>
  <c r="T83" i="12"/>
  <c r="T59" i="12"/>
  <c r="T19" i="12"/>
  <c r="T11" i="12"/>
  <c r="T67" i="12"/>
  <c r="T27" i="12"/>
  <c r="T51" i="12"/>
  <c r="T35" i="12"/>
  <c r="T43" i="12"/>
  <c r="T130" i="12"/>
  <c r="T106" i="12"/>
  <c r="T146" i="12"/>
  <c r="T138" i="12"/>
  <c r="T42" i="12"/>
  <c r="T98" i="12"/>
  <c r="T58" i="12"/>
  <c r="T50" i="12"/>
  <c r="T122" i="12"/>
  <c r="T74" i="12"/>
  <c r="T66" i="12"/>
  <c r="T114" i="12"/>
  <c r="T90" i="12"/>
  <c r="T129" i="12"/>
  <c r="T82" i="12"/>
  <c r="T113" i="12"/>
  <c r="T147" i="12"/>
  <c r="T34" i="12"/>
  <c r="T137" i="12"/>
  <c r="T121" i="12"/>
  <c r="T26" i="12"/>
  <c r="T10" i="12"/>
  <c r="T18" i="12"/>
  <c r="T105" i="12"/>
  <c r="T97" i="12"/>
  <c r="T145" i="12"/>
  <c r="T57" i="12"/>
  <c r="T41" i="12"/>
  <c r="T25" i="12"/>
  <c r="T153" i="12"/>
  <c r="T65" i="12"/>
  <c r="T49" i="12"/>
  <c r="T33" i="12"/>
  <c r="T73" i="12"/>
  <c r="T81" i="12"/>
  <c r="T89" i="12"/>
  <c r="T17" i="12"/>
  <c r="T152" i="12"/>
  <c r="T136" i="12"/>
  <c r="T48" i="12"/>
  <c r="T24" i="12"/>
  <c r="T144" i="12"/>
  <c r="T80" i="12"/>
  <c r="T32" i="12"/>
  <c r="T16" i="12"/>
  <c r="T88" i="12"/>
  <c r="T56" i="12"/>
  <c r="T9" i="12"/>
  <c r="T64" i="12"/>
  <c r="T104" i="12"/>
  <c r="T72" i="12"/>
  <c r="T127" i="12"/>
  <c r="T119" i="12"/>
  <c r="T128" i="12"/>
  <c r="T96" i="12"/>
  <c r="T8" i="12"/>
  <c r="T87" i="12"/>
  <c r="T120" i="12"/>
  <c r="T40" i="12"/>
  <c r="T151" i="12"/>
  <c r="T135" i="12"/>
  <c r="T111" i="12"/>
  <c r="T95" i="12"/>
  <c r="T79" i="12"/>
  <c r="T103" i="12"/>
  <c r="T63" i="12"/>
  <c r="T31" i="12"/>
  <c r="T112" i="12"/>
  <c r="T71" i="12"/>
  <c r="T55" i="12"/>
  <c r="T23" i="12"/>
  <c r="T15" i="12"/>
  <c r="T47" i="12"/>
  <c r="T7" i="12"/>
  <c r="T3" i="12"/>
  <c r="CF39" i="12"/>
  <c r="CF143" i="12"/>
  <c r="CF142" i="12"/>
  <c r="CF134" i="12"/>
  <c r="CF150" i="12"/>
  <c r="CF126" i="12"/>
  <c r="CF110" i="12"/>
  <c r="CF118" i="12"/>
  <c r="CF102" i="12"/>
  <c r="CF78" i="12"/>
  <c r="CF70" i="12"/>
  <c r="CF94" i="12"/>
  <c r="CF86" i="12"/>
  <c r="CF22" i="12"/>
  <c r="CF6" i="12"/>
  <c r="CF62" i="12"/>
  <c r="CF38" i="12"/>
  <c r="CF54" i="12"/>
  <c r="CF46" i="12"/>
  <c r="CF30" i="12"/>
  <c r="CF14" i="12"/>
  <c r="CF149" i="12"/>
  <c r="CF109" i="12"/>
  <c r="CF93" i="12"/>
  <c r="CF133" i="12"/>
  <c r="CF101" i="12"/>
  <c r="CF77" i="12"/>
  <c r="CF125" i="12"/>
  <c r="CF117" i="12"/>
  <c r="CF13" i="12"/>
  <c r="CF61" i="12"/>
  <c r="CF45" i="12"/>
  <c r="CF141" i="12"/>
  <c r="CF69" i="12"/>
  <c r="CF53" i="12"/>
  <c r="CF37" i="12"/>
  <c r="CF29" i="12"/>
  <c r="CF5" i="12"/>
  <c r="CF21" i="12"/>
  <c r="CF116" i="12"/>
  <c r="CF140" i="12"/>
  <c r="CF108" i="12"/>
  <c r="CF85" i="12"/>
  <c r="CF148" i="12"/>
  <c r="CF124" i="12"/>
  <c r="CF132" i="12"/>
  <c r="CF60" i="12"/>
  <c r="CF68" i="12"/>
  <c r="CF100" i="12"/>
  <c r="CF36" i="12"/>
  <c r="CF92" i="12"/>
  <c r="CF44" i="12"/>
  <c r="CF12" i="12"/>
  <c r="CF20" i="12"/>
  <c r="CF76" i="12"/>
  <c r="CF4" i="12"/>
  <c r="CF84" i="12"/>
  <c r="CF131" i="12"/>
  <c r="CF115" i="12"/>
  <c r="CF52" i="12"/>
  <c r="CF139" i="12"/>
  <c r="CF123" i="12"/>
  <c r="CF107" i="12"/>
  <c r="CF91" i="12"/>
  <c r="CF59" i="12"/>
  <c r="CF28" i="12"/>
  <c r="CF75" i="12"/>
  <c r="CF19" i="12"/>
  <c r="CF99" i="12"/>
  <c r="CF67" i="12"/>
  <c r="CF11" i="12"/>
  <c r="CF83" i="12"/>
  <c r="CF51" i="12"/>
  <c r="CF35" i="12"/>
  <c r="CF27" i="12"/>
  <c r="CF130" i="12"/>
  <c r="CF138" i="12"/>
  <c r="CF147" i="12"/>
  <c r="CF98" i="12"/>
  <c r="CF58" i="12"/>
  <c r="CF50" i="12"/>
  <c r="CF122" i="12"/>
  <c r="CF106" i="12"/>
  <c r="CF74" i="12"/>
  <c r="CF66" i="12"/>
  <c r="CF43" i="12"/>
  <c r="CF114" i="12"/>
  <c r="CF129" i="12"/>
  <c r="CF42" i="12"/>
  <c r="CF113" i="12"/>
  <c r="CF34" i="12"/>
  <c r="CF137" i="12"/>
  <c r="CF146" i="12"/>
  <c r="CF82" i="12"/>
  <c r="CF90" i="12"/>
  <c r="CF26" i="12"/>
  <c r="CF10" i="12"/>
  <c r="CF97" i="12"/>
  <c r="CF18" i="12"/>
  <c r="CF57" i="12"/>
  <c r="CF41" i="12"/>
  <c r="CF25" i="12"/>
  <c r="CF17" i="12"/>
  <c r="CF65" i="12"/>
  <c r="CF49" i="12"/>
  <c r="CF33" i="12"/>
  <c r="CF73" i="12"/>
  <c r="CF9" i="12"/>
  <c r="CF145" i="12"/>
  <c r="CF121" i="12"/>
  <c r="CF105" i="12"/>
  <c r="CF81" i="12"/>
  <c r="CF153" i="12"/>
  <c r="CF89" i="12"/>
  <c r="CF96" i="12"/>
  <c r="CF48" i="12"/>
  <c r="CF24" i="12"/>
  <c r="CF144" i="12"/>
  <c r="CF80" i="12"/>
  <c r="CF32" i="12"/>
  <c r="CF16" i="12"/>
  <c r="CF88" i="12"/>
  <c r="CF56" i="12"/>
  <c r="CF152" i="12"/>
  <c r="CF64" i="12"/>
  <c r="CF120" i="12"/>
  <c r="CF112" i="12"/>
  <c r="CF151" i="12"/>
  <c r="CF127" i="12"/>
  <c r="CF135" i="12"/>
  <c r="CF136" i="12"/>
  <c r="CF128" i="12"/>
  <c r="CF8" i="12"/>
  <c r="CF111" i="12"/>
  <c r="CF95" i="12"/>
  <c r="CF63" i="12"/>
  <c r="CF40" i="12"/>
  <c r="CF119" i="12"/>
  <c r="CF87" i="12"/>
  <c r="CF103" i="12"/>
  <c r="CF31" i="12"/>
  <c r="CF104" i="12"/>
  <c r="CF79" i="12"/>
  <c r="CF72" i="12"/>
  <c r="CF71" i="12"/>
  <c r="CF23" i="12"/>
  <c r="CF15" i="12"/>
  <c r="CF55" i="12"/>
  <c r="CF47" i="12"/>
  <c r="CF7" i="12"/>
  <c r="CF3" i="12"/>
  <c r="E142" i="12"/>
  <c r="E143" i="12"/>
  <c r="E126" i="12"/>
  <c r="E39" i="12"/>
  <c r="E134" i="12"/>
  <c r="E118" i="12"/>
  <c r="E110" i="12"/>
  <c r="E150" i="12"/>
  <c r="E70" i="12"/>
  <c r="E38" i="12"/>
  <c r="E86" i="12"/>
  <c r="E62" i="12"/>
  <c r="E78" i="12"/>
  <c r="E94" i="12"/>
  <c r="E22" i="12"/>
  <c r="E54" i="12"/>
  <c r="E46" i="12"/>
  <c r="E102" i="12"/>
  <c r="E30" i="12"/>
  <c r="E14" i="12"/>
  <c r="E6" i="12"/>
  <c r="E141" i="12"/>
  <c r="E93" i="12"/>
  <c r="E125" i="12"/>
  <c r="E117" i="12"/>
  <c r="E69" i="12"/>
  <c r="E109" i="12"/>
  <c r="E77" i="12"/>
  <c r="E101" i="12"/>
  <c r="E37" i="12"/>
  <c r="E149" i="12"/>
  <c r="E133" i="12"/>
  <c r="E85" i="12"/>
  <c r="E45" i="12"/>
  <c r="E53" i="12"/>
  <c r="E21" i="12"/>
  <c r="E61" i="12"/>
  <c r="E13" i="12"/>
  <c r="E5" i="12"/>
  <c r="E132" i="12"/>
  <c r="E140" i="12"/>
  <c r="E148" i="12"/>
  <c r="E100" i="12"/>
  <c r="E29" i="12"/>
  <c r="E124" i="12"/>
  <c r="E108" i="12"/>
  <c r="E116" i="12"/>
  <c r="E36" i="12"/>
  <c r="E44" i="12"/>
  <c r="E52" i="12"/>
  <c r="E60" i="12"/>
  <c r="E68" i="12"/>
  <c r="E4" i="12"/>
  <c r="E76" i="12"/>
  <c r="E12" i="12"/>
  <c r="E84" i="12"/>
  <c r="E28" i="12"/>
  <c r="E92" i="12"/>
  <c r="E139" i="12"/>
  <c r="E91" i="12"/>
  <c r="E99" i="12"/>
  <c r="E131" i="12"/>
  <c r="E107" i="12"/>
  <c r="E115" i="12"/>
  <c r="E123" i="12"/>
  <c r="E67" i="12"/>
  <c r="E20" i="12"/>
  <c r="E11" i="12"/>
  <c r="E59" i="12"/>
  <c r="E19" i="12"/>
  <c r="E83" i="12"/>
  <c r="E75" i="12"/>
  <c r="E51" i="12"/>
  <c r="E27" i="12"/>
  <c r="E35" i="12"/>
  <c r="E43" i="12"/>
  <c r="E66" i="12"/>
  <c r="E130" i="12"/>
  <c r="E146" i="12"/>
  <c r="E138" i="12"/>
  <c r="E82" i="12"/>
  <c r="E90" i="12"/>
  <c r="E98" i="12"/>
  <c r="E34" i="12"/>
  <c r="E145" i="12"/>
  <c r="E122" i="12"/>
  <c r="E42" i="12"/>
  <c r="E153" i="12"/>
  <c r="E129" i="12"/>
  <c r="E121" i="12"/>
  <c r="E147" i="12"/>
  <c r="E114" i="12"/>
  <c r="E106" i="12"/>
  <c r="E50" i="12"/>
  <c r="E113" i="12"/>
  <c r="E58" i="12"/>
  <c r="E10" i="12"/>
  <c r="E18" i="12"/>
  <c r="E105" i="12"/>
  <c r="E41" i="12"/>
  <c r="E49" i="12"/>
  <c r="E74" i="12"/>
  <c r="E57" i="12"/>
  <c r="E65" i="12"/>
  <c r="E137" i="12"/>
  <c r="E73" i="12"/>
  <c r="E9" i="12"/>
  <c r="E26" i="12"/>
  <c r="E81" i="12"/>
  <c r="E17" i="12"/>
  <c r="E89" i="12"/>
  <c r="E25" i="12"/>
  <c r="E144" i="12"/>
  <c r="E80" i="12"/>
  <c r="E16" i="12"/>
  <c r="E88" i="12"/>
  <c r="E24" i="12"/>
  <c r="E96" i="12"/>
  <c r="E33" i="12"/>
  <c r="E136" i="12"/>
  <c r="E120" i="12"/>
  <c r="E104" i="12"/>
  <c r="E40" i="12"/>
  <c r="E97" i="12"/>
  <c r="E128" i="12"/>
  <c r="E112" i="12"/>
  <c r="E48" i="12"/>
  <c r="E56" i="12"/>
  <c r="E87" i="12"/>
  <c r="E152" i="12"/>
  <c r="E64" i="12"/>
  <c r="E32" i="12"/>
  <c r="E151" i="12"/>
  <c r="E111" i="12"/>
  <c r="E127" i="12"/>
  <c r="E119" i="12"/>
  <c r="E8" i="12"/>
  <c r="E103" i="12"/>
  <c r="E31" i="12"/>
  <c r="E95" i="12"/>
  <c r="E135" i="12"/>
  <c r="E72" i="12"/>
  <c r="E79" i="12"/>
  <c r="E7" i="12"/>
  <c r="E63" i="12"/>
  <c r="E15" i="12"/>
  <c r="E55" i="12"/>
  <c r="E23" i="12"/>
  <c r="E47" i="12"/>
  <c r="E71" i="12"/>
  <c r="E3" i="12"/>
  <c r="BQ39" i="12"/>
  <c r="BQ143" i="12"/>
  <c r="BQ142" i="12"/>
  <c r="BQ150" i="12"/>
  <c r="BQ126" i="12"/>
  <c r="BQ134" i="12"/>
  <c r="BQ110" i="12"/>
  <c r="BQ118" i="12"/>
  <c r="BQ102" i="12"/>
  <c r="BQ78" i="12"/>
  <c r="BQ70" i="12"/>
  <c r="BQ54" i="12"/>
  <c r="BQ86" i="12"/>
  <c r="BQ94" i="12"/>
  <c r="BQ14" i="12"/>
  <c r="BQ30" i="12"/>
  <c r="BQ22" i="12"/>
  <c r="BQ38" i="12"/>
  <c r="BQ46" i="12"/>
  <c r="BQ62" i="12"/>
  <c r="BQ6" i="12"/>
  <c r="BQ149" i="12"/>
  <c r="BQ133" i="12"/>
  <c r="BQ109" i="12"/>
  <c r="BQ93" i="12"/>
  <c r="BQ125" i="12"/>
  <c r="BQ85" i="12"/>
  <c r="BQ101" i="12"/>
  <c r="BQ61" i="12"/>
  <c r="BQ45" i="12"/>
  <c r="BQ141" i="12"/>
  <c r="BQ117" i="12"/>
  <c r="BQ69" i="12"/>
  <c r="BQ53" i="12"/>
  <c r="BQ21" i="12"/>
  <c r="BQ29" i="12"/>
  <c r="BQ13" i="12"/>
  <c r="BQ37" i="12"/>
  <c r="BQ5" i="12"/>
  <c r="BQ132" i="12"/>
  <c r="BQ100" i="12"/>
  <c r="BQ140" i="12"/>
  <c r="BQ108" i="12"/>
  <c r="BQ148" i="12"/>
  <c r="BQ124" i="12"/>
  <c r="BQ77" i="12"/>
  <c r="BQ116" i="12"/>
  <c r="BQ68" i="12"/>
  <c r="BQ60" i="12"/>
  <c r="BQ20" i="12"/>
  <c r="BQ44" i="12"/>
  <c r="BQ36" i="12"/>
  <c r="BQ12" i="12"/>
  <c r="BQ84" i="12"/>
  <c r="BQ28" i="12"/>
  <c r="BQ52" i="12"/>
  <c r="BQ92" i="12"/>
  <c r="BQ76" i="12"/>
  <c r="BQ131" i="12"/>
  <c r="BQ115" i="12"/>
  <c r="BQ139" i="12"/>
  <c r="BQ99" i="12"/>
  <c r="BQ123" i="12"/>
  <c r="BQ107" i="12"/>
  <c r="BQ91" i="12"/>
  <c r="BQ4" i="12"/>
  <c r="BQ83" i="12"/>
  <c r="BQ59" i="12"/>
  <c r="BQ75" i="12"/>
  <c r="BQ51" i="12"/>
  <c r="BQ19" i="12"/>
  <c r="BQ27" i="12"/>
  <c r="BQ11" i="12"/>
  <c r="BQ67" i="12"/>
  <c r="BQ138" i="12"/>
  <c r="BQ114" i="12"/>
  <c r="BQ90" i="12"/>
  <c r="BQ43" i="12"/>
  <c r="BQ146" i="12"/>
  <c r="BQ35" i="12"/>
  <c r="BQ98" i="12"/>
  <c r="BQ58" i="12"/>
  <c r="BQ147" i="12"/>
  <c r="BQ122" i="12"/>
  <c r="BQ74" i="12"/>
  <c r="BQ66" i="12"/>
  <c r="BQ121" i="12"/>
  <c r="BQ42" i="12"/>
  <c r="BQ129" i="12"/>
  <c r="BQ106" i="12"/>
  <c r="BQ82" i="12"/>
  <c r="BQ113" i="12"/>
  <c r="BQ26" i="12"/>
  <c r="BQ50" i="12"/>
  <c r="BQ34" i="12"/>
  <c r="BQ130" i="12"/>
  <c r="BQ10" i="12"/>
  <c r="BQ145" i="12"/>
  <c r="BQ97" i="12"/>
  <c r="BQ57" i="12"/>
  <c r="BQ41" i="12"/>
  <c r="BQ25" i="12"/>
  <c r="BQ9" i="12"/>
  <c r="BQ65" i="12"/>
  <c r="BQ49" i="12"/>
  <c r="BQ33" i="12"/>
  <c r="BQ17" i="12"/>
  <c r="BQ18" i="12"/>
  <c r="BQ137" i="12"/>
  <c r="BQ73" i="12"/>
  <c r="BQ153" i="12"/>
  <c r="BQ105" i="12"/>
  <c r="BQ81" i="12"/>
  <c r="BQ89" i="12"/>
  <c r="BQ104" i="12"/>
  <c r="BQ48" i="12"/>
  <c r="BQ24" i="12"/>
  <c r="BQ144" i="12"/>
  <c r="BQ80" i="12"/>
  <c r="BQ32" i="12"/>
  <c r="BQ16" i="12"/>
  <c r="BQ88" i="12"/>
  <c r="BQ56" i="12"/>
  <c r="BQ64" i="12"/>
  <c r="BQ136" i="12"/>
  <c r="BQ128" i="12"/>
  <c r="BQ120" i="12"/>
  <c r="BQ152" i="12"/>
  <c r="BQ72" i="12"/>
  <c r="BQ151" i="12"/>
  <c r="BQ135" i="12"/>
  <c r="BQ96" i="12"/>
  <c r="BQ119" i="12"/>
  <c r="BQ8" i="12"/>
  <c r="BQ112" i="12"/>
  <c r="BQ40" i="12"/>
  <c r="BQ127" i="12"/>
  <c r="BQ111" i="12"/>
  <c r="BQ95" i="12"/>
  <c r="BQ79" i="12"/>
  <c r="BQ31" i="12"/>
  <c r="BQ87" i="12"/>
  <c r="BQ71" i="12"/>
  <c r="BQ103" i="12"/>
  <c r="BQ63" i="12"/>
  <c r="BQ47" i="12"/>
  <c r="BQ23" i="12"/>
  <c r="BQ15" i="12"/>
  <c r="BQ55" i="12"/>
  <c r="BQ7" i="12"/>
  <c r="BQ3" i="12"/>
  <c r="EC39" i="12"/>
  <c r="EC143" i="12"/>
  <c r="EC142" i="12"/>
  <c r="EC134" i="12"/>
  <c r="EC126" i="12"/>
  <c r="EC150" i="12"/>
  <c r="EC118" i="12"/>
  <c r="EC110" i="12"/>
  <c r="EC102" i="12"/>
  <c r="EC78" i="12"/>
  <c r="EC70" i="12"/>
  <c r="EC94" i="12"/>
  <c r="EC22" i="12"/>
  <c r="EC54" i="12"/>
  <c r="EC6" i="12"/>
  <c r="EC62" i="12"/>
  <c r="EC46" i="12"/>
  <c r="EC86" i="12"/>
  <c r="EC38" i="12"/>
  <c r="EC30" i="12"/>
  <c r="EC14" i="12"/>
  <c r="EC141" i="12"/>
  <c r="EC109" i="12"/>
  <c r="EC93" i="12"/>
  <c r="EC133" i="12"/>
  <c r="EC149" i="12"/>
  <c r="EC85" i="12"/>
  <c r="EC101" i="12"/>
  <c r="EC117" i="12"/>
  <c r="EC61" i="12"/>
  <c r="EC45" i="12"/>
  <c r="EC125" i="12"/>
  <c r="EC69" i="12"/>
  <c r="EC53" i="12"/>
  <c r="EC77" i="12"/>
  <c r="EC5" i="12"/>
  <c r="EC37" i="12"/>
  <c r="EC29" i="12"/>
  <c r="EC13" i="12"/>
  <c r="EC132" i="12"/>
  <c r="EC100" i="12"/>
  <c r="EC21" i="12"/>
  <c r="EC140" i="12"/>
  <c r="EC108" i="12"/>
  <c r="EC148" i="12"/>
  <c r="EC124" i="12"/>
  <c r="EC60" i="12"/>
  <c r="EC116" i="12"/>
  <c r="EC68" i="12"/>
  <c r="EC36" i="12"/>
  <c r="EC92" i="12"/>
  <c r="EC44" i="12"/>
  <c r="EC12" i="12"/>
  <c r="EC84" i="12"/>
  <c r="EC4" i="12"/>
  <c r="EC28" i="12"/>
  <c r="EC20" i="12"/>
  <c r="EC76" i="12"/>
  <c r="EC115" i="12"/>
  <c r="EC139" i="12"/>
  <c r="EC99" i="12"/>
  <c r="EC52" i="12"/>
  <c r="EC123" i="12"/>
  <c r="EC107" i="12"/>
  <c r="EC91" i="12"/>
  <c r="EC131" i="12"/>
  <c r="EC83" i="12"/>
  <c r="EC59" i="12"/>
  <c r="EC35" i="12"/>
  <c r="EC19" i="12"/>
  <c r="EC67" i="12"/>
  <c r="EC75" i="12"/>
  <c r="EC11" i="12"/>
  <c r="EC51" i="12"/>
  <c r="EC27" i="12"/>
  <c r="EC43" i="12"/>
  <c r="EC138" i="12"/>
  <c r="EC114" i="12"/>
  <c r="EC90" i="12"/>
  <c r="EC147" i="12"/>
  <c r="EC146" i="12"/>
  <c r="EC106" i="12"/>
  <c r="EC98" i="12"/>
  <c r="EC58" i="12"/>
  <c r="EC122" i="12"/>
  <c r="EC74" i="12"/>
  <c r="EC66" i="12"/>
  <c r="EC130" i="12"/>
  <c r="EC42" i="12"/>
  <c r="EC121" i="12"/>
  <c r="EC129" i="12"/>
  <c r="EC113" i="12"/>
  <c r="EC26" i="12"/>
  <c r="EC34" i="12"/>
  <c r="EC82" i="12"/>
  <c r="EC50" i="12"/>
  <c r="EC10" i="12"/>
  <c r="EC137" i="12"/>
  <c r="EC105" i="12"/>
  <c r="EC97" i="12"/>
  <c r="EC57" i="12"/>
  <c r="EC41" i="12"/>
  <c r="EC25" i="12"/>
  <c r="EC9" i="12"/>
  <c r="EC65" i="12"/>
  <c r="EC49" i="12"/>
  <c r="EC33" i="12"/>
  <c r="EC17" i="12"/>
  <c r="EC73" i="12"/>
  <c r="EC18" i="12"/>
  <c r="EC81" i="12"/>
  <c r="EC89" i="12"/>
  <c r="EC145" i="12"/>
  <c r="EC152" i="12"/>
  <c r="EC104" i="12"/>
  <c r="EC48" i="12"/>
  <c r="EC24" i="12"/>
  <c r="EC144" i="12"/>
  <c r="EC80" i="12"/>
  <c r="EC32" i="12"/>
  <c r="EC88" i="12"/>
  <c r="EC72" i="12"/>
  <c r="EC64" i="12"/>
  <c r="EC153" i="12"/>
  <c r="EC136" i="12"/>
  <c r="EC128" i="12"/>
  <c r="EC16" i="12"/>
  <c r="EC120" i="12"/>
  <c r="EC40" i="12"/>
  <c r="EC135" i="12"/>
  <c r="EC119" i="12"/>
  <c r="EC56" i="12"/>
  <c r="EC96" i="12"/>
  <c r="EC151" i="12"/>
  <c r="EC127" i="12"/>
  <c r="EC111" i="12"/>
  <c r="EC95" i="12"/>
  <c r="EC79" i="12"/>
  <c r="EC8" i="12"/>
  <c r="EC103" i="12"/>
  <c r="EC87" i="12"/>
  <c r="EC31" i="12"/>
  <c r="EC112" i="12"/>
  <c r="EC23" i="12"/>
  <c r="EC15" i="12"/>
  <c r="EC55" i="12"/>
  <c r="EC63" i="12"/>
  <c r="EC47" i="12"/>
  <c r="EC7" i="12"/>
  <c r="EC71" i="12"/>
  <c r="EC3" i="12"/>
  <c r="BB39" i="12"/>
  <c r="BB150" i="12"/>
  <c r="BB134" i="12"/>
  <c r="BB143" i="12"/>
  <c r="BB142" i="12"/>
  <c r="BB126" i="12"/>
  <c r="BB110" i="12"/>
  <c r="BB118" i="12"/>
  <c r="BB102" i="12"/>
  <c r="BB70" i="12"/>
  <c r="BB86" i="12"/>
  <c r="BB94" i="12"/>
  <c r="BB78" i="12"/>
  <c r="BB62" i="12"/>
  <c r="BB54" i="12"/>
  <c r="BB38" i="12"/>
  <c r="BB46" i="12"/>
  <c r="BB30" i="12"/>
  <c r="BB14" i="12"/>
  <c r="BB6" i="12"/>
  <c r="BB22" i="12"/>
  <c r="BB133" i="12"/>
  <c r="BB141" i="12"/>
  <c r="BB149" i="12"/>
  <c r="BB109" i="12"/>
  <c r="BB93" i="12"/>
  <c r="BB117" i="12"/>
  <c r="BB101" i="12"/>
  <c r="BB125" i="12"/>
  <c r="BB61" i="12"/>
  <c r="BB45" i="12"/>
  <c r="BB69" i="12"/>
  <c r="BB53" i="12"/>
  <c r="BB13" i="12"/>
  <c r="BB77" i="12"/>
  <c r="BB21" i="12"/>
  <c r="BB85" i="12"/>
  <c r="BB37" i="12"/>
  <c r="BB29" i="12"/>
  <c r="BB5" i="12"/>
  <c r="BB132" i="12"/>
  <c r="BB108" i="12"/>
  <c r="BB116" i="12"/>
  <c r="BB100" i="12"/>
  <c r="BB140" i="12"/>
  <c r="BB148" i="12"/>
  <c r="BB124" i="12"/>
  <c r="BB92" i="12"/>
  <c r="BB36" i="12"/>
  <c r="BB20" i="12"/>
  <c r="BB12" i="12"/>
  <c r="BB44" i="12"/>
  <c r="BB76" i="12"/>
  <c r="BB68" i="12"/>
  <c r="BB84" i="12"/>
  <c r="BB131" i="12"/>
  <c r="BB28" i="12"/>
  <c r="BB139" i="12"/>
  <c r="BB123" i="12"/>
  <c r="BB107" i="12"/>
  <c r="BB99" i="12"/>
  <c r="BB52" i="12"/>
  <c r="BB83" i="12"/>
  <c r="BB4" i="12"/>
  <c r="BB59" i="12"/>
  <c r="BB60" i="12"/>
  <c r="BB19" i="12"/>
  <c r="BB35" i="12"/>
  <c r="BB115" i="12"/>
  <c r="BB75" i="12"/>
  <c r="BB27" i="12"/>
  <c r="BB91" i="12"/>
  <c r="BB67" i="12"/>
  <c r="BB11" i="12"/>
  <c r="BB51" i="12"/>
  <c r="BB74" i="12"/>
  <c r="BB138" i="12"/>
  <c r="BB114" i="12"/>
  <c r="BB90" i="12"/>
  <c r="BB42" i="12"/>
  <c r="BB146" i="12"/>
  <c r="BB130" i="12"/>
  <c r="BB98" i="12"/>
  <c r="BB58" i="12"/>
  <c r="BB82" i="12"/>
  <c r="BB66" i="12"/>
  <c r="BB153" i="12"/>
  <c r="BB113" i="12"/>
  <c r="BB129" i="12"/>
  <c r="BB50" i="12"/>
  <c r="BB147" i="12"/>
  <c r="BB145" i="12"/>
  <c r="BB26" i="12"/>
  <c r="BB121" i="12"/>
  <c r="BB34" i="12"/>
  <c r="BB43" i="12"/>
  <c r="BB122" i="12"/>
  <c r="BB106" i="12"/>
  <c r="BB10" i="12"/>
  <c r="BB97" i="12"/>
  <c r="BB57" i="12"/>
  <c r="BB41" i="12"/>
  <c r="BB25" i="12"/>
  <c r="BB9" i="12"/>
  <c r="BB137" i="12"/>
  <c r="BB65" i="12"/>
  <c r="BB49" i="12"/>
  <c r="BB33" i="12"/>
  <c r="BB17" i="12"/>
  <c r="BB105" i="12"/>
  <c r="BB73" i="12"/>
  <c r="BB81" i="12"/>
  <c r="BB18" i="12"/>
  <c r="BB89" i="12"/>
  <c r="BB56" i="12"/>
  <c r="BB48" i="12"/>
  <c r="BB24" i="12"/>
  <c r="BB144" i="12"/>
  <c r="BB136" i="12"/>
  <c r="BB80" i="12"/>
  <c r="BB64" i="12"/>
  <c r="BB32" i="12"/>
  <c r="BB8" i="12"/>
  <c r="BB88" i="12"/>
  <c r="BB72" i="12"/>
  <c r="BB152" i="12"/>
  <c r="BB128" i="12"/>
  <c r="BB16" i="12"/>
  <c r="BB104" i="12"/>
  <c r="BB119" i="12"/>
  <c r="BB103" i="12"/>
  <c r="BB120" i="12"/>
  <c r="BB151" i="12"/>
  <c r="BB40" i="12"/>
  <c r="BB127" i="12"/>
  <c r="BB111" i="12"/>
  <c r="BB79" i="12"/>
  <c r="BB87" i="12"/>
  <c r="BB112" i="12"/>
  <c r="BB135" i="12"/>
  <c r="BB31" i="12"/>
  <c r="BB96" i="12"/>
  <c r="BB95" i="12"/>
  <c r="BB63" i="12"/>
  <c r="BB55" i="12"/>
  <c r="BB23" i="12"/>
  <c r="BB71" i="12"/>
  <c r="BB47" i="12"/>
  <c r="BB7" i="12"/>
  <c r="BB15" i="12"/>
  <c r="BB3" i="12"/>
  <c r="DN39" i="12"/>
  <c r="DN150" i="12"/>
  <c r="DN143" i="12"/>
  <c r="DN142" i="12"/>
  <c r="DN134" i="12"/>
  <c r="DN126" i="12"/>
  <c r="DN118" i="12"/>
  <c r="DN110" i="12"/>
  <c r="DN102" i="12"/>
  <c r="DN70" i="12"/>
  <c r="DN86" i="12"/>
  <c r="DN94" i="12"/>
  <c r="DN38" i="12"/>
  <c r="DN78" i="12"/>
  <c r="DN14" i="12"/>
  <c r="DN54" i="12"/>
  <c r="DN46" i="12"/>
  <c r="DN30" i="12"/>
  <c r="DN22" i="12"/>
  <c r="DN6" i="12"/>
  <c r="DN62" i="12"/>
  <c r="DN133" i="12"/>
  <c r="DN141" i="12"/>
  <c r="DN149" i="12"/>
  <c r="DN109" i="12"/>
  <c r="DN93" i="12"/>
  <c r="DN5" i="12"/>
  <c r="DN125" i="12"/>
  <c r="DN117" i="12"/>
  <c r="DN85" i="12"/>
  <c r="DN61" i="12"/>
  <c r="DN45" i="12"/>
  <c r="DN101" i="12"/>
  <c r="DN69" i="12"/>
  <c r="DN53" i="12"/>
  <c r="DN13" i="12"/>
  <c r="DN77" i="12"/>
  <c r="DN37" i="12"/>
  <c r="DN29" i="12"/>
  <c r="DN21" i="12"/>
  <c r="DN132" i="12"/>
  <c r="DN108" i="12"/>
  <c r="DN116" i="12"/>
  <c r="DN140" i="12"/>
  <c r="DN148" i="12"/>
  <c r="DN124" i="12"/>
  <c r="DN36" i="12"/>
  <c r="DN12" i="12"/>
  <c r="DN20" i="12"/>
  <c r="DN44" i="12"/>
  <c r="DN4" i="12"/>
  <c r="DN100" i="12"/>
  <c r="DN92" i="12"/>
  <c r="DN60" i="12"/>
  <c r="DN52" i="12"/>
  <c r="DN76" i="12"/>
  <c r="DN68" i="12"/>
  <c r="DN84" i="12"/>
  <c r="DN115" i="12"/>
  <c r="DN91" i="12"/>
  <c r="DN28" i="12"/>
  <c r="DN139" i="12"/>
  <c r="DN123" i="12"/>
  <c r="DN107" i="12"/>
  <c r="DN131" i="12"/>
  <c r="DN83" i="12"/>
  <c r="DN99" i="12"/>
  <c r="DN59" i="12"/>
  <c r="DN19" i="12"/>
  <c r="DN75" i="12"/>
  <c r="DN51" i="12"/>
  <c r="DN35" i="12"/>
  <c r="DN67" i="12"/>
  <c r="DN27" i="12"/>
  <c r="DN11" i="12"/>
  <c r="DN138" i="12"/>
  <c r="DN114" i="12"/>
  <c r="DN74" i="12"/>
  <c r="DN42" i="12"/>
  <c r="DN146" i="12"/>
  <c r="DN122" i="12"/>
  <c r="DN98" i="12"/>
  <c r="DN147" i="12"/>
  <c r="DN43" i="12"/>
  <c r="DN90" i="12"/>
  <c r="DN58" i="12"/>
  <c r="DN66" i="12"/>
  <c r="DN153" i="12"/>
  <c r="DN130" i="12"/>
  <c r="DN82" i="12"/>
  <c r="DN129" i="12"/>
  <c r="DN106" i="12"/>
  <c r="DN145" i="12"/>
  <c r="DN26" i="12"/>
  <c r="DN10" i="12"/>
  <c r="DN34" i="12"/>
  <c r="DN50" i="12"/>
  <c r="DN105" i="12"/>
  <c r="DN97" i="12"/>
  <c r="DN57" i="12"/>
  <c r="DN41" i="12"/>
  <c r="DN25" i="12"/>
  <c r="DN9" i="12"/>
  <c r="DN65" i="12"/>
  <c r="DN49" i="12"/>
  <c r="DN33" i="12"/>
  <c r="DN17" i="12"/>
  <c r="DN113" i="12"/>
  <c r="DN73" i="12"/>
  <c r="DN81" i="12"/>
  <c r="DN137" i="12"/>
  <c r="DN89" i="12"/>
  <c r="DN18" i="12"/>
  <c r="DN121" i="12"/>
  <c r="DN72" i="12"/>
  <c r="DN56" i="12"/>
  <c r="DN48" i="12"/>
  <c r="DN24" i="12"/>
  <c r="DN144" i="12"/>
  <c r="DN80" i="12"/>
  <c r="DN64" i="12"/>
  <c r="DN32" i="12"/>
  <c r="DN88" i="12"/>
  <c r="DN128" i="12"/>
  <c r="DN152" i="12"/>
  <c r="DN120" i="12"/>
  <c r="DN136" i="12"/>
  <c r="DN112" i="12"/>
  <c r="DN96" i="12"/>
  <c r="DN151" i="12"/>
  <c r="DN104" i="12"/>
  <c r="DN8" i="12"/>
  <c r="DN16" i="12"/>
  <c r="DN135" i="12"/>
  <c r="DN40" i="12"/>
  <c r="DN127" i="12"/>
  <c r="DN119" i="12"/>
  <c r="DN111" i="12"/>
  <c r="DN95" i="12"/>
  <c r="DN79" i="12"/>
  <c r="DN31" i="12"/>
  <c r="DN71" i="12"/>
  <c r="DN87" i="12"/>
  <c r="DN103" i="12"/>
  <c r="DN55" i="12"/>
  <c r="DN47" i="12"/>
  <c r="DN23" i="12"/>
  <c r="DN15" i="12"/>
  <c r="DN7" i="12"/>
  <c r="DN63" i="12"/>
  <c r="DN3" i="12"/>
  <c r="BA116" i="8"/>
  <c r="BA124" i="8"/>
  <c r="BA148" i="8"/>
  <c r="BA132" i="8"/>
  <c r="BA140" i="8"/>
  <c r="BA100" i="8"/>
  <c r="BA76" i="8"/>
  <c r="BA92" i="8"/>
  <c r="BA44" i="8"/>
  <c r="BA28" i="8"/>
  <c r="BA20" i="8"/>
  <c r="BA108" i="8"/>
  <c r="BA84" i="8"/>
  <c r="BA68" i="8"/>
  <c r="BA36" i="8"/>
  <c r="BA60" i="8"/>
  <c r="BA12" i="8"/>
  <c r="BA4" i="8"/>
  <c r="BA52" i="8"/>
  <c r="BA147" i="8"/>
  <c r="BA91" i="8"/>
  <c r="BA67" i="8"/>
  <c r="BA139" i="8"/>
  <c r="BA75" i="8"/>
  <c r="BA99" i="8"/>
  <c r="BA83" i="8"/>
  <c r="BA131" i="8"/>
  <c r="BA107" i="8"/>
  <c r="BA115" i="8"/>
  <c r="BA35" i="8"/>
  <c r="BA27" i="8"/>
  <c r="BA59" i="8"/>
  <c r="BA43" i="8"/>
  <c r="BA51" i="8"/>
  <c r="BA19" i="8"/>
  <c r="BA123" i="8"/>
  <c r="BA122" i="8"/>
  <c r="BA138" i="8"/>
  <c r="BA11" i="8"/>
  <c r="BA130" i="8"/>
  <c r="BA42" i="8"/>
  <c r="BA90" i="8"/>
  <c r="BA50" i="8"/>
  <c r="BA58" i="8"/>
  <c r="BA98" i="8"/>
  <c r="BA66" i="8"/>
  <c r="BA106" i="8"/>
  <c r="BA74" i="8"/>
  <c r="BA26" i="8"/>
  <c r="BA146" i="8"/>
  <c r="BA114" i="8"/>
  <c r="BA34" i="8"/>
  <c r="BA82" i="8"/>
  <c r="BA10" i="8"/>
  <c r="BA18" i="8"/>
  <c r="BA129" i="8"/>
  <c r="BA105" i="8"/>
  <c r="BA153" i="8"/>
  <c r="BA113" i="8"/>
  <c r="BA121" i="8"/>
  <c r="BA145" i="8"/>
  <c r="BA65" i="8"/>
  <c r="BA33" i="8"/>
  <c r="BA73" i="8"/>
  <c r="BA41" i="8"/>
  <c r="BA137" i="8"/>
  <c r="BA81" i="8"/>
  <c r="BA57" i="8"/>
  <c r="BA49" i="8"/>
  <c r="BA97" i="8"/>
  <c r="BA17" i="8"/>
  <c r="BA9" i="8"/>
  <c r="BA152" i="8"/>
  <c r="BA88" i="8"/>
  <c r="BA24" i="8"/>
  <c r="BA96" i="8"/>
  <c r="BA64" i="8"/>
  <c r="BA16" i="8"/>
  <c r="BA104" i="8"/>
  <c r="BA112" i="8"/>
  <c r="BA80" i="8"/>
  <c r="BA32" i="8"/>
  <c r="BA89" i="8"/>
  <c r="BA128" i="8"/>
  <c r="BA120" i="8"/>
  <c r="BA56" i="8"/>
  <c r="BA40" i="8"/>
  <c r="BA144" i="8"/>
  <c r="BA136" i="8"/>
  <c r="BA25" i="8"/>
  <c r="BA72" i="8"/>
  <c r="BA48" i="8"/>
  <c r="BA103" i="8"/>
  <c r="BA87" i="8"/>
  <c r="BA119" i="8"/>
  <c r="BA8" i="8"/>
  <c r="BA127" i="8"/>
  <c r="BA95" i="8"/>
  <c r="BA63" i="8"/>
  <c r="BA135" i="8"/>
  <c r="BA143" i="8"/>
  <c r="BA79" i="8"/>
  <c r="BA31" i="8"/>
  <c r="BA7" i="8"/>
  <c r="BA151" i="8"/>
  <c r="BA39" i="8"/>
  <c r="BA126" i="8"/>
  <c r="BA71" i="8"/>
  <c r="BA47" i="8"/>
  <c r="BA134" i="8"/>
  <c r="BA55" i="8"/>
  <c r="BA23" i="8"/>
  <c r="BA118" i="8"/>
  <c r="BA86" i="8"/>
  <c r="BA22" i="8"/>
  <c r="BA6" i="8"/>
  <c r="BA111" i="8"/>
  <c r="BA30" i="8"/>
  <c r="BA94" i="8"/>
  <c r="BA38" i="8"/>
  <c r="BA15" i="8"/>
  <c r="BA46" i="8"/>
  <c r="BA54" i="8"/>
  <c r="BA142" i="8"/>
  <c r="BA62" i="8"/>
  <c r="BA150" i="8"/>
  <c r="BA102" i="8"/>
  <c r="BA70" i="8"/>
  <c r="BA78" i="8"/>
  <c r="BA14" i="8"/>
  <c r="BA110" i="8"/>
  <c r="BA117" i="8"/>
  <c r="BA69" i="8"/>
  <c r="BA37" i="8"/>
  <c r="BA125" i="8"/>
  <c r="BA77" i="8"/>
  <c r="BA45" i="8"/>
  <c r="BA29" i="8"/>
  <c r="BA109" i="8"/>
  <c r="BA5" i="8"/>
  <c r="BA85" i="8"/>
  <c r="BA53" i="8"/>
  <c r="BA61" i="8"/>
  <c r="BA141" i="8"/>
  <c r="BA133" i="8"/>
  <c r="BA93" i="8"/>
  <c r="BA13" i="8"/>
  <c r="BA149" i="8"/>
  <c r="BA101" i="8"/>
  <c r="BA21" i="8"/>
  <c r="BA3" i="8"/>
  <c r="AZ148" i="8"/>
  <c r="AZ132" i="8"/>
  <c r="AZ140" i="8"/>
  <c r="AZ100" i="8"/>
  <c r="AZ108" i="8"/>
  <c r="AZ116" i="8"/>
  <c r="AZ124" i="8"/>
  <c r="AZ92" i="8"/>
  <c r="AZ28" i="8"/>
  <c r="AZ68" i="8"/>
  <c r="AZ84" i="8"/>
  <c r="AZ36" i="8"/>
  <c r="AZ44" i="8"/>
  <c r="AZ60" i="8"/>
  <c r="AZ52" i="8"/>
  <c r="AZ4" i="8"/>
  <c r="AZ76" i="8"/>
  <c r="AZ20" i="8"/>
  <c r="AZ12" i="8"/>
  <c r="AZ147" i="8"/>
  <c r="AZ115" i="8"/>
  <c r="AZ83" i="8"/>
  <c r="AZ59" i="8"/>
  <c r="AZ123" i="8"/>
  <c r="AZ131" i="8"/>
  <c r="AZ139" i="8"/>
  <c r="AZ107" i="8"/>
  <c r="AZ43" i="8"/>
  <c r="AZ51" i="8"/>
  <c r="AZ19" i="8"/>
  <c r="AZ91" i="8"/>
  <c r="AZ75" i="8"/>
  <c r="AZ27" i="8"/>
  <c r="AZ11" i="8"/>
  <c r="AZ99" i="8"/>
  <c r="AZ67" i="8"/>
  <c r="AZ138" i="8"/>
  <c r="AZ35" i="8"/>
  <c r="AZ146" i="8"/>
  <c r="AZ122" i="8"/>
  <c r="AZ98" i="8"/>
  <c r="AZ66" i="8"/>
  <c r="AZ130" i="8"/>
  <c r="AZ106" i="8"/>
  <c r="AZ74" i="8"/>
  <c r="AZ82" i="8"/>
  <c r="AZ58" i="8"/>
  <c r="AZ34" i="8"/>
  <c r="AZ42" i="8"/>
  <c r="AZ114" i="8"/>
  <c r="AZ50" i="8"/>
  <c r="AZ26" i="8"/>
  <c r="AZ90" i="8"/>
  <c r="AZ18" i="8"/>
  <c r="AZ129" i="8"/>
  <c r="AZ121" i="8"/>
  <c r="AZ153" i="8"/>
  <c r="AZ97" i="8"/>
  <c r="AZ137" i="8"/>
  <c r="AZ145" i="8"/>
  <c r="AZ10" i="8"/>
  <c r="AZ113" i="8"/>
  <c r="AZ105" i="8"/>
  <c r="AZ89" i="8"/>
  <c r="AZ41" i="8"/>
  <c r="AZ49" i="8"/>
  <c r="AZ57" i="8"/>
  <c r="AZ65" i="8"/>
  <c r="AZ17" i="8"/>
  <c r="AZ73" i="8"/>
  <c r="AZ25" i="8"/>
  <c r="AZ81" i="8"/>
  <c r="AZ33" i="8"/>
  <c r="AZ9" i="8"/>
  <c r="AZ112" i="8"/>
  <c r="AZ96" i="8"/>
  <c r="AZ80" i="8"/>
  <c r="AZ32" i="8"/>
  <c r="AZ128" i="8"/>
  <c r="AZ120" i="8"/>
  <c r="AZ88" i="8"/>
  <c r="AZ56" i="8"/>
  <c r="AZ40" i="8"/>
  <c r="AZ144" i="8"/>
  <c r="AZ152" i="8"/>
  <c r="AZ136" i="8"/>
  <c r="AZ64" i="8"/>
  <c r="AZ16" i="8"/>
  <c r="AZ104" i="8"/>
  <c r="AZ135" i="8"/>
  <c r="AZ95" i="8"/>
  <c r="AZ72" i="8"/>
  <c r="AZ48" i="8"/>
  <c r="AZ63" i="8"/>
  <c r="AZ103" i="8"/>
  <c r="AZ71" i="8"/>
  <c r="AZ24" i="8"/>
  <c r="AZ8" i="8"/>
  <c r="AZ111" i="8"/>
  <c r="AZ151" i="8"/>
  <c r="AZ119" i="8"/>
  <c r="AZ87" i="8"/>
  <c r="AZ126" i="8"/>
  <c r="AZ143" i="8"/>
  <c r="AZ134" i="8"/>
  <c r="AZ23" i="8"/>
  <c r="AZ55" i="8"/>
  <c r="AZ15" i="8"/>
  <c r="AZ150" i="8"/>
  <c r="AZ47" i="8"/>
  <c r="AZ7" i="8"/>
  <c r="AZ22" i="8"/>
  <c r="AZ31" i="8"/>
  <c r="AZ94" i="8"/>
  <c r="AZ14" i="8"/>
  <c r="AZ102" i="8"/>
  <c r="AZ70" i="8"/>
  <c r="AZ142" i="8"/>
  <c r="AZ110" i="8"/>
  <c r="AZ78" i="8"/>
  <c r="AZ62" i="8"/>
  <c r="AZ30" i="8"/>
  <c r="AZ79" i="8"/>
  <c r="AZ39" i="8"/>
  <c r="AZ86" i="8"/>
  <c r="AZ38" i="8"/>
  <c r="AZ6" i="8"/>
  <c r="AZ54" i="8"/>
  <c r="AZ46" i="8"/>
  <c r="AZ127" i="8"/>
  <c r="AZ118" i="8"/>
  <c r="AZ141" i="8"/>
  <c r="AZ133" i="8"/>
  <c r="AZ93" i="8"/>
  <c r="AZ61" i="8"/>
  <c r="AZ29" i="8"/>
  <c r="AZ13" i="8"/>
  <c r="AZ149" i="8"/>
  <c r="AZ101" i="8"/>
  <c r="AZ69" i="8"/>
  <c r="AZ21" i="8"/>
  <c r="AZ5" i="8"/>
  <c r="AZ53" i="8"/>
  <c r="AZ109" i="8"/>
  <c r="AZ77" i="8"/>
  <c r="AZ117" i="8"/>
  <c r="AZ85" i="8"/>
  <c r="AZ37" i="8"/>
  <c r="AZ125" i="8"/>
  <c r="AZ45" i="8"/>
  <c r="AZ3" i="8"/>
  <c r="R148" i="8"/>
  <c r="R140" i="8"/>
  <c r="R108" i="8"/>
  <c r="R116" i="8"/>
  <c r="R124" i="8"/>
  <c r="R92" i="8"/>
  <c r="R100" i="8"/>
  <c r="R76" i="8"/>
  <c r="R84" i="8"/>
  <c r="R36" i="8"/>
  <c r="R44" i="8"/>
  <c r="R132" i="8"/>
  <c r="R52" i="8"/>
  <c r="R60" i="8"/>
  <c r="R4" i="8"/>
  <c r="R20" i="8"/>
  <c r="R28" i="8"/>
  <c r="R68" i="8"/>
  <c r="R12" i="8"/>
  <c r="R139" i="8"/>
  <c r="R147" i="8"/>
  <c r="R123" i="8"/>
  <c r="R91" i="8"/>
  <c r="R131" i="8"/>
  <c r="R99" i="8"/>
  <c r="R115" i="8"/>
  <c r="R51" i="8"/>
  <c r="R75" i="8"/>
  <c r="R19" i="8"/>
  <c r="R27" i="8"/>
  <c r="R11" i="8"/>
  <c r="R83" i="8"/>
  <c r="R107" i="8"/>
  <c r="R35" i="8"/>
  <c r="R67" i="8"/>
  <c r="R146" i="8"/>
  <c r="R43" i="8"/>
  <c r="R59" i="8"/>
  <c r="R138" i="8"/>
  <c r="R74" i="8"/>
  <c r="R82" i="8"/>
  <c r="R58" i="8"/>
  <c r="R34" i="8"/>
  <c r="R42" i="8"/>
  <c r="R50" i="8"/>
  <c r="R130" i="8"/>
  <c r="R106" i="8"/>
  <c r="R114" i="8"/>
  <c r="R66" i="8"/>
  <c r="R26" i="8"/>
  <c r="R90" i="8"/>
  <c r="R18" i="8"/>
  <c r="R98" i="8"/>
  <c r="R122" i="8"/>
  <c r="R10" i="8"/>
  <c r="R129" i="8"/>
  <c r="R137" i="8"/>
  <c r="R97" i="8"/>
  <c r="R145" i="8"/>
  <c r="R121" i="8"/>
  <c r="R113" i="8"/>
  <c r="R105" i="8"/>
  <c r="R9" i="8"/>
  <c r="R17" i="8"/>
  <c r="R89" i="8"/>
  <c r="R65" i="8"/>
  <c r="R57" i="8"/>
  <c r="R33" i="8"/>
  <c r="R73" i="8"/>
  <c r="R41" i="8"/>
  <c r="R25" i="8"/>
  <c r="R81" i="8"/>
  <c r="R49" i="8"/>
  <c r="R153" i="8"/>
  <c r="R144" i="8"/>
  <c r="R120" i="8"/>
  <c r="R40" i="8"/>
  <c r="R48" i="8"/>
  <c r="R152" i="8"/>
  <c r="R136" i="8"/>
  <c r="R88" i="8"/>
  <c r="R64" i="8"/>
  <c r="R72" i="8"/>
  <c r="R8" i="8"/>
  <c r="R96" i="8"/>
  <c r="R104" i="8"/>
  <c r="R24" i="8"/>
  <c r="R151" i="8"/>
  <c r="R143" i="8"/>
  <c r="R112" i="8"/>
  <c r="R128" i="8"/>
  <c r="R80" i="8"/>
  <c r="R56" i="8"/>
  <c r="R127" i="8"/>
  <c r="R103" i="8"/>
  <c r="R95" i="8"/>
  <c r="R71" i="8"/>
  <c r="R63" i="8"/>
  <c r="R32" i="8"/>
  <c r="R111" i="8"/>
  <c r="R79" i="8"/>
  <c r="R55" i="8"/>
  <c r="R16" i="8"/>
  <c r="R119" i="8"/>
  <c r="R47" i="8"/>
  <c r="R87" i="8"/>
  <c r="R39" i="8"/>
  <c r="R142" i="8"/>
  <c r="R23" i="8"/>
  <c r="R150" i="8"/>
  <c r="R15" i="8"/>
  <c r="R135" i="8"/>
  <c r="R31" i="8"/>
  <c r="R7" i="8"/>
  <c r="R102" i="8"/>
  <c r="R94" i="8"/>
  <c r="R126" i="8"/>
  <c r="R110" i="8"/>
  <c r="R62" i="8"/>
  <c r="R14" i="8"/>
  <c r="R118" i="8"/>
  <c r="R70" i="8"/>
  <c r="R6" i="8"/>
  <c r="R78" i="8"/>
  <c r="R30" i="8"/>
  <c r="R86" i="8"/>
  <c r="R38" i="8"/>
  <c r="R54" i="8"/>
  <c r="R46" i="8"/>
  <c r="R22" i="8"/>
  <c r="R134" i="8"/>
  <c r="R93" i="8"/>
  <c r="R101" i="8"/>
  <c r="R69" i="8"/>
  <c r="R37" i="8"/>
  <c r="R141" i="8"/>
  <c r="R109" i="8"/>
  <c r="R77" i="8"/>
  <c r="R45" i="8"/>
  <c r="R5" i="8"/>
  <c r="R21" i="8"/>
  <c r="R117" i="8"/>
  <c r="R85" i="8"/>
  <c r="R53" i="8"/>
  <c r="R29" i="8"/>
  <c r="R125" i="8"/>
  <c r="R61" i="8"/>
  <c r="R149" i="8"/>
  <c r="R133" i="8"/>
  <c r="R13" i="8"/>
  <c r="R3" i="8"/>
  <c r="EK148" i="8"/>
  <c r="EK116" i="8"/>
  <c r="EK124" i="8"/>
  <c r="EK132" i="8"/>
  <c r="EK140" i="8"/>
  <c r="EK108" i="8"/>
  <c r="EK100" i="8"/>
  <c r="EK92" i="8"/>
  <c r="EK76" i="8"/>
  <c r="EK68" i="8"/>
  <c r="EK84" i="8"/>
  <c r="EK44" i="8"/>
  <c r="EK60" i="8"/>
  <c r="EK52" i="8"/>
  <c r="EK28" i="8"/>
  <c r="EK20" i="8"/>
  <c r="EK36" i="8"/>
  <c r="EK12" i="8"/>
  <c r="EK139" i="8"/>
  <c r="EK4" i="8"/>
  <c r="EK115" i="8"/>
  <c r="EK147" i="8"/>
  <c r="EK123" i="8"/>
  <c r="EK91" i="8"/>
  <c r="EK131" i="8"/>
  <c r="EK75" i="8"/>
  <c r="EK19" i="8"/>
  <c r="EK107" i="8"/>
  <c r="EK11" i="8"/>
  <c r="EK83" i="8"/>
  <c r="EK67" i="8"/>
  <c r="EK59" i="8"/>
  <c r="EK27" i="8"/>
  <c r="EK35" i="8"/>
  <c r="EK43" i="8"/>
  <c r="EK99" i="8"/>
  <c r="EK51" i="8"/>
  <c r="EK130" i="8"/>
  <c r="EK114" i="8"/>
  <c r="EK82" i="8"/>
  <c r="EK18" i="8"/>
  <c r="EK26" i="8"/>
  <c r="EK146" i="8"/>
  <c r="EK122" i="8"/>
  <c r="EK34" i="8"/>
  <c r="EK42" i="8"/>
  <c r="EK138" i="8"/>
  <c r="EK90" i="8"/>
  <c r="EK50" i="8"/>
  <c r="EK98" i="8"/>
  <c r="EK66" i="8"/>
  <c r="EK106" i="8"/>
  <c r="EK58" i="8"/>
  <c r="EK74" i="8"/>
  <c r="EK10" i="8"/>
  <c r="EK137" i="8"/>
  <c r="EK145" i="8"/>
  <c r="EK129" i="8"/>
  <c r="EK105" i="8"/>
  <c r="EK153" i="8"/>
  <c r="EK121" i="8"/>
  <c r="EK113" i="8"/>
  <c r="EK9" i="8"/>
  <c r="EK17" i="8"/>
  <c r="EK65" i="8"/>
  <c r="EK57" i="8"/>
  <c r="EK33" i="8"/>
  <c r="EK25" i="8"/>
  <c r="EK89" i="8"/>
  <c r="EK73" i="8"/>
  <c r="EK41" i="8"/>
  <c r="EK81" i="8"/>
  <c r="EK49" i="8"/>
  <c r="EK97" i="8"/>
  <c r="EK144" i="8"/>
  <c r="EK48" i="8"/>
  <c r="EK136" i="8"/>
  <c r="EK88" i="8"/>
  <c r="EK24" i="8"/>
  <c r="EK96" i="8"/>
  <c r="EK64" i="8"/>
  <c r="EK16" i="8"/>
  <c r="EK104" i="8"/>
  <c r="EK152" i="8"/>
  <c r="EK112" i="8"/>
  <c r="EK80" i="8"/>
  <c r="EK32" i="8"/>
  <c r="EK128" i="8"/>
  <c r="EK8" i="8"/>
  <c r="EK135" i="8"/>
  <c r="EK143" i="8"/>
  <c r="EK79" i="8"/>
  <c r="EK55" i="8"/>
  <c r="EK103" i="8"/>
  <c r="EK87" i="8"/>
  <c r="EK72" i="8"/>
  <c r="EK111" i="8"/>
  <c r="EK56" i="8"/>
  <c r="EK40" i="8"/>
  <c r="EK119" i="8"/>
  <c r="EK63" i="8"/>
  <c r="EK23" i="8"/>
  <c r="EK142" i="8"/>
  <c r="EK150" i="8"/>
  <c r="EK71" i="8"/>
  <c r="EK15" i="8"/>
  <c r="EK120" i="8"/>
  <c r="EK47" i="8"/>
  <c r="EK31" i="8"/>
  <c r="EK7" i="8"/>
  <c r="EK151" i="8"/>
  <c r="EK39" i="8"/>
  <c r="EK62" i="8"/>
  <c r="EK102" i="8"/>
  <c r="EK70" i="8"/>
  <c r="EK126" i="8"/>
  <c r="EK110" i="8"/>
  <c r="EK78" i="8"/>
  <c r="EK14" i="8"/>
  <c r="EK86" i="8"/>
  <c r="EK22" i="8"/>
  <c r="EK6" i="8"/>
  <c r="EK30" i="8"/>
  <c r="EK118" i="8"/>
  <c r="EK94" i="8"/>
  <c r="EK38" i="8"/>
  <c r="EK127" i="8"/>
  <c r="EK95" i="8"/>
  <c r="EK46" i="8"/>
  <c r="EK134" i="8"/>
  <c r="EK54" i="8"/>
  <c r="EK13" i="8"/>
  <c r="EK149" i="8"/>
  <c r="EK101" i="8"/>
  <c r="EK109" i="8"/>
  <c r="EK61" i="8"/>
  <c r="EK5" i="8"/>
  <c r="EK117" i="8"/>
  <c r="EK69" i="8"/>
  <c r="EK37" i="8"/>
  <c r="EK21" i="8"/>
  <c r="EK125" i="8"/>
  <c r="EK77" i="8"/>
  <c r="EK45" i="8"/>
  <c r="EK29" i="8"/>
  <c r="EK85" i="8"/>
  <c r="EK53" i="8"/>
  <c r="EK141" i="8"/>
  <c r="EK133" i="8"/>
  <c r="EK93" i="8"/>
  <c r="EK3" i="8"/>
  <c r="DW148" i="8"/>
  <c r="DW140" i="8"/>
  <c r="DW116" i="8"/>
  <c r="DW132" i="8"/>
  <c r="DW124" i="8"/>
  <c r="DW76" i="8"/>
  <c r="DW84" i="8"/>
  <c r="DW92" i="8"/>
  <c r="DW52" i="8"/>
  <c r="DW100" i="8"/>
  <c r="DW108" i="8"/>
  <c r="DW68" i="8"/>
  <c r="DW36" i="8"/>
  <c r="DW20" i="8"/>
  <c r="DW44" i="8"/>
  <c r="DW12" i="8"/>
  <c r="DW60" i="8"/>
  <c r="DW28" i="8"/>
  <c r="DW4" i="8"/>
  <c r="DW147" i="8"/>
  <c r="DW67" i="8"/>
  <c r="DW75" i="8"/>
  <c r="DW99" i="8"/>
  <c r="DW83" i="8"/>
  <c r="DW107" i="8"/>
  <c r="DW115" i="8"/>
  <c r="DW131" i="8"/>
  <c r="DW123" i="8"/>
  <c r="DW91" i="8"/>
  <c r="DW11" i="8"/>
  <c r="DW19" i="8"/>
  <c r="DW27" i="8"/>
  <c r="DW139" i="8"/>
  <c r="DW35" i="8"/>
  <c r="DW43" i="8"/>
  <c r="DW59" i="8"/>
  <c r="DW51" i="8"/>
  <c r="DW138" i="8"/>
  <c r="DW130" i="8"/>
  <c r="DW146" i="8"/>
  <c r="DW50" i="8"/>
  <c r="DW58" i="8"/>
  <c r="DW26" i="8"/>
  <c r="DW122" i="8"/>
  <c r="DW98" i="8"/>
  <c r="DW106" i="8"/>
  <c r="DW114" i="8"/>
  <c r="DW66" i="8"/>
  <c r="DW82" i="8"/>
  <c r="DW34" i="8"/>
  <c r="DW42" i="8"/>
  <c r="DW10" i="8"/>
  <c r="DW18" i="8"/>
  <c r="DW90" i="8"/>
  <c r="DW105" i="8"/>
  <c r="DW74" i="8"/>
  <c r="DW113" i="8"/>
  <c r="DW153" i="8"/>
  <c r="DW121" i="8"/>
  <c r="DW137" i="8"/>
  <c r="DW89" i="8"/>
  <c r="DW65" i="8"/>
  <c r="DW57" i="8"/>
  <c r="DW33" i="8"/>
  <c r="DW129" i="8"/>
  <c r="DW73" i="8"/>
  <c r="DW41" i="8"/>
  <c r="DW145" i="8"/>
  <c r="DW97" i="8"/>
  <c r="DW81" i="8"/>
  <c r="DW49" i="8"/>
  <c r="DW25" i="8"/>
  <c r="DW9" i="8"/>
  <c r="DW17" i="8"/>
  <c r="DW144" i="8"/>
  <c r="DW96" i="8"/>
  <c r="DW64" i="8"/>
  <c r="DW16" i="8"/>
  <c r="DW152" i="8"/>
  <c r="DW72" i="8"/>
  <c r="DW104" i="8"/>
  <c r="DW56" i="8"/>
  <c r="DW40" i="8"/>
  <c r="DW112" i="8"/>
  <c r="DW48" i="8"/>
  <c r="DW24" i="8"/>
  <c r="DW120" i="8"/>
  <c r="DW128" i="8"/>
  <c r="DW103" i="8"/>
  <c r="DW95" i="8"/>
  <c r="DW111" i="8"/>
  <c r="DW80" i="8"/>
  <c r="DW136" i="8"/>
  <c r="DW127" i="8"/>
  <c r="DW47" i="8"/>
  <c r="DW32" i="8"/>
  <c r="DW135" i="8"/>
  <c r="DW55" i="8"/>
  <c r="DW143" i="8"/>
  <c r="DW8" i="8"/>
  <c r="DW151" i="8"/>
  <c r="DW71" i="8"/>
  <c r="DW79" i="8"/>
  <c r="DW63" i="8"/>
  <c r="DW39" i="8"/>
  <c r="DW15" i="8"/>
  <c r="DW23" i="8"/>
  <c r="DW31" i="8"/>
  <c r="DW7" i="8"/>
  <c r="DW134" i="8"/>
  <c r="DW142" i="8"/>
  <c r="DW88" i="8"/>
  <c r="DW119" i="8"/>
  <c r="DW87" i="8"/>
  <c r="DW78" i="8"/>
  <c r="DW30" i="8"/>
  <c r="DW86" i="8"/>
  <c r="DW38" i="8"/>
  <c r="DW46" i="8"/>
  <c r="DW22" i="8"/>
  <c r="DW94" i="8"/>
  <c r="DW62" i="8"/>
  <c r="DW126" i="8"/>
  <c r="DW54" i="8"/>
  <c r="DW150" i="8"/>
  <c r="DW102" i="8"/>
  <c r="DW110" i="8"/>
  <c r="DW14" i="8"/>
  <c r="DW118" i="8"/>
  <c r="DW70" i="8"/>
  <c r="DW6" i="8"/>
  <c r="DW125" i="8"/>
  <c r="DW77" i="8"/>
  <c r="DW45" i="8"/>
  <c r="DW37" i="8"/>
  <c r="DW85" i="8"/>
  <c r="DW53" i="8"/>
  <c r="DW117" i="8"/>
  <c r="DW93" i="8"/>
  <c r="DW133" i="8"/>
  <c r="DW21" i="8"/>
  <c r="DW69" i="8"/>
  <c r="DW141" i="8"/>
  <c r="DW13" i="8"/>
  <c r="DW29" i="8"/>
  <c r="DW149" i="8"/>
  <c r="DW101" i="8"/>
  <c r="DW61" i="8"/>
  <c r="DW109" i="8"/>
  <c r="DW5" i="8"/>
  <c r="DW3" i="8"/>
  <c r="BU140" i="8"/>
  <c r="BU148" i="8"/>
  <c r="BU116" i="8"/>
  <c r="BU124" i="8"/>
  <c r="BU132" i="8"/>
  <c r="BU100" i="8"/>
  <c r="BU84" i="8"/>
  <c r="BU44" i="8"/>
  <c r="BU76" i="8"/>
  <c r="BU60" i="8"/>
  <c r="BU108" i="8"/>
  <c r="BU68" i="8"/>
  <c r="BU28" i="8"/>
  <c r="BU20" i="8"/>
  <c r="BU12" i="8"/>
  <c r="BU52" i="8"/>
  <c r="BU4" i="8"/>
  <c r="BU92" i="8"/>
  <c r="BU36" i="8"/>
  <c r="BU147" i="8"/>
  <c r="BU99" i="8"/>
  <c r="BU67" i="8"/>
  <c r="BU107" i="8"/>
  <c r="BU75" i="8"/>
  <c r="BU115" i="8"/>
  <c r="BU83" i="8"/>
  <c r="BU123" i="8"/>
  <c r="BU91" i="8"/>
  <c r="BU139" i="8"/>
  <c r="BU59" i="8"/>
  <c r="BU35" i="8"/>
  <c r="BU43" i="8"/>
  <c r="BU51" i="8"/>
  <c r="BU19" i="8"/>
  <c r="BU131" i="8"/>
  <c r="BU27" i="8"/>
  <c r="BU11" i="8"/>
  <c r="BU146" i="8"/>
  <c r="BU98" i="8"/>
  <c r="BU26" i="8"/>
  <c r="BU106" i="8"/>
  <c r="BU130" i="8"/>
  <c r="BU114" i="8"/>
  <c r="BU90" i="8"/>
  <c r="BU66" i="8"/>
  <c r="BU74" i="8"/>
  <c r="BU138" i="8"/>
  <c r="BU42" i="8"/>
  <c r="BU122" i="8"/>
  <c r="BU82" i="8"/>
  <c r="BU10" i="8"/>
  <c r="BU50" i="8"/>
  <c r="BU34" i="8"/>
  <c r="BU105" i="8"/>
  <c r="BU18" i="8"/>
  <c r="BU113" i="8"/>
  <c r="BU121" i="8"/>
  <c r="BU97" i="8"/>
  <c r="BU129" i="8"/>
  <c r="BU89" i="8"/>
  <c r="BU65" i="8"/>
  <c r="BU57" i="8"/>
  <c r="BU33" i="8"/>
  <c r="BU153" i="8"/>
  <c r="BU145" i="8"/>
  <c r="BU137" i="8"/>
  <c r="BU73" i="8"/>
  <c r="BU41" i="8"/>
  <c r="BU81" i="8"/>
  <c r="BU49" i="8"/>
  <c r="BU9" i="8"/>
  <c r="BU25" i="8"/>
  <c r="BU17" i="8"/>
  <c r="BU58" i="8"/>
  <c r="BU128" i="8"/>
  <c r="BU72" i="8"/>
  <c r="BU8" i="8"/>
  <c r="BU96" i="8"/>
  <c r="BU80" i="8"/>
  <c r="BU16" i="8"/>
  <c r="BU104" i="8"/>
  <c r="BU112" i="8"/>
  <c r="BU32" i="8"/>
  <c r="BU144" i="8"/>
  <c r="BU120" i="8"/>
  <c r="BU40" i="8"/>
  <c r="BU152" i="8"/>
  <c r="BU136" i="8"/>
  <c r="BU88" i="8"/>
  <c r="BU56" i="8"/>
  <c r="BU24" i="8"/>
  <c r="BU111" i="8"/>
  <c r="BU119" i="8"/>
  <c r="BU87" i="8"/>
  <c r="BU55" i="8"/>
  <c r="BU39" i="8"/>
  <c r="BU135" i="8"/>
  <c r="BU143" i="8"/>
  <c r="BU63" i="8"/>
  <c r="BU151" i="8"/>
  <c r="BU48" i="8"/>
  <c r="BU103" i="8"/>
  <c r="BU71" i="8"/>
  <c r="BU47" i="8"/>
  <c r="BU31" i="8"/>
  <c r="BU7" i="8"/>
  <c r="BU126" i="8"/>
  <c r="BU23" i="8"/>
  <c r="BU64" i="8"/>
  <c r="BU95" i="8"/>
  <c r="BU134" i="8"/>
  <c r="BU127" i="8"/>
  <c r="BU142" i="8"/>
  <c r="BU79" i="8"/>
  <c r="BU86" i="8"/>
  <c r="BU38" i="8"/>
  <c r="BU15" i="8"/>
  <c r="BU54" i="8"/>
  <c r="BU46" i="8"/>
  <c r="BU22" i="8"/>
  <c r="BU102" i="8"/>
  <c r="BU94" i="8"/>
  <c r="BU110" i="8"/>
  <c r="BU62" i="8"/>
  <c r="BU14" i="8"/>
  <c r="BU150" i="8"/>
  <c r="BU118" i="8"/>
  <c r="BU70" i="8"/>
  <c r="BU6" i="8"/>
  <c r="BU78" i="8"/>
  <c r="BU30" i="8"/>
  <c r="BU117" i="8"/>
  <c r="BU85" i="8"/>
  <c r="BU53" i="8"/>
  <c r="BU5" i="8"/>
  <c r="BU77" i="8"/>
  <c r="BU125" i="8"/>
  <c r="BU61" i="8"/>
  <c r="BU21" i="8"/>
  <c r="BU133" i="8"/>
  <c r="BU141" i="8"/>
  <c r="BU13" i="8"/>
  <c r="BU149" i="8"/>
  <c r="BU109" i="8"/>
  <c r="BU29" i="8"/>
  <c r="BU101" i="8"/>
  <c r="BU93" i="8"/>
  <c r="BU69" i="8"/>
  <c r="BU37" i="8"/>
  <c r="BU45" i="8"/>
  <c r="BU3" i="8"/>
  <c r="CV148" i="8"/>
  <c r="CV116" i="8"/>
  <c r="CV124" i="8"/>
  <c r="CV132" i="8"/>
  <c r="CV100" i="8"/>
  <c r="CV92" i="8"/>
  <c r="CV76" i="8"/>
  <c r="CV68" i="8"/>
  <c r="CV108" i="8"/>
  <c r="CV44" i="8"/>
  <c r="CV60" i="8"/>
  <c r="CV52" i="8"/>
  <c r="CV140" i="8"/>
  <c r="CV84" i="8"/>
  <c r="CV28" i="8"/>
  <c r="CV20" i="8"/>
  <c r="CV36" i="8"/>
  <c r="CV12" i="8"/>
  <c r="CV4" i="8"/>
  <c r="CV147" i="8"/>
  <c r="CV131" i="8"/>
  <c r="CV139" i="8"/>
  <c r="CV99" i="8"/>
  <c r="CV91" i="8"/>
  <c r="CV107" i="8"/>
  <c r="CV75" i="8"/>
  <c r="CV19" i="8"/>
  <c r="CV27" i="8"/>
  <c r="CV83" i="8"/>
  <c r="CV67" i="8"/>
  <c r="CV59" i="8"/>
  <c r="CV11" i="8"/>
  <c r="CV115" i="8"/>
  <c r="CV35" i="8"/>
  <c r="CV123" i="8"/>
  <c r="CV43" i="8"/>
  <c r="CV51" i="8"/>
  <c r="CV130" i="8"/>
  <c r="CV82" i="8"/>
  <c r="CV58" i="8"/>
  <c r="CV34" i="8"/>
  <c r="CV114" i="8"/>
  <c r="CV42" i="8"/>
  <c r="CV50" i="8"/>
  <c r="CV26" i="8"/>
  <c r="CV138" i="8"/>
  <c r="CV90" i="8"/>
  <c r="CV98" i="8"/>
  <c r="CV66" i="8"/>
  <c r="CV18" i="8"/>
  <c r="CV146" i="8"/>
  <c r="CV106" i="8"/>
  <c r="CV10" i="8"/>
  <c r="CV122" i="8"/>
  <c r="CV137" i="8"/>
  <c r="CV129" i="8"/>
  <c r="CV145" i="8"/>
  <c r="CV97" i="8"/>
  <c r="CV105" i="8"/>
  <c r="CV74" i="8"/>
  <c r="CV57" i="8"/>
  <c r="CV121" i="8"/>
  <c r="CV113" i="8"/>
  <c r="CV9" i="8"/>
  <c r="CV153" i="8"/>
  <c r="CV65" i="8"/>
  <c r="CV17" i="8"/>
  <c r="CV73" i="8"/>
  <c r="CV81" i="8"/>
  <c r="CV33" i="8"/>
  <c r="CV89" i="8"/>
  <c r="CV41" i="8"/>
  <c r="CV25" i="8"/>
  <c r="CV144" i="8"/>
  <c r="CV48" i="8"/>
  <c r="CV152" i="8"/>
  <c r="CV96" i="8"/>
  <c r="CV136" i="8"/>
  <c r="CV88" i="8"/>
  <c r="CV24" i="8"/>
  <c r="CV8" i="8"/>
  <c r="CV49" i="8"/>
  <c r="CV64" i="8"/>
  <c r="CV16" i="8"/>
  <c r="CV104" i="8"/>
  <c r="CV112" i="8"/>
  <c r="CV80" i="8"/>
  <c r="CV32" i="8"/>
  <c r="CV143" i="8"/>
  <c r="CV63" i="8"/>
  <c r="CV127" i="8"/>
  <c r="CV111" i="8"/>
  <c r="CV79" i="8"/>
  <c r="CV55" i="8"/>
  <c r="CV120" i="8"/>
  <c r="CV72" i="8"/>
  <c r="CV151" i="8"/>
  <c r="CV119" i="8"/>
  <c r="CV87" i="8"/>
  <c r="CV128" i="8"/>
  <c r="CV56" i="8"/>
  <c r="CV40" i="8"/>
  <c r="CV135" i="8"/>
  <c r="CV95" i="8"/>
  <c r="CV23" i="8"/>
  <c r="CV142" i="8"/>
  <c r="CV47" i="8"/>
  <c r="CV15" i="8"/>
  <c r="CV31" i="8"/>
  <c r="CV7" i="8"/>
  <c r="CV39" i="8"/>
  <c r="CV71" i="8"/>
  <c r="CV14" i="8"/>
  <c r="CV118" i="8"/>
  <c r="CV102" i="8"/>
  <c r="CV70" i="8"/>
  <c r="CV150" i="8"/>
  <c r="CV110" i="8"/>
  <c r="CV78" i="8"/>
  <c r="CV62" i="8"/>
  <c r="CV30" i="8"/>
  <c r="CV103" i="8"/>
  <c r="CV134" i="8"/>
  <c r="CV86" i="8"/>
  <c r="CV38" i="8"/>
  <c r="CV6" i="8"/>
  <c r="CV54" i="8"/>
  <c r="CV46" i="8"/>
  <c r="CV126" i="8"/>
  <c r="CV94" i="8"/>
  <c r="CV22" i="8"/>
  <c r="CV61" i="8"/>
  <c r="CV13" i="8"/>
  <c r="CV149" i="8"/>
  <c r="CV101" i="8"/>
  <c r="CV69" i="8"/>
  <c r="CV21" i="8"/>
  <c r="CV109" i="8"/>
  <c r="CV77" i="8"/>
  <c r="CV5" i="8"/>
  <c r="CV117" i="8"/>
  <c r="CV85" i="8"/>
  <c r="CV37" i="8"/>
  <c r="CV125" i="8"/>
  <c r="CV45" i="8"/>
  <c r="CV53" i="8"/>
  <c r="CV141" i="8"/>
  <c r="CV133" i="8"/>
  <c r="CV93" i="8"/>
  <c r="CV29" i="8"/>
  <c r="CV3" i="8"/>
  <c r="W143" i="12"/>
  <c r="W142" i="12"/>
  <c r="W39" i="12"/>
  <c r="W118" i="12"/>
  <c r="W126" i="12"/>
  <c r="W134" i="12"/>
  <c r="W110" i="12"/>
  <c r="W102" i="12"/>
  <c r="W94" i="12"/>
  <c r="W150" i="12"/>
  <c r="W86" i="12"/>
  <c r="W70" i="12"/>
  <c r="W62" i="12"/>
  <c r="W78" i="12"/>
  <c r="W38" i="12"/>
  <c r="W46" i="12"/>
  <c r="W30" i="12"/>
  <c r="W54" i="12"/>
  <c r="W22" i="12"/>
  <c r="W14" i="12"/>
  <c r="W6" i="12"/>
  <c r="W141" i="12"/>
  <c r="W125" i="12"/>
  <c r="W85" i="12"/>
  <c r="W133" i="12"/>
  <c r="W149" i="12"/>
  <c r="W101" i="12"/>
  <c r="W61" i="12"/>
  <c r="W109" i="12"/>
  <c r="W93" i="12"/>
  <c r="W69" i="12"/>
  <c r="W117" i="12"/>
  <c r="W77" i="12"/>
  <c r="W53" i="12"/>
  <c r="W13" i="12"/>
  <c r="W29" i="12"/>
  <c r="W5" i="12"/>
  <c r="W37" i="12"/>
  <c r="W21" i="12"/>
  <c r="W45" i="12"/>
  <c r="W124" i="12"/>
  <c r="W132" i="12"/>
  <c r="W148" i="12"/>
  <c r="W108" i="12"/>
  <c r="W92" i="12"/>
  <c r="W44" i="12"/>
  <c r="W36" i="12"/>
  <c r="W4" i="12"/>
  <c r="W76" i="12"/>
  <c r="W60" i="12"/>
  <c r="W52" i="12"/>
  <c r="W28" i="12"/>
  <c r="W12" i="12"/>
  <c r="W140" i="12"/>
  <c r="W84" i="12"/>
  <c r="W68" i="12"/>
  <c r="W20" i="12"/>
  <c r="W100" i="12"/>
  <c r="W139" i="12"/>
  <c r="W115" i="12"/>
  <c r="W99" i="12"/>
  <c r="W123" i="12"/>
  <c r="W107" i="12"/>
  <c r="W75" i="12"/>
  <c r="W83" i="12"/>
  <c r="W116" i="12"/>
  <c r="W67" i="12"/>
  <c r="W51" i="12"/>
  <c r="W35" i="12"/>
  <c r="W27" i="12"/>
  <c r="W131" i="12"/>
  <c r="W91" i="12"/>
  <c r="W59" i="12"/>
  <c r="W19" i="12"/>
  <c r="W147" i="12"/>
  <c r="W43" i="12"/>
  <c r="W146" i="12"/>
  <c r="W11" i="12"/>
  <c r="W122" i="12"/>
  <c r="W74" i="12"/>
  <c r="W130" i="12"/>
  <c r="W106" i="12"/>
  <c r="W90" i="12"/>
  <c r="W66" i="12"/>
  <c r="W98" i="12"/>
  <c r="W82" i="12"/>
  <c r="W153" i="12"/>
  <c r="W137" i="12"/>
  <c r="W114" i="12"/>
  <c r="W50" i="12"/>
  <c r="W10" i="12"/>
  <c r="W145" i="12"/>
  <c r="W26" i="12"/>
  <c r="W42" i="12"/>
  <c r="W34" i="12"/>
  <c r="W58" i="12"/>
  <c r="W121" i="12"/>
  <c r="W138" i="12"/>
  <c r="W65" i="12"/>
  <c r="W49" i="12"/>
  <c r="W17" i="12"/>
  <c r="W129" i="12"/>
  <c r="W73" i="12"/>
  <c r="W81" i="12"/>
  <c r="W89" i="12"/>
  <c r="W105" i="12"/>
  <c r="W25" i="12"/>
  <c r="W113" i="12"/>
  <c r="W97" i="12"/>
  <c r="W33" i="12"/>
  <c r="W152" i="12"/>
  <c r="W144" i="12"/>
  <c r="W88" i="12"/>
  <c r="W128" i="12"/>
  <c r="W120" i="12"/>
  <c r="W72" i="12"/>
  <c r="W9" i="12"/>
  <c r="W136" i="12"/>
  <c r="W104" i="12"/>
  <c r="W18" i="12"/>
  <c r="W112" i="12"/>
  <c r="W96" i="12"/>
  <c r="W40" i="12"/>
  <c r="W41" i="12"/>
  <c r="W32" i="12"/>
  <c r="W24" i="12"/>
  <c r="W16" i="12"/>
  <c r="W8" i="12"/>
  <c r="W56" i="12"/>
  <c r="W103" i="12"/>
  <c r="W71" i="12"/>
  <c r="W57" i="12"/>
  <c r="W64" i="12"/>
  <c r="W80" i="12"/>
  <c r="W151" i="12"/>
  <c r="W135" i="12"/>
  <c r="W31" i="12"/>
  <c r="W119" i="12"/>
  <c r="W111" i="12"/>
  <c r="W87" i="12"/>
  <c r="W79" i="12"/>
  <c r="W48" i="12"/>
  <c r="W127" i="12"/>
  <c r="W95" i="12"/>
  <c r="W23" i="12"/>
  <c r="W55" i="12"/>
  <c r="W63" i="12"/>
  <c r="W47" i="12"/>
  <c r="W15" i="12"/>
  <c r="W7" i="12"/>
  <c r="W3" i="12"/>
  <c r="DD140" i="8"/>
  <c r="DD148" i="8"/>
  <c r="DD108" i="8"/>
  <c r="DD116" i="8"/>
  <c r="DD124" i="8"/>
  <c r="DD132" i="8"/>
  <c r="DD100" i="8"/>
  <c r="DD68" i="8"/>
  <c r="DD76" i="8"/>
  <c r="DD36" i="8"/>
  <c r="DD44" i="8"/>
  <c r="DD60" i="8"/>
  <c r="DD52" i="8"/>
  <c r="DD92" i="8"/>
  <c r="DD4" i="8"/>
  <c r="DD84" i="8"/>
  <c r="DD20" i="8"/>
  <c r="DD28" i="8"/>
  <c r="DD139" i="8"/>
  <c r="DD123" i="8"/>
  <c r="DD131" i="8"/>
  <c r="DD12" i="8"/>
  <c r="DD147" i="8"/>
  <c r="DD99" i="8"/>
  <c r="DD91" i="8"/>
  <c r="DD51" i="8"/>
  <c r="DD107" i="8"/>
  <c r="DD19" i="8"/>
  <c r="DD27" i="8"/>
  <c r="DD83" i="8"/>
  <c r="DD67" i="8"/>
  <c r="DD59" i="8"/>
  <c r="DD11" i="8"/>
  <c r="DD115" i="8"/>
  <c r="DD75" i="8"/>
  <c r="DD35" i="8"/>
  <c r="DD43" i="8"/>
  <c r="DD146" i="8"/>
  <c r="DD130" i="8"/>
  <c r="DD106" i="8"/>
  <c r="DD74" i="8"/>
  <c r="DD82" i="8"/>
  <c r="DD58" i="8"/>
  <c r="DD34" i="8"/>
  <c r="DD114" i="8"/>
  <c r="DD42" i="8"/>
  <c r="DD50" i="8"/>
  <c r="DD26" i="8"/>
  <c r="DD138" i="8"/>
  <c r="DD122" i="8"/>
  <c r="DD90" i="8"/>
  <c r="DD98" i="8"/>
  <c r="DD18" i="8"/>
  <c r="DD66" i="8"/>
  <c r="DD10" i="8"/>
  <c r="DD153" i="8"/>
  <c r="DD137" i="8"/>
  <c r="DD145" i="8"/>
  <c r="DD97" i="8"/>
  <c r="DD49" i="8"/>
  <c r="DD57" i="8"/>
  <c r="DD121" i="8"/>
  <c r="DD113" i="8"/>
  <c r="DD105" i="8"/>
  <c r="DD9" i="8"/>
  <c r="DD65" i="8"/>
  <c r="DD73" i="8"/>
  <c r="DD25" i="8"/>
  <c r="DD81" i="8"/>
  <c r="DD33" i="8"/>
  <c r="DD41" i="8"/>
  <c r="DD89" i="8"/>
  <c r="DD128" i="8"/>
  <c r="DD120" i="8"/>
  <c r="DD56" i="8"/>
  <c r="DD40" i="8"/>
  <c r="DD144" i="8"/>
  <c r="DD48" i="8"/>
  <c r="DD17" i="8"/>
  <c r="DD152" i="8"/>
  <c r="DD136" i="8"/>
  <c r="DD129" i="8"/>
  <c r="DD88" i="8"/>
  <c r="DD24" i="8"/>
  <c r="DD8" i="8"/>
  <c r="DD104" i="8"/>
  <c r="DD96" i="8"/>
  <c r="DD72" i="8"/>
  <c r="DD135" i="8"/>
  <c r="DD95" i="8"/>
  <c r="DD143" i="8"/>
  <c r="DD127" i="8"/>
  <c r="DD103" i="8"/>
  <c r="DD71" i="8"/>
  <c r="DD80" i="8"/>
  <c r="DD111" i="8"/>
  <c r="DD79" i="8"/>
  <c r="DD55" i="8"/>
  <c r="DD64" i="8"/>
  <c r="DD151" i="8"/>
  <c r="DD119" i="8"/>
  <c r="DD32" i="8"/>
  <c r="DD134" i="8"/>
  <c r="DD23" i="8"/>
  <c r="DD142" i="8"/>
  <c r="DD87" i="8"/>
  <c r="DD16" i="8"/>
  <c r="DD47" i="8"/>
  <c r="DD15" i="8"/>
  <c r="DD112" i="8"/>
  <c r="DD31" i="8"/>
  <c r="DD7" i="8"/>
  <c r="DD94" i="8"/>
  <c r="DD14" i="8"/>
  <c r="DD118" i="8"/>
  <c r="DD102" i="8"/>
  <c r="DD70" i="8"/>
  <c r="DD110" i="8"/>
  <c r="DD78" i="8"/>
  <c r="DD62" i="8"/>
  <c r="DD30" i="8"/>
  <c r="DD63" i="8"/>
  <c r="DD86" i="8"/>
  <c r="DD38" i="8"/>
  <c r="DD6" i="8"/>
  <c r="DD54" i="8"/>
  <c r="DD46" i="8"/>
  <c r="DD39" i="8"/>
  <c r="DD150" i="8"/>
  <c r="DD126" i="8"/>
  <c r="DD22" i="8"/>
  <c r="DD141" i="8"/>
  <c r="DD13" i="8"/>
  <c r="DD149" i="8"/>
  <c r="DD101" i="8"/>
  <c r="DD69" i="8"/>
  <c r="DD21" i="8"/>
  <c r="DD133" i="8"/>
  <c r="DD109" i="8"/>
  <c r="DD77" i="8"/>
  <c r="DD5" i="8"/>
  <c r="DD29" i="8"/>
  <c r="DD117" i="8"/>
  <c r="DD85" i="8"/>
  <c r="DD37" i="8"/>
  <c r="DD125" i="8"/>
  <c r="DD61" i="8"/>
  <c r="DD45" i="8"/>
  <c r="DD93" i="8"/>
  <c r="DD53" i="8"/>
  <c r="DD3" i="8"/>
  <c r="CQ148" i="8"/>
  <c r="CQ100" i="8"/>
  <c r="CQ108" i="8"/>
  <c r="CQ116" i="8"/>
  <c r="CQ140" i="8"/>
  <c r="CQ124" i="8"/>
  <c r="CQ92" i="8"/>
  <c r="CQ132" i="8"/>
  <c r="CQ76" i="8"/>
  <c r="CQ68" i="8"/>
  <c r="CQ84" i="8"/>
  <c r="CQ44" i="8"/>
  <c r="CQ52" i="8"/>
  <c r="CQ60" i="8"/>
  <c r="CQ36" i="8"/>
  <c r="CQ20" i="8"/>
  <c r="CQ28" i="8"/>
  <c r="CQ12" i="8"/>
  <c r="CQ4" i="8"/>
  <c r="CQ115" i="8"/>
  <c r="CQ131" i="8"/>
  <c r="CQ123" i="8"/>
  <c r="CQ91" i="8"/>
  <c r="CQ139" i="8"/>
  <c r="CQ147" i="8"/>
  <c r="CQ43" i="8"/>
  <c r="CQ59" i="8"/>
  <c r="CQ51" i="8"/>
  <c r="CQ107" i="8"/>
  <c r="CQ75" i="8"/>
  <c r="CQ67" i="8"/>
  <c r="CQ11" i="8"/>
  <c r="CQ19" i="8"/>
  <c r="CQ27" i="8"/>
  <c r="CQ99" i="8"/>
  <c r="CQ83" i="8"/>
  <c r="CQ138" i="8"/>
  <c r="CQ114" i="8"/>
  <c r="CQ66" i="8"/>
  <c r="CQ26" i="8"/>
  <c r="CQ18" i="8"/>
  <c r="CQ74" i="8"/>
  <c r="CQ58" i="8"/>
  <c r="CQ130" i="8"/>
  <c r="CQ82" i="8"/>
  <c r="CQ34" i="8"/>
  <c r="CQ90" i="8"/>
  <c r="CQ42" i="8"/>
  <c r="CQ50" i="8"/>
  <c r="CQ35" i="8"/>
  <c r="CQ146" i="8"/>
  <c r="CQ122" i="8"/>
  <c r="CQ98" i="8"/>
  <c r="CQ106" i="8"/>
  <c r="CQ10" i="8"/>
  <c r="CQ137" i="8"/>
  <c r="CQ145" i="8"/>
  <c r="CQ153" i="8"/>
  <c r="CQ129" i="8"/>
  <c r="CQ97" i="8"/>
  <c r="CQ105" i="8"/>
  <c r="CQ25" i="8"/>
  <c r="CQ9" i="8"/>
  <c r="CQ17" i="8"/>
  <c r="CQ89" i="8"/>
  <c r="CQ65" i="8"/>
  <c r="CQ57" i="8"/>
  <c r="CQ33" i="8"/>
  <c r="CQ121" i="8"/>
  <c r="CQ113" i="8"/>
  <c r="CQ73" i="8"/>
  <c r="CQ41" i="8"/>
  <c r="CQ81" i="8"/>
  <c r="CQ49" i="8"/>
  <c r="CQ112" i="8"/>
  <c r="CQ48" i="8"/>
  <c r="CQ120" i="8"/>
  <c r="CQ128" i="8"/>
  <c r="CQ136" i="8"/>
  <c r="CQ88" i="8"/>
  <c r="CQ24" i="8"/>
  <c r="CQ8" i="8"/>
  <c r="CQ144" i="8"/>
  <c r="CQ96" i="8"/>
  <c r="CQ64" i="8"/>
  <c r="CQ16" i="8"/>
  <c r="CQ152" i="8"/>
  <c r="CQ80" i="8"/>
  <c r="CQ32" i="8"/>
  <c r="CQ135" i="8"/>
  <c r="CQ72" i="8"/>
  <c r="CQ143" i="8"/>
  <c r="CQ56" i="8"/>
  <c r="CQ40" i="8"/>
  <c r="CQ79" i="8"/>
  <c r="CQ63" i="8"/>
  <c r="CQ103" i="8"/>
  <c r="CQ95" i="8"/>
  <c r="CQ87" i="8"/>
  <c r="CQ111" i="8"/>
  <c r="CQ104" i="8"/>
  <c r="CQ119" i="8"/>
  <c r="CQ142" i="8"/>
  <c r="CQ55" i="8"/>
  <c r="CQ150" i="8"/>
  <c r="CQ71" i="8"/>
  <c r="CQ151" i="8"/>
  <c r="CQ47" i="8"/>
  <c r="CQ15" i="8"/>
  <c r="CQ39" i="8"/>
  <c r="CQ23" i="8"/>
  <c r="CQ127" i="8"/>
  <c r="CQ102" i="8"/>
  <c r="CQ62" i="8"/>
  <c r="CQ7" i="8"/>
  <c r="CQ126" i="8"/>
  <c r="CQ110" i="8"/>
  <c r="CQ94" i="8"/>
  <c r="CQ14" i="8"/>
  <c r="CQ118" i="8"/>
  <c r="CQ70" i="8"/>
  <c r="CQ6" i="8"/>
  <c r="CQ31" i="8"/>
  <c r="CQ78" i="8"/>
  <c r="CQ54" i="8"/>
  <c r="CQ30" i="8"/>
  <c r="CQ86" i="8"/>
  <c r="CQ38" i="8"/>
  <c r="CQ22" i="8"/>
  <c r="CQ46" i="8"/>
  <c r="CQ134" i="8"/>
  <c r="CQ29" i="8"/>
  <c r="CQ13" i="8"/>
  <c r="CQ101" i="8"/>
  <c r="CQ61" i="8"/>
  <c r="CQ109" i="8"/>
  <c r="CQ5" i="8"/>
  <c r="CQ141" i="8"/>
  <c r="CQ117" i="8"/>
  <c r="CQ93" i="8"/>
  <c r="CQ69" i="8"/>
  <c r="CQ37" i="8"/>
  <c r="CQ125" i="8"/>
  <c r="CQ77" i="8"/>
  <c r="CQ45" i="8"/>
  <c r="CQ85" i="8"/>
  <c r="CQ53" i="8"/>
  <c r="CQ149" i="8"/>
  <c r="CQ133" i="8"/>
  <c r="CQ21" i="8"/>
  <c r="CQ3" i="8"/>
  <c r="DJ116" i="8"/>
  <c r="DJ124" i="8"/>
  <c r="DJ132" i="8"/>
  <c r="DJ148" i="8"/>
  <c r="DJ140" i="8"/>
  <c r="DJ100" i="8"/>
  <c r="DJ84" i="8"/>
  <c r="DJ92" i="8"/>
  <c r="DJ44" i="8"/>
  <c r="DJ108" i="8"/>
  <c r="DJ68" i="8"/>
  <c r="DJ76" i="8"/>
  <c r="DJ20" i="8"/>
  <c r="DJ28" i="8"/>
  <c r="DJ60" i="8"/>
  <c r="DJ12" i="8"/>
  <c r="DJ4" i="8"/>
  <c r="DJ52" i="8"/>
  <c r="DJ36" i="8"/>
  <c r="DJ139" i="8"/>
  <c r="DJ99" i="8"/>
  <c r="DJ67" i="8"/>
  <c r="DJ147" i="8"/>
  <c r="DJ107" i="8"/>
  <c r="DJ75" i="8"/>
  <c r="DJ131" i="8"/>
  <c r="DJ115" i="8"/>
  <c r="DJ83" i="8"/>
  <c r="DJ123" i="8"/>
  <c r="DJ91" i="8"/>
  <c r="DJ35" i="8"/>
  <c r="DJ43" i="8"/>
  <c r="DJ51" i="8"/>
  <c r="DJ19" i="8"/>
  <c r="DJ27" i="8"/>
  <c r="DJ130" i="8"/>
  <c r="DJ146" i="8"/>
  <c r="DJ59" i="8"/>
  <c r="DJ11" i="8"/>
  <c r="DJ98" i="8"/>
  <c r="DJ26" i="8"/>
  <c r="DJ122" i="8"/>
  <c r="DJ106" i="8"/>
  <c r="DJ114" i="8"/>
  <c r="DJ90" i="8"/>
  <c r="DJ66" i="8"/>
  <c r="DJ74" i="8"/>
  <c r="DJ42" i="8"/>
  <c r="DJ50" i="8"/>
  <c r="DJ10" i="8"/>
  <c r="DJ138" i="8"/>
  <c r="DJ34" i="8"/>
  <c r="DJ58" i="8"/>
  <c r="DJ18" i="8"/>
  <c r="DJ105" i="8"/>
  <c r="DJ113" i="8"/>
  <c r="DJ82" i="8"/>
  <c r="DJ121" i="8"/>
  <c r="DJ97" i="8"/>
  <c r="DJ145" i="8"/>
  <c r="DJ129" i="8"/>
  <c r="DJ65" i="8"/>
  <c r="DJ57" i="8"/>
  <c r="DJ33" i="8"/>
  <c r="DJ73" i="8"/>
  <c r="DJ41" i="8"/>
  <c r="DJ25" i="8"/>
  <c r="DJ137" i="8"/>
  <c r="DJ81" i="8"/>
  <c r="DJ49" i="8"/>
  <c r="DJ153" i="8"/>
  <c r="DJ9" i="8"/>
  <c r="DJ17" i="8"/>
  <c r="DJ89" i="8"/>
  <c r="DJ72" i="8"/>
  <c r="DJ8" i="8"/>
  <c r="DJ152" i="8"/>
  <c r="DJ96" i="8"/>
  <c r="DJ80" i="8"/>
  <c r="DJ16" i="8"/>
  <c r="DJ128" i="8"/>
  <c r="DJ104" i="8"/>
  <c r="DJ112" i="8"/>
  <c r="DJ32" i="8"/>
  <c r="DJ144" i="8"/>
  <c r="DJ120" i="8"/>
  <c r="DJ40" i="8"/>
  <c r="DJ136" i="8"/>
  <c r="DJ88" i="8"/>
  <c r="DJ56" i="8"/>
  <c r="DJ64" i="8"/>
  <c r="DJ111" i="8"/>
  <c r="DJ24" i="8"/>
  <c r="DJ119" i="8"/>
  <c r="DJ87" i="8"/>
  <c r="DJ39" i="8"/>
  <c r="DJ135" i="8"/>
  <c r="DJ151" i="8"/>
  <c r="DJ143" i="8"/>
  <c r="DJ95" i="8"/>
  <c r="DJ47" i="8"/>
  <c r="DJ79" i="8"/>
  <c r="DJ31" i="8"/>
  <c r="DJ7" i="8"/>
  <c r="DJ126" i="8"/>
  <c r="DJ127" i="8"/>
  <c r="DJ134" i="8"/>
  <c r="DJ71" i="8"/>
  <c r="DJ142" i="8"/>
  <c r="DJ48" i="8"/>
  <c r="DJ55" i="8"/>
  <c r="DJ23" i="8"/>
  <c r="DJ103" i="8"/>
  <c r="DJ63" i="8"/>
  <c r="DJ86" i="8"/>
  <c r="DJ38" i="8"/>
  <c r="DJ150" i="8"/>
  <c r="DJ54" i="8"/>
  <c r="DJ46" i="8"/>
  <c r="DJ62" i="8"/>
  <c r="DJ22" i="8"/>
  <c r="DJ102" i="8"/>
  <c r="DJ94" i="8"/>
  <c r="DJ110" i="8"/>
  <c r="DJ14" i="8"/>
  <c r="DJ118" i="8"/>
  <c r="DJ70" i="8"/>
  <c r="DJ6" i="8"/>
  <c r="DJ30" i="8"/>
  <c r="DJ15" i="8"/>
  <c r="DJ78" i="8"/>
  <c r="DJ149" i="8"/>
  <c r="DJ117" i="8"/>
  <c r="DJ85" i="8"/>
  <c r="DJ53" i="8"/>
  <c r="DJ109" i="8"/>
  <c r="DJ45" i="8"/>
  <c r="DJ125" i="8"/>
  <c r="DJ61" i="8"/>
  <c r="DJ21" i="8"/>
  <c r="DJ5" i="8"/>
  <c r="DJ133" i="8"/>
  <c r="DJ141" i="8"/>
  <c r="DJ13" i="8"/>
  <c r="DJ93" i="8"/>
  <c r="DJ29" i="8"/>
  <c r="DJ101" i="8"/>
  <c r="DJ69" i="8"/>
  <c r="DJ37" i="8"/>
  <c r="DJ77" i="8"/>
  <c r="DJ3" i="8"/>
  <c r="BR132" i="8"/>
  <c r="BR148" i="8"/>
  <c r="BR140" i="8"/>
  <c r="BR100" i="8"/>
  <c r="BR108" i="8"/>
  <c r="BR92" i="8"/>
  <c r="BR116" i="8"/>
  <c r="BR124" i="8"/>
  <c r="BR84" i="8"/>
  <c r="BR28" i="8"/>
  <c r="BR68" i="8"/>
  <c r="BR76" i="8"/>
  <c r="BR36" i="8"/>
  <c r="BR44" i="8"/>
  <c r="BR60" i="8"/>
  <c r="BR52" i="8"/>
  <c r="BR20" i="8"/>
  <c r="BR4" i="8"/>
  <c r="BR12" i="8"/>
  <c r="BR99" i="8"/>
  <c r="BR83" i="8"/>
  <c r="BR59" i="8"/>
  <c r="BR147" i="8"/>
  <c r="BR131" i="8"/>
  <c r="BR107" i="8"/>
  <c r="BR139" i="8"/>
  <c r="BR115" i="8"/>
  <c r="BR123" i="8"/>
  <c r="BR43" i="8"/>
  <c r="BR27" i="8"/>
  <c r="BR51" i="8"/>
  <c r="BR19" i="8"/>
  <c r="BR67" i="8"/>
  <c r="BR11" i="8"/>
  <c r="BR91" i="8"/>
  <c r="BR75" i="8"/>
  <c r="BR138" i="8"/>
  <c r="BR146" i="8"/>
  <c r="BR35" i="8"/>
  <c r="BR98" i="8"/>
  <c r="BR66" i="8"/>
  <c r="BR106" i="8"/>
  <c r="BR74" i="8"/>
  <c r="BR114" i="8"/>
  <c r="BR82" i="8"/>
  <c r="BR18" i="8"/>
  <c r="BR130" i="8"/>
  <c r="BR122" i="8"/>
  <c r="BR26" i="8"/>
  <c r="BR34" i="8"/>
  <c r="BR90" i="8"/>
  <c r="BR50" i="8"/>
  <c r="BR10" i="8"/>
  <c r="BR42" i="8"/>
  <c r="BR121" i="8"/>
  <c r="BR153" i="8"/>
  <c r="BR137" i="8"/>
  <c r="BR58" i="8"/>
  <c r="BR145" i="8"/>
  <c r="BR73" i="8"/>
  <c r="BR41" i="8"/>
  <c r="BR81" i="8"/>
  <c r="BR49" i="8"/>
  <c r="BR89" i="8"/>
  <c r="BR25" i="8"/>
  <c r="BR97" i="8"/>
  <c r="BR17" i="8"/>
  <c r="BR65" i="8"/>
  <c r="BR33" i="8"/>
  <c r="BR105" i="8"/>
  <c r="BR129" i="8"/>
  <c r="BR113" i="8"/>
  <c r="BR9" i="8"/>
  <c r="BR57" i="8"/>
  <c r="BR112" i="8"/>
  <c r="BR80" i="8"/>
  <c r="BR32" i="8"/>
  <c r="BR152" i="8"/>
  <c r="BR128" i="8"/>
  <c r="BR120" i="8"/>
  <c r="BR56" i="8"/>
  <c r="BR40" i="8"/>
  <c r="BR144" i="8"/>
  <c r="BR136" i="8"/>
  <c r="BR8" i="8"/>
  <c r="BR96" i="8"/>
  <c r="BR64" i="8"/>
  <c r="BR16" i="8"/>
  <c r="BR88" i="8"/>
  <c r="BR119" i="8"/>
  <c r="BR72" i="8"/>
  <c r="BR48" i="8"/>
  <c r="BR127" i="8"/>
  <c r="BR143" i="8"/>
  <c r="BR24" i="8"/>
  <c r="BR151" i="8"/>
  <c r="BR71" i="8"/>
  <c r="BR104" i="8"/>
  <c r="BR103" i="8"/>
  <c r="BR87" i="8"/>
  <c r="BR7" i="8"/>
  <c r="BR126" i="8"/>
  <c r="BR95" i="8"/>
  <c r="BR134" i="8"/>
  <c r="BR135" i="8"/>
  <c r="BR79" i="8"/>
  <c r="BR150" i="8"/>
  <c r="BR111" i="8"/>
  <c r="BR63" i="8"/>
  <c r="BR47" i="8"/>
  <c r="BR15" i="8"/>
  <c r="BR142" i="8"/>
  <c r="BR46" i="8"/>
  <c r="BR54" i="8"/>
  <c r="BR23" i="8"/>
  <c r="BR102" i="8"/>
  <c r="BR70" i="8"/>
  <c r="BR31" i="8"/>
  <c r="BR110" i="8"/>
  <c r="BR78" i="8"/>
  <c r="BR14" i="8"/>
  <c r="BR55" i="8"/>
  <c r="BR118" i="8"/>
  <c r="BR86" i="8"/>
  <c r="BR62" i="8"/>
  <c r="BR22" i="8"/>
  <c r="BR6" i="8"/>
  <c r="BR30" i="8"/>
  <c r="BR39" i="8"/>
  <c r="BR94" i="8"/>
  <c r="BR38" i="8"/>
  <c r="BR141" i="8"/>
  <c r="BR133" i="8"/>
  <c r="BR21" i="8"/>
  <c r="BR13" i="8"/>
  <c r="BR85" i="8"/>
  <c r="BR101" i="8"/>
  <c r="BR61" i="8"/>
  <c r="BR53" i="8"/>
  <c r="BR109" i="8"/>
  <c r="BR93" i="8"/>
  <c r="BR29" i="8"/>
  <c r="BR5" i="8"/>
  <c r="BR149" i="8"/>
  <c r="BR117" i="8"/>
  <c r="BR69" i="8"/>
  <c r="BR37" i="8"/>
  <c r="BR125" i="8"/>
  <c r="BR77" i="8"/>
  <c r="BR45" i="8"/>
  <c r="BR3" i="8"/>
  <c r="AO148" i="8"/>
  <c r="AO108" i="8"/>
  <c r="AO116" i="8"/>
  <c r="AO140" i="8"/>
  <c r="AO124" i="8"/>
  <c r="AO132" i="8"/>
  <c r="AO100" i="8"/>
  <c r="AO76" i="8"/>
  <c r="AO84" i="8"/>
  <c r="AO36" i="8"/>
  <c r="AO44" i="8"/>
  <c r="AO92" i="8"/>
  <c r="AO52" i="8"/>
  <c r="AO60" i="8"/>
  <c r="AO4" i="8"/>
  <c r="AO68" i="8"/>
  <c r="AO28" i="8"/>
  <c r="AO20" i="8"/>
  <c r="AO12" i="8"/>
  <c r="AO139" i="8"/>
  <c r="AO123" i="8"/>
  <c r="AO91" i="8"/>
  <c r="AO131" i="8"/>
  <c r="AO147" i="8"/>
  <c r="AO99" i="8"/>
  <c r="AO83" i="8"/>
  <c r="AO51" i="8"/>
  <c r="AO107" i="8"/>
  <c r="AO75" i="8"/>
  <c r="AO67" i="8"/>
  <c r="AO59" i="8"/>
  <c r="AO11" i="8"/>
  <c r="AO115" i="8"/>
  <c r="AO35" i="8"/>
  <c r="AO27" i="8"/>
  <c r="AO19" i="8"/>
  <c r="AO43" i="8"/>
  <c r="AO146" i="8"/>
  <c r="AO138" i="8"/>
  <c r="AO130" i="8"/>
  <c r="AO74" i="8"/>
  <c r="AO122" i="8"/>
  <c r="AO82" i="8"/>
  <c r="AO58" i="8"/>
  <c r="AO34" i="8"/>
  <c r="AO42" i="8"/>
  <c r="AO50" i="8"/>
  <c r="AO106" i="8"/>
  <c r="AO18" i="8"/>
  <c r="AO114" i="8"/>
  <c r="AO66" i="8"/>
  <c r="AO26" i="8"/>
  <c r="AO10" i="8"/>
  <c r="AO129" i="8"/>
  <c r="AO137" i="8"/>
  <c r="AO97" i="8"/>
  <c r="AO145" i="8"/>
  <c r="AO98" i="8"/>
  <c r="AO153" i="8"/>
  <c r="AO90" i="8"/>
  <c r="AO9" i="8"/>
  <c r="AO121" i="8"/>
  <c r="AO113" i="8"/>
  <c r="AO105" i="8"/>
  <c r="AO17" i="8"/>
  <c r="AO89" i="8"/>
  <c r="AO65" i="8"/>
  <c r="AO57" i="8"/>
  <c r="AO33" i="8"/>
  <c r="AO73" i="8"/>
  <c r="AO41" i="8"/>
  <c r="AO25" i="8"/>
  <c r="AO81" i="8"/>
  <c r="AO49" i="8"/>
  <c r="AO144" i="8"/>
  <c r="AO120" i="8"/>
  <c r="AO40" i="8"/>
  <c r="AO128" i="8"/>
  <c r="AO48" i="8"/>
  <c r="AO152" i="8"/>
  <c r="AO136" i="8"/>
  <c r="AO88" i="8"/>
  <c r="AO64" i="8"/>
  <c r="AO72" i="8"/>
  <c r="AO8" i="8"/>
  <c r="AO96" i="8"/>
  <c r="AO104" i="8"/>
  <c r="AO24" i="8"/>
  <c r="AO143" i="8"/>
  <c r="AO151" i="8"/>
  <c r="AO127" i="8"/>
  <c r="AO103" i="8"/>
  <c r="AO71" i="8"/>
  <c r="AO55" i="8"/>
  <c r="AO80" i="8"/>
  <c r="AO56" i="8"/>
  <c r="AO111" i="8"/>
  <c r="AO95" i="8"/>
  <c r="AO79" i="8"/>
  <c r="AO119" i="8"/>
  <c r="AO32" i="8"/>
  <c r="AO47" i="8"/>
  <c r="AO16" i="8"/>
  <c r="AO135" i="8"/>
  <c r="AO142" i="8"/>
  <c r="AO63" i="8"/>
  <c r="AO23" i="8"/>
  <c r="AO87" i="8"/>
  <c r="AO15" i="8"/>
  <c r="AO150" i="8"/>
  <c r="AO112" i="8"/>
  <c r="AO39" i="8"/>
  <c r="AO31" i="8"/>
  <c r="AO7" i="8"/>
  <c r="AO102" i="8"/>
  <c r="AO94" i="8"/>
  <c r="AO126" i="8"/>
  <c r="AO110" i="8"/>
  <c r="AO62" i="8"/>
  <c r="AO14" i="8"/>
  <c r="AO118" i="8"/>
  <c r="AO70" i="8"/>
  <c r="AO6" i="8"/>
  <c r="AO78" i="8"/>
  <c r="AO30" i="8"/>
  <c r="AO86" i="8"/>
  <c r="AO38" i="8"/>
  <c r="AO54" i="8"/>
  <c r="AO46" i="8"/>
  <c r="AO134" i="8"/>
  <c r="AO22" i="8"/>
  <c r="AO149" i="8"/>
  <c r="AO5" i="8"/>
  <c r="AO13" i="8"/>
  <c r="AO101" i="8"/>
  <c r="AO93" i="8"/>
  <c r="AO69" i="8"/>
  <c r="AO37" i="8"/>
  <c r="AO109" i="8"/>
  <c r="AO77" i="8"/>
  <c r="AO61" i="8"/>
  <c r="AO45" i="8"/>
  <c r="AO29" i="8"/>
  <c r="AO117" i="8"/>
  <c r="AO85" i="8"/>
  <c r="AO53" i="8"/>
  <c r="AO125" i="8"/>
  <c r="AO21" i="8"/>
  <c r="AO133" i="8"/>
  <c r="AO141" i="8"/>
  <c r="AO3" i="8"/>
  <c r="EC148" i="8"/>
  <c r="EC124" i="8"/>
  <c r="EC132" i="8"/>
  <c r="EC140" i="8"/>
  <c r="EC108" i="8"/>
  <c r="EC100" i="8"/>
  <c r="EC92" i="8"/>
  <c r="EC76" i="8"/>
  <c r="EC84" i="8"/>
  <c r="EC60" i="8"/>
  <c r="EC52" i="8"/>
  <c r="EC116" i="8"/>
  <c r="EC28" i="8"/>
  <c r="EC20" i="8"/>
  <c r="EC68" i="8"/>
  <c r="EC44" i="8"/>
  <c r="EC36" i="8"/>
  <c r="EC12" i="8"/>
  <c r="EC147" i="8"/>
  <c r="EC4" i="8"/>
  <c r="EC123" i="8"/>
  <c r="EC139" i="8"/>
  <c r="EC91" i="8"/>
  <c r="EC131" i="8"/>
  <c r="EC99" i="8"/>
  <c r="EC83" i="8"/>
  <c r="EC107" i="8"/>
  <c r="EC75" i="8"/>
  <c r="EC11" i="8"/>
  <c r="EC67" i="8"/>
  <c r="EC59" i="8"/>
  <c r="EC27" i="8"/>
  <c r="EC115" i="8"/>
  <c r="EC35" i="8"/>
  <c r="EC43" i="8"/>
  <c r="EC51" i="8"/>
  <c r="EC19" i="8"/>
  <c r="EC146" i="8"/>
  <c r="EC138" i="8"/>
  <c r="EC26" i="8"/>
  <c r="EC122" i="8"/>
  <c r="EC34" i="8"/>
  <c r="EC42" i="8"/>
  <c r="EC90" i="8"/>
  <c r="EC50" i="8"/>
  <c r="EC58" i="8"/>
  <c r="EC106" i="8"/>
  <c r="EC74" i="8"/>
  <c r="EC130" i="8"/>
  <c r="EC18" i="8"/>
  <c r="EC66" i="8"/>
  <c r="EC114" i="8"/>
  <c r="EC10" i="8"/>
  <c r="EC145" i="8"/>
  <c r="EC129" i="8"/>
  <c r="EC105" i="8"/>
  <c r="EC153" i="8"/>
  <c r="EC113" i="8"/>
  <c r="EC97" i="8"/>
  <c r="EC82" i="8"/>
  <c r="EC137" i="8"/>
  <c r="EC121" i="8"/>
  <c r="EC9" i="8"/>
  <c r="EC57" i="8"/>
  <c r="EC17" i="8"/>
  <c r="EC98" i="8"/>
  <c r="EC25" i="8"/>
  <c r="EC65" i="8"/>
  <c r="EC33" i="8"/>
  <c r="EC89" i="8"/>
  <c r="EC73" i="8"/>
  <c r="EC41" i="8"/>
  <c r="EC81" i="8"/>
  <c r="EC49" i="8"/>
  <c r="EC136" i="8"/>
  <c r="EC8" i="8"/>
  <c r="EC88" i="8"/>
  <c r="EC96" i="8"/>
  <c r="EC64" i="8"/>
  <c r="EC16" i="8"/>
  <c r="EC104" i="8"/>
  <c r="EC72" i="8"/>
  <c r="EC152" i="8"/>
  <c r="EC112" i="8"/>
  <c r="EC128" i="8"/>
  <c r="EC120" i="8"/>
  <c r="EC56" i="8"/>
  <c r="EC40" i="8"/>
  <c r="EC24" i="8"/>
  <c r="EC143" i="8"/>
  <c r="EC151" i="8"/>
  <c r="EC71" i="8"/>
  <c r="EC103" i="8"/>
  <c r="EC87" i="8"/>
  <c r="EC80" i="8"/>
  <c r="EC111" i="8"/>
  <c r="EC47" i="8"/>
  <c r="EC48" i="8"/>
  <c r="EC119" i="8"/>
  <c r="EC144" i="8"/>
  <c r="EC32" i="8"/>
  <c r="EC127" i="8"/>
  <c r="EC95" i="8"/>
  <c r="EC63" i="8"/>
  <c r="EC135" i="8"/>
  <c r="EC150" i="8"/>
  <c r="EC15" i="8"/>
  <c r="EC55" i="8"/>
  <c r="EC31" i="8"/>
  <c r="EC7" i="8"/>
  <c r="EC39" i="8"/>
  <c r="EC118" i="8"/>
  <c r="EC79" i="8"/>
  <c r="EC102" i="8"/>
  <c r="EC70" i="8"/>
  <c r="EC126" i="8"/>
  <c r="EC110" i="8"/>
  <c r="EC78" i="8"/>
  <c r="EC14" i="8"/>
  <c r="EC86" i="8"/>
  <c r="EC22" i="8"/>
  <c r="EC6" i="8"/>
  <c r="EC142" i="8"/>
  <c r="EC30" i="8"/>
  <c r="EC94" i="8"/>
  <c r="EC38" i="8"/>
  <c r="EC23" i="8"/>
  <c r="EC46" i="8"/>
  <c r="EC134" i="8"/>
  <c r="EC54" i="8"/>
  <c r="EC62" i="8"/>
  <c r="EC149" i="8"/>
  <c r="EC101" i="8"/>
  <c r="EC109" i="8"/>
  <c r="EC21" i="8"/>
  <c r="EC5" i="8"/>
  <c r="EC117" i="8"/>
  <c r="EC69" i="8"/>
  <c r="EC37" i="8"/>
  <c r="EC13" i="8"/>
  <c r="EC125" i="8"/>
  <c r="EC77" i="8"/>
  <c r="EC45" i="8"/>
  <c r="EC29" i="8"/>
  <c r="EC85" i="8"/>
  <c r="EC53" i="8"/>
  <c r="EC141" i="8"/>
  <c r="EC133" i="8"/>
  <c r="EC93" i="8"/>
  <c r="EC61" i="8"/>
  <c r="EC3" i="8"/>
  <c r="CZ148" i="8"/>
  <c r="CZ116" i="8"/>
  <c r="CZ132" i="8"/>
  <c r="CZ140" i="8"/>
  <c r="CZ92" i="8"/>
  <c r="CZ76" i="8"/>
  <c r="CZ84" i="8"/>
  <c r="CZ124" i="8"/>
  <c r="CZ108" i="8"/>
  <c r="CZ52" i="8"/>
  <c r="CZ28" i="8"/>
  <c r="CZ68" i="8"/>
  <c r="CZ100" i="8"/>
  <c r="CZ36" i="8"/>
  <c r="CZ20" i="8"/>
  <c r="CZ12" i="8"/>
  <c r="CZ4" i="8"/>
  <c r="CZ60" i="8"/>
  <c r="CZ44" i="8"/>
  <c r="CZ147" i="8"/>
  <c r="CZ67" i="8"/>
  <c r="CZ75" i="8"/>
  <c r="CZ139" i="8"/>
  <c r="CZ131" i="8"/>
  <c r="CZ99" i="8"/>
  <c r="CZ83" i="8"/>
  <c r="CZ107" i="8"/>
  <c r="CZ115" i="8"/>
  <c r="CZ123" i="8"/>
  <c r="CZ91" i="8"/>
  <c r="CZ11" i="8"/>
  <c r="CZ59" i="8"/>
  <c r="CZ19" i="8"/>
  <c r="CZ27" i="8"/>
  <c r="CZ35" i="8"/>
  <c r="CZ43" i="8"/>
  <c r="CZ51" i="8"/>
  <c r="CZ138" i="8"/>
  <c r="CZ130" i="8"/>
  <c r="CZ146" i="8"/>
  <c r="CZ122" i="8"/>
  <c r="CZ90" i="8"/>
  <c r="CZ50" i="8"/>
  <c r="CZ98" i="8"/>
  <c r="CZ26" i="8"/>
  <c r="CZ106" i="8"/>
  <c r="CZ114" i="8"/>
  <c r="CZ66" i="8"/>
  <c r="CZ82" i="8"/>
  <c r="CZ58" i="8"/>
  <c r="CZ34" i="8"/>
  <c r="CZ10" i="8"/>
  <c r="CZ74" i="8"/>
  <c r="CZ42" i="8"/>
  <c r="CZ105" i="8"/>
  <c r="CZ113" i="8"/>
  <c r="CZ121" i="8"/>
  <c r="CZ153" i="8"/>
  <c r="CZ137" i="8"/>
  <c r="CZ145" i="8"/>
  <c r="CZ97" i="8"/>
  <c r="CZ89" i="8"/>
  <c r="CZ65" i="8"/>
  <c r="CZ57" i="8"/>
  <c r="CZ33" i="8"/>
  <c r="CZ73" i="8"/>
  <c r="CZ41" i="8"/>
  <c r="CZ18" i="8"/>
  <c r="CZ81" i="8"/>
  <c r="CZ49" i="8"/>
  <c r="CZ25" i="8"/>
  <c r="CZ9" i="8"/>
  <c r="CZ129" i="8"/>
  <c r="CZ17" i="8"/>
  <c r="CZ96" i="8"/>
  <c r="CZ64" i="8"/>
  <c r="CZ16" i="8"/>
  <c r="CZ72" i="8"/>
  <c r="CZ144" i="8"/>
  <c r="CZ104" i="8"/>
  <c r="CZ56" i="8"/>
  <c r="CZ40" i="8"/>
  <c r="CZ152" i="8"/>
  <c r="CZ112" i="8"/>
  <c r="CZ48" i="8"/>
  <c r="CZ24" i="8"/>
  <c r="CZ120" i="8"/>
  <c r="CZ128" i="8"/>
  <c r="CZ80" i="8"/>
  <c r="CZ103" i="8"/>
  <c r="CZ95" i="8"/>
  <c r="CZ111" i="8"/>
  <c r="CZ32" i="8"/>
  <c r="CZ88" i="8"/>
  <c r="CZ8" i="8"/>
  <c r="CZ135" i="8"/>
  <c r="CZ55" i="8"/>
  <c r="CZ136" i="8"/>
  <c r="CZ143" i="8"/>
  <c r="CZ71" i="8"/>
  <c r="CZ151" i="8"/>
  <c r="CZ79" i="8"/>
  <c r="CZ15" i="8"/>
  <c r="CZ119" i="8"/>
  <c r="CZ23" i="8"/>
  <c r="CZ127" i="8"/>
  <c r="CZ31" i="8"/>
  <c r="CZ7" i="8"/>
  <c r="CZ39" i="8"/>
  <c r="CZ134" i="8"/>
  <c r="CZ87" i="8"/>
  <c r="CZ78" i="8"/>
  <c r="CZ30" i="8"/>
  <c r="CZ150" i="8"/>
  <c r="CZ86" i="8"/>
  <c r="CZ38" i="8"/>
  <c r="CZ94" i="8"/>
  <c r="CZ54" i="8"/>
  <c r="CZ46" i="8"/>
  <c r="CZ126" i="8"/>
  <c r="CZ22" i="8"/>
  <c r="CZ63" i="8"/>
  <c r="CZ47" i="8"/>
  <c r="CZ142" i="8"/>
  <c r="CZ102" i="8"/>
  <c r="CZ110" i="8"/>
  <c r="CZ62" i="8"/>
  <c r="CZ14" i="8"/>
  <c r="CZ6" i="8"/>
  <c r="CZ118" i="8"/>
  <c r="CZ70" i="8"/>
  <c r="CZ125" i="8"/>
  <c r="CZ77" i="8"/>
  <c r="CZ45" i="8"/>
  <c r="CZ93" i="8"/>
  <c r="CZ85" i="8"/>
  <c r="CZ53" i="8"/>
  <c r="CZ37" i="8"/>
  <c r="CZ133" i="8"/>
  <c r="CZ29" i="8"/>
  <c r="CZ21" i="8"/>
  <c r="CZ141" i="8"/>
  <c r="CZ117" i="8"/>
  <c r="CZ13" i="8"/>
  <c r="CZ149" i="8"/>
  <c r="CZ101" i="8"/>
  <c r="CZ61" i="8"/>
  <c r="CZ109" i="8"/>
  <c r="CZ5" i="8"/>
  <c r="CZ69" i="8"/>
  <c r="CZ3" i="8"/>
  <c r="M116" i="8"/>
  <c r="M124" i="8"/>
  <c r="M132" i="8"/>
  <c r="M108" i="8"/>
  <c r="M100" i="8"/>
  <c r="M76" i="8"/>
  <c r="M68" i="8"/>
  <c r="M92" i="8"/>
  <c r="M84" i="8"/>
  <c r="M44" i="8"/>
  <c r="M60" i="8"/>
  <c r="M52" i="8"/>
  <c r="M28" i="8"/>
  <c r="M20" i="8"/>
  <c r="M148" i="8"/>
  <c r="M140" i="8"/>
  <c r="M12" i="8"/>
  <c r="M4" i="8"/>
  <c r="M36" i="8"/>
  <c r="M139" i="8"/>
  <c r="M131" i="8"/>
  <c r="M115" i="8"/>
  <c r="M123" i="8"/>
  <c r="M91" i="8"/>
  <c r="M147" i="8"/>
  <c r="M75" i="8"/>
  <c r="M67" i="8"/>
  <c r="M59" i="8"/>
  <c r="M19" i="8"/>
  <c r="M11" i="8"/>
  <c r="M99" i="8"/>
  <c r="M27" i="8"/>
  <c r="M83" i="8"/>
  <c r="M35" i="8"/>
  <c r="M107" i="8"/>
  <c r="M43" i="8"/>
  <c r="M51" i="8"/>
  <c r="M114" i="8"/>
  <c r="M82" i="8"/>
  <c r="M18" i="8"/>
  <c r="M26" i="8"/>
  <c r="M34" i="8"/>
  <c r="M130" i="8"/>
  <c r="M42" i="8"/>
  <c r="M146" i="8"/>
  <c r="M122" i="8"/>
  <c r="M90" i="8"/>
  <c r="M50" i="8"/>
  <c r="M138" i="8"/>
  <c r="M98" i="8"/>
  <c r="M66" i="8"/>
  <c r="M74" i="8"/>
  <c r="M137" i="8"/>
  <c r="M97" i="8"/>
  <c r="M145" i="8"/>
  <c r="M58" i="8"/>
  <c r="M129" i="8"/>
  <c r="M106" i="8"/>
  <c r="M10" i="8"/>
  <c r="M105" i="8"/>
  <c r="M25" i="8"/>
  <c r="M9" i="8"/>
  <c r="M57" i="8"/>
  <c r="M17" i="8"/>
  <c r="M153" i="8"/>
  <c r="M121" i="8"/>
  <c r="M113" i="8"/>
  <c r="M65" i="8"/>
  <c r="M33" i="8"/>
  <c r="M89" i="8"/>
  <c r="M73" i="8"/>
  <c r="M41" i="8"/>
  <c r="M152" i="8"/>
  <c r="M144" i="8"/>
  <c r="M48" i="8"/>
  <c r="M81" i="8"/>
  <c r="M136" i="8"/>
  <c r="M88" i="8"/>
  <c r="M24" i="8"/>
  <c r="M96" i="8"/>
  <c r="M64" i="8"/>
  <c r="M16" i="8"/>
  <c r="M49" i="8"/>
  <c r="M104" i="8"/>
  <c r="M112" i="8"/>
  <c r="M80" i="8"/>
  <c r="M32" i="8"/>
  <c r="M56" i="8"/>
  <c r="M40" i="8"/>
  <c r="M135" i="8"/>
  <c r="M143" i="8"/>
  <c r="M8" i="8"/>
  <c r="M79" i="8"/>
  <c r="M55" i="8"/>
  <c r="M103" i="8"/>
  <c r="M87" i="8"/>
  <c r="M120" i="8"/>
  <c r="M111" i="8"/>
  <c r="M128" i="8"/>
  <c r="M119" i="8"/>
  <c r="M63" i="8"/>
  <c r="M72" i="8"/>
  <c r="M47" i="8"/>
  <c r="M23" i="8"/>
  <c r="M142" i="8"/>
  <c r="M151" i="8"/>
  <c r="M150" i="8"/>
  <c r="M127" i="8"/>
  <c r="M95" i="8"/>
  <c r="M71" i="8"/>
  <c r="M15" i="8"/>
  <c r="M31" i="8"/>
  <c r="M7" i="8"/>
  <c r="M39" i="8"/>
  <c r="M62" i="8"/>
  <c r="M102" i="8"/>
  <c r="M70" i="8"/>
  <c r="M126" i="8"/>
  <c r="M110" i="8"/>
  <c r="M78" i="8"/>
  <c r="M14" i="8"/>
  <c r="M86" i="8"/>
  <c r="M22" i="8"/>
  <c r="M6" i="8"/>
  <c r="M30" i="8"/>
  <c r="M118" i="8"/>
  <c r="M94" i="8"/>
  <c r="M38" i="8"/>
  <c r="M46" i="8"/>
  <c r="M134" i="8"/>
  <c r="M54" i="8"/>
  <c r="M29" i="8"/>
  <c r="M13" i="8"/>
  <c r="M149" i="8"/>
  <c r="M101" i="8"/>
  <c r="M109" i="8"/>
  <c r="M21" i="8"/>
  <c r="M5" i="8"/>
  <c r="M117" i="8"/>
  <c r="M69" i="8"/>
  <c r="M37" i="8"/>
  <c r="M125" i="8"/>
  <c r="M77" i="8"/>
  <c r="M61" i="8"/>
  <c r="M45" i="8"/>
  <c r="M85" i="8"/>
  <c r="M53" i="8"/>
  <c r="M141" i="8"/>
  <c r="M133" i="8"/>
  <c r="M93" i="8"/>
  <c r="M3" i="8"/>
  <c r="BG148" i="8"/>
  <c r="BG140" i="8"/>
  <c r="BG108" i="8"/>
  <c r="BG116" i="8"/>
  <c r="BG124" i="8"/>
  <c r="BG92" i="8"/>
  <c r="BG100" i="8"/>
  <c r="BG84" i="8"/>
  <c r="BG60" i="8"/>
  <c r="BG36" i="8"/>
  <c r="BG44" i="8"/>
  <c r="BG68" i="8"/>
  <c r="BG52" i="8"/>
  <c r="BG132" i="8"/>
  <c r="BG76" i="8"/>
  <c r="BG4" i="8"/>
  <c r="BG28" i="8"/>
  <c r="BG12" i="8"/>
  <c r="BG20" i="8"/>
  <c r="BG139" i="8"/>
  <c r="BG123" i="8"/>
  <c r="BG147" i="8"/>
  <c r="BG131" i="8"/>
  <c r="BG99" i="8"/>
  <c r="BG91" i="8"/>
  <c r="BG51" i="8"/>
  <c r="BG67" i="8"/>
  <c r="BG59" i="8"/>
  <c r="BG19" i="8"/>
  <c r="BG83" i="8"/>
  <c r="BG75" i="8"/>
  <c r="BG27" i="8"/>
  <c r="BG107" i="8"/>
  <c r="BG11" i="8"/>
  <c r="BG115" i="8"/>
  <c r="BG35" i="8"/>
  <c r="BG43" i="8"/>
  <c r="BG130" i="8"/>
  <c r="BG106" i="8"/>
  <c r="BG74" i="8"/>
  <c r="BG122" i="8"/>
  <c r="BG82" i="8"/>
  <c r="BG58" i="8"/>
  <c r="BG34" i="8"/>
  <c r="BG146" i="8"/>
  <c r="BG138" i="8"/>
  <c r="BG42" i="8"/>
  <c r="BG50" i="8"/>
  <c r="BG26" i="8"/>
  <c r="BG90" i="8"/>
  <c r="BG114" i="8"/>
  <c r="BG18" i="8"/>
  <c r="BG98" i="8"/>
  <c r="BG10" i="8"/>
  <c r="BG153" i="8"/>
  <c r="BG137" i="8"/>
  <c r="BG145" i="8"/>
  <c r="BG66" i="8"/>
  <c r="BG49" i="8"/>
  <c r="BG121" i="8"/>
  <c r="BG113" i="8"/>
  <c r="BG105" i="8"/>
  <c r="BG57" i="8"/>
  <c r="BG129" i="8"/>
  <c r="BG9" i="8"/>
  <c r="BG65" i="8"/>
  <c r="BG97" i="8"/>
  <c r="BG73" i="8"/>
  <c r="BG25" i="8"/>
  <c r="BG81" i="8"/>
  <c r="BG33" i="8"/>
  <c r="BG17" i="8"/>
  <c r="BG41" i="8"/>
  <c r="BG144" i="8"/>
  <c r="BG128" i="8"/>
  <c r="BG120" i="8"/>
  <c r="BG88" i="8"/>
  <c r="BG40" i="8"/>
  <c r="BG48" i="8"/>
  <c r="BG152" i="8"/>
  <c r="BG136" i="8"/>
  <c r="BG56" i="8"/>
  <c r="BG8" i="8"/>
  <c r="BG104" i="8"/>
  <c r="BG72" i="8"/>
  <c r="BG24" i="8"/>
  <c r="BG135" i="8"/>
  <c r="BG95" i="8"/>
  <c r="BG143" i="8"/>
  <c r="BG89" i="8"/>
  <c r="BG80" i="8"/>
  <c r="BG127" i="8"/>
  <c r="BG103" i="8"/>
  <c r="BG71" i="8"/>
  <c r="BG112" i="8"/>
  <c r="BG64" i="8"/>
  <c r="BG151" i="8"/>
  <c r="BG111" i="8"/>
  <c r="BG79" i="8"/>
  <c r="BG63" i="8"/>
  <c r="BG55" i="8"/>
  <c r="BG32" i="8"/>
  <c r="BG119" i="8"/>
  <c r="BG16" i="8"/>
  <c r="BG134" i="8"/>
  <c r="BG87" i="8"/>
  <c r="BG47" i="8"/>
  <c r="BG23" i="8"/>
  <c r="BG142" i="8"/>
  <c r="BG96" i="8"/>
  <c r="BG39" i="8"/>
  <c r="BG15" i="8"/>
  <c r="BG31" i="8"/>
  <c r="BG7" i="8"/>
  <c r="BG94" i="8"/>
  <c r="BG14" i="8"/>
  <c r="BG102" i="8"/>
  <c r="BG70" i="8"/>
  <c r="BG6" i="8"/>
  <c r="BG150" i="8"/>
  <c r="BG126" i="8"/>
  <c r="BG110" i="8"/>
  <c r="BG78" i="8"/>
  <c r="BG30" i="8"/>
  <c r="BG86" i="8"/>
  <c r="BG38" i="8"/>
  <c r="BG54" i="8"/>
  <c r="BG46" i="8"/>
  <c r="BG118" i="8"/>
  <c r="BG62" i="8"/>
  <c r="BG22" i="8"/>
  <c r="BG29" i="8"/>
  <c r="BG133" i="8"/>
  <c r="BG13" i="8"/>
  <c r="BG149" i="8"/>
  <c r="BG101" i="8"/>
  <c r="BG69" i="8"/>
  <c r="BG21" i="8"/>
  <c r="BG61" i="8"/>
  <c r="BG109" i="8"/>
  <c r="BG77" i="8"/>
  <c r="BG5" i="8"/>
  <c r="BG141" i="8"/>
  <c r="BG117" i="8"/>
  <c r="BG85" i="8"/>
  <c r="BG37" i="8"/>
  <c r="BG93" i="8"/>
  <c r="BG125" i="8"/>
  <c r="BG45" i="8"/>
  <c r="BG53" i="8"/>
  <c r="BG3" i="8"/>
  <c r="L148" i="8"/>
  <c r="L116" i="8"/>
  <c r="L124" i="8"/>
  <c r="L132" i="8"/>
  <c r="L140" i="8"/>
  <c r="L100" i="8"/>
  <c r="L68" i="8"/>
  <c r="L76" i="8"/>
  <c r="L44" i="8"/>
  <c r="L84" i="8"/>
  <c r="L60" i="8"/>
  <c r="L28" i="8"/>
  <c r="L20" i="8"/>
  <c r="L92" i="8"/>
  <c r="L12" i="8"/>
  <c r="L108" i="8"/>
  <c r="L4" i="8"/>
  <c r="L52" i="8"/>
  <c r="L36" i="8"/>
  <c r="L139" i="8"/>
  <c r="L131" i="8"/>
  <c r="L99" i="8"/>
  <c r="L91" i="8"/>
  <c r="L67" i="8"/>
  <c r="L107" i="8"/>
  <c r="L75" i="8"/>
  <c r="L115" i="8"/>
  <c r="L83" i="8"/>
  <c r="L147" i="8"/>
  <c r="L123" i="8"/>
  <c r="L59" i="8"/>
  <c r="L35" i="8"/>
  <c r="L43" i="8"/>
  <c r="L51" i="8"/>
  <c r="L19" i="8"/>
  <c r="L27" i="8"/>
  <c r="L122" i="8"/>
  <c r="L11" i="8"/>
  <c r="L146" i="8"/>
  <c r="L138" i="8"/>
  <c r="L130" i="8"/>
  <c r="L114" i="8"/>
  <c r="L90" i="8"/>
  <c r="L98" i="8"/>
  <c r="L66" i="8"/>
  <c r="L106" i="8"/>
  <c r="L74" i="8"/>
  <c r="L42" i="8"/>
  <c r="L34" i="8"/>
  <c r="L10" i="8"/>
  <c r="L58" i="8"/>
  <c r="L82" i="8"/>
  <c r="L105" i="8"/>
  <c r="L113" i="8"/>
  <c r="L121" i="8"/>
  <c r="L50" i="8"/>
  <c r="L97" i="8"/>
  <c r="L26" i="8"/>
  <c r="L18" i="8"/>
  <c r="L65" i="8"/>
  <c r="L145" i="8"/>
  <c r="L73" i="8"/>
  <c r="L25" i="8"/>
  <c r="L81" i="8"/>
  <c r="L33" i="8"/>
  <c r="L137" i="8"/>
  <c r="L89" i="8"/>
  <c r="L41" i="8"/>
  <c r="L49" i="8"/>
  <c r="L57" i="8"/>
  <c r="L153" i="8"/>
  <c r="L17" i="8"/>
  <c r="L9" i="8"/>
  <c r="L24" i="8"/>
  <c r="L8" i="8"/>
  <c r="L64" i="8"/>
  <c r="L16" i="8"/>
  <c r="L104" i="8"/>
  <c r="L112" i="8"/>
  <c r="L80" i="8"/>
  <c r="L32" i="8"/>
  <c r="L128" i="8"/>
  <c r="L120" i="8"/>
  <c r="L88" i="8"/>
  <c r="L56" i="8"/>
  <c r="L40" i="8"/>
  <c r="L129" i="8"/>
  <c r="L144" i="8"/>
  <c r="L152" i="8"/>
  <c r="L96" i="8"/>
  <c r="L72" i="8"/>
  <c r="L48" i="8"/>
  <c r="L111" i="8"/>
  <c r="L151" i="8"/>
  <c r="L119" i="8"/>
  <c r="L87" i="8"/>
  <c r="L39" i="8"/>
  <c r="L63" i="8"/>
  <c r="L135" i="8"/>
  <c r="L95" i="8"/>
  <c r="L136" i="8"/>
  <c r="L143" i="8"/>
  <c r="L127" i="8"/>
  <c r="L71" i="8"/>
  <c r="L55" i="8"/>
  <c r="L31" i="8"/>
  <c r="L7" i="8"/>
  <c r="L47" i="8"/>
  <c r="L126" i="8"/>
  <c r="L103" i="8"/>
  <c r="L134" i="8"/>
  <c r="L79" i="8"/>
  <c r="L23" i="8"/>
  <c r="L86" i="8"/>
  <c r="L38" i="8"/>
  <c r="L6" i="8"/>
  <c r="L150" i="8"/>
  <c r="L142" i="8"/>
  <c r="L54" i="8"/>
  <c r="L46" i="8"/>
  <c r="L22" i="8"/>
  <c r="L118" i="8"/>
  <c r="L15" i="8"/>
  <c r="L94" i="8"/>
  <c r="L14" i="8"/>
  <c r="L102" i="8"/>
  <c r="L70" i="8"/>
  <c r="L62" i="8"/>
  <c r="L110" i="8"/>
  <c r="L30" i="8"/>
  <c r="L78" i="8"/>
  <c r="L117" i="8"/>
  <c r="L85" i="8"/>
  <c r="L37" i="8"/>
  <c r="L29" i="8"/>
  <c r="L5" i="8"/>
  <c r="L125" i="8"/>
  <c r="L45" i="8"/>
  <c r="L53" i="8"/>
  <c r="L141" i="8"/>
  <c r="L133" i="8"/>
  <c r="L93" i="8"/>
  <c r="L109" i="8"/>
  <c r="L77" i="8"/>
  <c r="L61" i="8"/>
  <c r="L13" i="8"/>
  <c r="L149" i="8"/>
  <c r="L101" i="8"/>
  <c r="L69" i="8"/>
  <c r="L21" i="8"/>
  <c r="L3" i="8"/>
  <c r="CD148" i="8"/>
  <c r="CD140" i="8"/>
  <c r="CD108" i="8"/>
  <c r="CD116" i="8"/>
  <c r="CD124" i="8"/>
  <c r="CD92" i="8"/>
  <c r="CD132" i="8"/>
  <c r="CD76" i="8"/>
  <c r="CD84" i="8"/>
  <c r="CD60" i="8"/>
  <c r="CD36" i="8"/>
  <c r="CD44" i="8"/>
  <c r="CD52" i="8"/>
  <c r="CD100" i="8"/>
  <c r="CD28" i="8"/>
  <c r="CD4" i="8"/>
  <c r="CD68" i="8"/>
  <c r="CD20" i="8"/>
  <c r="CD12" i="8"/>
  <c r="CD139" i="8"/>
  <c r="CD131" i="8"/>
  <c r="CD123" i="8"/>
  <c r="CD99" i="8"/>
  <c r="CD91" i="8"/>
  <c r="CD51" i="8"/>
  <c r="CD147" i="8"/>
  <c r="CD19" i="8"/>
  <c r="CD115" i="8"/>
  <c r="CD27" i="8"/>
  <c r="CD11" i="8"/>
  <c r="CD75" i="8"/>
  <c r="CD67" i="8"/>
  <c r="CD59" i="8"/>
  <c r="CD83" i="8"/>
  <c r="CD35" i="8"/>
  <c r="CD107" i="8"/>
  <c r="CD146" i="8"/>
  <c r="CD43" i="8"/>
  <c r="CD138" i="8"/>
  <c r="CD130" i="8"/>
  <c r="CD74" i="8"/>
  <c r="CD82" i="8"/>
  <c r="CD58" i="8"/>
  <c r="CD34" i="8"/>
  <c r="CD42" i="8"/>
  <c r="CD50" i="8"/>
  <c r="CD122" i="8"/>
  <c r="CD106" i="8"/>
  <c r="CD114" i="8"/>
  <c r="CD66" i="8"/>
  <c r="CD18" i="8"/>
  <c r="CD26" i="8"/>
  <c r="CD90" i="8"/>
  <c r="CD98" i="8"/>
  <c r="CD10" i="8"/>
  <c r="CD129" i="8"/>
  <c r="CD137" i="8"/>
  <c r="CD153" i="8"/>
  <c r="CD9" i="8"/>
  <c r="CD17" i="8"/>
  <c r="CD121" i="8"/>
  <c r="CD113" i="8"/>
  <c r="CD105" i="8"/>
  <c r="CD65" i="8"/>
  <c r="CD57" i="8"/>
  <c r="CD33" i="8"/>
  <c r="CD73" i="8"/>
  <c r="CD41" i="8"/>
  <c r="CD25" i="8"/>
  <c r="CD89" i="8"/>
  <c r="CD81" i="8"/>
  <c r="CD49" i="8"/>
  <c r="CD97" i="8"/>
  <c r="CD145" i="8"/>
  <c r="CD144" i="8"/>
  <c r="CD120" i="8"/>
  <c r="CD40" i="8"/>
  <c r="CD48" i="8"/>
  <c r="CD136" i="8"/>
  <c r="CD128" i="8"/>
  <c r="CD88" i="8"/>
  <c r="CD64" i="8"/>
  <c r="CD72" i="8"/>
  <c r="CD8" i="8"/>
  <c r="CD96" i="8"/>
  <c r="CD104" i="8"/>
  <c r="CD24" i="8"/>
  <c r="CD16" i="8"/>
  <c r="CD151" i="8"/>
  <c r="CD143" i="8"/>
  <c r="CD112" i="8"/>
  <c r="CD152" i="8"/>
  <c r="CD127" i="8"/>
  <c r="CD103" i="8"/>
  <c r="CD71" i="8"/>
  <c r="CD111" i="8"/>
  <c r="CD79" i="8"/>
  <c r="CD55" i="8"/>
  <c r="CD80" i="8"/>
  <c r="CD56" i="8"/>
  <c r="CD119" i="8"/>
  <c r="CD95" i="8"/>
  <c r="CD63" i="8"/>
  <c r="CD142" i="8"/>
  <c r="CD23" i="8"/>
  <c r="CD150" i="8"/>
  <c r="CD32" i="8"/>
  <c r="CD87" i="8"/>
  <c r="CD15" i="8"/>
  <c r="CD47" i="8"/>
  <c r="CD31" i="8"/>
  <c r="CD7" i="8"/>
  <c r="CD102" i="8"/>
  <c r="CD94" i="8"/>
  <c r="CD62" i="8"/>
  <c r="CD110" i="8"/>
  <c r="CD14" i="8"/>
  <c r="CD135" i="8"/>
  <c r="CD118" i="8"/>
  <c r="CD70" i="8"/>
  <c r="CD6" i="8"/>
  <c r="CD134" i="8"/>
  <c r="CD78" i="8"/>
  <c r="CD30" i="8"/>
  <c r="CD86" i="8"/>
  <c r="CD38" i="8"/>
  <c r="CD126" i="8"/>
  <c r="CD54" i="8"/>
  <c r="CD46" i="8"/>
  <c r="CD39" i="8"/>
  <c r="CD22" i="8"/>
  <c r="CD29" i="8"/>
  <c r="CD141" i="8"/>
  <c r="CD149" i="8"/>
  <c r="CD101" i="8"/>
  <c r="CD69" i="8"/>
  <c r="CD37" i="8"/>
  <c r="CD109" i="8"/>
  <c r="CD93" i="8"/>
  <c r="CD77" i="8"/>
  <c r="CD45" i="8"/>
  <c r="CD5" i="8"/>
  <c r="CD117" i="8"/>
  <c r="CD85" i="8"/>
  <c r="CD53" i="8"/>
  <c r="CD125" i="8"/>
  <c r="CD61" i="8"/>
  <c r="CD21" i="8"/>
  <c r="CD13" i="8"/>
  <c r="CD133" i="8"/>
  <c r="CD3" i="8"/>
  <c r="DY148" i="8"/>
  <c r="DY124" i="8"/>
  <c r="DY132" i="8"/>
  <c r="DY100" i="8"/>
  <c r="DY140" i="8"/>
  <c r="DY108" i="8"/>
  <c r="DY92" i="8"/>
  <c r="DY84" i="8"/>
  <c r="DY52" i="8"/>
  <c r="DY60" i="8"/>
  <c r="DY68" i="8"/>
  <c r="DY116" i="8"/>
  <c r="DY20" i="8"/>
  <c r="DY36" i="8"/>
  <c r="DY28" i="8"/>
  <c r="DY12" i="8"/>
  <c r="DY76" i="8"/>
  <c r="DY4" i="8"/>
  <c r="DY44" i="8"/>
  <c r="DY99" i="8"/>
  <c r="DY67" i="8"/>
  <c r="DY107" i="8"/>
  <c r="DY75" i="8"/>
  <c r="DY139" i="8"/>
  <c r="DY115" i="8"/>
  <c r="DY83" i="8"/>
  <c r="DY123" i="8"/>
  <c r="DY91" i="8"/>
  <c r="DY147" i="8"/>
  <c r="DY131" i="8"/>
  <c r="DY59" i="8"/>
  <c r="DY35" i="8"/>
  <c r="DY43" i="8"/>
  <c r="DY19" i="8"/>
  <c r="DY51" i="8"/>
  <c r="DY27" i="8"/>
  <c r="DY11" i="8"/>
  <c r="DY138" i="8"/>
  <c r="DY130" i="8"/>
  <c r="DY146" i="8"/>
  <c r="DY98" i="8"/>
  <c r="DY26" i="8"/>
  <c r="DY106" i="8"/>
  <c r="DY114" i="8"/>
  <c r="DY90" i="8"/>
  <c r="DY66" i="8"/>
  <c r="DY122" i="8"/>
  <c r="DY74" i="8"/>
  <c r="DY82" i="8"/>
  <c r="DY58" i="8"/>
  <c r="DY34" i="8"/>
  <c r="DY50" i="8"/>
  <c r="DY10" i="8"/>
  <c r="DY42" i="8"/>
  <c r="DY18" i="8"/>
  <c r="DY105" i="8"/>
  <c r="DY97" i="8"/>
  <c r="DY113" i="8"/>
  <c r="DY121" i="8"/>
  <c r="DY129" i="8"/>
  <c r="DY137" i="8"/>
  <c r="DY73" i="8"/>
  <c r="DY41" i="8"/>
  <c r="DY81" i="8"/>
  <c r="DY49" i="8"/>
  <c r="DY153" i="8"/>
  <c r="DY145" i="8"/>
  <c r="DY17" i="8"/>
  <c r="DY25" i="8"/>
  <c r="DY65" i="8"/>
  <c r="DY33" i="8"/>
  <c r="DY9" i="8"/>
  <c r="DY89" i="8"/>
  <c r="DY57" i="8"/>
  <c r="DY96" i="8"/>
  <c r="DY80" i="8"/>
  <c r="DY16" i="8"/>
  <c r="DY104" i="8"/>
  <c r="DY24" i="8"/>
  <c r="DY112" i="8"/>
  <c r="DY144" i="8"/>
  <c r="DY120" i="8"/>
  <c r="DY40" i="8"/>
  <c r="DY48" i="8"/>
  <c r="DY152" i="8"/>
  <c r="DY136" i="8"/>
  <c r="DY128" i="8"/>
  <c r="DY64" i="8"/>
  <c r="DY88" i="8"/>
  <c r="DY56" i="8"/>
  <c r="DY119" i="8"/>
  <c r="DY87" i="8"/>
  <c r="DY72" i="8"/>
  <c r="DY47" i="8"/>
  <c r="DY32" i="8"/>
  <c r="DY143" i="8"/>
  <c r="DY63" i="8"/>
  <c r="DY8" i="8"/>
  <c r="DY151" i="8"/>
  <c r="DY127" i="8"/>
  <c r="DY103" i="8"/>
  <c r="DY71" i="8"/>
  <c r="DY79" i="8"/>
  <c r="DY31" i="8"/>
  <c r="DY7" i="8"/>
  <c r="DY126" i="8"/>
  <c r="DY135" i="8"/>
  <c r="DY23" i="8"/>
  <c r="DY142" i="8"/>
  <c r="DY111" i="8"/>
  <c r="DY95" i="8"/>
  <c r="DY39" i="8"/>
  <c r="DY55" i="8"/>
  <c r="DY54" i="8"/>
  <c r="DY46" i="8"/>
  <c r="DY15" i="8"/>
  <c r="DY150" i="8"/>
  <c r="DY22" i="8"/>
  <c r="DY102" i="8"/>
  <c r="DY94" i="8"/>
  <c r="DY134" i="8"/>
  <c r="DY110" i="8"/>
  <c r="DY62" i="8"/>
  <c r="DY14" i="8"/>
  <c r="DY118" i="8"/>
  <c r="DY70" i="8"/>
  <c r="DY6" i="8"/>
  <c r="DY78" i="8"/>
  <c r="DY30" i="8"/>
  <c r="DY38" i="8"/>
  <c r="DY86" i="8"/>
  <c r="DY125" i="8"/>
  <c r="DY21" i="8"/>
  <c r="DY133" i="8"/>
  <c r="DY141" i="8"/>
  <c r="DY13" i="8"/>
  <c r="DY149" i="8"/>
  <c r="DY85" i="8"/>
  <c r="DY53" i="8"/>
  <c r="DY5" i="8"/>
  <c r="DY101" i="8"/>
  <c r="DY93" i="8"/>
  <c r="DY69" i="8"/>
  <c r="DY37" i="8"/>
  <c r="DY109" i="8"/>
  <c r="DY77" i="8"/>
  <c r="DY61" i="8"/>
  <c r="DY45" i="8"/>
  <c r="DY29" i="8"/>
  <c r="DY117" i="8"/>
  <c r="DY3" i="8"/>
  <c r="BF148" i="8"/>
  <c r="BF116" i="8"/>
  <c r="BF132" i="8"/>
  <c r="BF140" i="8"/>
  <c r="BF76" i="8"/>
  <c r="BF84" i="8"/>
  <c r="BF124" i="8"/>
  <c r="BF108" i="8"/>
  <c r="BF36" i="8"/>
  <c r="BF68" i="8"/>
  <c r="BF100" i="8"/>
  <c r="BF60" i="8"/>
  <c r="BF92" i="8"/>
  <c r="BF20" i="8"/>
  <c r="BF52" i="8"/>
  <c r="BF44" i="8"/>
  <c r="BF12" i="8"/>
  <c r="BF4" i="8"/>
  <c r="BF147" i="8"/>
  <c r="BF28" i="8"/>
  <c r="BF139" i="8"/>
  <c r="BF99" i="8"/>
  <c r="BF107" i="8"/>
  <c r="BF75" i="8"/>
  <c r="BF131" i="8"/>
  <c r="BF115" i="8"/>
  <c r="BF83" i="8"/>
  <c r="BF123" i="8"/>
  <c r="BF11" i="8"/>
  <c r="BF67" i="8"/>
  <c r="BF59" i="8"/>
  <c r="BF91" i="8"/>
  <c r="BF35" i="8"/>
  <c r="BF43" i="8"/>
  <c r="BF51" i="8"/>
  <c r="BF19" i="8"/>
  <c r="BF138" i="8"/>
  <c r="BF27" i="8"/>
  <c r="BF146" i="8"/>
  <c r="BF50" i="8"/>
  <c r="BF130" i="8"/>
  <c r="BF98" i="8"/>
  <c r="BF26" i="8"/>
  <c r="BF106" i="8"/>
  <c r="BF122" i="8"/>
  <c r="BF114" i="8"/>
  <c r="BF90" i="8"/>
  <c r="BF66" i="8"/>
  <c r="BF82" i="8"/>
  <c r="BF58" i="8"/>
  <c r="BF34" i="8"/>
  <c r="BF10" i="8"/>
  <c r="BF74" i="8"/>
  <c r="BF42" i="8"/>
  <c r="BF145" i="8"/>
  <c r="BF105" i="8"/>
  <c r="BF113" i="8"/>
  <c r="BF153" i="8"/>
  <c r="BF121" i="8"/>
  <c r="BF137" i="8"/>
  <c r="BF129" i="8"/>
  <c r="BF97" i="8"/>
  <c r="BF65" i="8"/>
  <c r="BF57" i="8"/>
  <c r="BF33" i="8"/>
  <c r="BF73" i="8"/>
  <c r="BF41" i="8"/>
  <c r="BF25" i="8"/>
  <c r="BF81" i="8"/>
  <c r="BF49" i="8"/>
  <c r="BF18" i="8"/>
  <c r="BF89" i="8"/>
  <c r="BF9" i="8"/>
  <c r="BF64" i="8"/>
  <c r="BF128" i="8"/>
  <c r="BF72" i="8"/>
  <c r="BF8" i="8"/>
  <c r="BF152" i="8"/>
  <c r="BF96" i="8"/>
  <c r="BF104" i="8"/>
  <c r="BF24" i="8"/>
  <c r="BF17" i="8"/>
  <c r="BF112" i="8"/>
  <c r="BF32" i="8"/>
  <c r="BF144" i="8"/>
  <c r="BF120" i="8"/>
  <c r="BF48" i="8"/>
  <c r="BF127" i="8"/>
  <c r="BF103" i="8"/>
  <c r="BF136" i="8"/>
  <c r="BF111" i="8"/>
  <c r="BF79" i="8"/>
  <c r="BF55" i="8"/>
  <c r="BF88" i="8"/>
  <c r="BF63" i="8"/>
  <c r="BF80" i="8"/>
  <c r="BF56" i="8"/>
  <c r="BF135" i="8"/>
  <c r="BF40" i="8"/>
  <c r="BF151" i="8"/>
  <c r="BF143" i="8"/>
  <c r="BF95" i="8"/>
  <c r="BF15" i="8"/>
  <c r="BF16" i="8"/>
  <c r="BF119" i="8"/>
  <c r="BF71" i="8"/>
  <c r="BF87" i="8"/>
  <c r="BF31" i="8"/>
  <c r="BF7" i="8"/>
  <c r="BF47" i="8"/>
  <c r="BF39" i="8"/>
  <c r="BF134" i="8"/>
  <c r="BF78" i="8"/>
  <c r="BF30" i="8"/>
  <c r="BF86" i="8"/>
  <c r="BF38" i="8"/>
  <c r="BF23" i="8"/>
  <c r="BF54" i="8"/>
  <c r="BF46" i="8"/>
  <c r="BF126" i="8"/>
  <c r="BF22" i="8"/>
  <c r="BF142" i="8"/>
  <c r="BF102" i="8"/>
  <c r="BF94" i="8"/>
  <c r="BF150" i="8"/>
  <c r="BF110" i="8"/>
  <c r="BF62" i="8"/>
  <c r="BF14" i="8"/>
  <c r="BF6" i="8"/>
  <c r="BF118" i="8"/>
  <c r="BF70" i="8"/>
  <c r="BF109" i="8"/>
  <c r="BF77" i="8"/>
  <c r="BF45" i="8"/>
  <c r="BF5" i="8"/>
  <c r="BF37" i="8"/>
  <c r="BF149" i="8"/>
  <c r="BF117" i="8"/>
  <c r="BF85" i="8"/>
  <c r="BF53" i="8"/>
  <c r="BF125" i="8"/>
  <c r="BF61" i="8"/>
  <c r="BF21" i="8"/>
  <c r="BF101" i="8"/>
  <c r="BF133" i="8"/>
  <c r="BF141" i="8"/>
  <c r="BF13" i="8"/>
  <c r="BF69" i="8"/>
  <c r="BF93" i="8"/>
  <c r="BF29" i="8"/>
  <c r="BF3" i="8"/>
  <c r="DX148" i="8"/>
  <c r="DX108" i="8"/>
  <c r="DX116" i="8"/>
  <c r="DX124" i="8"/>
  <c r="DX132" i="8"/>
  <c r="DX92" i="8"/>
  <c r="DX76" i="8"/>
  <c r="DX84" i="8"/>
  <c r="DX140" i="8"/>
  <c r="DX52" i="8"/>
  <c r="DX100" i="8"/>
  <c r="DX60" i="8"/>
  <c r="DX4" i="8"/>
  <c r="DX44" i="8"/>
  <c r="DX36" i="8"/>
  <c r="DX68" i="8"/>
  <c r="DX28" i="8"/>
  <c r="DX20" i="8"/>
  <c r="DX12" i="8"/>
  <c r="DX139" i="8"/>
  <c r="DX123" i="8"/>
  <c r="DX91" i="8"/>
  <c r="DX131" i="8"/>
  <c r="DX99" i="8"/>
  <c r="DX83" i="8"/>
  <c r="DX51" i="8"/>
  <c r="DX115" i="8"/>
  <c r="DX59" i="8"/>
  <c r="DX11" i="8"/>
  <c r="DX75" i="8"/>
  <c r="DX19" i="8"/>
  <c r="DX67" i="8"/>
  <c r="DX27" i="8"/>
  <c r="DX147" i="8"/>
  <c r="DX35" i="8"/>
  <c r="DX107" i="8"/>
  <c r="DX146" i="8"/>
  <c r="DX138" i="8"/>
  <c r="DX130" i="8"/>
  <c r="DX90" i="8"/>
  <c r="DX74" i="8"/>
  <c r="DX82" i="8"/>
  <c r="DX58" i="8"/>
  <c r="DX34" i="8"/>
  <c r="DX122" i="8"/>
  <c r="DX42" i="8"/>
  <c r="DX50" i="8"/>
  <c r="DX43" i="8"/>
  <c r="DX106" i="8"/>
  <c r="DX114" i="8"/>
  <c r="DX66" i="8"/>
  <c r="DX18" i="8"/>
  <c r="DX26" i="8"/>
  <c r="DX98" i="8"/>
  <c r="DX10" i="8"/>
  <c r="DX129" i="8"/>
  <c r="DX145" i="8"/>
  <c r="DX97" i="8"/>
  <c r="DX105" i="8"/>
  <c r="DX113" i="8"/>
  <c r="DX9" i="8"/>
  <c r="DX17" i="8"/>
  <c r="DX153" i="8"/>
  <c r="DX89" i="8"/>
  <c r="DX65" i="8"/>
  <c r="DX57" i="8"/>
  <c r="DX33" i="8"/>
  <c r="DX73" i="8"/>
  <c r="DX41" i="8"/>
  <c r="DX137" i="8"/>
  <c r="DX121" i="8"/>
  <c r="DX81" i="8"/>
  <c r="DX49" i="8"/>
  <c r="DX25" i="8"/>
  <c r="DX152" i="8"/>
  <c r="DX120" i="8"/>
  <c r="DX96" i="8"/>
  <c r="DX128" i="8"/>
  <c r="DX136" i="8"/>
  <c r="DX88" i="8"/>
  <c r="DX64" i="8"/>
  <c r="DX16" i="8"/>
  <c r="DX72" i="8"/>
  <c r="DX144" i="8"/>
  <c r="DX104" i="8"/>
  <c r="DX56" i="8"/>
  <c r="DX40" i="8"/>
  <c r="DX143" i="8"/>
  <c r="DX80" i="8"/>
  <c r="DX127" i="8"/>
  <c r="DX71" i="8"/>
  <c r="DX48" i="8"/>
  <c r="DX32" i="8"/>
  <c r="DX103" i="8"/>
  <c r="DX95" i="8"/>
  <c r="DX87" i="8"/>
  <c r="DX111" i="8"/>
  <c r="DX8" i="8"/>
  <c r="DX119" i="8"/>
  <c r="DX112" i="8"/>
  <c r="DX24" i="8"/>
  <c r="DX47" i="8"/>
  <c r="DX150" i="8"/>
  <c r="DX142" i="8"/>
  <c r="DX63" i="8"/>
  <c r="DX79" i="8"/>
  <c r="DX15" i="8"/>
  <c r="DX55" i="8"/>
  <c r="DX23" i="8"/>
  <c r="DX151" i="8"/>
  <c r="DX31" i="8"/>
  <c r="DX7" i="8"/>
  <c r="DX135" i="8"/>
  <c r="DX39" i="8"/>
  <c r="DX102" i="8"/>
  <c r="DX110" i="8"/>
  <c r="DX94" i="8"/>
  <c r="DX62" i="8"/>
  <c r="DX14" i="8"/>
  <c r="DX118" i="8"/>
  <c r="DX70" i="8"/>
  <c r="DX6" i="8"/>
  <c r="DX134" i="8"/>
  <c r="DX78" i="8"/>
  <c r="DX30" i="8"/>
  <c r="DX86" i="8"/>
  <c r="DX38" i="8"/>
  <c r="DX126" i="8"/>
  <c r="DX54" i="8"/>
  <c r="DX46" i="8"/>
  <c r="DX22" i="8"/>
  <c r="DX149" i="8"/>
  <c r="DX101" i="8"/>
  <c r="DX61" i="8"/>
  <c r="DX5" i="8"/>
  <c r="DX109" i="8"/>
  <c r="DX117" i="8"/>
  <c r="DX93" i="8"/>
  <c r="DX69" i="8"/>
  <c r="DX37" i="8"/>
  <c r="DX13" i="8"/>
  <c r="DX125" i="8"/>
  <c r="DX77" i="8"/>
  <c r="DX45" i="8"/>
  <c r="DX21" i="8"/>
  <c r="DX85" i="8"/>
  <c r="DX53" i="8"/>
  <c r="DX29" i="8"/>
  <c r="DX133" i="8"/>
  <c r="DX141" i="8"/>
  <c r="DX3" i="8"/>
  <c r="CL132" i="8"/>
  <c r="CL148" i="8"/>
  <c r="CL140" i="8"/>
  <c r="CL100" i="8"/>
  <c r="CL108" i="8"/>
  <c r="CL116" i="8"/>
  <c r="CL124" i="8"/>
  <c r="CL92" i="8"/>
  <c r="CL68" i="8"/>
  <c r="CL76" i="8"/>
  <c r="CL28" i="8"/>
  <c r="CL60" i="8"/>
  <c r="CL36" i="8"/>
  <c r="CL44" i="8"/>
  <c r="CL84" i="8"/>
  <c r="CL52" i="8"/>
  <c r="CL4" i="8"/>
  <c r="CL12" i="8"/>
  <c r="CL147" i="8"/>
  <c r="CL131" i="8"/>
  <c r="CL115" i="8"/>
  <c r="CL83" i="8"/>
  <c r="CL59" i="8"/>
  <c r="CL20" i="8"/>
  <c r="CL123" i="8"/>
  <c r="CL139" i="8"/>
  <c r="CL107" i="8"/>
  <c r="CL43" i="8"/>
  <c r="CL51" i="8"/>
  <c r="CL19" i="8"/>
  <c r="CL27" i="8"/>
  <c r="CL91" i="8"/>
  <c r="CL11" i="8"/>
  <c r="CL99" i="8"/>
  <c r="CL75" i="8"/>
  <c r="CL67" i="8"/>
  <c r="CL35" i="8"/>
  <c r="CL114" i="8"/>
  <c r="CL90" i="8"/>
  <c r="CL66" i="8"/>
  <c r="CL74" i="8"/>
  <c r="CL82" i="8"/>
  <c r="CL58" i="8"/>
  <c r="CL34" i="8"/>
  <c r="CL146" i="8"/>
  <c r="CL42" i="8"/>
  <c r="CL50" i="8"/>
  <c r="CL130" i="8"/>
  <c r="CL98" i="8"/>
  <c r="CL26" i="8"/>
  <c r="CL106" i="8"/>
  <c r="CL138" i="8"/>
  <c r="CL18" i="8"/>
  <c r="CL122" i="8"/>
  <c r="CL121" i="8"/>
  <c r="CL129" i="8"/>
  <c r="CL97" i="8"/>
  <c r="CL137" i="8"/>
  <c r="CL10" i="8"/>
  <c r="CL145" i="8"/>
  <c r="CL153" i="8"/>
  <c r="CL9" i="8"/>
  <c r="CL17" i="8"/>
  <c r="CL113" i="8"/>
  <c r="CL105" i="8"/>
  <c r="CL65" i="8"/>
  <c r="CL57" i="8"/>
  <c r="CL33" i="8"/>
  <c r="CL89" i="8"/>
  <c r="CL73" i="8"/>
  <c r="CL41" i="8"/>
  <c r="CL25" i="8"/>
  <c r="CL81" i="8"/>
  <c r="CL49" i="8"/>
  <c r="CL112" i="8"/>
  <c r="CL32" i="8"/>
  <c r="CL144" i="8"/>
  <c r="CL120" i="8"/>
  <c r="CL40" i="8"/>
  <c r="CL128" i="8"/>
  <c r="CL136" i="8"/>
  <c r="CL88" i="8"/>
  <c r="CL56" i="8"/>
  <c r="CL152" i="8"/>
  <c r="CL64" i="8"/>
  <c r="CL96" i="8"/>
  <c r="CL80" i="8"/>
  <c r="CL16" i="8"/>
  <c r="CL24" i="8"/>
  <c r="CL135" i="8"/>
  <c r="CL8" i="8"/>
  <c r="CL151" i="8"/>
  <c r="CL143" i="8"/>
  <c r="CL95" i="8"/>
  <c r="CL127" i="8"/>
  <c r="CL103" i="8"/>
  <c r="CL71" i="8"/>
  <c r="CL104" i="8"/>
  <c r="CL111" i="8"/>
  <c r="CL72" i="8"/>
  <c r="CL48" i="8"/>
  <c r="CL119" i="8"/>
  <c r="CL87" i="8"/>
  <c r="CL134" i="8"/>
  <c r="CL142" i="8"/>
  <c r="CL23" i="8"/>
  <c r="CL55" i="8"/>
  <c r="CL63" i="8"/>
  <c r="CL15" i="8"/>
  <c r="CL7" i="8"/>
  <c r="CL150" i="8"/>
  <c r="CL62" i="8"/>
  <c r="CL22" i="8"/>
  <c r="CL79" i="8"/>
  <c r="CL102" i="8"/>
  <c r="CL94" i="8"/>
  <c r="CL47" i="8"/>
  <c r="CL31" i="8"/>
  <c r="CL110" i="8"/>
  <c r="CL14" i="8"/>
  <c r="CL118" i="8"/>
  <c r="CL70" i="8"/>
  <c r="CL6" i="8"/>
  <c r="CL78" i="8"/>
  <c r="CL30" i="8"/>
  <c r="CL86" i="8"/>
  <c r="CL38" i="8"/>
  <c r="CL126" i="8"/>
  <c r="CL54" i="8"/>
  <c r="CL46" i="8"/>
  <c r="CL39" i="8"/>
  <c r="CL141" i="8"/>
  <c r="CL13" i="8"/>
  <c r="CL133" i="8"/>
  <c r="CL29" i="8"/>
  <c r="CL101" i="8"/>
  <c r="CL69" i="8"/>
  <c r="CL37" i="8"/>
  <c r="CL5" i="8"/>
  <c r="CL149" i="8"/>
  <c r="CL93" i="8"/>
  <c r="CL109" i="8"/>
  <c r="CL77" i="8"/>
  <c r="CL45" i="8"/>
  <c r="CL117" i="8"/>
  <c r="CL85" i="8"/>
  <c r="CL53" i="8"/>
  <c r="CL125" i="8"/>
  <c r="CL61" i="8"/>
  <c r="CL21" i="8"/>
  <c r="CL3" i="8"/>
  <c r="EM140" i="8"/>
  <c r="EM116" i="8"/>
  <c r="EM124" i="8"/>
  <c r="EM132" i="8"/>
  <c r="EM148" i="8"/>
  <c r="EM108" i="8"/>
  <c r="EM84" i="8"/>
  <c r="EM100" i="8"/>
  <c r="EM36" i="8"/>
  <c r="EM76" i="8"/>
  <c r="EM92" i="8"/>
  <c r="EM68" i="8"/>
  <c r="EM28" i="8"/>
  <c r="EM60" i="8"/>
  <c r="EM52" i="8"/>
  <c r="EM44" i="8"/>
  <c r="EM20" i="8"/>
  <c r="EM12" i="8"/>
  <c r="EM4" i="8"/>
  <c r="EM147" i="8"/>
  <c r="EM131" i="8"/>
  <c r="EM123" i="8"/>
  <c r="EM139" i="8"/>
  <c r="EM59" i="8"/>
  <c r="EM99" i="8"/>
  <c r="EM107" i="8"/>
  <c r="EM91" i="8"/>
  <c r="EM67" i="8"/>
  <c r="EM83" i="8"/>
  <c r="EM11" i="8"/>
  <c r="EM19" i="8"/>
  <c r="EM27" i="8"/>
  <c r="EM115" i="8"/>
  <c r="EM35" i="8"/>
  <c r="EM43" i="8"/>
  <c r="EM75" i="8"/>
  <c r="EM51" i="8"/>
  <c r="EM138" i="8"/>
  <c r="EM130" i="8"/>
  <c r="EM146" i="8"/>
  <c r="EM82" i="8"/>
  <c r="EM34" i="8"/>
  <c r="EM90" i="8"/>
  <c r="EM42" i="8"/>
  <c r="EM50" i="8"/>
  <c r="EM122" i="8"/>
  <c r="EM98" i="8"/>
  <c r="EM58" i="8"/>
  <c r="EM114" i="8"/>
  <c r="EM66" i="8"/>
  <c r="EM74" i="8"/>
  <c r="EM18" i="8"/>
  <c r="EM106" i="8"/>
  <c r="EM10" i="8"/>
  <c r="EM26" i="8"/>
  <c r="EM145" i="8"/>
  <c r="EM129" i="8"/>
  <c r="EM105" i="8"/>
  <c r="EM153" i="8"/>
  <c r="EM113" i="8"/>
  <c r="EM121" i="8"/>
  <c r="EM17" i="8"/>
  <c r="EM89" i="8"/>
  <c r="EM65" i="8"/>
  <c r="EM57" i="8"/>
  <c r="EM33" i="8"/>
  <c r="EM73" i="8"/>
  <c r="EM41" i="8"/>
  <c r="EM97" i="8"/>
  <c r="EM81" i="8"/>
  <c r="EM49" i="8"/>
  <c r="EM137" i="8"/>
  <c r="EM9" i="8"/>
  <c r="EM25" i="8"/>
  <c r="EM128" i="8"/>
  <c r="EM136" i="8"/>
  <c r="EM88" i="8"/>
  <c r="EM8" i="8"/>
  <c r="EM144" i="8"/>
  <c r="EM96" i="8"/>
  <c r="EM152" i="8"/>
  <c r="EM72" i="8"/>
  <c r="EM80" i="8"/>
  <c r="EM32" i="8"/>
  <c r="EM104" i="8"/>
  <c r="EM112" i="8"/>
  <c r="EM48" i="8"/>
  <c r="EM151" i="8"/>
  <c r="EM120" i="8"/>
  <c r="EM79" i="8"/>
  <c r="EM63" i="8"/>
  <c r="EM111" i="8"/>
  <c r="EM64" i="8"/>
  <c r="EM56" i="8"/>
  <c r="EM40" i="8"/>
  <c r="EM119" i="8"/>
  <c r="EM39" i="8"/>
  <c r="EM24" i="8"/>
  <c r="EM127" i="8"/>
  <c r="EM16" i="8"/>
  <c r="EM135" i="8"/>
  <c r="EM55" i="8"/>
  <c r="EM103" i="8"/>
  <c r="EM15" i="8"/>
  <c r="EM95" i="8"/>
  <c r="EM23" i="8"/>
  <c r="EM143" i="8"/>
  <c r="EM31" i="8"/>
  <c r="EM7" i="8"/>
  <c r="EM126" i="8"/>
  <c r="EM71" i="8"/>
  <c r="EM110" i="8"/>
  <c r="EM94" i="8"/>
  <c r="EM54" i="8"/>
  <c r="EM22" i="8"/>
  <c r="EM14" i="8"/>
  <c r="EM134" i="8"/>
  <c r="EM118" i="8"/>
  <c r="EM70" i="8"/>
  <c r="EM6" i="8"/>
  <c r="EM87" i="8"/>
  <c r="EM78" i="8"/>
  <c r="EM30" i="8"/>
  <c r="EM47" i="8"/>
  <c r="EM86" i="8"/>
  <c r="EM38" i="8"/>
  <c r="EM62" i="8"/>
  <c r="EM46" i="8"/>
  <c r="EM142" i="8"/>
  <c r="EM150" i="8"/>
  <c r="EM102" i="8"/>
  <c r="EM149" i="8"/>
  <c r="EM109" i="8"/>
  <c r="EM5" i="8"/>
  <c r="EM117" i="8"/>
  <c r="EM93" i="8"/>
  <c r="EM69" i="8"/>
  <c r="EM37" i="8"/>
  <c r="EM125" i="8"/>
  <c r="EM77" i="8"/>
  <c r="EM45" i="8"/>
  <c r="EM101" i="8"/>
  <c r="EM61" i="8"/>
  <c r="EM85" i="8"/>
  <c r="EM53" i="8"/>
  <c r="EM133" i="8"/>
  <c r="EM21" i="8"/>
  <c r="EM141" i="8"/>
  <c r="EM29" i="8"/>
  <c r="EM13" i="8"/>
  <c r="EM3" i="8"/>
  <c r="K148" i="8"/>
  <c r="K132" i="8"/>
  <c r="K140" i="8"/>
  <c r="K100" i="8"/>
  <c r="K108" i="8"/>
  <c r="K116" i="8"/>
  <c r="K84" i="8"/>
  <c r="K68" i="8"/>
  <c r="K92" i="8"/>
  <c r="K124" i="8"/>
  <c r="K76" i="8"/>
  <c r="K60" i="8"/>
  <c r="K36" i="8"/>
  <c r="K44" i="8"/>
  <c r="K12" i="8"/>
  <c r="K4" i="8"/>
  <c r="K28" i="8"/>
  <c r="K20" i="8"/>
  <c r="K52" i="8"/>
  <c r="K139" i="8"/>
  <c r="K131" i="8"/>
  <c r="K107" i="8"/>
  <c r="K75" i="8"/>
  <c r="K115" i="8"/>
  <c r="K83" i="8"/>
  <c r="K59" i="8"/>
  <c r="K123" i="8"/>
  <c r="K99" i="8"/>
  <c r="K35" i="8"/>
  <c r="K43" i="8"/>
  <c r="K147" i="8"/>
  <c r="K51" i="8"/>
  <c r="K19" i="8"/>
  <c r="K27" i="8"/>
  <c r="K67" i="8"/>
  <c r="K11" i="8"/>
  <c r="K91" i="8"/>
  <c r="K138" i="8"/>
  <c r="K146" i="8"/>
  <c r="K114" i="8"/>
  <c r="K130" i="8"/>
  <c r="K98" i="8"/>
  <c r="K90" i="8"/>
  <c r="K66" i="8"/>
  <c r="K106" i="8"/>
  <c r="K74" i="8"/>
  <c r="K82" i="8"/>
  <c r="K58" i="8"/>
  <c r="K34" i="8"/>
  <c r="K122" i="8"/>
  <c r="K42" i="8"/>
  <c r="K26" i="8"/>
  <c r="K50" i="8"/>
  <c r="K18" i="8"/>
  <c r="K113" i="8"/>
  <c r="K97" i="8"/>
  <c r="K10" i="8"/>
  <c r="K121" i="8"/>
  <c r="K153" i="8"/>
  <c r="K137" i="8"/>
  <c r="K105" i="8"/>
  <c r="K81" i="8"/>
  <c r="K33" i="8"/>
  <c r="K145" i="8"/>
  <c r="K89" i="8"/>
  <c r="K41" i="8"/>
  <c r="K49" i="8"/>
  <c r="K57" i="8"/>
  <c r="K129" i="8"/>
  <c r="K9" i="8"/>
  <c r="K65" i="8"/>
  <c r="K17" i="8"/>
  <c r="K73" i="8"/>
  <c r="K25" i="8"/>
  <c r="K104" i="8"/>
  <c r="K72" i="8"/>
  <c r="K56" i="8"/>
  <c r="K112" i="8"/>
  <c r="K80" i="8"/>
  <c r="K32" i="8"/>
  <c r="K144" i="8"/>
  <c r="K128" i="8"/>
  <c r="K120" i="8"/>
  <c r="K88" i="8"/>
  <c r="K48" i="8"/>
  <c r="K152" i="8"/>
  <c r="K136" i="8"/>
  <c r="K96" i="8"/>
  <c r="K24" i="8"/>
  <c r="K8" i="8"/>
  <c r="K64" i="8"/>
  <c r="K40" i="8"/>
  <c r="K151" i="8"/>
  <c r="K143" i="8"/>
  <c r="K16" i="8"/>
  <c r="K127" i="8"/>
  <c r="K103" i="8"/>
  <c r="K111" i="8"/>
  <c r="K79" i="8"/>
  <c r="K63" i="8"/>
  <c r="K55" i="8"/>
  <c r="K118" i="8"/>
  <c r="K135" i="8"/>
  <c r="K95" i="8"/>
  <c r="K126" i="8"/>
  <c r="K23" i="8"/>
  <c r="K142" i="8"/>
  <c r="K119" i="8"/>
  <c r="K150" i="8"/>
  <c r="K47" i="8"/>
  <c r="K15" i="8"/>
  <c r="K39" i="8"/>
  <c r="K87" i="8"/>
  <c r="K22" i="8"/>
  <c r="K94" i="8"/>
  <c r="K7" i="8"/>
  <c r="K62" i="8"/>
  <c r="K14" i="8"/>
  <c r="K134" i="8"/>
  <c r="K102" i="8"/>
  <c r="K70" i="8"/>
  <c r="K71" i="8"/>
  <c r="K31" i="8"/>
  <c r="K110" i="8"/>
  <c r="K78" i="8"/>
  <c r="K30" i="8"/>
  <c r="K86" i="8"/>
  <c r="K38" i="8"/>
  <c r="K54" i="8"/>
  <c r="K46" i="8"/>
  <c r="K6" i="8"/>
  <c r="K53" i="8"/>
  <c r="K125" i="8"/>
  <c r="K141" i="8"/>
  <c r="K133" i="8"/>
  <c r="K93" i="8"/>
  <c r="K61" i="8"/>
  <c r="K45" i="8"/>
  <c r="K13" i="8"/>
  <c r="K149" i="8"/>
  <c r="K101" i="8"/>
  <c r="K69" i="8"/>
  <c r="K21" i="8"/>
  <c r="K5" i="8"/>
  <c r="K109" i="8"/>
  <c r="K77" i="8"/>
  <c r="K29" i="8"/>
  <c r="K117" i="8"/>
  <c r="K85" i="8"/>
  <c r="K37" i="8"/>
  <c r="K3" i="8"/>
  <c r="DN116" i="8"/>
  <c r="DN124" i="8"/>
  <c r="DN148" i="8"/>
  <c r="DN132" i="8"/>
  <c r="DN108" i="8"/>
  <c r="DN100" i="8"/>
  <c r="DN76" i="8"/>
  <c r="DN68" i="8"/>
  <c r="DN140" i="8"/>
  <c r="DN84" i="8"/>
  <c r="DN92" i="8"/>
  <c r="DN44" i="8"/>
  <c r="DN60" i="8"/>
  <c r="DN52" i="8"/>
  <c r="DN28" i="8"/>
  <c r="DN20" i="8"/>
  <c r="DN36" i="8"/>
  <c r="DN12" i="8"/>
  <c r="DN4" i="8"/>
  <c r="DN131" i="8"/>
  <c r="DN139" i="8"/>
  <c r="DN115" i="8"/>
  <c r="DN123" i="8"/>
  <c r="DN147" i="8"/>
  <c r="DN91" i="8"/>
  <c r="DN75" i="8"/>
  <c r="DN67" i="8"/>
  <c r="DN59" i="8"/>
  <c r="DN19" i="8"/>
  <c r="DN83" i="8"/>
  <c r="DN11" i="8"/>
  <c r="DN99" i="8"/>
  <c r="DN27" i="8"/>
  <c r="DN35" i="8"/>
  <c r="DN107" i="8"/>
  <c r="DN43" i="8"/>
  <c r="DN51" i="8"/>
  <c r="DN146" i="8"/>
  <c r="DN122" i="8"/>
  <c r="DN114" i="8"/>
  <c r="DN82" i="8"/>
  <c r="DN18" i="8"/>
  <c r="DN26" i="8"/>
  <c r="DN138" i="8"/>
  <c r="DN34" i="8"/>
  <c r="DN42" i="8"/>
  <c r="DN90" i="8"/>
  <c r="DN50" i="8"/>
  <c r="DN98" i="8"/>
  <c r="DN66" i="8"/>
  <c r="DN74" i="8"/>
  <c r="DN130" i="8"/>
  <c r="DN153" i="8"/>
  <c r="DN137" i="8"/>
  <c r="DN145" i="8"/>
  <c r="DN129" i="8"/>
  <c r="DN10" i="8"/>
  <c r="DN105" i="8"/>
  <c r="DN106" i="8"/>
  <c r="DN121" i="8"/>
  <c r="DN113" i="8"/>
  <c r="DN25" i="8"/>
  <c r="DN9" i="8"/>
  <c r="DN89" i="8"/>
  <c r="DN17" i="8"/>
  <c r="DN97" i="8"/>
  <c r="DN65" i="8"/>
  <c r="DN57" i="8"/>
  <c r="DN33" i="8"/>
  <c r="DN58" i="8"/>
  <c r="DN73" i="8"/>
  <c r="DN41" i="8"/>
  <c r="DN81" i="8"/>
  <c r="DN49" i="8"/>
  <c r="DN144" i="8"/>
  <c r="DN128" i="8"/>
  <c r="DN48" i="8"/>
  <c r="DN136" i="8"/>
  <c r="DN88" i="8"/>
  <c r="DN24" i="8"/>
  <c r="DN96" i="8"/>
  <c r="DN64" i="8"/>
  <c r="DN16" i="8"/>
  <c r="DN104" i="8"/>
  <c r="DN112" i="8"/>
  <c r="DN80" i="8"/>
  <c r="DN32" i="8"/>
  <c r="DN135" i="8"/>
  <c r="DN120" i="8"/>
  <c r="DN143" i="8"/>
  <c r="DN72" i="8"/>
  <c r="DN95" i="8"/>
  <c r="DN79" i="8"/>
  <c r="DN55" i="8"/>
  <c r="DN56" i="8"/>
  <c r="DN40" i="8"/>
  <c r="DN103" i="8"/>
  <c r="DN87" i="8"/>
  <c r="DN152" i="8"/>
  <c r="DN151" i="8"/>
  <c r="DN111" i="8"/>
  <c r="DN8" i="8"/>
  <c r="DN119" i="8"/>
  <c r="DN47" i="8"/>
  <c r="DN142" i="8"/>
  <c r="DN150" i="8"/>
  <c r="DN127" i="8"/>
  <c r="DN71" i="8"/>
  <c r="DN15" i="8"/>
  <c r="DN31" i="8"/>
  <c r="DN23" i="8"/>
  <c r="DN39" i="8"/>
  <c r="DN62" i="8"/>
  <c r="DN63" i="8"/>
  <c r="DN102" i="8"/>
  <c r="DN70" i="8"/>
  <c r="DN126" i="8"/>
  <c r="DN110" i="8"/>
  <c r="DN78" i="8"/>
  <c r="DN14" i="8"/>
  <c r="DN118" i="8"/>
  <c r="DN86" i="8"/>
  <c r="DN22" i="8"/>
  <c r="DN6" i="8"/>
  <c r="DN30" i="8"/>
  <c r="DN94" i="8"/>
  <c r="DN38" i="8"/>
  <c r="DN7" i="8"/>
  <c r="DN46" i="8"/>
  <c r="DN54" i="8"/>
  <c r="DN134" i="8"/>
  <c r="DN13" i="8"/>
  <c r="DN101" i="8"/>
  <c r="DN93" i="8"/>
  <c r="DN61" i="8"/>
  <c r="DN109" i="8"/>
  <c r="DN29" i="8"/>
  <c r="DN5" i="8"/>
  <c r="DN117" i="8"/>
  <c r="DN69" i="8"/>
  <c r="DN37" i="8"/>
  <c r="DN125" i="8"/>
  <c r="DN77" i="8"/>
  <c r="DN45" i="8"/>
  <c r="DN149" i="8"/>
  <c r="DN85" i="8"/>
  <c r="DN53" i="8"/>
  <c r="DN141" i="8"/>
  <c r="DN133" i="8"/>
  <c r="DN21" i="8"/>
  <c r="DN3" i="8"/>
  <c r="CK140" i="8"/>
  <c r="CK124" i="8"/>
  <c r="CK132" i="8"/>
  <c r="CK92" i="8"/>
  <c r="CK148" i="8"/>
  <c r="CK108" i="8"/>
  <c r="CK100" i="8"/>
  <c r="CK28" i="8"/>
  <c r="CK116" i="8"/>
  <c r="CK76" i="8"/>
  <c r="CK52" i="8"/>
  <c r="CK60" i="8"/>
  <c r="CK84" i="8"/>
  <c r="CK68" i="8"/>
  <c r="CK20" i="8"/>
  <c r="CK12" i="8"/>
  <c r="CK44" i="8"/>
  <c r="CK36" i="8"/>
  <c r="CK4" i="8"/>
  <c r="CK139" i="8"/>
  <c r="CK131" i="8"/>
  <c r="CK147" i="8"/>
  <c r="CK99" i="8"/>
  <c r="CK107" i="8"/>
  <c r="CK115" i="8"/>
  <c r="CK83" i="8"/>
  <c r="CK123" i="8"/>
  <c r="CK27" i="8"/>
  <c r="CK11" i="8"/>
  <c r="CK19" i="8"/>
  <c r="CK91" i="8"/>
  <c r="CK35" i="8"/>
  <c r="CK75" i="8"/>
  <c r="CK43" i="8"/>
  <c r="CK51" i="8"/>
  <c r="CK67" i="8"/>
  <c r="CK122" i="8"/>
  <c r="CK138" i="8"/>
  <c r="CK42" i="8"/>
  <c r="CK59" i="8"/>
  <c r="CK50" i="8"/>
  <c r="CK146" i="8"/>
  <c r="CK98" i="8"/>
  <c r="CK26" i="8"/>
  <c r="CK130" i="8"/>
  <c r="CK106" i="8"/>
  <c r="CK74" i="8"/>
  <c r="CK58" i="8"/>
  <c r="CK18" i="8"/>
  <c r="CK82" i="8"/>
  <c r="CK10" i="8"/>
  <c r="CK114" i="8"/>
  <c r="CK66" i="8"/>
  <c r="CK145" i="8"/>
  <c r="CK153" i="8"/>
  <c r="CK105" i="8"/>
  <c r="CK34" i="8"/>
  <c r="CK113" i="8"/>
  <c r="CK97" i="8"/>
  <c r="CK89" i="8"/>
  <c r="CK65" i="8"/>
  <c r="CK57" i="8"/>
  <c r="CK33" i="8"/>
  <c r="CK25" i="8"/>
  <c r="CK137" i="8"/>
  <c r="CK129" i="8"/>
  <c r="CK121" i="8"/>
  <c r="CK73" i="8"/>
  <c r="CK41" i="8"/>
  <c r="CK81" i="8"/>
  <c r="CK49" i="8"/>
  <c r="CK90" i="8"/>
  <c r="CK17" i="8"/>
  <c r="CK9" i="8"/>
  <c r="CK152" i="8"/>
  <c r="CK136" i="8"/>
  <c r="CK88" i="8"/>
  <c r="CK56" i="8"/>
  <c r="CK64" i="8"/>
  <c r="CK128" i="8"/>
  <c r="CK96" i="8"/>
  <c r="CK80" i="8"/>
  <c r="CK16" i="8"/>
  <c r="CK104" i="8"/>
  <c r="CK24" i="8"/>
  <c r="CK112" i="8"/>
  <c r="CK144" i="8"/>
  <c r="CK120" i="8"/>
  <c r="CK40" i="8"/>
  <c r="CK32" i="8"/>
  <c r="CK127" i="8"/>
  <c r="CK103" i="8"/>
  <c r="CK71" i="8"/>
  <c r="CK8" i="8"/>
  <c r="CK119" i="8"/>
  <c r="CK87" i="8"/>
  <c r="CK95" i="8"/>
  <c r="CK47" i="8"/>
  <c r="CK135" i="8"/>
  <c r="CK143" i="8"/>
  <c r="CK63" i="8"/>
  <c r="CK55" i="8"/>
  <c r="CK39" i="8"/>
  <c r="CK15" i="8"/>
  <c r="CK23" i="8"/>
  <c r="CK111" i="8"/>
  <c r="CK31" i="8"/>
  <c r="CK7" i="8"/>
  <c r="CK126" i="8"/>
  <c r="CK72" i="8"/>
  <c r="CK48" i="8"/>
  <c r="CK151" i="8"/>
  <c r="CK118" i="8"/>
  <c r="CK70" i="8"/>
  <c r="CK6" i="8"/>
  <c r="CK134" i="8"/>
  <c r="CK78" i="8"/>
  <c r="CK30" i="8"/>
  <c r="CK86" i="8"/>
  <c r="CK38" i="8"/>
  <c r="CK54" i="8"/>
  <c r="CK46" i="8"/>
  <c r="CK22" i="8"/>
  <c r="CK79" i="8"/>
  <c r="CK142" i="8"/>
  <c r="CK102" i="8"/>
  <c r="CK94" i="8"/>
  <c r="CK150" i="8"/>
  <c r="CK14" i="8"/>
  <c r="CK110" i="8"/>
  <c r="CK62" i="8"/>
  <c r="CK101" i="8"/>
  <c r="CK93" i="8"/>
  <c r="CK69" i="8"/>
  <c r="CK37" i="8"/>
  <c r="CK109" i="8"/>
  <c r="CK77" i="8"/>
  <c r="CK45" i="8"/>
  <c r="CK29" i="8"/>
  <c r="CK13" i="8"/>
  <c r="CK117" i="8"/>
  <c r="CK85" i="8"/>
  <c r="CK53" i="8"/>
  <c r="CK125" i="8"/>
  <c r="CK61" i="8"/>
  <c r="CK21" i="8"/>
  <c r="CK5" i="8"/>
  <c r="CK133" i="8"/>
  <c r="CK141" i="8"/>
  <c r="CK149" i="8"/>
  <c r="CK3" i="8"/>
  <c r="G39" i="12"/>
  <c r="G150" i="12"/>
  <c r="G142" i="12"/>
  <c r="G134" i="12"/>
  <c r="G143" i="12"/>
  <c r="G110" i="12"/>
  <c r="G118" i="12"/>
  <c r="G94" i="12"/>
  <c r="G86" i="12"/>
  <c r="G102" i="12"/>
  <c r="G78" i="12"/>
  <c r="G126" i="12"/>
  <c r="G70" i="12"/>
  <c r="G46" i="12"/>
  <c r="G38" i="12"/>
  <c r="G6" i="12"/>
  <c r="G62" i="12"/>
  <c r="G22" i="12"/>
  <c r="G54" i="12"/>
  <c r="G30" i="12"/>
  <c r="G14" i="12"/>
  <c r="G149" i="12"/>
  <c r="G141" i="12"/>
  <c r="G133" i="12"/>
  <c r="G101" i="12"/>
  <c r="G109" i="12"/>
  <c r="G69" i="12"/>
  <c r="G117" i="12"/>
  <c r="G77" i="12"/>
  <c r="G125" i="12"/>
  <c r="G21" i="12"/>
  <c r="G93" i="12"/>
  <c r="G85" i="12"/>
  <c r="G37" i="12"/>
  <c r="G29" i="12"/>
  <c r="G53" i="12"/>
  <c r="G61" i="12"/>
  <c r="G13" i="12"/>
  <c r="G5" i="12"/>
  <c r="G140" i="12"/>
  <c r="G124" i="12"/>
  <c r="G108" i="12"/>
  <c r="G45" i="12"/>
  <c r="G148" i="12"/>
  <c r="G116" i="12"/>
  <c r="G132" i="12"/>
  <c r="G76" i="12"/>
  <c r="G12" i="12"/>
  <c r="G100" i="12"/>
  <c r="G84" i="12"/>
  <c r="G20" i="12"/>
  <c r="G92" i="12"/>
  <c r="G28" i="12"/>
  <c r="G36" i="12"/>
  <c r="G44" i="12"/>
  <c r="G52" i="12"/>
  <c r="G60" i="12"/>
  <c r="G68" i="12"/>
  <c r="G83" i="12"/>
  <c r="G91" i="12"/>
  <c r="G99" i="12"/>
  <c r="G107" i="12"/>
  <c r="G115" i="12"/>
  <c r="G51" i="12"/>
  <c r="G4" i="12"/>
  <c r="G123" i="12"/>
  <c r="G131" i="12"/>
  <c r="G67" i="12"/>
  <c r="G59" i="12"/>
  <c r="G11" i="12"/>
  <c r="G139" i="12"/>
  <c r="G75" i="12"/>
  <c r="G35" i="12"/>
  <c r="G27" i="12"/>
  <c r="G19" i="12"/>
  <c r="G106" i="12"/>
  <c r="G138" i="12"/>
  <c r="G114" i="12"/>
  <c r="G50" i="12"/>
  <c r="G147" i="12"/>
  <c r="G146" i="12"/>
  <c r="G66" i="12"/>
  <c r="G74" i="12"/>
  <c r="G82" i="12"/>
  <c r="G130" i="12"/>
  <c r="G18" i="12"/>
  <c r="G145" i="12"/>
  <c r="G137" i="12"/>
  <c r="G129" i="12"/>
  <c r="G26" i="12"/>
  <c r="G43" i="12"/>
  <c r="G34" i="12"/>
  <c r="G122" i="12"/>
  <c r="G42" i="12"/>
  <c r="G98" i="12"/>
  <c r="G90" i="12"/>
  <c r="G58" i="12"/>
  <c r="G153" i="12"/>
  <c r="G81" i="12"/>
  <c r="G17" i="12"/>
  <c r="G89" i="12"/>
  <c r="G25" i="12"/>
  <c r="G121" i="12"/>
  <c r="G97" i="12"/>
  <c r="G33" i="12"/>
  <c r="G10" i="12"/>
  <c r="G105" i="12"/>
  <c r="G41" i="12"/>
  <c r="G49" i="12"/>
  <c r="G57" i="12"/>
  <c r="G113" i="12"/>
  <c r="G65" i="12"/>
  <c r="G9" i="12"/>
  <c r="G64" i="12"/>
  <c r="G136" i="12"/>
  <c r="G72" i="12"/>
  <c r="G8" i="12"/>
  <c r="G80" i="12"/>
  <c r="G88" i="12"/>
  <c r="G24" i="12"/>
  <c r="G96" i="12"/>
  <c r="G32" i="12"/>
  <c r="G73" i="12"/>
  <c r="G152" i="12"/>
  <c r="G120" i="12"/>
  <c r="G104" i="12"/>
  <c r="G40" i="12"/>
  <c r="G144" i="12"/>
  <c r="G111" i="12"/>
  <c r="G119" i="12"/>
  <c r="G112" i="12"/>
  <c r="G151" i="12"/>
  <c r="G135" i="12"/>
  <c r="G127" i="12"/>
  <c r="G71" i="12"/>
  <c r="G56" i="12"/>
  <c r="G48" i="12"/>
  <c r="G128" i="12"/>
  <c r="G95" i="12"/>
  <c r="G16" i="12"/>
  <c r="G103" i="12"/>
  <c r="G87" i="12"/>
  <c r="G79" i="12"/>
  <c r="G7" i="12"/>
  <c r="G63" i="12"/>
  <c r="G15" i="12"/>
  <c r="G55" i="12"/>
  <c r="G23" i="12"/>
  <c r="G47" i="12"/>
  <c r="G31" i="12"/>
  <c r="G3" i="12"/>
  <c r="BS39" i="12"/>
  <c r="BS150" i="12"/>
  <c r="BS134" i="12"/>
  <c r="BS126" i="12"/>
  <c r="BS143" i="12"/>
  <c r="BS142" i="12"/>
  <c r="BS86" i="12"/>
  <c r="BS118" i="12"/>
  <c r="BS110" i="12"/>
  <c r="BS102" i="12"/>
  <c r="BS78" i="12"/>
  <c r="BS46" i="12"/>
  <c r="BS30" i="12"/>
  <c r="BS94" i="12"/>
  <c r="BS62" i="12"/>
  <c r="BS38" i="12"/>
  <c r="BS6" i="12"/>
  <c r="BS70" i="12"/>
  <c r="BS54" i="12"/>
  <c r="BS22" i="12"/>
  <c r="BS14" i="12"/>
  <c r="BS149" i="12"/>
  <c r="BS125" i="12"/>
  <c r="BS133" i="12"/>
  <c r="BS117" i="12"/>
  <c r="BS109" i="12"/>
  <c r="BS93" i="12"/>
  <c r="BS61" i="12"/>
  <c r="BS141" i="12"/>
  <c r="BS69" i="12"/>
  <c r="BS77" i="12"/>
  <c r="BS13" i="12"/>
  <c r="BS85" i="12"/>
  <c r="BS53" i="12"/>
  <c r="BS101" i="12"/>
  <c r="BS5" i="12"/>
  <c r="BS37" i="12"/>
  <c r="BS29" i="12"/>
  <c r="BS45" i="12"/>
  <c r="BS21" i="12"/>
  <c r="BS140" i="12"/>
  <c r="BS108" i="12"/>
  <c r="BS92" i="12"/>
  <c r="BS132" i="12"/>
  <c r="BS116" i="12"/>
  <c r="BS100" i="12"/>
  <c r="BS44" i="12"/>
  <c r="BS148" i="12"/>
  <c r="BS76" i="12"/>
  <c r="BS60" i="12"/>
  <c r="BS52" i="12"/>
  <c r="BS28" i="12"/>
  <c r="BS12" i="12"/>
  <c r="BS84" i="12"/>
  <c r="BS68" i="12"/>
  <c r="BS20" i="12"/>
  <c r="BS124" i="12"/>
  <c r="BS36" i="12"/>
  <c r="BS4" i="12"/>
  <c r="BS83" i="12"/>
  <c r="BS59" i="12"/>
  <c r="BS131" i="12"/>
  <c r="BS91" i="12"/>
  <c r="BS99" i="12"/>
  <c r="BS27" i="12"/>
  <c r="BS139" i="12"/>
  <c r="BS107" i="12"/>
  <c r="BS11" i="12"/>
  <c r="BS115" i="12"/>
  <c r="BS51" i="12"/>
  <c r="BS75" i="12"/>
  <c r="BS123" i="12"/>
  <c r="BS19" i="12"/>
  <c r="BS35" i="12"/>
  <c r="BS147" i="12"/>
  <c r="BS82" i="12"/>
  <c r="BS58" i="12"/>
  <c r="BS106" i="12"/>
  <c r="BS66" i="12"/>
  <c r="BS98" i="12"/>
  <c r="BS90" i="12"/>
  <c r="BS67" i="12"/>
  <c r="BS43" i="12"/>
  <c r="BS138" i="12"/>
  <c r="BS130" i="12"/>
  <c r="BS114" i="12"/>
  <c r="BS146" i="12"/>
  <c r="BS26" i="12"/>
  <c r="BS122" i="12"/>
  <c r="BS34" i="12"/>
  <c r="BS74" i="12"/>
  <c r="BS50" i="12"/>
  <c r="BS129" i="12"/>
  <c r="BS42" i="12"/>
  <c r="BS153" i="12"/>
  <c r="BS137" i="12"/>
  <c r="BS121" i="12"/>
  <c r="BS81" i="12"/>
  <c r="BS10" i="12"/>
  <c r="BS145" i="12"/>
  <c r="BS113" i="12"/>
  <c r="BS105" i="12"/>
  <c r="BS89" i="12"/>
  <c r="BS18" i="12"/>
  <c r="BS49" i="12"/>
  <c r="BS25" i="12"/>
  <c r="BS97" i="12"/>
  <c r="BS33" i="12"/>
  <c r="BS57" i="12"/>
  <c r="BS41" i="12"/>
  <c r="BS9" i="12"/>
  <c r="BS65" i="12"/>
  <c r="BS17" i="12"/>
  <c r="BS136" i="12"/>
  <c r="BS128" i="12"/>
  <c r="BS73" i="12"/>
  <c r="BS72" i="12"/>
  <c r="BS144" i="12"/>
  <c r="BS104" i="12"/>
  <c r="BS152" i="12"/>
  <c r="BS112" i="12"/>
  <c r="BS96" i="12"/>
  <c r="BS40" i="12"/>
  <c r="BS56" i="12"/>
  <c r="BS48" i="12"/>
  <c r="BS24" i="12"/>
  <c r="BS8" i="12"/>
  <c r="BS120" i="12"/>
  <c r="BS80" i="12"/>
  <c r="BS64" i="12"/>
  <c r="BS32" i="12"/>
  <c r="BS16" i="12"/>
  <c r="BS95" i="12"/>
  <c r="BS88" i="12"/>
  <c r="BS127" i="12"/>
  <c r="BS111" i="12"/>
  <c r="BS87" i="12"/>
  <c r="BS151" i="12"/>
  <c r="BS135" i="12"/>
  <c r="BS79" i="12"/>
  <c r="BS55" i="12"/>
  <c r="BS103" i="12"/>
  <c r="BS119" i="12"/>
  <c r="BS71" i="12"/>
  <c r="BS63" i="12"/>
  <c r="BS31" i="12"/>
  <c r="BS7" i="12"/>
  <c r="BS47" i="12"/>
  <c r="BS15" i="12"/>
  <c r="BS23" i="12"/>
  <c r="BS3" i="12"/>
  <c r="EE39" i="12"/>
  <c r="EE134" i="12"/>
  <c r="EE143" i="12"/>
  <c r="EE142" i="12"/>
  <c r="EE126" i="12"/>
  <c r="EE150" i="12"/>
  <c r="EE86" i="12"/>
  <c r="EE118" i="12"/>
  <c r="EE110" i="12"/>
  <c r="EE102" i="12"/>
  <c r="EE78" i="12"/>
  <c r="EE46" i="12"/>
  <c r="EE30" i="12"/>
  <c r="EE70" i="12"/>
  <c r="EE62" i="12"/>
  <c r="EE54" i="12"/>
  <c r="EE22" i="12"/>
  <c r="EE94" i="12"/>
  <c r="EE14" i="12"/>
  <c r="EE6" i="12"/>
  <c r="EE38" i="12"/>
  <c r="EE149" i="12"/>
  <c r="EE125" i="12"/>
  <c r="EE133" i="12"/>
  <c r="EE141" i="12"/>
  <c r="EE117" i="12"/>
  <c r="EE61" i="12"/>
  <c r="EE69" i="12"/>
  <c r="EE77" i="12"/>
  <c r="EE85" i="12"/>
  <c r="EE13" i="12"/>
  <c r="EE101" i="12"/>
  <c r="EE109" i="12"/>
  <c r="EE93" i="12"/>
  <c r="EE5" i="12"/>
  <c r="EE53" i="12"/>
  <c r="EE37" i="12"/>
  <c r="EE29" i="12"/>
  <c r="EE45" i="12"/>
  <c r="EE21" i="12"/>
  <c r="EE148" i="12"/>
  <c r="EE132" i="12"/>
  <c r="EE140" i="12"/>
  <c r="EE108" i="12"/>
  <c r="EE92" i="12"/>
  <c r="EE116" i="12"/>
  <c r="EE100" i="12"/>
  <c r="EE44" i="12"/>
  <c r="EE76" i="12"/>
  <c r="EE60" i="12"/>
  <c r="EE52" i="12"/>
  <c r="EE36" i="12"/>
  <c r="EE28" i="12"/>
  <c r="EE12" i="12"/>
  <c r="EE4" i="12"/>
  <c r="EE84" i="12"/>
  <c r="EE68" i="12"/>
  <c r="EE20" i="12"/>
  <c r="EE124" i="12"/>
  <c r="EE83" i="12"/>
  <c r="EE59" i="12"/>
  <c r="EE131" i="12"/>
  <c r="EE67" i="12"/>
  <c r="EE91" i="12"/>
  <c r="EE75" i="12"/>
  <c r="EE27" i="12"/>
  <c r="EE99" i="12"/>
  <c r="EE51" i="12"/>
  <c r="EE35" i="12"/>
  <c r="EE19" i="12"/>
  <c r="EE11" i="12"/>
  <c r="EE139" i="12"/>
  <c r="EE115" i="12"/>
  <c r="EE107" i="12"/>
  <c r="EE123" i="12"/>
  <c r="EE147" i="12"/>
  <c r="EE82" i="12"/>
  <c r="EE58" i="12"/>
  <c r="EE130" i="12"/>
  <c r="EE66" i="12"/>
  <c r="EE43" i="12"/>
  <c r="EE98" i="12"/>
  <c r="EE90" i="12"/>
  <c r="EE138" i="12"/>
  <c r="EE114" i="12"/>
  <c r="EE26" i="12"/>
  <c r="EE106" i="12"/>
  <c r="EE146" i="12"/>
  <c r="EE18" i="12"/>
  <c r="EE122" i="12"/>
  <c r="EE42" i="12"/>
  <c r="EE129" i="12"/>
  <c r="EE74" i="12"/>
  <c r="EE153" i="12"/>
  <c r="EE137" i="12"/>
  <c r="EE121" i="12"/>
  <c r="EE81" i="12"/>
  <c r="EE89" i="12"/>
  <c r="EE34" i="12"/>
  <c r="EE10" i="12"/>
  <c r="EE50" i="12"/>
  <c r="EE25" i="12"/>
  <c r="EE145" i="12"/>
  <c r="EE97" i="12"/>
  <c r="EE49" i="12"/>
  <c r="EE33" i="12"/>
  <c r="EE113" i="12"/>
  <c r="EE105" i="12"/>
  <c r="EE57" i="12"/>
  <c r="EE41" i="12"/>
  <c r="EE9" i="12"/>
  <c r="EE65" i="12"/>
  <c r="EE17" i="12"/>
  <c r="EE128" i="12"/>
  <c r="EE73" i="12"/>
  <c r="EE104" i="12"/>
  <c r="EE72" i="12"/>
  <c r="EE144" i="12"/>
  <c r="EE120" i="12"/>
  <c r="EE112" i="12"/>
  <c r="EE96" i="12"/>
  <c r="EE40" i="12"/>
  <c r="EE56" i="12"/>
  <c r="EE48" i="12"/>
  <c r="EE24" i="12"/>
  <c r="EE8" i="12"/>
  <c r="EE152" i="12"/>
  <c r="EE80" i="12"/>
  <c r="EE64" i="12"/>
  <c r="EE32" i="12"/>
  <c r="EE16" i="12"/>
  <c r="EE95" i="12"/>
  <c r="EE127" i="12"/>
  <c r="EE87" i="12"/>
  <c r="EE71" i="12"/>
  <c r="EE88" i="12"/>
  <c r="EE151" i="12"/>
  <c r="EE135" i="12"/>
  <c r="EE136" i="12"/>
  <c r="EE103" i="12"/>
  <c r="EE55" i="12"/>
  <c r="EE111" i="12"/>
  <c r="EE119" i="12"/>
  <c r="EE79" i="12"/>
  <c r="EE31" i="12"/>
  <c r="EE47" i="12"/>
  <c r="EE15" i="12"/>
  <c r="EE7" i="12"/>
  <c r="EE63" i="12"/>
  <c r="EE23" i="12"/>
  <c r="EE3" i="12"/>
  <c r="BD39" i="12"/>
  <c r="BD150" i="12"/>
  <c r="BD126" i="12"/>
  <c r="BD134" i="12"/>
  <c r="BD143" i="12"/>
  <c r="BD142" i="12"/>
  <c r="BD94" i="12"/>
  <c r="BD86" i="12"/>
  <c r="BD118" i="12"/>
  <c r="BD102" i="12"/>
  <c r="BD110" i="12"/>
  <c r="BD70" i="12"/>
  <c r="BD78" i="12"/>
  <c r="BD46" i="12"/>
  <c r="BD30" i="12"/>
  <c r="BD62" i="12"/>
  <c r="BD54" i="12"/>
  <c r="BD38" i="12"/>
  <c r="BD22" i="12"/>
  <c r="BD14" i="12"/>
  <c r="BD6" i="12"/>
  <c r="BD149" i="12"/>
  <c r="BD133" i="12"/>
  <c r="BD125" i="12"/>
  <c r="BD117" i="12"/>
  <c r="BD85" i="12"/>
  <c r="BD53" i="12"/>
  <c r="BD61" i="12"/>
  <c r="BD69" i="12"/>
  <c r="BD109" i="12"/>
  <c r="BD93" i="12"/>
  <c r="BD101" i="12"/>
  <c r="BD77" i="12"/>
  <c r="BD141" i="12"/>
  <c r="BD5" i="12"/>
  <c r="BD37" i="12"/>
  <c r="BD29" i="12"/>
  <c r="BD21" i="12"/>
  <c r="BD45" i="12"/>
  <c r="BD13" i="12"/>
  <c r="BD132" i="12"/>
  <c r="BD140" i="12"/>
  <c r="BD108" i="12"/>
  <c r="BD92" i="12"/>
  <c r="BD148" i="12"/>
  <c r="BD116" i="12"/>
  <c r="BD100" i="12"/>
  <c r="BD44" i="12"/>
  <c r="BD76" i="12"/>
  <c r="BD60" i="12"/>
  <c r="BD52" i="12"/>
  <c r="BD36" i="12"/>
  <c r="BD28" i="12"/>
  <c r="BD12" i="12"/>
  <c r="BD84" i="12"/>
  <c r="BD68" i="12"/>
  <c r="BD20" i="12"/>
  <c r="BD4" i="12"/>
  <c r="BD124" i="12"/>
  <c r="BD83" i="12"/>
  <c r="BD131" i="12"/>
  <c r="BD107" i="12"/>
  <c r="BD91" i="12"/>
  <c r="BD51" i="12"/>
  <c r="BD123" i="12"/>
  <c r="BD59" i="12"/>
  <c r="BD27" i="12"/>
  <c r="BD11" i="12"/>
  <c r="BD19" i="12"/>
  <c r="BD67" i="12"/>
  <c r="BD35" i="12"/>
  <c r="BD115" i="12"/>
  <c r="BD99" i="12"/>
  <c r="BD75" i="12"/>
  <c r="BD139" i="12"/>
  <c r="BD147" i="12"/>
  <c r="BD82" i="12"/>
  <c r="BD43" i="12"/>
  <c r="BD90" i="12"/>
  <c r="BD66" i="12"/>
  <c r="BD138" i="12"/>
  <c r="BD130" i="12"/>
  <c r="BD114" i="12"/>
  <c r="BD106" i="12"/>
  <c r="BD42" i="12"/>
  <c r="BD26" i="12"/>
  <c r="BD98" i="12"/>
  <c r="BD74" i="12"/>
  <c r="BD18" i="12"/>
  <c r="BD50" i="12"/>
  <c r="BD146" i="12"/>
  <c r="BD129" i="12"/>
  <c r="BD122" i="12"/>
  <c r="BD58" i="12"/>
  <c r="BD153" i="12"/>
  <c r="BD137" i="12"/>
  <c r="BD105" i="12"/>
  <c r="BD89" i="12"/>
  <c r="BD73" i="12"/>
  <c r="BD121" i="12"/>
  <c r="BD113" i="12"/>
  <c r="BD10" i="12"/>
  <c r="BD81" i="12"/>
  <c r="BD41" i="12"/>
  <c r="BD25" i="12"/>
  <c r="BD97" i="12"/>
  <c r="BD49" i="12"/>
  <c r="BD33" i="12"/>
  <c r="BD57" i="12"/>
  <c r="BD9" i="12"/>
  <c r="BD34" i="12"/>
  <c r="BD65" i="12"/>
  <c r="BD17" i="12"/>
  <c r="BD128" i="12"/>
  <c r="BD104" i="12"/>
  <c r="BD144" i="12"/>
  <c r="BD120" i="12"/>
  <c r="BD112" i="12"/>
  <c r="BD96" i="12"/>
  <c r="BD40" i="12"/>
  <c r="BD152" i="12"/>
  <c r="BD136" i="12"/>
  <c r="BD72" i="12"/>
  <c r="BD56" i="12"/>
  <c r="BD48" i="12"/>
  <c r="BD24" i="12"/>
  <c r="BD8" i="12"/>
  <c r="BD80" i="12"/>
  <c r="BD64" i="12"/>
  <c r="BD32" i="12"/>
  <c r="BD16" i="12"/>
  <c r="BD111" i="12"/>
  <c r="BD95" i="12"/>
  <c r="BD127" i="12"/>
  <c r="BD151" i="12"/>
  <c r="BD87" i="12"/>
  <c r="BD71" i="12"/>
  <c r="BD135" i="12"/>
  <c r="BD88" i="12"/>
  <c r="BD119" i="12"/>
  <c r="BD145" i="12"/>
  <c r="BD103" i="12"/>
  <c r="BD79" i="12"/>
  <c r="BD63" i="12"/>
  <c r="BD7" i="12"/>
  <c r="BD55" i="12"/>
  <c r="BD31" i="12"/>
  <c r="BD23" i="12"/>
  <c r="BD15" i="12"/>
  <c r="BD47" i="12"/>
  <c r="BD3" i="12"/>
  <c r="DP39" i="12"/>
  <c r="DP143" i="12"/>
  <c r="DP142" i="12"/>
  <c r="DP134" i="12"/>
  <c r="DP126" i="12"/>
  <c r="DP86" i="12"/>
  <c r="DP94" i="12"/>
  <c r="DP118" i="12"/>
  <c r="DP150" i="12"/>
  <c r="DP110" i="12"/>
  <c r="DP78" i="12"/>
  <c r="DP46" i="12"/>
  <c r="DP30" i="12"/>
  <c r="DP54" i="12"/>
  <c r="DP62" i="12"/>
  <c r="DP22" i="12"/>
  <c r="DP38" i="12"/>
  <c r="DP102" i="12"/>
  <c r="DP70" i="12"/>
  <c r="DP6" i="12"/>
  <c r="DP14" i="12"/>
  <c r="DP149" i="12"/>
  <c r="DP101" i="12"/>
  <c r="DP141" i="12"/>
  <c r="DP117" i="12"/>
  <c r="DP53" i="12"/>
  <c r="DP125" i="12"/>
  <c r="DP85" i="12"/>
  <c r="DP61" i="12"/>
  <c r="DP109" i="12"/>
  <c r="DP93" i="12"/>
  <c r="DP69" i="12"/>
  <c r="DP133" i="12"/>
  <c r="DP21" i="12"/>
  <c r="DP45" i="12"/>
  <c r="DP37" i="12"/>
  <c r="DP5" i="12"/>
  <c r="DP13" i="12"/>
  <c r="DP29" i="12"/>
  <c r="DP132" i="12"/>
  <c r="DP140" i="12"/>
  <c r="DP108" i="12"/>
  <c r="DP92" i="12"/>
  <c r="DP148" i="12"/>
  <c r="DP100" i="12"/>
  <c r="DP77" i="12"/>
  <c r="DP124" i="12"/>
  <c r="DP44" i="12"/>
  <c r="DP76" i="12"/>
  <c r="DP60" i="12"/>
  <c r="DP52" i="12"/>
  <c r="DP36" i="12"/>
  <c r="DP28" i="12"/>
  <c r="DP12" i="12"/>
  <c r="DP116" i="12"/>
  <c r="DP84" i="12"/>
  <c r="DP68" i="12"/>
  <c r="DP20" i="12"/>
  <c r="DP83" i="12"/>
  <c r="DP131" i="12"/>
  <c r="DP107" i="12"/>
  <c r="DP91" i="12"/>
  <c r="DP139" i="12"/>
  <c r="DP67" i="12"/>
  <c r="DP27" i="12"/>
  <c r="DP123" i="12"/>
  <c r="DP35" i="12"/>
  <c r="DP11" i="12"/>
  <c r="DP4" i="12"/>
  <c r="DP115" i="12"/>
  <c r="DP99" i="12"/>
  <c r="DP51" i="12"/>
  <c r="DP75" i="12"/>
  <c r="DP59" i="12"/>
  <c r="DP147" i="12"/>
  <c r="DP82" i="12"/>
  <c r="DP130" i="12"/>
  <c r="DP66" i="12"/>
  <c r="DP19" i="12"/>
  <c r="DP106" i="12"/>
  <c r="DP138" i="12"/>
  <c r="DP114" i="12"/>
  <c r="DP26" i="12"/>
  <c r="DP58" i="12"/>
  <c r="DP18" i="12"/>
  <c r="DP98" i="12"/>
  <c r="DP90" i="12"/>
  <c r="DP74" i="12"/>
  <c r="DP105" i="12"/>
  <c r="DP42" i="12"/>
  <c r="DP146" i="12"/>
  <c r="DP153" i="12"/>
  <c r="DP137" i="12"/>
  <c r="DP121" i="12"/>
  <c r="DP89" i="12"/>
  <c r="DP73" i="12"/>
  <c r="DP43" i="12"/>
  <c r="DP145" i="12"/>
  <c r="DP122" i="12"/>
  <c r="DP41" i="12"/>
  <c r="DP25" i="12"/>
  <c r="DP50" i="12"/>
  <c r="DP10" i="12"/>
  <c r="DP97" i="12"/>
  <c r="DP81" i="12"/>
  <c r="DP49" i="12"/>
  <c r="DP33" i="12"/>
  <c r="DP113" i="12"/>
  <c r="DP57" i="12"/>
  <c r="DP9" i="12"/>
  <c r="DP65" i="12"/>
  <c r="DP17" i="12"/>
  <c r="DP128" i="12"/>
  <c r="DP112" i="12"/>
  <c r="DP72" i="12"/>
  <c r="DP129" i="12"/>
  <c r="DP152" i="12"/>
  <c r="DP120" i="12"/>
  <c r="DP104" i="12"/>
  <c r="DP144" i="12"/>
  <c r="DP96" i="12"/>
  <c r="DP40" i="12"/>
  <c r="DP136" i="12"/>
  <c r="DP56" i="12"/>
  <c r="DP48" i="12"/>
  <c r="DP24" i="12"/>
  <c r="DP8" i="12"/>
  <c r="DP80" i="12"/>
  <c r="DP64" i="12"/>
  <c r="DP32" i="12"/>
  <c r="DP16" i="12"/>
  <c r="DP88" i="12"/>
  <c r="DP111" i="12"/>
  <c r="DP95" i="12"/>
  <c r="DP127" i="12"/>
  <c r="DP34" i="12"/>
  <c r="DP135" i="12"/>
  <c r="DP87" i="12"/>
  <c r="DP71" i="12"/>
  <c r="DP119" i="12"/>
  <c r="DP103" i="12"/>
  <c r="DP79" i="12"/>
  <c r="DP151" i="12"/>
  <c r="DP63" i="12"/>
  <c r="DP55" i="12"/>
  <c r="DP7" i="12"/>
  <c r="DP31" i="12"/>
  <c r="DP47" i="12"/>
  <c r="DP23" i="12"/>
  <c r="DP15" i="12"/>
  <c r="DP3" i="12"/>
  <c r="AO150" i="12"/>
  <c r="AO39" i="12"/>
  <c r="AO126" i="12"/>
  <c r="AO143" i="12"/>
  <c r="AO134" i="12"/>
  <c r="AO142" i="12"/>
  <c r="AO118" i="12"/>
  <c r="AO94" i="12"/>
  <c r="AO110" i="12"/>
  <c r="AO78" i="12"/>
  <c r="AO86" i="12"/>
  <c r="AO62" i="12"/>
  <c r="AO46" i="12"/>
  <c r="AO30" i="12"/>
  <c r="AO38" i="12"/>
  <c r="AO102" i="12"/>
  <c r="AO54" i="12"/>
  <c r="AO6" i="12"/>
  <c r="AO70" i="12"/>
  <c r="AO14" i="12"/>
  <c r="AO22" i="12"/>
  <c r="AO141" i="12"/>
  <c r="AO149" i="12"/>
  <c r="AO133" i="12"/>
  <c r="AO85" i="12"/>
  <c r="AO109" i="12"/>
  <c r="AO93" i="12"/>
  <c r="AO101" i="12"/>
  <c r="AO61" i="12"/>
  <c r="AO77" i="12"/>
  <c r="AO69" i="12"/>
  <c r="AO117" i="12"/>
  <c r="AO21" i="12"/>
  <c r="AO45" i="12"/>
  <c r="AO37" i="12"/>
  <c r="AO5" i="12"/>
  <c r="AO125" i="12"/>
  <c r="AO53" i="12"/>
  <c r="AO13" i="12"/>
  <c r="AO29" i="12"/>
  <c r="AO124" i="12"/>
  <c r="AO132" i="12"/>
  <c r="AO116" i="12"/>
  <c r="AO140" i="12"/>
  <c r="AO108" i="12"/>
  <c r="AO148" i="12"/>
  <c r="AO100" i="12"/>
  <c r="AO92" i="12"/>
  <c r="AO28" i="12"/>
  <c r="AO44" i="12"/>
  <c r="AO36" i="12"/>
  <c r="AO76" i="12"/>
  <c r="AO60" i="12"/>
  <c r="AO12" i="12"/>
  <c r="AO84" i="12"/>
  <c r="AO68" i="12"/>
  <c r="AO52" i="12"/>
  <c r="AO20" i="12"/>
  <c r="AO4" i="12"/>
  <c r="AO123" i="12"/>
  <c r="AO75" i="12"/>
  <c r="AO139" i="12"/>
  <c r="AO131" i="12"/>
  <c r="AO83" i="12"/>
  <c r="AO67" i="12"/>
  <c r="AO115" i="12"/>
  <c r="AO99" i="12"/>
  <c r="AO27" i="12"/>
  <c r="AO59" i="12"/>
  <c r="AO11" i="12"/>
  <c r="AO107" i="12"/>
  <c r="AO91" i="12"/>
  <c r="AO43" i="12"/>
  <c r="AO51" i="12"/>
  <c r="AO35" i="12"/>
  <c r="AO19" i="12"/>
  <c r="AO122" i="12"/>
  <c r="AO74" i="12"/>
  <c r="AO90" i="12"/>
  <c r="AO82" i="12"/>
  <c r="AO58" i="12"/>
  <c r="AO147" i="12"/>
  <c r="AO130" i="12"/>
  <c r="AO98" i="12"/>
  <c r="AO34" i="12"/>
  <c r="AO10" i="12"/>
  <c r="AO145" i="12"/>
  <c r="AO129" i="12"/>
  <c r="AO146" i="12"/>
  <c r="AO26" i="12"/>
  <c r="AO18" i="12"/>
  <c r="AO66" i="12"/>
  <c r="AO42" i="12"/>
  <c r="AO50" i="12"/>
  <c r="AO105" i="12"/>
  <c r="AO106" i="12"/>
  <c r="AO138" i="12"/>
  <c r="AO121" i="12"/>
  <c r="AO113" i="12"/>
  <c r="AO89" i="12"/>
  <c r="AO41" i="12"/>
  <c r="AO25" i="12"/>
  <c r="AO114" i="12"/>
  <c r="AO97" i="12"/>
  <c r="AO49" i="12"/>
  <c r="AO33" i="12"/>
  <c r="AO153" i="12"/>
  <c r="AO137" i="12"/>
  <c r="AO73" i="12"/>
  <c r="AO57" i="12"/>
  <c r="AO9" i="12"/>
  <c r="AO81" i="12"/>
  <c r="AO17" i="12"/>
  <c r="AO128" i="12"/>
  <c r="AO72" i="12"/>
  <c r="AO65" i="12"/>
  <c r="AO112" i="12"/>
  <c r="AO152" i="12"/>
  <c r="AO104" i="12"/>
  <c r="AO24" i="12"/>
  <c r="AO144" i="12"/>
  <c r="AO136" i="12"/>
  <c r="AO96" i="12"/>
  <c r="AO40" i="12"/>
  <c r="AO32" i="12"/>
  <c r="AO56" i="12"/>
  <c r="AO48" i="12"/>
  <c r="AO8" i="12"/>
  <c r="AO80" i="12"/>
  <c r="AO120" i="12"/>
  <c r="AO111" i="12"/>
  <c r="AO88" i="12"/>
  <c r="AO127" i="12"/>
  <c r="AO119" i="12"/>
  <c r="AO79" i="12"/>
  <c r="AO63" i="12"/>
  <c r="AO151" i="12"/>
  <c r="AO64" i="12"/>
  <c r="AO16" i="12"/>
  <c r="AO103" i="12"/>
  <c r="AO87" i="12"/>
  <c r="AO95" i="12"/>
  <c r="AO135" i="12"/>
  <c r="AO7" i="12"/>
  <c r="AO31" i="12"/>
  <c r="AO47" i="12"/>
  <c r="AO55" i="12"/>
  <c r="AO15" i="12"/>
  <c r="AO71" i="12"/>
  <c r="AO23" i="12"/>
  <c r="AO3" i="12"/>
  <c r="DA150" i="12"/>
  <c r="DA39" i="12"/>
  <c r="DA142" i="12"/>
  <c r="DA134" i="12"/>
  <c r="DA126" i="12"/>
  <c r="DA143" i="12"/>
  <c r="DA94" i="12"/>
  <c r="DA102" i="12"/>
  <c r="DA70" i="12"/>
  <c r="DA118" i="12"/>
  <c r="DA78" i="12"/>
  <c r="DA110" i="12"/>
  <c r="DA86" i="12"/>
  <c r="DA38" i="12"/>
  <c r="DA6" i="12"/>
  <c r="DA54" i="12"/>
  <c r="DA22" i="12"/>
  <c r="DA14" i="12"/>
  <c r="DA46" i="12"/>
  <c r="DA62" i="12"/>
  <c r="DA30" i="12"/>
  <c r="DA141" i="12"/>
  <c r="DA133" i="12"/>
  <c r="DA149" i="12"/>
  <c r="DA85" i="12"/>
  <c r="DA101" i="12"/>
  <c r="DA77" i="12"/>
  <c r="DA117" i="12"/>
  <c r="DA61" i="12"/>
  <c r="DA125" i="12"/>
  <c r="DA69" i="12"/>
  <c r="DA37" i="12"/>
  <c r="DA5" i="12"/>
  <c r="DA109" i="12"/>
  <c r="DA21" i="12"/>
  <c r="DA13" i="12"/>
  <c r="DA29" i="12"/>
  <c r="DA45" i="12"/>
  <c r="DA93" i="12"/>
  <c r="DA53" i="12"/>
  <c r="DA124" i="12"/>
  <c r="DA132" i="12"/>
  <c r="DA116" i="12"/>
  <c r="DA140" i="12"/>
  <c r="DA108" i="12"/>
  <c r="DA148" i="12"/>
  <c r="DA100" i="12"/>
  <c r="DA92" i="12"/>
  <c r="DA28" i="12"/>
  <c r="DA44" i="12"/>
  <c r="DA36" i="12"/>
  <c r="DA4" i="12"/>
  <c r="DA76" i="12"/>
  <c r="DA60" i="12"/>
  <c r="DA12" i="12"/>
  <c r="DA84" i="12"/>
  <c r="DA68" i="12"/>
  <c r="DA20" i="12"/>
  <c r="DA52" i="12"/>
  <c r="DA123" i="12"/>
  <c r="DA83" i="12"/>
  <c r="DA67" i="12"/>
  <c r="DA139" i="12"/>
  <c r="DA131" i="12"/>
  <c r="DA107" i="12"/>
  <c r="DA91" i="12"/>
  <c r="DA59" i="12"/>
  <c r="DA35" i="12"/>
  <c r="DA27" i="12"/>
  <c r="DA115" i="12"/>
  <c r="DA99" i="12"/>
  <c r="DA51" i="12"/>
  <c r="DA11" i="12"/>
  <c r="DA75" i="12"/>
  <c r="DA19" i="12"/>
  <c r="DA43" i="12"/>
  <c r="DA122" i="12"/>
  <c r="DA90" i="12"/>
  <c r="DA74" i="12"/>
  <c r="DA82" i="12"/>
  <c r="DA58" i="12"/>
  <c r="DA147" i="12"/>
  <c r="DA130" i="12"/>
  <c r="DA138" i="12"/>
  <c r="DA50" i="12"/>
  <c r="DA42" i="12"/>
  <c r="DA34" i="12"/>
  <c r="DA10" i="12"/>
  <c r="DA145" i="12"/>
  <c r="DA26" i="12"/>
  <c r="DA114" i="12"/>
  <c r="DA106" i="12"/>
  <c r="DA146" i="12"/>
  <c r="DA98" i="12"/>
  <c r="DA121" i="12"/>
  <c r="DA18" i="12"/>
  <c r="DA129" i="12"/>
  <c r="DA105" i="12"/>
  <c r="DA66" i="12"/>
  <c r="DA113" i="12"/>
  <c r="DA89" i="12"/>
  <c r="DA153" i="12"/>
  <c r="DA137" i="12"/>
  <c r="DA41" i="12"/>
  <c r="DA25" i="12"/>
  <c r="DA97" i="12"/>
  <c r="DA49" i="12"/>
  <c r="DA33" i="12"/>
  <c r="DA73" i="12"/>
  <c r="DA57" i="12"/>
  <c r="DA9" i="12"/>
  <c r="DA128" i="12"/>
  <c r="DA72" i="12"/>
  <c r="DA81" i="12"/>
  <c r="DA17" i="12"/>
  <c r="DA65" i="12"/>
  <c r="DA136" i="12"/>
  <c r="DA112" i="12"/>
  <c r="DA104" i="12"/>
  <c r="DA24" i="12"/>
  <c r="DA144" i="12"/>
  <c r="DA96" i="12"/>
  <c r="DA40" i="12"/>
  <c r="DA32" i="12"/>
  <c r="DA56" i="12"/>
  <c r="DA48" i="12"/>
  <c r="DA8" i="12"/>
  <c r="DA64" i="12"/>
  <c r="DA16" i="12"/>
  <c r="DA151" i="12"/>
  <c r="DA119" i="12"/>
  <c r="DA111" i="12"/>
  <c r="DA80" i="12"/>
  <c r="DA152" i="12"/>
  <c r="DA120" i="12"/>
  <c r="DA127" i="12"/>
  <c r="DA79" i="12"/>
  <c r="DA63" i="12"/>
  <c r="DA88" i="12"/>
  <c r="DA135" i="12"/>
  <c r="DA95" i="12"/>
  <c r="DA103" i="12"/>
  <c r="DA87" i="12"/>
  <c r="DA71" i="12"/>
  <c r="DA31" i="12"/>
  <c r="DA7" i="12"/>
  <c r="DA47" i="12"/>
  <c r="DA15" i="12"/>
  <c r="DA55" i="12"/>
  <c r="DA23" i="12"/>
  <c r="DA3" i="12"/>
  <c r="Z143" i="12"/>
  <c r="Z142" i="12"/>
  <c r="Z39" i="12"/>
  <c r="Z150" i="12"/>
  <c r="Z134" i="12"/>
  <c r="Z126" i="12"/>
  <c r="Z102" i="12"/>
  <c r="Z118" i="12"/>
  <c r="Z110" i="12"/>
  <c r="Z94" i="12"/>
  <c r="Z62" i="12"/>
  <c r="Z78" i="12"/>
  <c r="Z86" i="12"/>
  <c r="Z70" i="12"/>
  <c r="Z46" i="12"/>
  <c r="Z38" i="12"/>
  <c r="Z22" i="12"/>
  <c r="Z54" i="12"/>
  <c r="Z30" i="12"/>
  <c r="Z14" i="12"/>
  <c r="Z6" i="12"/>
  <c r="Z141" i="12"/>
  <c r="Z125" i="12"/>
  <c r="Z149" i="12"/>
  <c r="Z93" i="12"/>
  <c r="Z77" i="12"/>
  <c r="Z133" i="12"/>
  <c r="Z101" i="12"/>
  <c r="Z117" i="12"/>
  <c r="Z53" i="12"/>
  <c r="Z69" i="12"/>
  <c r="Z13" i="12"/>
  <c r="Z109" i="12"/>
  <c r="Z85" i="12"/>
  <c r="Z21" i="12"/>
  <c r="Z45" i="12"/>
  <c r="Z29" i="12"/>
  <c r="Z5" i="12"/>
  <c r="Z37" i="12"/>
  <c r="Z61" i="12"/>
  <c r="Z100" i="12"/>
  <c r="Z132" i="12"/>
  <c r="Z124" i="12"/>
  <c r="Z116" i="12"/>
  <c r="Z140" i="12"/>
  <c r="Z108" i="12"/>
  <c r="Z44" i="12"/>
  <c r="Z92" i="12"/>
  <c r="Z52" i="12"/>
  <c r="Z28" i="12"/>
  <c r="Z84" i="12"/>
  <c r="Z12" i="12"/>
  <c r="Z60" i="12"/>
  <c r="Z4" i="12"/>
  <c r="Z148" i="12"/>
  <c r="Z76" i="12"/>
  <c r="Z68" i="12"/>
  <c r="Z36" i="12"/>
  <c r="Z20" i="12"/>
  <c r="Z99" i="12"/>
  <c r="Z123" i="12"/>
  <c r="Z115" i="12"/>
  <c r="Z75" i="12"/>
  <c r="Z59" i="12"/>
  <c r="Z83" i="12"/>
  <c r="Z131" i="12"/>
  <c r="Z67" i="12"/>
  <c r="Z139" i="12"/>
  <c r="Z51" i="12"/>
  <c r="Z35" i="12"/>
  <c r="Z107" i="12"/>
  <c r="Z91" i="12"/>
  <c r="Z27" i="12"/>
  <c r="Z19" i="12"/>
  <c r="Z11" i="12"/>
  <c r="Z147" i="12"/>
  <c r="Z146" i="12"/>
  <c r="Z98" i="12"/>
  <c r="Z58" i="12"/>
  <c r="Z122" i="12"/>
  <c r="Z74" i="12"/>
  <c r="Z66" i="12"/>
  <c r="Z43" i="12"/>
  <c r="Z90" i="12"/>
  <c r="Z153" i="12"/>
  <c r="Z137" i="12"/>
  <c r="Z34" i="12"/>
  <c r="Z145" i="12"/>
  <c r="Z26" i="12"/>
  <c r="Z10" i="12"/>
  <c r="Z138" i="12"/>
  <c r="Z129" i="12"/>
  <c r="Z121" i="12"/>
  <c r="Z82" i="12"/>
  <c r="Z50" i="12"/>
  <c r="Z18" i="12"/>
  <c r="Z130" i="12"/>
  <c r="Z114" i="12"/>
  <c r="Z106" i="12"/>
  <c r="Z42" i="12"/>
  <c r="Z81" i="12"/>
  <c r="Z65" i="12"/>
  <c r="Z89" i="12"/>
  <c r="Z113" i="12"/>
  <c r="Z105" i="12"/>
  <c r="Z97" i="12"/>
  <c r="Z41" i="12"/>
  <c r="Z25" i="12"/>
  <c r="Z17" i="12"/>
  <c r="Z49" i="12"/>
  <c r="Z33" i="12"/>
  <c r="Z152" i="12"/>
  <c r="Z136" i="12"/>
  <c r="Z88" i="12"/>
  <c r="Z9" i="12"/>
  <c r="Z128" i="12"/>
  <c r="Z112" i="12"/>
  <c r="Z80" i="12"/>
  <c r="Z40" i="12"/>
  <c r="Z72" i="12"/>
  <c r="Z48" i="12"/>
  <c r="Z24" i="12"/>
  <c r="Z73" i="12"/>
  <c r="Z144" i="12"/>
  <c r="Z96" i="12"/>
  <c r="Z32" i="12"/>
  <c r="Z56" i="12"/>
  <c r="Z151" i="12"/>
  <c r="Z120" i="12"/>
  <c r="Z135" i="12"/>
  <c r="Z111" i="12"/>
  <c r="Z64" i="12"/>
  <c r="Z119" i="12"/>
  <c r="Z103" i="12"/>
  <c r="Z104" i="12"/>
  <c r="Z16" i="12"/>
  <c r="Z8" i="12"/>
  <c r="Z57" i="12"/>
  <c r="Z95" i="12"/>
  <c r="Z31" i="12"/>
  <c r="Z127" i="12"/>
  <c r="Z87" i="12"/>
  <c r="Z79" i="12"/>
  <c r="Z71" i="12"/>
  <c r="Z23" i="12"/>
  <c r="Z47" i="12"/>
  <c r="Z15" i="12"/>
  <c r="Z7" i="12"/>
  <c r="Z55" i="12"/>
  <c r="Z63" i="12"/>
  <c r="Z3" i="12"/>
  <c r="CL150" i="12"/>
  <c r="CL142" i="12"/>
  <c r="CL39" i="12"/>
  <c r="CL143" i="12"/>
  <c r="CL134" i="12"/>
  <c r="CL126" i="12"/>
  <c r="CL102" i="12"/>
  <c r="CL118" i="12"/>
  <c r="CL110" i="12"/>
  <c r="CL62" i="12"/>
  <c r="CL86" i="12"/>
  <c r="CL94" i="12"/>
  <c r="CL70" i="12"/>
  <c r="CL22" i="12"/>
  <c r="CL78" i="12"/>
  <c r="CL54" i="12"/>
  <c r="CL14" i="12"/>
  <c r="CL46" i="12"/>
  <c r="CL30" i="12"/>
  <c r="CL38" i="12"/>
  <c r="CL6" i="12"/>
  <c r="CL141" i="12"/>
  <c r="CL133" i="12"/>
  <c r="CL125" i="12"/>
  <c r="CL149" i="12"/>
  <c r="CL77" i="12"/>
  <c r="CL69" i="12"/>
  <c r="CL101" i="12"/>
  <c r="CL53" i="12"/>
  <c r="CL117" i="12"/>
  <c r="CL109" i="12"/>
  <c r="CL85" i="12"/>
  <c r="CL13" i="12"/>
  <c r="CL93" i="12"/>
  <c r="CL21" i="12"/>
  <c r="CL45" i="12"/>
  <c r="CL61" i="12"/>
  <c r="CL29" i="12"/>
  <c r="CL5" i="12"/>
  <c r="CL37" i="12"/>
  <c r="CL132" i="12"/>
  <c r="CL124" i="12"/>
  <c r="CL116" i="12"/>
  <c r="CL140" i="12"/>
  <c r="CL108" i="12"/>
  <c r="CL44" i="12"/>
  <c r="CL36" i="12"/>
  <c r="CL92" i="12"/>
  <c r="CL52" i="12"/>
  <c r="CL28" i="12"/>
  <c r="CL100" i="12"/>
  <c r="CL84" i="12"/>
  <c r="CL60" i="12"/>
  <c r="CL4" i="12"/>
  <c r="CL68" i="12"/>
  <c r="CL20" i="12"/>
  <c r="CL12" i="12"/>
  <c r="CL76" i="12"/>
  <c r="CL148" i="12"/>
  <c r="CL99" i="12"/>
  <c r="CL123" i="12"/>
  <c r="CL75" i="12"/>
  <c r="CL59" i="12"/>
  <c r="CL83" i="12"/>
  <c r="CL131" i="12"/>
  <c r="CL115" i="12"/>
  <c r="CL51" i="12"/>
  <c r="CL35" i="12"/>
  <c r="CL27" i="12"/>
  <c r="CL139" i="12"/>
  <c r="CL107" i="12"/>
  <c r="CL67" i="12"/>
  <c r="CL91" i="12"/>
  <c r="CL147" i="12"/>
  <c r="CL43" i="12"/>
  <c r="CL146" i="12"/>
  <c r="CL98" i="12"/>
  <c r="CL58" i="12"/>
  <c r="CL122" i="12"/>
  <c r="CL74" i="12"/>
  <c r="CL66" i="12"/>
  <c r="CL90" i="12"/>
  <c r="CL130" i="12"/>
  <c r="CL82" i="12"/>
  <c r="CL18" i="12"/>
  <c r="CL153" i="12"/>
  <c r="CL137" i="12"/>
  <c r="CL105" i="12"/>
  <c r="CL114" i="12"/>
  <c r="CL106" i="12"/>
  <c r="CL50" i="12"/>
  <c r="CL34" i="12"/>
  <c r="CL145" i="12"/>
  <c r="CL26" i="12"/>
  <c r="CL19" i="12"/>
  <c r="CL42" i="12"/>
  <c r="CL10" i="12"/>
  <c r="CL11" i="12"/>
  <c r="CL138" i="12"/>
  <c r="CL81" i="12"/>
  <c r="CL65" i="12"/>
  <c r="CL129" i="12"/>
  <c r="CL89" i="12"/>
  <c r="CL97" i="12"/>
  <c r="CL121" i="12"/>
  <c r="CL41" i="12"/>
  <c r="CL25" i="12"/>
  <c r="CL17" i="12"/>
  <c r="CL113" i="12"/>
  <c r="CL49" i="12"/>
  <c r="CL33" i="12"/>
  <c r="CL104" i="12"/>
  <c r="CL88" i="12"/>
  <c r="CL128" i="12"/>
  <c r="CL112" i="12"/>
  <c r="CL40" i="12"/>
  <c r="CL9" i="12"/>
  <c r="CL120" i="12"/>
  <c r="CL80" i="12"/>
  <c r="CL72" i="12"/>
  <c r="CL48" i="12"/>
  <c r="CL24" i="12"/>
  <c r="CL152" i="12"/>
  <c r="CL144" i="12"/>
  <c r="CL96" i="12"/>
  <c r="CL32" i="12"/>
  <c r="CL16" i="12"/>
  <c r="CL8" i="12"/>
  <c r="CL119" i="12"/>
  <c r="CL151" i="12"/>
  <c r="CL73" i="12"/>
  <c r="CL56" i="12"/>
  <c r="CL135" i="12"/>
  <c r="CL111" i="12"/>
  <c r="CL103" i="12"/>
  <c r="CL64" i="12"/>
  <c r="CL136" i="12"/>
  <c r="CL57" i="12"/>
  <c r="CL31" i="12"/>
  <c r="CL87" i="12"/>
  <c r="CL79" i="12"/>
  <c r="CL71" i="12"/>
  <c r="CL127" i="12"/>
  <c r="CL95" i="12"/>
  <c r="CL63" i="12"/>
  <c r="CL23" i="12"/>
  <c r="CL15" i="12"/>
  <c r="CL55" i="12"/>
  <c r="CL7" i="12"/>
  <c r="CL47" i="12"/>
  <c r="CL3" i="12"/>
  <c r="EX150" i="12"/>
  <c r="EX142" i="12"/>
  <c r="EX39" i="12"/>
  <c r="EX134" i="12"/>
  <c r="EX126" i="12"/>
  <c r="EX143" i="12"/>
  <c r="EX102" i="12"/>
  <c r="EX110" i="12"/>
  <c r="EX94" i="12"/>
  <c r="EX62" i="12"/>
  <c r="EX86" i="12"/>
  <c r="EX118" i="12"/>
  <c r="EX70" i="12"/>
  <c r="EX78" i="12"/>
  <c r="EX38" i="12"/>
  <c r="EX46" i="12"/>
  <c r="EX30" i="12"/>
  <c r="EX54" i="12"/>
  <c r="EX14" i="12"/>
  <c r="EX22" i="12"/>
  <c r="EX6" i="12"/>
  <c r="EX141" i="12"/>
  <c r="EX125" i="12"/>
  <c r="EX149" i="12"/>
  <c r="EX133" i="12"/>
  <c r="EX77" i="12"/>
  <c r="EX109" i="12"/>
  <c r="EX85" i="12"/>
  <c r="EX53" i="12"/>
  <c r="EX69" i="12"/>
  <c r="EX101" i="12"/>
  <c r="EX13" i="12"/>
  <c r="EX117" i="12"/>
  <c r="EX21" i="12"/>
  <c r="EX93" i="12"/>
  <c r="EX37" i="12"/>
  <c r="EX61" i="12"/>
  <c r="EX45" i="12"/>
  <c r="EX132" i="12"/>
  <c r="EX5" i="12"/>
  <c r="EX116" i="12"/>
  <c r="EX29" i="12"/>
  <c r="EX140" i="12"/>
  <c r="EX124" i="12"/>
  <c r="EX108" i="12"/>
  <c r="EX44" i="12"/>
  <c r="EX92" i="12"/>
  <c r="EX52" i="12"/>
  <c r="EX28" i="12"/>
  <c r="EX60" i="12"/>
  <c r="EX4" i="12"/>
  <c r="EX100" i="12"/>
  <c r="EX84" i="12"/>
  <c r="EX68" i="12"/>
  <c r="EX36" i="12"/>
  <c r="EX20" i="12"/>
  <c r="EX76" i="12"/>
  <c r="EX12" i="12"/>
  <c r="EX148" i="12"/>
  <c r="EX99" i="12"/>
  <c r="EX123" i="12"/>
  <c r="EX75" i="12"/>
  <c r="EX59" i="12"/>
  <c r="EX83" i="12"/>
  <c r="EX131" i="12"/>
  <c r="EX67" i="12"/>
  <c r="EX35" i="12"/>
  <c r="EX27" i="12"/>
  <c r="EX139" i="12"/>
  <c r="EX115" i="12"/>
  <c r="EX19" i="12"/>
  <c r="EX11" i="12"/>
  <c r="EX107" i="12"/>
  <c r="EX51" i="12"/>
  <c r="EX147" i="12"/>
  <c r="EX146" i="12"/>
  <c r="EX98" i="12"/>
  <c r="EX58" i="12"/>
  <c r="EX122" i="12"/>
  <c r="EX74" i="12"/>
  <c r="EX66" i="12"/>
  <c r="EX106" i="12"/>
  <c r="EX90" i="12"/>
  <c r="EX91" i="12"/>
  <c r="EX42" i="12"/>
  <c r="EX153" i="12"/>
  <c r="EX137" i="12"/>
  <c r="EX34" i="12"/>
  <c r="EX10" i="12"/>
  <c r="EX145" i="12"/>
  <c r="EX130" i="12"/>
  <c r="EX26" i="12"/>
  <c r="EX82" i="12"/>
  <c r="EX18" i="12"/>
  <c r="EX114" i="12"/>
  <c r="EX50" i="12"/>
  <c r="EX43" i="12"/>
  <c r="EX121" i="12"/>
  <c r="EX81" i="12"/>
  <c r="EX65" i="12"/>
  <c r="EX105" i="12"/>
  <c r="EX89" i="12"/>
  <c r="EX129" i="12"/>
  <c r="EX113" i="12"/>
  <c r="EX138" i="12"/>
  <c r="EX97" i="12"/>
  <c r="EX41" i="12"/>
  <c r="EX25" i="12"/>
  <c r="EX17" i="12"/>
  <c r="EX49" i="12"/>
  <c r="EX33" i="12"/>
  <c r="EX57" i="12"/>
  <c r="EX136" i="12"/>
  <c r="EX120" i="12"/>
  <c r="EX88" i="12"/>
  <c r="EX112" i="12"/>
  <c r="EX104" i="12"/>
  <c r="EX40" i="12"/>
  <c r="EX48" i="12"/>
  <c r="EX24" i="12"/>
  <c r="EX152" i="12"/>
  <c r="EX144" i="12"/>
  <c r="EX96" i="12"/>
  <c r="EX80" i="12"/>
  <c r="EX32" i="12"/>
  <c r="EX151" i="12"/>
  <c r="EX128" i="12"/>
  <c r="EX135" i="12"/>
  <c r="EX111" i="12"/>
  <c r="EX73" i="12"/>
  <c r="EX16" i="12"/>
  <c r="EX8" i="12"/>
  <c r="EX103" i="12"/>
  <c r="EX56" i="12"/>
  <c r="EX72" i="12"/>
  <c r="EX9" i="12"/>
  <c r="EX119" i="12"/>
  <c r="EX127" i="12"/>
  <c r="EX87" i="12"/>
  <c r="EX31" i="12"/>
  <c r="EX64" i="12"/>
  <c r="EX95" i="12"/>
  <c r="EX71" i="12"/>
  <c r="EX63" i="12"/>
  <c r="EX23" i="12"/>
  <c r="EX15" i="12"/>
  <c r="EX7" i="12"/>
  <c r="EX79" i="12"/>
  <c r="EX47" i="12"/>
  <c r="EX55" i="12"/>
  <c r="EX3" i="12"/>
  <c r="AQ142" i="12"/>
  <c r="AQ150" i="12"/>
  <c r="AQ143" i="12"/>
  <c r="AQ126" i="12"/>
  <c r="AQ39" i="12"/>
  <c r="AQ134" i="12"/>
  <c r="AQ118" i="12"/>
  <c r="AQ110" i="12"/>
  <c r="AQ94" i="12"/>
  <c r="AQ62" i="12"/>
  <c r="AQ102" i="12"/>
  <c r="AQ86" i="12"/>
  <c r="AQ46" i="12"/>
  <c r="AQ54" i="12"/>
  <c r="AQ14" i="12"/>
  <c r="AQ6" i="12"/>
  <c r="AQ22" i="12"/>
  <c r="AQ70" i="12"/>
  <c r="AQ30" i="12"/>
  <c r="AQ78" i="12"/>
  <c r="AQ38" i="12"/>
  <c r="AQ125" i="12"/>
  <c r="AQ149" i="12"/>
  <c r="AQ133" i="12"/>
  <c r="AQ109" i="12"/>
  <c r="AQ141" i="12"/>
  <c r="AQ93" i="12"/>
  <c r="AQ69" i="12"/>
  <c r="AQ61" i="12"/>
  <c r="AQ117" i="12"/>
  <c r="AQ37" i="12"/>
  <c r="AQ85" i="12"/>
  <c r="AQ45" i="12"/>
  <c r="AQ29" i="12"/>
  <c r="AQ5" i="12"/>
  <c r="AQ53" i="12"/>
  <c r="AQ13" i="12"/>
  <c r="AQ77" i="12"/>
  <c r="AQ21" i="12"/>
  <c r="AQ101" i="12"/>
  <c r="AQ116" i="12"/>
  <c r="AQ140" i="12"/>
  <c r="AQ108" i="12"/>
  <c r="AQ148" i="12"/>
  <c r="AQ124" i="12"/>
  <c r="AQ84" i="12"/>
  <c r="AQ36" i="12"/>
  <c r="AQ4" i="12"/>
  <c r="AQ60" i="12"/>
  <c r="AQ68" i="12"/>
  <c r="AQ132" i="12"/>
  <c r="AQ20" i="12"/>
  <c r="AQ28" i="12"/>
  <c r="AQ52" i="12"/>
  <c r="AQ92" i="12"/>
  <c r="AQ76" i="12"/>
  <c r="AQ100" i="12"/>
  <c r="AQ44" i="12"/>
  <c r="AQ12" i="12"/>
  <c r="AQ115" i="12"/>
  <c r="AQ139" i="12"/>
  <c r="AQ107" i="12"/>
  <c r="AQ91" i="12"/>
  <c r="AQ99" i="12"/>
  <c r="AQ83" i="12"/>
  <c r="AQ75" i="12"/>
  <c r="AQ131" i="12"/>
  <c r="AQ11" i="12"/>
  <c r="AQ59" i="12"/>
  <c r="AQ35" i="12"/>
  <c r="AQ19" i="12"/>
  <c r="AQ51" i="12"/>
  <c r="AQ123" i="12"/>
  <c r="AQ67" i="12"/>
  <c r="AQ27" i="12"/>
  <c r="AQ146" i="12"/>
  <c r="AQ43" i="12"/>
  <c r="AQ138" i="12"/>
  <c r="AQ106" i="12"/>
  <c r="AQ114" i="12"/>
  <c r="AQ90" i="12"/>
  <c r="AQ42" i="12"/>
  <c r="AQ147" i="12"/>
  <c r="AQ98" i="12"/>
  <c r="AQ58" i="12"/>
  <c r="AQ50" i="12"/>
  <c r="AQ122" i="12"/>
  <c r="AQ18" i="12"/>
  <c r="AQ66" i="12"/>
  <c r="AQ113" i="12"/>
  <c r="AQ82" i="12"/>
  <c r="AQ74" i="12"/>
  <c r="AQ130" i="12"/>
  <c r="AQ34" i="12"/>
  <c r="AQ145" i="12"/>
  <c r="AQ26" i="12"/>
  <c r="AQ10" i="12"/>
  <c r="AQ129" i="12"/>
  <c r="AQ97" i="12"/>
  <c r="AQ41" i="12"/>
  <c r="AQ25" i="12"/>
  <c r="AQ49" i="12"/>
  <c r="AQ33" i="12"/>
  <c r="AQ153" i="12"/>
  <c r="AQ137" i="12"/>
  <c r="AQ73" i="12"/>
  <c r="AQ57" i="12"/>
  <c r="AQ9" i="12"/>
  <c r="AQ121" i="12"/>
  <c r="AQ81" i="12"/>
  <c r="AQ65" i="12"/>
  <c r="AQ89" i="12"/>
  <c r="AQ136" i="12"/>
  <c r="AQ112" i="12"/>
  <c r="AQ104" i="12"/>
  <c r="AQ40" i="12"/>
  <c r="AQ152" i="12"/>
  <c r="AQ48" i="12"/>
  <c r="AQ24" i="12"/>
  <c r="AQ17" i="12"/>
  <c r="AQ144" i="12"/>
  <c r="AQ96" i="12"/>
  <c r="AQ80" i="12"/>
  <c r="AQ105" i="12"/>
  <c r="AQ128" i="12"/>
  <c r="AQ88" i="12"/>
  <c r="AQ56" i="12"/>
  <c r="AQ8" i="12"/>
  <c r="AQ72" i="12"/>
  <c r="AQ64" i="12"/>
  <c r="AQ120" i="12"/>
  <c r="AQ119" i="12"/>
  <c r="AQ103" i="12"/>
  <c r="AQ127" i="12"/>
  <c r="AQ135" i="12"/>
  <c r="AQ16" i="12"/>
  <c r="AQ32" i="12"/>
  <c r="AQ151" i="12"/>
  <c r="AQ55" i="12"/>
  <c r="AQ111" i="12"/>
  <c r="AQ87" i="12"/>
  <c r="AQ95" i="12"/>
  <c r="AQ79" i="12"/>
  <c r="AQ71" i="12"/>
  <c r="AQ47" i="12"/>
  <c r="AQ31" i="12"/>
  <c r="AQ63" i="12"/>
  <c r="AQ23" i="12"/>
  <c r="AQ15" i="12"/>
  <c r="AQ7" i="12"/>
  <c r="AQ3" i="12"/>
  <c r="DC142" i="12"/>
  <c r="DC134" i="12"/>
  <c r="DC126" i="12"/>
  <c r="DC143" i="12"/>
  <c r="DC150" i="12"/>
  <c r="DC39" i="12"/>
  <c r="DC110" i="12"/>
  <c r="DC62" i="12"/>
  <c r="DC94" i="12"/>
  <c r="DC86" i="12"/>
  <c r="DC102" i="12"/>
  <c r="DC70" i="12"/>
  <c r="DC38" i="12"/>
  <c r="DC54" i="12"/>
  <c r="DC14" i="12"/>
  <c r="DC46" i="12"/>
  <c r="DC22" i="12"/>
  <c r="DC118" i="12"/>
  <c r="DC6" i="12"/>
  <c r="DC78" i="12"/>
  <c r="DC30" i="12"/>
  <c r="DC125" i="12"/>
  <c r="DC149" i="12"/>
  <c r="DC133" i="12"/>
  <c r="DC109" i="12"/>
  <c r="DC61" i="12"/>
  <c r="DC141" i="12"/>
  <c r="DC85" i="12"/>
  <c r="DC101" i="12"/>
  <c r="DC77" i="12"/>
  <c r="DC93" i="12"/>
  <c r="DC69" i="12"/>
  <c r="DC45" i="12"/>
  <c r="DC29" i="12"/>
  <c r="DC5" i="12"/>
  <c r="DC13" i="12"/>
  <c r="DC37" i="12"/>
  <c r="DC117" i="12"/>
  <c r="DC53" i="12"/>
  <c r="DC21" i="12"/>
  <c r="DC116" i="12"/>
  <c r="DC140" i="12"/>
  <c r="DC132" i="12"/>
  <c r="DC108" i="12"/>
  <c r="DC148" i="12"/>
  <c r="DC124" i="12"/>
  <c r="DC84" i="12"/>
  <c r="DC20" i="12"/>
  <c r="DC60" i="12"/>
  <c r="DC68" i="12"/>
  <c r="DC100" i="12"/>
  <c r="DC36" i="12"/>
  <c r="DC4" i="12"/>
  <c r="DC44" i="12"/>
  <c r="DC12" i="12"/>
  <c r="DC28" i="12"/>
  <c r="DC52" i="12"/>
  <c r="DC92" i="12"/>
  <c r="DC76" i="12"/>
  <c r="DC51" i="12"/>
  <c r="DC115" i="12"/>
  <c r="DC139" i="12"/>
  <c r="DC107" i="12"/>
  <c r="DC91" i="12"/>
  <c r="DC99" i="12"/>
  <c r="DC123" i="12"/>
  <c r="DC59" i="12"/>
  <c r="DC35" i="12"/>
  <c r="DC67" i="12"/>
  <c r="DC11" i="12"/>
  <c r="DC131" i="12"/>
  <c r="DC83" i="12"/>
  <c r="DC19" i="12"/>
  <c r="DC27" i="12"/>
  <c r="DC75" i="12"/>
  <c r="DC43" i="12"/>
  <c r="DC147" i="12"/>
  <c r="DC146" i="12"/>
  <c r="DC130" i="12"/>
  <c r="DC138" i="12"/>
  <c r="DC114" i="12"/>
  <c r="DC106" i="12"/>
  <c r="DC90" i="12"/>
  <c r="DC42" i="12"/>
  <c r="DC98" i="12"/>
  <c r="DC58" i="12"/>
  <c r="DC50" i="12"/>
  <c r="DC82" i="12"/>
  <c r="DC74" i="12"/>
  <c r="DC18" i="12"/>
  <c r="DC122" i="12"/>
  <c r="DC66" i="12"/>
  <c r="DC113" i="12"/>
  <c r="DC34" i="12"/>
  <c r="DC145" i="12"/>
  <c r="DC97" i="12"/>
  <c r="DC26" i="12"/>
  <c r="DC10" i="12"/>
  <c r="DC41" i="12"/>
  <c r="DC25" i="12"/>
  <c r="DC17" i="12"/>
  <c r="DC105" i="12"/>
  <c r="DC49" i="12"/>
  <c r="DC33" i="12"/>
  <c r="DC129" i="12"/>
  <c r="DC73" i="12"/>
  <c r="DC57" i="12"/>
  <c r="DC9" i="12"/>
  <c r="DC121" i="12"/>
  <c r="DC81" i="12"/>
  <c r="DC65" i="12"/>
  <c r="DC89" i="12"/>
  <c r="DC112" i="12"/>
  <c r="DC104" i="12"/>
  <c r="DC40" i="12"/>
  <c r="DC137" i="12"/>
  <c r="DC48" i="12"/>
  <c r="DC24" i="12"/>
  <c r="DC153" i="12"/>
  <c r="DC144" i="12"/>
  <c r="DC96" i="12"/>
  <c r="DC80" i="12"/>
  <c r="DC128" i="12"/>
  <c r="DC88" i="12"/>
  <c r="DC56" i="12"/>
  <c r="DC8" i="12"/>
  <c r="DC120" i="12"/>
  <c r="DC72" i="12"/>
  <c r="DC64" i="12"/>
  <c r="DC16" i="12"/>
  <c r="DC136" i="12"/>
  <c r="DC119" i="12"/>
  <c r="DC103" i="12"/>
  <c r="DC32" i="12"/>
  <c r="DC127" i="12"/>
  <c r="DC152" i="12"/>
  <c r="DC151" i="12"/>
  <c r="DC135" i="12"/>
  <c r="DC95" i="12"/>
  <c r="DC87" i="12"/>
  <c r="DC79" i="12"/>
  <c r="DC111" i="12"/>
  <c r="DC71" i="12"/>
  <c r="DC63" i="12"/>
  <c r="DC55" i="12"/>
  <c r="DC23" i="12"/>
  <c r="DC15" i="12"/>
  <c r="DC47" i="12"/>
  <c r="DC31" i="12"/>
  <c r="DC7" i="12"/>
  <c r="DC3" i="12"/>
  <c r="AB150" i="12"/>
  <c r="AB143" i="12"/>
  <c r="AB142" i="12"/>
  <c r="AB39" i="12"/>
  <c r="AB126" i="12"/>
  <c r="AB134" i="12"/>
  <c r="AB110" i="12"/>
  <c r="AB118" i="12"/>
  <c r="AB62" i="12"/>
  <c r="AB102" i="12"/>
  <c r="AB86" i="12"/>
  <c r="AB70" i="12"/>
  <c r="AB78" i="12"/>
  <c r="AB54" i="12"/>
  <c r="AB94" i="12"/>
  <c r="AB46" i="12"/>
  <c r="AB30" i="12"/>
  <c r="AB6" i="12"/>
  <c r="AB38" i="12"/>
  <c r="AB14" i="12"/>
  <c r="AB22" i="12"/>
  <c r="AB125" i="12"/>
  <c r="AB149" i="12"/>
  <c r="AB133" i="12"/>
  <c r="AB117" i="12"/>
  <c r="AB85" i="12"/>
  <c r="AB101" i="12"/>
  <c r="AB77" i="12"/>
  <c r="AB93" i="12"/>
  <c r="AB141" i="12"/>
  <c r="AB109" i="12"/>
  <c r="AB61" i="12"/>
  <c r="AB45" i="12"/>
  <c r="AB29" i="12"/>
  <c r="AB5" i="12"/>
  <c r="AB69" i="12"/>
  <c r="AB13" i="12"/>
  <c r="AB37" i="12"/>
  <c r="AB21" i="12"/>
  <c r="AB53" i="12"/>
  <c r="AB116" i="12"/>
  <c r="AB140" i="12"/>
  <c r="AB108" i="12"/>
  <c r="AB148" i="12"/>
  <c r="AB124" i="12"/>
  <c r="AB84" i="12"/>
  <c r="AB20" i="12"/>
  <c r="AB60" i="12"/>
  <c r="AB68" i="12"/>
  <c r="AB36" i="12"/>
  <c r="AB92" i="12"/>
  <c r="AB76" i="12"/>
  <c r="AB132" i="12"/>
  <c r="AB100" i="12"/>
  <c r="AB44" i="12"/>
  <c r="AB12" i="12"/>
  <c r="AB28" i="12"/>
  <c r="AB52" i="12"/>
  <c r="AB83" i="12"/>
  <c r="AB4" i="12"/>
  <c r="AB131" i="12"/>
  <c r="AB115" i="12"/>
  <c r="AB139" i="12"/>
  <c r="AB107" i="12"/>
  <c r="AB91" i="12"/>
  <c r="AB123" i="12"/>
  <c r="AB75" i="12"/>
  <c r="AB51" i="12"/>
  <c r="AB35" i="12"/>
  <c r="AB19" i="12"/>
  <c r="AB99" i="12"/>
  <c r="AB67" i="12"/>
  <c r="AB27" i="12"/>
  <c r="AB11" i="12"/>
  <c r="AB59" i="12"/>
  <c r="AB43" i="12"/>
  <c r="AB130" i="12"/>
  <c r="AB114" i="12"/>
  <c r="AB146" i="12"/>
  <c r="AB138" i="12"/>
  <c r="AB98" i="12"/>
  <c r="AB58" i="12"/>
  <c r="AB50" i="12"/>
  <c r="AB106" i="12"/>
  <c r="AB18" i="12"/>
  <c r="AB90" i="12"/>
  <c r="AB82" i="12"/>
  <c r="AB74" i="12"/>
  <c r="AB105" i="12"/>
  <c r="AB121" i="12"/>
  <c r="AB113" i="12"/>
  <c r="AB147" i="12"/>
  <c r="AB42" i="12"/>
  <c r="AB34" i="12"/>
  <c r="AB122" i="12"/>
  <c r="AB153" i="12"/>
  <c r="AB145" i="12"/>
  <c r="AB97" i="12"/>
  <c r="AB137" i="12"/>
  <c r="AB57" i="12"/>
  <c r="AB41" i="12"/>
  <c r="AB25" i="12"/>
  <c r="AB26" i="12"/>
  <c r="AB10" i="12"/>
  <c r="AB65" i="12"/>
  <c r="AB49" i="12"/>
  <c r="AB33" i="12"/>
  <c r="AB17" i="12"/>
  <c r="AB66" i="12"/>
  <c r="AB73" i="12"/>
  <c r="AB81" i="12"/>
  <c r="AB9" i="12"/>
  <c r="AB89" i="12"/>
  <c r="AB128" i="12"/>
  <c r="AB112" i="12"/>
  <c r="AB40" i="12"/>
  <c r="AB152" i="12"/>
  <c r="AB120" i="12"/>
  <c r="AB48" i="12"/>
  <c r="AB24" i="12"/>
  <c r="AB144" i="12"/>
  <c r="AB96" i="12"/>
  <c r="AB80" i="12"/>
  <c r="AB88" i="12"/>
  <c r="AB56" i="12"/>
  <c r="AB8" i="12"/>
  <c r="AB136" i="12"/>
  <c r="AB104" i="12"/>
  <c r="AB64" i="12"/>
  <c r="AB129" i="12"/>
  <c r="AB72" i="12"/>
  <c r="AB151" i="12"/>
  <c r="AB135" i="12"/>
  <c r="AB127" i="12"/>
  <c r="AB32" i="12"/>
  <c r="AB16" i="12"/>
  <c r="AB87" i="12"/>
  <c r="AB111" i="12"/>
  <c r="AB103" i="12"/>
  <c r="AB95" i="12"/>
  <c r="AB71" i="12"/>
  <c r="AB47" i="12"/>
  <c r="AB63" i="12"/>
  <c r="AB119" i="12"/>
  <c r="AB23" i="12"/>
  <c r="AB55" i="12"/>
  <c r="AB31" i="12"/>
  <c r="AB79" i="12"/>
  <c r="AB15" i="12"/>
  <c r="AB7" i="12"/>
  <c r="AB3" i="12"/>
  <c r="CN150" i="12"/>
  <c r="CN126" i="12"/>
  <c r="CN134" i="12"/>
  <c r="CN143" i="12"/>
  <c r="CN142" i="12"/>
  <c r="CN39" i="12"/>
  <c r="CN118" i="12"/>
  <c r="CN110" i="12"/>
  <c r="CN86" i="12"/>
  <c r="CN62" i="12"/>
  <c r="CN38" i="12"/>
  <c r="CN54" i="12"/>
  <c r="CN78" i="12"/>
  <c r="CN46" i="12"/>
  <c r="CN30" i="12"/>
  <c r="CN22" i="12"/>
  <c r="CN102" i="12"/>
  <c r="CN14" i="12"/>
  <c r="CN6" i="12"/>
  <c r="CN94" i="12"/>
  <c r="CN70" i="12"/>
  <c r="CN125" i="12"/>
  <c r="CN149" i="12"/>
  <c r="CN133" i="12"/>
  <c r="CN117" i="12"/>
  <c r="CN85" i="12"/>
  <c r="CN101" i="12"/>
  <c r="CN77" i="12"/>
  <c r="CN93" i="12"/>
  <c r="CN109" i="12"/>
  <c r="CN61" i="12"/>
  <c r="CN45" i="12"/>
  <c r="CN29" i="12"/>
  <c r="CN5" i="12"/>
  <c r="CN69" i="12"/>
  <c r="CN53" i="12"/>
  <c r="CN37" i="12"/>
  <c r="CN141" i="12"/>
  <c r="CN13" i="12"/>
  <c r="CN21" i="12"/>
  <c r="CN100" i="12"/>
  <c r="CN140" i="12"/>
  <c r="CN132" i="12"/>
  <c r="CN116" i="12"/>
  <c r="CN108" i="12"/>
  <c r="CN148" i="12"/>
  <c r="CN124" i="12"/>
  <c r="CN84" i="12"/>
  <c r="CN20" i="12"/>
  <c r="CN60" i="12"/>
  <c r="CN68" i="12"/>
  <c r="CN36" i="12"/>
  <c r="CN52" i="12"/>
  <c r="CN92" i="12"/>
  <c r="CN76" i="12"/>
  <c r="CN4" i="12"/>
  <c r="CN28" i="12"/>
  <c r="CN99" i="12"/>
  <c r="CN83" i="12"/>
  <c r="CN115" i="12"/>
  <c r="CN44" i="12"/>
  <c r="CN12" i="12"/>
  <c r="CN139" i="12"/>
  <c r="CN107" i="12"/>
  <c r="CN91" i="12"/>
  <c r="CN75" i="12"/>
  <c r="CN35" i="12"/>
  <c r="CN19" i="12"/>
  <c r="CN131" i="12"/>
  <c r="CN67" i="12"/>
  <c r="CN59" i="12"/>
  <c r="CN123" i="12"/>
  <c r="CN51" i="12"/>
  <c r="CN11" i="12"/>
  <c r="CN43" i="12"/>
  <c r="CN27" i="12"/>
  <c r="CN146" i="12"/>
  <c r="CN130" i="12"/>
  <c r="CN138" i="12"/>
  <c r="CN147" i="12"/>
  <c r="CN106" i="12"/>
  <c r="CN98" i="12"/>
  <c r="CN58" i="12"/>
  <c r="CN18" i="12"/>
  <c r="CN122" i="12"/>
  <c r="CN114" i="12"/>
  <c r="CN66" i="12"/>
  <c r="CN50" i="12"/>
  <c r="CN121" i="12"/>
  <c r="CN105" i="12"/>
  <c r="CN42" i="12"/>
  <c r="CN113" i="12"/>
  <c r="CN34" i="12"/>
  <c r="CN82" i="12"/>
  <c r="CN74" i="12"/>
  <c r="CN153" i="12"/>
  <c r="CN145" i="12"/>
  <c r="CN90" i="12"/>
  <c r="CN97" i="12"/>
  <c r="CN129" i="12"/>
  <c r="CN57" i="12"/>
  <c r="CN41" i="12"/>
  <c r="CN25" i="12"/>
  <c r="CN65" i="12"/>
  <c r="CN49" i="12"/>
  <c r="CN33" i="12"/>
  <c r="CN26" i="12"/>
  <c r="CN10" i="12"/>
  <c r="CN73" i="12"/>
  <c r="CN137" i="12"/>
  <c r="CN81" i="12"/>
  <c r="CN89" i="12"/>
  <c r="CN17" i="12"/>
  <c r="CN9" i="12"/>
  <c r="CN128" i="12"/>
  <c r="CN112" i="12"/>
  <c r="CN40" i="12"/>
  <c r="CN48" i="12"/>
  <c r="CN24" i="12"/>
  <c r="CN144" i="12"/>
  <c r="CN136" i="12"/>
  <c r="CN80" i="12"/>
  <c r="CN96" i="12"/>
  <c r="CN88" i="12"/>
  <c r="CN56" i="12"/>
  <c r="CN8" i="12"/>
  <c r="CN152" i="12"/>
  <c r="CN64" i="12"/>
  <c r="CN135" i="12"/>
  <c r="CN120" i="12"/>
  <c r="CN72" i="12"/>
  <c r="CN151" i="12"/>
  <c r="CN104" i="12"/>
  <c r="CN103" i="12"/>
  <c r="CN119" i="12"/>
  <c r="CN16" i="12"/>
  <c r="CN79" i="12"/>
  <c r="CN71" i="12"/>
  <c r="CN32" i="12"/>
  <c r="CN111" i="12"/>
  <c r="CN47" i="12"/>
  <c r="CN127" i="12"/>
  <c r="CN87" i="12"/>
  <c r="CN95" i="12"/>
  <c r="CN63" i="12"/>
  <c r="CN31" i="12"/>
  <c r="CN23" i="12"/>
  <c r="CN55" i="12"/>
  <c r="CN15" i="12"/>
  <c r="CN7" i="12"/>
  <c r="CN3" i="12"/>
  <c r="M150" i="12"/>
  <c r="M134" i="12"/>
  <c r="M143" i="12"/>
  <c r="M142" i="12"/>
  <c r="M39" i="12"/>
  <c r="M126" i="12"/>
  <c r="M118" i="12"/>
  <c r="M110" i="12"/>
  <c r="M102" i="12"/>
  <c r="M86" i="12"/>
  <c r="M62" i="12"/>
  <c r="M94" i="12"/>
  <c r="M70" i="12"/>
  <c r="M46" i="12"/>
  <c r="M30" i="12"/>
  <c r="M22" i="12"/>
  <c r="M54" i="12"/>
  <c r="M78" i="12"/>
  <c r="M14" i="12"/>
  <c r="M6" i="12"/>
  <c r="M38" i="12"/>
  <c r="M125" i="12"/>
  <c r="M141" i="12"/>
  <c r="M117" i="12"/>
  <c r="M133" i="12"/>
  <c r="M109" i="12"/>
  <c r="M93" i="12"/>
  <c r="M77" i="12"/>
  <c r="M149" i="12"/>
  <c r="M85" i="12"/>
  <c r="M61" i="12"/>
  <c r="M45" i="12"/>
  <c r="M29" i="12"/>
  <c r="M13" i="12"/>
  <c r="M101" i="12"/>
  <c r="M5" i="12"/>
  <c r="M21" i="12"/>
  <c r="M69" i="12"/>
  <c r="M53" i="12"/>
  <c r="M37" i="12"/>
  <c r="M116" i="12"/>
  <c r="M132" i="12"/>
  <c r="M100" i="12"/>
  <c r="M140" i="12"/>
  <c r="M108" i="12"/>
  <c r="M148" i="12"/>
  <c r="M124" i="12"/>
  <c r="M84" i="12"/>
  <c r="M60" i="12"/>
  <c r="M68" i="12"/>
  <c r="M92" i="12"/>
  <c r="M28" i="12"/>
  <c r="M52" i="12"/>
  <c r="M36" i="12"/>
  <c r="M76" i="12"/>
  <c r="M20" i="12"/>
  <c r="M131" i="12"/>
  <c r="M115" i="12"/>
  <c r="M4" i="12"/>
  <c r="M139" i="12"/>
  <c r="M99" i="12"/>
  <c r="M44" i="12"/>
  <c r="M12" i="12"/>
  <c r="M123" i="12"/>
  <c r="M107" i="12"/>
  <c r="M91" i="12"/>
  <c r="M75" i="12"/>
  <c r="M83" i="12"/>
  <c r="M11" i="12"/>
  <c r="M67" i="12"/>
  <c r="M19" i="12"/>
  <c r="M59" i="12"/>
  <c r="M51" i="12"/>
  <c r="M35" i="12"/>
  <c r="M27" i="12"/>
  <c r="M43" i="12"/>
  <c r="M106" i="12"/>
  <c r="M147" i="12"/>
  <c r="M138" i="12"/>
  <c r="M90" i="12"/>
  <c r="M98" i="12"/>
  <c r="M58" i="12"/>
  <c r="M18" i="12"/>
  <c r="M153" i="12"/>
  <c r="M137" i="12"/>
  <c r="M82" i="12"/>
  <c r="M74" i="12"/>
  <c r="M145" i="12"/>
  <c r="M122" i="12"/>
  <c r="M114" i="12"/>
  <c r="M42" i="12"/>
  <c r="M105" i="12"/>
  <c r="M113" i="12"/>
  <c r="M130" i="12"/>
  <c r="M66" i="12"/>
  <c r="M26" i="12"/>
  <c r="M146" i="12"/>
  <c r="M34" i="12"/>
  <c r="M97" i="12"/>
  <c r="M50" i="12"/>
  <c r="M57" i="12"/>
  <c r="M41" i="12"/>
  <c r="M25" i="12"/>
  <c r="M65" i="12"/>
  <c r="M49" i="12"/>
  <c r="M33" i="12"/>
  <c r="M17" i="12"/>
  <c r="M73" i="12"/>
  <c r="M10" i="12"/>
  <c r="M129" i="12"/>
  <c r="M81" i="12"/>
  <c r="M89" i="12"/>
  <c r="M112" i="12"/>
  <c r="M96" i="12"/>
  <c r="M40" i="12"/>
  <c r="M104" i="12"/>
  <c r="M48" i="12"/>
  <c r="M24" i="12"/>
  <c r="M144" i="12"/>
  <c r="M80" i="12"/>
  <c r="M9" i="12"/>
  <c r="M88" i="12"/>
  <c r="M56" i="12"/>
  <c r="M8" i="12"/>
  <c r="M121" i="12"/>
  <c r="M64" i="12"/>
  <c r="M136" i="12"/>
  <c r="M128" i="12"/>
  <c r="M16" i="12"/>
  <c r="M151" i="12"/>
  <c r="M135" i="12"/>
  <c r="M32" i="12"/>
  <c r="M119" i="12"/>
  <c r="M120" i="12"/>
  <c r="M72" i="12"/>
  <c r="M103" i="12"/>
  <c r="M79" i="12"/>
  <c r="M127" i="12"/>
  <c r="M95" i="12"/>
  <c r="M55" i="12"/>
  <c r="M47" i="12"/>
  <c r="M152" i="12"/>
  <c r="M111" i="12"/>
  <c r="M87" i="12"/>
  <c r="M71" i="12"/>
  <c r="M7" i="12"/>
  <c r="M31" i="12"/>
  <c r="M23" i="12"/>
  <c r="M63" i="12"/>
  <c r="M15" i="12"/>
  <c r="M3" i="12"/>
  <c r="BY150" i="12"/>
  <c r="BY134" i="12"/>
  <c r="BY126" i="12"/>
  <c r="BY143" i="12"/>
  <c r="BY142" i="12"/>
  <c r="BY39" i="12"/>
  <c r="BY110" i="12"/>
  <c r="BY118" i="12"/>
  <c r="BY86" i="12"/>
  <c r="BY94" i="12"/>
  <c r="BY62" i="12"/>
  <c r="BY78" i="12"/>
  <c r="BY70" i="12"/>
  <c r="BY102" i="12"/>
  <c r="BY30" i="12"/>
  <c r="BY54" i="12"/>
  <c r="BY38" i="12"/>
  <c r="BY14" i="12"/>
  <c r="BY6" i="12"/>
  <c r="BY46" i="12"/>
  <c r="BY22" i="12"/>
  <c r="BY125" i="12"/>
  <c r="BY149" i="12"/>
  <c r="BY117" i="12"/>
  <c r="BY133" i="12"/>
  <c r="BY77" i="12"/>
  <c r="BY85" i="12"/>
  <c r="BY101" i="12"/>
  <c r="BY109" i="12"/>
  <c r="BY93" i="12"/>
  <c r="BY61" i="12"/>
  <c r="BY45" i="12"/>
  <c r="BY37" i="12"/>
  <c r="BY29" i="12"/>
  <c r="BY13" i="12"/>
  <c r="BY5" i="12"/>
  <c r="BY53" i="12"/>
  <c r="BY69" i="12"/>
  <c r="BY141" i="12"/>
  <c r="BY116" i="12"/>
  <c r="BY132" i="12"/>
  <c r="BY100" i="12"/>
  <c r="BY140" i="12"/>
  <c r="BY108" i="12"/>
  <c r="BY148" i="12"/>
  <c r="BY124" i="12"/>
  <c r="BY21" i="12"/>
  <c r="BY84" i="12"/>
  <c r="BY60" i="12"/>
  <c r="BY20" i="12"/>
  <c r="BY68" i="12"/>
  <c r="BY36" i="12"/>
  <c r="BY4" i="12"/>
  <c r="BY44" i="12"/>
  <c r="BY12" i="12"/>
  <c r="BY28" i="12"/>
  <c r="BY52" i="12"/>
  <c r="BY92" i="12"/>
  <c r="BY76" i="12"/>
  <c r="BY115" i="12"/>
  <c r="BY139" i="12"/>
  <c r="BY99" i="12"/>
  <c r="BY123" i="12"/>
  <c r="BY107" i="12"/>
  <c r="BY91" i="12"/>
  <c r="BY75" i="12"/>
  <c r="BY83" i="12"/>
  <c r="BY59" i="12"/>
  <c r="BY35" i="12"/>
  <c r="BY11" i="12"/>
  <c r="BY51" i="12"/>
  <c r="BY19" i="12"/>
  <c r="BY131" i="12"/>
  <c r="BY27" i="12"/>
  <c r="BY43" i="12"/>
  <c r="BY138" i="12"/>
  <c r="BY67" i="12"/>
  <c r="BY146" i="12"/>
  <c r="BY106" i="12"/>
  <c r="BY98" i="12"/>
  <c r="BY58" i="12"/>
  <c r="BY147" i="12"/>
  <c r="BY66" i="12"/>
  <c r="BY50" i="12"/>
  <c r="BY18" i="12"/>
  <c r="BY153" i="12"/>
  <c r="BY137" i="12"/>
  <c r="BY42" i="12"/>
  <c r="BY90" i="12"/>
  <c r="BY105" i="12"/>
  <c r="BY122" i="12"/>
  <c r="BY82" i="12"/>
  <c r="BY74" i="12"/>
  <c r="BY113" i="12"/>
  <c r="BY26" i="12"/>
  <c r="BY114" i="12"/>
  <c r="BY34" i="12"/>
  <c r="BY129" i="12"/>
  <c r="BY97" i="12"/>
  <c r="BY57" i="12"/>
  <c r="BY41" i="12"/>
  <c r="BY25" i="12"/>
  <c r="BY121" i="12"/>
  <c r="BY65" i="12"/>
  <c r="BY49" i="12"/>
  <c r="BY33" i="12"/>
  <c r="BY17" i="12"/>
  <c r="BY73" i="12"/>
  <c r="BY130" i="12"/>
  <c r="BY81" i="12"/>
  <c r="BY10" i="12"/>
  <c r="BY89" i="12"/>
  <c r="BY112" i="12"/>
  <c r="BY96" i="12"/>
  <c r="BY40" i="12"/>
  <c r="BY152" i="12"/>
  <c r="BY104" i="12"/>
  <c r="BY72" i="12"/>
  <c r="BY48" i="12"/>
  <c r="BY24" i="12"/>
  <c r="BY144" i="12"/>
  <c r="BY80" i="12"/>
  <c r="BY88" i="12"/>
  <c r="BY56" i="12"/>
  <c r="BY8" i="12"/>
  <c r="BY145" i="12"/>
  <c r="BY64" i="12"/>
  <c r="BY9" i="12"/>
  <c r="BY136" i="12"/>
  <c r="BY128" i="12"/>
  <c r="BY16" i="12"/>
  <c r="BY119" i="12"/>
  <c r="BY32" i="12"/>
  <c r="BY151" i="12"/>
  <c r="BY120" i="12"/>
  <c r="BY103" i="12"/>
  <c r="BY111" i="12"/>
  <c r="BY47" i="12"/>
  <c r="BY127" i="12"/>
  <c r="BY87" i="12"/>
  <c r="BY71" i="12"/>
  <c r="BY79" i="12"/>
  <c r="BY135" i="12"/>
  <c r="BY95" i="12"/>
  <c r="BY63" i="12"/>
  <c r="BY23" i="12"/>
  <c r="BY7" i="12"/>
  <c r="BY15" i="12"/>
  <c r="BY55" i="12"/>
  <c r="BY31" i="12"/>
  <c r="BY3" i="12"/>
  <c r="EK150" i="12"/>
  <c r="EK143" i="12"/>
  <c r="EK142" i="12"/>
  <c r="EK134" i="12"/>
  <c r="EK39" i="12"/>
  <c r="EK126" i="12"/>
  <c r="EK118" i="12"/>
  <c r="EK110" i="12"/>
  <c r="EK102" i="12"/>
  <c r="EK86" i="12"/>
  <c r="EK94" i="12"/>
  <c r="EK78" i="12"/>
  <c r="EK70" i="12"/>
  <c r="EK62" i="12"/>
  <c r="EK54" i="12"/>
  <c r="EK46" i="12"/>
  <c r="EK14" i="12"/>
  <c r="EK38" i="12"/>
  <c r="EK30" i="12"/>
  <c r="EK22" i="12"/>
  <c r="EK6" i="12"/>
  <c r="EK125" i="12"/>
  <c r="EK133" i="12"/>
  <c r="EK141" i="12"/>
  <c r="EK117" i="12"/>
  <c r="EK149" i="12"/>
  <c r="EK77" i="12"/>
  <c r="EK85" i="12"/>
  <c r="EK101" i="12"/>
  <c r="EK109" i="12"/>
  <c r="EK93" i="12"/>
  <c r="EK61" i="12"/>
  <c r="EK45" i="12"/>
  <c r="EK29" i="12"/>
  <c r="EK13" i="12"/>
  <c r="EK21" i="12"/>
  <c r="EK69" i="12"/>
  <c r="EK37" i="12"/>
  <c r="EK5" i="12"/>
  <c r="EK116" i="12"/>
  <c r="EK132" i="12"/>
  <c r="EK53" i="12"/>
  <c r="EK100" i="12"/>
  <c r="EK140" i="12"/>
  <c r="EK108" i="12"/>
  <c r="EK148" i="12"/>
  <c r="EK124" i="12"/>
  <c r="EK84" i="12"/>
  <c r="EK60" i="12"/>
  <c r="EK92" i="12"/>
  <c r="EK68" i="12"/>
  <c r="EK20" i="12"/>
  <c r="EK76" i="12"/>
  <c r="EK44" i="12"/>
  <c r="EK12" i="12"/>
  <c r="EK4" i="12"/>
  <c r="EK36" i="12"/>
  <c r="EK28" i="12"/>
  <c r="EK52" i="12"/>
  <c r="EK131" i="12"/>
  <c r="EK115" i="12"/>
  <c r="EK139" i="12"/>
  <c r="EK99" i="12"/>
  <c r="EK123" i="12"/>
  <c r="EK107" i="12"/>
  <c r="EK91" i="12"/>
  <c r="EK75" i="12"/>
  <c r="EK83" i="12"/>
  <c r="EK51" i="12"/>
  <c r="EK11" i="12"/>
  <c r="EK67" i="12"/>
  <c r="EK35" i="12"/>
  <c r="EK43" i="12"/>
  <c r="EK59" i="12"/>
  <c r="EK19" i="12"/>
  <c r="EK27" i="12"/>
  <c r="EK50" i="12"/>
  <c r="EK138" i="12"/>
  <c r="EK147" i="12"/>
  <c r="EK146" i="12"/>
  <c r="EK106" i="12"/>
  <c r="EK98" i="12"/>
  <c r="EK58" i="12"/>
  <c r="EK18" i="12"/>
  <c r="EK153" i="12"/>
  <c r="EK130" i="12"/>
  <c r="EK114" i="12"/>
  <c r="EK42" i="12"/>
  <c r="EK66" i="12"/>
  <c r="EK145" i="12"/>
  <c r="EK105" i="12"/>
  <c r="EK113" i="12"/>
  <c r="EK26" i="12"/>
  <c r="EK122" i="12"/>
  <c r="EK90" i="12"/>
  <c r="EK34" i="12"/>
  <c r="EK74" i="12"/>
  <c r="EK97" i="12"/>
  <c r="EK82" i="12"/>
  <c r="EK57" i="12"/>
  <c r="EK41" i="12"/>
  <c r="EK25" i="12"/>
  <c r="EK129" i="12"/>
  <c r="EK65" i="12"/>
  <c r="EK49" i="12"/>
  <c r="EK33" i="12"/>
  <c r="EK17" i="12"/>
  <c r="EK73" i="12"/>
  <c r="EK137" i="12"/>
  <c r="EK81" i="12"/>
  <c r="EK89" i="12"/>
  <c r="EK112" i="12"/>
  <c r="EK96" i="12"/>
  <c r="EK40" i="12"/>
  <c r="EK16" i="12"/>
  <c r="EK121" i="12"/>
  <c r="EK152" i="12"/>
  <c r="EK48" i="12"/>
  <c r="EK24" i="12"/>
  <c r="EK144" i="12"/>
  <c r="EK80" i="12"/>
  <c r="EK88" i="12"/>
  <c r="EK72" i="12"/>
  <c r="EK56" i="12"/>
  <c r="EK8" i="12"/>
  <c r="EK64" i="12"/>
  <c r="EK136" i="12"/>
  <c r="EK128" i="12"/>
  <c r="EK104" i="12"/>
  <c r="EK120" i="12"/>
  <c r="EK32" i="12"/>
  <c r="EK9" i="12"/>
  <c r="EK151" i="12"/>
  <c r="EK10" i="12"/>
  <c r="EK135" i="12"/>
  <c r="EK119" i="12"/>
  <c r="EK103" i="12"/>
  <c r="EK87" i="12"/>
  <c r="EK71" i="12"/>
  <c r="EK47" i="12"/>
  <c r="EK111" i="12"/>
  <c r="EK95" i="12"/>
  <c r="EK79" i="12"/>
  <c r="EK127" i="12"/>
  <c r="EK63" i="12"/>
  <c r="EK7" i="12"/>
  <c r="EK23" i="12"/>
  <c r="EK55" i="12"/>
  <c r="EK31" i="12"/>
  <c r="EK15" i="12"/>
  <c r="EK3" i="12"/>
  <c r="BJ150" i="12"/>
  <c r="BJ126" i="12"/>
  <c r="BJ143" i="12"/>
  <c r="BJ142" i="12"/>
  <c r="BJ39" i="12"/>
  <c r="BJ134" i="12"/>
  <c r="BJ110" i="12"/>
  <c r="BJ118" i="12"/>
  <c r="BJ94" i="12"/>
  <c r="BJ78" i="12"/>
  <c r="BJ62" i="12"/>
  <c r="BJ102" i="12"/>
  <c r="BJ38" i="12"/>
  <c r="BJ70" i="12"/>
  <c r="BJ46" i="12"/>
  <c r="BJ30" i="12"/>
  <c r="BJ86" i="12"/>
  <c r="BJ22" i="12"/>
  <c r="BJ14" i="12"/>
  <c r="BJ6" i="12"/>
  <c r="BJ54" i="12"/>
  <c r="BJ125" i="12"/>
  <c r="BJ133" i="12"/>
  <c r="BJ141" i="12"/>
  <c r="BJ85" i="12"/>
  <c r="BJ77" i="12"/>
  <c r="BJ117" i="12"/>
  <c r="BJ101" i="12"/>
  <c r="BJ109" i="12"/>
  <c r="BJ93" i="12"/>
  <c r="BJ21" i="12"/>
  <c r="BJ149" i="12"/>
  <c r="BJ61" i="12"/>
  <c r="BJ45" i="12"/>
  <c r="BJ37" i="12"/>
  <c r="BJ29" i="12"/>
  <c r="BJ5" i="12"/>
  <c r="BJ13" i="12"/>
  <c r="BJ53" i="12"/>
  <c r="BJ69" i="12"/>
  <c r="BJ132" i="12"/>
  <c r="BJ108" i="12"/>
  <c r="BJ116" i="12"/>
  <c r="BJ100" i="12"/>
  <c r="BJ140" i="12"/>
  <c r="BJ148" i="12"/>
  <c r="BJ124" i="12"/>
  <c r="BJ84" i="12"/>
  <c r="BJ68" i="12"/>
  <c r="BJ92" i="12"/>
  <c r="BJ36" i="12"/>
  <c r="BJ12" i="12"/>
  <c r="BJ60" i="12"/>
  <c r="BJ52" i="12"/>
  <c r="BJ20" i="12"/>
  <c r="BJ76" i="12"/>
  <c r="BJ28" i="12"/>
  <c r="BJ4" i="12"/>
  <c r="BJ91" i="12"/>
  <c r="BJ115" i="12"/>
  <c r="BJ139" i="12"/>
  <c r="BJ123" i="12"/>
  <c r="BJ107" i="12"/>
  <c r="BJ99" i="12"/>
  <c r="BJ75" i="12"/>
  <c r="BJ44" i="12"/>
  <c r="BJ83" i="12"/>
  <c r="BJ131" i="12"/>
  <c r="BJ67" i="12"/>
  <c r="BJ11" i="12"/>
  <c r="BJ19" i="12"/>
  <c r="BJ59" i="12"/>
  <c r="BJ35" i="12"/>
  <c r="BJ27" i="12"/>
  <c r="BJ43" i="12"/>
  <c r="BJ51" i="12"/>
  <c r="BJ147" i="12"/>
  <c r="BJ130" i="12"/>
  <c r="BJ138" i="12"/>
  <c r="BJ146" i="12"/>
  <c r="BJ50" i="12"/>
  <c r="BJ122" i="12"/>
  <c r="BJ98" i="12"/>
  <c r="BJ90" i="12"/>
  <c r="BJ58" i="12"/>
  <c r="BJ18" i="12"/>
  <c r="BJ121" i="12"/>
  <c r="BJ74" i="12"/>
  <c r="BJ153" i="12"/>
  <c r="BJ82" i="12"/>
  <c r="BJ42" i="12"/>
  <c r="BJ137" i="12"/>
  <c r="BJ114" i="12"/>
  <c r="BJ145" i="12"/>
  <c r="BJ26" i="12"/>
  <c r="BJ106" i="12"/>
  <c r="BJ66" i="12"/>
  <c r="BJ34" i="12"/>
  <c r="BJ10" i="12"/>
  <c r="BJ97" i="12"/>
  <c r="BJ57" i="12"/>
  <c r="BJ41" i="12"/>
  <c r="BJ25" i="12"/>
  <c r="BJ65" i="12"/>
  <c r="BJ49" i="12"/>
  <c r="BJ33" i="12"/>
  <c r="BJ17" i="12"/>
  <c r="BJ113" i="12"/>
  <c r="BJ73" i="12"/>
  <c r="BJ105" i="12"/>
  <c r="BJ81" i="12"/>
  <c r="BJ129" i="12"/>
  <c r="BJ89" i="12"/>
  <c r="BJ112" i="12"/>
  <c r="BJ96" i="12"/>
  <c r="BJ40" i="12"/>
  <c r="BJ9" i="12"/>
  <c r="BJ56" i="12"/>
  <c r="BJ48" i="12"/>
  <c r="BJ24" i="12"/>
  <c r="BJ152" i="12"/>
  <c r="BJ144" i="12"/>
  <c r="BJ80" i="12"/>
  <c r="BJ64" i="12"/>
  <c r="BJ88" i="12"/>
  <c r="BJ72" i="12"/>
  <c r="BJ16" i="12"/>
  <c r="BJ8" i="12"/>
  <c r="BJ128" i="12"/>
  <c r="BJ136" i="12"/>
  <c r="BJ104" i="12"/>
  <c r="BJ135" i="12"/>
  <c r="BJ120" i="12"/>
  <c r="BJ151" i="12"/>
  <c r="BJ32" i="12"/>
  <c r="BJ95" i="12"/>
  <c r="BJ119" i="12"/>
  <c r="BJ87" i="12"/>
  <c r="BJ127" i="12"/>
  <c r="BJ79" i="12"/>
  <c r="BJ103" i="12"/>
  <c r="BJ47" i="12"/>
  <c r="BJ111" i="12"/>
  <c r="BJ63" i="12"/>
  <c r="BJ15" i="12"/>
  <c r="BJ7" i="12"/>
  <c r="BJ55" i="12"/>
  <c r="BJ31" i="12"/>
  <c r="BJ23" i="12"/>
  <c r="BJ71" i="12"/>
  <c r="BJ3" i="12"/>
  <c r="DV143" i="12"/>
  <c r="DV142" i="12"/>
  <c r="DV39" i="12"/>
  <c r="DV134" i="12"/>
  <c r="DV150" i="12"/>
  <c r="DV126" i="12"/>
  <c r="DV110" i="12"/>
  <c r="DV102" i="12"/>
  <c r="DV118" i="12"/>
  <c r="DV78" i="12"/>
  <c r="DV86" i="12"/>
  <c r="DV62" i="12"/>
  <c r="DV22" i="12"/>
  <c r="DV54" i="12"/>
  <c r="DV46" i="12"/>
  <c r="DV30" i="12"/>
  <c r="DV94" i="12"/>
  <c r="DV70" i="12"/>
  <c r="DV14" i="12"/>
  <c r="DV38" i="12"/>
  <c r="DV6" i="12"/>
  <c r="DV133" i="12"/>
  <c r="DV141" i="12"/>
  <c r="DV117" i="12"/>
  <c r="DV109" i="12"/>
  <c r="DV93" i="12"/>
  <c r="DV77" i="12"/>
  <c r="DV149" i="12"/>
  <c r="DV21" i="12"/>
  <c r="DV125" i="12"/>
  <c r="DV85" i="12"/>
  <c r="DV61" i="12"/>
  <c r="DV45" i="12"/>
  <c r="DV37" i="12"/>
  <c r="DV29" i="12"/>
  <c r="DV53" i="12"/>
  <c r="DV101" i="12"/>
  <c r="DV13" i="12"/>
  <c r="DV5" i="12"/>
  <c r="DV69" i="12"/>
  <c r="DV132" i="12"/>
  <c r="DV108" i="12"/>
  <c r="DV116" i="12"/>
  <c r="DV100" i="12"/>
  <c r="DV140" i="12"/>
  <c r="DV148" i="12"/>
  <c r="DV124" i="12"/>
  <c r="DV84" i="12"/>
  <c r="DV68" i="12"/>
  <c r="DV36" i="12"/>
  <c r="DV20" i="12"/>
  <c r="DV12" i="12"/>
  <c r="DV28" i="12"/>
  <c r="DV4" i="12"/>
  <c r="DV92" i="12"/>
  <c r="DV60" i="12"/>
  <c r="DV52" i="12"/>
  <c r="DV76" i="12"/>
  <c r="DV131" i="12"/>
  <c r="DV91" i="12"/>
  <c r="DV139" i="12"/>
  <c r="DV123" i="12"/>
  <c r="DV115" i="12"/>
  <c r="DV107" i="12"/>
  <c r="DV75" i="12"/>
  <c r="DV83" i="12"/>
  <c r="DV44" i="12"/>
  <c r="DV11" i="12"/>
  <c r="DV19" i="12"/>
  <c r="DV59" i="12"/>
  <c r="DV51" i="12"/>
  <c r="DV35" i="12"/>
  <c r="DV99" i="12"/>
  <c r="DV67" i="12"/>
  <c r="DV27" i="12"/>
  <c r="DV43" i="12"/>
  <c r="DV106" i="12"/>
  <c r="DV82" i="12"/>
  <c r="DV98" i="12"/>
  <c r="DV138" i="12"/>
  <c r="DV146" i="12"/>
  <c r="DV74" i="12"/>
  <c r="DV50" i="12"/>
  <c r="DV130" i="12"/>
  <c r="DV147" i="12"/>
  <c r="DV122" i="12"/>
  <c r="DV90" i="12"/>
  <c r="DV58" i="12"/>
  <c r="DV42" i="12"/>
  <c r="DV18" i="12"/>
  <c r="DV10" i="12"/>
  <c r="DV121" i="12"/>
  <c r="DV66" i="12"/>
  <c r="DV153" i="12"/>
  <c r="DV137" i="12"/>
  <c r="DV113" i="12"/>
  <c r="DV145" i="12"/>
  <c r="DV26" i="12"/>
  <c r="DV34" i="12"/>
  <c r="DV129" i="12"/>
  <c r="DV97" i="12"/>
  <c r="DV105" i="12"/>
  <c r="DV57" i="12"/>
  <c r="DV41" i="12"/>
  <c r="DV25" i="12"/>
  <c r="DV114" i="12"/>
  <c r="DV65" i="12"/>
  <c r="DV49" i="12"/>
  <c r="DV33" i="12"/>
  <c r="DV17" i="12"/>
  <c r="DV73" i="12"/>
  <c r="DV81" i="12"/>
  <c r="DV89" i="12"/>
  <c r="DV112" i="12"/>
  <c r="DV96" i="12"/>
  <c r="DV40" i="12"/>
  <c r="DV72" i="12"/>
  <c r="DV56" i="12"/>
  <c r="DV48" i="12"/>
  <c r="DV24" i="12"/>
  <c r="DV144" i="12"/>
  <c r="DV80" i="12"/>
  <c r="DV64" i="12"/>
  <c r="DV9" i="12"/>
  <c r="DV120" i="12"/>
  <c r="DV88" i="12"/>
  <c r="DV136" i="12"/>
  <c r="DV8" i="12"/>
  <c r="DV128" i="12"/>
  <c r="DV151" i="12"/>
  <c r="DV104" i="12"/>
  <c r="DV119" i="12"/>
  <c r="DV103" i="12"/>
  <c r="DV71" i="12"/>
  <c r="DV152" i="12"/>
  <c r="DV32" i="12"/>
  <c r="DV16" i="12"/>
  <c r="DV79" i="12"/>
  <c r="DV95" i="12"/>
  <c r="DV135" i="12"/>
  <c r="DV111" i="12"/>
  <c r="DV47" i="12"/>
  <c r="DV127" i="12"/>
  <c r="DV87" i="12"/>
  <c r="DV63" i="12"/>
  <c r="DV55" i="12"/>
  <c r="DV31" i="12"/>
  <c r="DV23" i="12"/>
  <c r="DV7" i="12"/>
  <c r="DV15" i="12"/>
  <c r="DV3" i="12"/>
  <c r="X124" i="8"/>
  <c r="X132" i="8"/>
  <c r="X100" i="8"/>
  <c r="X140" i="8"/>
  <c r="X108" i="8"/>
  <c r="X92" i="8"/>
  <c r="X116" i="8"/>
  <c r="X84" i="8"/>
  <c r="X68" i="8"/>
  <c r="X148" i="8"/>
  <c r="X76" i="8"/>
  <c r="X36" i="8"/>
  <c r="X60" i="8"/>
  <c r="X44" i="8"/>
  <c r="X52" i="8"/>
  <c r="X28" i="8"/>
  <c r="X4" i="8"/>
  <c r="X20" i="8"/>
  <c r="X12" i="8"/>
  <c r="X99" i="8"/>
  <c r="X83" i="8"/>
  <c r="X107" i="8"/>
  <c r="X139" i="8"/>
  <c r="X131" i="8"/>
  <c r="X115" i="8"/>
  <c r="X123" i="8"/>
  <c r="X91" i="8"/>
  <c r="X147" i="8"/>
  <c r="X27" i="8"/>
  <c r="X59" i="8"/>
  <c r="X35" i="8"/>
  <c r="X43" i="8"/>
  <c r="X75" i="8"/>
  <c r="X51" i="8"/>
  <c r="X67" i="8"/>
  <c r="X11" i="8"/>
  <c r="X138" i="8"/>
  <c r="X130" i="8"/>
  <c r="X146" i="8"/>
  <c r="X19" i="8"/>
  <c r="X98" i="8"/>
  <c r="X26" i="8"/>
  <c r="X106" i="8"/>
  <c r="X90" i="8"/>
  <c r="X114" i="8"/>
  <c r="X66" i="8"/>
  <c r="X74" i="8"/>
  <c r="X82" i="8"/>
  <c r="X58" i="8"/>
  <c r="X34" i="8"/>
  <c r="X50" i="8"/>
  <c r="X18" i="8"/>
  <c r="X10" i="8"/>
  <c r="X42" i="8"/>
  <c r="X122" i="8"/>
  <c r="X121" i="8"/>
  <c r="X153" i="8"/>
  <c r="X137" i="8"/>
  <c r="X129" i="8"/>
  <c r="X145" i="8"/>
  <c r="X73" i="8"/>
  <c r="X41" i="8"/>
  <c r="X81" i="8"/>
  <c r="X49" i="8"/>
  <c r="X113" i="8"/>
  <c r="X105" i="8"/>
  <c r="X25" i="8"/>
  <c r="X17" i="8"/>
  <c r="X89" i="8"/>
  <c r="X57" i="8"/>
  <c r="X65" i="8"/>
  <c r="X33" i="8"/>
  <c r="X9" i="8"/>
  <c r="X144" i="8"/>
  <c r="X80" i="8"/>
  <c r="X32" i="8"/>
  <c r="X104" i="8"/>
  <c r="X56" i="8"/>
  <c r="X40" i="8"/>
  <c r="X97" i="8"/>
  <c r="X112" i="8"/>
  <c r="X96" i="8"/>
  <c r="X120" i="8"/>
  <c r="X128" i="8"/>
  <c r="X152" i="8"/>
  <c r="X136" i="8"/>
  <c r="X64" i="8"/>
  <c r="X16" i="8"/>
  <c r="X88" i="8"/>
  <c r="X8" i="8"/>
  <c r="X119" i="8"/>
  <c r="X24" i="8"/>
  <c r="X127" i="8"/>
  <c r="X47" i="8"/>
  <c r="X143" i="8"/>
  <c r="X71" i="8"/>
  <c r="X72" i="8"/>
  <c r="X48" i="8"/>
  <c r="X151" i="8"/>
  <c r="X103" i="8"/>
  <c r="X95" i="8"/>
  <c r="X87" i="8"/>
  <c r="X31" i="8"/>
  <c r="X7" i="8"/>
  <c r="X126" i="8"/>
  <c r="X63" i="8"/>
  <c r="X135" i="8"/>
  <c r="X79" i="8"/>
  <c r="X150" i="8"/>
  <c r="X142" i="8"/>
  <c r="X111" i="8"/>
  <c r="X39" i="8"/>
  <c r="X55" i="8"/>
  <c r="X54" i="8"/>
  <c r="X46" i="8"/>
  <c r="X15" i="8"/>
  <c r="X22" i="8"/>
  <c r="X102" i="8"/>
  <c r="X134" i="8"/>
  <c r="X110" i="8"/>
  <c r="X62" i="8"/>
  <c r="X14" i="8"/>
  <c r="X23" i="8"/>
  <c r="X118" i="8"/>
  <c r="X70" i="8"/>
  <c r="X6" i="8"/>
  <c r="X78" i="8"/>
  <c r="X30" i="8"/>
  <c r="X38" i="8"/>
  <c r="X86" i="8"/>
  <c r="X94" i="8"/>
  <c r="X133" i="8"/>
  <c r="X21" i="8"/>
  <c r="X53" i="8"/>
  <c r="X141" i="8"/>
  <c r="X13" i="8"/>
  <c r="X149" i="8"/>
  <c r="X101" i="8"/>
  <c r="X61" i="8"/>
  <c r="X109" i="8"/>
  <c r="X5" i="8"/>
  <c r="X85" i="8"/>
  <c r="X117" i="8"/>
  <c r="X93" i="8"/>
  <c r="X69" i="8"/>
  <c r="X37" i="8"/>
  <c r="X29" i="8"/>
  <c r="X125" i="8"/>
  <c r="X77" i="8"/>
  <c r="X45" i="8"/>
  <c r="X3" i="8"/>
  <c r="AM132" i="8"/>
  <c r="AM140" i="8"/>
  <c r="AM100" i="8"/>
  <c r="AM108" i="8"/>
  <c r="AM148" i="8"/>
  <c r="AM116" i="8"/>
  <c r="AM92" i="8"/>
  <c r="AM68" i="8"/>
  <c r="AM76" i="8"/>
  <c r="AM124" i="8"/>
  <c r="AM36" i="8"/>
  <c r="AM44" i="8"/>
  <c r="AM28" i="8"/>
  <c r="AM60" i="8"/>
  <c r="AM52" i="8"/>
  <c r="AM4" i="8"/>
  <c r="AM20" i="8"/>
  <c r="AM84" i="8"/>
  <c r="AM139" i="8"/>
  <c r="AM147" i="8"/>
  <c r="AM107" i="8"/>
  <c r="AM115" i="8"/>
  <c r="AM131" i="8"/>
  <c r="AM123" i="8"/>
  <c r="AM91" i="8"/>
  <c r="AM12" i="8"/>
  <c r="AM35" i="8"/>
  <c r="AM43" i="8"/>
  <c r="AM51" i="8"/>
  <c r="AM59" i="8"/>
  <c r="AM83" i="8"/>
  <c r="AM11" i="8"/>
  <c r="AM99" i="8"/>
  <c r="AM75" i="8"/>
  <c r="AM19" i="8"/>
  <c r="AM67" i="8"/>
  <c r="AM27" i="8"/>
  <c r="AM146" i="8"/>
  <c r="AM130" i="8"/>
  <c r="AM122" i="8"/>
  <c r="AM106" i="8"/>
  <c r="AM114" i="8"/>
  <c r="AM66" i="8"/>
  <c r="AM18" i="8"/>
  <c r="AM74" i="8"/>
  <c r="AM58" i="8"/>
  <c r="AM26" i="8"/>
  <c r="AM82" i="8"/>
  <c r="AM34" i="8"/>
  <c r="AM90" i="8"/>
  <c r="AM42" i="8"/>
  <c r="AM138" i="8"/>
  <c r="AM98" i="8"/>
  <c r="AM153" i="8"/>
  <c r="AM137" i="8"/>
  <c r="AM145" i="8"/>
  <c r="AM129" i="8"/>
  <c r="AM97" i="8"/>
  <c r="AM89" i="8"/>
  <c r="AM81" i="8"/>
  <c r="AM49" i="8"/>
  <c r="AM50" i="8"/>
  <c r="AM25" i="8"/>
  <c r="AM10" i="8"/>
  <c r="AM121" i="8"/>
  <c r="AM113" i="8"/>
  <c r="AM105" i="8"/>
  <c r="AM65" i="8"/>
  <c r="AM57" i="8"/>
  <c r="AM33" i="8"/>
  <c r="AM17" i="8"/>
  <c r="AM9" i="8"/>
  <c r="AM104" i="8"/>
  <c r="AM56" i="8"/>
  <c r="AM40" i="8"/>
  <c r="AM112" i="8"/>
  <c r="AM48" i="8"/>
  <c r="AM120" i="8"/>
  <c r="AM41" i="8"/>
  <c r="AM128" i="8"/>
  <c r="AM136" i="8"/>
  <c r="AM88" i="8"/>
  <c r="AM8" i="8"/>
  <c r="AM144" i="8"/>
  <c r="AM96" i="8"/>
  <c r="AM152" i="8"/>
  <c r="AM72" i="8"/>
  <c r="AM32" i="8"/>
  <c r="AM24" i="8"/>
  <c r="AM127" i="8"/>
  <c r="AM16" i="8"/>
  <c r="AM135" i="8"/>
  <c r="AM55" i="8"/>
  <c r="AM151" i="8"/>
  <c r="AM71" i="8"/>
  <c r="AM73" i="8"/>
  <c r="AM79" i="8"/>
  <c r="AM63" i="8"/>
  <c r="AM103" i="8"/>
  <c r="AM95" i="8"/>
  <c r="AM80" i="8"/>
  <c r="AM111" i="8"/>
  <c r="AM39" i="8"/>
  <c r="AM134" i="8"/>
  <c r="AM64" i="8"/>
  <c r="AM143" i="8"/>
  <c r="AM47" i="8"/>
  <c r="AM142" i="8"/>
  <c r="AM119" i="8"/>
  <c r="AM15" i="8"/>
  <c r="AM23" i="8"/>
  <c r="AM150" i="8"/>
  <c r="AM87" i="8"/>
  <c r="AM7" i="8"/>
  <c r="AM102" i="8"/>
  <c r="AM31" i="8"/>
  <c r="AM110" i="8"/>
  <c r="AM14" i="8"/>
  <c r="AM118" i="8"/>
  <c r="AM70" i="8"/>
  <c r="AM6" i="8"/>
  <c r="AM78" i="8"/>
  <c r="AM54" i="8"/>
  <c r="AM30" i="8"/>
  <c r="AM86" i="8"/>
  <c r="AM62" i="8"/>
  <c r="AM38" i="8"/>
  <c r="AM22" i="8"/>
  <c r="AM126" i="8"/>
  <c r="AM46" i="8"/>
  <c r="AM94" i="8"/>
  <c r="AM141" i="8"/>
  <c r="AM13" i="8"/>
  <c r="AM101" i="8"/>
  <c r="AM61" i="8"/>
  <c r="AM29" i="8"/>
  <c r="AM133" i="8"/>
  <c r="AM149" i="8"/>
  <c r="AM109" i="8"/>
  <c r="AM5" i="8"/>
  <c r="AM21" i="8"/>
  <c r="AM117" i="8"/>
  <c r="AM93" i="8"/>
  <c r="AM69" i="8"/>
  <c r="AM37" i="8"/>
  <c r="AM125" i="8"/>
  <c r="AM77" i="8"/>
  <c r="AM45" i="8"/>
  <c r="AM85" i="8"/>
  <c r="AM53" i="8"/>
  <c r="AM3" i="8"/>
  <c r="AW148" i="8"/>
  <c r="AW100" i="8"/>
  <c r="AW108" i="8"/>
  <c r="AW116" i="8"/>
  <c r="AW140" i="8"/>
  <c r="AW124" i="8"/>
  <c r="AW132" i="8"/>
  <c r="AW92" i="8"/>
  <c r="AW68" i="8"/>
  <c r="AW84" i="8"/>
  <c r="AW28" i="8"/>
  <c r="AW36" i="8"/>
  <c r="AW44" i="8"/>
  <c r="AW52" i="8"/>
  <c r="AW60" i="8"/>
  <c r="AW20" i="8"/>
  <c r="AW4" i="8"/>
  <c r="AW76" i="8"/>
  <c r="AW12" i="8"/>
  <c r="AW115" i="8"/>
  <c r="AW83" i="8"/>
  <c r="AW123" i="8"/>
  <c r="AW91" i="8"/>
  <c r="AW139" i="8"/>
  <c r="AW131" i="8"/>
  <c r="AW147" i="8"/>
  <c r="AW43" i="8"/>
  <c r="AW51" i="8"/>
  <c r="AW107" i="8"/>
  <c r="AW59" i="8"/>
  <c r="AW75" i="8"/>
  <c r="AW67" i="8"/>
  <c r="AW27" i="8"/>
  <c r="AW11" i="8"/>
  <c r="AW19" i="8"/>
  <c r="AW99" i="8"/>
  <c r="AW35" i="8"/>
  <c r="AW114" i="8"/>
  <c r="AW90" i="8"/>
  <c r="AW66" i="8"/>
  <c r="AW130" i="8"/>
  <c r="AW74" i="8"/>
  <c r="AW146" i="8"/>
  <c r="AW122" i="8"/>
  <c r="AW82" i="8"/>
  <c r="AW58" i="8"/>
  <c r="AW34" i="8"/>
  <c r="AW42" i="8"/>
  <c r="AW138" i="8"/>
  <c r="AW50" i="8"/>
  <c r="AW98" i="8"/>
  <c r="AW26" i="8"/>
  <c r="AW106" i="8"/>
  <c r="AW18" i="8"/>
  <c r="AW10" i="8"/>
  <c r="AW121" i="8"/>
  <c r="AW129" i="8"/>
  <c r="AW137" i="8"/>
  <c r="AW145" i="8"/>
  <c r="AW153" i="8"/>
  <c r="AW97" i="8"/>
  <c r="AW9" i="8"/>
  <c r="AW113" i="8"/>
  <c r="AW105" i="8"/>
  <c r="AW17" i="8"/>
  <c r="AW89" i="8"/>
  <c r="AW65" i="8"/>
  <c r="AW57" i="8"/>
  <c r="AW33" i="8"/>
  <c r="AW73" i="8"/>
  <c r="AW41" i="8"/>
  <c r="AW81" i="8"/>
  <c r="AW49" i="8"/>
  <c r="AW25" i="8"/>
  <c r="AW128" i="8"/>
  <c r="AW112" i="8"/>
  <c r="AW32" i="8"/>
  <c r="AW144" i="8"/>
  <c r="AW120" i="8"/>
  <c r="AW40" i="8"/>
  <c r="AW152" i="8"/>
  <c r="AW136" i="8"/>
  <c r="AW88" i="8"/>
  <c r="AW56" i="8"/>
  <c r="AW64" i="8"/>
  <c r="AW96" i="8"/>
  <c r="AW80" i="8"/>
  <c r="AW16" i="8"/>
  <c r="AW8" i="8"/>
  <c r="AW135" i="8"/>
  <c r="AW143" i="8"/>
  <c r="AW95" i="8"/>
  <c r="AW63" i="8"/>
  <c r="AW104" i="8"/>
  <c r="AW127" i="8"/>
  <c r="AW103" i="8"/>
  <c r="AW71" i="8"/>
  <c r="AW72" i="8"/>
  <c r="AW48" i="8"/>
  <c r="AW111" i="8"/>
  <c r="AW119" i="8"/>
  <c r="AW87" i="8"/>
  <c r="AW134" i="8"/>
  <c r="AW24" i="8"/>
  <c r="AW142" i="8"/>
  <c r="AW151" i="8"/>
  <c r="AW79" i="8"/>
  <c r="AW55" i="8"/>
  <c r="AW15" i="8"/>
  <c r="AW39" i="8"/>
  <c r="AW23" i="8"/>
  <c r="AW22" i="8"/>
  <c r="AW102" i="8"/>
  <c r="AW94" i="8"/>
  <c r="AW7" i="8"/>
  <c r="AW126" i="8"/>
  <c r="AW110" i="8"/>
  <c r="AW62" i="8"/>
  <c r="AW14" i="8"/>
  <c r="AW118" i="8"/>
  <c r="AW70" i="8"/>
  <c r="AW6" i="8"/>
  <c r="AW31" i="8"/>
  <c r="AW78" i="8"/>
  <c r="AW30" i="8"/>
  <c r="AW150" i="8"/>
  <c r="AW86" i="8"/>
  <c r="AW38" i="8"/>
  <c r="AW47" i="8"/>
  <c r="AW54" i="8"/>
  <c r="AW46" i="8"/>
  <c r="AW141" i="8"/>
  <c r="AW13" i="8"/>
  <c r="AW149" i="8"/>
  <c r="AW61" i="8"/>
  <c r="AW5" i="8"/>
  <c r="AW101" i="8"/>
  <c r="AW93" i="8"/>
  <c r="AW69" i="8"/>
  <c r="AW37" i="8"/>
  <c r="AW109" i="8"/>
  <c r="AW77" i="8"/>
  <c r="AW45" i="8"/>
  <c r="AW29" i="8"/>
  <c r="AW117" i="8"/>
  <c r="AW85" i="8"/>
  <c r="AW53" i="8"/>
  <c r="AW125" i="8"/>
  <c r="AW21" i="8"/>
  <c r="AW133" i="8"/>
  <c r="AW3" i="8"/>
  <c r="DH148" i="8"/>
  <c r="DH140" i="8"/>
  <c r="DH124" i="8"/>
  <c r="DH132" i="8"/>
  <c r="DH108" i="8"/>
  <c r="DH76" i="8"/>
  <c r="DH100" i="8"/>
  <c r="DH60" i="8"/>
  <c r="DH44" i="8"/>
  <c r="DH116" i="8"/>
  <c r="DH84" i="8"/>
  <c r="DH68" i="8"/>
  <c r="DH92" i="8"/>
  <c r="DH36" i="8"/>
  <c r="DH20" i="8"/>
  <c r="DH12" i="8"/>
  <c r="DH28" i="8"/>
  <c r="DH52" i="8"/>
  <c r="DH4" i="8"/>
  <c r="DH59" i="8"/>
  <c r="DH67" i="8"/>
  <c r="DH139" i="8"/>
  <c r="DH131" i="8"/>
  <c r="DH99" i="8"/>
  <c r="DH83" i="8"/>
  <c r="DH107" i="8"/>
  <c r="DH147" i="8"/>
  <c r="DH115" i="8"/>
  <c r="DH11" i="8"/>
  <c r="DH75" i="8"/>
  <c r="DH19" i="8"/>
  <c r="DH91" i="8"/>
  <c r="DH27" i="8"/>
  <c r="DH35" i="8"/>
  <c r="DH43" i="8"/>
  <c r="DH123" i="8"/>
  <c r="DH51" i="8"/>
  <c r="DH122" i="8"/>
  <c r="DH138" i="8"/>
  <c r="DH42" i="8"/>
  <c r="DH50" i="8"/>
  <c r="DH90" i="8"/>
  <c r="DH98" i="8"/>
  <c r="DH26" i="8"/>
  <c r="DH130" i="8"/>
  <c r="DH106" i="8"/>
  <c r="DH74" i="8"/>
  <c r="DH18" i="8"/>
  <c r="DH114" i="8"/>
  <c r="DH66" i="8"/>
  <c r="DH34" i="8"/>
  <c r="DH10" i="8"/>
  <c r="DH58" i="8"/>
  <c r="DH82" i="8"/>
  <c r="DH105" i="8"/>
  <c r="DH113" i="8"/>
  <c r="DH121" i="8"/>
  <c r="DH146" i="8"/>
  <c r="DH129" i="8"/>
  <c r="DH153" i="8"/>
  <c r="DH145" i="8"/>
  <c r="DH97" i="8"/>
  <c r="DH89" i="8"/>
  <c r="DH65" i="8"/>
  <c r="DH57" i="8"/>
  <c r="DH33" i="8"/>
  <c r="DH73" i="8"/>
  <c r="DH41" i="8"/>
  <c r="DH137" i="8"/>
  <c r="DH81" i="8"/>
  <c r="DH49" i="8"/>
  <c r="DH25" i="8"/>
  <c r="DH9" i="8"/>
  <c r="DH17" i="8"/>
  <c r="DH136" i="8"/>
  <c r="DH88" i="8"/>
  <c r="DH8" i="8"/>
  <c r="DH64" i="8"/>
  <c r="DH16" i="8"/>
  <c r="DH144" i="8"/>
  <c r="DH96" i="8"/>
  <c r="DH80" i="8"/>
  <c r="DH32" i="8"/>
  <c r="DH104" i="8"/>
  <c r="DH56" i="8"/>
  <c r="DH40" i="8"/>
  <c r="DH112" i="8"/>
  <c r="DH120" i="8"/>
  <c r="DH128" i="8"/>
  <c r="DH151" i="8"/>
  <c r="DH72" i="8"/>
  <c r="DH48" i="8"/>
  <c r="DH103" i="8"/>
  <c r="DH95" i="8"/>
  <c r="DH87" i="8"/>
  <c r="DH119" i="8"/>
  <c r="DH47" i="8"/>
  <c r="DH24" i="8"/>
  <c r="DH135" i="8"/>
  <c r="DH152" i="8"/>
  <c r="DH143" i="8"/>
  <c r="DH63" i="8"/>
  <c r="DH79" i="8"/>
  <c r="DH15" i="8"/>
  <c r="DH23" i="8"/>
  <c r="DH55" i="8"/>
  <c r="DH31" i="8"/>
  <c r="DH7" i="8"/>
  <c r="DH126" i="8"/>
  <c r="DH127" i="8"/>
  <c r="DH71" i="8"/>
  <c r="DH39" i="8"/>
  <c r="DH118" i="8"/>
  <c r="DH70" i="8"/>
  <c r="DH6" i="8"/>
  <c r="DH134" i="8"/>
  <c r="DH78" i="8"/>
  <c r="DH30" i="8"/>
  <c r="DH150" i="8"/>
  <c r="DH86" i="8"/>
  <c r="DH38" i="8"/>
  <c r="DH54" i="8"/>
  <c r="DH46" i="8"/>
  <c r="DH111" i="8"/>
  <c r="DH94" i="8"/>
  <c r="DH22" i="8"/>
  <c r="DH142" i="8"/>
  <c r="DH102" i="8"/>
  <c r="DH14" i="8"/>
  <c r="DH110" i="8"/>
  <c r="DH62" i="8"/>
  <c r="DH117" i="8"/>
  <c r="DH93" i="8"/>
  <c r="DH69" i="8"/>
  <c r="DH37" i="8"/>
  <c r="DH125" i="8"/>
  <c r="DH77" i="8"/>
  <c r="DH45" i="8"/>
  <c r="DH85" i="8"/>
  <c r="DH53" i="8"/>
  <c r="DH5" i="8"/>
  <c r="DH133" i="8"/>
  <c r="DH29" i="8"/>
  <c r="DH21" i="8"/>
  <c r="DH13" i="8"/>
  <c r="DH141" i="8"/>
  <c r="DH149" i="8"/>
  <c r="DH101" i="8"/>
  <c r="DH61" i="8"/>
  <c r="DH109" i="8"/>
  <c r="DH3" i="8"/>
  <c r="EP148" i="8"/>
  <c r="EP140" i="8"/>
  <c r="EP108" i="8"/>
  <c r="EP116" i="8"/>
  <c r="EP124" i="8"/>
  <c r="EP92" i="8"/>
  <c r="EP100" i="8"/>
  <c r="EP76" i="8"/>
  <c r="EP132" i="8"/>
  <c r="EP84" i="8"/>
  <c r="EP36" i="8"/>
  <c r="EP44" i="8"/>
  <c r="EP52" i="8"/>
  <c r="EP60" i="8"/>
  <c r="EP28" i="8"/>
  <c r="EP4" i="8"/>
  <c r="EP20" i="8"/>
  <c r="EP68" i="8"/>
  <c r="EP12" i="8"/>
  <c r="EP139" i="8"/>
  <c r="EP131" i="8"/>
  <c r="EP123" i="8"/>
  <c r="EP147" i="8"/>
  <c r="EP99" i="8"/>
  <c r="EP83" i="8"/>
  <c r="EP51" i="8"/>
  <c r="EP107" i="8"/>
  <c r="EP19" i="8"/>
  <c r="EP91" i="8"/>
  <c r="EP27" i="8"/>
  <c r="EP67" i="8"/>
  <c r="EP59" i="8"/>
  <c r="EP11" i="8"/>
  <c r="EP115" i="8"/>
  <c r="EP35" i="8"/>
  <c r="EP75" i="8"/>
  <c r="EP146" i="8"/>
  <c r="EP43" i="8"/>
  <c r="EP138" i="8"/>
  <c r="EP74" i="8"/>
  <c r="EP82" i="8"/>
  <c r="EP58" i="8"/>
  <c r="EP34" i="8"/>
  <c r="EP42" i="8"/>
  <c r="EP130" i="8"/>
  <c r="EP50" i="8"/>
  <c r="EP106" i="8"/>
  <c r="EP18" i="8"/>
  <c r="EP114" i="8"/>
  <c r="EP66" i="8"/>
  <c r="EP26" i="8"/>
  <c r="EP10" i="8"/>
  <c r="EP90" i="8"/>
  <c r="EP129" i="8"/>
  <c r="EP122" i="8"/>
  <c r="EP137" i="8"/>
  <c r="EP145" i="8"/>
  <c r="EP89" i="8"/>
  <c r="EP9" i="8"/>
  <c r="EP153" i="8"/>
  <c r="EP17" i="8"/>
  <c r="EP98" i="8"/>
  <c r="EP65" i="8"/>
  <c r="EP57" i="8"/>
  <c r="EP33" i="8"/>
  <c r="EP97" i="8"/>
  <c r="EP73" i="8"/>
  <c r="EP41" i="8"/>
  <c r="EP25" i="8"/>
  <c r="EP121" i="8"/>
  <c r="EP113" i="8"/>
  <c r="EP105" i="8"/>
  <c r="EP81" i="8"/>
  <c r="EP49" i="8"/>
  <c r="EP144" i="8"/>
  <c r="EP120" i="8"/>
  <c r="EP40" i="8"/>
  <c r="EP48" i="8"/>
  <c r="EP136" i="8"/>
  <c r="EP88" i="8"/>
  <c r="EP152" i="8"/>
  <c r="EP64" i="8"/>
  <c r="EP72" i="8"/>
  <c r="EP8" i="8"/>
  <c r="EP128" i="8"/>
  <c r="EP96" i="8"/>
  <c r="EP104" i="8"/>
  <c r="EP24" i="8"/>
  <c r="EP80" i="8"/>
  <c r="EP56" i="8"/>
  <c r="EP151" i="8"/>
  <c r="EP143" i="8"/>
  <c r="EP95" i="8"/>
  <c r="EP32" i="8"/>
  <c r="EP112" i="8"/>
  <c r="EP16" i="8"/>
  <c r="EP127" i="8"/>
  <c r="EP103" i="8"/>
  <c r="EP71" i="8"/>
  <c r="EP111" i="8"/>
  <c r="EP79" i="8"/>
  <c r="EP55" i="8"/>
  <c r="EP119" i="8"/>
  <c r="EP63" i="8"/>
  <c r="EP135" i="8"/>
  <c r="EP142" i="8"/>
  <c r="EP23" i="8"/>
  <c r="EP150" i="8"/>
  <c r="EP47" i="8"/>
  <c r="EP15" i="8"/>
  <c r="EP39" i="8"/>
  <c r="EP126" i="8"/>
  <c r="EP31" i="8"/>
  <c r="EP7" i="8"/>
  <c r="EP87" i="8"/>
  <c r="EP102" i="8"/>
  <c r="EP94" i="8"/>
  <c r="EP110" i="8"/>
  <c r="EP14" i="8"/>
  <c r="EP118" i="8"/>
  <c r="EP70" i="8"/>
  <c r="EP6" i="8"/>
  <c r="EP78" i="8"/>
  <c r="EP30" i="8"/>
  <c r="EP86" i="8"/>
  <c r="EP62" i="8"/>
  <c r="EP38" i="8"/>
  <c r="EP54" i="8"/>
  <c r="EP46" i="8"/>
  <c r="EP22" i="8"/>
  <c r="EP134" i="8"/>
  <c r="EP141" i="8"/>
  <c r="EP13" i="8"/>
  <c r="EP149" i="8"/>
  <c r="EP29" i="8"/>
  <c r="EP101" i="8"/>
  <c r="EP69" i="8"/>
  <c r="EP37" i="8"/>
  <c r="EP109" i="8"/>
  <c r="EP77" i="8"/>
  <c r="EP45" i="8"/>
  <c r="EP5" i="8"/>
  <c r="EP117" i="8"/>
  <c r="EP85" i="8"/>
  <c r="EP53" i="8"/>
  <c r="EP21" i="8"/>
  <c r="EP125" i="8"/>
  <c r="EP93" i="8"/>
  <c r="EP61" i="8"/>
  <c r="EP133" i="8"/>
  <c r="EP3" i="8"/>
  <c r="BT148" i="8"/>
  <c r="BT140" i="8"/>
  <c r="BT100" i="8"/>
  <c r="BT108" i="8"/>
  <c r="BT116" i="8"/>
  <c r="BT124" i="8"/>
  <c r="BT76" i="8"/>
  <c r="BT68" i="8"/>
  <c r="BT84" i="8"/>
  <c r="BT132" i="8"/>
  <c r="BT60" i="8"/>
  <c r="BT44" i="8"/>
  <c r="BT28" i="8"/>
  <c r="BT92" i="8"/>
  <c r="BT52" i="8"/>
  <c r="BT4" i="8"/>
  <c r="BT20" i="8"/>
  <c r="BT12" i="8"/>
  <c r="BT36" i="8"/>
  <c r="BT139" i="8"/>
  <c r="BT115" i="8"/>
  <c r="BT147" i="8"/>
  <c r="BT123" i="8"/>
  <c r="BT91" i="8"/>
  <c r="BT67" i="8"/>
  <c r="BT43" i="8"/>
  <c r="BT51" i="8"/>
  <c r="BT99" i="8"/>
  <c r="BT131" i="8"/>
  <c r="BT11" i="8"/>
  <c r="BT83" i="8"/>
  <c r="BT59" i="8"/>
  <c r="BT19" i="8"/>
  <c r="BT107" i="8"/>
  <c r="BT27" i="8"/>
  <c r="BT75" i="8"/>
  <c r="BT35" i="8"/>
  <c r="BT114" i="8"/>
  <c r="BT66" i="8"/>
  <c r="BT130" i="8"/>
  <c r="BT74" i="8"/>
  <c r="BT82" i="8"/>
  <c r="BT58" i="8"/>
  <c r="BT34" i="8"/>
  <c r="BT42" i="8"/>
  <c r="BT146" i="8"/>
  <c r="BT122" i="8"/>
  <c r="BT50" i="8"/>
  <c r="BT18" i="8"/>
  <c r="BT138" i="8"/>
  <c r="BT98" i="8"/>
  <c r="BT26" i="8"/>
  <c r="BT90" i="8"/>
  <c r="BT106" i="8"/>
  <c r="BT153" i="8"/>
  <c r="BT137" i="8"/>
  <c r="BT145" i="8"/>
  <c r="BT129" i="8"/>
  <c r="BT10" i="8"/>
  <c r="BT105" i="8"/>
  <c r="BT97" i="8"/>
  <c r="BT25" i="8"/>
  <c r="BT9" i="8"/>
  <c r="BT17" i="8"/>
  <c r="BT121" i="8"/>
  <c r="BT113" i="8"/>
  <c r="BT89" i="8"/>
  <c r="BT65" i="8"/>
  <c r="BT57" i="8"/>
  <c r="BT33" i="8"/>
  <c r="BT73" i="8"/>
  <c r="BT41" i="8"/>
  <c r="BT112" i="8"/>
  <c r="BT48" i="8"/>
  <c r="BT24" i="8"/>
  <c r="BT120" i="8"/>
  <c r="BT96" i="8"/>
  <c r="BT128" i="8"/>
  <c r="BT81" i="8"/>
  <c r="BT136" i="8"/>
  <c r="BT88" i="8"/>
  <c r="BT8" i="8"/>
  <c r="BT64" i="8"/>
  <c r="BT16" i="8"/>
  <c r="BT152" i="8"/>
  <c r="BT144" i="8"/>
  <c r="BT80" i="8"/>
  <c r="BT32" i="8"/>
  <c r="BT104" i="8"/>
  <c r="BT56" i="8"/>
  <c r="BT40" i="8"/>
  <c r="BT135" i="8"/>
  <c r="BT143" i="8"/>
  <c r="BT63" i="8"/>
  <c r="BT151" i="8"/>
  <c r="BT79" i="8"/>
  <c r="BT103" i="8"/>
  <c r="BT95" i="8"/>
  <c r="BT87" i="8"/>
  <c r="BT111" i="8"/>
  <c r="BT49" i="8"/>
  <c r="BT127" i="8"/>
  <c r="BT119" i="8"/>
  <c r="BT134" i="8"/>
  <c r="BT55" i="8"/>
  <c r="BT39" i="8"/>
  <c r="BT150" i="8"/>
  <c r="BT142" i="8"/>
  <c r="BT71" i="8"/>
  <c r="BT72" i="8"/>
  <c r="BT47" i="8"/>
  <c r="BT15" i="8"/>
  <c r="BT23" i="8"/>
  <c r="BT31" i="8"/>
  <c r="BT22" i="8"/>
  <c r="BT102" i="8"/>
  <c r="BT94" i="8"/>
  <c r="BT126" i="8"/>
  <c r="BT110" i="8"/>
  <c r="BT62" i="8"/>
  <c r="BT14" i="8"/>
  <c r="BT118" i="8"/>
  <c r="BT70" i="8"/>
  <c r="BT6" i="8"/>
  <c r="BT78" i="8"/>
  <c r="BT30" i="8"/>
  <c r="BT86" i="8"/>
  <c r="BT38" i="8"/>
  <c r="BT7" i="8"/>
  <c r="BT54" i="8"/>
  <c r="BT46" i="8"/>
  <c r="BT13" i="8"/>
  <c r="BT149" i="8"/>
  <c r="BT101" i="8"/>
  <c r="BT61" i="8"/>
  <c r="BT109" i="8"/>
  <c r="BT5" i="8"/>
  <c r="BT117" i="8"/>
  <c r="BT93" i="8"/>
  <c r="BT69" i="8"/>
  <c r="BT37" i="8"/>
  <c r="BT141" i="8"/>
  <c r="BT125" i="8"/>
  <c r="BT77" i="8"/>
  <c r="BT45" i="8"/>
  <c r="BT85" i="8"/>
  <c r="BT53" i="8"/>
  <c r="BT133" i="8"/>
  <c r="BT29" i="8"/>
  <c r="BT21" i="8"/>
  <c r="BT3" i="8"/>
  <c r="H39" i="12"/>
  <c r="H143" i="12"/>
  <c r="H126" i="12"/>
  <c r="H134" i="12"/>
  <c r="H150" i="12"/>
  <c r="H94" i="12"/>
  <c r="H102" i="12"/>
  <c r="H110" i="12"/>
  <c r="H118" i="12"/>
  <c r="H142" i="12"/>
  <c r="H70" i="12"/>
  <c r="H86" i="12"/>
  <c r="H78" i="12"/>
  <c r="H30" i="12"/>
  <c r="H46" i="12"/>
  <c r="H6" i="12"/>
  <c r="H14" i="12"/>
  <c r="H22" i="12"/>
  <c r="H62" i="12"/>
  <c r="H54" i="12"/>
  <c r="H38" i="12"/>
  <c r="H133" i="12"/>
  <c r="H141" i="12"/>
  <c r="H149" i="12"/>
  <c r="H93" i="12"/>
  <c r="H61" i="12"/>
  <c r="H109" i="12"/>
  <c r="H69" i="12"/>
  <c r="H117" i="12"/>
  <c r="H101" i="12"/>
  <c r="H77" i="12"/>
  <c r="H13" i="12"/>
  <c r="H125" i="12"/>
  <c r="H29" i="12"/>
  <c r="H45" i="12"/>
  <c r="H53" i="12"/>
  <c r="H21" i="12"/>
  <c r="H5" i="12"/>
  <c r="H132" i="12"/>
  <c r="H124" i="12"/>
  <c r="H108" i="12"/>
  <c r="H116" i="12"/>
  <c r="H140" i="12"/>
  <c r="H85" i="12"/>
  <c r="H148" i="12"/>
  <c r="H37" i="12"/>
  <c r="H68" i="12"/>
  <c r="H4" i="12"/>
  <c r="H76" i="12"/>
  <c r="H100" i="12"/>
  <c r="H84" i="12"/>
  <c r="H20" i="12"/>
  <c r="H92" i="12"/>
  <c r="H28" i="12"/>
  <c r="H36" i="12"/>
  <c r="H44" i="12"/>
  <c r="H52" i="12"/>
  <c r="H60" i="12"/>
  <c r="H12" i="12"/>
  <c r="H131" i="12"/>
  <c r="H139" i="12"/>
  <c r="H75" i="12"/>
  <c r="H83" i="12"/>
  <c r="H91" i="12"/>
  <c r="H99" i="12"/>
  <c r="H107" i="12"/>
  <c r="H115" i="12"/>
  <c r="H35" i="12"/>
  <c r="H123" i="12"/>
  <c r="H59" i="12"/>
  <c r="H147" i="12"/>
  <c r="H67" i="12"/>
  <c r="H51" i="12"/>
  <c r="H27" i="12"/>
  <c r="H19" i="12"/>
  <c r="H11" i="12"/>
  <c r="H130" i="12"/>
  <c r="H98" i="12"/>
  <c r="H106" i="12"/>
  <c r="H42" i="12"/>
  <c r="H122" i="12"/>
  <c r="H58" i="12"/>
  <c r="H138" i="12"/>
  <c r="H66" i="12"/>
  <c r="H74" i="12"/>
  <c r="H10" i="12"/>
  <c r="H113" i="12"/>
  <c r="H18" i="12"/>
  <c r="H26" i="12"/>
  <c r="H43" i="12"/>
  <c r="H34" i="12"/>
  <c r="H137" i="12"/>
  <c r="H146" i="12"/>
  <c r="H145" i="12"/>
  <c r="H114" i="12"/>
  <c r="H50" i="12"/>
  <c r="H73" i="12"/>
  <c r="H9" i="12"/>
  <c r="H129" i="12"/>
  <c r="H81" i="12"/>
  <c r="H17" i="12"/>
  <c r="H89" i="12"/>
  <c r="H25" i="12"/>
  <c r="H82" i="12"/>
  <c r="H121" i="12"/>
  <c r="H97" i="12"/>
  <c r="H33" i="12"/>
  <c r="H90" i="12"/>
  <c r="H105" i="12"/>
  <c r="H41" i="12"/>
  <c r="H49" i="12"/>
  <c r="H57" i="12"/>
  <c r="H65" i="12"/>
  <c r="H56" i="12"/>
  <c r="H144" i="12"/>
  <c r="H64" i="12"/>
  <c r="H72" i="12"/>
  <c r="H80" i="12"/>
  <c r="H16" i="12"/>
  <c r="H152" i="12"/>
  <c r="H136" i="12"/>
  <c r="H88" i="12"/>
  <c r="H24" i="12"/>
  <c r="H153" i="12"/>
  <c r="H96" i="12"/>
  <c r="H32" i="12"/>
  <c r="H104" i="12"/>
  <c r="H8" i="12"/>
  <c r="H103" i="12"/>
  <c r="H119" i="12"/>
  <c r="H112" i="12"/>
  <c r="H127" i="12"/>
  <c r="H120" i="12"/>
  <c r="H48" i="12"/>
  <c r="H40" i="12"/>
  <c r="H151" i="12"/>
  <c r="H87" i="12"/>
  <c r="H135" i="12"/>
  <c r="H79" i="12"/>
  <c r="H63" i="12"/>
  <c r="H128" i="12"/>
  <c r="H111" i="12"/>
  <c r="H95" i="12"/>
  <c r="H7" i="12"/>
  <c r="H15" i="12"/>
  <c r="H55" i="12"/>
  <c r="H23" i="12"/>
  <c r="H47" i="12"/>
  <c r="H71" i="12"/>
  <c r="H31" i="12"/>
  <c r="H3" i="12"/>
  <c r="CE148" i="8"/>
  <c r="CE124" i="8"/>
  <c r="CE132" i="8"/>
  <c r="CE140" i="8"/>
  <c r="CE100" i="8"/>
  <c r="CE108" i="8"/>
  <c r="CE76" i="8"/>
  <c r="CE84" i="8"/>
  <c r="CE92" i="8"/>
  <c r="CE116" i="8"/>
  <c r="CE68" i="8"/>
  <c r="CE60" i="8"/>
  <c r="CE52" i="8"/>
  <c r="CE36" i="8"/>
  <c r="CE12" i="8"/>
  <c r="CE44" i="8"/>
  <c r="CE4" i="8"/>
  <c r="CE28" i="8"/>
  <c r="CE20" i="8"/>
  <c r="CE131" i="8"/>
  <c r="CE99" i="8"/>
  <c r="CE91" i="8"/>
  <c r="CE67" i="8"/>
  <c r="CE107" i="8"/>
  <c r="CE75" i="8"/>
  <c r="CE139" i="8"/>
  <c r="CE115" i="8"/>
  <c r="CE83" i="8"/>
  <c r="CE123" i="8"/>
  <c r="CE147" i="8"/>
  <c r="CE35" i="8"/>
  <c r="CE59" i="8"/>
  <c r="CE43" i="8"/>
  <c r="CE51" i="8"/>
  <c r="CE19" i="8"/>
  <c r="CE27" i="8"/>
  <c r="CE11" i="8"/>
  <c r="CE130" i="8"/>
  <c r="CE146" i="8"/>
  <c r="CE114" i="8"/>
  <c r="CE98" i="8"/>
  <c r="CE90" i="8"/>
  <c r="CE66" i="8"/>
  <c r="CE26" i="8"/>
  <c r="CE106" i="8"/>
  <c r="CE74" i="8"/>
  <c r="CE138" i="8"/>
  <c r="CE122" i="8"/>
  <c r="CE82" i="8"/>
  <c r="CE58" i="8"/>
  <c r="CE34" i="8"/>
  <c r="CE50" i="8"/>
  <c r="CE10" i="8"/>
  <c r="CE42" i="8"/>
  <c r="CE18" i="8"/>
  <c r="CE105" i="8"/>
  <c r="CE113" i="8"/>
  <c r="CE97" i="8"/>
  <c r="CE121" i="8"/>
  <c r="CE153" i="8"/>
  <c r="CE137" i="8"/>
  <c r="CE73" i="8"/>
  <c r="CE81" i="8"/>
  <c r="CE33" i="8"/>
  <c r="CE89" i="8"/>
  <c r="CE41" i="8"/>
  <c r="CE49" i="8"/>
  <c r="CE57" i="8"/>
  <c r="CE145" i="8"/>
  <c r="CE129" i="8"/>
  <c r="CE9" i="8"/>
  <c r="CE65" i="8"/>
  <c r="CE17" i="8"/>
  <c r="CE64" i="8"/>
  <c r="CE16" i="8"/>
  <c r="CE104" i="8"/>
  <c r="CE72" i="8"/>
  <c r="CE25" i="8"/>
  <c r="CE112" i="8"/>
  <c r="CE144" i="8"/>
  <c r="CE128" i="8"/>
  <c r="CE120" i="8"/>
  <c r="CE88" i="8"/>
  <c r="CE40" i="8"/>
  <c r="CE56" i="8"/>
  <c r="CE48" i="8"/>
  <c r="CE152" i="8"/>
  <c r="CE136" i="8"/>
  <c r="CE96" i="8"/>
  <c r="CE24" i="8"/>
  <c r="CE8" i="8"/>
  <c r="CE119" i="8"/>
  <c r="CE87" i="8"/>
  <c r="CE47" i="8"/>
  <c r="CE135" i="8"/>
  <c r="CE95" i="8"/>
  <c r="CE80" i="8"/>
  <c r="CE143" i="8"/>
  <c r="CE151" i="8"/>
  <c r="CE32" i="8"/>
  <c r="CE127" i="8"/>
  <c r="CE103" i="8"/>
  <c r="CE71" i="8"/>
  <c r="CE79" i="8"/>
  <c r="CE31" i="8"/>
  <c r="CE7" i="8"/>
  <c r="CE118" i="8"/>
  <c r="CE134" i="8"/>
  <c r="CE111" i="8"/>
  <c r="CE63" i="8"/>
  <c r="CE55" i="8"/>
  <c r="CE23" i="8"/>
  <c r="CE142" i="8"/>
  <c r="CE39" i="8"/>
  <c r="CE150" i="8"/>
  <c r="CE54" i="8"/>
  <c r="CE46" i="8"/>
  <c r="CE15" i="8"/>
  <c r="CE22" i="8"/>
  <c r="CE94" i="8"/>
  <c r="CE126" i="8"/>
  <c r="CE14" i="8"/>
  <c r="CE102" i="8"/>
  <c r="CE70" i="8"/>
  <c r="CE62" i="8"/>
  <c r="CE6" i="8"/>
  <c r="CE110" i="8"/>
  <c r="CE78" i="8"/>
  <c r="CE30" i="8"/>
  <c r="CE38" i="8"/>
  <c r="CE86" i="8"/>
  <c r="CE125" i="8"/>
  <c r="CE45" i="8"/>
  <c r="CE53" i="8"/>
  <c r="CE37" i="8"/>
  <c r="CE141" i="8"/>
  <c r="CE133" i="8"/>
  <c r="CE93" i="8"/>
  <c r="CE61" i="8"/>
  <c r="CE21" i="8"/>
  <c r="CE85" i="8"/>
  <c r="CE29" i="8"/>
  <c r="CE117" i="8"/>
  <c r="CE13" i="8"/>
  <c r="CE149" i="8"/>
  <c r="CE101" i="8"/>
  <c r="CE69" i="8"/>
  <c r="CE109" i="8"/>
  <c r="CE77" i="8"/>
  <c r="CE5" i="8"/>
  <c r="CE3" i="8"/>
  <c r="BV148" i="8"/>
  <c r="BV140" i="8"/>
  <c r="BV116" i="8"/>
  <c r="BV124" i="8"/>
  <c r="BV132" i="8"/>
  <c r="BV108" i="8"/>
  <c r="BV84" i="8"/>
  <c r="BV100" i="8"/>
  <c r="BV92" i="8"/>
  <c r="BV76" i="8"/>
  <c r="BV44" i="8"/>
  <c r="BV52" i="8"/>
  <c r="BV68" i="8"/>
  <c r="BV60" i="8"/>
  <c r="BV36" i="8"/>
  <c r="BV20" i="8"/>
  <c r="BV12" i="8"/>
  <c r="BV28" i="8"/>
  <c r="BV4" i="8"/>
  <c r="BV147" i="8"/>
  <c r="BV91" i="8"/>
  <c r="BV139" i="8"/>
  <c r="BV99" i="8"/>
  <c r="BV107" i="8"/>
  <c r="BV75" i="8"/>
  <c r="BV131" i="8"/>
  <c r="BV19" i="8"/>
  <c r="BV115" i="8"/>
  <c r="BV27" i="8"/>
  <c r="BV11" i="8"/>
  <c r="BV123" i="8"/>
  <c r="BV67" i="8"/>
  <c r="BV59" i="8"/>
  <c r="BV83" i="8"/>
  <c r="BV35" i="8"/>
  <c r="BV43" i="8"/>
  <c r="BV51" i="8"/>
  <c r="BV138" i="8"/>
  <c r="BV130" i="8"/>
  <c r="BV82" i="8"/>
  <c r="BV58" i="8"/>
  <c r="BV34" i="8"/>
  <c r="BV42" i="8"/>
  <c r="BV146" i="8"/>
  <c r="BV50" i="8"/>
  <c r="BV98" i="8"/>
  <c r="BV26" i="8"/>
  <c r="BV114" i="8"/>
  <c r="BV90" i="8"/>
  <c r="BV66" i="8"/>
  <c r="BV18" i="8"/>
  <c r="BV74" i="8"/>
  <c r="BV10" i="8"/>
  <c r="BV122" i="8"/>
  <c r="BV137" i="8"/>
  <c r="BV145" i="8"/>
  <c r="BV106" i="8"/>
  <c r="BV105" i="8"/>
  <c r="BV17" i="8"/>
  <c r="BV129" i="8"/>
  <c r="BV121" i="8"/>
  <c r="BV113" i="8"/>
  <c r="BV97" i="8"/>
  <c r="BV65" i="8"/>
  <c r="BV57" i="8"/>
  <c r="BV33" i="8"/>
  <c r="BV73" i="8"/>
  <c r="BV41" i="8"/>
  <c r="BV153" i="8"/>
  <c r="BV81" i="8"/>
  <c r="BV49" i="8"/>
  <c r="BV89" i="8"/>
  <c r="BV25" i="8"/>
  <c r="BV9" i="8"/>
  <c r="BV48" i="8"/>
  <c r="BV136" i="8"/>
  <c r="BV88" i="8"/>
  <c r="BV56" i="8"/>
  <c r="BV152" i="8"/>
  <c r="BV72" i="8"/>
  <c r="BV8" i="8"/>
  <c r="BV96" i="8"/>
  <c r="BV80" i="8"/>
  <c r="BV16" i="8"/>
  <c r="BV104" i="8"/>
  <c r="BV128" i="8"/>
  <c r="BV112" i="8"/>
  <c r="BV32" i="8"/>
  <c r="BV95" i="8"/>
  <c r="BV111" i="8"/>
  <c r="BV79" i="8"/>
  <c r="BV55" i="8"/>
  <c r="BV119" i="8"/>
  <c r="BV87" i="8"/>
  <c r="BV39" i="8"/>
  <c r="BV144" i="8"/>
  <c r="BV64" i="8"/>
  <c r="BV40" i="8"/>
  <c r="BV135" i="8"/>
  <c r="BV143" i="8"/>
  <c r="BV23" i="8"/>
  <c r="BV150" i="8"/>
  <c r="BV127" i="8"/>
  <c r="BV120" i="8"/>
  <c r="BV24" i="8"/>
  <c r="BV151" i="8"/>
  <c r="BV71" i="8"/>
  <c r="BV15" i="8"/>
  <c r="BV63" i="8"/>
  <c r="BV47" i="8"/>
  <c r="BV31" i="8"/>
  <c r="BV7" i="8"/>
  <c r="BV126" i="8"/>
  <c r="BV103" i="8"/>
  <c r="BV110" i="8"/>
  <c r="BV14" i="8"/>
  <c r="BV118" i="8"/>
  <c r="BV70" i="8"/>
  <c r="BV6" i="8"/>
  <c r="BV134" i="8"/>
  <c r="BV78" i="8"/>
  <c r="BV30" i="8"/>
  <c r="BV86" i="8"/>
  <c r="BV38" i="8"/>
  <c r="BV54" i="8"/>
  <c r="BV46" i="8"/>
  <c r="BV22" i="8"/>
  <c r="BV94" i="8"/>
  <c r="BV102" i="8"/>
  <c r="BV142" i="8"/>
  <c r="BV62" i="8"/>
  <c r="BV149" i="8"/>
  <c r="BV29" i="8"/>
  <c r="BV101" i="8"/>
  <c r="BV93" i="8"/>
  <c r="BV69" i="8"/>
  <c r="BV37" i="8"/>
  <c r="BV109" i="8"/>
  <c r="BV77" i="8"/>
  <c r="BV45" i="8"/>
  <c r="BV5" i="8"/>
  <c r="BV117" i="8"/>
  <c r="BV85" i="8"/>
  <c r="BV53" i="8"/>
  <c r="BV21" i="8"/>
  <c r="BV125" i="8"/>
  <c r="BV61" i="8"/>
  <c r="BV133" i="8"/>
  <c r="BV141" i="8"/>
  <c r="BV13" i="8"/>
  <c r="BV3" i="8"/>
  <c r="EQ124" i="8"/>
  <c r="EQ132" i="8"/>
  <c r="EQ140" i="8"/>
  <c r="EQ100" i="8"/>
  <c r="EQ148" i="8"/>
  <c r="EQ108" i="8"/>
  <c r="EQ92" i="8"/>
  <c r="EQ76" i="8"/>
  <c r="EQ116" i="8"/>
  <c r="EQ84" i="8"/>
  <c r="EQ52" i="8"/>
  <c r="EQ60" i="8"/>
  <c r="EQ68" i="8"/>
  <c r="EQ36" i="8"/>
  <c r="EQ20" i="8"/>
  <c r="EQ12" i="8"/>
  <c r="EQ4" i="8"/>
  <c r="EQ28" i="8"/>
  <c r="EQ44" i="8"/>
  <c r="EQ139" i="8"/>
  <c r="EQ131" i="8"/>
  <c r="EQ99" i="8"/>
  <c r="EQ91" i="8"/>
  <c r="EQ67" i="8"/>
  <c r="EQ107" i="8"/>
  <c r="EQ75" i="8"/>
  <c r="EQ115" i="8"/>
  <c r="EQ83" i="8"/>
  <c r="EQ147" i="8"/>
  <c r="EQ123" i="8"/>
  <c r="EQ59" i="8"/>
  <c r="EQ35" i="8"/>
  <c r="EQ43" i="8"/>
  <c r="EQ51" i="8"/>
  <c r="EQ19" i="8"/>
  <c r="EQ27" i="8"/>
  <c r="EQ11" i="8"/>
  <c r="EQ130" i="8"/>
  <c r="EQ146" i="8"/>
  <c r="EQ98" i="8"/>
  <c r="EQ90" i="8"/>
  <c r="EQ66" i="8"/>
  <c r="EQ122" i="8"/>
  <c r="EQ106" i="8"/>
  <c r="EQ74" i="8"/>
  <c r="EQ82" i="8"/>
  <c r="EQ58" i="8"/>
  <c r="EQ34" i="8"/>
  <c r="EQ26" i="8"/>
  <c r="EQ50" i="8"/>
  <c r="EQ10" i="8"/>
  <c r="EQ42" i="8"/>
  <c r="EQ114" i="8"/>
  <c r="EQ18" i="8"/>
  <c r="EQ138" i="8"/>
  <c r="EQ105" i="8"/>
  <c r="EQ129" i="8"/>
  <c r="EQ113" i="8"/>
  <c r="EQ121" i="8"/>
  <c r="EQ153" i="8"/>
  <c r="EQ137" i="8"/>
  <c r="EQ97" i="8"/>
  <c r="EQ145" i="8"/>
  <c r="EQ73" i="8"/>
  <c r="EQ81" i="8"/>
  <c r="EQ33" i="8"/>
  <c r="EQ89" i="8"/>
  <c r="EQ41" i="8"/>
  <c r="EQ49" i="8"/>
  <c r="EQ57" i="8"/>
  <c r="EQ9" i="8"/>
  <c r="EQ25" i="8"/>
  <c r="EQ17" i="8"/>
  <c r="EQ65" i="8"/>
  <c r="EQ96" i="8"/>
  <c r="EQ64" i="8"/>
  <c r="EQ16" i="8"/>
  <c r="EQ104" i="8"/>
  <c r="EQ72" i="8"/>
  <c r="EQ112" i="8"/>
  <c r="EQ144" i="8"/>
  <c r="EQ128" i="8"/>
  <c r="EQ120" i="8"/>
  <c r="EQ88" i="8"/>
  <c r="EQ40" i="8"/>
  <c r="EQ48" i="8"/>
  <c r="EQ152" i="8"/>
  <c r="EQ136" i="8"/>
  <c r="EQ56" i="8"/>
  <c r="EQ119" i="8"/>
  <c r="EQ87" i="8"/>
  <c r="EQ32" i="8"/>
  <c r="EQ24" i="8"/>
  <c r="EQ47" i="8"/>
  <c r="EQ8" i="8"/>
  <c r="EQ135" i="8"/>
  <c r="EQ95" i="8"/>
  <c r="EQ143" i="8"/>
  <c r="EQ127" i="8"/>
  <c r="EQ103" i="8"/>
  <c r="EQ71" i="8"/>
  <c r="EQ80" i="8"/>
  <c r="EQ151" i="8"/>
  <c r="EQ63" i="8"/>
  <c r="EQ55" i="8"/>
  <c r="EQ31" i="8"/>
  <c r="EQ7" i="8"/>
  <c r="EQ118" i="8"/>
  <c r="EQ39" i="8"/>
  <c r="EQ134" i="8"/>
  <c r="EQ79" i="8"/>
  <c r="EQ23" i="8"/>
  <c r="EQ142" i="8"/>
  <c r="EQ150" i="8"/>
  <c r="EQ111" i="8"/>
  <c r="EQ126" i="8"/>
  <c r="EQ54" i="8"/>
  <c r="EQ46" i="8"/>
  <c r="EQ62" i="8"/>
  <c r="EQ22" i="8"/>
  <c r="EQ94" i="8"/>
  <c r="EQ15" i="8"/>
  <c r="EQ14" i="8"/>
  <c r="EQ102" i="8"/>
  <c r="EQ70" i="8"/>
  <c r="EQ6" i="8"/>
  <c r="EQ110" i="8"/>
  <c r="EQ78" i="8"/>
  <c r="EQ30" i="8"/>
  <c r="EQ38" i="8"/>
  <c r="EQ86" i="8"/>
  <c r="EQ125" i="8"/>
  <c r="EQ45" i="8"/>
  <c r="EQ85" i="8"/>
  <c r="EQ53" i="8"/>
  <c r="EQ21" i="8"/>
  <c r="EQ141" i="8"/>
  <c r="EQ133" i="8"/>
  <c r="EQ93" i="8"/>
  <c r="EQ61" i="8"/>
  <c r="EQ29" i="8"/>
  <c r="EQ13" i="8"/>
  <c r="EQ149" i="8"/>
  <c r="EQ101" i="8"/>
  <c r="EQ69" i="8"/>
  <c r="EQ117" i="8"/>
  <c r="EQ109" i="8"/>
  <c r="EQ77" i="8"/>
  <c r="EQ5" i="8"/>
  <c r="EQ37" i="8"/>
  <c r="EQ3" i="8"/>
  <c r="ED132" i="8"/>
  <c r="ED140" i="8"/>
  <c r="ED100" i="8"/>
  <c r="ED108" i="8"/>
  <c r="ED92" i="8"/>
  <c r="ED116" i="8"/>
  <c r="ED124" i="8"/>
  <c r="ED148" i="8"/>
  <c r="ED68" i="8"/>
  <c r="ED84" i="8"/>
  <c r="ED36" i="8"/>
  <c r="ED44" i="8"/>
  <c r="ED60" i="8"/>
  <c r="ED52" i="8"/>
  <c r="ED4" i="8"/>
  <c r="ED76" i="8"/>
  <c r="ED28" i="8"/>
  <c r="ED12" i="8"/>
  <c r="ED20" i="8"/>
  <c r="ED131" i="8"/>
  <c r="ED139" i="8"/>
  <c r="ED99" i="8"/>
  <c r="ED91" i="8"/>
  <c r="ED83" i="8"/>
  <c r="ED59" i="8"/>
  <c r="ED107" i="8"/>
  <c r="ED115" i="8"/>
  <c r="ED123" i="8"/>
  <c r="ED147" i="8"/>
  <c r="ED43" i="8"/>
  <c r="ED51" i="8"/>
  <c r="ED27" i="8"/>
  <c r="ED67" i="8"/>
  <c r="ED19" i="8"/>
  <c r="ED75" i="8"/>
  <c r="ED11" i="8"/>
  <c r="ED35" i="8"/>
  <c r="ED138" i="8"/>
  <c r="ED146" i="8"/>
  <c r="ED98" i="8"/>
  <c r="ED66" i="8"/>
  <c r="ED106" i="8"/>
  <c r="ED74" i="8"/>
  <c r="ED122" i="8"/>
  <c r="ED114" i="8"/>
  <c r="ED82" i="8"/>
  <c r="ED18" i="8"/>
  <c r="ED26" i="8"/>
  <c r="ED34" i="8"/>
  <c r="ED90" i="8"/>
  <c r="ED50" i="8"/>
  <c r="ED58" i="8"/>
  <c r="ED10" i="8"/>
  <c r="ED130" i="8"/>
  <c r="ED42" i="8"/>
  <c r="ED121" i="8"/>
  <c r="ED97" i="8"/>
  <c r="ED153" i="8"/>
  <c r="ED137" i="8"/>
  <c r="ED145" i="8"/>
  <c r="ED73" i="8"/>
  <c r="ED41" i="8"/>
  <c r="ED81" i="8"/>
  <c r="ED49" i="8"/>
  <c r="ED129" i="8"/>
  <c r="ED113" i="8"/>
  <c r="ED105" i="8"/>
  <c r="ED25" i="8"/>
  <c r="ED89" i="8"/>
  <c r="ED17" i="8"/>
  <c r="ED9" i="8"/>
  <c r="ED65" i="8"/>
  <c r="ED33" i="8"/>
  <c r="ED57" i="8"/>
  <c r="ED112" i="8"/>
  <c r="ED80" i="8"/>
  <c r="ED32" i="8"/>
  <c r="ED152" i="8"/>
  <c r="ED120" i="8"/>
  <c r="ED56" i="8"/>
  <c r="ED40" i="8"/>
  <c r="ED144" i="8"/>
  <c r="ED136" i="8"/>
  <c r="ED128" i="8"/>
  <c r="ED8" i="8"/>
  <c r="ED96" i="8"/>
  <c r="ED64" i="8"/>
  <c r="ED16" i="8"/>
  <c r="ED119" i="8"/>
  <c r="ED127" i="8"/>
  <c r="ED88" i="8"/>
  <c r="ED143" i="8"/>
  <c r="ED72" i="8"/>
  <c r="ED48" i="8"/>
  <c r="ED71" i="8"/>
  <c r="ED95" i="8"/>
  <c r="ED103" i="8"/>
  <c r="ED87" i="8"/>
  <c r="ED104" i="8"/>
  <c r="ED63" i="8"/>
  <c r="ED7" i="8"/>
  <c r="ED126" i="8"/>
  <c r="ED134" i="8"/>
  <c r="ED47" i="8"/>
  <c r="ED55" i="8"/>
  <c r="ED150" i="8"/>
  <c r="ED15" i="8"/>
  <c r="ED24" i="8"/>
  <c r="ED135" i="8"/>
  <c r="ED46" i="8"/>
  <c r="ED39" i="8"/>
  <c r="ED62" i="8"/>
  <c r="ED54" i="8"/>
  <c r="ED151" i="8"/>
  <c r="ED111" i="8"/>
  <c r="ED79" i="8"/>
  <c r="ED102" i="8"/>
  <c r="ED70" i="8"/>
  <c r="ED23" i="8"/>
  <c r="ED142" i="8"/>
  <c r="ED110" i="8"/>
  <c r="ED78" i="8"/>
  <c r="ED14" i="8"/>
  <c r="ED118" i="8"/>
  <c r="ED86" i="8"/>
  <c r="ED22" i="8"/>
  <c r="ED6" i="8"/>
  <c r="ED31" i="8"/>
  <c r="ED30" i="8"/>
  <c r="ED94" i="8"/>
  <c r="ED38" i="8"/>
  <c r="ED141" i="8"/>
  <c r="ED133" i="8"/>
  <c r="ED21" i="8"/>
  <c r="ED85" i="8"/>
  <c r="ED13" i="8"/>
  <c r="ED101" i="8"/>
  <c r="ED61" i="8"/>
  <c r="ED5" i="8"/>
  <c r="ED109" i="8"/>
  <c r="ED29" i="8"/>
  <c r="ED37" i="8"/>
  <c r="ED117" i="8"/>
  <c r="ED69" i="8"/>
  <c r="ED125" i="8"/>
  <c r="ED93" i="8"/>
  <c r="ED77" i="8"/>
  <c r="ED45" i="8"/>
  <c r="ED149" i="8"/>
  <c r="ED53" i="8"/>
  <c r="ED3" i="8"/>
  <c r="DA148" i="8"/>
  <c r="DA140" i="8"/>
  <c r="DA108" i="8"/>
  <c r="DA116" i="8"/>
  <c r="DA124" i="8"/>
  <c r="DA132" i="8"/>
  <c r="DA92" i="8"/>
  <c r="DA76" i="8"/>
  <c r="DA84" i="8"/>
  <c r="DA100" i="8"/>
  <c r="DA36" i="8"/>
  <c r="DA44" i="8"/>
  <c r="DA52" i="8"/>
  <c r="DA60" i="8"/>
  <c r="DA28" i="8"/>
  <c r="DA4" i="8"/>
  <c r="DA68" i="8"/>
  <c r="DA20" i="8"/>
  <c r="DA12" i="8"/>
  <c r="DA139" i="8"/>
  <c r="DA123" i="8"/>
  <c r="DA91" i="8"/>
  <c r="DA147" i="8"/>
  <c r="DA131" i="8"/>
  <c r="DA99" i="8"/>
  <c r="DA51" i="8"/>
  <c r="DA67" i="8"/>
  <c r="DA83" i="8"/>
  <c r="DA107" i="8"/>
  <c r="DA11" i="8"/>
  <c r="DA59" i="8"/>
  <c r="DA115" i="8"/>
  <c r="DA75" i="8"/>
  <c r="DA35" i="8"/>
  <c r="DA27" i="8"/>
  <c r="DA43" i="8"/>
  <c r="DA146" i="8"/>
  <c r="DA19" i="8"/>
  <c r="DA138" i="8"/>
  <c r="DA130" i="8"/>
  <c r="DA122" i="8"/>
  <c r="DA74" i="8"/>
  <c r="DA82" i="8"/>
  <c r="DA58" i="8"/>
  <c r="DA34" i="8"/>
  <c r="DA42" i="8"/>
  <c r="DA50" i="8"/>
  <c r="DA106" i="8"/>
  <c r="DA90" i="8"/>
  <c r="DA98" i="8"/>
  <c r="DA18" i="8"/>
  <c r="DA10" i="8"/>
  <c r="DA114" i="8"/>
  <c r="DA129" i="8"/>
  <c r="DA137" i="8"/>
  <c r="DA145" i="8"/>
  <c r="DA153" i="8"/>
  <c r="DA66" i="8"/>
  <c r="DA26" i="8"/>
  <c r="DA9" i="8"/>
  <c r="DA17" i="8"/>
  <c r="DA89" i="8"/>
  <c r="DA65" i="8"/>
  <c r="DA57" i="8"/>
  <c r="DA33" i="8"/>
  <c r="DA121" i="8"/>
  <c r="DA113" i="8"/>
  <c r="DA105" i="8"/>
  <c r="DA97" i="8"/>
  <c r="DA73" i="8"/>
  <c r="DA41" i="8"/>
  <c r="DA81" i="8"/>
  <c r="DA49" i="8"/>
  <c r="DA25" i="8"/>
  <c r="DA144" i="8"/>
  <c r="DA120" i="8"/>
  <c r="DA40" i="8"/>
  <c r="DA48" i="8"/>
  <c r="DA152" i="8"/>
  <c r="DA136" i="8"/>
  <c r="DA88" i="8"/>
  <c r="DA128" i="8"/>
  <c r="DA64" i="8"/>
  <c r="DA72" i="8"/>
  <c r="DA8" i="8"/>
  <c r="DA96" i="8"/>
  <c r="DA104" i="8"/>
  <c r="DA24" i="8"/>
  <c r="DA112" i="8"/>
  <c r="DA143" i="8"/>
  <c r="DA32" i="8"/>
  <c r="DA151" i="8"/>
  <c r="DA16" i="8"/>
  <c r="DA127" i="8"/>
  <c r="DA103" i="8"/>
  <c r="DA71" i="8"/>
  <c r="DA111" i="8"/>
  <c r="DA79" i="8"/>
  <c r="DA55" i="8"/>
  <c r="DA119" i="8"/>
  <c r="DA47" i="8"/>
  <c r="DA142" i="8"/>
  <c r="DA135" i="8"/>
  <c r="DA95" i="8"/>
  <c r="DA39" i="8"/>
  <c r="DA23" i="8"/>
  <c r="DA15" i="8"/>
  <c r="DA80" i="8"/>
  <c r="DA56" i="8"/>
  <c r="DA87" i="8"/>
  <c r="DA63" i="8"/>
  <c r="DA31" i="8"/>
  <c r="DA7" i="8"/>
  <c r="DA102" i="8"/>
  <c r="DA94" i="8"/>
  <c r="DA110" i="8"/>
  <c r="DA62" i="8"/>
  <c r="DA14" i="8"/>
  <c r="DA150" i="8"/>
  <c r="DA118" i="8"/>
  <c r="DA70" i="8"/>
  <c r="DA6" i="8"/>
  <c r="DA134" i="8"/>
  <c r="DA78" i="8"/>
  <c r="DA30" i="8"/>
  <c r="DA86" i="8"/>
  <c r="DA38" i="8"/>
  <c r="DA126" i="8"/>
  <c r="DA54" i="8"/>
  <c r="DA46" i="8"/>
  <c r="DA22" i="8"/>
  <c r="DA149" i="8"/>
  <c r="DA5" i="8"/>
  <c r="DA101" i="8"/>
  <c r="DA93" i="8"/>
  <c r="DA69" i="8"/>
  <c r="DA37" i="8"/>
  <c r="DA109" i="8"/>
  <c r="DA77" i="8"/>
  <c r="DA45" i="8"/>
  <c r="DA29" i="8"/>
  <c r="DA13" i="8"/>
  <c r="DA117" i="8"/>
  <c r="DA85" i="8"/>
  <c r="DA53" i="8"/>
  <c r="DA21" i="8"/>
  <c r="DA125" i="8"/>
  <c r="DA141" i="8"/>
  <c r="DA133" i="8"/>
  <c r="DA61" i="8"/>
  <c r="DA3" i="8"/>
  <c r="N148" i="8"/>
  <c r="N132" i="8"/>
  <c r="N140" i="8"/>
  <c r="N100" i="8"/>
  <c r="N108" i="8"/>
  <c r="N92" i="8"/>
  <c r="N116" i="8"/>
  <c r="N84" i="8"/>
  <c r="N76" i="8"/>
  <c r="N124" i="8"/>
  <c r="N68" i="8"/>
  <c r="N36" i="8"/>
  <c r="N44" i="8"/>
  <c r="N12" i="8"/>
  <c r="N4" i="8"/>
  <c r="N28" i="8"/>
  <c r="N52" i="8"/>
  <c r="N20" i="8"/>
  <c r="N60" i="8"/>
  <c r="N75" i="8"/>
  <c r="N99" i="8"/>
  <c r="N83" i="8"/>
  <c r="N59" i="8"/>
  <c r="N147" i="8"/>
  <c r="N107" i="8"/>
  <c r="N131" i="8"/>
  <c r="N115" i="8"/>
  <c r="N123" i="8"/>
  <c r="N139" i="8"/>
  <c r="N35" i="8"/>
  <c r="N43" i="8"/>
  <c r="N27" i="8"/>
  <c r="N51" i="8"/>
  <c r="N19" i="8"/>
  <c r="N11" i="8"/>
  <c r="N91" i="8"/>
  <c r="N67" i="8"/>
  <c r="N130" i="8"/>
  <c r="N146" i="8"/>
  <c r="N58" i="8"/>
  <c r="N98" i="8"/>
  <c r="N66" i="8"/>
  <c r="N106" i="8"/>
  <c r="N74" i="8"/>
  <c r="N114" i="8"/>
  <c r="N82" i="8"/>
  <c r="N18" i="8"/>
  <c r="N26" i="8"/>
  <c r="N138" i="8"/>
  <c r="N42" i="8"/>
  <c r="N90" i="8"/>
  <c r="N10" i="8"/>
  <c r="N50" i="8"/>
  <c r="N122" i="8"/>
  <c r="N34" i="8"/>
  <c r="N113" i="8"/>
  <c r="N121" i="8"/>
  <c r="N153" i="8"/>
  <c r="N137" i="8"/>
  <c r="N65" i="8"/>
  <c r="N57" i="8"/>
  <c r="N33" i="8"/>
  <c r="N73" i="8"/>
  <c r="N41" i="8"/>
  <c r="N81" i="8"/>
  <c r="N49" i="8"/>
  <c r="N97" i="8"/>
  <c r="N129" i="8"/>
  <c r="N105" i="8"/>
  <c r="N89" i="8"/>
  <c r="N9" i="8"/>
  <c r="N145" i="8"/>
  <c r="N17" i="8"/>
  <c r="N25" i="8"/>
  <c r="N128" i="8"/>
  <c r="N104" i="8"/>
  <c r="N72" i="8"/>
  <c r="N112" i="8"/>
  <c r="N80" i="8"/>
  <c r="N32" i="8"/>
  <c r="N152" i="8"/>
  <c r="N120" i="8"/>
  <c r="N144" i="8"/>
  <c r="N48" i="8"/>
  <c r="N136" i="8"/>
  <c r="N88" i="8"/>
  <c r="N24" i="8"/>
  <c r="N111" i="8"/>
  <c r="N16" i="8"/>
  <c r="N8" i="8"/>
  <c r="N119" i="8"/>
  <c r="N96" i="8"/>
  <c r="N135" i="8"/>
  <c r="N63" i="8"/>
  <c r="N151" i="8"/>
  <c r="N143" i="8"/>
  <c r="N95" i="8"/>
  <c r="N79" i="8"/>
  <c r="N55" i="8"/>
  <c r="N64" i="8"/>
  <c r="N56" i="8"/>
  <c r="N103" i="8"/>
  <c r="N39" i="8"/>
  <c r="N118" i="8"/>
  <c r="N7" i="8"/>
  <c r="N126" i="8"/>
  <c r="N71" i="8"/>
  <c r="N142" i="8"/>
  <c r="N87" i="8"/>
  <c r="N150" i="8"/>
  <c r="N15" i="8"/>
  <c r="N134" i="8"/>
  <c r="N94" i="8"/>
  <c r="N38" i="8"/>
  <c r="N23" i="8"/>
  <c r="N46" i="8"/>
  <c r="N54" i="8"/>
  <c r="N31" i="8"/>
  <c r="N102" i="8"/>
  <c r="N70" i="8"/>
  <c r="N62" i="8"/>
  <c r="N40" i="8"/>
  <c r="N110" i="8"/>
  <c r="N78" i="8"/>
  <c r="N14" i="8"/>
  <c r="N86" i="8"/>
  <c r="N22" i="8"/>
  <c r="N6" i="8"/>
  <c r="N127" i="8"/>
  <c r="N47" i="8"/>
  <c r="N30" i="8"/>
  <c r="N149" i="8"/>
  <c r="N85" i="8"/>
  <c r="N53" i="8"/>
  <c r="N141" i="8"/>
  <c r="N133" i="8"/>
  <c r="N21" i="8"/>
  <c r="N45" i="8"/>
  <c r="N29" i="8"/>
  <c r="N77" i="8"/>
  <c r="N13" i="8"/>
  <c r="N125" i="8"/>
  <c r="N101" i="8"/>
  <c r="N93" i="8"/>
  <c r="N61" i="8"/>
  <c r="N5" i="8"/>
  <c r="N109" i="8"/>
  <c r="N117" i="8"/>
  <c r="N69" i="8"/>
  <c r="N37" i="8"/>
  <c r="N3" i="8"/>
  <c r="AA116" i="8"/>
  <c r="AA124" i="8"/>
  <c r="AA148" i="8"/>
  <c r="AA132" i="8"/>
  <c r="AA140" i="8"/>
  <c r="AA100" i="8"/>
  <c r="AA92" i="8"/>
  <c r="AA68" i="8"/>
  <c r="AA76" i="8"/>
  <c r="AA44" i="8"/>
  <c r="AA84" i="8"/>
  <c r="AA108" i="8"/>
  <c r="AA60" i="8"/>
  <c r="AA52" i="8"/>
  <c r="AA28" i="8"/>
  <c r="AA36" i="8"/>
  <c r="AA12" i="8"/>
  <c r="AA4" i="8"/>
  <c r="AA20" i="8"/>
  <c r="AA147" i="8"/>
  <c r="AA131" i="8"/>
  <c r="AA99" i="8"/>
  <c r="AA91" i="8"/>
  <c r="AA67" i="8"/>
  <c r="AA107" i="8"/>
  <c r="AA75" i="8"/>
  <c r="AA115" i="8"/>
  <c r="AA83" i="8"/>
  <c r="AA123" i="8"/>
  <c r="AA139" i="8"/>
  <c r="AA35" i="8"/>
  <c r="AA43" i="8"/>
  <c r="AA51" i="8"/>
  <c r="AA59" i="8"/>
  <c r="AA19" i="8"/>
  <c r="AA27" i="8"/>
  <c r="AA122" i="8"/>
  <c r="AA138" i="8"/>
  <c r="AA146" i="8"/>
  <c r="AA11" i="8"/>
  <c r="AA130" i="8"/>
  <c r="AA114" i="8"/>
  <c r="AA26" i="8"/>
  <c r="AA98" i="8"/>
  <c r="AA90" i="8"/>
  <c r="AA66" i="8"/>
  <c r="AA106" i="8"/>
  <c r="AA74" i="8"/>
  <c r="AA42" i="8"/>
  <c r="AA82" i="8"/>
  <c r="AA10" i="8"/>
  <c r="AA50" i="8"/>
  <c r="AA34" i="8"/>
  <c r="AA58" i="8"/>
  <c r="AA129" i="8"/>
  <c r="AA105" i="8"/>
  <c r="AA18" i="8"/>
  <c r="AA113" i="8"/>
  <c r="AA97" i="8"/>
  <c r="AA121" i="8"/>
  <c r="AA153" i="8"/>
  <c r="AA65" i="8"/>
  <c r="AA73" i="8"/>
  <c r="AA25" i="8"/>
  <c r="AA81" i="8"/>
  <c r="AA33" i="8"/>
  <c r="AA145" i="8"/>
  <c r="AA89" i="8"/>
  <c r="AA41" i="8"/>
  <c r="AA49" i="8"/>
  <c r="AA137" i="8"/>
  <c r="AA57" i="8"/>
  <c r="AA17" i="8"/>
  <c r="AA9" i="8"/>
  <c r="AA8" i="8"/>
  <c r="AA64" i="8"/>
  <c r="AA16" i="8"/>
  <c r="AA104" i="8"/>
  <c r="AA112" i="8"/>
  <c r="AA80" i="8"/>
  <c r="AA32" i="8"/>
  <c r="AA144" i="8"/>
  <c r="AA128" i="8"/>
  <c r="AA120" i="8"/>
  <c r="AA88" i="8"/>
  <c r="AA40" i="8"/>
  <c r="AA152" i="8"/>
  <c r="AA136" i="8"/>
  <c r="AA56" i="8"/>
  <c r="AA111" i="8"/>
  <c r="AA119" i="8"/>
  <c r="AA87" i="8"/>
  <c r="AA39" i="8"/>
  <c r="AA72" i="8"/>
  <c r="AA48" i="8"/>
  <c r="AA96" i="8"/>
  <c r="AA24" i="8"/>
  <c r="AA151" i="8"/>
  <c r="AA135" i="8"/>
  <c r="AA95" i="8"/>
  <c r="AA143" i="8"/>
  <c r="AA103" i="8"/>
  <c r="AA71" i="8"/>
  <c r="AA55" i="8"/>
  <c r="AA31" i="8"/>
  <c r="AA7" i="8"/>
  <c r="AA126" i="8"/>
  <c r="AA127" i="8"/>
  <c r="AA134" i="8"/>
  <c r="AA79" i="8"/>
  <c r="AA63" i="8"/>
  <c r="AA23" i="8"/>
  <c r="AA86" i="8"/>
  <c r="AA38" i="8"/>
  <c r="AA15" i="8"/>
  <c r="AA150" i="8"/>
  <c r="AA142" i="8"/>
  <c r="AA54" i="8"/>
  <c r="AA46" i="8"/>
  <c r="AA62" i="8"/>
  <c r="AA22" i="8"/>
  <c r="AA47" i="8"/>
  <c r="AA118" i="8"/>
  <c r="AA94" i="8"/>
  <c r="AA14" i="8"/>
  <c r="AA102" i="8"/>
  <c r="AA70" i="8"/>
  <c r="AA6" i="8"/>
  <c r="AA110" i="8"/>
  <c r="AA30" i="8"/>
  <c r="AA78" i="8"/>
  <c r="AA117" i="8"/>
  <c r="AA85" i="8"/>
  <c r="AA37" i="8"/>
  <c r="AA125" i="8"/>
  <c r="AA45" i="8"/>
  <c r="AA29" i="8"/>
  <c r="AA53" i="8"/>
  <c r="AA109" i="8"/>
  <c r="AA77" i="8"/>
  <c r="AA141" i="8"/>
  <c r="AA133" i="8"/>
  <c r="AA93" i="8"/>
  <c r="AA61" i="8"/>
  <c r="AA5" i="8"/>
  <c r="AA13" i="8"/>
  <c r="AA149" i="8"/>
  <c r="AA101" i="8"/>
  <c r="AA69" i="8"/>
  <c r="AA21" i="8"/>
  <c r="AA3" i="8"/>
  <c r="BY116" i="8"/>
  <c r="BY124" i="8"/>
  <c r="BY148" i="8"/>
  <c r="BY132" i="8"/>
  <c r="BY100" i="8"/>
  <c r="BY76" i="8"/>
  <c r="BY140" i="8"/>
  <c r="BY68" i="8"/>
  <c r="BY44" i="8"/>
  <c r="BY92" i="8"/>
  <c r="BY60" i="8"/>
  <c r="BY52" i="8"/>
  <c r="BY108" i="8"/>
  <c r="BY84" i="8"/>
  <c r="BY28" i="8"/>
  <c r="BY20" i="8"/>
  <c r="BY36" i="8"/>
  <c r="BY12" i="8"/>
  <c r="BY4" i="8"/>
  <c r="BY139" i="8"/>
  <c r="BY131" i="8"/>
  <c r="BY115" i="8"/>
  <c r="BY123" i="8"/>
  <c r="BY147" i="8"/>
  <c r="BY91" i="8"/>
  <c r="BY75" i="8"/>
  <c r="BY107" i="8"/>
  <c r="BY83" i="8"/>
  <c r="BY19" i="8"/>
  <c r="BY11" i="8"/>
  <c r="BY99" i="8"/>
  <c r="BY35" i="8"/>
  <c r="BY27" i="8"/>
  <c r="BY67" i="8"/>
  <c r="BY59" i="8"/>
  <c r="BY43" i="8"/>
  <c r="BY130" i="8"/>
  <c r="BY114" i="8"/>
  <c r="BY82" i="8"/>
  <c r="BY18" i="8"/>
  <c r="BY138" i="8"/>
  <c r="BY26" i="8"/>
  <c r="BY34" i="8"/>
  <c r="BY51" i="8"/>
  <c r="BY122" i="8"/>
  <c r="BY42" i="8"/>
  <c r="BY90" i="8"/>
  <c r="BY50" i="8"/>
  <c r="BY98" i="8"/>
  <c r="BY66" i="8"/>
  <c r="BY106" i="8"/>
  <c r="BY58" i="8"/>
  <c r="BY146" i="8"/>
  <c r="BY74" i="8"/>
  <c r="BY137" i="8"/>
  <c r="BY145" i="8"/>
  <c r="BY129" i="8"/>
  <c r="BY105" i="8"/>
  <c r="BY10" i="8"/>
  <c r="BY89" i="8"/>
  <c r="BY9" i="8"/>
  <c r="BY25" i="8"/>
  <c r="BY17" i="8"/>
  <c r="BY57" i="8"/>
  <c r="BY65" i="8"/>
  <c r="BY33" i="8"/>
  <c r="BY73" i="8"/>
  <c r="BY41" i="8"/>
  <c r="BY81" i="8"/>
  <c r="BY49" i="8"/>
  <c r="BY113" i="8"/>
  <c r="BY121" i="8"/>
  <c r="BY97" i="8"/>
  <c r="BY144" i="8"/>
  <c r="BY48" i="8"/>
  <c r="BY136" i="8"/>
  <c r="BY152" i="8"/>
  <c r="BY88" i="8"/>
  <c r="BY24" i="8"/>
  <c r="BY96" i="8"/>
  <c r="BY64" i="8"/>
  <c r="BY16" i="8"/>
  <c r="BY104" i="8"/>
  <c r="BY112" i="8"/>
  <c r="BY80" i="8"/>
  <c r="BY32" i="8"/>
  <c r="BY135" i="8"/>
  <c r="BY153" i="8"/>
  <c r="BY143" i="8"/>
  <c r="BY72" i="8"/>
  <c r="BY56" i="8"/>
  <c r="BY40" i="8"/>
  <c r="BY79" i="8"/>
  <c r="BY55" i="8"/>
  <c r="BY103" i="8"/>
  <c r="BY87" i="8"/>
  <c r="BY8" i="8"/>
  <c r="BY111" i="8"/>
  <c r="BY120" i="8"/>
  <c r="BY119" i="8"/>
  <c r="BY128" i="8"/>
  <c r="BY142" i="8"/>
  <c r="BY150" i="8"/>
  <c r="BY15" i="8"/>
  <c r="BY151" i="8"/>
  <c r="BY127" i="8"/>
  <c r="BY95" i="8"/>
  <c r="BY63" i="8"/>
  <c r="BY31" i="8"/>
  <c r="BY7" i="8"/>
  <c r="BY39" i="8"/>
  <c r="BY62" i="8"/>
  <c r="BY118" i="8"/>
  <c r="BY102" i="8"/>
  <c r="BY70" i="8"/>
  <c r="BY71" i="8"/>
  <c r="BY110" i="8"/>
  <c r="BY78" i="8"/>
  <c r="BY14" i="8"/>
  <c r="BY134" i="8"/>
  <c r="BY86" i="8"/>
  <c r="BY22" i="8"/>
  <c r="BY6" i="8"/>
  <c r="BY47" i="8"/>
  <c r="BY30" i="8"/>
  <c r="BY94" i="8"/>
  <c r="BY38" i="8"/>
  <c r="BY23" i="8"/>
  <c r="BY126" i="8"/>
  <c r="BY46" i="8"/>
  <c r="BY54" i="8"/>
  <c r="BY13" i="8"/>
  <c r="BY149" i="8"/>
  <c r="BY101" i="8"/>
  <c r="BY61" i="8"/>
  <c r="BY109" i="8"/>
  <c r="BY5" i="8"/>
  <c r="BY117" i="8"/>
  <c r="BY69" i="8"/>
  <c r="BY37" i="8"/>
  <c r="BY21" i="8"/>
  <c r="BY125" i="8"/>
  <c r="BY77" i="8"/>
  <c r="BY45" i="8"/>
  <c r="BY29" i="8"/>
  <c r="BY85" i="8"/>
  <c r="BY53" i="8"/>
  <c r="BY141" i="8"/>
  <c r="BY133" i="8"/>
  <c r="BY93" i="8"/>
  <c r="BY3" i="8"/>
  <c r="AV140" i="8"/>
  <c r="AV124" i="8"/>
  <c r="AV132" i="8"/>
  <c r="AV148" i="8"/>
  <c r="AV116" i="8"/>
  <c r="AV76" i="8"/>
  <c r="AV92" i="8"/>
  <c r="AV108" i="8"/>
  <c r="AV60" i="8"/>
  <c r="AV44" i="8"/>
  <c r="AV84" i="8"/>
  <c r="AV100" i="8"/>
  <c r="AV68" i="8"/>
  <c r="AV28" i="8"/>
  <c r="AV20" i="8"/>
  <c r="AV12" i="8"/>
  <c r="AV52" i="8"/>
  <c r="AV36" i="8"/>
  <c r="AV4" i="8"/>
  <c r="AV147" i="8"/>
  <c r="AV59" i="8"/>
  <c r="AV67" i="8"/>
  <c r="AV131" i="8"/>
  <c r="AV99" i="8"/>
  <c r="AV83" i="8"/>
  <c r="AV107" i="8"/>
  <c r="AV139" i="8"/>
  <c r="AV115" i="8"/>
  <c r="AV91" i="8"/>
  <c r="AV11" i="8"/>
  <c r="AV19" i="8"/>
  <c r="AV27" i="8"/>
  <c r="AV75" i="8"/>
  <c r="AV35" i="8"/>
  <c r="AV123" i="8"/>
  <c r="AV43" i="8"/>
  <c r="AV51" i="8"/>
  <c r="AV122" i="8"/>
  <c r="AV138" i="8"/>
  <c r="AV130" i="8"/>
  <c r="AV90" i="8"/>
  <c r="AV42" i="8"/>
  <c r="AV50" i="8"/>
  <c r="AV18" i="8"/>
  <c r="AV146" i="8"/>
  <c r="AV98" i="8"/>
  <c r="AV26" i="8"/>
  <c r="AV106" i="8"/>
  <c r="AV74" i="8"/>
  <c r="AV34" i="8"/>
  <c r="AV58" i="8"/>
  <c r="AV10" i="8"/>
  <c r="AV82" i="8"/>
  <c r="AV105" i="8"/>
  <c r="AV97" i="8"/>
  <c r="AV129" i="8"/>
  <c r="AV113" i="8"/>
  <c r="AV66" i="8"/>
  <c r="AV121" i="8"/>
  <c r="AV137" i="8"/>
  <c r="AV89" i="8"/>
  <c r="AV65" i="8"/>
  <c r="AV57" i="8"/>
  <c r="AV33" i="8"/>
  <c r="AV73" i="8"/>
  <c r="AV41" i="8"/>
  <c r="AV81" i="8"/>
  <c r="AV49" i="8"/>
  <c r="AV25" i="8"/>
  <c r="AV114" i="8"/>
  <c r="AV17" i="8"/>
  <c r="AV145" i="8"/>
  <c r="AV153" i="8"/>
  <c r="AV9" i="8"/>
  <c r="AV136" i="8"/>
  <c r="AV96" i="8"/>
  <c r="AV88" i="8"/>
  <c r="AV8" i="8"/>
  <c r="AV64" i="8"/>
  <c r="AV16" i="8"/>
  <c r="AV144" i="8"/>
  <c r="AV80" i="8"/>
  <c r="AV32" i="8"/>
  <c r="AV104" i="8"/>
  <c r="AV56" i="8"/>
  <c r="AV40" i="8"/>
  <c r="AV112" i="8"/>
  <c r="AV152" i="8"/>
  <c r="AV120" i="8"/>
  <c r="AV151" i="8"/>
  <c r="AV103" i="8"/>
  <c r="AV95" i="8"/>
  <c r="AV87" i="8"/>
  <c r="AV24" i="8"/>
  <c r="AV119" i="8"/>
  <c r="AV127" i="8"/>
  <c r="AV47" i="8"/>
  <c r="AV135" i="8"/>
  <c r="AV72" i="8"/>
  <c r="AV48" i="8"/>
  <c r="AV143" i="8"/>
  <c r="AV63" i="8"/>
  <c r="AV71" i="8"/>
  <c r="AV15" i="8"/>
  <c r="AV23" i="8"/>
  <c r="AV31" i="8"/>
  <c r="AV7" i="8"/>
  <c r="AV126" i="8"/>
  <c r="AV111" i="8"/>
  <c r="AV79" i="8"/>
  <c r="AV118" i="8"/>
  <c r="AV70" i="8"/>
  <c r="AV6" i="8"/>
  <c r="AV55" i="8"/>
  <c r="AV78" i="8"/>
  <c r="AV30" i="8"/>
  <c r="AV142" i="8"/>
  <c r="AV86" i="8"/>
  <c r="AV38" i="8"/>
  <c r="AV54" i="8"/>
  <c r="AV46" i="8"/>
  <c r="AV94" i="8"/>
  <c r="AV134" i="8"/>
  <c r="AV22" i="8"/>
  <c r="AV150" i="8"/>
  <c r="AV102" i="8"/>
  <c r="AV128" i="8"/>
  <c r="AV14" i="8"/>
  <c r="AV110" i="8"/>
  <c r="AV62" i="8"/>
  <c r="AV39" i="8"/>
  <c r="AV117" i="8"/>
  <c r="AV93" i="8"/>
  <c r="AV69" i="8"/>
  <c r="AV37" i="8"/>
  <c r="AV125" i="8"/>
  <c r="AV77" i="8"/>
  <c r="AV45" i="8"/>
  <c r="AV85" i="8"/>
  <c r="AV53" i="8"/>
  <c r="AV109" i="8"/>
  <c r="AV133" i="8"/>
  <c r="AV29" i="8"/>
  <c r="AV21" i="8"/>
  <c r="AV141" i="8"/>
  <c r="AV13" i="8"/>
  <c r="AV5" i="8"/>
  <c r="AV149" i="8"/>
  <c r="AV101" i="8"/>
  <c r="AV61" i="8"/>
  <c r="AV3" i="8"/>
  <c r="BX116" i="8"/>
  <c r="BX124" i="8"/>
  <c r="BX132" i="8"/>
  <c r="BX140" i="8"/>
  <c r="BX148" i="8"/>
  <c r="BX100" i="8"/>
  <c r="BX76" i="8"/>
  <c r="BX92" i="8"/>
  <c r="BX44" i="8"/>
  <c r="BX108" i="8"/>
  <c r="BX28" i="8"/>
  <c r="BX20" i="8"/>
  <c r="BX84" i="8"/>
  <c r="BX68" i="8"/>
  <c r="BX52" i="8"/>
  <c r="BX36" i="8"/>
  <c r="BX12" i="8"/>
  <c r="BX60" i="8"/>
  <c r="BX4" i="8"/>
  <c r="BX139" i="8"/>
  <c r="BX99" i="8"/>
  <c r="BX91" i="8"/>
  <c r="BX67" i="8"/>
  <c r="BX147" i="8"/>
  <c r="BX107" i="8"/>
  <c r="BX75" i="8"/>
  <c r="BX115" i="8"/>
  <c r="BX83" i="8"/>
  <c r="BX123" i="8"/>
  <c r="BX35" i="8"/>
  <c r="BX43" i="8"/>
  <c r="BX131" i="8"/>
  <c r="BX51" i="8"/>
  <c r="BX19" i="8"/>
  <c r="BX27" i="8"/>
  <c r="BX59" i="8"/>
  <c r="BX122" i="8"/>
  <c r="BX11" i="8"/>
  <c r="BX138" i="8"/>
  <c r="BX146" i="8"/>
  <c r="BX130" i="8"/>
  <c r="BX98" i="8"/>
  <c r="BX66" i="8"/>
  <c r="BX106" i="8"/>
  <c r="BX90" i="8"/>
  <c r="BX74" i="8"/>
  <c r="BX42" i="8"/>
  <c r="BX50" i="8"/>
  <c r="BX26" i="8"/>
  <c r="BX10" i="8"/>
  <c r="BX34" i="8"/>
  <c r="BX58" i="8"/>
  <c r="BX18" i="8"/>
  <c r="BX129" i="8"/>
  <c r="BX105" i="8"/>
  <c r="BX114" i="8"/>
  <c r="BX113" i="8"/>
  <c r="BX121" i="8"/>
  <c r="BX153" i="8"/>
  <c r="BX97" i="8"/>
  <c r="BX82" i="8"/>
  <c r="BX65" i="8"/>
  <c r="BX73" i="8"/>
  <c r="BX25" i="8"/>
  <c r="BX81" i="8"/>
  <c r="BX33" i="8"/>
  <c r="BX89" i="8"/>
  <c r="BX41" i="8"/>
  <c r="BX145" i="8"/>
  <c r="BX49" i="8"/>
  <c r="BX57" i="8"/>
  <c r="BX137" i="8"/>
  <c r="BX17" i="8"/>
  <c r="BX9" i="8"/>
  <c r="BX24" i="8"/>
  <c r="BX8" i="8"/>
  <c r="BX96" i="8"/>
  <c r="BX64" i="8"/>
  <c r="BX16" i="8"/>
  <c r="BX104" i="8"/>
  <c r="BX112" i="8"/>
  <c r="BX80" i="8"/>
  <c r="BX32" i="8"/>
  <c r="BX128" i="8"/>
  <c r="BX120" i="8"/>
  <c r="BX56" i="8"/>
  <c r="BX40" i="8"/>
  <c r="BX144" i="8"/>
  <c r="BX152" i="8"/>
  <c r="BX88" i="8"/>
  <c r="BX111" i="8"/>
  <c r="BX151" i="8"/>
  <c r="BX119" i="8"/>
  <c r="BX87" i="8"/>
  <c r="BX72" i="8"/>
  <c r="BX48" i="8"/>
  <c r="BX135" i="8"/>
  <c r="BX95" i="8"/>
  <c r="BX143" i="8"/>
  <c r="BX136" i="8"/>
  <c r="BX63" i="8"/>
  <c r="BX47" i="8"/>
  <c r="BX79" i="8"/>
  <c r="BX31" i="8"/>
  <c r="BX7" i="8"/>
  <c r="BX39" i="8"/>
  <c r="BX127" i="8"/>
  <c r="BX126" i="8"/>
  <c r="BX71" i="8"/>
  <c r="BX134" i="8"/>
  <c r="BX55" i="8"/>
  <c r="BX23" i="8"/>
  <c r="BX150" i="8"/>
  <c r="BX118" i="8"/>
  <c r="BX86" i="8"/>
  <c r="BX38" i="8"/>
  <c r="BX6" i="8"/>
  <c r="BX54" i="8"/>
  <c r="BX46" i="8"/>
  <c r="BX103" i="8"/>
  <c r="BX22" i="8"/>
  <c r="BX142" i="8"/>
  <c r="BX14" i="8"/>
  <c r="BX102" i="8"/>
  <c r="BX70" i="8"/>
  <c r="BX78" i="8"/>
  <c r="BX62" i="8"/>
  <c r="BX110" i="8"/>
  <c r="BX94" i="8"/>
  <c r="BX15" i="8"/>
  <c r="BX30" i="8"/>
  <c r="BX117" i="8"/>
  <c r="BX85" i="8"/>
  <c r="BX61" i="8"/>
  <c r="BX37" i="8"/>
  <c r="BX77" i="8"/>
  <c r="BX125" i="8"/>
  <c r="BX45" i="8"/>
  <c r="BX13" i="8"/>
  <c r="BX53" i="8"/>
  <c r="BX5" i="8"/>
  <c r="BX141" i="8"/>
  <c r="BX133" i="8"/>
  <c r="BX93" i="8"/>
  <c r="BX29" i="8"/>
  <c r="BX109" i="8"/>
  <c r="BX149" i="8"/>
  <c r="BX101" i="8"/>
  <c r="BX69" i="8"/>
  <c r="BX21" i="8"/>
  <c r="BX3" i="8"/>
  <c r="BK148" i="8"/>
  <c r="BK116" i="8"/>
  <c r="BK124" i="8"/>
  <c r="BK140" i="8"/>
  <c r="BK132" i="8"/>
  <c r="BK76" i="8"/>
  <c r="BK84" i="8"/>
  <c r="BK108" i="8"/>
  <c r="BK60" i="8"/>
  <c r="BK52" i="8"/>
  <c r="BK68" i="8"/>
  <c r="BK92" i="8"/>
  <c r="BK36" i="8"/>
  <c r="BK20" i="8"/>
  <c r="BK12" i="8"/>
  <c r="BK28" i="8"/>
  <c r="BK100" i="8"/>
  <c r="BK4" i="8"/>
  <c r="BK147" i="8"/>
  <c r="BK44" i="8"/>
  <c r="BK139" i="8"/>
  <c r="BK67" i="8"/>
  <c r="BK75" i="8"/>
  <c r="BK99" i="8"/>
  <c r="BK83" i="8"/>
  <c r="BK107" i="8"/>
  <c r="BK115" i="8"/>
  <c r="BK131" i="8"/>
  <c r="BK123" i="8"/>
  <c r="BK91" i="8"/>
  <c r="BK11" i="8"/>
  <c r="BK19" i="8"/>
  <c r="BK27" i="8"/>
  <c r="BK35" i="8"/>
  <c r="BK43" i="8"/>
  <c r="BK51" i="8"/>
  <c r="BK59" i="8"/>
  <c r="BK138" i="8"/>
  <c r="BK130" i="8"/>
  <c r="BK146" i="8"/>
  <c r="BK58" i="8"/>
  <c r="BK50" i="8"/>
  <c r="BK98" i="8"/>
  <c r="BK122" i="8"/>
  <c r="BK106" i="8"/>
  <c r="BK114" i="8"/>
  <c r="BK66" i="8"/>
  <c r="BK18" i="8"/>
  <c r="BK82" i="8"/>
  <c r="BK34" i="8"/>
  <c r="BK90" i="8"/>
  <c r="BK26" i="8"/>
  <c r="BK10" i="8"/>
  <c r="BK74" i="8"/>
  <c r="BK42" i="8"/>
  <c r="BK105" i="8"/>
  <c r="BK153" i="8"/>
  <c r="BK113" i="8"/>
  <c r="BK89" i="8"/>
  <c r="BK121" i="8"/>
  <c r="BK137" i="8"/>
  <c r="BK145" i="8"/>
  <c r="BK65" i="8"/>
  <c r="BK57" i="8"/>
  <c r="BK33" i="8"/>
  <c r="BK73" i="8"/>
  <c r="BK41" i="8"/>
  <c r="BK81" i="8"/>
  <c r="BK49" i="8"/>
  <c r="BK97" i="8"/>
  <c r="BK25" i="8"/>
  <c r="BK9" i="8"/>
  <c r="BK17" i="8"/>
  <c r="BK129" i="8"/>
  <c r="BK144" i="8"/>
  <c r="BK96" i="8"/>
  <c r="BK64" i="8"/>
  <c r="BK16" i="8"/>
  <c r="BK152" i="8"/>
  <c r="BK72" i="8"/>
  <c r="BK104" i="8"/>
  <c r="BK56" i="8"/>
  <c r="BK40" i="8"/>
  <c r="BK112" i="8"/>
  <c r="BK48" i="8"/>
  <c r="BK120" i="8"/>
  <c r="BK128" i="8"/>
  <c r="BK103" i="8"/>
  <c r="BK95" i="8"/>
  <c r="BK32" i="8"/>
  <c r="BK111" i="8"/>
  <c r="BK136" i="8"/>
  <c r="BK8" i="8"/>
  <c r="BK127" i="8"/>
  <c r="BK47" i="8"/>
  <c r="BK135" i="8"/>
  <c r="BK55" i="8"/>
  <c r="BK88" i="8"/>
  <c r="BK24" i="8"/>
  <c r="BK143" i="8"/>
  <c r="BK151" i="8"/>
  <c r="BK71" i="8"/>
  <c r="BK15" i="8"/>
  <c r="BK87" i="8"/>
  <c r="BK23" i="8"/>
  <c r="BK39" i="8"/>
  <c r="BK31" i="8"/>
  <c r="BK7" i="8"/>
  <c r="BK80" i="8"/>
  <c r="BK119" i="8"/>
  <c r="BK134" i="8"/>
  <c r="BK79" i="8"/>
  <c r="BK63" i="8"/>
  <c r="BK142" i="8"/>
  <c r="BK126" i="8"/>
  <c r="BK78" i="8"/>
  <c r="BK30" i="8"/>
  <c r="BK150" i="8"/>
  <c r="BK86" i="8"/>
  <c r="BK38" i="8"/>
  <c r="BK22" i="8"/>
  <c r="BK94" i="8"/>
  <c r="BK46" i="8"/>
  <c r="BK54" i="8"/>
  <c r="BK102" i="8"/>
  <c r="BK110" i="8"/>
  <c r="BK14" i="8"/>
  <c r="BK62" i="8"/>
  <c r="BK6" i="8"/>
  <c r="BK118" i="8"/>
  <c r="BK70" i="8"/>
  <c r="BK125" i="8"/>
  <c r="BK77" i="8"/>
  <c r="BK45" i="8"/>
  <c r="BK85" i="8"/>
  <c r="BK53" i="8"/>
  <c r="BK69" i="8"/>
  <c r="BK133" i="8"/>
  <c r="BK21" i="8"/>
  <c r="BK93" i="8"/>
  <c r="BK141" i="8"/>
  <c r="BK37" i="8"/>
  <c r="BK149" i="8"/>
  <c r="BK29" i="8"/>
  <c r="BK13" i="8"/>
  <c r="BK101" i="8"/>
  <c r="BK61" i="8"/>
  <c r="BK109" i="8"/>
  <c r="BK5" i="8"/>
  <c r="BK117" i="8"/>
  <c r="BK3" i="8"/>
  <c r="AP140" i="8"/>
  <c r="AP124" i="8"/>
  <c r="AP132" i="8"/>
  <c r="AP100" i="8"/>
  <c r="AP108" i="8"/>
  <c r="AP148" i="8"/>
  <c r="AP116" i="8"/>
  <c r="AP92" i="8"/>
  <c r="AP60" i="8"/>
  <c r="AP52" i="8"/>
  <c r="AP68" i="8"/>
  <c r="AP84" i="8"/>
  <c r="AP20" i="8"/>
  <c r="AP76" i="8"/>
  <c r="AP36" i="8"/>
  <c r="AP12" i="8"/>
  <c r="AP44" i="8"/>
  <c r="AP4" i="8"/>
  <c r="AP28" i="8"/>
  <c r="AP131" i="8"/>
  <c r="AP139" i="8"/>
  <c r="AP99" i="8"/>
  <c r="AP67" i="8"/>
  <c r="AP107" i="8"/>
  <c r="AP75" i="8"/>
  <c r="AP115" i="8"/>
  <c r="AP91" i="8"/>
  <c r="AP83" i="8"/>
  <c r="AP147" i="8"/>
  <c r="AP123" i="8"/>
  <c r="AP59" i="8"/>
  <c r="AP35" i="8"/>
  <c r="AP43" i="8"/>
  <c r="AP51" i="8"/>
  <c r="AP19" i="8"/>
  <c r="AP27" i="8"/>
  <c r="AP11" i="8"/>
  <c r="AP138" i="8"/>
  <c r="AP146" i="8"/>
  <c r="AP130" i="8"/>
  <c r="AP98" i="8"/>
  <c r="AP26" i="8"/>
  <c r="AP106" i="8"/>
  <c r="AP122" i="8"/>
  <c r="AP114" i="8"/>
  <c r="AP90" i="8"/>
  <c r="AP66" i="8"/>
  <c r="AP74" i="8"/>
  <c r="AP82" i="8"/>
  <c r="AP58" i="8"/>
  <c r="AP34" i="8"/>
  <c r="AP50" i="8"/>
  <c r="AP10" i="8"/>
  <c r="AP42" i="8"/>
  <c r="AP18" i="8"/>
  <c r="AP105" i="8"/>
  <c r="AP113" i="8"/>
  <c r="AP121" i="8"/>
  <c r="AP129" i="8"/>
  <c r="AP153" i="8"/>
  <c r="AP137" i="8"/>
  <c r="AP97" i="8"/>
  <c r="AP73" i="8"/>
  <c r="AP41" i="8"/>
  <c r="AP81" i="8"/>
  <c r="AP49" i="8"/>
  <c r="AP145" i="8"/>
  <c r="AP17" i="8"/>
  <c r="AP9" i="8"/>
  <c r="AP65" i="8"/>
  <c r="AP33" i="8"/>
  <c r="AP96" i="8"/>
  <c r="AP80" i="8"/>
  <c r="AP16" i="8"/>
  <c r="AP104" i="8"/>
  <c r="AP24" i="8"/>
  <c r="AP57" i="8"/>
  <c r="AP128" i="8"/>
  <c r="AP112" i="8"/>
  <c r="AP25" i="8"/>
  <c r="AP144" i="8"/>
  <c r="AP120" i="8"/>
  <c r="AP40" i="8"/>
  <c r="AP152" i="8"/>
  <c r="AP48" i="8"/>
  <c r="AP136" i="8"/>
  <c r="AP89" i="8"/>
  <c r="AP64" i="8"/>
  <c r="AP119" i="8"/>
  <c r="AP87" i="8"/>
  <c r="AP63" i="8"/>
  <c r="AP47" i="8"/>
  <c r="AP88" i="8"/>
  <c r="AP56" i="8"/>
  <c r="AP151" i="8"/>
  <c r="AP143" i="8"/>
  <c r="AP95" i="8"/>
  <c r="AP72" i="8"/>
  <c r="AP32" i="8"/>
  <c r="AP127" i="8"/>
  <c r="AP103" i="8"/>
  <c r="AP71" i="8"/>
  <c r="AP8" i="8"/>
  <c r="AP55" i="8"/>
  <c r="AP31" i="8"/>
  <c r="AP7" i="8"/>
  <c r="AP126" i="8"/>
  <c r="AP39" i="8"/>
  <c r="AP142" i="8"/>
  <c r="AP79" i="8"/>
  <c r="AP23" i="8"/>
  <c r="AP150" i="8"/>
  <c r="AP135" i="8"/>
  <c r="AP134" i="8"/>
  <c r="AP54" i="8"/>
  <c r="AP46" i="8"/>
  <c r="AP22" i="8"/>
  <c r="AP102" i="8"/>
  <c r="AP94" i="8"/>
  <c r="AP15" i="8"/>
  <c r="AP110" i="8"/>
  <c r="AP62" i="8"/>
  <c r="AP14" i="8"/>
  <c r="AP118" i="8"/>
  <c r="AP70" i="8"/>
  <c r="AP6" i="8"/>
  <c r="AP111" i="8"/>
  <c r="AP78" i="8"/>
  <c r="AP30" i="8"/>
  <c r="AP86" i="8"/>
  <c r="AP38" i="8"/>
  <c r="AP149" i="8"/>
  <c r="AP125" i="8"/>
  <c r="AP93" i="8"/>
  <c r="AP61" i="8"/>
  <c r="AP21" i="8"/>
  <c r="AP133" i="8"/>
  <c r="AP53" i="8"/>
  <c r="AP141" i="8"/>
  <c r="AP13" i="8"/>
  <c r="AP29" i="8"/>
  <c r="AP117" i="8"/>
  <c r="AP101" i="8"/>
  <c r="AP69" i="8"/>
  <c r="AP37" i="8"/>
  <c r="AP109" i="8"/>
  <c r="AP77" i="8"/>
  <c r="AP45" i="8"/>
  <c r="AP5" i="8"/>
  <c r="AP85" i="8"/>
  <c r="AP3" i="8"/>
  <c r="AL116" i="8"/>
  <c r="AL132" i="8"/>
  <c r="AL140" i="8"/>
  <c r="AL148" i="8"/>
  <c r="AL108" i="8"/>
  <c r="AL84" i="8"/>
  <c r="AL92" i="8"/>
  <c r="AL36" i="8"/>
  <c r="AL76" i="8"/>
  <c r="AL124" i="8"/>
  <c r="AL28" i="8"/>
  <c r="AL20" i="8"/>
  <c r="AL68" i="8"/>
  <c r="AL100" i="8"/>
  <c r="AL60" i="8"/>
  <c r="AL12" i="8"/>
  <c r="AL4" i="8"/>
  <c r="AL44" i="8"/>
  <c r="AL52" i="8"/>
  <c r="AL123" i="8"/>
  <c r="AL139" i="8"/>
  <c r="AL147" i="8"/>
  <c r="AL99" i="8"/>
  <c r="AL107" i="8"/>
  <c r="AL91" i="8"/>
  <c r="AL67" i="8"/>
  <c r="AL59" i="8"/>
  <c r="AL11" i="8"/>
  <c r="AL35" i="8"/>
  <c r="AL75" i="8"/>
  <c r="AL43" i="8"/>
  <c r="AL27" i="8"/>
  <c r="AL131" i="8"/>
  <c r="AL115" i="8"/>
  <c r="AL83" i="8"/>
  <c r="AL51" i="8"/>
  <c r="AL19" i="8"/>
  <c r="AL130" i="8"/>
  <c r="AL138" i="8"/>
  <c r="AL34" i="8"/>
  <c r="AL42" i="8"/>
  <c r="AL90" i="8"/>
  <c r="AL50" i="8"/>
  <c r="AL58" i="8"/>
  <c r="AL146" i="8"/>
  <c r="AL98" i="8"/>
  <c r="AL66" i="8"/>
  <c r="AL114" i="8"/>
  <c r="AL82" i="8"/>
  <c r="AL18" i="8"/>
  <c r="AL106" i="8"/>
  <c r="AL122" i="8"/>
  <c r="AL26" i="8"/>
  <c r="AL10" i="8"/>
  <c r="AL74" i="8"/>
  <c r="AL145" i="8"/>
  <c r="AL129" i="8"/>
  <c r="AL105" i="8"/>
  <c r="AL113" i="8"/>
  <c r="AL121" i="8"/>
  <c r="AL97" i="8"/>
  <c r="AL153" i="8"/>
  <c r="AL89" i="8"/>
  <c r="AL17" i="8"/>
  <c r="AL137" i="8"/>
  <c r="AL65" i="8"/>
  <c r="AL57" i="8"/>
  <c r="AL33" i="8"/>
  <c r="AL73" i="8"/>
  <c r="AL41" i="8"/>
  <c r="AL81" i="8"/>
  <c r="AL49" i="8"/>
  <c r="AL25" i="8"/>
  <c r="AL9" i="8"/>
  <c r="AL136" i="8"/>
  <c r="AL128" i="8"/>
  <c r="AL8" i="8"/>
  <c r="AL88" i="8"/>
  <c r="AL24" i="8"/>
  <c r="AL96" i="8"/>
  <c r="AL104" i="8"/>
  <c r="AL72" i="8"/>
  <c r="AL112" i="8"/>
  <c r="AL80" i="8"/>
  <c r="AL32" i="8"/>
  <c r="AL152" i="8"/>
  <c r="AL120" i="8"/>
  <c r="AL144" i="8"/>
  <c r="AL48" i="8"/>
  <c r="AL64" i="8"/>
  <c r="AL56" i="8"/>
  <c r="AL40" i="8"/>
  <c r="AL79" i="8"/>
  <c r="AL55" i="8"/>
  <c r="AL16" i="8"/>
  <c r="AL151" i="8"/>
  <c r="AL111" i="8"/>
  <c r="AL63" i="8"/>
  <c r="AL119" i="8"/>
  <c r="AL127" i="8"/>
  <c r="AL95" i="8"/>
  <c r="AL135" i="8"/>
  <c r="AL15" i="8"/>
  <c r="AL103" i="8"/>
  <c r="AL47" i="8"/>
  <c r="AL31" i="8"/>
  <c r="AL23" i="8"/>
  <c r="AL39" i="8"/>
  <c r="AL143" i="8"/>
  <c r="AL7" i="8"/>
  <c r="AL126" i="8"/>
  <c r="AL71" i="8"/>
  <c r="AL110" i="8"/>
  <c r="AL78" i="8"/>
  <c r="AL14" i="8"/>
  <c r="AL134" i="8"/>
  <c r="AL118" i="8"/>
  <c r="AL86" i="8"/>
  <c r="AL22" i="8"/>
  <c r="AL6" i="8"/>
  <c r="AL30" i="8"/>
  <c r="AL94" i="8"/>
  <c r="AL38" i="8"/>
  <c r="AL46" i="8"/>
  <c r="AL54" i="8"/>
  <c r="AL87" i="8"/>
  <c r="AL142" i="8"/>
  <c r="AL62" i="8"/>
  <c r="AL102" i="8"/>
  <c r="AL150" i="8"/>
  <c r="AL70" i="8"/>
  <c r="AL109" i="8"/>
  <c r="AL5" i="8"/>
  <c r="AL117" i="8"/>
  <c r="AL69" i="8"/>
  <c r="AL37" i="8"/>
  <c r="AL125" i="8"/>
  <c r="AL77" i="8"/>
  <c r="AL45" i="8"/>
  <c r="AL149" i="8"/>
  <c r="AL93" i="8"/>
  <c r="AL85" i="8"/>
  <c r="AL53" i="8"/>
  <c r="AL141" i="8"/>
  <c r="AL133" i="8"/>
  <c r="AL21" i="8"/>
  <c r="AL29" i="8"/>
  <c r="AL101" i="8"/>
  <c r="AL13" i="8"/>
  <c r="AL61" i="8"/>
  <c r="AL3" i="8"/>
  <c r="I140" i="8"/>
  <c r="I116" i="8"/>
  <c r="I124" i="8"/>
  <c r="I132" i="8"/>
  <c r="I100" i="8"/>
  <c r="I84" i="8"/>
  <c r="I44" i="8"/>
  <c r="I108" i="8"/>
  <c r="I60" i="8"/>
  <c r="I68" i="8"/>
  <c r="I148" i="8"/>
  <c r="I92" i="8"/>
  <c r="I76" i="8"/>
  <c r="I28" i="8"/>
  <c r="I52" i="8"/>
  <c r="I36" i="8"/>
  <c r="I12" i="8"/>
  <c r="I20" i="8"/>
  <c r="I4" i="8"/>
  <c r="I139" i="8"/>
  <c r="I131" i="8"/>
  <c r="I99" i="8"/>
  <c r="I67" i="8"/>
  <c r="I59" i="8"/>
  <c r="I147" i="8"/>
  <c r="I107" i="8"/>
  <c r="I75" i="8"/>
  <c r="I115" i="8"/>
  <c r="I83" i="8"/>
  <c r="I123" i="8"/>
  <c r="I91" i="8"/>
  <c r="I35" i="8"/>
  <c r="I43" i="8"/>
  <c r="I19" i="8"/>
  <c r="I51" i="8"/>
  <c r="I27" i="8"/>
  <c r="I11" i="8"/>
  <c r="I146" i="8"/>
  <c r="I98" i="8"/>
  <c r="I26" i="8"/>
  <c r="I106" i="8"/>
  <c r="I138" i="8"/>
  <c r="I114" i="8"/>
  <c r="I90" i="8"/>
  <c r="I66" i="8"/>
  <c r="I74" i="8"/>
  <c r="I122" i="8"/>
  <c r="I42" i="8"/>
  <c r="I50" i="8"/>
  <c r="I10" i="8"/>
  <c r="I130" i="8"/>
  <c r="I34" i="8"/>
  <c r="I58" i="8"/>
  <c r="I18" i="8"/>
  <c r="I82" i="8"/>
  <c r="I105" i="8"/>
  <c r="I113" i="8"/>
  <c r="I121" i="8"/>
  <c r="I129" i="8"/>
  <c r="I89" i="8"/>
  <c r="I65" i="8"/>
  <c r="I57" i="8"/>
  <c r="I33" i="8"/>
  <c r="I97" i="8"/>
  <c r="I73" i="8"/>
  <c r="I41" i="8"/>
  <c r="I81" i="8"/>
  <c r="I49" i="8"/>
  <c r="I9" i="8"/>
  <c r="I153" i="8"/>
  <c r="I145" i="8"/>
  <c r="I137" i="8"/>
  <c r="I17" i="8"/>
  <c r="I25" i="8"/>
  <c r="I72" i="8"/>
  <c r="I8" i="8"/>
  <c r="I96" i="8"/>
  <c r="I80" i="8"/>
  <c r="I16" i="8"/>
  <c r="I104" i="8"/>
  <c r="I112" i="8"/>
  <c r="I32" i="8"/>
  <c r="I144" i="8"/>
  <c r="I120" i="8"/>
  <c r="I40" i="8"/>
  <c r="I128" i="8"/>
  <c r="I152" i="8"/>
  <c r="I136" i="8"/>
  <c r="I88" i="8"/>
  <c r="I56" i="8"/>
  <c r="I111" i="8"/>
  <c r="I119" i="8"/>
  <c r="I87" i="8"/>
  <c r="I39" i="8"/>
  <c r="I48" i="8"/>
  <c r="I135" i="8"/>
  <c r="I64" i="8"/>
  <c r="I143" i="8"/>
  <c r="I24" i="8"/>
  <c r="I151" i="8"/>
  <c r="I23" i="8"/>
  <c r="I79" i="8"/>
  <c r="I31" i="8"/>
  <c r="I7" i="8"/>
  <c r="I126" i="8"/>
  <c r="I127" i="8"/>
  <c r="I95" i="8"/>
  <c r="I63" i="8"/>
  <c r="I47" i="8"/>
  <c r="I134" i="8"/>
  <c r="I71" i="8"/>
  <c r="I142" i="8"/>
  <c r="I55" i="8"/>
  <c r="I150" i="8"/>
  <c r="I86" i="8"/>
  <c r="I38" i="8"/>
  <c r="I54" i="8"/>
  <c r="I46" i="8"/>
  <c r="I22" i="8"/>
  <c r="I102" i="8"/>
  <c r="I94" i="8"/>
  <c r="I110" i="8"/>
  <c r="I62" i="8"/>
  <c r="I14" i="8"/>
  <c r="I103" i="8"/>
  <c r="I118" i="8"/>
  <c r="I70" i="8"/>
  <c r="I6" i="8"/>
  <c r="I78" i="8"/>
  <c r="I15" i="8"/>
  <c r="I30" i="8"/>
  <c r="I117" i="8"/>
  <c r="I85" i="8"/>
  <c r="I53" i="8"/>
  <c r="I125" i="8"/>
  <c r="I21" i="8"/>
  <c r="I45" i="8"/>
  <c r="I133" i="8"/>
  <c r="I109" i="8"/>
  <c r="I77" i="8"/>
  <c r="I141" i="8"/>
  <c r="I13" i="8"/>
  <c r="I5" i="8"/>
  <c r="I149" i="8"/>
  <c r="I29" i="8"/>
  <c r="I101" i="8"/>
  <c r="I93" i="8"/>
  <c r="I69" i="8"/>
  <c r="I61" i="8"/>
  <c r="I37" i="8"/>
  <c r="I3" i="8"/>
  <c r="AK148" i="8"/>
  <c r="AK132" i="8"/>
  <c r="AK140" i="8"/>
  <c r="AK100" i="8"/>
  <c r="AK108" i="8"/>
  <c r="AK92" i="8"/>
  <c r="AK116" i="8"/>
  <c r="AK84" i="8"/>
  <c r="AK124" i="8"/>
  <c r="AK76" i="8"/>
  <c r="AK68" i="8"/>
  <c r="AK36" i="8"/>
  <c r="AK44" i="8"/>
  <c r="AK12" i="8"/>
  <c r="AK60" i="8"/>
  <c r="AK20" i="8"/>
  <c r="AK4" i="8"/>
  <c r="AK28" i="8"/>
  <c r="AK52" i="8"/>
  <c r="AK131" i="8"/>
  <c r="AK147" i="8"/>
  <c r="AK139" i="8"/>
  <c r="AK75" i="8"/>
  <c r="AK99" i="8"/>
  <c r="AK83" i="8"/>
  <c r="AK59" i="8"/>
  <c r="AK107" i="8"/>
  <c r="AK115" i="8"/>
  <c r="AK123" i="8"/>
  <c r="AK91" i="8"/>
  <c r="AK35" i="8"/>
  <c r="AK27" i="8"/>
  <c r="AK43" i="8"/>
  <c r="AK51" i="8"/>
  <c r="AK67" i="8"/>
  <c r="AK19" i="8"/>
  <c r="AK11" i="8"/>
  <c r="AK146" i="8"/>
  <c r="AK138" i="8"/>
  <c r="AK58" i="8"/>
  <c r="AK130" i="8"/>
  <c r="AK98" i="8"/>
  <c r="AK66" i="8"/>
  <c r="AK106" i="8"/>
  <c r="AK74" i="8"/>
  <c r="AK114" i="8"/>
  <c r="AK82" i="8"/>
  <c r="AK18" i="8"/>
  <c r="AK26" i="8"/>
  <c r="AK42" i="8"/>
  <c r="AK122" i="8"/>
  <c r="AK34" i="8"/>
  <c r="AK10" i="8"/>
  <c r="AK90" i="8"/>
  <c r="AK153" i="8"/>
  <c r="AK113" i="8"/>
  <c r="AK121" i="8"/>
  <c r="AK137" i="8"/>
  <c r="AK89" i="8"/>
  <c r="AK50" i="8"/>
  <c r="AK145" i="8"/>
  <c r="AK65" i="8"/>
  <c r="AK57" i="8"/>
  <c r="AK33" i="8"/>
  <c r="AK73" i="8"/>
  <c r="AK41" i="8"/>
  <c r="AK81" i="8"/>
  <c r="AK49" i="8"/>
  <c r="AK97" i="8"/>
  <c r="AK9" i="8"/>
  <c r="AK17" i="8"/>
  <c r="AK25" i="8"/>
  <c r="AK105" i="8"/>
  <c r="AK129" i="8"/>
  <c r="AK104" i="8"/>
  <c r="AK72" i="8"/>
  <c r="AK152" i="8"/>
  <c r="AK112" i="8"/>
  <c r="AK80" i="8"/>
  <c r="AK32" i="8"/>
  <c r="AK128" i="8"/>
  <c r="AK120" i="8"/>
  <c r="AK144" i="8"/>
  <c r="AK48" i="8"/>
  <c r="AK136" i="8"/>
  <c r="AK88" i="8"/>
  <c r="AK24" i="8"/>
  <c r="AK96" i="8"/>
  <c r="AK111" i="8"/>
  <c r="AK64" i="8"/>
  <c r="AK56" i="8"/>
  <c r="AK40" i="8"/>
  <c r="AK119" i="8"/>
  <c r="AK16" i="8"/>
  <c r="AK8" i="8"/>
  <c r="AK135" i="8"/>
  <c r="AK143" i="8"/>
  <c r="AK151" i="8"/>
  <c r="AK79" i="8"/>
  <c r="AK55" i="8"/>
  <c r="AK39" i="8"/>
  <c r="AK118" i="8"/>
  <c r="AK126" i="8"/>
  <c r="AK63" i="8"/>
  <c r="AK127" i="8"/>
  <c r="AK95" i="8"/>
  <c r="AK71" i="8"/>
  <c r="AK47" i="8"/>
  <c r="AK23" i="8"/>
  <c r="AK142" i="8"/>
  <c r="AK103" i="8"/>
  <c r="AK150" i="8"/>
  <c r="AK15" i="8"/>
  <c r="AK134" i="8"/>
  <c r="AK94" i="8"/>
  <c r="AK38" i="8"/>
  <c r="AK46" i="8"/>
  <c r="AK54" i="8"/>
  <c r="AK62" i="8"/>
  <c r="AK87" i="8"/>
  <c r="AK102" i="8"/>
  <c r="AK70" i="8"/>
  <c r="AK7" i="8"/>
  <c r="AK110" i="8"/>
  <c r="AK78" i="8"/>
  <c r="AK14" i="8"/>
  <c r="AK86" i="8"/>
  <c r="AK22" i="8"/>
  <c r="AK6" i="8"/>
  <c r="AK31" i="8"/>
  <c r="AK30" i="8"/>
  <c r="AK85" i="8"/>
  <c r="AK53" i="8"/>
  <c r="AK5" i="8"/>
  <c r="AK45" i="8"/>
  <c r="AK141" i="8"/>
  <c r="AK133" i="8"/>
  <c r="AK93" i="8"/>
  <c r="AK29" i="8"/>
  <c r="AK125" i="8"/>
  <c r="AK21" i="8"/>
  <c r="AK13" i="8"/>
  <c r="AK149" i="8"/>
  <c r="AK101" i="8"/>
  <c r="AK61" i="8"/>
  <c r="AK109" i="8"/>
  <c r="AK77" i="8"/>
  <c r="AK117" i="8"/>
  <c r="AK69" i="8"/>
  <c r="AK37" i="8"/>
  <c r="AK3" i="8"/>
  <c r="H148" i="8"/>
  <c r="H100" i="8"/>
  <c r="H140" i="8"/>
  <c r="H108" i="8"/>
  <c r="H116" i="8"/>
  <c r="H124" i="8"/>
  <c r="H76" i="8"/>
  <c r="H68" i="8"/>
  <c r="H132" i="8"/>
  <c r="H92" i="8"/>
  <c r="H60" i="8"/>
  <c r="H44" i="8"/>
  <c r="H52" i="8"/>
  <c r="H84" i="8"/>
  <c r="H4" i="8"/>
  <c r="H36" i="8"/>
  <c r="H20" i="8"/>
  <c r="H28" i="8"/>
  <c r="H12" i="8"/>
  <c r="H115" i="8"/>
  <c r="H139" i="8"/>
  <c r="H131" i="8"/>
  <c r="H123" i="8"/>
  <c r="H91" i="8"/>
  <c r="H147" i="8"/>
  <c r="H43" i="8"/>
  <c r="H99" i="8"/>
  <c r="H75" i="8"/>
  <c r="H51" i="8"/>
  <c r="H83" i="8"/>
  <c r="H67" i="8"/>
  <c r="H107" i="8"/>
  <c r="H11" i="8"/>
  <c r="H19" i="8"/>
  <c r="H27" i="8"/>
  <c r="H35" i="8"/>
  <c r="H59" i="8"/>
  <c r="H114" i="8"/>
  <c r="H66" i="8"/>
  <c r="H146" i="8"/>
  <c r="H74" i="8"/>
  <c r="H82" i="8"/>
  <c r="H58" i="8"/>
  <c r="H34" i="8"/>
  <c r="H138" i="8"/>
  <c r="H42" i="8"/>
  <c r="H50" i="8"/>
  <c r="H18" i="8"/>
  <c r="H98" i="8"/>
  <c r="H26" i="8"/>
  <c r="H122" i="8"/>
  <c r="H106" i="8"/>
  <c r="H153" i="8"/>
  <c r="H137" i="8"/>
  <c r="H130" i="8"/>
  <c r="H10" i="8"/>
  <c r="H145" i="8"/>
  <c r="H105" i="8"/>
  <c r="H97" i="8"/>
  <c r="H121" i="8"/>
  <c r="H113" i="8"/>
  <c r="H25" i="8"/>
  <c r="H9" i="8"/>
  <c r="H129" i="8"/>
  <c r="H17" i="8"/>
  <c r="H89" i="8"/>
  <c r="H65" i="8"/>
  <c r="H57" i="8"/>
  <c r="H33" i="8"/>
  <c r="H90" i="8"/>
  <c r="H73" i="8"/>
  <c r="H41" i="8"/>
  <c r="H112" i="8"/>
  <c r="H48" i="8"/>
  <c r="H24" i="8"/>
  <c r="H152" i="8"/>
  <c r="H120" i="8"/>
  <c r="H81" i="8"/>
  <c r="H128" i="8"/>
  <c r="H136" i="8"/>
  <c r="H88" i="8"/>
  <c r="H8" i="8"/>
  <c r="H64" i="8"/>
  <c r="H16" i="8"/>
  <c r="H49" i="8"/>
  <c r="H144" i="8"/>
  <c r="H96" i="8"/>
  <c r="H80" i="8"/>
  <c r="H32" i="8"/>
  <c r="H135" i="8"/>
  <c r="H143" i="8"/>
  <c r="H63" i="8"/>
  <c r="H151" i="8"/>
  <c r="H79" i="8"/>
  <c r="H72" i="8"/>
  <c r="H103" i="8"/>
  <c r="H95" i="8"/>
  <c r="H87" i="8"/>
  <c r="H56" i="8"/>
  <c r="H40" i="8"/>
  <c r="H111" i="8"/>
  <c r="H119" i="8"/>
  <c r="H127" i="8"/>
  <c r="H47" i="8"/>
  <c r="H134" i="8"/>
  <c r="H150" i="8"/>
  <c r="H142" i="8"/>
  <c r="H39" i="8"/>
  <c r="H15" i="8"/>
  <c r="H55" i="8"/>
  <c r="H23" i="8"/>
  <c r="H104" i="8"/>
  <c r="H71" i="8"/>
  <c r="H22" i="8"/>
  <c r="H102" i="8"/>
  <c r="H110" i="8"/>
  <c r="H62" i="8"/>
  <c r="H14" i="8"/>
  <c r="H118" i="8"/>
  <c r="H70" i="8"/>
  <c r="H6" i="8"/>
  <c r="H7" i="8"/>
  <c r="H78" i="8"/>
  <c r="H30" i="8"/>
  <c r="H86" i="8"/>
  <c r="H38" i="8"/>
  <c r="H31" i="8"/>
  <c r="H126" i="8"/>
  <c r="H54" i="8"/>
  <c r="H46" i="8"/>
  <c r="H94" i="8"/>
  <c r="H13" i="8"/>
  <c r="H149" i="8"/>
  <c r="H101" i="8"/>
  <c r="H61" i="8"/>
  <c r="H141" i="8"/>
  <c r="H109" i="8"/>
  <c r="H5" i="8"/>
  <c r="H117" i="8"/>
  <c r="H93" i="8"/>
  <c r="H69" i="8"/>
  <c r="H37" i="8"/>
  <c r="H125" i="8"/>
  <c r="H77" i="8"/>
  <c r="H45" i="8"/>
  <c r="H29" i="8"/>
  <c r="H85" i="8"/>
  <c r="H53" i="8"/>
  <c r="H133" i="8"/>
  <c r="H21" i="8"/>
  <c r="H3" i="8"/>
  <c r="AJ148" i="8"/>
  <c r="AJ116" i="8"/>
  <c r="AJ124" i="8"/>
  <c r="AJ132" i="8"/>
  <c r="AJ108" i="8"/>
  <c r="AJ92" i="8"/>
  <c r="AJ68" i="8"/>
  <c r="AJ140" i="8"/>
  <c r="AJ100" i="8"/>
  <c r="AJ76" i="8"/>
  <c r="AJ84" i="8"/>
  <c r="AJ44" i="8"/>
  <c r="AJ60" i="8"/>
  <c r="AJ52" i="8"/>
  <c r="AJ28" i="8"/>
  <c r="AJ20" i="8"/>
  <c r="AJ36" i="8"/>
  <c r="AJ12" i="8"/>
  <c r="AJ4" i="8"/>
  <c r="AJ147" i="8"/>
  <c r="AJ131" i="8"/>
  <c r="AJ139" i="8"/>
  <c r="AJ99" i="8"/>
  <c r="AJ91" i="8"/>
  <c r="AJ107" i="8"/>
  <c r="AJ75" i="8"/>
  <c r="AJ19" i="8"/>
  <c r="AJ115" i="8"/>
  <c r="AJ27" i="8"/>
  <c r="AJ11" i="8"/>
  <c r="AJ123" i="8"/>
  <c r="AJ67" i="8"/>
  <c r="AJ59" i="8"/>
  <c r="AJ35" i="8"/>
  <c r="AJ43" i="8"/>
  <c r="AJ83" i="8"/>
  <c r="AJ51" i="8"/>
  <c r="AJ146" i="8"/>
  <c r="AJ130" i="8"/>
  <c r="AJ138" i="8"/>
  <c r="AJ82" i="8"/>
  <c r="AJ58" i="8"/>
  <c r="AJ34" i="8"/>
  <c r="AJ90" i="8"/>
  <c r="AJ42" i="8"/>
  <c r="AJ114" i="8"/>
  <c r="AJ50" i="8"/>
  <c r="AJ26" i="8"/>
  <c r="AJ122" i="8"/>
  <c r="AJ98" i="8"/>
  <c r="AJ66" i="8"/>
  <c r="AJ18" i="8"/>
  <c r="AJ106" i="8"/>
  <c r="AJ74" i="8"/>
  <c r="AJ10" i="8"/>
  <c r="AJ137" i="8"/>
  <c r="AJ145" i="8"/>
  <c r="AJ105" i="8"/>
  <c r="AJ153" i="8"/>
  <c r="AJ57" i="8"/>
  <c r="AJ97" i="8"/>
  <c r="AJ129" i="8"/>
  <c r="AJ9" i="8"/>
  <c r="AJ65" i="8"/>
  <c r="AJ17" i="8"/>
  <c r="AJ73" i="8"/>
  <c r="AJ81" i="8"/>
  <c r="AJ33" i="8"/>
  <c r="AJ121" i="8"/>
  <c r="AJ113" i="8"/>
  <c r="AJ89" i="8"/>
  <c r="AJ41" i="8"/>
  <c r="AJ25" i="8"/>
  <c r="AJ49" i="8"/>
  <c r="AJ144" i="8"/>
  <c r="AJ48" i="8"/>
  <c r="AJ152" i="8"/>
  <c r="AJ136" i="8"/>
  <c r="AJ24" i="8"/>
  <c r="AJ8" i="8"/>
  <c r="AJ64" i="8"/>
  <c r="AJ16" i="8"/>
  <c r="AJ104" i="8"/>
  <c r="AJ112" i="8"/>
  <c r="AJ96" i="8"/>
  <c r="AJ80" i="8"/>
  <c r="AJ32" i="8"/>
  <c r="AJ143" i="8"/>
  <c r="AJ88" i="8"/>
  <c r="AJ72" i="8"/>
  <c r="AJ127" i="8"/>
  <c r="AJ63" i="8"/>
  <c r="AJ56" i="8"/>
  <c r="AJ40" i="8"/>
  <c r="AJ120" i="8"/>
  <c r="AJ111" i="8"/>
  <c r="AJ79" i="8"/>
  <c r="AJ55" i="8"/>
  <c r="AJ128" i="8"/>
  <c r="AJ151" i="8"/>
  <c r="AJ119" i="8"/>
  <c r="AJ87" i="8"/>
  <c r="AJ39" i="8"/>
  <c r="AJ23" i="8"/>
  <c r="AJ142" i="8"/>
  <c r="AJ71" i="8"/>
  <c r="AJ15" i="8"/>
  <c r="AJ150" i="8"/>
  <c r="AJ47" i="8"/>
  <c r="AJ31" i="8"/>
  <c r="AJ7" i="8"/>
  <c r="AJ103" i="8"/>
  <c r="AJ14" i="8"/>
  <c r="AJ102" i="8"/>
  <c r="AJ70" i="8"/>
  <c r="AJ126" i="8"/>
  <c r="AJ110" i="8"/>
  <c r="AJ94" i="8"/>
  <c r="AJ78" i="8"/>
  <c r="AJ62" i="8"/>
  <c r="AJ30" i="8"/>
  <c r="AJ86" i="8"/>
  <c r="AJ38" i="8"/>
  <c r="AJ6" i="8"/>
  <c r="AJ135" i="8"/>
  <c r="AJ95" i="8"/>
  <c r="AJ54" i="8"/>
  <c r="AJ46" i="8"/>
  <c r="AJ118" i="8"/>
  <c r="AJ22" i="8"/>
  <c r="AJ134" i="8"/>
  <c r="AJ29" i="8"/>
  <c r="AJ13" i="8"/>
  <c r="AJ149" i="8"/>
  <c r="AJ101" i="8"/>
  <c r="AJ69" i="8"/>
  <c r="AJ21" i="8"/>
  <c r="AJ109" i="8"/>
  <c r="AJ77" i="8"/>
  <c r="AJ5" i="8"/>
  <c r="AJ117" i="8"/>
  <c r="AJ85" i="8"/>
  <c r="AJ37" i="8"/>
  <c r="AJ125" i="8"/>
  <c r="AJ45" i="8"/>
  <c r="AJ61" i="8"/>
  <c r="AJ53" i="8"/>
  <c r="AJ141" i="8"/>
  <c r="AJ133" i="8"/>
  <c r="AJ93" i="8"/>
  <c r="AJ3" i="8"/>
  <c r="W108" i="8"/>
  <c r="W148" i="8"/>
  <c r="W116" i="8"/>
  <c r="W124" i="8"/>
  <c r="W132" i="8"/>
  <c r="W76" i="8"/>
  <c r="W84" i="8"/>
  <c r="W140" i="8"/>
  <c r="W60" i="8"/>
  <c r="W52" i="8"/>
  <c r="W92" i="8"/>
  <c r="W100" i="8"/>
  <c r="W20" i="8"/>
  <c r="W12" i="8"/>
  <c r="W44" i="8"/>
  <c r="W36" i="8"/>
  <c r="W68" i="8"/>
  <c r="W4" i="8"/>
  <c r="W28" i="8"/>
  <c r="W139" i="8"/>
  <c r="W131" i="8"/>
  <c r="W123" i="8"/>
  <c r="W91" i="8"/>
  <c r="W99" i="8"/>
  <c r="W83" i="8"/>
  <c r="W51" i="8"/>
  <c r="W115" i="8"/>
  <c r="W59" i="8"/>
  <c r="W147" i="8"/>
  <c r="W11" i="8"/>
  <c r="W19" i="8"/>
  <c r="W75" i="8"/>
  <c r="W67" i="8"/>
  <c r="W27" i="8"/>
  <c r="W35" i="8"/>
  <c r="W107" i="8"/>
  <c r="W146" i="8"/>
  <c r="W43" i="8"/>
  <c r="W138" i="8"/>
  <c r="W130" i="8"/>
  <c r="W74" i="8"/>
  <c r="W82" i="8"/>
  <c r="W34" i="8"/>
  <c r="W90" i="8"/>
  <c r="W42" i="8"/>
  <c r="W50" i="8"/>
  <c r="W122" i="8"/>
  <c r="W106" i="8"/>
  <c r="W58" i="8"/>
  <c r="W114" i="8"/>
  <c r="W66" i="8"/>
  <c r="W98" i="8"/>
  <c r="W10" i="8"/>
  <c r="W26" i="8"/>
  <c r="W145" i="8"/>
  <c r="W129" i="8"/>
  <c r="W97" i="8"/>
  <c r="W105" i="8"/>
  <c r="W18" i="8"/>
  <c r="W113" i="8"/>
  <c r="W89" i="8"/>
  <c r="W9" i="8"/>
  <c r="W137" i="8"/>
  <c r="W121" i="8"/>
  <c r="W17" i="8"/>
  <c r="W153" i="8"/>
  <c r="W65" i="8"/>
  <c r="W57" i="8"/>
  <c r="W33" i="8"/>
  <c r="W73" i="8"/>
  <c r="W41" i="8"/>
  <c r="W81" i="8"/>
  <c r="W49" i="8"/>
  <c r="W25" i="8"/>
  <c r="W120" i="8"/>
  <c r="W24" i="8"/>
  <c r="W128" i="8"/>
  <c r="W136" i="8"/>
  <c r="W88" i="8"/>
  <c r="W144" i="8"/>
  <c r="W96" i="8"/>
  <c r="W64" i="8"/>
  <c r="W16" i="8"/>
  <c r="W152" i="8"/>
  <c r="W72" i="8"/>
  <c r="W104" i="8"/>
  <c r="W56" i="8"/>
  <c r="W40" i="8"/>
  <c r="W143" i="8"/>
  <c r="W8" i="8"/>
  <c r="W151" i="8"/>
  <c r="W71" i="8"/>
  <c r="W112" i="8"/>
  <c r="W103" i="8"/>
  <c r="W95" i="8"/>
  <c r="W87" i="8"/>
  <c r="W111" i="8"/>
  <c r="W80" i="8"/>
  <c r="W119" i="8"/>
  <c r="W48" i="8"/>
  <c r="W127" i="8"/>
  <c r="W47" i="8"/>
  <c r="W150" i="8"/>
  <c r="W63" i="8"/>
  <c r="W79" i="8"/>
  <c r="W15" i="8"/>
  <c r="W55" i="8"/>
  <c r="W23" i="8"/>
  <c r="W31" i="8"/>
  <c r="W7" i="8"/>
  <c r="W102" i="8"/>
  <c r="W110" i="8"/>
  <c r="W54" i="8"/>
  <c r="W22" i="8"/>
  <c r="W14" i="8"/>
  <c r="W39" i="8"/>
  <c r="W134" i="8"/>
  <c r="W118" i="8"/>
  <c r="W70" i="8"/>
  <c r="W6" i="8"/>
  <c r="W78" i="8"/>
  <c r="W30" i="8"/>
  <c r="W86" i="8"/>
  <c r="W38" i="8"/>
  <c r="W126" i="8"/>
  <c r="W94" i="8"/>
  <c r="W62" i="8"/>
  <c r="W46" i="8"/>
  <c r="W135" i="8"/>
  <c r="W142" i="8"/>
  <c r="W32" i="8"/>
  <c r="W101" i="8"/>
  <c r="W61" i="8"/>
  <c r="W29" i="8"/>
  <c r="W149" i="8"/>
  <c r="W109" i="8"/>
  <c r="W5" i="8"/>
  <c r="W117" i="8"/>
  <c r="W93" i="8"/>
  <c r="W69" i="8"/>
  <c r="W37" i="8"/>
  <c r="W125" i="8"/>
  <c r="W77" i="8"/>
  <c r="W45" i="8"/>
  <c r="W85" i="8"/>
  <c r="W53" i="8"/>
  <c r="W133" i="8"/>
  <c r="W21" i="8"/>
  <c r="W141" i="8"/>
  <c r="W13" i="8"/>
  <c r="W3" i="8"/>
  <c r="EW148" i="8"/>
  <c r="EW140" i="8"/>
  <c r="EW124" i="8"/>
  <c r="EW132" i="8"/>
  <c r="EW92" i="8"/>
  <c r="EW116" i="8"/>
  <c r="EW108" i="8"/>
  <c r="EW28" i="8"/>
  <c r="EW84" i="8"/>
  <c r="EW76" i="8"/>
  <c r="EW52" i="8"/>
  <c r="EW100" i="8"/>
  <c r="EW60" i="8"/>
  <c r="EW68" i="8"/>
  <c r="EW44" i="8"/>
  <c r="EW36" i="8"/>
  <c r="EW12" i="8"/>
  <c r="EW20" i="8"/>
  <c r="EW4" i="8"/>
  <c r="EW147" i="8"/>
  <c r="EW131" i="8"/>
  <c r="EW99" i="8"/>
  <c r="EW107" i="8"/>
  <c r="EW139" i="8"/>
  <c r="EW115" i="8"/>
  <c r="EW83" i="8"/>
  <c r="EW75" i="8"/>
  <c r="EW59" i="8"/>
  <c r="EW123" i="8"/>
  <c r="EW11" i="8"/>
  <c r="EW19" i="8"/>
  <c r="EW35" i="8"/>
  <c r="EW27" i="8"/>
  <c r="EW91" i="8"/>
  <c r="EW67" i="8"/>
  <c r="EW43" i="8"/>
  <c r="EW51" i="8"/>
  <c r="EW122" i="8"/>
  <c r="EW138" i="8"/>
  <c r="EW130" i="8"/>
  <c r="EW42" i="8"/>
  <c r="EW50" i="8"/>
  <c r="EW98" i="8"/>
  <c r="EW26" i="8"/>
  <c r="EW106" i="8"/>
  <c r="EW146" i="8"/>
  <c r="EW74" i="8"/>
  <c r="EW34" i="8"/>
  <c r="EW18" i="8"/>
  <c r="EW90" i="8"/>
  <c r="EW58" i="8"/>
  <c r="EW10" i="8"/>
  <c r="EW82" i="8"/>
  <c r="EW145" i="8"/>
  <c r="EW114" i="8"/>
  <c r="EW153" i="8"/>
  <c r="EW105" i="8"/>
  <c r="EW97" i="8"/>
  <c r="EW113" i="8"/>
  <c r="EW89" i="8"/>
  <c r="EW65" i="8"/>
  <c r="EW57" i="8"/>
  <c r="EW33" i="8"/>
  <c r="EW73" i="8"/>
  <c r="EW41" i="8"/>
  <c r="EW66" i="8"/>
  <c r="EW81" i="8"/>
  <c r="EW49" i="8"/>
  <c r="EW137" i="8"/>
  <c r="EW129" i="8"/>
  <c r="EW121" i="8"/>
  <c r="EW25" i="8"/>
  <c r="EW17" i="8"/>
  <c r="EW9" i="8"/>
  <c r="EW152" i="8"/>
  <c r="EW136" i="8"/>
  <c r="EW88" i="8"/>
  <c r="EW56" i="8"/>
  <c r="EW64" i="8"/>
  <c r="EW96" i="8"/>
  <c r="EW80" i="8"/>
  <c r="EW16" i="8"/>
  <c r="EW104" i="8"/>
  <c r="EW24" i="8"/>
  <c r="EW112" i="8"/>
  <c r="EW144" i="8"/>
  <c r="EW128" i="8"/>
  <c r="EW120" i="8"/>
  <c r="EW40" i="8"/>
  <c r="EW127" i="8"/>
  <c r="EW103" i="8"/>
  <c r="EW71" i="8"/>
  <c r="EW72" i="8"/>
  <c r="EW48" i="8"/>
  <c r="EW32" i="8"/>
  <c r="EW119" i="8"/>
  <c r="EW87" i="8"/>
  <c r="EW47" i="8"/>
  <c r="EW8" i="8"/>
  <c r="EW135" i="8"/>
  <c r="EW143" i="8"/>
  <c r="EW63" i="8"/>
  <c r="EW95" i="8"/>
  <c r="EW55" i="8"/>
  <c r="EW15" i="8"/>
  <c r="EW79" i="8"/>
  <c r="EW31" i="8"/>
  <c r="EW7" i="8"/>
  <c r="EW126" i="8"/>
  <c r="EW23" i="8"/>
  <c r="EW111" i="8"/>
  <c r="EW118" i="8"/>
  <c r="EW70" i="8"/>
  <c r="EW6" i="8"/>
  <c r="EW78" i="8"/>
  <c r="EW30" i="8"/>
  <c r="EW142" i="8"/>
  <c r="EW86" i="8"/>
  <c r="EW38" i="8"/>
  <c r="EW150" i="8"/>
  <c r="EW54" i="8"/>
  <c r="EW46" i="8"/>
  <c r="EW39" i="8"/>
  <c r="EW134" i="8"/>
  <c r="EW22" i="8"/>
  <c r="EW151" i="8"/>
  <c r="EW102" i="8"/>
  <c r="EW94" i="8"/>
  <c r="EW110" i="8"/>
  <c r="EW62" i="8"/>
  <c r="EW14" i="8"/>
  <c r="EW101" i="8"/>
  <c r="EW93" i="8"/>
  <c r="EW69" i="8"/>
  <c r="EW37" i="8"/>
  <c r="EW5" i="8"/>
  <c r="EW109" i="8"/>
  <c r="EW77" i="8"/>
  <c r="EW45" i="8"/>
  <c r="EW29" i="8"/>
  <c r="EW117" i="8"/>
  <c r="EW85" i="8"/>
  <c r="EW53" i="8"/>
  <c r="EW125" i="8"/>
  <c r="EW21" i="8"/>
  <c r="EW133" i="8"/>
  <c r="EW13" i="8"/>
  <c r="EW141" i="8"/>
  <c r="EW149" i="8"/>
  <c r="EW61" i="8"/>
  <c r="EW3" i="8"/>
  <c r="O134" i="12"/>
  <c r="O39" i="12"/>
  <c r="O143" i="12"/>
  <c r="O142" i="12"/>
  <c r="O126" i="12"/>
  <c r="O150" i="12"/>
  <c r="O94" i="12"/>
  <c r="O118" i="12"/>
  <c r="O86" i="12"/>
  <c r="O102" i="12"/>
  <c r="O78" i="12"/>
  <c r="O110" i="12"/>
  <c r="O38" i="12"/>
  <c r="O70" i="12"/>
  <c r="O14" i="12"/>
  <c r="O6" i="12"/>
  <c r="O62" i="12"/>
  <c r="O22" i="12"/>
  <c r="O46" i="12"/>
  <c r="O30" i="12"/>
  <c r="O54" i="12"/>
  <c r="O141" i="12"/>
  <c r="O149" i="12"/>
  <c r="O125" i="12"/>
  <c r="O133" i="12"/>
  <c r="O85" i="12"/>
  <c r="O101" i="12"/>
  <c r="O61" i="12"/>
  <c r="O109" i="12"/>
  <c r="O93" i="12"/>
  <c r="O69" i="12"/>
  <c r="O117" i="12"/>
  <c r="O77" i="12"/>
  <c r="O5" i="12"/>
  <c r="O29" i="12"/>
  <c r="O37" i="12"/>
  <c r="O53" i="12"/>
  <c r="O21" i="12"/>
  <c r="O45" i="12"/>
  <c r="O13" i="12"/>
  <c r="O124" i="12"/>
  <c r="O148" i="12"/>
  <c r="O140" i="12"/>
  <c r="O132" i="12"/>
  <c r="O108" i="12"/>
  <c r="O116" i="12"/>
  <c r="O100" i="12"/>
  <c r="O92" i="12"/>
  <c r="O44" i="12"/>
  <c r="O76" i="12"/>
  <c r="O60" i="12"/>
  <c r="O52" i="12"/>
  <c r="O28" i="12"/>
  <c r="O12" i="12"/>
  <c r="O84" i="12"/>
  <c r="O68" i="12"/>
  <c r="O20" i="12"/>
  <c r="O36" i="12"/>
  <c r="O123" i="12"/>
  <c r="O107" i="12"/>
  <c r="O75" i="12"/>
  <c r="O4" i="12"/>
  <c r="O83" i="12"/>
  <c r="O131" i="12"/>
  <c r="O67" i="12"/>
  <c r="O35" i="12"/>
  <c r="O19" i="12"/>
  <c r="O139" i="12"/>
  <c r="O27" i="12"/>
  <c r="O115" i="12"/>
  <c r="O91" i="12"/>
  <c r="O11" i="12"/>
  <c r="O99" i="12"/>
  <c r="O43" i="12"/>
  <c r="O51" i="12"/>
  <c r="O59" i="12"/>
  <c r="O122" i="12"/>
  <c r="O74" i="12"/>
  <c r="O82" i="12"/>
  <c r="O58" i="12"/>
  <c r="O98" i="12"/>
  <c r="O114" i="12"/>
  <c r="O50" i="12"/>
  <c r="O10" i="12"/>
  <c r="O145" i="12"/>
  <c r="O26" i="12"/>
  <c r="O130" i="12"/>
  <c r="O42" i="12"/>
  <c r="O34" i="12"/>
  <c r="O18" i="12"/>
  <c r="O66" i="12"/>
  <c r="O121" i="12"/>
  <c r="O138" i="12"/>
  <c r="O129" i="12"/>
  <c r="O105" i="12"/>
  <c r="O147" i="12"/>
  <c r="O106" i="12"/>
  <c r="O113" i="12"/>
  <c r="O73" i="12"/>
  <c r="O81" i="12"/>
  <c r="O89" i="12"/>
  <c r="O25" i="12"/>
  <c r="O146" i="12"/>
  <c r="O90" i="12"/>
  <c r="O97" i="12"/>
  <c r="O49" i="12"/>
  <c r="O33" i="12"/>
  <c r="O57" i="12"/>
  <c r="O41" i="12"/>
  <c r="O9" i="12"/>
  <c r="O128" i="12"/>
  <c r="O72" i="12"/>
  <c r="O17" i="12"/>
  <c r="O104" i="12"/>
  <c r="O65" i="12"/>
  <c r="O112" i="12"/>
  <c r="O96" i="12"/>
  <c r="O40" i="12"/>
  <c r="O137" i="12"/>
  <c r="O144" i="12"/>
  <c r="O120" i="12"/>
  <c r="O56" i="12"/>
  <c r="O48" i="12"/>
  <c r="O24" i="12"/>
  <c r="O8" i="12"/>
  <c r="O88" i="12"/>
  <c r="O127" i="12"/>
  <c r="O111" i="12"/>
  <c r="O79" i="12"/>
  <c r="O153" i="12"/>
  <c r="O152" i="12"/>
  <c r="O64" i="12"/>
  <c r="O136" i="12"/>
  <c r="O80" i="12"/>
  <c r="O151" i="12"/>
  <c r="O135" i="12"/>
  <c r="O119" i="12"/>
  <c r="O87" i="12"/>
  <c r="O63" i="12"/>
  <c r="O32" i="12"/>
  <c r="O16" i="12"/>
  <c r="O95" i="12"/>
  <c r="O71" i="12"/>
  <c r="O103" i="12"/>
  <c r="O15" i="12"/>
  <c r="O7" i="12"/>
  <c r="O55" i="12"/>
  <c r="O31" i="12"/>
  <c r="O47" i="12"/>
  <c r="O23" i="12"/>
  <c r="O3" i="12"/>
  <c r="CA39" i="12"/>
  <c r="CA150" i="12"/>
  <c r="CA134" i="12"/>
  <c r="CA126" i="12"/>
  <c r="CA94" i="12"/>
  <c r="CA86" i="12"/>
  <c r="CA143" i="12"/>
  <c r="CA118" i="12"/>
  <c r="CA78" i="12"/>
  <c r="CA142" i="12"/>
  <c r="CA38" i="12"/>
  <c r="CA102" i="12"/>
  <c r="CA110" i="12"/>
  <c r="CA54" i="12"/>
  <c r="CA14" i="12"/>
  <c r="CA46" i="12"/>
  <c r="CA30" i="12"/>
  <c r="CA62" i="12"/>
  <c r="CA70" i="12"/>
  <c r="CA22" i="12"/>
  <c r="CA6" i="12"/>
  <c r="CA141" i="12"/>
  <c r="CA149" i="12"/>
  <c r="CA125" i="12"/>
  <c r="CA133" i="12"/>
  <c r="CA101" i="12"/>
  <c r="CA117" i="12"/>
  <c r="CA109" i="12"/>
  <c r="CA93" i="12"/>
  <c r="CA61" i="12"/>
  <c r="CA69" i="12"/>
  <c r="CA77" i="12"/>
  <c r="CA53" i="12"/>
  <c r="CA45" i="12"/>
  <c r="CA21" i="12"/>
  <c r="CA5" i="12"/>
  <c r="CA13" i="12"/>
  <c r="CA85" i="12"/>
  <c r="CA37" i="12"/>
  <c r="CA29" i="12"/>
  <c r="CA124" i="12"/>
  <c r="CA148" i="12"/>
  <c r="CA132" i="12"/>
  <c r="CA140" i="12"/>
  <c r="CA108" i="12"/>
  <c r="CA116" i="12"/>
  <c r="CA100" i="12"/>
  <c r="CA44" i="12"/>
  <c r="CA76" i="12"/>
  <c r="CA60" i="12"/>
  <c r="CA52" i="12"/>
  <c r="CA36" i="12"/>
  <c r="CA28" i="12"/>
  <c r="CA12" i="12"/>
  <c r="CA4" i="12"/>
  <c r="CA84" i="12"/>
  <c r="CA68" i="12"/>
  <c r="CA20" i="12"/>
  <c r="CA92" i="12"/>
  <c r="CA123" i="12"/>
  <c r="CA107" i="12"/>
  <c r="CA75" i="12"/>
  <c r="CA83" i="12"/>
  <c r="CA131" i="12"/>
  <c r="CA67" i="12"/>
  <c r="CA35" i="12"/>
  <c r="CA99" i="12"/>
  <c r="CA27" i="12"/>
  <c r="CA139" i="12"/>
  <c r="CA59" i="12"/>
  <c r="CA19" i="12"/>
  <c r="CA11" i="12"/>
  <c r="CA91" i="12"/>
  <c r="CA43" i="12"/>
  <c r="CA51" i="12"/>
  <c r="CA115" i="12"/>
  <c r="CA122" i="12"/>
  <c r="CA74" i="12"/>
  <c r="CA82" i="12"/>
  <c r="CA58" i="12"/>
  <c r="CA130" i="12"/>
  <c r="CA147" i="12"/>
  <c r="CA98" i="12"/>
  <c r="CA90" i="12"/>
  <c r="CA10" i="12"/>
  <c r="CA145" i="12"/>
  <c r="CA146" i="12"/>
  <c r="CA106" i="12"/>
  <c r="CA26" i="12"/>
  <c r="CA114" i="12"/>
  <c r="CA105" i="12"/>
  <c r="CA50" i="12"/>
  <c r="CA129" i="12"/>
  <c r="CA34" i="12"/>
  <c r="CA18" i="12"/>
  <c r="CA138" i="12"/>
  <c r="CA66" i="12"/>
  <c r="CA113" i="12"/>
  <c r="CA73" i="12"/>
  <c r="CA81" i="12"/>
  <c r="CA153" i="12"/>
  <c r="CA137" i="12"/>
  <c r="CA121" i="12"/>
  <c r="CA89" i="12"/>
  <c r="CA25" i="12"/>
  <c r="CA42" i="12"/>
  <c r="CA97" i="12"/>
  <c r="CA33" i="12"/>
  <c r="CA57" i="12"/>
  <c r="CA49" i="12"/>
  <c r="CA41" i="12"/>
  <c r="CA9" i="12"/>
  <c r="CA128" i="12"/>
  <c r="CA72" i="12"/>
  <c r="CA120" i="12"/>
  <c r="CA104" i="12"/>
  <c r="CA17" i="12"/>
  <c r="CA112" i="12"/>
  <c r="CA96" i="12"/>
  <c r="CA40" i="12"/>
  <c r="CA65" i="12"/>
  <c r="CA136" i="12"/>
  <c r="CA56" i="12"/>
  <c r="CA48" i="12"/>
  <c r="CA24" i="12"/>
  <c r="CA8" i="12"/>
  <c r="CA152" i="12"/>
  <c r="CA80" i="12"/>
  <c r="CA144" i="12"/>
  <c r="CA32" i="12"/>
  <c r="CA16" i="12"/>
  <c r="CA88" i="12"/>
  <c r="CA127" i="12"/>
  <c r="CA111" i="12"/>
  <c r="CA79" i="12"/>
  <c r="CA71" i="12"/>
  <c r="CA64" i="12"/>
  <c r="CA151" i="12"/>
  <c r="CA135" i="12"/>
  <c r="CA119" i="12"/>
  <c r="CA87" i="12"/>
  <c r="CA95" i="12"/>
  <c r="CA63" i="12"/>
  <c r="CA103" i="12"/>
  <c r="CA55" i="12"/>
  <c r="CA31" i="12"/>
  <c r="CA7" i="12"/>
  <c r="CA47" i="12"/>
  <c r="CA15" i="12"/>
  <c r="CA23" i="12"/>
  <c r="CA3" i="12"/>
  <c r="EM39" i="12"/>
  <c r="EM134" i="12"/>
  <c r="EM143" i="12"/>
  <c r="EM150" i="12"/>
  <c r="EM142" i="12"/>
  <c r="EM126" i="12"/>
  <c r="EM94" i="12"/>
  <c r="EM86" i="12"/>
  <c r="EM118" i="12"/>
  <c r="EM110" i="12"/>
  <c r="EM102" i="12"/>
  <c r="EM78" i="12"/>
  <c r="EM38" i="12"/>
  <c r="EM22" i="12"/>
  <c r="EM70" i="12"/>
  <c r="EM14" i="12"/>
  <c r="EM46" i="12"/>
  <c r="EM30" i="12"/>
  <c r="EM54" i="12"/>
  <c r="EM62" i="12"/>
  <c r="EM6" i="12"/>
  <c r="EM141" i="12"/>
  <c r="EM149" i="12"/>
  <c r="EM125" i="12"/>
  <c r="EM61" i="12"/>
  <c r="EM69" i="12"/>
  <c r="EM77" i="12"/>
  <c r="EM5" i="12"/>
  <c r="EM133" i="12"/>
  <c r="EM85" i="12"/>
  <c r="EM53" i="12"/>
  <c r="EM117" i="12"/>
  <c r="EM101" i="12"/>
  <c r="EM13" i="12"/>
  <c r="EM93" i="12"/>
  <c r="EM37" i="12"/>
  <c r="EM29" i="12"/>
  <c r="EM109" i="12"/>
  <c r="EM45" i="12"/>
  <c r="EM21" i="12"/>
  <c r="EM124" i="12"/>
  <c r="EM148" i="12"/>
  <c r="EM132" i="12"/>
  <c r="EM108" i="12"/>
  <c r="EM140" i="12"/>
  <c r="EM116" i="12"/>
  <c r="EM100" i="12"/>
  <c r="EM44" i="12"/>
  <c r="EM76" i="12"/>
  <c r="EM60" i="12"/>
  <c r="EM52" i="12"/>
  <c r="EM28" i="12"/>
  <c r="EM12" i="12"/>
  <c r="EM84" i="12"/>
  <c r="EM68" i="12"/>
  <c r="EM20" i="12"/>
  <c r="EM92" i="12"/>
  <c r="EM4" i="12"/>
  <c r="EM36" i="12"/>
  <c r="EM123" i="12"/>
  <c r="EM107" i="12"/>
  <c r="EM75" i="12"/>
  <c r="EM83" i="12"/>
  <c r="EM131" i="12"/>
  <c r="EM91" i="12"/>
  <c r="EM59" i="12"/>
  <c r="EM27" i="12"/>
  <c r="EM99" i="12"/>
  <c r="EM51" i="12"/>
  <c r="EM35" i="12"/>
  <c r="EM11" i="12"/>
  <c r="EM139" i="12"/>
  <c r="EM67" i="12"/>
  <c r="EM19" i="12"/>
  <c r="EM43" i="12"/>
  <c r="EM115" i="12"/>
  <c r="EM122" i="12"/>
  <c r="EM106" i="12"/>
  <c r="EM74" i="12"/>
  <c r="EM147" i="12"/>
  <c r="EM82" i="12"/>
  <c r="EM58" i="12"/>
  <c r="EM98" i="12"/>
  <c r="EM90" i="12"/>
  <c r="EM138" i="12"/>
  <c r="EM50" i="12"/>
  <c r="EM18" i="12"/>
  <c r="EM10" i="12"/>
  <c r="EM145" i="12"/>
  <c r="EM105" i="12"/>
  <c r="EM66" i="12"/>
  <c r="EM26" i="12"/>
  <c r="EM146" i="12"/>
  <c r="EM130" i="12"/>
  <c r="EM42" i="12"/>
  <c r="EM129" i="12"/>
  <c r="EM114" i="12"/>
  <c r="EM34" i="12"/>
  <c r="EM113" i="12"/>
  <c r="EM73" i="12"/>
  <c r="EM81" i="12"/>
  <c r="EM89" i="12"/>
  <c r="EM25" i="12"/>
  <c r="EM153" i="12"/>
  <c r="EM137" i="12"/>
  <c r="EM97" i="12"/>
  <c r="EM33" i="12"/>
  <c r="EM121" i="12"/>
  <c r="EM57" i="12"/>
  <c r="EM41" i="12"/>
  <c r="EM9" i="12"/>
  <c r="EM128" i="12"/>
  <c r="EM120" i="12"/>
  <c r="EM136" i="12"/>
  <c r="EM104" i="12"/>
  <c r="EM72" i="12"/>
  <c r="EM49" i="12"/>
  <c r="EM112" i="12"/>
  <c r="EM96" i="12"/>
  <c r="EM40" i="12"/>
  <c r="EM17" i="12"/>
  <c r="EM56" i="12"/>
  <c r="EM48" i="12"/>
  <c r="EM24" i="12"/>
  <c r="EM8" i="12"/>
  <c r="EM65" i="12"/>
  <c r="EM64" i="12"/>
  <c r="EM152" i="12"/>
  <c r="EM80" i="12"/>
  <c r="EM144" i="12"/>
  <c r="EM127" i="12"/>
  <c r="EM111" i="12"/>
  <c r="EM79" i="12"/>
  <c r="EM88" i="12"/>
  <c r="EM32" i="12"/>
  <c r="EM16" i="12"/>
  <c r="EM151" i="12"/>
  <c r="EM135" i="12"/>
  <c r="EM119" i="12"/>
  <c r="EM103" i="12"/>
  <c r="EM71" i="12"/>
  <c r="EM63" i="12"/>
  <c r="EM87" i="12"/>
  <c r="EM95" i="12"/>
  <c r="EM55" i="12"/>
  <c r="EM31" i="12"/>
  <c r="EM47" i="12"/>
  <c r="EM15" i="12"/>
  <c r="EM7" i="12"/>
  <c r="EM23" i="12"/>
  <c r="EM3" i="12"/>
  <c r="BL150" i="12"/>
  <c r="BL39" i="12"/>
  <c r="BL134" i="12"/>
  <c r="BL126" i="12"/>
  <c r="BL142" i="12"/>
  <c r="BL86" i="12"/>
  <c r="BL118" i="12"/>
  <c r="BL143" i="12"/>
  <c r="BL102" i="12"/>
  <c r="BL78" i="12"/>
  <c r="BL94" i="12"/>
  <c r="BL14" i="12"/>
  <c r="BL38" i="12"/>
  <c r="BL110" i="12"/>
  <c r="BL70" i="12"/>
  <c r="BL6" i="12"/>
  <c r="BL46" i="12"/>
  <c r="BL30" i="12"/>
  <c r="BL22" i="12"/>
  <c r="BL54" i="12"/>
  <c r="BL62" i="12"/>
  <c r="BL141" i="12"/>
  <c r="BL133" i="12"/>
  <c r="BL149" i="12"/>
  <c r="BL101" i="12"/>
  <c r="BL85" i="12"/>
  <c r="BL125" i="12"/>
  <c r="BL61" i="12"/>
  <c r="BL117" i="12"/>
  <c r="BL69" i="12"/>
  <c r="BL109" i="12"/>
  <c r="BL93" i="12"/>
  <c r="BL77" i="12"/>
  <c r="BL37" i="12"/>
  <c r="BL5" i="12"/>
  <c r="BL29" i="12"/>
  <c r="BL21" i="12"/>
  <c r="BL53" i="12"/>
  <c r="BL45" i="12"/>
  <c r="BL124" i="12"/>
  <c r="BL132" i="12"/>
  <c r="BL13" i="12"/>
  <c r="BL140" i="12"/>
  <c r="BL108" i="12"/>
  <c r="BL148" i="12"/>
  <c r="BL116" i="12"/>
  <c r="BL100" i="12"/>
  <c r="BL44" i="12"/>
  <c r="BL92" i="12"/>
  <c r="BL76" i="12"/>
  <c r="BL60" i="12"/>
  <c r="BL52" i="12"/>
  <c r="BL36" i="12"/>
  <c r="BL28" i="12"/>
  <c r="BL12" i="12"/>
  <c r="BL4" i="12"/>
  <c r="BL84" i="12"/>
  <c r="BL68" i="12"/>
  <c r="BL20" i="12"/>
  <c r="BL123" i="12"/>
  <c r="BL75" i="12"/>
  <c r="BL83" i="12"/>
  <c r="BL67" i="12"/>
  <c r="BL131" i="12"/>
  <c r="BL51" i="12"/>
  <c r="BL107" i="12"/>
  <c r="BL91" i="12"/>
  <c r="BL59" i="12"/>
  <c r="BL27" i="12"/>
  <c r="BL11" i="12"/>
  <c r="BL35" i="12"/>
  <c r="BL139" i="12"/>
  <c r="BL43" i="12"/>
  <c r="BL99" i="12"/>
  <c r="BL115" i="12"/>
  <c r="BL122" i="12"/>
  <c r="BL74" i="12"/>
  <c r="BL82" i="12"/>
  <c r="BL58" i="12"/>
  <c r="BL130" i="12"/>
  <c r="BL90" i="12"/>
  <c r="BL19" i="12"/>
  <c r="BL106" i="12"/>
  <c r="BL98" i="12"/>
  <c r="BL147" i="12"/>
  <c r="BL34" i="12"/>
  <c r="BL10" i="12"/>
  <c r="BL145" i="12"/>
  <c r="BL114" i="12"/>
  <c r="BL42" i="12"/>
  <c r="BL26" i="12"/>
  <c r="BL129" i="12"/>
  <c r="BL138" i="12"/>
  <c r="BL18" i="12"/>
  <c r="BL66" i="12"/>
  <c r="BL50" i="12"/>
  <c r="BL146" i="12"/>
  <c r="BL121" i="12"/>
  <c r="BL113" i="12"/>
  <c r="BL105" i="12"/>
  <c r="BL153" i="12"/>
  <c r="BL137" i="12"/>
  <c r="BL89" i="12"/>
  <c r="BL73" i="12"/>
  <c r="BL41" i="12"/>
  <c r="BL25" i="12"/>
  <c r="BL97" i="12"/>
  <c r="BL81" i="12"/>
  <c r="BL49" i="12"/>
  <c r="BL33" i="12"/>
  <c r="BL57" i="12"/>
  <c r="BL9" i="12"/>
  <c r="BL120" i="12"/>
  <c r="BL128" i="12"/>
  <c r="BL104" i="12"/>
  <c r="BL144" i="12"/>
  <c r="BL112" i="12"/>
  <c r="BL96" i="12"/>
  <c r="BL40" i="12"/>
  <c r="BL152" i="12"/>
  <c r="BL136" i="12"/>
  <c r="BL72" i="12"/>
  <c r="BL56" i="12"/>
  <c r="BL48" i="12"/>
  <c r="BL24" i="12"/>
  <c r="BL8" i="12"/>
  <c r="BL32" i="12"/>
  <c r="BL16" i="12"/>
  <c r="BL135" i="12"/>
  <c r="BL65" i="12"/>
  <c r="BL111" i="12"/>
  <c r="BL64" i="12"/>
  <c r="BL127" i="12"/>
  <c r="BL119" i="12"/>
  <c r="BL79" i="12"/>
  <c r="BL63" i="12"/>
  <c r="BL17" i="12"/>
  <c r="BL80" i="12"/>
  <c r="BL151" i="12"/>
  <c r="BL88" i="12"/>
  <c r="BL95" i="12"/>
  <c r="BL87" i="12"/>
  <c r="BL103" i="12"/>
  <c r="BL71" i="12"/>
  <c r="BL47" i="12"/>
  <c r="BL15" i="12"/>
  <c r="BL7" i="12"/>
  <c r="BL55" i="12"/>
  <c r="BL31" i="12"/>
  <c r="BL23" i="12"/>
  <c r="BL3" i="12"/>
  <c r="DX150" i="12"/>
  <c r="DX39" i="12"/>
  <c r="DX134" i="12"/>
  <c r="DX143" i="12"/>
  <c r="DX142" i="12"/>
  <c r="DX126" i="12"/>
  <c r="DX102" i="12"/>
  <c r="DX86" i="12"/>
  <c r="DX118" i="12"/>
  <c r="DX94" i="12"/>
  <c r="DX110" i="12"/>
  <c r="DX78" i="12"/>
  <c r="DX70" i="12"/>
  <c r="DX54" i="12"/>
  <c r="DX14" i="12"/>
  <c r="DX62" i="12"/>
  <c r="DX22" i="12"/>
  <c r="DX6" i="12"/>
  <c r="DX30" i="12"/>
  <c r="DX38" i="12"/>
  <c r="DX46" i="12"/>
  <c r="DX141" i="12"/>
  <c r="DX133" i="12"/>
  <c r="DX117" i="12"/>
  <c r="DX85" i="12"/>
  <c r="DX61" i="12"/>
  <c r="DX125" i="12"/>
  <c r="DX109" i="12"/>
  <c r="DX93" i="12"/>
  <c r="DX69" i="12"/>
  <c r="DX53" i="12"/>
  <c r="DX29" i="12"/>
  <c r="DX101" i="12"/>
  <c r="DX13" i="12"/>
  <c r="DX37" i="12"/>
  <c r="DX21" i="12"/>
  <c r="DX45" i="12"/>
  <c r="DX149" i="12"/>
  <c r="DX77" i="12"/>
  <c r="DX124" i="12"/>
  <c r="DX116" i="12"/>
  <c r="DX5" i="12"/>
  <c r="DX132" i="12"/>
  <c r="DX140" i="12"/>
  <c r="DX108" i="12"/>
  <c r="DX148" i="12"/>
  <c r="DX100" i="12"/>
  <c r="DX92" i="12"/>
  <c r="DX44" i="12"/>
  <c r="DX76" i="12"/>
  <c r="DX60" i="12"/>
  <c r="DX52" i="12"/>
  <c r="DX36" i="12"/>
  <c r="DX28" i="12"/>
  <c r="DX12" i="12"/>
  <c r="DX84" i="12"/>
  <c r="DX68" i="12"/>
  <c r="DX20" i="12"/>
  <c r="DX4" i="12"/>
  <c r="DX123" i="12"/>
  <c r="DX75" i="12"/>
  <c r="DX83" i="12"/>
  <c r="DX67" i="12"/>
  <c r="DX131" i="12"/>
  <c r="DX139" i="12"/>
  <c r="DX27" i="12"/>
  <c r="DX19" i="12"/>
  <c r="DX107" i="12"/>
  <c r="DX91" i="12"/>
  <c r="DX35" i="12"/>
  <c r="DX11" i="12"/>
  <c r="DX43" i="12"/>
  <c r="DX99" i="12"/>
  <c r="DX51" i="12"/>
  <c r="DX122" i="12"/>
  <c r="DX74" i="12"/>
  <c r="DX115" i="12"/>
  <c r="DX82" i="12"/>
  <c r="DX58" i="12"/>
  <c r="DX147" i="12"/>
  <c r="DX106" i="12"/>
  <c r="DX98" i="12"/>
  <c r="DX90" i="12"/>
  <c r="DX50" i="12"/>
  <c r="DX34" i="12"/>
  <c r="DX10" i="12"/>
  <c r="DX145" i="12"/>
  <c r="DX26" i="12"/>
  <c r="DX18" i="12"/>
  <c r="DX105" i="12"/>
  <c r="DX59" i="12"/>
  <c r="DX138" i="12"/>
  <c r="DX114" i="12"/>
  <c r="DX130" i="12"/>
  <c r="DX42" i="12"/>
  <c r="DX113" i="12"/>
  <c r="DX66" i="12"/>
  <c r="DX129" i="12"/>
  <c r="DX121" i="12"/>
  <c r="DX153" i="12"/>
  <c r="DX137" i="12"/>
  <c r="DX89" i="12"/>
  <c r="DX73" i="12"/>
  <c r="DX41" i="12"/>
  <c r="DX25" i="12"/>
  <c r="DX97" i="12"/>
  <c r="DX49" i="12"/>
  <c r="DX33" i="12"/>
  <c r="DX146" i="12"/>
  <c r="DX81" i="12"/>
  <c r="DX57" i="12"/>
  <c r="DX9" i="12"/>
  <c r="DX65" i="12"/>
  <c r="DX128" i="12"/>
  <c r="DX112" i="12"/>
  <c r="DX72" i="12"/>
  <c r="DX152" i="12"/>
  <c r="DX104" i="12"/>
  <c r="DX144" i="12"/>
  <c r="DX96" i="12"/>
  <c r="DX40" i="12"/>
  <c r="DX136" i="12"/>
  <c r="DX56" i="12"/>
  <c r="DX48" i="12"/>
  <c r="DX24" i="12"/>
  <c r="DX8" i="12"/>
  <c r="DX88" i="12"/>
  <c r="DX151" i="12"/>
  <c r="DX119" i="12"/>
  <c r="DX111" i="12"/>
  <c r="DX120" i="12"/>
  <c r="DX32" i="12"/>
  <c r="DX16" i="12"/>
  <c r="DX135" i="12"/>
  <c r="DX127" i="12"/>
  <c r="DX79" i="12"/>
  <c r="DX63" i="12"/>
  <c r="DX64" i="12"/>
  <c r="DX17" i="12"/>
  <c r="DX80" i="12"/>
  <c r="DX95" i="12"/>
  <c r="DX87" i="12"/>
  <c r="DX103" i="12"/>
  <c r="DX71" i="12"/>
  <c r="DX15" i="12"/>
  <c r="DX55" i="12"/>
  <c r="DX7" i="12"/>
  <c r="DX31" i="12"/>
  <c r="DX47" i="12"/>
  <c r="DX23" i="12"/>
  <c r="DX3" i="12"/>
  <c r="AW143" i="12"/>
  <c r="AW142" i="12"/>
  <c r="AW150" i="12"/>
  <c r="AW39" i="12"/>
  <c r="AW118" i="12"/>
  <c r="AW126" i="12"/>
  <c r="AW110" i="12"/>
  <c r="AW102" i="12"/>
  <c r="AW134" i="12"/>
  <c r="AW94" i="12"/>
  <c r="AW86" i="12"/>
  <c r="AW54" i="12"/>
  <c r="AW22" i="12"/>
  <c r="AW6" i="12"/>
  <c r="AW78" i="12"/>
  <c r="AW46" i="12"/>
  <c r="AW30" i="12"/>
  <c r="AW62" i="12"/>
  <c r="AW70" i="12"/>
  <c r="AW38" i="12"/>
  <c r="AW14" i="12"/>
  <c r="AW133" i="12"/>
  <c r="AW141" i="12"/>
  <c r="AW125" i="12"/>
  <c r="AW149" i="12"/>
  <c r="AW77" i="12"/>
  <c r="AW109" i="12"/>
  <c r="AW93" i="12"/>
  <c r="AW85" i="12"/>
  <c r="AW53" i="12"/>
  <c r="AW101" i="12"/>
  <c r="AW69" i="12"/>
  <c r="AW13" i="12"/>
  <c r="AW117" i="12"/>
  <c r="AW37" i="12"/>
  <c r="AW45" i="12"/>
  <c r="AW61" i="12"/>
  <c r="AW5" i="12"/>
  <c r="AW21" i="12"/>
  <c r="AW124" i="12"/>
  <c r="AW29" i="12"/>
  <c r="AW132" i="12"/>
  <c r="AW116" i="12"/>
  <c r="AW140" i="12"/>
  <c r="AW108" i="12"/>
  <c r="AW100" i="12"/>
  <c r="AW92" i="12"/>
  <c r="AW28" i="12"/>
  <c r="AW148" i="12"/>
  <c r="AW44" i="12"/>
  <c r="AW36" i="12"/>
  <c r="AW4" i="12"/>
  <c r="AW76" i="12"/>
  <c r="AW60" i="12"/>
  <c r="AW12" i="12"/>
  <c r="AW84" i="12"/>
  <c r="AW68" i="12"/>
  <c r="AW20" i="12"/>
  <c r="AW52" i="12"/>
  <c r="AW131" i="12"/>
  <c r="AW115" i="12"/>
  <c r="AW99" i="12"/>
  <c r="AW123" i="12"/>
  <c r="AW75" i="12"/>
  <c r="AW59" i="12"/>
  <c r="AW83" i="12"/>
  <c r="AW139" i="12"/>
  <c r="AW27" i="12"/>
  <c r="AW35" i="12"/>
  <c r="AW107" i="12"/>
  <c r="AW91" i="12"/>
  <c r="AW67" i="12"/>
  <c r="AW51" i="12"/>
  <c r="AW19" i="12"/>
  <c r="AW11" i="12"/>
  <c r="AW146" i="12"/>
  <c r="AW98" i="12"/>
  <c r="AW122" i="12"/>
  <c r="AW74" i="12"/>
  <c r="AW66" i="12"/>
  <c r="AW106" i="12"/>
  <c r="AW43" i="12"/>
  <c r="AW114" i="12"/>
  <c r="AW153" i="12"/>
  <c r="AW137" i="12"/>
  <c r="AW34" i="12"/>
  <c r="AW10" i="12"/>
  <c r="AW145" i="12"/>
  <c r="AW147" i="12"/>
  <c r="AW130" i="12"/>
  <c r="AW26" i="12"/>
  <c r="AW42" i="12"/>
  <c r="AW90" i="12"/>
  <c r="AW50" i="12"/>
  <c r="AW58" i="12"/>
  <c r="AW18" i="12"/>
  <c r="AW121" i="12"/>
  <c r="AW129" i="12"/>
  <c r="AW81" i="12"/>
  <c r="AW65" i="12"/>
  <c r="AW89" i="12"/>
  <c r="AW113" i="12"/>
  <c r="AW138" i="12"/>
  <c r="AW105" i="12"/>
  <c r="AW41" i="12"/>
  <c r="AW25" i="12"/>
  <c r="AW17" i="12"/>
  <c r="AW82" i="12"/>
  <c r="AW97" i="12"/>
  <c r="AW49" i="12"/>
  <c r="AW33" i="12"/>
  <c r="AW136" i="12"/>
  <c r="AW120" i="12"/>
  <c r="AW88" i="12"/>
  <c r="AW128" i="12"/>
  <c r="AW72" i="12"/>
  <c r="AW73" i="12"/>
  <c r="AW112" i="12"/>
  <c r="AW57" i="12"/>
  <c r="AW152" i="12"/>
  <c r="AW104" i="12"/>
  <c r="AW24" i="12"/>
  <c r="AW144" i="12"/>
  <c r="AW96" i="12"/>
  <c r="AW40" i="12"/>
  <c r="AW32" i="12"/>
  <c r="AW80" i="12"/>
  <c r="AW119" i="12"/>
  <c r="AW111" i="12"/>
  <c r="AW103" i="12"/>
  <c r="AW9" i="12"/>
  <c r="AW56" i="12"/>
  <c r="AW151" i="12"/>
  <c r="AW135" i="12"/>
  <c r="AW48" i="12"/>
  <c r="AW64" i="12"/>
  <c r="AW87" i="12"/>
  <c r="AW31" i="12"/>
  <c r="AW79" i="12"/>
  <c r="AW71" i="12"/>
  <c r="AW63" i="12"/>
  <c r="AW127" i="12"/>
  <c r="AW8" i="12"/>
  <c r="AW16" i="12"/>
  <c r="AW95" i="12"/>
  <c r="AW55" i="12"/>
  <c r="AW23" i="12"/>
  <c r="AW15" i="12"/>
  <c r="AW7" i="12"/>
  <c r="AW47" i="12"/>
  <c r="AW3" i="12"/>
  <c r="DI142" i="12"/>
  <c r="DI143" i="12"/>
  <c r="DI150" i="12"/>
  <c r="DI39" i="12"/>
  <c r="DI118" i="12"/>
  <c r="DI134" i="12"/>
  <c r="DI126" i="12"/>
  <c r="DI110" i="12"/>
  <c r="DI102" i="12"/>
  <c r="DI94" i="12"/>
  <c r="DI22" i="12"/>
  <c r="DI86" i="12"/>
  <c r="DI70" i="12"/>
  <c r="DI46" i="12"/>
  <c r="DI30" i="12"/>
  <c r="DI38" i="12"/>
  <c r="DI14" i="12"/>
  <c r="DI78" i="12"/>
  <c r="DI54" i="12"/>
  <c r="DI6" i="12"/>
  <c r="DI62" i="12"/>
  <c r="DI141" i="12"/>
  <c r="DI125" i="12"/>
  <c r="DI149" i="12"/>
  <c r="DI133" i="12"/>
  <c r="DI77" i="12"/>
  <c r="DI109" i="12"/>
  <c r="DI93" i="12"/>
  <c r="DI85" i="12"/>
  <c r="DI101" i="12"/>
  <c r="DI53" i="12"/>
  <c r="DI117" i="12"/>
  <c r="DI69" i="12"/>
  <c r="DI13" i="12"/>
  <c r="DI21" i="12"/>
  <c r="DI37" i="12"/>
  <c r="DI5" i="12"/>
  <c r="DI61" i="12"/>
  <c r="DI29" i="12"/>
  <c r="DI45" i="12"/>
  <c r="DI124" i="12"/>
  <c r="DI132" i="12"/>
  <c r="DI116" i="12"/>
  <c r="DI140" i="12"/>
  <c r="DI108" i="12"/>
  <c r="DI92" i="12"/>
  <c r="DI28" i="12"/>
  <c r="DI100" i="12"/>
  <c r="DI44" i="12"/>
  <c r="DI36" i="12"/>
  <c r="DI148" i="12"/>
  <c r="DI76" i="12"/>
  <c r="DI60" i="12"/>
  <c r="DI12" i="12"/>
  <c r="DI84" i="12"/>
  <c r="DI68" i="12"/>
  <c r="DI20" i="12"/>
  <c r="DI52" i="12"/>
  <c r="DI4" i="12"/>
  <c r="DI115" i="12"/>
  <c r="DI99" i="12"/>
  <c r="DI123" i="12"/>
  <c r="DI75" i="12"/>
  <c r="DI59" i="12"/>
  <c r="DI83" i="12"/>
  <c r="DI139" i="12"/>
  <c r="DI35" i="12"/>
  <c r="DI107" i="12"/>
  <c r="DI91" i="12"/>
  <c r="DI67" i="12"/>
  <c r="DI27" i="12"/>
  <c r="DI51" i="12"/>
  <c r="DI19" i="12"/>
  <c r="DI11" i="12"/>
  <c r="DI131" i="12"/>
  <c r="DI146" i="12"/>
  <c r="DI106" i="12"/>
  <c r="DI98" i="12"/>
  <c r="DI122" i="12"/>
  <c r="DI90" i="12"/>
  <c r="DI74" i="12"/>
  <c r="DI66" i="12"/>
  <c r="DI43" i="12"/>
  <c r="DI153" i="12"/>
  <c r="DI137" i="12"/>
  <c r="DI129" i="12"/>
  <c r="DI138" i="12"/>
  <c r="DI50" i="12"/>
  <c r="DI42" i="12"/>
  <c r="DI34" i="12"/>
  <c r="DI18" i="12"/>
  <c r="DI10" i="12"/>
  <c r="DI145" i="12"/>
  <c r="DI82" i="12"/>
  <c r="DI58" i="12"/>
  <c r="DI26" i="12"/>
  <c r="DI147" i="12"/>
  <c r="DI114" i="12"/>
  <c r="DI130" i="12"/>
  <c r="DI121" i="12"/>
  <c r="DI81" i="12"/>
  <c r="DI65" i="12"/>
  <c r="DI17" i="12"/>
  <c r="DI105" i="12"/>
  <c r="DI89" i="12"/>
  <c r="DI41" i="12"/>
  <c r="DI25" i="12"/>
  <c r="DI113" i="12"/>
  <c r="DI97" i="12"/>
  <c r="DI49" i="12"/>
  <c r="DI33" i="12"/>
  <c r="DI9" i="12"/>
  <c r="DI152" i="12"/>
  <c r="DI120" i="12"/>
  <c r="DI88" i="12"/>
  <c r="DI128" i="12"/>
  <c r="DI72" i="12"/>
  <c r="DI104" i="12"/>
  <c r="DI112" i="12"/>
  <c r="DI73" i="12"/>
  <c r="DI24" i="12"/>
  <c r="DI57" i="12"/>
  <c r="DI144" i="12"/>
  <c r="DI96" i="12"/>
  <c r="DI40" i="12"/>
  <c r="DI32" i="12"/>
  <c r="DI64" i="12"/>
  <c r="DI48" i="12"/>
  <c r="DI151" i="12"/>
  <c r="DI136" i="12"/>
  <c r="DI16" i="12"/>
  <c r="DI8" i="12"/>
  <c r="DI111" i="12"/>
  <c r="DI80" i="12"/>
  <c r="DI135" i="12"/>
  <c r="DI103" i="12"/>
  <c r="DI56" i="12"/>
  <c r="DI127" i="12"/>
  <c r="DI79" i="12"/>
  <c r="DI119" i="12"/>
  <c r="DI71" i="12"/>
  <c r="DI31" i="12"/>
  <c r="DI95" i="12"/>
  <c r="DI87" i="12"/>
  <c r="DI23" i="12"/>
  <c r="DI7" i="12"/>
  <c r="DI47" i="12"/>
  <c r="DI63" i="12"/>
  <c r="DI15" i="12"/>
  <c r="DI55" i="12"/>
  <c r="DI3" i="12"/>
  <c r="AH143" i="12"/>
  <c r="AH134" i="12"/>
  <c r="AH142" i="12"/>
  <c r="AH39" i="12"/>
  <c r="AH150" i="12"/>
  <c r="AH118" i="12"/>
  <c r="AH126" i="12"/>
  <c r="AH94" i="12"/>
  <c r="AH102" i="12"/>
  <c r="AH110" i="12"/>
  <c r="AH70" i="12"/>
  <c r="AH78" i="12"/>
  <c r="AH46" i="12"/>
  <c r="AH38" i="12"/>
  <c r="AH30" i="12"/>
  <c r="AH86" i="12"/>
  <c r="AH22" i="12"/>
  <c r="AH6" i="12"/>
  <c r="AH62" i="12"/>
  <c r="AH54" i="12"/>
  <c r="AH14" i="12"/>
  <c r="AH133" i="12"/>
  <c r="AH125" i="12"/>
  <c r="AH149" i="12"/>
  <c r="AH117" i="12"/>
  <c r="AH101" i="12"/>
  <c r="AH93" i="12"/>
  <c r="AH77" i="12"/>
  <c r="AH141" i="12"/>
  <c r="AH61" i="12"/>
  <c r="AH69" i="12"/>
  <c r="AH37" i="12"/>
  <c r="AH109" i="12"/>
  <c r="AH53" i="12"/>
  <c r="AH13" i="12"/>
  <c r="AH85" i="12"/>
  <c r="AH45" i="12"/>
  <c r="AH29" i="12"/>
  <c r="AH5" i="12"/>
  <c r="AH148" i="12"/>
  <c r="AH132" i="12"/>
  <c r="AH21" i="12"/>
  <c r="AH116" i="12"/>
  <c r="AH140" i="12"/>
  <c r="AH108" i="12"/>
  <c r="AH76" i="12"/>
  <c r="AH36" i="12"/>
  <c r="AH124" i="12"/>
  <c r="AH44" i="12"/>
  <c r="AH92" i="12"/>
  <c r="AH52" i="12"/>
  <c r="AH28" i="12"/>
  <c r="AH12" i="12"/>
  <c r="AH100" i="12"/>
  <c r="AH60" i="12"/>
  <c r="AH4" i="12"/>
  <c r="AH20" i="12"/>
  <c r="AH68" i="12"/>
  <c r="AH115" i="12"/>
  <c r="AH107" i="12"/>
  <c r="AH91" i="12"/>
  <c r="AH99" i="12"/>
  <c r="AH51" i="12"/>
  <c r="AH123" i="12"/>
  <c r="AH83" i="12"/>
  <c r="AH131" i="12"/>
  <c r="AH84" i="12"/>
  <c r="AH67" i="12"/>
  <c r="AH139" i="12"/>
  <c r="AH35" i="12"/>
  <c r="AH75" i="12"/>
  <c r="AH27" i="12"/>
  <c r="AH59" i="12"/>
  <c r="AH19" i="12"/>
  <c r="AH11" i="12"/>
  <c r="AH138" i="12"/>
  <c r="AH114" i="12"/>
  <c r="AH147" i="12"/>
  <c r="AH146" i="12"/>
  <c r="AH98" i="12"/>
  <c r="AH58" i="12"/>
  <c r="AH50" i="12"/>
  <c r="AH43" i="12"/>
  <c r="AH82" i="12"/>
  <c r="AH113" i="12"/>
  <c r="AH122" i="12"/>
  <c r="AH153" i="12"/>
  <c r="AH137" i="12"/>
  <c r="AH66" i="12"/>
  <c r="AH34" i="12"/>
  <c r="AH26" i="12"/>
  <c r="AH18" i="12"/>
  <c r="AH121" i="12"/>
  <c r="AH90" i="12"/>
  <c r="AH74" i="12"/>
  <c r="AH10" i="12"/>
  <c r="AH129" i="12"/>
  <c r="AH105" i="12"/>
  <c r="AH73" i="12"/>
  <c r="AH57" i="12"/>
  <c r="AH9" i="12"/>
  <c r="AH42" i="12"/>
  <c r="AH81" i="12"/>
  <c r="AH65" i="12"/>
  <c r="AH89" i="12"/>
  <c r="AH145" i="12"/>
  <c r="AH97" i="12"/>
  <c r="AH130" i="12"/>
  <c r="AH41" i="12"/>
  <c r="AH25" i="12"/>
  <c r="AH17" i="12"/>
  <c r="AH49" i="12"/>
  <c r="AH33" i="12"/>
  <c r="AH64" i="12"/>
  <c r="AH16" i="12"/>
  <c r="AH104" i="12"/>
  <c r="AH120" i="12"/>
  <c r="AH88" i="12"/>
  <c r="AH112" i="12"/>
  <c r="AH40" i="12"/>
  <c r="AH106" i="12"/>
  <c r="AH136" i="12"/>
  <c r="AH128" i="12"/>
  <c r="AH72" i="12"/>
  <c r="AH48" i="12"/>
  <c r="AH24" i="12"/>
  <c r="AH152" i="12"/>
  <c r="AH144" i="12"/>
  <c r="AH96" i="12"/>
  <c r="AH56" i="12"/>
  <c r="AH151" i="12"/>
  <c r="AH135" i="12"/>
  <c r="AH111" i="12"/>
  <c r="AH95" i="12"/>
  <c r="AH80" i="12"/>
  <c r="AH32" i="12"/>
  <c r="AH8" i="12"/>
  <c r="AH87" i="12"/>
  <c r="AH71" i="12"/>
  <c r="AH63" i="12"/>
  <c r="AH47" i="12"/>
  <c r="AH103" i="12"/>
  <c r="AH127" i="12"/>
  <c r="AH119" i="12"/>
  <c r="AH79" i="12"/>
  <c r="AH31" i="12"/>
  <c r="AH23" i="12"/>
  <c r="AH7" i="12"/>
  <c r="AH15" i="12"/>
  <c r="AH55" i="12"/>
  <c r="AH3" i="12"/>
  <c r="CT142" i="12"/>
  <c r="CT143" i="12"/>
  <c r="CT39" i="12"/>
  <c r="CT134" i="12"/>
  <c r="CT118" i="12"/>
  <c r="CT150" i="12"/>
  <c r="CT126" i="12"/>
  <c r="CT94" i="12"/>
  <c r="CT102" i="12"/>
  <c r="CT86" i="12"/>
  <c r="CT110" i="12"/>
  <c r="CT70" i="12"/>
  <c r="CT46" i="12"/>
  <c r="CT30" i="12"/>
  <c r="CT78" i="12"/>
  <c r="CT62" i="12"/>
  <c r="CT14" i="12"/>
  <c r="CT54" i="12"/>
  <c r="CT22" i="12"/>
  <c r="CT6" i="12"/>
  <c r="CT38" i="12"/>
  <c r="CT133" i="12"/>
  <c r="CT141" i="12"/>
  <c r="CT93" i="12"/>
  <c r="CT125" i="12"/>
  <c r="CT101" i="12"/>
  <c r="CT69" i="12"/>
  <c r="CT149" i="12"/>
  <c r="CT61" i="12"/>
  <c r="CT109" i="12"/>
  <c r="CT85" i="12"/>
  <c r="CT117" i="12"/>
  <c r="CT77" i="12"/>
  <c r="CT37" i="12"/>
  <c r="CT13" i="12"/>
  <c r="CT45" i="12"/>
  <c r="CT29" i="12"/>
  <c r="CT5" i="12"/>
  <c r="CT53" i="12"/>
  <c r="CT21" i="12"/>
  <c r="CT148" i="12"/>
  <c r="CT124" i="12"/>
  <c r="CT132" i="12"/>
  <c r="CT116" i="12"/>
  <c r="CT140" i="12"/>
  <c r="CT108" i="12"/>
  <c r="CT76" i="12"/>
  <c r="CT44" i="12"/>
  <c r="CT92" i="12"/>
  <c r="CT52" i="12"/>
  <c r="CT28" i="12"/>
  <c r="CT60" i="12"/>
  <c r="CT36" i="12"/>
  <c r="CT4" i="12"/>
  <c r="CT100" i="12"/>
  <c r="CT84" i="12"/>
  <c r="CT20" i="12"/>
  <c r="CT107" i="12"/>
  <c r="CT91" i="12"/>
  <c r="CT68" i="12"/>
  <c r="CT99" i="12"/>
  <c r="CT51" i="12"/>
  <c r="CT123" i="12"/>
  <c r="CT115" i="12"/>
  <c r="CT83" i="12"/>
  <c r="CT131" i="12"/>
  <c r="CT12" i="12"/>
  <c r="CT75" i="12"/>
  <c r="CT35" i="12"/>
  <c r="CT59" i="12"/>
  <c r="CT27" i="12"/>
  <c r="CT19" i="12"/>
  <c r="CT11" i="12"/>
  <c r="CT139" i="12"/>
  <c r="CT67" i="12"/>
  <c r="CT138" i="12"/>
  <c r="CT114" i="12"/>
  <c r="CT43" i="12"/>
  <c r="CT146" i="12"/>
  <c r="CT98" i="12"/>
  <c r="CT58" i="12"/>
  <c r="CT50" i="12"/>
  <c r="CT106" i="12"/>
  <c r="CT82" i="12"/>
  <c r="CT147" i="12"/>
  <c r="CT90" i="12"/>
  <c r="CT10" i="12"/>
  <c r="CT113" i="12"/>
  <c r="CT130" i="12"/>
  <c r="CT74" i="12"/>
  <c r="CT153" i="12"/>
  <c r="CT137" i="12"/>
  <c r="CT34" i="12"/>
  <c r="CT26" i="12"/>
  <c r="CT121" i="12"/>
  <c r="CT122" i="12"/>
  <c r="CT42" i="12"/>
  <c r="CT66" i="12"/>
  <c r="CT18" i="12"/>
  <c r="CT73" i="12"/>
  <c r="CT57" i="12"/>
  <c r="CT9" i="12"/>
  <c r="CT129" i="12"/>
  <c r="CT81" i="12"/>
  <c r="CT65" i="12"/>
  <c r="CT89" i="12"/>
  <c r="CT105" i="12"/>
  <c r="CT97" i="12"/>
  <c r="CT41" i="12"/>
  <c r="CT25" i="12"/>
  <c r="CT17" i="12"/>
  <c r="CT64" i="12"/>
  <c r="CT16" i="12"/>
  <c r="CT145" i="12"/>
  <c r="CT49" i="12"/>
  <c r="CT33" i="12"/>
  <c r="CT120" i="12"/>
  <c r="CT136" i="12"/>
  <c r="CT104" i="12"/>
  <c r="CT112" i="12"/>
  <c r="CT88" i="12"/>
  <c r="CT40" i="12"/>
  <c r="CT72" i="12"/>
  <c r="CT48" i="12"/>
  <c r="CT24" i="12"/>
  <c r="CT32" i="12"/>
  <c r="CT8" i="12"/>
  <c r="CT144" i="12"/>
  <c r="CT96" i="12"/>
  <c r="CT151" i="12"/>
  <c r="CT119" i="12"/>
  <c r="CT56" i="12"/>
  <c r="CT135" i="12"/>
  <c r="CT111" i="12"/>
  <c r="CT95" i="12"/>
  <c r="CT128" i="12"/>
  <c r="CT152" i="12"/>
  <c r="CT87" i="12"/>
  <c r="CT71" i="12"/>
  <c r="CT103" i="12"/>
  <c r="CT47" i="12"/>
  <c r="CT80" i="12"/>
  <c r="CT79" i="12"/>
  <c r="CT127" i="12"/>
  <c r="CT63" i="12"/>
  <c r="CT23" i="12"/>
  <c r="CT55" i="12"/>
  <c r="CT15" i="12"/>
  <c r="CT7" i="12"/>
  <c r="CT31" i="12"/>
  <c r="CT3" i="12"/>
  <c r="EQ39" i="12"/>
  <c r="EQ150" i="12"/>
  <c r="EQ143" i="12"/>
  <c r="EQ142" i="12"/>
  <c r="EQ134" i="12"/>
  <c r="EQ110" i="12"/>
  <c r="EQ118" i="12"/>
  <c r="EQ94" i="12"/>
  <c r="EQ126" i="12"/>
  <c r="EQ102" i="12"/>
  <c r="EQ38" i="12"/>
  <c r="EQ86" i="12"/>
  <c r="EQ78" i="12"/>
  <c r="EQ70" i="12"/>
  <c r="EQ54" i="12"/>
  <c r="EQ22" i="12"/>
  <c r="EQ62" i="12"/>
  <c r="EQ30" i="12"/>
  <c r="EQ14" i="12"/>
  <c r="EQ6" i="12"/>
  <c r="EQ46" i="12"/>
  <c r="EQ133" i="12"/>
  <c r="EQ141" i="12"/>
  <c r="EQ109" i="12"/>
  <c r="EQ85" i="12"/>
  <c r="EQ117" i="12"/>
  <c r="EQ101" i="12"/>
  <c r="EQ77" i="12"/>
  <c r="EQ93" i="12"/>
  <c r="EQ149" i="12"/>
  <c r="EQ53" i="12"/>
  <c r="EQ61" i="12"/>
  <c r="EQ125" i="12"/>
  <c r="EQ69" i="12"/>
  <c r="EQ37" i="12"/>
  <c r="EQ13" i="12"/>
  <c r="EQ45" i="12"/>
  <c r="EQ29" i="12"/>
  <c r="EQ21" i="12"/>
  <c r="EQ5" i="12"/>
  <c r="EQ140" i="12"/>
  <c r="EQ132" i="12"/>
  <c r="EQ108" i="12"/>
  <c r="EQ148" i="12"/>
  <c r="EQ124" i="12"/>
  <c r="EQ100" i="12"/>
  <c r="EQ36" i="12"/>
  <c r="EQ4" i="12"/>
  <c r="EQ44" i="12"/>
  <c r="EQ20" i="12"/>
  <c r="EQ12" i="12"/>
  <c r="EQ92" i="12"/>
  <c r="EQ76" i="12"/>
  <c r="EQ52" i="12"/>
  <c r="EQ28" i="12"/>
  <c r="EQ84" i="12"/>
  <c r="EQ60" i="12"/>
  <c r="EQ116" i="12"/>
  <c r="EQ68" i="12"/>
  <c r="EQ139" i="12"/>
  <c r="EQ107" i="12"/>
  <c r="EQ91" i="12"/>
  <c r="EQ35" i="12"/>
  <c r="EQ99" i="12"/>
  <c r="EQ123" i="12"/>
  <c r="EQ131" i="12"/>
  <c r="EQ83" i="12"/>
  <c r="EQ67" i="12"/>
  <c r="EQ51" i="12"/>
  <c r="EQ19" i="12"/>
  <c r="EQ115" i="12"/>
  <c r="EQ75" i="12"/>
  <c r="EQ27" i="12"/>
  <c r="EQ59" i="12"/>
  <c r="EQ11" i="12"/>
  <c r="EQ130" i="12"/>
  <c r="EQ114" i="12"/>
  <c r="EQ106" i="12"/>
  <c r="EQ90" i="12"/>
  <c r="EQ42" i="12"/>
  <c r="EQ146" i="12"/>
  <c r="EQ138" i="12"/>
  <c r="EQ122" i="12"/>
  <c r="EQ74" i="12"/>
  <c r="EQ66" i="12"/>
  <c r="EQ43" i="12"/>
  <c r="EQ82" i="12"/>
  <c r="EQ147" i="12"/>
  <c r="EQ34" i="12"/>
  <c r="EQ98" i="12"/>
  <c r="EQ145" i="12"/>
  <c r="EQ26" i="12"/>
  <c r="EQ10" i="12"/>
  <c r="EQ18" i="12"/>
  <c r="EQ50" i="12"/>
  <c r="EQ121" i="12"/>
  <c r="EQ49" i="12"/>
  <c r="EQ33" i="12"/>
  <c r="EQ153" i="12"/>
  <c r="EQ137" i="12"/>
  <c r="EQ73" i="12"/>
  <c r="EQ57" i="12"/>
  <c r="EQ9" i="12"/>
  <c r="EQ81" i="12"/>
  <c r="EQ65" i="12"/>
  <c r="EQ58" i="12"/>
  <c r="EQ113" i="12"/>
  <c r="EQ89" i="12"/>
  <c r="EQ17" i="12"/>
  <c r="EQ129" i="12"/>
  <c r="EQ105" i="12"/>
  <c r="EQ97" i="12"/>
  <c r="EQ88" i="12"/>
  <c r="EQ56" i="12"/>
  <c r="EQ16" i="12"/>
  <c r="EQ8" i="12"/>
  <c r="EQ64" i="12"/>
  <c r="EQ152" i="12"/>
  <c r="EQ136" i="12"/>
  <c r="EQ72" i="12"/>
  <c r="EQ112" i="12"/>
  <c r="EQ104" i="12"/>
  <c r="EQ40" i="12"/>
  <c r="EQ25" i="12"/>
  <c r="EQ144" i="12"/>
  <c r="EQ128" i="12"/>
  <c r="EQ96" i="12"/>
  <c r="EQ80" i="12"/>
  <c r="EQ48" i="12"/>
  <c r="EQ120" i="12"/>
  <c r="EQ32" i="12"/>
  <c r="EQ24" i="12"/>
  <c r="EQ151" i="12"/>
  <c r="EQ135" i="12"/>
  <c r="EQ127" i="12"/>
  <c r="EQ79" i="12"/>
  <c r="EQ63" i="12"/>
  <c r="EQ103" i="12"/>
  <c r="EQ41" i="12"/>
  <c r="EQ119" i="12"/>
  <c r="EQ31" i="12"/>
  <c r="EQ111" i="12"/>
  <c r="EQ95" i="12"/>
  <c r="EQ87" i="12"/>
  <c r="EQ71" i="12"/>
  <c r="EQ23" i="12"/>
  <c r="EQ15" i="12"/>
  <c r="EQ47" i="12"/>
  <c r="EQ55" i="12"/>
  <c r="EQ7" i="12"/>
  <c r="EQ3" i="12"/>
  <c r="AY143" i="12"/>
  <c r="AY39" i="12"/>
  <c r="AY142" i="12"/>
  <c r="AY150" i="12"/>
  <c r="AY126" i="12"/>
  <c r="AY134" i="12"/>
  <c r="AY118" i="12"/>
  <c r="AY110" i="12"/>
  <c r="AY102" i="12"/>
  <c r="AY78" i="12"/>
  <c r="AY86" i="12"/>
  <c r="AY70" i="12"/>
  <c r="AY46" i="12"/>
  <c r="AY30" i="12"/>
  <c r="AY54" i="12"/>
  <c r="AY94" i="12"/>
  <c r="AY22" i="12"/>
  <c r="AY14" i="12"/>
  <c r="AY38" i="12"/>
  <c r="AY6" i="12"/>
  <c r="AY62" i="12"/>
  <c r="AY133" i="12"/>
  <c r="AY117" i="12"/>
  <c r="AY141" i="12"/>
  <c r="AY149" i="12"/>
  <c r="AY101" i="12"/>
  <c r="AY125" i="12"/>
  <c r="AY77" i="12"/>
  <c r="AY53" i="12"/>
  <c r="AY93" i="12"/>
  <c r="AY61" i="12"/>
  <c r="AY69" i="12"/>
  <c r="AY109" i="12"/>
  <c r="AY45" i="12"/>
  <c r="AY37" i="12"/>
  <c r="AY29" i="12"/>
  <c r="AY5" i="12"/>
  <c r="AY13" i="12"/>
  <c r="AY85" i="12"/>
  <c r="AY21" i="12"/>
  <c r="AY132" i="12"/>
  <c r="AY100" i="12"/>
  <c r="AY116" i="12"/>
  <c r="AY140" i="12"/>
  <c r="AY108" i="12"/>
  <c r="AY148" i="12"/>
  <c r="AY124" i="12"/>
  <c r="AY92" i="12"/>
  <c r="AY76" i="12"/>
  <c r="AY52" i="12"/>
  <c r="AY28" i="12"/>
  <c r="AY84" i="12"/>
  <c r="AY20" i="12"/>
  <c r="AY60" i="12"/>
  <c r="AY68" i="12"/>
  <c r="AY36" i="12"/>
  <c r="AY4" i="12"/>
  <c r="AY44" i="12"/>
  <c r="AY12" i="12"/>
  <c r="AY131" i="12"/>
  <c r="AY83" i="12"/>
  <c r="AY115" i="12"/>
  <c r="AY139" i="12"/>
  <c r="AY107" i="12"/>
  <c r="AY91" i="12"/>
  <c r="AY35" i="12"/>
  <c r="AY75" i="12"/>
  <c r="AY99" i="12"/>
  <c r="AY11" i="12"/>
  <c r="AY59" i="12"/>
  <c r="AY19" i="12"/>
  <c r="AY51" i="12"/>
  <c r="AY123" i="12"/>
  <c r="AY67" i="12"/>
  <c r="AY27" i="12"/>
  <c r="AY82" i="12"/>
  <c r="AY43" i="12"/>
  <c r="AY146" i="12"/>
  <c r="AY106" i="12"/>
  <c r="AY90" i="12"/>
  <c r="AY138" i="12"/>
  <c r="AY130" i="12"/>
  <c r="AY114" i="12"/>
  <c r="AY26" i="12"/>
  <c r="AY10" i="12"/>
  <c r="AY122" i="12"/>
  <c r="AY18" i="12"/>
  <c r="AY147" i="12"/>
  <c r="AY66" i="12"/>
  <c r="AY58" i="12"/>
  <c r="AY42" i="12"/>
  <c r="AY129" i="12"/>
  <c r="AY98" i="12"/>
  <c r="AY74" i="12"/>
  <c r="AY153" i="12"/>
  <c r="AY137" i="12"/>
  <c r="AY121" i="12"/>
  <c r="AY97" i="12"/>
  <c r="AY41" i="12"/>
  <c r="AY25" i="12"/>
  <c r="AY145" i="12"/>
  <c r="AY49" i="12"/>
  <c r="AY33" i="12"/>
  <c r="AY17" i="12"/>
  <c r="AY34" i="12"/>
  <c r="AY113" i="12"/>
  <c r="AY105" i="12"/>
  <c r="AY73" i="12"/>
  <c r="AY57" i="12"/>
  <c r="AY9" i="12"/>
  <c r="AY81" i="12"/>
  <c r="AY65" i="12"/>
  <c r="AY112" i="12"/>
  <c r="AY104" i="12"/>
  <c r="AY40" i="12"/>
  <c r="AY89" i="12"/>
  <c r="AY144" i="12"/>
  <c r="AY96" i="12"/>
  <c r="AY80" i="12"/>
  <c r="AY32" i="12"/>
  <c r="AY50" i="12"/>
  <c r="AY128" i="12"/>
  <c r="AY120" i="12"/>
  <c r="AY88" i="12"/>
  <c r="AY56" i="12"/>
  <c r="AY8" i="12"/>
  <c r="AY136" i="12"/>
  <c r="AY72" i="12"/>
  <c r="AY64" i="12"/>
  <c r="AY111" i="12"/>
  <c r="AY95" i="12"/>
  <c r="AY119" i="12"/>
  <c r="AY135" i="12"/>
  <c r="AY127" i="12"/>
  <c r="AY87" i="12"/>
  <c r="AY71" i="12"/>
  <c r="AY152" i="12"/>
  <c r="AY16" i="12"/>
  <c r="AY48" i="12"/>
  <c r="AY24" i="12"/>
  <c r="AY103" i="12"/>
  <c r="AY151" i="12"/>
  <c r="AY63" i="12"/>
  <c r="AY55" i="12"/>
  <c r="AY79" i="12"/>
  <c r="AY7" i="12"/>
  <c r="AY47" i="12"/>
  <c r="AY31" i="12"/>
  <c r="AY23" i="12"/>
  <c r="AY15" i="12"/>
  <c r="AY3" i="12"/>
  <c r="DK143" i="12"/>
  <c r="DK39" i="12"/>
  <c r="DK150" i="12"/>
  <c r="DK142" i="12"/>
  <c r="DK134" i="12"/>
  <c r="DK126" i="12"/>
  <c r="DK118" i="12"/>
  <c r="DK110" i="12"/>
  <c r="DK102" i="12"/>
  <c r="DK78" i="12"/>
  <c r="DK94" i="12"/>
  <c r="DK86" i="12"/>
  <c r="DK46" i="12"/>
  <c r="DK30" i="12"/>
  <c r="DK54" i="12"/>
  <c r="DK70" i="12"/>
  <c r="DK38" i="12"/>
  <c r="DK62" i="12"/>
  <c r="DK14" i="12"/>
  <c r="DK6" i="12"/>
  <c r="DK22" i="12"/>
  <c r="DK133" i="12"/>
  <c r="DK117" i="12"/>
  <c r="DK101" i="12"/>
  <c r="DK53" i="12"/>
  <c r="DK149" i="12"/>
  <c r="DK141" i="12"/>
  <c r="DK125" i="12"/>
  <c r="DK109" i="12"/>
  <c r="DK85" i="12"/>
  <c r="DK77" i="12"/>
  <c r="DK69" i="12"/>
  <c r="DK21" i="12"/>
  <c r="DK13" i="12"/>
  <c r="DK29" i="12"/>
  <c r="DK5" i="12"/>
  <c r="DK93" i="12"/>
  <c r="DK45" i="12"/>
  <c r="DK100" i="12"/>
  <c r="DK37" i="12"/>
  <c r="DK116" i="12"/>
  <c r="DK61" i="12"/>
  <c r="DK140" i="12"/>
  <c r="DK108" i="12"/>
  <c r="DK148" i="12"/>
  <c r="DK124" i="12"/>
  <c r="DK132" i="12"/>
  <c r="DK92" i="12"/>
  <c r="DK76" i="12"/>
  <c r="DK52" i="12"/>
  <c r="DK28" i="12"/>
  <c r="DK4" i="12"/>
  <c r="DK84" i="12"/>
  <c r="DK60" i="12"/>
  <c r="DK68" i="12"/>
  <c r="DK20" i="12"/>
  <c r="DK36" i="12"/>
  <c r="DK44" i="12"/>
  <c r="DK12" i="12"/>
  <c r="DK131" i="12"/>
  <c r="DK83" i="12"/>
  <c r="DK115" i="12"/>
  <c r="DK139" i="12"/>
  <c r="DK107" i="12"/>
  <c r="DK91" i="12"/>
  <c r="DK35" i="12"/>
  <c r="DK123" i="12"/>
  <c r="DK59" i="12"/>
  <c r="DK67" i="12"/>
  <c r="DK11" i="12"/>
  <c r="DK99" i="12"/>
  <c r="DK19" i="12"/>
  <c r="DK75" i="12"/>
  <c r="DK51" i="12"/>
  <c r="DK27" i="12"/>
  <c r="DK82" i="12"/>
  <c r="DK43" i="12"/>
  <c r="DK147" i="12"/>
  <c r="DK130" i="12"/>
  <c r="DK146" i="12"/>
  <c r="DK114" i="12"/>
  <c r="DK106" i="12"/>
  <c r="DK90" i="12"/>
  <c r="DK42" i="12"/>
  <c r="DK26" i="12"/>
  <c r="DK10" i="12"/>
  <c r="DK98" i="12"/>
  <c r="DK74" i="12"/>
  <c r="DK18" i="12"/>
  <c r="DK138" i="12"/>
  <c r="DK50" i="12"/>
  <c r="DK129" i="12"/>
  <c r="DK122" i="12"/>
  <c r="DK66" i="12"/>
  <c r="DK58" i="12"/>
  <c r="DK153" i="12"/>
  <c r="DK137" i="12"/>
  <c r="DK121" i="12"/>
  <c r="DK105" i="12"/>
  <c r="DK113" i="12"/>
  <c r="DK97" i="12"/>
  <c r="DK41" i="12"/>
  <c r="DK25" i="12"/>
  <c r="DK49" i="12"/>
  <c r="DK33" i="12"/>
  <c r="DK73" i="12"/>
  <c r="DK57" i="12"/>
  <c r="DK9" i="12"/>
  <c r="DK34" i="12"/>
  <c r="DK81" i="12"/>
  <c r="DK65" i="12"/>
  <c r="DK152" i="12"/>
  <c r="DK72" i="12"/>
  <c r="DK120" i="12"/>
  <c r="DK112" i="12"/>
  <c r="DK104" i="12"/>
  <c r="DK40" i="12"/>
  <c r="DK16" i="12"/>
  <c r="DK145" i="12"/>
  <c r="DK89" i="12"/>
  <c r="DK144" i="12"/>
  <c r="DK136" i="12"/>
  <c r="DK96" i="12"/>
  <c r="DK80" i="12"/>
  <c r="DK32" i="12"/>
  <c r="DK128" i="12"/>
  <c r="DK88" i="12"/>
  <c r="DK56" i="12"/>
  <c r="DK8" i="12"/>
  <c r="DK17" i="12"/>
  <c r="DK64" i="12"/>
  <c r="DK135" i="12"/>
  <c r="DK111" i="12"/>
  <c r="DK95" i="12"/>
  <c r="DK48" i="12"/>
  <c r="DK119" i="12"/>
  <c r="DK24" i="12"/>
  <c r="DK127" i="12"/>
  <c r="DK87" i="12"/>
  <c r="DK71" i="12"/>
  <c r="DK55" i="12"/>
  <c r="DK151" i="12"/>
  <c r="DK103" i="12"/>
  <c r="DK79" i="12"/>
  <c r="DK63" i="12"/>
  <c r="DK31" i="12"/>
  <c r="DK7" i="12"/>
  <c r="DK23" i="12"/>
  <c r="DK15" i="12"/>
  <c r="DK47" i="12"/>
  <c r="DK3" i="12"/>
  <c r="AJ143" i="12"/>
  <c r="AJ142" i="12"/>
  <c r="AJ39" i="12"/>
  <c r="AJ126" i="12"/>
  <c r="AJ150" i="12"/>
  <c r="AJ134" i="12"/>
  <c r="AJ118" i="12"/>
  <c r="AJ110" i="12"/>
  <c r="AJ102" i="12"/>
  <c r="AJ94" i="12"/>
  <c r="AJ78" i="12"/>
  <c r="AJ86" i="12"/>
  <c r="AJ46" i="12"/>
  <c r="AJ38" i="12"/>
  <c r="AJ30" i="12"/>
  <c r="AJ70" i="12"/>
  <c r="AJ62" i="12"/>
  <c r="AJ54" i="12"/>
  <c r="AJ22" i="12"/>
  <c r="AJ14" i="12"/>
  <c r="AJ6" i="12"/>
  <c r="AJ133" i="12"/>
  <c r="AJ141" i="12"/>
  <c r="AJ125" i="12"/>
  <c r="AJ109" i="12"/>
  <c r="AJ149" i="12"/>
  <c r="AJ117" i="12"/>
  <c r="AJ101" i="12"/>
  <c r="AJ69" i="12"/>
  <c r="AJ53" i="12"/>
  <c r="AJ85" i="12"/>
  <c r="AJ77" i="12"/>
  <c r="AJ93" i="12"/>
  <c r="AJ21" i="12"/>
  <c r="AJ45" i="12"/>
  <c r="AJ61" i="12"/>
  <c r="AJ13" i="12"/>
  <c r="AJ37" i="12"/>
  <c r="AJ29" i="12"/>
  <c r="AJ116" i="12"/>
  <c r="AJ132" i="12"/>
  <c r="AJ100" i="12"/>
  <c r="AJ140" i="12"/>
  <c r="AJ108" i="12"/>
  <c r="AJ148" i="12"/>
  <c r="AJ124" i="12"/>
  <c r="AJ5" i="12"/>
  <c r="AJ76" i="12"/>
  <c r="AJ52" i="12"/>
  <c r="AJ28" i="12"/>
  <c r="AJ4" i="12"/>
  <c r="AJ84" i="12"/>
  <c r="AJ20" i="12"/>
  <c r="AJ60" i="12"/>
  <c r="AJ68" i="12"/>
  <c r="AJ36" i="12"/>
  <c r="AJ92" i="12"/>
  <c r="AJ44" i="12"/>
  <c r="AJ12" i="12"/>
  <c r="AJ83" i="12"/>
  <c r="AJ115" i="12"/>
  <c r="AJ139" i="12"/>
  <c r="AJ75" i="12"/>
  <c r="AJ131" i="12"/>
  <c r="AJ107" i="12"/>
  <c r="AJ91" i="12"/>
  <c r="AJ67" i="12"/>
  <c r="AJ51" i="12"/>
  <c r="AJ19" i="12"/>
  <c r="AJ99" i="12"/>
  <c r="AJ27" i="12"/>
  <c r="AJ123" i="12"/>
  <c r="AJ35" i="12"/>
  <c r="AJ146" i="12"/>
  <c r="AJ59" i="12"/>
  <c r="AJ11" i="12"/>
  <c r="AJ147" i="12"/>
  <c r="AJ90" i="12"/>
  <c r="AJ82" i="12"/>
  <c r="AJ43" i="12"/>
  <c r="AJ130" i="12"/>
  <c r="AJ138" i="12"/>
  <c r="AJ114" i="12"/>
  <c r="AJ106" i="12"/>
  <c r="AJ66" i="12"/>
  <c r="AJ58" i="12"/>
  <c r="AJ26" i="12"/>
  <c r="AJ10" i="12"/>
  <c r="AJ18" i="12"/>
  <c r="AJ129" i="12"/>
  <c r="AJ98" i="12"/>
  <c r="AJ74" i="12"/>
  <c r="AJ121" i="12"/>
  <c r="AJ105" i="12"/>
  <c r="AJ42" i="12"/>
  <c r="AJ34" i="12"/>
  <c r="AJ137" i="12"/>
  <c r="AJ50" i="12"/>
  <c r="AJ17" i="12"/>
  <c r="AJ145" i="12"/>
  <c r="AJ97" i="12"/>
  <c r="AJ153" i="12"/>
  <c r="AJ57" i="12"/>
  <c r="AJ41" i="12"/>
  <c r="AJ25" i="12"/>
  <c r="AJ65" i="12"/>
  <c r="AJ49" i="12"/>
  <c r="AJ33" i="12"/>
  <c r="AJ113" i="12"/>
  <c r="AJ73" i="12"/>
  <c r="AJ122" i="12"/>
  <c r="AJ81" i="12"/>
  <c r="AJ136" i="12"/>
  <c r="AJ128" i="12"/>
  <c r="AJ112" i="12"/>
  <c r="AJ40" i="12"/>
  <c r="AJ152" i="12"/>
  <c r="AJ144" i="12"/>
  <c r="AJ80" i="12"/>
  <c r="AJ32" i="12"/>
  <c r="AJ16" i="12"/>
  <c r="AJ89" i="12"/>
  <c r="AJ9" i="12"/>
  <c r="AJ96" i="12"/>
  <c r="AJ88" i="12"/>
  <c r="AJ56" i="12"/>
  <c r="AJ8" i="12"/>
  <c r="AJ72" i="12"/>
  <c r="AJ64" i="12"/>
  <c r="AJ104" i="12"/>
  <c r="AJ111" i="12"/>
  <c r="AJ95" i="12"/>
  <c r="AJ135" i="12"/>
  <c r="AJ119" i="12"/>
  <c r="AJ120" i="12"/>
  <c r="AJ71" i="12"/>
  <c r="AJ48" i="12"/>
  <c r="AJ24" i="12"/>
  <c r="AJ151" i="12"/>
  <c r="AJ55" i="12"/>
  <c r="AJ127" i="12"/>
  <c r="AJ103" i="12"/>
  <c r="AJ87" i="12"/>
  <c r="AJ7" i="12"/>
  <c r="AJ47" i="12"/>
  <c r="AJ15" i="12"/>
  <c r="AJ23" i="12"/>
  <c r="AJ31" i="12"/>
  <c r="AJ79" i="12"/>
  <c r="AJ63" i="12"/>
  <c r="AJ3" i="12"/>
  <c r="CV143" i="12"/>
  <c r="CV142" i="12"/>
  <c r="CV150" i="12"/>
  <c r="CV134" i="12"/>
  <c r="CV39" i="12"/>
  <c r="CV118" i="12"/>
  <c r="CV110" i="12"/>
  <c r="CV126" i="12"/>
  <c r="CV102" i="12"/>
  <c r="CV86" i="12"/>
  <c r="CV46" i="12"/>
  <c r="CV30" i="12"/>
  <c r="CV78" i="12"/>
  <c r="CV22" i="12"/>
  <c r="CV14" i="12"/>
  <c r="CV54" i="12"/>
  <c r="CV62" i="12"/>
  <c r="CV38" i="12"/>
  <c r="CV6" i="12"/>
  <c r="CV94" i="12"/>
  <c r="CV70" i="12"/>
  <c r="CV133" i="12"/>
  <c r="CV125" i="12"/>
  <c r="CV109" i="12"/>
  <c r="CV117" i="12"/>
  <c r="CV101" i="12"/>
  <c r="CV141" i="12"/>
  <c r="CV69" i="12"/>
  <c r="CV53" i="12"/>
  <c r="CV85" i="12"/>
  <c r="CV77" i="12"/>
  <c r="CV93" i="12"/>
  <c r="CV149" i="12"/>
  <c r="CV37" i="12"/>
  <c r="CV61" i="12"/>
  <c r="CV21" i="12"/>
  <c r="CV13" i="12"/>
  <c r="CV29" i="12"/>
  <c r="CV5" i="12"/>
  <c r="CV116" i="12"/>
  <c r="CV45" i="12"/>
  <c r="CV140" i="12"/>
  <c r="CV108" i="12"/>
  <c r="CV148" i="12"/>
  <c r="CV124" i="12"/>
  <c r="CV132" i="12"/>
  <c r="CV100" i="12"/>
  <c r="CV92" i="12"/>
  <c r="CV76" i="12"/>
  <c r="CV52" i="12"/>
  <c r="CV28" i="12"/>
  <c r="CV4" i="12"/>
  <c r="CV84" i="12"/>
  <c r="CV20" i="12"/>
  <c r="CV60" i="12"/>
  <c r="CV68" i="12"/>
  <c r="CV36" i="12"/>
  <c r="CV44" i="12"/>
  <c r="CV12" i="12"/>
  <c r="CV123" i="12"/>
  <c r="CV131" i="12"/>
  <c r="CV99" i="12"/>
  <c r="CV115" i="12"/>
  <c r="CV139" i="12"/>
  <c r="CV107" i="12"/>
  <c r="CV91" i="12"/>
  <c r="CV75" i="12"/>
  <c r="CV19" i="12"/>
  <c r="CV11" i="12"/>
  <c r="CV67" i="12"/>
  <c r="CV83" i="12"/>
  <c r="CV146" i="12"/>
  <c r="CV51" i="12"/>
  <c r="CV35" i="12"/>
  <c r="CV59" i="12"/>
  <c r="CV27" i="12"/>
  <c r="CV90" i="12"/>
  <c r="CV82" i="12"/>
  <c r="CV130" i="12"/>
  <c r="CV138" i="12"/>
  <c r="CV114" i="12"/>
  <c r="CV147" i="12"/>
  <c r="CV26" i="12"/>
  <c r="CV10" i="12"/>
  <c r="CV43" i="12"/>
  <c r="CV18" i="12"/>
  <c r="CV122" i="12"/>
  <c r="CV66" i="12"/>
  <c r="CV58" i="12"/>
  <c r="CV129" i="12"/>
  <c r="CV50" i="12"/>
  <c r="CV121" i="12"/>
  <c r="CV105" i="12"/>
  <c r="CV106" i="12"/>
  <c r="CV42" i="12"/>
  <c r="CV34" i="12"/>
  <c r="CV137" i="12"/>
  <c r="CV74" i="12"/>
  <c r="CV9" i="12"/>
  <c r="CV98" i="12"/>
  <c r="CV113" i="12"/>
  <c r="CV97" i="12"/>
  <c r="CV57" i="12"/>
  <c r="CV41" i="12"/>
  <c r="CV25" i="12"/>
  <c r="CV17" i="12"/>
  <c r="CV65" i="12"/>
  <c r="CV49" i="12"/>
  <c r="CV33" i="12"/>
  <c r="CV145" i="12"/>
  <c r="CV73" i="12"/>
  <c r="CV153" i="12"/>
  <c r="CV81" i="12"/>
  <c r="CV104" i="12"/>
  <c r="CV128" i="12"/>
  <c r="CV112" i="12"/>
  <c r="CV40" i="12"/>
  <c r="CV144" i="12"/>
  <c r="CV80" i="12"/>
  <c r="CV32" i="12"/>
  <c r="CV16" i="12"/>
  <c r="CV88" i="12"/>
  <c r="CV56" i="12"/>
  <c r="CV8" i="12"/>
  <c r="CV89" i="12"/>
  <c r="CV152" i="12"/>
  <c r="CV120" i="12"/>
  <c r="CV96" i="12"/>
  <c r="CV64" i="12"/>
  <c r="CV24" i="12"/>
  <c r="CV119" i="12"/>
  <c r="CV111" i="12"/>
  <c r="CV95" i="12"/>
  <c r="CV151" i="12"/>
  <c r="CV71" i="12"/>
  <c r="CV127" i="12"/>
  <c r="CV103" i="12"/>
  <c r="CV48" i="12"/>
  <c r="CV135" i="12"/>
  <c r="CV79" i="12"/>
  <c r="CV63" i="12"/>
  <c r="CV136" i="12"/>
  <c r="CV72" i="12"/>
  <c r="CV87" i="12"/>
  <c r="CV7" i="12"/>
  <c r="CV15" i="12"/>
  <c r="CV31" i="12"/>
  <c r="CV23" i="12"/>
  <c r="CV55" i="12"/>
  <c r="CV47" i="12"/>
  <c r="CV3" i="12"/>
  <c r="U143" i="12"/>
  <c r="U142" i="12"/>
  <c r="U134" i="12"/>
  <c r="U118" i="12"/>
  <c r="U39" i="12"/>
  <c r="U126" i="12"/>
  <c r="U150" i="12"/>
  <c r="U110" i="12"/>
  <c r="U102" i="12"/>
  <c r="U94" i="12"/>
  <c r="U86" i="12"/>
  <c r="U78" i="12"/>
  <c r="U46" i="12"/>
  <c r="U62" i="12"/>
  <c r="U38" i="12"/>
  <c r="U30" i="12"/>
  <c r="U22" i="12"/>
  <c r="U54" i="12"/>
  <c r="U70" i="12"/>
  <c r="U14" i="12"/>
  <c r="U6" i="12"/>
  <c r="U133" i="12"/>
  <c r="U141" i="12"/>
  <c r="U149" i="12"/>
  <c r="U117" i="12"/>
  <c r="U101" i="12"/>
  <c r="U69" i="12"/>
  <c r="U109" i="12"/>
  <c r="U93" i="12"/>
  <c r="U77" i="12"/>
  <c r="U37" i="12"/>
  <c r="U5" i="12"/>
  <c r="U85" i="12"/>
  <c r="U21" i="12"/>
  <c r="U29" i="12"/>
  <c r="U13" i="12"/>
  <c r="U45" i="12"/>
  <c r="U61" i="12"/>
  <c r="U53" i="12"/>
  <c r="U116" i="12"/>
  <c r="U132" i="12"/>
  <c r="U92" i="12"/>
  <c r="U125" i="12"/>
  <c r="U100" i="12"/>
  <c r="U140" i="12"/>
  <c r="U108" i="12"/>
  <c r="U148" i="12"/>
  <c r="U124" i="12"/>
  <c r="U76" i="12"/>
  <c r="U52" i="12"/>
  <c r="U28" i="12"/>
  <c r="U4" i="12"/>
  <c r="U84" i="12"/>
  <c r="U60" i="12"/>
  <c r="U36" i="12"/>
  <c r="U20" i="12"/>
  <c r="U68" i="12"/>
  <c r="U44" i="12"/>
  <c r="U12" i="12"/>
  <c r="U115" i="12"/>
  <c r="U139" i="12"/>
  <c r="U99" i="12"/>
  <c r="U131" i="12"/>
  <c r="U123" i="12"/>
  <c r="U107" i="12"/>
  <c r="U91" i="12"/>
  <c r="U75" i="12"/>
  <c r="U11" i="12"/>
  <c r="U83" i="12"/>
  <c r="U67" i="12"/>
  <c r="U59" i="12"/>
  <c r="U27" i="12"/>
  <c r="U19" i="12"/>
  <c r="U146" i="12"/>
  <c r="U35" i="12"/>
  <c r="U130" i="12"/>
  <c r="U82" i="12"/>
  <c r="U147" i="12"/>
  <c r="U51" i="12"/>
  <c r="U138" i="12"/>
  <c r="U114" i="12"/>
  <c r="U90" i="12"/>
  <c r="U43" i="12"/>
  <c r="U34" i="12"/>
  <c r="U10" i="12"/>
  <c r="U50" i="12"/>
  <c r="U18" i="12"/>
  <c r="U153" i="12"/>
  <c r="U106" i="12"/>
  <c r="U98" i="12"/>
  <c r="U74" i="12"/>
  <c r="U122" i="12"/>
  <c r="U129" i="12"/>
  <c r="U42" i="12"/>
  <c r="U105" i="12"/>
  <c r="U66" i="12"/>
  <c r="U58" i="12"/>
  <c r="U26" i="12"/>
  <c r="U145" i="12"/>
  <c r="U97" i="12"/>
  <c r="U57" i="12"/>
  <c r="U41" i="12"/>
  <c r="U25" i="12"/>
  <c r="U9" i="12"/>
  <c r="U65" i="12"/>
  <c r="U49" i="12"/>
  <c r="U33" i="12"/>
  <c r="U17" i="12"/>
  <c r="U113" i="12"/>
  <c r="U73" i="12"/>
  <c r="U137" i="12"/>
  <c r="U81" i="12"/>
  <c r="U152" i="12"/>
  <c r="U112" i="12"/>
  <c r="U96" i="12"/>
  <c r="U40" i="12"/>
  <c r="U16" i="12"/>
  <c r="U104" i="12"/>
  <c r="U121" i="12"/>
  <c r="U144" i="12"/>
  <c r="U80" i="12"/>
  <c r="U32" i="12"/>
  <c r="U88" i="12"/>
  <c r="U56" i="12"/>
  <c r="U8" i="12"/>
  <c r="U72" i="12"/>
  <c r="U64" i="12"/>
  <c r="U127" i="12"/>
  <c r="U111" i="12"/>
  <c r="U95" i="12"/>
  <c r="U89" i="12"/>
  <c r="U48" i="12"/>
  <c r="U24" i="12"/>
  <c r="U71" i="12"/>
  <c r="U136" i="12"/>
  <c r="U120" i="12"/>
  <c r="U128" i="12"/>
  <c r="U87" i="12"/>
  <c r="U151" i="12"/>
  <c r="U103" i="12"/>
  <c r="U79" i="12"/>
  <c r="U63" i="12"/>
  <c r="U135" i="12"/>
  <c r="U119" i="12"/>
  <c r="U7" i="12"/>
  <c r="U31" i="12"/>
  <c r="U47" i="12"/>
  <c r="U23" i="12"/>
  <c r="U55" i="12"/>
  <c r="U15" i="12"/>
  <c r="U3" i="12"/>
  <c r="CG143" i="12"/>
  <c r="CG142" i="12"/>
  <c r="CG118" i="12"/>
  <c r="CG150" i="12"/>
  <c r="CG134" i="12"/>
  <c r="CG126" i="12"/>
  <c r="CG39" i="12"/>
  <c r="CG110" i="12"/>
  <c r="CG102" i="12"/>
  <c r="CG86" i="12"/>
  <c r="CG46" i="12"/>
  <c r="CG78" i="12"/>
  <c r="CG70" i="12"/>
  <c r="CG94" i="12"/>
  <c r="CG54" i="12"/>
  <c r="CG38" i="12"/>
  <c r="CG62" i="12"/>
  <c r="CG14" i="12"/>
  <c r="CG30" i="12"/>
  <c r="CG22" i="12"/>
  <c r="CG6" i="12"/>
  <c r="CG133" i="12"/>
  <c r="CG141" i="12"/>
  <c r="CG117" i="12"/>
  <c r="CG101" i="12"/>
  <c r="CG69" i="12"/>
  <c r="CG77" i="12"/>
  <c r="CG125" i="12"/>
  <c r="CG149" i="12"/>
  <c r="CG85" i="12"/>
  <c r="CG21" i="12"/>
  <c r="CG109" i="12"/>
  <c r="CG45" i="12"/>
  <c r="CG29" i="12"/>
  <c r="CG13" i="12"/>
  <c r="CG53" i="12"/>
  <c r="CG37" i="12"/>
  <c r="CG61" i="12"/>
  <c r="CG5" i="12"/>
  <c r="CG93" i="12"/>
  <c r="CG116" i="12"/>
  <c r="CG132" i="12"/>
  <c r="CG92" i="12"/>
  <c r="CG100" i="12"/>
  <c r="CG140" i="12"/>
  <c r="CG108" i="12"/>
  <c r="CG148" i="12"/>
  <c r="CG124" i="12"/>
  <c r="CG76" i="12"/>
  <c r="CG52" i="12"/>
  <c r="CG28" i="12"/>
  <c r="CG4" i="12"/>
  <c r="CG84" i="12"/>
  <c r="CG60" i="12"/>
  <c r="CG36" i="12"/>
  <c r="CG44" i="12"/>
  <c r="CG20" i="12"/>
  <c r="CG12" i="12"/>
  <c r="CG68" i="12"/>
  <c r="CG131" i="12"/>
  <c r="CG115" i="12"/>
  <c r="CG139" i="12"/>
  <c r="CG99" i="12"/>
  <c r="CG123" i="12"/>
  <c r="CG107" i="12"/>
  <c r="CG91" i="12"/>
  <c r="CG75" i="12"/>
  <c r="CG59" i="12"/>
  <c r="CG19" i="12"/>
  <c r="CG11" i="12"/>
  <c r="CG51" i="12"/>
  <c r="CG83" i="12"/>
  <c r="CG67" i="12"/>
  <c r="CG35" i="12"/>
  <c r="CG27" i="12"/>
  <c r="CG130" i="12"/>
  <c r="CG82" i="12"/>
  <c r="CG43" i="12"/>
  <c r="CG138" i="12"/>
  <c r="CG114" i="12"/>
  <c r="CG106" i="12"/>
  <c r="CG90" i="12"/>
  <c r="CG50" i="12"/>
  <c r="CG146" i="12"/>
  <c r="CG10" i="12"/>
  <c r="CG147" i="12"/>
  <c r="CG66" i="12"/>
  <c r="CG58" i="12"/>
  <c r="CG18" i="12"/>
  <c r="CG153" i="12"/>
  <c r="CG42" i="12"/>
  <c r="CG129" i="12"/>
  <c r="CG105" i="12"/>
  <c r="CG122" i="12"/>
  <c r="CG98" i="12"/>
  <c r="CG74" i="12"/>
  <c r="CG26" i="12"/>
  <c r="CG137" i="12"/>
  <c r="CG145" i="12"/>
  <c r="CG34" i="12"/>
  <c r="CG113" i="12"/>
  <c r="CG97" i="12"/>
  <c r="CG57" i="12"/>
  <c r="CG41" i="12"/>
  <c r="CG25" i="12"/>
  <c r="CG9" i="12"/>
  <c r="CG121" i="12"/>
  <c r="CG65" i="12"/>
  <c r="CG49" i="12"/>
  <c r="CG33" i="12"/>
  <c r="CG17" i="12"/>
  <c r="CG73" i="12"/>
  <c r="CG81" i="12"/>
  <c r="CG112" i="12"/>
  <c r="CG96" i="12"/>
  <c r="CG40" i="12"/>
  <c r="CG152" i="12"/>
  <c r="CG104" i="12"/>
  <c r="CG144" i="12"/>
  <c r="CG80" i="12"/>
  <c r="CG32" i="12"/>
  <c r="CG88" i="12"/>
  <c r="CG56" i="12"/>
  <c r="CG16" i="12"/>
  <c r="CG8" i="12"/>
  <c r="CG64" i="12"/>
  <c r="CG128" i="12"/>
  <c r="CG127" i="12"/>
  <c r="CG111" i="12"/>
  <c r="CG95" i="12"/>
  <c r="CG72" i="12"/>
  <c r="CG135" i="12"/>
  <c r="CG89" i="12"/>
  <c r="CG151" i="12"/>
  <c r="CG71" i="12"/>
  <c r="CG48" i="12"/>
  <c r="CG136" i="12"/>
  <c r="CG24" i="12"/>
  <c r="CG103" i="12"/>
  <c r="CG87" i="12"/>
  <c r="CG120" i="12"/>
  <c r="CG119" i="12"/>
  <c r="CG79" i="12"/>
  <c r="CG55" i="12"/>
  <c r="CG31" i="12"/>
  <c r="CG7" i="12"/>
  <c r="CG63" i="12"/>
  <c r="CG47" i="12"/>
  <c r="CG23" i="12"/>
  <c r="CG15" i="12"/>
  <c r="CG3" i="12"/>
  <c r="F143" i="12"/>
  <c r="F150" i="12"/>
  <c r="F142" i="12"/>
  <c r="F39" i="12"/>
  <c r="F134" i="12"/>
  <c r="F126" i="12"/>
  <c r="F102" i="12"/>
  <c r="F118" i="12"/>
  <c r="F78" i="12"/>
  <c r="F30" i="12"/>
  <c r="F54" i="12"/>
  <c r="F86" i="12"/>
  <c r="F94" i="12"/>
  <c r="F62" i="12"/>
  <c r="F14" i="12"/>
  <c r="F22" i="12"/>
  <c r="F70" i="12"/>
  <c r="F6" i="12"/>
  <c r="F46" i="12"/>
  <c r="F38" i="12"/>
  <c r="F110" i="12"/>
  <c r="F149" i="12"/>
  <c r="F141" i="12"/>
  <c r="F85" i="12"/>
  <c r="F109" i="12"/>
  <c r="F61" i="12"/>
  <c r="F69" i="12"/>
  <c r="F117" i="12"/>
  <c r="F77" i="12"/>
  <c r="F125" i="12"/>
  <c r="F101" i="12"/>
  <c r="F93" i="12"/>
  <c r="F29" i="12"/>
  <c r="F45" i="12"/>
  <c r="F53" i="12"/>
  <c r="F21" i="12"/>
  <c r="F133" i="12"/>
  <c r="F13" i="12"/>
  <c r="F5" i="12"/>
  <c r="F37" i="12"/>
  <c r="F116" i="12"/>
  <c r="F132" i="12"/>
  <c r="F140" i="12"/>
  <c r="F148" i="12"/>
  <c r="F100" i="12"/>
  <c r="F84" i="12"/>
  <c r="F20" i="12"/>
  <c r="F108" i="12"/>
  <c r="F92" i="12"/>
  <c r="F28" i="12"/>
  <c r="F36" i="12"/>
  <c r="F124" i="12"/>
  <c r="F44" i="12"/>
  <c r="F52" i="12"/>
  <c r="F60" i="12"/>
  <c r="F76" i="12"/>
  <c r="F12" i="12"/>
  <c r="F4" i="12"/>
  <c r="F83" i="12"/>
  <c r="F91" i="12"/>
  <c r="F99" i="12"/>
  <c r="F139" i="12"/>
  <c r="F107" i="12"/>
  <c r="F131" i="12"/>
  <c r="F115" i="12"/>
  <c r="F68" i="12"/>
  <c r="F123" i="12"/>
  <c r="F59" i="12"/>
  <c r="F67" i="12"/>
  <c r="F11" i="12"/>
  <c r="F19" i="12"/>
  <c r="F75" i="12"/>
  <c r="F35" i="12"/>
  <c r="F27" i="12"/>
  <c r="F51" i="12"/>
  <c r="F114" i="12"/>
  <c r="F147" i="12"/>
  <c r="F122" i="12"/>
  <c r="F58" i="12"/>
  <c r="F74" i="12"/>
  <c r="F130" i="12"/>
  <c r="F82" i="12"/>
  <c r="F43" i="12"/>
  <c r="F90" i="12"/>
  <c r="F138" i="12"/>
  <c r="F66" i="12"/>
  <c r="F26" i="12"/>
  <c r="F34" i="12"/>
  <c r="F146" i="12"/>
  <c r="F137" i="12"/>
  <c r="F42" i="12"/>
  <c r="F145" i="12"/>
  <c r="F121" i="12"/>
  <c r="F106" i="12"/>
  <c r="F98" i="12"/>
  <c r="F50" i="12"/>
  <c r="F10" i="12"/>
  <c r="F153" i="12"/>
  <c r="F18" i="12"/>
  <c r="F97" i="12"/>
  <c r="F33" i="12"/>
  <c r="F105" i="12"/>
  <c r="F41" i="12"/>
  <c r="F49" i="12"/>
  <c r="F57" i="12"/>
  <c r="F65" i="12"/>
  <c r="F113" i="12"/>
  <c r="F73" i="12"/>
  <c r="F9" i="12"/>
  <c r="F81" i="12"/>
  <c r="F17" i="12"/>
  <c r="F72" i="12"/>
  <c r="F8" i="12"/>
  <c r="F80" i="12"/>
  <c r="F16" i="12"/>
  <c r="F129" i="12"/>
  <c r="F88" i="12"/>
  <c r="F144" i="12"/>
  <c r="F96" i="12"/>
  <c r="F32" i="12"/>
  <c r="F120" i="12"/>
  <c r="F104" i="12"/>
  <c r="F40" i="12"/>
  <c r="F128" i="12"/>
  <c r="F112" i="12"/>
  <c r="F48" i="12"/>
  <c r="F152" i="12"/>
  <c r="F151" i="12"/>
  <c r="F119" i="12"/>
  <c r="F127" i="12"/>
  <c r="F25" i="12"/>
  <c r="F56" i="12"/>
  <c r="F79" i="12"/>
  <c r="F89" i="12"/>
  <c r="F64" i="12"/>
  <c r="F136" i="12"/>
  <c r="F24" i="12"/>
  <c r="F103" i="12"/>
  <c r="F135" i="12"/>
  <c r="F71" i="12"/>
  <c r="F111" i="12"/>
  <c r="F95" i="12"/>
  <c r="F87" i="12"/>
  <c r="F7" i="12"/>
  <c r="F63" i="12"/>
  <c r="F15" i="12"/>
  <c r="F55" i="12"/>
  <c r="F23" i="12"/>
  <c r="F47" i="12"/>
  <c r="F31" i="12"/>
  <c r="F3" i="12"/>
  <c r="BR143" i="12"/>
  <c r="BR142" i="12"/>
  <c r="BR150" i="12"/>
  <c r="BR134" i="12"/>
  <c r="BR118" i="12"/>
  <c r="BR126" i="12"/>
  <c r="BR39" i="12"/>
  <c r="BR110" i="12"/>
  <c r="BR102" i="12"/>
  <c r="BR86" i="12"/>
  <c r="BR94" i="12"/>
  <c r="BR54" i="12"/>
  <c r="BR78" i="12"/>
  <c r="BR38" i="12"/>
  <c r="BR22" i="12"/>
  <c r="BR6" i="12"/>
  <c r="BR46" i="12"/>
  <c r="BR14" i="12"/>
  <c r="BR62" i="12"/>
  <c r="BR30" i="12"/>
  <c r="BR70" i="12"/>
  <c r="BR125" i="12"/>
  <c r="BR133" i="12"/>
  <c r="BR101" i="12"/>
  <c r="BR69" i="12"/>
  <c r="BR117" i="12"/>
  <c r="BR85" i="12"/>
  <c r="BR77" i="12"/>
  <c r="BR141" i="12"/>
  <c r="BR109" i="12"/>
  <c r="BR93" i="12"/>
  <c r="BR61" i="12"/>
  <c r="BR149" i="12"/>
  <c r="BR13" i="12"/>
  <c r="BR21" i="12"/>
  <c r="BR45" i="12"/>
  <c r="BR53" i="12"/>
  <c r="BR37" i="12"/>
  <c r="BR29" i="12"/>
  <c r="BR5" i="12"/>
  <c r="BR132" i="12"/>
  <c r="BR108" i="12"/>
  <c r="BR92" i="12"/>
  <c r="BR116" i="12"/>
  <c r="BR100" i="12"/>
  <c r="BR140" i="12"/>
  <c r="BR148" i="12"/>
  <c r="BR124" i="12"/>
  <c r="BR76" i="12"/>
  <c r="BR60" i="12"/>
  <c r="BR52" i="12"/>
  <c r="BR28" i="12"/>
  <c r="BR4" i="12"/>
  <c r="BR84" i="12"/>
  <c r="BR68" i="12"/>
  <c r="BR12" i="12"/>
  <c r="BR36" i="12"/>
  <c r="BR20" i="12"/>
  <c r="BR44" i="12"/>
  <c r="BR131" i="12"/>
  <c r="BR91" i="12"/>
  <c r="BR139" i="12"/>
  <c r="BR99" i="12"/>
  <c r="BR123" i="12"/>
  <c r="BR107" i="12"/>
  <c r="BR75" i="12"/>
  <c r="BR115" i="12"/>
  <c r="BR83" i="12"/>
  <c r="BR67" i="12"/>
  <c r="BR11" i="12"/>
  <c r="BR19" i="12"/>
  <c r="BR59" i="12"/>
  <c r="BR27" i="12"/>
  <c r="BR35" i="12"/>
  <c r="BR147" i="12"/>
  <c r="BR82" i="12"/>
  <c r="BR138" i="12"/>
  <c r="BR114" i="12"/>
  <c r="BR42" i="12"/>
  <c r="BR51" i="12"/>
  <c r="BR146" i="12"/>
  <c r="BR130" i="12"/>
  <c r="BR106" i="12"/>
  <c r="BR74" i="12"/>
  <c r="BR50" i="12"/>
  <c r="BR105" i="12"/>
  <c r="BR18" i="12"/>
  <c r="BR98" i="12"/>
  <c r="BR10" i="12"/>
  <c r="BR129" i="12"/>
  <c r="BR137" i="12"/>
  <c r="BR26" i="12"/>
  <c r="BR43" i="12"/>
  <c r="BR90" i="12"/>
  <c r="BR145" i="12"/>
  <c r="BR97" i="12"/>
  <c r="BR34" i="12"/>
  <c r="BR153" i="12"/>
  <c r="BR121" i="12"/>
  <c r="BR57" i="12"/>
  <c r="BR41" i="12"/>
  <c r="BR25" i="12"/>
  <c r="BR9" i="12"/>
  <c r="BR113" i="12"/>
  <c r="BR65" i="12"/>
  <c r="BR49" i="12"/>
  <c r="BR33" i="12"/>
  <c r="BR17" i="12"/>
  <c r="BR58" i="12"/>
  <c r="BR73" i="12"/>
  <c r="BR66" i="12"/>
  <c r="BR81" i="12"/>
  <c r="BR120" i="12"/>
  <c r="BR104" i="12"/>
  <c r="BR89" i="12"/>
  <c r="BR112" i="12"/>
  <c r="BR96" i="12"/>
  <c r="BR40" i="12"/>
  <c r="BR136" i="12"/>
  <c r="BR56" i="12"/>
  <c r="BR144" i="12"/>
  <c r="BR80" i="12"/>
  <c r="BR64" i="12"/>
  <c r="BR32" i="12"/>
  <c r="BR122" i="12"/>
  <c r="BR88" i="12"/>
  <c r="BR72" i="12"/>
  <c r="BR152" i="12"/>
  <c r="BR8" i="12"/>
  <c r="BR127" i="12"/>
  <c r="BR111" i="12"/>
  <c r="BR48" i="12"/>
  <c r="BR151" i="12"/>
  <c r="BR119" i="12"/>
  <c r="BR128" i="12"/>
  <c r="BR24" i="12"/>
  <c r="BR16" i="12"/>
  <c r="BR103" i="12"/>
  <c r="BR135" i="12"/>
  <c r="BR95" i="12"/>
  <c r="BR87" i="12"/>
  <c r="BR79" i="12"/>
  <c r="BR71" i="12"/>
  <c r="BR7" i="12"/>
  <c r="BR15" i="12"/>
  <c r="BR63" i="12"/>
  <c r="BR55" i="12"/>
  <c r="BR31" i="12"/>
  <c r="BR23" i="12"/>
  <c r="BR47" i="12"/>
  <c r="BR3" i="12"/>
  <c r="ED143" i="12"/>
  <c r="ED142" i="12"/>
  <c r="ED150" i="12"/>
  <c r="ED39" i="12"/>
  <c r="ED134" i="12"/>
  <c r="ED126" i="12"/>
  <c r="ED118" i="12"/>
  <c r="ED110" i="12"/>
  <c r="ED102" i="12"/>
  <c r="ED86" i="12"/>
  <c r="ED70" i="12"/>
  <c r="ED38" i="12"/>
  <c r="ED14" i="12"/>
  <c r="ED46" i="12"/>
  <c r="ED30" i="12"/>
  <c r="ED94" i="12"/>
  <c r="ED78" i="12"/>
  <c r="ED54" i="12"/>
  <c r="ED6" i="12"/>
  <c r="ED22" i="12"/>
  <c r="ED62" i="12"/>
  <c r="ED149" i="12"/>
  <c r="ED141" i="12"/>
  <c r="ED101" i="12"/>
  <c r="ED69" i="12"/>
  <c r="ED109" i="12"/>
  <c r="ED93" i="12"/>
  <c r="ED77" i="12"/>
  <c r="ED117" i="12"/>
  <c r="ED45" i="12"/>
  <c r="ED21" i="12"/>
  <c r="ED5" i="12"/>
  <c r="ED125" i="12"/>
  <c r="ED61" i="12"/>
  <c r="ED53" i="12"/>
  <c r="ED85" i="12"/>
  <c r="ED37" i="12"/>
  <c r="ED29" i="12"/>
  <c r="ED13" i="12"/>
  <c r="ED133" i="12"/>
  <c r="ED132" i="12"/>
  <c r="ED108" i="12"/>
  <c r="ED92" i="12"/>
  <c r="ED116" i="12"/>
  <c r="ED100" i="12"/>
  <c r="ED140" i="12"/>
  <c r="ED148" i="12"/>
  <c r="ED124" i="12"/>
  <c r="ED76" i="12"/>
  <c r="ED60" i="12"/>
  <c r="ED52" i="12"/>
  <c r="ED28" i="12"/>
  <c r="ED4" i="12"/>
  <c r="ED84" i="12"/>
  <c r="ED68" i="12"/>
  <c r="ED36" i="12"/>
  <c r="ED12" i="12"/>
  <c r="ED20" i="12"/>
  <c r="ED44" i="12"/>
  <c r="ED115" i="12"/>
  <c r="ED139" i="12"/>
  <c r="ED91" i="12"/>
  <c r="ED131" i="12"/>
  <c r="ED123" i="12"/>
  <c r="ED107" i="12"/>
  <c r="ED75" i="12"/>
  <c r="ED99" i="12"/>
  <c r="ED11" i="12"/>
  <c r="ED83" i="12"/>
  <c r="ED19" i="12"/>
  <c r="ED59" i="12"/>
  <c r="ED51" i="12"/>
  <c r="ED67" i="12"/>
  <c r="ED27" i="12"/>
  <c r="ED130" i="12"/>
  <c r="ED98" i="12"/>
  <c r="ED35" i="12"/>
  <c r="ED106" i="12"/>
  <c r="ED138" i="12"/>
  <c r="ED114" i="12"/>
  <c r="ED42" i="12"/>
  <c r="ED146" i="12"/>
  <c r="ED50" i="12"/>
  <c r="ED43" i="12"/>
  <c r="ED74" i="12"/>
  <c r="ED122" i="12"/>
  <c r="ED18" i="12"/>
  <c r="ED90" i="12"/>
  <c r="ED66" i="12"/>
  <c r="ED58" i="12"/>
  <c r="ED82" i="12"/>
  <c r="ED129" i="12"/>
  <c r="ED113" i="12"/>
  <c r="ED147" i="12"/>
  <c r="ED137" i="12"/>
  <c r="ED10" i="12"/>
  <c r="ED26" i="12"/>
  <c r="ED97" i="12"/>
  <c r="ED57" i="12"/>
  <c r="ED41" i="12"/>
  <c r="ED25" i="12"/>
  <c r="ED9" i="12"/>
  <c r="ED34" i="12"/>
  <c r="ED105" i="12"/>
  <c r="ED65" i="12"/>
  <c r="ED49" i="12"/>
  <c r="ED33" i="12"/>
  <c r="ED17" i="12"/>
  <c r="ED145" i="12"/>
  <c r="ED73" i="12"/>
  <c r="ED153" i="12"/>
  <c r="ED81" i="12"/>
  <c r="ED136" i="12"/>
  <c r="ED104" i="12"/>
  <c r="ED112" i="12"/>
  <c r="ED96" i="12"/>
  <c r="ED40" i="12"/>
  <c r="ED121" i="12"/>
  <c r="ED89" i="12"/>
  <c r="ED72" i="12"/>
  <c r="ED56" i="12"/>
  <c r="ED144" i="12"/>
  <c r="ED80" i="12"/>
  <c r="ED64" i="12"/>
  <c r="ED32" i="12"/>
  <c r="ED88" i="12"/>
  <c r="ED120" i="12"/>
  <c r="ED127" i="12"/>
  <c r="ED111" i="12"/>
  <c r="ED119" i="12"/>
  <c r="ED8" i="12"/>
  <c r="ED151" i="12"/>
  <c r="ED103" i="12"/>
  <c r="ED135" i="12"/>
  <c r="ED128" i="12"/>
  <c r="ED48" i="12"/>
  <c r="ED16" i="12"/>
  <c r="ED87" i="12"/>
  <c r="ED79" i="12"/>
  <c r="ED24" i="12"/>
  <c r="ED95" i="12"/>
  <c r="ED71" i="12"/>
  <c r="ED152" i="12"/>
  <c r="ED7" i="12"/>
  <c r="ED63" i="12"/>
  <c r="ED55" i="12"/>
  <c r="ED31" i="12"/>
  <c r="ED47" i="12"/>
  <c r="ED23" i="12"/>
  <c r="ED15" i="12"/>
  <c r="ED3" i="12"/>
  <c r="AA4" i="5"/>
  <c r="AC6" i="5"/>
  <c r="AB9" i="5"/>
  <c r="AP9" i="5" s="1"/>
  <c r="AA12" i="5"/>
  <c r="AC14" i="5"/>
  <c r="AB17" i="5"/>
  <c r="AP17" i="5" s="1"/>
  <c r="AA20" i="5"/>
  <c r="AC22" i="5"/>
  <c r="AB25" i="5"/>
  <c r="AP25" i="5" s="1"/>
  <c r="AA28" i="5"/>
  <c r="AC30" i="5"/>
  <c r="AB33" i="5"/>
  <c r="AP33" i="5" s="1"/>
  <c r="AA36" i="5"/>
  <c r="AC38" i="5"/>
  <c r="AB41" i="5"/>
  <c r="AP41" i="5" s="1"/>
  <c r="AA44" i="5"/>
  <c r="AC46" i="5"/>
  <c r="AB49" i="5"/>
  <c r="AP49" i="5" s="1"/>
  <c r="AA52" i="5"/>
  <c r="AC54" i="5"/>
  <c r="AB57" i="5"/>
  <c r="AP57" i="5" s="1"/>
  <c r="AA60" i="5"/>
  <c r="AC62" i="5"/>
  <c r="AB65" i="5"/>
  <c r="AP65" i="5" s="1"/>
  <c r="AA68" i="5"/>
  <c r="AC70" i="5"/>
  <c r="AB73" i="5"/>
  <c r="AP73" i="5" s="1"/>
  <c r="AA76" i="5"/>
  <c r="AC78" i="5"/>
  <c r="AB81" i="5"/>
  <c r="AP81" i="5" s="1"/>
  <c r="AA84" i="5"/>
  <c r="AC86" i="5"/>
  <c r="AB89" i="5"/>
  <c r="AP89" i="5" s="1"/>
  <c r="AA92" i="5"/>
  <c r="AC94" i="5"/>
  <c r="AB97" i="5"/>
  <c r="AP97" i="5" s="1"/>
  <c r="AA100" i="5"/>
  <c r="AC102" i="5"/>
  <c r="AB105" i="5"/>
  <c r="AP105" i="5" s="1"/>
  <c r="AA108" i="5"/>
  <c r="AC110" i="5"/>
  <c r="AB113" i="5"/>
  <c r="AP113" i="5" s="1"/>
  <c r="AA116" i="5"/>
  <c r="AC118" i="5"/>
  <c r="AB121" i="5"/>
  <c r="AP121" i="5" s="1"/>
  <c r="AA124" i="5"/>
  <c r="AC126" i="5"/>
  <c r="AB129" i="5"/>
  <c r="AP129" i="5" s="1"/>
  <c r="AA132" i="5"/>
  <c r="AC134" i="5"/>
  <c r="AB137" i="5"/>
  <c r="AP137" i="5" s="1"/>
  <c r="AA140" i="5"/>
  <c r="AC142" i="5"/>
  <c r="AB145" i="5"/>
  <c r="AP145" i="5" s="1"/>
  <c r="AA148" i="5"/>
  <c r="AC150" i="5"/>
  <c r="AB4" i="5"/>
  <c r="AP4" i="5" s="1"/>
  <c r="AA7" i="5"/>
  <c r="AC9" i="5"/>
  <c r="AB12" i="5"/>
  <c r="AP12" i="5" s="1"/>
  <c r="AA15" i="5"/>
  <c r="AC17" i="5"/>
  <c r="AB20" i="5"/>
  <c r="AP20" i="5" s="1"/>
  <c r="AA23" i="5"/>
  <c r="AC25" i="5"/>
  <c r="AB28" i="5"/>
  <c r="AP28" i="5" s="1"/>
  <c r="AA31" i="5"/>
  <c r="AC33" i="5"/>
  <c r="AB36" i="5"/>
  <c r="AP36" i="5" s="1"/>
  <c r="AA39" i="5"/>
  <c r="AC41" i="5"/>
  <c r="AB44" i="5"/>
  <c r="AP44" i="5" s="1"/>
  <c r="AA47" i="5"/>
  <c r="AC49" i="5"/>
  <c r="AB52" i="5"/>
  <c r="AP52" i="5" s="1"/>
  <c r="AA55" i="5"/>
  <c r="AC57" i="5"/>
  <c r="AB60" i="5"/>
  <c r="AP60" i="5" s="1"/>
  <c r="AA63" i="5"/>
  <c r="AC65" i="5"/>
  <c r="AB68" i="5"/>
  <c r="AP68" i="5" s="1"/>
  <c r="AA71" i="5"/>
  <c r="AC73" i="5"/>
  <c r="AB76" i="5"/>
  <c r="AP76" i="5" s="1"/>
  <c r="AA79" i="5"/>
  <c r="AC81" i="5"/>
  <c r="AB84" i="5"/>
  <c r="AP84" i="5" s="1"/>
  <c r="AA87" i="5"/>
  <c r="AC89" i="5"/>
  <c r="AB92" i="5"/>
  <c r="AP92" i="5" s="1"/>
  <c r="AA95" i="5"/>
  <c r="AC97" i="5"/>
  <c r="AB100" i="5"/>
  <c r="AP100" i="5" s="1"/>
  <c r="AA103" i="5"/>
  <c r="AC105" i="5"/>
  <c r="AB108" i="5"/>
  <c r="AP108" i="5" s="1"/>
  <c r="AA111" i="5"/>
  <c r="AC113" i="5"/>
  <c r="AB116" i="5"/>
  <c r="AP116" i="5" s="1"/>
  <c r="AA119" i="5"/>
  <c r="AC121" i="5"/>
  <c r="AB124" i="5"/>
  <c r="AP124" i="5" s="1"/>
  <c r="AA127" i="5"/>
  <c r="AC129" i="5"/>
  <c r="AB132" i="5"/>
  <c r="AP132" i="5" s="1"/>
  <c r="AA135" i="5"/>
  <c r="AC137" i="5"/>
  <c r="AB140" i="5"/>
  <c r="AP140" i="5" s="1"/>
  <c r="AA143" i="5"/>
  <c r="AC145" i="5"/>
  <c r="AB148" i="5"/>
  <c r="AP148" i="5" s="1"/>
  <c r="AA151" i="5"/>
  <c r="AC2" i="5"/>
  <c r="AC4" i="5"/>
  <c r="AB7" i="5"/>
  <c r="AP7" i="5" s="1"/>
  <c r="AA10" i="5"/>
  <c r="AC12" i="5"/>
  <c r="AB15" i="5"/>
  <c r="AP15" i="5" s="1"/>
  <c r="AA18" i="5"/>
  <c r="AC20" i="5"/>
  <c r="AB23" i="5"/>
  <c r="AP23" i="5" s="1"/>
  <c r="AA26" i="5"/>
  <c r="AC28" i="5"/>
  <c r="AB31" i="5"/>
  <c r="AP31" i="5" s="1"/>
  <c r="AA34" i="5"/>
  <c r="AC36" i="5"/>
  <c r="AB39" i="5"/>
  <c r="AP39" i="5" s="1"/>
  <c r="AA42" i="5"/>
  <c r="AC44" i="5"/>
  <c r="AB47" i="5"/>
  <c r="AP47" i="5" s="1"/>
  <c r="AA50" i="5"/>
  <c r="AC52" i="5"/>
  <c r="AB55" i="5"/>
  <c r="AP55" i="5" s="1"/>
  <c r="AA58" i="5"/>
  <c r="AC60" i="5"/>
  <c r="AB63" i="5"/>
  <c r="AP63" i="5" s="1"/>
  <c r="AA66" i="5"/>
  <c r="AC68" i="5"/>
  <c r="AB71" i="5"/>
  <c r="AP71" i="5" s="1"/>
  <c r="AA74" i="5"/>
  <c r="AC76" i="5"/>
  <c r="AB79" i="5"/>
  <c r="AP79" i="5" s="1"/>
  <c r="AA82" i="5"/>
  <c r="AC84" i="5"/>
  <c r="AB87" i="5"/>
  <c r="AP87" i="5" s="1"/>
  <c r="AA90" i="5"/>
  <c r="AC92" i="5"/>
  <c r="AB95" i="5"/>
  <c r="AP95" i="5" s="1"/>
  <c r="AA98" i="5"/>
  <c r="AC100" i="5"/>
  <c r="AB103" i="5"/>
  <c r="AP103" i="5" s="1"/>
  <c r="AA106" i="5"/>
  <c r="AC108" i="5"/>
  <c r="AB111" i="5"/>
  <c r="AP111" i="5" s="1"/>
  <c r="AA114" i="5"/>
  <c r="AC116" i="5"/>
  <c r="AB119" i="5"/>
  <c r="AP119" i="5" s="1"/>
  <c r="AA122" i="5"/>
  <c r="AC124" i="5"/>
  <c r="AB127" i="5"/>
  <c r="AP127" i="5" s="1"/>
  <c r="AA130" i="5"/>
  <c r="AC132" i="5"/>
  <c r="AB135" i="5"/>
  <c r="AP135" i="5" s="1"/>
  <c r="AA138" i="5"/>
  <c r="AC140" i="5"/>
  <c r="AB143" i="5"/>
  <c r="AP143" i="5" s="1"/>
  <c r="AA146" i="5"/>
  <c r="AC148" i="5"/>
  <c r="AB151" i="5"/>
  <c r="AP151" i="5" s="1"/>
  <c r="AC3" i="5"/>
  <c r="AA5" i="5"/>
  <c r="AC7" i="5"/>
  <c r="AB10" i="5"/>
  <c r="AP10" i="5" s="1"/>
  <c r="AA13" i="5"/>
  <c r="AC15" i="5"/>
  <c r="AB18" i="5"/>
  <c r="AP18" i="5" s="1"/>
  <c r="AA21" i="5"/>
  <c r="AC23" i="5"/>
  <c r="AB26" i="5"/>
  <c r="AP26" i="5" s="1"/>
  <c r="AA29" i="5"/>
  <c r="AC31" i="5"/>
  <c r="AB34" i="5"/>
  <c r="AP34" i="5" s="1"/>
  <c r="AA37" i="5"/>
  <c r="AC39" i="5"/>
  <c r="AB42" i="5"/>
  <c r="AP42" i="5" s="1"/>
  <c r="AA45" i="5"/>
  <c r="AC47" i="5"/>
  <c r="AB50" i="5"/>
  <c r="AP50" i="5" s="1"/>
  <c r="AA53" i="5"/>
  <c r="AC55" i="5"/>
  <c r="AB58" i="5"/>
  <c r="AP58" i="5" s="1"/>
  <c r="AA61" i="5"/>
  <c r="AC63" i="5"/>
  <c r="AB66" i="5"/>
  <c r="AP66" i="5" s="1"/>
  <c r="AA69" i="5"/>
  <c r="AC71" i="5"/>
  <c r="AB74" i="5"/>
  <c r="AP74" i="5" s="1"/>
  <c r="AA77" i="5"/>
  <c r="AC79" i="5"/>
  <c r="AB82" i="5"/>
  <c r="AP82" i="5" s="1"/>
  <c r="AA85" i="5"/>
  <c r="AC87" i="5"/>
  <c r="AB90" i="5"/>
  <c r="AP90" i="5" s="1"/>
  <c r="AA93" i="5"/>
  <c r="AC95" i="5"/>
  <c r="AB98" i="5"/>
  <c r="AP98" i="5" s="1"/>
  <c r="AA101" i="5"/>
  <c r="AC103" i="5"/>
  <c r="AB106" i="5"/>
  <c r="AP106" i="5" s="1"/>
  <c r="AA109" i="5"/>
  <c r="AC111" i="5"/>
  <c r="AB114" i="5"/>
  <c r="AP114" i="5" s="1"/>
  <c r="AA117" i="5"/>
  <c r="AC119" i="5"/>
  <c r="AB122" i="5"/>
  <c r="AP122" i="5" s="1"/>
  <c r="AA125" i="5"/>
  <c r="AC127" i="5"/>
  <c r="AB130" i="5"/>
  <c r="AP130" i="5" s="1"/>
  <c r="AA133" i="5"/>
  <c r="AC135" i="5"/>
  <c r="AB138" i="5"/>
  <c r="AP138" i="5" s="1"/>
  <c r="AA141" i="5"/>
  <c r="AC143" i="5"/>
  <c r="AB146" i="5"/>
  <c r="AP146" i="5" s="1"/>
  <c r="AA149" i="5"/>
  <c r="AC151" i="5"/>
  <c r="AB3" i="5"/>
  <c r="AP3" i="5" s="1"/>
  <c r="AB5" i="5"/>
  <c r="AP5" i="5" s="1"/>
  <c r="AA8" i="5"/>
  <c r="AC10" i="5"/>
  <c r="AB13" i="5"/>
  <c r="AP13" i="5" s="1"/>
  <c r="AA16" i="5"/>
  <c r="AC18" i="5"/>
  <c r="AB21" i="5"/>
  <c r="AP21" i="5" s="1"/>
  <c r="AA24" i="5"/>
  <c r="AC26" i="5"/>
  <c r="AB29" i="5"/>
  <c r="AP29" i="5" s="1"/>
  <c r="AA32" i="5"/>
  <c r="AC34" i="5"/>
  <c r="AB37" i="5"/>
  <c r="AP37" i="5" s="1"/>
  <c r="AA40" i="5"/>
  <c r="AC42" i="5"/>
  <c r="AB45" i="5"/>
  <c r="AP45" i="5" s="1"/>
  <c r="AA48" i="5"/>
  <c r="AC50" i="5"/>
  <c r="AB53" i="5"/>
  <c r="AP53" i="5" s="1"/>
  <c r="AA56" i="5"/>
  <c r="AC58" i="5"/>
  <c r="AB61" i="5"/>
  <c r="AP61" i="5" s="1"/>
  <c r="AA64" i="5"/>
  <c r="AC66" i="5"/>
  <c r="AB69" i="5"/>
  <c r="AP69" i="5" s="1"/>
  <c r="AA72" i="5"/>
  <c r="AC74" i="5"/>
  <c r="AB77" i="5"/>
  <c r="AP77" i="5" s="1"/>
  <c r="AA80" i="5"/>
  <c r="AC82" i="5"/>
  <c r="AB85" i="5"/>
  <c r="AP85" i="5" s="1"/>
  <c r="AA88" i="5"/>
  <c r="AC90" i="5"/>
  <c r="AB93" i="5"/>
  <c r="AP93" i="5" s="1"/>
  <c r="AA96" i="5"/>
  <c r="AC98" i="5"/>
  <c r="AB101" i="5"/>
  <c r="AP101" i="5" s="1"/>
  <c r="AA104" i="5"/>
  <c r="AC106" i="5"/>
  <c r="AB109" i="5"/>
  <c r="AP109" i="5" s="1"/>
  <c r="AA112" i="5"/>
  <c r="AC114" i="5"/>
  <c r="AB117" i="5"/>
  <c r="AP117" i="5" s="1"/>
  <c r="AA120" i="5"/>
  <c r="AC122" i="5"/>
  <c r="AB125" i="5"/>
  <c r="AP125" i="5" s="1"/>
  <c r="AA128" i="5"/>
  <c r="AC130" i="5"/>
  <c r="AB133" i="5"/>
  <c r="AP133" i="5" s="1"/>
  <c r="AA136" i="5"/>
  <c r="AC138" i="5"/>
  <c r="AB141" i="5"/>
  <c r="AP141" i="5" s="1"/>
  <c r="AA144" i="5"/>
  <c r="AC146" i="5"/>
  <c r="AB149" i="5"/>
  <c r="AP149" i="5" s="1"/>
  <c r="AA152" i="5"/>
  <c r="AA3" i="5"/>
  <c r="AO3" i="5" s="1"/>
  <c r="AC5" i="5"/>
  <c r="AB8" i="5"/>
  <c r="AP8" i="5" s="1"/>
  <c r="AA11" i="5"/>
  <c r="AC13" i="5"/>
  <c r="AB16" i="5"/>
  <c r="AP16" i="5" s="1"/>
  <c r="AA19" i="5"/>
  <c r="AC21" i="5"/>
  <c r="AB24" i="5"/>
  <c r="AP24" i="5" s="1"/>
  <c r="AA27" i="5"/>
  <c r="AC29" i="5"/>
  <c r="AB32" i="5"/>
  <c r="AA35" i="5"/>
  <c r="AC37" i="5"/>
  <c r="AB40" i="5"/>
  <c r="AP40" i="5" s="1"/>
  <c r="AA43" i="5"/>
  <c r="AC45" i="5"/>
  <c r="AB48" i="5"/>
  <c r="AP48" i="5" s="1"/>
  <c r="AA51" i="5"/>
  <c r="AC53" i="5"/>
  <c r="AB56" i="5"/>
  <c r="AP56" i="5" s="1"/>
  <c r="AA59" i="5"/>
  <c r="AC61" i="5"/>
  <c r="AB64" i="5"/>
  <c r="AP64" i="5" s="1"/>
  <c r="AA67" i="5"/>
  <c r="AC69" i="5"/>
  <c r="AB72" i="5"/>
  <c r="AP72" i="5" s="1"/>
  <c r="AA75" i="5"/>
  <c r="AC77" i="5"/>
  <c r="AB80" i="5"/>
  <c r="AP80" i="5" s="1"/>
  <c r="AA83" i="5"/>
  <c r="AC85" i="5"/>
  <c r="AB88" i="5"/>
  <c r="AP88" i="5" s="1"/>
  <c r="AA91" i="5"/>
  <c r="AC93" i="5"/>
  <c r="AB96" i="5"/>
  <c r="AP96" i="5" s="1"/>
  <c r="AA99" i="5"/>
  <c r="AC101" i="5"/>
  <c r="AB104" i="5"/>
  <c r="AP104" i="5" s="1"/>
  <c r="AA107" i="5"/>
  <c r="AC109" i="5"/>
  <c r="AB112" i="5"/>
  <c r="AP112" i="5" s="1"/>
  <c r="AA115" i="5"/>
  <c r="AC117" i="5"/>
  <c r="AB120" i="5"/>
  <c r="AP120" i="5" s="1"/>
  <c r="AA123" i="5"/>
  <c r="AC125" i="5"/>
  <c r="AB128" i="5"/>
  <c r="AP128" i="5" s="1"/>
  <c r="AA131" i="5"/>
  <c r="AC133" i="5"/>
  <c r="AB136" i="5"/>
  <c r="AP136" i="5" s="1"/>
  <c r="AA139" i="5"/>
  <c r="AC141" i="5"/>
  <c r="AB144" i="5"/>
  <c r="AP144" i="5" s="1"/>
  <c r="AA147" i="5"/>
  <c r="AC149" i="5"/>
  <c r="AB152" i="5"/>
  <c r="AP152" i="5" s="1"/>
  <c r="AA6" i="5"/>
  <c r="AC8" i="5"/>
  <c r="AB11" i="5"/>
  <c r="AP11" i="5" s="1"/>
  <c r="AA14" i="5"/>
  <c r="AC16" i="5"/>
  <c r="AB19" i="5"/>
  <c r="AP19" i="5" s="1"/>
  <c r="AA22" i="5"/>
  <c r="AC24" i="5"/>
  <c r="AB27" i="5"/>
  <c r="AP27" i="5" s="1"/>
  <c r="AA30" i="5"/>
  <c r="AC32" i="5"/>
  <c r="AB35" i="5"/>
  <c r="AP35" i="5" s="1"/>
  <c r="AA38" i="5"/>
  <c r="AC40" i="5"/>
  <c r="AB43" i="5"/>
  <c r="AP43" i="5" s="1"/>
  <c r="AA46" i="5"/>
  <c r="AC48" i="5"/>
  <c r="AB51" i="5"/>
  <c r="AP51" i="5" s="1"/>
  <c r="AA54" i="5"/>
  <c r="AC56" i="5"/>
  <c r="AB59" i="5"/>
  <c r="AP59" i="5" s="1"/>
  <c r="AA62" i="5"/>
  <c r="AC64" i="5"/>
  <c r="AB67" i="5"/>
  <c r="AP67" i="5" s="1"/>
  <c r="AA70" i="5"/>
  <c r="AC72" i="5"/>
  <c r="AB75" i="5"/>
  <c r="AP75" i="5" s="1"/>
  <c r="AA78" i="5"/>
  <c r="AC80" i="5"/>
  <c r="AB83" i="5"/>
  <c r="AP83" i="5" s="1"/>
  <c r="AA86" i="5"/>
  <c r="AC88" i="5"/>
  <c r="AB91" i="5"/>
  <c r="AP91" i="5" s="1"/>
  <c r="AA94" i="5"/>
  <c r="AC96" i="5"/>
  <c r="AB99" i="5"/>
  <c r="AP99" i="5" s="1"/>
  <c r="AA102" i="5"/>
  <c r="AC104" i="5"/>
  <c r="AB107" i="5"/>
  <c r="AP107" i="5" s="1"/>
  <c r="AA110" i="5"/>
  <c r="AC112" i="5"/>
  <c r="AB115" i="5"/>
  <c r="AP115" i="5" s="1"/>
  <c r="AA118" i="5"/>
  <c r="AC120" i="5"/>
  <c r="AB123" i="5"/>
  <c r="AP123" i="5" s="1"/>
  <c r="AA126" i="5"/>
  <c r="AC128" i="5"/>
  <c r="AB131" i="5"/>
  <c r="AP131" i="5" s="1"/>
  <c r="AA134" i="5"/>
  <c r="AC136" i="5"/>
  <c r="AB139" i="5"/>
  <c r="AP139" i="5" s="1"/>
  <c r="AA142" i="5"/>
  <c r="AC144" i="5"/>
  <c r="AB147" i="5"/>
  <c r="AP147" i="5" s="1"/>
  <c r="AA150" i="5"/>
  <c r="AC152" i="5"/>
  <c r="AC19" i="5"/>
  <c r="AA41" i="5"/>
  <c r="AB62" i="5"/>
  <c r="AP62" i="5" s="1"/>
  <c r="AC83" i="5"/>
  <c r="AA105" i="5"/>
  <c r="AB126" i="5"/>
  <c r="AP126" i="5" s="1"/>
  <c r="AC147" i="5"/>
  <c r="AB22" i="5"/>
  <c r="AP22" i="5" s="1"/>
  <c r="AC43" i="5"/>
  <c r="AA65" i="5"/>
  <c r="AB86" i="5"/>
  <c r="AP86" i="5" s="1"/>
  <c r="AC107" i="5"/>
  <c r="AA129" i="5"/>
  <c r="AB150" i="5"/>
  <c r="AP150" i="5" s="1"/>
  <c r="AA25" i="5"/>
  <c r="AB46" i="5"/>
  <c r="AP46" i="5" s="1"/>
  <c r="AC67" i="5"/>
  <c r="AA89" i="5"/>
  <c r="AB110" i="5"/>
  <c r="AP110" i="5" s="1"/>
  <c r="AC131" i="5"/>
  <c r="AA2" i="5"/>
  <c r="AB6" i="5"/>
  <c r="AP6" i="5" s="1"/>
  <c r="AC27" i="5"/>
  <c r="AA49" i="5"/>
  <c r="AB70" i="5"/>
  <c r="AP70" i="5" s="1"/>
  <c r="AC91" i="5"/>
  <c r="AA113" i="5"/>
  <c r="AB134" i="5"/>
  <c r="AP134" i="5" s="1"/>
  <c r="AA9" i="5"/>
  <c r="AB30" i="5"/>
  <c r="AP30" i="5" s="1"/>
  <c r="AC51" i="5"/>
  <c r="AB94" i="5"/>
  <c r="AP94" i="5" s="1"/>
  <c r="AC115" i="5"/>
  <c r="AA137" i="5"/>
  <c r="AC11" i="5"/>
  <c r="AA33" i="5"/>
  <c r="AB54" i="5"/>
  <c r="AP54" i="5" s="1"/>
  <c r="AC75" i="5"/>
  <c r="AA97" i="5"/>
  <c r="AB118" i="5"/>
  <c r="AP118" i="5" s="1"/>
  <c r="AC139" i="5"/>
  <c r="AB78" i="5"/>
  <c r="AP78" i="5" s="1"/>
  <c r="AA81" i="5"/>
  <c r="AB14" i="5"/>
  <c r="AP14" i="5" s="1"/>
  <c r="AC99" i="5"/>
  <c r="AA17" i="5"/>
  <c r="AB102" i="5"/>
  <c r="AP102" i="5" s="1"/>
  <c r="AC35" i="5"/>
  <c r="AA121" i="5"/>
  <c r="AB38" i="5"/>
  <c r="AP38" i="5" s="1"/>
  <c r="AC123" i="5"/>
  <c r="AA57" i="5"/>
  <c r="AB142" i="5"/>
  <c r="AP142" i="5" s="1"/>
  <c r="AC59" i="5"/>
  <c r="AA145" i="5"/>
  <c r="V5" i="5"/>
  <c r="X7" i="5"/>
  <c r="W10" i="5"/>
  <c r="AG10" i="5" s="1"/>
  <c r="V13" i="5"/>
  <c r="X15" i="5"/>
  <c r="W18" i="5"/>
  <c r="AG18" i="5" s="1"/>
  <c r="V21" i="5"/>
  <c r="W5" i="5"/>
  <c r="AG5" i="5" s="1"/>
  <c r="V8" i="5"/>
  <c r="X10" i="5"/>
  <c r="W13" i="5"/>
  <c r="AG13" i="5" s="1"/>
  <c r="V16" i="5"/>
  <c r="X5" i="5"/>
  <c r="W8" i="5"/>
  <c r="AG8" i="5" s="1"/>
  <c r="V11" i="5"/>
  <c r="X13" i="5"/>
  <c r="W16" i="5"/>
  <c r="AG16" i="5" s="1"/>
  <c r="V19" i="5"/>
  <c r="V6" i="5"/>
  <c r="X8" i="5"/>
  <c r="W11" i="5"/>
  <c r="AG11" i="5" s="1"/>
  <c r="V14" i="5"/>
  <c r="X16" i="5"/>
  <c r="W19" i="5"/>
  <c r="AG19" i="5" s="1"/>
  <c r="V22" i="5"/>
  <c r="W6" i="5"/>
  <c r="AG6" i="5" s="1"/>
  <c r="V9" i="5"/>
  <c r="X11" i="5"/>
  <c r="W14" i="5"/>
  <c r="AG14" i="5" s="1"/>
  <c r="V17" i="5"/>
  <c r="X19" i="5"/>
  <c r="V2" i="5"/>
  <c r="AF2" i="5" s="1"/>
  <c r="V4" i="5"/>
  <c r="X6" i="5"/>
  <c r="W9" i="5"/>
  <c r="AG9" i="5" s="1"/>
  <c r="V12" i="5"/>
  <c r="X14" i="5"/>
  <c r="W17" i="5"/>
  <c r="AG17" i="5" s="1"/>
  <c r="V20" i="5"/>
  <c r="W2" i="5"/>
  <c r="AG2" i="5" s="1"/>
  <c r="W4" i="5"/>
  <c r="AG4" i="5" s="1"/>
  <c r="V7" i="5"/>
  <c r="X9" i="5"/>
  <c r="W12" i="5"/>
  <c r="AG12" i="5" s="1"/>
  <c r="V15" i="5"/>
  <c r="X17" i="5"/>
  <c r="W20" i="5"/>
  <c r="AG20" i="5" s="1"/>
  <c r="V18" i="5"/>
  <c r="W23" i="5"/>
  <c r="AG23" i="5" s="1"/>
  <c r="V26" i="5"/>
  <c r="X28" i="5"/>
  <c r="W31" i="5"/>
  <c r="AG31" i="5" s="1"/>
  <c r="V34" i="5"/>
  <c r="X36" i="5"/>
  <c r="W39" i="5"/>
  <c r="AG39" i="5" s="1"/>
  <c r="V42" i="5"/>
  <c r="X44" i="5"/>
  <c r="W47" i="5"/>
  <c r="AG47" i="5" s="1"/>
  <c r="V50" i="5"/>
  <c r="X52" i="5"/>
  <c r="W55" i="5"/>
  <c r="AG55" i="5" s="1"/>
  <c r="V58" i="5"/>
  <c r="X60" i="5"/>
  <c r="W63" i="5"/>
  <c r="AG63" i="5" s="1"/>
  <c r="V66" i="5"/>
  <c r="X68" i="5"/>
  <c r="W71" i="5"/>
  <c r="AG71" i="5" s="1"/>
  <c r="V74" i="5"/>
  <c r="X76" i="5"/>
  <c r="W79" i="5"/>
  <c r="AG79" i="5" s="1"/>
  <c r="V82" i="5"/>
  <c r="X84" i="5"/>
  <c r="W87" i="5"/>
  <c r="AG87" i="5" s="1"/>
  <c r="V90" i="5"/>
  <c r="X92" i="5"/>
  <c r="W95" i="5"/>
  <c r="AG95" i="5" s="1"/>
  <c r="V98" i="5"/>
  <c r="X100" i="5"/>
  <c r="W103" i="5"/>
  <c r="AG103" i="5" s="1"/>
  <c r="V106" i="5"/>
  <c r="X108" i="5"/>
  <c r="W111" i="5"/>
  <c r="AG111" i="5" s="1"/>
  <c r="V114" i="5"/>
  <c r="X116" i="5"/>
  <c r="W119" i="5"/>
  <c r="AG119" i="5" s="1"/>
  <c r="V122" i="5"/>
  <c r="X124" i="5"/>
  <c r="W127" i="5"/>
  <c r="AG127" i="5" s="1"/>
  <c r="V130" i="5"/>
  <c r="X132" i="5"/>
  <c r="W135" i="5"/>
  <c r="AG135" i="5" s="1"/>
  <c r="V138" i="5"/>
  <c r="X140" i="5"/>
  <c r="W143" i="5"/>
  <c r="AG143" i="5" s="1"/>
  <c r="V146" i="5"/>
  <c r="X148" i="5"/>
  <c r="W151" i="5"/>
  <c r="AG151" i="5" s="1"/>
  <c r="X18" i="5"/>
  <c r="X23" i="5"/>
  <c r="W26" i="5"/>
  <c r="AG26" i="5" s="1"/>
  <c r="V29" i="5"/>
  <c r="X31" i="5"/>
  <c r="W34" i="5"/>
  <c r="AG34" i="5" s="1"/>
  <c r="V37" i="5"/>
  <c r="X39" i="5"/>
  <c r="W42" i="5"/>
  <c r="AG42" i="5" s="1"/>
  <c r="V45" i="5"/>
  <c r="X47" i="5"/>
  <c r="W50" i="5"/>
  <c r="AG50" i="5" s="1"/>
  <c r="V53" i="5"/>
  <c r="W58" i="5"/>
  <c r="AG58" i="5" s="1"/>
  <c r="V61" i="5"/>
  <c r="X63" i="5"/>
  <c r="W66" i="5"/>
  <c r="AG66" i="5" s="1"/>
  <c r="V69" i="5"/>
  <c r="X71" i="5"/>
  <c r="W74" i="5"/>
  <c r="AG74" i="5" s="1"/>
  <c r="V77" i="5"/>
  <c r="X79" i="5"/>
  <c r="W82" i="5"/>
  <c r="AG82" i="5" s="1"/>
  <c r="V85" i="5"/>
  <c r="X87" i="5"/>
  <c r="W90" i="5"/>
  <c r="AG90" i="5" s="1"/>
  <c r="V93" i="5"/>
  <c r="X95" i="5"/>
  <c r="W98" i="5"/>
  <c r="AG98" i="5" s="1"/>
  <c r="V101" i="5"/>
  <c r="X103" i="5"/>
  <c r="W106" i="5"/>
  <c r="AG106" i="5" s="1"/>
  <c r="V109" i="5"/>
  <c r="X111" i="5"/>
  <c r="W114" i="5"/>
  <c r="AG114" i="5" s="1"/>
  <c r="V117" i="5"/>
  <c r="X119" i="5"/>
  <c r="W122" i="5"/>
  <c r="AG122" i="5" s="1"/>
  <c r="V125" i="5"/>
  <c r="X127" i="5"/>
  <c r="W130" i="5"/>
  <c r="AG130" i="5" s="1"/>
  <c r="V133" i="5"/>
  <c r="X135" i="5"/>
  <c r="W138" i="5"/>
  <c r="AG138" i="5" s="1"/>
  <c r="V141" i="5"/>
  <c r="X143" i="5"/>
  <c r="W146" i="5"/>
  <c r="AG146" i="5" s="1"/>
  <c r="V149" i="5"/>
  <c r="X151" i="5"/>
  <c r="X2" i="5"/>
  <c r="X20" i="5"/>
  <c r="V24" i="5"/>
  <c r="X26" i="5"/>
  <c r="W29" i="5"/>
  <c r="AG29" i="5" s="1"/>
  <c r="V32" i="5"/>
  <c r="X34" i="5"/>
  <c r="W37" i="5"/>
  <c r="AG37" i="5" s="1"/>
  <c r="V40" i="5"/>
  <c r="X42" i="5"/>
  <c r="W45" i="5"/>
  <c r="AG45" i="5" s="1"/>
  <c r="V48" i="5"/>
  <c r="X50" i="5"/>
  <c r="W53" i="5"/>
  <c r="AG53" i="5" s="1"/>
  <c r="V56" i="5"/>
  <c r="X58" i="5"/>
  <c r="W61" i="5"/>
  <c r="AG61" i="5" s="1"/>
  <c r="V64" i="5"/>
  <c r="X66" i="5"/>
  <c r="W69" i="5"/>
  <c r="AG69" i="5" s="1"/>
  <c r="V72" i="5"/>
  <c r="X74" i="5"/>
  <c r="W77" i="5"/>
  <c r="AG77" i="5" s="1"/>
  <c r="V80" i="5"/>
  <c r="X82" i="5"/>
  <c r="W85" i="5"/>
  <c r="AG85" i="5" s="1"/>
  <c r="V88" i="5"/>
  <c r="X90" i="5"/>
  <c r="W93" i="5"/>
  <c r="AG93" i="5" s="1"/>
  <c r="V96" i="5"/>
  <c r="X98" i="5"/>
  <c r="W101" i="5"/>
  <c r="AG101" i="5" s="1"/>
  <c r="V104" i="5"/>
  <c r="X106" i="5"/>
  <c r="W109" i="5"/>
  <c r="AG109" i="5" s="1"/>
  <c r="V112" i="5"/>
  <c r="X114" i="5"/>
  <c r="W117" i="5"/>
  <c r="AG117" i="5" s="1"/>
  <c r="V120" i="5"/>
  <c r="X122" i="5"/>
  <c r="W125" i="5"/>
  <c r="AG125" i="5" s="1"/>
  <c r="V128" i="5"/>
  <c r="X130" i="5"/>
  <c r="W133" i="5"/>
  <c r="AG133" i="5" s="1"/>
  <c r="V136" i="5"/>
  <c r="X138" i="5"/>
  <c r="W141" i="5"/>
  <c r="AG141" i="5" s="1"/>
  <c r="V144" i="5"/>
  <c r="X146" i="5"/>
  <c r="W149" i="5"/>
  <c r="AG149" i="5" s="1"/>
  <c r="V152" i="5"/>
  <c r="X4" i="5"/>
  <c r="W21" i="5"/>
  <c r="AG21" i="5" s="1"/>
  <c r="W24" i="5"/>
  <c r="AG24" i="5" s="1"/>
  <c r="V27" i="5"/>
  <c r="X29" i="5"/>
  <c r="W32" i="5"/>
  <c r="AG32" i="5" s="1"/>
  <c r="V35" i="5"/>
  <c r="X37" i="5"/>
  <c r="W40" i="5"/>
  <c r="AG40" i="5" s="1"/>
  <c r="V43" i="5"/>
  <c r="X45" i="5"/>
  <c r="W48" i="5"/>
  <c r="AG48" i="5" s="1"/>
  <c r="V51" i="5"/>
  <c r="X53" i="5"/>
  <c r="W56" i="5"/>
  <c r="AG56" i="5" s="1"/>
  <c r="V59" i="5"/>
  <c r="X61" i="5"/>
  <c r="W64" i="5"/>
  <c r="AG64" i="5" s="1"/>
  <c r="V67" i="5"/>
  <c r="X69" i="5"/>
  <c r="W72" i="5"/>
  <c r="AG72" i="5" s="1"/>
  <c r="V75" i="5"/>
  <c r="X77" i="5"/>
  <c r="W80" i="5"/>
  <c r="AG80" i="5" s="1"/>
  <c r="V83" i="5"/>
  <c r="X85" i="5"/>
  <c r="W88" i="5"/>
  <c r="AG88" i="5" s="1"/>
  <c r="V91" i="5"/>
  <c r="X93" i="5"/>
  <c r="W96" i="5"/>
  <c r="AG96" i="5" s="1"/>
  <c r="V99" i="5"/>
  <c r="X101" i="5"/>
  <c r="W104" i="5"/>
  <c r="AG104" i="5" s="1"/>
  <c r="V107" i="5"/>
  <c r="X109" i="5"/>
  <c r="W112" i="5"/>
  <c r="AG112" i="5" s="1"/>
  <c r="V115" i="5"/>
  <c r="X117" i="5"/>
  <c r="W120" i="5"/>
  <c r="AG120" i="5" s="1"/>
  <c r="V123" i="5"/>
  <c r="X125" i="5"/>
  <c r="W128" i="5"/>
  <c r="AG128" i="5" s="1"/>
  <c r="V131" i="5"/>
  <c r="X133" i="5"/>
  <c r="W136" i="5"/>
  <c r="AG136" i="5" s="1"/>
  <c r="V139" i="5"/>
  <c r="X141" i="5"/>
  <c r="W144" i="5"/>
  <c r="AG144" i="5" s="1"/>
  <c r="V147" i="5"/>
  <c r="X149" i="5"/>
  <c r="W152" i="5"/>
  <c r="AG152" i="5" s="1"/>
  <c r="W7" i="5"/>
  <c r="AG7" i="5" s="1"/>
  <c r="X21" i="5"/>
  <c r="X24" i="5"/>
  <c r="W27" i="5"/>
  <c r="AG27" i="5" s="1"/>
  <c r="V30" i="5"/>
  <c r="X32" i="5"/>
  <c r="W35" i="5"/>
  <c r="AG35" i="5" s="1"/>
  <c r="V38" i="5"/>
  <c r="X40" i="5"/>
  <c r="W43" i="5"/>
  <c r="AG43" i="5" s="1"/>
  <c r="V46" i="5"/>
  <c r="X48" i="5"/>
  <c r="W51" i="5"/>
  <c r="AG51" i="5" s="1"/>
  <c r="V54" i="5"/>
  <c r="X56" i="5"/>
  <c r="W59" i="5"/>
  <c r="AG59" i="5" s="1"/>
  <c r="V62" i="5"/>
  <c r="X64" i="5"/>
  <c r="W67" i="5"/>
  <c r="AG67" i="5" s="1"/>
  <c r="V70" i="5"/>
  <c r="X72" i="5"/>
  <c r="W75" i="5"/>
  <c r="AG75" i="5" s="1"/>
  <c r="V78" i="5"/>
  <c r="X80" i="5"/>
  <c r="W83" i="5"/>
  <c r="AG83" i="5" s="1"/>
  <c r="V86" i="5"/>
  <c r="X88" i="5"/>
  <c r="W91" i="5"/>
  <c r="AG91" i="5" s="1"/>
  <c r="V94" i="5"/>
  <c r="X96" i="5"/>
  <c r="W99" i="5"/>
  <c r="AG99" i="5" s="1"/>
  <c r="V102" i="5"/>
  <c r="X104" i="5"/>
  <c r="W107" i="5"/>
  <c r="AG107" i="5" s="1"/>
  <c r="V110" i="5"/>
  <c r="X112" i="5"/>
  <c r="W115" i="5"/>
  <c r="AG115" i="5" s="1"/>
  <c r="V118" i="5"/>
  <c r="X120" i="5"/>
  <c r="W123" i="5"/>
  <c r="AG123" i="5" s="1"/>
  <c r="V126" i="5"/>
  <c r="X128" i="5"/>
  <c r="W131" i="5"/>
  <c r="AG131" i="5" s="1"/>
  <c r="V134" i="5"/>
  <c r="X136" i="5"/>
  <c r="W139" i="5"/>
  <c r="AG139" i="5" s="1"/>
  <c r="V142" i="5"/>
  <c r="X144" i="5"/>
  <c r="W147" i="5"/>
  <c r="AG147" i="5" s="1"/>
  <c r="V150" i="5"/>
  <c r="X152" i="5"/>
  <c r="V10" i="5"/>
  <c r="W22" i="5"/>
  <c r="AG22" i="5" s="1"/>
  <c r="V25" i="5"/>
  <c r="X27" i="5"/>
  <c r="W30" i="5"/>
  <c r="AG30" i="5" s="1"/>
  <c r="V33" i="5"/>
  <c r="X35" i="5"/>
  <c r="W38" i="5"/>
  <c r="AG38" i="5" s="1"/>
  <c r="V41" i="5"/>
  <c r="X43" i="5"/>
  <c r="W46" i="5"/>
  <c r="AG46" i="5" s="1"/>
  <c r="V49" i="5"/>
  <c r="X51" i="5"/>
  <c r="W54" i="5"/>
  <c r="AG54" i="5" s="1"/>
  <c r="V57" i="5"/>
  <c r="X59" i="5"/>
  <c r="W62" i="5"/>
  <c r="AG62" i="5" s="1"/>
  <c r="V65" i="5"/>
  <c r="X67" i="5"/>
  <c r="W70" i="5"/>
  <c r="AG70" i="5" s="1"/>
  <c r="V73" i="5"/>
  <c r="X75" i="5"/>
  <c r="W78" i="5"/>
  <c r="AG78" i="5" s="1"/>
  <c r="V81" i="5"/>
  <c r="X83" i="5"/>
  <c r="W86" i="5"/>
  <c r="AG86" i="5" s="1"/>
  <c r="V89" i="5"/>
  <c r="X91" i="5"/>
  <c r="W94" i="5"/>
  <c r="AG94" i="5" s="1"/>
  <c r="V97" i="5"/>
  <c r="X99" i="5"/>
  <c r="W102" i="5"/>
  <c r="AG102" i="5" s="1"/>
  <c r="V105" i="5"/>
  <c r="X107" i="5"/>
  <c r="W110" i="5"/>
  <c r="AG110" i="5" s="1"/>
  <c r="V113" i="5"/>
  <c r="X115" i="5"/>
  <c r="W118" i="5"/>
  <c r="AG118" i="5" s="1"/>
  <c r="V121" i="5"/>
  <c r="X123" i="5"/>
  <c r="W126" i="5"/>
  <c r="AG126" i="5" s="1"/>
  <c r="V129" i="5"/>
  <c r="X131" i="5"/>
  <c r="W134" i="5"/>
  <c r="AG134" i="5" s="1"/>
  <c r="V137" i="5"/>
  <c r="X139" i="5"/>
  <c r="W142" i="5"/>
  <c r="AG142" i="5" s="1"/>
  <c r="V145" i="5"/>
  <c r="X147" i="5"/>
  <c r="W150" i="5"/>
  <c r="AG150" i="5" s="1"/>
  <c r="X3" i="5"/>
  <c r="X12" i="5"/>
  <c r="X30" i="5"/>
  <c r="W41" i="5"/>
  <c r="AG41" i="5" s="1"/>
  <c r="V52" i="5"/>
  <c r="X62" i="5"/>
  <c r="W73" i="5"/>
  <c r="AG73" i="5" s="1"/>
  <c r="V84" i="5"/>
  <c r="X94" i="5"/>
  <c r="W105" i="5"/>
  <c r="AG105" i="5" s="1"/>
  <c r="V116" i="5"/>
  <c r="X126" i="5"/>
  <c r="W137" i="5"/>
  <c r="AG137" i="5" s="1"/>
  <c r="V148" i="5"/>
  <c r="W15" i="5"/>
  <c r="AG15" i="5" s="1"/>
  <c r="V31" i="5"/>
  <c r="X41" i="5"/>
  <c r="W52" i="5"/>
  <c r="AG52" i="5" s="1"/>
  <c r="V63" i="5"/>
  <c r="X73" i="5"/>
  <c r="W84" i="5"/>
  <c r="AG84" i="5" s="1"/>
  <c r="V95" i="5"/>
  <c r="X105" i="5"/>
  <c r="W116" i="5"/>
  <c r="AG116" i="5" s="1"/>
  <c r="V127" i="5"/>
  <c r="X137" i="5"/>
  <c r="W148" i="5"/>
  <c r="AG148" i="5" s="1"/>
  <c r="X22" i="5"/>
  <c r="W33" i="5"/>
  <c r="AG33" i="5" s="1"/>
  <c r="V44" i="5"/>
  <c r="X54" i="5"/>
  <c r="W65" i="5"/>
  <c r="AG65" i="5" s="1"/>
  <c r="V76" i="5"/>
  <c r="X86" i="5"/>
  <c r="W97" i="5"/>
  <c r="AG97" i="5" s="1"/>
  <c r="V108" i="5"/>
  <c r="X118" i="5"/>
  <c r="W129" i="5"/>
  <c r="AG129" i="5" s="1"/>
  <c r="V140" i="5"/>
  <c r="X150" i="5"/>
  <c r="V23" i="5"/>
  <c r="X33" i="5"/>
  <c r="W44" i="5"/>
  <c r="AG44" i="5" s="1"/>
  <c r="V55" i="5"/>
  <c r="X65" i="5"/>
  <c r="W76" i="5"/>
  <c r="AG76" i="5" s="1"/>
  <c r="V87" i="5"/>
  <c r="X97" i="5"/>
  <c r="W108" i="5"/>
  <c r="AG108" i="5" s="1"/>
  <c r="V119" i="5"/>
  <c r="X129" i="5"/>
  <c r="W140" i="5"/>
  <c r="AG140" i="5" s="1"/>
  <c r="V151" i="5"/>
  <c r="W25" i="5"/>
  <c r="AG25" i="5" s="1"/>
  <c r="V36" i="5"/>
  <c r="X46" i="5"/>
  <c r="W57" i="5"/>
  <c r="AG57" i="5" s="1"/>
  <c r="V68" i="5"/>
  <c r="X78" i="5"/>
  <c r="W89" i="5"/>
  <c r="AG89" i="5" s="1"/>
  <c r="V100" i="5"/>
  <c r="X110" i="5"/>
  <c r="W121" i="5"/>
  <c r="AG121" i="5" s="1"/>
  <c r="V132" i="5"/>
  <c r="X142" i="5"/>
  <c r="W3" i="5"/>
  <c r="AG3" i="5" s="1"/>
  <c r="X25" i="5"/>
  <c r="W36" i="5"/>
  <c r="AG36" i="5" s="1"/>
  <c r="V47" i="5"/>
  <c r="X57" i="5"/>
  <c r="W68" i="5"/>
  <c r="AG68" i="5" s="1"/>
  <c r="V79" i="5"/>
  <c r="X89" i="5"/>
  <c r="W100" i="5"/>
  <c r="AG100" i="5" s="1"/>
  <c r="V111" i="5"/>
  <c r="X121" i="5"/>
  <c r="W132" i="5"/>
  <c r="AG132" i="5" s="1"/>
  <c r="V143" i="5"/>
  <c r="V3" i="5"/>
  <c r="AF3" i="5" s="1"/>
  <c r="V28" i="5"/>
  <c r="X38" i="5"/>
  <c r="W49" i="5"/>
  <c r="AG49" i="5" s="1"/>
  <c r="V60" i="5"/>
  <c r="X70" i="5"/>
  <c r="W81" i="5"/>
  <c r="AG81" i="5" s="1"/>
  <c r="V92" i="5"/>
  <c r="X102" i="5"/>
  <c r="W113" i="5"/>
  <c r="AG113" i="5" s="1"/>
  <c r="V124" i="5"/>
  <c r="X134" i="5"/>
  <c r="W145" i="5"/>
  <c r="AG145" i="5" s="1"/>
  <c r="W28" i="5"/>
  <c r="AG28" i="5" s="1"/>
  <c r="V39" i="5"/>
  <c r="X49" i="5"/>
  <c r="W60" i="5"/>
  <c r="AG60" i="5" s="1"/>
  <c r="V71" i="5"/>
  <c r="X81" i="5"/>
  <c r="W92" i="5"/>
  <c r="AG92" i="5" s="1"/>
  <c r="V103" i="5"/>
  <c r="X113" i="5"/>
  <c r="W124" i="5"/>
  <c r="AG124" i="5" s="1"/>
  <c r="V135" i="5"/>
  <c r="X145" i="5"/>
  <c r="AD243" i="5" l="1"/>
  <c r="T243" i="7" s="1"/>
  <c r="AQ243" i="5"/>
  <c r="AQ205" i="5"/>
  <c r="AD205" i="5"/>
  <c r="T205" i="7" s="1"/>
  <c r="AJ240" i="5"/>
  <c r="AK240" i="5" s="1"/>
  <c r="AO240" i="5"/>
  <c r="AQ218" i="5"/>
  <c r="AD218" i="5"/>
  <c r="T218" i="7" s="1"/>
  <c r="AQ241" i="5"/>
  <c r="AD241" i="5"/>
  <c r="T241" i="7" s="1"/>
  <c r="AJ205" i="5"/>
  <c r="AK205" i="5" s="1"/>
  <c r="AO205" i="5"/>
  <c r="AJ244" i="5"/>
  <c r="AK244" i="5" s="1"/>
  <c r="AO244" i="5"/>
  <c r="AQ222" i="5"/>
  <c r="AD222" i="5"/>
  <c r="T222" i="7" s="1"/>
  <c r="AO208" i="5"/>
  <c r="AJ208" i="5"/>
  <c r="AK208" i="5" s="1"/>
  <c r="AJ187" i="5"/>
  <c r="AK187" i="5" s="1"/>
  <c r="AO187" i="5"/>
  <c r="AO231" i="5"/>
  <c r="AJ231" i="5"/>
  <c r="AK231" i="5" s="1"/>
  <c r="AD206" i="5"/>
  <c r="T206" i="7" s="1"/>
  <c r="AQ206" i="5"/>
  <c r="AJ193" i="5"/>
  <c r="AK193" i="5" s="1"/>
  <c r="AO193" i="5"/>
  <c r="AJ238" i="5"/>
  <c r="AK238" i="5" s="1"/>
  <c r="AO238" i="5"/>
  <c r="AO194" i="5"/>
  <c r="AJ194" i="5"/>
  <c r="AK194" i="5" s="1"/>
  <c r="AJ242" i="5"/>
  <c r="AK242" i="5" s="1"/>
  <c r="AO242" i="5"/>
  <c r="AQ220" i="5"/>
  <c r="AD220" i="5"/>
  <c r="T220" i="7" s="1"/>
  <c r="AJ197" i="5"/>
  <c r="AK197" i="5" s="1"/>
  <c r="AO197" i="5"/>
  <c r="Y222" i="5"/>
  <c r="K222" i="7" s="1"/>
  <c r="AH222" i="5"/>
  <c r="AH242" i="5"/>
  <c r="Y242" i="5"/>
  <c r="K242" i="7" s="1"/>
  <c r="AL222" i="5"/>
  <c r="AG222" i="5"/>
  <c r="AL198" i="5"/>
  <c r="AG198" i="5"/>
  <c r="AL242" i="5"/>
  <c r="AG242" i="5"/>
  <c r="AG183" i="5"/>
  <c r="AL183" i="5"/>
  <c r="AG229" i="5"/>
  <c r="AL229" i="5"/>
  <c r="AL184" i="5"/>
  <c r="AG184" i="5"/>
  <c r="AH230" i="5"/>
  <c r="Y230" i="5"/>
  <c r="K230" i="7" s="1"/>
  <c r="Y205" i="5"/>
  <c r="K205" i="7" s="1"/>
  <c r="AH205" i="5"/>
  <c r="AG243" i="5"/>
  <c r="AL243" i="5"/>
  <c r="AH218" i="5"/>
  <c r="Y218" i="5"/>
  <c r="K218" i="7" s="1"/>
  <c r="AL244" i="5"/>
  <c r="AG244" i="5"/>
  <c r="AG221" i="5"/>
  <c r="AL221" i="5"/>
  <c r="AG207" i="5"/>
  <c r="AL207" i="5"/>
  <c r="AX4" i="5"/>
  <c r="AQ240" i="5"/>
  <c r="AD240" i="5"/>
  <c r="T240" i="7" s="1"/>
  <c r="AO184" i="5"/>
  <c r="AJ184" i="5"/>
  <c r="AK184" i="5" s="1"/>
  <c r="AQ227" i="5"/>
  <c r="AD227" i="5"/>
  <c r="T227" i="7" s="1"/>
  <c r="AQ237" i="5"/>
  <c r="AD237" i="5"/>
  <c r="T237" i="7" s="1"/>
  <c r="AO217" i="5"/>
  <c r="AJ217" i="5"/>
  <c r="AK217" i="5" s="1"/>
  <c r="AJ203" i="5"/>
  <c r="AK203" i="5" s="1"/>
  <c r="AO203" i="5"/>
  <c r="AO202" i="5"/>
  <c r="AJ202" i="5"/>
  <c r="AK202" i="5" s="1"/>
  <c r="AO221" i="5"/>
  <c r="AJ221" i="5"/>
  <c r="AK221" i="5" s="1"/>
  <c r="AJ228" i="5"/>
  <c r="AK228" i="5" s="1"/>
  <c r="AO228" i="5"/>
  <c r="AD204" i="5"/>
  <c r="T204" i="7" s="1"/>
  <c r="AQ204" i="5"/>
  <c r="AO190" i="5"/>
  <c r="AJ190" i="5"/>
  <c r="AK190" i="5" s="1"/>
  <c r="AO219" i="5"/>
  <c r="AJ219" i="5"/>
  <c r="AK219" i="5" s="1"/>
  <c r="AL241" i="5"/>
  <c r="AG241" i="5"/>
  <c r="Y198" i="5"/>
  <c r="K198" i="7" s="1"/>
  <c r="AH198" i="5"/>
  <c r="AH219" i="5"/>
  <c r="Y219" i="5"/>
  <c r="K219" i="7" s="1"/>
  <c r="AG197" i="5"/>
  <c r="AL197" i="5"/>
  <c r="AH239" i="5"/>
  <c r="Y239" i="5"/>
  <c r="K239" i="7" s="1"/>
  <c r="AG219" i="5"/>
  <c r="AL219" i="5"/>
  <c r="AH196" i="5"/>
  <c r="Y196" i="5"/>
  <c r="K196" i="7" s="1"/>
  <c r="AH246" i="5"/>
  <c r="Y246" i="5"/>
  <c r="K246" i="7" s="1"/>
  <c r="AL226" i="5"/>
  <c r="AG226" i="5"/>
  <c r="Y203" i="5"/>
  <c r="K203" i="7" s="1"/>
  <c r="AH203" i="5"/>
  <c r="AG203" i="5"/>
  <c r="AL203" i="5"/>
  <c r="AL240" i="5"/>
  <c r="AG240" i="5"/>
  <c r="AG217" i="5"/>
  <c r="AL217" i="5"/>
  <c r="AH202" i="5"/>
  <c r="Y202" i="5"/>
  <c r="K202" i="7" s="1"/>
  <c r="AH237" i="5"/>
  <c r="Y237" i="5"/>
  <c r="K237" i="7" s="1"/>
  <c r="AG202" i="5"/>
  <c r="AL202" i="5"/>
  <c r="AH241" i="5"/>
  <c r="Y241" i="5"/>
  <c r="K241" i="7" s="1"/>
  <c r="AL218" i="5"/>
  <c r="AG218" i="5"/>
  <c r="AO239" i="5"/>
  <c r="AJ239" i="5"/>
  <c r="AK239" i="5" s="1"/>
  <c r="AD217" i="5"/>
  <c r="T217" i="7" s="1"/>
  <c r="AQ217" i="5"/>
  <c r="AJ183" i="5"/>
  <c r="AK183" i="5" s="1"/>
  <c r="AO183" i="5"/>
  <c r="AQ224" i="5"/>
  <c r="AD224" i="5"/>
  <c r="T224" i="7" s="1"/>
  <c r="AD202" i="5"/>
  <c r="T202" i="7" s="1"/>
  <c r="AQ202" i="5"/>
  <c r="AQ234" i="5"/>
  <c r="AD234" i="5"/>
  <c r="T234" i="7" s="1"/>
  <c r="AD216" i="5"/>
  <c r="T216" i="7" s="1"/>
  <c r="AQ216" i="5"/>
  <c r="AQ199" i="5"/>
  <c r="AD199" i="5"/>
  <c r="T199" i="7" s="1"/>
  <c r="AQ238" i="5"/>
  <c r="AD238" i="5"/>
  <c r="T238" i="7" s="1"/>
  <c r="AJ218" i="5"/>
  <c r="AK218" i="5" s="1"/>
  <c r="AO218" i="5"/>
  <c r="AD201" i="5"/>
  <c r="T201" i="7" s="1"/>
  <c r="AQ201" i="5"/>
  <c r="AQ245" i="5"/>
  <c r="AD245" i="5"/>
  <c r="T245" i="7" s="1"/>
  <c r="AD188" i="5"/>
  <c r="T188" i="7" s="1"/>
  <c r="AQ188" i="5"/>
  <c r="AQ236" i="5"/>
  <c r="AD236" i="5"/>
  <c r="T236" i="7" s="1"/>
  <c r="AD211" i="5"/>
  <c r="T211" i="7" s="1"/>
  <c r="AQ211" i="5"/>
  <c r="AQ191" i="5"/>
  <c r="AD191" i="5"/>
  <c r="T191" i="7" s="1"/>
  <c r="Y238" i="5"/>
  <c r="K238" i="7" s="1"/>
  <c r="AH238" i="5"/>
  <c r="Y197" i="5"/>
  <c r="K197" i="7" s="1"/>
  <c r="AH197" i="5"/>
  <c r="AL238" i="5"/>
  <c r="AG238" i="5"/>
  <c r="AL194" i="5"/>
  <c r="AG194" i="5"/>
  <c r="Y211" i="5"/>
  <c r="K211" i="7" s="1"/>
  <c r="AH211" i="5"/>
  <c r="AH223" i="5"/>
  <c r="Y223" i="5"/>
  <c r="K223" i="7" s="1"/>
  <c r="AL246" i="5"/>
  <c r="AG246" i="5"/>
  <c r="Y195" i="5"/>
  <c r="K195" i="7" s="1"/>
  <c r="AH195" i="5"/>
  <c r="AH234" i="5"/>
  <c r="Y234" i="5"/>
  <c r="K234" i="7" s="1"/>
  <c r="Y216" i="5"/>
  <c r="K216" i="7" s="1"/>
  <c r="AH216" i="5"/>
  <c r="Y199" i="5"/>
  <c r="K199" i="7" s="1"/>
  <c r="AH199" i="5"/>
  <c r="AG237" i="5"/>
  <c r="AL237" i="5"/>
  <c r="AL216" i="5"/>
  <c r="AG216" i="5"/>
  <c r="Y201" i="5"/>
  <c r="K201" i="7" s="1"/>
  <c r="AH201" i="5"/>
  <c r="AD215" i="5"/>
  <c r="T215" i="7" s="1"/>
  <c r="AQ215" i="5"/>
  <c r="AJ246" i="5"/>
  <c r="AK246" i="5" s="1"/>
  <c r="AO246" i="5"/>
  <c r="AO223" i="5"/>
  <c r="AJ223" i="5"/>
  <c r="AK223" i="5" s="1"/>
  <c r="AO233" i="5"/>
  <c r="AJ233" i="5"/>
  <c r="AK233" i="5" s="1"/>
  <c r="AJ215" i="5"/>
  <c r="AK215" i="5" s="1"/>
  <c r="AO215" i="5"/>
  <c r="AD195" i="5"/>
  <c r="T195" i="7" s="1"/>
  <c r="AQ195" i="5"/>
  <c r="AQ231" i="5"/>
  <c r="AD231" i="5"/>
  <c r="T231" i="7" s="1"/>
  <c r="AO237" i="5"/>
  <c r="AJ237" i="5"/>
  <c r="AK237" i="5" s="1"/>
  <c r="AO216" i="5"/>
  <c r="AJ216" i="5"/>
  <c r="AK216" i="5" s="1"/>
  <c r="AQ242" i="5"/>
  <c r="AD242" i="5"/>
  <c r="T242" i="7" s="1"/>
  <c r="AD200" i="5"/>
  <c r="T200" i="7" s="1"/>
  <c r="AQ200" i="5"/>
  <c r="AD186" i="5"/>
  <c r="T186" i="7" s="1"/>
  <c r="AQ186" i="5"/>
  <c r="AD229" i="5"/>
  <c r="T229" i="7" s="1"/>
  <c r="AQ229" i="5"/>
  <c r="AJ201" i="5"/>
  <c r="AK201" i="5" s="1"/>
  <c r="AO201" i="5"/>
  <c r="AO235" i="5"/>
  <c r="AJ235" i="5"/>
  <c r="AK235" i="5" s="1"/>
  <c r="AO210" i="5"/>
  <c r="AJ210" i="5"/>
  <c r="AK210" i="5" s="1"/>
  <c r="AO188" i="5"/>
  <c r="AJ188" i="5"/>
  <c r="AK188" i="5" s="1"/>
  <c r="Y194" i="5"/>
  <c r="K194" i="7" s="1"/>
  <c r="AH194" i="5"/>
  <c r="AH235" i="5"/>
  <c r="Y235" i="5"/>
  <c r="K235" i="7" s="1"/>
  <c r="AG210" i="5"/>
  <c r="AL210" i="5"/>
  <c r="AL190" i="5"/>
  <c r="AG190" i="5"/>
  <c r="AG235" i="5"/>
  <c r="AL235" i="5"/>
  <c r="Y191" i="5"/>
  <c r="K191" i="7" s="1"/>
  <c r="AH191" i="5"/>
  <c r="AH220" i="5"/>
  <c r="Y220" i="5"/>
  <c r="K220" i="7" s="1"/>
  <c r="AG196" i="5"/>
  <c r="AL196" i="5"/>
  <c r="AH243" i="5"/>
  <c r="Y243" i="5"/>
  <c r="K243" i="7" s="1"/>
  <c r="AG223" i="5"/>
  <c r="AL223" i="5"/>
  <c r="AL192" i="5"/>
  <c r="AG192" i="5"/>
  <c r="AG233" i="5"/>
  <c r="AL233" i="5"/>
  <c r="Y214" i="5"/>
  <c r="K214" i="7" s="1"/>
  <c r="AH214" i="5"/>
  <c r="AL214" i="5"/>
  <c r="AG214" i="5"/>
  <c r="AG195" i="5"/>
  <c r="AL195" i="5"/>
  <c r="AL234" i="5"/>
  <c r="AG234" i="5"/>
  <c r="AL199" i="5"/>
  <c r="AG199" i="5"/>
  <c r="AD233" i="5"/>
  <c r="T233" i="7" s="1"/>
  <c r="AQ233" i="5"/>
  <c r="AJ220" i="5"/>
  <c r="AK220" i="5" s="1"/>
  <c r="AO220" i="5"/>
  <c r="AJ191" i="5"/>
  <c r="AK191" i="5" s="1"/>
  <c r="AO191" i="5"/>
  <c r="AJ230" i="5"/>
  <c r="AK230" i="5" s="1"/>
  <c r="AO230" i="5"/>
  <c r="AD214" i="5"/>
  <c r="T214" i="7" s="1"/>
  <c r="AQ214" i="5"/>
  <c r="AO192" i="5"/>
  <c r="AJ192" i="5"/>
  <c r="AK192" i="5" s="1"/>
  <c r="AQ228" i="5"/>
  <c r="AD228" i="5"/>
  <c r="T228" i="7" s="1"/>
  <c r="AD212" i="5"/>
  <c r="T212" i="7" s="1"/>
  <c r="AQ212" i="5"/>
  <c r="AQ193" i="5"/>
  <c r="AD193" i="5"/>
  <c r="T193" i="7" s="1"/>
  <c r="AJ234" i="5"/>
  <c r="AK234" i="5" s="1"/>
  <c r="AO234" i="5"/>
  <c r="AO214" i="5"/>
  <c r="AJ214" i="5"/>
  <c r="AK214" i="5" s="1"/>
  <c r="AJ195" i="5"/>
  <c r="AK195" i="5" s="1"/>
  <c r="AO195" i="5"/>
  <c r="AO241" i="5"/>
  <c r="AJ241" i="5"/>
  <c r="AK241" i="5" s="1"/>
  <c r="AQ219" i="5"/>
  <c r="AD219" i="5"/>
  <c r="T219" i="7" s="1"/>
  <c r="AJ199" i="5"/>
  <c r="AK199" i="5" s="1"/>
  <c r="AO199" i="5"/>
  <c r="AJ185" i="5"/>
  <c r="AK185" i="5" s="1"/>
  <c r="AO185" i="5"/>
  <c r="AQ226" i="5"/>
  <c r="AD226" i="5"/>
  <c r="T226" i="7" s="1"/>
  <c r="AD184" i="5"/>
  <c r="T184" i="7" s="1"/>
  <c r="AQ184" i="5"/>
  <c r="AJ232" i="5"/>
  <c r="AK232" i="5" s="1"/>
  <c r="AO232" i="5"/>
  <c r="AO206" i="5"/>
  <c r="AJ206" i="5"/>
  <c r="AK206" i="5" s="1"/>
  <c r="AO186" i="5"/>
  <c r="AJ186" i="5"/>
  <c r="AK186" i="5" s="1"/>
  <c r="AG212" i="5"/>
  <c r="AL212" i="5"/>
  <c r="AH232" i="5"/>
  <c r="Y232" i="5"/>
  <c r="K232" i="7" s="1"/>
  <c r="AH206" i="5"/>
  <c r="Y206" i="5"/>
  <c r="K206" i="7" s="1"/>
  <c r="AH188" i="5"/>
  <c r="Y188" i="5"/>
  <c r="K188" i="7" s="1"/>
  <c r="AL232" i="5"/>
  <c r="AG232" i="5"/>
  <c r="AG206" i="5"/>
  <c r="AL206" i="5"/>
  <c r="AG239" i="5"/>
  <c r="AL239" i="5"/>
  <c r="Y192" i="5"/>
  <c r="K192" i="7" s="1"/>
  <c r="AH192" i="5"/>
  <c r="AH240" i="5"/>
  <c r="Y240" i="5"/>
  <c r="K240" i="7" s="1"/>
  <c r="AL220" i="5"/>
  <c r="AG220" i="5"/>
  <c r="AL230" i="5"/>
  <c r="AG230" i="5"/>
  <c r="Y213" i="5"/>
  <c r="K213" i="7" s="1"/>
  <c r="AH213" i="5"/>
  <c r="AG189" i="5"/>
  <c r="AL189" i="5"/>
  <c r="AG213" i="5"/>
  <c r="AL213" i="5"/>
  <c r="Y193" i="5"/>
  <c r="K193" i="7" s="1"/>
  <c r="AH193" i="5"/>
  <c r="AH231" i="5"/>
  <c r="Y231" i="5"/>
  <c r="K231" i="7" s="1"/>
  <c r="AQ230" i="5"/>
  <c r="AD230" i="5"/>
  <c r="T230" i="7" s="1"/>
  <c r="AD203" i="5"/>
  <c r="T203" i="7" s="1"/>
  <c r="AQ203" i="5"/>
  <c r="AQ189" i="5"/>
  <c r="AD189" i="5"/>
  <c r="T189" i="7" s="1"/>
  <c r="AD213" i="5"/>
  <c r="T213" i="7" s="1"/>
  <c r="AQ213" i="5"/>
  <c r="AO227" i="5"/>
  <c r="AJ227" i="5"/>
  <c r="AK227" i="5" s="1"/>
  <c r="AJ189" i="5"/>
  <c r="AK189" i="5" s="1"/>
  <c r="AO189" i="5"/>
  <c r="AJ213" i="5"/>
  <c r="AK213" i="5" s="1"/>
  <c r="AO213" i="5"/>
  <c r="AD194" i="5"/>
  <c r="T194" i="7" s="1"/>
  <c r="AQ194" i="5"/>
  <c r="AO212" i="5"/>
  <c r="AJ212" i="5"/>
  <c r="AK212" i="5" s="1"/>
  <c r="AD198" i="5"/>
  <c r="T198" i="7" s="1"/>
  <c r="AQ198" i="5"/>
  <c r="AO225" i="5"/>
  <c r="AJ225" i="5"/>
  <c r="AK225" i="5" s="1"/>
  <c r="AQ183" i="5"/>
  <c r="AD183" i="5"/>
  <c r="T183" i="7" s="1"/>
  <c r="AO204" i="5"/>
  <c r="AJ204" i="5"/>
  <c r="AK204" i="5" s="1"/>
  <c r="AL231" i="5"/>
  <c r="AG231" i="5"/>
  <c r="Y210" i="5"/>
  <c r="K210" i="7" s="1"/>
  <c r="AH210" i="5"/>
  <c r="Y190" i="5"/>
  <c r="K190" i="7" s="1"/>
  <c r="AH190" i="5"/>
  <c r="AH204" i="5"/>
  <c r="Y204" i="5"/>
  <c r="K204" i="7" s="1"/>
  <c r="AH186" i="5"/>
  <c r="Y186" i="5"/>
  <c r="K186" i="7" s="1"/>
  <c r="AH229" i="5"/>
  <c r="Y229" i="5"/>
  <c r="K229" i="7" s="1"/>
  <c r="AL204" i="5"/>
  <c r="AG204" i="5"/>
  <c r="AL188" i="5"/>
  <c r="AG188" i="5"/>
  <c r="AH236" i="5"/>
  <c r="Y236" i="5"/>
  <c r="K236" i="7" s="1"/>
  <c r="Y215" i="5"/>
  <c r="K215" i="7" s="1"/>
  <c r="AH215" i="5"/>
  <c r="AG191" i="5"/>
  <c r="AL191" i="5"/>
  <c r="AH217" i="5"/>
  <c r="Y217" i="5"/>
  <c r="K217" i="7" s="1"/>
  <c r="Y189" i="5"/>
  <c r="K189" i="7" s="1"/>
  <c r="AH189" i="5"/>
  <c r="AH227" i="5"/>
  <c r="Y227" i="5"/>
  <c r="K227" i="7" s="1"/>
  <c r="Y209" i="5"/>
  <c r="K209" i="7" s="1"/>
  <c r="AH209" i="5"/>
  <c r="Y187" i="5"/>
  <c r="K187" i="7" s="1"/>
  <c r="AH187" i="5"/>
  <c r="AG227" i="5"/>
  <c r="AL227" i="5"/>
  <c r="AL209" i="5"/>
  <c r="AG209" i="5"/>
  <c r="Y228" i="5"/>
  <c r="K228" i="7" s="1"/>
  <c r="AH228" i="5"/>
  <c r="AH212" i="5"/>
  <c r="Y212" i="5"/>
  <c r="K212" i="7" s="1"/>
  <c r="AL193" i="5"/>
  <c r="AG193" i="5"/>
  <c r="AO229" i="5"/>
  <c r="AJ229" i="5"/>
  <c r="AK229" i="5" s="1"/>
  <c r="AO196" i="5"/>
  <c r="AJ196" i="5"/>
  <c r="AK196" i="5" s="1"/>
  <c r="AJ236" i="5"/>
  <c r="AK236" i="5" s="1"/>
  <c r="AO236" i="5"/>
  <c r="AQ244" i="5"/>
  <c r="AD244" i="5"/>
  <c r="T244" i="7" s="1"/>
  <c r="AQ209" i="5"/>
  <c r="AD209" i="5"/>
  <c r="T209" i="7" s="1"/>
  <c r="AQ187" i="5"/>
  <c r="AD187" i="5"/>
  <c r="T187" i="7" s="1"/>
  <c r="AJ224" i="5"/>
  <c r="AK224" i="5" s="1"/>
  <c r="AO224" i="5"/>
  <c r="AQ235" i="5"/>
  <c r="AD235" i="5"/>
  <c r="T235" i="7" s="1"/>
  <c r="AD210" i="5"/>
  <c r="T210" i="7" s="1"/>
  <c r="AQ210" i="5"/>
  <c r="AD197" i="5"/>
  <c r="T197" i="7" s="1"/>
  <c r="AQ197" i="5"/>
  <c r="AO222" i="5"/>
  <c r="AJ222" i="5"/>
  <c r="AK222" i="5" s="1"/>
  <c r="AD246" i="5"/>
  <c r="T246" i="7" s="1"/>
  <c r="AQ246" i="5"/>
  <c r="AO200" i="5"/>
  <c r="AJ200" i="5"/>
  <c r="AK200" i="5" s="1"/>
  <c r="AL228" i="5"/>
  <c r="AG228" i="5"/>
  <c r="Y183" i="5"/>
  <c r="K183" i="7" s="1"/>
  <c r="AH183" i="5"/>
  <c r="AH226" i="5"/>
  <c r="Y226" i="5"/>
  <c r="K226" i="7" s="1"/>
  <c r="AL200" i="5"/>
  <c r="AG200" i="5"/>
  <c r="AL186" i="5"/>
  <c r="AG186" i="5"/>
  <c r="AG211" i="5"/>
  <c r="AL211" i="5"/>
  <c r="AL236" i="5"/>
  <c r="AG236" i="5"/>
  <c r="AL215" i="5"/>
  <c r="AG215" i="5"/>
  <c r="AH224" i="5"/>
  <c r="Y224" i="5"/>
  <c r="K224" i="7" s="1"/>
  <c r="AH208" i="5"/>
  <c r="Y208" i="5"/>
  <c r="K208" i="7" s="1"/>
  <c r="AH244" i="5"/>
  <c r="Y244" i="5"/>
  <c r="K244" i="7" s="1"/>
  <c r="AL224" i="5"/>
  <c r="AG224" i="5"/>
  <c r="AG208" i="5"/>
  <c r="AL208" i="5"/>
  <c r="AL187" i="5"/>
  <c r="AG187" i="5"/>
  <c r="AJ226" i="5"/>
  <c r="AK226" i="5" s="1"/>
  <c r="AO226" i="5"/>
  <c r="AD192" i="5"/>
  <c r="T192" i="7" s="1"/>
  <c r="AQ192" i="5"/>
  <c r="AJ211" i="5"/>
  <c r="AK211" i="5" s="1"/>
  <c r="AO211" i="5"/>
  <c r="AO243" i="5"/>
  <c r="AJ243" i="5"/>
  <c r="AK243" i="5" s="1"/>
  <c r="AQ221" i="5"/>
  <c r="AD221" i="5"/>
  <c r="T221" i="7" s="1"/>
  <c r="AD208" i="5"/>
  <c r="T208" i="7" s="1"/>
  <c r="AQ208" i="5"/>
  <c r="AQ207" i="5"/>
  <c r="AD207" i="5"/>
  <c r="T207" i="7" s="1"/>
  <c r="AQ185" i="5"/>
  <c r="AD185" i="5"/>
  <c r="T185" i="7" s="1"/>
  <c r="AQ225" i="5"/>
  <c r="AD225" i="5"/>
  <c r="T225" i="7" s="1"/>
  <c r="AJ209" i="5"/>
  <c r="AK209" i="5" s="1"/>
  <c r="AO209" i="5"/>
  <c r="AD190" i="5"/>
  <c r="T190" i="7" s="1"/>
  <c r="AQ190" i="5"/>
  <c r="AQ232" i="5"/>
  <c r="AD232" i="5"/>
  <c r="T232" i="7" s="1"/>
  <c r="AJ207" i="5"/>
  <c r="AK207" i="5" s="1"/>
  <c r="AO207" i="5"/>
  <c r="AD239" i="5"/>
  <c r="T239" i="7" s="1"/>
  <c r="AQ239" i="5"/>
  <c r="AD196" i="5"/>
  <c r="T196" i="7" s="1"/>
  <c r="AQ196" i="5"/>
  <c r="AO245" i="5"/>
  <c r="AJ245" i="5"/>
  <c r="AK245" i="5" s="1"/>
  <c r="AD223" i="5"/>
  <c r="T223" i="7" s="1"/>
  <c r="AQ223" i="5"/>
  <c r="AO198" i="5"/>
  <c r="AJ198" i="5"/>
  <c r="AK198" i="5" s="1"/>
  <c r="Y225" i="5"/>
  <c r="K225" i="7" s="1"/>
  <c r="AH225" i="5"/>
  <c r="AG201" i="5"/>
  <c r="AL201" i="5"/>
  <c r="AH245" i="5"/>
  <c r="Y245" i="5"/>
  <c r="K245" i="7" s="1"/>
  <c r="AL225" i="5"/>
  <c r="AG225" i="5"/>
  <c r="AH200" i="5"/>
  <c r="Y200" i="5"/>
  <c r="K200" i="7" s="1"/>
  <c r="AG245" i="5"/>
  <c r="AL245" i="5"/>
  <c r="AH184" i="5"/>
  <c r="Y184" i="5"/>
  <c r="K184" i="7" s="1"/>
  <c r="AH233" i="5"/>
  <c r="Y233" i="5"/>
  <c r="K233" i="7" s="1"/>
  <c r="AL205" i="5"/>
  <c r="AG205" i="5"/>
  <c r="AH221" i="5"/>
  <c r="Y221" i="5"/>
  <c r="K221" i="7" s="1"/>
  <c r="Y207" i="5"/>
  <c r="K207" i="7" s="1"/>
  <c r="AH207" i="5"/>
  <c r="Y185" i="5"/>
  <c r="K185" i="7" s="1"/>
  <c r="AH185" i="5"/>
  <c r="AL185" i="5"/>
  <c r="AG185" i="5"/>
  <c r="EZ181" i="8"/>
  <c r="M180" i="5" s="1"/>
  <c r="AH180" i="5" s="1"/>
  <c r="EZ178" i="8"/>
  <c r="M177" i="5" s="1"/>
  <c r="Y177" i="5" s="1"/>
  <c r="K177" i="7" s="1"/>
  <c r="EZ156" i="12"/>
  <c r="N155" i="5" s="1"/>
  <c r="AQ155" i="5" s="1"/>
  <c r="EZ179" i="8"/>
  <c r="M178" i="5" s="1"/>
  <c r="Y178" i="5" s="1"/>
  <c r="K178" i="7" s="1"/>
  <c r="EZ174" i="8"/>
  <c r="M173" i="5" s="1"/>
  <c r="Y173" i="5" s="1"/>
  <c r="K173" i="7" s="1"/>
  <c r="EZ160" i="8"/>
  <c r="M159" i="5" s="1"/>
  <c r="Y159" i="5" s="1"/>
  <c r="K159" i="7" s="1"/>
  <c r="EZ182" i="12"/>
  <c r="N181" i="5" s="1"/>
  <c r="AQ181" i="5" s="1"/>
  <c r="EZ164" i="12"/>
  <c r="N163" i="5" s="1"/>
  <c r="AD163" i="5" s="1"/>
  <c r="T163" i="7" s="1"/>
  <c r="EZ154" i="12"/>
  <c r="N153" i="5" s="1"/>
  <c r="AD153" i="5" s="1"/>
  <c r="T153" i="7" s="1"/>
  <c r="EZ183" i="8"/>
  <c r="M182" i="5" s="1"/>
  <c r="Y182" i="5" s="1"/>
  <c r="K182" i="7" s="1"/>
  <c r="EZ171" i="8"/>
  <c r="M170" i="5" s="1"/>
  <c r="AH170" i="5" s="1"/>
  <c r="EZ175" i="8"/>
  <c r="M174" i="5" s="1"/>
  <c r="AH174" i="5" s="1"/>
  <c r="EZ176" i="12"/>
  <c r="N175" i="5" s="1"/>
  <c r="AD175" i="5" s="1"/>
  <c r="T175" i="7" s="1"/>
  <c r="EZ168" i="12"/>
  <c r="N167" i="5" s="1"/>
  <c r="AQ167" i="5" s="1"/>
  <c r="EZ161" i="12"/>
  <c r="N160" i="5" s="1"/>
  <c r="AD160" i="5" s="1"/>
  <c r="T160" i="7" s="1"/>
  <c r="EZ155" i="12"/>
  <c r="N154" i="5" s="1"/>
  <c r="AD154" i="5" s="1"/>
  <c r="T154" i="7" s="1"/>
  <c r="EZ162" i="12"/>
  <c r="N161" i="5" s="1"/>
  <c r="AQ161" i="5" s="1"/>
  <c r="EZ170" i="8"/>
  <c r="M169" i="5" s="1"/>
  <c r="Y169" i="5" s="1"/>
  <c r="K169" i="7" s="1"/>
  <c r="EZ163" i="8"/>
  <c r="M162" i="5" s="1"/>
  <c r="AH162" i="5" s="1"/>
  <c r="EZ166" i="8"/>
  <c r="M165" i="5" s="1"/>
  <c r="AH165" i="5" s="1"/>
  <c r="EZ165" i="8"/>
  <c r="M164" i="5" s="1"/>
  <c r="AH164" i="5" s="1"/>
  <c r="EZ180" i="12"/>
  <c r="N179" i="5" s="1"/>
  <c r="AQ179" i="5" s="1"/>
  <c r="EZ163" i="12"/>
  <c r="N162" i="5" s="1"/>
  <c r="AD162" i="5" s="1"/>
  <c r="T162" i="7" s="1"/>
  <c r="EZ160" i="12"/>
  <c r="N159" i="5" s="1"/>
  <c r="AQ159" i="5" s="1"/>
  <c r="EZ167" i="8"/>
  <c r="M166" i="5" s="1"/>
  <c r="Y166" i="5" s="1"/>
  <c r="K166" i="7" s="1"/>
  <c r="EZ180" i="8"/>
  <c r="M179" i="5" s="1"/>
  <c r="Y179" i="5" s="1"/>
  <c r="K179" i="7" s="1"/>
  <c r="EZ159" i="8"/>
  <c r="M158" i="5" s="1"/>
  <c r="AH158" i="5" s="1"/>
  <c r="EZ175" i="12"/>
  <c r="N174" i="5" s="1"/>
  <c r="AD174" i="5" s="1"/>
  <c r="T174" i="7" s="1"/>
  <c r="EZ172" i="12"/>
  <c r="N171" i="5" s="1"/>
  <c r="AD171" i="5" s="1"/>
  <c r="T171" i="7" s="1"/>
  <c r="EZ166" i="12"/>
  <c r="N165" i="5" s="1"/>
  <c r="AQ165" i="5" s="1"/>
  <c r="EZ172" i="8"/>
  <c r="M171" i="5" s="1"/>
  <c r="AH171" i="5" s="1"/>
  <c r="EZ157" i="8"/>
  <c r="M156" i="5" s="1"/>
  <c r="Y156" i="5" s="1"/>
  <c r="K156" i="7" s="1"/>
  <c r="EZ161" i="8"/>
  <c r="M160" i="5" s="1"/>
  <c r="Y160" i="5" s="1"/>
  <c r="K160" i="7" s="1"/>
  <c r="EZ179" i="12"/>
  <c r="N178" i="5" s="1"/>
  <c r="AQ178" i="5" s="1"/>
  <c r="EZ178" i="12"/>
  <c r="N177" i="5" s="1"/>
  <c r="AD177" i="5" s="1"/>
  <c r="T177" i="7" s="1"/>
  <c r="EZ169" i="12"/>
  <c r="N168" i="5" s="1"/>
  <c r="AD168" i="5" s="1"/>
  <c r="T168" i="7" s="1"/>
  <c r="EZ158" i="12"/>
  <c r="N157" i="5" s="1"/>
  <c r="AQ157" i="5" s="1"/>
  <c r="EZ158" i="8"/>
  <c r="M157" i="5" s="1"/>
  <c r="Y157" i="5" s="1"/>
  <c r="K157" i="7" s="1"/>
  <c r="EZ182" i="8"/>
  <c r="M181" i="5" s="1"/>
  <c r="AH181" i="5" s="1"/>
  <c r="EZ168" i="8"/>
  <c r="M167" i="5" s="1"/>
  <c r="Y167" i="5" s="1"/>
  <c r="K167" i="7" s="1"/>
  <c r="EZ155" i="8"/>
  <c r="M154" i="5" s="1"/>
  <c r="AH154" i="5" s="1"/>
  <c r="EZ183" i="12"/>
  <c r="N182" i="5" s="1"/>
  <c r="AD182" i="5" s="1"/>
  <c r="T182" i="7" s="1"/>
  <c r="EZ170" i="12"/>
  <c r="N169" i="5" s="1"/>
  <c r="AD169" i="5" s="1"/>
  <c r="T169" i="7" s="1"/>
  <c r="EZ167" i="12"/>
  <c r="N166" i="5" s="1"/>
  <c r="AQ166" i="5" s="1"/>
  <c r="EZ157" i="12"/>
  <c r="N156" i="5" s="1"/>
  <c r="AD156" i="5" s="1"/>
  <c r="T156" i="7" s="1"/>
  <c r="EZ154" i="8"/>
  <c r="M153" i="5" s="1"/>
  <c r="Y153" i="5" s="1"/>
  <c r="K153" i="7" s="1"/>
  <c r="EZ176" i="8"/>
  <c r="M175" i="5" s="1"/>
  <c r="AH175" i="5" s="1"/>
  <c r="EZ173" i="8"/>
  <c r="M172" i="5" s="1"/>
  <c r="AH172" i="5" s="1"/>
  <c r="EZ164" i="8"/>
  <c r="M163" i="5" s="1"/>
  <c r="Y163" i="5" s="1"/>
  <c r="K163" i="7" s="1"/>
  <c r="EZ156" i="8"/>
  <c r="M155" i="5" s="1"/>
  <c r="Y155" i="5" s="1"/>
  <c r="K155" i="7" s="1"/>
  <c r="EZ177" i="12"/>
  <c r="N176" i="5" s="1"/>
  <c r="AQ176" i="5" s="1"/>
  <c r="EZ171" i="12"/>
  <c r="N170" i="5" s="1"/>
  <c r="AQ170" i="5" s="1"/>
  <c r="EZ173" i="12"/>
  <c r="N172" i="5" s="1"/>
  <c r="AQ172" i="5" s="1"/>
  <c r="EZ177" i="8"/>
  <c r="M176" i="5" s="1"/>
  <c r="AH176" i="5" s="1"/>
  <c r="EZ169" i="8"/>
  <c r="M168" i="5" s="1"/>
  <c r="AH168" i="5" s="1"/>
  <c r="EZ162" i="8"/>
  <c r="M161" i="5" s="1"/>
  <c r="Y161" i="5" s="1"/>
  <c r="K161" i="7" s="1"/>
  <c r="EZ181" i="12"/>
  <c r="N180" i="5" s="1"/>
  <c r="AQ180" i="5" s="1"/>
  <c r="EZ174" i="12"/>
  <c r="N173" i="5" s="1"/>
  <c r="AD173" i="5" s="1"/>
  <c r="T173" i="7" s="1"/>
  <c r="EZ165" i="12"/>
  <c r="N164" i="5" s="1"/>
  <c r="AD164" i="5" s="1"/>
  <c r="T164" i="7" s="1"/>
  <c r="EZ159" i="12"/>
  <c r="N158" i="5" s="1"/>
  <c r="AD158" i="5" s="1"/>
  <c r="T158" i="7" s="1"/>
  <c r="AL168" i="5"/>
  <c r="AG168" i="5"/>
  <c r="AL156" i="5"/>
  <c r="AG156" i="5"/>
  <c r="AG178" i="5"/>
  <c r="AL178" i="5"/>
  <c r="AJ173" i="5"/>
  <c r="AK173" i="5" s="1"/>
  <c r="AO173" i="5"/>
  <c r="AJ153" i="5"/>
  <c r="AK153" i="5" s="1"/>
  <c r="AO153" i="5"/>
  <c r="AO160" i="5"/>
  <c r="AJ160" i="5"/>
  <c r="AK160" i="5" s="1"/>
  <c r="AL175" i="5"/>
  <c r="AG175" i="5"/>
  <c r="AG164" i="5"/>
  <c r="AL164" i="5"/>
  <c r="AG154" i="5"/>
  <c r="AL154" i="5"/>
  <c r="AL155" i="5"/>
  <c r="AG155" i="5"/>
  <c r="AL163" i="5"/>
  <c r="AG163" i="5"/>
  <c r="AO176" i="5"/>
  <c r="AJ176" i="5"/>
  <c r="AK176" i="5" s="1"/>
  <c r="AJ167" i="5"/>
  <c r="AK167" i="5" s="1"/>
  <c r="AO167" i="5"/>
  <c r="AQ177" i="5"/>
  <c r="AJ177" i="5"/>
  <c r="AK177" i="5" s="1"/>
  <c r="AO177" i="5"/>
  <c r="AO156" i="5"/>
  <c r="AJ156" i="5"/>
  <c r="AK156" i="5" s="1"/>
  <c r="AL167" i="5"/>
  <c r="AG167" i="5"/>
  <c r="AG172" i="5"/>
  <c r="AL172" i="5"/>
  <c r="AO174" i="5"/>
  <c r="AJ174" i="5"/>
  <c r="AK174" i="5" s="1"/>
  <c r="AJ157" i="5"/>
  <c r="AK157" i="5" s="1"/>
  <c r="AO157" i="5"/>
  <c r="AO170" i="5"/>
  <c r="AJ170" i="5"/>
  <c r="AK170" i="5" s="1"/>
  <c r="AJ155" i="5"/>
  <c r="AK155" i="5" s="1"/>
  <c r="AO155" i="5"/>
  <c r="AO164" i="5"/>
  <c r="AJ164" i="5"/>
  <c r="AK164" i="5" s="1"/>
  <c r="AL161" i="5"/>
  <c r="AG161" i="5"/>
  <c r="AG180" i="5"/>
  <c r="AL180" i="5"/>
  <c r="AL159" i="5"/>
  <c r="AG159" i="5"/>
  <c r="AL171" i="5"/>
  <c r="AG171" i="5"/>
  <c r="AL157" i="5"/>
  <c r="AG157" i="5"/>
  <c r="AL179" i="5"/>
  <c r="AG179" i="5"/>
  <c r="AL158" i="5"/>
  <c r="AG158" i="5"/>
  <c r="AO162" i="5"/>
  <c r="AJ162" i="5"/>
  <c r="AK162" i="5" s="1"/>
  <c r="AD155" i="5"/>
  <c r="T155" i="7" s="1"/>
  <c r="AJ163" i="5"/>
  <c r="AK163" i="5" s="1"/>
  <c r="AO163" i="5"/>
  <c r="AL166" i="5"/>
  <c r="AG166" i="5"/>
  <c r="AH178" i="5"/>
  <c r="AG176" i="5"/>
  <c r="AL176" i="5"/>
  <c r="AG160" i="5"/>
  <c r="AL160" i="5"/>
  <c r="AJ171" i="5"/>
  <c r="AK171" i="5" s="1"/>
  <c r="AO171" i="5"/>
  <c r="AO166" i="5"/>
  <c r="AJ166" i="5"/>
  <c r="AK166" i="5" s="1"/>
  <c r="AO180" i="5"/>
  <c r="AJ180" i="5"/>
  <c r="AK180" i="5" s="1"/>
  <c r="AO158" i="5"/>
  <c r="AJ158" i="5"/>
  <c r="AK158" i="5" s="1"/>
  <c r="AL177" i="5"/>
  <c r="AG177" i="5"/>
  <c r="AL165" i="5"/>
  <c r="AG165" i="5"/>
  <c r="AO178" i="5"/>
  <c r="AJ178" i="5"/>
  <c r="AK178" i="5" s="1"/>
  <c r="AJ159" i="5"/>
  <c r="AK159" i="5" s="1"/>
  <c r="AO159" i="5"/>
  <c r="AJ169" i="5"/>
  <c r="AK169" i="5" s="1"/>
  <c r="AO169" i="5"/>
  <c r="AJ165" i="5"/>
  <c r="AK165" i="5" s="1"/>
  <c r="AO165" i="5"/>
  <c r="AJ179" i="5"/>
  <c r="AK179" i="5" s="1"/>
  <c r="AO179" i="5"/>
  <c r="AO168" i="5"/>
  <c r="AJ168" i="5"/>
  <c r="AK168" i="5" s="1"/>
  <c r="AL182" i="5"/>
  <c r="AG182" i="5"/>
  <c r="AL173" i="5"/>
  <c r="AG173" i="5"/>
  <c r="AG153" i="5"/>
  <c r="AL153" i="5"/>
  <c r="AG162" i="5"/>
  <c r="AL162" i="5"/>
  <c r="AL170" i="5"/>
  <c r="AG170" i="5"/>
  <c r="AO172" i="5"/>
  <c r="AJ172" i="5"/>
  <c r="AK172" i="5" s="1"/>
  <c r="AO182" i="5"/>
  <c r="AJ182" i="5"/>
  <c r="AK182" i="5" s="1"/>
  <c r="AL169" i="5"/>
  <c r="AG169" i="5"/>
  <c r="AG174" i="5"/>
  <c r="AL174" i="5"/>
  <c r="AL181" i="5"/>
  <c r="AG181" i="5"/>
  <c r="AO154" i="5"/>
  <c r="AJ154" i="5"/>
  <c r="AK154" i="5" s="1"/>
  <c r="AJ181" i="5"/>
  <c r="AK181" i="5" s="1"/>
  <c r="AO181" i="5"/>
  <c r="AJ161" i="5"/>
  <c r="AK161" i="5" s="1"/>
  <c r="AO161" i="5"/>
  <c r="AJ175" i="5"/>
  <c r="AK175" i="5" s="1"/>
  <c r="AO175" i="5"/>
  <c r="AL91" i="5"/>
  <c r="AL114" i="5"/>
  <c r="AL119" i="5"/>
  <c r="AL14" i="5"/>
  <c r="AL28" i="5"/>
  <c r="AL36" i="5"/>
  <c r="AL89" i="5"/>
  <c r="AL140" i="5"/>
  <c r="AL41" i="5"/>
  <c r="AL118" i="5"/>
  <c r="AL54" i="5"/>
  <c r="AL147" i="5"/>
  <c r="AL83" i="5"/>
  <c r="AL7" i="5"/>
  <c r="AL112" i="5"/>
  <c r="AL48" i="5"/>
  <c r="AL141" i="5"/>
  <c r="AL77" i="5"/>
  <c r="AL106" i="5"/>
  <c r="AL42" i="5"/>
  <c r="AL111" i="5"/>
  <c r="AL47" i="5"/>
  <c r="AL6" i="5"/>
  <c r="AL121" i="5"/>
  <c r="AL120" i="5"/>
  <c r="AL149" i="5"/>
  <c r="AO2" i="5"/>
  <c r="AJ2" i="5"/>
  <c r="AK2" i="5" s="1"/>
  <c r="AL97" i="5"/>
  <c r="AL94" i="5"/>
  <c r="AL59" i="5"/>
  <c r="AL152" i="5"/>
  <c r="AL24" i="5"/>
  <c r="AL117" i="5"/>
  <c r="AL82" i="5"/>
  <c r="AL87" i="5"/>
  <c r="AL4" i="5"/>
  <c r="AL92" i="5"/>
  <c r="AL49" i="5"/>
  <c r="AL100" i="5"/>
  <c r="AL52" i="5"/>
  <c r="AL105" i="5"/>
  <c r="AL134" i="5"/>
  <c r="AL70" i="5"/>
  <c r="AL99" i="5"/>
  <c r="AL35" i="5"/>
  <c r="AL128" i="5"/>
  <c r="AL64" i="5"/>
  <c r="AL21" i="5"/>
  <c r="AL93" i="5"/>
  <c r="AL29" i="5"/>
  <c r="AL122" i="5"/>
  <c r="AL58" i="5"/>
  <c r="AL127" i="5"/>
  <c r="AL63" i="5"/>
  <c r="AL2" i="5"/>
  <c r="AL19" i="5"/>
  <c r="AL5" i="5"/>
  <c r="AL60" i="5"/>
  <c r="AL27" i="5"/>
  <c r="AL50" i="5"/>
  <c r="AL11" i="5"/>
  <c r="AL145" i="5"/>
  <c r="AL44" i="5"/>
  <c r="AL148" i="5"/>
  <c r="AL30" i="5"/>
  <c r="AL123" i="5"/>
  <c r="AL88" i="5"/>
  <c r="AL53" i="5"/>
  <c r="AL146" i="5"/>
  <c r="AL151" i="5"/>
  <c r="AL23" i="5"/>
  <c r="AL16" i="5"/>
  <c r="AL57" i="5"/>
  <c r="AL108" i="5"/>
  <c r="AL110" i="5"/>
  <c r="AL46" i="5"/>
  <c r="AL139" i="5"/>
  <c r="AL75" i="5"/>
  <c r="AL104" i="5"/>
  <c r="AL40" i="5"/>
  <c r="AL133" i="5"/>
  <c r="AL69" i="5"/>
  <c r="AL98" i="5"/>
  <c r="AL34" i="5"/>
  <c r="AL103" i="5"/>
  <c r="AL39" i="5"/>
  <c r="AL20" i="5"/>
  <c r="AL68" i="5"/>
  <c r="AL15" i="5"/>
  <c r="AL62" i="5"/>
  <c r="AL56" i="5"/>
  <c r="AL113" i="5"/>
  <c r="AL65" i="5"/>
  <c r="AL116" i="5"/>
  <c r="AL150" i="5"/>
  <c r="AL86" i="5"/>
  <c r="AL22" i="5"/>
  <c r="AL115" i="5"/>
  <c r="AL51" i="5"/>
  <c r="AL144" i="5"/>
  <c r="AL80" i="5"/>
  <c r="AL109" i="5"/>
  <c r="AL45" i="5"/>
  <c r="AL138" i="5"/>
  <c r="AL74" i="5"/>
  <c r="AL143" i="5"/>
  <c r="AL79" i="5"/>
  <c r="AL17" i="5"/>
  <c r="AL8" i="5"/>
  <c r="AL18" i="5"/>
  <c r="AL73" i="5"/>
  <c r="AL85" i="5"/>
  <c r="AL55" i="5"/>
  <c r="AL25" i="5"/>
  <c r="AL76" i="5"/>
  <c r="AL129" i="5"/>
  <c r="AL102" i="5"/>
  <c r="AL38" i="5"/>
  <c r="AL131" i="5"/>
  <c r="AL67" i="5"/>
  <c r="AL96" i="5"/>
  <c r="AL32" i="5"/>
  <c r="AL125" i="5"/>
  <c r="AL61" i="5"/>
  <c r="AL90" i="5"/>
  <c r="AL26" i="5"/>
  <c r="AL95" i="5"/>
  <c r="AL31" i="5"/>
  <c r="AL12" i="5"/>
  <c r="AL126" i="5"/>
  <c r="AL124" i="5"/>
  <c r="AL81" i="5"/>
  <c r="AL132" i="5"/>
  <c r="AL33" i="5"/>
  <c r="AL84" i="5"/>
  <c r="AL137" i="5"/>
  <c r="AL142" i="5"/>
  <c r="AL78" i="5"/>
  <c r="AL107" i="5"/>
  <c r="AL43" i="5"/>
  <c r="AL136" i="5"/>
  <c r="AL72" i="5"/>
  <c r="AL101" i="5"/>
  <c r="AL37" i="5"/>
  <c r="AL130" i="5"/>
  <c r="AL66" i="5"/>
  <c r="AL135" i="5"/>
  <c r="AL71" i="5"/>
  <c r="AL9" i="5"/>
  <c r="AL13" i="5"/>
  <c r="AL10" i="5"/>
  <c r="AF11" i="5"/>
  <c r="EZ3" i="8"/>
  <c r="M2" i="5" s="1"/>
  <c r="Y2" i="5" s="1"/>
  <c r="AF60" i="5"/>
  <c r="AF7" i="5"/>
  <c r="AF15" i="5"/>
  <c r="AF19" i="5"/>
  <c r="AF23" i="5"/>
  <c r="AF27" i="5"/>
  <c r="AF31" i="5"/>
  <c r="AF35" i="5"/>
  <c r="AF39" i="5"/>
  <c r="AF43" i="5"/>
  <c r="AF47" i="5"/>
  <c r="AF51" i="5"/>
  <c r="AF55" i="5"/>
  <c r="AF59" i="5"/>
  <c r="AF63" i="5"/>
  <c r="AF67" i="5"/>
  <c r="AF71" i="5"/>
  <c r="AF75" i="5"/>
  <c r="AF79" i="5"/>
  <c r="AF83" i="5"/>
  <c r="AF87" i="5"/>
  <c r="AF91" i="5"/>
  <c r="AF95" i="5"/>
  <c r="AF99" i="5"/>
  <c r="AF103" i="5"/>
  <c r="AF107" i="5"/>
  <c r="AF111" i="5"/>
  <c r="AF115" i="5"/>
  <c r="AF119" i="5"/>
  <c r="AF123" i="5"/>
  <c r="AF127" i="5"/>
  <c r="AF131" i="5"/>
  <c r="AF135" i="5"/>
  <c r="AF139" i="5"/>
  <c r="AF143" i="5"/>
  <c r="AF147" i="5"/>
  <c r="AF151" i="5"/>
  <c r="AF4" i="5"/>
  <c r="AF8" i="5"/>
  <c r="AF12" i="5"/>
  <c r="AF16" i="5"/>
  <c r="AF20" i="5"/>
  <c r="AF24" i="5"/>
  <c r="AF28" i="5"/>
  <c r="AF32" i="5"/>
  <c r="AF36" i="5"/>
  <c r="AF40" i="5"/>
  <c r="AF44" i="5"/>
  <c r="AF48" i="5"/>
  <c r="AF52" i="5"/>
  <c r="AF56" i="5"/>
  <c r="AF64" i="5"/>
  <c r="AF68" i="5"/>
  <c r="AF72" i="5"/>
  <c r="AF76" i="5"/>
  <c r="AF80" i="5"/>
  <c r="AF84" i="5"/>
  <c r="AF88" i="5"/>
  <c r="AF92" i="5"/>
  <c r="AF96" i="5"/>
  <c r="AF100" i="5"/>
  <c r="AF104" i="5"/>
  <c r="AF108" i="5"/>
  <c r="AF112" i="5"/>
  <c r="AF116" i="5"/>
  <c r="AF120" i="5"/>
  <c r="AF124" i="5"/>
  <c r="AF128" i="5"/>
  <c r="AF132" i="5"/>
  <c r="AF136" i="5"/>
  <c r="AF140" i="5"/>
  <c r="AF144" i="5"/>
  <c r="AF148" i="5"/>
  <c r="AF152" i="5"/>
  <c r="AF5" i="5"/>
  <c r="AF9" i="5"/>
  <c r="AF13" i="5"/>
  <c r="AF17" i="5"/>
  <c r="AF21" i="5"/>
  <c r="AF25" i="5"/>
  <c r="AF29" i="5"/>
  <c r="AF33" i="5"/>
  <c r="AF37" i="5"/>
  <c r="AF41" i="5"/>
  <c r="AF45" i="5"/>
  <c r="AF49" i="5"/>
  <c r="AF53" i="5"/>
  <c r="AF57" i="5"/>
  <c r="AF61" i="5"/>
  <c r="AF65" i="5"/>
  <c r="AF69" i="5"/>
  <c r="AF73" i="5"/>
  <c r="AF77" i="5"/>
  <c r="AF81" i="5"/>
  <c r="AF85" i="5"/>
  <c r="AF89" i="5"/>
  <c r="AF93" i="5"/>
  <c r="AF97" i="5"/>
  <c r="AF101" i="5"/>
  <c r="AF105" i="5"/>
  <c r="AF109" i="5"/>
  <c r="AF113" i="5"/>
  <c r="AF117" i="5"/>
  <c r="AF121" i="5"/>
  <c r="AF125" i="5"/>
  <c r="AF129" i="5"/>
  <c r="AF133" i="5"/>
  <c r="AF137" i="5"/>
  <c r="AF141" i="5"/>
  <c r="AF145" i="5"/>
  <c r="AF149" i="5"/>
  <c r="AF6" i="5"/>
  <c r="AF10" i="5"/>
  <c r="AF14" i="5"/>
  <c r="AF18" i="5"/>
  <c r="AF22" i="5"/>
  <c r="AF26" i="5"/>
  <c r="AF30" i="5"/>
  <c r="AF34" i="5"/>
  <c r="AF38" i="5"/>
  <c r="AF42" i="5"/>
  <c r="AF46" i="5"/>
  <c r="AF50" i="5"/>
  <c r="AF54" i="5"/>
  <c r="AF58" i="5"/>
  <c r="AF62" i="5"/>
  <c r="AF66" i="5"/>
  <c r="AF70" i="5"/>
  <c r="AF74" i="5"/>
  <c r="AF78" i="5"/>
  <c r="AF82" i="5"/>
  <c r="AF86" i="5"/>
  <c r="AF90" i="5"/>
  <c r="AF94" i="5"/>
  <c r="AF98" i="5"/>
  <c r="AF102" i="5"/>
  <c r="AF106" i="5"/>
  <c r="AF110" i="5"/>
  <c r="AF114" i="5"/>
  <c r="AF118" i="5"/>
  <c r="AF122" i="5"/>
  <c r="AF126" i="5"/>
  <c r="AF130" i="5"/>
  <c r="AF134" i="5"/>
  <c r="AF138" i="5"/>
  <c r="AF142" i="5"/>
  <c r="AF146" i="5"/>
  <c r="AF150" i="5"/>
  <c r="EZ9" i="12"/>
  <c r="N8" i="5" s="1"/>
  <c r="EZ10" i="12"/>
  <c r="N9" i="5" s="1"/>
  <c r="EZ17" i="12"/>
  <c r="N16" i="5" s="1"/>
  <c r="EZ31" i="12"/>
  <c r="N30" i="5" s="1"/>
  <c r="EZ29" i="12"/>
  <c r="N28" i="5" s="1"/>
  <c r="EZ49" i="12"/>
  <c r="N48" i="5" s="1"/>
  <c r="EZ39" i="12"/>
  <c r="N38" i="5" s="1"/>
  <c r="EZ80" i="12"/>
  <c r="N79" i="5" s="1"/>
  <c r="EZ70" i="12"/>
  <c r="N69" i="5" s="1"/>
  <c r="EZ68" i="12"/>
  <c r="N67" i="5" s="1"/>
  <c r="EZ91" i="12"/>
  <c r="N90" i="5" s="1"/>
  <c r="EZ99" i="12"/>
  <c r="N98" i="5" s="1"/>
  <c r="EZ97" i="12"/>
  <c r="N96" i="5" s="1"/>
  <c r="EZ120" i="12"/>
  <c r="N119" i="5" s="1"/>
  <c r="EZ112" i="12"/>
  <c r="N111" i="5" s="1"/>
  <c r="EZ124" i="12"/>
  <c r="N123" i="5" s="1"/>
  <c r="EZ132" i="12"/>
  <c r="N131" i="5" s="1"/>
  <c r="EZ141" i="12"/>
  <c r="N140" i="5" s="1"/>
  <c r="EZ149" i="12"/>
  <c r="N148" i="5" s="1"/>
  <c r="EZ11" i="12"/>
  <c r="N10" i="5" s="1"/>
  <c r="EZ30" i="12"/>
  <c r="N29" i="5" s="1"/>
  <c r="EZ14" i="12"/>
  <c r="N13" i="5" s="1"/>
  <c r="EZ35" i="12"/>
  <c r="N34" i="5" s="1"/>
  <c r="EZ33" i="12"/>
  <c r="N32" i="5" s="1"/>
  <c r="EZ53" i="12"/>
  <c r="N52" i="5" s="1"/>
  <c r="EZ43" i="12"/>
  <c r="N42" i="5" s="1"/>
  <c r="EZ51" i="12"/>
  <c r="N50" i="5" s="1"/>
  <c r="EZ73" i="12"/>
  <c r="N72" i="5" s="1"/>
  <c r="EZ77" i="12"/>
  <c r="N76" i="5" s="1"/>
  <c r="EZ96" i="12"/>
  <c r="N95" i="5" s="1"/>
  <c r="EZ101" i="12"/>
  <c r="N100" i="5" s="1"/>
  <c r="EZ104" i="12"/>
  <c r="N103" i="5" s="1"/>
  <c r="EZ103" i="12"/>
  <c r="N102" i="5" s="1"/>
  <c r="EZ119" i="12"/>
  <c r="N118" i="5" s="1"/>
  <c r="EZ127" i="12"/>
  <c r="N126" i="5" s="1"/>
  <c r="EZ129" i="12"/>
  <c r="N128" i="5" s="1"/>
  <c r="EZ140" i="12"/>
  <c r="N139" i="5" s="1"/>
  <c r="EZ151" i="12"/>
  <c r="N150" i="5" s="1"/>
  <c r="EZ5" i="12"/>
  <c r="N4" i="5" s="1"/>
  <c r="EZ15" i="12"/>
  <c r="N14" i="5" s="1"/>
  <c r="EZ18" i="12"/>
  <c r="N17" i="5" s="1"/>
  <c r="EZ24" i="12"/>
  <c r="N23" i="5" s="1"/>
  <c r="EZ37" i="12"/>
  <c r="N36" i="5" s="1"/>
  <c r="EZ60" i="12"/>
  <c r="N59" i="5" s="1"/>
  <c r="EZ47" i="12"/>
  <c r="N46" i="5" s="1"/>
  <c r="EZ55" i="12"/>
  <c r="N54" i="5" s="1"/>
  <c r="EZ76" i="12"/>
  <c r="N75" i="5" s="1"/>
  <c r="EZ82" i="12"/>
  <c r="N81" i="5" s="1"/>
  <c r="EZ100" i="12"/>
  <c r="N99" i="5" s="1"/>
  <c r="EZ94" i="12"/>
  <c r="N93" i="5" s="1"/>
  <c r="EZ108" i="12"/>
  <c r="N107" i="5" s="1"/>
  <c r="EZ107" i="12"/>
  <c r="N106" i="5" s="1"/>
  <c r="EZ123" i="12"/>
  <c r="N122" i="5" s="1"/>
  <c r="EZ121" i="12"/>
  <c r="N120" i="5" s="1"/>
  <c r="EZ133" i="12"/>
  <c r="N132" i="5" s="1"/>
  <c r="EZ142" i="12"/>
  <c r="N141" i="5" s="1"/>
  <c r="EZ148" i="12"/>
  <c r="N147" i="5" s="1"/>
  <c r="EZ3" i="12"/>
  <c r="N2" i="5" s="1"/>
  <c r="EZ19" i="12"/>
  <c r="N18" i="5" s="1"/>
  <c r="EZ26" i="12"/>
  <c r="N25" i="5" s="1"/>
  <c r="EZ28" i="12"/>
  <c r="N27" i="5" s="1"/>
  <c r="EZ40" i="12"/>
  <c r="N39" i="5" s="1"/>
  <c r="EZ48" i="12"/>
  <c r="N47" i="5" s="1"/>
  <c r="EZ57" i="12"/>
  <c r="N56" i="5" s="1"/>
  <c r="EZ59" i="12"/>
  <c r="N58" i="5" s="1"/>
  <c r="EZ63" i="12"/>
  <c r="N62" i="5" s="1"/>
  <c r="EZ74" i="12"/>
  <c r="N73" i="5" s="1"/>
  <c r="EZ75" i="12"/>
  <c r="N74" i="5" s="1"/>
  <c r="EZ84" i="12"/>
  <c r="N83" i="5" s="1"/>
  <c r="EZ98" i="12"/>
  <c r="N97" i="5" s="1"/>
  <c r="EZ109" i="12"/>
  <c r="N108" i="5" s="1"/>
  <c r="EZ114" i="12"/>
  <c r="N113" i="5" s="1"/>
  <c r="EZ130" i="12"/>
  <c r="N129" i="5" s="1"/>
  <c r="EZ135" i="12"/>
  <c r="N134" i="5" s="1"/>
  <c r="EZ145" i="12"/>
  <c r="N144" i="5" s="1"/>
  <c r="EZ152" i="12"/>
  <c r="N151" i="5" s="1"/>
  <c r="EZ12" i="12"/>
  <c r="N11" i="5" s="1"/>
  <c r="EZ16" i="12"/>
  <c r="N15" i="5" s="1"/>
  <c r="EZ34" i="12"/>
  <c r="N33" i="5" s="1"/>
  <c r="EZ32" i="12"/>
  <c r="N31" i="5" s="1"/>
  <c r="EZ44" i="12"/>
  <c r="N43" i="5" s="1"/>
  <c r="EZ56" i="12"/>
  <c r="N55" i="5" s="1"/>
  <c r="EZ89" i="12"/>
  <c r="N88" i="5" s="1"/>
  <c r="EZ65" i="12"/>
  <c r="N64" i="5" s="1"/>
  <c r="EZ67" i="12"/>
  <c r="N66" i="5" s="1"/>
  <c r="EZ78" i="12"/>
  <c r="N77" i="5" s="1"/>
  <c r="EZ79" i="12"/>
  <c r="N78" i="5" s="1"/>
  <c r="EZ88" i="12"/>
  <c r="N87" i="5" s="1"/>
  <c r="EZ102" i="12"/>
  <c r="N101" i="5" s="1"/>
  <c r="EZ110" i="12"/>
  <c r="N109" i="5" s="1"/>
  <c r="EZ118" i="12"/>
  <c r="N117" i="5" s="1"/>
  <c r="EZ128" i="12"/>
  <c r="N127" i="5" s="1"/>
  <c r="EZ136" i="12"/>
  <c r="N135" i="5" s="1"/>
  <c r="EZ144" i="12"/>
  <c r="N143" i="5" s="1"/>
  <c r="EZ150" i="12"/>
  <c r="N149" i="5" s="1"/>
  <c r="EZ4" i="12"/>
  <c r="N3" i="5" s="1"/>
  <c r="EZ22" i="12"/>
  <c r="N21" i="5" s="1"/>
  <c r="EZ52" i="12"/>
  <c r="N51" i="5" s="1"/>
  <c r="EZ36" i="12"/>
  <c r="N35" i="5" s="1"/>
  <c r="EZ50" i="12"/>
  <c r="N49" i="5" s="1"/>
  <c r="EZ38" i="12"/>
  <c r="N37" i="5" s="1"/>
  <c r="EZ54" i="12"/>
  <c r="N53" i="5" s="1"/>
  <c r="EZ69" i="12"/>
  <c r="N68" i="5" s="1"/>
  <c r="EZ71" i="12"/>
  <c r="N70" i="5" s="1"/>
  <c r="EZ81" i="12"/>
  <c r="N80" i="5" s="1"/>
  <c r="EZ85" i="12"/>
  <c r="N84" i="5" s="1"/>
  <c r="EZ92" i="12"/>
  <c r="N91" i="5" s="1"/>
  <c r="EZ105" i="12"/>
  <c r="N104" i="5" s="1"/>
  <c r="EZ111" i="12"/>
  <c r="N110" i="5" s="1"/>
  <c r="EZ116" i="12"/>
  <c r="N115" i="5" s="1"/>
  <c r="EZ126" i="12"/>
  <c r="N125" i="5" s="1"/>
  <c r="EZ138" i="12"/>
  <c r="N137" i="5" s="1"/>
  <c r="EZ143" i="12"/>
  <c r="N142" i="5" s="1"/>
  <c r="EZ153" i="12"/>
  <c r="N152" i="5" s="1"/>
  <c r="EZ6" i="12"/>
  <c r="N5" i="5" s="1"/>
  <c r="EZ20" i="12"/>
  <c r="N19" i="5" s="1"/>
  <c r="EZ23" i="12"/>
  <c r="N22" i="5" s="1"/>
  <c r="EZ21" i="12"/>
  <c r="N20" i="5" s="1"/>
  <c r="EZ41" i="12"/>
  <c r="N40" i="5" s="1"/>
  <c r="EZ42" i="12"/>
  <c r="N41" i="5" s="1"/>
  <c r="EZ58" i="12"/>
  <c r="N57" i="5" s="1"/>
  <c r="EZ62" i="12"/>
  <c r="N61" i="5" s="1"/>
  <c r="EZ72" i="12"/>
  <c r="N71" i="5" s="1"/>
  <c r="EZ83" i="12"/>
  <c r="N82" i="5" s="1"/>
  <c r="EZ86" i="12"/>
  <c r="N85" i="5" s="1"/>
  <c r="EZ93" i="12"/>
  <c r="N92" i="5" s="1"/>
  <c r="EZ106" i="12"/>
  <c r="N105" i="5" s="1"/>
  <c r="EZ113" i="12"/>
  <c r="N112" i="5" s="1"/>
  <c r="EZ122" i="12"/>
  <c r="N121" i="5" s="1"/>
  <c r="EZ131" i="12"/>
  <c r="N130" i="5" s="1"/>
  <c r="EZ139" i="12"/>
  <c r="N138" i="5" s="1"/>
  <c r="EZ146" i="12"/>
  <c r="N145" i="5" s="1"/>
  <c r="EZ7" i="12"/>
  <c r="N6" i="5" s="1"/>
  <c r="EZ8" i="12"/>
  <c r="N7" i="5" s="1"/>
  <c r="EZ13" i="12"/>
  <c r="N12" i="5" s="1"/>
  <c r="EZ27" i="12"/>
  <c r="N26" i="5" s="1"/>
  <c r="EZ25" i="12"/>
  <c r="N24" i="5" s="1"/>
  <c r="EZ45" i="12"/>
  <c r="N44" i="5" s="1"/>
  <c r="EZ46" i="12"/>
  <c r="N45" i="5" s="1"/>
  <c r="EZ61" i="12"/>
  <c r="N60" i="5" s="1"/>
  <c r="EZ66" i="12"/>
  <c r="N65" i="5" s="1"/>
  <c r="EZ64" i="12"/>
  <c r="N63" i="5" s="1"/>
  <c r="EZ87" i="12"/>
  <c r="N86" i="5" s="1"/>
  <c r="EZ90" i="12"/>
  <c r="N89" i="5" s="1"/>
  <c r="EZ95" i="12"/>
  <c r="N94" i="5" s="1"/>
  <c r="EZ115" i="12"/>
  <c r="N114" i="5" s="1"/>
  <c r="EZ117" i="12"/>
  <c r="N116" i="5" s="1"/>
  <c r="EZ125" i="12"/>
  <c r="N124" i="5" s="1"/>
  <c r="EZ137" i="12"/>
  <c r="N136" i="5" s="1"/>
  <c r="EZ134" i="12"/>
  <c r="N133" i="5" s="1"/>
  <c r="EZ147" i="12"/>
  <c r="N146" i="5" s="1"/>
  <c r="EZ60" i="8"/>
  <c r="M59" i="5" s="1"/>
  <c r="EZ122" i="8"/>
  <c r="M121" i="5" s="1"/>
  <c r="EZ126" i="8"/>
  <c r="M125" i="5" s="1"/>
  <c r="EZ135" i="8"/>
  <c r="M134" i="5" s="1"/>
  <c r="EZ129" i="8"/>
  <c r="M128" i="5" s="1"/>
  <c r="EZ147" i="8"/>
  <c r="M146" i="5" s="1"/>
  <c r="EZ132" i="8"/>
  <c r="M131" i="5" s="1"/>
  <c r="EZ111" i="8"/>
  <c r="M110" i="5" s="1"/>
  <c r="EZ105" i="8"/>
  <c r="M104" i="5" s="1"/>
  <c r="EZ107" i="8"/>
  <c r="M106" i="5" s="1"/>
  <c r="EZ101" i="8"/>
  <c r="M100" i="5" s="1"/>
  <c r="EZ62" i="8"/>
  <c r="M61" i="5" s="1"/>
  <c r="EZ80" i="8"/>
  <c r="M79" i="5" s="1"/>
  <c r="EZ90" i="8"/>
  <c r="M89" i="5" s="1"/>
  <c r="EZ67" i="8"/>
  <c r="M66" i="5" s="1"/>
  <c r="EZ58" i="8"/>
  <c r="M57" i="5" s="1"/>
  <c r="EZ45" i="8"/>
  <c r="M44" i="5" s="1"/>
  <c r="EZ37" i="8"/>
  <c r="M36" i="5" s="1"/>
  <c r="EZ17" i="8"/>
  <c r="M16" i="5" s="1"/>
  <c r="EZ14" i="8"/>
  <c r="M13" i="5" s="1"/>
  <c r="EZ4" i="8"/>
  <c r="M3" i="5" s="1"/>
  <c r="AH3" i="5" s="1"/>
  <c r="EZ127" i="8"/>
  <c r="M126" i="5" s="1"/>
  <c r="EZ93" i="8"/>
  <c r="M92" i="5" s="1"/>
  <c r="EZ50" i="8"/>
  <c r="M49" i="5" s="1"/>
  <c r="EZ23" i="8"/>
  <c r="M22" i="5" s="1"/>
  <c r="EZ27" i="8"/>
  <c r="M26" i="5" s="1"/>
  <c r="EZ94" i="8"/>
  <c r="M93" i="5" s="1"/>
  <c r="EZ43" i="8"/>
  <c r="M42" i="5" s="1"/>
  <c r="EZ18" i="8"/>
  <c r="M17" i="5" s="1"/>
  <c r="EZ134" i="8"/>
  <c r="M133" i="5" s="1"/>
  <c r="EZ124" i="8"/>
  <c r="M123" i="5" s="1"/>
  <c r="EZ97" i="8"/>
  <c r="M96" i="5" s="1"/>
  <c r="EZ72" i="8"/>
  <c r="M71" i="5" s="1"/>
  <c r="EZ38" i="8"/>
  <c r="M37" i="5" s="1"/>
  <c r="EZ118" i="8"/>
  <c r="M117" i="5" s="1"/>
  <c r="EZ116" i="8"/>
  <c r="M115" i="5" s="1"/>
  <c r="EZ74" i="8"/>
  <c r="M73" i="5" s="1"/>
  <c r="EZ33" i="8"/>
  <c r="M32" i="5" s="1"/>
  <c r="EZ5" i="8"/>
  <c r="M4" i="5" s="1"/>
  <c r="EZ136" i="8"/>
  <c r="M135" i="5" s="1"/>
  <c r="EZ149" i="8"/>
  <c r="M148" i="5" s="1"/>
  <c r="EZ108" i="8"/>
  <c r="M107" i="5" s="1"/>
  <c r="EZ48" i="8"/>
  <c r="M47" i="5" s="1"/>
  <c r="EZ46" i="8"/>
  <c r="M45" i="5" s="1"/>
  <c r="EZ51" i="8"/>
  <c r="M50" i="5" s="1"/>
  <c r="EZ29" i="8"/>
  <c r="M28" i="5" s="1"/>
  <c r="EZ39" i="8"/>
  <c r="M38" i="5" s="1"/>
  <c r="EZ20" i="8"/>
  <c r="M19" i="5" s="1"/>
  <c r="EZ24" i="8"/>
  <c r="M23" i="5" s="1"/>
  <c r="EZ121" i="8"/>
  <c r="M120" i="5" s="1"/>
  <c r="EZ103" i="8"/>
  <c r="M102" i="5" s="1"/>
  <c r="EZ82" i="8"/>
  <c r="M81" i="5" s="1"/>
  <c r="EZ26" i="8"/>
  <c r="M25" i="5" s="1"/>
  <c r="EZ142" i="8"/>
  <c r="M141" i="5" s="1"/>
  <c r="EZ131" i="8"/>
  <c r="M130" i="5" s="1"/>
  <c r="EZ85" i="8"/>
  <c r="M84" i="5" s="1"/>
  <c r="EZ64" i="8"/>
  <c r="M63" i="5" s="1"/>
  <c r="EZ59" i="8"/>
  <c r="M58" i="5" s="1"/>
  <c r="EZ15" i="8"/>
  <c r="M14" i="5" s="1"/>
  <c r="EZ146" i="8"/>
  <c r="M145" i="5" s="1"/>
  <c r="EZ77" i="8"/>
  <c r="M76" i="5" s="1"/>
  <c r="EZ69" i="8"/>
  <c r="M68" i="5" s="1"/>
  <c r="EZ66" i="8"/>
  <c r="M65" i="5" s="1"/>
  <c r="EZ138" i="8"/>
  <c r="M137" i="5" s="1"/>
  <c r="EZ112" i="8"/>
  <c r="M111" i="5" s="1"/>
  <c r="EZ100" i="8"/>
  <c r="M99" i="5" s="1"/>
  <c r="EZ79" i="8"/>
  <c r="M78" i="5" s="1"/>
  <c r="EZ44" i="8"/>
  <c r="M43" i="5" s="1"/>
  <c r="EZ42" i="8"/>
  <c r="M41" i="5" s="1"/>
  <c r="EZ16" i="8"/>
  <c r="M15" i="5" s="1"/>
  <c r="EZ139" i="8"/>
  <c r="M138" i="5" s="1"/>
  <c r="EZ99" i="8"/>
  <c r="M98" i="5" s="1"/>
  <c r="EZ49" i="8"/>
  <c r="M48" i="5" s="1"/>
  <c r="EZ13" i="8"/>
  <c r="M12" i="5" s="1"/>
  <c r="EZ144" i="8"/>
  <c r="M143" i="5" s="1"/>
  <c r="EZ95" i="8"/>
  <c r="M94" i="5" s="1"/>
  <c r="EZ92" i="8"/>
  <c r="M91" i="5" s="1"/>
  <c r="EZ54" i="8"/>
  <c r="M53" i="5" s="1"/>
  <c r="EZ19" i="8"/>
  <c r="M18" i="5" s="1"/>
  <c r="EZ151" i="8"/>
  <c r="M150" i="5" s="1"/>
  <c r="EZ123" i="8"/>
  <c r="M122" i="5" s="1"/>
  <c r="EZ114" i="8"/>
  <c r="M113" i="5" s="1"/>
  <c r="EZ87" i="8"/>
  <c r="M86" i="5" s="1"/>
  <c r="EZ152" i="8"/>
  <c r="M151" i="5" s="1"/>
  <c r="EZ128" i="8"/>
  <c r="M127" i="5" s="1"/>
  <c r="EZ110" i="8"/>
  <c r="M109" i="5" s="1"/>
  <c r="EZ141" i="8"/>
  <c r="M140" i="5" s="1"/>
  <c r="EZ106" i="8"/>
  <c r="M105" i="5" s="1"/>
  <c r="EZ57" i="8"/>
  <c r="M56" i="5" s="1"/>
  <c r="AH56" i="5" s="1"/>
  <c r="EZ89" i="8"/>
  <c r="M88" i="5" s="1"/>
  <c r="EZ56" i="8"/>
  <c r="M55" i="5" s="1"/>
  <c r="EZ41" i="8"/>
  <c r="M40" i="5" s="1"/>
  <c r="EZ31" i="8"/>
  <c r="M30" i="5" s="1"/>
  <c r="EZ6" i="8"/>
  <c r="M5" i="5" s="1"/>
  <c r="EZ7" i="8"/>
  <c r="M6" i="5" s="1"/>
  <c r="EZ153" i="8"/>
  <c r="M152" i="5" s="1"/>
  <c r="EZ120" i="8"/>
  <c r="M119" i="5" s="1"/>
  <c r="EZ130" i="8"/>
  <c r="M129" i="5" s="1"/>
  <c r="EZ84" i="8"/>
  <c r="M83" i="5" s="1"/>
  <c r="EZ133" i="8"/>
  <c r="M132" i="5" s="1"/>
  <c r="EZ104" i="8"/>
  <c r="M103" i="5" s="1"/>
  <c r="EZ98" i="8"/>
  <c r="M97" i="5" s="1"/>
  <c r="EZ76" i="8"/>
  <c r="M75" i="5" s="1"/>
  <c r="EZ86" i="8"/>
  <c r="M85" i="5" s="1"/>
  <c r="EZ71" i="8"/>
  <c r="M70" i="5" s="1"/>
  <c r="EZ81" i="8"/>
  <c r="M80" i="5" s="1"/>
  <c r="EZ91" i="8"/>
  <c r="M90" i="5" s="1"/>
  <c r="EZ35" i="8"/>
  <c r="M34" i="5" s="1"/>
  <c r="EZ52" i="8"/>
  <c r="M51" i="5" s="1"/>
  <c r="EZ34" i="8"/>
  <c r="M33" i="5" s="1"/>
  <c r="EZ40" i="8"/>
  <c r="M39" i="5" s="1"/>
  <c r="EZ21" i="8"/>
  <c r="M20" i="5" s="1"/>
  <c r="EZ10" i="8"/>
  <c r="M9" i="5" s="1"/>
  <c r="EZ8" i="8"/>
  <c r="M7" i="5" s="1"/>
  <c r="EZ75" i="8"/>
  <c r="M74" i="5" s="1"/>
  <c r="EZ150" i="8"/>
  <c r="M149" i="5" s="1"/>
  <c r="EZ145" i="8"/>
  <c r="M144" i="5" s="1"/>
  <c r="EZ148" i="8"/>
  <c r="M147" i="5" s="1"/>
  <c r="EZ125" i="8"/>
  <c r="M124" i="5" s="1"/>
  <c r="EZ96" i="8"/>
  <c r="M95" i="5" s="1"/>
  <c r="EZ68" i="8"/>
  <c r="M67" i="5" s="1"/>
  <c r="EZ117" i="8"/>
  <c r="M116" i="5" s="1"/>
  <c r="EZ78" i="8"/>
  <c r="M77" i="5" s="1"/>
  <c r="EZ63" i="8"/>
  <c r="M62" i="5" s="1"/>
  <c r="EZ73" i="8"/>
  <c r="M72" i="5" s="1"/>
  <c r="EZ83" i="8"/>
  <c r="M82" i="5" s="1"/>
  <c r="EZ55" i="8"/>
  <c r="M54" i="5" s="1"/>
  <c r="EZ61" i="8"/>
  <c r="M60" i="5" s="1"/>
  <c r="EZ28" i="8"/>
  <c r="M27" i="5" s="1"/>
  <c r="EZ32" i="8"/>
  <c r="M31" i="5" s="1"/>
  <c r="EZ30" i="8"/>
  <c r="M29" i="5" s="1"/>
  <c r="EZ11" i="8"/>
  <c r="M10" i="5" s="1"/>
  <c r="EZ9" i="8"/>
  <c r="M8" i="5" s="1"/>
  <c r="EZ143" i="8"/>
  <c r="M142" i="5" s="1"/>
  <c r="EZ137" i="8"/>
  <c r="M136" i="5" s="1"/>
  <c r="EZ102" i="8"/>
  <c r="M101" i="5" s="1"/>
  <c r="EZ140" i="8"/>
  <c r="M139" i="5" s="1"/>
  <c r="EZ119" i="8"/>
  <c r="M118" i="5" s="1"/>
  <c r="EZ113" i="8"/>
  <c r="M112" i="5" s="1"/>
  <c r="EZ115" i="8"/>
  <c r="M114" i="5" s="1"/>
  <c r="EZ109" i="8"/>
  <c r="M108" i="5" s="1"/>
  <c r="EZ70" i="8"/>
  <c r="M69" i="5" s="1"/>
  <c r="EZ88" i="8"/>
  <c r="M87" i="5" s="1"/>
  <c r="EZ65" i="8"/>
  <c r="M64" i="5" s="1"/>
  <c r="EZ47" i="8"/>
  <c r="M46" i="5" s="1"/>
  <c r="EZ53" i="8"/>
  <c r="M52" i="5" s="1"/>
  <c r="EZ36" i="8"/>
  <c r="M35" i="5" s="1"/>
  <c r="EZ25" i="8"/>
  <c r="M24" i="5" s="1"/>
  <c r="EZ22" i="8"/>
  <c r="M21" i="5" s="1"/>
  <c r="EZ12" i="8"/>
  <c r="M11" i="5" s="1"/>
  <c r="AW3" i="5" l="1"/>
  <c r="AX3" i="5"/>
  <c r="Y162" i="5"/>
  <c r="K162" i="7" s="1"/>
  <c r="AM225" i="5"/>
  <c r="AM224" i="5"/>
  <c r="AM215" i="5"/>
  <c r="AM200" i="5"/>
  <c r="AM209" i="5"/>
  <c r="AM230" i="5"/>
  <c r="AM199" i="5"/>
  <c r="AM194" i="5"/>
  <c r="AM221" i="5"/>
  <c r="AM183" i="5"/>
  <c r="AM227" i="5"/>
  <c r="AM213" i="5"/>
  <c r="AM206" i="5"/>
  <c r="AM233" i="5"/>
  <c r="AM196" i="5"/>
  <c r="AM219" i="5"/>
  <c r="AM236" i="5"/>
  <c r="AM193" i="5"/>
  <c r="AM231" i="5"/>
  <c r="AM220" i="5"/>
  <c r="AM234" i="5"/>
  <c r="AM190" i="5"/>
  <c r="AM246" i="5"/>
  <c r="AM238" i="5"/>
  <c r="AM218" i="5"/>
  <c r="AM245" i="5"/>
  <c r="AM201" i="5"/>
  <c r="AM211" i="5"/>
  <c r="AM189" i="5"/>
  <c r="AM212" i="5"/>
  <c r="AM195" i="5"/>
  <c r="AM210" i="5"/>
  <c r="AM217" i="5"/>
  <c r="AM244" i="5"/>
  <c r="AM242" i="5"/>
  <c r="AM187" i="5"/>
  <c r="AM188" i="5"/>
  <c r="AM232" i="5"/>
  <c r="AM192" i="5"/>
  <c r="AM226" i="5"/>
  <c r="AM241" i="5"/>
  <c r="AM208" i="5"/>
  <c r="AM191" i="5"/>
  <c r="AM223" i="5"/>
  <c r="AM202" i="5"/>
  <c r="AM197" i="5"/>
  <c r="AM184" i="5"/>
  <c r="AM198" i="5"/>
  <c r="AM185" i="5"/>
  <c r="AM205" i="5"/>
  <c r="AM186" i="5"/>
  <c r="AM228" i="5"/>
  <c r="AM204" i="5"/>
  <c r="AM214" i="5"/>
  <c r="AM216" i="5"/>
  <c r="AM240" i="5"/>
  <c r="AM207" i="5"/>
  <c r="AM243" i="5"/>
  <c r="AM229" i="5"/>
  <c r="Y170" i="5"/>
  <c r="K170" i="7" s="1"/>
  <c r="AM239" i="5"/>
  <c r="AM235" i="5"/>
  <c r="AM237" i="5"/>
  <c r="AM203" i="5"/>
  <c r="AM222" i="5"/>
  <c r="Y158" i="5"/>
  <c r="K158" i="7" s="1"/>
  <c r="Y180" i="5"/>
  <c r="K180" i="7" s="1"/>
  <c r="AD166" i="5"/>
  <c r="T166" i="7" s="1"/>
  <c r="AD170" i="5"/>
  <c r="T170" i="7" s="1"/>
  <c r="AQ174" i="5"/>
  <c r="AQ168" i="5"/>
  <c r="Y174" i="5"/>
  <c r="K174" i="7" s="1"/>
  <c r="AQ160" i="5"/>
  <c r="Y171" i="5"/>
  <c r="K171" i="7" s="1"/>
  <c r="Y181" i="5"/>
  <c r="K181" i="7" s="1"/>
  <c r="Y168" i="5"/>
  <c r="K168" i="7" s="1"/>
  <c r="Y175" i="5"/>
  <c r="K175" i="7" s="1"/>
  <c r="AD180" i="5"/>
  <c r="T180" i="7" s="1"/>
  <c r="AD172" i="5"/>
  <c r="T172" i="7" s="1"/>
  <c r="AQ169" i="5"/>
  <c r="AD176" i="5"/>
  <c r="T176" i="7" s="1"/>
  <c r="Y165" i="5"/>
  <c r="K165" i="7" s="1"/>
  <c r="AQ164" i="5"/>
  <c r="AQ153" i="5"/>
  <c r="AD161" i="5"/>
  <c r="T161" i="7" s="1"/>
  <c r="AH160" i="5"/>
  <c r="AQ154" i="5"/>
  <c r="AQ182" i="5"/>
  <c r="AH156" i="5"/>
  <c r="AQ173" i="5"/>
  <c r="AD178" i="5"/>
  <c r="T178" i="7" s="1"/>
  <c r="AH182" i="5"/>
  <c r="AH161" i="5"/>
  <c r="AD181" i="5"/>
  <c r="T181" i="7" s="1"/>
  <c r="AQ162" i="5"/>
  <c r="AQ163" i="5"/>
  <c r="AQ175" i="5"/>
  <c r="AD157" i="5"/>
  <c r="T157" i="7" s="1"/>
  <c r="Y164" i="5"/>
  <c r="K164" i="7" s="1"/>
  <c r="AQ171" i="5"/>
  <c r="AD179" i="5"/>
  <c r="T179" i="7" s="1"/>
  <c r="AD165" i="5"/>
  <c r="T165" i="7" s="1"/>
  <c r="AD167" i="5"/>
  <c r="T167" i="7" s="1"/>
  <c r="AH173" i="5"/>
  <c r="AQ156" i="5"/>
  <c r="Y176" i="5"/>
  <c r="K176" i="7" s="1"/>
  <c r="AH157" i="5"/>
  <c r="AH179" i="5"/>
  <c r="AH159" i="5"/>
  <c r="AH153" i="5"/>
  <c r="AD159" i="5"/>
  <c r="T159" i="7" s="1"/>
  <c r="AQ158" i="5"/>
  <c r="AH163" i="5"/>
  <c r="AH169" i="5"/>
  <c r="AH167" i="5"/>
  <c r="AH155" i="5"/>
  <c r="Y154" i="5"/>
  <c r="K154" i="7" s="1"/>
  <c r="AH177" i="5"/>
  <c r="Y172" i="5"/>
  <c r="K172" i="7" s="1"/>
  <c r="AH166" i="5"/>
  <c r="AM172" i="5"/>
  <c r="AM154" i="5"/>
  <c r="AM181" i="5"/>
  <c r="AM182" i="5"/>
  <c r="AM159" i="5"/>
  <c r="AM175" i="5"/>
  <c r="AM174" i="5"/>
  <c r="AM162" i="5"/>
  <c r="AM180" i="5"/>
  <c r="AM178" i="5"/>
  <c r="AM165" i="5"/>
  <c r="AM167" i="5"/>
  <c r="AM153" i="5"/>
  <c r="AM160" i="5"/>
  <c r="AM164" i="5"/>
  <c r="AM169" i="5"/>
  <c r="AM170" i="5"/>
  <c r="AM166" i="5"/>
  <c r="AM158" i="5"/>
  <c r="AM157" i="5"/>
  <c r="AM161" i="5"/>
  <c r="AM163" i="5"/>
  <c r="AM156" i="5"/>
  <c r="AM176" i="5"/>
  <c r="AM173" i="5"/>
  <c r="AM177" i="5"/>
  <c r="AM179" i="5"/>
  <c r="AM171" i="5"/>
  <c r="AM155" i="5"/>
  <c r="AM168" i="5"/>
  <c r="AM2" i="5"/>
  <c r="F2" i="11"/>
  <c r="AO133" i="5"/>
  <c r="AJ133" i="5"/>
  <c r="AK133" i="5" s="1"/>
  <c r="AO120" i="5"/>
  <c r="AJ120" i="5"/>
  <c r="AK120" i="5" s="1"/>
  <c r="AO127" i="5"/>
  <c r="AJ127" i="5"/>
  <c r="AK127" i="5" s="1"/>
  <c r="AO138" i="5"/>
  <c r="AJ138" i="5"/>
  <c r="AK138" i="5" s="1"/>
  <c r="AO42" i="5"/>
  <c r="AJ42" i="5"/>
  <c r="AK42" i="5" s="1"/>
  <c r="AO149" i="5"/>
  <c r="AJ149" i="5"/>
  <c r="AK149" i="5" s="1"/>
  <c r="AO61" i="5"/>
  <c r="AJ61" i="5"/>
  <c r="AK61" i="5" s="1"/>
  <c r="AO5" i="5"/>
  <c r="AJ5" i="5"/>
  <c r="AK5" i="5" s="1"/>
  <c r="AO116" i="5"/>
  <c r="AJ116" i="5"/>
  <c r="AK116" i="5" s="1"/>
  <c r="AO48" i="5"/>
  <c r="AJ48" i="5"/>
  <c r="AK48" i="5" s="1"/>
  <c r="AO91" i="5"/>
  <c r="AJ91" i="5"/>
  <c r="AK91" i="5" s="1"/>
  <c r="AO27" i="5"/>
  <c r="AJ27" i="5"/>
  <c r="AK27" i="5" s="1"/>
  <c r="AO134" i="5"/>
  <c r="AJ134" i="5"/>
  <c r="AK134" i="5" s="1"/>
  <c r="AO70" i="5"/>
  <c r="AJ70" i="5"/>
  <c r="AK70" i="5" s="1"/>
  <c r="AO6" i="5"/>
  <c r="AJ6" i="5"/>
  <c r="AK6" i="5" s="1"/>
  <c r="AO93" i="5"/>
  <c r="AJ93" i="5"/>
  <c r="AK93" i="5" s="1"/>
  <c r="AO117" i="5"/>
  <c r="AJ117" i="5"/>
  <c r="AK117" i="5" s="1"/>
  <c r="AO109" i="5"/>
  <c r="AJ109" i="5"/>
  <c r="AK109" i="5" s="1"/>
  <c r="AO45" i="5"/>
  <c r="AJ45" i="5"/>
  <c r="AK45" i="5" s="1"/>
  <c r="AO144" i="5"/>
  <c r="AJ144" i="5"/>
  <c r="AK144" i="5" s="1"/>
  <c r="AO112" i="5"/>
  <c r="AJ112" i="5"/>
  <c r="AK112" i="5" s="1"/>
  <c r="AO80" i="5"/>
  <c r="AJ80" i="5"/>
  <c r="AK80" i="5" s="1"/>
  <c r="AO44" i="5"/>
  <c r="AJ44" i="5"/>
  <c r="AK44" i="5" s="1"/>
  <c r="AO8" i="5"/>
  <c r="AJ8" i="5"/>
  <c r="AK8" i="5" s="1"/>
  <c r="AO151" i="5"/>
  <c r="AJ151" i="5"/>
  <c r="AK151" i="5" s="1"/>
  <c r="AO119" i="5"/>
  <c r="AJ119" i="5"/>
  <c r="AK119" i="5" s="1"/>
  <c r="AO87" i="5"/>
  <c r="AJ87" i="5"/>
  <c r="AK87" i="5" s="1"/>
  <c r="AO55" i="5"/>
  <c r="AJ55" i="5"/>
  <c r="AK55" i="5" s="1"/>
  <c r="AO23" i="5"/>
  <c r="AJ23" i="5"/>
  <c r="AK23" i="5" s="1"/>
  <c r="AO130" i="5"/>
  <c r="AJ130" i="5"/>
  <c r="AK130" i="5" s="1"/>
  <c r="AO98" i="5"/>
  <c r="AJ98" i="5"/>
  <c r="AK98" i="5" s="1"/>
  <c r="AO66" i="5"/>
  <c r="AJ66" i="5"/>
  <c r="AK66" i="5" s="1"/>
  <c r="AO34" i="5"/>
  <c r="AJ34" i="5"/>
  <c r="AK34" i="5" s="1"/>
  <c r="AO60" i="5"/>
  <c r="AJ60" i="5"/>
  <c r="AK60" i="5" s="1"/>
  <c r="AO29" i="5"/>
  <c r="AJ29" i="5"/>
  <c r="AK29" i="5" s="1"/>
  <c r="AO88" i="5"/>
  <c r="AJ88" i="5"/>
  <c r="AK88" i="5" s="1"/>
  <c r="AO95" i="5"/>
  <c r="AJ95" i="5"/>
  <c r="AK95" i="5" s="1"/>
  <c r="AO106" i="5"/>
  <c r="AJ106" i="5"/>
  <c r="AK106" i="5" s="1"/>
  <c r="AO10" i="5"/>
  <c r="AJ10" i="5"/>
  <c r="AK10" i="5" s="1"/>
  <c r="AO125" i="5"/>
  <c r="AJ125" i="5"/>
  <c r="AK125" i="5" s="1"/>
  <c r="AO141" i="5"/>
  <c r="AJ141" i="5"/>
  <c r="AK141" i="5" s="1"/>
  <c r="AO148" i="5"/>
  <c r="AJ148" i="5"/>
  <c r="AK148" i="5" s="1"/>
  <c r="AO84" i="5"/>
  <c r="AJ84" i="5"/>
  <c r="AK84" i="5" s="1"/>
  <c r="AO12" i="5"/>
  <c r="AJ12" i="5"/>
  <c r="AK12" i="5" s="1"/>
  <c r="AO123" i="5"/>
  <c r="AJ123" i="5"/>
  <c r="AK123" i="5" s="1"/>
  <c r="AO59" i="5"/>
  <c r="AJ59" i="5"/>
  <c r="AK59" i="5" s="1"/>
  <c r="AO102" i="5"/>
  <c r="AJ102" i="5"/>
  <c r="AK102" i="5" s="1"/>
  <c r="AO38" i="5"/>
  <c r="AJ38" i="5"/>
  <c r="AK38" i="5" s="1"/>
  <c r="AO57" i="5"/>
  <c r="AJ57" i="5"/>
  <c r="AK57" i="5" s="1"/>
  <c r="AO85" i="5"/>
  <c r="AJ85" i="5"/>
  <c r="AK85" i="5" s="1"/>
  <c r="AO77" i="5"/>
  <c r="AJ77" i="5"/>
  <c r="AK77" i="5" s="1"/>
  <c r="AO41" i="5"/>
  <c r="AJ41" i="5"/>
  <c r="AK41" i="5" s="1"/>
  <c r="AO140" i="5"/>
  <c r="AJ140" i="5"/>
  <c r="AK140" i="5" s="1"/>
  <c r="AO108" i="5"/>
  <c r="AJ108" i="5"/>
  <c r="AK108" i="5" s="1"/>
  <c r="AO76" i="5"/>
  <c r="AJ76" i="5"/>
  <c r="AK76" i="5" s="1"/>
  <c r="AO40" i="5"/>
  <c r="AJ40" i="5"/>
  <c r="AK40" i="5" s="1"/>
  <c r="AO4" i="5"/>
  <c r="AJ4" i="5"/>
  <c r="AK4" i="5" s="1"/>
  <c r="AO147" i="5"/>
  <c r="AJ147" i="5"/>
  <c r="AK147" i="5" s="1"/>
  <c r="AO115" i="5"/>
  <c r="AJ115" i="5"/>
  <c r="AK115" i="5" s="1"/>
  <c r="AO83" i="5"/>
  <c r="AJ83" i="5"/>
  <c r="AK83" i="5" s="1"/>
  <c r="AO51" i="5"/>
  <c r="AJ51" i="5"/>
  <c r="AK51" i="5" s="1"/>
  <c r="AO19" i="5"/>
  <c r="AJ19" i="5"/>
  <c r="AK19" i="5" s="1"/>
  <c r="AO126" i="5"/>
  <c r="AJ126" i="5"/>
  <c r="AK126" i="5" s="1"/>
  <c r="AO94" i="5"/>
  <c r="AJ94" i="5"/>
  <c r="AK94" i="5" s="1"/>
  <c r="AO62" i="5"/>
  <c r="AJ62" i="5"/>
  <c r="AK62" i="5" s="1"/>
  <c r="AO30" i="5"/>
  <c r="AJ30" i="5"/>
  <c r="AK30" i="5" s="1"/>
  <c r="AO52" i="5"/>
  <c r="AJ52" i="5"/>
  <c r="AK52" i="5" s="1"/>
  <c r="AO63" i="5"/>
  <c r="AJ63" i="5"/>
  <c r="AK63" i="5" s="1"/>
  <c r="AO69" i="5"/>
  <c r="AJ69" i="5"/>
  <c r="AK69" i="5" s="1"/>
  <c r="AO49" i="5"/>
  <c r="AJ49" i="5"/>
  <c r="AK49" i="5" s="1"/>
  <c r="AO21" i="5"/>
  <c r="AJ21" i="5"/>
  <c r="AK21" i="5" s="1"/>
  <c r="AO37" i="5"/>
  <c r="AJ37" i="5"/>
  <c r="AK37" i="5" s="1"/>
  <c r="AO136" i="5"/>
  <c r="AJ136" i="5"/>
  <c r="AK136" i="5" s="1"/>
  <c r="AO104" i="5"/>
  <c r="AJ104" i="5"/>
  <c r="AK104" i="5" s="1"/>
  <c r="AO72" i="5"/>
  <c r="AJ72" i="5"/>
  <c r="AK72" i="5" s="1"/>
  <c r="AO36" i="5"/>
  <c r="AJ36" i="5"/>
  <c r="AK36" i="5" s="1"/>
  <c r="AO143" i="5"/>
  <c r="AJ143" i="5"/>
  <c r="AK143" i="5" s="1"/>
  <c r="AO111" i="5"/>
  <c r="AJ111" i="5"/>
  <c r="AK111" i="5" s="1"/>
  <c r="AO79" i="5"/>
  <c r="AJ79" i="5"/>
  <c r="AK79" i="5" s="1"/>
  <c r="AO47" i="5"/>
  <c r="AJ47" i="5"/>
  <c r="AK47" i="5" s="1"/>
  <c r="AO15" i="5"/>
  <c r="AJ15" i="5"/>
  <c r="AK15" i="5" s="1"/>
  <c r="AO122" i="5"/>
  <c r="AJ122" i="5"/>
  <c r="AK122" i="5" s="1"/>
  <c r="AO90" i="5"/>
  <c r="AJ90" i="5"/>
  <c r="AK90" i="5" s="1"/>
  <c r="AO58" i="5"/>
  <c r="AJ58" i="5"/>
  <c r="AK58" i="5" s="1"/>
  <c r="AO26" i="5"/>
  <c r="AJ26" i="5"/>
  <c r="AK26" i="5" s="1"/>
  <c r="AO32" i="5"/>
  <c r="AJ32" i="5"/>
  <c r="AK32" i="5" s="1"/>
  <c r="AO97" i="5"/>
  <c r="AJ97" i="5"/>
  <c r="AK97" i="5" s="1"/>
  <c r="AO121" i="5"/>
  <c r="AJ121" i="5"/>
  <c r="AK121" i="5" s="1"/>
  <c r="AO145" i="5"/>
  <c r="AJ145" i="5"/>
  <c r="AK145" i="5" s="1"/>
  <c r="AO137" i="5"/>
  <c r="AJ137" i="5"/>
  <c r="AK137" i="5" s="1"/>
  <c r="AO132" i="5"/>
  <c r="AJ132" i="5"/>
  <c r="AK132" i="5" s="1"/>
  <c r="AO100" i="5"/>
  <c r="AJ100" i="5"/>
  <c r="AK100" i="5" s="1"/>
  <c r="AO68" i="5"/>
  <c r="AJ68" i="5"/>
  <c r="AK68" i="5" s="1"/>
  <c r="AO28" i="5"/>
  <c r="AJ28" i="5"/>
  <c r="AK28" i="5" s="1"/>
  <c r="AO139" i="5"/>
  <c r="AJ139" i="5"/>
  <c r="AK139" i="5" s="1"/>
  <c r="AO107" i="5"/>
  <c r="AJ107" i="5"/>
  <c r="AK107" i="5" s="1"/>
  <c r="AO75" i="5"/>
  <c r="AJ75" i="5"/>
  <c r="AK75" i="5" s="1"/>
  <c r="AO43" i="5"/>
  <c r="AJ43" i="5"/>
  <c r="AK43" i="5" s="1"/>
  <c r="AO11" i="5"/>
  <c r="AJ11" i="5"/>
  <c r="AK11" i="5" s="1"/>
  <c r="AO150" i="5"/>
  <c r="AJ150" i="5"/>
  <c r="AK150" i="5" s="1"/>
  <c r="AO118" i="5"/>
  <c r="AJ118" i="5"/>
  <c r="AK118" i="5" s="1"/>
  <c r="AO86" i="5"/>
  <c r="AJ86" i="5"/>
  <c r="AK86" i="5" s="1"/>
  <c r="AO54" i="5"/>
  <c r="AJ54" i="5"/>
  <c r="AK54" i="5" s="1"/>
  <c r="AO22" i="5"/>
  <c r="AJ22" i="5"/>
  <c r="AK22" i="5" s="1"/>
  <c r="AO17" i="5"/>
  <c r="AJ17" i="5"/>
  <c r="AK17" i="5" s="1"/>
  <c r="AO16" i="5"/>
  <c r="AJ16" i="5"/>
  <c r="AK16" i="5" s="1"/>
  <c r="AO33" i="5"/>
  <c r="AJ33" i="5"/>
  <c r="AK33" i="5" s="1"/>
  <c r="AO65" i="5"/>
  <c r="AJ65" i="5"/>
  <c r="AK65" i="5" s="1"/>
  <c r="AO89" i="5"/>
  <c r="AJ89" i="5"/>
  <c r="AK89" i="5" s="1"/>
  <c r="AO113" i="5"/>
  <c r="AJ113" i="5"/>
  <c r="AK113" i="5" s="1"/>
  <c r="AO105" i="5"/>
  <c r="AJ105" i="5"/>
  <c r="AK105" i="5" s="1"/>
  <c r="AO25" i="5"/>
  <c r="AJ25" i="5"/>
  <c r="AK25" i="5" s="1"/>
  <c r="AO128" i="5"/>
  <c r="AJ128" i="5"/>
  <c r="AK128" i="5" s="1"/>
  <c r="AO96" i="5"/>
  <c r="AJ96" i="5"/>
  <c r="AK96" i="5" s="1"/>
  <c r="AO64" i="5"/>
  <c r="AJ64" i="5"/>
  <c r="AK64" i="5" s="1"/>
  <c r="AO24" i="5"/>
  <c r="AJ24" i="5"/>
  <c r="AK24" i="5" s="1"/>
  <c r="AO135" i="5"/>
  <c r="AJ135" i="5"/>
  <c r="AK135" i="5" s="1"/>
  <c r="AO103" i="5"/>
  <c r="AJ103" i="5"/>
  <c r="AK103" i="5" s="1"/>
  <c r="AO71" i="5"/>
  <c r="AJ71" i="5"/>
  <c r="AK71" i="5" s="1"/>
  <c r="AO39" i="5"/>
  <c r="AJ39" i="5"/>
  <c r="AK39" i="5" s="1"/>
  <c r="AO7" i="5"/>
  <c r="AJ7" i="5"/>
  <c r="AK7" i="5" s="1"/>
  <c r="AO146" i="5"/>
  <c r="AJ146" i="5"/>
  <c r="AK146" i="5" s="1"/>
  <c r="AO114" i="5"/>
  <c r="AJ114" i="5"/>
  <c r="AK114" i="5" s="1"/>
  <c r="AO82" i="5"/>
  <c r="AJ82" i="5"/>
  <c r="AK82" i="5" s="1"/>
  <c r="AO50" i="5"/>
  <c r="AJ50" i="5"/>
  <c r="AK50" i="5" s="1"/>
  <c r="AO18" i="5"/>
  <c r="AJ18" i="5"/>
  <c r="AK18" i="5" s="1"/>
  <c r="AO129" i="5"/>
  <c r="AJ129" i="5"/>
  <c r="AK129" i="5" s="1"/>
  <c r="AO9" i="5"/>
  <c r="AJ9" i="5"/>
  <c r="AK9" i="5" s="1"/>
  <c r="AO152" i="5"/>
  <c r="AJ152" i="5"/>
  <c r="AK152" i="5" s="1"/>
  <c r="AO31" i="5"/>
  <c r="AJ31" i="5"/>
  <c r="AK31" i="5" s="1"/>
  <c r="AO74" i="5"/>
  <c r="AJ74" i="5"/>
  <c r="AK74" i="5" s="1"/>
  <c r="AO101" i="5"/>
  <c r="AJ101" i="5"/>
  <c r="AK101" i="5" s="1"/>
  <c r="AO53" i="5"/>
  <c r="AJ53" i="5"/>
  <c r="AK53" i="5" s="1"/>
  <c r="AO81" i="5"/>
  <c r="AJ81" i="5"/>
  <c r="AK81" i="5" s="1"/>
  <c r="AO73" i="5"/>
  <c r="AJ73" i="5"/>
  <c r="AK73" i="5" s="1"/>
  <c r="AO13" i="5"/>
  <c r="AJ13" i="5"/>
  <c r="AK13" i="5" s="1"/>
  <c r="AO124" i="5"/>
  <c r="AJ124" i="5"/>
  <c r="AK124" i="5" s="1"/>
  <c r="AO92" i="5"/>
  <c r="AJ92" i="5"/>
  <c r="AK92" i="5" s="1"/>
  <c r="AO56" i="5"/>
  <c r="AJ56" i="5"/>
  <c r="AK56" i="5" s="1"/>
  <c r="AO20" i="5"/>
  <c r="AJ20" i="5"/>
  <c r="AK20" i="5" s="1"/>
  <c r="AO131" i="5"/>
  <c r="AJ131" i="5"/>
  <c r="AK131" i="5" s="1"/>
  <c r="AO99" i="5"/>
  <c r="AJ99" i="5"/>
  <c r="AK99" i="5" s="1"/>
  <c r="AO67" i="5"/>
  <c r="AJ67" i="5"/>
  <c r="AK67" i="5" s="1"/>
  <c r="AO35" i="5"/>
  <c r="AJ35" i="5"/>
  <c r="AK35" i="5" s="1"/>
  <c r="AJ3" i="5"/>
  <c r="AK3" i="5" s="1"/>
  <c r="AO142" i="5"/>
  <c r="AJ142" i="5"/>
  <c r="AK142" i="5" s="1"/>
  <c r="AO110" i="5"/>
  <c r="AJ110" i="5"/>
  <c r="AK110" i="5" s="1"/>
  <c r="AO78" i="5"/>
  <c r="AJ78" i="5"/>
  <c r="AK78" i="5" s="1"/>
  <c r="AO46" i="5"/>
  <c r="AJ46" i="5"/>
  <c r="AK46" i="5" s="1"/>
  <c r="AO14" i="5"/>
  <c r="AJ14" i="5"/>
  <c r="AK14" i="5" s="1"/>
  <c r="AH2" i="5"/>
  <c r="AH49" i="5"/>
  <c r="AH23" i="5"/>
  <c r="AQ56" i="5"/>
  <c r="AH79" i="5"/>
  <c r="AH61" i="5"/>
  <c r="AH137" i="5"/>
  <c r="AH73" i="5"/>
  <c r="AH9" i="5"/>
  <c r="AH96" i="5"/>
  <c r="AH32" i="5"/>
  <c r="AH119" i="5"/>
  <c r="AH55" i="5"/>
  <c r="AH102" i="5"/>
  <c r="AH30" i="5"/>
  <c r="AH110" i="5"/>
  <c r="AH101" i="5"/>
  <c r="AH37" i="5"/>
  <c r="AH124" i="5"/>
  <c r="AH60" i="5"/>
  <c r="AH83" i="5"/>
  <c r="AH19" i="5"/>
  <c r="AH106" i="5"/>
  <c r="AH42" i="5"/>
  <c r="AQ31" i="5"/>
  <c r="AQ118" i="5"/>
  <c r="AQ141" i="5"/>
  <c r="AQ36" i="5"/>
  <c r="AQ123" i="5"/>
  <c r="AQ59" i="5"/>
  <c r="AQ82" i="5"/>
  <c r="AQ18" i="5"/>
  <c r="AQ41" i="5"/>
  <c r="AQ128" i="5"/>
  <c r="AQ64" i="5"/>
  <c r="AQ105" i="5"/>
  <c r="AQ146" i="5"/>
  <c r="AQ100" i="5"/>
  <c r="AH120" i="5"/>
  <c r="AH143" i="5"/>
  <c r="AH125" i="5"/>
  <c r="AH129" i="5"/>
  <c r="AH65" i="5"/>
  <c r="AH152" i="5"/>
  <c r="AH88" i="5"/>
  <c r="AH24" i="5"/>
  <c r="AH111" i="5"/>
  <c r="AH47" i="5"/>
  <c r="AH94" i="5"/>
  <c r="AH22" i="5"/>
  <c r="AH70" i="5"/>
  <c r="AH93" i="5"/>
  <c r="AH29" i="5"/>
  <c r="AH116" i="5"/>
  <c r="AH52" i="5"/>
  <c r="AH139" i="5"/>
  <c r="AH75" i="5"/>
  <c r="AH11" i="5"/>
  <c r="AH98" i="5"/>
  <c r="AH34" i="5"/>
  <c r="AQ151" i="5"/>
  <c r="AQ87" i="5"/>
  <c r="AQ23" i="5"/>
  <c r="AQ110" i="5"/>
  <c r="AQ46" i="5"/>
  <c r="AQ133" i="5"/>
  <c r="AQ69" i="5"/>
  <c r="AQ5" i="5"/>
  <c r="AQ92" i="5"/>
  <c r="AQ28" i="5"/>
  <c r="AQ115" i="5"/>
  <c r="AQ51" i="5"/>
  <c r="AQ138" i="5"/>
  <c r="AQ74" i="5"/>
  <c r="AQ10" i="5"/>
  <c r="AQ97" i="5"/>
  <c r="AQ33" i="5"/>
  <c r="AQ120" i="5"/>
  <c r="AH121" i="5"/>
  <c r="AH57" i="5"/>
  <c r="AH144" i="5"/>
  <c r="AH80" i="5"/>
  <c r="AH16" i="5"/>
  <c r="AH103" i="5"/>
  <c r="AH39" i="5"/>
  <c r="AH86" i="5"/>
  <c r="AH14" i="5"/>
  <c r="AH149" i="5"/>
  <c r="AH85" i="5"/>
  <c r="AH21" i="5"/>
  <c r="AH108" i="5"/>
  <c r="AH44" i="5"/>
  <c r="AH131" i="5"/>
  <c r="AH67" i="5"/>
  <c r="AH90" i="5"/>
  <c r="AH26" i="5"/>
  <c r="AQ143" i="5"/>
  <c r="AQ79" i="5"/>
  <c r="AQ15" i="5"/>
  <c r="AQ102" i="5"/>
  <c r="AQ38" i="5"/>
  <c r="AQ125" i="5"/>
  <c r="AQ61" i="5"/>
  <c r="AQ148" i="5"/>
  <c r="AQ84" i="5"/>
  <c r="AQ20" i="5"/>
  <c r="AQ107" i="5"/>
  <c r="AQ43" i="5"/>
  <c r="AQ130" i="5"/>
  <c r="AQ66" i="5"/>
  <c r="AQ2" i="5"/>
  <c r="AQ89" i="5"/>
  <c r="AQ25" i="5"/>
  <c r="AQ112" i="5"/>
  <c r="AQ48" i="5"/>
  <c r="AQ54" i="5"/>
  <c r="AH113" i="5"/>
  <c r="AH136" i="5"/>
  <c r="AH72" i="5"/>
  <c r="AH8" i="5"/>
  <c r="AH95" i="5"/>
  <c r="AH31" i="5"/>
  <c r="AH78" i="5"/>
  <c r="AH6" i="5"/>
  <c r="AH141" i="5"/>
  <c r="AH77" i="5"/>
  <c r="AH13" i="5"/>
  <c r="AH100" i="5"/>
  <c r="AH36" i="5"/>
  <c r="AH123" i="5"/>
  <c r="AH59" i="5"/>
  <c r="AH146" i="5"/>
  <c r="AH82" i="5"/>
  <c r="AH18" i="5"/>
  <c r="AQ135" i="5"/>
  <c r="AQ71" i="5"/>
  <c r="AQ7" i="5"/>
  <c r="AQ94" i="5"/>
  <c r="AQ30" i="5"/>
  <c r="AQ117" i="5"/>
  <c r="AQ53" i="5"/>
  <c r="AQ140" i="5"/>
  <c r="AQ76" i="5"/>
  <c r="AQ12" i="5"/>
  <c r="AQ99" i="5"/>
  <c r="AQ35" i="5"/>
  <c r="AQ122" i="5"/>
  <c r="AQ58" i="5"/>
  <c r="AQ145" i="5"/>
  <c r="AQ81" i="5"/>
  <c r="AQ17" i="5"/>
  <c r="AQ104" i="5"/>
  <c r="AQ40" i="5"/>
  <c r="AQ77" i="5"/>
  <c r="AH105" i="5"/>
  <c r="AH41" i="5"/>
  <c r="AH128" i="5"/>
  <c r="AH64" i="5"/>
  <c r="AH151" i="5"/>
  <c r="AH87" i="5"/>
  <c r="AH62" i="5"/>
  <c r="AH150" i="5"/>
  <c r="AH133" i="5"/>
  <c r="AH69" i="5"/>
  <c r="AH5" i="5"/>
  <c r="AH92" i="5"/>
  <c r="AH28" i="5"/>
  <c r="AH115" i="5"/>
  <c r="AH51" i="5"/>
  <c r="AH138" i="5"/>
  <c r="AH74" i="5"/>
  <c r="AH10" i="5"/>
  <c r="AQ127" i="5"/>
  <c r="AQ63" i="5"/>
  <c r="AQ150" i="5"/>
  <c r="AQ86" i="5"/>
  <c r="AQ22" i="5"/>
  <c r="AQ109" i="5"/>
  <c r="AQ45" i="5"/>
  <c r="AQ132" i="5"/>
  <c r="AQ68" i="5"/>
  <c r="AQ4" i="5"/>
  <c r="AQ91" i="5"/>
  <c r="AQ27" i="5"/>
  <c r="AQ114" i="5"/>
  <c r="AQ50" i="5"/>
  <c r="AQ137" i="5"/>
  <c r="AQ73" i="5"/>
  <c r="AQ9" i="5"/>
  <c r="AQ96" i="5"/>
  <c r="AQ32" i="5"/>
  <c r="AQ95" i="5"/>
  <c r="AH97" i="5"/>
  <c r="AH33" i="5"/>
  <c r="AH54" i="5"/>
  <c r="AH142" i="5"/>
  <c r="AH148" i="5"/>
  <c r="AH84" i="5"/>
  <c r="AH20" i="5"/>
  <c r="AH107" i="5"/>
  <c r="AH43" i="5"/>
  <c r="AH130" i="5"/>
  <c r="AH66" i="5"/>
  <c r="AQ119" i="5"/>
  <c r="AQ55" i="5"/>
  <c r="AQ142" i="5"/>
  <c r="AQ78" i="5"/>
  <c r="AQ14" i="5"/>
  <c r="AQ101" i="5"/>
  <c r="AQ37" i="5"/>
  <c r="AQ124" i="5"/>
  <c r="AQ60" i="5"/>
  <c r="AQ147" i="5"/>
  <c r="AQ83" i="5"/>
  <c r="AQ19" i="5"/>
  <c r="AQ106" i="5"/>
  <c r="AQ42" i="5"/>
  <c r="AQ129" i="5"/>
  <c r="AQ65" i="5"/>
  <c r="AQ152" i="5"/>
  <c r="AQ88" i="5"/>
  <c r="AQ24" i="5"/>
  <c r="AH147" i="5"/>
  <c r="AQ13" i="5"/>
  <c r="AH89" i="5"/>
  <c r="AH25" i="5"/>
  <c r="AH112" i="5"/>
  <c r="AH48" i="5"/>
  <c r="AH135" i="5"/>
  <c r="AH71" i="5"/>
  <c r="AH7" i="5"/>
  <c r="AH46" i="5"/>
  <c r="AH134" i="5"/>
  <c r="AH117" i="5"/>
  <c r="AH53" i="5"/>
  <c r="AH140" i="5"/>
  <c r="AH76" i="5"/>
  <c r="AH12" i="5"/>
  <c r="AH99" i="5"/>
  <c r="AH35" i="5"/>
  <c r="AH122" i="5"/>
  <c r="AH58" i="5"/>
  <c r="AQ111" i="5"/>
  <c r="AQ47" i="5"/>
  <c r="AQ134" i="5"/>
  <c r="AQ70" i="5"/>
  <c r="AQ6" i="5"/>
  <c r="AQ93" i="5"/>
  <c r="AQ29" i="5"/>
  <c r="AQ116" i="5"/>
  <c r="AQ52" i="5"/>
  <c r="AQ139" i="5"/>
  <c r="AQ75" i="5"/>
  <c r="AQ11" i="5"/>
  <c r="AQ98" i="5"/>
  <c r="AQ34" i="5"/>
  <c r="AQ121" i="5"/>
  <c r="AQ57" i="5"/>
  <c r="AQ144" i="5"/>
  <c r="AQ80" i="5"/>
  <c r="AQ16" i="5"/>
  <c r="AH145" i="5"/>
  <c r="AH81" i="5"/>
  <c r="AH17" i="5"/>
  <c r="AH104" i="5"/>
  <c r="AH40" i="5"/>
  <c r="AH127" i="5"/>
  <c r="AH63" i="5"/>
  <c r="AH126" i="5"/>
  <c r="AH38" i="5"/>
  <c r="AH118" i="5"/>
  <c r="AH109" i="5"/>
  <c r="AH45" i="5"/>
  <c r="AH132" i="5"/>
  <c r="AH68" i="5"/>
  <c r="AH4" i="5"/>
  <c r="AH91" i="5"/>
  <c r="AH27" i="5"/>
  <c r="AH114" i="5"/>
  <c r="AH50" i="5"/>
  <c r="AQ103" i="5"/>
  <c r="AQ39" i="5"/>
  <c r="AQ126" i="5"/>
  <c r="AQ62" i="5"/>
  <c r="AQ149" i="5"/>
  <c r="AQ85" i="5"/>
  <c r="AQ21" i="5"/>
  <c r="AQ108" i="5"/>
  <c r="AQ44" i="5"/>
  <c r="AQ131" i="5"/>
  <c r="AQ67" i="5"/>
  <c r="AQ3" i="5"/>
  <c r="AQ90" i="5"/>
  <c r="AQ26" i="5"/>
  <c r="AQ113" i="5"/>
  <c r="AQ49" i="5"/>
  <c r="AQ136" i="5"/>
  <c r="AQ72" i="5"/>
  <c r="AQ8" i="5"/>
  <c r="AD115" i="5"/>
  <c r="T115" i="7" s="1"/>
  <c r="AD124" i="5"/>
  <c r="T124" i="7" s="1"/>
  <c r="AD8" i="5"/>
  <c r="T8" i="7" s="1"/>
  <c r="AD40" i="5"/>
  <c r="T40" i="7" s="1"/>
  <c r="AD69" i="5"/>
  <c r="T69" i="7" s="1"/>
  <c r="AD28" i="5"/>
  <c r="T28" i="7" s="1"/>
  <c r="AD59" i="5"/>
  <c r="T59" i="7" s="1"/>
  <c r="AD97" i="5"/>
  <c r="T97" i="7" s="1"/>
  <c r="AD106" i="5"/>
  <c r="T106" i="7" s="1"/>
  <c r="AD76" i="5"/>
  <c r="T76" i="7" s="1"/>
  <c r="AD75" i="5"/>
  <c r="T75" i="7" s="1"/>
  <c r="AD37" i="5"/>
  <c r="T37" i="7" s="1"/>
  <c r="AD35" i="5"/>
  <c r="T35" i="7" s="1"/>
  <c r="AD32" i="5"/>
  <c r="T32" i="7" s="1"/>
  <c r="AD56" i="5"/>
  <c r="T56" i="7" s="1"/>
  <c r="AD135" i="5"/>
  <c r="T135" i="7" s="1"/>
  <c r="AD133" i="5"/>
  <c r="T133" i="7" s="1"/>
  <c r="AD57" i="5"/>
  <c r="T57" i="7" s="1"/>
  <c r="AD148" i="5"/>
  <c r="T148" i="7" s="1"/>
  <c r="AD72" i="5"/>
  <c r="T72" i="7" s="1"/>
  <c r="AD26" i="5"/>
  <c r="T26" i="7" s="1"/>
  <c r="AD43" i="5"/>
  <c r="T43" i="7" s="1"/>
  <c r="AD88" i="5"/>
  <c r="T88" i="7" s="1"/>
  <c r="AD77" i="5"/>
  <c r="T77" i="7" s="1"/>
  <c r="AD29" i="5"/>
  <c r="T29" i="7" s="1"/>
  <c r="AD140" i="5"/>
  <c r="T140" i="7" s="1"/>
  <c r="AD145" i="5"/>
  <c r="T145" i="7" s="1"/>
  <c r="AD121" i="5"/>
  <c r="T121" i="7" s="1"/>
  <c r="AD139" i="5"/>
  <c r="T139" i="7" s="1"/>
  <c r="AD108" i="5"/>
  <c r="T108" i="7" s="1"/>
  <c r="AD71" i="5"/>
  <c r="T71" i="7" s="1"/>
  <c r="AD114" i="5"/>
  <c r="T114" i="7" s="1"/>
  <c r="AD60" i="5"/>
  <c r="T60" i="7" s="1"/>
  <c r="AD125" i="5"/>
  <c r="T125" i="7" s="1"/>
  <c r="AD73" i="5"/>
  <c r="T73" i="7" s="1"/>
  <c r="AD67" i="5"/>
  <c r="T67" i="7" s="1"/>
  <c r="AD63" i="5"/>
  <c r="T63" i="7" s="1"/>
  <c r="AD92" i="5"/>
  <c r="T92" i="7" s="1"/>
  <c r="AD85" i="5"/>
  <c r="T85" i="7" s="1"/>
  <c r="AD132" i="5"/>
  <c r="T132" i="7" s="1"/>
  <c r="AD45" i="5"/>
  <c r="T45" i="7" s="1"/>
  <c r="AD82" i="5"/>
  <c r="T82" i="7" s="1"/>
  <c r="AD104" i="5"/>
  <c r="T104" i="7" s="1"/>
  <c r="AD123" i="5"/>
  <c r="T123" i="7" s="1"/>
  <c r="AD117" i="5"/>
  <c r="T117" i="7" s="1"/>
  <c r="AD149" i="5"/>
  <c r="T149" i="7" s="1"/>
  <c r="AD53" i="5"/>
  <c r="T53" i="7" s="1"/>
  <c r="AD50" i="5"/>
  <c r="T50" i="7" s="1"/>
  <c r="AD150" i="5"/>
  <c r="T150" i="7" s="1"/>
  <c r="AD79" i="5"/>
  <c r="T79" i="7" s="1"/>
  <c r="AD66" i="5"/>
  <c r="T66" i="7" s="1"/>
  <c r="AD80" i="5"/>
  <c r="T80" i="7" s="1"/>
  <c r="AD142" i="5"/>
  <c r="T142" i="7" s="1"/>
  <c r="AD23" i="5"/>
  <c r="T23" i="7" s="1"/>
  <c r="AD9" i="5"/>
  <c r="T9" i="7" s="1"/>
  <c r="AD89" i="5"/>
  <c r="T89" i="7" s="1"/>
  <c r="AD129" i="5"/>
  <c r="T129" i="7" s="1"/>
  <c r="AD110" i="5"/>
  <c r="T110" i="7" s="1"/>
  <c r="AD31" i="5"/>
  <c r="T31" i="7" s="1"/>
  <c r="AD62" i="5"/>
  <c r="T62" i="7" s="1"/>
  <c r="AD134" i="5"/>
  <c r="T134" i="7" s="1"/>
  <c r="AD54" i="5"/>
  <c r="T54" i="7" s="1"/>
  <c r="AD27" i="5"/>
  <c r="T27" i="7" s="1"/>
  <c r="AD10" i="5"/>
  <c r="T10" i="7" s="1"/>
  <c r="AD116" i="5"/>
  <c r="T116" i="7" s="1"/>
  <c r="AD93" i="5"/>
  <c r="T93" i="7" s="1"/>
  <c r="AD17" i="5"/>
  <c r="T17" i="7" s="1"/>
  <c r="AD3" i="5"/>
  <c r="T3" i="7" s="1"/>
  <c r="AD152" i="5"/>
  <c r="T152" i="7" s="1"/>
  <c r="AD128" i="5"/>
  <c r="T128" i="7" s="1"/>
  <c r="AD12" i="5"/>
  <c r="T12" i="7" s="1"/>
  <c r="AD47" i="5"/>
  <c r="T47" i="7" s="1"/>
  <c r="AD120" i="5"/>
  <c r="T120" i="7" s="1"/>
  <c r="AD84" i="5"/>
  <c r="T84" i="7" s="1"/>
  <c r="AD146" i="5"/>
  <c r="T146" i="7" s="1"/>
  <c r="AD30" i="5"/>
  <c r="T30" i="7" s="1"/>
  <c r="AD5" i="5"/>
  <c r="T5" i="7" s="1"/>
  <c r="AD14" i="5"/>
  <c r="T14" i="7" s="1"/>
  <c r="AD38" i="5"/>
  <c r="T38" i="7" s="1"/>
  <c r="AD55" i="5"/>
  <c r="T55" i="7" s="1"/>
  <c r="AD91" i="5"/>
  <c r="T91" i="7" s="1"/>
  <c r="AD4" i="5"/>
  <c r="T4" i="7" s="1"/>
  <c r="AD81" i="5"/>
  <c r="T81" i="7" s="1"/>
  <c r="AD2" i="5"/>
  <c r="AD64" i="5"/>
  <c r="T64" i="7" s="1"/>
  <c r="AD49" i="5"/>
  <c r="T49" i="7" s="1"/>
  <c r="AD141" i="5"/>
  <c r="T141" i="7" s="1"/>
  <c r="AD122" i="5"/>
  <c r="T122" i="7" s="1"/>
  <c r="AD16" i="5"/>
  <c r="T16" i="7" s="1"/>
  <c r="AD6" i="5"/>
  <c r="T6" i="7" s="1"/>
  <c r="AD111" i="5"/>
  <c r="T111" i="7" s="1"/>
  <c r="AD51" i="5"/>
  <c r="T51" i="7" s="1"/>
  <c r="AD39" i="5"/>
  <c r="T39" i="7" s="1"/>
  <c r="AD102" i="5"/>
  <c r="T102" i="7" s="1"/>
  <c r="AD90" i="5"/>
  <c r="T90" i="7" s="1"/>
  <c r="AD65" i="5"/>
  <c r="T65" i="7" s="1"/>
  <c r="AD11" i="5"/>
  <c r="T11" i="7" s="1"/>
  <c r="AD74" i="5"/>
  <c r="T74" i="7" s="1"/>
  <c r="AD136" i="5"/>
  <c r="T136" i="7" s="1"/>
  <c r="AD34" i="5"/>
  <c r="T34" i="7" s="1"/>
  <c r="AD41" i="5"/>
  <c r="T41" i="7" s="1"/>
  <c r="AD105" i="5"/>
  <c r="T105" i="7" s="1"/>
  <c r="AD95" i="5"/>
  <c r="T95" i="7" s="1"/>
  <c r="AD18" i="5"/>
  <c r="T18" i="7" s="1"/>
  <c r="AD87" i="5"/>
  <c r="T87" i="7" s="1"/>
  <c r="AD58" i="5"/>
  <c r="T58" i="7" s="1"/>
  <c r="AD68" i="5"/>
  <c r="T68" i="7" s="1"/>
  <c r="AD98" i="5"/>
  <c r="T98" i="7" s="1"/>
  <c r="AD83" i="5"/>
  <c r="T83" i="7" s="1"/>
  <c r="AD19" i="5"/>
  <c r="T19" i="7" s="1"/>
  <c r="AD46" i="5"/>
  <c r="T46" i="7" s="1"/>
  <c r="AD103" i="5"/>
  <c r="T103" i="7" s="1"/>
  <c r="AD86" i="5"/>
  <c r="T86" i="7" s="1"/>
  <c r="AD99" i="5"/>
  <c r="T99" i="7" s="1"/>
  <c r="AD113" i="5"/>
  <c r="T113" i="7" s="1"/>
  <c r="AD78" i="5"/>
  <c r="T78" i="7" s="1"/>
  <c r="AD131" i="5"/>
  <c r="T131" i="7" s="1"/>
  <c r="AD101" i="5"/>
  <c r="T101" i="7" s="1"/>
  <c r="AD118" i="5"/>
  <c r="T118" i="7" s="1"/>
  <c r="AD22" i="5"/>
  <c r="T22" i="7" s="1"/>
  <c r="AD127" i="5"/>
  <c r="T127" i="7" s="1"/>
  <c r="AD107" i="5"/>
  <c r="T107" i="7" s="1"/>
  <c r="AD36" i="5"/>
  <c r="T36" i="7" s="1"/>
  <c r="AD151" i="5"/>
  <c r="T151" i="7" s="1"/>
  <c r="AD94" i="5"/>
  <c r="T94" i="7" s="1"/>
  <c r="AD20" i="5"/>
  <c r="T20" i="7" s="1"/>
  <c r="AD44" i="5"/>
  <c r="T44" i="7" s="1"/>
  <c r="AD137" i="5"/>
  <c r="T137" i="7" s="1"/>
  <c r="AD147" i="5"/>
  <c r="T147" i="7" s="1"/>
  <c r="AD126" i="5"/>
  <c r="T126" i="7" s="1"/>
  <c r="AD109" i="5"/>
  <c r="T109" i="7" s="1"/>
  <c r="AD13" i="5"/>
  <c r="T13" i="7" s="1"/>
  <c r="AD61" i="5"/>
  <c r="T61" i="7" s="1"/>
  <c r="AD52" i="5"/>
  <c r="T52" i="7" s="1"/>
  <c r="AD138" i="5"/>
  <c r="T138" i="7" s="1"/>
  <c r="AD119" i="5"/>
  <c r="T119" i="7" s="1"/>
  <c r="AD112" i="5"/>
  <c r="T112" i="7" s="1"/>
  <c r="AD144" i="5"/>
  <c r="T144" i="7" s="1"/>
  <c r="AD130" i="5"/>
  <c r="T130" i="7" s="1"/>
  <c r="AD15" i="5"/>
  <c r="T15" i="7" s="1"/>
  <c r="AD25" i="5"/>
  <c r="T25" i="7" s="1"/>
  <c r="AD33" i="5"/>
  <c r="T33" i="7" s="1"/>
  <c r="AD7" i="5"/>
  <c r="T7" i="7" s="1"/>
  <c r="AD70" i="5"/>
  <c r="T70" i="7" s="1"/>
  <c r="AD21" i="5"/>
  <c r="T21" i="7" s="1"/>
  <c r="AD96" i="5"/>
  <c r="T96" i="7" s="1"/>
  <c r="AD48" i="5"/>
  <c r="T48" i="7" s="1"/>
  <c r="AD42" i="5"/>
  <c r="T42" i="7" s="1"/>
  <c r="AD24" i="5"/>
  <c r="T24" i="7" s="1"/>
  <c r="AD100" i="5"/>
  <c r="T100" i="7" s="1"/>
  <c r="AD143" i="5"/>
  <c r="T143" i="7" s="1"/>
  <c r="Y121" i="5"/>
  <c r="K121" i="7" s="1"/>
  <c r="Y144" i="5"/>
  <c r="K144" i="7" s="1"/>
  <c r="Y103" i="5"/>
  <c r="K103" i="7" s="1"/>
  <c r="Y149" i="5"/>
  <c r="K149" i="7" s="1"/>
  <c r="Y85" i="5"/>
  <c r="K85" i="7" s="1"/>
  <c r="Y44" i="5"/>
  <c r="K44" i="7" s="1"/>
  <c r="Y3" i="5"/>
  <c r="K3" i="7" s="1"/>
  <c r="Y89" i="5"/>
  <c r="K89" i="7" s="1"/>
  <c r="Y25" i="5"/>
  <c r="K25" i="7" s="1"/>
  <c r="Y48" i="5"/>
  <c r="K48" i="7" s="1"/>
  <c r="Y71" i="5"/>
  <c r="K71" i="7" s="1"/>
  <c r="Y145" i="5"/>
  <c r="K145" i="7" s="1"/>
  <c r="Y81" i="5"/>
  <c r="K81" i="7" s="1"/>
  <c r="Y17" i="5"/>
  <c r="K17" i="7" s="1"/>
  <c r="Y104" i="5"/>
  <c r="K104" i="7" s="1"/>
  <c r="Y80" i="5"/>
  <c r="K80" i="7" s="1"/>
  <c r="Y16" i="5"/>
  <c r="K16" i="7" s="1"/>
  <c r="Y128" i="5"/>
  <c r="K128" i="7" s="1"/>
  <c r="Y73" i="5"/>
  <c r="K73" i="7" s="1"/>
  <c r="Y129" i="5"/>
  <c r="K129" i="7" s="1"/>
  <c r="Y65" i="5"/>
  <c r="K65" i="7" s="1"/>
  <c r="Y152" i="5"/>
  <c r="K152" i="7" s="1"/>
  <c r="Y88" i="5"/>
  <c r="K88" i="7" s="1"/>
  <c r="Y24" i="5"/>
  <c r="K24" i="7" s="1"/>
  <c r="Y111" i="5"/>
  <c r="K111" i="7" s="1"/>
  <c r="Y47" i="5"/>
  <c r="K47" i="7" s="1"/>
  <c r="Y94" i="5"/>
  <c r="K94" i="7" s="1"/>
  <c r="Y22" i="5"/>
  <c r="K22" i="7" s="1"/>
  <c r="Y70" i="5"/>
  <c r="K70" i="7" s="1"/>
  <c r="Y93" i="5"/>
  <c r="K93" i="7" s="1"/>
  <c r="Y29" i="5"/>
  <c r="K29" i="7" s="1"/>
  <c r="Y116" i="5"/>
  <c r="K116" i="7" s="1"/>
  <c r="Y52" i="5"/>
  <c r="K52" i="7" s="1"/>
  <c r="Y139" i="5"/>
  <c r="K139" i="7" s="1"/>
  <c r="Y75" i="5"/>
  <c r="K75" i="7" s="1"/>
  <c r="Y11" i="5"/>
  <c r="K11" i="7" s="1"/>
  <c r="Y98" i="5"/>
  <c r="K98" i="7" s="1"/>
  <c r="Y34" i="5"/>
  <c r="K34" i="7" s="1"/>
  <c r="Y39" i="5"/>
  <c r="K39" i="7" s="1"/>
  <c r="Y86" i="5"/>
  <c r="K86" i="7" s="1"/>
  <c r="Y14" i="5"/>
  <c r="K14" i="7" s="1"/>
  <c r="Y21" i="5"/>
  <c r="K21" i="7" s="1"/>
  <c r="Y108" i="5"/>
  <c r="K108" i="7" s="1"/>
  <c r="Y131" i="5"/>
  <c r="K131" i="7" s="1"/>
  <c r="Y67" i="5"/>
  <c r="K67" i="7" s="1"/>
  <c r="Y90" i="5"/>
  <c r="K90" i="7" s="1"/>
  <c r="Y26" i="5"/>
  <c r="K26" i="7" s="1"/>
  <c r="Y113" i="5"/>
  <c r="K113" i="7" s="1"/>
  <c r="Y49" i="5"/>
  <c r="K49" i="7" s="1"/>
  <c r="Y136" i="5"/>
  <c r="K136" i="7" s="1"/>
  <c r="Y72" i="5"/>
  <c r="K72" i="7" s="1"/>
  <c r="Y8" i="5"/>
  <c r="K8" i="7" s="1"/>
  <c r="Y95" i="5"/>
  <c r="K95" i="7" s="1"/>
  <c r="Y31" i="5"/>
  <c r="K31" i="7" s="1"/>
  <c r="Y78" i="5"/>
  <c r="K78" i="7" s="1"/>
  <c r="Y6" i="5"/>
  <c r="K6" i="7" s="1"/>
  <c r="Y141" i="5"/>
  <c r="K141" i="7" s="1"/>
  <c r="Y77" i="5"/>
  <c r="K77" i="7" s="1"/>
  <c r="Y13" i="5"/>
  <c r="K13" i="7" s="1"/>
  <c r="Y100" i="5"/>
  <c r="K100" i="7" s="1"/>
  <c r="Y36" i="5"/>
  <c r="K36" i="7" s="1"/>
  <c r="Y123" i="5"/>
  <c r="K123" i="7" s="1"/>
  <c r="Y59" i="5"/>
  <c r="K59" i="7" s="1"/>
  <c r="Y146" i="5"/>
  <c r="K146" i="7" s="1"/>
  <c r="Y82" i="5"/>
  <c r="K82" i="7" s="1"/>
  <c r="Y18" i="5"/>
  <c r="K18" i="7" s="1"/>
  <c r="Y105" i="5"/>
  <c r="K105" i="7" s="1"/>
  <c r="Y41" i="5"/>
  <c r="K41" i="7" s="1"/>
  <c r="Y64" i="5"/>
  <c r="K64" i="7" s="1"/>
  <c r="Y151" i="5"/>
  <c r="K151" i="7" s="1"/>
  <c r="Y87" i="5"/>
  <c r="K87" i="7" s="1"/>
  <c r="Y23" i="5"/>
  <c r="K23" i="7" s="1"/>
  <c r="Y62" i="5"/>
  <c r="K62" i="7" s="1"/>
  <c r="Y150" i="5"/>
  <c r="K150" i="7" s="1"/>
  <c r="Y133" i="5"/>
  <c r="K133" i="7" s="1"/>
  <c r="Y69" i="5"/>
  <c r="K69" i="7" s="1"/>
  <c r="Y5" i="5"/>
  <c r="K5" i="7" s="1"/>
  <c r="Y92" i="5"/>
  <c r="K92" i="7" s="1"/>
  <c r="Y28" i="5"/>
  <c r="K28" i="7" s="1"/>
  <c r="Y115" i="5"/>
  <c r="K115" i="7" s="1"/>
  <c r="Y51" i="5"/>
  <c r="K51" i="7" s="1"/>
  <c r="Y138" i="5"/>
  <c r="K138" i="7" s="1"/>
  <c r="Y74" i="5"/>
  <c r="K74" i="7" s="1"/>
  <c r="Y10" i="5"/>
  <c r="K10" i="7" s="1"/>
  <c r="Y57" i="5"/>
  <c r="K57" i="7" s="1"/>
  <c r="Y97" i="5"/>
  <c r="K97" i="7" s="1"/>
  <c r="Y33" i="5"/>
  <c r="K33" i="7" s="1"/>
  <c r="Y120" i="5"/>
  <c r="K120" i="7" s="1"/>
  <c r="Y56" i="5"/>
  <c r="K56" i="7" s="1"/>
  <c r="Y143" i="5"/>
  <c r="K143" i="7" s="1"/>
  <c r="Y79" i="5"/>
  <c r="K79" i="7" s="1"/>
  <c r="Y54" i="5"/>
  <c r="K54" i="7" s="1"/>
  <c r="Y142" i="5"/>
  <c r="K142" i="7" s="1"/>
  <c r="Y125" i="5"/>
  <c r="K125" i="7" s="1"/>
  <c r="Y61" i="5"/>
  <c r="K61" i="7" s="1"/>
  <c r="Y148" i="5"/>
  <c r="K148" i="7" s="1"/>
  <c r="Y84" i="5"/>
  <c r="K84" i="7" s="1"/>
  <c r="Y20" i="5"/>
  <c r="K20" i="7" s="1"/>
  <c r="Y107" i="5"/>
  <c r="K107" i="7" s="1"/>
  <c r="Y43" i="5"/>
  <c r="K43" i="7" s="1"/>
  <c r="Y130" i="5"/>
  <c r="K130" i="7" s="1"/>
  <c r="Y66" i="5"/>
  <c r="K66" i="7" s="1"/>
  <c r="Y135" i="5"/>
  <c r="K135" i="7" s="1"/>
  <c r="Y7" i="5"/>
  <c r="K7" i="7" s="1"/>
  <c r="Y46" i="5"/>
  <c r="K46" i="7" s="1"/>
  <c r="Y134" i="5"/>
  <c r="K134" i="7" s="1"/>
  <c r="Y117" i="5"/>
  <c r="K117" i="7" s="1"/>
  <c r="Y53" i="5"/>
  <c r="K53" i="7" s="1"/>
  <c r="Y140" i="5"/>
  <c r="K140" i="7" s="1"/>
  <c r="Y76" i="5"/>
  <c r="K76" i="7" s="1"/>
  <c r="Y12" i="5"/>
  <c r="K12" i="7" s="1"/>
  <c r="Y99" i="5"/>
  <c r="K99" i="7" s="1"/>
  <c r="Y35" i="5"/>
  <c r="K35" i="7" s="1"/>
  <c r="Y122" i="5"/>
  <c r="K122" i="7" s="1"/>
  <c r="Y58" i="5"/>
  <c r="K58" i="7" s="1"/>
  <c r="Y40" i="5"/>
  <c r="K40" i="7" s="1"/>
  <c r="Y127" i="5"/>
  <c r="K127" i="7" s="1"/>
  <c r="Y63" i="5"/>
  <c r="K63" i="7" s="1"/>
  <c r="Y126" i="5"/>
  <c r="K126" i="7" s="1"/>
  <c r="Y38" i="5"/>
  <c r="K38" i="7" s="1"/>
  <c r="Y118" i="5"/>
  <c r="K118" i="7" s="1"/>
  <c r="Y109" i="5"/>
  <c r="K109" i="7" s="1"/>
  <c r="Y45" i="5"/>
  <c r="K45" i="7" s="1"/>
  <c r="Y132" i="5"/>
  <c r="K132" i="7" s="1"/>
  <c r="Y68" i="5"/>
  <c r="K68" i="7" s="1"/>
  <c r="Y4" i="5"/>
  <c r="K4" i="7" s="1"/>
  <c r="Y91" i="5"/>
  <c r="K91" i="7" s="1"/>
  <c r="Y27" i="5"/>
  <c r="K27" i="7" s="1"/>
  <c r="Y114" i="5"/>
  <c r="K114" i="7" s="1"/>
  <c r="Y50" i="5"/>
  <c r="K50" i="7" s="1"/>
  <c r="Y112" i="5"/>
  <c r="K112" i="7" s="1"/>
  <c r="Y137" i="5"/>
  <c r="K137" i="7" s="1"/>
  <c r="Y9" i="5"/>
  <c r="K9" i="7" s="1"/>
  <c r="Y96" i="5"/>
  <c r="K96" i="7" s="1"/>
  <c r="Y32" i="5"/>
  <c r="K32" i="7" s="1"/>
  <c r="Y119" i="5"/>
  <c r="K119" i="7" s="1"/>
  <c r="Y55" i="5"/>
  <c r="K55" i="7" s="1"/>
  <c r="B2" i="7" s="1"/>
  <c r="Y102" i="5"/>
  <c r="K102" i="7" s="1"/>
  <c r="Y30" i="5"/>
  <c r="K30" i="7" s="1"/>
  <c r="Y110" i="5"/>
  <c r="K110" i="7" s="1"/>
  <c r="Y101" i="5"/>
  <c r="K101" i="7" s="1"/>
  <c r="Y37" i="5"/>
  <c r="K37" i="7" s="1"/>
  <c r="Y124" i="5"/>
  <c r="K124" i="7" s="1"/>
  <c r="Y60" i="5"/>
  <c r="K60" i="7" s="1"/>
  <c r="Y147" i="5"/>
  <c r="K147" i="7" s="1"/>
  <c r="Y83" i="5"/>
  <c r="K83" i="7" s="1"/>
  <c r="Y19" i="5"/>
  <c r="K19" i="7" s="1"/>
  <c r="Y106" i="5"/>
  <c r="K106" i="7" s="1"/>
  <c r="Y42" i="5"/>
  <c r="K42" i="7" s="1"/>
  <c r="AH15" i="5"/>
  <c r="AZ3" i="5" l="1"/>
  <c r="AW4" i="5"/>
  <c r="AY3" i="5"/>
  <c r="AY4" i="5"/>
  <c r="T2" i="7"/>
  <c r="C2" i="7" s="1"/>
  <c r="AM75" i="5"/>
  <c r="F75" i="11"/>
  <c r="F130" i="11"/>
  <c r="AM130" i="5"/>
  <c r="AM70" i="5"/>
  <c r="F70" i="11"/>
  <c r="AM115" i="5"/>
  <c r="F115" i="11"/>
  <c r="AM87" i="5"/>
  <c r="F87" i="11"/>
  <c r="F50" i="11"/>
  <c r="AM50" i="5"/>
  <c r="F33" i="11"/>
  <c r="AM33" i="5"/>
  <c r="AM3" i="5"/>
  <c r="F3" i="11"/>
  <c r="AM21" i="5"/>
  <c r="F21" i="11"/>
  <c r="F34" i="11"/>
  <c r="AM34" i="5"/>
  <c r="AM127" i="5"/>
  <c r="F127" i="11"/>
  <c r="F114" i="11"/>
  <c r="AM114" i="5"/>
  <c r="AM67" i="5"/>
  <c r="F67" i="11"/>
  <c r="F152" i="11"/>
  <c r="AM152" i="5"/>
  <c r="AM150" i="5"/>
  <c r="F150" i="11"/>
  <c r="AM103" i="5"/>
  <c r="F103" i="11"/>
  <c r="F66" i="11"/>
  <c r="AM66" i="5"/>
  <c r="F32" i="11"/>
  <c r="AM32" i="5"/>
  <c r="AM37" i="5"/>
  <c r="F37" i="11"/>
  <c r="F73" i="11"/>
  <c r="AM73" i="5"/>
  <c r="F68" i="11"/>
  <c r="AM68" i="5"/>
  <c r="AM147" i="5"/>
  <c r="F147" i="11"/>
  <c r="AM13" i="5"/>
  <c r="F13" i="11"/>
  <c r="AM119" i="5"/>
  <c r="F119" i="11"/>
  <c r="F82" i="11"/>
  <c r="AM82" i="5"/>
  <c r="F97" i="11"/>
  <c r="AM97" i="5"/>
  <c r="F16" i="11"/>
  <c r="AM16" i="5"/>
  <c r="AM53" i="5"/>
  <c r="F53" i="11"/>
  <c r="AM94" i="5"/>
  <c r="F94" i="11"/>
  <c r="AM7" i="5"/>
  <c r="F7" i="11"/>
  <c r="F89" i="11"/>
  <c r="AM89" i="5"/>
  <c r="AM99" i="5"/>
  <c r="F99" i="11"/>
  <c r="F90" i="11"/>
  <c r="AM90" i="5"/>
  <c r="AM78" i="5"/>
  <c r="F78" i="11"/>
  <c r="AM15" i="5"/>
  <c r="F15" i="11"/>
  <c r="AM5" i="5"/>
  <c r="F5" i="11"/>
  <c r="F64" i="11"/>
  <c r="AM64" i="5"/>
  <c r="AM69" i="5"/>
  <c r="F69" i="11"/>
  <c r="F137" i="11"/>
  <c r="AM137" i="5"/>
  <c r="F100" i="11"/>
  <c r="AM100" i="5"/>
  <c r="F8" i="11"/>
  <c r="AM8" i="5"/>
  <c r="AM45" i="5"/>
  <c r="F45" i="11"/>
  <c r="AM151" i="5"/>
  <c r="F151" i="11"/>
  <c r="F17" i="11"/>
  <c r="AM17" i="5"/>
  <c r="F57" i="11"/>
  <c r="AM57" i="5"/>
  <c r="F48" i="11"/>
  <c r="AM48" i="5"/>
  <c r="AM85" i="5"/>
  <c r="F85" i="11"/>
  <c r="F25" i="11"/>
  <c r="AM25" i="5"/>
  <c r="F20" i="11"/>
  <c r="AM20" i="5"/>
  <c r="AM14" i="5"/>
  <c r="F14" i="11"/>
  <c r="AM131" i="5"/>
  <c r="F131" i="11"/>
  <c r="AM126" i="5"/>
  <c r="F126" i="11"/>
  <c r="AM22" i="5"/>
  <c r="F22" i="11"/>
  <c r="AM133" i="5"/>
  <c r="F133" i="11"/>
  <c r="AM30" i="5"/>
  <c r="F30" i="11"/>
  <c r="F36" i="11"/>
  <c r="AM36" i="5"/>
  <c r="AM43" i="5"/>
  <c r="F43" i="11"/>
  <c r="F96" i="11"/>
  <c r="AM96" i="5"/>
  <c r="AM101" i="5"/>
  <c r="F101" i="11"/>
  <c r="F122" i="11"/>
  <c r="AM122" i="5"/>
  <c r="AM47" i="5"/>
  <c r="F47" i="11"/>
  <c r="F132" i="11"/>
  <c r="AM132" i="5"/>
  <c r="F40" i="11"/>
  <c r="AM40" i="5"/>
  <c r="AM77" i="5"/>
  <c r="F77" i="11"/>
  <c r="F12" i="11"/>
  <c r="AM12" i="5"/>
  <c r="F49" i="11"/>
  <c r="AM49" i="5"/>
  <c r="F121" i="11"/>
  <c r="AM121" i="5"/>
  <c r="F80" i="11"/>
  <c r="AM80" i="5"/>
  <c r="AM117" i="5"/>
  <c r="F117" i="11"/>
  <c r="F138" i="11"/>
  <c r="AM138" i="5"/>
  <c r="F52" i="11"/>
  <c r="AM52" i="5"/>
  <c r="AM11" i="5"/>
  <c r="F11" i="11"/>
  <c r="AM29" i="5"/>
  <c r="F29" i="11"/>
  <c r="F28" i="11"/>
  <c r="AM28" i="5"/>
  <c r="AM54" i="5"/>
  <c r="F54" i="11"/>
  <c r="AM149" i="5"/>
  <c r="F149" i="11"/>
  <c r="F72" i="11"/>
  <c r="AM72" i="5"/>
  <c r="F44" i="11"/>
  <c r="AM44" i="5"/>
  <c r="F112" i="11"/>
  <c r="AM112" i="5"/>
  <c r="AM107" i="5"/>
  <c r="F107" i="11"/>
  <c r="F26" i="11"/>
  <c r="AM26" i="5"/>
  <c r="F58" i="11"/>
  <c r="AM58" i="5"/>
  <c r="AM111" i="5"/>
  <c r="F111" i="11"/>
  <c r="F9" i="11"/>
  <c r="AM9" i="5"/>
  <c r="F104" i="11"/>
  <c r="AM104" i="5"/>
  <c r="AM141" i="5"/>
  <c r="F141" i="11"/>
  <c r="F76" i="11"/>
  <c r="AM76" i="5"/>
  <c r="F113" i="11"/>
  <c r="AM113" i="5"/>
  <c r="AM135" i="5"/>
  <c r="F135" i="11"/>
  <c r="AM59" i="5"/>
  <c r="F59" i="11"/>
  <c r="F144" i="11"/>
  <c r="AM144" i="5"/>
  <c r="AM118" i="5"/>
  <c r="F118" i="11"/>
  <c r="AM71" i="5"/>
  <c r="F71" i="11"/>
  <c r="AM31" i="5"/>
  <c r="F31" i="11"/>
  <c r="F116" i="11"/>
  <c r="AM116" i="5"/>
  <c r="F56" i="11"/>
  <c r="AM56" i="5"/>
  <c r="AM93" i="5"/>
  <c r="F93" i="11"/>
  <c r="F18" i="11"/>
  <c r="AM18" i="5"/>
  <c r="F128" i="11"/>
  <c r="AM128" i="5"/>
  <c r="AM79" i="5"/>
  <c r="F79" i="11"/>
  <c r="AM27" i="5"/>
  <c r="F27" i="11"/>
  <c r="AM61" i="5"/>
  <c r="F61" i="11"/>
  <c r="AM139" i="5"/>
  <c r="F139" i="11"/>
  <c r="F106" i="11"/>
  <c r="AM106" i="5"/>
  <c r="F41" i="11"/>
  <c r="AM41" i="5"/>
  <c r="F136" i="11"/>
  <c r="AM136" i="5"/>
  <c r="AM86" i="5"/>
  <c r="F86" i="11"/>
  <c r="AM23" i="5"/>
  <c r="F23" i="11"/>
  <c r="F108" i="11"/>
  <c r="AM108" i="5"/>
  <c r="F92" i="11"/>
  <c r="AM92" i="5"/>
  <c r="AM91" i="5"/>
  <c r="F91" i="11"/>
  <c r="AM62" i="5"/>
  <c r="F62" i="11"/>
  <c r="AM6" i="5"/>
  <c r="F6" i="11"/>
  <c r="F124" i="11"/>
  <c r="AM124" i="5"/>
  <c r="AM63" i="5"/>
  <c r="F63" i="11"/>
  <c r="F148" i="11"/>
  <c r="AM148" i="5"/>
  <c r="F88" i="11"/>
  <c r="AM88" i="5"/>
  <c r="AM125" i="5"/>
  <c r="F125" i="11"/>
  <c r="F65" i="11"/>
  <c r="AM65" i="5"/>
  <c r="AM109" i="5"/>
  <c r="F109" i="11"/>
  <c r="F81" i="11"/>
  <c r="AM81" i="5"/>
  <c r="AM46" i="5"/>
  <c r="F46" i="11"/>
  <c r="F84" i="11"/>
  <c r="AM84" i="5"/>
  <c r="F24" i="11"/>
  <c r="AM24" i="5"/>
  <c r="F60" i="11"/>
  <c r="AM60" i="5"/>
  <c r="AM134" i="5"/>
  <c r="F134" i="11"/>
  <c r="F129" i="11"/>
  <c r="AM129" i="5"/>
  <c r="AM143" i="5"/>
  <c r="F143" i="11"/>
  <c r="AM51" i="5"/>
  <c r="F51" i="11"/>
  <c r="F145" i="11"/>
  <c r="AM145" i="5"/>
  <c r="AM19" i="5"/>
  <c r="F19" i="11"/>
  <c r="AM38" i="5"/>
  <c r="F38" i="11"/>
  <c r="F4" i="11"/>
  <c r="AM4" i="5"/>
  <c r="F105" i="11"/>
  <c r="AM105" i="5"/>
  <c r="AM83" i="5"/>
  <c r="F83" i="11"/>
  <c r="F42" i="11"/>
  <c r="AM42" i="5"/>
  <c r="F146" i="11"/>
  <c r="AM146" i="5"/>
  <c r="AM55" i="5"/>
  <c r="F55" i="11"/>
  <c r="F140" i="11"/>
  <c r="AM140" i="5"/>
  <c r="AM102" i="5"/>
  <c r="F102" i="11"/>
  <c r="AM110" i="5"/>
  <c r="F110" i="11"/>
  <c r="AM123" i="5"/>
  <c r="F123" i="11"/>
  <c r="F98" i="11"/>
  <c r="AM98" i="5"/>
  <c r="AM142" i="5"/>
  <c r="F142" i="11"/>
  <c r="AM95" i="5"/>
  <c r="F95" i="11"/>
  <c r="F74" i="11"/>
  <c r="AM74" i="5"/>
  <c r="AM35" i="5"/>
  <c r="F35" i="11"/>
  <c r="F120" i="11"/>
  <c r="AM120" i="5"/>
  <c r="F10" i="11"/>
  <c r="AM10" i="5"/>
  <c r="AM39" i="5"/>
  <c r="F39" i="11"/>
  <c r="Y15" i="5"/>
  <c r="AZ4" i="5" l="1"/>
  <c r="BA4" i="5" s="1"/>
  <c r="BB4" i="5" s="1"/>
  <c r="K15" i="7"/>
  <c r="D2" i="7" s="1"/>
  <c r="U128" i="7" l="1"/>
  <c r="U129" i="7"/>
  <c r="U119" i="7"/>
  <c r="U193" i="7"/>
  <c r="U117" i="7"/>
  <c r="U162" i="7"/>
  <c r="U211" i="7"/>
  <c r="U80" i="7"/>
  <c r="U132" i="7"/>
  <c r="U226" i="7"/>
  <c r="U178" i="7"/>
  <c r="U28" i="7"/>
  <c r="U66" i="7"/>
  <c r="U125" i="7"/>
  <c r="U164" i="7"/>
  <c r="U54" i="7"/>
  <c r="U92" i="7"/>
  <c r="U110" i="7"/>
  <c r="U148" i="7"/>
  <c r="U174" i="7"/>
  <c r="U217" i="7"/>
  <c r="U218" i="7"/>
  <c r="U24" i="7"/>
  <c r="U142" i="7"/>
  <c r="U240" i="7"/>
  <c r="U98" i="7"/>
  <c r="U19" i="7"/>
  <c r="U15" i="7"/>
  <c r="U228" i="7"/>
  <c r="U184" i="7"/>
  <c r="U105" i="7"/>
  <c r="U35" i="7"/>
  <c r="U52" i="7"/>
  <c r="U2" i="7"/>
  <c r="U83" i="7"/>
  <c r="U130" i="7"/>
  <c r="U186" i="7"/>
  <c r="U103" i="7"/>
  <c r="U234" i="7"/>
  <c r="U14" i="7"/>
  <c r="U109" i="7"/>
  <c r="U157" i="7"/>
  <c r="U34" i="7"/>
  <c r="U18" i="7"/>
  <c r="U69" i="7"/>
  <c r="U185" i="7"/>
  <c r="U43" i="7"/>
  <c r="U108" i="7"/>
  <c r="U13" i="7"/>
  <c r="U45" i="7"/>
  <c r="U58" i="7"/>
  <c r="U20" i="7"/>
  <c r="U134" i="7"/>
  <c r="U38" i="7"/>
  <c r="U122" i="7"/>
  <c r="U194" i="7"/>
  <c r="U104" i="7"/>
  <c r="U163" i="7"/>
  <c r="U189" i="7"/>
  <c r="U67" i="7"/>
  <c r="U126" i="7"/>
  <c r="U171" i="7"/>
  <c r="U26" i="7"/>
  <c r="U93" i="7"/>
  <c r="U150" i="7"/>
  <c r="U206" i="7"/>
  <c r="U180" i="7"/>
  <c r="U241" i="7"/>
  <c r="U224" i="7"/>
  <c r="U203" i="7"/>
  <c r="U246" i="7"/>
  <c r="U152" i="7"/>
  <c r="U7" i="7"/>
  <c r="U73" i="7"/>
  <c r="U36" i="7"/>
  <c r="U22" i="7"/>
  <c r="U85" i="7"/>
  <c r="U40" i="7"/>
  <c r="U115" i="7"/>
  <c r="U29" i="7"/>
  <c r="U5" i="7"/>
  <c r="U46" i="7"/>
  <c r="U88" i="7"/>
  <c r="U114" i="7"/>
  <c r="U221" i="7"/>
  <c r="U68" i="7"/>
  <c r="U82" i="7"/>
  <c r="U154" i="7"/>
  <c r="U199" i="7"/>
  <c r="U143" i="7"/>
  <c r="U167" i="7"/>
  <c r="U192" i="7"/>
  <c r="U25" i="7"/>
  <c r="U120" i="7"/>
  <c r="U135" i="7"/>
  <c r="U190" i="7"/>
  <c r="U60" i="7"/>
  <c r="U188" i="7"/>
  <c r="U229" i="7"/>
  <c r="U12" i="7"/>
  <c r="U31" i="7"/>
  <c r="U61" i="7"/>
  <c r="U113" i="7"/>
  <c r="U136" i="7"/>
  <c r="U181" i="7"/>
  <c r="U210" i="7"/>
  <c r="U204" i="7"/>
  <c r="U177" i="7"/>
  <c r="U222" i="7"/>
  <c r="U62" i="7"/>
  <c r="U208" i="7"/>
  <c r="U77" i="7"/>
  <c r="U89" i="7"/>
  <c r="U48" i="7"/>
  <c r="U168" i="7"/>
  <c r="U75" i="7"/>
  <c r="U183" i="7"/>
  <c r="U244" i="7"/>
  <c r="U42" i="7"/>
  <c r="U166" i="7"/>
  <c r="U39" i="7"/>
  <c r="U10" i="7"/>
  <c r="U70" i="7"/>
  <c r="U96" i="7"/>
  <c r="U51" i="7"/>
  <c r="U74" i="7"/>
  <c r="U94" i="7"/>
  <c r="U3" i="7"/>
  <c r="U137" i="7"/>
  <c r="U160" i="7"/>
  <c r="U131" i="7"/>
  <c r="U4" i="7"/>
  <c r="U49" i="7"/>
  <c r="U124" i="7"/>
  <c r="U169" i="7"/>
  <c r="U41" i="7"/>
  <c r="U16" i="7"/>
  <c r="U65" i="7"/>
  <c r="U101" i="7"/>
  <c r="U139" i="7"/>
  <c r="U159" i="7"/>
  <c r="U225" i="7"/>
  <c r="U231" i="7"/>
  <c r="U214" i="7"/>
  <c r="U245" i="7"/>
  <c r="U233" i="7"/>
  <c r="U111" i="7"/>
  <c r="U191" i="7"/>
  <c r="U56" i="7"/>
  <c r="U32" i="7"/>
  <c r="U151" i="7"/>
  <c r="U175" i="7"/>
  <c r="U6" i="7"/>
  <c r="U71" i="7"/>
  <c r="U95" i="7"/>
  <c r="U219" i="7"/>
  <c r="U86" i="7"/>
  <c r="U149" i="7"/>
  <c r="U146" i="7"/>
  <c r="U141" i="7"/>
  <c r="U170" i="7"/>
  <c r="U63" i="7"/>
  <c r="U79" i="7"/>
  <c r="U133" i="7"/>
  <c r="U201" i="7"/>
  <c r="U121" i="7"/>
  <c r="U227" i="7"/>
  <c r="U172" i="7"/>
  <c r="U212" i="7"/>
  <c r="U207" i="7"/>
  <c r="U235" i="7"/>
  <c r="U209" i="7"/>
  <c r="U44" i="7"/>
  <c r="U205" i="7"/>
  <c r="U123" i="7"/>
  <c r="U165" i="7"/>
  <c r="U232" i="7"/>
  <c r="U223" i="7"/>
  <c r="U161" i="7"/>
  <c r="U55" i="7"/>
  <c r="U57" i="7"/>
  <c r="U155" i="7"/>
  <c r="U21" i="7"/>
  <c r="U179" i="7"/>
  <c r="U78" i="7"/>
  <c r="U127" i="7"/>
  <c r="U9" i="7"/>
  <c r="U33" i="7"/>
  <c r="U72" i="7"/>
  <c r="U97" i="7"/>
  <c r="U112" i="7"/>
  <c r="U176" i="7"/>
  <c r="U76" i="7"/>
  <c r="U216" i="7"/>
  <c r="U8" i="7"/>
  <c r="U64" i="7"/>
  <c r="U118" i="7"/>
  <c r="U158" i="7"/>
  <c r="U202" i="7"/>
  <c r="U90" i="7"/>
  <c r="U144" i="7"/>
  <c r="U195" i="7"/>
  <c r="U213" i="7"/>
  <c r="U238" i="7"/>
  <c r="U197" i="7"/>
  <c r="U215" i="7"/>
  <c r="U236" i="7"/>
  <c r="U187" i="7"/>
  <c r="U230" i="7"/>
  <c r="U47" i="7"/>
  <c r="U99" i="7"/>
  <c r="U107" i="7"/>
  <c r="U27" i="7"/>
  <c r="U140" i="7"/>
  <c r="U37" i="7"/>
  <c r="U11" i="7"/>
  <c r="U81" i="7"/>
  <c r="U59" i="7"/>
  <c r="U87" i="7"/>
  <c r="U50" i="7"/>
  <c r="U17" i="7"/>
  <c r="U102" i="7"/>
  <c r="U145" i="7"/>
  <c r="U116" i="7"/>
  <c r="U138" i="7"/>
  <c r="U156" i="7"/>
  <c r="U147" i="7"/>
  <c r="U53" i="7"/>
  <c r="U84" i="7"/>
  <c r="U100" i="7"/>
  <c r="U182" i="7"/>
  <c r="U23" i="7"/>
  <c r="U91" i="7"/>
  <c r="U106" i="7"/>
  <c r="U173" i="7"/>
  <c r="U196" i="7"/>
  <c r="U153" i="7"/>
  <c r="U198" i="7"/>
  <c r="U237" i="7"/>
  <c r="U242" i="7"/>
  <c r="U220" i="7"/>
  <c r="U243" i="7"/>
  <c r="U200" i="7"/>
  <c r="U239" i="7"/>
  <c r="U30" i="7"/>
  <c r="L52" i="7" l="1"/>
  <c r="L163" i="7"/>
  <c r="L91" i="7"/>
  <c r="L178" i="7"/>
  <c r="L41" i="7"/>
  <c r="L73" i="7"/>
  <c r="L101" i="7"/>
  <c r="L200" i="7"/>
  <c r="L95" i="7"/>
  <c r="L2" i="7"/>
  <c r="L217" i="7"/>
  <c r="L8" i="7"/>
  <c r="L133" i="7"/>
  <c r="L62" i="7"/>
  <c r="L204" i="7"/>
  <c r="L16" i="7"/>
  <c r="L37" i="7"/>
  <c r="L74" i="7"/>
  <c r="L190" i="7"/>
  <c r="L83" i="7"/>
  <c r="L177" i="7"/>
  <c r="L34" i="7"/>
  <c r="L54" i="7"/>
  <c r="L26" i="7"/>
  <c r="L187" i="7"/>
  <c r="L216" i="7"/>
  <c r="L230" i="7"/>
  <c r="L245" i="7"/>
  <c r="L105" i="7"/>
  <c r="L120" i="7"/>
  <c r="L148" i="7"/>
  <c r="L170" i="7"/>
  <c r="L244" i="7"/>
  <c r="L102" i="7"/>
  <c r="L158" i="7"/>
  <c r="L183" i="7"/>
  <c r="L203" i="7"/>
  <c r="L237" i="7"/>
  <c r="L127" i="7"/>
  <c r="L225" i="7"/>
  <c r="L86" i="7"/>
  <c r="L131" i="7"/>
  <c r="L176" i="7"/>
  <c r="L39" i="7"/>
  <c r="L18" i="7"/>
  <c r="L196" i="7"/>
  <c r="L97" i="7"/>
  <c r="L207" i="7"/>
  <c r="L229" i="7"/>
  <c r="L81" i="7"/>
  <c r="L154" i="7"/>
  <c r="L31" i="7"/>
  <c r="L239" i="7"/>
  <c r="L104" i="7"/>
  <c r="L182" i="7"/>
  <c r="L82" i="7"/>
  <c r="L3" i="7"/>
  <c r="L92" i="7"/>
  <c r="L47" i="7"/>
  <c r="L84" i="7"/>
  <c r="L42" i="7"/>
  <c r="L28" i="7"/>
  <c r="L56" i="7"/>
  <c r="L144" i="7"/>
  <c r="L19" i="7"/>
  <c r="L121" i="7"/>
  <c r="L149" i="7"/>
  <c r="L193" i="7"/>
  <c r="L76" i="7"/>
  <c r="L106" i="7"/>
  <c r="L161" i="7"/>
  <c r="L232" i="7"/>
  <c r="L141" i="7"/>
  <c r="L162" i="7"/>
  <c r="L184" i="7"/>
  <c r="L226" i="7"/>
  <c r="L87" i="7"/>
  <c r="L179" i="7"/>
  <c r="L201" i="7"/>
  <c r="L224" i="7"/>
  <c r="L75" i="7"/>
  <c r="L186" i="7"/>
  <c r="L111" i="7"/>
  <c r="L135" i="7"/>
  <c r="L215" i="7"/>
  <c r="L23" i="7"/>
  <c r="L132" i="7"/>
  <c r="L242" i="7"/>
  <c r="L156" i="7"/>
  <c r="L126" i="7"/>
  <c r="L198" i="7"/>
  <c r="L115" i="7"/>
  <c r="L175" i="7"/>
  <c r="L45" i="7"/>
  <c r="L25" i="7"/>
  <c r="L24" i="7"/>
  <c r="L7" i="7"/>
  <c r="L96" i="7"/>
  <c r="L64" i="7"/>
  <c r="L138" i="7"/>
  <c r="L159" i="7"/>
  <c r="L136" i="7"/>
  <c r="L155" i="7"/>
  <c r="L80" i="7"/>
  <c r="L134" i="7"/>
  <c r="L173" i="7"/>
  <c r="L107" i="7"/>
  <c r="L188" i="7"/>
  <c r="L208" i="7"/>
  <c r="L227" i="7"/>
  <c r="L213" i="7"/>
  <c r="L233" i="7"/>
  <c r="L206" i="7"/>
  <c r="L137" i="7"/>
  <c r="L180" i="7"/>
  <c r="L29" i="7"/>
  <c r="L205" i="7"/>
  <c r="L218" i="7"/>
  <c r="L98" i="7"/>
  <c r="L11" i="7"/>
  <c r="L79" i="7"/>
  <c r="L168" i="7"/>
  <c r="L130" i="7"/>
  <c r="L57" i="7"/>
  <c r="L40" i="7"/>
  <c r="L30" i="7"/>
  <c r="L27" i="7"/>
  <c r="L241" i="7"/>
  <c r="L46" i="7"/>
  <c r="L69" i="7"/>
  <c r="L100" i="7"/>
  <c r="L202" i="7"/>
  <c r="L191" i="7"/>
  <c r="L89" i="7"/>
  <c r="L48" i="7"/>
  <c r="L65" i="7"/>
  <c r="L88" i="7"/>
  <c r="L145" i="7"/>
  <c r="L222" i="7"/>
  <c r="L15" i="7"/>
  <c r="L33" i="7"/>
  <c r="L61" i="7"/>
  <c r="L12" i="7"/>
  <c r="L43" i="7"/>
  <c r="L116" i="7"/>
  <c r="L181" i="7"/>
  <c r="L246" i="7"/>
  <c r="L38" i="7"/>
  <c r="L212" i="7"/>
  <c r="L157" i="7"/>
  <c r="L199" i="7"/>
  <c r="L174" i="7"/>
  <c r="L197" i="7"/>
  <c r="L108" i="7"/>
  <c r="L150" i="7"/>
  <c r="L165" i="7"/>
  <c r="L210" i="7"/>
  <c r="L171" i="7"/>
  <c r="L189" i="7"/>
  <c r="L235" i="7"/>
  <c r="L122" i="7"/>
  <c r="L146" i="7"/>
  <c r="L124" i="7"/>
  <c r="L185" i="7"/>
  <c r="L231" i="7"/>
  <c r="L58" i="7"/>
  <c r="L10" i="7"/>
  <c r="L71" i="7"/>
  <c r="L49" i="7"/>
  <c r="L72" i="7"/>
  <c r="L167" i="7"/>
  <c r="L103" i="7"/>
  <c r="L240" i="7"/>
  <c r="L153" i="7"/>
  <c r="L55" i="7"/>
  <c r="L142" i="7"/>
  <c r="L169" i="7"/>
  <c r="L219" i="7"/>
  <c r="L85" i="7"/>
  <c r="L35" i="7"/>
  <c r="L50" i="7"/>
  <c r="L20" i="7"/>
  <c r="L243" i="7"/>
  <c r="L66" i="7"/>
  <c r="L147" i="7"/>
  <c r="L128" i="7"/>
  <c r="L17" i="7"/>
  <c r="L63" i="7"/>
  <c r="L118" i="7"/>
  <c r="L139" i="7"/>
  <c r="L209" i="7"/>
  <c r="L78" i="7"/>
  <c r="L13" i="7"/>
  <c r="L68" i="7"/>
  <c r="L117" i="7"/>
  <c r="L221" i="7"/>
  <c r="L4" i="7"/>
  <c r="L22" i="7"/>
  <c r="L44" i="7"/>
  <c r="L109" i="7"/>
  <c r="L194" i="7"/>
  <c r="L236" i="7"/>
  <c r="L93" i="7"/>
  <c r="L123" i="7"/>
  <c r="L151" i="7"/>
  <c r="L172" i="7"/>
  <c r="L211" i="7"/>
  <c r="L77" i="7"/>
  <c r="L125" i="7"/>
  <c r="L166" i="7"/>
  <c r="L6" i="7"/>
  <c r="L60" i="7"/>
  <c r="L140" i="7"/>
  <c r="L114" i="7"/>
  <c r="L70" i="7"/>
  <c r="L36" i="7"/>
  <c r="L129" i="7"/>
  <c r="L51" i="7"/>
  <c r="L21" i="7"/>
  <c r="L5" i="7"/>
  <c r="L160" i="7"/>
  <c r="L220" i="7"/>
  <c r="L9" i="7"/>
  <c r="L59" i="7"/>
  <c r="L99" i="7"/>
  <c r="L32" i="7"/>
  <c r="L53" i="7"/>
  <c r="L112" i="7"/>
  <c r="L192" i="7"/>
  <c r="L67" i="7"/>
  <c r="L14" i="7"/>
  <c r="L119" i="7"/>
  <c r="L164" i="7"/>
  <c r="L223" i="7"/>
  <c r="L90" i="7"/>
  <c r="L143" i="7"/>
  <c r="L228" i="7"/>
  <c r="L238" i="7"/>
  <c r="L110" i="7"/>
  <c r="L234" i="7"/>
  <c r="L94" i="7"/>
  <c r="L152" i="7"/>
  <c r="L195" i="7"/>
  <c r="L113" i="7"/>
  <c r="L214" i="7"/>
  <c r="C3" i="7"/>
  <c r="B3" i="7" l="1"/>
  <c r="D3" i="7" s="1"/>
  <c r="G59" i="11"/>
  <c r="G54" i="11"/>
  <c r="G128" i="11"/>
  <c r="G151" i="11"/>
  <c r="G56" i="11"/>
  <c r="G145" i="11"/>
  <c r="G76" i="11"/>
  <c r="G118" i="11"/>
  <c r="G68" i="11"/>
  <c r="G136" i="11"/>
  <c r="G67" i="11"/>
  <c r="G27" i="11"/>
  <c r="G141" i="11"/>
  <c r="G3" i="11"/>
  <c r="G123" i="11"/>
  <c r="G73" i="11"/>
  <c r="G58" i="11"/>
  <c r="G29" i="11"/>
  <c r="G63" i="11"/>
  <c r="G7" i="11"/>
  <c r="G17" i="11"/>
  <c r="G37" i="11"/>
  <c r="G116" i="11"/>
  <c r="G103" i="11"/>
  <c r="G42" i="11"/>
  <c r="G25" i="11"/>
  <c r="G44" i="11"/>
  <c r="G88" i="11"/>
  <c r="G126" i="11"/>
  <c r="G2" i="11"/>
  <c r="G70" i="11"/>
  <c r="G21" i="11"/>
  <c r="G28" i="11"/>
  <c r="G38" i="11"/>
  <c r="G85" i="11"/>
  <c r="G64" i="11"/>
  <c r="G52" i="11"/>
  <c r="G60" i="11"/>
  <c r="G81" i="11"/>
  <c r="G104" i="11"/>
  <c r="G83" i="11"/>
  <c r="G101" i="11"/>
  <c r="G97" i="11"/>
  <c r="G75" i="11"/>
  <c r="G24" i="11"/>
  <c r="G10" i="11"/>
  <c r="G115" i="11"/>
  <c r="G22" i="11"/>
  <c r="G16" i="11"/>
  <c r="G134" i="11"/>
  <c r="G125" i="11"/>
  <c r="G148" i="11"/>
  <c r="G84" i="11"/>
  <c r="G131" i="11"/>
  <c r="G66" i="11"/>
  <c r="G43" i="11"/>
  <c r="G77" i="11"/>
  <c r="G142" i="11"/>
  <c r="G146" i="11"/>
  <c r="G82" i="11"/>
  <c r="G36" i="11"/>
  <c r="G31" i="11"/>
  <c r="G150" i="11"/>
  <c r="G35" i="11"/>
  <c r="G62" i="11"/>
  <c r="G15" i="11"/>
  <c r="G20" i="11"/>
  <c r="G86" i="11"/>
  <c r="G57" i="11"/>
  <c r="G13" i="11"/>
  <c r="G149" i="11"/>
  <c r="G11" i="11"/>
  <c r="G92" i="11"/>
  <c r="G19" i="11"/>
  <c r="G49" i="11"/>
  <c r="G46" i="11"/>
  <c r="G87" i="11"/>
  <c r="G40" i="11"/>
  <c r="G89" i="11"/>
  <c r="G18" i="11"/>
  <c r="G32" i="11"/>
  <c r="G99" i="11"/>
  <c r="G110" i="11"/>
  <c r="G45" i="11"/>
  <c r="G6" i="11"/>
  <c r="G34" i="11"/>
  <c r="G71" i="11"/>
  <c r="G108" i="11"/>
  <c r="G80" i="11"/>
  <c r="G112" i="11"/>
  <c r="G121" i="11"/>
  <c r="G8" i="11"/>
  <c r="G100" i="11"/>
  <c r="G5" i="11"/>
  <c r="G14" i="11"/>
  <c r="G48" i="11"/>
  <c r="G69" i="11"/>
  <c r="G144" i="11"/>
  <c r="G94" i="11"/>
  <c r="G133" i="11"/>
  <c r="G122" i="11"/>
  <c r="G50" i="11"/>
  <c r="G55" i="11"/>
  <c r="G78" i="11"/>
  <c r="G119" i="11"/>
  <c r="G72" i="11"/>
  <c r="G90" i="11"/>
  <c r="G93" i="11"/>
  <c r="G113" i="11"/>
  <c r="G4" i="11"/>
  <c r="G79" i="11"/>
  <c r="G138" i="11"/>
  <c r="G130" i="11"/>
  <c r="G117" i="11"/>
  <c r="G65" i="11"/>
  <c r="G96" i="11"/>
  <c r="G139" i="11"/>
  <c r="G106" i="11"/>
  <c r="G30" i="11"/>
  <c r="G98" i="11"/>
  <c r="G152" i="11"/>
  <c r="G12" i="11"/>
  <c r="G9" i="11"/>
  <c r="G105" i="11"/>
  <c r="G120" i="11"/>
  <c r="G124" i="11"/>
  <c r="G143" i="11"/>
  <c r="G41" i="11"/>
  <c r="G33" i="11"/>
  <c r="G109" i="11"/>
  <c r="G95" i="11"/>
  <c r="G102" i="11"/>
  <c r="G23" i="11"/>
  <c r="G26" i="11"/>
  <c r="G147" i="11"/>
  <c r="G51" i="11"/>
  <c r="G111" i="11"/>
  <c r="G140" i="11"/>
  <c r="G53" i="11"/>
  <c r="G129" i="11"/>
  <c r="G107" i="11"/>
  <c r="G135" i="11"/>
  <c r="G74" i="11"/>
  <c r="G91" i="11"/>
  <c r="G132" i="11"/>
  <c r="G61" i="11"/>
  <c r="G47" i="11"/>
  <c r="G137" i="11"/>
  <c r="G114" i="11"/>
  <c r="G127" i="11"/>
  <c r="G39" i="11"/>
  <c r="M3" i="7" l="1"/>
  <c r="M39" i="7"/>
  <c r="M78" i="7"/>
  <c r="M186" i="7"/>
  <c r="M160" i="7"/>
  <c r="M202" i="7"/>
  <c r="M21" i="7"/>
  <c r="M8" i="7"/>
  <c r="M164" i="7"/>
  <c r="M29" i="7"/>
  <c r="M123" i="7"/>
  <c r="M18" i="7"/>
  <c r="M57" i="7"/>
  <c r="M200" i="7"/>
  <c r="M168" i="7"/>
  <c r="M161" i="7"/>
  <c r="M46" i="7"/>
  <c r="M50" i="7"/>
  <c r="M229" i="7"/>
  <c r="M245" i="7"/>
  <c r="M100" i="7"/>
  <c r="M126" i="7"/>
  <c r="M213" i="7"/>
  <c r="M198" i="7"/>
  <c r="M67" i="7"/>
  <c r="M110" i="7"/>
  <c r="M146" i="7"/>
  <c r="M235" i="7"/>
  <c r="M45" i="7"/>
  <c r="M20" i="7"/>
  <c r="M149" i="7"/>
  <c r="M167" i="7"/>
  <c r="M170" i="7"/>
  <c r="M34" i="7"/>
  <c r="M108" i="7"/>
  <c r="M72" i="7"/>
  <c r="M59" i="7"/>
  <c r="M192" i="7"/>
  <c r="M94" i="7"/>
  <c r="M105" i="7"/>
  <c r="M197" i="7"/>
  <c r="M84" i="7"/>
  <c r="M93" i="7"/>
  <c r="M31" i="7"/>
  <c r="M7" i="7"/>
  <c r="M70" i="7"/>
  <c r="M152" i="7"/>
  <c r="M169" i="7"/>
  <c r="M191" i="7"/>
  <c r="M73" i="7"/>
  <c r="M119" i="7"/>
  <c r="M11" i="7"/>
  <c r="M19" i="7"/>
  <c r="M209" i="7"/>
  <c r="M60" i="7"/>
  <c r="M134" i="7"/>
  <c r="M107" i="7"/>
  <c r="M234" i="7"/>
  <c r="M175" i="7"/>
  <c r="M53" i="7"/>
  <c r="M14" i="7"/>
  <c r="M83" i="7"/>
  <c r="M49" i="7"/>
  <c r="M156" i="7"/>
  <c r="M79" i="7"/>
  <c r="M144" i="7"/>
  <c r="M65" i="7"/>
  <c r="M111" i="7"/>
  <c r="M219" i="7"/>
  <c r="M89" i="7"/>
  <c r="M242" i="7"/>
  <c r="M99" i="7"/>
  <c r="M26" i="7"/>
  <c r="M140" i="7"/>
  <c r="M216" i="7"/>
  <c r="M187" i="7"/>
  <c r="M58" i="7"/>
  <c r="M194" i="7"/>
  <c r="M212" i="7"/>
  <c r="M41" i="7"/>
  <c r="M145" i="7"/>
  <c r="M109" i="7"/>
  <c r="M127" i="7"/>
  <c r="M236" i="7"/>
  <c r="M150" i="7"/>
  <c r="M61" i="7"/>
  <c r="M17" i="7"/>
  <c r="M221" i="7"/>
  <c r="M76" i="7"/>
  <c r="M95" i="7"/>
  <c r="M182" i="7"/>
  <c r="M121" i="7"/>
  <c r="M243" i="7"/>
  <c r="M4" i="7"/>
  <c r="M158" i="7"/>
  <c r="M241" i="7"/>
  <c r="M86" i="7"/>
  <c r="M13" i="7"/>
  <c r="M206" i="7"/>
  <c r="M25" i="7"/>
  <c r="M87" i="7"/>
  <c r="M44" i="7"/>
  <c r="M138" i="7"/>
  <c r="M142" i="7"/>
  <c r="M201" i="7"/>
  <c r="M181" i="7"/>
  <c r="M188" i="7"/>
  <c r="M55" i="7"/>
  <c r="M42" i="7"/>
  <c r="M179" i="7"/>
  <c r="M220" i="7"/>
  <c r="M77" i="7"/>
  <c r="M85" i="7"/>
  <c r="M96" i="7"/>
  <c r="M185" i="7"/>
  <c r="M81" i="7"/>
  <c r="M47" i="7"/>
  <c r="M174" i="7"/>
  <c r="M230" i="7"/>
  <c r="M159" i="7"/>
  <c r="M6" i="7"/>
  <c r="M173" i="7"/>
  <c r="M54" i="7"/>
  <c r="M12" i="7"/>
  <c r="M56" i="7"/>
  <c r="M102" i="7"/>
  <c r="M137" i="7"/>
  <c r="M225" i="7"/>
  <c r="M141" i="7"/>
  <c r="M37" i="7"/>
  <c r="M5" i="7"/>
  <c r="M131" i="7"/>
  <c r="M240" i="7"/>
  <c r="M75" i="7"/>
  <c r="M136" i="7"/>
  <c r="M74" i="7"/>
  <c r="M135" i="7"/>
  <c r="M104" i="7"/>
  <c r="M103" i="7"/>
  <c r="M148" i="7"/>
  <c r="M214" i="7"/>
  <c r="M122" i="7"/>
  <c r="M112" i="7"/>
  <c r="M232" i="7"/>
  <c r="M215" i="7"/>
  <c r="M113" i="7"/>
  <c r="M226" i="7"/>
  <c r="M151" i="7"/>
  <c r="M204" i="7"/>
  <c r="M62" i="7"/>
  <c r="M68" i="7"/>
  <c r="M199" i="7"/>
  <c r="M129" i="7"/>
  <c r="M9" i="7"/>
  <c r="M40" i="7"/>
  <c r="M23" i="7"/>
  <c r="M205" i="7"/>
  <c r="M222" i="7"/>
  <c r="M172" i="7"/>
  <c r="M24" i="7"/>
  <c r="M228" i="7"/>
  <c r="M64" i="7"/>
  <c r="M71" i="7"/>
  <c r="M106" i="7"/>
  <c r="M92" i="7"/>
  <c r="M90" i="7"/>
  <c r="M180" i="7"/>
  <c r="M147" i="7"/>
  <c r="M193" i="7"/>
  <c r="M132" i="7"/>
  <c r="M196" i="7"/>
  <c r="M51" i="7"/>
  <c r="M82" i="7"/>
  <c r="M35" i="7"/>
  <c r="M162" i="7"/>
  <c r="M114" i="7"/>
  <c r="M143" i="7"/>
  <c r="M157" i="7"/>
  <c r="M32" i="7"/>
  <c r="M10" i="7"/>
  <c r="M178" i="7"/>
  <c r="M22" i="7"/>
  <c r="M117" i="7"/>
  <c r="M2" i="7"/>
  <c r="M128" i="7"/>
  <c r="M154" i="7"/>
  <c r="M227" i="7"/>
  <c r="M195" i="7"/>
  <c r="M239" i="7"/>
  <c r="M36" i="7"/>
  <c r="M33" i="7"/>
  <c r="M203" i="7"/>
  <c r="M28" i="7"/>
  <c r="M88" i="7"/>
  <c r="M155" i="7"/>
  <c r="M98" i="7"/>
  <c r="M177" i="7"/>
  <c r="M165" i="7"/>
  <c r="M189" i="7"/>
  <c r="M133" i="7"/>
  <c r="M224" i="7"/>
  <c r="M244" i="7"/>
  <c r="M120" i="7"/>
  <c r="M190" i="7"/>
  <c r="M238" i="7"/>
  <c r="M183" i="7"/>
  <c r="M115" i="7"/>
  <c r="M63" i="7"/>
  <c r="M38" i="7"/>
  <c r="M207" i="7"/>
  <c r="M166" i="7"/>
  <c r="M231" i="7"/>
  <c r="M101" i="7"/>
  <c r="M66" i="7"/>
  <c r="M211" i="7"/>
  <c r="M97" i="7"/>
  <c r="M16" i="7"/>
  <c r="M80" i="7"/>
  <c r="M233" i="7"/>
  <c r="M139" i="7"/>
  <c r="M210" i="7"/>
  <c r="M15" i="7"/>
  <c r="M30" i="7"/>
  <c r="M43" i="7"/>
  <c r="M217" i="7"/>
  <c r="M118" i="7"/>
  <c r="M48" i="7"/>
  <c r="M116" i="7"/>
  <c r="M208" i="7"/>
  <c r="M52" i="7"/>
  <c r="M125" i="7"/>
  <c r="M91" i="7"/>
  <c r="M171" i="7"/>
  <c r="M246" i="7"/>
  <c r="M184" i="7"/>
  <c r="M27" i="7"/>
  <c r="M124" i="7"/>
  <c r="M130" i="7"/>
  <c r="M163" i="7"/>
  <c r="M223" i="7"/>
  <c r="M69" i="7"/>
  <c r="M153" i="7"/>
  <c r="M218" i="7"/>
  <c r="M237" i="7"/>
  <c r="M176" i="7"/>
  <c r="B4" i="7" l="1"/>
  <c r="V135" i="7"/>
  <c r="V23" i="7"/>
  <c r="V228" i="7"/>
  <c r="V229" i="7"/>
  <c r="V209" i="7"/>
  <c r="H79" i="11"/>
  <c r="H75" i="11"/>
  <c r="V133" i="7"/>
  <c r="V39" i="7"/>
  <c r="V69" i="7"/>
  <c r="V3" i="7"/>
  <c r="V38" i="7"/>
  <c r="V197" i="7"/>
  <c r="V214" i="7"/>
  <c r="H80" i="11"/>
  <c r="H45" i="11"/>
  <c r="H24" i="11"/>
  <c r="H8" i="11"/>
  <c r="H49" i="11"/>
  <c r="H44" i="11"/>
  <c r="H15" i="11"/>
  <c r="H139" i="11"/>
  <c r="H114" i="11"/>
  <c r="V215" i="7"/>
  <c r="V207" i="7"/>
  <c r="V101" i="7"/>
  <c r="V44" i="7"/>
  <c r="V70" i="7"/>
  <c r="V190" i="7"/>
  <c r="V238" i="7"/>
  <c r="V73" i="7"/>
  <c r="V136" i="7"/>
  <c r="V111" i="7"/>
  <c r="V61" i="7"/>
  <c r="V48" i="7"/>
  <c r="V141" i="7"/>
  <c r="V179" i="7"/>
  <c r="V236" i="7"/>
  <c r="V57" i="7"/>
  <c r="V170" i="7"/>
  <c r="V64" i="7"/>
  <c r="V173" i="7"/>
  <c r="V188" i="7"/>
  <c r="V65" i="7"/>
  <c r="V21" i="7"/>
  <c r="V106" i="7"/>
  <c r="V187" i="7"/>
  <c r="V164" i="7"/>
  <c r="V171" i="7"/>
  <c r="V108" i="7"/>
  <c r="V159" i="7"/>
  <c r="V129" i="7"/>
  <c r="V103" i="7"/>
  <c r="V192" i="7"/>
  <c r="H120" i="11"/>
  <c r="H51" i="11"/>
  <c r="H52" i="11"/>
  <c r="H88" i="11"/>
  <c r="H140" i="11"/>
  <c r="H17" i="11"/>
  <c r="H141" i="11"/>
  <c r="H108" i="11"/>
  <c r="H92" i="11"/>
  <c r="H129" i="11"/>
  <c r="H90" i="11"/>
  <c r="H101" i="11"/>
  <c r="H34" i="11"/>
  <c r="H54" i="11"/>
  <c r="H110" i="11"/>
  <c r="H71" i="11"/>
  <c r="H151" i="11"/>
  <c r="V22" i="7"/>
  <c r="V199" i="7"/>
  <c r="V206" i="7"/>
  <c r="V246" i="7"/>
  <c r="H67" i="11"/>
  <c r="V130" i="7"/>
  <c r="V76" i="7"/>
  <c r="V194" i="7"/>
  <c r="V155" i="7"/>
  <c r="V131" i="7"/>
  <c r="V81" i="7"/>
  <c r="V149" i="7"/>
  <c r="V19" i="7"/>
  <c r="V169" i="7"/>
  <c r="V99" i="7"/>
  <c r="V224" i="7"/>
  <c r="V85" i="7"/>
  <c r="V204" i="7"/>
  <c r="H31" i="11"/>
  <c r="H83" i="11"/>
  <c r="H65" i="11"/>
  <c r="H3" i="11"/>
  <c r="H128" i="11"/>
  <c r="H46" i="11"/>
  <c r="H42" i="11"/>
  <c r="H76" i="11"/>
  <c r="H95" i="11"/>
  <c r="H27" i="11"/>
  <c r="H77" i="11"/>
  <c r="H14" i="11"/>
  <c r="V29" i="7"/>
  <c r="H144" i="11"/>
  <c r="H107" i="11"/>
  <c r="H118" i="11"/>
  <c r="H91" i="11"/>
  <c r="H26" i="11"/>
  <c r="V17" i="7"/>
  <c r="V74" i="7"/>
  <c r="V132" i="7"/>
  <c r="V51" i="7"/>
  <c r="V180" i="7"/>
  <c r="V232" i="7"/>
  <c r="V18" i="7"/>
  <c r="V138" i="7"/>
  <c r="V52" i="7"/>
  <c r="V128" i="7"/>
  <c r="V32" i="7"/>
  <c r="V122" i="7"/>
  <c r="V208" i="7"/>
  <c r="V93" i="7"/>
  <c r="V92" i="7"/>
  <c r="V202" i="7"/>
  <c r="V211" i="7"/>
  <c r="V77" i="7"/>
  <c r="V2" i="7"/>
  <c r="V94" i="7"/>
  <c r="V198" i="7"/>
  <c r="V71" i="7"/>
  <c r="V139" i="7"/>
  <c r="V140" i="7"/>
  <c r="V219" i="7"/>
  <c r="V217" i="7"/>
  <c r="V89" i="7"/>
  <c r="V244" i="7"/>
  <c r="V237" i="7"/>
  <c r="H135" i="11"/>
  <c r="H132" i="11"/>
  <c r="H18" i="11"/>
  <c r="H73" i="11"/>
  <c r="H116" i="11"/>
  <c r="H21" i="11"/>
  <c r="H96" i="11"/>
  <c r="H60" i="11"/>
  <c r="H93" i="11"/>
  <c r="H55" i="11"/>
  <c r="H87" i="11"/>
  <c r="H58" i="11"/>
  <c r="H48" i="11"/>
  <c r="H74" i="11"/>
  <c r="H64" i="11"/>
  <c r="H9" i="11"/>
  <c r="V27" i="7"/>
  <c r="V87" i="7"/>
  <c r="V216" i="7"/>
  <c r="V175" i="7"/>
  <c r="V165" i="7"/>
  <c r="V75" i="7"/>
  <c r="H138" i="11"/>
  <c r="H63" i="11"/>
  <c r="H39" i="11"/>
  <c r="H149" i="11"/>
  <c r="H130" i="11"/>
  <c r="H85" i="11"/>
  <c r="H121" i="11"/>
  <c r="H61" i="11"/>
  <c r="V113" i="7"/>
  <c r="V7" i="7"/>
  <c r="H59" i="11"/>
  <c r="V40" i="7"/>
  <c r="V120" i="7"/>
  <c r="V24" i="7"/>
  <c r="V97" i="7"/>
  <c r="V220" i="7"/>
  <c r="V221" i="7"/>
  <c r="V66" i="7"/>
  <c r="V182" i="7"/>
  <c r="V83" i="7"/>
  <c r="V63" i="7"/>
  <c r="V105" i="7"/>
  <c r="V90" i="7"/>
  <c r="H100" i="11"/>
  <c r="H16" i="11"/>
  <c r="H148" i="11"/>
  <c r="V47" i="7"/>
  <c r="V231" i="7"/>
  <c r="V104" i="7"/>
  <c r="H117" i="11"/>
  <c r="V15" i="7"/>
  <c r="V88" i="7"/>
  <c r="V118" i="7"/>
  <c r="V60" i="7"/>
  <c r="V183" i="7"/>
  <c r="V100" i="7"/>
  <c r="V210" i="7"/>
  <c r="V205" i="7"/>
  <c r="V107" i="7"/>
  <c r="H22" i="11"/>
  <c r="H122" i="11"/>
  <c r="H36" i="11"/>
  <c r="H12" i="11"/>
  <c r="H112" i="11"/>
  <c r="H102" i="11"/>
  <c r="H137" i="11"/>
  <c r="H4" i="11"/>
  <c r="H152" i="11"/>
  <c r="H104" i="11"/>
  <c r="H150" i="11"/>
  <c r="H133" i="11"/>
  <c r="H94" i="11"/>
  <c r="H28" i="11"/>
  <c r="H131" i="11"/>
  <c r="H126" i="11"/>
  <c r="H109" i="11"/>
  <c r="H33" i="11"/>
  <c r="H81" i="11"/>
  <c r="H142" i="11"/>
  <c r="H35" i="11"/>
  <c r="H136" i="11"/>
  <c r="H10" i="11"/>
  <c r="V28" i="7"/>
  <c r="V160" i="7"/>
  <c r="V42" i="7"/>
  <c r="V59" i="7"/>
  <c r="V162" i="7"/>
  <c r="V142" i="7"/>
  <c r="V67" i="7"/>
  <c r="V227" i="7"/>
  <c r="V10" i="7"/>
  <c r="V43" i="7"/>
  <c r="V117" i="7"/>
  <c r="V68" i="7"/>
  <c r="V37" i="7"/>
  <c r="V86" i="7"/>
  <c r="V78" i="7"/>
  <c r="V121" i="7"/>
  <c r="V233" i="7"/>
  <c r="V115" i="7"/>
  <c r="V166" i="7"/>
  <c r="V184" i="7"/>
  <c r="V8" i="7"/>
  <c r="V82" i="7"/>
  <c r="V143" i="7"/>
  <c r="V241" i="7"/>
  <c r="V189" i="7"/>
  <c r="V58" i="7"/>
  <c r="V242" i="7"/>
  <c r="V5" i="7"/>
  <c r="V45" i="7"/>
  <c r="V218" i="7"/>
  <c r="V30" i="7"/>
  <c r="V185" i="7"/>
  <c r="V25" i="7"/>
  <c r="V6" i="7"/>
  <c r="V41" i="7"/>
  <c r="V112" i="7"/>
  <c r="V193" i="7"/>
  <c r="H62" i="11"/>
  <c r="H146" i="11"/>
  <c r="H25" i="11"/>
  <c r="H30" i="11"/>
  <c r="H40" i="11"/>
  <c r="H69" i="11"/>
  <c r="H125" i="11"/>
  <c r="V147" i="7"/>
  <c r="V16" i="7"/>
  <c r="V145" i="7"/>
  <c r="H5" i="11"/>
  <c r="H86" i="11"/>
  <c r="H89" i="11"/>
  <c r="V157" i="7"/>
  <c r="H124" i="11"/>
  <c r="V161" i="7"/>
  <c r="V56" i="7"/>
  <c r="V34" i="7"/>
  <c r="V119" i="7"/>
  <c r="V98" i="7"/>
  <c r="V123" i="7"/>
  <c r="V91" i="7"/>
  <c r="H106" i="11"/>
  <c r="H105" i="11"/>
  <c r="V144" i="7"/>
  <c r="V174" i="7"/>
  <c r="V31" i="7"/>
  <c r="V95" i="7"/>
  <c r="V137" i="7"/>
  <c r="V20" i="7"/>
  <c r="V245" i="7"/>
  <c r="V181" i="7"/>
  <c r="V102" i="7"/>
  <c r="V146" i="7"/>
  <c r="V72" i="7"/>
  <c r="V62" i="7"/>
  <c r="V186" i="7"/>
  <c r="V201" i="7"/>
  <c r="V4" i="7"/>
  <c r="V26" i="7"/>
  <c r="V84" i="7"/>
  <c r="V151" i="7"/>
  <c r="V156" i="7"/>
  <c r="V148" i="7"/>
  <c r="V225" i="7"/>
  <c r="V124" i="7"/>
  <c r="V222" i="7"/>
  <c r="V36" i="7"/>
  <c r="V35" i="7"/>
  <c r="V53" i="7"/>
  <c r="V150" i="7"/>
  <c r="V191" i="7"/>
  <c r="V230" i="7"/>
  <c r="V212" i="7"/>
  <c r="H53" i="11"/>
  <c r="H47" i="11"/>
  <c r="H57" i="11"/>
  <c r="H20" i="11"/>
  <c r="H29" i="11"/>
  <c r="H97" i="11"/>
  <c r="H41" i="11"/>
  <c r="H82" i="11"/>
  <c r="H98" i="11"/>
  <c r="H50" i="11"/>
  <c r="H84" i="11"/>
  <c r="H43" i="11"/>
  <c r="H19" i="11"/>
  <c r="H38" i="11"/>
  <c r="H147" i="11"/>
  <c r="H7" i="11"/>
  <c r="V203" i="7"/>
  <c r="V33" i="7"/>
  <c r="H143" i="11"/>
  <c r="H72" i="11"/>
  <c r="H11" i="11"/>
  <c r="H32" i="11"/>
  <c r="V134" i="7"/>
  <c r="V158" i="7"/>
  <c r="H127" i="11"/>
  <c r="V116" i="7"/>
  <c r="V127" i="7"/>
  <c r="V178" i="7"/>
  <c r="V213" i="7"/>
  <c r="V176" i="7"/>
  <c r="H145" i="11"/>
  <c r="V13" i="7"/>
  <c r="V54" i="7"/>
  <c r="V55" i="7"/>
  <c r="V243" i="7"/>
  <c r="H13" i="11"/>
  <c r="H115" i="11"/>
  <c r="H70" i="11"/>
  <c r="H78" i="11"/>
  <c r="H103" i="11"/>
  <c r="H66" i="11"/>
  <c r="V110" i="7"/>
  <c r="V79" i="7"/>
  <c r="V168" i="7"/>
  <c r="V240" i="7"/>
  <c r="V154" i="7"/>
  <c r="V96" i="7"/>
  <c r="V200" i="7"/>
  <c r="V152" i="7"/>
  <c r="V163" i="7"/>
  <c r="V172" i="7"/>
  <c r="V50" i="7"/>
  <c r="V234" i="7"/>
  <c r="V226" i="7"/>
  <c r="V177" i="7"/>
  <c r="V49" i="7"/>
  <c r="V239" i="7"/>
  <c r="V153" i="7"/>
  <c r="V167" i="7"/>
  <c r="V11" i="7"/>
  <c r="V109" i="7"/>
  <c r="V126" i="7"/>
  <c r="V9" i="7"/>
  <c r="V14" i="7"/>
  <c r="V125" i="7"/>
  <c r="V195" i="7"/>
  <c r="V12" i="7"/>
  <c r="V114" i="7"/>
  <c r="V196" i="7"/>
  <c r="V80" i="7"/>
  <c r="V46" i="7"/>
  <c r="V223" i="7"/>
  <c r="V235" i="7"/>
  <c r="H113" i="11"/>
  <c r="H123" i="11"/>
  <c r="H37" i="11"/>
  <c r="H68" i="11"/>
  <c r="H23" i="11"/>
  <c r="H6" i="11"/>
  <c r="H119" i="11"/>
  <c r="H99" i="11"/>
  <c r="H111" i="11"/>
  <c r="H134" i="11"/>
  <c r="H56" i="11"/>
  <c r="H2" i="11" l="1"/>
  <c r="C4" i="7"/>
  <c r="D4" i="7" s="1"/>
  <c r="N62" i="7" l="1"/>
  <c r="N204" i="7"/>
  <c r="N150" i="7"/>
  <c r="N151" i="7"/>
  <c r="N95" i="7"/>
  <c r="N201" i="7"/>
  <c r="N87" i="7"/>
  <c r="N113" i="7"/>
  <c r="N48" i="7"/>
  <c r="N76" i="7"/>
  <c r="N148" i="7"/>
  <c r="N159" i="7"/>
  <c r="N219" i="7"/>
  <c r="N193" i="7"/>
  <c r="N15" i="7"/>
  <c r="N161" i="7"/>
  <c r="N181" i="7"/>
  <c r="N37" i="7"/>
  <c r="N64" i="7"/>
  <c r="N215" i="7"/>
  <c r="N38" i="7"/>
  <c r="N89" i="7"/>
  <c r="N226" i="7"/>
  <c r="N83" i="7"/>
  <c r="N230" i="7"/>
  <c r="N196" i="7"/>
  <c r="N205" i="7"/>
  <c r="N146" i="7"/>
  <c r="N138" i="7"/>
  <c r="N97" i="7"/>
  <c r="N225" i="7"/>
  <c r="N60" i="7"/>
  <c r="N118" i="7"/>
  <c r="N32" i="7"/>
  <c r="N195" i="7"/>
  <c r="N176" i="7"/>
  <c r="N67" i="7"/>
  <c r="N66" i="7"/>
  <c r="N33" i="7"/>
  <c r="N9" i="7"/>
  <c r="N52" i="7"/>
  <c r="N187" i="7"/>
  <c r="N114" i="7"/>
  <c r="N96" i="7"/>
  <c r="N135" i="7"/>
  <c r="N13" i="7"/>
  <c r="N190" i="7"/>
  <c r="N54" i="7"/>
  <c r="N166" i="7"/>
  <c r="N121" i="7"/>
  <c r="N82" i="7"/>
  <c r="N78" i="7"/>
  <c r="N218" i="7"/>
  <c r="N51" i="7"/>
  <c r="N36" i="7"/>
  <c r="N105" i="7"/>
  <c r="N171" i="7"/>
  <c r="N199" i="7"/>
  <c r="N168" i="7"/>
  <c r="N140" i="7"/>
  <c r="N172" i="7"/>
  <c r="N115" i="7"/>
  <c r="N14" i="7"/>
  <c r="N65" i="7"/>
  <c r="N132" i="7"/>
  <c r="N244" i="7"/>
  <c r="N20" i="7"/>
  <c r="N134" i="7"/>
  <c r="N157" i="7"/>
  <c r="N231" i="7"/>
  <c r="N241" i="7"/>
  <c r="N237" i="7"/>
  <c r="N80" i="7"/>
  <c r="N130" i="7"/>
  <c r="N26" i="7"/>
  <c r="N182" i="7"/>
  <c r="N213" i="7"/>
  <c r="N41" i="7"/>
  <c r="N178" i="7"/>
  <c r="N21" i="7"/>
  <c r="N104" i="7"/>
  <c r="N8" i="7"/>
  <c r="N174" i="7"/>
  <c r="N165" i="7"/>
  <c r="N243" i="7"/>
  <c r="N28" i="7"/>
  <c r="N173" i="7"/>
  <c r="N141" i="7"/>
  <c r="N194" i="7"/>
  <c r="N86" i="7"/>
  <c r="N177" i="7"/>
  <c r="N30" i="7"/>
  <c r="N18" i="7"/>
  <c r="N192" i="7"/>
  <c r="N143" i="7"/>
  <c r="N102" i="7"/>
  <c r="N179" i="7"/>
  <c r="N221" i="7"/>
  <c r="N126" i="7"/>
  <c r="N68" i="7"/>
  <c r="N137" i="7"/>
  <c r="N23" i="7"/>
  <c r="N191" i="7"/>
  <c r="N142" i="7"/>
  <c r="N70" i="7"/>
  <c r="N106" i="7"/>
  <c r="N119" i="7"/>
  <c r="N75" i="7"/>
  <c r="N185" i="7"/>
  <c r="N162" i="7"/>
  <c r="N103" i="7"/>
  <c r="N129" i="7"/>
  <c r="N223" i="7"/>
  <c r="N107" i="7"/>
  <c r="N6" i="7"/>
  <c r="N61" i="7"/>
  <c r="N240" i="7"/>
  <c r="N232" i="7"/>
  <c r="N77" i="7"/>
  <c r="N127" i="7"/>
  <c r="N164" i="7"/>
  <c r="N235" i="7"/>
  <c r="N12" i="7"/>
  <c r="N5" i="7"/>
  <c r="N35" i="7"/>
  <c r="N45" i="7"/>
  <c r="N155" i="7"/>
  <c r="N170" i="7"/>
  <c r="N239" i="7"/>
  <c r="N214" i="7"/>
  <c r="N50" i="7"/>
  <c r="N55" i="7"/>
  <c r="N88" i="7"/>
  <c r="N167" i="7"/>
  <c r="N56" i="7"/>
  <c r="N73" i="7"/>
  <c r="N19" i="7"/>
  <c r="N175" i="7"/>
  <c r="N210" i="7"/>
  <c r="N10" i="7"/>
  <c r="N34" i="7"/>
  <c r="N153" i="7"/>
  <c r="N216" i="7"/>
  <c r="N69" i="7"/>
  <c r="N92" i="7"/>
  <c r="N198" i="7"/>
  <c r="N17" i="7"/>
  <c r="N224" i="7"/>
  <c r="N236" i="7"/>
  <c r="N90" i="7"/>
  <c r="N158" i="7"/>
  <c r="N11" i="7"/>
  <c r="N81" i="7"/>
  <c r="N94" i="7"/>
  <c r="N57" i="7"/>
  <c r="N79" i="7"/>
  <c r="N125" i="7"/>
  <c r="N72" i="7"/>
  <c r="N85" i="7"/>
  <c r="N208" i="7"/>
  <c r="N42" i="7"/>
  <c r="N63" i="7"/>
  <c r="N49" i="7"/>
  <c r="N117" i="7"/>
  <c r="N200" i="7"/>
  <c r="N128" i="7"/>
  <c r="N116" i="7"/>
  <c r="N220" i="7"/>
  <c r="N144" i="7"/>
  <c r="N4" i="7"/>
  <c r="N222" i="7"/>
  <c r="N139" i="7"/>
  <c r="N123" i="7"/>
  <c r="N124" i="7"/>
  <c r="N101" i="7"/>
  <c r="N206" i="7"/>
  <c r="N238" i="7"/>
  <c r="N245" i="7"/>
  <c r="N211" i="7"/>
  <c r="N149" i="7"/>
  <c r="N2" i="7"/>
  <c r="N71" i="7"/>
  <c r="N183" i="7"/>
  <c r="N74" i="7"/>
  <c r="N47" i="7"/>
  <c r="N24" i="7"/>
  <c r="N112" i="7"/>
  <c r="N7" i="7"/>
  <c r="N131" i="7"/>
  <c r="N25" i="7"/>
  <c r="N84" i="7"/>
  <c r="N180" i="7"/>
  <c r="N189" i="7"/>
  <c r="N217" i="7"/>
  <c r="N184" i="7"/>
  <c r="N156" i="7"/>
  <c r="N27" i="7"/>
  <c r="N147" i="7"/>
  <c r="N31" i="7"/>
  <c r="N242" i="7"/>
  <c r="N229" i="7"/>
  <c r="N188" i="7"/>
  <c r="N22" i="7"/>
  <c r="N212" i="7"/>
  <c r="N160" i="7"/>
  <c r="N91" i="7"/>
  <c r="N100" i="7"/>
  <c r="N145" i="7"/>
  <c r="N99" i="7"/>
  <c r="N133" i="7"/>
  <c r="N152" i="7"/>
  <c r="N46" i="7"/>
  <c r="N16" i="7"/>
  <c r="N40" i="7"/>
  <c r="N209" i="7"/>
  <c r="N93" i="7"/>
  <c r="N234" i="7"/>
  <c r="N110" i="7"/>
  <c r="N197" i="7"/>
  <c r="N39" i="7"/>
  <c r="N202" i="7"/>
  <c r="N29" i="7"/>
  <c r="N120" i="7"/>
  <c r="N3" i="7"/>
  <c r="N98" i="7"/>
  <c r="N233" i="7"/>
  <c r="N136" i="7"/>
  <c r="N58" i="7"/>
  <c r="N228" i="7"/>
  <c r="N111" i="7"/>
  <c r="N109" i="7"/>
  <c r="N163" i="7"/>
  <c r="N122" i="7"/>
  <c r="N154" i="7"/>
  <c r="N53" i="7"/>
  <c r="N108" i="7"/>
  <c r="N59" i="7"/>
  <c r="N169" i="7"/>
  <c r="N186" i="7"/>
  <c r="N246" i="7"/>
  <c r="N44" i="7"/>
  <c r="N43" i="7"/>
  <c r="N203" i="7"/>
  <c r="N207" i="7"/>
  <c r="N227" i="7"/>
  <c r="W59" i="7" l="1"/>
  <c r="W246" i="7"/>
  <c r="W25" i="7"/>
  <c r="W94" i="7"/>
  <c r="W183" i="7"/>
  <c r="I47" i="11"/>
  <c r="I8" i="11"/>
  <c r="I108" i="11"/>
  <c r="I56" i="11"/>
  <c r="I104" i="11"/>
  <c r="I10" i="11"/>
  <c r="I4" i="11"/>
  <c r="I124" i="11"/>
  <c r="I49" i="11"/>
  <c r="I45" i="11"/>
  <c r="I88" i="11"/>
  <c r="I61" i="11"/>
  <c r="I128" i="11"/>
  <c r="I18" i="11"/>
  <c r="I33" i="11"/>
  <c r="I126" i="11"/>
  <c r="I51" i="11"/>
  <c r="I13" i="11"/>
  <c r="I46" i="11"/>
  <c r="I71" i="11"/>
  <c r="I34" i="11"/>
  <c r="I60" i="11"/>
  <c r="W69" i="7"/>
  <c r="W201" i="7"/>
  <c r="W113" i="7"/>
  <c r="W89" i="7"/>
  <c r="W162" i="7"/>
  <c r="W200" i="7"/>
  <c r="W160" i="7"/>
  <c r="W40" i="7"/>
  <c r="W203" i="7"/>
  <c r="W128" i="7"/>
  <c r="W22" i="7"/>
  <c r="W86" i="7"/>
  <c r="W4" i="7"/>
  <c r="W133" i="7"/>
  <c r="W43" i="7"/>
  <c r="W42" i="7"/>
  <c r="W83" i="7"/>
  <c r="W44" i="7"/>
  <c r="W6" i="7"/>
  <c r="W99" i="7"/>
  <c r="W78" i="7"/>
  <c r="W122" i="7"/>
  <c r="W125" i="7"/>
  <c r="W127" i="7"/>
  <c r="W138" i="7"/>
  <c r="W64" i="7"/>
  <c r="W157" i="7"/>
  <c r="W231" i="7"/>
  <c r="W112" i="7"/>
  <c r="W241" i="7"/>
  <c r="W235" i="7"/>
  <c r="W23" i="7"/>
  <c r="W143" i="7"/>
  <c r="W155" i="7"/>
  <c r="W243" i="7"/>
  <c r="I91" i="11"/>
  <c r="I101" i="11"/>
  <c r="I58" i="11"/>
  <c r="I36" i="11"/>
  <c r="I151" i="11"/>
  <c r="I32" i="11"/>
  <c r="B5" i="7"/>
  <c r="I70" i="11"/>
  <c r="I67" i="11"/>
  <c r="I125" i="11"/>
  <c r="I80" i="11"/>
  <c r="I129" i="11"/>
  <c r="I38" i="11"/>
  <c r="I133" i="11"/>
  <c r="I74" i="11"/>
  <c r="I111" i="11"/>
  <c r="I100" i="11"/>
  <c r="I40" i="11"/>
  <c r="I62" i="11"/>
  <c r="I110" i="11"/>
  <c r="I93" i="11"/>
  <c r="I106" i="11"/>
  <c r="W72" i="7"/>
  <c r="W117" i="7"/>
  <c r="W172" i="7"/>
  <c r="W75" i="7"/>
  <c r="W207" i="7"/>
  <c r="W163" i="7"/>
  <c r="W105" i="7"/>
  <c r="W187" i="7"/>
  <c r="I43" i="11"/>
  <c r="I69" i="11"/>
  <c r="I64" i="11"/>
  <c r="I140" i="11"/>
  <c r="I134" i="11"/>
  <c r="I123" i="11"/>
  <c r="I107" i="11"/>
  <c r="W215" i="7"/>
  <c r="W16" i="7"/>
  <c r="W37" i="7"/>
  <c r="W49" i="7"/>
  <c r="W46" i="7"/>
  <c r="W226" i="7"/>
  <c r="W119" i="7"/>
  <c r="W154" i="7"/>
  <c r="W238" i="7"/>
  <c r="W121" i="7"/>
  <c r="W139" i="7"/>
  <c r="W11" i="7"/>
  <c r="W217" i="7"/>
  <c r="W32" i="7"/>
  <c r="W131" i="7"/>
  <c r="W145" i="7"/>
  <c r="W204" i="7"/>
  <c r="W2" i="7"/>
  <c r="W66" i="7"/>
  <c r="W106" i="7"/>
  <c r="W8" i="7"/>
  <c r="W57" i="7"/>
  <c r="W110" i="7"/>
  <c r="W47" i="7"/>
  <c r="W54" i="7"/>
  <c r="W92" i="7"/>
  <c r="W244" i="7"/>
  <c r="W150" i="7"/>
  <c r="W184" i="7"/>
  <c r="W210" i="7"/>
  <c r="W195" i="7"/>
  <c r="W180" i="7"/>
  <c r="W179" i="7"/>
  <c r="W165" i="7"/>
  <c r="W152" i="7"/>
  <c r="W48" i="7"/>
  <c r="W205" i="7"/>
  <c r="W140" i="7"/>
  <c r="W196" i="7"/>
  <c r="I117" i="11"/>
  <c r="I137" i="11"/>
  <c r="I68" i="11"/>
  <c r="I146" i="11"/>
  <c r="I14" i="11"/>
  <c r="I79" i="11"/>
  <c r="I86" i="11"/>
  <c r="I7" i="11"/>
  <c r="I82" i="11"/>
  <c r="I78" i="11"/>
  <c r="I50" i="11"/>
  <c r="I63" i="11"/>
  <c r="I152" i="11"/>
  <c r="I44" i="11"/>
  <c r="I132" i="11"/>
  <c r="I19" i="11"/>
  <c r="I105" i="11"/>
  <c r="I31" i="11"/>
  <c r="I77" i="11"/>
  <c r="I81" i="11"/>
  <c r="I23" i="11"/>
  <c r="W58" i="7"/>
  <c r="W111" i="7"/>
  <c r="W151" i="7"/>
  <c r="W104" i="7"/>
  <c r="W55" i="7"/>
  <c r="W88" i="7"/>
  <c r="W85" i="7"/>
  <c r="W21" i="7"/>
  <c r="W108" i="7"/>
  <c r="W212" i="7"/>
  <c r="W35" i="7"/>
  <c r="W132" i="7"/>
  <c r="W124" i="7"/>
  <c r="W62" i="7"/>
  <c r="I59" i="11"/>
  <c r="I24" i="11"/>
  <c r="I12" i="11"/>
  <c r="I92" i="11"/>
  <c r="I73" i="11"/>
  <c r="I3" i="11"/>
  <c r="I147" i="11"/>
  <c r="W91" i="7"/>
  <c r="W13" i="7"/>
  <c r="W130" i="7"/>
  <c r="W96" i="7"/>
  <c r="W107" i="7"/>
  <c r="W199" i="7"/>
  <c r="W177" i="7"/>
  <c r="W103" i="7"/>
  <c r="W98" i="7"/>
  <c r="W185" i="7"/>
  <c r="W136" i="7"/>
  <c r="W97" i="7"/>
  <c r="W134" i="7"/>
  <c r="W146" i="7"/>
  <c r="W34" i="7"/>
  <c r="W239" i="7"/>
  <c r="W80" i="7"/>
  <c r="W171" i="7"/>
  <c r="W220" i="7"/>
  <c r="W70" i="7"/>
  <c r="W135" i="7"/>
  <c r="W20" i="7"/>
  <c r="W115" i="7"/>
  <c r="W102" i="7"/>
  <c r="W12" i="7"/>
  <c r="W164" i="7"/>
  <c r="I27" i="11"/>
  <c r="I114" i="11"/>
  <c r="I53" i="11"/>
  <c r="I96" i="11"/>
  <c r="I57" i="11"/>
  <c r="I149" i="11"/>
  <c r="I41" i="11"/>
  <c r="I90" i="11"/>
  <c r="I109" i="11"/>
  <c r="I94" i="11"/>
  <c r="I103" i="11"/>
  <c r="I30" i="11"/>
  <c r="I145" i="11"/>
  <c r="I84" i="11"/>
  <c r="W63" i="7"/>
  <c r="W79" i="7"/>
  <c r="W188" i="7"/>
  <c r="W24" i="7"/>
  <c r="W168" i="7"/>
  <c r="W10" i="7"/>
  <c r="W50" i="7"/>
  <c r="W153" i="7"/>
  <c r="W39" i="7"/>
  <c r="W159" i="7"/>
  <c r="W167" i="7"/>
  <c r="W90" i="7"/>
  <c r="W221" i="7"/>
  <c r="W170" i="7"/>
  <c r="W77" i="7"/>
  <c r="W148" i="7"/>
  <c r="W158" i="7"/>
  <c r="W51" i="7"/>
  <c r="W84" i="7"/>
  <c r="W17" i="7"/>
  <c r="W93" i="7"/>
  <c r="W156" i="7"/>
  <c r="W240" i="7"/>
  <c r="W233" i="7"/>
  <c r="W211" i="7"/>
  <c r="W206" i="7"/>
  <c r="W118" i="7"/>
  <c r="I85" i="11"/>
  <c r="I131" i="11"/>
  <c r="I42" i="11"/>
  <c r="I121" i="11"/>
  <c r="I26" i="11"/>
  <c r="I6" i="11"/>
  <c r="I135" i="11"/>
  <c r="I141" i="11"/>
  <c r="I15" i="11"/>
  <c r="I54" i="11"/>
  <c r="I97" i="11"/>
  <c r="I76" i="11"/>
  <c r="I89" i="11"/>
  <c r="I20" i="11"/>
  <c r="I55" i="11"/>
  <c r="I144" i="11"/>
  <c r="I136" i="11"/>
  <c r="W100" i="7"/>
  <c r="W33" i="7"/>
  <c r="W161" i="7"/>
  <c r="W81" i="7"/>
  <c r="W230" i="7"/>
  <c r="W7" i="7"/>
  <c r="W5" i="7"/>
  <c r="W56" i="7"/>
  <c r="W189" i="7"/>
  <c r="W192" i="7"/>
  <c r="W229" i="7"/>
  <c r="I122" i="11"/>
  <c r="I72" i="11"/>
  <c r="I118" i="11"/>
  <c r="W175" i="7"/>
  <c r="W169" i="7"/>
  <c r="W144" i="7"/>
  <c r="W219" i="7"/>
  <c r="W245" i="7"/>
  <c r="W173" i="7"/>
  <c r="W242" i="7"/>
  <c r="W191" i="7"/>
  <c r="W87" i="7"/>
  <c r="W176" i="7"/>
  <c r="W141" i="7"/>
  <c r="W224" i="7"/>
  <c r="W82" i="7"/>
  <c r="W26" i="7"/>
  <c r="W19" i="7"/>
  <c r="W208" i="7"/>
  <c r="W38" i="7"/>
  <c r="W76" i="7"/>
  <c r="W236" i="7"/>
  <c r="W41" i="7"/>
  <c r="W45" i="7"/>
  <c r="W216" i="7"/>
  <c r="W53" i="7"/>
  <c r="W60" i="7"/>
  <c r="W137" i="7"/>
  <c r="W149" i="7"/>
  <c r="W3" i="7"/>
  <c r="W147" i="7"/>
  <c r="W120" i="7"/>
  <c r="W126" i="7"/>
  <c r="W232" i="7"/>
  <c r="W68" i="7"/>
  <c r="W114" i="7"/>
  <c r="W182" i="7"/>
  <c r="W197" i="7"/>
  <c r="W61" i="7"/>
  <c r="W194" i="7"/>
  <c r="W218" i="7"/>
  <c r="W142" i="7"/>
  <c r="W28" i="7"/>
  <c r="W73" i="7"/>
  <c r="W193" i="7"/>
  <c r="I83" i="11"/>
  <c r="I150" i="11"/>
  <c r="I115" i="11"/>
  <c r="I25" i="11"/>
  <c r="I130" i="11"/>
  <c r="I37" i="11"/>
  <c r="I102" i="11"/>
  <c r="I120" i="11"/>
  <c r="I29" i="11"/>
  <c r="I138" i="11"/>
  <c r="I148" i="11"/>
  <c r="I98" i="11"/>
  <c r="I127" i="11"/>
  <c r="I35" i="11"/>
  <c r="I66" i="11"/>
  <c r="W186" i="7"/>
  <c r="W9" i="7"/>
  <c r="W225" i="7"/>
  <c r="W27" i="7"/>
  <c r="W213" i="7"/>
  <c r="W29" i="7"/>
  <c r="I39" i="11"/>
  <c r="W123" i="7"/>
  <c r="W30" i="7"/>
  <c r="W71" i="7"/>
  <c r="W36" i="7"/>
  <c r="W223" i="7"/>
  <c r="W101" i="7"/>
  <c r="W95" i="7"/>
  <c r="W228" i="7"/>
  <c r="W67" i="7"/>
  <c r="W166" i="7"/>
  <c r="W31" i="7"/>
  <c r="W116" i="7"/>
  <c r="W237" i="7"/>
  <c r="W234" i="7"/>
  <c r="W129" i="7"/>
  <c r="W15" i="7"/>
  <c r="W109" i="7"/>
  <c r="W74" i="7"/>
  <c r="W214" i="7"/>
  <c r="W202" i="7"/>
  <c r="W65" i="7"/>
  <c r="W198" i="7"/>
  <c r="W190" i="7"/>
  <c r="W178" i="7"/>
  <c r="W52" i="7"/>
  <c r="W181" i="7"/>
  <c r="W174" i="7"/>
  <c r="W209" i="7"/>
  <c r="W14" i="7"/>
  <c r="W18" i="7"/>
  <c r="W222" i="7"/>
  <c r="W227" i="7"/>
  <c r="I48" i="11"/>
  <c r="I87" i="11"/>
  <c r="I22" i="11"/>
  <c r="I11" i="11"/>
  <c r="I17" i="11"/>
  <c r="I65" i="11"/>
  <c r="I99" i="11"/>
  <c r="I16" i="11"/>
  <c r="I143" i="11"/>
  <c r="I119" i="11"/>
  <c r="I5" i="11"/>
  <c r="I52" i="11"/>
  <c r="I21" i="11"/>
  <c r="I142" i="11"/>
  <c r="I95" i="11"/>
  <c r="I9" i="11"/>
  <c r="I139" i="11"/>
  <c r="I113" i="11"/>
  <c r="I75" i="11"/>
  <c r="I112" i="11"/>
  <c r="I116" i="11"/>
  <c r="I28" i="11"/>
  <c r="C5" i="7" l="1"/>
  <c r="D5" i="7" s="1"/>
  <c r="I2" i="11"/>
  <c r="X69" i="7" l="1"/>
  <c r="Y69" i="7" s="1"/>
  <c r="X16" i="7"/>
  <c r="Y16" i="7" s="1"/>
  <c r="X73" i="7"/>
  <c r="Y73" i="7" s="1"/>
  <c r="X47" i="7"/>
  <c r="Y47" i="7" s="1"/>
  <c r="O143" i="7"/>
  <c r="P143" i="7" s="1"/>
  <c r="O232" i="7"/>
  <c r="P232" i="7" s="1"/>
  <c r="O87" i="7"/>
  <c r="P87" i="7" s="1"/>
  <c r="X45" i="7"/>
  <c r="Y45" i="7" s="1"/>
  <c r="X99" i="7"/>
  <c r="Y99" i="7" s="1"/>
  <c r="X67" i="7"/>
  <c r="Y67" i="7" s="1"/>
  <c r="X93" i="7"/>
  <c r="Y93" i="7" s="1"/>
  <c r="X104" i="7"/>
  <c r="Y104" i="7" s="1"/>
  <c r="O43" i="7"/>
  <c r="P43" i="7" s="1"/>
  <c r="O80" i="7"/>
  <c r="P80" i="7" s="1"/>
  <c r="O135" i="7"/>
  <c r="P135" i="7" s="1"/>
  <c r="O108" i="7"/>
  <c r="P108" i="7" s="1"/>
  <c r="O12" i="7"/>
  <c r="P12" i="7" s="1"/>
  <c r="O52" i="7"/>
  <c r="P52" i="7" s="1"/>
  <c r="X49" i="7"/>
  <c r="Y49" i="7" s="1"/>
  <c r="X95" i="7"/>
  <c r="Y95" i="7" s="1"/>
  <c r="X138" i="7"/>
  <c r="Y138" i="7" s="1"/>
  <c r="X14" i="7"/>
  <c r="Y14" i="7" s="1"/>
  <c r="X34" i="7"/>
  <c r="Y34" i="7" s="1"/>
  <c r="O42" i="7"/>
  <c r="P42" i="7" s="1"/>
  <c r="O7" i="7"/>
  <c r="P7" i="7" s="1"/>
  <c r="O6" i="7"/>
  <c r="P6" i="7" s="1"/>
  <c r="O39" i="7"/>
  <c r="P39" i="7" s="1"/>
  <c r="O213" i="7"/>
  <c r="P213" i="7" s="1"/>
  <c r="O226" i="7"/>
  <c r="P226" i="7" s="1"/>
  <c r="O46" i="7"/>
  <c r="P46" i="7" s="1"/>
  <c r="O26" i="7"/>
  <c r="P26" i="7" s="1"/>
  <c r="O3" i="7"/>
  <c r="P3" i="7" s="1"/>
  <c r="O17" i="7"/>
  <c r="P17" i="7" s="1"/>
  <c r="O100" i="7"/>
  <c r="P100" i="7" s="1"/>
  <c r="O179" i="7"/>
  <c r="P179" i="7" s="1"/>
  <c r="O212" i="7"/>
  <c r="P212" i="7" s="1"/>
  <c r="O76" i="7"/>
  <c r="P76" i="7" s="1"/>
  <c r="O64" i="7"/>
  <c r="P64" i="7" s="1"/>
  <c r="O114" i="7"/>
  <c r="P114" i="7" s="1"/>
  <c r="O156" i="7"/>
  <c r="P156" i="7" s="1"/>
  <c r="O185" i="7"/>
  <c r="P185" i="7" s="1"/>
  <c r="O200" i="7"/>
  <c r="P200" i="7" s="1"/>
  <c r="O63" i="7"/>
  <c r="P63" i="7" s="1"/>
  <c r="O68" i="7"/>
  <c r="P68" i="7" s="1"/>
  <c r="O161" i="7"/>
  <c r="P161" i="7" s="1"/>
  <c r="O169" i="7"/>
  <c r="P169" i="7" s="1"/>
  <c r="O57" i="7"/>
  <c r="P57" i="7" s="1"/>
  <c r="O102" i="7"/>
  <c r="P102" i="7" s="1"/>
  <c r="O4" i="7"/>
  <c r="P4" i="7" s="1"/>
  <c r="O138" i="7"/>
  <c r="P138" i="7" s="1"/>
  <c r="O206" i="7"/>
  <c r="P206" i="7" s="1"/>
  <c r="O71" i="7"/>
  <c r="P71" i="7" s="1"/>
  <c r="O72" i="7"/>
  <c r="P72" i="7" s="1"/>
  <c r="O196" i="7"/>
  <c r="P196" i="7" s="1"/>
  <c r="X81" i="7"/>
  <c r="Y81" i="7" s="1"/>
  <c r="X121" i="7"/>
  <c r="Y121" i="7" s="1"/>
  <c r="X244" i="7"/>
  <c r="Y244" i="7" s="1"/>
  <c r="X24" i="7"/>
  <c r="Y24" i="7" s="1"/>
  <c r="X103" i="7"/>
  <c r="Y103" i="7" s="1"/>
  <c r="X4" i="7"/>
  <c r="Y4" i="7" s="1"/>
  <c r="X133" i="7"/>
  <c r="Y133" i="7" s="1"/>
  <c r="X91" i="7"/>
  <c r="Y91" i="7" s="1"/>
  <c r="X160" i="7"/>
  <c r="Y160" i="7" s="1"/>
  <c r="X185" i="7"/>
  <c r="Y185" i="7" s="1"/>
  <c r="X15" i="7"/>
  <c r="Y15" i="7" s="1"/>
  <c r="X229" i="7"/>
  <c r="Y229" i="7" s="1"/>
  <c r="X191" i="7"/>
  <c r="Y191" i="7" s="1"/>
  <c r="X238" i="7"/>
  <c r="Y238" i="7" s="1"/>
  <c r="X50" i="7"/>
  <c r="Y50" i="7" s="1"/>
  <c r="X150" i="7"/>
  <c r="Y150" i="7" s="1"/>
  <c r="X85" i="7"/>
  <c r="Y85" i="7" s="1"/>
  <c r="X124" i="7"/>
  <c r="Y124" i="7" s="1"/>
  <c r="X198" i="7"/>
  <c r="Y198" i="7" s="1"/>
  <c r="X22" i="7"/>
  <c r="Y22" i="7" s="1"/>
  <c r="X136" i="7"/>
  <c r="Y136" i="7" s="1"/>
  <c r="X201" i="7"/>
  <c r="Y201" i="7" s="1"/>
  <c r="O15" i="7"/>
  <c r="P15" i="7" s="1"/>
  <c r="O60" i="7"/>
  <c r="P60" i="7" s="1"/>
  <c r="O233" i="7"/>
  <c r="P233" i="7" s="1"/>
  <c r="O101" i="7"/>
  <c r="P101" i="7" s="1"/>
  <c r="O136" i="7"/>
  <c r="P136" i="7" s="1"/>
  <c r="O45" i="7"/>
  <c r="P45" i="7" s="1"/>
  <c r="O83" i="7"/>
  <c r="P83" i="7" s="1"/>
  <c r="O237" i="7"/>
  <c r="P237" i="7" s="1"/>
  <c r="O38" i="7"/>
  <c r="P38" i="7" s="1"/>
  <c r="O10" i="7"/>
  <c r="P10" i="7" s="1"/>
  <c r="O218" i="7"/>
  <c r="P218" i="7" s="1"/>
  <c r="X142" i="7"/>
  <c r="Y142" i="7" s="1"/>
  <c r="X63" i="7"/>
  <c r="Y63" i="7" s="1"/>
  <c r="X39" i="7"/>
  <c r="Y39" i="7" s="1"/>
  <c r="Z39" i="7" s="1"/>
  <c r="X105" i="7"/>
  <c r="Y105" i="7" s="1"/>
  <c r="X219" i="7"/>
  <c r="Y219" i="7" s="1"/>
  <c r="O173" i="7"/>
  <c r="P173" i="7" s="1"/>
  <c r="O8" i="7"/>
  <c r="P8" i="7" s="1"/>
  <c r="O58" i="7"/>
  <c r="P58" i="7" s="1"/>
  <c r="O93" i="7"/>
  <c r="P93" i="7" s="1"/>
  <c r="X32" i="7"/>
  <c r="Y32" i="7" s="1"/>
  <c r="X184" i="7"/>
  <c r="Y184" i="7" s="1"/>
  <c r="X25" i="7"/>
  <c r="Y25" i="7" s="1"/>
  <c r="O20" i="7"/>
  <c r="P20" i="7" s="1"/>
  <c r="O192" i="7"/>
  <c r="P192" i="7" s="1"/>
  <c r="O121" i="7"/>
  <c r="P121" i="7" s="1"/>
  <c r="O210" i="7"/>
  <c r="P210" i="7" s="1"/>
  <c r="O73" i="7"/>
  <c r="P73" i="7" s="1"/>
  <c r="O97" i="7"/>
  <c r="P97" i="7" s="1"/>
  <c r="O184" i="7"/>
  <c r="P184" i="7" s="1"/>
  <c r="O144" i="7"/>
  <c r="P144" i="7" s="1"/>
  <c r="O9" i="7"/>
  <c r="P9" i="7" s="1"/>
  <c r="O246" i="7"/>
  <c r="P246" i="7" s="1"/>
  <c r="O193" i="7"/>
  <c r="P193" i="7" s="1"/>
  <c r="O2" i="7"/>
  <c r="O53" i="7"/>
  <c r="P53" i="7" s="1"/>
  <c r="O189" i="7"/>
  <c r="P189" i="7" s="1"/>
  <c r="O134" i="7"/>
  <c r="P134" i="7" s="1"/>
  <c r="O16" i="7"/>
  <c r="P16" i="7" s="1"/>
  <c r="O30" i="7"/>
  <c r="P30" i="7" s="1"/>
  <c r="O123" i="7"/>
  <c r="P123" i="7" s="1"/>
  <c r="O243" i="7"/>
  <c r="P243" i="7" s="1"/>
  <c r="O221" i="7"/>
  <c r="P221" i="7" s="1"/>
  <c r="O92" i="7"/>
  <c r="P92" i="7" s="1"/>
  <c r="O216" i="7"/>
  <c r="P216" i="7" s="1"/>
  <c r="O32" i="7"/>
  <c r="P32" i="7" s="1"/>
  <c r="O22" i="7"/>
  <c r="P22" i="7" s="1"/>
  <c r="O150" i="7"/>
  <c r="P150" i="7" s="1"/>
  <c r="O201" i="7"/>
  <c r="P201" i="7" s="1"/>
  <c r="O228" i="7"/>
  <c r="P228" i="7" s="1"/>
  <c r="O44" i="7"/>
  <c r="P44" i="7" s="1"/>
  <c r="O90" i="7"/>
  <c r="P90" i="7" s="1"/>
  <c r="O231" i="7"/>
  <c r="P231" i="7" s="1"/>
  <c r="X144" i="7"/>
  <c r="Y144" i="7" s="1"/>
  <c r="X158" i="7"/>
  <c r="Y158" i="7" s="1"/>
  <c r="X6" i="7"/>
  <c r="Y6" i="7" s="1"/>
  <c r="X18" i="7"/>
  <c r="Y18" i="7" s="1"/>
  <c r="X148" i="7"/>
  <c r="Y148" i="7" s="1"/>
  <c r="X233" i="7"/>
  <c r="Y233" i="7" s="1"/>
  <c r="X108" i="7"/>
  <c r="Y108" i="7" s="1"/>
  <c r="Z108" i="7" s="1"/>
  <c r="X5" i="7"/>
  <c r="Y5" i="7" s="1"/>
  <c r="X48" i="7"/>
  <c r="Y48" i="7" s="1"/>
  <c r="X87" i="7"/>
  <c r="Y87" i="7" s="1"/>
  <c r="X17" i="7"/>
  <c r="Y17" i="7" s="1"/>
  <c r="X8" i="7"/>
  <c r="Y8" i="7" s="1"/>
  <c r="X151" i="7"/>
  <c r="Y151" i="7" s="1"/>
  <c r="X30" i="7"/>
  <c r="Y30" i="7" s="1"/>
  <c r="X113" i="7"/>
  <c r="Y113" i="7" s="1"/>
  <c r="X203" i="7"/>
  <c r="Y203" i="7" s="1"/>
  <c r="X57" i="7"/>
  <c r="Y57" i="7" s="1"/>
  <c r="X62" i="7"/>
  <c r="Y62" i="7" s="1"/>
  <c r="X9" i="7"/>
  <c r="Y9" i="7" s="1"/>
  <c r="X21" i="7"/>
  <c r="Y21" i="7" s="1"/>
  <c r="X181" i="7"/>
  <c r="Y181" i="7" s="1"/>
  <c r="X212" i="7"/>
  <c r="Y212" i="7" s="1"/>
  <c r="X161" i="7"/>
  <c r="Y161" i="7" s="1"/>
  <c r="X204" i="7"/>
  <c r="Y204" i="7" s="1"/>
  <c r="X38" i="7"/>
  <c r="Y38" i="7" s="1"/>
  <c r="Z38" i="7" s="1"/>
  <c r="X152" i="7"/>
  <c r="Y152" i="7" s="1"/>
  <c r="X179" i="7"/>
  <c r="Y179" i="7" s="1"/>
  <c r="X213" i="7"/>
  <c r="Y213" i="7" s="1"/>
  <c r="X214" i="7"/>
  <c r="Y214" i="7" s="1"/>
  <c r="X112" i="7"/>
  <c r="Y112" i="7" s="1"/>
  <c r="X60" i="7"/>
  <c r="Y60" i="7" s="1"/>
  <c r="X106" i="7"/>
  <c r="Y106" i="7" s="1"/>
  <c r="X216" i="7"/>
  <c r="Y216" i="7" s="1"/>
  <c r="O47" i="7"/>
  <c r="P47" i="7" s="1"/>
  <c r="O227" i="7"/>
  <c r="P227" i="7" s="1"/>
  <c r="O66" i="7"/>
  <c r="P66" i="7" s="1"/>
  <c r="X186" i="7"/>
  <c r="Y186" i="7" s="1"/>
  <c r="X187" i="7"/>
  <c r="Y187" i="7" s="1"/>
  <c r="O183" i="7"/>
  <c r="P183" i="7" s="1"/>
  <c r="O157" i="7"/>
  <c r="P157" i="7" s="1"/>
  <c r="O110" i="7"/>
  <c r="P110" i="7" s="1"/>
  <c r="O211" i="7"/>
  <c r="P211" i="7" s="1"/>
  <c r="X221" i="7"/>
  <c r="Y221" i="7" s="1"/>
  <c r="X200" i="7"/>
  <c r="Y200" i="7" s="1"/>
  <c r="Z200" i="7" s="1"/>
  <c r="X118" i="7"/>
  <c r="Y118" i="7" s="1"/>
  <c r="X165" i="7"/>
  <c r="Y165" i="7" s="1"/>
  <c r="X40" i="7"/>
  <c r="Y40" i="7" s="1"/>
  <c r="O141" i="7"/>
  <c r="P141" i="7" s="1"/>
  <c r="O219" i="7"/>
  <c r="P219" i="7" s="1"/>
  <c r="O79" i="7"/>
  <c r="P79" i="7" s="1"/>
  <c r="O207" i="7"/>
  <c r="P207" i="7" s="1"/>
  <c r="O160" i="7"/>
  <c r="P160" i="7" s="1"/>
  <c r="O158" i="7"/>
  <c r="P158" i="7" s="1"/>
  <c r="O202" i="7"/>
  <c r="P202" i="7" s="1"/>
  <c r="O104" i="7"/>
  <c r="P104" i="7" s="1"/>
  <c r="O109" i="7"/>
  <c r="P109" i="7" s="1"/>
  <c r="O152" i="7"/>
  <c r="P152" i="7" s="1"/>
  <c r="O37" i="7"/>
  <c r="P37" i="7" s="1"/>
  <c r="O103" i="7"/>
  <c r="P103" i="7" s="1"/>
  <c r="O11" i="7"/>
  <c r="P11" i="7" s="1"/>
  <c r="O124" i="7"/>
  <c r="P124" i="7" s="1"/>
  <c r="O125" i="7"/>
  <c r="P125" i="7" s="1"/>
  <c r="O107" i="7"/>
  <c r="P107" i="7" s="1"/>
  <c r="O165" i="7"/>
  <c r="P165" i="7" s="1"/>
  <c r="O215" i="7"/>
  <c r="P215" i="7" s="1"/>
  <c r="O244" i="7"/>
  <c r="P244" i="7" s="1"/>
  <c r="O155" i="7"/>
  <c r="P155" i="7" s="1"/>
  <c r="O171" i="7"/>
  <c r="P171" i="7" s="1"/>
  <c r="O137" i="7"/>
  <c r="P137" i="7" s="1"/>
  <c r="O159" i="7"/>
  <c r="P159" i="7" s="1"/>
  <c r="X159" i="7"/>
  <c r="Y159" i="7" s="1"/>
  <c r="X53" i="7"/>
  <c r="Y53" i="7" s="1"/>
  <c r="X61" i="7"/>
  <c r="Y61" i="7" s="1"/>
  <c r="X76" i="7"/>
  <c r="Y76" i="7" s="1"/>
  <c r="X228" i="7"/>
  <c r="Y228" i="7" s="1"/>
  <c r="X215" i="7"/>
  <c r="Y215" i="7" s="1"/>
  <c r="X46" i="7"/>
  <c r="Y46" i="7" s="1"/>
  <c r="Z46" i="7" s="1"/>
  <c r="X109" i="7"/>
  <c r="Y109" i="7" s="1"/>
  <c r="X241" i="7"/>
  <c r="Y241" i="7" s="1"/>
  <c r="X42" i="7"/>
  <c r="Y42" i="7" s="1"/>
  <c r="Z42" i="7" s="1"/>
  <c r="X132" i="7"/>
  <c r="Y132" i="7" s="1"/>
  <c r="X245" i="7"/>
  <c r="Y245" i="7" s="1"/>
  <c r="X37" i="7"/>
  <c r="Y37" i="7" s="1"/>
  <c r="Z37" i="7" s="1"/>
  <c r="X210" i="7"/>
  <c r="Y210" i="7" s="1"/>
  <c r="Z210" i="7" s="1"/>
  <c r="X54" i="7"/>
  <c r="Y54" i="7" s="1"/>
  <c r="X98" i="7"/>
  <c r="Y98" i="7" s="1"/>
  <c r="X178" i="7"/>
  <c r="Y178" i="7" s="1"/>
  <c r="X51" i="7"/>
  <c r="Y51" i="7" s="1"/>
  <c r="X82" i="7"/>
  <c r="Y82" i="7" s="1"/>
  <c r="X180" i="7"/>
  <c r="Y180" i="7" s="1"/>
  <c r="X234" i="7"/>
  <c r="Y234" i="7" s="1"/>
  <c r="X84" i="7"/>
  <c r="Y84" i="7" s="1"/>
  <c r="X101" i="7"/>
  <c r="Y101" i="7" s="1"/>
  <c r="X110" i="7"/>
  <c r="Y110" i="7" s="1"/>
  <c r="X183" i="7"/>
  <c r="Y183" i="7" s="1"/>
  <c r="X232" i="7"/>
  <c r="Y232" i="7" s="1"/>
  <c r="X171" i="7"/>
  <c r="Y171" i="7" s="1"/>
  <c r="X77" i="7"/>
  <c r="Y77" i="7" s="1"/>
  <c r="X83" i="7"/>
  <c r="Y83" i="7" s="1"/>
  <c r="X145" i="7"/>
  <c r="Y145" i="7" s="1"/>
  <c r="O176" i="7"/>
  <c r="P176" i="7" s="1"/>
  <c r="O106" i="7"/>
  <c r="P106" i="7" s="1"/>
  <c r="O142" i="7"/>
  <c r="P142" i="7" s="1"/>
  <c r="X202" i="7"/>
  <c r="Y202" i="7" s="1"/>
  <c r="X192" i="7"/>
  <c r="Y192" i="7" s="1"/>
  <c r="X36" i="7"/>
  <c r="Y36" i="7" s="1"/>
  <c r="O148" i="7"/>
  <c r="P148" i="7" s="1"/>
  <c r="O105" i="7"/>
  <c r="P105" i="7" s="1"/>
  <c r="O149" i="7"/>
  <c r="P149" i="7" s="1"/>
  <c r="O127" i="7"/>
  <c r="P127" i="7" s="1"/>
  <c r="O146" i="7"/>
  <c r="P146" i="7" s="1"/>
  <c r="X86" i="7"/>
  <c r="Y86" i="7" s="1"/>
  <c r="X127" i="7"/>
  <c r="Y127" i="7" s="1"/>
  <c r="X31" i="7"/>
  <c r="Y31" i="7" s="1"/>
  <c r="X239" i="7"/>
  <c r="Y239" i="7" s="1"/>
  <c r="X43" i="7"/>
  <c r="Y43" i="7" s="1"/>
  <c r="Z43" i="7" s="1"/>
  <c r="X97" i="7"/>
  <c r="Y97" i="7" s="1"/>
  <c r="O99" i="7"/>
  <c r="P99" i="7" s="1"/>
  <c r="O238" i="7"/>
  <c r="P238" i="7" s="1"/>
  <c r="O191" i="7"/>
  <c r="P191" i="7" s="1"/>
  <c r="O29" i="7"/>
  <c r="P29" i="7" s="1"/>
  <c r="O132" i="7"/>
  <c r="P132" i="7" s="1"/>
  <c r="O120" i="7"/>
  <c r="P120" i="7" s="1"/>
  <c r="O95" i="7"/>
  <c r="P95" i="7" s="1"/>
  <c r="O163" i="7"/>
  <c r="P163" i="7" s="1"/>
  <c r="O229" i="7"/>
  <c r="P229" i="7" s="1"/>
  <c r="O88" i="7"/>
  <c r="P88" i="7" s="1"/>
  <c r="O78" i="7"/>
  <c r="P78" i="7" s="1"/>
  <c r="O55" i="7"/>
  <c r="P55" i="7" s="1"/>
  <c r="O174" i="7"/>
  <c r="P174" i="7" s="1"/>
  <c r="O223" i="7"/>
  <c r="P223" i="7" s="1"/>
  <c r="O35" i="7"/>
  <c r="P35" i="7" s="1"/>
  <c r="O178" i="7"/>
  <c r="P178" i="7" s="1"/>
  <c r="O166" i="7"/>
  <c r="P166" i="7" s="1"/>
  <c r="O195" i="7"/>
  <c r="P195" i="7" s="1"/>
  <c r="O59" i="7"/>
  <c r="P59" i="7" s="1"/>
  <c r="O126" i="7"/>
  <c r="P126" i="7" s="1"/>
  <c r="O181" i="7"/>
  <c r="P181" i="7" s="1"/>
  <c r="O241" i="7"/>
  <c r="P241" i="7" s="1"/>
  <c r="O96" i="7"/>
  <c r="P96" i="7" s="1"/>
  <c r="O111" i="7"/>
  <c r="P111" i="7" s="1"/>
  <c r="O245" i="7"/>
  <c r="P245" i="7" s="1"/>
  <c r="O51" i="7"/>
  <c r="P51" i="7" s="1"/>
  <c r="O129" i="7"/>
  <c r="P129" i="7" s="1"/>
  <c r="O49" i="7"/>
  <c r="P49" i="7" s="1"/>
  <c r="O48" i="7"/>
  <c r="P48" i="7" s="1"/>
  <c r="O27" i="7"/>
  <c r="P27" i="7" s="1"/>
  <c r="O175" i="7"/>
  <c r="P175" i="7" s="1"/>
  <c r="O205" i="7"/>
  <c r="P205" i="7" s="1"/>
  <c r="X66" i="7"/>
  <c r="Y66" i="7" s="1"/>
  <c r="X2" i="7"/>
  <c r="X70" i="7"/>
  <c r="Y70" i="7" s="1"/>
  <c r="X100" i="7"/>
  <c r="Y100" i="7" s="1"/>
  <c r="X19" i="7"/>
  <c r="Y19" i="7" s="1"/>
  <c r="X114" i="7"/>
  <c r="Y114" i="7" s="1"/>
  <c r="X129" i="7"/>
  <c r="Y129" i="7" s="1"/>
  <c r="X68" i="7"/>
  <c r="Y68" i="7" s="1"/>
  <c r="Z68" i="7" s="1"/>
  <c r="X140" i="7"/>
  <c r="Y140" i="7" s="1"/>
  <c r="X10" i="7"/>
  <c r="Y10" i="7" s="1"/>
  <c r="X246" i="7"/>
  <c r="Y246" i="7" s="1"/>
  <c r="Z246" i="7" s="1"/>
  <c r="X29" i="7"/>
  <c r="Y29" i="7" s="1"/>
  <c r="X59" i="7"/>
  <c r="Y59" i="7" s="1"/>
  <c r="X173" i="7"/>
  <c r="Y173" i="7" s="1"/>
  <c r="Z173" i="7" s="1"/>
  <c r="X134" i="7"/>
  <c r="Y134" i="7" s="1"/>
  <c r="X75" i="7"/>
  <c r="Y75" i="7" s="1"/>
  <c r="X116" i="7"/>
  <c r="Y116" i="7" s="1"/>
  <c r="X208" i="7"/>
  <c r="Y208" i="7" s="1"/>
  <c r="X56" i="7"/>
  <c r="Y56" i="7" s="1"/>
  <c r="X111" i="7"/>
  <c r="Y111" i="7" s="1"/>
  <c r="X119" i="7"/>
  <c r="Y119" i="7" s="1"/>
  <c r="X189" i="7"/>
  <c r="Y189" i="7" s="1"/>
  <c r="Z189" i="7" s="1"/>
  <c r="X194" i="7"/>
  <c r="Y194" i="7" s="1"/>
  <c r="X80" i="7"/>
  <c r="Y80" i="7" s="1"/>
  <c r="X146" i="7"/>
  <c r="Y146" i="7" s="1"/>
  <c r="X162" i="7"/>
  <c r="Y162" i="7" s="1"/>
  <c r="X107" i="7"/>
  <c r="Y107" i="7" s="1"/>
  <c r="Z107" i="7" s="1"/>
  <c r="X117" i="7"/>
  <c r="Y117" i="7" s="1"/>
  <c r="X122" i="7"/>
  <c r="Y122" i="7" s="1"/>
  <c r="X167" i="7"/>
  <c r="Y167" i="7" s="1"/>
  <c r="X197" i="7"/>
  <c r="Y197" i="7" s="1"/>
  <c r="O86" i="7"/>
  <c r="P86" i="7" s="1"/>
  <c r="O84" i="7"/>
  <c r="P84" i="7" s="1"/>
  <c r="O224" i="7"/>
  <c r="P224" i="7" s="1"/>
  <c r="O153" i="7"/>
  <c r="P153" i="7" s="1"/>
  <c r="O167" i="7"/>
  <c r="P167" i="7" s="1"/>
  <c r="O14" i="7"/>
  <c r="P14" i="7" s="1"/>
  <c r="O40" i="7"/>
  <c r="P40" i="7" s="1"/>
  <c r="X58" i="7"/>
  <c r="Y58" i="7" s="1"/>
  <c r="Z58" i="7" s="1"/>
  <c r="X135" i="7"/>
  <c r="Y135" i="7" s="1"/>
  <c r="X207" i="7"/>
  <c r="Y207" i="7" s="1"/>
  <c r="X94" i="7"/>
  <c r="Y94" i="7" s="1"/>
  <c r="X102" i="7"/>
  <c r="Y102" i="7" s="1"/>
  <c r="Z102" i="7" s="1"/>
  <c r="X188" i="7"/>
  <c r="Y188" i="7" s="1"/>
  <c r="X163" i="7"/>
  <c r="Y163" i="7" s="1"/>
  <c r="X164" i="7"/>
  <c r="Y164" i="7" s="1"/>
  <c r="X211" i="7"/>
  <c r="Y211" i="7" s="1"/>
  <c r="O188" i="7"/>
  <c r="P188" i="7" s="1"/>
  <c r="O113" i="7"/>
  <c r="P113" i="7" s="1"/>
  <c r="O62" i="7"/>
  <c r="P62" i="7" s="1"/>
  <c r="O130" i="7"/>
  <c r="P130" i="7" s="1"/>
  <c r="X7" i="7"/>
  <c r="Y7" i="7" s="1"/>
  <c r="Z7" i="7" s="1"/>
  <c r="X166" i="7"/>
  <c r="Y166" i="7" s="1"/>
  <c r="X222" i="7"/>
  <c r="Y222" i="7" s="1"/>
  <c r="X96" i="7"/>
  <c r="Y96" i="7" s="1"/>
  <c r="X115" i="7"/>
  <c r="Y115" i="7" s="1"/>
  <c r="O74" i="7"/>
  <c r="P74" i="7" s="1"/>
  <c r="O147" i="7"/>
  <c r="P147" i="7" s="1"/>
  <c r="O235" i="7"/>
  <c r="P235" i="7" s="1"/>
  <c r="O154" i="7"/>
  <c r="P154" i="7" s="1"/>
  <c r="O56" i="7"/>
  <c r="P56" i="7" s="1"/>
  <c r="O82" i="7"/>
  <c r="P82" i="7" s="1"/>
  <c r="O220" i="7"/>
  <c r="P220" i="7" s="1"/>
  <c r="O194" i="7"/>
  <c r="P194" i="7" s="1"/>
  <c r="O18" i="7"/>
  <c r="P18" i="7" s="1"/>
  <c r="O197" i="7"/>
  <c r="P197" i="7" s="1"/>
  <c r="O65" i="7"/>
  <c r="P65" i="7" s="1"/>
  <c r="O115" i="7"/>
  <c r="P115" i="7" s="1"/>
  <c r="O198" i="7"/>
  <c r="P198" i="7" s="1"/>
  <c r="O186" i="7"/>
  <c r="P186" i="7" s="1"/>
  <c r="O203" i="7"/>
  <c r="P203" i="7" s="1"/>
  <c r="O25" i="7"/>
  <c r="P25" i="7" s="1"/>
  <c r="O67" i="7"/>
  <c r="P67" i="7" s="1"/>
  <c r="O170" i="7"/>
  <c r="P170" i="7" s="1"/>
  <c r="O172" i="7"/>
  <c r="P172" i="7" s="1"/>
  <c r="O239" i="7"/>
  <c r="P239" i="7" s="1"/>
  <c r="O70" i="7"/>
  <c r="P70" i="7" s="1"/>
  <c r="O139" i="7"/>
  <c r="P139" i="7" s="1"/>
  <c r="O5" i="7"/>
  <c r="P5" i="7" s="1"/>
  <c r="O112" i="7"/>
  <c r="P112" i="7" s="1"/>
  <c r="O236" i="7"/>
  <c r="P236" i="7" s="1"/>
  <c r="O209" i="7"/>
  <c r="P209" i="7" s="1"/>
  <c r="X41" i="7"/>
  <c r="Y41" i="7" s="1"/>
  <c r="X3" i="7"/>
  <c r="Y3" i="7" s="1"/>
  <c r="Z3" i="7" s="1"/>
  <c r="X170" i="7"/>
  <c r="Y170" i="7" s="1"/>
  <c r="X13" i="7"/>
  <c r="Y13" i="7" s="1"/>
  <c r="X65" i="7"/>
  <c r="Y65" i="7" s="1"/>
  <c r="X120" i="7"/>
  <c r="Y120" i="7" s="1"/>
  <c r="X90" i="7"/>
  <c r="Y90" i="7" s="1"/>
  <c r="X55" i="7"/>
  <c r="Y55" i="7" s="1"/>
  <c r="X195" i="7"/>
  <c r="Y195" i="7" s="1"/>
  <c r="Z195" i="7" s="1"/>
  <c r="X78" i="7"/>
  <c r="Y78" i="7" s="1"/>
  <c r="X177" i="7"/>
  <c r="Y177" i="7" s="1"/>
  <c r="X23" i="7"/>
  <c r="Y23" i="7" s="1"/>
  <c r="X169" i="7"/>
  <c r="Y169" i="7" s="1"/>
  <c r="Z169" i="7" s="1"/>
  <c r="X206" i="7"/>
  <c r="Y206" i="7" s="1"/>
  <c r="Z206" i="7" s="1"/>
  <c r="X153" i="7"/>
  <c r="Y153" i="7" s="1"/>
  <c r="X174" i="7"/>
  <c r="Y174" i="7" s="1"/>
  <c r="X123" i="7"/>
  <c r="Y123" i="7" s="1"/>
  <c r="Z123" i="7" s="1"/>
  <c r="X143" i="7"/>
  <c r="Y143" i="7" s="1"/>
  <c r="X172" i="7"/>
  <c r="Y172" i="7" s="1"/>
  <c r="X209" i="7"/>
  <c r="Y209" i="7" s="1"/>
  <c r="X35" i="7"/>
  <c r="Y35" i="7" s="1"/>
  <c r="X11" i="7"/>
  <c r="Y11" i="7" s="1"/>
  <c r="X223" i="7"/>
  <c r="Y223" i="7" s="1"/>
  <c r="X12" i="7"/>
  <c r="Y12" i="7" s="1"/>
  <c r="X131" i="7"/>
  <c r="Y131" i="7" s="1"/>
  <c r="X243" i="7"/>
  <c r="Y243" i="7" s="1"/>
  <c r="X220" i="7"/>
  <c r="Y220" i="7" s="1"/>
  <c r="O54" i="7"/>
  <c r="P54" i="7" s="1"/>
  <c r="O234" i="7"/>
  <c r="P234" i="7" s="1"/>
  <c r="O117" i="7"/>
  <c r="P117" i="7" s="1"/>
  <c r="O36" i="7"/>
  <c r="P36" i="7" s="1"/>
  <c r="O208" i="7"/>
  <c r="P208" i="7" s="1"/>
  <c r="O240" i="7"/>
  <c r="P240" i="7" s="1"/>
  <c r="O50" i="7"/>
  <c r="P50" i="7" s="1"/>
  <c r="X20" i="7"/>
  <c r="Y20" i="7" s="1"/>
  <c r="X128" i="7"/>
  <c r="Y128" i="7" s="1"/>
  <c r="X33" i="7"/>
  <c r="Y33" i="7" s="1"/>
  <c r="X218" i="7"/>
  <c r="Y218" i="7" s="1"/>
  <c r="X28" i="7"/>
  <c r="Y28" i="7" s="1"/>
  <c r="O199" i="7"/>
  <c r="P199" i="7" s="1"/>
  <c r="O190" i="7"/>
  <c r="P190" i="7" s="1"/>
  <c r="O187" i="7"/>
  <c r="P187" i="7" s="1"/>
  <c r="O162" i="7"/>
  <c r="P162" i="7" s="1"/>
  <c r="X147" i="7"/>
  <c r="Y147" i="7" s="1"/>
  <c r="Z147" i="7" s="1"/>
  <c r="X227" i="7"/>
  <c r="Y227" i="7" s="1"/>
  <c r="X155" i="7"/>
  <c r="Y155" i="7" s="1"/>
  <c r="X125" i="7"/>
  <c r="Y125" i="7" s="1"/>
  <c r="Z125" i="7" s="1"/>
  <c r="X190" i="7"/>
  <c r="Y190" i="7" s="1"/>
  <c r="X217" i="7"/>
  <c r="Y217" i="7" s="1"/>
  <c r="X237" i="7"/>
  <c r="Y237" i="7" s="1"/>
  <c r="Z237" i="7" s="1"/>
  <c r="X88" i="7"/>
  <c r="Y88" i="7" s="1"/>
  <c r="O164" i="7"/>
  <c r="P164" i="7" s="1"/>
  <c r="O182" i="7"/>
  <c r="P182" i="7" s="1"/>
  <c r="O75" i="7"/>
  <c r="P75" i="7" s="1"/>
  <c r="O91" i="7"/>
  <c r="P91" i="7" s="1"/>
  <c r="O118" i="7"/>
  <c r="P118" i="7" s="1"/>
  <c r="O177" i="7"/>
  <c r="P177" i="7" s="1"/>
  <c r="O131" i="7"/>
  <c r="P131" i="7" s="1"/>
  <c r="O24" i="7"/>
  <c r="P24" i="7" s="1"/>
  <c r="O116" i="7"/>
  <c r="P116" i="7" s="1"/>
  <c r="O85" i="7"/>
  <c r="P85" i="7" s="1"/>
  <c r="O98" i="7"/>
  <c r="P98" i="7" s="1"/>
  <c r="O133" i="7"/>
  <c r="P133" i="7" s="1"/>
  <c r="O214" i="7"/>
  <c r="P214" i="7" s="1"/>
  <c r="O94" i="7"/>
  <c r="P94" i="7" s="1"/>
  <c r="O13" i="7"/>
  <c r="P13" i="7" s="1"/>
  <c r="O168" i="7"/>
  <c r="P168" i="7" s="1"/>
  <c r="O122" i="7"/>
  <c r="P122" i="7" s="1"/>
  <c r="O242" i="7"/>
  <c r="P242" i="7" s="1"/>
  <c r="O61" i="7"/>
  <c r="P61" i="7" s="1"/>
  <c r="O89" i="7"/>
  <c r="P89" i="7" s="1"/>
  <c r="O81" i="7"/>
  <c r="P81" i="7" s="1"/>
  <c r="O217" i="7"/>
  <c r="P217" i="7" s="1"/>
  <c r="O33" i="7"/>
  <c r="P33" i="7" s="1"/>
  <c r="O119" i="7"/>
  <c r="P119" i="7" s="1"/>
  <c r="O19" i="7"/>
  <c r="P19" i="7" s="1"/>
  <c r="O31" i="7"/>
  <c r="P31" i="7" s="1"/>
  <c r="O21" i="7"/>
  <c r="P21" i="7" s="1"/>
  <c r="O69" i="7"/>
  <c r="P69" i="7" s="1"/>
  <c r="O128" i="7"/>
  <c r="P128" i="7" s="1"/>
  <c r="O41" i="7"/>
  <c r="P41" i="7" s="1"/>
  <c r="O145" i="7"/>
  <c r="P145" i="7" s="1"/>
  <c r="O225" i="7"/>
  <c r="P225" i="7" s="1"/>
  <c r="O222" i="7"/>
  <c r="P222" i="7" s="1"/>
  <c r="O28" i="7"/>
  <c r="P28" i="7" s="1"/>
  <c r="O34" i="7"/>
  <c r="P34" i="7" s="1"/>
  <c r="O23" i="7"/>
  <c r="P23" i="7" s="1"/>
  <c r="O77" i="7"/>
  <c r="P77" i="7" s="1"/>
  <c r="O180" i="7"/>
  <c r="P180" i="7" s="1"/>
  <c r="O140" i="7"/>
  <c r="P140" i="7" s="1"/>
  <c r="O151" i="7"/>
  <c r="P151" i="7" s="1"/>
  <c r="O204" i="7"/>
  <c r="P204" i="7" s="1"/>
  <c r="O230" i="7"/>
  <c r="P230" i="7" s="1"/>
  <c r="X44" i="7"/>
  <c r="Y44" i="7" s="1"/>
  <c r="Z44" i="7" s="1"/>
  <c r="X235" i="7"/>
  <c r="Y235" i="7" s="1"/>
  <c r="X240" i="7"/>
  <c r="Y240" i="7" s="1"/>
  <c r="X26" i="7"/>
  <c r="Y26" i="7" s="1"/>
  <c r="X52" i="7"/>
  <c r="Y52" i="7" s="1"/>
  <c r="Z52" i="7" s="1"/>
  <c r="X137" i="7"/>
  <c r="Y137" i="7" s="1"/>
  <c r="Z137" i="7" s="1"/>
  <c r="X89" i="7"/>
  <c r="Y89" i="7" s="1"/>
  <c r="X27" i="7"/>
  <c r="Y27" i="7" s="1"/>
  <c r="X92" i="7"/>
  <c r="Y92" i="7" s="1"/>
  <c r="X156" i="7"/>
  <c r="Y156" i="7" s="1"/>
  <c r="X126" i="7"/>
  <c r="Y126" i="7" s="1"/>
  <c r="Z126" i="7" s="1"/>
  <c r="X71" i="7"/>
  <c r="Y71" i="7" s="1"/>
  <c r="Z71" i="7" s="1"/>
  <c r="X205" i="7"/>
  <c r="Y205" i="7" s="1"/>
  <c r="X74" i="7"/>
  <c r="Y74" i="7" s="1"/>
  <c r="X157" i="7"/>
  <c r="Y157" i="7" s="1"/>
  <c r="Z157" i="7" s="1"/>
  <c r="X139" i="7"/>
  <c r="Y139" i="7" s="1"/>
  <c r="X130" i="7"/>
  <c r="Y130" i="7" s="1"/>
  <c r="X231" i="7"/>
  <c r="Y231" i="7" s="1"/>
  <c r="Z231" i="7" s="1"/>
  <c r="X72" i="7"/>
  <c r="Y72" i="7" s="1"/>
  <c r="X175" i="7"/>
  <c r="Y175" i="7" s="1"/>
  <c r="X236" i="7"/>
  <c r="Y236" i="7" s="1"/>
  <c r="X226" i="7"/>
  <c r="Y226" i="7" s="1"/>
  <c r="X79" i="7"/>
  <c r="Y79" i="7" s="1"/>
  <c r="X224" i="7"/>
  <c r="Y224" i="7" s="1"/>
  <c r="Z224" i="7" s="1"/>
  <c r="X64" i="7"/>
  <c r="Y64" i="7" s="1"/>
  <c r="X168" i="7"/>
  <c r="Y168" i="7" s="1"/>
  <c r="X242" i="7"/>
  <c r="Y242" i="7" s="1"/>
  <c r="X141" i="7"/>
  <c r="Y141" i="7" s="1"/>
  <c r="Z141" i="7" s="1"/>
  <c r="X199" i="7"/>
  <c r="Y199" i="7" s="1"/>
  <c r="Z190" i="7" l="1"/>
  <c r="Z153" i="7"/>
  <c r="Z66" i="7"/>
  <c r="Z130" i="7"/>
  <c r="Z97" i="7"/>
  <c r="Z172" i="7"/>
  <c r="Z76" i="7"/>
  <c r="X176" i="7"/>
  <c r="Y176" i="7" s="1"/>
  <c r="X154" i="7"/>
  <c r="Y154" i="7" s="1"/>
  <c r="Z179" i="7"/>
  <c r="X149" i="7"/>
  <c r="Y149" i="7" s="1"/>
  <c r="X193" i="7"/>
  <c r="Y193" i="7" s="1"/>
  <c r="Z193" i="7" s="1"/>
  <c r="Z156" i="7"/>
  <c r="Z143" i="7"/>
  <c r="X230" i="7"/>
  <c r="Y230" i="7" s="1"/>
  <c r="X196" i="7"/>
  <c r="Y196" i="7" s="1"/>
  <c r="Z196" i="7" s="1"/>
  <c r="X225" i="7"/>
  <c r="Y225" i="7" s="1"/>
  <c r="X182" i="7"/>
  <c r="Y182" i="7" s="1"/>
  <c r="Z192" i="7"/>
  <c r="Z60" i="7"/>
  <c r="Z185" i="7"/>
  <c r="Z105" i="7"/>
  <c r="Z53" i="7"/>
  <c r="Z63" i="7"/>
  <c r="Z4" i="7"/>
  <c r="Z65" i="7"/>
  <c r="Z89" i="7"/>
  <c r="Z26" i="7"/>
  <c r="Z176" i="7"/>
  <c r="Z64" i="7"/>
  <c r="Z134" i="7"/>
  <c r="Z233" i="7"/>
  <c r="Z28" i="7"/>
  <c r="Z120" i="7"/>
  <c r="Z211" i="7"/>
  <c r="Z117" i="7"/>
  <c r="Z80" i="7"/>
  <c r="Z61" i="7"/>
  <c r="Z118" i="7"/>
  <c r="Z183" i="7"/>
  <c r="Z204" i="7"/>
  <c r="Z203" i="7"/>
  <c r="Z201" i="7"/>
  <c r="Z85" i="7"/>
  <c r="Z244" i="7"/>
  <c r="Z144" i="7"/>
  <c r="Z235" i="7"/>
  <c r="Z155" i="7"/>
  <c r="Z164" i="7"/>
  <c r="Z197" i="7"/>
  <c r="Z146" i="7"/>
  <c r="Z186" i="7"/>
  <c r="Z216" i="7"/>
  <c r="Z106" i="7"/>
  <c r="Z8" i="7"/>
  <c r="Z74" i="7"/>
  <c r="Z88" i="7"/>
  <c r="Z209" i="7"/>
  <c r="Z47" i="7"/>
  <c r="Z174" i="7"/>
  <c r="Z111" i="7"/>
  <c r="Z202" i="7"/>
  <c r="Z96" i="7"/>
  <c r="Z29" i="7"/>
  <c r="Z159" i="7"/>
  <c r="Z221" i="7"/>
  <c r="Z100" i="7"/>
  <c r="Z223" i="7"/>
  <c r="Z92" i="7"/>
  <c r="Z11" i="7"/>
  <c r="Z188" i="7"/>
  <c r="Z218" i="7"/>
  <c r="Z79" i="7"/>
  <c r="Z240" i="7"/>
  <c r="Z128" i="7"/>
  <c r="Z20" i="7"/>
  <c r="Z177" i="7"/>
  <c r="Z90" i="7"/>
  <c r="Z115" i="7"/>
  <c r="Z122" i="7"/>
  <c r="Z59" i="7"/>
  <c r="Z70" i="7"/>
  <c r="Z239" i="7"/>
  <c r="Z178" i="7"/>
  <c r="Z165" i="7"/>
  <c r="Z87" i="7"/>
  <c r="Z175" i="7"/>
  <c r="Z227" i="7"/>
  <c r="Z78" i="7"/>
  <c r="Z166" i="7"/>
  <c r="Z73" i="7"/>
  <c r="Z212" i="7"/>
  <c r="Z9" i="7"/>
  <c r="Z94" i="7"/>
  <c r="Z208" i="7"/>
  <c r="Z171" i="7"/>
  <c r="Z180" i="7"/>
  <c r="Z98" i="7"/>
  <c r="Z213" i="7"/>
  <c r="Z17" i="7"/>
  <c r="J41" i="11"/>
  <c r="K41" i="11" s="1"/>
  <c r="L41" i="11" s="1"/>
  <c r="J20" i="11"/>
  <c r="K20" i="11" s="1"/>
  <c r="L20" i="11" s="1"/>
  <c r="J35" i="11"/>
  <c r="K35" i="11" s="1"/>
  <c r="L35" i="11" s="1"/>
  <c r="J128" i="11"/>
  <c r="K128" i="11" s="1"/>
  <c r="L128" i="11" s="1"/>
  <c r="Q128" i="11" s="1"/>
  <c r="J125" i="11"/>
  <c r="K125" i="11" s="1"/>
  <c r="L125" i="11" s="1"/>
  <c r="Q125" i="11" s="1"/>
  <c r="J119" i="11"/>
  <c r="K119" i="11" s="1"/>
  <c r="L119" i="11" s="1"/>
  <c r="Q119" i="11" s="1"/>
  <c r="J90" i="11"/>
  <c r="K90" i="11" s="1"/>
  <c r="L90" i="11" s="1"/>
  <c r="J49" i="11"/>
  <c r="K49" i="11" s="1"/>
  <c r="L49" i="11" s="1"/>
  <c r="J61" i="11"/>
  <c r="K61" i="11" s="1"/>
  <c r="L61" i="11" s="1"/>
  <c r="J135" i="11"/>
  <c r="K135" i="11" s="1"/>
  <c r="L135" i="11" s="1"/>
  <c r="Q135" i="11" s="1"/>
  <c r="J92" i="11"/>
  <c r="K92" i="11" s="1"/>
  <c r="L92" i="11" s="1"/>
  <c r="J48" i="11"/>
  <c r="K48" i="11" s="1"/>
  <c r="L48" i="11" s="1"/>
  <c r="Z205" i="7"/>
  <c r="J121" i="11"/>
  <c r="K121" i="11" s="1"/>
  <c r="L121" i="11" s="1"/>
  <c r="Q121" i="11" s="1"/>
  <c r="J148" i="11"/>
  <c r="K148" i="11" s="1"/>
  <c r="L148" i="11" s="1"/>
  <c r="Q148" i="11" s="1"/>
  <c r="Z56" i="7"/>
  <c r="J17" i="11"/>
  <c r="K17" i="11" s="1"/>
  <c r="L17" i="11" s="1"/>
  <c r="P2" i="7"/>
  <c r="B6" i="7"/>
  <c r="J132" i="11"/>
  <c r="K132" i="11" s="1"/>
  <c r="L132" i="11" s="1"/>
  <c r="Q132" i="11" s="1"/>
  <c r="Z131" i="7"/>
  <c r="J5" i="11"/>
  <c r="K5" i="11" s="1"/>
  <c r="L5" i="11" s="1"/>
  <c r="Q5" i="11" s="1"/>
  <c r="Z86" i="7"/>
  <c r="J63" i="11"/>
  <c r="K63" i="11" s="1"/>
  <c r="L63" i="11" s="1"/>
  <c r="J122" i="11"/>
  <c r="K122" i="11" s="1"/>
  <c r="L122" i="11" s="1"/>
  <c r="Q122" i="11" s="1"/>
  <c r="Z93" i="7"/>
  <c r="Z72" i="7"/>
  <c r="Z139" i="7"/>
  <c r="J11" i="11"/>
  <c r="K11" i="11" s="1"/>
  <c r="L11" i="11" s="1"/>
  <c r="J98" i="11"/>
  <c r="K98" i="11" s="1"/>
  <c r="L98" i="11" s="1"/>
  <c r="J43" i="11"/>
  <c r="K43" i="11" s="1"/>
  <c r="L43" i="11" s="1"/>
  <c r="Z243" i="7"/>
  <c r="Z182" i="7"/>
  <c r="J62" i="11"/>
  <c r="K62" i="11" s="1"/>
  <c r="L62" i="11" s="1"/>
  <c r="J58" i="11"/>
  <c r="K58" i="11" s="1"/>
  <c r="L58" i="11" s="1"/>
  <c r="J52" i="11"/>
  <c r="K52" i="11" s="1"/>
  <c r="L52" i="11" s="1"/>
  <c r="J73" i="11"/>
  <c r="K73" i="11" s="1"/>
  <c r="L73" i="11" s="1"/>
  <c r="J7" i="11"/>
  <c r="K7" i="11" s="1"/>
  <c r="L7" i="11" s="1"/>
  <c r="Z168" i="7"/>
  <c r="J57" i="11"/>
  <c r="K57" i="11" s="1"/>
  <c r="L57" i="11" s="1"/>
  <c r="J97" i="11"/>
  <c r="K97" i="11" s="1"/>
  <c r="L97" i="11" s="1"/>
  <c r="J15" i="11"/>
  <c r="K15" i="11" s="1"/>
  <c r="L15" i="11" s="1"/>
  <c r="J40" i="11"/>
  <c r="K40" i="11" s="1"/>
  <c r="L40" i="11" s="1"/>
  <c r="J152" i="11"/>
  <c r="K152" i="11" s="1"/>
  <c r="L152" i="11" s="1"/>
  <c r="Q152" i="11" s="1"/>
  <c r="J23" i="11"/>
  <c r="K23" i="11" s="1"/>
  <c r="L23" i="11" s="1"/>
  <c r="Z12" i="7"/>
  <c r="J65" i="11"/>
  <c r="K65" i="11" s="1"/>
  <c r="L65" i="11" s="1"/>
  <c r="J106" i="11"/>
  <c r="K106" i="11" s="1"/>
  <c r="L106" i="11" s="1"/>
  <c r="Z114" i="7"/>
  <c r="Y2" i="7"/>
  <c r="J2" i="11"/>
  <c r="K2" i="11" s="1"/>
  <c r="L2" i="11" s="1"/>
  <c r="Q2" i="11" s="1"/>
  <c r="J142" i="11"/>
  <c r="K142" i="11" s="1"/>
  <c r="L142" i="11" s="1"/>
  <c r="Q142" i="11" s="1"/>
  <c r="Z242" i="7"/>
  <c r="J60" i="11"/>
  <c r="K60" i="11" s="1"/>
  <c r="L60" i="11" s="1"/>
  <c r="J53" i="11"/>
  <c r="K53" i="11" s="1"/>
  <c r="L53" i="11" s="1"/>
  <c r="Z55" i="7"/>
  <c r="J33" i="11"/>
  <c r="K33" i="11" s="1"/>
  <c r="L33" i="11" s="1"/>
  <c r="J69" i="11"/>
  <c r="K69" i="11" s="1"/>
  <c r="L69" i="11" s="1"/>
  <c r="J84" i="11"/>
  <c r="K84" i="11" s="1"/>
  <c r="L84" i="11" s="1"/>
  <c r="J78" i="11"/>
  <c r="K78" i="11" s="1"/>
  <c r="L78" i="11" s="1"/>
  <c r="J149" i="11"/>
  <c r="K149" i="11" s="1"/>
  <c r="L149" i="11" s="1"/>
  <c r="Q149" i="11" s="1"/>
  <c r="J116" i="11"/>
  <c r="K116" i="11" s="1"/>
  <c r="L116" i="11" s="1"/>
  <c r="Q116" i="11" s="1"/>
  <c r="J117" i="11"/>
  <c r="K117" i="11" s="1"/>
  <c r="L117" i="11" s="1"/>
  <c r="Q117" i="11" s="1"/>
  <c r="J22" i="11"/>
  <c r="K22" i="11" s="1"/>
  <c r="L22" i="11" s="1"/>
  <c r="Z54" i="7"/>
  <c r="Z245" i="7"/>
  <c r="Z241" i="7"/>
  <c r="J95" i="11"/>
  <c r="K95" i="11" s="1"/>
  <c r="L95" i="11" s="1"/>
  <c r="Z148" i="7"/>
  <c r="J74" i="11"/>
  <c r="K74" i="11" s="1"/>
  <c r="L74" i="11" s="1"/>
  <c r="J83" i="11"/>
  <c r="K83" i="11" s="1"/>
  <c r="L83" i="11" s="1"/>
  <c r="J21" i="11"/>
  <c r="K21" i="11" s="1"/>
  <c r="L21" i="11" s="1"/>
  <c r="J115" i="11"/>
  <c r="K115" i="11" s="1"/>
  <c r="L115" i="11" s="1"/>
  <c r="Q115" i="11" s="1"/>
  <c r="Z219" i="7"/>
  <c r="Z136" i="7"/>
  <c r="Z198" i="7"/>
  <c r="Z15" i="7"/>
  <c r="Z133" i="7"/>
  <c r="J104" i="11"/>
  <c r="K104" i="11" s="1"/>
  <c r="L104" i="11" s="1"/>
  <c r="J85" i="11"/>
  <c r="K85" i="11" s="1"/>
  <c r="L85" i="11" s="1"/>
  <c r="J89" i="11"/>
  <c r="K89" i="11" s="1"/>
  <c r="L89" i="11" s="1"/>
  <c r="Z67" i="7"/>
  <c r="J87" i="11"/>
  <c r="K87" i="11" s="1"/>
  <c r="L87" i="11" s="1"/>
  <c r="J77" i="11"/>
  <c r="K77" i="11" s="1"/>
  <c r="L77" i="11" s="1"/>
  <c r="J140" i="11"/>
  <c r="K140" i="11" s="1"/>
  <c r="L140" i="11" s="1"/>
  <c r="Q140" i="11" s="1"/>
  <c r="Z35" i="7"/>
  <c r="Z23" i="7"/>
  <c r="Z41" i="7"/>
  <c r="J127" i="11"/>
  <c r="K127" i="11" s="1"/>
  <c r="L127" i="11" s="1"/>
  <c r="Q127" i="11" s="1"/>
  <c r="J10" i="11"/>
  <c r="K10" i="11" s="1"/>
  <c r="L10" i="11" s="1"/>
  <c r="Z207" i="7"/>
  <c r="Z119" i="7"/>
  <c r="Z10" i="7"/>
  <c r="J34" i="11"/>
  <c r="K34" i="11" s="1"/>
  <c r="L34" i="11" s="1"/>
  <c r="Z132" i="7"/>
  <c r="J81" i="11"/>
  <c r="K81" i="11" s="1"/>
  <c r="L81" i="11" s="1"/>
  <c r="J108" i="11"/>
  <c r="K108" i="11" s="1"/>
  <c r="L108" i="11" s="1"/>
  <c r="J56" i="11"/>
  <c r="K56" i="11" s="1"/>
  <c r="L56" i="11" s="1"/>
  <c r="Z69" i="7"/>
  <c r="Z238" i="7"/>
  <c r="J86" i="11"/>
  <c r="K86" i="11" s="1"/>
  <c r="L86" i="11" s="1"/>
  <c r="J129" i="11"/>
  <c r="K129" i="11" s="1"/>
  <c r="L129" i="11" s="1"/>
  <c r="Q129" i="11" s="1"/>
  <c r="Z138" i="7"/>
  <c r="Z236" i="7"/>
  <c r="J71" i="11"/>
  <c r="K71" i="11" s="1"/>
  <c r="L71" i="11" s="1"/>
  <c r="J143" i="11"/>
  <c r="K143" i="11" s="1"/>
  <c r="L143" i="11" s="1"/>
  <c r="Q143" i="11" s="1"/>
  <c r="J70" i="11"/>
  <c r="K70" i="11" s="1"/>
  <c r="L70" i="11" s="1"/>
  <c r="J102" i="11"/>
  <c r="K102" i="11" s="1"/>
  <c r="L102" i="11" s="1"/>
  <c r="Z230" i="7"/>
  <c r="J45" i="11"/>
  <c r="K45" i="11" s="1"/>
  <c r="L45" i="11" s="1"/>
  <c r="J36" i="11"/>
  <c r="K36" i="11" s="1"/>
  <c r="L36" i="11" s="1"/>
  <c r="Z222" i="7"/>
  <c r="J101" i="11"/>
  <c r="K101" i="11" s="1"/>
  <c r="L101" i="11" s="1"/>
  <c r="Z194" i="7"/>
  <c r="Z19" i="7"/>
  <c r="J75" i="11"/>
  <c r="K75" i="11" s="1"/>
  <c r="L75" i="11" s="1"/>
  <c r="J131" i="11"/>
  <c r="K131" i="11" s="1"/>
  <c r="L131" i="11" s="1"/>
  <c r="Q131" i="11" s="1"/>
  <c r="J6" i="11"/>
  <c r="K6" i="11" s="1"/>
  <c r="L6" i="11" s="1"/>
  <c r="J54" i="11"/>
  <c r="K54" i="11" s="1"/>
  <c r="L54" i="11" s="1"/>
  <c r="Z31" i="7"/>
  <c r="J67" i="11"/>
  <c r="K67" i="11" s="1"/>
  <c r="L67" i="11" s="1"/>
  <c r="J145" i="11"/>
  <c r="K145" i="11" s="1"/>
  <c r="L145" i="11" s="1"/>
  <c r="Q145" i="11" s="1"/>
  <c r="Z83" i="7"/>
  <c r="Z110" i="7"/>
  <c r="Z51" i="7"/>
  <c r="Z109" i="7"/>
  <c r="J136" i="11"/>
  <c r="K136" i="11" s="1"/>
  <c r="L136" i="11" s="1"/>
  <c r="Q136" i="11" s="1"/>
  <c r="J27" i="11"/>
  <c r="K27" i="11" s="1"/>
  <c r="L27" i="11" s="1"/>
  <c r="J103" i="11"/>
  <c r="K103" i="11" s="1"/>
  <c r="L103" i="11" s="1"/>
  <c r="Z40" i="7"/>
  <c r="Z187" i="7"/>
  <c r="Z112" i="7"/>
  <c r="Z152" i="7"/>
  <c r="Z113" i="7"/>
  <c r="Z18" i="7"/>
  <c r="J139" i="11"/>
  <c r="K139" i="11" s="1"/>
  <c r="L139" i="11" s="1"/>
  <c r="Q139" i="11" s="1"/>
  <c r="J144" i="11"/>
  <c r="K144" i="11" s="1"/>
  <c r="L144" i="11" s="1"/>
  <c r="Q144" i="11" s="1"/>
  <c r="J79" i="11"/>
  <c r="K79" i="11" s="1"/>
  <c r="L79" i="11" s="1"/>
  <c r="J8" i="11"/>
  <c r="K8" i="11" s="1"/>
  <c r="L8" i="11" s="1"/>
  <c r="J50" i="11"/>
  <c r="K50" i="11" s="1"/>
  <c r="L50" i="11" s="1"/>
  <c r="Z32" i="7"/>
  <c r="J96" i="11"/>
  <c r="K96" i="11" s="1"/>
  <c r="L96" i="11" s="1"/>
  <c r="J91" i="11"/>
  <c r="K91" i="11" s="1"/>
  <c r="L91" i="11" s="1"/>
  <c r="Z150" i="7"/>
  <c r="Z229" i="7"/>
  <c r="Z149" i="7"/>
  <c r="Z91" i="7"/>
  <c r="Z121" i="7"/>
  <c r="Z81" i="7"/>
  <c r="J93" i="11"/>
  <c r="K93" i="11" s="1"/>
  <c r="L93" i="11" s="1"/>
  <c r="J126" i="11"/>
  <c r="K126" i="11" s="1"/>
  <c r="L126" i="11" s="1"/>
  <c r="Q126" i="11" s="1"/>
  <c r="J66" i="11"/>
  <c r="K66" i="11" s="1"/>
  <c r="L66" i="11" s="1"/>
  <c r="J29" i="11"/>
  <c r="K29" i="11" s="1"/>
  <c r="L29" i="11" s="1"/>
  <c r="Z34" i="7"/>
  <c r="Z95" i="7"/>
  <c r="Z99" i="7"/>
  <c r="J138" i="11"/>
  <c r="K138" i="11" s="1"/>
  <c r="L138" i="11" s="1"/>
  <c r="Q138" i="11" s="1"/>
  <c r="J76" i="11"/>
  <c r="K76" i="11" s="1"/>
  <c r="L76" i="11" s="1"/>
  <c r="Z217" i="7"/>
  <c r="J37" i="11"/>
  <c r="K37" i="11" s="1"/>
  <c r="L37" i="11" s="1"/>
  <c r="Z33" i="7"/>
  <c r="Z220" i="7"/>
  <c r="Z170" i="7"/>
  <c r="J141" i="11"/>
  <c r="K141" i="11" s="1"/>
  <c r="L141" i="11" s="1"/>
  <c r="Q141" i="11" s="1"/>
  <c r="J12" i="11"/>
  <c r="K12" i="11" s="1"/>
  <c r="L12" i="11" s="1"/>
  <c r="J111" i="11"/>
  <c r="K111" i="11" s="1"/>
  <c r="L111" i="11" s="1"/>
  <c r="Z135" i="7"/>
  <c r="Z116" i="7"/>
  <c r="Z129" i="7"/>
  <c r="J28" i="11"/>
  <c r="K28" i="11" s="1"/>
  <c r="L28" i="11" s="1"/>
  <c r="Z77" i="7"/>
  <c r="Z234" i="7"/>
  <c r="J42" i="11"/>
  <c r="K42" i="11" s="1"/>
  <c r="L42" i="11" s="1"/>
  <c r="J32" i="11"/>
  <c r="K32" i="11" s="1"/>
  <c r="L32" i="11" s="1"/>
  <c r="Z214" i="7"/>
  <c r="Z181" i="7"/>
  <c r="Z21" i="7"/>
  <c r="J112" i="11"/>
  <c r="K112" i="11" s="1"/>
  <c r="L112" i="11" s="1"/>
  <c r="Z228" i="7"/>
  <c r="J134" i="11"/>
  <c r="K134" i="11" s="1"/>
  <c r="L134" i="11" s="1"/>
  <c r="Q134" i="11" s="1"/>
  <c r="J118" i="11"/>
  <c r="K118" i="11" s="1"/>
  <c r="L118" i="11" s="1"/>
  <c r="Q118" i="11" s="1"/>
  <c r="J38" i="11"/>
  <c r="K38" i="11" s="1"/>
  <c r="L38" i="11" s="1"/>
  <c r="J113" i="11"/>
  <c r="K113" i="11" s="1"/>
  <c r="L113" i="11" s="1"/>
  <c r="Q113" i="11" s="1"/>
  <c r="Z124" i="7"/>
  <c r="Z160" i="7"/>
  <c r="J46" i="11"/>
  <c r="K46" i="11" s="1"/>
  <c r="L46" i="11" s="1"/>
  <c r="J44" i="11"/>
  <c r="K44" i="11" s="1"/>
  <c r="L44" i="11" s="1"/>
  <c r="J107" i="11"/>
  <c r="K107" i="11" s="1"/>
  <c r="L107" i="11" s="1"/>
  <c r="J105" i="11"/>
  <c r="K105" i="11" s="1"/>
  <c r="L105" i="11" s="1"/>
  <c r="Z127" i="7"/>
  <c r="J130" i="11"/>
  <c r="K130" i="11" s="1"/>
  <c r="L130" i="11" s="1"/>
  <c r="Q130" i="11" s="1"/>
  <c r="J123" i="11"/>
  <c r="K123" i="11" s="1"/>
  <c r="L123" i="11" s="1"/>
  <c r="Q123" i="11" s="1"/>
  <c r="Z145" i="7"/>
  <c r="J151" i="11"/>
  <c r="K151" i="11" s="1"/>
  <c r="L151" i="11" s="1"/>
  <c r="Q151" i="11" s="1"/>
  <c r="J72" i="11"/>
  <c r="K72" i="11" s="1"/>
  <c r="L72" i="11" s="1"/>
  <c r="Z62" i="7"/>
  <c r="Z30" i="7"/>
  <c r="Z5" i="7"/>
  <c r="Z6" i="7"/>
  <c r="J26" i="11"/>
  <c r="K26" i="11" s="1"/>
  <c r="L26" i="11" s="1"/>
  <c r="J25" i="11"/>
  <c r="K25" i="11" s="1"/>
  <c r="L25" i="11" s="1"/>
  <c r="Z25" i="7"/>
  <c r="Z142" i="7"/>
  <c r="Z50" i="7"/>
  <c r="Z191" i="7"/>
  <c r="Z103" i="7"/>
  <c r="Z161" i="7"/>
  <c r="J110" i="11"/>
  <c r="K110" i="11" s="1"/>
  <c r="L110" i="11" s="1"/>
  <c r="Z14" i="7"/>
  <c r="Z49" i="7"/>
  <c r="Z45" i="7"/>
  <c r="Z232" i="7"/>
  <c r="Z199" i="7"/>
  <c r="Z27" i="7"/>
  <c r="Z13" i="7"/>
  <c r="J146" i="11"/>
  <c r="K146" i="11" s="1"/>
  <c r="L146" i="11" s="1"/>
  <c r="Q146" i="11" s="1"/>
  <c r="J3" i="11"/>
  <c r="K3" i="11" s="1"/>
  <c r="L3" i="11" s="1"/>
  <c r="Q3" i="11" s="1"/>
  <c r="J80" i="11"/>
  <c r="K80" i="11" s="1"/>
  <c r="L80" i="11" s="1"/>
  <c r="Z163" i="7"/>
  <c r="Z167" i="7"/>
  <c r="Z162" i="7"/>
  <c r="Z75" i="7"/>
  <c r="Z140" i="7"/>
  <c r="J18" i="11"/>
  <c r="K18" i="11" s="1"/>
  <c r="L18" i="11" s="1"/>
  <c r="J114" i="11"/>
  <c r="K114" i="11" s="1"/>
  <c r="L114" i="11" s="1"/>
  <c r="Q114" i="11" s="1"/>
  <c r="J9" i="11"/>
  <c r="K9" i="11" s="1"/>
  <c r="L9" i="11" s="1"/>
  <c r="J124" i="11"/>
  <c r="K124" i="11" s="1"/>
  <c r="L124" i="11" s="1"/>
  <c r="Q124" i="11" s="1"/>
  <c r="Z36" i="7"/>
  <c r="Z84" i="7"/>
  <c r="Z82" i="7"/>
  <c r="Z215" i="7"/>
  <c r="J13" i="11"/>
  <c r="K13" i="11" s="1"/>
  <c r="L13" i="11" s="1"/>
  <c r="J39" i="11"/>
  <c r="K39" i="11" s="1"/>
  <c r="L39" i="11" s="1"/>
  <c r="J64" i="11"/>
  <c r="K64" i="11" s="1"/>
  <c r="L64" i="11" s="1"/>
  <c r="J55" i="11"/>
  <c r="K55" i="11" s="1"/>
  <c r="L55" i="11" s="1"/>
  <c r="J94" i="11"/>
  <c r="K94" i="11" s="1"/>
  <c r="L94" i="11" s="1"/>
  <c r="Z48" i="7"/>
  <c r="J51" i="11"/>
  <c r="K51" i="11" s="1"/>
  <c r="L51" i="11" s="1"/>
  <c r="J82" i="11"/>
  <c r="K82" i="11" s="1"/>
  <c r="L82" i="11" s="1"/>
  <c r="Z184" i="7"/>
  <c r="Z101" i="7"/>
  <c r="Z16" i="7"/>
  <c r="J88" i="11"/>
  <c r="K88" i="11" s="1"/>
  <c r="L88" i="11" s="1"/>
  <c r="J24" i="11"/>
  <c r="K24" i="11" s="1"/>
  <c r="L24" i="11" s="1"/>
  <c r="J120" i="11"/>
  <c r="K120" i="11" s="1"/>
  <c r="L120" i="11" s="1"/>
  <c r="Q120" i="11" s="1"/>
  <c r="J19" i="11"/>
  <c r="K19" i="11" s="1"/>
  <c r="L19" i="11" s="1"/>
  <c r="J59" i="11"/>
  <c r="K59" i="11" s="1"/>
  <c r="L59" i="11" s="1"/>
  <c r="J133" i="11"/>
  <c r="K133" i="11" s="1"/>
  <c r="L133" i="11" s="1"/>
  <c r="Q133" i="11" s="1"/>
  <c r="J47" i="11"/>
  <c r="K47" i="11" s="1"/>
  <c r="L47" i="11" s="1"/>
  <c r="Z104" i="7"/>
  <c r="J16" i="11"/>
  <c r="K16" i="11" s="1"/>
  <c r="L16" i="11" s="1"/>
  <c r="J4" i="11"/>
  <c r="K4" i="11" s="1"/>
  <c r="L4" i="11" s="1"/>
  <c r="Q4" i="11" s="1"/>
  <c r="J137" i="11"/>
  <c r="K137" i="11" s="1"/>
  <c r="L137" i="11" s="1"/>
  <c r="Q137" i="11" s="1"/>
  <c r="J14" i="11"/>
  <c r="K14" i="11" s="1"/>
  <c r="L14" i="11" s="1"/>
  <c r="Z57" i="7"/>
  <c r="Z151" i="7"/>
  <c r="Z158" i="7"/>
  <c r="J100" i="11"/>
  <c r="K100" i="11" s="1"/>
  <c r="L100" i="11" s="1"/>
  <c r="J99" i="11"/>
  <c r="K99" i="11" s="1"/>
  <c r="L99" i="11" s="1"/>
  <c r="J31" i="11"/>
  <c r="K31" i="11" s="1"/>
  <c r="L31" i="11" s="1"/>
  <c r="J147" i="11"/>
  <c r="K147" i="11" s="1"/>
  <c r="L147" i="11" s="1"/>
  <c r="Q147" i="11" s="1"/>
  <c r="J150" i="11"/>
  <c r="K150" i="11" s="1"/>
  <c r="L150" i="11" s="1"/>
  <c r="Q150" i="11" s="1"/>
  <c r="Z22" i="7"/>
  <c r="Z154" i="7"/>
  <c r="Z225" i="7"/>
  <c r="Z24" i="7"/>
  <c r="J68" i="11"/>
  <c r="K68" i="11" s="1"/>
  <c r="L68" i="11" s="1"/>
  <c r="J30" i="11"/>
  <c r="K30" i="11" s="1"/>
  <c r="L30" i="11" s="1"/>
  <c r="Z226" i="7"/>
  <c r="J109" i="11"/>
  <c r="K109" i="11" s="1"/>
  <c r="L109" i="11" s="1"/>
  <c r="C6" i="7" l="1"/>
  <c r="C7" i="7" s="1"/>
  <c r="C11" i="7" s="1"/>
  <c r="Z2" i="7"/>
  <c r="Q68" i="11"/>
  <c r="S64" i="14"/>
  <c r="T64" i="14" s="1"/>
  <c r="Q16" i="11"/>
  <c r="S12" i="14"/>
  <c r="T12" i="14" s="1"/>
  <c r="Q64" i="11"/>
  <c r="S60" i="14"/>
  <c r="T60" i="14" s="1"/>
  <c r="S22" i="14"/>
  <c r="T22" i="14" s="1"/>
  <c r="Q26" i="11"/>
  <c r="S63" i="14"/>
  <c r="T63" i="14" s="1"/>
  <c r="Q67" i="11"/>
  <c r="Q71" i="11"/>
  <c r="S67" i="14"/>
  <c r="T67" i="14" s="1"/>
  <c r="Q34" i="11"/>
  <c r="S30" i="14"/>
  <c r="T30" i="14" s="1"/>
  <c r="Q104" i="11"/>
  <c r="S100" i="14"/>
  <c r="T100" i="14" s="1"/>
  <c r="Q74" i="11"/>
  <c r="S70" i="14"/>
  <c r="T70" i="14" s="1"/>
  <c r="S74" i="14"/>
  <c r="T74" i="14" s="1"/>
  <c r="Q78" i="11"/>
  <c r="Q40" i="11"/>
  <c r="S36" i="14"/>
  <c r="T36" i="14" s="1"/>
  <c r="Q57" i="11"/>
  <c r="S53" i="14"/>
  <c r="T53" i="14" s="1"/>
  <c r="Q98" i="11"/>
  <c r="S94" i="14"/>
  <c r="T94" i="14" s="1"/>
  <c r="Q24" i="11"/>
  <c r="S20" i="14"/>
  <c r="T20" i="14" s="1"/>
  <c r="S5" i="14"/>
  <c r="T5" i="14" s="1"/>
  <c r="Q9" i="11"/>
  <c r="S76" i="14"/>
  <c r="T76" i="14" s="1"/>
  <c r="Q80" i="11"/>
  <c r="Q28" i="11"/>
  <c r="S24" i="14"/>
  <c r="T24" i="14" s="1"/>
  <c r="S72" i="14"/>
  <c r="T72" i="14" s="1"/>
  <c r="Q76" i="11"/>
  <c r="Q29" i="11"/>
  <c r="S25" i="14"/>
  <c r="T25" i="14" s="1"/>
  <c r="Q50" i="11"/>
  <c r="S46" i="14"/>
  <c r="T46" i="14" s="1"/>
  <c r="Q75" i="11"/>
  <c r="S71" i="14"/>
  <c r="T71" i="14" s="1"/>
  <c r="S97" i="14"/>
  <c r="T97" i="14" s="1"/>
  <c r="Q101" i="11"/>
  <c r="Q102" i="11"/>
  <c r="S98" i="14"/>
  <c r="T98" i="14" s="1"/>
  <c r="Q81" i="11"/>
  <c r="S77" i="14"/>
  <c r="T77" i="14" s="1"/>
  <c r="Q89" i="11"/>
  <c r="S85" i="14"/>
  <c r="T85" i="14" s="1"/>
  <c r="Q53" i="11"/>
  <c r="S49" i="14"/>
  <c r="T49" i="14" s="1"/>
  <c r="Q106" i="11"/>
  <c r="S102" i="14"/>
  <c r="T102" i="14" s="1"/>
  <c r="Q17" i="11"/>
  <c r="S13" i="14"/>
  <c r="T13" i="14" s="1"/>
  <c r="Q61" i="11"/>
  <c r="S57" i="14"/>
  <c r="T57" i="14" s="1"/>
  <c r="Q59" i="11"/>
  <c r="S55" i="14"/>
  <c r="T55" i="14" s="1"/>
  <c r="S78" i="14"/>
  <c r="T78" i="14" s="1"/>
  <c r="Q82" i="11"/>
  <c r="S34" i="14"/>
  <c r="T34" i="14" s="1"/>
  <c r="Q38" i="11"/>
  <c r="Q111" i="11"/>
  <c r="S107" i="14"/>
  <c r="T107" i="14" s="1"/>
  <c r="Q86" i="11"/>
  <c r="S82" i="14"/>
  <c r="T82" i="14" s="1"/>
  <c r="Q108" i="11"/>
  <c r="S104" i="14"/>
  <c r="T104" i="14" s="1"/>
  <c r="S6" i="14"/>
  <c r="T6" i="14" s="1"/>
  <c r="Q10" i="11"/>
  <c r="Q77" i="11"/>
  <c r="S73" i="14"/>
  <c r="T73" i="14" s="1"/>
  <c r="S17" i="14"/>
  <c r="T17" i="14" s="1"/>
  <c r="Q21" i="11"/>
  <c r="S80" i="14"/>
  <c r="T80" i="14" s="1"/>
  <c r="Q84" i="11"/>
  <c r="S11" i="14"/>
  <c r="T11" i="14" s="1"/>
  <c r="Q15" i="11"/>
  <c r="S95" i="14"/>
  <c r="T95" i="14" s="1"/>
  <c r="Q99" i="11"/>
  <c r="S84" i="14"/>
  <c r="T84" i="14" s="1"/>
  <c r="Q88" i="11"/>
  <c r="Q112" i="11"/>
  <c r="S108" i="14"/>
  <c r="T108" i="14" s="1"/>
  <c r="S4" i="14"/>
  <c r="T4" i="14" s="1"/>
  <c r="Q8" i="11"/>
  <c r="Q103" i="11"/>
  <c r="S99" i="14"/>
  <c r="T99" i="14" s="1"/>
  <c r="S50" i="14"/>
  <c r="T50" i="14" s="1"/>
  <c r="Q54" i="11"/>
  <c r="S66" i="14"/>
  <c r="T66" i="14" s="1"/>
  <c r="Q70" i="11"/>
  <c r="Q83" i="11"/>
  <c r="S79" i="14"/>
  <c r="T79" i="14" s="1"/>
  <c r="Q60" i="11"/>
  <c r="S56" i="14"/>
  <c r="T56" i="14" s="1"/>
  <c r="Q65" i="11"/>
  <c r="S61" i="14"/>
  <c r="T61" i="14" s="1"/>
  <c r="Q7" i="11"/>
  <c r="S3" i="14"/>
  <c r="T3" i="14" s="1"/>
  <c r="S54" i="14"/>
  <c r="T54" i="14" s="1"/>
  <c r="Q58" i="11"/>
  <c r="S39" i="14"/>
  <c r="T39" i="14" s="1"/>
  <c r="Q43" i="11"/>
  <c r="Q11" i="11"/>
  <c r="S7" i="14"/>
  <c r="T7" i="14" s="1"/>
  <c r="Q48" i="11"/>
  <c r="S44" i="14"/>
  <c r="T44" i="14" s="1"/>
  <c r="S45" i="14"/>
  <c r="T45" i="14" s="1"/>
  <c r="Q49" i="11"/>
  <c r="Q35" i="11"/>
  <c r="S31" i="14"/>
  <c r="T31" i="14" s="1"/>
  <c r="S105" i="14"/>
  <c r="T105" i="14" s="1"/>
  <c r="Q109" i="11"/>
  <c r="Q100" i="11"/>
  <c r="S96" i="14"/>
  <c r="T96" i="14" s="1"/>
  <c r="Q39" i="11"/>
  <c r="S35" i="14"/>
  <c r="T35" i="14" s="1"/>
  <c r="S14" i="14"/>
  <c r="T14" i="14" s="1"/>
  <c r="Q18" i="11"/>
  <c r="Q110" i="11"/>
  <c r="S106" i="14"/>
  <c r="T106" i="14" s="1"/>
  <c r="S42" i="14"/>
  <c r="T42" i="14" s="1"/>
  <c r="Q46" i="11"/>
  <c r="S62" i="14"/>
  <c r="T62" i="14" s="1"/>
  <c r="Q66" i="11"/>
  <c r="S89" i="14"/>
  <c r="T89" i="14" s="1"/>
  <c r="Q93" i="11"/>
  <c r="S87" i="14"/>
  <c r="T87" i="14" s="1"/>
  <c r="Q91" i="11"/>
  <c r="S23" i="14"/>
  <c r="T23" i="14" s="1"/>
  <c r="Q27" i="11"/>
  <c r="Q36" i="11"/>
  <c r="S32" i="14"/>
  <c r="T32" i="14" s="1"/>
  <c r="Q56" i="11"/>
  <c r="S52" i="14"/>
  <c r="T52" i="14" s="1"/>
  <c r="Q95" i="11"/>
  <c r="S91" i="14"/>
  <c r="T91" i="14" s="1"/>
  <c r="Q22" i="11"/>
  <c r="S18" i="14"/>
  <c r="T18" i="14" s="1"/>
  <c r="Q69" i="11"/>
  <c r="S65" i="14"/>
  <c r="T65" i="14" s="1"/>
  <c r="S19" i="14"/>
  <c r="T19" i="14" s="1"/>
  <c r="Q23" i="11"/>
  <c r="Q97" i="11"/>
  <c r="S93" i="14"/>
  <c r="T93" i="14" s="1"/>
  <c r="Q62" i="11"/>
  <c r="S58" i="14"/>
  <c r="T58" i="14" s="1"/>
  <c r="Q20" i="11"/>
  <c r="S16" i="14"/>
  <c r="T16" i="14" s="1"/>
  <c r="Q47" i="11"/>
  <c r="S43" i="14"/>
  <c r="T43" i="14" s="1"/>
  <c r="S15" i="14"/>
  <c r="T15" i="14" s="1"/>
  <c r="Q19" i="11"/>
  <c r="Q51" i="11"/>
  <c r="S47" i="14"/>
  <c r="T47" i="14" s="1"/>
  <c r="S90" i="14"/>
  <c r="T90" i="14" s="1"/>
  <c r="Q94" i="11"/>
  <c r="Q72" i="11"/>
  <c r="S68" i="14"/>
  <c r="T68" i="14" s="1"/>
  <c r="S101" i="14"/>
  <c r="T101" i="14" s="1"/>
  <c r="Q105" i="11"/>
  <c r="Q44" i="11"/>
  <c r="S40" i="14"/>
  <c r="T40" i="14" s="1"/>
  <c r="Q12" i="11"/>
  <c r="S8" i="14"/>
  <c r="T8" i="14" s="1"/>
  <c r="Q37" i="11"/>
  <c r="S33" i="14"/>
  <c r="T33" i="14" s="1"/>
  <c r="Q73" i="11"/>
  <c r="S69" i="14"/>
  <c r="T69" i="14" s="1"/>
  <c r="S59" i="14"/>
  <c r="T59" i="14" s="1"/>
  <c r="Q63" i="11"/>
  <c r="S86" i="14"/>
  <c r="T86" i="14" s="1"/>
  <c r="Q90" i="11"/>
  <c r="Q30" i="11"/>
  <c r="S26" i="14"/>
  <c r="T26" i="14" s="1"/>
  <c r="S27" i="14"/>
  <c r="T27" i="14" s="1"/>
  <c r="Q31" i="11"/>
  <c r="S10" i="14"/>
  <c r="T10" i="14" s="1"/>
  <c r="Q14" i="11"/>
  <c r="Q25" i="11"/>
  <c r="S21" i="14"/>
  <c r="T21" i="14" s="1"/>
  <c r="Q42" i="11"/>
  <c r="S38" i="14"/>
  <c r="T38" i="14" s="1"/>
  <c r="Q96" i="11"/>
  <c r="S92" i="14"/>
  <c r="T92" i="14" s="1"/>
  <c r="Q79" i="11"/>
  <c r="S75" i="14"/>
  <c r="T75" i="14" s="1"/>
  <c r="Q6" i="11"/>
  <c r="S2" i="14"/>
  <c r="T2" i="14" s="1"/>
  <c r="Q85" i="11"/>
  <c r="S81" i="14"/>
  <c r="T81" i="14" s="1"/>
  <c r="Q33" i="11"/>
  <c r="S29" i="14"/>
  <c r="T29" i="14" s="1"/>
  <c r="Q52" i="11"/>
  <c r="S48" i="14"/>
  <c r="T48" i="14" s="1"/>
  <c r="B7" i="7"/>
  <c r="B11" i="7" s="1"/>
  <c r="S88" i="14"/>
  <c r="T88" i="14" s="1"/>
  <c r="Q92" i="11"/>
  <c r="Q55" i="11"/>
  <c r="S51" i="14"/>
  <c r="T51" i="14" s="1"/>
  <c r="Q13" i="11"/>
  <c r="S9" i="14"/>
  <c r="T9" i="14" s="1"/>
  <c r="S103" i="14"/>
  <c r="T103" i="14" s="1"/>
  <c r="Q107" i="11"/>
  <c r="Q32" i="11"/>
  <c r="S28" i="14"/>
  <c r="T28" i="14" s="1"/>
  <c r="Q45" i="11"/>
  <c r="S41" i="14"/>
  <c r="T41" i="14" s="1"/>
  <c r="Q87" i="11"/>
  <c r="S83" i="14"/>
  <c r="T83" i="14" s="1"/>
  <c r="B15" i="7"/>
  <c r="S37" i="14"/>
  <c r="T37" i="14" s="1"/>
  <c r="Q41" i="11"/>
  <c r="D6" i="7" l="1"/>
  <c r="D7" i="7" s="1"/>
  <c r="D11" i="7" s="1"/>
  <c r="B45" i="2" s="1"/>
  <c r="B68" i="2" s="1"/>
  <c r="T2" i="11"/>
  <c r="T5" i="11" s="1"/>
  <c r="B46" i="2" s="1"/>
  <c r="B69" i="2" s="1"/>
  <c r="Z31" i="14"/>
  <c r="Z34" i="14" s="1"/>
  <c r="Z32" i="14"/>
  <c r="Z35" i="14" s="1"/>
  <c r="Z30" i="14"/>
  <c r="Z33" i="14" s="1"/>
  <c r="U2" i="14"/>
  <c r="V2" i="14" s="1"/>
  <c r="AH2" i="7"/>
  <c r="AH31" i="7" s="1"/>
  <c r="EG31" i="7" s="1"/>
  <c r="DG2" i="7"/>
  <c r="DG31" i="7" s="1"/>
  <c r="HF31" i="7" s="1"/>
  <c r="CW2" i="7"/>
  <c r="CW74" i="7" s="1"/>
  <c r="GV74" i="7" s="1"/>
  <c r="BU2" i="7"/>
  <c r="BU9" i="7" s="1"/>
  <c r="FT9" i="7" s="1"/>
  <c r="BA2" i="7"/>
  <c r="BA45" i="7" s="1"/>
  <c r="EZ45" i="7" s="1"/>
  <c r="AG2" i="7"/>
  <c r="AG37" i="7" s="1"/>
  <c r="EF37" i="7" s="1"/>
  <c r="DO2" i="7"/>
  <c r="DO70" i="7" s="1"/>
  <c r="HN70" i="7" s="1"/>
  <c r="CU2" i="7"/>
  <c r="CU4" i="7" s="1"/>
  <c r="GT4" i="7" s="1"/>
  <c r="DR2" i="7"/>
  <c r="AU2" i="7"/>
  <c r="AU5" i="7" s="1"/>
  <c r="ET5" i="7" s="1"/>
  <c r="AK2" i="7"/>
  <c r="AK74" i="7" s="1"/>
  <c r="EJ74" i="7" s="1"/>
  <c r="DS2" i="7"/>
  <c r="DS4" i="7" s="1"/>
  <c r="HR4" i="7" s="1"/>
  <c r="CQ2" i="7"/>
  <c r="CQ47" i="7" s="1"/>
  <c r="GP47" i="7" s="1"/>
  <c r="BW2" i="7"/>
  <c r="BW25" i="7" s="1"/>
  <c r="FV25" i="7" s="1"/>
  <c r="BC2" i="7"/>
  <c r="BC98" i="7" s="1"/>
  <c r="FB98" i="7" s="1"/>
  <c r="AI2" i="7"/>
  <c r="AI4" i="7" s="1"/>
  <c r="EH4" i="7" s="1"/>
  <c r="DP2" i="7"/>
  <c r="DP45" i="7" s="1"/>
  <c r="HO45" i="7" s="1"/>
  <c r="CC2" i="7"/>
  <c r="CC5" i="7" s="1"/>
  <c r="GB5" i="7" s="1"/>
  <c r="BI2" i="7"/>
  <c r="BI8" i="7" s="1"/>
  <c r="FH8" i="7" s="1"/>
  <c r="BS2" i="7"/>
  <c r="BS5" i="7" s="1"/>
  <c r="FR5" i="7" s="1"/>
  <c r="CY2" i="7"/>
  <c r="BW22" i="7"/>
  <c r="FV22" i="7" s="1"/>
  <c r="AI27" i="7"/>
  <c r="EH27" i="7" s="1"/>
  <c r="AK96" i="7"/>
  <c r="EJ96" i="7" s="1"/>
  <c r="DS94" i="7"/>
  <c r="HR94" i="7" s="1"/>
  <c r="AK52" i="7"/>
  <c r="EJ52" i="7" s="1"/>
  <c r="BE2" i="7"/>
  <c r="BE79" i="7" s="1"/>
  <c r="FD79" i="7" s="1"/>
  <c r="AV2" i="7"/>
  <c r="AV57" i="7" s="1"/>
  <c r="EU57" i="7" s="1"/>
  <c r="AN2" i="7"/>
  <c r="AN32" i="7" s="1"/>
  <c r="EM32" i="7" s="1"/>
  <c r="DA2" i="7"/>
  <c r="DA12" i="7" s="1"/>
  <c r="GZ12" i="7" s="1"/>
  <c r="CG2" i="7"/>
  <c r="CG99" i="7" s="1"/>
  <c r="GF99" i="7" s="1"/>
  <c r="BM2" i="7"/>
  <c r="BM7" i="7" s="1"/>
  <c r="FL7" i="7" s="1"/>
  <c r="AS2" i="7"/>
  <c r="AS99" i="7" s="1"/>
  <c r="ER99" i="7" s="1"/>
  <c r="DT2" i="7"/>
  <c r="AY2" i="7"/>
  <c r="CZ2" i="7"/>
  <c r="CZ76" i="7" s="1"/>
  <c r="GY76" i="7" s="1"/>
  <c r="DS45" i="7"/>
  <c r="HR45" i="7" s="1"/>
  <c r="AI67" i="7"/>
  <c r="EH67" i="7" s="1"/>
  <c r="AK71" i="7"/>
  <c r="EJ71" i="7" s="1"/>
  <c r="DN2" i="7"/>
  <c r="DN62" i="7" s="1"/>
  <c r="HM62" i="7" s="1"/>
  <c r="CA2" i="7"/>
  <c r="CA33" i="7" s="1"/>
  <c r="FZ33" i="7" s="1"/>
  <c r="BQ2" i="7"/>
  <c r="BQ50" i="7" s="1"/>
  <c r="FP50" i="7" s="1"/>
  <c r="AO2" i="7"/>
  <c r="DW2" i="7"/>
  <c r="DC2" i="7"/>
  <c r="DC82" i="7" s="1"/>
  <c r="HB82" i="7" s="1"/>
  <c r="CI2" i="7"/>
  <c r="BO2" i="7"/>
  <c r="BO84" i="7" s="1"/>
  <c r="FN84" i="7" s="1"/>
  <c r="CE2" i="7"/>
  <c r="CE79" i="7" s="1"/>
  <c r="GD79" i="7" s="1"/>
  <c r="AW2" i="7"/>
  <c r="AW80" i="7" s="1"/>
  <c r="EV80" i="7" s="1"/>
  <c r="BH2" i="7"/>
  <c r="BH76" i="7" s="1"/>
  <c r="FG76" i="7" s="1"/>
  <c r="DI2" i="7"/>
  <c r="DI98" i="7" s="1"/>
  <c r="HH98" i="7" s="1"/>
  <c r="CU67" i="7"/>
  <c r="GT67" i="7" s="1"/>
  <c r="AI73" i="7"/>
  <c r="EH73" i="7" s="1"/>
  <c r="AI92" i="7"/>
  <c r="EH92" i="7" s="1"/>
  <c r="AK81" i="7"/>
  <c r="EJ81" i="7" s="1"/>
  <c r="BS83" i="7"/>
  <c r="FR83" i="7" s="1"/>
  <c r="AI87" i="7"/>
  <c r="EH87" i="7" s="1"/>
  <c r="CU93" i="7"/>
  <c r="GT93" i="7" s="1"/>
  <c r="BS85" i="7"/>
  <c r="FR85" i="7" s="1"/>
  <c r="AK94" i="7"/>
  <c r="EJ94" i="7" s="1"/>
  <c r="BI59" i="7"/>
  <c r="FH59" i="7" s="1"/>
  <c r="AX2" i="7"/>
  <c r="AX8" i="7" s="1"/>
  <c r="EW8" i="7" s="1"/>
  <c r="CB2" i="7"/>
  <c r="CB27" i="7" s="1"/>
  <c r="GA27" i="7" s="1"/>
  <c r="AF2" i="7"/>
  <c r="AF96" i="7" s="1"/>
  <c r="EE96" i="7" s="1"/>
  <c r="CS2" i="7"/>
  <c r="BT2" i="7"/>
  <c r="BT16" i="7" s="1"/>
  <c r="FS16" i="7" s="1"/>
  <c r="DU2" i="7"/>
  <c r="DU82" i="7" s="1"/>
  <c r="HT82" i="7" s="1"/>
  <c r="DS33" i="7"/>
  <c r="HR33" i="7" s="1"/>
  <c r="BS45" i="7"/>
  <c r="FR45" i="7" s="1"/>
  <c r="DS54" i="7"/>
  <c r="HR54" i="7" s="1"/>
  <c r="DP70" i="7"/>
  <c r="HO70" i="7" s="1"/>
  <c r="DP65" i="7"/>
  <c r="HO65" i="7" s="1"/>
  <c r="BS71" i="7"/>
  <c r="FR71" i="7" s="1"/>
  <c r="DS81" i="7"/>
  <c r="HR81" i="7" s="1"/>
  <c r="AI79" i="7"/>
  <c r="EH79" i="7" s="1"/>
  <c r="AK83" i="7"/>
  <c r="EJ83" i="7" s="1"/>
  <c r="AK89" i="7"/>
  <c r="EJ89" i="7" s="1"/>
  <c r="AK93" i="7"/>
  <c r="EJ93" i="7" s="1"/>
  <c r="BS98" i="7"/>
  <c r="FR98" i="7" s="1"/>
  <c r="AK44" i="7"/>
  <c r="EJ44" i="7" s="1"/>
  <c r="AK5" i="7"/>
  <c r="EJ5" i="7" s="1"/>
  <c r="AK22" i="7"/>
  <c r="EJ22" i="7" s="1"/>
  <c r="AK73" i="7"/>
  <c r="EJ73" i="7" s="1"/>
  <c r="AK63" i="7"/>
  <c r="EJ63" i="7" s="1"/>
  <c r="CT2" i="7"/>
  <c r="CT26" i="7" s="1"/>
  <c r="GS26" i="7" s="1"/>
  <c r="AK4" i="7"/>
  <c r="EJ4" i="7" s="1"/>
  <c r="AK75" i="7"/>
  <c r="EJ75" i="7" s="1"/>
  <c r="AK37" i="7"/>
  <c r="EJ37" i="7" s="1"/>
  <c r="AK41" i="7"/>
  <c r="EJ41" i="7" s="1"/>
  <c r="AK53" i="7"/>
  <c r="EJ53" i="7" s="1"/>
  <c r="AK60" i="7"/>
  <c r="EJ60" i="7" s="1"/>
  <c r="AK18" i="7"/>
  <c r="EJ18" i="7" s="1"/>
  <c r="BI15" i="7"/>
  <c r="FH15" i="7" s="1"/>
  <c r="DR22" i="7"/>
  <c r="HQ22" i="7" s="1"/>
  <c r="BU78" i="7"/>
  <c r="FT78" i="7" s="1"/>
  <c r="BO99" i="7"/>
  <c r="FN99" i="7" s="1"/>
  <c r="DU67" i="7"/>
  <c r="HT67" i="7" s="1"/>
  <c r="AK69" i="7"/>
  <c r="EJ69" i="7" s="1"/>
  <c r="CM2" i="7"/>
  <c r="CM45" i="7" s="1"/>
  <c r="GL45" i="7" s="1"/>
  <c r="AQ2" i="7"/>
  <c r="AQ90" i="7" s="1"/>
  <c r="EP90" i="7" s="1"/>
  <c r="DD2" i="7"/>
  <c r="DD6" i="7" s="1"/>
  <c r="HC6" i="7" s="1"/>
  <c r="DK2" i="7"/>
  <c r="BM21" i="7"/>
  <c r="FL21" i="7" s="1"/>
  <c r="AV39" i="7"/>
  <c r="EU39" i="7" s="1"/>
  <c r="CU48" i="7"/>
  <c r="GT48" i="7" s="1"/>
  <c r="DS48" i="7"/>
  <c r="HR48" i="7" s="1"/>
  <c r="AI68" i="7"/>
  <c r="EH68" i="7" s="1"/>
  <c r="CU73" i="7"/>
  <c r="GT73" i="7" s="1"/>
  <c r="AI57" i="7"/>
  <c r="EH57" i="7" s="1"/>
  <c r="DP78" i="7"/>
  <c r="HO78" i="7" s="1"/>
  <c r="DS78" i="7"/>
  <c r="HR78" i="7" s="1"/>
  <c r="DS82" i="7"/>
  <c r="HR82" i="7" s="1"/>
  <c r="AI81" i="7"/>
  <c r="EH81" i="7" s="1"/>
  <c r="AI88" i="7"/>
  <c r="EH88" i="7" s="1"/>
  <c r="BS77" i="7"/>
  <c r="FR77" i="7" s="1"/>
  <c r="AI3" i="7"/>
  <c r="EH3" i="7" s="1"/>
  <c r="CU102" i="7"/>
  <c r="GT102" i="7" s="1"/>
  <c r="AK6" i="7"/>
  <c r="EJ6" i="7" s="1"/>
  <c r="AK34" i="7"/>
  <c r="EJ34" i="7" s="1"/>
  <c r="DU6" i="7"/>
  <c r="HT6" i="7" s="1"/>
  <c r="AK51" i="7"/>
  <c r="EJ51" i="7" s="1"/>
  <c r="AK17" i="7"/>
  <c r="EJ17" i="7" s="1"/>
  <c r="AK29" i="7"/>
  <c r="EJ29" i="7" s="1"/>
  <c r="CD2" i="7"/>
  <c r="CD47" i="7" s="1"/>
  <c r="GC47" i="7" s="1"/>
  <c r="AK15" i="7"/>
  <c r="EJ15" i="7" s="1"/>
  <c r="AK19" i="7"/>
  <c r="EJ19" i="7" s="1"/>
  <c r="BJ2" i="7"/>
  <c r="BJ76" i="7" s="1"/>
  <c r="FI76" i="7" s="1"/>
  <c r="BI48" i="7"/>
  <c r="FH48" i="7" s="1"/>
  <c r="AK31" i="7"/>
  <c r="EJ31" i="7" s="1"/>
  <c r="AK36" i="7"/>
  <c r="EJ36" i="7" s="1"/>
  <c r="AK66" i="7"/>
  <c r="EJ66" i="7" s="1"/>
  <c r="AI96" i="7"/>
  <c r="EH96" i="7" s="1"/>
  <c r="DP101" i="7"/>
  <c r="HO101" i="7" s="1"/>
  <c r="AG93" i="7"/>
  <c r="EF93" i="7" s="1"/>
  <c r="AK54" i="7"/>
  <c r="EJ54" i="7" s="1"/>
  <c r="AK30" i="7"/>
  <c r="EJ30" i="7" s="1"/>
  <c r="BI58" i="7"/>
  <c r="FH58" i="7" s="1"/>
  <c r="AY5" i="7"/>
  <c r="EX5" i="7" s="1"/>
  <c r="CG52" i="7"/>
  <c r="GF52" i="7" s="1"/>
  <c r="BI7" i="7"/>
  <c r="FH7" i="7" s="1"/>
  <c r="AK65" i="7"/>
  <c r="EJ65" i="7" s="1"/>
  <c r="BN2" i="7"/>
  <c r="BN47" i="7" s="1"/>
  <c r="FM47" i="7" s="1"/>
  <c r="AK67" i="7"/>
  <c r="EJ67" i="7" s="1"/>
  <c r="DR40" i="7"/>
  <c r="HQ40" i="7" s="1"/>
  <c r="DS68" i="7"/>
  <c r="HR68" i="7" s="1"/>
  <c r="AK82" i="7"/>
  <c r="EJ82" i="7" s="1"/>
  <c r="AI53" i="7"/>
  <c r="EH53" i="7" s="1"/>
  <c r="AK26" i="7"/>
  <c r="EJ26" i="7" s="1"/>
  <c r="AK8" i="7"/>
  <c r="EJ8" i="7" s="1"/>
  <c r="AJ2" i="7"/>
  <c r="AJ79" i="7" s="1"/>
  <c r="EI79" i="7" s="1"/>
  <c r="DH2" i="7"/>
  <c r="DH30" i="7" s="1"/>
  <c r="HG30" i="7" s="1"/>
  <c r="BL2" i="7"/>
  <c r="BL100" i="7" s="1"/>
  <c r="FK100" i="7" s="1"/>
  <c r="DY2" i="7"/>
  <c r="AI18" i="7"/>
  <c r="EH18" i="7" s="1"/>
  <c r="AI26" i="7"/>
  <c r="EH26" i="7" s="1"/>
  <c r="AV33" i="7"/>
  <c r="EU33" i="7" s="1"/>
  <c r="AI40" i="7"/>
  <c r="EH40" i="7" s="1"/>
  <c r="DA42" i="7"/>
  <c r="GZ42" i="7" s="1"/>
  <c r="DO48" i="7"/>
  <c r="HN48" i="7" s="1"/>
  <c r="BS49" i="7"/>
  <c r="FR49" i="7" s="1"/>
  <c r="DS49" i="7"/>
  <c r="HR49" i="7" s="1"/>
  <c r="BS47" i="7"/>
  <c r="FR47" i="7" s="1"/>
  <c r="BS56" i="7"/>
  <c r="FR56" i="7" s="1"/>
  <c r="DS55" i="7"/>
  <c r="HR55" i="7" s="1"/>
  <c r="AV63" i="7"/>
  <c r="EU63" i="7" s="1"/>
  <c r="BS64" i="7"/>
  <c r="FR64" i="7" s="1"/>
  <c r="DS70" i="7"/>
  <c r="HR70" i="7" s="1"/>
  <c r="DS62" i="7"/>
  <c r="HR62" i="7" s="1"/>
  <c r="AI69" i="7"/>
  <c r="EH69" i="7" s="1"/>
  <c r="DS74" i="7"/>
  <c r="HR74" i="7" s="1"/>
  <c r="DS72" i="7"/>
  <c r="HR72" i="7" s="1"/>
  <c r="AK88" i="7"/>
  <c r="EJ88" i="7" s="1"/>
  <c r="DS89" i="7"/>
  <c r="HR89" i="7" s="1"/>
  <c r="AK102" i="7"/>
  <c r="EJ102" i="7" s="1"/>
  <c r="DS97" i="7"/>
  <c r="HR97" i="7" s="1"/>
  <c r="BI96" i="7"/>
  <c r="FH96" i="7" s="1"/>
  <c r="DW102" i="7"/>
  <c r="HV102" i="7" s="1"/>
  <c r="DU102" i="7"/>
  <c r="HT102" i="7" s="1"/>
  <c r="DU49" i="7"/>
  <c r="HT49" i="7" s="1"/>
  <c r="AK47" i="7"/>
  <c r="EJ47" i="7" s="1"/>
  <c r="DU35" i="7"/>
  <c r="HT35" i="7" s="1"/>
  <c r="BI35" i="7"/>
  <c r="FH35" i="7" s="1"/>
  <c r="AK48" i="7"/>
  <c r="EJ48" i="7" s="1"/>
  <c r="DU34" i="7"/>
  <c r="HT34" i="7" s="1"/>
  <c r="DU32" i="7"/>
  <c r="HT32" i="7" s="1"/>
  <c r="CL2" i="7"/>
  <c r="AK7" i="7"/>
  <c r="EJ7" i="7" s="1"/>
  <c r="CG16" i="7"/>
  <c r="GF16" i="7" s="1"/>
  <c r="DU21" i="7"/>
  <c r="HT21" i="7" s="1"/>
  <c r="AK20" i="7"/>
  <c r="EJ20" i="7" s="1"/>
  <c r="BR2" i="7"/>
  <c r="BR100" i="7" s="1"/>
  <c r="FQ100" i="7" s="1"/>
  <c r="DU38" i="7"/>
  <c r="HT38" i="7" s="1"/>
  <c r="AK58" i="7"/>
  <c r="EJ58" i="7" s="1"/>
  <c r="BI68" i="7"/>
  <c r="FH68" i="7" s="1"/>
  <c r="DU15" i="7"/>
  <c r="HT15" i="7" s="1"/>
  <c r="DU57" i="7"/>
  <c r="HT57" i="7" s="1"/>
  <c r="AK56" i="7"/>
  <c r="EJ56" i="7" s="1"/>
  <c r="DU73" i="7"/>
  <c r="HT73" i="7" s="1"/>
  <c r="DR4" i="7"/>
  <c r="HQ4" i="7" s="1"/>
  <c r="DR77" i="7"/>
  <c r="HQ77" i="7" s="1"/>
  <c r="BX2" i="7"/>
  <c r="BX66" i="7" s="1"/>
  <c r="FW66" i="7" s="1"/>
  <c r="AG33" i="7"/>
  <c r="EF33" i="7" s="1"/>
  <c r="AI38" i="7"/>
  <c r="EH38" i="7" s="1"/>
  <c r="DU72" i="7"/>
  <c r="HT72" i="7" s="1"/>
  <c r="AV71" i="7"/>
  <c r="EU71" i="7" s="1"/>
  <c r="AI91" i="7"/>
  <c r="EH91" i="7" s="1"/>
  <c r="CG56" i="7"/>
  <c r="GF56" i="7" s="1"/>
  <c r="CH2" i="7"/>
  <c r="DU7" i="7"/>
  <c r="HT7" i="7" s="1"/>
  <c r="BI37" i="7"/>
  <c r="FH37" i="7" s="1"/>
  <c r="BI33" i="7"/>
  <c r="FH33" i="7" s="1"/>
  <c r="BP2" i="7"/>
  <c r="BP16" i="7" s="1"/>
  <c r="FO16" i="7" s="1"/>
  <c r="AE2" i="7"/>
  <c r="CR2" i="7"/>
  <c r="BD2" i="7"/>
  <c r="CO2" i="7"/>
  <c r="CO90" i="7" s="1"/>
  <c r="GN90" i="7" s="1"/>
  <c r="DD29" i="7"/>
  <c r="HC29" i="7" s="1"/>
  <c r="AI28" i="7"/>
  <c r="EH28" i="7" s="1"/>
  <c r="AI34" i="7"/>
  <c r="EH34" i="7" s="1"/>
  <c r="BM48" i="7"/>
  <c r="FL48" i="7" s="1"/>
  <c r="DS46" i="7"/>
  <c r="HR46" i="7" s="1"/>
  <c r="BS35" i="7"/>
  <c r="FR35" i="7" s="1"/>
  <c r="BS57" i="7"/>
  <c r="FR57" i="7" s="1"/>
  <c r="DD62" i="7"/>
  <c r="HC62" i="7" s="1"/>
  <c r="DS50" i="7"/>
  <c r="HR50" i="7" s="1"/>
  <c r="AI77" i="7"/>
  <c r="EH77" i="7" s="1"/>
  <c r="BM64" i="7"/>
  <c r="FL64" i="7" s="1"/>
  <c r="DS58" i="7"/>
  <c r="HR58" i="7" s="1"/>
  <c r="DD50" i="7"/>
  <c r="HC50" i="7" s="1"/>
  <c r="DS63" i="7"/>
  <c r="HR63" i="7" s="1"/>
  <c r="AV70" i="7"/>
  <c r="EU70" i="7" s="1"/>
  <c r="AI80" i="7"/>
  <c r="EH80" i="7" s="1"/>
  <c r="DU83" i="7"/>
  <c r="HT83" i="7" s="1"/>
  <c r="BS76" i="7"/>
  <c r="FR76" i="7" s="1"/>
  <c r="AK80" i="7"/>
  <c r="EJ80" i="7" s="1"/>
  <c r="AK84" i="7"/>
  <c r="EJ84" i="7" s="1"/>
  <c r="BM81" i="7"/>
  <c r="FL81" i="7" s="1"/>
  <c r="AI94" i="7"/>
  <c r="EH94" i="7" s="1"/>
  <c r="DU88" i="7"/>
  <c r="HT88" i="7" s="1"/>
  <c r="AF101" i="7"/>
  <c r="EE101" i="7" s="1"/>
  <c r="DS98" i="7"/>
  <c r="HR98" i="7" s="1"/>
  <c r="DS102" i="7"/>
  <c r="HR102" i="7" s="1"/>
  <c r="DD92" i="7"/>
  <c r="HC92" i="7" s="1"/>
  <c r="BM98" i="7"/>
  <c r="FL98" i="7" s="1"/>
  <c r="DP3" i="7"/>
  <c r="HO3" i="7" s="1"/>
  <c r="BB2" i="7"/>
  <c r="BB51" i="7" s="1"/>
  <c r="FA51" i="7" s="1"/>
  <c r="DF2" i="7"/>
  <c r="AK14" i="7"/>
  <c r="EJ14" i="7" s="1"/>
  <c r="CG67" i="7"/>
  <c r="GF67" i="7" s="1"/>
  <c r="CX2" i="7"/>
  <c r="CX67" i="7" s="1"/>
  <c r="GW67" i="7" s="1"/>
  <c r="BA41" i="7"/>
  <c r="EZ41" i="7" s="1"/>
  <c r="CP2" i="7"/>
  <c r="CP78" i="7" s="1"/>
  <c r="GO78" i="7" s="1"/>
  <c r="DU47" i="7"/>
  <c r="HT47" i="7" s="1"/>
  <c r="CO47" i="7"/>
  <c r="GN47" i="7" s="1"/>
  <c r="BI5" i="7"/>
  <c r="FH5" i="7" s="1"/>
  <c r="AK59" i="7"/>
  <c r="EJ59" i="7" s="1"/>
  <c r="DU62" i="7"/>
  <c r="HT62" i="7" s="1"/>
  <c r="DU13" i="7"/>
  <c r="HT13" i="7" s="1"/>
  <c r="AK12" i="7"/>
  <c r="EJ12" i="7" s="1"/>
  <c r="DU50" i="7"/>
  <c r="HT50" i="7" s="1"/>
  <c r="AK33" i="7"/>
  <c r="EJ33" i="7" s="1"/>
  <c r="BI38" i="7"/>
  <c r="FH38" i="7" s="1"/>
  <c r="DU37" i="7"/>
  <c r="HT37" i="7" s="1"/>
  <c r="DU20" i="7"/>
  <c r="HT20" i="7" s="1"/>
  <c r="DU16" i="7"/>
  <c r="HT16" i="7" s="1"/>
  <c r="DR34" i="7"/>
  <c r="HQ34" i="7" s="1"/>
  <c r="AX54" i="7"/>
  <c r="EW54" i="7" s="1"/>
  <c r="BV2" i="7"/>
  <c r="BQ70" i="7"/>
  <c r="FP70" i="7" s="1"/>
  <c r="DV2" i="7"/>
  <c r="DV98" i="7" s="1"/>
  <c r="HU98" i="7" s="1"/>
  <c r="DU11" i="7"/>
  <c r="HT11" i="7" s="1"/>
  <c r="AI78" i="7"/>
  <c r="EH78" i="7" s="1"/>
  <c r="BT57" i="7"/>
  <c r="FS57" i="7" s="1"/>
  <c r="DU86" i="7"/>
  <c r="HT86" i="7" s="1"/>
  <c r="DD84" i="7"/>
  <c r="HC84" i="7" s="1"/>
  <c r="DS100" i="7"/>
  <c r="HR100" i="7" s="1"/>
  <c r="BI31" i="7"/>
  <c r="FH31" i="7" s="1"/>
  <c r="AK9" i="7"/>
  <c r="EJ9" i="7" s="1"/>
  <c r="BQ57" i="7"/>
  <c r="FP57" i="7" s="1"/>
  <c r="CD9" i="7"/>
  <c r="GC9" i="7" s="1"/>
  <c r="CK2" i="7"/>
  <c r="CK77" i="7" s="1"/>
  <c r="GJ77" i="7" s="1"/>
  <c r="AZ2" i="7"/>
  <c r="DM2" i="7"/>
  <c r="DM21" i="7" s="1"/>
  <c r="HL21" i="7" s="1"/>
  <c r="BY2" i="7"/>
  <c r="BY74" i="7" s="1"/>
  <c r="FX74" i="7" s="1"/>
  <c r="AJ17" i="7"/>
  <c r="EI17" i="7" s="1"/>
  <c r="CN2" i="7"/>
  <c r="BM23" i="7"/>
  <c r="FL23" i="7" s="1"/>
  <c r="DD30" i="7"/>
  <c r="HC30" i="7" s="1"/>
  <c r="AI29" i="7"/>
  <c r="EH29" i="7" s="1"/>
  <c r="AI35" i="7"/>
  <c r="EH35" i="7" s="1"/>
  <c r="AV42" i="7"/>
  <c r="EU42" i="7" s="1"/>
  <c r="DD43" i="7"/>
  <c r="HC43" i="7" s="1"/>
  <c r="AJ56" i="7"/>
  <c r="EI56" i="7" s="1"/>
  <c r="DS47" i="7"/>
  <c r="HR47" i="7" s="1"/>
  <c r="BS39" i="7"/>
  <c r="FR39" i="7" s="1"/>
  <c r="DD52" i="7"/>
  <c r="HC52" i="7" s="1"/>
  <c r="DD35" i="7"/>
  <c r="HC35" i="7" s="1"/>
  <c r="DS51" i="7"/>
  <c r="HR51" i="7" s="1"/>
  <c r="DU71" i="7"/>
  <c r="HT71" i="7" s="1"/>
  <c r="DS59" i="7"/>
  <c r="HR59" i="7" s="1"/>
  <c r="CC72" i="7"/>
  <c r="GB72" i="7" s="1"/>
  <c r="DS64" i="7"/>
  <c r="HR64" i="7" s="1"/>
  <c r="AI71" i="7"/>
  <c r="EH71" i="7" s="1"/>
  <c r="CU80" i="7"/>
  <c r="GT80" i="7" s="1"/>
  <c r="DS65" i="7"/>
  <c r="HR65" i="7" s="1"/>
  <c r="BS86" i="7"/>
  <c r="FR86" i="7" s="1"/>
  <c r="AI85" i="7"/>
  <c r="EH85" i="7" s="1"/>
  <c r="AI90" i="7"/>
  <c r="EH90" i="7" s="1"/>
  <c r="CG72" i="7"/>
  <c r="GF72" i="7" s="1"/>
  <c r="AK85" i="7"/>
  <c r="EJ85" i="7" s="1"/>
  <c r="DD87" i="7"/>
  <c r="HC87" i="7" s="1"/>
  <c r="AK91" i="7"/>
  <c r="EJ91" i="7" s="1"/>
  <c r="AK95" i="7"/>
  <c r="EJ95" i="7" s="1"/>
  <c r="DA90" i="7"/>
  <c r="GZ90" i="7" s="1"/>
  <c r="CG71" i="7"/>
  <c r="GF71" i="7" s="1"/>
  <c r="BS93" i="7"/>
  <c r="FR93" i="7" s="1"/>
  <c r="DO98" i="7"/>
  <c r="HN98" i="7" s="1"/>
  <c r="CM97" i="7"/>
  <c r="GL97" i="7" s="1"/>
  <c r="AK101" i="7"/>
  <c r="EJ101" i="7" s="1"/>
  <c r="AT2" i="7"/>
  <c r="AT47" i="7" s="1"/>
  <c r="ES47" i="7" s="1"/>
  <c r="AK43" i="7"/>
  <c r="EJ43" i="7" s="1"/>
  <c r="AL2" i="7"/>
  <c r="AK13" i="7"/>
  <c r="EJ13" i="7" s="1"/>
  <c r="AK16" i="7"/>
  <c r="EJ16" i="7" s="1"/>
  <c r="AD2" i="7"/>
  <c r="AD63" i="7" s="1"/>
  <c r="EC63" i="7" s="1"/>
  <c r="DU52" i="7"/>
  <c r="HT52" i="7" s="1"/>
  <c r="BI47" i="7"/>
  <c r="FH47" i="7" s="1"/>
  <c r="DU76" i="7"/>
  <c r="HT76" i="7" s="1"/>
  <c r="DS5" i="7"/>
  <c r="HR5" i="7" s="1"/>
  <c r="DU42" i="7"/>
  <c r="HT42" i="7" s="1"/>
  <c r="CG6" i="7"/>
  <c r="GF6" i="7" s="1"/>
  <c r="AK25" i="7"/>
  <c r="EJ25" i="7" s="1"/>
  <c r="DU64" i="7"/>
  <c r="HT64" i="7" s="1"/>
  <c r="BA76" i="7"/>
  <c r="EZ76" i="7" s="1"/>
  <c r="BZ2" i="7"/>
  <c r="DU4" i="7"/>
  <c r="HT4" i="7" s="1"/>
  <c r="AK11" i="7"/>
  <c r="EJ11" i="7" s="1"/>
  <c r="BA9" i="7"/>
  <c r="EZ9" i="7" s="1"/>
  <c r="AK46" i="7"/>
  <c r="EJ46" i="7" s="1"/>
  <c r="AK32" i="7"/>
  <c r="EJ32" i="7" s="1"/>
  <c r="AI5" i="7"/>
  <c r="EH5" i="7" s="1"/>
  <c r="AK27" i="7"/>
  <c r="EJ27" i="7" s="1"/>
  <c r="DU33" i="7"/>
  <c r="HT33" i="7" s="1"/>
  <c r="DU54" i="7"/>
  <c r="HT54" i="7" s="1"/>
  <c r="DR75" i="7"/>
  <c r="HQ75" i="7" s="1"/>
  <c r="CD66" i="7"/>
  <c r="GC66" i="7" s="1"/>
  <c r="AK10" i="7"/>
  <c r="EJ10" i="7" s="1"/>
  <c r="DR35" i="7"/>
  <c r="HQ35" i="7" s="1"/>
  <c r="AK49" i="7"/>
  <c r="EJ49" i="7" s="1"/>
  <c r="AD22" i="7"/>
  <c r="EC22" i="7" s="1"/>
  <c r="CT43" i="7"/>
  <c r="GS43" i="7" s="1"/>
  <c r="AN87" i="7"/>
  <c r="EM87" i="7" s="1"/>
  <c r="DD86" i="7"/>
  <c r="HC86" i="7" s="1"/>
  <c r="DU28" i="7"/>
  <c r="HT28" i="7" s="1"/>
  <c r="BQ42" i="7"/>
  <c r="FP42" i="7" s="1"/>
  <c r="CM7" i="7"/>
  <c r="GL7" i="7" s="1"/>
  <c r="AK28" i="7"/>
  <c r="EJ28" i="7" s="1"/>
  <c r="AK64" i="7"/>
  <c r="EJ64" i="7" s="1"/>
  <c r="CV2" i="7"/>
  <c r="CV23" i="7" s="1"/>
  <c r="GU23" i="7" s="1"/>
  <c r="BK2" i="7"/>
  <c r="BK102" i="7" s="1"/>
  <c r="FJ102" i="7" s="1"/>
  <c r="DX2" i="7"/>
  <c r="CJ2" i="7"/>
  <c r="CJ5" i="7" s="1"/>
  <c r="GI5" i="7" s="1"/>
  <c r="AF17" i="7"/>
  <c r="EE17" i="7" s="1"/>
  <c r="DS25" i="7"/>
  <c r="HR25" i="7" s="1"/>
  <c r="DS30" i="7"/>
  <c r="HR30" i="7" s="1"/>
  <c r="DD20" i="7"/>
  <c r="HC20" i="7" s="1"/>
  <c r="DS37" i="7"/>
  <c r="HR37" i="7" s="1"/>
  <c r="AV35" i="7"/>
  <c r="EU35" i="7" s="1"/>
  <c r="DS20" i="7"/>
  <c r="HR20" i="7" s="1"/>
  <c r="DA45" i="7"/>
  <c r="GZ45" i="7" s="1"/>
  <c r="DS43" i="7"/>
  <c r="HR43" i="7" s="1"/>
  <c r="AI44" i="7"/>
  <c r="EH44" i="7" s="1"/>
  <c r="DD36" i="7"/>
  <c r="HC36" i="7" s="1"/>
  <c r="BS58" i="7"/>
  <c r="FR58" i="7" s="1"/>
  <c r="DD37" i="7"/>
  <c r="HC37" i="7" s="1"/>
  <c r="AI72" i="7"/>
  <c r="EH72" i="7" s="1"/>
  <c r="BS66" i="7"/>
  <c r="FR66" i="7" s="1"/>
  <c r="AU73" i="7"/>
  <c r="ET73" i="7" s="1"/>
  <c r="DA65" i="7"/>
  <c r="GZ65" i="7" s="1"/>
  <c r="BS65" i="7"/>
  <c r="FR65" i="7" s="1"/>
  <c r="DS76" i="7"/>
  <c r="HR76" i="7" s="1"/>
  <c r="DS80" i="7"/>
  <c r="HR80" i="7" s="1"/>
  <c r="DS84" i="7"/>
  <c r="HR84" i="7" s="1"/>
  <c r="BW73" i="7"/>
  <c r="FV73" i="7" s="1"/>
  <c r="DP94" i="7"/>
  <c r="HO94" i="7" s="1"/>
  <c r="DS77" i="7"/>
  <c r="HR77" i="7" s="1"/>
  <c r="BS69" i="7"/>
  <c r="FR69" i="7" s="1"/>
  <c r="AF75" i="7"/>
  <c r="EE75" i="7" s="1"/>
  <c r="DP83" i="7"/>
  <c r="HO83" i="7" s="1"/>
  <c r="DS79" i="7"/>
  <c r="HR79" i="7" s="1"/>
  <c r="AK87" i="7"/>
  <c r="EJ87" i="7" s="1"/>
  <c r="AV91" i="7"/>
  <c r="EU91" i="7" s="1"/>
  <c r="AV95" i="7"/>
  <c r="EU95" i="7" s="1"/>
  <c r="BS91" i="7"/>
  <c r="FR91" i="7" s="1"/>
  <c r="CV93" i="7"/>
  <c r="GU93" i="7" s="1"/>
  <c r="AF94" i="7"/>
  <c r="EE94" i="7" s="1"/>
  <c r="AI97" i="7"/>
  <c r="EH97" i="7" s="1"/>
  <c r="BS3" i="7"/>
  <c r="FR3" i="7" s="1"/>
  <c r="DS99" i="7"/>
  <c r="HR99" i="7" s="1"/>
  <c r="CM94" i="7"/>
  <c r="GL94" i="7" s="1"/>
  <c r="AF86" i="7"/>
  <c r="EE86" i="7" s="1"/>
  <c r="AY98" i="7"/>
  <c r="EX98" i="7" s="1"/>
  <c r="AV99" i="7"/>
  <c r="EU99" i="7" s="1"/>
  <c r="AI98" i="7"/>
  <c r="EH98" i="7" s="1"/>
  <c r="AK92" i="7"/>
  <c r="EJ92" i="7" s="1"/>
  <c r="DU8" i="7"/>
  <c r="HT8" i="7" s="1"/>
  <c r="CO49" i="7"/>
  <c r="GN49" i="7" s="1"/>
  <c r="DB2" i="7"/>
  <c r="DB46" i="7" s="1"/>
  <c r="HA46" i="7" s="1"/>
  <c r="AK42" i="7"/>
  <c r="EJ42" i="7" s="1"/>
  <c r="AK70" i="7"/>
  <c r="EJ70" i="7" s="1"/>
  <c r="DU14" i="7"/>
  <c r="HT14" i="7" s="1"/>
  <c r="CO14" i="7"/>
  <c r="GN14" i="7" s="1"/>
  <c r="BI14" i="7"/>
  <c r="FH14" i="7" s="1"/>
  <c r="AK61" i="7"/>
  <c r="EJ61" i="7" s="1"/>
  <c r="DU53" i="7"/>
  <c r="HT53" i="7" s="1"/>
  <c r="BI76" i="7"/>
  <c r="FH76" i="7" s="1"/>
  <c r="DU55" i="7"/>
  <c r="HT55" i="7" s="1"/>
  <c r="AK38" i="7"/>
  <c r="EJ38" i="7" s="1"/>
  <c r="BI64" i="7"/>
  <c r="FH64" i="7" s="1"/>
  <c r="DU17" i="7"/>
  <c r="HT17" i="7" s="1"/>
  <c r="BI21" i="7"/>
  <c r="FH21" i="7" s="1"/>
  <c r="AK24" i="7"/>
  <c r="EJ24" i="7" s="1"/>
  <c r="DL2" i="7"/>
  <c r="DL70" i="7" s="1"/>
  <c r="HK70" i="7" s="1"/>
  <c r="AM2" i="7"/>
  <c r="AM23" i="7" s="1"/>
  <c r="EL23" i="7" s="1"/>
  <c r="DS16" i="7"/>
  <c r="HR16" i="7" s="1"/>
  <c r="AJ25" i="7"/>
  <c r="EI25" i="7" s="1"/>
  <c r="DP28" i="7"/>
  <c r="HO28" i="7" s="1"/>
  <c r="DS32" i="7"/>
  <c r="HR32" i="7" s="1"/>
  <c r="DA33" i="7"/>
  <c r="GZ33" i="7" s="1"/>
  <c r="AI60" i="7"/>
  <c r="EH60" i="7" s="1"/>
  <c r="AV67" i="7"/>
  <c r="EU67" i="7" s="1"/>
  <c r="DU85" i="7"/>
  <c r="HT85" i="7" s="1"/>
  <c r="AK78" i="7"/>
  <c r="EJ78" i="7" s="1"/>
  <c r="BX93" i="7"/>
  <c r="FW93" i="7" s="1"/>
  <c r="DU59" i="7"/>
  <c r="HT59" i="7" s="1"/>
  <c r="CW73" i="7"/>
  <c r="GV73" i="7" s="1"/>
  <c r="CO73" i="7"/>
  <c r="GN73" i="7" s="1"/>
  <c r="BI9" i="7"/>
  <c r="FH9" i="7" s="1"/>
  <c r="DF27" i="7"/>
  <c r="HE27" i="7" s="1"/>
  <c r="DQ2" i="7"/>
  <c r="DQ4" i="7" s="1"/>
  <c r="HP4" i="7" s="1"/>
  <c r="CF2" i="7"/>
  <c r="CF91" i="7" s="1"/>
  <c r="GE91" i="7" s="1"/>
  <c r="AR2" i="7"/>
  <c r="AR92" i="7" s="1"/>
  <c r="EQ92" i="7" s="1"/>
  <c r="DE2" i="7"/>
  <c r="DE101" i="7" s="1"/>
  <c r="HD101" i="7" s="1"/>
  <c r="DS31" i="7"/>
  <c r="HR31" i="7" s="1"/>
  <c r="AV30" i="7"/>
  <c r="EU30" i="7" s="1"/>
  <c r="DS26" i="7"/>
  <c r="HR26" i="7" s="1"/>
  <c r="DS38" i="7"/>
  <c r="HR38" i="7" s="1"/>
  <c r="AI46" i="7"/>
  <c r="EH46" i="7" s="1"/>
  <c r="AJ50" i="7"/>
  <c r="EI50" i="7" s="1"/>
  <c r="DD44" i="7"/>
  <c r="HC44" i="7" s="1"/>
  <c r="DS44" i="7"/>
  <c r="HR44" i="7" s="1"/>
  <c r="AI45" i="7"/>
  <c r="EH45" i="7" s="1"/>
  <c r="AK45" i="7"/>
  <c r="EJ45" i="7" s="1"/>
  <c r="BS42" i="7"/>
  <c r="FR42" i="7" s="1"/>
  <c r="DD41" i="7"/>
  <c r="HC41" i="7" s="1"/>
  <c r="DD53" i="7"/>
  <c r="HC53" i="7" s="1"/>
  <c r="AV52" i="7"/>
  <c r="EU52" i="7" s="1"/>
  <c r="DS73" i="7"/>
  <c r="HR73" i="7" s="1"/>
  <c r="BL55" i="7"/>
  <c r="FK55" i="7" s="1"/>
  <c r="DP71" i="7"/>
  <c r="HO71" i="7" s="1"/>
  <c r="DD63" i="7"/>
  <c r="HC63" i="7" s="1"/>
  <c r="DA81" i="7"/>
  <c r="GZ81" i="7" s="1"/>
  <c r="BW85" i="7"/>
  <c r="FV85" i="7" s="1"/>
  <c r="AV66" i="7"/>
  <c r="EU66" i="7" s="1"/>
  <c r="AI56" i="7"/>
  <c r="EH56" i="7" s="1"/>
  <c r="BP88" i="7"/>
  <c r="FO88" i="7" s="1"/>
  <c r="AF95" i="7"/>
  <c r="EE95" i="7" s="1"/>
  <c r="AV90" i="7"/>
  <c r="EU90" i="7" s="1"/>
  <c r="BS70" i="7"/>
  <c r="FR70" i="7" s="1"/>
  <c r="BS88" i="7"/>
  <c r="FR88" i="7" s="1"/>
  <c r="DA61" i="7"/>
  <c r="GZ61" i="7" s="1"/>
  <c r="AF76" i="7"/>
  <c r="EE76" i="7" s="1"/>
  <c r="DU84" i="7"/>
  <c r="HT84" i="7" s="1"/>
  <c r="DS87" i="7"/>
  <c r="HR87" i="7" s="1"/>
  <c r="DS91" i="7"/>
  <c r="HR91" i="7" s="1"/>
  <c r="BS81" i="7"/>
  <c r="FR81" i="7" s="1"/>
  <c r="BS99" i="7"/>
  <c r="FR99" i="7" s="1"/>
  <c r="DS101" i="7"/>
  <c r="HR101" i="7" s="1"/>
  <c r="AI99" i="7"/>
  <c r="EH99" i="7" s="1"/>
  <c r="AN102" i="7"/>
  <c r="EM102" i="7" s="1"/>
  <c r="BF2" i="7"/>
  <c r="BF42" i="7" s="1"/>
  <c r="FE42" i="7" s="1"/>
  <c r="CO64" i="7"/>
  <c r="GN64" i="7" s="1"/>
  <c r="BA16" i="7"/>
  <c r="EZ16" i="7" s="1"/>
  <c r="DJ2" i="7"/>
  <c r="BA61" i="7"/>
  <c r="EZ61" i="7" s="1"/>
  <c r="AP2" i="7"/>
  <c r="AP96" i="7" s="1"/>
  <c r="EO96" i="7" s="1"/>
  <c r="BQ13" i="7"/>
  <c r="FP13" i="7" s="1"/>
  <c r="AK55" i="7"/>
  <c r="EJ55" i="7" s="1"/>
  <c r="AK57" i="7"/>
  <c r="EJ57" i="7" s="1"/>
  <c r="AK68" i="7"/>
  <c r="EJ68" i="7" s="1"/>
  <c r="DU43" i="7"/>
  <c r="HT43" i="7" s="1"/>
  <c r="BY20" i="7"/>
  <c r="FX20" i="7" s="1"/>
  <c r="AK21" i="7"/>
  <c r="EJ21" i="7" s="1"/>
  <c r="AK40" i="7"/>
  <c r="EJ40" i="7" s="1"/>
  <c r="BI53" i="7"/>
  <c r="FH53" i="7" s="1"/>
  <c r="DU9" i="7"/>
  <c r="HT9" i="7" s="1"/>
  <c r="BI42" i="7"/>
  <c r="FH42" i="7" s="1"/>
  <c r="DU69" i="7"/>
  <c r="HT69" i="7" s="1"/>
  <c r="DU30" i="7"/>
  <c r="HT30" i="7" s="1"/>
  <c r="BI4" i="7"/>
  <c r="FH4" i="7" s="1"/>
  <c r="DU29" i="7"/>
  <c r="HT29" i="7" s="1"/>
  <c r="CO29" i="7"/>
  <c r="GN29" i="7" s="1"/>
  <c r="BQ10" i="7"/>
  <c r="FP10" i="7" s="1"/>
  <c r="AK23" i="7"/>
  <c r="EJ23" i="7" s="1"/>
  <c r="AK62" i="7"/>
  <c r="EJ62" i="7" s="1"/>
  <c r="AK76" i="7"/>
  <c r="EJ76" i="7" s="1"/>
  <c r="AC2" i="7"/>
  <c r="AC74" i="7" s="1"/>
  <c r="EB74" i="7" s="1"/>
  <c r="CO46" i="7"/>
  <c r="GN46" i="7" s="1"/>
  <c r="BQ27" i="7"/>
  <c r="FP27" i="7" s="1"/>
  <c r="BI54" i="7"/>
  <c r="FH54" i="7" s="1"/>
  <c r="BG2" i="7"/>
  <c r="BG57" i="7" s="1"/>
  <c r="FF57" i="7" s="1"/>
  <c r="AN46" i="7"/>
  <c r="EM46" i="7" s="1"/>
  <c r="CF46" i="7"/>
  <c r="GE46" i="7" s="1"/>
  <c r="DD47" i="7"/>
  <c r="HC47" i="7" s="1"/>
  <c r="DS53" i="7"/>
  <c r="HR53" i="7" s="1"/>
  <c r="DA74" i="7"/>
  <c r="GZ74" i="7" s="1"/>
  <c r="BM52" i="7"/>
  <c r="FL52" i="7" s="1"/>
  <c r="DU81" i="7"/>
  <c r="HT81" i="7" s="1"/>
  <c r="AK86" i="7"/>
  <c r="EJ86" i="7" s="1"/>
  <c r="DU78" i="7"/>
  <c r="HT78" i="7" s="1"/>
  <c r="DS86" i="7"/>
  <c r="HR86" i="7" s="1"/>
  <c r="BO95" i="7"/>
  <c r="FN95" i="7" s="1"/>
  <c r="AK99" i="7"/>
  <c r="EJ99" i="7" s="1"/>
  <c r="DM18" i="7"/>
  <c r="HL18" i="7" s="1"/>
  <c r="AK50" i="7"/>
  <c r="EJ50" i="7" s="1"/>
  <c r="DU22" i="7"/>
  <c r="HT22" i="7" s="1"/>
  <c r="CO7" i="7"/>
  <c r="GN7" i="7" s="1"/>
  <c r="BY8" i="7"/>
  <c r="FX8" i="7" s="1"/>
  <c r="BQ36" i="7"/>
  <c r="FP36" i="7" s="1"/>
  <c r="AL83" i="7"/>
  <c r="EK83" i="7" s="1"/>
  <c r="AD85" i="7"/>
  <c r="EC85" i="7" s="1"/>
  <c r="AD10" i="7"/>
  <c r="EC10" i="7" s="1"/>
  <c r="CP60" i="7"/>
  <c r="GO60" i="7" s="1"/>
  <c r="BI6" i="7"/>
  <c r="FH6" i="7" s="1"/>
  <c r="BI29" i="7"/>
  <c r="FH29" i="7" s="1"/>
  <c r="DR28" i="7"/>
  <c r="HQ28" i="7" s="1"/>
  <c r="DC99" i="7"/>
  <c r="HB99" i="7" s="1"/>
  <c r="DW73" i="7"/>
  <c r="HV73" i="7" s="1"/>
  <c r="AO92" i="7"/>
  <c r="EN92" i="7" s="1"/>
  <c r="BQ22" i="7"/>
  <c r="FP22" i="7" s="1"/>
  <c r="BX84" i="7"/>
  <c r="FW84" i="7" s="1"/>
  <c r="BX48" i="7"/>
  <c r="FW48" i="7" s="1"/>
  <c r="DL24" i="7"/>
  <c r="HK24" i="7" s="1"/>
  <c r="DL53" i="7"/>
  <c r="HK53" i="7" s="1"/>
  <c r="DL40" i="7"/>
  <c r="HK40" i="7" s="1"/>
  <c r="DL92" i="7"/>
  <c r="HK92" i="7" s="1"/>
  <c r="DL55" i="7"/>
  <c r="HK55" i="7" s="1"/>
  <c r="CP82" i="7"/>
  <c r="GO82" i="7" s="1"/>
  <c r="DV13" i="7"/>
  <c r="HU13" i="7" s="1"/>
  <c r="AF43" i="7"/>
  <c r="EE43" i="7" s="1"/>
  <c r="AF62" i="7"/>
  <c r="EE62" i="7" s="1"/>
  <c r="AF48" i="7"/>
  <c r="EE48" i="7" s="1"/>
  <c r="DV36" i="7"/>
  <c r="HU36" i="7" s="1"/>
  <c r="CX29" i="7"/>
  <c r="GW29" i="7" s="1"/>
  <c r="CL39" i="7"/>
  <c r="GK39" i="7" s="1"/>
  <c r="CU3" i="7"/>
  <c r="GT3" i="7" s="1"/>
  <c r="AG66" i="7"/>
  <c r="EF66" i="7" s="1"/>
  <c r="CU65" i="7"/>
  <c r="GT65" i="7" s="1"/>
  <c r="CU36" i="7"/>
  <c r="GT36" i="7" s="1"/>
  <c r="CX51" i="7"/>
  <c r="GW51" i="7" s="1"/>
  <c r="BA33" i="7"/>
  <c r="EZ33" i="7" s="1"/>
  <c r="CU92" i="7"/>
  <c r="GT92" i="7" s="1"/>
  <c r="AY46" i="7"/>
  <c r="EX46" i="7" s="1"/>
  <c r="BA13" i="7"/>
  <c r="EZ13" i="7" s="1"/>
  <c r="BA48" i="7"/>
  <c r="EZ48" i="7" s="1"/>
  <c r="DO57" i="7"/>
  <c r="HN57" i="7" s="1"/>
  <c r="CU60" i="7"/>
  <c r="GT60" i="7" s="1"/>
  <c r="CU53" i="7"/>
  <c r="GT53" i="7" s="1"/>
  <c r="AG54" i="7"/>
  <c r="EF54" i="7" s="1"/>
  <c r="CU47" i="7"/>
  <c r="GT47" i="7" s="1"/>
  <c r="CL30" i="7"/>
  <c r="GK30" i="7" s="1"/>
  <c r="CL50" i="7"/>
  <c r="GK50" i="7" s="1"/>
  <c r="BA62" i="7"/>
  <c r="EZ62" i="7" s="1"/>
  <c r="AY73" i="7"/>
  <c r="EX73" i="7" s="1"/>
  <c r="CU85" i="7"/>
  <c r="GT85" i="7" s="1"/>
  <c r="DO53" i="7"/>
  <c r="HN53" i="7" s="1"/>
  <c r="CL26" i="7"/>
  <c r="GK26" i="7" s="1"/>
  <c r="BA50" i="7"/>
  <c r="EZ50" i="7" s="1"/>
  <c r="BA37" i="7"/>
  <c r="EZ37" i="7" s="1"/>
  <c r="AG81" i="7"/>
  <c r="EF81" i="7" s="1"/>
  <c r="AG34" i="7"/>
  <c r="EF34" i="7" s="1"/>
  <c r="CL52" i="7"/>
  <c r="GK52" i="7" s="1"/>
  <c r="AG101" i="7"/>
  <c r="EF101" i="7" s="1"/>
  <c r="BT60" i="7"/>
  <c r="FS60" i="7" s="1"/>
  <c r="AG31" i="7"/>
  <c r="EF31" i="7" s="1"/>
  <c r="CX100" i="7"/>
  <c r="GW100" i="7" s="1"/>
  <c r="BA22" i="7"/>
  <c r="EZ22" i="7" s="1"/>
  <c r="AG100" i="7"/>
  <c r="EF100" i="7" s="1"/>
  <c r="CU77" i="7"/>
  <c r="GT77" i="7" s="1"/>
  <c r="CU51" i="7"/>
  <c r="GT51" i="7" s="1"/>
  <c r="AL97" i="7"/>
  <c r="EK97" i="7" s="1"/>
  <c r="CV14" i="7"/>
  <c r="GU14" i="7" s="1"/>
  <c r="AD48" i="7"/>
  <c r="EC48" i="7" s="1"/>
  <c r="CD93" i="7"/>
  <c r="GC93" i="7" s="1"/>
  <c r="BI34" i="7"/>
  <c r="FH34" i="7" s="1"/>
  <c r="BI73" i="7"/>
  <c r="FH73" i="7" s="1"/>
  <c r="DF34" i="7"/>
  <c r="HE34" i="7" s="1"/>
  <c r="DR14" i="7"/>
  <c r="HQ14" i="7" s="1"/>
  <c r="AP42" i="7"/>
  <c r="EO42" i="7" s="1"/>
  <c r="DC18" i="7"/>
  <c r="HB18" i="7" s="1"/>
  <c r="DW67" i="7"/>
  <c r="HV67" i="7" s="1"/>
  <c r="BQ93" i="7"/>
  <c r="FP93" i="7" s="1"/>
  <c r="CL83" i="7"/>
  <c r="GK83" i="7" s="1"/>
  <c r="BX98" i="7"/>
  <c r="FW98" i="7" s="1"/>
  <c r="BX54" i="7"/>
  <c r="FW54" i="7" s="1"/>
  <c r="DL28" i="7"/>
  <c r="HK28" i="7" s="1"/>
  <c r="DL27" i="7"/>
  <c r="HK27" i="7" s="1"/>
  <c r="DL89" i="7"/>
  <c r="HK89" i="7" s="1"/>
  <c r="DL62" i="7"/>
  <c r="HK62" i="7" s="1"/>
  <c r="DL3" i="7"/>
  <c r="HK3" i="7" s="1"/>
  <c r="BG3" i="7"/>
  <c r="FF3" i="7" s="1"/>
  <c r="CP37" i="7"/>
  <c r="GO37" i="7" s="1"/>
  <c r="AF40" i="7"/>
  <c r="EE40" i="7" s="1"/>
  <c r="BY66" i="7"/>
  <c r="FX66" i="7" s="1"/>
  <c r="AF30" i="7"/>
  <c r="EE30" i="7" s="1"/>
  <c r="AF42" i="7"/>
  <c r="EE42" i="7" s="1"/>
  <c r="AC78" i="7"/>
  <c r="EB78" i="7" s="1"/>
  <c r="BR33" i="7"/>
  <c r="FQ33" i="7" s="1"/>
  <c r="BR70" i="7"/>
  <c r="FQ70" i="7" s="1"/>
  <c r="CL53" i="7"/>
  <c r="GK53" i="7" s="1"/>
  <c r="AG78" i="7"/>
  <c r="EF78" i="7" s="1"/>
  <c r="BT89" i="7"/>
  <c r="FS89" i="7" s="1"/>
  <c r="DO60" i="7"/>
  <c r="HN60" i="7" s="1"/>
  <c r="BA42" i="7"/>
  <c r="EZ42" i="7" s="1"/>
  <c r="BA63" i="7"/>
  <c r="EZ63" i="7" s="1"/>
  <c r="AY89" i="7"/>
  <c r="EX89" i="7" s="1"/>
  <c r="AG35" i="7"/>
  <c r="EF35" i="7" s="1"/>
  <c r="AG17" i="7"/>
  <c r="EF17" i="7" s="1"/>
  <c r="BA14" i="7"/>
  <c r="EZ14" i="7" s="1"/>
  <c r="BA70" i="7"/>
  <c r="EZ70" i="7" s="1"/>
  <c r="AG89" i="7"/>
  <c r="EF89" i="7" s="1"/>
  <c r="DO73" i="7"/>
  <c r="HN73" i="7" s="1"/>
  <c r="AG52" i="7"/>
  <c r="EF52" i="7" s="1"/>
  <c r="CX20" i="7"/>
  <c r="GW20" i="7" s="1"/>
  <c r="CL43" i="7"/>
  <c r="GK43" i="7" s="1"/>
  <c r="BA6" i="7"/>
  <c r="EZ6" i="7" s="1"/>
  <c r="CU89" i="7"/>
  <c r="GT89" i="7" s="1"/>
  <c r="DO79" i="7"/>
  <c r="HN79" i="7" s="1"/>
  <c r="CU45" i="7"/>
  <c r="GT45" i="7" s="1"/>
  <c r="CX91" i="7"/>
  <c r="GW91" i="7" s="1"/>
  <c r="CL71" i="7"/>
  <c r="GK71" i="7" s="1"/>
  <c r="BA47" i="7"/>
  <c r="EZ47" i="7" s="1"/>
  <c r="BA68" i="7"/>
  <c r="EZ68" i="7" s="1"/>
  <c r="AY96" i="7"/>
  <c r="EX96" i="7" s="1"/>
  <c r="AY62" i="7"/>
  <c r="EX62" i="7" s="1"/>
  <c r="AG72" i="7"/>
  <c r="EF72" i="7" s="1"/>
  <c r="CU49" i="7"/>
  <c r="GT49" i="7" s="1"/>
  <c r="AG29" i="7"/>
  <c r="EF29" i="7" s="1"/>
  <c r="BA51" i="7"/>
  <c r="EZ51" i="7" s="1"/>
  <c r="CU84" i="7"/>
  <c r="GT84" i="7" s="1"/>
  <c r="CU46" i="7"/>
  <c r="GT46" i="7" s="1"/>
  <c r="AG21" i="7"/>
  <c r="EF21" i="7" s="1"/>
  <c r="CX80" i="7"/>
  <c r="GW80" i="7" s="1"/>
  <c r="CL87" i="7"/>
  <c r="GK87" i="7" s="1"/>
  <c r="BA56" i="7"/>
  <c r="EZ56" i="7" s="1"/>
  <c r="CU100" i="7"/>
  <c r="GT100" i="7" s="1"/>
  <c r="AY90" i="7"/>
  <c r="EX90" i="7" s="1"/>
  <c r="AG70" i="7"/>
  <c r="EF70" i="7" s="1"/>
  <c r="CU63" i="7"/>
  <c r="GT63" i="7" s="1"/>
  <c r="BK16" i="7"/>
  <c r="FJ16" i="7" s="1"/>
  <c r="DD10" i="7"/>
  <c r="HC10" i="7" s="1"/>
  <c r="DC81" i="7"/>
  <c r="HB81" i="7" s="1"/>
  <c r="DC16" i="7"/>
  <c r="HB16" i="7" s="1"/>
  <c r="AD11" i="7"/>
  <c r="EC11" i="7" s="1"/>
  <c r="DV92" i="7"/>
  <c r="HU92" i="7" s="1"/>
  <c r="CW30" i="7"/>
  <c r="GV30" i="7" s="1"/>
  <c r="CI92" i="7"/>
  <c r="GH92" i="7" s="1"/>
  <c r="BU72" i="7"/>
  <c r="FT72" i="7" s="1"/>
  <c r="DC53" i="7"/>
  <c r="HB53" i="7" s="1"/>
  <c r="BU26" i="7"/>
  <c r="FT26" i="7" s="1"/>
  <c r="AD67" i="7"/>
  <c r="EC67" i="7" s="1"/>
  <c r="BO93" i="7"/>
  <c r="FN93" i="7" s="1"/>
  <c r="DF39" i="7"/>
  <c r="HE39" i="7" s="1"/>
  <c r="BF49" i="7"/>
  <c r="FE49" i="7" s="1"/>
  <c r="AD68" i="7"/>
  <c r="EC68" i="7" s="1"/>
  <c r="BU90" i="7"/>
  <c r="FT90" i="7" s="1"/>
  <c r="CI54" i="7"/>
  <c r="GH54" i="7" s="1"/>
  <c r="CN37" i="7"/>
  <c r="GM37" i="7" s="1"/>
  <c r="DD11" i="7"/>
  <c r="HC11" i="7" s="1"/>
  <c r="DV43" i="7"/>
  <c r="HU43" i="7" s="1"/>
  <c r="BU82" i="7"/>
  <c r="FT82" i="7" s="1"/>
  <c r="CI48" i="7"/>
  <c r="GH48" i="7" s="1"/>
  <c r="AD31" i="7"/>
  <c r="EC31" i="7" s="1"/>
  <c r="AD3" i="7"/>
  <c r="EC3" i="7" s="1"/>
  <c r="AD41" i="7"/>
  <c r="EC41" i="7" s="1"/>
  <c r="BU100" i="7"/>
  <c r="FT100" i="7" s="1"/>
  <c r="AI22" i="7"/>
  <c r="EH22" i="7" s="1"/>
  <c r="DP26" i="7"/>
  <c r="HO26" i="7" s="1"/>
  <c r="DR44" i="7"/>
  <c r="HQ44" i="7" s="1"/>
  <c r="DR51" i="7"/>
  <c r="HQ51" i="7" s="1"/>
  <c r="CI95" i="7"/>
  <c r="GH95" i="7" s="1"/>
  <c r="CI71" i="7"/>
  <c r="GH71" i="7" s="1"/>
  <c r="CI21" i="7"/>
  <c r="GH21" i="7" s="1"/>
  <c r="DR95" i="7"/>
  <c r="HQ95" i="7" s="1"/>
  <c r="DB91" i="7"/>
  <c r="HA91" i="7" s="1"/>
  <c r="DR50" i="7"/>
  <c r="HQ50" i="7" s="1"/>
  <c r="BD55" i="7"/>
  <c r="FC55" i="7" s="1"/>
  <c r="DR78" i="7"/>
  <c r="HQ78" i="7" s="1"/>
  <c r="CI83" i="7"/>
  <c r="GH83" i="7" s="1"/>
  <c r="CI75" i="7"/>
  <c r="GH75" i="7" s="1"/>
  <c r="CI82" i="7"/>
  <c r="GH82" i="7" s="1"/>
  <c r="AQ22" i="7"/>
  <c r="EP22" i="7" s="1"/>
  <c r="DR41" i="7"/>
  <c r="HQ41" i="7" s="1"/>
  <c r="AQ88" i="7"/>
  <c r="EP88" i="7" s="1"/>
  <c r="BH59" i="7"/>
  <c r="FG59" i="7" s="1"/>
  <c r="CI34" i="7"/>
  <c r="GH34" i="7" s="1"/>
  <c r="DQ7" i="7"/>
  <c r="HP7" i="7" s="1"/>
  <c r="DB30" i="7"/>
  <c r="HA30" i="7" s="1"/>
  <c r="DB60" i="7"/>
  <c r="HA60" i="7" s="1"/>
  <c r="CI84" i="7"/>
  <c r="GH84" i="7" s="1"/>
  <c r="CI37" i="7"/>
  <c r="GH37" i="7" s="1"/>
  <c r="DB3" i="7"/>
  <c r="HA3" i="7" s="1"/>
  <c r="DR12" i="7"/>
  <c r="HQ12" i="7" s="1"/>
  <c r="AQ101" i="7"/>
  <c r="EP101" i="7" s="1"/>
  <c r="CI40" i="7"/>
  <c r="GH40" i="7" s="1"/>
  <c r="BI27" i="7"/>
  <c r="FH27" i="7" s="1"/>
  <c r="BI55" i="7"/>
  <c r="FH55" i="7" s="1"/>
  <c r="BI75" i="7"/>
  <c r="FH75" i="7" s="1"/>
  <c r="BI100" i="7"/>
  <c r="FH100" i="7" s="1"/>
  <c r="AL61" i="7"/>
  <c r="EK61" i="7" s="1"/>
  <c r="AC17" i="7"/>
  <c r="EB17" i="7" s="1"/>
  <c r="AQ83" i="7"/>
  <c r="EP83" i="7" s="1"/>
  <c r="AQ41" i="7"/>
  <c r="EP41" i="7" s="1"/>
  <c r="AQ72" i="7"/>
  <c r="EP72" i="7" s="1"/>
  <c r="CK57" i="7"/>
  <c r="GJ57" i="7" s="1"/>
  <c r="CK70" i="7"/>
  <c r="GJ70" i="7" s="1"/>
  <c r="CK13" i="7"/>
  <c r="GJ13" i="7" s="1"/>
  <c r="CK48" i="7"/>
  <c r="GJ48" i="7" s="1"/>
  <c r="CK37" i="7"/>
  <c r="GJ37" i="7" s="1"/>
  <c r="AD99" i="7"/>
  <c r="EC99" i="7" s="1"/>
  <c r="AD36" i="7"/>
  <c r="EC36" i="7" s="1"/>
  <c r="AD55" i="7"/>
  <c r="EC55" i="7" s="1"/>
  <c r="AD42" i="7"/>
  <c r="EC42" i="7" s="1"/>
  <c r="DJ81" i="7"/>
  <c r="HI81" i="7" s="1"/>
  <c r="CD63" i="7"/>
  <c r="GC63" i="7" s="1"/>
  <c r="BI65" i="7"/>
  <c r="FH65" i="7" s="1"/>
  <c r="BI101" i="7"/>
  <c r="FH101" i="7" s="1"/>
  <c r="CL41" i="7"/>
  <c r="GK41" i="7" s="1"/>
  <c r="CP83" i="7"/>
  <c r="GO83" i="7" s="1"/>
  <c r="AP16" i="7"/>
  <c r="EO16" i="7" s="1"/>
  <c r="AP33" i="7"/>
  <c r="EO33" i="7" s="1"/>
  <c r="DW78" i="7"/>
  <c r="HV78" i="7" s="1"/>
  <c r="BQ24" i="7"/>
  <c r="FP24" i="7" s="1"/>
  <c r="BQ30" i="7"/>
  <c r="FP30" i="7" s="1"/>
  <c r="CL33" i="7"/>
  <c r="GK33" i="7" s="1"/>
  <c r="BX81" i="7"/>
  <c r="FW81" i="7" s="1"/>
  <c r="BX70" i="7"/>
  <c r="FW70" i="7" s="1"/>
  <c r="DL32" i="7"/>
  <c r="HK32" i="7" s="1"/>
  <c r="DL33" i="7"/>
  <c r="HK33" i="7" s="1"/>
  <c r="DL69" i="7"/>
  <c r="HK69" i="7" s="1"/>
  <c r="DL65" i="7"/>
  <c r="HK65" i="7" s="1"/>
  <c r="DL76" i="7"/>
  <c r="HK76" i="7" s="1"/>
  <c r="DL100" i="7"/>
  <c r="HK100" i="7" s="1"/>
  <c r="DL54" i="7"/>
  <c r="HK54" i="7" s="1"/>
  <c r="DL68" i="7"/>
  <c r="HK68" i="7" s="1"/>
  <c r="BG75" i="7"/>
  <c r="FF75" i="7" s="1"/>
  <c r="CP96" i="7"/>
  <c r="GO96" i="7" s="1"/>
  <c r="CP100" i="7"/>
  <c r="GO100" i="7" s="1"/>
  <c r="AF69" i="7"/>
  <c r="EE69" i="7" s="1"/>
  <c r="AF33" i="7"/>
  <c r="EE33" i="7" s="1"/>
  <c r="AF65" i="7"/>
  <c r="EE65" i="7" s="1"/>
  <c r="AF35" i="7"/>
  <c r="EE35" i="7" s="1"/>
  <c r="CV10" i="7"/>
  <c r="GU10" i="7" s="1"/>
  <c r="DV49" i="7"/>
  <c r="HU49" i="7" s="1"/>
  <c r="CL59" i="7"/>
  <c r="GK59" i="7" s="1"/>
  <c r="CX92" i="7"/>
  <c r="GW92" i="7" s="1"/>
  <c r="BA55" i="7"/>
  <c r="EZ55" i="7" s="1"/>
  <c r="AY88" i="7"/>
  <c r="EX88" i="7" s="1"/>
  <c r="CU86" i="7"/>
  <c r="GT86" i="7" s="1"/>
  <c r="AY67" i="7"/>
  <c r="EX67" i="7" s="1"/>
  <c r="DO54" i="7"/>
  <c r="HN54" i="7" s="1"/>
  <c r="BA69" i="7"/>
  <c r="EZ69" i="7" s="1"/>
  <c r="BA7" i="7"/>
  <c r="EZ7" i="7" s="1"/>
  <c r="CU78" i="7"/>
  <c r="GT78" i="7" s="1"/>
  <c r="CU50" i="7"/>
  <c r="GT50" i="7" s="1"/>
  <c r="AG12" i="7"/>
  <c r="EF12" i="7" s="1"/>
  <c r="CX74" i="7"/>
  <c r="GW74" i="7" s="1"/>
  <c r="BA32" i="7"/>
  <c r="EZ32" i="7" s="1"/>
  <c r="DO3" i="7"/>
  <c r="HN3" i="7" s="1"/>
  <c r="DO66" i="7"/>
  <c r="HN66" i="7" s="1"/>
  <c r="DO69" i="7"/>
  <c r="HN69" i="7" s="1"/>
  <c r="DO40" i="7"/>
  <c r="HN40" i="7" s="1"/>
  <c r="CU38" i="7"/>
  <c r="GT38" i="7" s="1"/>
  <c r="CX99" i="7"/>
  <c r="GW99" i="7" s="1"/>
  <c r="CL54" i="7"/>
  <c r="GK54" i="7" s="1"/>
  <c r="BA36" i="7"/>
  <c r="EZ36" i="7" s="1"/>
  <c r="AY86" i="7"/>
  <c r="EX86" i="7" s="1"/>
  <c r="BA71" i="7"/>
  <c r="EZ71" i="7" s="1"/>
  <c r="AG44" i="7"/>
  <c r="EF44" i="7" s="1"/>
  <c r="AG16" i="7"/>
  <c r="EF16" i="7" s="1"/>
  <c r="CX18" i="7"/>
  <c r="GW18" i="7" s="1"/>
  <c r="CL34" i="7"/>
  <c r="GK34" i="7" s="1"/>
  <c r="BA60" i="7"/>
  <c r="EZ60" i="7" s="1"/>
  <c r="CW39" i="7"/>
  <c r="GV39" i="7" s="1"/>
  <c r="CW102" i="7"/>
  <c r="GV102" i="7" s="1"/>
  <c r="AY93" i="7"/>
  <c r="EX93" i="7" s="1"/>
  <c r="AY79" i="7"/>
  <c r="EX79" i="7" s="1"/>
  <c r="AG51" i="7"/>
  <c r="EF51" i="7" s="1"/>
  <c r="AG27" i="7"/>
  <c r="EF27" i="7" s="1"/>
  <c r="BA34" i="7"/>
  <c r="EZ34" i="7" s="1"/>
  <c r="CU70" i="7"/>
  <c r="GT70" i="7" s="1"/>
  <c r="DO25" i="7"/>
  <c r="HN25" i="7" s="1"/>
  <c r="AG23" i="7"/>
  <c r="EF23" i="7" s="1"/>
  <c r="CL7" i="7"/>
  <c r="GK7" i="7" s="1"/>
  <c r="CL12" i="7"/>
  <c r="GK12" i="7" s="1"/>
  <c r="BA5" i="7"/>
  <c r="EZ5" i="7" s="1"/>
  <c r="AY3" i="7"/>
  <c r="EX3" i="7" s="1"/>
  <c r="AY82" i="7"/>
  <c r="EX82" i="7" s="1"/>
  <c r="CU61" i="7"/>
  <c r="GT61" i="7" s="1"/>
  <c r="AG50" i="7"/>
  <c r="EF50" i="7" s="1"/>
  <c r="DO38" i="7"/>
  <c r="HN38" i="7" s="1"/>
  <c r="DP12" i="7"/>
  <c r="HO12" i="7" s="1"/>
  <c r="BU83" i="7"/>
  <c r="FT83" i="7" s="1"/>
  <c r="DC32" i="7"/>
  <c r="HB32" i="7" s="1"/>
  <c r="AD77" i="7"/>
  <c r="EC77" i="7" s="1"/>
  <c r="CI41" i="7"/>
  <c r="GH41" i="7" s="1"/>
  <c r="DV88" i="7"/>
  <c r="HU88" i="7" s="1"/>
  <c r="AD59" i="7"/>
  <c r="EC59" i="7" s="1"/>
  <c r="BR91" i="7"/>
  <c r="FQ91" i="7" s="1"/>
  <c r="DF19" i="7"/>
  <c r="HE19" i="7" s="1"/>
  <c r="CW79" i="7"/>
  <c r="GV79" i="7" s="1"/>
  <c r="DC47" i="7"/>
  <c r="HB47" i="7" s="1"/>
  <c r="DC30" i="7"/>
  <c r="HB30" i="7" s="1"/>
  <c r="AD18" i="7"/>
  <c r="EC18" i="7" s="1"/>
  <c r="AD60" i="7"/>
  <c r="EC60" i="7" s="1"/>
  <c r="AD14" i="7"/>
  <c r="EC14" i="7" s="1"/>
  <c r="BO77" i="7"/>
  <c r="FN77" i="7" s="1"/>
  <c r="BR19" i="7"/>
  <c r="FQ19" i="7" s="1"/>
  <c r="AD57" i="7"/>
  <c r="EC57" i="7" s="1"/>
  <c r="CW36" i="7"/>
  <c r="GV36" i="7" s="1"/>
  <c r="BO59" i="7"/>
  <c r="FN59" i="7" s="1"/>
  <c r="BU76" i="7"/>
  <c r="FT76" i="7" s="1"/>
  <c r="CI20" i="7"/>
  <c r="GH20" i="7" s="1"/>
  <c r="BR65" i="7"/>
  <c r="FQ65" i="7" s="1"/>
  <c r="DC88" i="7"/>
  <c r="HB88" i="7" s="1"/>
  <c r="BU53" i="7"/>
  <c r="FT53" i="7" s="1"/>
  <c r="DV95" i="7"/>
  <c r="HU95" i="7" s="1"/>
  <c r="AD34" i="7"/>
  <c r="EC34" i="7" s="1"/>
  <c r="BU102" i="7"/>
  <c r="FT102" i="7" s="1"/>
  <c r="BU93" i="7"/>
  <c r="FT93" i="7" s="1"/>
  <c r="CN70" i="7"/>
  <c r="GM70" i="7" s="1"/>
  <c r="DD22" i="7"/>
  <c r="HC22" i="7" s="1"/>
  <c r="DP23" i="7"/>
  <c r="HO23" i="7" s="1"/>
  <c r="DD23" i="7"/>
  <c r="HC23" i="7" s="1"/>
  <c r="DP24" i="7"/>
  <c r="HO24" i="7" s="1"/>
  <c r="DB92" i="7"/>
  <c r="HA92" i="7" s="1"/>
  <c r="DR11" i="7"/>
  <c r="HQ11" i="7" s="1"/>
  <c r="CI86" i="7"/>
  <c r="GH86" i="7" s="1"/>
  <c r="BH66" i="7"/>
  <c r="FG66" i="7" s="1"/>
  <c r="CI16" i="7"/>
  <c r="GH16" i="7" s="1"/>
  <c r="DR39" i="7"/>
  <c r="HQ39" i="7" s="1"/>
  <c r="DR32" i="7"/>
  <c r="HQ32" i="7" s="1"/>
  <c r="CK4" i="7"/>
  <c r="GJ4" i="7" s="1"/>
  <c r="CI89" i="7"/>
  <c r="GH89" i="7" s="1"/>
  <c r="CI42" i="7"/>
  <c r="GH42" i="7" s="1"/>
  <c r="DR24" i="7"/>
  <c r="HQ24" i="7" s="1"/>
  <c r="DR70" i="7"/>
  <c r="HQ70" i="7" s="1"/>
  <c r="CI3" i="7"/>
  <c r="GH3" i="7" s="1"/>
  <c r="CI77" i="7"/>
  <c r="GH77" i="7" s="1"/>
  <c r="CI36" i="7"/>
  <c r="GH36" i="7" s="1"/>
  <c r="DR96" i="7"/>
  <c r="HQ96" i="7" s="1"/>
  <c r="AX13" i="7"/>
  <c r="EW13" i="7" s="1"/>
  <c r="BH96" i="7"/>
  <c r="FG96" i="7" s="1"/>
  <c r="BD85" i="7"/>
  <c r="FC85" i="7" s="1"/>
  <c r="CI19" i="7"/>
  <c r="GH19" i="7" s="1"/>
  <c r="AX34" i="7"/>
  <c r="EW34" i="7" s="1"/>
  <c r="CI56" i="7"/>
  <c r="GH56" i="7" s="1"/>
  <c r="CI31" i="7"/>
  <c r="GH31" i="7" s="1"/>
  <c r="DR49" i="7"/>
  <c r="HQ49" i="7" s="1"/>
  <c r="DB10" i="7"/>
  <c r="HA10" i="7" s="1"/>
  <c r="AQ97" i="7"/>
  <c r="EP97" i="7" s="1"/>
  <c r="CI29" i="7"/>
  <c r="GH29" i="7" s="1"/>
  <c r="DR53" i="7"/>
  <c r="HQ53" i="7" s="1"/>
  <c r="DR27" i="7"/>
  <c r="HQ27" i="7" s="1"/>
  <c r="DB40" i="7"/>
  <c r="HA40" i="7" s="1"/>
  <c r="CI78" i="7"/>
  <c r="GH78" i="7" s="1"/>
  <c r="CI32" i="7"/>
  <c r="GH32" i="7" s="1"/>
  <c r="BI44" i="7"/>
  <c r="FH44" i="7" s="1"/>
  <c r="BI69" i="7"/>
  <c r="FH69" i="7" s="1"/>
  <c r="BI36" i="7"/>
  <c r="FH36" i="7" s="1"/>
  <c r="BI28" i="7"/>
  <c r="FH28" i="7" s="1"/>
  <c r="AQ74" i="7"/>
  <c r="EP74" i="7" s="1"/>
  <c r="AQ73" i="7"/>
  <c r="EP73" i="7" s="1"/>
  <c r="AQ3" i="7"/>
  <c r="EP3" i="7" s="1"/>
  <c r="CK36" i="7"/>
  <c r="GJ36" i="7" s="1"/>
  <c r="CK80" i="7"/>
  <c r="GJ80" i="7" s="1"/>
  <c r="CK75" i="7"/>
  <c r="GJ75" i="7" s="1"/>
  <c r="CK18" i="7"/>
  <c r="GJ18" i="7" s="1"/>
  <c r="CK50" i="7"/>
  <c r="GJ50" i="7" s="1"/>
  <c r="CK24" i="7"/>
  <c r="GJ24" i="7" s="1"/>
  <c r="CK85" i="7"/>
  <c r="GJ85" i="7" s="1"/>
  <c r="CK52" i="7"/>
  <c r="GJ52" i="7" s="1"/>
  <c r="CK44" i="7"/>
  <c r="GJ44" i="7" s="1"/>
  <c r="CT53" i="7"/>
  <c r="GS53" i="7" s="1"/>
  <c r="DV84" i="7"/>
  <c r="HU84" i="7" s="1"/>
  <c r="BX63" i="7"/>
  <c r="FW63" i="7" s="1"/>
  <c r="BX100" i="7"/>
  <c r="FW100" i="7" s="1"/>
  <c r="BX42" i="7"/>
  <c r="FW42" i="7" s="1"/>
  <c r="BX28" i="7"/>
  <c r="FW28" i="7" s="1"/>
  <c r="BX24" i="7"/>
  <c r="FW24" i="7" s="1"/>
  <c r="BX101" i="7"/>
  <c r="FW101" i="7" s="1"/>
  <c r="BX27" i="7"/>
  <c r="FW27" i="7" s="1"/>
  <c r="BX50" i="7"/>
  <c r="FW50" i="7" s="1"/>
  <c r="CD8" i="7"/>
  <c r="GC8" i="7" s="1"/>
  <c r="CX77" i="7"/>
  <c r="GW77" i="7" s="1"/>
  <c r="DN77" i="7"/>
  <c r="HM77" i="7" s="1"/>
  <c r="DV27" i="7"/>
  <c r="HU27" i="7" s="1"/>
  <c r="CL55" i="7"/>
  <c r="GK55" i="7" s="1"/>
  <c r="CL97" i="7"/>
  <c r="GK97" i="7" s="1"/>
  <c r="CL17" i="7"/>
  <c r="GK17" i="7" s="1"/>
  <c r="DR64" i="7"/>
  <c r="HQ64" i="7" s="1"/>
  <c r="DR43" i="7"/>
  <c r="HQ43" i="7" s="1"/>
  <c r="AV16" i="7"/>
  <c r="EU16" i="7" s="1"/>
  <c r="CU22" i="7"/>
  <c r="GT22" i="7" s="1"/>
  <c r="AH81" i="7"/>
  <c r="EG81" i="7" s="1"/>
  <c r="AH29" i="7"/>
  <c r="EG29" i="7" s="1"/>
  <c r="AH38" i="7"/>
  <c r="EG38" i="7" s="1"/>
  <c r="CX72" i="7"/>
  <c r="GW72" i="7" s="1"/>
  <c r="CX17" i="7"/>
  <c r="GW17" i="7" s="1"/>
  <c r="CX49" i="7"/>
  <c r="GW49" i="7" s="1"/>
  <c r="CX54" i="7"/>
  <c r="GW54" i="7" s="1"/>
  <c r="CP30" i="7"/>
  <c r="GO30" i="7" s="1"/>
  <c r="CP50" i="7"/>
  <c r="GO50" i="7" s="1"/>
  <c r="DY18" i="7"/>
  <c r="HX18" i="7" s="1"/>
  <c r="CP89" i="7"/>
  <c r="GO89" i="7" s="1"/>
  <c r="BR10" i="7"/>
  <c r="FQ10" i="7" s="1"/>
  <c r="BR34" i="7"/>
  <c r="FQ34" i="7" s="1"/>
  <c r="CP53" i="7"/>
  <c r="GO53" i="7" s="1"/>
  <c r="CP88" i="7"/>
  <c r="GO88" i="7" s="1"/>
  <c r="CP79" i="7"/>
  <c r="GO79" i="7" s="1"/>
  <c r="CP68" i="7"/>
  <c r="GO68" i="7" s="1"/>
  <c r="CP75" i="7"/>
  <c r="GO75" i="7" s="1"/>
  <c r="CP34" i="7"/>
  <c r="GO34" i="7" s="1"/>
  <c r="CP84" i="7"/>
  <c r="GO84" i="7" s="1"/>
  <c r="AD70" i="7"/>
  <c r="EC70" i="7" s="1"/>
  <c r="AD53" i="7"/>
  <c r="EC53" i="7" s="1"/>
  <c r="AD95" i="7"/>
  <c r="EC95" i="7" s="1"/>
  <c r="AD30" i="7"/>
  <c r="EC30" i="7" s="1"/>
  <c r="CD56" i="7"/>
  <c r="GC56" i="7" s="1"/>
  <c r="BI13" i="7"/>
  <c r="FH13" i="7" s="1"/>
  <c r="BI97" i="7"/>
  <c r="FH97" i="7" s="1"/>
  <c r="CP32" i="7"/>
  <c r="GO32" i="7" s="1"/>
  <c r="DF11" i="7"/>
  <c r="HE11" i="7" s="1"/>
  <c r="CL37" i="7"/>
  <c r="GK37" i="7" s="1"/>
  <c r="CH19" i="7"/>
  <c r="GG19" i="7" s="1"/>
  <c r="AP99" i="7"/>
  <c r="EO99" i="7" s="1"/>
  <c r="AP80" i="7"/>
  <c r="EO80" i="7" s="1"/>
  <c r="CI7" i="7"/>
  <c r="GH7" i="7" s="1"/>
  <c r="DW84" i="7"/>
  <c r="HV84" i="7" s="1"/>
  <c r="BQ53" i="7"/>
  <c r="FP53" i="7" s="1"/>
  <c r="BQ7" i="7"/>
  <c r="FP7" i="7" s="1"/>
  <c r="BQ64" i="7"/>
  <c r="FP64" i="7" s="1"/>
  <c r="CL56" i="7"/>
  <c r="GK56" i="7" s="1"/>
  <c r="BD33" i="7"/>
  <c r="FC33" i="7" s="1"/>
  <c r="BX89" i="7"/>
  <c r="FW89" i="7" s="1"/>
  <c r="BX96" i="7"/>
  <c r="FW96" i="7" s="1"/>
  <c r="DL48" i="7"/>
  <c r="HK48" i="7" s="1"/>
  <c r="DL45" i="7"/>
  <c r="HK45" i="7" s="1"/>
  <c r="DL99" i="7"/>
  <c r="HK99" i="7" s="1"/>
  <c r="DL77" i="7"/>
  <c r="HK77" i="7" s="1"/>
  <c r="DL67" i="7"/>
  <c r="HK67" i="7" s="1"/>
  <c r="DL17" i="7"/>
  <c r="HK17" i="7" s="1"/>
  <c r="DL59" i="7"/>
  <c r="HK59" i="7" s="1"/>
  <c r="DL97" i="7"/>
  <c r="HK97" i="7" s="1"/>
  <c r="BG74" i="7"/>
  <c r="FF74" i="7" s="1"/>
  <c r="CP85" i="7"/>
  <c r="GO85" i="7" s="1"/>
  <c r="CP92" i="7"/>
  <c r="GO92" i="7" s="1"/>
  <c r="CP39" i="7"/>
  <c r="GO39" i="7" s="1"/>
  <c r="AF67" i="7"/>
  <c r="EE67" i="7" s="1"/>
  <c r="AF14" i="7"/>
  <c r="EE14" i="7" s="1"/>
  <c r="AF31" i="7"/>
  <c r="EE31" i="7" s="1"/>
  <c r="AF63" i="7"/>
  <c r="EE63" i="7" s="1"/>
  <c r="AF59" i="7"/>
  <c r="EE59" i="7" s="1"/>
  <c r="AF26" i="7"/>
  <c r="EE26" i="7" s="1"/>
  <c r="CV15" i="7"/>
  <c r="GU15" i="7" s="1"/>
  <c r="AC30" i="7"/>
  <c r="EB30" i="7" s="1"/>
  <c r="DL20" i="7"/>
  <c r="HK20" i="7" s="1"/>
  <c r="BR73" i="7"/>
  <c r="FQ73" i="7" s="1"/>
  <c r="CX36" i="7"/>
  <c r="GW36" i="7" s="1"/>
  <c r="BA64" i="7"/>
  <c r="EZ64" i="7" s="1"/>
  <c r="AG98" i="7"/>
  <c r="EF98" i="7" s="1"/>
  <c r="AY78" i="7"/>
  <c r="EX78" i="7" s="1"/>
  <c r="AY80" i="7"/>
  <c r="EX80" i="7" s="1"/>
  <c r="CU69" i="7"/>
  <c r="GT69" i="7" s="1"/>
  <c r="BT49" i="7"/>
  <c r="FS49" i="7" s="1"/>
  <c r="AG30" i="7"/>
  <c r="EF30" i="7" s="1"/>
  <c r="BA43" i="7"/>
  <c r="EZ43" i="7" s="1"/>
  <c r="CU98" i="7"/>
  <c r="GT98" i="7" s="1"/>
  <c r="CU91" i="7"/>
  <c r="GT91" i="7" s="1"/>
  <c r="CU71" i="7"/>
  <c r="GT71" i="7" s="1"/>
  <c r="CU41" i="7"/>
  <c r="GT41" i="7" s="1"/>
  <c r="CL67" i="7"/>
  <c r="GK67" i="7" s="1"/>
  <c r="CL6" i="7"/>
  <c r="GK6" i="7" s="1"/>
  <c r="BA35" i="7"/>
  <c r="EZ35" i="7" s="1"/>
  <c r="CU97" i="7"/>
  <c r="GT97" i="7" s="1"/>
  <c r="AG75" i="7"/>
  <c r="EF75" i="7" s="1"/>
  <c r="DO81" i="7"/>
  <c r="HN81" i="7" s="1"/>
  <c r="BU59" i="7"/>
  <c r="FT59" i="7" s="1"/>
  <c r="DO56" i="7"/>
  <c r="HN56" i="7" s="1"/>
  <c r="DO30" i="7"/>
  <c r="HN30" i="7" s="1"/>
  <c r="CL32" i="7"/>
  <c r="GK32" i="7" s="1"/>
  <c r="CX24" i="7"/>
  <c r="GW24" i="7" s="1"/>
  <c r="BA59" i="7"/>
  <c r="EZ59" i="7" s="1"/>
  <c r="AG73" i="7"/>
  <c r="EF73" i="7" s="1"/>
  <c r="DO62" i="7"/>
  <c r="HN62" i="7" s="1"/>
  <c r="AG41" i="7"/>
  <c r="EF41" i="7" s="1"/>
  <c r="DO16" i="7"/>
  <c r="HN16" i="7" s="1"/>
  <c r="CX56" i="7"/>
  <c r="GW56" i="7" s="1"/>
  <c r="BA44" i="7"/>
  <c r="EZ44" i="7" s="1"/>
  <c r="DO88" i="7"/>
  <c r="HN88" i="7" s="1"/>
  <c r="CW89" i="7"/>
  <c r="GV89" i="7" s="1"/>
  <c r="CU81" i="7"/>
  <c r="GT81" i="7" s="1"/>
  <c r="DO76" i="7"/>
  <c r="HN76" i="7" s="1"/>
  <c r="AG48" i="7"/>
  <c r="EF48" i="7" s="1"/>
  <c r="AY38" i="7"/>
  <c r="EX38" i="7" s="1"/>
  <c r="AG9" i="7"/>
  <c r="EF9" i="7" s="1"/>
  <c r="BA65" i="7"/>
  <c r="EZ65" i="7" s="1"/>
  <c r="AG86" i="7"/>
  <c r="EF86" i="7" s="1"/>
  <c r="DO68" i="7"/>
  <c r="HN68" i="7" s="1"/>
  <c r="DO33" i="7"/>
  <c r="HN33" i="7" s="1"/>
  <c r="DO18" i="7"/>
  <c r="HN18" i="7" s="1"/>
  <c r="CL40" i="7"/>
  <c r="GK40" i="7" s="1"/>
  <c r="CL73" i="7"/>
  <c r="GK73" i="7" s="1"/>
  <c r="CL61" i="7"/>
  <c r="GK61" i="7" s="1"/>
  <c r="BA46" i="7"/>
  <c r="EZ46" i="7" s="1"/>
  <c r="AY101" i="7"/>
  <c r="EX101" i="7" s="1"/>
  <c r="DO89" i="7"/>
  <c r="HN89" i="7" s="1"/>
  <c r="CU57" i="7"/>
  <c r="GT57" i="7" s="1"/>
  <c r="AG61" i="7"/>
  <c r="EF61" i="7" s="1"/>
  <c r="DO46" i="7"/>
  <c r="HN46" i="7" s="1"/>
  <c r="CU25" i="7"/>
  <c r="GT25" i="7" s="1"/>
  <c r="DL5" i="7"/>
  <c r="HK5" i="7" s="1"/>
  <c r="BK15" i="7"/>
  <c r="FJ15" i="7" s="1"/>
  <c r="BU43" i="7"/>
  <c r="FT43" i="7" s="1"/>
  <c r="BU22" i="7"/>
  <c r="FT22" i="7" s="1"/>
  <c r="AD81" i="7"/>
  <c r="EC81" i="7" s="1"/>
  <c r="AD5" i="7"/>
  <c r="EC5" i="7" s="1"/>
  <c r="CI98" i="7"/>
  <c r="GH98" i="7" s="1"/>
  <c r="DV67" i="7"/>
  <c r="HU67" i="7" s="1"/>
  <c r="DF29" i="7"/>
  <c r="HE29" i="7" s="1"/>
  <c r="DV78" i="7"/>
  <c r="HU78" i="7" s="1"/>
  <c r="CW16" i="7"/>
  <c r="GV16" i="7" s="1"/>
  <c r="BU91" i="7"/>
  <c r="FT91" i="7" s="1"/>
  <c r="BU67" i="7"/>
  <c r="FT67" i="7" s="1"/>
  <c r="BO20" i="7"/>
  <c r="FN20" i="7" s="1"/>
  <c r="BR40" i="7"/>
  <c r="FQ40" i="7" s="1"/>
  <c r="DV85" i="7"/>
  <c r="HU85" i="7" s="1"/>
  <c r="DV65" i="7"/>
  <c r="HU65" i="7" s="1"/>
  <c r="BU96" i="7"/>
  <c r="FT96" i="7" s="1"/>
  <c r="BU95" i="7"/>
  <c r="FT95" i="7" s="1"/>
  <c r="BO48" i="7"/>
  <c r="FN48" i="7" s="1"/>
  <c r="BU33" i="7"/>
  <c r="FT33" i="7" s="1"/>
  <c r="DV63" i="7"/>
  <c r="HU63" i="7" s="1"/>
  <c r="AD74" i="7"/>
  <c r="EC74" i="7" s="1"/>
  <c r="DV53" i="7"/>
  <c r="HU53" i="7" s="1"/>
  <c r="BR36" i="7"/>
  <c r="FQ36" i="7" s="1"/>
  <c r="AD73" i="7"/>
  <c r="EC73" i="7" s="1"/>
  <c r="CW40" i="7"/>
  <c r="GV40" i="7" s="1"/>
  <c r="BO87" i="7"/>
  <c r="FN87" i="7" s="1"/>
  <c r="BR98" i="7"/>
  <c r="FQ98" i="7" s="1"/>
  <c r="DV68" i="7"/>
  <c r="HU68" i="7" s="1"/>
  <c r="BU55" i="7"/>
  <c r="FT55" i="7" s="1"/>
  <c r="BU85" i="7"/>
  <c r="FT85" i="7" s="1"/>
  <c r="CI23" i="7"/>
  <c r="GH23" i="7" s="1"/>
  <c r="AD52" i="7"/>
  <c r="EC52" i="7" s="1"/>
  <c r="DV47" i="7"/>
  <c r="HU47" i="7" s="1"/>
  <c r="DV89" i="7"/>
  <c r="HU89" i="7" s="1"/>
  <c r="AD100" i="7"/>
  <c r="EC100" i="7" s="1"/>
  <c r="CI88" i="7"/>
  <c r="GH88" i="7" s="1"/>
  <c r="DC75" i="7"/>
  <c r="HB75" i="7" s="1"/>
  <c r="CN68" i="7"/>
  <c r="GM68" i="7" s="1"/>
  <c r="BU48" i="7"/>
  <c r="FT48" i="7" s="1"/>
  <c r="BU27" i="7"/>
  <c r="FT27" i="7" s="1"/>
  <c r="DD16" i="7"/>
  <c r="HC16" i="7" s="1"/>
  <c r="DP15" i="7"/>
  <c r="HO15" i="7" s="1"/>
  <c r="DD15" i="7"/>
  <c r="HC15" i="7" s="1"/>
  <c r="BV42" i="7"/>
  <c r="FU42" i="7" s="1"/>
  <c r="DR42" i="7"/>
  <c r="HQ42" i="7" s="1"/>
  <c r="DB20" i="7"/>
  <c r="HA20" i="7" s="1"/>
  <c r="AQ100" i="7"/>
  <c r="EP100" i="7" s="1"/>
  <c r="DX62" i="7"/>
  <c r="HW62" i="7" s="1"/>
  <c r="CI55" i="7"/>
  <c r="GH55" i="7" s="1"/>
  <c r="DR86" i="7"/>
  <c r="HQ86" i="7" s="1"/>
  <c r="AX46" i="7"/>
  <c r="EW46" i="7" s="1"/>
  <c r="BV63" i="7"/>
  <c r="FU63" i="7" s="1"/>
  <c r="CI85" i="7"/>
  <c r="GH85" i="7" s="1"/>
  <c r="CK46" i="7"/>
  <c r="GJ46" i="7" s="1"/>
  <c r="AX39" i="7"/>
  <c r="EW39" i="7" s="1"/>
  <c r="DR17" i="7"/>
  <c r="HQ17" i="7" s="1"/>
  <c r="CK95" i="7"/>
  <c r="GJ95" i="7" s="1"/>
  <c r="CI33" i="7"/>
  <c r="GH33" i="7" s="1"/>
  <c r="DR26" i="7"/>
  <c r="HQ26" i="7" s="1"/>
  <c r="AX3" i="7"/>
  <c r="EW3" i="7" s="1"/>
  <c r="BH98" i="7"/>
  <c r="FG98" i="7" s="1"/>
  <c r="DR73" i="7"/>
  <c r="HQ73" i="7" s="1"/>
  <c r="DB8" i="7"/>
  <c r="HA8" i="7" s="1"/>
  <c r="BD3" i="7"/>
  <c r="FC3" i="7" s="1"/>
  <c r="AQ87" i="7"/>
  <c r="EP87" i="7" s="1"/>
  <c r="CI76" i="7"/>
  <c r="GH76" i="7" s="1"/>
  <c r="CI22" i="7"/>
  <c r="GH22" i="7" s="1"/>
  <c r="DB73" i="7"/>
  <c r="HA73" i="7" s="1"/>
  <c r="DR38" i="7"/>
  <c r="HQ38" i="7" s="1"/>
  <c r="CK3" i="7"/>
  <c r="GJ3" i="7" s="1"/>
  <c r="CI91" i="7"/>
  <c r="GH91" i="7" s="1"/>
  <c r="CI24" i="7"/>
  <c r="GH24" i="7" s="1"/>
  <c r="DB75" i="7"/>
  <c r="HA75" i="7" s="1"/>
  <c r="DB29" i="7"/>
  <c r="HA29" i="7" s="1"/>
  <c r="CI72" i="7"/>
  <c r="GH72" i="7" s="1"/>
  <c r="CI27" i="7"/>
  <c r="GH27" i="7" s="1"/>
  <c r="BI32" i="7"/>
  <c r="FH32" i="7" s="1"/>
  <c r="BI30" i="7"/>
  <c r="FH30" i="7" s="1"/>
  <c r="BI26" i="7"/>
  <c r="FH26" i="7" s="1"/>
  <c r="BI49" i="7"/>
  <c r="FH49" i="7" s="1"/>
  <c r="DX87" i="7"/>
  <c r="HW87" i="7" s="1"/>
  <c r="DX82" i="7"/>
  <c r="HW82" i="7" s="1"/>
  <c r="DX86" i="7"/>
  <c r="HW86" i="7" s="1"/>
  <c r="AQ82" i="7"/>
  <c r="EP82" i="7" s="1"/>
  <c r="AQ85" i="7"/>
  <c r="EP85" i="7" s="1"/>
  <c r="AQ71" i="7"/>
  <c r="EP71" i="7" s="1"/>
  <c r="CK38" i="7"/>
  <c r="GJ38" i="7" s="1"/>
  <c r="CK84" i="7"/>
  <c r="GJ84" i="7" s="1"/>
  <c r="CK22" i="7"/>
  <c r="GJ22" i="7" s="1"/>
  <c r="CK20" i="7"/>
  <c r="GJ20" i="7" s="1"/>
  <c r="CK73" i="7"/>
  <c r="GJ73" i="7" s="1"/>
  <c r="CK59" i="7"/>
  <c r="GJ59" i="7" s="1"/>
  <c r="CK55" i="7"/>
  <c r="GJ55" i="7" s="1"/>
  <c r="CK61" i="7"/>
  <c r="GJ61" i="7" s="1"/>
  <c r="CK45" i="7"/>
  <c r="GJ45" i="7" s="1"/>
  <c r="AL65" i="7"/>
  <c r="EK65" i="7" s="1"/>
  <c r="AD96" i="7"/>
  <c r="EC96" i="7" s="1"/>
  <c r="BN74" i="7"/>
  <c r="FM74" i="7" s="1"/>
  <c r="BI11" i="7"/>
  <c r="FH11" i="7" s="1"/>
  <c r="BI99" i="7"/>
  <c r="FH99" i="7" s="1"/>
  <c r="CX61" i="7"/>
  <c r="GW61" i="7" s="1"/>
  <c r="AP93" i="7"/>
  <c r="EO93" i="7" s="1"/>
  <c r="CI94" i="7"/>
  <c r="GH94" i="7" s="1"/>
  <c r="DW88" i="7"/>
  <c r="HV88" i="7" s="1"/>
  <c r="BQ20" i="7"/>
  <c r="FP20" i="7" s="1"/>
  <c r="BQ40" i="7"/>
  <c r="FP40" i="7" s="1"/>
  <c r="BQ25" i="7"/>
  <c r="FP25" i="7" s="1"/>
  <c r="DB74" i="7"/>
  <c r="HA74" i="7" s="1"/>
  <c r="BD36" i="7"/>
  <c r="FC36" i="7" s="1"/>
  <c r="BX94" i="7"/>
  <c r="FW94" i="7" s="1"/>
  <c r="BX44" i="7"/>
  <c r="FW44" i="7" s="1"/>
  <c r="DL44" i="7"/>
  <c r="HK44" i="7" s="1"/>
  <c r="DL56" i="7"/>
  <c r="HK56" i="7" s="1"/>
  <c r="DL94" i="7"/>
  <c r="HK94" i="7" s="1"/>
  <c r="DL85" i="7"/>
  <c r="HK85" i="7" s="1"/>
  <c r="DL95" i="7"/>
  <c r="HK95" i="7" s="1"/>
  <c r="DL31" i="7"/>
  <c r="HK31" i="7" s="1"/>
  <c r="DL79" i="7"/>
  <c r="HK79" i="7" s="1"/>
  <c r="DL25" i="7"/>
  <c r="HK25" i="7" s="1"/>
  <c r="AE53" i="7"/>
  <c r="ED53" i="7" s="1"/>
  <c r="BG40" i="7"/>
  <c r="FF40" i="7" s="1"/>
  <c r="CP76" i="7"/>
  <c r="GO76" i="7" s="1"/>
  <c r="CP64" i="7"/>
  <c r="GO64" i="7" s="1"/>
  <c r="CP94" i="7"/>
  <c r="GO94" i="7" s="1"/>
  <c r="AF13" i="7"/>
  <c r="EE13" i="7" s="1"/>
  <c r="AF22" i="7"/>
  <c r="EE22" i="7" s="1"/>
  <c r="AF29" i="7"/>
  <c r="EE29" i="7" s="1"/>
  <c r="AF61" i="7"/>
  <c r="EE61" i="7" s="1"/>
  <c r="AF57" i="7"/>
  <c r="EE57" i="7" s="1"/>
  <c r="BR79" i="7"/>
  <c r="FQ79" i="7" s="1"/>
  <c r="BR7" i="7"/>
  <c r="FQ7" i="7" s="1"/>
  <c r="CL38" i="7"/>
  <c r="GK38" i="7" s="1"/>
  <c r="DV102" i="7"/>
  <c r="HU102" i="7" s="1"/>
  <c r="CL72" i="7"/>
  <c r="GK72" i="7" s="1"/>
  <c r="BA53" i="7"/>
  <c r="EZ53" i="7" s="1"/>
  <c r="AG76" i="7"/>
  <c r="EF76" i="7" s="1"/>
  <c r="DO87" i="7"/>
  <c r="HN87" i="7" s="1"/>
  <c r="DO85" i="7"/>
  <c r="HN85" i="7" s="1"/>
  <c r="CU54" i="7"/>
  <c r="GT54" i="7" s="1"/>
  <c r="AG46" i="7"/>
  <c r="EF46" i="7" s="1"/>
  <c r="AG25" i="7"/>
  <c r="EF25" i="7" s="1"/>
  <c r="BA58" i="7"/>
  <c r="EZ58" i="7" s="1"/>
  <c r="CU101" i="7"/>
  <c r="GT101" i="7" s="1"/>
  <c r="CU83" i="7"/>
  <c r="GT83" i="7" s="1"/>
  <c r="DO39" i="7"/>
  <c r="HN39" i="7" s="1"/>
  <c r="DO31" i="7"/>
  <c r="HN31" i="7" s="1"/>
  <c r="CL48" i="7"/>
  <c r="GK48" i="7" s="1"/>
  <c r="CL29" i="7"/>
  <c r="GK29" i="7" s="1"/>
  <c r="BT8" i="7"/>
  <c r="FS8" i="7" s="1"/>
  <c r="DO99" i="7"/>
  <c r="HN99" i="7" s="1"/>
  <c r="AG90" i="7"/>
  <c r="EF90" i="7" s="1"/>
  <c r="AG68" i="7"/>
  <c r="EF68" i="7" s="1"/>
  <c r="AG62" i="7"/>
  <c r="EF62" i="7" s="1"/>
  <c r="DO51" i="7"/>
  <c r="HN51" i="7" s="1"/>
  <c r="AG32" i="7"/>
  <c r="EF32" i="7" s="1"/>
  <c r="CL66" i="7"/>
  <c r="GK66" i="7" s="1"/>
  <c r="CL100" i="7"/>
  <c r="GK100" i="7" s="1"/>
  <c r="CL46" i="7"/>
  <c r="GK46" i="7" s="1"/>
  <c r="BA15" i="7"/>
  <c r="EZ15" i="7" s="1"/>
  <c r="DO59" i="7"/>
  <c r="HN59" i="7" s="1"/>
  <c r="AG83" i="7"/>
  <c r="EF83" i="7" s="1"/>
  <c r="CU35" i="7"/>
  <c r="GT35" i="7" s="1"/>
  <c r="AG10" i="7"/>
  <c r="EF10" i="7" s="1"/>
  <c r="CL98" i="7"/>
  <c r="GK98" i="7" s="1"/>
  <c r="CL9" i="7"/>
  <c r="GK9" i="7" s="1"/>
  <c r="CW75" i="7"/>
  <c r="GV75" i="7" s="1"/>
  <c r="AY99" i="7"/>
  <c r="EX99" i="7" s="1"/>
  <c r="AY60" i="7"/>
  <c r="EX60" i="7" s="1"/>
  <c r="DO77" i="7"/>
  <c r="HN77" i="7" s="1"/>
  <c r="CU74" i="7"/>
  <c r="GT74" i="7" s="1"/>
  <c r="AY44" i="7"/>
  <c r="EX44" i="7" s="1"/>
  <c r="CU40" i="7"/>
  <c r="GT40" i="7" s="1"/>
  <c r="CL91" i="7"/>
  <c r="GK91" i="7" s="1"/>
  <c r="BA39" i="7"/>
  <c r="EZ39" i="7" s="1"/>
  <c r="CU87" i="7"/>
  <c r="GT87" i="7" s="1"/>
  <c r="CU66" i="7"/>
  <c r="GT66" i="7" s="1"/>
  <c r="CU37" i="7"/>
  <c r="GT37" i="7" s="1"/>
  <c r="AG15" i="7"/>
  <c r="EF15" i="7" s="1"/>
  <c r="CL86" i="7"/>
  <c r="GK86" i="7" s="1"/>
  <c r="CL84" i="7"/>
  <c r="GK84" i="7" s="1"/>
  <c r="CL69" i="7"/>
  <c r="GK69" i="7" s="1"/>
  <c r="BA26" i="7"/>
  <c r="EZ26" i="7" s="1"/>
  <c r="DO95" i="7"/>
  <c r="HN95" i="7" s="1"/>
  <c r="AY58" i="7"/>
  <c r="EX58" i="7" s="1"/>
  <c r="CU82" i="7"/>
  <c r="GT82" i="7" s="1"/>
  <c r="AG59" i="7"/>
  <c r="EF59" i="7" s="1"/>
  <c r="CU44" i="7"/>
  <c r="GT44" i="7" s="1"/>
  <c r="AG26" i="7"/>
  <c r="EF26" i="7" s="1"/>
  <c r="DD26" i="7"/>
  <c r="HC26" i="7" s="1"/>
  <c r="CU7" i="7"/>
  <c r="GT7" i="7" s="1"/>
  <c r="BU3" i="7"/>
  <c r="FT3" i="7" s="1"/>
  <c r="BU74" i="7"/>
  <c r="FT74" i="7" s="1"/>
  <c r="AD46" i="7"/>
  <c r="EC46" i="7" s="1"/>
  <c r="DF33" i="7"/>
  <c r="HE33" i="7" s="1"/>
  <c r="DC3" i="7"/>
  <c r="HB3" i="7" s="1"/>
  <c r="BU66" i="7"/>
  <c r="FT66" i="7" s="1"/>
  <c r="CW101" i="7"/>
  <c r="GV101" i="7" s="1"/>
  <c r="DV3" i="7"/>
  <c r="HU3" i="7" s="1"/>
  <c r="AL66" i="7"/>
  <c r="EK66" i="7" s="1"/>
  <c r="BR44" i="7"/>
  <c r="FQ44" i="7" s="1"/>
  <c r="DF69" i="7"/>
  <c r="HE69" i="7" s="1"/>
  <c r="AD37" i="7"/>
  <c r="EC37" i="7" s="1"/>
  <c r="CW22" i="7"/>
  <c r="GV22" i="7" s="1"/>
  <c r="CN69" i="7"/>
  <c r="GM69" i="7" s="1"/>
  <c r="BU41" i="7"/>
  <c r="FT41" i="7" s="1"/>
  <c r="DV73" i="7"/>
  <c r="HU73" i="7" s="1"/>
  <c r="DF92" i="7"/>
  <c r="HE92" i="7" s="1"/>
  <c r="DF75" i="7"/>
  <c r="HE75" i="7" s="1"/>
  <c r="CW46" i="7"/>
  <c r="GV46" i="7" s="1"/>
  <c r="BU88" i="7"/>
  <c r="FT88" i="7" s="1"/>
  <c r="BU84" i="7"/>
  <c r="FT84" i="7" s="1"/>
  <c r="BU62" i="7"/>
  <c r="FT62" i="7" s="1"/>
  <c r="BU44" i="7"/>
  <c r="FT44" i="7" s="1"/>
  <c r="BU31" i="7"/>
  <c r="FT31" i="7" s="1"/>
  <c r="DV79" i="7"/>
  <c r="HU79" i="7" s="1"/>
  <c r="AD23" i="7"/>
  <c r="EC23" i="7" s="1"/>
  <c r="DF78" i="7"/>
  <c r="HE78" i="7" s="1"/>
  <c r="DV60" i="7"/>
  <c r="HU60" i="7" s="1"/>
  <c r="DV44" i="7"/>
  <c r="HU44" i="7" s="1"/>
  <c r="BU4" i="7"/>
  <c r="FT4" i="7" s="1"/>
  <c r="BO58" i="7"/>
  <c r="FN58" i="7" s="1"/>
  <c r="BU42" i="7"/>
  <c r="FT42" i="7" s="1"/>
  <c r="DV87" i="7"/>
  <c r="HU87" i="7" s="1"/>
  <c r="CW24" i="7"/>
  <c r="GV24" i="7" s="1"/>
  <c r="CI73" i="7"/>
  <c r="GH73" i="7" s="1"/>
  <c r="DV25" i="7"/>
  <c r="HU25" i="7" s="1"/>
  <c r="BR81" i="7"/>
  <c r="FQ81" i="7" s="1"/>
  <c r="AD93" i="7"/>
  <c r="EC93" i="7" s="1"/>
  <c r="DV33" i="7"/>
  <c r="HU33" i="7" s="1"/>
  <c r="BU99" i="7"/>
  <c r="FT99" i="7" s="1"/>
  <c r="BU60" i="7"/>
  <c r="FT60" i="7" s="1"/>
  <c r="BU46" i="7"/>
  <c r="FT46" i="7" s="1"/>
  <c r="BU32" i="7"/>
  <c r="FT32" i="7" s="1"/>
  <c r="DD17" i="7"/>
  <c r="HC17" i="7" s="1"/>
  <c r="DD13" i="7"/>
  <c r="HC13" i="7" s="1"/>
  <c r="DP9" i="7"/>
  <c r="HO9" i="7" s="1"/>
  <c r="AV20" i="7"/>
  <c r="EU20" i="7" s="1"/>
  <c r="DR93" i="7"/>
  <c r="HQ93" i="7" s="1"/>
  <c r="AX94" i="7"/>
  <c r="EW94" i="7" s="1"/>
  <c r="DR74" i="7"/>
  <c r="HQ74" i="7" s="1"/>
  <c r="CI51" i="7"/>
  <c r="GH51" i="7" s="1"/>
  <c r="DR9" i="7"/>
  <c r="HQ9" i="7" s="1"/>
  <c r="DB62" i="7"/>
  <c r="HA62" i="7" s="1"/>
  <c r="DR88" i="7"/>
  <c r="HQ88" i="7" s="1"/>
  <c r="CI90" i="7"/>
  <c r="GH90" i="7" s="1"/>
  <c r="CI66" i="7"/>
  <c r="GH66" i="7" s="1"/>
  <c r="CI38" i="7"/>
  <c r="GH38" i="7" s="1"/>
  <c r="DB38" i="7"/>
  <c r="HA38" i="7" s="1"/>
  <c r="AQ99" i="7"/>
  <c r="EP99" i="7" s="1"/>
  <c r="AQ79" i="7"/>
  <c r="EP79" i="7" s="1"/>
  <c r="CI28" i="7"/>
  <c r="GH28" i="7" s="1"/>
  <c r="DB54" i="7"/>
  <c r="HA54" i="7" s="1"/>
  <c r="BH3" i="7"/>
  <c r="FG3" i="7" s="1"/>
  <c r="CK91" i="7"/>
  <c r="GJ91" i="7" s="1"/>
  <c r="CK71" i="7"/>
  <c r="GJ71" i="7" s="1"/>
  <c r="DR16" i="7"/>
  <c r="HQ16" i="7" s="1"/>
  <c r="BD101" i="7"/>
  <c r="FC101" i="7" s="1"/>
  <c r="CK94" i="7"/>
  <c r="GJ94" i="7" s="1"/>
  <c r="BH75" i="7"/>
  <c r="FG75" i="7" s="1"/>
  <c r="BW19" i="7"/>
  <c r="FV19" i="7" s="1"/>
  <c r="DR67" i="7"/>
  <c r="HQ67" i="7" s="1"/>
  <c r="DB13" i="7"/>
  <c r="HA13" i="7" s="1"/>
  <c r="DB83" i="7"/>
  <c r="HA83" i="7" s="1"/>
  <c r="DX64" i="7"/>
  <c r="HW64" i="7" s="1"/>
  <c r="DR57" i="7"/>
  <c r="HQ57" i="7" s="1"/>
  <c r="DR63" i="7"/>
  <c r="HQ63" i="7" s="1"/>
  <c r="DB26" i="7"/>
  <c r="HA26" i="7" s="1"/>
  <c r="BD74" i="7"/>
  <c r="FC74" i="7" s="1"/>
  <c r="CI8" i="7"/>
  <c r="GH8" i="7" s="1"/>
  <c r="BI67" i="7"/>
  <c r="FH67" i="7" s="1"/>
  <c r="BI25" i="7"/>
  <c r="FH25" i="7" s="1"/>
  <c r="BI43" i="7"/>
  <c r="FH43" i="7" s="1"/>
  <c r="BI39" i="7"/>
  <c r="FH39" i="7" s="1"/>
  <c r="AQ80" i="7"/>
  <c r="EP80" i="7" s="1"/>
  <c r="AQ78" i="7"/>
  <c r="EP78" i="7" s="1"/>
  <c r="AQ98" i="7"/>
  <c r="EP98" i="7" s="1"/>
  <c r="CK47" i="7"/>
  <c r="GJ47" i="7" s="1"/>
  <c r="CK60" i="7"/>
  <c r="GJ60" i="7" s="1"/>
  <c r="CK41" i="7"/>
  <c r="GJ41" i="7" s="1"/>
  <c r="CK32" i="7"/>
  <c r="GJ32" i="7" s="1"/>
  <c r="CK78" i="7"/>
  <c r="GJ78" i="7" s="1"/>
  <c r="CK82" i="7"/>
  <c r="GJ82" i="7" s="1"/>
  <c r="CK81" i="7"/>
  <c r="GJ81" i="7" s="1"/>
  <c r="CK58" i="7"/>
  <c r="GJ58" i="7" s="1"/>
  <c r="CK53" i="7"/>
  <c r="GJ53" i="7" s="1"/>
  <c r="DN71" i="7"/>
  <c r="HM71" i="7" s="1"/>
  <c r="DV38" i="7"/>
  <c r="HU38" i="7" s="1"/>
  <c r="AS49" i="7"/>
  <c r="ER49" i="7" s="1"/>
  <c r="BX9" i="7"/>
  <c r="FW9" i="7" s="1"/>
  <c r="BX56" i="7"/>
  <c r="FW56" i="7" s="1"/>
  <c r="BX90" i="7"/>
  <c r="FW90" i="7" s="1"/>
  <c r="BX64" i="7"/>
  <c r="FW64" i="7" s="1"/>
  <c r="BX37" i="7"/>
  <c r="FW37" i="7" s="1"/>
  <c r="BX45" i="7"/>
  <c r="FW45" i="7" s="1"/>
  <c r="BX99" i="7"/>
  <c r="FW99" i="7" s="1"/>
  <c r="BX15" i="7"/>
  <c r="FW15" i="7" s="1"/>
  <c r="BX74" i="7"/>
  <c r="FW74" i="7" s="1"/>
  <c r="AD12" i="7"/>
  <c r="EC12" i="7" s="1"/>
  <c r="AD69" i="7"/>
  <c r="EC69" i="7" s="1"/>
  <c r="AD66" i="7"/>
  <c r="EC66" i="7" s="1"/>
  <c r="AD21" i="7"/>
  <c r="EC21" i="7" s="1"/>
  <c r="AD83" i="7"/>
  <c r="EC83" i="7" s="1"/>
  <c r="BI70" i="7"/>
  <c r="FH70" i="7" s="1"/>
  <c r="BI24" i="7"/>
  <c r="FH24" i="7" s="1"/>
  <c r="CP17" i="7"/>
  <c r="GO17" i="7" s="1"/>
  <c r="DR45" i="7"/>
  <c r="HQ45" i="7" s="1"/>
  <c r="AP73" i="7"/>
  <c r="EO73" i="7" s="1"/>
  <c r="AP34" i="7"/>
  <c r="EO34" i="7" s="1"/>
  <c r="AP32" i="7"/>
  <c r="EO32" i="7" s="1"/>
  <c r="CI30" i="7"/>
  <c r="GH30" i="7" s="1"/>
  <c r="DW41" i="7"/>
  <c r="HV41" i="7" s="1"/>
  <c r="DW92" i="7"/>
  <c r="HV92" i="7" s="1"/>
  <c r="BQ23" i="7"/>
  <c r="FP23" i="7" s="1"/>
  <c r="BQ59" i="7"/>
  <c r="FP59" i="7" s="1"/>
  <c r="BQ37" i="7"/>
  <c r="FP37" i="7" s="1"/>
  <c r="DB89" i="7"/>
  <c r="HA89" i="7" s="1"/>
  <c r="BD94" i="7"/>
  <c r="FC94" i="7" s="1"/>
  <c r="BX97" i="7"/>
  <c r="FW97" i="7" s="1"/>
  <c r="BX75" i="7"/>
  <c r="FW75" i="7" s="1"/>
  <c r="DL60" i="7"/>
  <c r="HK60" i="7" s="1"/>
  <c r="DL75" i="7"/>
  <c r="HK75" i="7" s="1"/>
  <c r="DL30" i="7"/>
  <c r="HK30" i="7" s="1"/>
  <c r="DL84" i="7"/>
  <c r="HK84" i="7" s="1"/>
  <c r="DL90" i="7"/>
  <c r="HK90" i="7" s="1"/>
  <c r="DL34" i="7"/>
  <c r="HK34" i="7" s="1"/>
  <c r="DL73" i="7"/>
  <c r="HK73" i="7" s="1"/>
  <c r="DL46" i="7"/>
  <c r="HK46" i="7" s="1"/>
  <c r="AE23" i="7"/>
  <c r="ED23" i="7" s="1"/>
  <c r="AE57" i="7"/>
  <c r="ED57" i="7" s="1"/>
  <c r="BG33" i="7"/>
  <c r="FF33" i="7" s="1"/>
  <c r="CP21" i="7"/>
  <c r="GO21" i="7" s="1"/>
  <c r="DB59" i="7"/>
  <c r="HA59" i="7" s="1"/>
  <c r="CP47" i="7"/>
  <c r="GO47" i="7" s="1"/>
  <c r="AF19" i="7"/>
  <c r="EE19" i="7" s="1"/>
  <c r="AF74" i="7"/>
  <c r="EE74" i="7" s="1"/>
  <c r="AF18" i="7"/>
  <c r="EE18" i="7" s="1"/>
  <c r="AF12" i="7"/>
  <c r="EE12" i="7" s="1"/>
  <c r="AF55" i="7"/>
  <c r="EE55" i="7" s="1"/>
  <c r="AC31" i="7"/>
  <c r="EB31" i="7" s="1"/>
  <c r="AC61" i="7"/>
  <c r="EB61" i="7" s="1"/>
  <c r="DO14" i="7"/>
  <c r="HN14" i="7" s="1"/>
  <c r="CX84" i="7"/>
  <c r="GW84" i="7" s="1"/>
  <c r="BA28" i="7"/>
  <c r="EZ28" i="7" s="1"/>
  <c r="AG95" i="7"/>
  <c r="EF95" i="7" s="1"/>
  <c r="AG80" i="7"/>
  <c r="EF80" i="7" s="1"/>
  <c r="DO83" i="7"/>
  <c r="HN83" i="7" s="1"/>
  <c r="CU76" i="7"/>
  <c r="GT76" i="7" s="1"/>
  <c r="DO36" i="7"/>
  <c r="HN36" i="7" s="1"/>
  <c r="AG13" i="7"/>
  <c r="EF13" i="7" s="1"/>
  <c r="BA27" i="7"/>
  <c r="EZ27" i="7" s="1"/>
  <c r="DO97" i="7"/>
  <c r="HN97" i="7" s="1"/>
  <c r="DO84" i="7"/>
  <c r="HN84" i="7" s="1"/>
  <c r="CU64" i="7"/>
  <c r="GT64" i="7" s="1"/>
  <c r="DO21" i="7"/>
  <c r="HN21" i="7" s="1"/>
  <c r="CX11" i="7"/>
  <c r="GW11" i="7" s="1"/>
  <c r="CL13" i="7"/>
  <c r="GK13" i="7" s="1"/>
  <c r="BA49" i="7"/>
  <c r="EZ49" i="7" s="1"/>
  <c r="AG96" i="7"/>
  <c r="EF96" i="7" s="1"/>
  <c r="AY94" i="7"/>
  <c r="EX94" i="7" s="1"/>
  <c r="DO63" i="7"/>
  <c r="HN63" i="7" s="1"/>
  <c r="AG60" i="7"/>
  <c r="EF60" i="7" s="1"/>
  <c r="DO34" i="7"/>
  <c r="HN34" i="7" s="1"/>
  <c r="DO19" i="7"/>
  <c r="HN19" i="7" s="1"/>
  <c r="CL74" i="7"/>
  <c r="GK74" i="7" s="1"/>
  <c r="CL28" i="7"/>
  <c r="GK28" i="7" s="1"/>
  <c r="DO90" i="7"/>
  <c r="HN90" i="7" s="1"/>
  <c r="AG87" i="7"/>
  <c r="EF87" i="7" s="1"/>
  <c r="CU68" i="7"/>
  <c r="GT68" i="7" s="1"/>
  <c r="DO29" i="7"/>
  <c r="HN29" i="7" s="1"/>
  <c r="CX45" i="7"/>
  <c r="GW45" i="7" s="1"/>
  <c r="CL24" i="7"/>
  <c r="GK24" i="7" s="1"/>
  <c r="CL76" i="7"/>
  <c r="GK76" i="7" s="1"/>
  <c r="BA31" i="7"/>
  <c r="EZ31" i="7" s="1"/>
  <c r="CU99" i="7"/>
  <c r="GT99" i="7" s="1"/>
  <c r="AY92" i="7"/>
  <c r="EX92" i="7" s="1"/>
  <c r="AG71" i="7"/>
  <c r="EF71" i="7" s="1"/>
  <c r="AY72" i="7"/>
  <c r="EX72" i="7" s="1"/>
  <c r="DO49" i="7"/>
  <c r="HN49" i="7" s="1"/>
  <c r="DO28" i="7"/>
  <c r="HN28" i="7" s="1"/>
  <c r="CX30" i="7"/>
  <c r="GW30" i="7" s="1"/>
  <c r="BA18" i="7"/>
  <c r="EZ18" i="7" s="1"/>
  <c r="BT82" i="7"/>
  <c r="FS82" i="7" s="1"/>
  <c r="DO55" i="7"/>
  <c r="HN55" i="7" s="1"/>
  <c r="CU26" i="7"/>
  <c r="GT26" i="7" s="1"/>
  <c r="DO15" i="7"/>
  <c r="HN15" i="7" s="1"/>
  <c r="CU5" i="7"/>
  <c r="GT5" i="7" s="1"/>
  <c r="CL5" i="7"/>
  <c r="GK5" i="7" s="1"/>
  <c r="CL94" i="7"/>
  <c r="GK94" i="7" s="1"/>
  <c r="BA19" i="7"/>
  <c r="EZ19" i="7" s="1"/>
  <c r="BT98" i="7"/>
  <c r="FS98" i="7" s="1"/>
  <c r="CU94" i="7"/>
  <c r="GT94" i="7" s="1"/>
  <c r="BT77" i="7"/>
  <c r="FS77" i="7" s="1"/>
  <c r="AG57" i="7"/>
  <c r="EF57" i="7" s="1"/>
  <c r="AG38" i="7"/>
  <c r="EF38" i="7" s="1"/>
  <c r="CU6" i="7"/>
  <c r="GT6" i="7" s="1"/>
  <c r="DD27" i="7"/>
  <c r="HC27" i="7" s="1"/>
  <c r="BO81" i="7"/>
  <c r="FN81" i="7" s="1"/>
  <c r="BU71" i="7"/>
  <c r="FT71" i="7" s="1"/>
  <c r="BR77" i="7"/>
  <c r="FQ77" i="7" s="1"/>
  <c r="BR86" i="7"/>
  <c r="FQ86" i="7" s="1"/>
  <c r="DV59" i="7"/>
  <c r="HU59" i="7" s="1"/>
  <c r="DC97" i="7"/>
  <c r="HB97" i="7" s="1"/>
  <c r="BU64" i="7"/>
  <c r="FT64" i="7" s="1"/>
  <c r="BU21" i="7"/>
  <c r="FT21" i="7" s="1"/>
  <c r="DV61" i="7"/>
  <c r="HU61" i="7" s="1"/>
  <c r="AD61" i="7"/>
  <c r="EC61" i="7" s="1"/>
  <c r="DV86" i="7"/>
  <c r="HU86" i="7" s="1"/>
  <c r="AD89" i="7"/>
  <c r="EC89" i="7" s="1"/>
  <c r="DV15" i="7"/>
  <c r="HU15" i="7" s="1"/>
  <c r="CN78" i="7"/>
  <c r="GM78" i="7" s="1"/>
  <c r="CN67" i="7"/>
  <c r="GM67" i="7" s="1"/>
  <c r="CI44" i="7"/>
  <c r="GH44" i="7" s="1"/>
  <c r="BU39" i="7"/>
  <c r="FT39" i="7" s="1"/>
  <c r="BU24" i="7"/>
  <c r="FT24" i="7" s="1"/>
  <c r="DV28" i="7"/>
  <c r="HU28" i="7" s="1"/>
  <c r="CW4" i="7"/>
  <c r="GV4" i="7" s="1"/>
  <c r="BU101" i="7"/>
  <c r="FT101" i="7" s="1"/>
  <c r="CN41" i="7"/>
  <c r="GM41" i="7" s="1"/>
  <c r="BU29" i="7"/>
  <c r="FT29" i="7" s="1"/>
  <c r="BR29" i="7"/>
  <c r="FQ29" i="7" s="1"/>
  <c r="BR45" i="7"/>
  <c r="FQ45" i="7" s="1"/>
  <c r="BU51" i="7"/>
  <c r="FT51" i="7" s="1"/>
  <c r="BU63" i="7"/>
  <c r="FT63" i="7" s="1"/>
  <c r="BR99" i="7"/>
  <c r="FQ99" i="7" s="1"/>
  <c r="CW77" i="7"/>
  <c r="GV77" i="7" s="1"/>
  <c r="BU70" i="7"/>
  <c r="FT70" i="7" s="1"/>
  <c r="BU34" i="7"/>
  <c r="FT34" i="7" s="1"/>
  <c r="BO28" i="7"/>
  <c r="FN28" i="7" s="1"/>
  <c r="BR27" i="7"/>
  <c r="FQ27" i="7" s="1"/>
  <c r="BR22" i="7"/>
  <c r="FQ22" i="7" s="1"/>
  <c r="DF44" i="7"/>
  <c r="HE44" i="7" s="1"/>
  <c r="DF62" i="7"/>
  <c r="HE62" i="7" s="1"/>
  <c r="BU52" i="7"/>
  <c r="FT52" i="7" s="1"/>
  <c r="DC50" i="7"/>
  <c r="HB50" i="7" s="1"/>
  <c r="DC34" i="7"/>
  <c r="HB34" i="7" s="1"/>
  <c r="BL18" i="7"/>
  <c r="FK18" i="7" s="1"/>
  <c r="DD12" i="7"/>
  <c r="HC12" i="7" s="1"/>
  <c r="DR36" i="7"/>
  <c r="HQ36" i="7" s="1"/>
  <c r="DB57" i="7"/>
  <c r="HA57" i="7" s="1"/>
  <c r="CK98" i="7"/>
  <c r="GJ98" i="7" s="1"/>
  <c r="CI79" i="7"/>
  <c r="GH79" i="7" s="1"/>
  <c r="CI43" i="7"/>
  <c r="GH43" i="7" s="1"/>
  <c r="AX49" i="7"/>
  <c r="EW49" i="7" s="1"/>
  <c r="BV45" i="7"/>
  <c r="FU45" i="7" s="1"/>
  <c r="DR13" i="7"/>
  <c r="HQ13" i="7" s="1"/>
  <c r="BH100" i="7"/>
  <c r="FG100" i="7" s="1"/>
  <c r="CI61" i="7"/>
  <c r="GH61" i="7" s="1"/>
  <c r="DR69" i="7"/>
  <c r="HQ69" i="7" s="1"/>
  <c r="DR20" i="7"/>
  <c r="HQ20" i="7" s="1"/>
  <c r="CI80" i="7"/>
  <c r="GH80" i="7" s="1"/>
  <c r="CI70" i="7"/>
  <c r="GH70" i="7" s="1"/>
  <c r="CI5" i="7"/>
  <c r="GH5" i="7" s="1"/>
  <c r="DB94" i="7"/>
  <c r="HA94" i="7" s="1"/>
  <c r="BH95" i="7"/>
  <c r="FG95" i="7" s="1"/>
  <c r="CI53" i="7"/>
  <c r="GH53" i="7" s="1"/>
  <c r="AX75" i="7"/>
  <c r="EW75" i="7" s="1"/>
  <c r="AX19" i="7"/>
  <c r="EW19" i="7" s="1"/>
  <c r="BD88" i="7"/>
  <c r="FC88" i="7" s="1"/>
  <c r="CI45" i="7"/>
  <c r="GH45" i="7" s="1"/>
  <c r="BW17" i="7"/>
  <c r="FV17" i="7" s="1"/>
  <c r="DB99" i="7"/>
  <c r="HA99" i="7" s="1"/>
  <c r="CK93" i="7"/>
  <c r="GJ93" i="7" s="1"/>
  <c r="CI81" i="7"/>
  <c r="GH81" i="7" s="1"/>
  <c r="DB97" i="7"/>
  <c r="HA97" i="7" s="1"/>
  <c r="DR25" i="7"/>
  <c r="HQ25" i="7" s="1"/>
  <c r="DR52" i="7"/>
  <c r="HQ52" i="7" s="1"/>
  <c r="CI17" i="7"/>
  <c r="GH17" i="7" s="1"/>
  <c r="BI74" i="7"/>
  <c r="FH74" i="7" s="1"/>
  <c r="BI16" i="7"/>
  <c r="FH16" i="7" s="1"/>
  <c r="BI60" i="7"/>
  <c r="FH60" i="7" s="1"/>
  <c r="BI62" i="7"/>
  <c r="FH62" i="7" s="1"/>
  <c r="BN58" i="7"/>
  <c r="FM58" i="7" s="1"/>
  <c r="DX80" i="7"/>
  <c r="HW80" i="7" s="1"/>
  <c r="DX97" i="7"/>
  <c r="HW97" i="7" s="1"/>
  <c r="AQ92" i="7"/>
  <c r="EP92" i="7" s="1"/>
  <c r="AQ91" i="7"/>
  <c r="EP91" i="7" s="1"/>
  <c r="CK5" i="7"/>
  <c r="GJ5" i="7" s="1"/>
  <c r="CK66" i="7"/>
  <c r="GJ66" i="7" s="1"/>
  <c r="CK88" i="7"/>
  <c r="GJ88" i="7" s="1"/>
  <c r="CK49" i="7"/>
  <c r="GJ49" i="7" s="1"/>
  <c r="CK16" i="7"/>
  <c r="GJ16" i="7" s="1"/>
  <c r="CK14" i="7"/>
  <c r="GJ14" i="7" s="1"/>
  <c r="CK86" i="7"/>
  <c r="GJ86" i="7" s="1"/>
  <c r="CK25" i="7"/>
  <c r="GJ25" i="7" s="1"/>
  <c r="CK67" i="7"/>
  <c r="GJ67" i="7" s="1"/>
  <c r="CK79" i="7"/>
  <c r="GJ79" i="7" s="1"/>
  <c r="CT97" i="7"/>
  <c r="GS97" i="7" s="1"/>
  <c r="CT23" i="7"/>
  <c r="GS23" i="7" s="1"/>
  <c r="AL42" i="7"/>
  <c r="EK42" i="7" s="1"/>
  <c r="DV12" i="7"/>
  <c r="HU12" i="7" s="1"/>
  <c r="AS39" i="7"/>
  <c r="ER39" i="7" s="1"/>
  <c r="BX14" i="7"/>
  <c r="FW14" i="7" s="1"/>
  <c r="BX52" i="7"/>
  <c r="FW52" i="7" s="1"/>
  <c r="BX4" i="7"/>
  <c r="FW4" i="7" s="1"/>
  <c r="BX68" i="7"/>
  <c r="FW68" i="7" s="1"/>
  <c r="BX57" i="7"/>
  <c r="FW57" i="7" s="1"/>
  <c r="BX60" i="7"/>
  <c r="FW60" i="7" s="1"/>
  <c r="BX82" i="7"/>
  <c r="FW82" i="7" s="1"/>
  <c r="BX20" i="7"/>
  <c r="FW20" i="7" s="1"/>
  <c r="BX79" i="7"/>
  <c r="FW79" i="7" s="1"/>
  <c r="BV7" i="7"/>
  <c r="FU7" i="7" s="1"/>
  <c r="AD32" i="7"/>
  <c r="EC32" i="7" s="1"/>
  <c r="AD38" i="7"/>
  <c r="EC38" i="7" s="1"/>
  <c r="BI19" i="7"/>
  <c r="FH19" i="7" s="1"/>
  <c r="BI17" i="7"/>
  <c r="FH17" i="7" s="1"/>
  <c r="CL51" i="7"/>
  <c r="GK51" i="7" s="1"/>
  <c r="DR65" i="7"/>
  <c r="HQ65" i="7" s="1"/>
  <c r="CH13" i="7"/>
  <c r="GG13" i="7" s="1"/>
  <c r="AP57" i="7"/>
  <c r="EO57" i="7" s="1"/>
  <c r="AP58" i="7"/>
  <c r="EO58" i="7" s="1"/>
  <c r="AP11" i="7"/>
  <c r="EO11" i="7" s="1"/>
  <c r="DC4" i="7"/>
  <c r="HB4" i="7" s="1"/>
  <c r="DW82" i="7"/>
  <c r="HV82" i="7" s="1"/>
  <c r="DW80" i="7"/>
  <c r="HV80" i="7" s="1"/>
  <c r="BQ61" i="7"/>
  <c r="FP61" i="7" s="1"/>
  <c r="BQ77" i="7"/>
  <c r="FP77" i="7" s="1"/>
  <c r="BQ8" i="7"/>
  <c r="FP8" i="7" s="1"/>
  <c r="BD15" i="7"/>
  <c r="FC15" i="7" s="1"/>
  <c r="BX92" i="7"/>
  <c r="FW92" i="7" s="1"/>
  <c r="BX80" i="7"/>
  <c r="FW80" i="7" s="1"/>
  <c r="DL63" i="7"/>
  <c r="HK63" i="7" s="1"/>
  <c r="DL72" i="7"/>
  <c r="HK72" i="7" s="1"/>
  <c r="DL47" i="7"/>
  <c r="HK47" i="7" s="1"/>
  <c r="DL91" i="7"/>
  <c r="HK91" i="7" s="1"/>
  <c r="DL96" i="7"/>
  <c r="HK96" i="7" s="1"/>
  <c r="DL36" i="7"/>
  <c r="HK36" i="7" s="1"/>
  <c r="DL93" i="7"/>
  <c r="HK93" i="7" s="1"/>
  <c r="DL50" i="7"/>
  <c r="HK50" i="7" s="1"/>
  <c r="AE68" i="7"/>
  <c r="ED68" i="7" s="1"/>
  <c r="BG19" i="7"/>
  <c r="FF19" i="7" s="1"/>
  <c r="CP46" i="7"/>
  <c r="GO46" i="7" s="1"/>
  <c r="CX102" i="7"/>
  <c r="GW102" i="7" s="1"/>
  <c r="CP70" i="7"/>
  <c r="GO70" i="7" s="1"/>
  <c r="AF47" i="7"/>
  <c r="EE47" i="7" s="1"/>
  <c r="AF50" i="7"/>
  <c r="EE50" i="7" s="1"/>
  <c r="AF28" i="7"/>
  <c r="EE28" i="7" s="1"/>
  <c r="AF11" i="7"/>
  <c r="EE11" i="7" s="1"/>
  <c r="AF53" i="7"/>
  <c r="EE53" i="7" s="1"/>
  <c r="CL18" i="7"/>
  <c r="GK18" i="7" s="1"/>
  <c r="AC89" i="7"/>
  <c r="EB89" i="7" s="1"/>
  <c r="BP14" i="7"/>
  <c r="FO14" i="7" s="1"/>
  <c r="DL15" i="7"/>
  <c r="HK15" i="7" s="1"/>
  <c r="CL82" i="7"/>
  <c r="GK82" i="7" s="1"/>
  <c r="BA11" i="7"/>
  <c r="EZ11" i="7" s="1"/>
  <c r="DO82" i="7"/>
  <c r="HN82" i="7" s="1"/>
  <c r="BU80" i="7"/>
  <c r="FT80" i="7" s="1"/>
  <c r="AY76" i="7"/>
  <c r="EX76" i="7" s="1"/>
  <c r="CU72" i="7"/>
  <c r="GT72" i="7" s="1"/>
  <c r="BT44" i="7"/>
  <c r="FS44" i="7" s="1"/>
  <c r="DO17" i="7"/>
  <c r="HN17" i="7" s="1"/>
  <c r="BA23" i="7"/>
  <c r="EZ23" i="7" s="1"/>
  <c r="CU95" i="7"/>
  <c r="GT95" i="7" s="1"/>
  <c r="AG91" i="7"/>
  <c r="EF91" i="7" s="1"/>
  <c r="AG63" i="7"/>
  <c r="EF63" i="7" s="1"/>
  <c r="BT22" i="7"/>
  <c r="FS22" i="7" s="1"/>
  <c r="CL21" i="7"/>
  <c r="GK21" i="7" s="1"/>
  <c r="CX60" i="7"/>
  <c r="GW60" i="7" s="1"/>
  <c r="CL11" i="7"/>
  <c r="GK11" i="7" s="1"/>
  <c r="BA10" i="7"/>
  <c r="EZ10" i="7" s="1"/>
  <c r="BT3" i="7"/>
  <c r="FS3" i="7" s="1"/>
  <c r="DO93" i="7"/>
  <c r="HN93" i="7" s="1"/>
  <c r="CU59" i="7"/>
  <c r="GT59" i="7" s="1"/>
  <c r="AG58" i="7"/>
  <c r="EF58" i="7" s="1"/>
  <c r="DO47" i="7"/>
  <c r="HN47" i="7" s="1"/>
  <c r="AG11" i="7"/>
  <c r="EF11" i="7" s="1"/>
  <c r="CL4" i="7"/>
  <c r="GK4" i="7" s="1"/>
  <c r="CX26" i="7"/>
  <c r="GW26" i="7" s="1"/>
  <c r="BA24" i="7"/>
  <c r="EZ24" i="7" s="1"/>
  <c r="CU90" i="7"/>
  <c r="GT90" i="7" s="1"/>
  <c r="DO74" i="7"/>
  <c r="HN74" i="7" s="1"/>
  <c r="BT19" i="7"/>
  <c r="FS19" i="7" s="1"/>
  <c r="CL10" i="7"/>
  <c r="GK10" i="7" s="1"/>
  <c r="CX8" i="7"/>
  <c r="GW8" i="7" s="1"/>
  <c r="BA30" i="7"/>
  <c r="EZ30" i="7" s="1"/>
  <c r="DO7" i="7"/>
  <c r="HN7" i="7" s="1"/>
  <c r="BA91" i="7"/>
  <c r="EZ91" i="7" s="1"/>
  <c r="CU79" i="7"/>
  <c r="GT79" i="7" s="1"/>
  <c r="AG67" i="7"/>
  <c r="EF67" i="7" s="1"/>
  <c r="CU56" i="7"/>
  <c r="GT56" i="7" s="1"/>
  <c r="DO45" i="7"/>
  <c r="HN45" i="7" s="1"/>
  <c r="DO26" i="7"/>
  <c r="HN26" i="7" s="1"/>
  <c r="CL78" i="7"/>
  <c r="GK78" i="7" s="1"/>
  <c r="CU8" i="7"/>
  <c r="GT8" i="7" s="1"/>
  <c r="AG84" i="7"/>
  <c r="EF84" i="7" s="1"/>
  <c r="DO50" i="7"/>
  <c r="HN50" i="7" s="1"/>
  <c r="CU28" i="7"/>
  <c r="GT28" i="7" s="1"/>
  <c r="CL49" i="7"/>
  <c r="GK49" i="7" s="1"/>
  <c r="BA67" i="7"/>
  <c r="EZ67" i="7" s="1"/>
  <c r="CX25" i="7"/>
  <c r="GW25" i="7" s="1"/>
  <c r="BA17" i="7"/>
  <c r="EZ17" i="7" s="1"/>
  <c r="BA75" i="7"/>
  <c r="EZ75" i="7" s="1"/>
  <c r="CU96" i="7"/>
  <c r="GT96" i="7" s="1"/>
  <c r="AY91" i="7"/>
  <c r="EX91" i="7" s="1"/>
  <c r="DO65" i="7"/>
  <c r="HN65" i="7" s="1"/>
  <c r="AG55" i="7"/>
  <c r="EF55" i="7" s="1"/>
  <c r="DO24" i="7"/>
  <c r="HN24" i="7" s="1"/>
  <c r="DL16" i="7"/>
  <c r="HK16" i="7" s="1"/>
  <c r="DD25" i="7"/>
  <c r="HC25" i="7" s="1"/>
  <c r="DD14" i="7"/>
  <c r="HC14" i="7" s="1"/>
  <c r="DC71" i="7"/>
  <c r="HB71" i="7" s="1"/>
  <c r="BU75" i="7"/>
  <c r="FT75" i="7" s="1"/>
  <c r="BR66" i="7"/>
  <c r="FQ66" i="7" s="1"/>
  <c r="BR32" i="7"/>
  <c r="FQ32" i="7" s="1"/>
  <c r="CW31" i="7"/>
  <c r="GV31" i="7" s="1"/>
  <c r="BU97" i="7"/>
  <c r="FT97" i="7" s="1"/>
  <c r="BU69" i="7"/>
  <c r="FT69" i="7" s="1"/>
  <c r="DC44" i="7"/>
  <c r="HB44" i="7" s="1"/>
  <c r="AL92" i="7"/>
  <c r="EK92" i="7" s="1"/>
  <c r="AD39" i="7"/>
  <c r="EC39" i="7" s="1"/>
  <c r="DF98" i="7"/>
  <c r="HE98" i="7" s="1"/>
  <c r="DF46" i="7"/>
  <c r="HE46" i="7" s="1"/>
  <c r="BO97" i="7"/>
  <c r="FN97" i="7" s="1"/>
  <c r="BU65" i="7"/>
  <c r="FT65" i="7" s="1"/>
  <c r="BU37" i="7"/>
  <c r="FT37" i="7" s="1"/>
  <c r="DD4" i="7"/>
  <c r="HC4" i="7" s="1"/>
  <c r="AD65" i="7"/>
  <c r="EC65" i="7" s="1"/>
  <c r="AD51" i="7"/>
  <c r="EC51" i="7" s="1"/>
  <c r="AD91" i="7"/>
  <c r="EC91" i="7" s="1"/>
  <c r="CW5" i="7"/>
  <c r="GV5" i="7" s="1"/>
  <c r="BU54" i="7"/>
  <c r="FT54" i="7" s="1"/>
  <c r="BO23" i="7"/>
  <c r="FN23" i="7" s="1"/>
  <c r="CW37" i="7"/>
  <c r="GV37" i="7" s="1"/>
  <c r="DV97" i="7"/>
  <c r="HU97" i="7" s="1"/>
  <c r="DV32" i="7"/>
  <c r="HU32" i="7" s="1"/>
  <c r="AD7" i="7"/>
  <c r="EC7" i="7" s="1"/>
  <c r="BU94" i="7"/>
  <c r="FT94" i="7" s="1"/>
  <c r="BO75" i="7"/>
  <c r="FN75" i="7" s="1"/>
  <c r="DC19" i="7"/>
  <c r="HB19" i="7" s="1"/>
  <c r="DV39" i="7"/>
  <c r="HU39" i="7" s="1"/>
  <c r="CN3" i="7"/>
  <c r="GM3" i="7" s="1"/>
  <c r="BU89" i="7"/>
  <c r="FT89" i="7" s="1"/>
  <c r="BU68" i="7"/>
  <c r="FT68" i="7" s="1"/>
  <c r="DV7" i="7"/>
  <c r="HU7" i="7" s="1"/>
  <c r="DV77" i="7"/>
  <c r="HU77" i="7" s="1"/>
  <c r="CW53" i="7"/>
  <c r="GV53" i="7" s="1"/>
  <c r="BU79" i="7"/>
  <c r="FT79" i="7" s="1"/>
  <c r="DC48" i="7"/>
  <c r="HB48" i="7" s="1"/>
  <c r="BU40" i="7"/>
  <c r="FT40" i="7" s="1"/>
  <c r="CI25" i="7"/>
  <c r="GH25" i="7" s="1"/>
  <c r="DD21" i="7"/>
  <c r="HC21" i="7" s="1"/>
  <c r="BW13" i="7"/>
  <c r="FV13" i="7" s="1"/>
  <c r="BW12" i="7"/>
  <c r="FV12" i="7" s="1"/>
  <c r="DB45" i="7"/>
  <c r="HA45" i="7" s="1"/>
  <c r="AX92" i="7"/>
  <c r="EW92" i="7" s="1"/>
  <c r="BV101" i="7"/>
  <c r="FU101" i="7" s="1"/>
  <c r="DR3" i="7"/>
  <c r="HQ3" i="7" s="1"/>
  <c r="AQ93" i="7"/>
  <c r="EP93" i="7" s="1"/>
  <c r="BD80" i="7"/>
  <c r="FC80" i="7" s="1"/>
  <c r="CI50" i="7"/>
  <c r="GH50" i="7" s="1"/>
  <c r="DR55" i="7"/>
  <c r="HQ55" i="7" s="1"/>
  <c r="DB65" i="7"/>
  <c r="HA65" i="7" s="1"/>
  <c r="DB88" i="7"/>
  <c r="HA88" i="7" s="1"/>
  <c r="DB15" i="7"/>
  <c r="HA15" i="7" s="1"/>
  <c r="BH93" i="7"/>
  <c r="FG93" i="7" s="1"/>
  <c r="CI57" i="7"/>
  <c r="GH57" i="7" s="1"/>
  <c r="BW18" i="7"/>
  <c r="FV18" i="7" s="1"/>
  <c r="AX45" i="7"/>
  <c r="EW45" i="7" s="1"/>
  <c r="DR102" i="7"/>
  <c r="HQ102" i="7" s="1"/>
  <c r="DR5" i="7"/>
  <c r="HQ5" i="7" s="1"/>
  <c r="AQ84" i="7"/>
  <c r="EP84" i="7" s="1"/>
  <c r="CI67" i="7"/>
  <c r="GH67" i="7" s="1"/>
  <c r="DR72" i="7"/>
  <c r="HQ72" i="7" s="1"/>
  <c r="DR59" i="7"/>
  <c r="HQ59" i="7" s="1"/>
  <c r="BD93" i="7"/>
  <c r="FC93" i="7" s="1"/>
  <c r="CI46" i="7"/>
  <c r="GH46" i="7" s="1"/>
  <c r="DB51" i="7"/>
  <c r="HA51" i="7" s="1"/>
  <c r="DB52" i="7"/>
  <c r="HA52" i="7" s="1"/>
  <c r="DX99" i="7"/>
  <c r="HW99" i="7" s="1"/>
  <c r="CI49" i="7"/>
  <c r="GH49" i="7" s="1"/>
  <c r="BW15" i="7"/>
  <c r="FV15" i="7" s="1"/>
  <c r="DR46" i="7"/>
  <c r="HQ46" i="7" s="1"/>
  <c r="DR79" i="7"/>
  <c r="HQ79" i="7" s="1"/>
  <c r="DR58" i="7"/>
  <c r="HQ58" i="7" s="1"/>
  <c r="CK97" i="7"/>
  <c r="GJ97" i="7" s="1"/>
  <c r="DX85" i="7"/>
  <c r="HW85" i="7" s="1"/>
  <c r="DB78" i="7"/>
  <c r="HA78" i="7" s="1"/>
  <c r="DB23" i="7"/>
  <c r="HA23" i="7" s="1"/>
  <c r="AQ102" i="7"/>
  <c r="EP102" i="7" s="1"/>
  <c r="CI64" i="7"/>
  <c r="GH64" i="7" s="1"/>
  <c r="BI98" i="7"/>
  <c r="FH98" i="7" s="1"/>
  <c r="BI18" i="7"/>
  <c r="FH18" i="7" s="1"/>
  <c r="BI79" i="7"/>
  <c r="FH79" i="7" s="1"/>
  <c r="BI22" i="7"/>
  <c r="FH22" i="7" s="1"/>
  <c r="BI51" i="7"/>
  <c r="FH51" i="7" s="1"/>
  <c r="AL25" i="7"/>
  <c r="EK25" i="7" s="1"/>
  <c r="DX83" i="7"/>
  <c r="HW83" i="7" s="1"/>
  <c r="DX101" i="7"/>
  <c r="HW101" i="7" s="1"/>
  <c r="AQ50" i="7"/>
  <c r="EP50" i="7" s="1"/>
  <c r="AQ5" i="7"/>
  <c r="EP5" i="7" s="1"/>
  <c r="CK11" i="7"/>
  <c r="GJ11" i="7" s="1"/>
  <c r="CK72" i="7"/>
  <c r="GJ72" i="7" s="1"/>
  <c r="CK68" i="7"/>
  <c r="GJ68" i="7" s="1"/>
  <c r="CK92" i="7"/>
  <c r="GJ92" i="7" s="1"/>
  <c r="CK26" i="7"/>
  <c r="GJ26" i="7" s="1"/>
  <c r="CK28" i="7"/>
  <c r="GJ28" i="7" s="1"/>
  <c r="CK56" i="7"/>
  <c r="GJ56" i="7" s="1"/>
  <c r="CK34" i="7"/>
  <c r="GJ34" i="7" s="1"/>
  <c r="CK17" i="7"/>
  <c r="GJ17" i="7" s="1"/>
  <c r="CK74" i="7"/>
  <c r="GJ74" i="7" s="1"/>
  <c r="BN100" i="7"/>
  <c r="FM100" i="7" s="1"/>
  <c r="AL93" i="7"/>
  <c r="EK93" i="7" s="1"/>
  <c r="CT46" i="7"/>
  <c r="GS46" i="7" s="1"/>
  <c r="DV52" i="7"/>
  <c r="HU52" i="7" s="1"/>
  <c r="AS67" i="7"/>
  <c r="ER67" i="7" s="1"/>
  <c r="BX21" i="7"/>
  <c r="FW21" i="7" s="1"/>
  <c r="BX76" i="7"/>
  <c r="FW76" i="7" s="1"/>
  <c r="BX18" i="7"/>
  <c r="FW18" i="7" s="1"/>
  <c r="BX16" i="7"/>
  <c r="FW16" i="7" s="1"/>
  <c r="BX62" i="7"/>
  <c r="FW62" i="7" s="1"/>
  <c r="BX71" i="7"/>
  <c r="FW71" i="7" s="1"/>
  <c r="BX17" i="7"/>
  <c r="FW17" i="7" s="1"/>
  <c r="BX36" i="7"/>
  <c r="FW36" i="7" s="1"/>
  <c r="BX91" i="7"/>
  <c r="FW91" i="7" s="1"/>
  <c r="CP80" i="7"/>
  <c r="GO80" i="7" s="1"/>
  <c r="DF6" i="7"/>
  <c r="HE6" i="7" s="1"/>
  <c r="CY21" i="7"/>
  <c r="GX21" i="7" s="1"/>
  <c r="CY3" i="7"/>
  <c r="GX3" i="7" s="1"/>
  <c r="BN3" i="7"/>
  <c r="FM3" i="7" s="1"/>
  <c r="AL52" i="7"/>
  <c r="EK52" i="7" s="1"/>
  <c r="CL19" i="7"/>
  <c r="GK19" i="7" s="1"/>
  <c r="CL95" i="7"/>
  <c r="GK95" i="7" s="1"/>
  <c r="DR54" i="7"/>
  <c r="HQ54" i="7" s="1"/>
  <c r="DA5" i="7"/>
  <c r="GZ5" i="7" s="1"/>
  <c r="CU24" i="7"/>
  <c r="GT24" i="7" s="1"/>
  <c r="AV11" i="7"/>
  <c r="EU11" i="7" s="1"/>
  <c r="AH23" i="7"/>
  <c r="EG23" i="7" s="1"/>
  <c r="AH77" i="7"/>
  <c r="EG77" i="7" s="1"/>
  <c r="AH93" i="7"/>
  <c r="EG93" i="7" s="1"/>
  <c r="AZ90" i="7"/>
  <c r="EY90" i="7" s="1"/>
  <c r="CX85" i="7"/>
  <c r="GW85" i="7" s="1"/>
  <c r="CX58" i="7"/>
  <c r="GW58" i="7" s="1"/>
  <c r="CX63" i="7"/>
  <c r="GW63" i="7" s="1"/>
  <c r="CP40" i="7"/>
  <c r="GO40" i="7" s="1"/>
  <c r="CP57" i="7"/>
  <c r="GO57" i="7" s="1"/>
  <c r="BR87" i="7"/>
  <c r="FQ87" i="7" s="1"/>
  <c r="CP71" i="7"/>
  <c r="GO71" i="7" s="1"/>
  <c r="CP5" i="7"/>
  <c r="GO5" i="7" s="1"/>
  <c r="CP11" i="7"/>
  <c r="GO11" i="7" s="1"/>
  <c r="CP102" i="7"/>
  <c r="GO102" i="7" s="1"/>
  <c r="CP69" i="7"/>
  <c r="GO69" i="7" s="1"/>
  <c r="CP54" i="7"/>
  <c r="GO54" i="7" s="1"/>
  <c r="DN47" i="7"/>
  <c r="HM47" i="7" s="1"/>
  <c r="AD76" i="7"/>
  <c r="EC76" i="7" s="1"/>
  <c r="CP31" i="7"/>
  <c r="GO31" i="7" s="1"/>
  <c r="AO77" i="7"/>
  <c r="EN77" i="7" s="1"/>
  <c r="BX65" i="7"/>
  <c r="FW65" i="7" s="1"/>
  <c r="DL38" i="7"/>
  <c r="HK38" i="7" s="1"/>
  <c r="AF64" i="7"/>
  <c r="EE64" i="7" s="1"/>
  <c r="CL14" i="7"/>
  <c r="GK14" i="7" s="1"/>
  <c r="CL80" i="7"/>
  <c r="GK80" i="7" s="1"/>
  <c r="BA4" i="7"/>
  <c r="EZ4" i="7" s="1"/>
  <c r="CX33" i="7"/>
  <c r="GW33" i="7" s="1"/>
  <c r="CL31" i="7"/>
  <c r="GK31" i="7" s="1"/>
  <c r="CU31" i="7"/>
  <c r="GT31" i="7" s="1"/>
  <c r="CL57" i="7"/>
  <c r="GK57" i="7" s="1"/>
  <c r="BU28" i="7"/>
  <c r="FT28" i="7" s="1"/>
  <c r="DC63" i="7"/>
  <c r="HB63" i="7" s="1"/>
  <c r="CI97" i="7"/>
  <c r="GH97" i="7" s="1"/>
  <c r="DV10" i="7"/>
  <c r="HU10" i="7" s="1"/>
  <c r="AD71" i="7"/>
  <c r="EC71" i="7" s="1"/>
  <c r="BU77" i="7"/>
  <c r="FT77" i="7" s="1"/>
  <c r="DV75" i="7"/>
  <c r="HU75" i="7" s="1"/>
  <c r="BR11" i="7"/>
  <c r="FQ11" i="7" s="1"/>
  <c r="BU50" i="7"/>
  <c r="FT50" i="7" s="1"/>
  <c r="BU73" i="7"/>
  <c r="FT73" i="7" s="1"/>
  <c r="CI62" i="7"/>
  <c r="GH62" i="7" s="1"/>
  <c r="CZ57" i="7"/>
  <c r="GY57" i="7" s="1"/>
  <c r="CI101" i="7"/>
  <c r="GH101" i="7" s="1"/>
  <c r="DB50" i="7"/>
  <c r="HA50" i="7" s="1"/>
  <c r="DB41" i="7"/>
  <c r="HA41" i="7" s="1"/>
  <c r="CK23" i="7"/>
  <c r="GJ23" i="7" s="1"/>
  <c r="BI40" i="7"/>
  <c r="FH40" i="7" s="1"/>
  <c r="BI57" i="7"/>
  <c r="FH57" i="7" s="1"/>
  <c r="DX60" i="7"/>
  <c r="HW60" i="7" s="1"/>
  <c r="CK19" i="7"/>
  <c r="GJ19" i="7" s="1"/>
  <c r="CK39" i="7"/>
  <c r="GJ39" i="7" s="1"/>
  <c r="CK42" i="7"/>
  <c r="GJ42" i="7" s="1"/>
  <c r="DV19" i="7"/>
  <c r="HU19" i="7" s="1"/>
  <c r="AS50" i="7"/>
  <c r="ER50" i="7" s="1"/>
  <c r="BX85" i="7"/>
  <c r="FW85" i="7" s="1"/>
  <c r="BX30" i="7"/>
  <c r="FW30" i="7" s="1"/>
  <c r="BX72" i="7"/>
  <c r="FW72" i="7" s="1"/>
  <c r="BX38" i="7"/>
  <c r="FW38" i="7" s="1"/>
  <c r="CD59" i="7"/>
  <c r="GC59" i="7" s="1"/>
  <c r="CY29" i="7"/>
  <c r="GX29" i="7" s="1"/>
  <c r="AL50" i="7"/>
  <c r="EK50" i="7" s="1"/>
  <c r="CL70" i="7"/>
  <c r="GK70" i="7" s="1"/>
  <c r="CL81" i="7"/>
  <c r="GK81" i="7" s="1"/>
  <c r="DR66" i="7"/>
  <c r="HQ66" i="7" s="1"/>
  <c r="AV25" i="7"/>
  <c r="EU25" i="7" s="1"/>
  <c r="CU27" i="7"/>
  <c r="GT27" i="7" s="1"/>
  <c r="CU16" i="7"/>
  <c r="GT16" i="7" s="1"/>
  <c r="AH22" i="7"/>
  <c r="EG22" i="7" s="1"/>
  <c r="AH57" i="7"/>
  <c r="EG57" i="7" s="1"/>
  <c r="CP28" i="7"/>
  <c r="GO28" i="7" s="1"/>
  <c r="CX44" i="7"/>
  <c r="GW44" i="7" s="1"/>
  <c r="CX53" i="7"/>
  <c r="GW53" i="7" s="1"/>
  <c r="CX35" i="7"/>
  <c r="GW35" i="7" s="1"/>
  <c r="CP91" i="7"/>
  <c r="GO91" i="7" s="1"/>
  <c r="CP87" i="7"/>
  <c r="GO87" i="7" s="1"/>
  <c r="CP99" i="7"/>
  <c r="GO99" i="7" s="1"/>
  <c r="BR85" i="7"/>
  <c r="FQ85" i="7" s="1"/>
  <c r="CP16" i="7"/>
  <c r="GO16" i="7" s="1"/>
  <c r="CP24" i="7"/>
  <c r="GO24" i="7" s="1"/>
  <c r="CP42" i="7"/>
  <c r="GO42" i="7" s="1"/>
  <c r="CP44" i="7"/>
  <c r="GO44" i="7" s="1"/>
  <c r="DN85" i="7"/>
  <c r="HM85" i="7" s="1"/>
  <c r="DV66" i="7"/>
  <c r="HU66" i="7" s="1"/>
  <c r="CU19" i="7"/>
  <c r="GT19" i="7" s="1"/>
  <c r="BR68" i="7"/>
  <c r="FQ68" i="7" s="1"/>
  <c r="BN99" i="7"/>
  <c r="FM99" i="7" s="1"/>
  <c r="CH56" i="7"/>
  <c r="GG56" i="7" s="1"/>
  <c r="AC29" i="7"/>
  <c r="EB29" i="7" s="1"/>
  <c r="AP49" i="7"/>
  <c r="EO49" i="7" s="1"/>
  <c r="AP10" i="7"/>
  <c r="EO10" i="7" s="1"/>
  <c r="AP31" i="7"/>
  <c r="EO31" i="7" s="1"/>
  <c r="AX29" i="7"/>
  <c r="EW29" i="7" s="1"/>
  <c r="CF17" i="7"/>
  <c r="GE17" i="7" s="1"/>
  <c r="CF83" i="7"/>
  <c r="GE83" i="7" s="1"/>
  <c r="CF74" i="7"/>
  <c r="GE74" i="7" s="1"/>
  <c r="CF28" i="7"/>
  <c r="GE28" i="7" s="1"/>
  <c r="CF58" i="7"/>
  <c r="GE58" i="7" s="1"/>
  <c r="CF87" i="7"/>
  <c r="GE87" i="7" s="1"/>
  <c r="CF22" i="7"/>
  <c r="GE22" i="7" s="1"/>
  <c r="CF86" i="7"/>
  <c r="GE86" i="7" s="1"/>
  <c r="CF66" i="7"/>
  <c r="GE66" i="7" s="1"/>
  <c r="CF19" i="7"/>
  <c r="GE19" i="7" s="1"/>
  <c r="CF60" i="7"/>
  <c r="GE60" i="7" s="1"/>
  <c r="DH79" i="7"/>
  <c r="HG79" i="7" s="1"/>
  <c r="DH53" i="7"/>
  <c r="HG53" i="7" s="1"/>
  <c r="DB53" i="7"/>
  <c r="HA53" i="7" s="1"/>
  <c r="DB67" i="7"/>
  <c r="HA67" i="7" s="1"/>
  <c r="DI58" i="7"/>
  <c r="HH58" i="7" s="1"/>
  <c r="DI56" i="7"/>
  <c r="HH56" i="7" s="1"/>
  <c r="CH83" i="7"/>
  <c r="GG83" i="7" s="1"/>
  <c r="BN30" i="7"/>
  <c r="FM30" i="7" s="1"/>
  <c r="BN63" i="7"/>
  <c r="FM63" i="7" s="1"/>
  <c r="DB85" i="7"/>
  <c r="HA85" i="7" s="1"/>
  <c r="DB11" i="7"/>
  <c r="HA11" i="7" s="1"/>
  <c r="BR26" i="7"/>
  <c r="FQ26" i="7" s="1"/>
  <c r="BR55" i="7"/>
  <c r="FQ55" i="7" s="1"/>
  <c r="DF102" i="7"/>
  <c r="HE102" i="7" s="1"/>
  <c r="BD87" i="7"/>
  <c r="FC87" i="7" s="1"/>
  <c r="BD54" i="7"/>
  <c r="FC54" i="7" s="1"/>
  <c r="BD49" i="7"/>
  <c r="FC49" i="7" s="1"/>
  <c r="BD98" i="7"/>
  <c r="FC98" i="7" s="1"/>
  <c r="BD57" i="7"/>
  <c r="FC57" i="7" s="1"/>
  <c r="BD75" i="7"/>
  <c r="FC75" i="7" s="1"/>
  <c r="BD90" i="7"/>
  <c r="FC90" i="7" s="1"/>
  <c r="BD60" i="7"/>
  <c r="FC60" i="7" s="1"/>
  <c r="BN22" i="7"/>
  <c r="FM22" i="7" s="1"/>
  <c r="BN54" i="7"/>
  <c r="FM54" i="7" s="1"/>
  <c r="CX9" i="7"/>
  <c r="GW9" i="7" s="1"/>
  <c r="DR56" i="7"/>
  <c r="HQ56" i="7" s="1"/>
  <c r="DL11" i="7"/>
  <c r="HK11" i="7" s="1"/>
  <c r="DR29" i="7"/>
  <c r="HQ29" i="7" s="1"/>
  <c r="CK12" i="7"/>
  <c r="GJ12" i="7" s="1"/>
  <c r="BD28" i="7"/>
  <c r="FC28" i="7" s="1"/>
  <c r="CY31" i="7"/>
  <c r="GX31" i="7" s="1"/>
  <c r="BD14" i="7"/>
  <c r="FC14" i="7" s="1"/>
  <c r="BR54" i="7"/>
  <c r="FQ54" i="7" s="1"/>
  <c r="AV15" i="7"/>
  <c r="EU15" i="7" s="1"/>
  <c r="AV23" i="7"/>
  <c r="EU23" i="7" s="1"/>
  <c r="AI21" i="7"/>
  <c r="EH21" i="7" s="1"/>
  <c r="AC76" i="7"/>
  <c r="EB76" i="7" s="1"/>
  <c r="DX66" i="7"/>
  <c r="HW66" i="7" s="1"/>
  <c r="DX51" i="7"/>
  <c r="HW51" i="7" s="1"/>
  <c r="AQ51" i="7"/>
  <c r="EP51" i="7" s="1"/>
  <c r="AQ65" i="7"/>
  <c r="EP65" i="7" s="1"/>
  <c r="AQ56" i="7"/>
  <c r="EP56" i="7" s="1"/>
  <c r="AQ55" i="7"/>
  <c r="EP55" i="7" s="1"/>
  <c r="AQ20" i="7"/>
  <c r="EP20" i="7" s="1"/>
  <c r="AQ24" i="7"/>
  <c r="EP24" i="7" s="1"/>
  <c r="AQ23" i="7"/>
  <c r="EP23" i="7" s="1"/>
  <c r="AQ77" i="7"/>
  <c r="EP77" i="7" s="1"/>
  <c r="AC88" i="7"/>
  <c r="EB88" i="7" s="1"/>
  <c r="DW72" i="7"/>
  <c r="HV72" i="7" s="1"/>
  <c r="AY37" i="7"/>
  <c r="EX37" i="7" s="1"/>
  <c r="AY34" i="7"/>
  <c r="EX34" i="7" s="1"/>
  <c r="AY70" i="7"/>
  <c r="EX70" i="7" s="1"/>
  <c r="AY41" i="7"/>
  <c r="EX41" i="7" s="1"/>
  <c r="AY40" i="7"/>
  <c r="EX40" i="7" s="1"/>
  <c r="AY31" i="7"/>
  <c r="EX31" i="7" s="1"/>
  <c r="BO27" i="7"/>
  <c r="FN27" i="7" s="1"/>
  <c r="BO51" i="7"/>
  <c r="FN51" i="7" s="1"/>
  <c r="BC8" i="7"/>
  <c r="FB8" i="7" s="1"/>
  <c r="DW56" i="7"/>
  <c r="HV56" i="7" s="1"/>
  <c r="DW55" i="7"/>
  <c r="HV55" i="7" s="1"/>
  <c r="DW48" i="7"/>
  <c r="HV48" i="7" s="1"/>
  <c r="DW39" i="7"/>
  <c r="HV39" i="7" s="1"/>
  <c r="DW52" i="7"/>
  <c r="HV52" i="7" s="1"/>
  <c r="DW85" i="7"/>
  <c r="HV85" i="7" s="1"/>
  <c r="DW38" i="7"/>
  <c r="HV38" i="7" s="1"/>
  <c r="DW24" i="7"/>
  <c r="HV24" i="7" s="1"/>
  <c r="AC15" i="7"/>
  <c r="EB15" i="7" s="1"/>
  <c r="AO97" i="7"/>
  <c r="EN97" i="7" s="1"/>
  <c r="CB34" i="7"/>
  <c r="GA34" i="7" s="1"/>
  <c r="AC92" i="7"/>
  <c r="EB92" i="7" s="1"/>
  <c r="DW3" i="7"/>
  <c r="HV3" i="7" s="1"/>
  <c r="DW57" i="7"/>
  <c r="HV57" i="7" s="1"/>
  <c r="DT46" i="7"/>
  <c r="HS46" i="7" s="1"/>
  <c r="AO10" i="7"/>
  <c r="EN10" i="7" s="1"/>
  <c r="AO34" i="7"/>
  <c r="EN34" i="7" s="1"/>
  <c r="AO7" i="7"/>
  <c r="EN7" i="7" s="1"/>
  <c r="AO62" i="7"/>
  <c r="EN62" i="7" s="1"/>
  <c r="AO23" i="7"/>
  <c r="EN23" i="7" s="1"/>
  <c r="AO31" i="7"/>
  <c r="EN31" i="7" s="1"/>
  <c r="AO47" i="7"/>
  <c r="EN47" i="7" s="1"/>
  <c r="AO79" i="7"/>
  <c r="EN79" i="7" s="1"/>
  <c r="AC75" i="7"/>
  <c r="EB75" i="7" s="1"/>
  <c r="DW100" i="7"/>
  <c r="HV100" i="7" s="1"/>
  <c r="AO87" i="7"/>
  <c r="EN87" i="7" s="1"/>
  <c r="AC95" i="7"/>
  <c r="EB95" i="7" s="1"/>
  <c r="DW4" i="7"/>
  <c r="HV4" i="7" s="1"/>
  <c r="AC68" i="7"/>
  <c r="EB68" i="7" s="1"/>
  <c r="AO65" i="7"/>
  <c r="EN65" i="7" s="1"/>
  <c r="AM49" i="7"/>
  <c r="EL49" i="7" s="1"/>
  <c r="AM72" i="7"/>
  <c r="EL72" i="7" s="1"/>
  <c r="AM41" i="7"/>
  <c r="EL41" i="7" s="1"/>
  <c r="AM45" i="7"/>
  <c r="EL45" i="7" s="1"/>
  <c r="AM31" i="7"/>
  <c r="EL31" i="7" s="1"/>
  <c r="AM20" i="7"/>
  <c r="EL20" i="7" s="1"/>
  <c r="CI10" i="7"/>
  <c r="GH10" i="7" s="1"/>
  <c r="CH75" i="7"/>
  <c r="GG75" i="7" s="1"/>
  <c r="BW8" i="7"/>
  <c r="FV8" i="7" s="1"/>
  <c r="DR68" i="7"/>
  <c r="HQ68" i="7" s="1"/>
  <c r="BQ55" i="7"/>
  <c r="FP55" i="7" s="1"/>
  <c r="BX102" i="7"/>
  <c r="FW102" i="7" s="1"/>
  <c r="DL78" i="7"/>
  <c r="HK78" i="7" s="1"/>
  <c r="AF25" i="7"/>
  <c r="EE25" i="7" s="1"/>
  <c r="CL27" i="7"/>
  <c r="GK27" i="7" s="1"/>
  <c r="BA8" i="7"/>
  <c r="EZ8" i="7" s="1"/>
  <c r="BA20" i="7"/>
  <c r="EZ20" i="7" s="1"/>
  <c r="CL75" i="7"/>
  <c r="GK75" i="7" s="1"/>
  <c r="BU7" i="7"/>
  <c r="FT7" i="7" s="1"/>
  <c r="CL3" i="7"/>
  <c r="GK3" i="7" s="1"/>
  <c r="BA21" i="7"/>
  <c r="EZ21" i="7" s="1"/>
  <c r="BN41" i="7"/>
  <c r="FM41" i="7" s="1"/>
  <c r="DD5" i="7"/>
  <c r="HC5" i="7" s="1"/>
  <c r="BU30" i="7"/>
  <c r="FT30" i="7" s="1"/>
  <c r="BU86" i="7"/>
  <c r="FT86" i="7" s="1"/>
  <c r="AD75" i="7"/>
  <c r="EC75" i="7" s="1"/>
  <c r="DF13" i="7"/>
  <c r="HE13" i="7" s="1"/>
  <c r="BU57" i="7"/>
  <c r="FT57" i="7" s="1"/>
  <c r="BR18" i="7"/>
  <c r="FQ18" i="7" s="1"/>
  <c r="DC84" i="7"/>
  <c r="HB84" i="7" s="1"/>
  <c r="DV14" i="7"/>
  <c r="HU14" i="7" s="1"/>
  <c r="BU98" i="7"/>
  <c r="FT98" i="7" s="1"/>
  <c r="AT16" i="7"/>
  <c r="ES16" i="7" s="1"/>
  <c r="DP16" i="7"/>
  <c r="HO16" i="7" s="1"/>
  <c r="DB84" i="7"/>
  <c r="HA84" i="7" s="1"/>
  <c r="CI69" i="7"/>
  <c r="GH69" i="7" s="1"/>
  <c r="BW16" i="7"/>
  <c r="FV16" i="7" s="1"/>
  <c r="CI93" i="7"/>
  <c r="GH93" i="7" s="1"/>
  <c r="CI99" i="7"/>
  <c r="GH99" i="7" s="1"/>
  <c r="AX78" i="7"/>
  <c r="EW78" i="7" s="1"/>
  <c r="DP11" i="7"/>
  <c r="HO11" i="7" s="1"/>
  <c r="CI102" i="7"/>
  <c r="GH102" i="7" s="1"/>
  <c r="DR94" i="7"/>
  <c r="HQ94" i="7" s="1"/>
  <c r="BI52" i="7"/>
  <c r="FH52" i="7" s="1"/>
  <c r="BN87" i="7"/>
  <c r="FM87" i="7" s="1"/>
  <c r="AQ13" i="7"/>
  <c r="EP13" i="7" s="1"/>
  <c r="CK54" i="7"/>
  <c r="GJ54" i="7" s="1"/>
  <c r="CK21" i="7"/>
  <c r="GJ21" i="7" s="1"/>
  <c r="CK29" i="7"/>
  <c r="GJ29" i="7" s="1"/>
  <c r="DV16" i="7"/>
  <c r="HU16" i="7" s="1"/>
  <c r="AS54" i="7"/>
  <c r="ER54" i="7" s="1"/>
  <c r="BX87" i="7"/>
  <c r="FW87" i="7" s="1"/>
  <c r="BX39" i="7"/>
  <c r="FW39" i="7" s="1"/>
  <c r="BX51" i="7"/>
  <c r="FW51" i="7" s="1"/>
  <c r="BX47" i="7"/>
  <c r="FW47" i="7" s="1"/>
  <c r="AL79" i="7"/>
  <c r="EK79" i="7" s="1"/>
  <c r="CD42" i="7"/>
  <c r="GC42" i="7" s="1"/>
  <c r="CY32" i="7"/>
  <c r="GX32" i="7" s="1"/>
  <c r="BN68" i="7"/>
  <c r="FM68" i="7" s="1"/>
  <c r="CL36" i="7"/>
  <c r="GK36" i="7" s="1"/>
  <c r="CL68" i="7"/>
  <c r="GK68" i="7" s="1"/>
  <c r="DR82" i="7"/>
  <c r="HQ82" i="7" s="1"/>
  <c r="CU23" i="7"/>
  <c r="GT23" i="7" s="1"/>
  <c r="DA18" i="7"/>
  <c r="GZ18" i="7" s="1"/>
  <c r="AN11" i="7"/>
  <c r="EM11" i="7" s="1"/>
  <c r="AH83" i="7"/>
  <c r="EG83" i="7" s="1"/>
  <c r="AH96" i="7"/>
  <c r="EG96" i="7" s="1"/>
  <c r="CX52" i="7"/>
  <c r="GW52" i="7" s="1"/>
  <c r="CX23" i="7"/>
  <c r="GW23" i="7" s="1"/>
  <c r="CX79" i="7"/>
  <c r="GW79" i="7" s="1"/>
  <c r="DN14" i="7"/>
  <c r="HM14" i="7" s="1"/>
  <c r="BR53" i="7"/>
  <c r="FQ53" i="7" s="1"/>
  <c r="CP48" i="7"/>
  <c r="GO48" i="7" s="1"/>
  <c r="CP15" i="7"/>
  <c r="GO15" i="7" s="1"/>
  <c r="CP73" i="7"/>
  <c r="GO73" i="7" s="1"/>
  <c r="CP81" i="7"/>
  <c r="GO81" i="7" s="1"/>
  <c r="CP33" i="7"/>
  <c r="GO33" i="7" s="1"/>
  <c r="DN53" i="7"/>
  <c r="HM53" i="7" s="1"/>
  <c r="BR71" i="7"/>
  <c r="FQ71" i="7" s="1"/>
  <c r="BN45" i="7"/>
  <c r="FM45" i="7" s="1"/>
  <c r="BN93" i="7"/>
  <c r="FM93" i="7" s="1"/>
  <c r="BR101" i="7"/>
  <c r="FQ101" i="7" s="1"/>
  <c r="AP22" i="7"/>
  <c r="EO22" i="7" s="1"/>
  <c r="AP28" i="7"/>
  <c r="EO28" i="7" s="1"/>
  <c r="AP102" i="7"/>
  <c r="EO102" i="7" s="1"/>
  <c r="AX77" i="7"/>
  <c r="EW77" i="7" s="1"/>
  <c r="CF29" i="7"/>
  <c r="GE29" i="7" s="1"/>
  <c r="CF101" i="7"/>
  <c r="GE101" i="7" s="1"/>
  <c r="CF89" i="7"/>
  <c r="GE89" i="7" s="1"/>
  <c r="CF32" i="7"/>
  <c r="GE32" i="7" s="1"/>
  <c r="CF62" i="7"/>
  <c r="GE62" i="7" s="1"/>
  <c r="CF95" i="7"/>
  <c r="GE95" i="7" s="1"/>
  <c r="CF35" i="7"/>
  <c r="GE35" i="7" s="1"/>
  <c r="CF80" i="7"/>
  <c r="GE80" i="7" s="1"/>
  <c r="CF63" i="7"/>
  <c r="GE63" i="7" s="1"/>
  <c r="CF27" i="7"/>
  <c r="GE27" i="7" s="1"/>
  <c r="CF77" i="7"/>
  <c r="GE77" i="7" s="1"/>
  <c r="DH37" i="7"/>
  <c r="HG37" i="7" s="1"/>
  <c r="DH81" i="7"/>
  <c r="HG81" i="7" s="1"/>
  <c r="DH72" i="7"/>
  <c r="HG72" i="7" s="1"/>
  <c r="DB32" i="7"/>
  <c r="HA32" i="7" s="1"/>
  <c r="DB58" i="7"/>
  <c r="HA58" i="7" s="1"/>
  <c r="DI62" i="7"/>
  <c r="HH62" i="7" s="1"/>
  <c r="DI60" i="7"/>
  <c r="HH60" i="7" s="1"/>
  <c r="CH68" i="7"/>
  <c r="GG68" i="7" s="1"/>
  <c r="DB72" i="7"/>
  <c r="HA72" i="7" s="1"/>
  <c r="DB79" i="7"/>
  <c r="HA79" i="7" s="1"/>
  <c r="BJ70" i="7"/>
  <c r="FI70" i="7" s="1"/>
  <c r="CR98" i="7"/>
  <c r="GQ98" i="7" s="1"/>
  <c r="CH89" i="7"/>
  <c r="GG89" i="7" s="1"/>
  <c r="BN33" i="7"/>
  <c r="FM33" i="7" s="1"/>
  <c r="BR35" i="7"/>
  <c r="FQ35" i="7" s="1"/>
  <c r="CT5" i="7"/>
  <c r="GS5" i="7" s="1"/>
  <c r="BD99" i="7"/>
  <c r="FC99" i="7" s="1"/>
  <c r="BD58" i="7"/>
  <c r="FC58" i="7" s="1"/>
  <c r="BD51" i="7"/>
  <c r="FC51" i="7" s="1"/>
  <c r="BD100" i="7"/>
  <c r="FC100" i="7" s="1"/>
  <c r="BD82" i="7"/>
  <c r="FC82" i="7" s="1"/>
  <c r="BD81" i="7"/>
  <c r="FC81" i="7" s="1"/>
  <c r="BD89" i="7"/>
  <c r="FC89" i="7" s="1"/>
  <c r="BD64" i="7"/>
  <c r="FC64" i="7" s="1"/>
  <c r="CH47" i="7"/>
  <c r="GG47" i="7" s="1"/>
  <c r="CX42" i="7"/>
  <c r="GW42" i="7" s="1"/>
  <c r="CX62" i="7"/>
  <c r="GW62" i="7" s="1"/>
  <c r="DR48" i="7"/>
  <c r="HQ48" i="7" s="1"/>
  <c r="CK9" i="7"/>
  <c r="GJ9" i="7" s="1"/>
  <c r="DR97" i="7"/>
  <c r="HQ97" i="7" s="1"/>
  <c r="DR98" i="7"/>
  <c r="HQ98" i="7" s="1"/>
  <c r="DH18" i="7"/>
  <c r="HG18" i="7" s="1"/>
  <c r="CK6" i="7"/>
  <c r="GJ6" i="7" s="1"/>
  <c r="BD26" i="7"/>
  <c r="FC26" i="7" s="1"/>
  <c r="BD12" i="7"/>
  <c r="FC12" i="7" s="1"/>
  <c r="BD20" i="7"/>
  <c r="FC20" i="7" s="1"/>
  <c r="AV5" i="7"/>
  <c r="EU5" i="7" s="1"/>
  <c r="BR17" i="7"/>
  <c r="FQ17" i="7" s="1"/>
  <c r="AV19" i="7"/>
  <c r="EU19" i="7" s="1"/>
  <c r="AC21" i="7"/>
  <c r="EB21" i="7" s="1"/>
  <c r="DX39" i="7"/>
  <c r="HW39" i="7" s="1"/>
  <c r="DX79" i="7"/>
  <c r="HW79" i="7" s="1"/>
  <c r="DX38" i="7"/>
  <c r="HW38" i="7" s="1"/>
  <c r="DX61" i="7"/>
  <c r="HW61" i="7" s="1"/>
  <c r="AQ58" i="7"/>
  <c r="EP58" i="7" s="1"/>
  <c r="AQ46" i="7"/>
  <c r="EP46" i="7" s="1"/>
  <c r="AQ64" i="7"/>
  <c r="EP64" i="7" s="1"/>
  <c r="AQ63" i="7"/>
  <c r="EP63" i="7" s="1"/>
  <c r="AQ16" i="7"/>
  <c r="EP16" i="7" s="1"/>
  <c r="AQ17" i="7"/>
  <c r="EP17" i="7" s="1"/>
  <c r="AQ18" i="7"/>
  <c r="EP18" i="7" s="1"/>
  <c r="AC69" i="7"/>
  <c r="EB69" i="7" s="1"/>
  <c r="AC32" i="7"/>
  <c r="EB32" i="7" s="1"/>
  <c r="AY66" i="7"/>
  <c r="EX66" i="7" s="1"/>
  <c r="AY45" i="7"/>
  <c r="EX45" i="7" s="1"/>
  <c r="AY23" i="7"/>
  <c r="EX23" i="7" s="1"/>
  <c r="AY50" i="7"/>
  <c r="EX50" i="7" s="1"/>
  <c r="AY48" i="7"/>
  <c r="EX48" i="7" s="1"/>
  <c r="AY32" i="7"/>
  <c r="EX32" i="7" s="1"/>
  <c r="BO40" i="7"/>
  <c r="FN40" i="7" s="1"/>
  <c r="BO86" i="7"/>
  <c r="FN86" i="7" s="1"/>
  <c r="BC33" i="7"/>
  <c r="FB33" i="7" s="1"/>
  <c r="DW64" i="7"/>
  <c r="HV64" i="7" s="1"/>
  <c r="DW63" i="7"/>
  <c r="HV63" i="7" s="1"/>
  <c r="DW54" i="7"/>
  <c r="HV54" i="7" s="1"/>
  <c r="DW53" i="7"/>
  <c r="HV53" i="7" s="1"/>
  <c r="DW60" i="7"/>
  <c r="HV60" i="7" s="1"/>
  <c r="DW5" i="7"/>
  <c r="HV5" i="7" s="1"/>
  <c r="DW51" i="7"/>
  <c r="HV51" i="7" s="1"/>
  <c r="DW46" i="7"/>
  <c r="HV46" i="7" s="1"/>
  <c r="AC102" i="7"/>
  <c r="EB102" i="7" s="1"/>
  <c r="AC13" i="7"/>
  <c r="EB13" i="7" s="1"/>
  <c r="DT52" i="7"/>
  <c r="HS52" i="7" s="1"/>
  <c r="AO21" i="7"/>
  <c r="EN21" i="7" s="1"/>
  <c r="AO44" i="7"/>
  <c r="EN44" i="7" s="1"/>
  <c r="AO25" i="7"/>
  <c r="EN25" i="7" s="1"/>
  <c r="AO9" i="7"/>
  <c r="EN9" i="7" s="1"/>
  <c r="AO29" i="7"/>
  <c r="EN29" i="7" s="1"/>
  <c r="AO39" i="7"/>
  <c r="EN39" i="7" s="1"/>
  <c r="AO28" i="7"/>
  <c r="EN28" i="7" s="1"/>
  <c r="AO81" i="7"/>
  <c r="EN81" i="7" s="1"/>
  <c r="AC98" i="7"/>
  <c r="EB98" i="7" s="1"/>
  <c r="AO98" i="7"/>
  <c r="EN98" i="7" s="1"/>
  <c r="AC43" i="7"/>
  <c r="EB43" i="7" s="1"/>
  <c r="AO24" i="7"/>
  <c r="EN24" i="7" s="1"/>
  <c r="AC26" i="7"/>
  <c r="EB26" i="7" s="1"/>
  <c r="AO66" i="7"/>
  <c r="EN66" i="7" s="1"/>
  <c r="AM51" i="7"/>
  <c r="EL51" i="7" s="1"/>
  <c r="AM19" i="7"/>
  <c r="EL19" i="7" s="1"/>
  <c r="AM64" i="7"/>
  <c r="EL64" i="7" s="1"/>
  <c r="AM66" i="7"/>
  <c r="EL66" i="7" s="1"/>
  <c r="AM32" i="7"/>
  <c r="EL32" i="7" s="1"/>
  <c r="AM38" i="7"/>
  <c r="EL38" i="7" s="1"/>
  <c r="BN83" i="7"/>
  <c r="FM83" i="7" s="1"/>
  <c r="BU8" i="7"/>
  <c r="FT8" i="7" s="1"/>
  <c r="AC42" i="7"/>
  <c r="EB42" i="7" s="1"/>
  <c r="AC94" i="7"/>
  <c r="EB94" i="7" s="1"/>
  <c r="BN4" i="7"/>
  <c r="FM4" i="7" s="1"/>
  <c r="CQ89" i="7"/>
  <c r="GP89" i="7" s="1"/>
  <c r="CQ37" i="7"/>
  <c r="GP37" i="7" s="1"/>
  <c r="CQ3" i="7"/>
  <c r="GP3" i="7" s="1"/>
  <c r="CQ17" i="7"/>
  <c r="GP17" i="7" s="1"/>
  <c r="CQ21" i="7"/>
  <c r="GP21" i="7" s="1"/>
  <c r="CQ28" i="7"/>
  <c r="GP28" i="7" s="1"/>
  <c r="CQ74" i="7"/>
  <c r="GP74" i="7" s="1"/>
  <c r="CQ80" i="7"/>
  <c r="GP80" i="7" s="1"/>
  <c r="CQ51" i="7"/>
  <c r="GP51" i="7" s="1"/>
  <c r="CQ59" i="7"/>
  <c r="GP59" i="7" s="1"/>
  <c r="CQ79" i="7"/>
  <c r="GP79" i="7" s="1"/>
  <c r="BQ81" i="7"/>
  <c r="FP81" i="7" s="1"/>
  <c r="BQ79" i="7"/>
  <c r="FP79" i="7" s="1"/>
  <c r="BQ102" i="7"/>
  <c r="FP102" i="7" s="1"/>
  <c r="BQ99" i="7"/>
  <c r="FP99" i="7" s="1"/>
  <c r="AD92" i="7"/>
  <c r="EC92" i="7" s="1"/>
  <c r="BQ91" i="7"/>
  <c r="FP91" i="7" s="1"/>
  <c r="BA99" i="7"/>
  <c r="EZ99" i="7" s="1"/>
  <c r="BA38" i="7"/>
  <c r="EZ38" i="7" s="1"/>
  <c r="BA80" i="7"/>
  <c r="EZ80" i="7" s="1"/>
  <c r="BA100" i="7"/>
  <c r="EZ100" i="7" s="1"/>
  <c r="BQ71" i="7"/>
  <c r="FP71" i="7" s="1"/>
  <c r="CS54" i="7"/>
  <c r="GR54" i="7" s="1"/>
  <c r="AD72" i="7"/>
  <c r="EC72" i="7" s="1"/>
  <c r="BT9" i="7"/>
  <c r="FS9" i="7" s="1"/>
  <c r="BT17" i="7"/>
  <c r="FS17" i="7" s="1"/>
  <c r="BT41" i="7"/>
  <c r="FS41" i="7" s="1"/>
  <c r="BT56" i="7"/>
  <c r="FS56" i="7" s="1"/>
  <c r="BT23" i="7"/>
  <c r="FS23" i="7" s="1"/>
  <c r="BT46" i="7"/>
  <c r="FS46" i="7" s="1"/>
  <c r="BT28" i="7"/>
  <c r="FS28" i="7" s="1"/>
  <c r="BT74" i="7"/>
  <c r="FS74" i="7" s="1"/>
  <c r="BT71" i="7"/>
  <c r="FS71" i="7" s="1"/>
  <c r="BT47" i="7"/>
  <c r="FS47" i="7" s="1"/>
  <c r="BQ5" i="7"/>
  <c r="FP5" i="7" s="1"/>
  <c r="DL9" i="7"/>
  <c r="HK9" i="7" s="1"/>
  <c r="DL43" i="7"/>
  <c r="HK43" i="7" s="1"/>
  <c r="AF34" i="7"/>
  <c r="EE34" i="7" s="1"/>
  <c r="BA12" i="7"/>
  <c r="EZ12" i="7" s="1"/>
  <c r="AY102" i="7"/>
  <c r="EX102" i="7" s="1"/>
  <c r="AY100" i="7"/>
  <c r="EX100" i="7" s="1"/>
  <c r="BA52" i="7"/>
  <c r="EZ52" i="7" s="1"/>
  <c r="BA40" i="7"/>
  <c r="EZ40" i="7" s="1"/>
  <c r="DO86" i="7"/>
  <c r="HN86" i="7" s="1"/>
  <c r="BA54" i="7"/>
  <c r="EZ54" i="7" s="1"/>
  <c r="CC15" i="7"/>
  <c r="GB15" i="7" s="1"/>
  <c r="DC90" i="7"/>
  <c r="HB90" i="7" s="1"/>
  <c r="AD9" i="7"/>
  <c r="EC9" i="7" s="1"/>
  <c r="AD98" i="7"/>
  <c r="EC98" i="7" s="1"/>
  <c r="DV55" i="7"/>
  <c r="HU55" i="7" s="1"/>
  <c r="DC28" i="7"/>
  <c r="HB28" i="7" s="1"/>
  <c r="DC70" i="7"/>
  <c r="HB70" i="7" s="1"/>
  <c r="DB25" i="7"/>
  <c r="HA25" i="7" s="1"/>
  <c r="DR62" i="7"/>
  <c r="HQ62" i="7" s="1"/>
  <c r="CI15" i="7"/>
  <c r="GH15" i="7" s="1"/>
  <c r="CI60" i="7"/>
  <c r="GH60" i="7" s="1"/>
  <c r="AQ96" i="7"/>
  <c r="EP96" i="7" s="1"/>
  <c r="AX21" i="7"/>
  <c r="EW21" i="7" s="1"/>
  <c r="CI18" i="7"/>
  <c r="GH18" i="7" s="1"/>
  <c r="CI96" i="7"/>
  <c r="GH96" i="7" s="1"/>
  <c r="DR87" i="7"/>
  <c r="HQ87" i="7" s="1"/>
  <c r="BI46" i="7"/>
  <c r="FH46" i="7" s="1"/>
  <c r="CT93" i="7"/>
  <c r="GS93" i="7" s="1"/>
  <c r="AQ28" i="7"/>
  <c r="EP28" i="7" s="1"/>
  <c r="CK64" i="7"/>
  <c r="GJ64" i="7" s="1"/>
  <c r="CK35" i="7"/>
  <c r="GJ35" i="7" s="1"/>
  <c r="CK31" i="7"/>
  <c r="GJ31" i="7" s="1"/>
  <c r="DV99" i="7"/>
  <c r="HU99" i="7" s="1"/>
  <c r="AS17" i="7"/>
  <c r="ER17" i="7" s="1"/>
  <c r="BX53" i="7"/>
  <c r="FW53" i="7" s="1"/>
  <c r="BX23" i="7"/>
  <c r="FW23" i="7" s="1"/>
  <c r="BX86" i="7"/>
  <c r="FW86" i="7" s="1"/>
  <c r="BX49" i="7"/>
  <c r="FW49" i="7" s="1"/>
  <c r="CT69" i="7"/>
  <c r="GS69" i="7" s="1"/>
  <c r="CD39" i="7"/>
  <c r="GC39" i="7" s="1"/>
  <c r="DF31" i="7"/>
  <c r="HE31" i="7" s="1"/>
  <c r="CY30" i="7"/>
  <c r="GX30" i="7" s="1"/>
  <c r="DV101" i="7"/>
  <c r="HU101" i="7" s="1"/>
  <c r="CL8" i="7"/>
  <c r="GK8" i="7" s="1"/>
  <c r="CL63" i="7"/>
  <c r="GK63" i="7" s="1"/>
  <c r="DX8" i="7"/>
  <c r="HW8" i="7" s="1"/>
  <c r="DR90" i="7"/>
  <c r="HQ90" i="7" s="1"/>
  <c r="CU21" i="7"/>
  <c r="GT21" i="7" s="1"/>
  <c r="DG6" i="7"/>
  <c r="HF6" i="7" s="1"/>
  <c r="AH33" i="7"/>
  <c r="EG33" i="7" s="1"/>
  <c r="AH82" i="7"/>
  <c r="EG82" i="7" s="1"/>
  <c r="CX76" i="7"/>
  <c r="GW76" i="7" s="1"/>
  <c r="CX10" i="7"/>
  <c r="GW10" i="7" s="1"/>
  <c r="CX21" i="7"/>
  <c r="GW21" i="7" s="1"/>
  <c r="DK39" i="7"/>
  <c r="HJ39" i="7" s="1"/>
  <c r="DN94" i="7"/>
  <c r="HM94" i="7" s="1"/>
  <c r="BR88" i="7"/>
  <c r="FQ88" i="7" s="1"/>
  <c r="CP12" i="7"/>
  <c r="GO12" i="7" s="1"/>
  <c r="CP20" i="7"/>
  <c r="GO20" i="7" s="1"/>
  <c r="CP72" i="7"/>
  <c r="GO72" i="7" s="1"/>
  <c r="CP14" i="7"/>
  <c r="GO14" i="7" s="1"/>
  <c r="CP98" i="7"/>
  <c r="GO98" i="7" s="1"/>
  <c r="DN9" i="7"/>
  <c r="HM9" i="7" s="1"/>
  <c r="DV42" i="7"/>
  <c r="HU42" i="7" s="1"/>
  <c r="DB98" i="7"/>
  <c r="HA98" i="7" s="1"/>
  <c r="AP7" i="7"/>
  <c r="EO7" i="7" s="1"/>
  <c r="AP20" i="7"/>
  <c r="EO20" i="7" s="1"/>
  <c r="AP56" i="7"/>
  <c r="EO56" i="7" s="1"/>
  <c r="AX76" i="7"/>
  <c r="EW76" i="7" s="1"/>
  <c r="CF33" i="7"/>
  <c r="GE33" i="7" s="1"/>
  <c r="CF18" i="7"/>
  <c r="GE18" i="7" s="1"/>
  <c r="CF76" i="7"/>
  <c r="GE76" i="7" s="1"/>
  <c r="CF21" i="7"/>
  <c r="GE21" i="7" s="1"/>
  <c r="CF81" i="7"/>
  <c r="GE81" i="7" s="1"/>
  <c r="CF94" i="7"/>
  <c r="GE94" i="7" s="1"/>
  <c r="CF39" i="7"/>
  <c r="GE39" i="7" s="1"/>
  <c r="CF97" i="7"/>
  <c r="GE97" i="7" s="1"/>
  <c r="CF82" i="7"/>
  <c r="GE82" i="7" s="1"/>
  <c r="CF30" i="7"/>
  <c r="GE30" i="7" s="1"/>
  <c r="CF85" i="7"/>
  <c r="GE85" i="7" s="1"/>
  <c r="DH17" i="7"/>
  <c r="HG17" i="7" s="1"/>
  <c r="DH43" i="7"/>
  <c r="HG43" i="7" s="1"/>
  <c r="DH71" i="7"/>
  <c r="HG71" i="7" s="1"/>
  <c r="DB4" i="7"/>
  <c r="HA4" i="7" s="1"/>
  <c r="DI5" i="7"/>
  <c r="HH5" i="7" s="1"/>
  <c r="DI100" i="7"/>
  <c r="HH100" i="7" s="1"/>
  <c r="DI64" i="7"/>
  <c r="HH64" i="7" s="1"/>
  <c r="DB17" i="7"/>
  <c r="HA17" i="7" s="1"/>
  <c r="DB9" i="7"/>
  <c r="HA9" i="7" s="1"/>
  <c r="BR83" i="7"/>
  <c r="FQ83" i="7" s="1"/>
  <c r="AP89" i="7"/>
  <c r="EO89" i="7" s="1"/>
  <c r="DN92" i="7"/>
  <c r="HM92" i="7" s="1"/>
  <c r="CR70" i="7"/>
  <c r="GQ70" i="7" s="1"/>
  <c r="CH11" i="7"/>
  <c r="GG11" i="7" s="1"/>
  <c r="BN90" i="7"/>
  <c r="FM90" i="7" s="1"/>
  <c r="BR41" i="7"/>
  <c r="FQ41" i="7" s="1"/>
  <c r="CT98" i="7"/>
  <c r="GS98" i="7" s="1"/>
  <c r="BD4" i="7"/>
  <c r="FC4" i="7" s="1"/>
  <c r="BD32" i="7"/>
  <c r="FC32" i="7" s="1"/>
  <c r="BD73" i="7"/>
  <c r="FC73" i="7" s="1"/>
  <c r="BD67" i="7"/>
  <c r="FC67" i="7" s="1"/>
  <c r="BD31" i="7"/>
  <c r="FC31" i="7" s="1"/>
  <c r="BD79" i="7"/>
  <c r="FC79" i="7" s="1"/>
  <c r="BD30" i="7"/>
  <c r="FC30" i="7" s="1"/>
  <c r="BD95" i="7"/>
  <c r="FC95" i="7" s="1"/>
  <c r="BD50" i="7"/>
  <c r="FC50" i="7" s="1"/>
  <c r="BN56" i="7"/>
  <c r="FM56" i="7" s="1"/>
  <c r="CX73" i="7"/>
  <c r="GW73" i="7" s="1"/>
  <c r="CX57" i="7"/>
  <c r="GW57" i="7" s="1"/>
  <c r="DL12" i="7"/>
  <c r="HK12" i="7" s="1"/>
  <c r="DL6" i="7"/>
  <c r="HK6" i="7" s="1"/>
  <c r="DR33" i="7"/>
  <c r="HQ33" i="7" s="1"/>
  <c r="DR30" i="7"/>
  <c r="HQ30" i="7" s="1"/>
  <c r="AV9" i="7"/>
  <c r="EU9" i="7" s="1"/>
  <c r="AV12" i="7"/>
  <c r="EU12" i="7" s="1"/>
  <c r="BD22" i="7"/>
  <c r="FC22" i="7" s="1"/>
  <c r="BD27" i="7"/>
  <c r="FC27" i="7" s="1"/>
  <c r="BD24" i="7"/>
  <c r="FC24" i="7" s="1"/>
  <c r="BR43" i="7"/>
  <c r="FQ43" i="7" s="1"/>
  <c r="AI17" i="7"/>
  <c r="EH17" i="7" s="1"/>
  <c r="AJ9" i="7"/>
  <c r="EI9" i="7" s="1"/>
  <c r="AC87" i="7"/>
  <c r="EB87" i="7" s="1"/>
  <c r="DX76" i="7"/>
  <c r="HW76" i="7" s="1"/>
  <c r="DX21" i="7"/>
  <c r="HW21" i="7" s="1"/>
  <c r="DX47" i="7"/>
  <c r="HW47" i="7" s="1"/>
  <c r="DX17" i="7"/>
  <c r="HW17" i="7" s="1"/>
  <c r="AQ70" i="7"/>
  <c r="EP70" i="7" s="1"/>
  <c r="AQ69" i="7"/>
  <c r="EP69" i="7" s="1"/>
  <c r="AQ68" i="7"/>
  <c r="EP68" i="7" s="1"/>
  <c r="AQ47" i="7"/>
  <c r="EP47" i="7" s="1"/>
  <c r="AQ31" i="7"/>
  <c r="EP31" i="7" s="1"/>
  <c r="AQ30" i="7"/>
  <c r="EP30" i="7" s="1"/>
  <c r="AQ29" i="7"/>
  <c r="EP29" i="7" s="1"/>
  <c r="AC5" i="7"/>
  <c r="EB5" i="7" s="1"/>
  <c r="BB57" i="7"/>
  <c r="FA57" i="7" s="1"/>
  <c r="AY85" i="7"/>
  <c r="EX85" i="7" s="1"/>
  <c r="AY51" i="7"/>
  <c r="EX51" i="7" s="1"/>
  <c r="AY42" i="7"/>
  <c r="EX42" i="7" s="1"/>
  <c r="AY55" i="7"/>
  <c r="EX55" i="7" s="1"/>
  <c r="AY43" i="7"/>
  <c r="EX43" i="7" s="1"/>
  <c r="AY33" i="7"/>
  <c r="EX33" i="7" s="1"/>
  <c r="BO33" i="7"/>
  <c r="FN33" i="7" s="1"/>
  <c r="BC20" i="7"/>
  <c r="FB20" i="7" s="1"/>
  <c r="DW42" i="7"/>
  <c r="HV42" i="7" s="1"/>
  <c r="DW65" i="7"/>
  <c r="HV65" i="7" s="1"/>
  <c r="DW62" i="7"/>
  <c r="HV62" i="7" s="1"/>
  <c r="DW61" i="7"/>
  <c r="HV61" i="7" s="1"/>
  <c r="DW44" i="7"/>
  <c r="HV44" i="7" s="1"/>
  <c r="DW14" i="7"/>
  <c r="HV14" i="7" s="1"/>
  <c r="DW59" i="7"/>
  <c r="HV59" i="7" s="1"/>
  <c r="DW50" i="7"/>
  <c r="HV50" i="7" s="1"/>
  <c r="AC16" i="7"/>
  <c r="EB16" i="7" s="1"/>
  <c r="AC73" i="7"/>
  <c r="EB73" i="7" s="1"/>
  <c r="DT38" i="7"/>
  <c r="HS38" i="7" s="1"/>
  <c r="AO19" i="7"/>
  <c r="EN19" i="7" s="1"/>
  <c r="AO36" i="7"/>
  <c r="EN36" i="7" s="1"/>
  <c r="AO43" i="7"/>
  <c r="EN43" i="7" s="1"/>
  <c r="AO20" i="7"/>
  <c r="EN20" i="7" s="1"/>
  <c r="AO38" i="7"/>
  <c r="EN38" i="7" s="1"/>
  <c r="AO48" i="7"/>
  <c r="EN48" i="7" s="1"/>
  <c r="AO53" i="7"/>
  <c r="EN53" i="7" s="1"/>
  <c r="AO83" i="7"/>
  <c r="EN83" i="7" s="1"/>
  <c r="AC35" i="7"/>
  <c r="EB35" i="7" s="1"/>
  <c r="DW101" i="7"/>
  <c r="HV101" i="7" s="1"/>
  <c r="CB88" i="7"/>
  <c r="GA88" i="7" s="1"/>
  <c r="AO52" i="7"/>
  <c r="EN52" i="7" s="1"/>
  <c r="AC24" i="7"/>
  <c r="EB24" i="7" s="1"/>
  <c r="AC97" i="7"/>
  <c r="EB97" i="7" s="1"/>
  <c r="AP55" i="7"/>
  <c r="EO55" i="7" s="1"/>
  <c r="BQ49" i="7"/>
  <c r="FP49" i="7" s="1"/>
  <c r="DL74" i="7"/>
  <c r="HK74" i="7" s="1"/>
  <c r="AF51" i="7"/>
  <c r="EE51" i="7" s="1"/>
  <c r="AG97" i="7"/>
  <c r="EF97" i="7" s="1"/>
  <c r="AY95" i="7"/>
  <c r="EX95" i="7" s="1"/>
  <c r="AG74" i="7"/>
  <c r="EF74" i="7" s="1"/>
  <c r="CU62" i="7"/>
  <c r="GT62" i="7" s="1"/>
  <c r="CU58" i="7"/>
  <c r="GT58" i="7" s="1"/>
  <c r="AG79" i="7"/>
  <c r="EF79" i="7" s="1"/>
  <c r="AG94" i="7"/>
  <c r="EF94" i="7" s="1"/>
  <c r="DV21" i="7"/>
  <c r="HU21" i="7" s="1"/>
  <c r="AT95" i="7"/>
  <c r="ES95" i="7" s="1"/>
  <c r="AD33" i="7"/>
  <c r="EC33" i="7" s="1"/>
  <c r="BR50" i="7"/>
  <c r="FQ50" i="7" s="1"/>
  <c r="BR47" i="7"/>
  <c r="FQ47" i="7" s="1"/>
  <c r="AW58" i="7"/>
  <c r="EV58" i="7" s="1"/>
  <c r="BO92" i="7"/>
  <c r="FN92" i="7" s="1"/>
  <c r="BU38" i="7"/>
  <c r="FT38" i="7" s="1"/>
  <c r="AX44" i="7"/>
  <c r="EW44" i="7" s="1"/>
  <c r="CI35" i="7"/>
  <c r="GH35" i="7" s="1"/>
  <c r="DR84" i="7"/>
  <c r="HQ84" i="7" s="1"/>
  <c r="DB66" i="7"/>
  <c r="HA66" i="7" s="1"/>
  <c r="CI58" i="7"/>
  <c r="GH58" i="7" s="1"/>
  <c r="DX95" i="7"/>
  <c r="HW95" i="7" s="1"/>
  <c r="DB80" i="7"/>
  <c r="HA80" i="7" s="1"/>
  <c r="CI74" i="7"/>
  <c r="GH74" i="7" s="1"/>
  <c r="BH79" i="7"/>
  <c r="FG79" i="7" s="1"/>
  <c r="BI102" i="7"/>
  <c r="FH102" i="7" s="1"/>
  <c r="AQ21" i="7"/>
  <c r="EP21" i="7" s="1"/>
  <c r="CK76" i="7"/>
  <c r="GJ76" i="7" s="1"/>
  <c r="CK83" i="7"/>
  <c r="GJ83" i="7" s="1"/>
  <c r="CK33" i="7"/>
  <c r="GJ33" i="7" s="1"/>
  <c r="DV24" i="7"/>
  <c r="HU24" i="7" s="1"/>
  <c r="AS5" i="7"/>
  <c r="ER5" i="7" s="1"/>
  <c r="BX78" i="7"/>
  <c r="FW78" i="7" s="1"/>
  <c r="BX35" i="7"/>
  <c r="FW35" i="7" s="1"/>
  <c r="BX88" i="7"/>
  <c r="FW88" i="7" s="1"/>
  <c r="BX61" i="7"/>
  <c r="FW61" i="7" s="1"/>
  <c r="CT95" i="7"/>
  <c r="GS95" i="7" s="1"/>
  <c r="CD68" i="7"/>
  <c r="GC68" i="7" s="1"/>
  <c r="CY54" i="7"/>
  <c r="GX54" i="7" s="1"/>
  <c r="DV20" i="7"/>
  <c r="HU20" i="7" s="1"/>
  <c r="CL23" i="7"/>
  <c r="GK23" i="7" s="1"/>
  <c r="CL35" i="7"/>
  <c r="GK35" i="7" s="1"/>
  <c r="DR89" i="7"/>
  <c r="HQ89" i="7" s="1"/>
  <c r="AV8" i="7"/>
  <c r="EU8" i="7" s="1"/>
  <c r="AH52" i="7"/>
  <c r="EG52" i="7" s="1"/>
  <c r="AH80" i="7"/>
  <c r="EG80" i="7" s="1"/>
  <c r="AZ9" i="7"/>
  <c r="EY9" i="7" s="1"/>
  <c r="CX47" i="7"/>
  <c r="GW47" i="7" s="1"/>
  <c r="CX64" i="7"/>
  <c r="GW64" i="7" s="1"/>
  <c r="CX98" i="7"/>
  <c r="GW98" i="7" s="1"/>
  <c r="DK21" i="7"/>
  <c r="HJ21" i="7" s="1"/>
  <c r="DY94" i="7"/>
  <c r="HX94" i="7" s="1"/>
  <c r="CP62" i="7"/>
  <c r="GO62" i="7" s="1"/>
  <c r="BR78" i="7"/>
  <c r="FQ78" i="7" s="1"/>
  <c r="CP59" i="7"/>
  <c r="GO59" i="7" s="1"/>
  <c r="CP67" i="7"/>
  <c r="GO67" i="7" s="1"/>
  <c r="CP36" i="7"/>
  <c r="GO36" i="7" s="1"/>
  <c r="CP63" i="7"/>
  <c r="GO63" i="7" s="1"/>
  <c r="CP49" i="7"/>
  <c r="GO49" i="7" s="1"/>
  <c r="DN37" i="7"/>
  <c r="HM37" i="7" s="1"/>
  <c r="DB43" i="7"/>
  <c r="HA43" i="7" s="1"/>
  <c r="AP17" i="7"/>
  <c r="EO17" i="7" s="1"/>
  <c r="AP75" i="7"/>
  <c r="EO75" i="7" s="1"/>
  <c r="AP39" i="7"/>
  <c r="EO39" i="7" s="1"/>
  <c r="AX98" i="7"/>
  <c r="EW98" i="7" s="1"/>
  <c r="CF24" i="7"/>
  <c r="GE24" i="7" s="1"/>
  <c r="CF26" i="7"/>
  <c r="GE26" i="7" s="1"/>
  <c r="CF90" i="7"/>
  <c r="GE90" i="7" s="1"/>
  <c r="CF25" i="7"/>
  <c r="GE25" i="7" s="1"/>
  <c r="CF99" i="7"/>
  <c r="GE99" i="7" s="1"/>
  <c r="CF88" i="7"/>
  <c r="GE88" i="7" s="1"/>
  <c r="CF44" i="7"/>
  <c r="GE44" i="7" s="1"/>
  <c r="CF102" i="7"/>
  <c r="GE102" i="7" s="1"/>
  <c r="CF93" i="7"/>
  <c r="GE93" i="7" s="1"/>
  <c r="CF34" i="7"/>
  <c r="GE34" i="7" s="1"/>
  <c r="CF78" i="7"/>
  <c r="GE78" i="7" s="1"/>
  <c r="DH89" i="7"/>
  <c r="HG89" i="7" s="1"/>
  <c r="DH65" i="7"/>
  <c r="HG65" i="7" s="1"/>
  <c r="DB82" i="7"/>
  <c r="HA82" i="7" s="1"/>
  <c r="DI51" i="7"/>
  <c r="HH51" i="7" s="1"/>
  <c r="DI53" i="7"/>
  <c r="HH53" i="7" s="1"/>
  <c r="BN73" i="7"/>
  <c r="FM73" i="7" s="1"/>
  <c r="CR73" i="7"/>
  <c r="GQ73" i="7" s="1"/>
  <c r="BN91" i="7"/>
  <c r="FM91" i="7" s="1"/>
  <c r="BR16" i="7"/>
  <c r="FQ16" i="7" s="1"/>
  <c r="CT28" i="7"/>
  <c r="GS28" i="7" s="1"/>
  <c r="DF100" i="7"/>
  <c r="HE100" i="7" s="1"/>
  <c r="BD59" i="7"/>
  <c r="FC59" i="7" s="1"/>
  <c r="BD17" i="7"/>
  <c r="FC17" i="7" s="1"/>
  <c r="BD83" i="7"/>
  <c r="FC83" i="7" s="1"/>
  <c r="BD78" i="7"/>
  <c r="FC78" i="7" s="1"/>
  <c r="BD19" i="7"/>
  <c r="FC19" i="7" s="1"/>
  <c r="BD13" i="7"/>
  <c r="FC13" i="7" s="1"/>
  <c r="BD34" i="7"/>
  <c r="FC34" i="7" s="1"/>
  <c r="BD97" i="7"/>
  <c r="FC97" i="7" s="1"/>
  <c r="BD77" i="7"/>
  <c r="FC77" i="7" s="1"/>
  <c r="CX7" i="7"/>
  <c r="GW7" i="7" s="1"/>
  <c r="CX5" i="7"/>
  <c r="GW5" i="7" s="1"/>
  <c r="CK10" i="7"/>
  <c r="GJ10" i="7" s="1"/>
  <c r="DR91" i="7"/>
  <c r="HQ91" i="7" s="1"/>
  <c r="DR81" i="7"/>
  <c r="HQ81" i="7" s="1"/>
  <c r="AV24" i="7"/>
  <c r="EU24" i="7" s="1"/>
  <c r="AV18" i="7"/>
  <c r="EU18" i="7" s="1"/>
  <c r="BD23" i="7"/>
  <c r="FC23" i="7" s="1"/>
  <c r="DC21" i="7"/>
  <c r="HB21" i="7" s="1"/>
  <c r="BS34" i="7"/>
  <c r="FR34" i="7" s="1"/>
  <c r="AC79" i="7"/>
  <c r="EB79" i="7" s="1"/>
  <c r="AC48" i="7"/>
  <c r="EB48" i="7" s="1"/>
  <c r="DX5" i="7"/>
  <c r="HW5" i="7" s="1"/>
  <c r="DX18" i="7"/>
  <c r="HW18" i="7" s="1"/>
  <c r="DX44" i="7"/>
  <c r="HW44" i="7" s="1"/>
  <c r="AQ11" i="7"/>
  <c r="EP11" i="7" s="1"/>
  <c r="AQ14" i="7"/>
  <c r="EP14" i="7" s="1"/>
  <c r="AQ26" i="7"/>
  <c r="EP26" i="7" s="1"/>
  <c r="AQ67" i="7"/>
  <c r="EP67" i="7" s="1"/>
  <c r="AQ36" i="7"/>
  <c r="EP36" i="7" s="1"/>
  <c r="AQ35" i="7"/>
  <c r="EP35" i="7" s="1"/>
  <c r="AQ45" i="7"/>
  <c r="EP45" i="7" s="1"/>
  <c r="AC67" i="7"/>
  <c r="EB67" i="7" s="1"/>
  <c r="AO100" i="7"/>
  <c r="EN100" i="7" s="1"/>
  <c r="AY61" i="7"/>
  <c r="EX61" i="7" s="1"/>
  <c r="AY49" i="7"/>
  <c r="EX49" i="7" s="1"/>
  <c r="AY52" i="7"/>
  <c r="EX52" i="7" s="1"/>
  <c r="AY77" i="7"/>
  <c r="EX77" i="7" s="1"/>
  <c r="AY81" i="7"/>
  <c r="EX81" i="7" s="1"/>
  <c r="AY39" i="7"/>
  <c r="EX39" i="7" s="1"/>
  <c r="BO72" i="7"/>
  <c r="FN72" i="7" s="1"/>
  <c r="BO19" i="7"/>
  <c r="FN19" i="7" s="1"/>
  <c r="BC68" i="7"/>
  <c r="FB68" i="7" s="1"/>
  <c r="DW13" i="7"/>
  <c r="HV13" i="7" s="1"/>
  <c r="DW76" i="7"/>
  <c r="HV76" i="7" s="1"/>
  <c r="DW15" i="7"/>
  <c r="HV15" i="7" s="1"/>
  <c r="DW43" i="7"/>
  <c r="HV43" i="7" s="1"/>
  <c r="DW17" i="7"/>
  <c r="HV17" i="7" s="1"/>
  <c r="DW74" i="7"/>
  <c r="HV74" i="7" s="1"/>
  <c r="DW12" i="7"/>
  <c r="HV12" i="7" s="1"/>
  <c r="DW71" i="7"/>
  <c r="HV71" i="7" s="1"/>
  <c r="DW58" i="7"/>
  <c r="HV58" i="7" s="1"/>
  <c r="AC93" i="7"/>
  <c r="EB93" i="7" s="1"/>
  <c r="AC66" i="7"/>
  <c r="EB66" i="7" s="1"/>
  <c r="AC101" i="7"/>
  <c r="EB101" i="7" s="1"/>
  <c r="DW16" i="7"/>
  <c r="HV16" i="7" s="1"/>
  <c r="DT32" i="7"/>
  <c r="HS32" i="7" s="1"/>
  <c r="AO27" i="7"/>
  <c r="EN27" i="7" s="1"/>
  <c r="AO67" i="7"/>
  <c r="EN67" i="7" s="1"/>
  <c r="AO45" i="7"/>
  <c r="EN45" i="7" s="1"/>
  <c r="AO26" i="7"/>
  <c r="EN26" i="7" s="1"/>
  <c r="AO49" i="7"/>
  <c r="EN49" i="7" s="1"/>
  <c r="AO54" i="7"/>
  <c r="EN54" i="7" s="1"/>
  <c r="AO73" i="7"/>
  <c r="EN73" i="7" s="1"/>
  <c r="AO85" i="7"/>
  <c r="EN85" i="7" s="1"/>
  <c r="AC65" i="7"/>
  <c r="EB65" i="7" s="1"/>
  <c r="DW99" i="7"/>
  <c r="HV99" i="7" s="1"/>
  <c r="DW31" i="7"/>
  <c r="HV31" i="7" s="1"/>
  <c r="AC99" i="7"/>
  <c r="EB99" i="7" s="1"/>
  <c r="DW94" i="7"/>
  <c r="HV94" i="7" s="1"/>
  <c r="AC3" i="7"/>
  <c r="EB3" i="7" s="1"/>
  <c r="AC20" i="7"/>
  <c r="EB20" i="7" s="1"/>
  <c r="DW93" i="7"/>
  <c r="HV93" i="7" s="1"/>
  <c r="DW37" i="7"/>
  <c r="HV37" i="7" s="1"/>
  <c r="AM74" i="7"/>
  <c r="EL74" i="7" s="1"/>
  <c r="AM42" i="7"/>
  <c r="EL42" i="7" s="1"/>
  <c r="AM22" i="7"/>
  <c r="EL22" i="7" s="1"/>
  <c r="AM54" i="7"/>
  <c r="EL54" i="7" s="1"/>
  <c r="AM39" i="7"/>
  <c r="EL39" i="7" s="1"/>
  <c r="AM63" i="7"/>
  <c r="EL63" i="7" s="1"/>
  <c r="CH30" i="7"/>
  <c r="GG30" i="7" s="1"/>
  <c r="AC85" i="7"/>
  <c r="EB85" i="7" s="1"/>
  <c r="AC6" i="7"/>
  <c r="EB6" i="7" s="1"/>
  <c r="BN86" i="7"/>
  <c r="FM86" i="7" s="1"/>
  <c r="CP35" i="7"/>
  <c r="GO35" i="7" s="1"/>
  <c r="AP63" i="7"/>
  <c r="EO63" i="7" s="1"/>
  <c r="DL66" i="7"/>
  <c r="HK66" i="7" s="1"/>
  <c r="CP8" i="7"/>
  <c r="GO8" i="7" s="1"/>
  <c r="DV23" i="7"/>
  <c r="HU23" i="7" s="1"/>
  <c r="CW71" i="7"/>
  <c r="GV71" i="7" s="1"/>
  <c r="DO35" i="7"/>
  <c r="HN35" i="7" s="1"/>
  <c r="AG85" i="7"/>
  <c r="EF85" i="7" s="1"/>
  <c r="AY87" i="7"/>
  <c r="EX87" i="7" s="1"/>
  <c r="DO91" i="7"/>
  <c r="HN91" i="7" s="1"/>
  <c r="CU42" i="7"/>
  <c r="GT42" i="7" s="1"/>
  <c r="CU88" i="7"/>
  <c r="GT88" i="7" s="1"/>
  <c r="CV16" i="7"/>
  <c r="GU16" i="7" s="1"/>
  <c r="CW12" i="7"/>
  <c r="GV12" i="7" s="1"/>
  <c r="BU58" i="7"/>
  <c r="FT58" i="7" s="1"/>
  <c r="AD29" i="7"/>
  <c r="EC29" i="7" s="1"/>
  <c r="CW19" i="7"/>
  <c r="GV19" i="7" s="1"/>
  <c r="BU47" i="7"/>
  <c r="FT47" i="7" s="1"/>
  <c r="DV40" i="7"/>
  <c r="HU40" i="7" s="1"/>
  <c r="BU81" i="7"/>
  <c r="FT81" i="7" s="1"/>
  <c r="DF89" i="7"/>
  <c r="HE89" i="7" s="1"/>
  <c r="DV96" i="7"/>
  <c r="HU96" i="7" s="1"/>
  <c r="CN24" i="7"/>
  <c r="GM24" i="7" s="1"/>
  <c r="BU92" i="7"/>
  <c r="FT92" i="7" s="1"/>
  <c r="BU36" i="7"/>
  <c r="FT36" i="7" s="1"/>
  <c r="BS31" i="7"/>
  <c r="FR31" i="7" s="1"/>
  <c r="DR8" i="7"/>
  <c r="HQ8" i="7" s="1"/>
  <c r="CI63" i="7"/>
  <c r="GH63" i="7" s="1"/>
  <c r="CI87" i="7"/>
  <c r="GH87" i="7" s="1"/>
  <c r="DX93" i="7"/>
  <c r="HW93" i="7" s="1"/>
  <c r="DB16" i="7"/>
  <c r="HA16" i="7" s="1"/>
  <c r="CI52" i="7"/>
  <c r="GH52" i="7" s="1"/>
  <c r="CI100" i="7"/>
  <c r="GH100" i="7" s="1"/>
  <c r="BI23" i="7"/>
  <c r="FH23" i="7" s="1"/>
  <c r="AC49" i="7"/>
  <c r="EB49" i="7" s="1"/>
  <c r="AQ59" i="7"/>
  <c r="EP59" i="7" s="1"/>
  <c r="CK87" i="7"/>
  <c r="GJ87" i="7" s="1"/>
  <c r="CK90" i="7"/>
  <c r="GJ90" i="7" s="1"/>
  <c r="CK96" i="7"/>
  <c r="GJ96" i="7" s="1"/>
  <c r="DN59" i="7"/>
  <c r="HM59" i="7" s="1"/>
  <c r="AS71" i="7"/>
  <c r="ER71" i="7" s="1"/>
  <c r="BX26" i="7"/>
  <c r="FW26" i="7" s="1"/>
  <c r="BX22" i="7"/>
  <c r="FW22" i="7" s="1"/>
  <c r="BX69" i="7"/>
  <c r="FW69" i="7" s="1"/>
  <c r="BX29" i="7"/>
  <c r="FW29" i="7" s="1"/>
  <c r="BN5" i="7"/>
  <c r="FM5" i="7" s="1"/>
  <c r="CP23" i="7"/>
  <c r="GO23" i="7" s="1"/>
  <c r="DF101" i="7"/>
  <c r="HE101" i="7" s="1"/>
  <c r="CY59" i="7"/>
  <c r="GX59" i="7" s="1"/>
  <c r="AL8" i="7"/>
  <c r="EK8" i="7" s="1"/>
  <c r="BN38" i="7"/>
  <c r="FM38" i="7" s="1"/>
  <c r="AT90" i="7"/>
  <c r="ES90" i="7" s="1"/>
  <c r="CL90" i="7"/>
  <c r="GK90" i="7" s="1"/>
  <c r="CL92" i="7"/>
  <c r="GK92" i="7" s="1"/>
  <c r="DR92" i="7"/>
  <c r="HQ92" i="7" s="1"/>
  <c r="CU20" i="7"/>
  <c r="GT20" i="7" s="1"/>
  <c r="AV27" i="7"/>
  <c r="EU27" i="7" s="1"/>
  <c r="AH25" i="7"/>
  <c r="EG25" i="7" s="1"/>
  <c r="AH19" i="7"/>
  <c r="EG19" i="7" s="1"/>
  <c r="AZ102" i="7"/>
  <c r="EY102" i="7" s="1"/>
  <c r="CX43" i="7"/>
  <c r="GW43" i="7" s="1"/>
  <c r="CX12" i="7"/>
  <c r="GW12" i="7" s="1"/>
  <c r="CX48" i="7"/>
  <c r="GW48" i="7" s="1"/>
  <c r="BR97" i="7"/>
  <c r="FQ97" i="7" s="1"/>
  <c r="BR61" i="7"/>
  <c r="FQ61" i="7" s="1"/>
  <c r="CP90" i="7"/>
  <c r="GO90" i="7" s="1"/>
  <c r="CP77" i="7"/>
  <c r="GO77" i="7" s="1"/>
  <c r="CP10" i="7"/>
  <c r="GO10" i="7" s="1"/>
  <c r="CP58" i="7"/>
  <c r="GO58" i="7" s="1"/>
  <c r="CP25" i="7"/>
  <c r="GO25" i="7" s="1"/>
  <c r="DV37" i="7"/>
  <c r="HU37" i="7" s="1"/>
  <c r="DV82" i="7"/>
  <c r="HU82" i="7" s="1"/>
  <c r="AP64" i="7"/>
  <c r="EO64" i="7" s="1"/>
  <c r="AP24" i="7"/>
  <c r="EO24" i="7" s="1"/>
  <c r="AP5" i="7"/>
  <c r="EO5" i="7" s="1"/>
  <c r="AP97" i="7"/>
  <c r="EO97" i="7" s="1"/>
  <c r="AX37" i="7"/>
  <c r="EW37" i="7" s="1"/>
  <c r="CF37" i="7"/>
  <c r="GE37" i="7" s="1"/>
  <c r="CF45" i="7"/>
  <c r="GE45" i="7" s="1"/>
  <c r="CF100" i="7"/>
  <c r="GE100" i="7" s="1"/>
  <c r="CF36" i="7"/>
  <c r="GE36" i="7" s="1"/>
  <c r="CF98" i="7"/>
  <c r="GE98" i="7" s="1"/>
  <c r="CF6" i="7"/>
  <c r="GE6" i="7" s="1"/>
  <c r="CF71" i="7"/>
  <c r="GE71" i="7" s="1"/>
  <c r="CF43" i="7"/>
  <c r="GE43" i="7" s="1"/>
  <c r="CF65" i="7"/>
  <c r="GE65" i="7" s="1"/>
  <c r="CF23" i="7"/>
  <c r="GE23" i="7" s="1"/>
  <c r="DH4" i="7"/>
  <c r="HG4" i="7" s="1"/>
  <c r="DH32" i="7"/>
  <c r="HG32" i="7" s="1"/>
  <c r="DH58" i="7"/>
  <c r="HG58" i="7" s="1"/>
  <c r="DB90" i="7"/>
  <c r="HA90" i="7" s="1"/>
  <c r="DI55" i="7"/>
  <c r="HH55" i="7" s="1"/>
  <c r="DI57" i="7"/>
  <c r="HH57" i="7" s="1"/>
  <c r="BN15" i="7"/>
  <c r="FM15" i="7" s="1"/>
  <c r="BN26" i="7"/>
  <c r="FM26" i="7" s="1"/>
  <c r="DB55" i="7"/>
  <c r="HA55" i="7" s="1"/>
  <c r="AC44" i="7"/>
  <c r="EB44" i="7" s="1"/>
  <c r="BN8" i="7"/>
  <c r="FM8" i="7" s="1"/>
  <c r="BJ60" i="7"/>
  <c r="FI60" i="7" s="1"/>
  <c r="BN67" i="7"/>
  <c r="FM67" i="7" s="1"/>
  <c r="CH36" i="7"/>
  <c r="GG36" i="7" s="1"/>
  <c r="BR96" i="7"/>
  <c r="FQ96" i="7" s="1"/>
  <c r="CT59" i="7"/>
  <c r="GS59" i="7" s="1"/>
  <c r="DF43" i="7"/>
  <c r="HE43" i="7" s="1"/>
  <c r="DF23" i="7"/>
  <c r="HE23" i="7" s="1"/>
  <c r="BD63" i="7"/>
  <c r="FC63" i="7" s="1"/>
  <c r="BD35" i="7"/>
  <c r="FC35" i="7" s="1"/>
  <c r="BD102" i="7"/>
  <c r="FC102" i="7" s="1"/>
  <c r="BD86" i="7"/>
  <c r="FC86" i="7" s="1"/>
  <c r="BD38" i="7"/>
  <c r="FC38" i="7" s="1"/>
  <c r="BD48" i="7"/>
  <c r="FC48" i="7" s="1"/>
  <c r="BD37" i="7"/>
  <c r="FC37" i="7" s="1"/>
  <c r="BD6" i="7"/>
  <c r="FC6" i="7" s="1"/>
  <c r="BD69" i="7"/>
  <c r="FC69" i="7" s="1"/>
  <c r="CS76" i="7"/>
  <c r="GR76" i="7" s="1"/>
  <c r="DB5" i="7"/>
  <c r="HA5" i="7" s="1"/>
  <c r="CX22" i="7"/>
  <c r="GW22" i="7" s="1"/>
  <c r="CX37" i="7"/>
  <c r="GW37" i="7" s="1"/>
  <c r="DL7" i="7"/>
  <c r="HK7" i="7" s="1"/>
  <c r="DR47" i="7"/>
  <c r="HQ47" i="7" s="1"/>
  <c r="DR18" i="7"/>
  <c r="HQ18" i="7" s="1"/>
  <c r="DR23" i="7"/>
  <c r="HQ23" i="7" s="1"/>
  <c r="BD25" i="7"/>
  <c r="FC25" i="7" s="1"/>
  <c r="DC23" i="7"/>
  <c r="HB23" i="7" s="1"/>
  <c r="BD10" i="7"/>
  <c r="FC10" i="7" s="1"/>
  <c r="AV7" i="7"/>
  <c r="EU7" i="7" s="1"/>
  <c r="BS32" i="7"/>
  <c r="FR32" i="7" s="1"/>
  <c r="AV4" i="7"/>
  <c r="EU4" i="7" s="1"/>
  <c r="AC18" i="7"/>
  <c r="EB18" i="7" s="1"/>
  <c r="AO94" i="7"/>
  <c r="EN94" i="7" s="1"/>
  <c r="DX34" i="7"/>
  <c r="HW34" i="7" s="1"/>
  <c r="DX27" i="7"/>
  <c r="HW27" i="7" s="1"/>
  <c r="DX55" i="7"/>
  <c r="HW55" i="7" s="1"/>
  <c r="DX49" i="7"/>
  <c r="HW49" i="7" s="1"/>
  <c r="DX28" i="7"/>
  <c r="HW28" i="7" s="1"/>
  <c r="DX6" i="7"/>
  <c r="HW6" i="7" s="1"/>
  <c r="DX52" i="7"/>
  <c r="HW52" i="7" s="1"/>
  <c r="AQ19" i="7"/>
  <c r="EP19" i="7" s="1"/>
  <c r="AQ27" i="7"/>
  <c r="EP27" i="7" s="1"/>
  <c r="AQ15" i="7"/>
  <c r="EP15" i="7" s="1"/>
  <c r="AQ75" i="7"/>
  <c r="EP75" i="7" s="1"/>
  <c r="AQ43" i="7"/>
  <c r="EP43" i="7" s="1"/>
  <c r="AQ53" i="7"/>
  <c r="EP53" i="7" s="1"/>
  <c r="AQ52" i="7"/>
  <c r="EP52" i="7" s="1"/>
  <c r="AC80" i="7"/>
  <c r="EB80" i="7" s="1"/>
  <c r="DW90" i="7"/>
  <c r="HV90" i="7" s="1"/>
  <c r="AO30" i="7"/>
  <c r="EN30" i="7" s="1"/>
  <c r="AY63" i="7"/>
  <c r="EX63" i="7" s="1"/>
  <c r="AY54" i="7"/>
  <c r="EX54" i="7" s="1"/>
  <c r="AY83" i="7"/>
  <c r="EX83" i="7" s="1"/>
  <c r="AY68" i="7"/>
  <c r="EX68" i="7" s="1"/>
  <c r="AY24" i="7"/>
  <c r="EX24" i="7" s="1"/>
  <c r="AY47" i="7"/>
  <c r="EX47" i="7" s="1"/>
  <c r="BO42" i="7"/>
  <c r="FN42" i="7" s="1"/>
  <c r="BC69" i="7"/>
  <c r="FB69" i="7" s="1"/>
  <c r="BC29" i="7"/>
  <c r="FB29" i="7" s="1"/>
  <c r="BC35" i="7"/>
  <c r="FB35" i="7" s="1"/>
  <c r="DW6" i="7"/>
  <c r="HV6" i="7" s="1"/>
  <c r="DW18" i="7"/>
  <c r="HV18" i="7" s="1"/>
  <c r="DW11" i="7"/>
  <c r="HV11" i="7" s="1"/>
  <c r="DW75" i="7"/>
  <c r="HV75" i="7" s="1"/>
  <c r="DW21" i="7"/>
  <c r="HV21" i="7" s="1"/>
  <c r="DW77" i="7"/>
  <c r="HV77" i="7" s="1"/>
  <c r="DW7" i="7"/>
  <c r="HV7" i="7" s="1"/>
  <c r="DW66" i="7"/>
  <c r="HV66" i="7" s="1"/>
  <c r="AC71" i="7"/>
  <c r="EB71" i="7" s="1"/>
  <c r="AO90" i="7"/>
  <c r="EN90" i="7" s="1"/>
  <c r="AO71" i="7"/>
  <c r="EN71" i="7" s="1"/>
  <c r="AC96" i="7"/>
  <c r="EB96" i="7" s="1"/>
  <c r="DW96" i="7"/>
  <c r="HV96" i="7" s="1"/>
  <c r="AO86" i="7"/>
  <c r="EN86" i="7" s="1"/>
  <c r="AO35" i="7"/>
  <c r="EN35" i="7" s="1"/>
  <c r="AO68" i="7"/>
  <c r="EN68" i="7" s="1"/>
  <c r="AO37" i="7"/>
  <c r="EN37" i="7" s="1"/>
  <c r="AO50" i="7"/>
  <c r="EN50" i="7" s="1"/>
  <c r="AO55" i="7"/>
  <c r="EN55" i="7" s="1"/>
  <c r="AO75" i="7"/>
  <c r="EN75" i="7" s="1"/>
  <c r="AO74" i="7"/>
  <c r="EN74" i="7" s="1"/>
  <c r="AC56" i="7"/>
  <c r="EB56" i="7" s="1"/>
  <c r="AC28" i="7"/>
  <c r="EB28" i="7" s="1"/>
  <c r="DW97" i="7"/>
  <c r="HV97" i="7" s="1"/>
  <c r="AO95" i="7"/>
  <c r="EN95" i="7" s="1"/>
  <c r="AO16" i="7"/>
  <c r="EN16" i="7" s="1"/>
  <c r="AC40" i="7"/>
  <c r="EB40" i="7" s="1"/>
  <c r="AC41" i="7"/>
  <c r="EB41" i="7" s="1"/>
  <c r="AC52" i="7"/>
  <c r="EB52" i="7" s="1"/>
  <c r="DW91" i="7"/>
  <c r="HV91" i="7" s="1"/>
  <c r="DW10" i="7"/>
  <c r="HV10" i="7" s="1"/>
  <c r="AM60" i="7"/>
  <c r="EL60" i="7" s="1"/>
  <c r="AM44" i="7"/>
  <c r="EL44" i="7" s="1"/>
  <c r="AM26" i="7"/>
  <c r="EL26" i="7" s="1"/>
  <c r="AM18" i="7"/>
  <c r="EL18" i="7" s="1"/>
  <c r="AM47" i="7"/>
  <c r="EL47" i="7" s="1"/>
  <c r="AM55" i="7"/>
  <c r="EL55" i="7" s="1"/>
  <c r="DV57" i="7"/>
  <c r="HU57" i="7" s="1"/>
  <c r="AC7" i="7"/>
  <c r="EB7" i="7" s="1"/>
  <c r="AC23" i="7"/>
  <c r="EB23" i="7" s="1"/>
  <c r="AC57" i="7"/>
  <c r="EB57" i="7" s="1"/>
  <c r="BN92" i="7"/>
  <c r="FM92" i="7" s="1"/>
  <c r="AC36" i="7"/>
  <c r="EB36" i="7" s="1"/>
  <c r="AC34" i="7"/>
  <c r="EB34" i="7" s="1"/>
  <c r="CQ9" i="7"/>
  <c r="GP9" i="7" s="1"/>
  <c r="CQ40" i="7"/>
  <c r="GP40" i="7" s="1"/>
  <c r="CQ93" i="7"/>
  <c r="GP93" i="7" s="1"/>
  <c r="CQ67" i="7"/>
  <c r="GP67" i="7" s="1"/>
  <c r="CQ24" i="7"/>
  <c r="GP24" i="7" s="1"/>
  <c r="CQ31" i="7"/>
  <c r="GP31" i="7" s="1"/>
  <c r="CQ98" i="7"/>
  <c r="GP98" i="7" s="1"/>
  <c r="CQ82" i="7"/>
  <c r="GP82" i="7" s="1"/>
  <c r="CQ54" i="7"/>
  <c r="GP54" i="7" s="1"/>
  <c r="CQ62" i="7"/>
  <c r="GP62" i="7" s="1"/>
  <c r="CQ99" i="7"/>
  <c r="GP99" i="7" s="1"/>
  <c r="BQ80" i="7"/>
  <c r="FP80" i="7" s="1"/>
  <c r="BQ94" i="7"/>
  <c r="FP94" i="7" s="1"/>
  <c r="BQ88" i="7"/>
  <c r="FP88" i="7" s="1"/>
  <c r="BQ44" i="7"/>
  <c r="FP44" i="7" s="1"/>
  <c r="DF94" i="7"/>
  <c r="HE94" i="7" s="1"/>
  <c r="BA81" i="7"/>
  <c r="EZ81" i="7" s="1"/>
  <c r="BA25" i="7"/>
  <c r="EZ25" i="7" s="1"/>
  <c r="BA66" i="7"/>
  <c r="EZ66" i="7" s="1"/>
  <c r="BA86" i="7"/>
  <c r="EZ86" i="7" s="1"/>
  <c r="BN61" i="7"/>
  <c r="FM61" i="7" s="1"/>
  <c r="BN40" i="7"/>
  <c r="FM40" i="7" s="1"/>
  <c r="BN7" i="7"/>
  <c r="FM7" i="7" s="1"/>
  <c r="CS58" i="7"/>
  <c r="GR58" i="7" s="1"/>
  <c r="CS65" i="7"/>
  <c r="GR65" i="7" s="1"/>
  <c r="CS67" i="7"/>
  <c r="GR67" i="7" s="1"/>
  <c r="CS102" i="7"/>
  <c r="GR102" i="7" s="1"/>
  <c r="BN12" i="7"/>
  <c r="FM12" i="7" s="1"/>
  <c r="BT64" i="7"/>
  <c r="FS64" i="7" s="1"/>
  <c r="BT36" i="7"/>
  <c r="FS36" i="7" s="1"/>
  <c r="BT51" i="7"/>
  <c r="FS51" i="7" s="1"/>
  <c r="BT84" i="7"/>
  <c r="FS84" i="7" s="1"/>
  <c r="BT69" i="7"/>
  <c r="FS69" i="7" s="1"/>
  <c r="BT62" i="7"/>
  <c r="FS62" i="7" s="1"/>
  <c r="BT31" i="7"/>
  <c r="FS31" i="7" s="1"/>
  <c r="BT97" i="7"/>
  <c r="FS97" i="7" s="1"/>
  <c r="BT59" i="7"/>
  <c r="FS59" i="7" s="1"/>
  <c r="BT76" i="7"/>
  <c r="FS76" i="7" s="1"/>
  <c r="BI50" i="7"/>
  <c r="FH50" i="7" s="1"/>
  <c r="DC36" i="7"/>
  <c r="HB36" i="7" s="1"/>
  <c r="DL26" i="7"/>
  <c r="HK26" i="7" s="1"/>
  <c r="CP29" i="7"/>
  <c r="GO29" i="7" s="1"/>
  <c r="AC14" i="7"/>
  <c r="EB14" i="7" s="1"/>
  <c r="DO67" i="7"/>
  <c r="HN67" i="7" s="1"/>
  <c r="CL89" i="7"/>
  <c r="GK89" i="7" s="1"/>
  <c r="CU43" i="7"/>
  <c r="GT43" i="7" s="1"/>
  <c r="AY20" i="7"/>
  <c r="EX20" i="7" s="1"/>
  <c r="CU52" i="7"/>
  <c r="GT52" i="7" s="1"/>
  <c r="CX90" i="7"/>
  <c r="GW90" i="7" s="1"/>
  <c r="AG53" i="7"/>
  <c r="EF53" i="7" s="1"/>
  <c r="BK10" i="7"/>
  <c r="FJ10" i="7" s="1"/>
  <c r="DV18" i="7"/>
  <c r="HU18" i="7" s="1"/>
  <c r="CI26" i="7"/>
  <c r="GH26" i="7" s="1"/>
  <c r="AL15" i="7"/>
  <c r="EK15" i="7" s="1"/>
  <c r="AD62" i="7"/>
  <c r="EC62" i="7" s="1"/>
  <c r="DC95" i="7"/>
  <c r="HB95" i="7" s="1"/>
  <c r="DC62" i="7"/>
  <c r="HB62" i="7" s="1"/>
  <c r="AD97" i="7"/>
  <c r="EC97" i="7" s="1"/>
  <c r="BS33" i="7"/>
  <c r="FR33" i="7" s="1"/>
  <c r="DB37" i="7"/>
  <c r="HA37" i="7" s="1"/>
  <c r="DB7" i="7"/>
  <c r="HA7" i="7" s="1"/>
  <c r="CK102" i="7"/>
  <c r="GJ102" i="7" s="1"/>
  <c r="DB49" i="7"/>
  <c r="HA49" i="7" s="1"/>
  <c r="DR71" i="7"/>
  <c r="HQ71" i="7" s="1"/>
  <c r="BD29" i="7"/>
  <c r="FC29" i="7" s="1"/>
  <c r="CI68" i="7"/>
  <c r="GH68" i="7" s="1"/>
  <c r="AX64" i="7"/>
  <c r="EW64" i="7" s="1"/>
  <c r="DB28" i="7"/>
  <c r="HA28" i="7" s="1"/>
  <c r="CI47" i="7"/>
  <c r="GH47" i="7" s="1"/>
  <c r="BI20" i="7"/>
  <c r="FH20" i="7" s="1"/>
  <c r="DX69" i="7"/>
  <c r="HW69" i="7" s="1"/>
  <c r="AQ95" i="7"/>
  <c r="EP95" i="7" s="1"/>
  <c r="CK69" i="7"/>
  <c r="GJ69" i="7" s="1"/>
  <c r="CK40" i="7"/>
  <c r="GJ40" i="7" s="1"/>
  <c r="CT22" i="7"/>
  <c r="GS22" i="7" s="1"/>
  <c r="AS82" i="7"/>
  <c r="ER82" i="7" s="1"/>
  <c r="BX43" i="7"/>
  <c r="FW43" i="7" s="1"/>
  <c r="BX34" i="7"/>
  <c r="FW34" i="7" s="1"/>
  <c r="BX19" i="7"/>
  <c r="FW19" i="7" s="1"/>
  <c r="BX33" i="7"/>
  <c r="FW33" i="7" s="1"/>
  <c r="CD15" i="7"/>
  <c r="GC15" i="7" s="1"/>
  <c r="CX14" i="7"/>
  <c r="GW14" i="7" s="1"/>
  <c r="DF30" i="7"/>
  <c r="HE30" i="7" s="1"/>
  <c r="DK82" i="7"/>
  <c r="HJ82" i="7" s="1"/>
  <c r="AL48" i="7"/>
  <c r="EK48" i="7" s="1"/>
  <c r="AL58" i="7"/>
  <c r="EK58" i="7" s="1"/>
  <c r="AL10" i="7"/>
  <c r="EK10" i="7" s="1"/>
  <c r="CL22" i="7"/>
  <c r="GK22" i="7" s="1"/>
  <c r="CL16" i="7"/>
  <c r="GK16" i="7" s="1"/>
  <c r="AL91" i="7"/>
  <c r="EK91" i="7" s="1"/>
  <c r="DR15" i="7"/>
  <c r="HQ15" i="7" s="1"/>
  <c r="DR80" i="7"/>
  <c r="HQ80" i="7" s="1"/>
  <c r="CU29" i="7"/>
  <c r="GT29" i="7" s="1"/>
  <c r="AV22" i="7"/>
  <c r="EU22" i="7" s="1"/>
  <c r="AH74" i="7"/>
  <c r="EG74" i="7" s="1"/>
  <c r="AH92" i="7"/>
  <c r="EG92" i="7" s="1"/>
  <c r="CP55" i="7"/>
  <c r="GO55" i="7" s="1"/>
  <c r="CP51" i="7"/>
  <c r="GO51" i="7" s="1"/>
  <c r="CX55" i="7"/>
  <c r="GW55" i="7" s="1"/>
  <c r="CX70" i="7"/>
  <c r="GW70" i="7" s="1"/>
  <c r="CP7" i="7"/>
  <c r="GO7" i="7" s="1"/>
  <c r="DK45" i="7"/>
  <c r="HJ45" i="7" s="1"/>
  <c r="CP61" i="7"/>
  <c r="GO61" i="7" s="1"/>
  <c r="BR84" i="7"/>
  <c r="FQ84" i="7" s="1"/>
  <c r="BR14" i="7"/>
  <c r="FQ14" i="7" s="1"/>
  <c r="CP66" i="7"/>
  <c r="GO66" i="7" s="1"/>
  <c r="CP18" i="7"/>
  <c r="GO18" i="7" s="1"/>
  <c r="CP93" i="7"/>
  <c r="GO93" i="7" s="1"/>
  <c r="CP26" i="7"/>
  <c r="GO26" i="7" s="1"/>
  <c r="CP19" i="7"/>
  <c r="GO19" i="7" s="1"/>
  <c r="DN68" i="7"/>
  <c r="HM68" i="7" s="1"/>
  <c r="BK6" i="7"/>
  <c r="FJ6" i="7" s="1"/>
  <c r="DV62" i="7"/>
  <c r="HU62" i="7" s="1"/>
  <c r="BN44" i="7"/>
  <c r="FM44" i="7" s="1"/>
  <c r="BJ101" i="7"/>
  <c r="FI101" i="7" s="1"/>
  <c r="AP101" i="7"/>
  <c r="EO101" i="7" s="1"/>
  <c r="AP79" i="7"/>
  <c r="EO79" i="7" s="1"/>
  <c r="AP91" i="7"/>
  <c r="EO91" i="7" s="1"/>
  <c r="AP72" i="7"/>
  <c r="EO72" i="7" s="1"/>
  <c r="AX6" i="7"/>
  <c r="EW6" i="7" s="1"/>
  <c r="CF68" i="7"/>
  <c r="GE68" i="7" s="1"/>
  <c r="CF56" i="7"/>
  <c r="GE56" i="7" s="1"/>
  <c r="CF14" i="7"/>
  <c r="GE14" i="7" s="1"/>
  <c r="CF47" i="7"/>
  <c r="GE47" i="7" s="1"/>
  <c r="CF55" i="7"/>
  <c r="GE55" i="7" s="1"/>
  <c r="CF15" i="7"/>
  <c r="GE15" i="7" s="1"/>
  <c r="CF59" i="7"/>
  <c r="GE59" i="7" s="1"/>
  <c r="CF50" i="7"/>
  <c r="GE50" i="7" s="1"/>
  <c r="CF8" i="7"/>
  <c r="GE8" i="7" s="1"/>
  <c r="CF42" i="7"/>
  <c r="GE42" i="7" s="1"/>
  <c r="DH87" i="7"/>
  <c r="HG87" i="7" s="1"/>
  <c r="DH63" i="7"/>
  <c r="HG63" i="7" s="1"/>
  <c r="DB69" i="7"/>
  <c r="HA69" i="7" s="1"/>
  <c r="DI63" i="7"/>
  <c r="HH63" i="7" s="1"/>
  <c r="DI45" i="7"/>
  <c r="HH45" i="7" s="1"/>
  <c r="CH46" i="7"/>
  <c r="GG46" i="7" s="1"/>
  <c r="BN35" i="7"/>
  <c r="FM35" i="7" s="1"/>
  <c r="DB102" i="7"/>
  <c r="HA102" i="7" s="1"/>
  <c r="DN30" i="7"/>
  <c r="HM30" i="7" s="1"/>
  <c r="BR67" i="7"/>
  <c r="FQ67" i="7" s="1"/>
  <c r="DF12" i="7"/>
  <c r="HE12" i="7" s="1"/>
  <c r="DF95" i="7"/>
  <c r="HE95" i="7" s="1"/>
  <c r="DF38" i="7"/>
  <c r="HE38" i="7" s="1"/>
  <c r="BD68" i="7"/>
  <c r="FC68" i="7" s="1"/>
  <c r="BD44" i="7"/>
  <c r="FC44" i="7" s="1"/>
  <c r="BD16" i="7"/>
  <c r="FC16" i="7" s="1"/>
  <c r="BD91" i="7"/>
  <c r="FC91" i="7" s="1"/>
  <c r="BD45" i="7"/>
  <c r="FC45" i="7" s="1"/>
  <c r="BD70" i="7"/>
  <c r="FC70" i="7" s="1"/>
  <c r="BD56" i="7"/>
  <c r="FC56" i="7" s="1"/>
  <c r="BD42" i="7"/>
  <c r="FC42" i="7" s="1"/>
  <c r="BD76" i="7"/>
  <c r="FC76" i="7" s="1"/>
  <c r="BN51" i="7"/>
  <c r="FM51" i="7" s="1"/>
  <c r="CX39" i="7"/>
  <c r="GW39" i="7" s="1"/>
  <c r="DR19" i="7"/>
  <c r="HQ19" i="7" s="1"/>
  <c r="DR37" i="7"/>
  <c r="HQ37" i="7" s="1"/>
  <c r="DR10" i="7"/>
  <c r="HQ10" i="7" s="1"/>
  <c r="DP13" i="7"/>
  <c r="HO13" i="7" s="1"/>
  <c r="BU5" i="7"/>
  <c r="FT5" i="7" s="1"/>
  <c r="AW26" i="7"/>
  <c r="EV26" i="7" s="1"/>
  <c r="BS19" i="7"/>
  <c r="FR19" i="7" s="1"/>
  <c r="AV10" i="7"/>
  <c r="EU10" i="7" s="1"/>
  <c r="AV21" i="7"/>
  <c r="EU21" i="7" s="1"/>
  <c r="BS28" i="7"/>
  <c r="FR28" i="7" s="1"/>
  <c r="BD7" i="7"/>
  <c r="FC7" i="7" s="1"/>
  <c r="CK7" i="7"/>
  <c r="GJ7" i="7" s="1"/>
  <c r="AC82" i="7"/>
  <c r="EB82" i="7" s="1"/>
  <c r="AO84" i="7"/>
  <c r="EN84" i="7" s="1"/>
  <c r="DX48" i="7"/>
  <c r="HW48" i="7" s="1"/>
  <c r="DX42" i="7"/>
  <c r="HW42" i="7" s="1"/>
  <c r="DX15" i="7"/>
  <c r="HW15" i="7" s="1"/>
  <c r="DX56" i="7"/>
  <c r="HW56" i="7" s="1"/>
  <c r="DX30" i="7"/>
  <c r="HW30" i="7" s="1"/>
  <c r="DX37" i="7"/>
  <c r="HW37" i="7" s="1"/>
  <c r="AQ4" i="7"/>
  <c r="EP4" i="7" s="1"/>
  <c r="AQ39" i="7"/>
  <c r="EP39" i="7" s="1"/>
  <c r="AQ33" i="7"/>
  <c r="EP33" i="7" s="1"/>
  <c r="AQ37" i="7"/>
  <c r="EP37" i="7" s="1"/>
  <c r="AQ12" i="7"/>
  <c r="EP12" i="7" s="1"/>
  <c r="AQ62" i="7"/>
  <c r="EP62" i="7" s="1"/>
  <c r="AQ48" i="7"/>
  <c r="EP48" i="7" s="1"/>
  <c r="AQ49" i="7"/>
  <c r="EP49" i="7" s="1"/>
  <c r="AC60" i="7"/>
  <c r="EB60" i="7" s="1"/>
  <c r="AY4" i="7"/>
  <c r="EX4" i="7" s="1"/>
  <c r="AY25" i="7"/>
  <c r="EX25" i="7" s="1"/>
  <c r="AY71" i="7"/>
  <c r="EX71" i="7" s="1"/>
  <c r="AY75" i="7"/>
  <c r="EX75" i="7" s="1"/>
  <c r="AY26" i="7"/>
  <c r="EX26" i="7" s="1"/>
  <c r="AY29" i="7"/>
  <c r="EX29" i="7" s="1"/>
  <c r="AY53" i="7"/>
  <c r="EX53" i="7" s="1"/>
  <c r="BO52" i="7"/>
  <c r="FN52" i="7" s="1"/>
  <c r="BO70" i="7"/>
  <c r="FN70" i="7" s="1"/>
  <c r="BC44" i="7"/>
  <c r="FB44" i="7" s="1"/>
  <c r="BC76" i="7"/>
  <c r="FB76" i="7" s="1"/>
  <c r="BC48" i="7"/>
  <c r="FB48" i="7" s="1"/>
  <c r="DW45" i="7"/>
  <c r="HV45" i="7" s="1"/>
  <c r="DW36" i="7"/>
  <c r="HV36" i="7" s="1"/>
  <c r="DW26" i="7"/>
  <c r="HV26" i="7" s="1"/>
  <c r="DW33" i="7"/>
  <c r="HV33" i="7" s="1"/>
  <c r="DW27" i="7"/>
  <c r="HV27" i="7" s="1"/>
  <c r="DW81" i="7"/>
  <c r="HV81" i="7" s="1"/>
  <c r="DW32" i="7"/>
  <c r="HV32" i="7" s="1"/>
  <c r="DW70" i="7"/>
  <c r="HV70" i="7" s="1"/>
  <c r="AC53" i="7"/>
  <c r="EB53" i="7" s="1"/>
  <c r="AO101" i="7"/>
  <c r="EN101" i="7" s="1"/>
  <c r="AC50" i="7"/>
  <c r="EB50" i="7" s="1"/>
  <c r="AO78" i="7"/>
  <c r="EN78" i="7" s="1"/>
  <c r="BI12" i="7"/>
  <c r="FH12" i="7" s="1"/>
  <c r="AE71" i="7"/>
  <c r="ED71" i="7" s="1"/>
  <c r="AG36" i="7"/>
  <c r="EF36" i="7" s="1"/>
  <c r="BT43" i="7"/>
  <c r="FS43" i="7" s="1"/>
  <c r="DF87" i="7"/>
  <c r="HE87" i="7" s="1"/>
  <c r="AQ94" i="7"/>
  <c r="EP94" i="7" s="1"/>
  <c r="AX74" i="7"/>
  <c r="EW74" i="7" s="1"/>
  <c r="DB21" i="7"/>
  <c r="HA21" i="7" s="1"/>
  <c r="CK15" i="7"/>
  <c r="GJ15" i="7" s="1"/>
  <c r="BX46" i="7"/>
  <c r="FW46" i="7" s="1"/>
  <c r="CD11" i="7"/>
  <c r="GC11" i="7" s="1"/>
  <c r="AL29" i="7"/>
  <c r="EK29" i="7" s="1"/>
  <c r="CL96" i="7"/>
  <c r="GK96" i="7" s="1"/>
  <c r="DR61" i="7"/>
  <c r="HQ61" i="7" s="1"/>
  <c r="CP13" i="7"/>
  <c r="GO13" i="7" s="1"/>
  <c r="CP3" i="7"/>
  <c r="GO3" i="7" s="1"/>
  <c r="CP52" i="7"/>
  <c r="GO52" i="7" s="1"/>
  <c r="CP45" i="7"/>
  <c r="GO45" i="7" s="1"/>
  <c r="CH54" i="7"/>
  <c r="GG54" i="7" s="1"/>
  <c r="AP61" i="7"/>
  <c r="EO61" i="7" s="1"/>
  <c r="CF61" i="7"/>
  <c r="GE61" i="7" s="1"/>
  <c r="CF73" i="7"/>
  <c r="GE73" i="7" s="1"/>
  <c r="CF16" i="7"/>
  <c r="GE16" i="7" s="1"/>
  <c r="DB63" i="7"/>
  <c r="HA63" i="7" s="1"/>
  <c r="BR72" i="7"/>
  <c r="FQ72" i="7" s="1"/>
  <c r="BD65" i="7"/>
  <c r="FC65" i="7" s="1"/>
  <c r="BD53" i="7"/>
  <c r="FC53" i="7" s="1"/>
  <c r="CS93" i="7"/>
  <c r="GR93" i="7" s="1"/>
  <c r="DP8" i="7"/>
  <c r="HO8" i="7" s="1"/>
  <c r="BG11" i="7"/>
  <c r="FF11" i="7" s="1"/>
  <c r="AC25" i="7"/>
  <c r="EB25" i="7" s="1"/>
  <c r="DX19" i="7"/>
  <c r="HW19" i="7" s="1"/>
  <c r="AQ40" i="7"/>
  <c r="EP40" i="7" s="1"/>
  <c r="AQ25" i="7"/>
  <c r="EP25" i="7" s="1"/>
  <c r="AC64" i="7"/>
  <c r="EB64" i="7" s="1"/>
  <c r="AY57" i="7"/>
  <c r="EX57" i="7" s="1"/>
  <c r="BO4" i="7"/>
  <c r="FN4" i="7" s="1"/>
  <c r="DW20" i="7"/>
  <c r="HV20" i="7" s="1"/>
  <c r="DW34" i="7"/>
  <c r="HV34" i="7" s="1"/>
  <c r="DT57" i="7"/>
  <c r="HS57" i="7" s="1"/>
  <c r="AO70" i="7"/>
  <c r="EN70" i="7" s="1"/>
  <c r="AO51" i="7"/>
  <c r="EN51" i="7" s="1"/>
  <c r="AO64" i="7"/>
  <c r="EN64" i="7" s="1"/>
  <c r="DW86" i="7"/>
  <c r="HV86" i="7" s="1"/>
  <c r="AC54" i="7"/>
  <c r="EB54" i="7" s="1"/>
  <c r="AC37" i="7"/>
  <c r="EB37" i="7" s="1"/>
  <c r="AM35" i="7"/>
  <c r="EL35" i="7" s="1"/>
  <c r="AM50" i="7"/>
  <c r="EL50" i="7" s="1"/>
  <c r="AM6" i="7"/>
  <c r="EL6" i="7" s="1"/>
  <c r="BN66" i="7"/>
  <c r="FM66" i="7" s="1"/>
  <c r="BN37" i="7"/>
  <c r="FM37" i="7" s="1"/>
  <c r="AF6" i="7"/>
  <c r="EE6" i="7" s="1"/>
  <c r="CQ96" i="7"/>
  <c r="GP96" i="7" s="1"/>
  <c r="CQ41" i="7"/>
  <c r="GP41" i="7" s="1"/>
  <c r="CQ10" i="7"/>
  <c r="GP10" i="7" s="1"/>
  <c r="CQ22" i="7"/>
  <c r="GP22" i="7" s="1"/>
  <c r="CQ32" i="7"/>
  <c r="GP32" i="7" s="1"/>
  <c r="CQ48" i="7"/>
  <c r="GP48" i="7" s="1"/>
  <c r="CQ52" i="7"/>
  <c r="GP52" i="7" s="1"/>
  <c r="CQ63" i="7"/>
  <c r="GP63" i="7" s="1"/>
  <c r="BQ72" i="7"/>
  <c r="FP72" i="7" s="1"/>
  <c r="BQ83" i="7"/>
  <c r="FP83" i="7" s="1"/>
  <c r="BQ90" i="7"/>
  <c r="FP90" i="7" s="1"/>
  <c r="BN72" i="7"/>
  <c r="FM72" i="7" s="1"/>
  <c r="CQ11" i="7"/>
  <c r="GP11" i="7" s="1"/>
  <c r="BA73" i="7"/>
  <c r="EZ73" i="7" s="1"/>
  <c r="BA3" i="7"/>
  <c r="EZ3" i="7" s="1"/>
  <c r="BA74" i="7"/>
  <c r="EZ74" i="7" s="1"/>
  <c r="BN48" i="7"/>
  <c r="FM48" i="7" s="1"/>
  <c r="CS4" i="7"/>
  <c r="GR4" i="7" s="1"/>
  <c r="CS101" i="7"/>
  <c r="GR101" i="7" s="1"/>
  <c r="CS70" i="7"/>
  <c r="GR70" i="7" s="1"/>
  <c r="CS81" i="7"/>
  <c r="GR81" i="7" s="1"/>
  <c r="CS79" i="7"/>
  <c r="GR79" i="7" s="1"/>
  <c r="BQ43" i="7"/>
  <c r="FP43" i="7" s="1"/>
  <c r="BT27" i="7"/>
  <c r="FS27" i="7" s="1"/>
  <c r="BT52" i="7"/>
  <c r="FS52" i="7" s="1"/>
  <c r="BT96" i="7"/>
  <c r="FS96" i="7" s="1"/>
  <c r="BT83" i="7"/>
  <c r="FS83" i="7" s="1"/>
  <c r="BT32" i="7"/>
  <c r="FS32" i="7" s="1"/>
  <c r="BT18" i="7"/>
  <c r="FS18" i="7" s="1"/>
  <c r="BT66" i="7"/>
  <c r="FS66" i="7" s="1"/>
  <c r="CQ81" i="7"/>
  <c r="GP81" i="7" s="1"/>
  <c r="DF50" i="7"/>
  <c r="HE50" i="7" s="1"/>
  <c r="CN4" i="7"/>
  <c r="GM4" i="7" s="1"/>
  <c r="CN86" i="7"/>
  <c r="GM86" i="7" s="1"/>
  <c r="CN46" i="7"/>
  <c r="GM46" i="7" s="1"/>
  <c r="CN54" i="7"/>
  <c r="GM54" i="7" s="1"/>
  <c r="CN74" i="7"/>
  <c r="GM74" i="7" s="1"/>
  <c r="CN33" i="7"/>
  <c r="GM33" i="7" s="1"/>
  <c r="CN72" i="7"/>
  <c r="GM72" i="7" s="1"/>
  <c r="CN101" i="7"/>
  <c r="GM101" i="7" s="1"/>
  <c r="CN73" i="7"/>
  <c r="GM73" i="7" s="1"/>
  <c r="CN18" i="7"/>
  <c r="GM18" i="7" s="1"/>
  <c r="CN6" i="7"/>
  <c r="GM6" i="7" s="1"/>
  <c r="DF85" i="7"/>
  <c r="HE85" i="7" s="1"/>
  <c r="AC51" i="7"/>
  <c r="EB51" i="7" s="1"/>
  <c r="BQ6" i="7"/>
  <c r="FP6" i="7" s="1"/>
  <c r="DV29" i="7"/>
  <c r="HU29" i="7" s="1"/>
  <c r="CI14" i="7"/>
  <c r="GH14" i="7" s="1"/>
  <c r="CF11" i="7"/>
  <c r="GE11" i="7" s="1"/>
  <c r="DY11" i="7"/>
  <c r="HX11" i="7" s="1"/>
  <c r="DY15" i="7"/>
  <c r="HX15" i="7" s="1"/>
  <c r="BE4" i="7"/>
  <c r="FD4" i="7" s="1"/>
  <c r="AP68" i="7"/>
  <c r="EO68" i="7" s="1"/>
  <c r="AG8" i="7"/>
  <c r="EF8" i="7" s="1"/>
  <c r="DO27" i="7"/>
  <c r="HN27" i="7" s="1"/>
  <c r="DV69" i="7"/>
  <c r="HU69" i="7" s="1"/>
  <c r="BU35" i="7"/>
  <c r="FT35" i="7" s="1"/>
  <c r="CN98" i="7"/>
  <c r="GM98" i="7" s="1"/>
  <c r="DB77" i="7"/>
  <c r="HA77" i="7" s="1"/>
  <c r="CI39" i="7"/>
  <c r="GH39" i="7" s="1"/>
  <c r="CI65" i="7"/>
  <c r="GH65" i="7" s="1"/>
  <c r="CK62" i="7"/>
  <c r="GJ62" i="7" s="1"/>
  <c r="AS7" i="7"/>
  <c r="ER7" i="7" s="1"/>
  <c r="BX31" i="7"/>
  <c r="FW31" i="7" s="1"/>
  <c r="CP6" i="7"/>
  <c r="GO6" i="7" s="1"/>
  <c r="AL39" i="7"/>
  <c r="EK39" i="7" s="1"/>
  <c r="CL42" i="7"/>
  <c r="GK42" i="7" s="1"/>
  <c r="DR100" i="7"/>
  <c r="HQ100" i="7" s="1"/>
  <c r="AH69" i="7"/>
  <c r="EG69" i="7" s="1"/>
  <c r="AZ3" i="7"/>
  <c r="EY3" i="7" s="1"/>
  <c r="CP86" i="7"/>
  <c r="GO86" i="7" s="1"/>
  <c r="DQ8" i="7"/>
  <c r="HP8" i="7" s="1"/>
  <c r="BN36" i="7"/>
  <c r="FM36" i="7" s="1"/>
  <c r="AP78" i="7"/>
  <c r="EO78" i="7" s="1"/>
  <c r="CF52" i="7"/>
  <c r="GE52" i="7" s="1"/>
  <c r="CF20" i="7"/>
  <c r="GE20" i="7" s="1"/>
  <c r="CF38" i="7"/>
  <c r="GE38" i="7" s="1"/>
  <c r="DH26" i="7"/>
  <c r="HG26" i="7" s="1"/>
  <c r="DB44" i="7"/>
  <c r="HA44" i="7" s="1"/>
  <c r="CH53" i="7"/>
  <c r="GG53" i="7" s="1"/>
  <c r="DF56" i="7"/>
  <c r="HE56" i="7" s="1"/>
  <c r="BD39" i="7"/>
  <c r="FC39" i="7" s="1"/>
  <c r="BD61" i="7"/>
  <c r="FC61" i="7" s="1"/>
  <c r="DR85" i="7"/>
  <c r="HQ85" i="7" s="1"/>
  <c r="CK8" i="7"/>
  <c r="GJ8" i="7" s="1"/>
  <c r="BS30" i="7"/>
  <c r="FR30" i="7" s="1"/>
  <c r="AO88" i="7"/>
  <c r="EN88" i="7" s="1"/>
  <c r="DX43" i="7"/>
  <c r="HW43" i="7" s="1"/>
  <c r="AQ34" i="7"/>
  <c r="EP34" i="7" s="1"/>
  <c r="AQ54" i="7"/>
  <c r="EP54" i="7" s="1"/>
  <c r="AO80" i="7"/>
  <c r="EN80" i="7" s="1"/>
  <c r="AY64" i="7"/>
  <c r="EX64" i="7" s="1"/>
  <c r="BC70" i="7"/>
  <c r="FB70" i="7" s="1"/>
  <c r="BC39" i="7"/>
  <c r="FB39" i="7" s="1"/>
  <c r="DW29" i="7"/>
  <c r="HV29" i="7" s="1"/>
  <c r="DW68" i="7"/>
  <c r="HV68" i="7" s="1"/>
  <c r="AO82" i="7"/>
  <c r="EN82" i="7" s="1"/>
  <c r="AO6" i="7"/>
  <c r="EN6" i="7" s="1"/>
  <c r="AO76" i="7"/>
  <c r="EN76" i="7" s="1"/>
  <c r="AC70" i="7"/>
  <c r="EB70" i="7" s="1"/>
  <c r="AC11" i="7"/>
  <c r="EB11" i="7" s="1"/>
  <c r="AC81" i="7"/>
  <c r="EB81" i="7" s="1"/>
  <c r="AM27" i="7"/>
  <c r="EL27" i="7" s="1"/>
  <c r="AM52" i="7"/>
  <c r="EL52" i="7" s="1"/>
  <c r="AM46" i="7"/>
  <c r="EL46" i="7" s="1"/>
  <c r="AC12" i="7"/>
  <c r="EB12" i="7" s="1"/>
  <c r="BN50" i="7"/>
  <c r="FM50" i="7" s="1"/>
  <c r="BN69" i="7"/>
  <c r="FM69" i="7" s="1"/>
  <c r="BN23" i="7"/>
  <c r="FM23" i="7" s="1"/>
  <c r="CQ102" i="7"/>
  <c r="GP102" i="7" s="1"/>
  <c r="CQ65" i="7"/>
  <c r="GP65" i="7" s="1"/>
  <c r="CQ12" i="7"/>
  <c r="GP12" i="7" s="1"/>
  <c r="CQ23" i="7"/>
  <c r="GP23" i="7" s="1"/>
  <c r="CQ33" i="7"/>
  <c r="GP33" i="7" s="1"/>
  <c r="CQ77" i="7"/>
  <c r="GP77" i="7" s="1"/>
  <c r="CQ53" i="7"/>
  <c r="GP53" i="7" s="1"/>
  <c r="CQ64" i="7"/>
  <c r="GP64" i="7" s="1"/>
  <c r="BQ101" i="7"/>
  <c r="FP101" i="7" s="1"/>
  <c r="BQ85" i="7"/>
  <c r="FP85" i="7" s="1"/>
  <c r="BQ87" i="7"/>
  <c r="FP87" i="7" s="1"/>
  <c r="BN20" i="7"/>
  <c r="FM20" i="7" s="1"/>
  <c r="BA79" i="7"/>
  <c r="EZ79" i="7" s="1"/>
  <c r="BA72" i="7"/>
  <c r="EZ72" i="7" s="1"/>
  <c r="BA102" i="7"/>
  <c r="EZ102" i="7" s="1"/>
  <c r="BA29" i="7"/>
  <c r="EZ29" i="7" s="1"/>
  <c r="AD58" i="7"/>
  <c r="EC58" i="7" s="1"/>
  <c r="CS44" i="7"/>
  <c r="GR44" i="7" s="1"/>
  <c r="CS41" i="7"/>
  <c r="GR41" i="7" s="1"/>
  <c r="CS75" i="7"/>
  <c r="GR75" i="7" s="1"/>
  <c r="CS71" i="7"/>
  <c r="GR71" i="7" s="1"/>
  <c r="CS23" i="7"/>
  <c r="GR23" i="7" s="1"/>
  <c r="BN85" i="7"/>
  <c r="FM85" i="7" s="1"/>
  <c r="CS16" i="7"/>
  <c r="GR16" i="7" s="1"/>
  <c r="BT35" i="7"/>
  <c r="FS35" i="7" s="1"/>
  <c r="BT53" i="7"/>
  <c r="FS53" i="7" s="1"/>
  <c r="BT102" i="7"/>
  <c r="FS102" i="7" s="1"/>
  <c r="BT58" i="7"/>
  <c r="FS58" i="7" s="1"/>
  <c r="BT33" i="7"/>
  <c r="FS33" i="7" s="1"/>
  <c r="BT24" i="7"/>
  <c r="FS24" i="7" s="1"/>
  <c r="BT79" i="7"/>
  <c r="FS79" i="7" s="1"/>
  <c r="BN76" i="7"/>
  <c r="FM76" i="7" s="1"/>
  <c r="AD101" i="7"/>
  <c r="EC101" i="7" s="1"/>
  <c r="CN16" i="7"/>
  <c r="GM16" i="7" s="1"/>
  <c r="CN92" i="7"/>
  <c r="GM92" i="7" s="1"/>
  <c r="CN47" i="7"/>
  <c r="GM47" i="7" s="1"/>
  <c r="CN55" i="7"/>
  <c r="GM55" i="7" s="1"/>
  <c r="CN97" i="7"/>
  <c r="GM97" i="7" s="1"/>
  <c r="CN50" i="7"/>
  <c r="GM50" i="7" s="1"/>
  <c r="CN83" i="7"/>
  <c r="GM83" i="7" s="1"/>
  <c r="CN25" i="7"/>
  <c r="GM25" i="7" s="1"/>
  <c r="CN66" i="7"/>
  <c r="GM66" i="7" s="1"/>
  <c r="CN5" i="7"/>
  <c r="GM5" i="7" s="1"/>
  <c r="BN84" i="7"/>
  <c r="FM84" i="7" s="1"/>
  <c r="BN18" i="7"/>
  <c r="FM18" i="7" s="1"/>
  <c r="BN57" i="7"/>
  <c r="FM57" i="7" s="1"/>
  <c r="DV80" i="7"/>
  <c r="HU80" i="7" s="1"/>
  <c r="CU11" i="7"/>
  <c r="GT11" i="7" s="1"/>
  <c r="DY24" i="7"/>
  <c r="HX24" i="7" s="1"/>
  <c r="DY22" i="7"/>
  <c r="HX22" i="7" s="1"/>
  <c r="BE42" i="7"/>
  <c r="FD42" i="7" s="1"/>
  <c r="BE96" i="7"/>
  <c r="FD96" i="7" s="1"/>
  <c r="BF83" i="7"/>
  <c r="FE83" i="7" s="1"/>
  <c r="CT82" i="7"/>
  <c r="GS82" i="7" s="1"/>
  <c r="CD16" i="7"/>
  <c r="GC16" i="7" s="1"/>
  <c r="AP100" i="7"/>
  <c r="EO100" i="7" s="1"/>
  <c r="DY21" i="7"/>
  <c r="HX21" i="7" s="1"/>
  <c r="CJ52" i="7"/>
  <c r="GI52" i="7" s="1"/>
  <c r="CJ60" i="7"/>
  <c r="GI60" i="7" s="1"/>
  <c r="CE51" i="7"/>
  <c r="GD51" i="7" s="1"/>
  <c r="CD33" i="7"/>
  <c r="GC33" i="7" s="1"/>
  <c r="CT8" i="7"/>
  <c r="GS8" i="7" s="1"/>
  <c r="CT47" i="7"/>
  <c r="GS47" i="7" s="1"/>
  <c r="CR97" i="7"/>
  <c r="GQ97" i="7" s="1"/>
  <c r="AZ33" i="7"/>
  <c r="EY33" i="7" s="1"/>
  <c r="CD88" i="7"/>
  <c r="GC88" i="7" s="1"/>
  <c r="CD20" i="7"/>
  <c r="GC20" i="7" s="1"/>
  <c r="BB99" i="7"/>
  <c r="FA99" i="7" s="1"/>
  <c r="CT17" i="7"/>
  <c r="GS17" i="7" s="1"/>
  <c r="CT89" i="7"/>
  <c r="GS89" i="7" s="1"/>
  <c r="CT49" i="7"/>
  <c r="GS49" i="7" s="1"/>
  <c r="DV45" i="7"/>
  <c r="HU45" i="7" s="1"/>
  <c r="BI89" i="7"/>
  <c r="FH89" i="7" s="1"/>
  <c r="BI88" i="7"/>
  <c r="FH88" i="7" s="1"/>
  <c r="BI71" i="7"/>
  <c r="FH71" i="7" s="1"/>
  <c r="BB90" i="7"/>
  <c r="FA90" i="7" s="1"/>
  <c r="CT39" i="7"/>
  <c r="GS39" i="7" s="1"/>
  <c r="CD99" i="7"/>
  <c r="GC99" i="7" s="1"/>
  <c r="BE13" i="7"/>
  <c r="FD13" i="7" s="1"/>
  <c r="CM11" i="7"/>
  <c r="GL11" i="7" s="1"/>
  <c r="CM73" i="7"/>
  <c r="GL73" i="7" s="1"/>
  <c r="CM55" i="7"/>
  <c r="GL55" i="7" s="1"/>
  <c r="CM37" i="7"/>
  <c r="GL37" i="7" s="1"/>
  <c r="CM85" i="7"/>
  <c r="GL85" i="7" s="1"/>
  <c r="CM82" i="7"/>
  <c r="GL82" i="7" s="1"/>
  <c r="CM21" i="7"/>
  <c r="GL21" i="7" s="1"/>
  <c r="CM68" i="7"/>
  <c r="GL68" i="7" s="1"/>
  <c r="CM86" i="7"/>
  <c r="GL86" i="7" s="1"/>
  <c r="BF38" i="7"/>
  <c r="FE38" i="7" s="1"/>
  <c r="CD102" i="7"/>
  <c r="GC102" i="7" s="1"/>
  <c r="CD19" i="7"/>
  <c r="GC19" i="7" s="1"/>
  <c r="CD44" i="7"/>
  <c r="GC44" i="7" s="1"/>
  <c r="CD90" i="7"/>
  <c r="GC90" i="7" s="1"/>
  <c r="BB19" i="7"/>
  <c r="FA19" i="7" s="1"/>
  <c r="CD29" i="7"/>
  <c r="GC29" i="7" s="1"/>
  <c r="CD24" i="7"/>
  <c r="GC24" i="7" s="1"/>
  <c r="CD85" i="7"/>
  <c r="GC85" i="7" s="1"/>
  <c r="DV72" i="7"/>
  <c r="HU72" i="7" s="1"/>
  <c r="BH35" i="7"/>
  <c r="FG35" i="7" s="1"/>
  <c r="BH27" i="7"/>
  <c r="FG27" i="7" s="1"/>
  <c r="BH70" i="7"/>
  <c r="FG70" i="7" s="1"/>
  <c r="BH55" i="7"/>
  <c r="FG55" i="7" s="1"/>
  <c r="BH53" i="7"/>
  <c r="FG53" i="7" s="1"/>
  <c r="BH32" i="7"/>
  <c r="FG32" i="7" s="1"/>
  <c r="DW98" i="7"/>
  <c r="HV98" i="7" s="1"/>
  <c r="CL99" i="7"/>
  <c r="GK99" i="7" s="1"/>
  <c r="CL77" i="7"/>
  <c r="GK77" i="7" s="1"/>
  <c r="CW29" i="7"/>
  <c r="GV29" i="7" s="1"/>
  <c r="AT52" i="7"/>
  <c r="ES52" i="7" s="1"/>
  <c r="BU56" i="7"/>
  <c r="FT56" i="7" s="1"/>
  <c r="BV11" i="7"/>
  <c r="FU11" i="7" s="1"/>
  <c r="BI41" i="7"/>
  <c r="FH41" i="7" s="1"/>
  <c r="CK30" i="7"/>
  <c r="GJ30" i="7" s="1"/>
  <c r="AS9" i="7"/>
  <c r="ER9" i="7" s="1"/>
  <c r="BX58" i="7"/>
  <c r="FW58" i="7" s="1"/>
  <c r="CX13" i="7"/>
  <c r="GW13" i="7" s="1"/>
  <c r="AL90" i="7"/>
  <c r="EK90" i="7" s="1"/>
  <c r="CL93" i="7"/>
  <c r="GK93" i="7" s="1"/>
  <c r="DX14" i="7"/>
  <c r="HW14" i="7" s="1"/>
  <c r="AH58" i="7"/>
  <c r="EG58" i="7" s="1"/>
  <c r="CP74" i="7"/>
  <c r="GO74" i="7" s="1"/>
  <c r="DK22" i="7"/>
  <c r="HJ22" i="7" s="1"/>
  <c r="CP27" i="7"/>
  <c r="GO27" i="7" s="1"/>
  <c r="CP43" i="7"/>
  <c r="GO43" i="7" s="1"/>
  <c r="DV31" i="7"/>
  <c r="HU31" i="7" s="1"/>
  <c r="AP90" i="7"/>
  <c r="EO90" i="7" s="1"/>
  <c r="CF49" i="7"/>
  <c r="GE49" i="7" s="1"/>
  <c r="CF31" i="7"/>
  <c r="GE31" i="7" s="1"/>
  <c r="CF69" i="7"/>
  <c r="GE69" i="7" s="1"/>
  <c r="DB76" i="7"/>
  <c r="HA76" i="7" s="1"/>
  <c r="CH77" i="7"/>
  <c r="GG77" i="7" s="1"/>
  <c r="BR89" i="7"/>
  <c r="FQ89" i="7" s="1"/>
  <c r="DF20" i="7"/>
  <c r="HE20" i="7" s="1"/>
  <c r="BD47" i="7"/>
  <c r="FC47" i="7" s="1"/>
  <c r="BD71" i="7"/>
  <c r="FC71" i="7" s="1"/>
  <c r="DB68" i="7"/>
  <c r="HA68" i="7" s="1"/>
  <c r="DR99" i="7"/>
  <c r="HQ99" i="7" s="1"/>
  <c r="BD11" i="7"/>
  <c r="FC11" i="7" s="1"/>
  <c r="DW69" i="7"/>
  <c r="HV69" i="7" s="1"/>
  <c r="DX57" i="7"/>
  <c r="HW57" i="7" s="1"/>
  <c r="AQ57" i="7"/>
  <c r="EP57" i="7" s="1"/>
  <c r="AQ66" i="7"/>
  <c r="EP66" i="7" s="1"/>
  <c r="AY84" i="7"/>
  <c r="EX84" i="7" s="1"/>
  <c r="BC61" i="7"/>
  <c r="FB61" i="7" s="1"/>
  <c r="BC54" i="7"/>
  <c r="FB54" i="7" s="1"/>
  <c r="DW35" i="7"/>
  <c r="HV35" i="7" s="1"/>
  <c r="DW19" i="7"/>
  <c r="HV19" i="7" s="1"/>
  <c r="AO72" i="7"/>
  <c r="EN72" i="7" s="1"/>
  <c r="DT61" i="7"/>
  <c r="HS61" i="7" s="1"/>
  <c r="AO57" i="7"/>
  <c r="EN57" i="7" s="1"/>
  <c r="AO17" i="7"/>
  <c r="EN17" i="7" s="1"/>
  <c r="AC38" i="7"/>
  <c r="EB38" i="7" s="1"/>
  <c r="AO93" i="7"/>
  <c r="EN93" i="7" s="1"/>
  <c r="AC91" i="7"/>
  <c r="EB91" i="7" s="1"/>
  <c r="AC59" i="7"/>
  <c r="EB59" i="7" s="1"/>
  <c r="AM9" i="7"/>
  <c r="EL9" i="7" s="1"/>
  <c r="AM73" i="7"/>
  <c r="EL73" i="7" s="1"/>
  <c r="AM28" i="7"/>
  <c r="EL28" i="7" s="1"/>
  <c r="DW9" i="7"/>
  <c r="HV9" i="7" s="1"/>
  <c r="AC72" i="7"/>
  <c r="EB72" i="7" s="1"/>
  <c r="BN81" i="7"/>
  <c r="FM81" i="7" s="1"/>
  <c r="AC84" i="7"/>
  <c r="EB84" i="7" s="1"/>
  <c r="CQ19" i="7"/>
  <c r="GP19" i="7" s="1"/>
  <c r="CQ85" i="7"/>
  <c r="GP85" i="7" s="1"/>
  <c r="CQ20" i="7"/>
  <c r="GP20" i="7" s="1"/>
  <c r="CQ25" i="7"/>
  <c r="GP25" i="7" s="1"/>
  <c r="CQ34" i="7"/>
  <c r="GP34" i="7" s="1"/>
  <c r="CQ97" i="7"/>
  <c r="GP97" i="7" s="1"/>
  <c r="CQ55" i="7"/>
  <c r="GP55" i="7" s="1"/>
  <c r="CQ49" i="7"/>
  <c r="GP49" i="7" s="1"/>
  <c r="BQ45" i="7"/>
  <c r="FP45" i="7" s="1"/>
  <c r="BQ3" i="7"/>
  <c r="FP3" i="7" s="1"/>
  <c r="BQ89" i="7"/>
  <c r="FP89" i="7" s="1"/>
  <c r="BN53" i="7"/>
  <c r="FM53" i="7" s="1"/>
  <c r="BA83" i="7"/>
  <c r="EZ83" i="7" s="1"/>
  <c r="BA98" i="7"/>
  <c r="EZ98" i="7" s="1"/>
  <c r="BA84" i="7"/>
  <c r="EZ84" i="7" s="1"/>
  <c r="BN77" i="7"/>
  <c r="FM77" i="7" s="1"/>
  <c r="BN78" i="7"/>
  <c r="FM78" i="7" s="1"/>
  <c r="CS20" i="7"/>
  <c r="GR20" i="7" s="1"/>
  <c r="CS27" i="7"/>
  <c r="GR27" i="7" s="1"/>
  <c r="CS8" i="7"/>
  <c r="GR8" i="7" s="1"/>
  <c r="CS3" i="7"/>
  <c r="GR3" i="7" s="1"/>
  <c r="CS50" i="7"/>
  <c r="GR50" i="7" s="1"/>
  <c r="CS83" i="7"/>
  <c r="GR83" i="7" s="1"/>
  <c r="CS66" i="7"/>
  <c r="GR66" i="7" s="1"/>
  <c r="CS29" i="7"/>
  <c r="GR29" i="7" s="1"/>
  <c r="BN29" i="7"/>
  <c r="FM29" i="7" s="1"/>
  <c r="BT25" i="7"/>
  <c r="FS25" i="7" s="1"/>
  <c r="BT37" i="7"/>
  <c r="FS37" i="7" s="1"/>
  <c r="BT54" i="7"/>
  <c r="FS54" i="7" s="1"/>
  <c r="BT67" i="7"/>
  <c r="FS67" i="7" s="1"/>
  <c r="BT80" i="7"/>
  <c r="FS80" i="7" s="1"/>
  <c r="BT34" i="7"/>
  <c r="FS34" i="7" s="1"/>
  <c r="BT91" i="7"/>
  <c r="FS91" i="7" s="1"/>
  <c r="BT94" i="7"/>
  <c r="FS94" i="7" s="1"/>
  <c r="CJ20" i="7"/>
  <c r="GI20" i="7" s="1"/>
  <c r="BN6" i="7"/>
  <c r="FM6" i="7" s="1"/>
  <c r="BN75" i="7"/>
  <c r="FM75" i="7" s="1"/>
  <c r="CN43" i="7"/>
  <c r="GM43" i="7" s="1"/>
  <c r="CN99" i="7"/>
  <c r="GM99" i="7" s="1"/>
  <c r="CN48" i="7"/>
  <c r="GM48" i="7" s="1"/>
  <c r="CN56" i="7"/>
  <c r="GM56" i="7" s="1"/>
  <c r="CN77" i="7"/>
  <c r="GM77" i="7" s="1"/>
  <c r="CN84" i="7"/>
  <c r="GM84" i="7" s="1"/>
  <c r="CN88" i="7"/>
  <c r="GM88" i="7" s="1"/>
  <c r="CN30" i="7"/>
  <c r="GM30" i="7" s="1"/>
  <c r="CN71" i="7"/>
  <c r="GM71" i="7" s="1"/>
  <c r="CN22" i="7"/>
  <c r="GM22" i="7" s="1"/>
  <c r="BN14" i="7"/>
  <c r="FM14" i="7" s="1"/>
  <c r="DF82" i="7"/>
  <c r="HE82" i="7" s="1"/>
  <c r="BR23" i="7"/>
  <c r="FQ23" i="7" s="1"/>
  <c r="CI13" i="7"/>
  <c r="GH13" i="7" s="1"/>
  <c r="AM14" i="7"/>
  <c r="EL14" i="7" s="1"/>
  <c r="BN42" i="7"/>
  <c r="FM42" i="7" s="1"/>
  <c r="AF4" i="7"/>
  <c r="EE4" i="7" s="1"/>
  <c r="BC11" i="7"/>
  <c r="FB11" i="7" s="1"/>
  <c r="DY27" i="7"/>
  <c r="HX27" i="7" s="1"/>
  <c r="DY86" i="7"/>
  <c r="HX86" i="7" s="1"/>
  <c r="BE77" i="7"/>
  <c r="FD77" i="7" s="1"/>
  <c r="BE83" i="7"/>
  <c r="FD83" i="7" s="1"/>
  <c r="CT27" i="7"/>
  <c r="GS27" i="7" s="1"/>
  <c r="CD83" i="7"/>
  <c r="GC83" i="7" s="1"/>
  <c r="DJ3" i="7"/>
  <c r="HI3" i="7" s="1"/>
  <c r="AP45" i="7"/>
  <c r="EO45" i="7" s="1"/>
  <c r="CJ61" i="7"/>
  <c r="GI61" i="7" s="1"/>
  <c r="CJ92" i="7"/>
  <c r="GI92" i="7" s="1"/>
  <c r="CE68" i="7"/>
  <c r="GD68" i="7" s="1"/>
  <c r="CT102" i="7"/>
  <c r="GS102" i="7" s="1"/>
  <c r="DT94" i="7"/>
  <c r="HS94" i="7" s="1"/>
  <c r="CX38" i="7"/>
  <c r="GW38" i="7" s="1"/>
  <c r="AG56" i="7"/>
  <c r="EF56" i="7" s="1"/>
  <c r="CU55" i="7"/>
  <c r="GT55" i="7" s="1"/>
  <c r="BU49" i="7"/>
  <c r="FT49" i="7" s="1"/>
  <c r="DV90" i="7"/>
  <c r="HU90" i="7" s="1"/>
  <c r="BU23" i="7"/>
  <c r="FT23" i="7" s="1"/>
  <c r="CK89" i="7"/>
  <c r="GJ89" i="7" s="1"/>
  <c r="CI59" i="7"/>
  <c r="GH59" i="7" s="1"/>
  <c r="BI63" i="7"/>
  <c r="FH63" i="7" s="1"/>
  <c r="CK65" i="7"/>
  <c r="GJ65" i="7" s="1"/>
  <c r="BX41" i="7"/>
  <c r="FW41" i="7" s="1"/>
  <c r="BN71" i="7"/>
  <c r="FM71" i="7" s="1"/>
  <c r="DF68" i="7"/>
  <c r="HE68" i="7" s="1"/>
  <c r="DN31" i="7"/>
  <c r="HM31" i="7" s="1"/>
  <c r="BN10" i="7"/>
  <c r="FM10" i="7" s="1"/>
  <c r="CU32" i="7"/>
  <c r="GT32" i="7" s="1"/>
  <c r="CX93" i="7"/>
  <c r="GW93" i="7" s="1"/>
  <c r="DK33" i="7"/>
  <c r="HJ33" i="7" s="1"/>
  <c r="BR56" i="7"/>
  <c r="FQ56" i="7" s="1"/>
  <c r="CP41" i="7"/>
  <c r="GO41" i="7" s="1"/>
  <c r="BV52" i="7"/>
  <c r="FU52" i="7" s="1"/>
  <c r="AP4" i="7"/>
  <c r="EO4" i="7" s="1"/>
  <c r="CF4" i="7"/>
  <c r="GE4" i="7" s="1"/>
  <c r="CF70" i="7"/>
  <c r="GE70" i="7" s="1"/>
  <c r="DH57" i="7"/>
  <c r="HG57" i="7" s="1"/>
  <c r="DI59" i="7"/>
  <c r="HH59" i="7" s="1"/>
  <c r="BR94" i="7"/>
  <c r="FQ94" i="7" s="1"/>
  <c r="BN82" i="7"/>
  <c r="FM82" i="7" s="1"/>
  <c r="DF15" i="7"/>
  <c r="HE15" i="7" s="1"/>
  <c r="BD5" i="7"/>
  <c r="FC5" i="7" s="1"/>
  <c r="BD52" i="7"/>
  <c r="FC52" i="7" s="1"/>
  <c r="CX75" i="7"/>
  <c r="GW75" i="7" s="1"/>
  <c r="DR83" i="7"/>
  <c r="HQ83" i="7" s="1"/>
  <c r="BD21" i="7"/>
  <c r="FC21" i="7" s="1"/>
  <c r="AV14" i="7"/>
  <c r="EU14" i="7" s="1"/>
  <c r="DP7" i="7"/>
  <c r="HO7" i="7" s="1"/>
  <c r="DX33" i="7"/>
  <c r="HW33" i="7" s="1"/>
  <c r="DX29" i="7"/>
  <c r="HW29" i="7" s="1"/>
  <c r="AQ10" i="7"/>
  <c r="EP10" i="7" s="1"/>
  <c r="AQ61" i="7"/>
  <c r="EP61" i="7" s="1"/>
  <c r="AO41" i="7"/>
  <c r="EN41" i="7" s="1"/>
  <c r="AY59" i="7"/>
  <c r="EX59" i="7" s="1"/>
  <c r="BO38" i="7"/>
  <c r="FN38" i="7" s="1"/>
  <c r="BC45" i="7"/>
  <c r="FB45" i="7" s="1"/>
  <c r="DW23" i="7"/>
  <c r="HV23" i="7" s="1"/>
  <c r="DW25" i="7"/>
  <c r="HV25" i="7" s="1"/>
  <c r="AC47" i="7"/>
  <c r="EB47" i="7" s="1"/>
  <c r="DT76" i="7"/>
  <c r="HS76" i="7" s="1"/>
  <c r="AO58" i="7"/>
  <c r="EN58" i="7" s="1"/>
  <c r="AO18" i="7"/>
  <c r="EN18" i="7" s="1"/>
  <c r="AC63" i="7"/>
  <c r="EB63" i="7" s="1"/>
  <c r="AO91" i="7"/>
  <c r="EN91" i="7" s="1"/>
  <c r="AM17" i="7"/>
  <c r="EL17" i="7" s="1"/>
  <c r="AM21" i="7"/>
  <c r="EL21" i="7" s="1"/>
  <c r="AM29" i="7"/>
  <c r="EL29" i="7" s="1"/>
  <c r="CV6" i="7"/>
  <c r="GU6" i="7" s="1"/>
  <c r="AC19" i="7"/>
  <c r="EB19" i="7" s="1"/>
  <c r="AI10" i="7"/>
  <c r="EH10" i="7" s="1"/>
  <c r="AC46" i="7"/>
  <c r="EB46" i="7" s="1"/>
  <c r="AC9" i="7"/>
  <c r="EB9" i="7" s="1"/>
  <c r="CQ16" i="7"/>
  <c r="GP16" i="7" s="1"/>
  <c r="CQ91" i="7"/>
  <c r="GP91" i="7" s="1"/>
  <c r="CQ50" i="7"/>
  <c r="GP50" i="7" s="1"/>
  <c r="CQ26" i="7"/>
  <c r="GP26" i="7" s="1"/>
  <c r="CQ73" i="7"/>
  <c r="GP73" i="7" s="1"/>
  <c r="CQ78" i="7"/>
  <c r="GP78" i="7" s="1"/>
  <c r="CQ56" i="7"/>
  <c r="GP56" i="7" s="1"/>
  <c r="CQ72" i="7"/>
  <c r="GP72" i="7" s="1"/>
  <c r="BQ78" i="7"/>
  <c r="FP78" i="7" s="1"/>
  <c r="BQ96" i="7"/>
  <c r="FP96" i="7" s="1"/>
  <c r="BQ92" i="7"/>
  <c r="FP92" i="7" s="1"/>
  <c r="BN39" i="7"/>
  <c r="FM39" i="7" s="1"/>
  <c r="BA85" i="7"/>
  <c r="EZ85" i="7" s="1"/>
  <c r="BA96" i="7"/>
  <c r="EZ96" i="7" s="1"/>
  <c r="BA82" i="7"/>
  <c r="EZ82" i="7" s="1"/>
  <c r="BN19" i="7"/>
  <c r="FM19" i="7" s="1"/>
  <c r="BN24" i="7"/>
  <c r="FM24" i="7" s="1"/>
  <c r="CS49" i="7"/>
  <c r="GR49" i="7" s="1"/>
  <c r="CS47" i="7"/>
  <c r="GR47" i="7" s="1"/>
  <c r="CS18" i="7"/>
  <c r="GR18" i="7" s="1"/>
  <c r="CS14" i="7"/>
  <c r="GR14" i="7" s="1"/>
  <c r="CS51" i="7"/>
  <c r="GR51" i="7" s="1"/>
  <c r="CS5" i="7"/>
  <c r="GR5" i="7" s="1"/>
  <c r="CS90" i="7"/>
  <c r="GR90" i="7" s="1"/>
  <c r="CS30" i="7"/>
  <c r="GR30" i="7" s="1"/>
  <c r="BN28" i="7"/>
  <c r="FM28" i="7" s="1"/>
  <c r="BT73" i="7"/>
  <c r="FS73" i="7" s="1"/>
  <c r="BT38" i="7"/>
  <c r="FS38" i="7" s="1"/>
  <c r="BT55" i="7"/>
  <c r="FS55" i="7" s="1"/>
  <c r="BT68" i="7"/>
  <c r="FS68" i="7" s="1"/>
  <c r="BT93" i="7"/>
  <c r="FS93" i="7" s="1"/>
  <c r="BT50" i="7"/>
  <c r="FS50" i="7" s="1"/>
  <c r="BT86" i="7"/>
  <c r="FS86" i="7" s="1"/>
  <c r="CJ15" i="7"/>
  <c r="GI15" i="7" s="1"/>
  <c r="CJ66" i="7"/>
  <c r="GI66" i="7" s="1"/>
  <c r="BN94" i="7"/>
  <c r="FM94" i="7" s="1"/>
  <c r="DF5" i="7"/>
  <c r="HE5" i="7" s="1"/>
  <c r="CN44" i="7"/>
  <c r="GM44" i="7" s="1"/>
  <c r="CN100" i="7"/>
  <c r="GM100" i="7" s="1"/>
  <c r="CN49" i="7"/>
  <c r="GM49" i="7" s="1"/>
  <c r="CN57" i="7"/>
  <c r="GM57" i="7" s="1"/>
  <c r="CN14" i="7"/>
  <c r="GM14" i="7" s="1"/>
  <c r="CN95" i="7"/>
  <c r="GM95" i="7" s="1"/>
  <c r="CN85" i="7"/>
  <c r="GM85" i="7" s="1"/>
  <c r="CN36" i="7"/>
  <c r="GM36" i="7" s="1"/>
  <c r="CN80" i="7"/>
  <c r="GM80" i="7" s="1"/>
  <c r="CN32" i="7"/>
  <c r="GM32" i="7" s="1"/>
  <c r="BN62" i="7"/>
  <c r="FM62" i="7" s="1"/>
  <c r="DF4" i="7"/>
  <c r="HE4" i="7" s="1"/>
  <c r="BS10" i="7"/>
  <c r="FR10" i="7" s="1"/>
  <c r="BN89" i="7"/>
  <c r="FM89" i="7" s="1"/>
  <c r="DA9" i="7"/>
  <c r="GZ9" i="7" s="1"/>
  <c r="DY16" i="7"/>
  <c r="HX16" i="7" s="1"/>
  <c r="AR20" i="7"/>
  <c r="EQ20" i="7" s="1"/>
  <c r="BE73" i="7"/>
  <c r="FD73" i="7" s="1"/>
  <c r="AF45" i="7"/>
  <c r="EE45" i="7" s="1"/>
  <c r="CX95" i="7"/>
  <c r="GW95" i="7" s="1"/>
  <c r="CU33" i="7"/>
  <c r="GT33" i="7" s="1"/>
  <c r="AT4" i="7"/>
  <c r="ES4" i="7" s="1"/>
  <c r="BR12" i="7"/>
  <c r="FQ12" i="7" s="1"/>
  <c r="AN5" i="7"/>
  <c r="EM5" i="7" s="1"/>
  <c r="CK63" i="7"/>
  <c r="GJ63" i="7" s="1"/>
  <c r="BD40" i="7"/>
  <c r="FC40" i="7" s="1"/>
  <c r="BI56" i="7"/>
  <c r="FH56" i="7" s="1"/>
  <c r="CK43" i="7"/>
  <c r="GJ43" i="7" s="1"/>
  <c r="BX67" i="7"/>
  <c r="FW67" i="7" s="1"/>
  <c r="DX35" i="7"/>
  <c r="HW35" i="7" s="1"/>
  <c r="DN21" i="7"/>
  <c r="HM21" i="7" s="1"/>
  <c r="AH30" i="7"/>
  <c r="EG30" i="7" s="1"/>
  <c r="CX83" i="7"/>
  <c r="GW83" i="7" s="1"/>
  <c r="BR46" i="7"/>
  <c r="FQ46" i="7" s="1"/>
  <c r="CP38" i="7"/>
  <c r="GO38" i="7" s="1"/>
  <c r="DN72" i="7"/>
  <c r="HM72" i="7" s="1"/>
  <c r="CH86" i="7"/>
  <c r="GG86" i="7" s="1"/>
  <c r="AX16" i="7"/>
  <c r="EW16" i="7" s="1"/>
  <c r="CF7" i="7"/>
  <c r="GE7" i="7" s="1"/>
  <c r="CF79" i="7"/>
  <c r="GE79" i="7" s="1"/>
  <c r="DI54" i="7"/>
  <c r="HH54" i="7" s="1"/>
  <c r="AP15" i="7"/>
  <c r="EO15" i="7" s="1"/>
  <c r="BN43" i="7"/>
  <c r="FM43" i="7" s="1"/>
  <c r="BN25" i="7"/>
  <c r="FM25" i="7" s="1"/>
  <c r="DF25" i="7"/>
  <c r="HE25" i="7" s="1"/>
  <c r="BD62" i="7"/>
  <c r="FC62" i="7" s="1"/>
  <c r="BD66" i="7"/>
  <c r="FC66" i="7" s="1"/>
  <c r="CX16" i="7"/>
  <c r="GW16" i="7" s="1"/>
  <c r="DL10" i="7"/>
  <c r="HK10" i="7" s="1"/>
  <c r="DG11" i="7"/>
  <c r="HF11" i="7" s="1"/>
  <c r="DP10" i="7"/>
  <c r="HO10" i="7" s="1"/>
  <c r="DX59" i="7"/>
  <c r="HW59" i="7" s="1"/>
  <c r="DX31" i="7"/>
  <c r="HW31" i="7" s="1"/>
  <c r="AQ38" i="7"/>
  <c r="EP38" i="7" s="1"/>
  <c r="AQ42" i="7"/>
  <c r="EP42" i="7" s="1"/>
  <c r="AY22" i="7"/>
  <c r="EX22" i="7" s="1"/>
  <c r="AY21" i="7"/>
  <c r="EX21" i="7" s="1"/>
  <c r="BC71" i="7"/>
  <c r="FB71" i="7" s="1"/>
  <c r="DW49" i="7"/>
  <c r="HV49" i="7" s="1"/>
  <c r="DW47" i="7"/>
  <c r="HV47" i="7" s="1"/>
  <c r="AC45" i="7"/>
  <c r="EB45" i="7" s="1"/>
  <c r="AO32" i="7"/>
  <c r="EN32" i="7" s="1"/>
  <c r="AO60" i="7"/>
  <c r="EN60" i="7" s="1"/>
  <c r="AO33" i="7"/>
  <c r="EN33" i="7" s="1"/>
  <c r="AC77" i="7"/>
  <c r="EB77" i="7" s="1"/>
  <c r="AO89" i="7"/>
  <c r="EN89" i="7" s="1"/>
  <c r="AO42" i="7"/>
  <c r="EN42" i="7" s="1"/>
  <c r="DW8" i="7"/>
  <c r="HV8" i="7" s="1"/>
  <c r="AM36" i="7"/>
  <c r="EL36" i="7" s="1"/>
  <c r="AM25" i="7"/>
  <c r="EL25" i="7" s="1"/>
  <c r="AM30" i="7"/>
  <c r="EL30" i="7" s="1"/>
  <c r="BN17" i="7"/>
  <c r="FM17" i="7" s="1"/>
  <c r="AC22" i="7"/>
  <c r="EB22" i="7" s="1"/>
  <c r="CQ35" i="7"/>
  <c r="GP35" i="7" s="1"/>
  <c r="CQ94" i="7"/>
  <c r="GP94" i="7" s="1"/>
  <c r="CQ68" i="7"/>
  <c r="GP68" i="7" s="1"/>
  <c r="CQ27" i="7"/>
  <c r="GP27" i="7" s="1"/>
  <c r="CQ76" i="7"/>
  <c r="GP76" i="7" s="1"/>
  <c r="CQ90" i="7"/>
  <c r="GP90" i="7" s="1"/>
  <c r="CQ57" i="7"/>
  <c r="GP57" i="7" s="1"/>
  <c r="CQ84" i="7"/>
  <c r="GP84" i="7" s="1"/>
  <c r="BQ82" i="7"/>
  <c r="FP82" i="7" s="1"/>
  <c r="BQ98" i="7"/>
  <c r="FP98" i="7" s="1"/>
  <c r="BQ39" i="7"/>
  <c r="FP39" i="7" s="1"/>
  <c r="DF40" i="7"/>
  <c r="HE40" i="7" s="1"/>
  <c r="BA95" i="7"/>
  <c r="EZ95" i="7" s="1"/>
  <c r="BA87" i="7"/>
  <c r="EZ87" i="7" s="1"/>
  <c r="BA90" i="7"/>
  <c r="EZ90" i="7" s="1"/>
  <c r="AD35" i="7"/>
  <c r="EC35" i="7" s="1"/>
  <c r="DF17" i="7"/>
  <c r="HE17" i="7" s="1"/>
  <c r="CS77" i="7"/>
  <c r="GR77" i="7" s="1"/>
  <c r="CS64" i="7"/>
  <c r="GR64" i="7" s="1"/>
  <c r="CS73" i="7"/>
  <c r="GR73" i="7" s="1"/>
  <c r="CS35" i="7"/>
  <c r="GR35" i="7" s="1"/>
  <c r="CS52" i="7"/>
  <c r="GR52" i="7" s="1"/>
  <c r="CS48" i="7"/>
  <c r="GR48" i="7" s="1"/>
  <c r="CS86" i="7"/>
  <c r="GR86" i="7" s="1"/>
  <c r="CS31" i="7"/>
  <c r="GR31" i="7" s="1"/>
  <c r="AD43" i="7"/>
  <c r="EC43" i="7" s="1"/>
  <c r="BT72" i="7"/>
  <c r="FS72" i="7" s="1"/>
  <c r="BT39" i="7"/>
  <c r="FS39" i="7" s="1"/>
  <c r="BT85" i="7"/>
  <c r="FS85" i="7" s="1"/>
  <c r="BT70" i="7"/>
  <c r="FS70" i="7" s="1"/>
  <c r="BT61" i="7"/>
  <c r="FS61" i="7" s="1"/>
  <c r="BT81" i="7"/>
  <c r="FS81" i="7" s="1"/>
  <c r="BT101" i="7"/>
  <c r="FS101" i="7" s="1"/>
  <c r="BN27" i="7"/>
  <c r="FM27" i="7" s="1"/>
  <c r="BN32" i="7"/>
  <c r="FM32" i="7" s="1"/>
  <c r="DF7" i="7"/>
  <c r="HE7" i="7" s="1"/>
  <c r="CN29" i="7"/>
  <c r="GM29" i="7" s="1"/>
  <c r="CN91" i="7"/>
  <c r="GM91" i="7" s="1"/>
  <c r="CN45" i="7"/>
  <c r="GM45" i="7" s="1"/>
  <c r="CN59" i="7"/>
  <c r="GM59" i="7" s="1"/>
  <c r="CN26" i="7"/>
  <c r="GM26" i="7" s="1"/>
  <c r="CN81" i="7"/>
  <c r="GM81" i="7" s="1"/>
  <c r="CN20" i="7"/>
  <c r="GM20" i="7" s="1"/>
  <c r="CN40" i="7"/>
  <c r="GM40" i="7" s="1"/>
  <c r="CN63" i="7"/>
  <c r="GM63" i="7" s="1"/>
  <c r="CN42" i="7"/>
  <c r="GM42" i="7" s="1"/>
  <c r="BN70" i="7"/>
  <c r="FM70" i="7" s="1"/>
  <c r="BN13" i="7"/>
  <c r="FM13" i="7" s="1"/>
  <c r="BQ67" i="7"/>
  <c r="FP67" i="7" s="1"/>
  <c r="DI12" i="7"/>
  <c r="HH12" i="7" s="1"/>
  <c r="DA13" i="7"/>
  <c r="GZ13" i="7" s="1"/>
  <c r="AM16" i="7"/>
  <c r="EL16" i="7" s="1"/>
  <c r="DV91" i="7"/>
  <c r="HU91" i="7" s="1"/>
  <c r="AM11" i="7"/>
  <c r="EL11" i="7" s="1"/>
  <c r="DY23" i="7"/>
  <c r="HX23" i="7" s="1"/>
  <c r="BE36" i="7"/>
  <c r="FD36" i="7" s="1"/>
  <c r="BE40" i="7"/>
  <c r="FD40" i="7" s="1"/>
  <c r="DJ98" i="7"/>
  <c r="HI98" i="7" s="1"/>
  <c r="CT11" i="7"/>
  <c r="GS11" i="7" s="1"/>
  <c r="CT91" i="7"/>
  <c r="GS91" i="7" s="1"/>
  <c r="CD26" i="7"/>
  <c r="GC26" i="7" s="1"/>
  <c r="CT73" i="7"/>
  <c r="GS73" i="7" s="1"/>
  <c r="DV17" i="7"/>
  <c r="HU17" i="7" s="1"/>
  <c r="AC39" i="7"/>
  <c r="EB39" i="7" s="1"/>
  <c r="CD7" i="7"/>
  <c r="GC7" i="7" s="1"/>
  <c r="CJ29" i="7"/>
  <c r="GI29" i="7" s="1"/>
  <c r="CJ84" i="7"/>
  <c r="GI84" i="7" s="1"/>
  <c r="CJ23" i="7"/>
  <c r="GI23" i="7" s="1"/>
  <c r="CE77" i="7"/>
  <c r="GD77" i="7" s="1"/>
  <c r="BF57" i="7"/>
  <c r="FE57" i="7" s="1"/>
  <c r="CT79" i="7"/>
  <c r="GS79" i="7" s="1"/>
  <c r="CT16" i="7"/>
  <c r="GS16" i="7" s="1"/>
  <c r="CD84" i="7"/>
  <c r="GC84" i="7" s="1"/>
  <c r="DJ58" i="7"/>
  <c r="HI58" i="7" s="1"/>
  <c r="DY14" i="7"/>
  <c r="HX14" i="7" s="1"/>
  <c r="CR82" i="7"/>
  <c r="GQ82" i="7" s="1"/>
  <c r="AZ64" i="7"/>
  <c r="EY64" i="7" s="1"/>
  <c r="BB17" i="7"/>
  <c r="FA17" i="7" s="1"/>
  <c r="BF101" i="7"/>
  <c r="FE101" i="7" s="1"/>
  <c r="CD6" i="7"/>
  <c r="GC6" i="7" s="1"/>
  <c r="CD27" i="7"/>
  <c r="GC27" i="7" s="1"/>
  <c r="BI91" i="7"/>
  <c r="FH91" i="7" s="1"/>
  <c r="BI95" i="7"/>
  <c r="FH95" i="7" s="1"/>
  <c r="BI87" i="7"/>
  <c r="FH87" i="7" s="1"/>
  <c r="CE101" i="7"/>
  <c r="GD101" i="7" s="1"/>
  <c r="CM33" i="7"/>
  <c r="GL33" i="7" s="1"/>
  <c r="CM23" i="7"/>
  <c r="GL23" i="7" s="1"/>
  <c r="CM6" i="7"/>
  <c r="GL6" i="7" s="1"/>
  <c r="CM96" i="7"/>
  <c r="GL96" i="7" s="1"/>
  <c r="CM65" i="7"/>
  <c r="GL65" i="7" s="1"/>
  <c r="CM31" i="7"/>
  <c r="GL31" i="7" s="1"/>
  <c r="CM62" i="7"/>
  <c r="GL62" i="7" s="1"/>
  <c r="CM56" i="7"/>
  <c r="GL56" i="7" s="1"/>
  <c r="CM28" i="7"/>
  <c r="GL28" i="7" s="1"/>
  <c r="BB16" i="7"/>
  <c r="FA16" i="7" s="1"/>
  <c r="CT7" i="7"/>
  <c r="GS7" i="7" s="1"/>
  <c r="DJ78" i="7"/>
  <c r="HI78" i="7" s="1"/>
  <c r="CT12" i="7"/>
  <c r="GS12" i="7" s="1"/>
  <c r="CD61" i="7"/>
  <c r="GC61" i="7" s="1"/>
  <c r="CD54" i="7"/>
  <c r="GC54" i="7" s="1"/>
  <c r="CD32" i="7"/>
  <c r="GC32" i="7" s="1"/>
  <c r="DV64" i="7"/>
  <c r="HU64" i="7" s="1"/>
  <c r="BN88" i="7"/>
  <c r="FM88" i="7" s="1"/>
  <c r="BE87" i="7"/>
  <c r="FD87" i="7" s="1"/>
  <c r="BH38" i="7"/>
  <c r="FG38" i="7" s="1"/>
  <c r="BH52" i="7"/>
  <c r="FG52" i="7" s="1"/>
  <c r="BH47" i="7"/>
  <c r="FG47" i="7" s="1"/>
  <c r="BH57" i="7"/>
  <c r="FG57" i="7" s="1"/>
  <c r="BH94" i="7"/>
  <c r="FG94" i="7" s="1"/>
  <c r="BH60" i="7"/>
  <c r="FG60" i="7" s="1"/>
  <c r="DL86" i="7"/>
  <c r="HK86" i="7" s="1"/>
  <c r="CV17" i="7"/>
  <c r="GU17" i="7" s="1"/>
  <c r="CX28" i="7"/>
  <c r="GW28" i="7" s="1"/>
  <c r="BU25" i="7"/>
  <c r="FT25" i="7" s="1"/>
  <c r="DF41" i="7"/>
  <c r="HE41" i="7" s="1"/>
  <c r="BU45" i="7"/>
  <c r="FT45" i="7" s="1"/>
  <c r="DB100" i="7"/>
  <c r="HA100" i="7" s="1"/>
  <c r="BH91" i="7"/>
  <c r="FG91" i="7" s="1"/>
  <c r="AX7" i="7"/>
  <c r="EW7" i="7" s="1"/>
  <c r="DX75" i="7"/>
  <c r="HW75" i="7" s="1"/>
  <c r="AL44" i="7"/>
  <c r="EK44" i="7" s="1"/>
  <c r="BX59" i="7"/>
  <c r="FW59" i="7" s="1"/>
  <c r="DV71" i="7"/>
  <c r="HU71" i="7" s="1"/>
  <c r="AL13" i="7"/>
  <c r="EK13" i="7" s="1"/>
  <c r="AN19" i="7"/>
  <c r="EM19" i="7" s="1"/>
  <c r="CX97" i="7"/>
  <c r="GW97" i="7" s="1"/>
  <c r="DK3" i="7"/>
  <c r="HJ3" i="7" s="1"/>
  <c r="BR76" i="7"/>
  <c r="FQ76" i="7" s="1"/>
  <c r="CP97" i="7"/>
  <c r="GO97" i="7" s="1"/>
  <c r="AP46" i="7"/>
  <c r="EO46" i="7" s="1"/>
  <c r="CF5" i="7"/>
  <c r="GE5" i="7" s="1"/>
  <c r="CF67" i="7"/>
  <c r="GE67" i="7" s="1"/>
  <c r="CF54" i="7"/>
  <c r="GE54" i="7" s="1"/>
  <c r="DH22" i="7"/>
  <c r="HG22" i="7" s="1"/>
  <c r="DI52" i="7"/>
  <c r="HH52" i="7" s="1"/>
  <c r="BN101" i="7"/>
  <c r="FM101" i="7" s="1"/>
  <c r="BJ77" i="7"/>
  <c r="FI77" i="7" s="1"/>
  <c r="BR20" i="7"/>
  <c r="FQ20" i="7" s="1"/>
  <c r="DF37" i="7"/>
  <c r="HE37" i="7" s="1"/>
  <c r="BD96" i="7"/>
  <c r="FC96" i="7" s="1"/>
  <c r="BD46" i="7"/>
  <c r="FC46" i="7" s="1"/>
  <c r="DR101" i="7"/>
  <c r="HQ101" i="7" s="1"/>
  <c r="CY28" i="7"/>
  <c r="GX28" i="7" s="1"/>
  <c r="BD18" i="7"/>
  <c r="FC18" i="7" s="1"/>
  <c r="AV17" i="7"/>
  <c r="EU17" i="7" s="1"/>
  <c r="AV13" i="7"/>
  <c r="EU13" i="7" s="1"/>
  <c r="DX54" i="7"/>
  <c r="HW54" i="7" s="1"/>
  <c r="DX45" i="7"/>
  <c r="HW45" i="7" s="1"/>
  <c r="AQ44" i="7"/>
  <c r="EP44" i="7" s="1"/>
  <c r="AQ76" i="7"/>
  <c r="EP76" i="7" s="1"/>
  <c r="AY36" i="7"/>
  <c r="EX36" i="7" s="1"/>
  <c r="AY30" i="7"/>
  <c r="EX30" i="7" s="1"/>
  <c r="BO44" i="7"/>
  <c r="FN44" i="7" s="1"/>
  <c r="BC52" i="7"/>
  <c r="FB52" i="7" s="1"/>
  <c r="BC18" i="7"/>
  <c r="FB18" i="7" s="1"/>
  <c r="DW40" i="7"/>
  <c r="HV40" i="7" s="1"/>
  <c r="DW83" i="7"/>
  <c r="HV83" i="7" s="1"/>
  <c r="AO99" i="7"/>
  <c r="EN99" i="7" s="1"/>
  <c r="AC55" i="7"/>
  <c r="EB55" i="7" s="1"/>
  <c r="AO22" i="7"/>
  <c r="EN22" i="7" s="1"/>
  <c r="AO63" i="7"/>
  <c r="EN63" i="7" s="1"/>
  <c r="AO59" i="7"/>
  <c r="EN59" i="7" s="1"/>
  <c r="AO96" i="7"/>
  <c r="EN96" i="7" s="1"/>
  <c r="AC90" i="7"/>
  <c r="EB90" i="7" s="1"/>
  <c r="AC62" i="7"/>
  <c r="EB62" i="7" s="1"/>
  <c r="DW89" i="7"/>
  <c r="HV89" i="7" s="1"/>
  <c r="AM24" i="7"/>
  <c r="EL24" i="7" s="1"/>
  <c r="AM40" i="7"/>
  <c r="EL40" i="7" s="1"/>
  <c r="AM77" i="7"/>
  <c r="EL77" i="7" s="1"/>
  <c r="AC83" i="7"/>
  <c r="EB83" i="7" s="1"/>
  <c r="BR9" i="7"/>
  <c r="FQ9" i="7" s="1"/>
  <c r="CQ75" i="7"/>
  <c r="GP75" i="7" s="1"/>
  <c r="CQ38" i="7"/>
  <c r="GP38" i="7" s="1"/>
  <c r="CQ66" i="7"/>
  <c r="GP66" i="7" s="1"/>
  <c r="CQ70" i="7"/>
  <c r="GP70" i="7" s="1"/>
  <c r="CQ29" i="7"/>
  <c r="GP29" i="7" s="1"/>
  <c r="CQ14" i="7"/>
  <c r="GP14" i="7" s="1"/>
  <c r="CQ44" i="7"/>
  <c r="GP44" i="7" s="1"/>
  <c r="CQ60" i="7"/>
  <c r="GP60" i="7" s="1"/>
  <c r="CQ92" i="7"/>
  <c r="GP92" i="7" s="1"/>
  <c r="BQ86" i="7"/>
  <c r="FP86" i="7" s="1"/>
  <c r="BQ66" i="7"/>
  <c r="FP66" i="7" s="1"/>
  <c r="BN55" i="7"/>
  <c r="FM55" i="7" s="1"/>
  <c r="BN31" i="7"/>
  <c r="FM31" i="7" s="1"/>
  <c r="BA101" i="7"/>
  <c r="EZ101" i="7" s="1"/>
  <c r="BA78" i="7"/>
  <c r="EZ78" i="7" s="1"/>
  <c r="BA94" i="7"/>
  <c r="EZ94" i="7" s="1"/>
  <c r="CQ13" i="7"/>
  <c r="GP13" i="7" s="1"/>
  <c r="CQ4" i="7"/>
  <c r="GP4" i="7" s="1"/>
  <c r="CS19" i="7"/>
  <c r="GR19" i="7" s="1"/>
  <c r="CS80" i="7"/>
  <c r="GR80" i="7" s="1"/>
  <c r="CS89" i="7"/>
  <c r="GR89" i="7" s="1"/>
  <c r="CS37" i="7"/>
  <c r="GR37" i="7" s="1"/>
  <c r="CS55" i="7"/>
  <c r="GR55" i="7" s="1"/>
  <c r="CS68" i="7"/>
  <c r="GR68" i="7" s="1"/>
  <c r="CS6" i="7"/>
  <c r="GR6" i="7" s="1"/>
  <c r="CS34" i="7"/>
  <c r="GR34" i="7" s="1"/>
  <c r="DF86" i="7"/>
  <c r="HE86" i="7" s="1"/>
  <c r="BT92" i="7"/>
  <c r="FS92" i="7" s="1"/>
  <c r="BT42" i="7"/>
  <c r="FS42" i="7" s="1"/>
  <c r="BT95" i="7"/>
  <c r="FS95" i="7" s="1"/>
  <c r="BT75" i="7"/>
  <c r="FS75" i="7" s="1"/>
  <c r="BT29" i="7"/>
  <c r="FS29" i="7" s="1"/>
  <c r="BT20" i="7"/>
  <c r="FS20" i="7" s="1"/>
  <c r="BT26" i="7"/>
  <c r="FS26" i="7" s="1"/>
  <c r="CJ27" i="7"/>
  <c r="GI27" i="7" s="1"/>
  <c r="BN60" i="7"/>
  <c r="FM60" i="7" s="1"/>
  <c r="BN65" i="7"/>
  <c r="FM65" i="7" s="1"/>
  <c r="CQ87" i="7"/>
  <c r="GP87" i="7" s="1"/>
  <c r="CN75" i="7"/>
  <c r="GM75" i="7" s="1"/>
  <c r="CN38" i="7"/>
  <c r="GM38" i="7" s="1"/>
  <c r="CN52" i="7"/>
  <c r="GM52" i="7" s="1"/>
  <c r="CN90" i="7"/>
  <c r="GM90" i="7" s="1"/>
  <c r="CN21" i="7"/>
  <c r="GM21" i="7" s="1"/>
  <c r="CN35" i="7"/>
  <c r="GM35" i="7" s="1"/>
  <c r="CN82" i="7"/>
  <c r="GM82" i="7" s="1"/>
  <c r="CN60" i="7"/>
  <c r="GM60" i="7" s="1"/>
  <c r="CN89" i="7"/>
  <c r="GM89" i="7" s="1"/>
  <c r="CN94" i="7"/>
  <c r="GM94" i="7" s="1"/>
  <c r="BN96" i="7"/>
  <c r="FM96" i="7" s="1"/>
  <c r="BQ21" i="7"/>
  <c r="FP21" i="7" s="1"/>
  <c r="AF9" i="7"/>
  <c r="EE9" i="7" s="1"/>
  <c r="DV6" i="7"/>
  <c r="HU6" i="7" s="1"/>
  <c r="BL13" i="7"/>
  <c r="FK13" i="7" s="1"/>
  <c r="AQ8" i="7"/>
  <c r="EP8" i="7" s="1"/>
  <c r="BX8" i="7"/>
  <c r="FW8" i="7" s="1"/>
  <c r="DY5" i="7"/>
  <c r="HX5" i="7" s="1"/>
  <c r="DY8" i="7"/>
  <c r="HX8" i="7" s="1"/>
  <c r="AR102" i="7"/>
  <c r="EQ102" i="7" s="1"/>
  <c r="BE11" i="7"/>
  <c r="FD11" i="7" s="1"/>
  <c r="CT35" i="7"/>
  <c r="GS35" i="7" s="1"/>
  <c r="CD45" i="7"/>
  <c r="GC45" i="7" s="1"/>
  <c r="CD74" i="7"/>
  <c r="GC74" i="7" s="1"/>
  <c r="DV93" i="7"/>
  <c r="HU93" i="7" s="1"/>
  <c r="CD57" i="7"/>
  <c r="GC57" i="7" s="1"/>
  <c r="CD53" i="7"/>
  <c r="GC53" i="7" s="1"/>
  <c r="CJ13" i="7"/>
  <c r="GI13" i="7" s="1"/>
  <c r="CJ70" i="7"/>
  <c r="GI70" i="7" s="1"/>
  <c r="CE4" i="7"/>
  <c r="GD4" i="7" s="1"/>
  <c r="CT88" i="7"/>
  <c r="GS88" i="7" s="1"/>
  <c r="CD40" i="7"/>
  <c r="GC40" i="7" s="1"/>
  <c r="CT70" i="7"/>
  <c r="GS70" i="7" s="1"/>
  <c r="CT9" i="7"/>
  <c r="GS9" i="7" s="1"/>
  <c r="BI3" i="7"/>
  <c r="FH3" i="7" s="1"/>
  <c r="AE95" i="7"/>
  <c r="ED95" i="7" s="1"/>
  <c r="AG69" i="7"/>
  <c r="EF69" i="7" s="1"/>
  <c r="DO58" i="7"/>
  <c r="HN58" i="7" s="1"/>
  <c r="BU87" i="7"/>
  <c r="FT87" i="7" s="1"/>
  <c r="BO101" i="7"/>
  <c r="FN101" i="7" s="1"/>
  <c r="DV34" i="7"/>
  <c r="HU34" i="7" s="1"/>
  <c r="DV26" i="7"/>
  <c r="HU26" i="7" s="1"/>
  <c r="DR6" i="7"/>
  <c r="HQ6" i="7" s="1"/>
  <c r="DR7" i="7"/>
  <c r="HQ7" i="7" s="1"/>
  <c r="DB47" i="7"/>
  <c r="HA47" i="7" s="1"/>
  <c r="AQ89" i="7"/>
  <c r="EP89" i="7" s="1"/>
  <c r="AL45" i="7"/>
  <c r="EK45" i="7" s="1"/>
  <c r="BX77" i="7"/>
  <c r="FW77" i="7" s="1"/>
  <c r="AL60" i="7"/>
  <c r="EK60" i="7" s="1"/>
  <c r="CL102" i="7"/>
  <c r="GK102" i="7" s="1"/>
  <c r="AH54" i="7"/>
  <c r="EG54" i="7" s="1"/>
  <c r="CP9" i="7"/>
  <c r="GO9" i="7" s="1"/>
  <c r="AZ98" i="7"/>
  <c r="EY98" i="7" s="1"/>
  <c r="CP95" i="7"/>
  <c r="GO95" i="7" s="1"/>
  <c r="CP4" i="7"/>
  <c r="GO4" i="7" s="1"/>
  <c r="CP65" i="7"/>
  <c r="GO65" i="7" s="1"/>
  <c r="AP25" i="7"/>
  <c r="EO25" i="7" s="1"/>
  <c r="CF41" i="7"/>
  <c r="GE41" i="7" s="1"/>
  <c r="CF51" i="7"/>
  <c r="GE51" i="7" s="1"/>
  <c r="CF84" i="7"/>
  <c r="GE84" i="7" s="1"/>
  <c r="DH76" i="7"/>
  <c r="HG76" i="7" s="1"/>
  <c r="DB24" i="7"/>
  <c r="HA24" i="7" s="1"/>
  <c r="BR57" i="7"/>
  <c r="FQ57" i="7" s="1"/>
  <c r="BD72" i="7"/>
  <c r="FC72" i="7" s="1"/>
  <c r="BD43" i="7"/>
  <c r="FC43" i="7" s="1"/>
  <c r="BD84" i="7"/>
  <c r="FC84" i="7" s="1"/>
  <c r="AE9" i="7"/>
  <c r="ED9" i="7" s="1"/>
  <c r="BU6" i="7"/>
  <c r="FT6" i="7" s="1"/>
  <c r="AC58" i="7"/>
  <c r="EB58" i="7" s="1"/>
  <c r="DX50" i="7"/>
  <c r="HW50" i="7" s="1"/>
  <c r="DX68" i="7"/>
  <c r="HW68" i="7" s="1"/>
  <c r="AQ81" i="7"/>
  <c r="EP81" i="7" s="1"/>
  <c r="AC4" i="7"/>
  <c r="EB4" i="7" s="1"/>
  <c r="AY35" i="7"/>
  <c r="EX35" i="7" s="1"/>
  <c r="AY74" i="7"/>
  <c r="EX74" i="7" s="1"/>
  <c r="BC22" i="7"/>
  <c r="FB22" i="7" s="1"/>
  <c r="BC74" i="7"/>
  <c r="FB74" i="7" s="1"/>
  <c r="DW22" i="7"/>
  <c r="HV22" i="7" s="1"/>
  <c r="DW28" i="7"/>
  <c r="HV28" i="7" s="1"/>
  <c r="AO46" i="7"/>
  <c r="EN46" i="7" s="1"/>
  <c r="AO102" i="7"/>
  <c r="EN102" i="7" s="1"/>
  <c r="AO69" i="7"/>
  <c r="EN69" i="7" s="1"/>
  <c r="AO8" i="7"/>
  <c r="EN8" i="7" s="1"/>
  <c r="AO61" i="7"/>
  <c r="EN61" i="7" s="1"/>
  <c r="DW95" i="7"/>
  <c r="HV95" i="7" s="1"/>
  <c r="AC10" i="7"/>
  <c r="EB10" i="7" s="1"/>
  <c r="AC8" i="7"/>
  <c r="EB8" i="7" s="1"/>
  <c r="DW87" i="7"/>
  <c r="HV87" i="7" s="1"/>
  <c r="AM34" i="7"/>
  <c r="EL34" i="7" s="1"/>
  <c r="AM48" i="7"/>
  <c r="EL48" i="7" s="1"/>
  <c r="AM53" i="7"/>
  <c r="EL53" i="7" s="1"/>
  <c r="BN46" i="7"/>
  <c r="FM46" i="7" s="1"/>
  <c r="BD9" i="7"/>
  <c r="FC9" i="7" s="1"/>
  <c r="CQ83" i="7"/>
  <c r="GP83" i="7" s="1"/>
  <c r="CQ39" i="7"/>
  <c r="GP39" i="7" s="1"/>
  <c r="CQ86" i="7"/>
  <c r="GP86" i="7" s="1"/>
  <c r="CQ71" i="7"/>
  <c r="GP71" i="7" s="1"/>
  <c r="CQ30" i="7"/>
  <c r="GP30" i="7" s="1"/>
  <c r="CQ46" i="7"/>
  <c r="GP46" i="7" s="1"/>
  <c r="CQ45" i="7"/>
  <c r="GP45" i="7" s="1"/>
  <c r="CQ61" i="7"/>
  <c r="GP61" i="7" s="1"/>
  <c r="CQ100" i="7"/>
  <c r="GP100" i="7" s="1"/>
  <c r="BQ74" i="7"/>
  <c r="FP74" i="7" s="1"/>
  <c r="BQ26" i="7"/>
  <c r="FP26" i="7" s="1"/>
  <c r="BN34" i="7"/>
  <c r="FM34" i="7" s="1"/>
  <c r="CQ101" i="7"/>
  <c r="GP101" i="7" s="1"/>
  <c r="BA93" i="7"/>
  <c r="EZ93" i="7" s="1"/>
  <c r="BA88" i="7"/>
  <c r="EZ88" i="7" s="1"/>
  <c r="BA77" i="7"/>
  <c r="EZ77" i="7" s="1"/>
  <c r="BN64" i="7"/>
  <c r="FM64" i="7" s="1"/>
  <c r="BQ95" i="7"/>
  <c r="FP95" i="7" s="1"/>
  <c r="CS17" i="7"/>
  <c r="GR17" i="7" s="1"/>
  <c r="CS91" i="7"/>
  <c r="GR91" i="7" s="1"/>
  <c r="CS96" i="7"/>
  <c r="GR96" i="7" s="1"/>
  <c r="CS38" i="7"/>
  <c r="GR38" i="7" s="1"/>
  <c r="CS56" i="7"/>
  <c r="GR56" i="7" s="1"/>
  <c r="CS69" i="7"/>
  <c r="GR69" i="7" s="1"/>
  <c r="CS15" i="7"/>
  <c r="GR15" i="7" s="1"/>
  <c r="CS26" i="7"/>
  <c r="GR26" i="7" s="1"/>
  <c r="BN97" i="7"/>
  <c r="FM97" i="7" s="1"/>
  <c r="BT99" i="7"/>
  <c r="FS99" i="7" s="1"/>
  <c r="BT48" i="7"/>
  <c r="FS48" i="7" s="1"/>
  <c r="BT78" i="7"/>
  <c r="FS78" i="7" s="1"/>
  <c r="BT90" i="7"/>
  <c r="FS90" i="7" s="1"/>
  <c r="BT30" i="7"/>
  <c r="FS30" i="7" s="1"/>
  <c r="BT15" i="7"/>
  <c r="FS15" i="7" s="1"/>
  <c r="BT45" i="7"/>
  <c r="FS45" i="7" s="1"/>
  <c r="BN95" i="7"/>
  <c r="FM95" i="7" s="1"/>
  <c r="DF32" i="7"/>
  <c r="HE32" i="7" s="1"/>
  <c r="CQ15" i="7"/>
  <c r="GP15" i="7" s="1"/>
  <c r="CN76" i="7"/>
  <c r="GM76" i="7" s="1"/>
  <c r="CN31" i="7"/>
  <c r="GM31" i="7" s="1"/>
  <c r="CN53" i="7"/>
  <c r="GM53" i="7" s="1"/>
  <c r="CN64" i="7"/>
  <c r="GM64" i="7" s="1"/>
  <c r="CN34" i="7"/>
  <c r="GM34" i="7" s="1"/>
  <c r="CN39" i="7"/>
  <c r="GM39" i="7" s="1"/>
  <c r="CN93" i="7"/>
  <c r="GM93" i="7" s="1"/>
  <c r="CN62" i="7"/>
  <c r="GM62" i="7" s="1"/>
  <c r="CN102" i="7"/>
  <c r="GM102" i="7" s="1"/>
  <c r="CN87" i="7"/>
  <c r="GM87" i="7" s="1"/>
  <c r="BN21" i="7"/>
  <c r="FM21" i="7" s="1"/>
  <c r="AD84" i="7"/>
  <c r="EC84" i="7" s="1"/>
  <c r="BQ47" i="7"/>
  <c r="FP47" i="7" s="1"/>
  <c r="CI4" i="7"/>
  <c r="GH4" i="7" s="1"/>
  <c r="DO6" i="7"/>
  <c r="HN6" i="7" s="1"/>
  <c r="AE12" i="7"/>
  <c r="ED12" i="7" s="1"/>
  <c r="BL4" i="7"/>
  <c r="FK4" i="7" s="1"/>
  <c r="DY17" i="7"/>
  <c r="HX17" i="7" s="1"/>
  <c r="DY13" i="7"/>
  <c r="HX13" i="7" s="1"/>
  <c r="AR69" i="7"/>
  <c r="EQ69" i="7" s="1"/>
  <c r="BE80" i="7"/>
  <c r="FD80" i="7" s="1"/>
  <c r="CD77" i="7"/>
  <c r="GC77" i="7" s="1"/>
  <c r="CT56" i="7"/>
  <c r="GS56" i="7" s="1"/>
  <c r="DV30" i="7"/>
  <c r="HU30" i="7" s="1"/>
  <c r="CT38" i="7"/>
  <c r="GS38" i="7" s="1"/>
  <c r="CJ58" i="7"/>
  <c r="GI58" i="7" s="1"/>
  <c r="CJ65" i="7"/>
  <c r="GI65" i="7" s="1"/>
  <c r="CE50" i="7"/>
  <c r="GD50" i="7" s="1"/>
  <c r="CT15" i="7"/>
  <c r="GS15" i="7" s="1"/>
  <c r="CL25" i="7"/>
  <c r="GK25" i="7" s="1"/>
  <c r="DR21" i="7"/>
  <c r="HQ21" i="7" s="1"/>
  <c r="AV26" i="7"/>
  <c r="EU26" i="7" s="1"/>
  <c r="BR31" i="7"/>
  <c r="FQ31" i="7" s="1"/>
  <c r="DF93" i="7"/>
  <c r="HE93" i="7" s="1"/>
  <c r="BC40" i="7"/>
  <c r="FB40" i="7" s="1"/>
  <c r="AM65" i="7"/>
  <c r="EL65" i="7" s="1"/>
  <c r="CQ36" i="7"/>
  <c r="GP36" i="7" s="1"/>
  <c r="BQ84" i="7"/>
  <c r="FP84" i="7" s="1"/>
  <c r="AD19" i="7"/>
  <c r="EC19" i="7" s="1"/>
  <c r="CS32" i="7"/>
  <c r="GR32" i="7" s="1"/>
  <c r="BT100" i="7"/>
  <c r="FS100" i="7" s="1"/>
  <c r="CN61" i="7"/>
  <c r="GM61" i="7" s="1"/>
  <c r="BR62" i="7"/>
  <c r="FQ62" i="7" s="1"/>
  <c r="DY82" i="7"/>
  <c r="HX82" i="7" s="1"/>
  <c r="CT96" i="7"/>
  <c r="GS96" i="7" s="1"/>
  <c r="CE53" i="7"/>
  <c r="GD53" i="7" s="1"/>
  <c r="CD98" i="7"/>
  <c r="GC98" i="7" s="1"/>
  <c r="BF95" i="7"/>
  <c r="FE95" i="7" s="1"/>
  <c r="CR19" i="7"/>
  <c r="GQ19" i="7" s="1"/>
  <c r="AZ7" i="7"/>
  <c r="EY7" i="7" s="1"/>
  <c r="CD70" i="7"/>
  <c r="GC70" i="7" s="1"/>
  <c r="CD30" i="7"/>
  <c r="GC30" i="7" s="1"/>
  <c r="CT52" i="7"/>
  <c r="GS52" i="7" s="1"/>
  <c r="CT72" i="7"/>
  <c r="GS72" i="7" s="1"/>
  <c r="CD51" i="7"/>
  <c r="GC51" i="7" s="1"/>
  <c r="BI84" i="7"/>
  <c r="FH84" i="7" s="1"/>
  <c r="BI86" i="7"/>
  <c r="FH86" i="7" s="1"/>
  <c r="CT30" i="7"/>
  <c r="GS30" i="7" s="1"/>
  <c r="BB11" i="7"/>
  <c r="FA11" i="7" s="1"/>
  <c r="CM87" i="7"/>
  <c r="GL87" i="7" s="1"/>
  <c r="CM64" i="7"/>
  <c r="GL64" i="7" s="1"/>
  <c r="CM15" i="7"/>
  <c r="GL15" i="7" s="1"/>
  <c r="CM67" i="7"/>
  <c r="GL67" i="7" s="1"/>
  <c r="CM72" i="7"/>
  <c r="GL72" i="7" s="1"/>
  <c r="CM61" i="7"/>
  <c r="GL61" i="7" s="1"/>
  <c r="CM75" i="7"/>
  <c r="GL75" i="7" s="1"/>
  <c r="CD22" i="7"/>
  <c r="GC22" i="7" s="1"/>
  <c r="CD76" i="7"/>
  <c r="GC76" i="7" s="1"/>
  <c r="CT60" i="7"/>
  <c r="GS60" i="7" s="1"/>
  <c r="DJ84" i="7"/>
  <c r="HI84" i="7" s="1"/>
  <c r="DV56" i="7"/>
  <c r="HU56" i="7" s="1"/>
  <c r="CT61" i="7"/>
  <c r="GS61" i="7" s="1"/>
  <c r="CT100" i="7"/>
  <c r="GS100" i="7" s="1"/>
  <c r="BB53" i="7"/>
  <c r="FA53" i="7" s="1"/>
  <c r="DJ20" i="7"/>
  <c r="HI20" i="7" s="1"/>
  <c r="BH37" i="7"/>
  <c r="FG37" i="7" s="1"/>
  <c r="BH67" i="7"/>
  <c r="FG67" i="7" s="1"/>
  <c r="BH51" i="7"/>
  <c r="FG51" i="7" s="1"/>
  <c r="BH84" i="7"/>
  <c r="FG84" i="7" s="1"/>
  <c r="BH74" i="7"/>
  <c r="FG74" i="7" s="1"/>
  <c r="BH102" i="7"/>
  <c r="FG102" i="7" s="1"/>
  <c r="BH21" i="7"/>
  <c r="FG21" i="7" s="1"/>
  <c r="BH101" i="7"/>
  <c r="FG101" i="7" s="1"/>
  <c r="CT101" i="7"/>
  <c r="GS101" i="7" s="1"/>
  <c r="CT92" i="7"/>
  <c r="GS92" i="7" s="1"/>
  <c r="CT21" i="7"/>
  <c r="GS21" i="7" s="1"/>
  <c r="CT31" i="7"/>
  <c r="GS31" i="7" s="1"/>
  <c r="DV51" i="7"/>
  <c r="HU51" i="7" s="1"/>
  <c r="CE20" i="7"/>
  <c r="GD20" i="7" s="1"/>
  <c r="CI11" i="7"/>
  <c r="GH11" i="7" s="1"/>
  <c r="CU17" i="7"/>
  <c r="GT17" i="7" s="1"/>
  <c r="AY15" i="7"/>
  <c r="EX15" i="7" s="1"/>
  <c r="AI11" i="7"/>
  <c r="EH11" i="7" s="1"/>
  <c r="CI12" i="7"/>
  <c r="GH12" i="7" s="1"/>
  <c r="BC12" i="7"/>
  <c r="FB12" i="7" s="1"/>
  <c r="AY17" i="7"/>
  <c r="EX17" i="7" s="1"/>
  <c r="BF35" i="7"/>
  <c r="FE35" i="7" s="1"/>
  <c r="BB97" i="7"/>
  <c r="FA97" i="7" s="1"/>
  <c r="BR39" i="7"/>
  <c r="FQ39" i="7" s="1"/>
  <c r="CX50" i="7"/>
  <c r="GW50" i="7" s="1"/>
  <c r="AX25" i="7"/>
  <c r="EW25" i="7" s="1"/>
  <c r="BB23" i="7"/>
  <c r="FA23" i="7" s="1"/>
  <c r="BR24" i="7"/>
  <c r="FQ24" i="7" s="1"/>
  <c r="AD20" i="7"/>
  <c r="EC20" i="7" s="1"/>
  <c r="AT77" i="7"/>
  <c r="ES77" i="7" s="1"/>
  <c r="BF99" i="7"/>
  <c r="FE99" i="7" s="1"/>
  <c r="BB36" i="7"/>
  <c r="FA36" i="7" s="1"/>
  <c r="BF96" i="7"/>
  <c r="FE96" i="7" s="1"/>
  <c r="AS11" i="7"/>
  <c r="ER11" i="7" s="1"/>
  <c r="CW43" i="7"/>
  <c r="GV43" i="7" s="1"/>
  <c r="DY88" i="7"/>
  <c r="HX88" i="7" s="1"/>
  <c r="CW66" i="7"/>
  <c r="GV66" i="7" s="1"/>
  <c r="DY83" i="7"/>
  <c r="HX83" i="7" s="1"/>
  <c r="AZ85" i="7"/>
  <c r="EY85" i="7" s="1"/>
  <c r="AZ59" i="7"/>
  <c r="EY59" i="7" s="1"/>
  <c r="DY45" i="7"/>
  <c r="HX45" i="7" s="1"/>
  <c r="DI20" i="7"/>
  <c r="HH20" i="7" s="1"/>
  <c r="DY29" i="7"/>
  <c r="HX29" i="7" s="1"/>
  <c r="BS9" i="7"/>
  <c r="FR9" i="7" s="1"/>
  <c r="DI17" i="7"/>
  <c r="HH17" i="7" s="1"/>
  <c r="BU16" i="7"/>
  <c r="FT16" i="7" s="1"/>
  <c r="AY10" i="7"/>
  <c r="EX10" i="7" s="1"/>
  <c r="DK6" i="7"/>
  <c r="HJ6" i="7" s="1"/>
  <c r="AT89" i="7"/>
  <c r="ES89" i="7" s="1"/>
  <c r="AX30" i="7"/>
  <c r="EW30" i="7" s="1"/>
  <c r="CW49" i="7"/>
  <c r="GV49" i="7" s="1"/>
  <c r="AS33" i="7"/>
  <c r="ER33" i="7" s="1"/>
  <c r="DI96" i="7"/>
  <c r="HH96" i="7" s="1"/>
  <c r="DI3" i="7"/>
  <c r="HH3" i="7" s="1"/>
  <c r="CR88" i="7"/>
  <c r="GQ88" i="7" s="1"/>
  <c r="CW85" i="7"/>
  <c r="GV85" i="7" s="1"/>
  <c r="DY77" i="7"/>
  <c r="HX77" i="7" s="1"/>
  <c r="BE84" i="7"/>
  <c r="FD84" i="7" s="1"/>
  <c r="AZ65" i="7"/>
  <c r="EY65" i="7" s="1"/>
  <c r="CR60" i="7"/>
  <c r="GQ60" i="7" s="1"/>
  <c r="CR52" i="7"/>
  <c r="GQ52" i="7" s="1"/>
  <c r="DI46" i="7"/>
  <c r="HH46" i="7" s="1"/>
  <c r="AZ38" i="7"/>
  <c r="EY38" i="7" s="1"/>
  <c r="CR31" i="7"/>
  <c r="GQ31" i="7" s="1"/>
  <c r="CR23" i="7"/>
  <c r="GQ23" i="7" s="1"/>
  <c r="CZ18" i="7"/>
  <c r="GY18" i="7" s="1"/>
  <c r="BH18" i="7"/>
  <c r="FG18" i="7" s="1"/>
  <c r="CR8" i="7"/>
  <c r="GQ8" i="7" s="1"/>
  <c r="BF12" i="7"/>
  <c r="FE12" i="7" s="1"/>
  <c r="BB41" i="7"/>
  <c r="FA41" i="7" s="1"/>
  <c r="AX20" i="7"/>
  <c r="EW20" i="7" s="1"/>
  <c r="BF72" i="7"/>
  <c r="FE72" i="7" s="1"/>
  <c r="AX59" i="7"/>
  <c r="EW59" i="7" s="1"/>
  <c r="AX88" i="7"/>
  <c r="EW88" i="7" s="1"/>
  <c r="BB39" i="7"/>
  <c r="FA39" i="7" s="1"/>
  <c r="BF27" i="7"/>
  <c r="FE27" i="7" s="1"/>
  <c r="AD64" i="7"/>
  <c r="EC64" i="7" s="1"/>
  <c r="DB18" i="7"/>
  <c r="HA18" i="7" s="1"/>
  <c r="AD16" i="7"/>
  <c r="EC16" i="7" s="1"/>
  <c r="AS32" i="7"/>
  <c r="ER32" i="7" s="1"/>
  <c r="AS63" i="7"/>
  <c r="ER63" i="7" s="1"/>
  <c r="CY98" i="7"/>
  <c r="GX98" i="7" s="1"/>
  <c r="CY85" i="7"/>
  <c r="GX85" i="7" s="1"/>
  <c r="CY78" i="7"/>
  <c r="GX78" i="7" s="1"/>
  <c r="BE78" i="7"/>
  <c r="FD78" i="7" s="1"/>
  <c r="CZ63" i="7"/>
  <c r="GY63" i="7" s="1"/>
  <c r="CW45" i="7"/>
  <c r="GV45" i="7" s="1"/>
  <c r="CR36" i="7"/>
  <c r="GQ36" i="7" s="1"/>
  <c r="DI25" i="7"/>
  <c r="HH25" i="7" s="1"/>
  <c r="DI7" i="7"/>
  <c r="HH7" i="7" s="1"/>
  <c r="DX10" i="7"/>
  <c r="HW10" i="7" s="1"/>
  <c r="BU10" i="7"/>
  <c r="FT10" i="7" s="1"/>
  <c r="DL8" i="7"/>
  <c r="HK8" i="7" s="1"/>
  <c r="CN9" i="7"/>
  <c r="GM9" i="7" s="1"/>
  <c r="AT23" i="7"/>
  <c r="ES23" i="7" s="1"/>
  <c r="BF73" i="7"/>
  <c r="FE73" i="7" s="1"/>
  <c r="BF24" i="7"/>
  <c r="FE24" i="7" s="1"/>
  <c r="AX68" i="7"/>
  <c r="EW68" i="7" s="1"/>
  <c r="BJ100" i="7"/>
  <c r="FI100" i="7" s="1"/>
  <c r="BF61" i="7"/>
  <c r="FE61" i="7" s="1"/>
  <c r="BF23" i="7"/>
  <c r="FE23" i="7" s="1"/>
  <c r="DB33" i="7"/>
  <c r="HA33" i="7" s="1"/>
  <c r="BB69" i="7"/>
  <c r="FA69" i="7" s="1"/>
  <c r="BF92" i="7"/>
  <c r="FE92" i="7" s="1"/>
  <c r="BB49" i="7"/>
  <c r="FA49" i="7" s="1"/>
  <c r="AD88" i="7"/>
  <c r="EC88" i="7" s="1"/>
  <c r="DB22" i="7"/>
  <c r="HA22" i="7" s="1"/>
  <c r="AD80" i="7"/>
  <c r="EC80" i="7" s="1"/>
  <c r="CW60" i="7"/>
  <c r="GV60" i="7" s="1"/>
  <c r="BE6" i="7"/>
  <c r="FD6" i="7" s="1"/>
  <c r="AR99" i="7"/>
  <c r="EQ99" i="7" s="1"/>
  <c r="CR92" i="7"/>
  <c r="GQ92" i="7" s="1"/>
  <c r="DI82" i="7"/>
  <c r="HH82" i="7" s="1"/>
  <c r="DY65" i="7"/>
  <c r="HX65" i="7" s="1"/>
  <c r="CY50" i="7"/>
  <c r="GX50" i="7" s="1"/>
  <c r="AZ31" i="7"/>
  <c r="EY31" i="7" s="1"/>
  <c r="DY34" i="7"/>
  <c r="HX34" i="7" s="1"/>
  <c r="BS24" i="7"/>
  <c r="FR24" i="7" s="1"/>
  <c r="BS17" i="7"/>
  <c r="FR17" i="7" s="1"/>
  <c r="BS13" i="7"/>
  <c r="FR13" i="7" s="1"/>
  <c r="CN7" i="7"/>
  <c r="GM7" i="7" s="1"/>
  <c r="BH11" i="7"/>
  <c r="FG11" i="7" s="1"/>
  <c r="DS8" i="7"/>
  <c r="HR8" i="7" s="1"/>
  <c r="BF6" i="7"/>
  <c r="FE6" i="7" s="1"/>
  <c r="BB28" i="7"/>
  <c r="FA28" i="7" s="1"/>
  <c r="BF93" i="7"/>
  <c r="FE93" i="7" s="1"/>
  <c r="BB93" i="7"/>
  <c r="FA93" i="7" s="1"/>
  <c r="BB5" i="7"/>
  <c r="FA5" i="7" s="1"/>
  <c r="AX40" i="7"/>
  <c r="EW40" i="7" s="1"/>
  <c r="CW65" i="7"/>
  <c r="GV65" i="7" s="1"/>
  <c r="AS37" i="7"/>
  <c r="ER37" i="7" s="1"/>
  <c r="CY99" i="7"/>
  <c r="GX99" i="7" s="1"/>
  <c r="CY92" i="7"/>
  <c r="GX92" i="7" s="1"/>
  <c r="DI70" i="7"/>
  <c r="HH70" i="7" s="1"/>
  <c r="CY69" i="7"/>
  <c r="GX69" i="7" s="1"/>
  <c r="AZ71" i="7"/>
  <c r="EY71" i="7" s="1"/>
  <c r="BE56" i="7"/>
  <c r="FD56" i="7" s="1"/>
  <c r="DI40" i="7"/>
  <c r="HH40" i="7" s="1"/>
  <c r="CY27" i="7"/>
  <c r="GX27" i="7" s="1"/>
  <c r="BE28" i="7"/>
  <c r="FD28" i="7" s="1"/>
  <c r="AS92" i="7"/>
  <c r="ER92" i="7" s="1"/>
  <c r="DY76" i="7"/>
  <c r="HX76" i="7" s="1"/>
  <c r="CZ35" i="7"/>
  <c r="GY35" i="7" s="1"/>
  <c r="CY17" i="7"/>
  <c r="GX17" i="7" s="1"/>
  <c r="BF55" i="7"/>
  <c r="FE55" i="7" s="1"/>
  <c r="BB20" i="7"/>
  <c r="FA20" i="7" s="1"/>
  <c r="AD13" i="7"/>
  <c r="EC13" i="7" s="1"/>
  <c r="CW97" i="7"/>
  <c r="GV97" i="7" s="1"/>
  <c r="DI90" i="7"/>
  <c r="HH90" i="7" s="1"/>
  <c r="DY79" i="7"/>
  <c r="HX79" i="7" s="1"/>
  <c r="DY52" i="7"/>
  <c r="HX52" i="7" s="1"/>
  <c r="DT11" i="7"/>
  <c r="HS11" i="7" s="1"/>
  <c r="BU61" i="7"/>
  <c r="FT61" i="7" s="1"/>
  <c r="AX58" i="7"/>
  <c r="EW58" i="7" s="1"/>
  <c r="DR76" i="7"/>
  <c r="HQ76" i="7" s="1"/>
  <c r="BA89" i="7"/>
  <c r="EZ89" i="7" s="1"/>
  <c r="BT63" i="7"/>
  <c r="FS63" i="7" s="1"/>
  <c r="CT3" i="7"/>
  <c r="GS3" i="7" s="1"/>
  <c r="CT67" i="7"/>
  <c r="GS67" i="7" s="1"/>
  <c r="CD4" i="7"/>
  <c r="GC4" i="7" s="1"/>
  <c r="CU75" i="7"/>
  <c r="GT75" i="7" s="1"/>
  <c r="DX16" i="7"/>
  <c r="HW16" i="7" s="1"/>
  <c r="CP101" i="7"/>
  <c r="GO101" i="7" s="1"/>
  <c r="BD92" i="7"/>
  <c r="FC92" i="7" s="1"/>
  <c r="DX41" i="7"/>
  <c r="HW41" i="7" s="1"/>
  <c r="BC56" i="7"/>
  <c r="FB56" i="7" s="1"/>
  <c r="AO15" i="7"/>
  <c r="EN15" i="7" s="1"/>
  <c r="AM58" i="7"/>
  <c r="EL58" i="7" s="1"/>
  <c r="CQ42" i="7"/>
  <c r="GP42" i="7" s="1"/>
  <c r="BQ100" i="7"/>
  <c r="FP100" i="7" s="1"/>
  <c r="CS92" i="7"/>
  <c r="GR92" i="7" s="1"/>
  <c r="BN79" i="7"/>
  <c r="FM79" i="7" s="1"/>
  <c r="CN19" i="7"/>
  <c r="GM19" i="7" s="1"/>
  <c r="BQ56" i="7"/>
  <c r="FP56" i="7" s="1"/>
  <c r="BF11" i="7"/>
  <c r="FE11" i="7" s="1"/>
  <c r="DV94" i="7"/>
  <c r="HU94" i="7" s="1"/>
  <c r="BE99" i="7"/>
  <c r="FD99" i="7" s="1"/>
  <c r="CJ96" i="7"/>
  <c r="GI96" i="7" s="1"/>
  <c r="CT51" i="7"/>
  <c r="GS51" i="7" s="1"/>
  <c r="DV76" i="7"/>
  <c r="HU76" i="7" s="1"/>
  <c r="CR46" i="7"/>
  <c r="GQ46" i="7" s="1"/>
  <c r="AZ92" i="7"/>
  <c r="EY92" i="7" s="1"/>
  <c r="BZ91" i="7"/>
  <c r="FY91" i="7" s="1"/>
  <c r="CD67" i="7"/>
  <c r="GC67" i="7" s="1"/>
  <c r="CT18" i="7"/>
  <c r="GS18" i="7" s="1"/>
  <c r="BI66" i="7"/>
  <c r="FH66" i="7" s="1"/>
  <c r="BI85" i="7"/>
  <c r="FH85" i="7" s="1"/>
  <c r="CT24" i="7"/>
  <c r="GS24" i="7" s="1"/>
  <c r="CD21" i="7"/>
  <c r="GC21" i="7" s="1"/>
  <c r="CD46" i="7"/>
  <c r="GC46" i="7" s="1"/>
  <c r="CT71" i="7"/>
  <c r="GS71" i="7" s="1"/>
  <c r="CM16" i="7"/>
  <c r="GL16" i="7" s="1"/>
  <c r="CM19" i="7"/>
  <c r="GL19" i="7" s="1"/>
  <c r="CM22" i="7"/>
  <c r="GL22" i="7" s="1"/>
  <c r="CM91" i="7"/>
  <c r="GL91" i="7" s="1"/>
  <c r="CM93" i="7"/>
  <c r="GL93" i="7" s="1"/>
  <c r="CM84" i="7"/>
  <c r="GL84" i="7" s="1"/>
  <c r="CM83" i="7"/>
  <c r="GL83" i="7" s="1"/>
  <c r="CD43" i="7"/>
  <c r="GC43" i="7" s="1"/>
  <c r="CD94" i="7"/>
  <c r="GC94" i="7" s="1"/>
  <c r="CT81" i="7"/>
  <c r="GS81" i="7" s="1"/>
  <c r="BE19" i="7"/>
  <c r="FD19" i="7" s="1"/>
  <c r="CT37" i="7"/>
  <c r="GS37" i="7" s="1"/>
  <c r="CT41" i="7"/>
  <c r="GS41" i="7" s="1"/>
  <c r="CD73" i="7"/>
  <c r="GC73" i="7" s="1"/>
  <c r="DV54" i="7"/>
  <c r="HU54" i="7" s="1"/>
  <c r="DV22" i="7"/>
  <c r="HU22" i="7" s="1"/>
  <c r="BH39" i="7"/>
  <c r="FG39" i="7" s="1"/>
  <c r="BH68" i="7"/>
  <c r="FG68" i="7" s="1"/>
  <c r="BH77" i="7"/>
  <c r="FG77" i="7" s="1"/>
  <c r="BH28" i="7"/>
  <c r="FG28" i="7" s="1"/>
  <c r="BH80" i="7"/>
  <c r="FG80" i="7" s="1"/>
  <c r="BH65" i="7"/>
  <c r="FG65" i="7" s="1"/>
  <c r="BH22" i="7"/>
  <c r="FG22" i="7" s="1"/>
  <c r="BH89" i="7"/>
  <c r="FG89" i="7" s="1"/>
  <c r="CT25" i="7"/>
  <c r="GS25" i="7" s="1"/>
  <c r="CT29" i="7"/>
  <c r="GS29" i="7" s="1"/>
  <c r="CD100" i="7"/>
  <c r="GC100" i="7" s="1"/>
  <c r="CD55" i="7"/>
  <c r="GC55" i="7" s="1"/>
  <c r="CT44" i="7"/>
  <c r="GS44" i="7" s="1"/>
  <c r="BS6" i="7"/>
  <c r="FR6" i="7" s="1"/>
  <c r="CS12" i="7"/>
  <c r="GR12" i="7" s="1"/>
  <c r="CI9" i="7"/>
  <c r="GH9" i="7" s="1"/>
  <c r="CF13" i="7"/>
  <c r="GE13" i="7" s="1"/>
  <c r="CU15" i="7"/>
  <c r="GT15" i="7" s="1"/>
  <c r="BS14" i="7"/>
  <c r="FR14" i="7" s="1"/>
  <c r="AX101" i="7"/>
  <c r="EW101" i="7" s="1"/>
  <c r="AX53" i="7"/>
  <c r="EW53" i="7" s="1"/>
  <c r="AD86" i="7"/>
  <c r="EC86" i="7" s="1"/>
  <c r="DB81" i="7"/>
  <c r="HA81" i="7" s="1"/>
  <c r="AX97" i="7"/>
  <c r="EW97" i="7" s="1"/>
  <c r="BR58" i="7"/>
  <c r="FQ58" i="7" s="1"/>
  <c r="AT10" i="7"/>
  <c r="ES10" i="7" s="1"/>
  <c r="BF29" i="7"/>
  <c r="FE29" i="7" s="1"/>
  <c r="AT88" i="7"/>
  <c r="ES88" i="7" s="1"/>
  <c r="BF36" i="7"/>
  <c r="FE36" i="7" s="1"/>
  <c r="CW58" i="7"/>
  <c r="GV58" i="7" s="1"/>
  <c r="CW50" i="7"/>
  <c r="GV50" i="7" s="1"/>
  <c r="AS55" i="7"/>
  <c r="ER55" i="7" s="1"/>
  <c r="DI77" i="7"/>
  <c r="HH77" i="7" s="1"/>
  <c r="CZ95" i="7"/>
  <c r="GY95" i="7" s="1"/>
  <c r="CR89" i="7"/>
  <c r="GQ89" i="7" s="1"/>
  <c r="DY54" i="7"/>
  <c r="HX54" i="7" s="1"/>
  <c r="CY41" i="7"/>
  <c r="GX41" i="7" s="1"/>
  <c r="CY23" i="7"/>
  <c r="GX23" i="7" s="1"/>
  <c r="DI16" i="7"/>
  <c r="HH16" i="7" s="1"/>
  <c r="BU15" i="7"/>
  <c r="FT15" i="7" s="1"/>
  <c r="AW9" i="7"/>
  <c r="EV9" i="7" s="1"/>
  <c r="CQ5" i="7"/>
  <c r="GP5" i="7" s="1"/>
  <c r="BF102" i="7"/>
  <c r="FE102" i="7" s="1"/>
  <c r="BF86" i="7"/>
  <c r="FE86" i="7" s="1"/>
  <c r="CW56" i="7"/>
  <c r="GV56" i="7" s="1"/>
  <c r="CW21" i="7"/>
  <c r="GV21" i="7" s="1"/>
  <c r="BE101" i="7"/>
  <c r="FD101" i="7" s="1"/>
  <c r="CY102" i="7"/>
  <c r="GX102" i="7" s="1"/>
  <c r="AZ73" i="7"/>
  <c r="EY73" i="7" s="1"/>
  <c r="CR80" i="7"/>
  <c r="GQ80" i="7" s="1"/>
  <c r="AR73" i="7"/>
  <c r="EQ73" i="7" s="1"/>
  <c r="AZ79" i="7"/>
  <c r="EY79" i="7" s="1"/>
  <c r="CY57" i="7"/>
  <c r="GX57" i="7" s="1"/>
  <c r="CR59" i="7"/>
  <c r="GQ59" i="7" s="1"/>
  <c r="CR51" i="7"/>
  <c r="GQ51" i="7" s="1"/>
  <c r="AZ37" i="7"/>
  <c r="EY37" i="7" s="1"/>
  <c r="CR30" i="7"/>
  <c r="GQ30" i="7" s="1"/>
  <c r="CR20" i="7"/>
  <c r="GQ20" i="7" s="1"/>
  <c r="CR22" i="7"/>
  <c r="GQ22" i="7" s="1"/>
  <c r="BH17" i="7"/>
  <c r="FG17" i="7" s="1"/>
  <c r="AX4" i="7"/>
  <c r="EW4" i="7" s="1"/>
  <c r="BF85" i="7"/>
  <c r="FE85" i="7" s="1"/>
  <c r="BB67" i="7"/>
  <c r="FA67" i="7" s="1"/>
  <c r="AX31" i="7"/>
  <c r="EW31" i="7" s="1"/>
  <c r="AX27" i="7"/>
  <c r="EW27" i="7" s="1"/>
  <c r="BR75" i="7"/>
  <c r="FQ75" i="7" s="1"/>
  <c r="CX31" i="7"/>
  <c r="GW31" i="7" s="1"/>
  <c r="AD24" i="7"/>
  <c r="EC24" i="7" s="1"/>
  <c r="BJ98" i="7"/>
  <c r="FI98" i="7" s="1"/>
  <c r="CW33" i="7"/>
  <c r="GV33" i="7" s="1"/>
  <c r="CW52" i="7"/>
  <c r="GV52" i="7" s="1"/>
  <c r="CW95" i="7"/>
  <c r="GV95" i="7" s="1"/>
  <c r="CR74" i="7"/>
  <c r="GQ74" i="7" s="1"/>
  <c r="DY78" i="7"/>
  <c r="HX78" i="7" s="1"/>
  <c r="CY76" i="7"/>
  <c r="GX76" i="7" s="1"/>
  <c r="CR75" i="7"/>
  <c r="GQ75" i="7" s="1"/>
  <c r="CY60" i="7"/>
  <c r="GX60" i="7" s="1"/>
  <c r="DY33" i="7"/>
  <c r="HX33" i="7" s="1"/>
  <c r="CY34" i="7"/>
  <c r="GX34" i="7" s="1"/>
  <c r="DI24" i="7"/>
  <c r="HH24" i="7" s="1"/>
  <c r="CE15" i="7"/>
  <c r="GD15" i="7" s="1"/>
  <c r="CR13" i="7"/>
  <c r="GQ13" i="7" s="1"/>
  <c r="BH5" i="7"/>
  <c r="FG5" i="7" s="1"/>
  <c r="CY7" i="7"/>
  <c r="GX7" i="7" s="1"/>
  <c r="BF97" i="7"/>
  <c r="FE97" i="7" s="1"/>
  <c r="BF56" i="7"/>
  <c r="FE56" i="7" s="1"/>
  <c r="AX50" i="7"/>
  <c r="EW50" i="7" s="1"/>
  <c r="BF52" i="7"/>
  <c r="FE52" i="7" s="1"/>
  <c r="BB70" i="7"/>
  <c r="FA70" i="7" s="1"/>
  <c r="BR90" i="7"/>
  <c r="FQ90" i="7" s="1"/>
  <c r="AX57" i="7"/>
  <c r="EW57" i="7" s="1"/>
  <c r="BV4" i="7"/>
  <c r="FU4" i="7" s="1"/>
  <c r="BF40" i="7"/>
  <c r="FE40" i="7" s="1"/>
  <c r="AD8" i="7"/>
  <c r="EC8" i="7" s="1"/>
  <c r="BJ89" i="7"/>
  <c r="FI89" i="7" s="1"/>
  <c r="AD4" i="7"/>
  <c r="EC4" i="7" s="1"/>
  <c r="BJ67" i="7"/>
  <c r="FI67" i="7" s="1"/>
  <c r="AS69" i="7"/>
  <c r="ER69" i="7" s="1"/>
  <c r="CW70" i="7"/>
  <c r="GV70" i="7" s="1"/>
  <c r="AZ100" i="7"/>
  <c r="EY100" i="7" s="1"/>
  <c r="DY98" i="7"/>
  <c r="HX98" i="7" s="1"/>
  <c r="CR64" i="7"/>
  <c r="GQ64" i="7" s="1"/>
  <c r="DI83" i="7"/>
  <c r="HH83" i="7" s="1"/>
  <c r="DY81" i="7"/>
  <c r="HX81" i="7" s="1"/>
  <c r="AZ72" i="7"/>
  <c r="EY72" i="7" s="1"/>
  <c r="DI76" i="7"/>
  <c r="HH76" i="7" s="1"/>
  <c r="DY41" i="7"/>
  <c r="HX41" i="7" s="1"/>
  <c r="DI34" i="7"/>
  <c r="HH34" i="7" s="1"/>
  <c r="CY22" i="7"/>
  <c r="GX22" i="7" s="1"/>
  <c r="BS23" i="7"/>
  <c r="FR23" i="7" s="1"/>
  <c r="BS16" i="7"/>
  <c r="FR16" i="7" s="1"/>
  <c r="BS11" i="7"/>
  <c r="FR11" i="7" s="1"/>
  <c r="BX6" i="7"/>
  <c r="FW6" i="7" s="1"/>
  <c r="BH10" i="7"/>
  <c r="FG10" i="7" s="1"/>
  <c r="DD7" i="7"/>
  <c r="HC7" i="7" s="1"/>
  <c r="BF7" i="7"/>
  <c r="FE7" i="7" s="1"/>
  <c r="BF30" i="7"/>
  <c r="FE30" i="7" s="1"/>
  <c r="BB48" i="7"/>
  <c r="FA48" i="7" s="1"/>
  <c r="BB86" i="7"/>
  <c r="FA86" i="7" s="1"/>
  <c r="AS44" i="7"/>
  <c r="ER44" i="7" s="1"/>
  <c r="DY101" i="7"/>
  <c r="HX101" i="7" s="1"/>
  <c r="CR3" i="7"/>
  <c r="GQ3" i="7" s="1"/>
  <c r="DI86" i="7"/>
  <c r="HH86" i="7" s="1"/>
  <c r="CY82" i="7"/>
  <c r="GX82" i="7" s="1"/>
  <c r="CY67" i="7"/>
  <c r="GX67" i="7" s="1"/>
  <c r="BE49" i="7"/>
  <c r="FD49" i="7" s="1"/>
  <c r="BE55" i="7"/>
  <c r="FD55" i="7" s="1"/>
  <c r="DI39" i="7"/>
  <c r="HH39" i="7" s="1"/>
  <c r="AZ26" i="7"/>
  <c r="EY26" i="7" s="1"/>
  <c r="AZ20" i="7"/>
  <c r="EY20" i="7" s="1"/>
  <c r="BE21" i="7"/>
  <c r="FD21" i="7" s="1"/>
  <c r="CY10" i="7"/>
  <c r="GX10" i="7" s="1"/>
  <c r="AS79" i="7"/>
  <c r="ER79" i="7" s="1"/>
  <c r="CR65" i="7"/>
  <c r="GQ65" i="7" s="1"/>
  <c r="DY75" i="7"/>
  <c r="HX75" i="7" s="1"/>
  <c r="BE66" i="7"/>
  <c r="FD66" i="7" s="1"/>
  <c r="BE35" i="7"/>
  <c r="FD35" i="7" s="1"/>
  <c r="AZ30" i="7"/>
  <c r="EY30" i="7" s="1"/>
  <c r="DY25" i="7"/>
  <c r="HX25" i="7" s="1"/>
  <c r="CY24" i="7"/>
  <c r="GX24" i="7" s="1"/>
  <c r="CY16" i="7"/>
  <c r="GX16" i="7" s="1"/>
  <c r="BB54" i="7"/>
  <c r="FA54" i="7" s="1"/>
  <c r="CY86" i="7"/>
  <c r="GX86" i="7" s="1"/>
  <c r="BB77" i="7"/>
  <c r="FA77" i="7" s="1"/>
  <c r="BF17" i="7"/>
  <c r="FE17" i="7" s="1"/>
  <c r="BF14" i="7"/>
  <c r="FE14" i="7" s="1"/>
  <c r="BR37" i="7"/>
  <c r="FQ37" i="7" s="1"/>
  <c r="CX71" i="7"/>
  <c r="GW71" i="7" s="1"/>
  <c r="DB93" i="7"/>
  <c r="HA93" i="7" s="1"/>
  <c r="BB59" i="7"/>
  <c r="FA59" i="7" s="1"/>
  <c r="BF46" i="7"/>
  <c r="FE46" i="7" s="1"/>
  <c r="AS46" i="7"/>
  <c r="ER46" i="7" s="1"/>
  <c r="CW51" i="7"/>
  <c r="GV51" i="7" s="1"/>
  <c r="CR67" i="7"/>
  <c r="GQ67" i="7" s="1"/>
  <c r="CW92" i="7"/>
  <c r="GV92" i="7" s="1"/>
  <c r="BE102" i="7"/>
  <c r="FD102" i="7" s="1"/>
  <c r="DY89" i="7"/>
  <c r="HX89" i="7" s="1"/>
  <c r="DY62" i="7"/>
  <c r="HX62" i="7" s="1"/>
  <c r="BE86" i="7"/>
  <c r="FD86" i="7" s="1"/>
  <c r="CR50" i="7"/>
  <c r="GQ50" i="7" s="1"/>
  <c r="AZ49" i="7"/>
  <c r="EY49" i="7" s="1"/>
  <c r="CZ26" i="7"/>
  <c r="GY26" i="7" s="1"/>
  <c r="DY4" i="7"/>
  <c r="HX4" i="7" s="1"/>
  <c r="BX12" i="7"/>
  <c r="FW12" i="7" s="1"/>
  <c r="BT10" i="7"/>
  <c r="FS10" i="7" s="1"/>
  <c r="CM9" i="7"/>
  <c r="GL9" i="7" s="1"/>
  <c r="AS6" i="7"/>
  <c r="ER6" i="7" s="1"/>
  <c r="CW99" i="7"/>
  <c r="GV99" i="7" s="1"/>
  <c r="DI38" i="7"/>
  <c r="HH38" i="7" s="1"/>
  <c r="CY9" i="7"/>
  <c r="GX9" i="7" s="1"/>
  <c r="AO5" i="7"/>
  <c r="EN5" i="7" s="1"/>
  <c r="DY59" i="7"/>
  <c r="HX59" i="7" s="1"/>
  <c r="AS72" i="7"/>
  <c r="ER72" i="7" s="1"/>
  <c r="CY45" i="7"/>
  <c r="GX45" i="7" s="1"/>
  <c r="AR25" i="7"/>
  <c r="EQ25" i="7" s="1"/>
  <c r="CY15" i="7"/>
  <c r="GX15" i="7" s="1"/>
  <c r="BF62" i="7"/>
  <c r="FE62" i="7" s="1"/>
  <c r="BB25" i="7"/>
  <c r="FA25" i="7" s="1"/>
  <c r="BR63" i="7"/>
  <c r="FQ63" i="7" s="1"/>
  <c r="BR60" i="7"/>
  <c r="FQ60" i="7" s="1"/>
  <c r="AD79" i="7"/>
  <c r="EC79" i="7" s="1"/>
  <c r="BR74" i="7"/>
  <c r="FQ74" i="7" s="1"/>
  <c r="AS36" i="7"/>
  <c r="ER36" i="7" s="1"/>
  <c r="DI102" i="7"/>
  <c r="HH102" i="7" s="1"/>
  <c r="CR68" i="7"/>
  <c r="GQ68" i="7" s="1"/>
  <c r="CY75" i="7"/>
  <c r="GX75" i="7" s="1"/>
  <c r="DY30" i="7"/>
  <c r="HX30" i="7" s="1"/>
  <c r="BO17" i="7"/>
  <c r="FN17" i="7" s="1"/>
  <c r="CB8" i="7"/>
  <c r="GA8" i="7" s="1"/>
  <c r="AC27" i="7"/>
  <c r="EB27" i="7" s="1"/>
  <c r="DL18" i="7"/>
  <c r="HK18" i="7" s="1"/>
  <c r="CK100" i="7"/>
  <c r="GJ100" i="7" s="1"/>
  <c r="BD41" i="7"/>
  <c r="FC41" i="7" s="1"/>
  <c r="DX22" i="7"/>
  <c r="HW22" i="7" s="1"/>
  <c r="DW30" i="7"/>
  <c r="HV30" i="7" s="1"/>
  <c r="AO56" i="7"/>
  <c r="EN56" i="7" s="1"/>
  <c r="AM33" i="7"/>
  <c r="EL33" i="7" s="1"/>
  <c r="CQ69" i="7"/>
  <c r="GP69" i="7" s="1"/>
  <c r="BQ97" i="7"/>
  <c r="FP97" i="7" s="1"/>
  <c r="CS72" i="7"/>
  <c r="GR72" i="7" s="1"/>
  <c r="BT87" i="7"/>
  <c r="FS87" i="7" s="1"/>
  <c r="BN80" i="7"/>
  <c r="FM80" i="7" s="1"/>
  <c r="CN96" i="7"/>
  <c r="GM96" i="7" s="1"/>
  <c r="AM15" i="7"/>
  <c r="EL15" i="7" s="1"/>
  <c r="BE75" i="7"/>
  <c r="FD75" i="7" s="1"/>
  <c r="CT78" i="7"/>
  <c r="GS78" i="7" s="1"/>
  <c r="CD89" i="7"/>
  <c r="GC89" i="7" s="1"/>
  <c r="CD87" i="7"/>
  <c r="GC87" i="7" s="1"/>
  <c r="DV4" i="7"/>
  <c r="HU4" i="7" s="1"/>
  <c r="DV41" i="7"/>
  <c r="HU41" i="7" s="1"/>
  <c r="CR66" i="7"/>
  <c r="GQ66" i="7" s="1"/>
  <c r="AZ45" i="7"/>
  <c r="EY45" i="7" s="1"/>
  <c r="BZ44" i="7"/>
  <c r="FY44" i="7" s="1"/>
  <c r="BF9" i="7"/>
  <c r="FE9" i="7" s="1"/>
  <c r="CD92" i="7"/>
  <c r="GC92" i="7" s="1"/>
  <c r="BF26" i="7"/>
  <c r="FE26" i="7" s="1"/>
  <c r="BI81" i="7"/>
  <c r="FH81" i="7" s="1"/>
  <c r="BI78" i="7"/>
  <c r="FH78" i="7" s="1"/>
  <c r="CD18" i="7"/>
  <c r="GC18" i="7" s="1"/>
  <c r="CD10" i="7"/>
  <c r="GC10" i="7" s="1"/>
  <c r="CT4" i="7"/>
  <c r="GS4" i="7" s="1"/>
  <c r="CM20" i="7"/>
  <c r="GL20" i="7" s="1"/>
  <c r="CM30" i="7"/>
  <c r="GL30" i="7" s="1"/>
  <c r="CM26" i="7"/>
  <c r="GL26" i="7" s="1"/>
  <c r="CM12" i="7"/>
  <c r="GL12" i="7" s="1"/>
  <c r="CM98" i="7"/>
  <c r="GL98" i="7" s="1"/>
  <c r="CM79" i="7"/>
  <c r="GL79" i="7" s="1"/>
  <c r="DV58" i="7"/>
  <c r="HU58" i="7" s="1"/>
  <c r="CT10" i="7"/>
  <c r="GS10" i="7" s="1"/>
  <c r="CT48" i="7"/>
  <c r="GS48" i="7" s="1"/>
  <c r="CD60" i="7"/>
  <c r="GC60" i="7" s="1"/>
  <c r="CD101" i="7"/>
  <c r="GC101" i="7" s="1"/>
  <c r="CT57" i="7"/>
  <c r="GS57" i="7" s="1"/>
  <c r="CX6" i="7"/>
  <c r="GW6" i="7" s="1"/>
  <c r="BH40" i="7"/>
  <c r="FG40" i="7" s="1"/>
  <c r="BH69" i="7"/>
  <c r="FG69" i="7" s="1"/>
  <c r="BH34" i="7"/>
  <c r="FG34" i="7" s="1"/>
  <c r="BH29" i="7"/>
  <c r="FG29" i="7" s="1"/>
  <c r="BH82" i="7"/>
  <c r="FG82" i="7" s="1"/>
  <c r="BH78" i="7"/>
  <c r="FG78" i="7" s="1"/>
  <c r="BH23" i="7"/>
  <c r="FG23" i="7" s="1"/>
  <c r="CD78" i="7"/>
  <c r="GC78" i="7" s="1"/>
  <c r="CD48" i="7"/>
  <c r="GC48" i="7" s="1"/>
  <c r="CD91" i="7"/>
  <c r="GC91" i="7" s="1"/>
  <c r="CD35" i="7"/>
  <c r="GC35" i="7" s="1"/>
  <c r="CD96" i="7"/>
  <c r="GC96" i="7" s="1"/>
  <c r="AY6" i="7"/>
  <c r="EX6" i="7" s="1"/>
  <c r="BC13" i="7"/>
  <c r="FB13" i="7" s="1"/>
  <c r="AM13" i="7"/>
  <c r="EL13" i="7" s="1"/>
  <c r="AI20" i="7"/>
  <c r="EH20" i="7" s="1"/>
  <c r="AG5" i="7"/>
  <c r="EF5" i="7" s="1"/>
  <c r="CF9" i="7"/>
  <c r="GE9" i="7" s="1"/>
  <c r="AI9" i="7"/>
  <c r="EH9" i="7" s="1"/>
  <c r="AX36" i="7"/>
  <c r="EW36" i="7" s="1"/>
  <c r="BB47" i="7"/>
  <c r="FA47" i="7" s="1"/>
  <c r="DB12" i="7"/>
  <c r="HA12" i="7" s="1"/>
  <c r="CX41" i="7"/>
  <c r="GW41" i="7" s="1"/>
  <c r="AX11" i="7"/>
  <c r="EW11" i="7" s="1"/>
  <c r="DB86" i="7"/>
  <c r="HA86" i="7" s="1"/>
  <c r="CX65" i="7"/>
  <c r="GW65" i="7" s="1"/>
  <c r="BR49" i="7"/>
  <c r="FQ49" i="7" s="1"/>
  <c r="AT9" i="7"/>
  <c r="ES9" i="7" s="1"/>
  <c r="BR64" i="7"/>
  <c r="FQ64" i="7" s="1"/>
  <c r="AS56" i="7"/>
  <c r="ER56" i="7" s="1"/>
  <c r="CW57" i="7"/>
  <c r="GV57" i="7" s="1"/>
  <c r="AS101" i="7"/>
  <c r="ER101" i="7" s="1"/>
  <c r="AZ6" i="7"/>
  <c r="EY6" i="7" s="1"/>
  <c r="CR93" i="7"/>
  <c r="GQ93" i="7" s="1"/>
  <c r="AZ66" i="7"/>
  <c r="EY66" i="7" s="1"/>
  <c r="DY73" i="7"/>
  <c r="HX73" i="7" s="1"/>
  <c r="CR71" i="7"/>
  <c r="GQ71" i="7" s="1"/>
  <c r="CY70" i="7"/>
  <c r="GX70" i="7" s="1"/>
  <c r="CY44" i="7"/>
  <c r="GX44" i="7" s="1"/>
  <c r="DY42" i="7"/>
  <c r="HX42" i="7" s="1"/>
  <c r="CR41" i="7"/>
  <c r="GQ41" i="7" s="1"/>
  <c r="CY40" i="7"/>
  <c r="GX40" i="7" s="1"/>
  <c r="DI11" i="7"/>
  <c r="HH11" i="7" s="1"/>
  <c r="DI15" i="7"/>
  <c r="HH15" i="7" s="1"/>
  <c r="CZ6" i="7"/>
  <c r="GY6" i="7" s="1"/>
  <c r="DO13" i="7"/>
  <c r="HN13" i="7" s="1"/>
  <c r="BB66" i="7"/>
  <c r="FA66" i="7" s="1"/>
  <c r="BB94" i="7"/>
  <c r="FA94" i="7" s="1"/>
  <c r="CW32" i="7"/>
  <c r="GV32" i="7" s="1"/>
  <c r="CW63" i="7"/>
  <c r="GV63" i="7" s="1"/>
  <c r="DI95" i="7"/>
  <c r="HH95" i="7" s="1"/>
  <c r="AS91" i="7"/>
  <c r="ER91" i="7" s="1"/>
  <c r="BE92" i="7"/>
  <c r="FD92" i="7" s="1"/>
  <c r="CY65" i="7"/>
  <c r="GX65" i="7" s="1"/>
  <c r="AS86" i="7"/>
  <c r="ER86" i="7" s="1"/>
  <c r="AZ74" i="7"/>
  <c r="EY74" i="7" s="1"/>
  <c r="CR58" i="7"/>
  <c r="GQ58" i="7" s="1"/>
  <c r="AZ51" i="7"/>
  <c r="EY51" i="7" s="1"/>
  <c r="AZ32" i="7"/>
  <c r="EY32" i="7" s="1"/>
  <c r="AZ36" i="7"/>
  <c r="EY36" i="7" s="1"/>
  <c r="CR29" i="7"/>
  <c r="GQ29" i="7" s="1"/>
  <c r="DI10" i="7"/>
  <c r="HH10" i="7" s="1"/>
  <c r="CR21" i="7"/>
  <c r="GQ21" i="7" s="1"/>
  <c r="BH16" i="7"/>
  <c r="FG16" i="7" s="1"/>
  <c r="BO6" i="7"/>
  <c r="FN6" i="7" s="1"/>
  <c r="AX73" i="7"/>
  <c r="EW73" i="7" s="1"/>
  <c r="BB38" i="7"/>
  <c r="FA38" i="7" s="1"/>
  <c r="BF31" i="7"/>
  <c r="FE31" i="7" s="1"/>
  <c r="AD49" i="7"/>
  <c r="EC49" i="7" s="1"/>
  <c r="DB48" i="7"/>
  <c r="HA48" i="7" s="1"/>
  <c r="BR21" i="7"/>
  <c r="FQ21" i="7" s="1"/>
  <c r="BV49" i="7"/>
  <c r="FU49" i="7" s="1"/>
  <c r="BF75" i="7"/>
  <c r="FE75" i="7" s="1"/>
  <c r="CW67" i="7"/>
  <c r="GV67" i="7" s="1"/>
  <c r="AS10" i="7"/>
  <c r="ER10" i="7" s="1"/>
  <c r="AS13" i="7"/>
  <c r="ER13" i="7" s="1"/>
  <c r="AS3" i="7"/>
  <c r="ER3" i="7" s="1"/>
  <c r="CR99" i="7"/>
  <c r="GQ99" i="7" s="1"/>
  <c r="DY72" i="7"/>
  <c r="HX72" i="7" s="1"/>
  <c r="BE69" i="7"/>
  <c r="FD69" i="7" s="1"/>
  <c r="DY57" i="7"/>
  <c r="HX57" i="7" s="1"/>
  <c r="AZ53" i="7"/>
  <c r="EY53" i="7" s="1"/>
  <c r="CZ31" i="7"/>
  <c r="GY31" i="7" s="1"/>
  <c r="DI23" i="7"/>
  <c r="HH23" i="7" s="1"/>
  <c r="CR11" i="7"/>
  <c r="GQ11" i="7" s="1"/>
  <c r="BW6" i="7"/>
  <c r="FV6" i="7" s="1"/>
  <c r="BH4" i="7"/>
  <c r="FG4" i="7" s="1"/>
  <c r="CI6" i="7"/>
  <c r="GH6" i="7" s="1"/>
  <c r="BO7" i="7"/>
  <c r="FN7" i="7" s="1"/>
  <c r="AX83" i="7"/>
  <c r="EW83" i="7" s="1"/>
  <c r="AX38" i="7"/>
  <c r="EW38" i="7" s="1"/>
  <c r="BB98" i="7"/>
  <c r="FA98" i="7" s="1"/>
  <c r="BF10" i="7"/>
  <c r="FE10" i="7" s="1"/>
  <c r="AT3" i="7"/>
  <c r="ES3" i="7" s="1"/>
  <c r="BR6" i="7"/>
  <c r="FQ6" i="7" s="1"/>
  <c r="BB50" i="7"/>
  <c r="FA50" i="7" s="1"/>
  <c r="BF100" i="7"/>
  <c r="FE100" i="7" s="1"/>
  <c r="BB45" i="7"/>
  <c r="FA45" i="7" s="1"/>
  <c r="BR48" i="7"/>
  <c r="FQ48" i="7" s="1"/>
  <c r="BV41" i="7"/>
  <c r="FU41" i="7" s="1"/>
  <c r="AS8" i="7"/>
  <c r="ER8" i="7" s="1"/>
  <c r="DY92" i="7"/>
  <c r="HX92" i="7" s="1"/>
  <c r="AR98" i="7"/>
  <c r="EQ98" i="7" s="1"/>
  <c r="AR82" i="7"/>
  <c r="EQ82" i="7" s="1"/>
  <c r="AS74" i="7"/>
  <c r="ER74" i="7" s="1"/>
  <c r="DI75" i="7"/>
  <c r="HH75" i="7" s="1"/>
  <c r="BE48" i="7"/>
  <c r="FD48" i="7" s="1"/>
  <c r="DY40" i="7"/>
  <c r="HX40" i="7" s="1"/>
  <c r="DI33" i="7"/>
  <c r="HH33" i="7" s="1"/>
  <c r="CE10" i="7"/>
  <c r="GD10" i="7" s="1"/>
  <c r="BS22" i="7"/>
  <c r="FR22" i="7" s="1"/>
  <c r="BS15" i="7"/>
  <c r="FR15" i="7" s="1"/>
  <c r="BE10" i="7"/>
  <c r="FD10" i="7" s="1"/>
  <c r="BX7" i="7"/>
  <c r="FW7" i="7" s="1"/>
  <c r="BH9" i="7"/>
  <c r="FG9" i="7" s="1"/>
  <c r="CQ6" i="7"/>
  <c r="GP6" i="7" s="1"/>
  <c r="BB31" i="7"/>
  <c r="FA31" i="7" s="1"/>
  <c r="AX26" i="7"/>
  <c r="EW26" i="7" s="1"/>
  <c r="AX43" i="7"/>
  <c r="EW43" i="7" s="1"/>
  <c r="BF3" i="7"/>
  <c r="FE3" i="7" s="1"/>
  <c r="AS60" i="7"/>
  <c r="ER60" i="7" s="1"/>
  <c r="CW68" i="7"/>
  <c r="GV68" i="7" s="1"/>
  <c r="BE98" i="7"/>
  <c r="FD98" i="7" s="1"/>
  <c r="CW86" i="7"/>
  <c r="GV86" i="7" s="1"/>
  <c r="CW78" i="7"/>
  <c r="GV78" i="7" s="1"/>
  <c r="AS84" i="7"/>
  <c r="ER84" i="7" s="1"/>
  <c r="BE62" i="7"/>
  <c r="FD62" i="7" s="1"/>
  <c r="BE54" i="7"/>
  <c r="FD54" i="7" s="1"/>
  <c r="CR42" i="7"/>
  <c r="GQ42" i="7" s="1"/>
  <c r="BE34" i="7"/>
  <c r="FD34" i="7" s="1"/>
  <c r="DI8" i="7"/>
  <c r="HH8" i="7" s="1"/>
  <c r="DY20" i="7"/>
  <c r="HX20" i="7" s="1"/>
  <c r="CY52" i="7"/>
  <c r="GX52" i="7" s="1"/>
  <c r="DY74" i="7"/>
  <c r="HX74" i="7" s="1"/>
  <c r="CZ41" i="7"/>
  <c r="GY41" i="7" s="1"/>
  <c r="AZ25" i="7"/>
  <c r="EY25" i="7" s="1"/>
  <c r="AZ19" i="7"/>
  <c r="EY19" i="7" s="1"/>
  <c r="CY81" i="7"/>
  <c r="GX81" i="7" s="1"/>
  <c r="BB84" i="7"/>
  <c r="FA84" i="7" s="1"/>
  <c r="DB95" i="7"/>
  <c r="HA95" i="7" s="1"/>
  <c r="DB27" i="7"/>
  <c r="HA27" i="7" s="1"/>
  <c r="CX96" i="7"/>
  <c r="GW96" i="7" s="1"/>
  <c r="AS73" i="7"/>
  <c r="ER73" i="7" s="1"/>
  <c r="AZ97" i="7"/>
  <c r="EY97" i="7" s="1"/>
  <c r="BE94" i="7"/>
  <c r="FD94" i="7" s="1"/>
  <c r="AZ81" i="7"/>
  <c r="EY81" i="7" s="1"/>
  <c r="AZ48" i="7"/>
  <c r="EY48" i="7" s="1"/>
  <c r="BX11" i="7"/>
  <c r="FW11" i="7" s="1"/>
  <c r="BE8" i="7"/>
  <c r="FD8" i="7" s="1"/>
  <c r="CY80" i="7"/>
  <c r="GX80" i="7" s="1"/>
  <c r="CX68" i="7"/>
  <c r="GW68" i="7" s="1"/>
  <c r="AY19" i="7"/>
  <c r="EX19" i="7" s="1"/>
  <c r="CQ43" i="7"/>
  <c r="GP43" i="7" s="1"/>
  <c r="CS53" i="7"/>
  <c r="GR53" i="7" s="1"/>
  <c r="CN79" i="7"/>
  <c r="GM79" i="7" s="1"/>
  <c r="CD75" i="7"/>
  <c r="GC75" i="7" s="1"/>
  <c r="BN52" i="7"/>
  <c r="FM52" i="7" s="1"/>
  <c r="CE74" i="7"/>
  <c r="GD74" i="7" s="1"/>
  <c r="CT6" i="7"/>
  <c r="GS6" i="7" s="1"/>
  <c r="BR42" i="7"/>
  <c r="FQ42" i="7" s="1"/>
  <c r="BX32" i="7"/>
  <c r="FW32" i="7" s="1"/>
  <c r="DI61" i="7"/>
  <c r="HH61" i="7" s="1"/>
  <c r="AQ32" i="7"/>
  <c r="EP32" i="7" s="1"/>
  <c r="DW79" i="7"/>
  <c r="HV79" i="7" s="1"/>
  <c r="AO40" i="7"/>
  <c r="EN40" i="7" s="1"/>
  <c r="CQ18" i="7"/>
  <c r="GP18" i="7" s="1"/>
  <c r="AD50" i="7"/>
  <c r="EC50" i="7" s="1"/>
  <c r="CS74" i="7"/>
  <c r="GR74" i="7" s="1"/>
  <c r="BT40" i="7"/>
  <c r="FS40" i="7" s="1"/>
  <c r="BN49" i="7"/>
  <c r="FM49" i="7" s="1"/>
  <c r="CN28" i="7"/>
  <c r="GM28" i="7" s="1"/>
  <c r="BL6" i="7"/>
  <c r="FK6" i="7" s="1"/>
  <c r="BE88" i="7"/>
  <c r="FD88" i="7" s="1"/>
  <c r="CD97" i="7"/>
  <c r="GC97" i="7" s="1"/>
  <c r="CD5" i="7"/>
  <c r="GC5" i="7" s="1"/>
  <c r="CD79" i="7"/>
  <c r="GC79" i="7" s="1"/>
  <c r="CJ76" i="7"/>
  <c r="GI76" i="7" s="1"/>
  <c r="CJ32" i="7"/>
  <c r="GI32" i="7" s="1"/>
  <c r="CE71" i="7"/>
  <c r="GD71" i="7" s="1"/>
  <c r="CE88" i="7"/>
  <c r="GD88" i="7" s="1"/>
  <c r="CD69" i="7"/>
  <c r="GC69" i="7" s="1"/>
  <c r="CD50" i="7"/>
  <c r="GC50" i="7" s="1"/>
  <c r="CT85" i="7"/>
  <c r="GS85" i="7" s="1"/>
  <c r="DV11" i="7"/>
  <c r="HU11" i="7" s="1"/>
  <c r="CR69" i="7"/>
  <c r="GQ69" i="7" s="1"/>
  <c r="AZ78" i="7"/>
  <c r="EY78" i="7" s="1"/>
  <c r="BF90" i="7"/>
  <c r="FE90" i="7" s="1"/>
  <c r="BI45" i="7"/>
  <c r="FH45" i="7" s="1"/>
  <c r="BI90" i="7"/>
  <c r="FH90" i="7" s="1"/>
  <c r="CT55" i="7"/>
  <c r="GS55" i="7" s="1"/>
  <c r="CD49" i="7"/>
  <c r="GC49" i="7" s="1"/>
  <c r="CM4" i="7"/>
  <c r="GL4" i="7" s="1"/>
  <c r="CM34" i="7"/>
  <c r="GL34" i="7" s="1"/>
  <c r="CM40" i="7"/>
  <c r="GL40" i="7" s="1"/>
  <c r="CM42" i="7"/>
  <c r="GL42" i="7" s="1"/>
  <c r="CM48" i="7"/>
  <c r="GL48" i="7" s="1"/>
  <c r="CM14" i="7"/>
  <c r="GL14" i="7" s="1"/>
  <c r="CM95" i="7"/>
  <c r="GL95" i="7" s="1"/>
  <c r="CT86" i="7"/>
  <c r="GS86" i="7" s="1"/>
  <c r="DJ13" i="7"/>
  <c r="HI13" i="7" s="1"/>
  <c r="CT54" i="7"/>
  <c r="GS54" i="7" s="1"/>
  <c r="CT84" i="7"/>
  <c r="GS84" i="7" s="1"/>
  <c r="CT32" i="7"/>
  <c r="GS32" i="7" s="1"/>
  <c r="CD34" i="7"/>
  <c r="GC34" i="7" s="1"/>
  <c r="BE91" i="7"/>
  <c r="FD91" i="7" s="1"/>
  <c r="BH41" i="7"/>
  <c r="FG41" i="7" s="1"/>
  <c r="BH26" i="7"/>
  <c r="FG26" i="7" s="1"/>
  <c r="BH73" i="7"/>
  <c r="FG73" i="7" s="1"/>
  <c r="BH30" i="7"/>
  <c r="FG30" i="7" s="1"/>
  <c r="BH90" i="7"/>
  <c r="FG90" i="7" s="1"/>
  <c r="BH64" i="7"/>
  <c r="FG64" i="7" s="1"/>
  <c r="BH24" i="7"/>
  <c r="FG24" i="7" s="1"/>
  <c r="BF20" i="7"/>
  <c r="FE20" i="7" s="1"/>
  <c r="CD12" i="7"/>
  <c r="GC12" i="7" s="1"/>
  <c r="AY18" i="7"/>
  <c r="EX18" i="7" s="1"/>
  <c r="AE11" i="7"/>
  <c r="ED11" i="7" s="1"/>
  <c r="CU9" i="7"/>
  <c r="GT9" i="7" s="1"/>
  <c r="AI16" i="7"/>
  <c r="EH16" i="7" s="1"/>
  <c r="CS13" i="7"/>
  <c r="GR13" i="7" s="1"/>
  <c r="CU18" i="7"/>
  <c r="GT18" i="7" s="1"/>
  <c r="AE10" i="7"/>
  <c r="ED10" i="7" s="1"/>
  <c r="CU13" i="7"/>
  <c r="GT13" i="7" s="1"/>
  <c r="BF66" i="7"/>
  <c r="FE66" i="7" s="1"/>
  <c r="BB12" i="7"/>
  <c r="FA12" i="7" s="1"/>
  <c r="BJ46" i="7"/>
  <c r="FI46" i="7" s="1"/>
  <c r="AD78" i="7"/>
  <c r="EC78" i="7" s="1"/>
  <c r="DB70" i="7"/>
  <c r="HA70" i="7" s="1"/>
  <c r="CX4" i="7"/>
  <c r="GW4" i="7" s="1"/>
  <c r="AX72" i="7"/>
  <c r="EW72" i="7" s="1"/>
  <c r="CX87" i="7"/>
  <c r="GW87" i="7" s="1"/>
  <c r="AX70" i="7"/>
  <c r="EW70" i="7" s="1"/>
  <c r="CW41" i="7"/>
  <c r="GV41" i="7" s="1"/>
  <c r="AS75" i="7"/>
  <c r="ER75" i="7" s="1"/>
  <c r="AZ86" i="7"/>
  <c r="EY86" i="7" s="1"/>
  <c r="CW100" i="7"/>
  <c r="GV100" i="7" s="1"/>
  <c r="AZ88" i="7"/>
  <c r="EY88" i="7" s="1"/>
  <c r="DI94" i="7"/>
  <c r="HH94" i="7" s="1"/>
  <c r="AZ93" i="7"/>
  <c r="EY93" i="7" s="1"/>
  <c r="AZ57" i="7"/>
  <c r="EY57" i="7" s="1"/>
  <c r="CY68" i="7"/>
  <c r="GX68" i="7" s="1"/>
  <c r="DI72" i="7"/>
  <c r="HH72" i="7" s="1"/>
  <c r="CZ33" i="7"/>
  <c r="GY33" i="7" s="1"/>
  <c r="CR37" i="7"/>
  <c r="GQ37" i="7" s="1"/>
  <c r="CY39" i="7"/>
  <c r="GX39" i="7" s="1"/>
  <c r="CY20" i="7"/>
  <c r="GX20" i="7" s="1"/>
  <c r="DI14" i="7"/>
  <c r="HH14" i="7" s="1"/>
  <c r="BX5" i="7"/>
  <c r="FW5" i="7" s="1"/>
  <c r="DO12" i="7"/>
  <c r="HN12" i="7" s="1"/>
  <c r="BB33" i="7"/>
  <c r="FA33" i="7" s="1"/>
  <c r="CW28" i="7"/>
  <c r="GV28" i="7" s="1"/>
  <c r="AS61" i="7"/>
  <c r="ER61" i="7" s="1"/>
  <c r="CR91" i="7"/>
  <c r="GQ91" i="7" s="1"/>
  <c r="CY94" i="7"/>
  <c r="GX94" i="7" s="1"/>
  <c r="AZ87" i="7"/>
  <c r="EY87" i="7" s="1"/>
  <c r="CW80" i="7"/>
  <c r="GV80" i="7" s="1"/>
  <c r="CZ77" i="7"/>
  <c r="GY77" i="7" s="1"/>
  <c r="DI65" i="7"/>
  <c r="HH65" i="7" s="1"/>
  <c r="CR57" i="7"/>
  <c r="GQ57" i="7" s="1"/>
  <c r="CY49" i="7"/>
  <c r="GX49" i="7" s="1"/>
  <c r="AZ28" i="7"/>
  <c r="EY28" i="7" s="1"/>
  <c r="AZ35" i="7"/>
  <c r="EY35" i="7" s="1"/>
  <c r="CR28" i="7"/>
  <c r="GQ28" i="7" s="1"/>
  <c r="CZ19" i="7"/>
  <c r="GY19" i="7" s="1"/>
  <c r="CR17" i="7"/>
  <c r="GQ17" i="7" s="1"/>
  <c r="CZ15" i="7"/>
  <c r="GY15" i="7" s="1"/>
  <c r="BH15" i="7"/>
  <c r="FG15" i="7" s="1"/>
  <c r="DX4" i="7"/>
  <c r="HW4" i="7" s="1"/>
  <c r="BF94" i="7"/>
  <c r="FE94" i="7" s="1"/>
  <c r="AX81" i="7"/>
  <c r="EW81" i="7" s="1"/>
  <c r="BJ86" i="7"/>
  <c r="FI86" i="7" s="1"/>
  <c r="CX81" i="7"/>
  <c r="GW81" i="7" s="1"/>
  <c r="AX80" i="7"/>
  <c r="EW80" i="7" s="1"/>
  <c r="DB6" i="7"/>
  <c r="HA6" i="7" s="1"/>
  <c r="BF84" i="7"/>
  <c r="FE84" i="7" s="1"/>
  <c r="BB64" i="7"/>
  <c r="FA64" i="7" s="1"/>
  <c r="BF13" i="7"/>
  <c r="FE13" i="7" s="1"/>
  <c r="CW62" i="7"/>
  <c r="GV62" i="7" s="1"/>
  <c r="CW8" i="7"/>
  <c r="GV8" i="7" s="1"/>
  <c r="CW35" i="7"/>
  <c r="GV35" i="7" s="1"/>
  <c r="CW87" i="7"/>
  <c r="GV87" i="7" s="1"/>
  <c r="AZ84" i="7"/>
  <c r="EY84" i="7" s="1"/>
  <c r="BE67" i="7"/>
  <c r="FD67" i="7" s="1"/>
  <c r="AS80" i="7"/>
  <c r="ER80" i="7" s="1"/>
  <c r="BE72" i="7"/>
  <c r="FD72" i="7" s="1"/>
  <c r="DY32" i="7"/>
  <c r="HX32" i="7" s="1"/>
  <c r="DI22" i="7"/>
  <c r="HH22" i="7" s="1"/>
  <c r="CE12" i="7"/>
  <c r="GD12" i="7" s="1"/>
  <c r="BM5" i="7"/>
  <c r="FL5" i="7" s="1"/>
  <c r="AM5" i="7"/>
  <c r="EL5" i="7" s="1"/>
  <c r="DS13" i="7"/>
  <c r="HR13" i="7" s="1"/>
  <c r="AZ5" i="7"/>
  <c r="EY5" i="7" s="1"/>
  <c r="BF41" i="7"/>
  <c r="FE41" i="7" s="1"/>
  <c r="BF88" i="7"/>
  <c r="FE88" i="7" s="1"/>
  <c r="BB35" i="7"/>
  <c r="FA35" i="7" s="1"/>
  <c r="AX90" i="7"/>
  <c r="EW90" i="7" s="1"/>
  <c r="BB60" i="7"/>
  <c r="FA60" i="7" s="1"/>
  <c r="AX96" i="7"/>
  <c r="EW96" i="7" s="1"/>
  <c r="BF45" i="7"/>
  <c r="FE45" i="7" s="1"/>
  <c r="AT87" i="7"/>
  <c r="ES87" i="7" s="1"/>
  <c r="CX89" i="7"/>
  <c r="GW89" i="7" s="1"/>
  <c r="BR25" i="7"/>
  <c r="FQ25" i="7" s="1"/>
  <c r="CX82" i="7"/>
  <c r="GW82" i="7" s="1"/>
  <c r="BF82" i="7"/>
  <c r="FE82" i="7" s="1"/>
  <c r="BB27" i="7"/>
  <c r="FA27" i="7" s="1"/>
  <c r="BF74" i="7"/>
  <c r="FE74" i="7" s="1"/>
  <c r="AS34" i="7"/>
  <c r="ER34" i="7" s="1"/>
  <c r="CW10" i="7"/>
  <c r="GV10" i="7" s="1"/>
  <c r="AS25" i="7"/>
  <c r="ER25" i="7" s="1"/>
  <c r="CY87" i="7"/>
  <c r="GX87" i="7" s="1"/>
  <c r="AS95" i="7"/>
  <c r="ER95" i="7" s="1"/>
  <c r="CR87" i="7"/>
  <c r="GQ87" i="7" s="1"/>
  <c r="CW72" i="7"/>
  <c r="GV72" i="7" s="1"/>
  <c r="AZ60" i="7"/>
  <c r="EY60" i="7" s="1"/>
  <c r="AS45" i="7"/>
  <c r="ER45" i="7" s="1"/>
  <c r="DY39" i="7"/>
  <c r="HX39" i="7" s="1"/>
  <c r="DI32" i="7"/>
  <c r="HH32" i="7" s="1"/>
  <c r="CE19" i="7"/>
  <c r="GD19" i="7" s="1"/>
  <c r="BS21" i="7"/>
  <c r="FR21" i="7" s="1"/>
  <c r="BE14" i="7"/>
  <c r="FD14" i="7" s="1"/>
  <c r="BH6" i="7"/>
  <c r="FG6" i="7" s="1"/>
  <c r="AF7" i="7"/>
  <c r="EE7" i="7" s="1"/>
  <c r="BB100" i="7"/>
  <c r="FA100" i="7" s="1"/>
  <c r="BB58" i="7"/>
  <c r="FA58" i="7" s="1"/>
  <c r="BB92" i="7"/>
  <c r="FA92" i="7" s="1"/>
  <c r="AX5" i="7"/>
  <c r="EW5" i="7" s="1"/>
  <c r="BB24" i="7"/>
  <c r="FA24" i="7" s="1"/>
  <c r="BF48" i="7"/>
  <c r="FE48" i="7" s="1"/>
  <c r="AS27" i="7"/>
  <c r="ER27" i="7" s="1"/>
  <c r="AS12" i="7"/>
  <c r="ER12" i="7" s="1"/>
  <c r="CW94" i="7"/>
  <c r="GV94" i="7" s="1"/>
  <c r="AS96" i="7"/>
  <c r="ER96" i="7" s="1"/>
  <c r="CW81" i="7"/>
  <c r="GV81" i="7" s="1"/>
  <c r="CY74" i="7"/>
  <c r="GX74" i="7" s="1"/>
  <c r="DI73" i="7"/>
  <c r="HH73" i="7" s="1"/>
  <c r="BE61" i="7"/>
  <c r="FD61" i="7" s="1"/>
  <c r="BE53" i="7"/>
  <c r="FD53" i="7" s="1"/>
  <c r="CR39" i="7"/>
  <c r="GQ39" i="7" s="1"/>
  <c r="DI37" i="7"/>
  <c r="HH37" i="7" s="1"/>
  <c r="BE33" i="7"/>
  <c r="FD33" i="7" s="1"/>
  <c r="BE27" i="7"/>
  <c r="FD27" i="7" s="1"/>
  <c r="BE18" i="7"/>
  <c r="FD18" i="7" s="1"/>
  <c r="CN8" i="7"/>
  <c r="GM8" i="7" s="1"/>
  <c r="BO10" i="7"/>
  <c r="FN10" i="7" s="1"/>
  <c r="BF68" i="7"/>
  <c r="FE68" i="7" s="1"/>
  <c r="DY85" i="7"/>
  <c r="HX85" i="7" s="1"/>
  <c r="AZ58" i="7"/>
  <c r="EY58" i="7" s="1"/>
  <c r="CR49" i="7"/>
  <c r="GQ49" i="7" s="1"/>
  <c r="CZ40" i="7"/>
  <c r="GY40" i="7" s="1"/>
  <c r="AZ24" i="7"/>
  <c r="EY24" i="7" s="1"/>
  <c r="AZ18" i="7"/>
  <c r="EY18" i="7" s="1"/>
  <c r="CY14" i="7"/>
  <c r="GX14" i="7" s="1"/>
  <c r="BB56" i="7"/>
  <c r="FA56" i="7" s="1"/>
  <c r="DI87" i="7"/>
  <c r="HH87" i="7" s="1"/>
  <c r="CY71" i="7"/>
  <c r="GX71" i="7" s="1"/>
  <c r="BB76" i="7"/>
  <c r="FA76" i="7" s="1"/>
  <c r="AX82" i="7"/>
  <c r="EW82" i="7" s="1"/>
  <c r="BB22" i="7"/>
  <c r="FA22" i="7" s="1"/>
  <c r="AX56" i="7"/>
  <c r="EW56" i="7" s="1"/>
  <c r="BJ38" i="7"/>
  <c r="FI38" i="7" s="1"/>
  <c r="AD17" i="7"/>
  <c r="EC17" i="7" s="1"/>
  <c r="BR13" i="7"/>
  <c r="FQ13" i="7" s="1"/>
  <c r="BV83" i="7"/>
  <c r="FU83" i="7" s="1"/>
  <c r="AS19" i="7"/>
  <c r="ER19" i="7" s="1"/>
  <c r="AS4" i="7"/>
  <c r="ER4" i="7" s="1"/>
  <c r="DI99" i="7"/>
  <c r="HH99" i="7" s="1"/>
  <c r="AZ94" i="7"/>
  <c r="EY94" i="7" s="1"/>
  <c r="DI79" i="7"/>
  <c r="HH79" i="7" s="1"/>
  <c r="AZ89" i="7"/>
  <c r="EY89" i="7" s="1"/>
  <c r="BE70" i="7"/>
  <c r="FD70" i="7" s="1"/>
  <c r="CR76" i="7"/>
  <c r="GQ76" i="7" s="1"/>
  <c r="AZ61" i="7"/>
  <c r="EY61" i="7" s="1"/>
  <c r="AZ47" i="7"/>
  <c r="EY47" i="7" s="1"/>
  <c r="BO16" i="7"/>
  <c r="FN16" i="7" s="1"/>
  <c r="BX10" i="7"/>
  <c r="FW10" i="7" s="1"/>
  <c r="CZ7" i="7"/>
  <c r="GY7" i="7" s="1"/>
  <c r="AQ7" i="7"/>
  <c r="EP7" i="7" s="1"/>
  <c r="CN65" i="7"/>
  <c r="GM65" i="7" s="1"/>
  <c r="DC56" i="7"/>
  <c r="HB56" i="7" s="1"/>
  <c r="AL51" i="7"/>
  <c r="EK51" i="7" s="1"/>
  <c r="AP12" i="7"/>
  <c r="EO12" i="7" s="1"/>
  <c r="DR60" i="7"/>
  <c r="HQ60" i="7" s="1"/>
  <c r="AQ60" i="7"/>
  <c r="EP60" i="7" s="1"/>
  <c r="AO3" i="7"/>
  <c r="EN3" i="7" s="1"/>
  <c r="AO4" i="7"/>
  <c r="EN4" i="7" s="1"/>
  <c r="BN102" i="7"/>
  <c r="FM102" i="7" s="1"/>
  <c r="CQ95" i="7"/>
  <c r="GP95" i="7" s="1"/>
  <c r="BA97" i="7"/>
  <c r="EZ97" i="7" s="1"/>
  <c r="CS36" i="7"/>
  <c r="GR36" i="7" s="1"/>
  <c r="BT65" i="7"/>
  <c r="FS65" i="7" s="1"/>
  <c r="BQ35" i="7"/>
  <c r="FP35" i="7" s="1"/>
  <c r="CN58" i="7"/>
  <c r="GM58" i="7" s="1"/>
  <c r="BE89" i="7"/>
  <c r="FD89" i="7" s="1"/>
  <c r="AC86" i="7"/>
  <c r="EB86" i="7" s="1"/>
  <c r="CJ87" i="7"/>
  <c r="GI87" i="7" s="1"/>
  <c r="CJ86" i="7"/>
  <c r="GI86" i="7" s="1"/>
  <c r="CE46" i="7"/>
  <c r="GD46" i="7" s="1"/>
  <c r="CD82" i="7"/>
  <c r="GC82" i="7" s="1"/>
  <c r="CT62" i="7"/>
  <c r="GS62" i="7" s="1"/>
  <c r="CT75" i="7"/>
  <c r="GS75" i="7" s="1"/>
  <c r="CT99" i="7"/>
  <c r="GS99" i="7" s="1"/>
  <c r="CE43" i="7"/>
  <c r="GD43" i="7" s="1"/>
  <c r="CR101" i="7"/>
  <c r="GQ101" i="7" s="1"/>
  <c r="AZ54" i="7"/>
  <c r="EY54" i="7" s="1"/>
  <c r="CT65" i="7"/>
  <c r="GS65" i="7" s="1"/>
  <c r="BI72" i="7"/>
  <c r="FH72" i="7" s="1"/>
  <c r="BI92" i="7"/>
  <c r="FH92" i="7" s="1"/>
  <c r="CD37" i="7"/>
  <c r="GC37" i="7" s="1"/>
  <c r="CM29" i="7"/>
  <c r="GL29" i="7" s="1"/>
  <c r="CM35" i="7"/>
  <c r="GL35" i="7" s="1"/>
  <c r="CM46" i="7"/>
  <c r="GL46" i="7" s="1"/>
  <c r="CM50" i="7"/>
  <c r="GL50" i="7" s="1"/>
  <c r="CM43" i="7"/>
  <c r="GL43" i="7" s="1"/>
  <c r="CM18" i="7"/>
  <c r="GL18" i="7" s="1"/>
  <c r="CM100" i="7"/>
  <c r="GL100" i="7" s="1"/>
  <c r="BB37" i="7"/>
  <c r="FA37" i="7" s="1"/>
  <c r="CD95" i="7"/>
  <c r="GC95" i="7" s="1"/>
  <c r="CT77" i="7"/>
  <c r="GS77" i="7" s="1"/>
  <c r="CD71" i="7"/>
  <c r="GC71" i="7" s="1"/>
  <c r="BF22" i="7"/>
  <c r="FE22" i="7" s="1"/>
  <c r="CD72" i="7"/>
  <c r="GC72" i="7" s="1"/>
  <c r="BE3" i="7"/>
  <c r="FD3" i="7" s="1"/>
  <c r="BH42" i="7"/>
  <c r="FG42" i="7" s="1"/>
  <c r="BH46" i="7"/>
  <c r="FG46" i="7" s="1"/>
  <c r="BH45" i="7"/>
  <c r="FG45" i="7" s="1"/>
  <c r="BH31" i="7"/>
  <c r="FG31" i="7" s="1"/>
  <c r="BH92" i="7"/>
  <c r="FG92" i="7" s="1"/>
  <c r="BH81" i="7"/>
  <c r="FG81" i="7" s="1"/>
  <c r="BH25" i="7"/>
  <c r="FG25" i="7" s="1"/>
  <c r="BB13" i="7"/>
  <c r="FA13" i="7" s="1"/>
  <c r="AW4" i="7"/>
  <c r="EV4" i="7" s="1"/>
  <c r="AM8" i="7"/>
  <c r="EL8" i="7" s="1"/>
  <c r="CF12" i="7"/>
  <c r="GE12" i="7" s="1"/>
  <c r="AM10" i="7"/>
  <c r="EL10" i="7" s="1"/>
  <c r="CS9" i="7"/>
  <c r="GR9" i="7" s="1"/>
  <c r="AY16" i="7"/>
  <c r="EX16" i="7" s="1"/>
  <c r="AI12" i="7"/>
  <c r="EH12" i="7" s="1"/>
  <c r="CR6" i="7"/>
  <c r="GQ6" i="7" s="1"/>
  <c r="AX93" i="7"/>
  <c r="EW93" i="7" s="1"/>
  <c r="BF43" i="7"/>
  <c r="FE43" i="7" s="1"/>
  <c r="DB19" i="7"/>
  <c r="HA19" i="7" s="1"/>
  <c r="BB30" i="7"/>
  <c r="FA30" i="7" s="1"/>
  <c r="AD102" i="7"/>
  <c r="EC102" i="7" s="1"/>
  <c r="AX10" i="7"/>
  <c r="EW10" i="7" s="1"/>
  <c r="CX19" i="7"/>
  <c r="GW19" i="7" s="1"/>
  <c r="AX9" i="7"/>
  <c r="EW9" i="7" s="1"/>
  <c r="AS53" i="7"/>
  <c r="ER53" i="7" s="1"/>
  <c r="CW9" i="7"/>
  <c r="GV9" i="7" s="1"/>
  <c r="AS98" i="7"/>
  <c r="ER98" i="7" s="1"/>
  <c r="CR95" i="7"/>
  <c r="GQ95" i="7" s="1"/>
  <c r="CR94" i="7"/>
  <c r="GQ94" i="7" s="1"/>
  <c r="DY93" i="7"/>
  <c r="HX93" i="7" s="1"/>
  <c r="BE81" i="7"/>
  <c r="FD81" i="7" s="1"/>
  <c r="CR81" i="7"/>
  <c r="GQ81" i="7" s="1"/>
  <c r="DY61" i="7"/>
  <c r="HX61" i="7" s="1"/>
  <c r="DY71" i="7"/>
  <c r="HX71" i="7" s="1"/>
  <c r="DY49" i="7"/>
  <c r="HX49" i="7" s="1"/>
  <c r="BE44" i="7"/>
  <c r="FD44" i="7" s="1"/>
  <c r="CY38" i="7"/>
  <c r="GX38" i="7" s="1"/>
  <c r="BS20" i="7"/>
  <c r="FR20" i="7" s="1"/>
  <c r="AR12" i="7"/>
  <c r="EQ12" i="7" s="1"/>
  <c r="BU20" i="7"/>
  <c r="FT20" i="7" s="1"/>
  <c r="AY14" i="7"/>
  <c r="EX14" i="7" s="1"/>
  <c r="BW7" i="7"/>
  <c r="FV7" i="7" s="1"/>
  <c r="DO11" i="7"/>
  <c r="HN11" i="7" s="1"/>
  <c r="AY8" i="7"/>
  <c r="EX8" i="7" s="1"/>
  <c r="BF44" i="7"/>
  <c r="FE44" i="7" s="1"/>
  <c r="AS58" i="7"/>
  <c r="ER58" i="7" s="1"/>
  <c r="CW55" i="7"/>
  <c r="GV55" i="7" s="1"/>
  <c r="CR96" i="7"/>
  <c r="GQ96" i="7" s="1"/>
  <c r="CY83" i="7"/>
  <c r="GX83" i="7" s="1"/>
  <c r="DI88" i="7"/>
  <c r="HH88" i="7" s="1"/>
  <c r="DI71" i="7"/>
  <c r="HH71" i="7" s="1"/>
  <c r="CY51" i="7"/>
  <c r="GX51" i="7" s="1"/>
  <c r="CZ71" i="7"/>
  <c r="GY71" i="7" s="1"/>
  <c r="CR56" i="7"/>
  <c r="GQ56" i="7" s="1"/>
  <c r="CR48" i="7"/>
  <c r="GQ48" i="7" s="1"/>
  <c r="DI50" i="7"/>
  <c r="HH50" i="7" s="1"/>
  <c r="AZ42" i="7"/>
  <c r="EY42" i="7" s="1"/>
  <c r="DI27" i="7"/>
  <c r="HH27" i="7" s="1"/>
  <c r="DY26" i="7"/>
  <c r="HX26" i="7" s="1"/>
  <c r="CR27" i="7"/>
  <c r="GQ27" i="7" s="1"/>
  <c r="CR16" i="7"/>
  <c r="GQ16" i="7" s="1"/>
  <c r="CZ14" i="7"/>
  <c r="GY14" i="7" s="1"/>
  <c r="AZ10" i="7"/>
  <c r="EY10" i="7" s="1"/>
  <c r="BB80" i="7"/>
  <c r="FA80" i="7" s="1"/>
  <c r="AX12" i="7"/>
  <c r="EW12" i="7" s="1"/>
  <c r="BB3" i="7"/>
  <c r="FA3" i="7" s="1"/>
  <c r="BV14" i="7"/>
  <c r="FU14" i="7" s="1"/>
  <c r="BB87" i="7"/>
  <c r="FA87" i="7" s="1"/>
  <c r="CX27" i="7"/>
  <c r="GW27" i="7" s="1"/>
  <c r="AX17" i="7"/>
  <c r="EW17" i="7" s="1"/>
  <c r="BB72" i="7"/>
  <c r="FA72" i="7" s="1"/>
  <c r="BF21" i="7"/>
  <c r="FE21" i="7" s="1"/>
  <c r="BB4" i="7"/>
  <c r="FA4" i="7" s="1"/>
  <c r="BR51" i="7"/>
  <c r="FQ51" i="7" s="1"/>
  <c r="AS64" i="7"/>
  <c r="ER64" i="7" s="1"/>
  <c r="AS20" i="7"/>
  <c r="ER20" i="7" s="1"/>
  <c r="DY95" i="7"/>
  <c r="HX95" i="7" s="1"/>
  <c r="CW83" i="7"/>
  <c r="GV83" i="7" s="1"/>
  <c r="CZ52" i="7"/>
  <c r="GY52" i="7" s="1"/>
  <c r="CR85" i="7"/>
  <c r="GQ85" i="7" s="1"/>
  <c r="BE74" i="7"/>
  <c r="FD74" i="7" s="1"/>
  <c r="CZ48" i="7"/>
  <c r="GY48" i="7" s="1"/>
  <c r="DY28" i="7"/>
  <c r="HX28" i="7" s="1"/>
  <c r="DI21" i="7"/>
  <c r="HH21" i="7" s="1"/>
  <c r="CJ9" i="7"/>
  <c r="GI9" i="7" s="1"/>
  <c r="BU14" i="7"/>
  <c r="FT14" i="7" s="1"/>
  <c r="DS12" i="7"/>
  <c r="HR12" i="7" s="1"/>
  <c r="CN13" i="7"/>
  <c r="GM13" i="7" s="1"/>
  <c r="CY4" i="7"/>
  <c r="GX4" i="7" s="1"/>
  <c r="AX23" i="7"/>
  <c r="EW23" i="7" s="1"/>
  <c r="BB55" i="7"/>
  <c r="FA55" i="7" s="1"/>
  <c r="AT67" i="7"/>
  <c r="ES67" i="7" s="1"/>
  <c r="AT98" i="7"/>
  <c r="ES98" i="7" s="1"/>
  <c r="AX35" i="7"/>
  <c r="EW35" i="7" s="1"/>
  <c r="BR80" i="7"/>
  <c r="FQ80" i="7" s="1"/>
  <c r="CX34" i="7"/>
  <c r="GW34" i="7" s="1"/>
  <c r="CX32" i="7"/>
  <c r="GW32" i="7" s="1"/>
  <c r="AX86" i="7"/>
  <c r="EW86" i="7" s="1"/>
  <c r="BB74" i="7"/>
  <c r="FA74" i="7" s="1"/>
  <c r="BR93" i="7"/>
  <c r="FQ93" i="7" s="1"/>
  <c r="BB68" i="7"/>
  <c r="FA68" i="7" s="1"/>
  <c r="BR95" i="7"/>
  <c r="FQ95" i="7" s="1"/>
  <c r="CW27" i="7"/>
  <c r="GV27" i="7" s="1"/>
  <c r="AS62" i="7"/>
  <c r="ER62" i="7" s="1"/>
  <c r="CW13" i="7"/>
  <c r="GV13" i="7" s="1"/>
  <c r="DY100" i="7"/>
  <c r="HX100" i="7" s="1"/>
  <c r="CW98" i="7"/>
  <c r="GV98" i="7" s="1"/>
  <c r="CZ86" i="7"/>
  <c r="GY86" i="7" s="1"/>
  <c r="DY64" i="7"/>
  <c r="HX64" i="7" s="1"/>
  <c r="CW84" i="7"/>
  <c r="GV84" i="7" s="1"/>
  <c r="DY53" i="7"/>
  <c r="HX53" i="7" s="1"/>
  <c r="DY38" i="7"/>
  <c r="HX38" i="7" s="1"/>
  <c r="DI31" i="7"/>
  <c r="HH31" i="7" s="1"/>
  <c r="BE20" i="7"/>
  <c r="FD20" i="7" s="1"/>
  <c r="BE12" i="7"/>
  <c r="FD12" i="7" s="1"/>
  <c r="DK12" i="7"/>
  <c r="HJ12" i="7" s="1"/>
  <c r="DO4" i="7"/>
  <c r="HN4" i="7" s="1"/>
  <c r="AG4" i="7"/>
  <c r="EF4" i="7" s="1"/>
  <c r="AY7" i="7"/>
  <c r="EX7" i="7" s="1"/>
  <c r="BB32" i="7"/>
  <c r="FA32" i="7" s="1"/>
  <c r="BF87" i="7"/>
  <c r="FE87" i="7" s="1"/>
  <c r="BB101" i="7"/>
  <c r="FA101" i="7" s="1"/>
  <c r="BB21" i="7"/>
  <c r="FA21" i="7" s="1"/>
  <c r="BF77" i="7"/>
  <c r="FE77" i="7" s="1"/>
  <c r="BB15" i="7"/>
  <c r="FA15" i="7" s="1"/>
  <c r="AX102" i="7"/>
  <c r="EW102" i="7" s="1"/>
  <c r="CW15" i="7"/>
  <c r="GV15" i="7" s="1"/>
  <c r="AS70" i="7"/>
  <c r="ER70" i="7" s="1"/>
  <c r="DI91" i="7"/>
  <c r="HH91" i="7" s="1"/>
  <c r="CW91" i="7"/>
  <c r="GV91" i="7" s="1"/>
  <c r="AZ69" i="7"/>
  <c r="EY69" i="7" s="1"/>
  <c r="CY66" i="7"/>
  <c r="GX66" i="7" s="1"/>
  <c r="BE60" i="7"/>
  <c r="FD60" i="7" s="1"/>
  <c r="BE52" i="7"/>
  <c r="FD52" i="7" s="1"/>
  <c r="CR35" i="7"/>
  <c r="GQ35" i="7" s="1"/>
  <c r="DI36" i="7"/>
  <c r="HH36" i="7" s="1"/>
  <c r="BE32" i="7"/>
  <c r="FD32" i="7" s="1"/>
  <c r="BE26" i="7"/>
  <c r="FD26" i="7" s="1"/>
  <c r="BE17" i="7"/>
  <c r="FD17" i="7" s="1"/>
  <c r="CR5" i="7"/>
  <c r="GQ5" i="7" s="1"/>
  <c r="BB62" i="7"/>
  <c r="FA62" i="7" s="1"/>
  <c r="CR83" i="7"/>
  <c r="GQ83" i="7" s="1"/>
  <c r="AS78" i="7"/>
  <c r="ER78" i="7" s="1"/>
  <c r="CZ65" i="7"/>
  <c r="GY65" i="7" s="1"/>
  <c r="DY43" i="7"/>
  <c r="HX43" i="7" s="1"/>
  <c r="DY50" i="7"/>
  <c r="HX50" i="7" s="1"/>
  <c r="AR32" i="7"/>
  <c r="EQ32" i="7" s="1"/>
  <c r="AZ23" i="7"/>
  <c r="EY23" i="7" s="1"/>
  <c r="AZ17" i="7"/>
  <c r="EY17" i="7" s="1"/>
  <c r="BB81" i="7"/>
  <c r="FA81" i="7" s="1"/>
  <c r="CY53" i="7"/>
  <c r="GX53" i="7" s="1"/>
  <c r="CR63" i="7"/>
  <c r="GQ63" i="7" s="1"/>
  <c r="BF59" i="7"/>
  <c r="FE59" i="7" s="1"/>
  <c r="BB46" i="7"/>
  <c r="FA46" i="7" s="1"/>
  <c r="AT54" i="7"/>
  <c r="ES54" i="7" s="1"/>
  <c r="DB101" i="7"/>
  <c r="HA101" i="7" s="1"/>
  <c r="BB26" i="7"/>
  <c r="FA26" i="7" s="1"/>
  <c r="BV57" i="7"/>
  <c r="FU57" i="7" s="1"/>
  <c r="BJ36" i="7"/>
  <c r="FI36" i="7" s="1"/>
  <c r="CX69" i="7"/>
  <c r="GW69" i="7" s="1"/>
  <c r="AX67" i="7"/>
  <c r="EW67" i="7" s="1"/>
  <c r="BR69" i="7"/>
  <c r="FQ69" i="7" s="1"/>
  <c r="CW7" i="7"/>
  <c r="GV7" i="7" s="1"/>
  <c r="AS22" i="7"/>
  <c r="ER22" i="7" s="1"/>
  <c r="AS97" i="7"/>
  <c r="ER97" i="7" s="1"/>
  <c r="DI97" i="7"/>
  <c r="HH97" i="7" s="1"/>
  <c r="CR90" i="7"/>
  <c r="GQ90" i="7" s="1"/>
  <c r="AR78" i="7"/>
  <c r="EQ78" i="7" s="1"/>
  <c r="CZ93" i="7"/>
  <c r="GY93" i="7" s="1"/>
  <c r="BE68" i="7"/>
  <c r="FD68" i="7" s="1"/>
  <c r="CZ55" i="7"/>
  <c r="GY55" i="7" s="1"/>
  <c r="AZ46" i="7"/>
  <c r="EY46" i="7" s="1"/>
  <c r="DI13" i="7"/>
  <c r="HH13" i="7" s="1"/>
  <c r="AG6" i="7"/>
  <c r="EF6" i="7" s="1"/>
  <c r="BC5" i="7"/>
  <c r="FB5" i="7" s="1"/>
  <c r="AO14" i="7"/>
  <c r="EN14" i="7" s="1"/>
  <c r="CS10" i="7"/>
  <c r="GR10" i="7" s="1"/>
  <c r="BL14" i="7"/>
  <c r="FK14" i="7" s="1"/>
  <c r="AL70" i="7"/>
  <c r="EK70" i="7" s="1"/>
  <c r="DK91" i="7"/>
  <c r="HJ91" i="7" s="1"/>
  <c r="CF40" i="7"/>
  <c r="GE40" i="7" s="1"/>
  <c r="CH78" i="7"/>
  <c r="GG78" i="7" s="1"/>
  <c r="AJ8" i="7"/>
  <c r="EI8" i="7" s="1"/>
  <c r="AY28" i="7"/>
  <c r="EX28" i="7" s="1"/>
  <c r="AC33" i="7"/>
  <c r="EB33" i="7" s="1"/>
  <c r="CQ58" i="7"/>
  <c r="GP58" i="7" s="1"/>
  <c r="BA92" i="7"/>
  <c r="EZ92" i="7" s="1"/>
  <c r="CS62" i="7"/>
  <c r="GR62" i="7" s="1"/>
  <c r="BT21" i="7"/>
  <c r="FS21" i="7" s="1"/>
  <c r="CN15" i="7"/>
  <c r="GM15" i="7" s="1"/>
  <c r="CN23" i="7"/>
  <c r="GM23" i="7" s="1"/>
  <c r="CD28" i="7"/>
  <c r="GC28" i="7" s="1"/>
  <c r="CT14" i="7"/>
  <c r="GS14" i="7" s="1"/>
  <c r="BB88" i="7"/>
  <c r="FA88" i="7" s="1"/>
  <c r="CE33" i="7"/>
  <c r="GD33" i="7" s="1"/>
  <c r="CD52" i="7"/>
  <c r="GC52" i="7" s="1"/>
  <c r="CD25" i="7"/>
  <c r="GC25" i="7" s="1"/>
  <c r="CR18" i="7"/>
  <c r="GQ18" i="7" s="1"/>
  <c r="AZ29" i="7"/>
  <c r="EY29" i="7" s="1"/>
  <c r="BB89" i="7"/>
  <c r="FA89" i="7" s="1"/>
  <c r="CD23" i="7"/>
  <c r="GC23" i="7" s="1"/>
  <c r="DV8" i="7"/>
  <c r="HU8" i="7" s="1"/>
  <c r="DY99" i="7"/>
  <c r="HX99" i="7" s="1"/>
  <c r="BI83" i="7"/>
  <c r="FH83" i="7" s="1"/>
  <c r="BI94" i="7"/>
  <c r="FH94" i="7" s="1"/>
  <c r="BZ87" i="7"/>
  <c r="FY87" i="7" s="1"/>
  <c r="CT74" i="7"/>
  <c r="GS74" i="7" s="1"/>
  <c r="CM59" i="7"/>
  <c r="GL59" i="7" s="1"/>
  <c r="CM52" i="7"/>
  <c r="GL52" i="7" s="1"/>
  <c r="CM60" i="7"/>
  <c r="GL60" i="7" s="1"/>
  <c r="CM80" i="7"/>
  <c r="GL80" i="7" s="1"/>
  <c r="CM76" i="7"/>
  <c r="GL76" i="7" s="1"/>
  <c r="CM39" i="7"/>
  <c r="GL39" i="7" s="1"/>
  <c r="CM36" i="7"/>
  <c r="GL36" i="7" s="1"/>
  <c r="CD81" i="7"/>
  <c r="GC81" i="7" s="1"/>
  <c r="CT58" i="7"/>
  <c r="GS58" i="7" s="1"/>
  <c r="CD65" i="7"/>
  <c r="GC65" i="7" s="1"/>
  <c r="DV83" i="7"/>
  <c r="HU83" i="7" s="1"/>
  <c r="BB79" i="7"/>
  <c r="FA79" i="7" s="1"/>
  <c r="CT94" i="7"/>
  <c r="GS94" i="7" s="1"/>
  <c r="CT42" i="7"/>
  <c r="GS42" i="7" s="1"/>
  <c r="BH7" i="7"/>
  <c r="FG7" i="7" s="1"/>
  <c r="BH44" i="7"/>
  <c r="FG44" i="7" s="1"/>
  <c r="BH49" i="7"/>
  <c r="FG49" i="7" s="1"/>
  <c r="BH71" i="7"/>
  <c r="FG71" i="7" s="1"/>
  <c r="BH56" i="7"/>
  <c r="FG56" i="7" s="1"/>
  <c r="BH97" i="7"/>
  <c r="FG97" i="7" s="1"/>
  <c r="BH88" i="7"/>
  <c r="FG88" i="7" s="1"/>
  <c r="BH54" i="7"/>
  <c r="FG54" i="7" s="1"/>
  <c r="CD58" i="7"/>
  <c r="GC58" i="7" s="1"/>
  <c r="CT68" i="7"/>
  <c r="GS68" i="7" s="1"/>
  <c r="CD86" i="7"/>
  <c r="GC86" i="7" s="1"/>
  <c r="CD80" i="7"/>
  <c r="GC80" i="7" s="1"/>
  <c r="BE93" i="7"/>
  <c r="FD93" i="7" s="1"/>
  <c r="AI15" i="7"/>
  <c r="EH15" i="7" s="1"/>
  <c r="BS12" i="7"/>
  <c r="FR12" i="7" s="1"/>
  <c r="DA10" i="7"/>
  <c r="GZ10" i="7" s="1"/>
  <c r="AQ6" i="7"/>
  <c r="EP6" i="7" s="1"/>
  <c r="BC10" i="7"/>
  <c r="FB10" i="7" s="1"/>
  <c r="AM4" i="7"/>
  <c r="EL4" i="7" s="1"/>
  <c r="CU10" i="7"/>
  <c r="GT10" i="7" s="1"/>
  <c r="BC9" i="7"/>
  <c r="FB9" i="7" s="1"/>
  <c r="AT99" i="7"/>
  <c r="ES99" i="7" s="1"/>
  <c r="BJ83" i="7"/>
  <c r="FI83" i="7" s="1"/>
  <c r="BF79" i="7"/>
  <c r="FE79" i="7" s="1"/>
  <c r="BB6" i="7"/>
  <c r="FA6" i="7" s="1"/>
  <c r="BR28" i="7"/>
  <c r="FQ28" i="7" s="1"/>
  <c r="DB36" i="7"/>
  <c r="HA36" i="7" s="1"/>
  <c r="BF58" i="7"/>
  <c r="FE58" i="7" s="1"/>
  <c r="BB91" i="7"/>
  <c r="FA91" i="7" s="1"/>
  <c r="BJ32" i="7"/>
  <c r="FI32" i="7" s="1"/>
  <c r="AD40" i="7"/>
  <c r="EC40" i="7" s="1"/>
  <c r="AS28" i="7"/>
  <c r="ER28" i="7" s="1"/>
  <c r="AS16" i="7"/>
  <c r="ER16" i="7" s="1"/>
  <c r="DY3" i="7"/>
  <c r="HX3" i="7" s="1"/>
  <c r="AZ101" i="7"/>
  <c r="EY101" i="7" s="1"/>
  <c r="AR86" i="7"/>
  <c r="EQ86" i="7" s="1"/>
  <c r="DI68" i="7"/>
  <c r="HH68" i="7" s="1"/>
  <c r="AZ68" i="7"/>
  <c r="EY68" i="7" s="1"/>
  <c r="CY55" i="7"/>
  <c r="GX55" i="7" s="1"/>
  <c r="CY62" i="7"/>
  <c r="GX62" i="7" s="1"/>
  <c r="DY47" i="7"/>
  <c r="HX47" i="7" s="1"/>
  <c r="CZ32" i="7"/>
  <c r="GY32" i="7" s="1"/>
  <c r="CY36" i="7"/>
  <c r="GX36" i="7" s="1"/>
  <c r="CZ13" i="7"/>
  <c r="GY13" i="7" s="1"/>
  <c r="DI19" i="7"/>
  <c r="HH19" i="7" s="1"/>
  <c r="BU18" i="7"/>
  <c r="FT18" i="7" s="1"/>
  <c r="AY12" i="7"/>
  <c r="EX12" i="7" s="1"/>
  <c r="DO9" i="7"/>
  <c r="HN9" i="7" s="1"/>
  <c r="DO5" i="7"/>
  <c r="HN5" i="7" s="1"/>
  <c r="BF16" i="7"/>
  <c r="FE16" i="7" s="1"/>
  <c r="AS23" i="7"/>
  <c r="ER23" i="7" s="1"/>
  <c r="CW14" i="7"/>
  <c r="GV14" i="7" s="1"/>
  <c r="DY90" i="7"/>
  <c r="HX90" i="7" s="1"/>
  <c r="AZ82" i="7"/>
  <c r="EY82" i="7" s="1"/>
  <c r="CY84" i="7"/>
  <c r="GX84" i="7" s="1"/>
  <c r="DY67" i="7"/>
  <c r="HX67" i="7" s="1"/>
  <c r="BE41" i="7"/>
  <c r="FD41" i="7" s="1"/>
  <c r="CR62" i="7"/>
  <c r="GQ62" i="7" s="1"/>
  <c r="CR54" i="7"/>
  <c r="GQ54" i="7" s="1"/>
  <c r="BE46" i="7"/>
  <c r="FD46" i="7" s="1"/>
  <c r="DI48" i="7"/>
  <c r="HH48" i="7" s="1"/>
  <c r="AZ40" i="7"/>
  <c r="EY40" i="7" s="1"/>
  <c r="CR33" i="7"/>
  <c r="GQ33" i="7" s="1"/>
  <c r="CR25" i="7"/>
  <c r="GQ25" i="7" s="1"/>
  <c r="CR14" i="7"/>
  <c r="GQ14" i="7" s="1"/>
  <c r="BH20" i="7"/>
  <c r="FG20" i="7" s="1"/>
  <c r="DK7" i="7"/>
  <c r="HJ7" i="7" s="1"/>
  <c r="DS6" i="7"/>
  <c r="HR6" i="7" s="1"/>
  <c r="BF39" i="7"/>
  <c r="FE39" i="7" s="1"/>
  <c r="BB40" i="7"/>
  <c r="FA40" i="7" s="1"/>
  <c r="BR92" i="7"/>
  <c r="FQ92" i="7" s="1"/>
  <c r="AX91" i="7"/>
  <c r="EW91" i="7" s="1"/>
  <c r="BR82" i="7"/>
  <c r="FQ82" i="7" s="1"/>
  <c r="BF65" i="7"/>
  <c r="FE65" i="7" s="1"/>
  <c r="AT53" i="7"/>
  <c r="ES53" i="7" s="1"/>
  <c r="AX63" i="7"/>
  <c r="EW63" i="7" s="1"/>
  <c r="CX78" i="7"/>
  <c r="GW78" i="7" s="1"/>
  <c r="DB87" i="7"/>
  <c r="HA87" i="7" s="1"/>
  <c r="CW23" i="7"/>
  <c r="GV23" i="7" s="1"/>
  <c r="AS38" i="7"/>
  <c r="ER38" i="7" s="1"/>
  <c r="CY89" i="7"/>
  <c r="GX89" i="7" s="1"/>
  <c r="CZ92" i="7"/>
  <c r="GY92" i="7" s="1"/>
  <c r="AS83" i="7"/>
  <c r="ER83" i="7" s="1"/>
  <c r="CZ69" i="7"/>
  <c r="GY69" i="7" s="1"/>
  <c r="CZ58" i="7"/>
  <c r="GY58" i="7" s="1"/>
  <c r="DY44" i="7"/>
  <c r="HX44" i="7" s="1"/>
  <c r="CZ46" i="7"/>
  <c r="GY46" i="7" s="1"/>
  <c r="CY25" i="7"/>
  <c r="GX25" i="7" s="1"/>
  <c r="AZ13" i="7"/>
  <c r="EY13" i="7" s="1"/>
  <c r="DX12" i="7"/>
  <c r="HW12" i="7" s="1"/>
  <c r="BU12" i="7"/>
  <c r="FT12" i="7" s="1"/>
  <c r="DS10" i="7"/>
  <c r="HR10" i="7" s="1"/>
  <c r="CN11" i="7"/>
  <c r="GM11" i="7" s="1"/>
  <c r="AX85" i="7"/>
  <c r="EW85" i="7" s="1"/>
  <c r="BF80" i="7"/>
  <c r="FE80" i="7" s="1"/>
  <c r="BF34" i="7"/>
  <c r="FE34" i="7" s="1"/>
  <c r="CX40" i="7"/>
  <c r="GW40" i="7" s="1"/>
  <c r="AX48" i="7"/>
  <c r="EW48" i="7" s="1"/>
  <c r="AX69" i="7"/>
  <c r="EW69" i="7" s="1"/>
  <c r="DB61" i="7"/>
  <c r="HA61" i="7" s="1"/>
  <c r="AT38" i="7"/>
  <c r="ES38" i="7" s="1"/>
  <c r="AX66" i="7"/>
  <c r="EW66" i="7" s="1"/>
  <c r="AX60" i="7"/>
  <c r="EW60" i="7" s="1"/>
  <c r="CW69" i="7"/>
  <c r="GV69" i="7" s="1"/>
  <c r="CW38" i="7"/>
  <c r="GV38" i="7" s="1"/>
  <c r="CW47" i="7"/>
  <c r="GV47" i="7" s="1"/>
  <c r="CR100" i="7"/>
  <c r="GQ100" i="7" s="1"/>
  <c r="AZ99" i="7"/>
  <c r="EY99" i="7" s="1"/>
  <c r="DI92" i="7"/>
  <c r="HH92" i="7" s="1"/>
  <c r="AS88" i="7"/>
  <c r="ER88" i="7" s="1"/>
  <c r="AZ75" i="7"/>
  <c r="EY75" i="7" s="1"/>
  <c r="AZ44" i="7"/>
  <c r="EY44" i="7" s="1"/>
  <c r="CY47" i="7"/>
  <c r="GX47" i="7" s="1"/>
  <c r="DY36" i="7"/>
  <c r="HX36" i="7" s="1"/>
  <c r="DI29" i="7"/>
  <c r="HH29" i="7" s="1"/>
  <c r="BS26" i="7"/>
  <c r="FR26" i="7" s="1"/>
  <c r="DY19" i="7"/>
  <c r="HX19" i="7" s="1"/>
  <c r="DY12" i="7"/>
  <c r="HX12" i="7" s="1"/>
  <c r="BH13" i="7"/>
  <c r="FG13" i="7" s="1"/>
  <c r="BT6" i="7"/>
  <c r="FS6" i="7" s="1"/>
  <c r="BT4" i="7"/>
  <c r="FS4" i="7" s="1"/>
  <c r="BF15" i="7"/>
  <c r="FE15" i="7" s="1"/>
  <c r="AX71" i="7"/>
  <c r="EW71" i="7" s="1"/>
  <c r="AX52" i="7"/>
  <c r="EW52" i="7" s="1"/>
  <c r="AX84" i="7"/>
  <c r="EW84" i="7" s="1"/>
  <c r="BF50" i="7"/>
  <c r="FE50" i="7" s="1"/>
  <c r="CW64" i="7"/>
  <c r="GV64" i="7" s="1"/>
  <c r="DY6" i="7"/>
  <c r="HX6" i="7" s="1"/>
  <c r="CW34" i="7"/>
  <c r="GV34" i="7" s="1"/>
  <c r="CZ101" i="7"/>
  <c r="GY101" i="7" s="1"/>
  <c r="DY63" i="7"/>
  <c r="HX63" i="7" s="1"/>
  <c r="CZ89" i="7"/>
  <c r="GY89" i="7" s="1"/>
  <c r="BE82" i="7"/>
  <c r="FD82" i="7" s="1"/>
  <c r="CY58" i="7"/>
  <c r="GX58" i="7" s="1"/>
  <c r="BE58" i="7"/>
  <c r="FD58" i="7" s="1"/>
  <c r="BE37" i="7"/>
  <c r="FD37" i="7" s="1"/>
  <c r="CZ30" i="7"/>
  <c r="GY30" i="7" s="1"/>
  <c r="DY31" i="7"/>
  <c r="HX31" i="7" s="1"/>
  <c r="BE30" i="7"/>
  <c r="FD30" i="7" s="1"/>
  <c r="BE24" i="7"/>
  <c r="FD24" i="7" s="1"/>
  <c r="BE15" i="7"/>
  <c r="FD15" i="7" s="1"/>
  <c r="CY13" i="7"/>
  <c r="GX13" i="7" s="1"/>
  <c r="BT7" i="7"/>
  <c r="FS7" i="7" s="1"/>
  <c r="AM7" i="7"/>
  <c r="EL7" i="7" s="1"/>
  <c r="BE76" i="7"/>
  <c r="FD76" i="7" s="1"/>
  <c r="DY68" i="7"/>
  <c r="HX68" i="7" s="1"/>
  <c r="CZ59" i="7"/>
  <c r="GY59" i="7" s="1"/>
  <c r="CY61" i="7"/>
  <c r="GX61" i="7" s="1"/>
  <c r="AR53" i="7"/>
  <c r="EQ53" i="7" s="1"/>
  <c r="CZ37" i="7"/>
  <c r="GY37" i="7" s="1"/>
  <c r="AZ21" i="7"/>
  <c r="EY21" i="7" s="1"/>
  <c r="AZ15" i="7"/>
  <c r="EY15" i="7" s="1"/>
  <c r="CY6" i="7"/>
  <c r="GX6" i="7" s="1"/>
  <c r="BF71" i="7"/>
  <c r="FE71" i="7" s="1"/>
  <c r="BE85" i="7"/>
  <c r="FD85" i="7" s="1"/>
  <c r="BF51" i="7"/>
  <c r="FE51" i="7" s="1"/>
  <c r="BR15" i="7"/>
  <c r="FQ15" i="7" s="1"/>
  <c r="AD25" i="7"/>
  <c r="EC25" i="7" s="1"/>
  <c r="BB75" i="7"/>
  <c r="FA75" i="7" s="1"/>
  <c r="BF4" i="7"/>
  <c r="FE4" i="7" s="1"/>
  <c r="BF25" i="7"/>
  <c r="FE25" i="7" s="1"/>
  <c r="AD44" i="7"/>
  <c r="EC44" i="7" s="1"/>
  <c r="DB56" i="7"/>
  <c r="HA56" i="7" s="1"/>
  <c r="AS14" i="7"/>
  <c r="ER14" i="7" s="1"/>
  <c r="CW54" i="7"/>
  <c r="GV54" i="7" s="1"/>
  <c r="DY84" i="7"/>
  <c r="HX84" i="7" s="1"/>
  <c r="BE97" i="7"/>
  <c r="FD97" i="7" s="1"/>
  <c r="AS93" i="7"/>
  <c r="ER93" i="7" s="1"/>
  <c r="CW90" i="7"/>
  <c r="GV90" i="7" s="1"/>
  <c r="DI69" i="7"/>
  <c r="HH69" i="7" s="1"/>
  <c r="CR77" i="7"/>
  <c r="GQ77" i="7" s="1"/>
  <c r="CY42" i="7"/>
  <c r="GX42" i="7" s="1"/>
  <c r="BE47" i="7"/>
  <c r="FD47" i="7" s="1"/>
  <c r="AZ34" i="7"/>
  <c r="EY34" i="7" s="1"/>
  <c r="CR12" i="7"/>
  <c r="GQ12" i="7" s="1"/>
  <c r="BT13" i="7"/>
  <c r="FS13" i="7" s="1"/>
  <c r="AO12" i="7"/>
  <c r="EN12" i="7" s="1"/>
  <c r="DL49" i="7"/>
  <c r="HK49" i="7" s="1"/>
  <c r="DR31" i="7"/>
  <c r="HQ31" i="7" s="1"/>
  <c r="AT19" i="7"/>
  <c r="ES19" i="7" s="1"/>
  <c r="CF48" i="7"/>
  <c r="GE48" i="7" s="1"/>
  <c r="BD8" i="7"/>
  <c r="FC8" i="7" s="1"/>
  <c r="BO25" i="7"/>
  <c r="FN25" i="7" s="1"/>
  <c r="CQ7" i="7"/>
  <c r="GP7" i="7" s="1"/>
  <c r="CQ88" i="7"/>
  <c r="GP88" i="7" s="1"/>
  <c r="BN16" i="7"/>
  <c r="FM16" i="7" s="1"/>
  <c r="CS7" i="7"/>
  <c r="GR7" i="7" s="1"/>
  <c r="BT88" i="7"/>
  <c r="FS88" i="7" s="1"/>
  <c r="CN51" i="7"/>
  <c r="GM51" i="7" s="1"/>
  <c r="AD82" i="7"/>
  <c r="EC82" i="7" s="1"/>
  <c r="BF69" i="7"/>
  <c r="FE69" i="7" s="1"/>
  <c r="CT34" i="7"/>
  <c r="GS34" i="7" s="1"/>
  <c r="DV48" i="7"/>
  <c r="HU48" i="7" s="1"/>
  <c r="CD3" i="7"/>
  <c r="GC3" i="7" s="1"/>
  <c r="BF70" i="7"/>
  <c r="FE70" i="7" s="1"/>
  <c r="CR72" i="7"/>
  <c r="GQ72" i="7" s="1"/>
  <c r="AZ56" i="7"/>
  <c r="EY56" i="7" s="1"/>
  <c r="BF19" i="7"/>
  <c r="FE19" i="7" s="1"/>
  <c r="CT63" i="7"/>
  <c r="GS63" i="7" s="1"/>
  <c r="CT90" i="7"/>
  <c r="GS90" i="7" s="1"/>
  <c r="BB82" i="7"/>
  <c r="FA82" i="7" s="1"/>
  <c r="CT33" i="7"/>
  <c r="GS33" i="7" s="1"/>
  <c r="AR84" i="7"/>
  <c r="EQ84" i="7" s="1"/>
  <c r="BI93" i="7"/>
  <c r="FH93" i="7" s="1"/>
  <c r="BI77" i="7"/>
  <c r="FH77" i="7" s="1"/>
  <c r="BF81" i="7"/>
  <c r="FE81" i="7" s="1"/>
  <c r="CD14" i="7"/>
  <c r="GC14" i="7" s="1"/>
  <c r="CD31" i="7"/>
  <c r="GC31" i="7" s="1"/>
  <c r="CM66" i="7"/>
  <c r="GL66" i="7" s="1"/>
  <c r="CM63" i="7"/>
  <c r="GL63" i="7" s="1"/>
  <c r="CM8" i="7"/>
  <c r="GL8" i="7" s="1"/>
  <c r="CM88" i="7"/>
  <c r="GL88" i="7" s="1"/>
  <c r="CM90" i="7"/>
  <c r="GL90" i="7" s="1"/>
  <c r="CM71" i="7"/>
  <c r="GL71" i="7" s="1"/>
  <c r="CM51" i="7"/>
  <c r="GL51" i="7" s="1"/>
  <c r="CT64" i="7"/>
  <c r="GS64" i="7" s="1"/>
  <c r="CT50" i="7"/>
  <c r="GS50" i="7" s="1"/>
  <c r="BB42" i="7"/>
  <c r="FA42" i="7" s="1"/>
  <c r="DV46" i="7"/>
  <c r="HU46" i="7" s="1"/>
  <c r="BB73" i="7"/>
  <c r="FA73" i="7" s="1"/>
  <c r="CT19" i="7"/>
  <c r="GS19" i="7" s="1"/>
  <c r="BF60" i="7"/>
  <c r="FE60" i="7" s="1"/>
  <c r="DJ70" i="7"/>
  <c r="HI70" i="7" s="1"/>
  <c r="BH36" i="7"/>
  <c r="FG36" i="7" s="1"/>
  <c r="BH61" i="7"/>
  <c r="FG61" i="7" s="1"/>
  <c r="BH50" i="7"/>
  <c r="FG50" i="7" s="1"/>
  <c r="BH58" i="7"/>
  <c r="FG58" i="7" s="1"/>
  <c r="BH62" i="7"/>
  <c r="FG62" i="7" s="1"/>
  <c r="BH99" i="7"/>
  <c r="FG99" i="7" s="1"/>
  <c r="BH63" i="7"/>
  <c r="FG63" i="7" s="1"/>
  <c r="BH72" i="7"/>
  <c r="FG72" i="7" s="1"/>
  <c r="BZ61" i="7"/>
  <c r="FY61" i="7" s="1"/>
  <c r="CD41" i="7"/>
  <c r="GC41" i="7" s="1"/>
  <c r="CT80" i="7"/>
  <c r="GS80" i="7" s="1"/>
  <c r="CT83" i="7"/>
  <c r="GS83" i="7" s="1"/>
  <c r="BB65" i="7"/>
  <c r="FA65" i="7" s="1"/>
  <c r="DY102" i="7"/>
  <c r="HX102" i="7" s="1"/>
  <c r="AI13" i="7"/>
  <c r="EH13" i="7" s="1"/>
  <c r="DT18" i="7"/>
  <c r="HS18" i="7" s="1"/>
  <c r="CQ8" i="7"/>
  <c r="GP8" i="7" s="1"/>
  <c r="CU12" i="7"/>
  <c r="GT12" i="7" s="1"/>
  <c r="AI14" i="7"/>
  <c r="EH14" i="7" s="1"/>
  <c r="BC14" i="7"/>
  <c r="FB14" i="7" s="1"/>
  <c r="BJ16" i="7"/>
  <c r="FI16" i="7" s="1"/>
  <c r="BF8" i="7"/>
  <c r="FE8" i="7" s="1"/>
  <c r="AX99" i="7"/>
  <c r="EW99" i="7" s="1"/>
  <c r="BB71" i="7"/>
  <c r="FA71" i="7" s="1"/>
  <c r="BR102" i="7"/>
  <c r="FQ102" i="7" s="1"/>
  <c r="CX3" i="7"/>
  <c r="GW3" i="7" s="1"/>
  <c r="BB44" i="7"/>
  <c r="FA44" i="7" s="1"/>
  <c r="BB95" i="7"/>
  <c r="FA95" i="7" s="1"/>
  <c r="BV75" i="7"/>
  <c r="FU75" i="7" s="1"/>
  <c r="AS43" i="7"/>
  <c r="ER43" i="7" s="1"/>
  <c r="CW61" i="7"/>
  <c r="GV61" i="7" s="1"/>
  <c r="AS21" i="7"/>
  <c r="ER21" i="7" s="1"/>
  <c r="CY101" i="7"/>
  <c r="GX101" i="7" s="1"/>
  <c r="CY79" i="7"/>
  <c r="GX79" i="7" s="1"/>
  <c r="BE65" i="7"/>
  <c r="FD65" i="7" s="1"/>
  <c r="CY77" i="7"/>
  <c r="GX77" i="7" s="1"/>
  <c r="DI84" i="7"/>
  <c r="HH84" i="7" s="1"/>
  <c r="AS66" i="7"/>
  <c r="ER66" i="7" s="1"/>
  <c r="DY46" i="7"/>
  <c r="HX46" i="7" s="1"/>
  <c r="CY35" i="7"/>
  <c r="GX35" i="7" s="1"/>
  <c r="CZ11" i="7"/>
  <c r="GY11" i="7" s="1"/>
  <c r="DI18" i="7"/>
  <c r="HH18" i="7" s="1"/>
  <c r="BU17" i="7"/>
  <c r="FT17" i="7" s="1"/>
  <c r="AY11" i="7"/>
  <c r="EX11" i="7" s="1"/>
  <c r="AE8" i="7"/>
  <c r="ED8" i="7" s="1"/>
  <c r="CR7" i="7"/>
  <c r="GQ7" i="7" s="1"/>
  <c r="AN4" i="7"/>
  <c r="EM4" i="7" s="1"/>
  <c r="BF47" i="7"/>
  <c r="FE47" i="7" s="1"/>
  <c r="AX65" i="7"/>
  <c r="EW65" i="7" s="1"/>
  <c r="AZ4" i="7"/>
  <c r="EY4" i="7" s="1"/>
  <c r="AS42" i="7"/>
  <c r="ER42" i="7" s="1"/>
  <c r="DI81" i="7"/>
  <c r="HH81" i="7" s="1"/>
  <c r="CW93" i="7"/>
  <c r="GV93" i="7" s="1"/>
  <c r="CW88" i="7"/>
  <c r="GV88" i="7" s="1"/>
  <c r="DI78" i="7"/>
  <c r="HH78" i="7" s="1"/>
  <c r="AR66" i="7"/>
  <c r="EQ66" i="7" s="1"/>
  <c r="CY72" i="7"/>
  <c r="GX72" i="7" s="1"/>
  <c r="CR61" i="7"/>
  <c r="GQ61" i="7" s="1"/>
  <c r="CR53" i="7"/>
  <c r="GQ53" i="7" s="1"/>
  <c r="DI43" i="7"/>
  <c r="HH43" i="7" s="1"/>
  <c r="DI47" i="7"/>
  <c r="HH47" i="7" s="1"/>
  <c r="AZ39" i="7"/>
  <c r="EY39" i="7" s="1"/>
  <c r="CR32" i="7"/>
  <c r="GQ32" i="7" s="1"/>
  <c r="CZ22" i="7"/>
  <c r="GY22" i="7" s="1"/>
  <c r="CR24" i="7"/>
  <c r="GQ24" i="7" s="1"/>
  <c r="DY7" i="7"/>
  <c r="HX7" i="7" s="1"/>
  <c r="BH19" i="7"/>
  <c r="FG19" i="7" s="1"/>
  <c r="BT5" i="7"/>
  <c r="FS5" i="7" s="1"/>
  <c r="CY5" i="7"/>
  <c r="GX5" i="7" s="1"/>
  <c r="BB102" i="7"/>
  <c r="FA102" i="7" s="1"/>
  <c r="AX89" i="7"/>
  <c r="EW89" i="7" s="1"/>
  <c r="AT60" i="7"/>
  <c r="ES60" i="7" s="1"/>
  <c r="BR8" i="7"/>
  <c r="FQ8" i="7" s="1"/>
  <c r="BB52" i="7"/>
  <c r="FA52" i="7" s="1"/>
  <c r="BR5" i="7"/>
  <c r="FQ5" i="7" s="1"/>
  <c r="AX100" i="7"/>
  <c r="EW100" i="7" s="1"/>
  <c r="BV20" i="7"/>
  <c r="FU20" i="7" s="1"/>
  <c r="BB85" i="7"/>
  <c r="FA85" i="7" s="1"/>
  <c r="CX86" i="7"/>
  <c r="GW86" i="7" s="1"/>
  <c r="DB96" i="7"/>
  <c r="HA96" i="7" s="1"/>
  <c r="AD90" i="7"/>
  <c r="EC90" i="7" s="1"/>
  <c r="DB34" i="7"/>
  <c r="HA34" i="7" s="1"/>
  <c r="BB8" i="7"/>
  <c r="FA8" i="7" s="1"/>
  <c r="CW42" i="7"/>
  <c r="GV42" i="7" s="1"/>
  <c r="CY95" i="7"/>
  <c r="GX95" i="7" s="1"/>
  <c r="CY88" i="7"/>
  <c r="GX88" i="7" s="1"/>
  <c r="DI67" i="7"/>
  <c r="HH67" i="7" s="1"/>
  <c r="CZ67" i="7"/>
  <c r="GY67" i="7" s="1"/>
  <c r="DY56" i="7"/>
  <c r="HX56" i="7" s="1"/>
  <c r="AZ50" i="7"/>
  <c r="EY50" i="7" s="1"/>
  <c r="CR40" i="7"/>
  <c r="GQ40" i="7" s="1"/>
  <c r="DI26" i="7"/>
  <c r="HH26" i="7" s="1"/>
  <c r="CE27" i="7"/>
  <c r="GD27" i="7" s="1"/>
  <c r="CE17" i="7"/>
  <c r="GD17" i="7" s="1"/>
  <c r="AZ11" i="7"/>
  <c r="EY11" i="7" s="1"/>
  <c r="DX11" i="7"/>
  <c r="HW11" i="7" s="1"/>
  <c r="BU11" i="7"/>
  <c r="FT11" i="7" s="1"/>
  <c r="DS9" i="7"/>
  <c r="HR9" i="7" s="1"/>
  <c r="CN10" i="7"/>
  <c r="GM10" i="7" s="1"/>
  <c r="BB43" i="7"/>
  <c r="FA43" i="7" s="1"/>
  <c r="AX33" i="7"/>
  <c r="EW33" i="7" s="1"/>
  <c r="BF18" i="7"/>
  <c r="FE18" i="7" s="1"/>
  <c r="AX79" i="7"/>
  <c r="EW79" i="7" s="1"/>
  <c r="BB78" i="7"/>
  <c r="FA78" i="7" s="1"/>
  <c r="AD28" i="7"/>
  <c r="EC28" i="7" s="1"/>
  <c r="AX22" i="7"/>
  <c r="EW22" i="7" s="1"/>
  <c r="CX101" i="7"/>
  <c r="GW101" i="7" s="1"/>
  <c r="BV25" i="7"/>
  <c r="FU25" i="7" s="1"/>
  <c r="BJ66" i="7"/>
  <c r="FI66" i="7" s="1"/>
  <c r="CX66" i="7"/>
  <c r="GW66" i="7" s="1"/>
  <c r="DB71" i="7"/>
  <c r="HA71" i="7" s="1"/>
  <c r="CX59" i="7"/>
  <c r="GW59" i="7" s="1"/>
  <c r="DB42" i="7"/>
  <c r="HA42" i="7" s="1"/>
  <c r="AS47" i="7"/>
  <c r="ER47" i="7" s="1"/>
  <c r="AS15" i="7"/>
  <c r="ER15" i="7" s="1"/>
  <c r="CW6" i="7"/>
  <c r="GV6" i="7" s="1"/>
  <c r="CY96" i="7"/>
  <c r="GX96" i="7" s="1"/>
  <c r="CY91" i="7"/>
  <c r="GX91" i="7" s="1"/>
  <c r="DY91" i="7"/>
  <c r="HX91" i="7" s="1"/>
  <c r="BE71" i="7"/>
  <c r="FD71" i="7" s="1"/>
  <c r="AZ83" i="7"/>
  <c r="EY83" i="7" s="1"/>
  <c r="DI66" i="7"/>
  <c r="HH66" i="7" s="1"/>
  <c r="BE39" i="7"/>
  <c r="FD39" i="7" s="1"/>
  <c r="CY46" i="7"/>
  <c r="GX46" i="7" s="1"/>
  <c r="DY35" i="7"/>
  <c r="HX35" i="7" s="1"/>
  <c r="DI28" i="7"/>
  <c r="HH28" i="7" s="1"/>
  <c r="BS25" i="7"/>
  <c r="FR25" i="7" s="1"/>
  <c r="BS18" i="7"/>
  <c r="FR18" i="7" s="1"/>
  <c r="DY10" i="7"/>
  <c r="HX10" i="7" s="1"/>
  <c r="BH12" i="7"/>
  <c r="FG12" i="7" s="1"/>
  <c r="AF5" i="7"/>
  <c r="EE5" i="7" s="1"/>
  <c r="DY9" i="7"/>
  <c r="HX9" i="7" s="1"/>
  <c r="BF89" i="7"/>
  <c r="FE89" i="7" s="1"/>
  <c r="AX15" i="7"/>
  <c r="EW15" i="7" s="1"/>
  <c r="AT26" i="7"/>
  <c r="ES26" i="7" s="1"/>
  <c r="BB96" i="7"/>
  <c r="FA96" i="7" s="1"/>
  <c r="AX18" i="7"/>
  <c r="EW18" i="7" s="1"/>
  <c r="AX87" i="7"/>
  <c r="EW87" i="7" s="1"/>
  <c r="AS52" i="7"/>
  <c r="ER52" i="7" s="1"/>
  <c r="CW59" i="7"/>
  <c r="GV59" i="7" s="1"/>
  <c r="CW44" i="7"/>
  <c r="GV44" i="7" s="1"/>
  <c r="DI93" i="7"/>
  <c r="HH93" i="7" s="1"/>
  <c r="AS89" i="7"/>
  <c r="ER89" i="7" s="1"/>
  <c r="AZ55" i="7"/>
  <c r="EY55" i="7" s="1"/>
  <c r="BE57" i="7"/>
  <c r="FD57" i="7" s="1"/>
  <c r="CR47" i="7"/>
  <c r="GQ47" i="7" s="1"/>
  <c r="DI41" i="7"/>
  <c r="HH41" i="7" s="1"/>
  <c r="CY26" i="7"/>
  <c r="GX26" i="7" s="1"/>
  <c r="BE29" i="7"/>
  <c r="FD29" i="7" s="1"/>
  <c r="BE23" i="7"/>
  <c r="FD23" i="7" s="1"/>
  <c r="DI9" i="7"/>
  <c r="HH9" i="7" s="1"/>
  <c r="DK15" i="7"/>
  <c r="HJ15" i="7" s="1"/>
  <c r="CY12" i="7"/>
  <c r="GX12" i="7" s="1"/>
  <c r="BO14" i="7"/>
  <c r="FN14" i="7" s="1"/>
  <c r="DT5" i="7"/>
  <c r="HS5" i="7" s="1"/>
  <c r="DY58" i="7"/>
  <c r="HX58" i="7" s="1"/>
  <c r="DY66" i="7"/>
  <c r="HX66" i="7" s="1"/>
  <c r="DY55" i="7"/>
  <c r="HX55" i="7" s="1"/>
  <c r="BE51" i="7"/>
  <c r="FD51" i="7" s="1"/>
  <c r="AR60" i="7"/>
  <c r="EQ60" i="7" s="1"/>
  <c r="CR44" i="7"/>
  <c r="GQ44" i="7" s="1"/>
  <c r="CZ36" i="7"/>
  <c r="GY36" i="7" s="1"/>
  <c r="CY18" i="7"/>
  <c r="GX18" i="7" s="1"/>
  <c r="BE7" i="7"/>
  <c r="FD7" i="7" s="1"/>
  <c r="BF5" i="7"/>
  <c r="FE5" i="7" s="1"/>
  <c r="CY56" i="7"/>
  <c r="GX56" i="7" s="1"/>
  <c r="AZ80" i="7"/>
  <c r="EY80" i="7" s="1"/>
  <c r="AX41" i="7"/>
  <c r="EW41" i="7" s="1"/>
  <c r="BV37" i="7"/>
  <c r="FU37" i="7" s="1"/>
  <c r="BB14" i="7"/>
  <c r="FA14" i="7" s="1"/>
  <c r="BR52" i="7"/>
  <c r="FQ52" i="7" s="1"/>
  <c r="AX62" i="7"/>
  <c r="EW62" i="7" s="1"/>
  <c r="BJ57" i="7"/>
  <c r="FI57" i="7" s="1"/>
  <c r="CW76" i="7"/>
  <c r="GV76" i="7" s="1"/>
  <c r="AS40" i="7"/>
  <c r="ER40" i="7" s="1"/>
  <c r="DY80" i="7"/>
  <c r="HX80" i="7" s="1"/>
  <c r="CW3" i="7"/>
  <c r="GV3" i="7" s="1"/>
  <c r="DI89" i="7"/>
  <c r="HH89" i="7" s="1"/>
  <c r="AS81" i="7"/>
  <c r="ER81" i="7" s="1"/>
  <c r="CR84" i="7"/>
  <c r="GQ84" i="7" s="1"/>
  <c r="DI80" i="7"/>
  <c r="HH80" i="7" s="1"/>
  <c r="DI44" i="7"/>
  <c r="HH44" i="7" s="1"/>
  <c r="CY33" i="7"/>
  <c r="GX33" i="7" s="1"/>
  <c r="BE9" i="7"/>
  <c r="FD9" i="7" s="1"/>
  <c r="BT12" i="7"/>
  <c r="FS12" i="7" s="1"/>
  <c r="AO11" i="7"/>
  <c r="EN11" i="7" s="1"/>
  <c r="DB14" i="7"/>
  <c r="HA14" i="7" s="1"/>
  <c r="CR102" i="7"/>
  <c r="GQ102" i="7" s="1"/>
  <c r="DI42" i="7"/>
  <c r="HH42" i="7" s="1"/>
  <c r="BE22" i="7"/>
  <c r="FD22" i="7" s="1"/>
  <c r="CY11" i="7"/>
  <c r="GX11" i="7" s="1"/>
  <c r="AZ52" i="7"/>
  <c r="EY52" i="7" s="1"/>
  <c r="CY48" i="7"/>
  <c r="GX48" i="7" s="1"/>
  <c r="CR43" i="7"/>
  <c r="GQ43" i="7" s="1"/>
  <c r="AR16" i="7"/>
  <c r="EQ16" i="7" s="1"/>
  <c r="CZ5" i="7"/>
  <c r="GY5" i="7" s="1"/>
  <c r="BF91" i="7"/>
  <c r="FE91" i="7" s="1"/>
  <c r="BF76" i="7"/>
  <c r="FE76" i="7" s="1"/>
  <c r="AT61" i="7"/>
  <c r="ES61" i="7" s="1"/>
  <c r="AX47" i="7"/>
  <c r="EW47" i="7" s="1"/>
  <c r="BV12" i="7"/>
  <c r="FU12" i="7" s="1"/>
  <c r="AS26" i="7"/>
  <c r="ER26" i="7" s="1"/>
  <c r="AS29" i="7"/>
  <c r="ER29" i="7" s="1"/>
  <c r="AZ96" i="7"/>
  <c r="EY96" i="7" s="1"/>
  <c r="CW96" i="7"/>
  <c r="GV96" i="7" s="1"/>
  <c r="DI74" i="7"/>
  <c r="HH74" i="7" s="1"/>
  <c r="CZ68" i="7"/>
  <c r="GY68" i="7" s="1"/>
  <c r="BE38" i="7"/>
  <c r="FD38" i="7" s="1"/>
  <c r="CZ29" i="7"/>
  <c r="GY29" i="7" s="1"/>
  <c r="BX13" i="7"/>
  <c r="FW13" i="7" s="1"/>
  <c r="BT11" i="7"/>
  <c r="FS11" i="7" s="1"/>
  <c r="CM10" i="7"/>
  <c r="GL10" i="7" s="1"/>
  <c r="AC100" i="7"/>
  <c r="EB100" i="7" s="1"/>
  <c r="CT45" i="7"/>
  <c r="GS45" i="7" s="1"/>
  <c r="CM32" i="7"/>
  <c r="GL32" i="7" s="1"/>
  <c r="DJ45" i="7"/>
  <c r="HI45" i="7" s="1"/>
  <c r="BH86" i="7"/>
  <c r="FG86" i="7" s="1"/>
  <c r="BC6" i="7"/>
  <c r="FB6" i="7" s="1"/>
  <c r="BR3" i="7"/>
  <c r="FQ3" i="7" s="1"/>
  <c r="DB31" i="7"/>
  <c r="HA31" i="7" s="1"/>
  <c r="AZ70" i="7"/>
  <c r="EY70" i="7" s="1"/>
  <c r="BU19" i="7"/>
  <c r="FT19" i="7" s="1"/>
  <c r="AS57" i="7"/>
  <c r="ER57" i="7" s="1"/>
  <c r="CR55" i="7"/>
  <c r="GQ55" i="7" s="1"/>
  <c r="CR9" i="7"/>
  <c r="GQ9" i="7" s="1"/>
  <c r="BF53" i="7"/>
  <c r="FE53" i="7" s="1"/>
  <c r="AS35" i="7"/>
  <c r="ER35" i="7" s="1"/>
  <c r="AS77" i="7"/>
  <c r="ER77" i="7" s="1"/>
  <c r="DS11" i="7"/>
  <c r="HR11" i="7" s="1"/>
  <c r="BB10" i="7"/>
  <c r="FA10" i="7" s="1"/>
  <c r="AZ91" i="7"/>
  <c r="EY91" i="7" s="1"/>
  <c r="DI6" i="7"/>
  <c r="HH6" i="7" s="1"/>
  <c r="BB29" i="7"/>
  <c r="FA29" i="7" s="1"/>
  <c r="CR86" i="7"/>
  <c r="GQ86" i="7" s="1"/>
  <c r="BE31" i="7"/>
  <c r="FD31" i="7" s="1"/>
  <c r="DY70" i="7"/>
  <c r="HX70" i="7" s="1"/>
  <c r="AZ22" i="7"/>
  <c r="EY22" i="7" s="1"/>
  <c r="AX24" i="7"/>
  <c r="EW24" i="7" s="1"/>
  <c r="AZ77" i="7"/>
  <c r="EY77" i="7" s="1"/>
  <c r="BT14" i="7"/>
  <c r="FS14" i="7" s="1"/>
  <c r="BV27" i="7"/>
  <c r="FU27" i="7" s="1"/>
  <c r="AX28" i="7"/>
  <c r="EW28" i="7" s="1"/>
  <c r="BB63" i="7"/>
  <c r="FA63" i="7" s="1"/>
  <c r="AI6" i="7"/>
  <c r="EH6" i="7" s="1"/>
  <c r="DY96" i="7"/>
  <c r="HX96" i="7" s="1"/>
  <c r="AF10" i="7"/>
  <c r="EE10" i="7" s="1"/>
  <c r="BR38" i="7"/>
  <c r="FQ38" i="7" s="1"/>
  <c r="DY97" i="7"/>
  <c r="HX97" i="7" s="1"/>
  <c r="CY63" i="7"/>
  <c r="GX63" i="7" s="1"/>
  <c r="CT13" i="7"/>
  <c r="GS13" i="7" s="1"/>
  <c r="CT20" i="7"/>
  <c r="GS20" i="7" s="1"/>
  <c r="CT40" i="7"/>
  <c r="GS40" i="7" s="1"/>
  <c r="BH33" i="7"/>
  <c r="FG33" i="7" s="1"/>
  <c r="CD36" i="7"/>
  <c r="GC36" i="7" s="1"/>
  <c r="CU14" i="7"/>
  <c r="GT14" i="7" s="1"/>
  <c r="AS18" i="7"/>
  <c r="ER18" i="7" s="1"/>
  <c r="CZ83" i="7"/>
  <c r="GY83" i="7" s="1"/>
  <c r="AY13" i="7"/>
  <c r="EX13" i="7" s="1"/>
  <c r="AS102" i="7"/>
  <c r="ER102" i="7" s="1"/>
  <c r="CZ34" i="7"/>
  <c r="GY34" i="7" s="1"/>
  <c r="BE5" i="7"/>
  <c r="FD5" i="7" s="1"/>
  <c r="CX88" i="7"/>
  <c r="GW88" i="7" s="1"/>
  <c r="CW48" i="7"/>
  <c r="GV48" i="7" s="1"/>
  <c r="CZ47" i="7"/>
  <c r="GY47" i="7" s="1"/>
  <c r="CN12" i="7"/>
  <c r="GM12" i="7" s="1"/>
  <c r="CX94" i="7"/>
  <c r="GW94" i="7" s="1"/>
  <c r="BR30" i="7"/>
  <c r="FQ30" i="7" s="1"/>
  <c r="CR79" i="7"/>
  <c r="GQ79" i="7" s="1"/>
  <c r="AT50" i="7"/>
  <c r="ES50" i="7" s="1"/>
  <c r="BE90" i="7"/>
  <c r="FD90" i="7" s="1"/>
  <c r="BE25" i="7"/>
  <c r="FD25" i="7" s="1"/>
  <c r="BE50" i="7"/>
  <c r="FD50" i="7" s="1"/>
  <c r="AX51" i="7"/>
  <c r="EW51" i="7" s="1"/>
  <c r="CW82" i="7"/>
  <c r="GV82" i="7" s="1"/>
  <c r="AO13" i="7"/>
  <c r="EN13" i="7" s="1"/>
  <c r="CM57" i="7"/>
  <c r="GL57" i="7" s="1"/>
  <c r="CZ73" i="7"/>
  <c r="GY73" i="7" s="1"/>
  <c r="AS94" i="7"/>
  <c r="ER94" i="7" s="1"/>
  <c r="CW25" i="7"/>
  <c r="GV25" i="7" s="1"/>
  <c r="BS7" i="7"/>
  <c r="FR7" i="7" s="1"/>
  <c r="BF54" i="7"/>
  <c r="FE54" i="7" s="1"/>
  <c r="BS27" i="7"/>
  <c r="FR27" i="7" s="1"/>
  <c r="DI101" i="7"/>
  <c r="HH101" i="7" s="1"/>
  <c r="BM4" i="7"/>
  <c r="FL4" i="7" s="1"/>
  <c r="CD62" i="7"/>
  <c r="GC62" i="7" s="1"/>
  <c r="DV74" i="7"/>
  <c r="HU74" i="7" s="1"/>
  <c r="CM38" i="7"/>
  <c r="GL38" i="7" s="1"/>
  <c r="CT87" i="7"/>
  <c r="GS87" i="7" s="1"/>
  <c r="BH87" i="7"/>
  <c r="FG87" i="7" s="1"/>
  <c r="BF32" i="7"/>
  <c r="FE32" i="7" s="1"/>
  <c r="AM12" i="7"/>
  <c r="EL12" i="7" s="1"/>
  <c r="BV35" i="7"/>
  <c r="FU35" i="7" s="1"/>
  <c r="AT7" i="7"/>
  <c r="ES7" i="7" s="1"/>
  <c r="DI4" i="7"/>
  <c r="HH4" i="7" s="1"/>
  <c r="BE100" i="7"/>
  <c r="FD100" i="7" s="1"/>
  <c r="DI49" i="7"/>
  <c r="HH49" i="7" s="1"/>
  <c r="AY9" i="7"/>
  <c r="EX9" i="7" s="1"/>
  <c r="AD56" i="7"/>
  <c r="EC56" i="7" s="1"/>
  <c r="AS100" i="7"/>
  <c r="ER100" i="7" s="1"/>
  <c r="AZ27" i="7"/>
  <c r="EY27" i="7" s="1"/>
  <c r="DS7" i="7"/>
  <c r="HR7" i="7" s="1"/>
  <c r="BR4" i="7"/>
  <c r="FQ4" i="7" s="1"/>
  <c r="CW18" i="7"/>
  <c r="GV18" i="7" s="1"/>
  <c r="AZ76" i="7"/>
  <c r="EY76" i="7" s="1"/>
  <c r="DK11" i="7"/>
  <c r="HJ11" i="7" s="1"/>
  <c r="BF37" i="7"/>
  <c r="FE37" i="7" s="1"/>
  <c r="AZ67" i="7"/>
  <c r="EY67" i="7" s="1"/>
  <c r="BE16" i="7"/>
  <c r="FD16" i="7" s="1"/>
  <c r="AZ63" i="7"/>
  <c r="EY63" i="7" s="1"/>
  <c r="AZ16" i="7"/>
  <c r="EY16" i="7" s="1"/>
  <c r="AD87" i="7"/>
  <c r="EC87" i="7" s="1"/>
  <c r="CW17" i="7"/>
  <c r="GV17" i="7" s="1"/>
  <c r="CZ79" i="7"/>
  <c r="GY79" i="7" s="1"/>
  <c r="CD13" i="7"/>
  <c r="GC13" i="7" s="1"/>
  <c r="CT66" i="7"/>
  <c r="GS66" i="7" s="1"/>
  <c r="CY37" i="7"/>
  <c r="GX37" i="7" s="1"/>
  <c r="BR59" i="7"/>
  <c r="FQ59" i="7" s="1"/>
  <c r="DY37" i="7"/>
  <c r="HX37" i="7" s="1"/>
  <c r="CZ90" i="7"/>
  <c r="GY90" i="7" s="1"/>
  <c r="AX55" i="7"/>
  <c r="EW55" i="7" s="1"/>
  <c r="DI35" i="7"/>
  <c r="HH35" i="7" s="1"/>
  <c r="CR10" i="7"/>
  <c r="GQ10" i="7" s="1"/>
  <c r="CM49" i="7"/>
  <c r="GL49" i="7" s="1"/>
  <c r="BV39" i="7"/>
  <c r="FU39" i="7" s="1"/>
  <c r="BH85" i="7"/>
  <c r="FG85" i="7" s="1"/>
  <c r="DV70" i="7"/>
  <c r="HU70" i="7" s="1"/>
  <c r="CF10" i="7"/>
  <c r="GE10" i="7" s="1"/>
  <c r="BJ87" i="7"/>
  <c r="FI87" i="7" s="1"/>
  <c r="CZ96" i="7"/>
  <c r="GY96" i="7" s="1"/>
  <c r="DY48" i="7"/>
  <c r="HX48" i="7" s="1"/>
  <c r="DO10" i="7"/>
  <c r="HN10" i="7" s="1"/>
  <c r="DY87" i="7"/>
  <c r="HX87" i="7" s="1"/>
  <c r="AZ41" i="7"/>
  <c r="EY41" i="7" s="1"/>
  <c r="AX95" i="7"/>
  <c r="EW95" i="7" s="1"/>
  <c r="DB64" i="7"/>
  <c r="HA64" i="7" s="1"/>
  <c r="CZ97" i="7"/>
  <c r="GY97" i="7" s="1"/>
  <c r="CY19" i="7"/>
  <c r="GX19" i="7" s="1"/>
  <c r="BB9" i="7"/>
  <c r="FA9" i="7" s="1"/>
  <c r="BF28" i="7"/>
  <c r="FE28" i="7" s="1"/>
  <c r="CW20" i="7"/>
  <c r="GV20" i="7" s="1"/>
  <c r="BE45" i="7"/>
  <c r="FD45" i="7" s="1"/>
  <c r="BH14" i="7"/>
  <c r="FG14" i="7" s="1"/>
  <c r="AT68" i="7"/>
  <c r="ES68" i="7" s="1"/>
  <c r="CZ64" i="7"/>
  <c r="GY64" i="7" s="1"/>
  <c r="DK17" i="7"/>
  <c r="HJ17" i="7" s="1"/>
  <c r="CR4" i="7"/>
  <c r="GQ4" i="7" s="1"/>
  <c r="DB35" i="7"/>
  <c r="HA35" i="7" s="1"/>
  <c r="CW26" i="7"/>
  <c r="GV26" i="7" s="1"/>
  <c r="AZ43" i="7"/>
  <c r="EY43" i="7" s="1"/>
  <c r="BE63" i="7"/>
  <c r="FD63" i="7" s="1"/>
  <c r="DY69" i="7"/>
  <c r="HX69" i="7" s="1"/>
  <c r="AX14" i="7"/>
  <c r="EW14" i="7" s="1"/>
  <c r="CJ8" i="7"/>
  <c r="GI8" i="7" s="1"/>
  <c r="CX46" i="7"/>
  <c r="GW46" i="7" s="1"/>
  <c r="AZ12" i="7"/>
  <c r="EY12" i="7" s="1"/>
  <c r="BI80" i="7"/>
  <c r="FH80" i="7" s="1"/>
  <c r="CM78" i="7"/>
  <c r="GL78" i="7" s="1"/>
  <c r="CT36" i="7"/>
  <c r="GS36" i="7" s="1"/>
  <c r="BN11" i="7"/>
  <c r="FM11" i="7" s="1"/>
  <c r="BH8" i="7"/>
  <c r="FG8" i="7" s="1"/>
  <c r="AI19" i="7"/>
  <c r="EH19" i="7" s="1"/>
  <c r="BB61" i="7"/>
  <c r="FA61" i="7" s="1"/>
  <c r="AT39" i="7"/>
  <c r="ES39" i="7" s="1"/>
  <c r="CY73" i="7"/>
  <c r="GX73" i="7" s="1"/>
  <c r="BE43" i="7"/>
  <c r="FD43" i="7" s="1"/>
  <c r="AI7" i="7"/>
  <c r="EH7" i="7" s="1"/>
  <c r="BE64" i="7"/>
  <c r="FD64" i="7" s="1"/>
  <c r="CR34" i="7"/>
  <c r="GQ34" i="7" s="1"/>
  <c r="BF98" i="7"/>
  <c r="FE98" i="7" s="1"/>
  <c r="BB7" i="7"/>
  <c r="FA7" i="7" s="1"/>
  <c r="CR78" i="7"/>
  <c r="GQ78" i="7" s="1"/>
  <c r="CE21" i="7"/>
  <c r="GD21" i="7" s="1"/>
  <c r="AT36" i="7"/>
  <c r="ES36" i="7" s="1"/>
  <c r="AD47" i="7"/>
  <c r="EC47" i="7" s="1"/>
  <c r="AS48" i="7"/>
  <c r="ER48" i="7" s="1"/>
  <c r="CY8" i="7"/>
  <c r="GX8" i="7" s="1"/>
  <c r="AX32" i="7"/>
  <c r="EW32" i="7" s="1"/>
  <c r="BE59" i="7"/>
  <c r="FD59" i="7" s="1"/>
  <c r="AR54" i="7"/>
  <c r="EQ54" i="7" s="1"/>
  <c r="BB34" i="7"/>
  <c r="FA34" i="7" s="1"/>
  <c r="DI85" i="7"/>
  <c r="HH85" i="7" s="1"/>
  <c r="CR38" i="7"/>
  <c r="GQ38" i="7" s="1"/>
  <c r="BI82" i="7"/>
  <c r="FH82" i="7" s="1"/>
  <c r="BS4" i="7"/>
  <c r="FR4" i="7" s="1"/>
  <c r="AD26" i="7"/>
  <c r="EC26" i="7" s="1"/>
  <c r="CZ24" i="7"/>
  <c r="GY24" i="7" s="1"/>
  <c r="CE7" i="7"/>
  <c r="GD7" i="7" s="1"/>
  <c r="BE95" i="7"/>
  <c r="FD95" i="7" s="1"/>
  <c r="CZ50" i="7"/>
  <c r="GY50" i="7" s="1"/>
  <c r="BF63" i="7"/>
  <c r="FE63" i="7" s="1"/>
  <c r="CW11" i="7"/>
  <c r="GV11" i="7" s="1"/>
  <c r="AT34" i="7"/>
  <c r="ES34" i="7" s="1"/>
  <c r="BF33" i="7"/>
  <c r="FE33" i="7" s="1"/>
  <c r="AX42" i="7"/>
  <c r="EW42" i="7" s="1"/>
  <c r="CD64" i="7"/>
  <c r="GC64" i="7" s="1"/>
  <c r="CD17" i="7"/>
  <c r="GC17" i="7" s="1"/>
  <c r="CM53" i="7"/>
  <c r="GL53" i="7" s="1"/>
  <c r="BH43" i="7"/>
  <c r="FG43" i="7" s="1"/>
  <c r="DJ44" i="7"/>
  <c r="HI44" i="7" s="1"/>
  <c r="AE13" i="7"/>
  <c r="ED13" i="7" s="1"/>
  <c r="DB39" i="7"/>
  <c r="HA39" i="7" s="1"/>
  <c r="BS8" i="7"/>
  <c r="FR8" i="7" s="1"/>
  <c r="BF78" i="7"/>
  <c r="FE78" i="7" s="1"/>
  <c r="DY51" i="7"/>
  <c r="HX51" i="7" s="1"/>
  <c r="CR26" i="7"/>
  <c r="GQ26" i="7" s="1"/>
  <c r="BF64" i="7"/>
  <c r="FE64" i="7" s="1"/>
  <c r="AT66" i="7"/>
  <c r="ES66" i="7" s="1"/>
  <c r="DX13" i="7"/>
  <c r="HW13" i="7" s="1"/>
  <c r="AT12" i="7"/>
  <c r="ES12" i="7" s="1"/>
  <c r="BB18" i="7"/>
  <c r="FA18" i="7" s="1"/>
  <c r="DI30" i="7"/>
  <c r="HH30" i="7" s="1"/>
  <c r="BF67" i="7"/>
  <c r="FE67" i="7" s="1"/>
  <c r="AS30" i="7"/>
  <c r="ER30" i="7" s="1"/>
  <c r="CR45" i="7"/>
  <c r="GQ45" i="7" s="1"/>
  <c r="AZ8" i="7"/>
  <c r="EY8" i="7" s="1"/>
  <c r="CZ38" i="7"/>
  <c r="GY38" i="7" s="1"/>
  <c r="AZ95" i="7"/>
  <c r="EY95" i="7" s="1"/>
  <c r="AD45" i="7"/>
  <c r="EC45" i="7" s="1"/>
  <c r="DY60" i="7"/>
  <c r="HX60" i="7" s="1"/>
  <c r="AZ14" i="7"/>
  <c r="EY14" i="7" s="1"/>
  <c r="CJ51" i="7"/>
  <c r="GI51" i="7" s="1"/>
  <c r="CD38" i="7"/>
  <c r="GC38" i="7" s="1"/>
  <c r="CM25" i="7"/>
  <c r="GL25" i="7" s="1"/>
  <c r="BH48" i="7"/>
  <c r="FG48" i="7" s="1"/>
  <c r="DJ9" i="7"/>
  <c r="HI9" i="7" s="1"/>
  <c r="BB83" i="7"/>
  <c r="FA83" i="7" s="1"/>
  <c r="AD94" i="7"/>
  <c r="EC94" i="7" s="1"/>
  <c r="AS90" i="7"/>
  <c r="ER90" i="7" s="1"/>
  <c r="AZ62" i="7"/>
  <c r="EY62" i="7" s="1"/>
  <c r="CR15" i="7"/>
  <c r="GQ15" i="7" s="1"/>
  <c r="BU13" i="7"/>
  <c r="FT13" i="7" s="1"/>
  <c r="AS85" i="7"/>
  <c r="ER85" i="7" s="1"/>
  <c r="V103" i="14"/>
  <c r="V86" i="14"/>
  <c r="V90" i="14"/>
  <c r="V62" i="14"/>
  <c r="V45" i="14"/>
  <c r="V54" i="14"/>
  <c r="V79" i="14"/>
  <c r="V13" i="14"/>
  <c r="V77" i="14"/>
  <c r="V46" i="14"/>
  <c r="V63" i="14"/>
  <c r="BN9" i="7" l="1"/>
  <c r="FM9" i="7" s="1"/>
  <c r="CA19" i="7"/>
  <c r="FZ19" i="7" s="1"/>
  <c r="DD80" i="7"/>
  <c r="HC80" i="7" s="1"/>
  <c r="AU81" i="7"/>
  <c r="ET81" i="7" s="1"/>
  <c r="BS63" i="7"/>
  <c r="FR63" i="7" s="1"/>
  <c r="DS19" i="7"/>
  <c r="HR19" i="7" s="1"/>
  <c r="AK39" i="7"/>
  <c r="EJ39" i="7" s="1"/>
  <c r="AI54" i="7"/>
  <c r="EH54" i="7" s="1"/>
  <c r="AK100" i="7"/>
  <c r="EJ100" i="7" s="1"/>
  <c r="BN98" i="7"/>
  <c r="FM98" i="7" s="1"/>
  <c r="CA28" i="7"/>
  <c r="FZ28" i="7" s="1"/>
  <c r="AJ53" i="7"/>
  <c r="EI53" i="7" s="1"/>
  <c r="BN59" i="7"/>
  <c r="FM59" i="7" s="1"/>
  <c r="AS24" i="7"/>
  <c r="ER24" i="7" s="1"/>
  <c r="AW32" i="7"/>
  <c r="EV32" i="7" s="1"/>
  <c r="AU21" i="7"/>
  <c r="ET21" i="7" s="1"/>
  <c r="BC32" i="7"/>
  <c r="FB32" i="7" s="1"/>
  <c r="DM86" i="7"/>
  <c r="HL86" i="7" s="1"/>
  <c r="BS38" i="7"/>
  <c r="FR38" i="7" s="1"/>
  <c r="BW59" i="7"/>
  <c r="FV59" i="7" s="1"/>
  <c r="AJ68" i="7"/>
  <c r="EI68" i="7" s="1"/>
  <c r="AJ60" i="7"/>
  <c r="EI60" i="7" s="1"/>
  <c r="DA37" i="7"/>
  <c r="GZ37" i="7" s="1"/>
  <c r="CC37" i="7"/>
  <c r="GB37" i="7" s="1"/>
  <c r="BJ5" i="7"/>
  <c r="FI5" i="7" s="1"/>
  <c r="BJ78" i="7"/>
  <c r="FI78" i="7" s="1"/>
  <c r="BJ21" i="7"/>
  <c r="FI21" i="7" s="1"/>
  <c r="CE75" i="7"/>
  <c r="GD75" i="7" s="1"/>
  <c r="BJ14" i="7"/>
  <c r="FI14" i="7" s="1"/>
  <c r="BJ19" i="7"/>
  <c r="FI19" i="7" s="1"/>
  <c r="CE76" i="7"/>
  <c r="GD76" i="7" s="1"/>
  <c r="CE93" i="7"/>
  <c r="GD93" i="7" s="1"/>
  <c r="CE25" i="7"/>
  <c r="GD25" i="7" s="1"/>
  <c r="CE67" i="7"/>
  <c r="GD67" i="7" s="1"/>
  <c r="CE5" i="7"/>
  <c r="GD5" i="7" s="1"/>
  <c r="CE56" i="7"/>
  <c r="GD56" i="7" s="1"/>
  <c r="CE38" i="7"/>
  <c r="GD38" i="7" s="1"/>
  <c r="DN90" i="7"/>
  <c r="HM90" i="7" s="1"/>
  <c r="DN95" i="7"/>
  <c r="HM95" i="7" s="1"/>
  <c r="CE73" i="7"/>
  <c r="GD73" i="7" s="1"/>
  <c r="BG6" i="7"/>
  <c r="FF6" i="7" s="1"/>
  <c r="BJ18" i="7"/>
  <c r="FI18" i="7" s="1"/>
  <c r="DG14" i="7"/>
  <c r="HF14" i="7" s="1"/>
  <c r="CE85" i="7"/>
  <c r="GD85" i="7" s="1"/>
  <c r="CB70" i="7"/>
  <c r="GA70" i="7" s="1"/>
  <c r="CE54" i="7"/>
  <c r="GD54" i="7" s="1"/>
  <c r="DG33" i="7"/>
  <c r="HF33" i="7" s="1"/>
  <c r="BG67" i="7"/>
  <c r="FF67" i="7" s="1"/>
  <c r="BJ96" i="7"/>
  <c r="FI96" i="7" s="1"/>
  <c r="DG21" i="7"/>
  <c r="HF21" i="7" s="1"/>
  <c r="DN32" i="7"/>
  <c r="HM32" i="7" s="1"/>
  <c r="DG19" i="7"/>
  <c r="HF19" i="7" s="1"/>
  <c r="BG8" i="7"/>
  <c r="FF8" i="7" s="1"/>
  <c r="BJ81" i="7"/>
  <c r="FI81" i="7" s="1"/>
  <c r="DN74" i="7"/>
  <c r="HM74" i="7" s="1"/>
  <c r="DN66" i="7"/>
  <c r="HM66" i="7" s="1"/>
  <c r="BG91" i="7"/>
  <c r="FF91" i="7" s="1"/>
  <c r="CB80" i="7"/>
  <c r="GA80" i="7" s="1"/>
  <c r="DN24" i="7"/>
  <c r="HM24" i="7" s="1"/>
  <c r="DN100" i="7"/>
  <c r="HM100" i="7" s="1"/>
  <c r="BG54" i="7"/>
  <c r="FF54" i="7" s="1"/>
  <c r="DN51" i="7"/>
  <c r="HM51" i="7" s="1"/>
  <c r="DN67" i="7"/>
  <c r="HM67" i="7" s="1"/>
  <c r="DN73" i="7"/>
  <c r="HM73" i="7" s="1"/>
  <c r="DG102" i="7"/>
  <c r="HF102" i="7" s="1"/>
  <c r="DN65" i="7"/>
  <c r="HM65" i="7" s="1"/>
  <c r="BG23" i="7"/>
  <c r="FF23" i="7" s="1"/>
  <c r="DN57" i="7"/>
  <c r="HM57" i="7" s="1"/>
  <c r="DN43" i="7"/>
  <c r="HM43" i="7" s="1"/>
  <c r="BG48" i="7"/>
  <c r="FF48" i="7" s="1"/>
  <c r="CC20" i="7"/>
  <c r="GB20" i="7" s="1"/>
  <c r="BP9" i="7"/>
  <c r="FO9" i="7" s="1"/>
  <c r="BG99" i="7"/>
  <c r="FF99" i="7" s="1"/>
  <c r="BG14" i="7"/>
  <c r="FF14" i="7" s="1"/>
  <c r="BG90" i="7"/>
  <c r="FF90" i="7" s="1"/>
  <c r="BG100" i="7"/>
  <c r="FF100" i="7" s="1"/>
  <c r="AU7" i="7"/>
  <c r="ET7" i="7" s="1"/>
  <c r="BG56" i="7"/>
  <c r="FF56" i="7" s="1"/>
  <c r="BG45" i="7"/>
  <c r="FF45" i="7" s="1"/>
  <c r="CG73" i="7"/>
  <c r="GF73" i="7" s="1"/>
  <c r="AM96" i="7"/>
  <c r="EL96" i="7" s="1"/>
  <c r="CG32" i="7"/>
  <c r="GF32" i="7" s="1"/>
  <c r="CG43" i="7"/>
  <c r="GF43" i="7" s="1"/>
  <c r="CG14" i="7"/>
  <c r="GF14" i="7" s="1"/>
  <c r="CP22" i="7"/>
  <c r="GO22" i="7" s="1"/>
  <c r="CG92" i="7"/>
  <c r="GF92" i="7" s="1"/>
  <c r="CG30" i="7"/>
  <c r="GF30" i="7" s="1"/>
  <c r="CG70" i="7"/>
  <c r="GF70" i="7" s="1"/>
  <c r="CG95" i="7"/>
  <c r="GF95" i="7" s="1"/>
  <c r="CG19" i="7"/>
  <c r="GF19" i="7" s="1"/>
  <c r="CG51" i="7"/>
  <c r="GF51" i="7" s="1"/>
  <c r="AU85" i="7"/>
  <c r="ET85" i="7" s="1"/>
  <c r="AU41" i="7"/>
  <c r="ET41" i="7" s="1"/>
  <c r="AK79" i="7"/>
  <c r="EJ79" i="7" s="1"/>
  <c r="DS3" i="7"/>
  <c r="HR3" i="7" s="1"/>
  <c r="DS27" i="7"/>
  <c r="HR27" i="7" s="1"/>
  <c r="AU80" i="7"/>
  <c r="ET80" i="7" s="1"/>
  <c r="BJ23" i="7"/>
  <c r="FI23" i="7" s="1"/>
  <c r="BJ85" i="7"/>
  <c r="FI85" i="7" s="1"/>
  <c r="BJ3" i="7"/>
  <c r="FI3" i="7" s="1"/>
  <c r="CE18" i="7"/>
  <c r="GD18" i="7" s="1"/>
  <c r="CE29" i="7"/>
  <c r="GD29" i="7" s="1"/>
  <c r="BJ33" i="7"/>
  <c r="FI33" i="7" s="1"/>
  <c r="BJ28" i="7"/>
  <c r="FI28" i="7" s="1"/>
  <c r="CE62" i="7"/>
  <c r="GD62" i="7" s="1"/>
  <c r="CE89" i="7"/>
  <c r="GD89" i="7" s="1"/>
  <c r="CE92" i="7"/>
  <c r="GD92" i="7" s="1"/>
  <c r="CE11" i="7"/>
  <c r="GD11" i="7" s="1"/>
  <c r="CE16" i="7"/>
  <c r="GD16" i="7" s="1"/>
  <c r="CE94" i="7"/>
  <c r="GD94" i="7" s="1"/>
  <c r="CE35" i="7"/>
  <c r="GD35" i="7" s="1"/>
  <c r="DG89" i="7"/>
  <c r="HF89" i="7" s="1"/>
  <c r="CE14" i="7"/>
  <c r="GD14" i="7" s="1"/>
  <c r="CE90" i="7"/>
  <c r="GD90" i="7" s="1"/>
  <c r="CE78" i="7"/>
  <c r="GD78" i="7" s="1"/>
  <c r="BG7" i="7"/>
  <c r="FF7" i="7" s="1"/>
  <c r="DG80" i="7"/>
  <c r="HF80" i="7" s="1"/>
  <c r="DN12" i="7"/>
  <c r="HM12" i="7" s="1"/>
  <c r="DN27" i="7"/>
  <c r="HM27" i="7" s="1"/>
  <c r="CB22" i="7"/>
  <c r="GA22" i="7" s="1"/>
  <c r="BJ48" i="7"/>
  <c r="FI48" i="7" s="1"/>
  <c r="DN58" i="7"/>
  <c r="HM58" i="7" s="1"/>
  <c r="DG9" i="7"/>
  <c r="HF9" i="7" s="1"/>
  <c r="BJ26" i="7"/>
  <c r="FI26" i="7" s="1"/>
  <c r="DG7" i="7"/>
  <c r="HF7" i="7" s="1"/>
  <c r="BJ62" i="7"/>
  <c r="FI62" i="7" s="1"/>
  <c r="DN40" i="7"/>
  <c r="HM40" i="7" s="1"/>
  <c r="DN8" i="7"/>
  <c r="HM8" i="7" s="1"/>
  <c r="DN41" i="7"/>
  <c r="HM41" i="7" s="1"/>
  <c r="DN78" i="7"/>
  <c r="HM78" i="7" s="1"/>
  <c r="CB98" i="7"/>
  <c r="GA98" i="7" s="1"/>
  <c r="DN39" i="7"/>
  <c r="HM39" i="7" s="1"/>
  <c r="BG52" i="7"/>
  <c r="FF52" i="7" s="1"/>
  <c r="BG38" i="7"/>
  <c r="FF38" i="7" s="1"/>
  <c r="BG28" i="7"/>
  <c r="FF28" i="7" s="1"/>
  <c r="CC19" i="7"/>
  <c r="GB19" i="7" s="1"/>
  <c r="BG18" i="7"/>
  <c r="FF18" i="7" s="1"/>
  <c r="BG68" i="7"/>
  <c r="FF68" i="7" s="1"/>
  <c r="CC25" i="7"/>
  <c r="GB25" i="7" s="1"/>
  <c r="CG50" i="7"/>
  <c r="GF50" i="7" s="1"/>
  <c r="CG9" i="7"/>
  <c r="GF9" i="7" s="1"/>
  <c r="CC82" i="7"/>
  <c r="GB82" i="7" s="1"/>
  <c r="CC73" i="7"/>
  <c r="GB73" i="7" s="1"/>
  <c r="CG68" i="7"/>
  <c r="GF68" i="7" s="1"/>
  <c r="CG15" i="7"/>
  <c r="GF15" i="7" s="1"/>
  <c r="CG18" i="7"/>
  <c r="GF18" i="7" s="1"/>
  <c r="DN11" i="7"/>
  <c r="HM11" i="7" s="1"/>
  <c r="CG17" i="7"/>
  <c r="GF17" i="7" s="1"/>
  <c r="CG27" i="7"/>
  <c r="GF27" i="7" s="1"/>
  <c r="CG101" i="7"/>
  <c r="GF101" i="7" s="1"/>
  <c r="CG41" i="7"/>
  <c r="GF41" i="7" s="1"/>
  <c r="AU63" i="7"/>
  <c r="ET63" i="7" s="1"/>
  <c r="AU15" i="7"/>
  <c r="ET15" i="7" s="1"/>
  <c r="CC59" i="7"/>
  <c r="GB59" i="7" s="1"/>
  <c r="BJ71" i="7"/>
  <c r="FI71" i="7" s="1"/>
  <c r="CE13" i="7"/>
  <c r="GD13" i="7" s="1"/>
  <c r="CE49" i="7"/>
  <c r="GD49" i="7" s="1"/>
  <c r="BJ44" i="7"/>
  <c r="FI44" i="7" s="1"/>
  <c r="BJ10" i="7"/>
  <c r="FI10" i="7" s="1"/>
  <c r="BJ41" i="7"/>
  <c r="FI41" i="7" s="1"/>
  <c r="CE39" i="7"/>
  <c r="GD39" i="7" s="1"/>
  <c r="DN64" i="7"/>
  <c r="HM64" i="7" s="1"/>
  <c r="BJ25" i="7"/>
  <c r="FI25" i="7" s="1"/>
  <c r="CE83" i="7"/>
  <c r="GD83" i="7" s="1"/>
  <c r="CE26" i="7"/>
  <c r="GD26" i="7" s="1"/>
  <c r="CE57" i="7"/>
  <c r="GD57" i="7" s="1"/>
  <c r="BJ31" i="7"/>
  <c r="FI31" i="7" s="1"/>
  <c r="BJ27" i="7"/>
  <c r="FI27" i="7" s="1"/>
  <c r="DN34" i="7"/>
  <c r="HM34" i="7" s="1"/>
  <c r="DG28" i="7"/>
  <c r="HF28" i="7" s="1"/>
  <c r="CE64" i="7"/>
  <c r="GD64" i="7" s="1"/>
  <c r="CE102" i="7"/>
  <c r="GD102" i="7" s="1"/>
  <c r="CE65" i="7"/>
  <c r="GD65" i="7" s="1"/>
  <c r="BG9" i="7"/>
  <c r="FF9" i="7" s="1"/>
  <c r="CE37" i="7"/>
  <c r="GD37" i="7" s="1"/>
  <c r="DN17" i="7"/>
  <c r="HM17" i="7" s="1"/>
  <c r="BJ9" i="7"/>
  <c r="FI9" i="7" s="1"/>
  <c r="DG79" i="7"/>
  <c r="HF79" i="7" s="1"/>
  <c r="BG42" i="7"/>
  <c r="FF42" i="7" s="1"/>
  <c r="CE63" i="7"/>
  <c r="GD63" i="7" s="1"/>
  <c r="DN79" i="7"/>
  <c r="HM79" i="7" s="1"/>
  <c r="DG40" i="7"/>
  <c r="HF40" i="7" s="1"/>
  <c r="DG24" i="7"/>
  <c r="HF24" i="7" s="1"/>
  <c r="BG30" i="7"/>
  <c r="FF30" i="7" s="1"/>
  <c r="DN38" i="7"/>
  <c r="HM38" i="7" s="1"/>
  <c r="DN69" i="7"/>
  <c r="HM69" i="7" s="1"/>
  <c r="DG101" i="7"/>
  <c r="HF101" i="7" s="1"/>
  <c r="CB64" i="7"/>
  <c r="GA64" i="7" s="1"/>
  <c r="DN5" i="7"/>
  <c r="HM5" i="7" s="1"/>
  <c r="BJ94" i="7"/>
  <c r="FI94" i="7" s="1"/>
  <c r="BJ64" i="7"/>
  <c r="FI64" i="7" s="1"/>
  <c r="BJ11" i="7"/>
  <c r="FI11" i="7" s="1"/>
  <c r="DG5" i="7"/>
  <c r="HF5" i="7" s="1"/>
  <c r="DN87" i="7"/>
  <c r="HM87" i="7" s="1"/>
  <c r="DN22" i="7"/>
  <c r="HM22" i="7" s="1"/>
  <c r="BG65" i="7"/>
  <c r="FF65" i="7" s="1"/>
  <c r="BG44" i="7"/>
  <c r="FF44" i="7" s="1"/>
  <c r="BG20" i="7"/>
  <c r="FF20" i="7" s="1"/>
  <c r="AU14" i="7"/>
  <c r="ET14" i="7" s="1"/>
  <c r="BG35" i="7"/>
  <c r="FF35" i="7" s="1"/>
  <c r="DN44" i="7"/>
  <c r="HM44" i="7" s="1"/>
  <c r="BG71" i="7"/>
  <c r="FF71" i="7" s="1"/>
  <c r="CC12" i="7"/>
  <c r="GB12" i="7" s="1"/>
  <c r="CG4" i="7"/>
  <c r="GF4" i="7" s="1"/>
  <c r="AU102" i="7"/>
  <c r="ET102" i="7" s="1"/>
  <c r="AU4" i="7"/>
  <c r="ET4" i="7" s="1"/>
  <c r="CG90" i="7"/>
  <c r="GF90" i="7" s="1"/>
  <c r="CG39" i="7"/>
  <c r="GF39" i="7" s="1"/>
  <c r="CG64" i="7"/>
  <c r="GF64" i="7" s="1"/>
  <c r="CG47" i="7"/>
  <c r="GF47" i="7" s="1"/>
  <c r="CG87" i="7"/>
  <c r="GF87" i="7" s="1"/>
  <c r="CG34" i="7"/>
  <c r="GF34" i="7" s="1"/>
  <c r="AU92" i="7"/>
  <c r="ET92" i="7" s="1"/>
  <c r="BJ43" i="7"/>
  <c r="FI43" i="7" s="1"/>
  <c r="CE41" i="7"/>
  <c r="GD41" i="7" s="1"/>
  <c r="CC10" i="7"/>
  <c r="GB10" i="7" s="1"/>
  <c r="CC6" i="7"/>
  <c r="GB6" i="7" s="1"/>
  <c r="BJ99" i="7"/>
  <c r="FI99" i="7" s="1"/>
  <c r="BJ4" i="7"/>
  <c r="FI4" i="7" s="1"/>
  <c r="CC14" i="7"/>
  <c r="GB14" i="7" s="1"/>
  <c r="DG54" i="7"/>
  <c r="HF54" i="7" s="1"/>
  <c r="CB10" i="7"/>
  <c r="GA10" i="7" s="1"/>
  <c r="CE8" i="7"/>
  <c r="GD8" i="7" s="1"/>
  <c r="CE86" i="7"/>
  <c r="GD86" i="7" s="1"/>
  <c r="CE66" i="7"/>
  <c r="GD66" i="7" s="1"/>
  <c r="CE30" i="7"/>
  <c r="GD30" i="7" s="1"/>
  <c r="CE28" i="7"/>
  <c r="GD28" i="7" s="1"/>
  <c r="DN89" i="7"/>
  <c r="HM89" i="7" s="1"/>
  <c r="CE91" i="7"/>
  <c r="GD91" i="7" s="1"/>
  <c r="BJ39" i="7"/>
  <c r="FI39" i="7" s="1"/>
  <c r="CE96" i="7"/>
  <c r="GD96" i="7" s="1"/>
  <c r="CE44" i="7"/>
  <c r="GD44" i="7" s="1"/>
  <c r="CB47" i="7"/>
  <c r="GA47" i="7" s="1"/>
  <c r="BJ30" i="7"/>
  <c r="FI30" i="7" s="1"/>
  <c r="BJ88" i="7"/>
  <c r="FI88" i="7" s="1"/>
  <c r="DG30" i="7"/>
  <c r="HF30" i="7" s="1"/>
  <c r="CE58" i="7"/>
  <c r="GD58" i="7" s="1"/>
  <c r="DN63" i="7"/>
  <c r="HM63" i="7" s="1"/>
  <c r="DG8" i="7"/>
  <c r="HF8" i="7" s="1"/>
  <c r="DG70" i="7"/>
  <c r="HF70" i="7" s="1"/>
  <c r="CE60" i="7"/>
  <c r="GD60" i="7" s="1"/>
  <c r="DN35" i="7"/>
  <c r="HM35" i="7" s="1"/>
  <c r="DN97" i="7"/>
  <c r="HM97" i="7" s="1"/>
  <c r="BJ40" i="7"/>
  <c r="FI40" i="7" s="1"/>
  <c r="DN18" i="7"/>
  <c r="HM18" i="7" s="1"/>
  <c r="CB18" i="7"/>
  <c r="GA18" i="7" s="1"/>
  <c r="DN99" i="7"/>
  <c r="HM99" i="7" s="1"/>
  <c r="CB45" i="7"/>
  <c r="GA45" i="7" s="1"/>
  <c r="BG47" i="7"/>
  <c r="FF47" i="7" s="1"/>
  <c r="BG63" i="7"/>
  <c r="FF63" i="7" s="1"/>
  <c r="BG102" i="7"/>
  <c r="FF102" i="7" s="1"/>
  <c r="DQ40" i="7"/>
  <c r="HP40" i="7" s="1"/>
  <c r="CG21" i="7"/>
  <c r="GF21" i="7" s="1"/>
  <c r="CG96" i="7"/>
  <c r="GF96" i="7" s="1"/>
  <c r="AU90" i="7"/>
  <c r="ET90" i="7" s="1"/>
  <c r="CG11" i="7"/>
  <c r="GF11" i="7" s="1"/>
  <c r="AU70" i="7"/>
  <c r="ET70" i="7" s="1"/>
  <c r="CG20" i="7"/>
  <c r="GF20" i="7" s="1"/>
  <c r="CC3" i="7"/>
  <c r="GB3" i="7" s="1"/>
  <c r="AU58" i="7"/>
  <c r="ET58" i="7" s="1"/>
  <c r="CE97" i="7"/>
  <c r="GD97" i="7" s="1"/>
  <c r="BJ53" i="7"/>
  <c r="FI53" i="7" s="1"/>
  <c r="DN70" i="7"/>
  <c r="HM70" i="7" s="1"/>
  <c r="BJ58" i="7"/>
  <c r="FI58" i="7" s="1"/>
  <c r="BJ84" i="7"/>
  <c r="FI84" i="7" s="1"/>
  <c r="CE40" i="7"/>
  <c r="GD40" i="7" s="1"/>
  <c r="BJ59" i="7"/>
  <c r="FI59" i="7" s="1"/>
  <c r="CE22" i="7"/>
  <c r="GD22" i="7" s="1"/>
  <c r="CE52" i="7"/>
  <c r="GD52" i="7" s="1"/>
  <c r="CE95" i="7"/>
  <c r="GD95" i="7" s="1"/>
  <c r="DN56" i="7"/>
  <c r="HM56" i="7" s="1"/>
  <c r="CE24" i="7"/>
  <c r="GD24" i="7" s="1"/>
  <c r="BJ6" i="7"/>
  <c r="FI6" i="7" s="1"/>
  <c r="BJ47" i="7"/>
  <c r="FI47" i="7" s="1"/>
  <c r="DG93" i="7"/>
  <c r="HF93" i="7" s="1"/>
  <c r="CE47" i="7"/>
  <c r="GD47" i="7" s="1"/>
  <c r="CE80" i="7"/>
  <c r="GD80" i="7" s="1"/>
  <c r="CE72" i="7"/>
  <c r="GD72" i="7" s="1"/>
  <c r="DG47" i="7"/>
  <c r="HF47" i="7" s="1"/>
  <c r="DG53" i="7"/>
  <c r="HF53" i="7" s="1"/>
  <c r="CE48" i="7"/>
  <c r="GD48" i="7" s="1"/>
  <c r="DN54" i="7"/>
  <c r="HM54" i="7" s="1"/>
  <c r="CE45" i="7"/>
  <c r="GD45" i="7" s="1"/>
  <c r="DN96" i="7"/>
  <c r="HM96" i="7" s="1"/>
  <c r="CB102" i="7"/>
  <c r="GA102" i="7" s="1"/>
  <c r="DN52" i="7"/>
  <c r="HM52" i="7" s="1"/>
  <c r="CB51" i="7"/>
  <c r="GA51" i="7" s="1"/>
  <c r="DG18" i="7"/>
  <c r="HF18" i="7" s="1"/>
  <c r="BJ12" i="7"/>
  <c r="FI12" i="7" s="1"/>
  <c r="BJ42" i="7"/>
  <c r="FI42" i="7" s="1"/>
  <c r="DN102" i="7"/>
  <c r="HM102" i="7" s="1"/>
  <c r="BJ35" i="7"/>
  <c r="FI35" i="7" s="1"/>
  <c r="DN6" i="7"/>
  <c r="HM6" i="7" s="1"/>
  <c r="CB35" i="7"/>
  <c r="GA35" i="7" s="1"/>
  <c r="DG39" i="7"/>
  <c r="HF39" i="7" s="1"/>
  <c r="BG12" i="7"/>
  <c r="FF12" i="7" s="1"/>
  <c r="BJ63" i="7"/>
  <c r="FI63" i="7" s="1"/>
  <c r="BJ20" i="7"/>
  <c r="FI20" i="7" s="1"/>
  <c r="DN98" i="7"/>
  <c r="HM98" i="7" s="1"/>
  <c r="BJ22" i="7"/>
  <c r="FI22" i="7" s="1"/>
  <c r="CB65" i="7"/>
  <c r="GA65" i="7" s="1"/>
  <c r="BJ92" i="7"/>
  <c r="FI92" i="7" s="1"/>
  <c r="BG89" i="7"/>
  <c r="FF89" i="7" s="1"/>
  <c r="DN88" i="7"/>
  <c r="HM88" i="7" s="1"/>
  <c r="DG37" i="7"/>
  <c r="HF37" i="7" s="1"/>
  <c r="BG87" i="7"/>
  <c r="FF87" i="7" s="1"/>
  <c r="BG21" i="7"/>
  <c r="FF21" i="7" s="1"/>
  <c r="BP11" i="7"/>
  <c r="FO11" i="7" s="1"/>
  <c r="BG25" i="7"/>
  <c r="FF25" i="7" s="1"/>
  <c r="BG76" i="7"/>
  <c r="FF76" i="7" s="1"/>
  <c r="CG59" i="7"/>
  <c r="GF59" i="7" s="1"/>
  <c r="CC33" i="7"/>
  <c r="GB33" i="7" s="1"/>
  <c r="CG5" i="7"/>
  <c r="GF5" i="7" s="1"/>
  <c r="CG35" i="7"/>
  <c r="GF35" i="7" s="1"/>
  <c r="CG93" i="7"/>
  <c r="GF93" i="7" s="1"/>
  <c r="CG3" i="7"/>
  <c r="GF3" i="7" s="1"/>
  <c r="CG88" i="7"/>
  <c r="GF88" i="7" s="1"/>
  <c r="CG57" i="7"/>
  <c r="GF57" i="7" s="1"/>
  <c r="AU18" i="7"/>
  <c r="ET18" i="7" s="1"/>
  <c r="CG44" i="7"/>
  <c r="GF44" i="7" s="1"/>
  <c r="CG63" i="7"/>
  <c r="GF63" i="7" s="1"/>
  <c r="DD54" i="7"/>
  <c r="HC54" i="7" s="1"/>
  <c r="CG8" i="7"/>
  <c r="GF8" i="7" s="1"/>
  <c r="CC90" i="7"/>
  <c r="GB90" i="7" s="1"/>
  <c r="CG12" i="7"/>
  <c r="GF12" i="7" s="1"/>
  <c r="CG58" i="7"/>
  <c r="GF58" i="7" s="1"/>
  <c r="CC58" i="7"/>
  <c r="GB58" i="7" s="1"/>
  <c r="DU70" i="7"/>
  <c r="HT70" i="7" s="1"/>
  <c r="CG46" i="7"/>
  <c r="GF46" i="7" s="1"/>
  <c r="AV60" i="7"/>
  <c r="EU60" i="7" s="1"/>
  <c r="AV97" i="7"/>
  <c r="EU97" i="7" s="1"/>
  <c r="BJ102" i="7"/>
  <c r="FI102" i="7" s="1"/>
  <c r="CE82" i="7"/>
  <c r="GD82" i="7" s="1"/>
  <c r="CE84" i="7"/>
  <c r="GD84" i="7" s="1"/>
  <c r="BJ8" i="7"/>
  <c r="FI8" i="7" s="1"/>
  <c r="CE42" i="7"/>
  <c r="GD42" i="7" s="1"/>
  <c r="DG68" i="7"/>
  <c r="HF68" i="7" s="1"/>
  <c r="CE81" i="7"/>
  <c r="GD81" i="7" s="1"/>
  <c r="BJ7" i="7"/>
  <c r="FI7" i="7" s="1"/>
  <c r="DG82" i="7"/>
  <c r="HF82" i="7" s="1"/>
  <c r="BJ54" i="7"/>
  <c r="FI54" i="7" s="1"/>
  <c r="CE69" i="7"/>
  <c r="GD69" i="7" s="1"/>
  <c r="CE61" i="7"/>
  <c r="GD61" i="7" s="1"/>
  <c r="BJ52" i="7"/>
  <c r="FI52" i="7" s="1"/>
  <c r="CB24" i="7"/>
  <c r="GA24" i="7" s="1"/>
  <c r="DN61" i="7"/>
  <c r="HM61" i="7" s="1"/>
  <c r="DN80" i="7"/>
  <c r="HM80" i="7" s="1"/>
  <c r="DG78" i="7"/>
  <c r="HF78" i="7" s="1"/>
  <c r="CB40" i="7"/>
  <c r="GA40" i="7" s="1"/>
  <c r="DN15" i="7"/>
  <c r="HM15" i="7" s="1"/>
  <c r="DN48" i="7"/>
  <c r="HM48" i="7" s="1"/>
  <c r="BJ24" i="7"/>
  <c r="FI24" i="7" s="1"/>
  <c r="CB38" i="7"/>
  <c r="GA38" i="7" s="1"/>
  <c r="BJ45" i="7"/>
  <c r="FI45" i="7" s="1"/>
  <c r="BJ93" i="7"/>
  <c r="FI93" i="7" s="1"/>
  <c r="BJ91" i="7"/>
  <c r="FI91" i="7" s="1"/>
  <c r="BJ82" i="7"/>
  <c r="FI82" i="7" s="1"/>
  <c r="DG4" i="7"/>
  <c r="HF4" i="7" s="1"/>
  <c r="BG81" i="7"/>
  <c r="FF81" i="7" s="1"/>
  <c r="DN91" i="7"/>
  <c r="HM91" i="7" s="1"/>
  <c r="CB20" i="7"/>
  <c r="GA20" i="7" s="1"/>
  <c r="DN36" i="7"/>
  <c r="HM36" i="7" s="1"/>
  <c r="CB97" i="7"/>
  <c r="GA97" i="7" s="1"/>
  <c r="BG13" i="7"/>
  <c r="FF13" i="7" s="1"/>
  <c r="DN42" i="7"/>
  <c r="HM42" i="7" s="1"/>
  <c r="DN84" i="7"/>
  <c r="HM84" i="7" s="1"/>
  <c r="DN81" i="7"/>
  <c r="HM81" i="7" s="1"/>
  <c r="BJ75" i="7"/>
  <c r="FI75" i="7" s="1"/>
  <c r="DN45" i="7"/>
  <c r="HM45" i="7" s="1"/>
  <c r="BG22" i="7"/>
  <c r="FF22" i="7" s="1"/>
  <c r="BG62" i="7"/>
  <c r="FF62" i="7" s="1"/>
  <c r="BG88" i="7"/>
  <c r="FF88" i="7" s="1"/>
  <c r="DG69" i="7"/>
  <c r="HF69" i="7" s="1"/>
  <c r="CC11" i="7"/>
  <c r="GB11" i="7" s="1"/>
  <c r="BG101" i="7"/>
  <c r="FF101" i="7" s="1"/>
  <c r="AU8" i="7"/>
  <c r="ET8" i="7" s="1"/>
  <c r="CG61" i="7"/>
  <c r="GF61" i="7" s="1"/>
  <c r="CG10" i="7"/>
  <c r="GF10" i="7" s="1"/>
  <c r="CC100" i="7"/>
  <c r="GB100" i="7" s="1"/>
  <c r="CG78" i="7"/>
  <c r="GF78" i="7" s="1"/>
  <c r="AU20" i="7"/>
  <c r="ET20" i="7" s="1"/>
  <c r="DN49" i="7"/>
  <c r="HM49" i="7" s="1"/>
  <c r="CG42" i="7"/>
  <c r="GF42" i="7" s="1"/>
  <c r="CG89" i="7"/>
  <c r="GF89" i="7" s="1"/>
  <c r="AU25" i="7"/>
  <c r="ET25" i="7" s="1"/>
  <c r="CC50" i="7"/>
  <c r="GB50" i="7" s="1"/>
  <c r="CG49" i="7"/>
  <c r="GF49" i="7" s="1"/>
  <c r="AU35" i="7"/>
  <c r="ET35" i="7" s="1"/>
  <c r="DD100" i="7"/>
  <c r="HC100" i="7" s="1"/>
  <c r="CG26" i="7"/>
  <c r="GF26" i="7" s="1"/>
  <c r="CC98" i="7"/>
  <c r="GB98" i="7" s="1"/>
  <c r="AU51" i="7"/>
  <c r="ET51" i="7" s="1"/>
  <c r="CE87" i="7"/>
  <c r="GD87" i="7" s="1"/>
  <c r="BJ61" i="7"/>
  <c r="FI61" i="7" s="1"/>
  <c r="CE23" i="7"/>
  <c r="GD23" i="7" s="1"/>
  <c r="BJ72" i="7"/>
  <c r="FI72" i="7" s="1"/>
  <c r="CE34" i="7"/>
  <c r="GD34" i="7" s="1"/>
  <c r="BJ74" i="7"/>
  <c r="FI74" i="7" s="1"/>
  <c r="BJ73" i="7"/>
  <c r="FI73" i="7" s="1"/>
  <c r="CC7" i="7"/>
  <c r="GB7" i="7" s="1"/>
  <c r="BJ80" i="7"/>
  <c r="FI80" i="7" s="1"/>
  <c r="CE100" i="7"/>
  <c r="GD100" i="7" s="1"/>
  <c r="CE55" i="7"/>
  <c r="GD55" i="7" s="1"/>
  <c r="CE9" i="7"/>
  <c r="GD9" i="7" s="1"/>
  <c r="CE32" i="7"/>
  <c r="GD32" i="7" s="1"/>
  <c r="CE36" i="7"/>
  <c r="GD36" i="7" s="1"/>
  <c r="DN7" i="7"/>
  <c r="HM7" i="7" s="1"/>
  <c r="DN19" i="7"/>
  <c r="HM19" i="7" s="1"/>
  <c r="CE59" i="7"/>
  <c r="GD59" i="7" s="1"/>
  <c r="BJ95" i="7"/>
  <c r="FI95" i="7" s="1"/>
  <c r="CE6" i="7"/>
  <c r="GD6" i="7" s="1"/>
  <c r="BJ68" i="7"/>
  <c r="FI68" i="7" s="1"/>
  <c r="BG10" i="7"/>
  <c r="FF10" i="7" s="1"/>
  <c r="BJ79" i="7"/>
  <c r="FI79" i="7" s="1"/>
  <c r="DN50" i="7"/>
  <c r="HM50" i="7" s="1"/>
  <c r="DN13" i="7"/>
  <c r="HM13" i="7" s="1"/>
  <c r="BJ15" i="7"/>
  <c r="FI15" i="7" s="1"/>
  <c r="CB77" i="7"/>
  <c r="GA77" i="7" s="1"/>
  <c r="DN33" i="7"/>
  <c r="HM33" i="7" s="1"/>
  <c r="CB71" i="7"/>
  <c r="GA71" i="7" s="1"/>
  <c r="BJ13" i="7"/>
  <c r="FI13" i="7" s="1"/>
  <c r="DN83" i="7"/>
  <c r="HM83" i="7" s="1"/>
  <c r="DN29" i="7"/>
  <c r="HM29" i="7" s="1"/>
  <c r="BJ51" i="7"/>
  <c r="FI51" i="7" s="1"/>
  <c r="DN3" i="7"/>
  <c r="HM3" i="7" s="1"/>
  <c r="DN46" i="7"/>
  <c r="HM46" i="7" s="1"/>
  <c r="CB53" i="7"/>
  <c r="GA53" i="7" s="1"/>
  <c r="DN28" i="7"/>
  <c r="HM28" i="7" s="1"/>
  <c r="DN26" i="7"/>
  <c r="HM26" i="7" s="1"/>
  <c r="DN10" i="7"/>
  <c r="HM10" i="7" s="1"/>
  <c r="BG26" i="7"/>
  <c r="FF26" i="7" s="1"/>
  <c r="BG37" i="7"/>
  <c r="FF37" i="7" s="1"/>
  <c r="BG77" i="7"/>
  <c r="FF77" i="7" s="1"/>
  <c r="BG92" i="7"/>
  <c r="FF92" i="7" s="1"/>
  <c r="AU10" i="7"/>
  <c r="ET10" i="7" s="1"/>
  <c r="BG49" i="7"/>
  <c r="FF49" i="7" s="1"/>
  <c r="BG69" i="7"/>
  <c r="FF69" i="7" s="1"/>
  <c r="AU16" i="7"/>
  <c r="ET16" i="7" s="1"/>
  <c r="CG80" i="7"/>
  <c r="GF80" i="7" s="1"/>
  <c r="BP36" i="7"/>
  <c r="FO36" i="7" s="1"/>
  <c r="CG55" i="7"/>
  <c r="GF55" i="7" s="1"/>
  <c r="CG75" i="7"/>
  <c r="GF75" i="7" s="1"/>
  <c r="CC60" i="7"/>
  <c r="GB60" i="7" s="1"/>
  <c r="CG13" i="7"/>
  <c r="GF13" i="7" s="1"/>
  <c r="CG28" i="7"/>
  <c r="GF28" i="7" s="1"/>
  <c r="BX73" i="7"/>
  <c r="FW73" i="7" s="1"/>
  <c r="AD6" i="7"/>
  <c r="EC6" i="7" s="1"/>
  <c r="BX95" i="7"/>
  <c r="FW95" i="7" s="1"/>
  <c r="AJ23" i="7"/>
  <c r="EI23" i="7" s="1"/>
  <c r="DU25" i="7"/>
  <c r="HT25" i="7" s="1"/>
  <c r="CG36" i="7"/>
  <c r="GF36" i="7" s="1"/>
  <c r="CG29" i="7"/>
  <c r="GF29" i="7" s="1"/>
  <c r="BS50" i="7"/>
  <c r="FR50" i="7" s="1"/>
  <c r="AV72" i="7"/>
  <c r="EU72" i="7" s="1"/>
  <c r="BS96" i="7"/>
  <c r="FR96" i="7" s="1"/>
  <c r="BS55" i="7"/>
  <c r="FR55" i="7" s="1"/>
  <c r="BM25" i="7"/>
  <c r="FL25" i="7" s="1"/>
  <c r="CG65" i="7"/>
  <c r="GF65" i="7" s="1"/>
  <c r="AK97" i="7"/>
  <c r="EJ97" i="7" s="1"/>
  <c r="CG74" i="7"/>
  <c r="GF74" i="7" s="1"/>
  <c r="BM71" i="7"/>
  <c r="FL71" i="7" s="1"/>
  <c r="AK77" i="7"/>
  <c r="EJ77" i="7" s="1"/>
  <c r="DE63" i="7"/>
  <c r="HD63" i="7" s="1"/>
  <c r="BX83" i="7"/>
  <c r="FW83" i="7" s="1"/>
  <c r="AF46" i="7"/>
  <c r="EE46" i="7" s="1"/>
  <c r="CV83" i="7"/>
  <c r="GU83" i="7" s="1"/>
  <c r="BY77" i="7"/>
  <c r="FX77" i="7" s="1"/>
  <c r="CV40" i="7"/>
  <c r="GU40" i="7" s="1"/>
  <c r="BY40" i="7"/>
  <c r="FX40" i="7" s="1"/>
  <c r="DM35" i="7"/>
  <c r="HL35" i="7" s="1"/>
  <c r="CO36" i="7"/>
  <c r="GN36" i="7" s="1"/>
  <c r="CG98" i="7"/>
  <c r="GF98" i="7" s="1"/>
  <c r="CG54" i="7"/>
  <c r="GF54" i="7" s="1"/>
  <c r="BS89" i="7"/>
  <c r="FR89" i="7" s="1"/>
  <c r="BS41" i="7"/>
  <c r="FR41" i="7" s="1"/>
  <c r="DU48" i="7"/>
  <c r="HT48" i="7" s="1"/>
  <c r="CG48" i="7"/>
  <c r="GF48" i="7" s="1"/>
  <c r="DS69" i="7"/>
  <c r="HR69" i="7" s="1"/>
  <c r="CG45" i="7"/>
  <c r="GF45" i="7" s="1"/>
  <c r="BS101" i="7"/>
  <c r="FR101" i="7" s="1"/>
  <c r="BM84" i="7"/>
  <c r="FL84" i="7" s="1"/>
  <c r="DP52" i="7"/>
  <c r="HO52" i="7" s="1"/>
  <c r="AI102" i="7"/>
  <c r="EH102" i="7" s="1"/>
  <c r="DS29" i="7"/>
  <c r="HR29" i="7" s="1"/>
  <c r="DS28" i="7"/>
  <c r="HR28" i="7" s="1"/>
  <c r="BG17" i="7"/>
  <c r="FF17" i="7" s="1"/>
  <c r="BG16" i="7"/>
  <c r="FF16" i="7" s="1"/>
  <c r="CF96" i="7"/>
  <c r="GE96" i="7" s="1"/>
  <c r="AM76" i="7"/>
  <c r="EL76" i="7" s="1"/>
  <c r="AD54" i="7"/>
  <c r="EC54" i="7" s="1"/>
  <c r="BK56" i="7"/>
  <c r="FJ56" i="7" s="1"/>
  <c r="CO52" i="7"/>
  <c r="GN52" i="7" s="1"/>
  <c r="DD18" i="7"/>
  <c r="HC18" i="7" s="1"/>
  <c r="DD79" i="7"/>
  <c r="HC79" i="7" s="1"/>
  <c r="AI32" i="7"/>
  <c r="EH32" i="7" s="1"/>
  <c r="BS79" i="7"/>
  <c r="FR79" i="7" s="1"/>
  <c r="BS72" i="7"/>
  <c r="FR72" i="7" s="1"/>
  <c r="CG53" i="7"/>
  <c r="GF53" i="7" s="1"/>
  <c r="CU34" i="7"/>
  <c r="GT34" i="7" s="1"/>
  <c r="BI10" i="7"/>
  <c r="FH10" i="7" s="1"/>
  <c r="BG34" i="7"/>
  <c r="FF34" i="7" s="1"/>
  <c r="DL87" i="7"/>
  <c r="HK87" i="7" s="1"/>
  <c r="BG4" i="7"/>
  <c r="FF4" i="7" s="1"/>
  <c r="CV56" i="7"/>
  <c r="GU56" i="7" s="1"/>
  <c r="CO3" i="7"/>
  <c r="GN3" i="7" s="1"/>
  <c r="CO31" i="7"/>
  <c r="GN31" i="7" s="1"/>
  <c r="DD61" i="7"/>
  <c r="HC61" i="7" s="1"/>
  <c r="BS68" i="7"/>
  <c r="FR68" i="7" s="1"/>
  <c r="BI61" i="7"/>
  <c r="FH61" i="7" s="1"/>
  <c r="CC102" i="7"/>
  <c r="GB102" i="7" s="1"/>
  <c r="DS67" i="7"/>
  <c r="HR67" i="7" s="1"/>
  <c r="DE47" i="7"/>
  <c r="HD47" i="7" s="1"/>
  <c r="DQ3" i="7"/>
  <c r="HP3" i="7" s="1"/>
  <c r="AM61" i="7"/>
  <c r="EL61" i="7" s="1"/>
  <c r="DA55" i="7"/>
  <c r="GZ55" i="7" s="1"/>
  <c r="AM71" i="7"/>
  <c r="EL71" i="7" s="1"/>
  <c r="CG86" i="7"/>
  <c r="GF86" i="7" s="1"/>
  <c r="CG66" i="7"/>
  <c r="GF66" i="7" s="1"/>
  <c r="DM45" i="7"/>
  <c r="HL45" i="7" s="1"/>
  <c r="DM28" i="7"/>
  <c r="HL28" i="7" s="1"/>
  <c r="DM60" i="7"/>
  <c r="HL60" i="7" s="1"/>
  <c r="DM19" i="7"/>
  <c r="HL19" i="7" s="1"/>
  <c r="DM102" i="7"/>
  <c r="HL102" i="7" s="1"/>
  <c r="DM13" i="7"/>
  <c r="HL13" i="7" s="1"/>
  <c r="DM48" i="7"/>
  <c r="HL48" i="7" s="1"/>
  <c r="DM6" i="7"/>
  <c r="HL6" i="7" s="1"/>
  <c r="DM43" i="7"/>
  <c r="HL43" i="7" s="1"/>
  <c r="DM61" i="7"/>
  <c r="HL61" i="7" s="1"/>
  <c r="DM5" i="7"/>
  <c r="HL5" i="7" s="1"/>
  <c r="DM53" i="7"/>
  <c r="HL53" i="7" s="1"/>
  <c r="DM95" i="7"/>
  <c r="HL95" i="7" s="1"/>
  <c r="DM55" i="7"/>
  <c r="HL55" i="7" s="1"/>
  <c r="DM41" i="7"/>
  <c r="HL41" i="7" s="1"/>
  <c r="DM99" i="7"/>
  <c r="HL99" i="7" s="1"/>
  <c r="DM26" i="7"/>
  <c r="HL26" i="7" s="1"/>
  <c r="DM17" i="7"/>
  <c r="HL17" i="7" s="1"/>
  <c r="DM59" i="7"/>
  <c r="HL59" i="7" s="1"/>
  <c r="DM42" i="7"/>
  <c r="HL42" i="7" s="1"/>
  <c r="DM80" i="7"/>
  <c r="HL80" i="7" s="1"/>
  <c r="DM22" i="7"/>
  <c r="HL22" i="7" s="1"/>
  <c r="DM11" i="7"/>
  <c r="HL11" i="7" s="1"/>
  <c r="DG45" i="7"/>
  <c r="HF45" i="7" s="1"/>
  <c r="DG58" i="7"/>
  <c r="HF58" i="7" s="1"/>
  <c r="DG92" i="7"/>
  <c r="HF92" i="7" s="1"/>
  <c r="DG36" i="7"/>
  <c r="HF36" i="7" s="1"/>
  <c r="DG17" i="7"/>
  <c r="HF17" i="7" s="1"/>
  <c r="DG74" i="7"/>
  <c r="HF74" i="7" s="1"/>
  <c r="DG20" i="7"/>
  <c r="HF20" i="7" s="1"/>
  <c r="DG90" i="7"/>
  <c r="HF90" i="7" s="1"/>
  <c r="DG38" i="7"/>
  <c r="HF38" i="7" s="1"/>
  <c r="DG42" i="7"/>
  <c r="HF42" i="7" s="1"/>
  <c r="DG57" i="7"/>
  <c r="HF57" i="7" s="1"/>
  <c r="DG35" i="7"/>
  <c r="HF35" i="7" s="1"/>
  <c r="DG94" i="7"/>
  <c r="HF94" i="7" s="1"/>
  <c r="DG16" i="7"/>
  <c r="HF16" i="7" s="1"/>
  <c r="DG65" i="7"/>
  <c r="HF65" i="7" s="1"/>
  <c r="DG99" i="7"/>
  <c r="HF99" i="7" s="1"/>
  <c r="DG15" i="7"/>
  <c r="HF15" i="7" s="1"/>
  <c r="DG50" i="7"/>
  <c r="HF50" i="7" s="1"/>
  <c r="DG22" i="7"/>
  <c r="HF22" i="7" s="1"/>
  <c r="DG27" i="7"/>
  <c r="HF27" i="7" s="1"/>
  <c r="DG51" i="7"/>
  <c r="HF51" i="7" s="1"/>
  <c r="DG3" i="7"/>
  <c r="HF3" i="7" s="1"/>
  <c r="DG63" i="7"/>
  <c r="HF63" i="7" s="1"/>
  <c r="DG73" i="7"/>
  <c r="HF73" i="7" s="1"/>
  <c r="DG46" i="7"/>
  <c r="HF46" i="7" s="1"/>
  <c r="DG49" i="7"/>
  <c r="HF49" i="7" s="1"/>
  <c r="DG34" i="7"/>
  <c r="HF34" i="7" s="1"/>
  <c r="DG83" i="7"/>
  <c r="HF83" i="7" s="1"/>
  <c r="DG29" i="7"/>
  <c r="HF29" i="7" s="1"/>
  <c r="DG72" i="7"/>
  <c r="HF72" i="7" s="1"/>
  <c r="DG41" i="7"/>
  <c r="HF41" i="7" s="1"/>
  <c r="DG23" i="7"/>
  <c r="HF23" i="7" s="1"/>
  <c r="DG76" i="7"/>
  <c r="HF76" i="7" s="1"/>
  <c r="DG59" i="7"/>
  <c r="HF59" i="7" s="1"/>
  <c r="DG48" i="7"/>
  <c r="HF48" i="7" s="1"/>
  <c r="DG86" i="7"/>
  <c r="HF86" i="7" s="1"/>
  <c r="DG52" i="7"/>
  <c r="HF52" i="7" s="1"/>
  <c r="DG61" i="7"/>
  <c r="HF61" i="7" s="1"/>
  <c r="DG100" i="7"/>
  <c r="HF100" i="7" s="1"/>
  <c r="DG44" i="7"/>
  <c r="HF44" i="7" s="1"/>
  <c r="DG88" i="7"/>
  <c r="HF88" i="7" s="1"/>
  <c r="DG96" i="7"/>
  <c r="HF96" i="7" s="1"/>
  <c r="DG66" i="7"/>
  <c r="HF66" i="7" s="1"/>
  <c r="DG75" i="7"/>
  <c r="HF75" i="7" s="1"/>
  <c r="DG64" i="7"/>
  <c r="HF64" i="7" s="1"/>
  <c r="DG85" i="7"/>
  <c r="HF85" i="7" s="1"/>
  <c r="DG81" i="7"/>
  <c r="HF81" i="7" s="1"/>
  <c r="DG10" i="7"/>
  <c r="HF10" i="7" s="1"/>
  <c r="DG56" i="7"/>
  <c r="HF56" i="7" s="1"/>
  <c r="DG13" i="7"/>
  <c r="HF13" i="7" s="1"/>
  <c r="DG12" i="7"/>
  <c r="HF12" i="7" s="1"/>
  <c r="DG77" i="7"/>
  <c r="HF77" i="7" s="1"/>
  <c r="DG60" i="7"/>
  <c r="HF60" i="7" s="1"/>
  <c r="DG62" i="7"/>
  <c r="HF62" i="7" s="1"/>
  <c r="DG71" i="7"/>
  <c r="HF71" i="7" s="1"/>
  <c r="DG32" i="7"/>
  <c r="HF32" i="7" s="1"/>
  <c r="DG55" i="7"/>
  <c r="HF55" i="7" s="1"/>
  <c r="DG25" i="7"/>
  <c r="HF25" i="7" s="1"/>
  <c r="DG95" i="7"/>
  <c r="HF95" i="7" s="1"/>
  <c r="DG67" i="7"/>
  <c r="HF67" i="7" s="1"/>
  <c r="DG91" i="7"/>
  <c r="HF91" i="7" s="1"/>
  <c r="DG43" i="7"/>
  <c r="HF43" i="7" s="1"/>
  <c r="DG84" i="7"/>
  <c r="HF84" i="7" s="1"/>
  <c r="DG87" i="7"/>
  <c r="HF87" i="7" s="1"/>
  <c r="DG98" i="7"/>
  <c r="HF98" i="7" s="1"/>
  <c r="DG26" i="7"/>
  <c r="HF26" i="7" s="1"/>
  <c r="DG97" i="7"/>
  <c r="HF97" i="7" s="1"/>
  <c r="AL46" i="7"/>
  <c r="EK46" i="7" s="1"/>
  <c r="AL37" i="7"/>
  <c r="EK37" i="7" s="1"/>
  <c r="AL43" i="7"/>
  <c r="EK43" i="7" s="1"/>
  <c r="AL94" i="7"/>
  <c r="EK94" i="7" s="1"/>
  <c r="AL99" i="7"/>
  <c r="EK99" i="7" s="1"/>
  <c r="AL32" i="7"/>
  <c r="EK32" i="7" s="1"/>
  <c r="AL101" i="7"/>
  <c r="EK101" i="7" s="1"/>
  <c r="AL55" i="7"/>
  <c r="EK55" i="7" s="1"/>
  <c r="AL19" i="7"/>
  <c r="EK19" i="7" s="1"/>
  <c r="AL89" i="7"/>
  <c r="EK89" i="7" s="1"/>
  <c r="AL31" i="7"/>
  <c r="EK31" i="7" s="1"/>
  <c r="AL14" i="7"/>
  <c r="EK14" i="7" s="1"/>
  <c r="AL88" i="7"/>
  <c r="EK88" i="7" s="1"/>
  <c r="AL30" i="7"/>
  <c r="EK30" i="7" s="1"/>
  <c r="AL27" i="7"/>
  <c r="EK27" i="7" s="1"/>
  <c r="AL62" i="7"/>
  <c r="EK62" i="7" s="1"/>
  <c r="AL17" i="7"/>
  <c r="EK17" i="7" s="1"/>
  <c r="AL69" i="7"/>
  <c r="EK69" i="7" s="1"/>
  <c r="AL33" i="7"/>
  <c r="EK33" i="7" s="1"/>
  <c r="AL12" i="7"/>
  <c r="EK12" i="7" s="1"/>
  <c r="AL100" i="7"/>
  <c r="EK100" i="7" s="1"/>
  <c r="AL77" i="7"/>
  <c r="EK77" i="7" s="1"/>
  <c r="AL41" i="7"/>
  <c r="EK41" i="7" s="1"/>
  <c r="AL82" i="7"/>
  <c r="EK82" i="7" s="1"/>
  <c r="AL85" i="7"/>
  <c r="EK85" i="7" s="1"/>
  <c r="AL40" i="7"/>
  <c r="EK40" i="7" s="1"/>
  <c r="AL75" i="7"/>
  <c r="EK75" i="7" s="1"/>
  <c r="AL5" i="7"/>
  <c r="EK5" i="7" s="1"/>
  <c r="AL49" i="7"/>
  <c r="EK49" i="7" s="1"/>
  <c r="AL72" i="7"/>
  <c r="EK72" i="7" s="1"/>
  <c r="AL63" i="7"/>
  <c r="EK63" i="7" s="1"/>
  <c r="AL95" i="7"/>
  <c r="EK95" i="7" s="1"/>
  <c r="AL87" i="7"/>
  <c r="EK87" i="7" s="1"/>
  <c r="AL74" i="7"/>
  <c r="EK74" i="7" s="1"/>
  <c r="AL53" i="7"/>
  <c r="EK53" i="7" s="1"/>
  <c r="AL67" i="7"/>
  <c r="EK67" i="7" s="1"/>
  <c r="AL68" i="7"/>
  <c r="EK68" i="7" s="1"/>
  <c r="AL7" i="7"/>
  <c r="EK7" i="7" s="1"/>
  <c r="AL98" i="7"/>
  <c r="EK98" i="7" s="1"/>
  <c r="AL59" i="7"/>
  <c r="EK59" i="7" s="1"/>
  <c r="AL54" i="7"/>
  <c r="EK54" i="7" s="1"/>
  <c r="AL26" i="7"/>
  <c r="EK26" i="7" s="1"/>
  <c r="AL96" i="7"/>
  <c r="EK96" i="7" s="1"/>
  <c r="AL56" i="7"/>
  <c r="EK56" i="7" s="1"/>
  <c r="AL34" i="7"/>
  <c r="EK34" i="7" s="1"/>
  <c r="AL28" i="7"/>
  <c r="EK28" i="7" s="1"/>
  <c r="AL78" i="7"/>
  <c r="EK78" i="7" s="1"/>
  <c r="AL86" i="7"/>
  <c r="EK86" i="7" s="1"/>
  <c r="AL71" i="7"/>
  <c r="EK71" i="7" s="1"/>
  <c r="AL16" i="7"/>
  <c r="EK16" i="7" s="1"/>
  <c r="AL38" i="7"/>
  <c r="EK38" i="7" s="1"/>
  <c r="AL76" i="7"/>
  <c r="EK76" i="7" s="1"/>
  <c r="AL102" i="7"/>
  <c r="EK102" i="7" s="1"/>
  <c r="AL36" i="7"/>
  <c r="EK36" i="7" s="1"/>
  <c r="AL9" i="7"/>
  <c r="EK9" i="7" s="1"/>
  <c r="AL11" i="7"/>
  <c r="EK11" i="7" s="1"/>
  <c r="AL47" i="7"/>
  <c r="EK47" i="7" s="1"/>
  <c r="AL35" i="7"/>
  <c r="EK35" i="7" s="1"/>
  <c r="AL23" i="7"/>
  <c r="EK23" i="7" s="1"/>
  <c r="AL21" i="7"/>
  <c r="EK21" i="7" s="1"/>
  <c r="AL20" i="7"/>
  <c r="EK20" i="7" s="1"/>
  <c r="AL73" i="7"/>
  <c r="EK73" i="7" s="1"/>
  <c r="AL4" i="7"/>
  <c r="EK4" i="7" s="1"/>
  <c r="AL57" i="7"/>
  <c r="EK57" i="7" s="1"/>
  <c r="AL3" i="7"/>
  <c r="EK3" i="7" s="1"/>
  <c r="AL80" i="7"/>
  <c r="EK80" i="7" s="1"/>
  <c r="AL22" i="7"/>
  <c r="EK22" i="7" s="1"/>
  <c r="AL64" i="7"/>
  <c r="EK64" i="7" s="1"/>
  <c r="AL18" i="7"/>
  <c r="EK18" i="7" s="1"/>
  <c r="AL6" i="7"/>
  <c r="EK6" i="7" s="1"/>
  <c r="AL24" i="7"/>
  <c r="EK24" i="7" s="1"/>
  <c r="AL81" i="7"/>
  <c r="EK81" i="7" s="1"/>
  <c r="AN10" i="7"/>
  <c r="EM10" i="7" s="1"/>
  <c r="AN62" i="7"/>
  <c r="EM62" i="7" s="1"/>
  <c r="AN39" i="7"/>
  <c r="EM39" i="7" s="1"/>
  <c r="AN28" i="7"/>
  <c r="EM28" i="7" s="1"/>
  <c r="AN41" i="7"/>
  <c r="EM41" i="7" s="1"/>
  <c r="AN34" i="7"/>
  <c r="EM34" i="7" s="1"/>
  <c r="AN74" i="7"/>
  <c r="EM74" i="7" s="1"/>
  <c r="AN42" i="7"/>
  <c r="EM42" i="7" s="1"/>
  <c r="AN52" i="7"/>
  <c r="EM52" i="7" s="1"/>
  <c r="AN31" i="7"/>
  <c r="EM31" i="7" s="1"/>
  <c r="AN71" i="7"/>
  <c r="EM71" i="7" s="1"/>
  <c r="AN99" i="7"/>
  <c r="EM99" i="7" s="1"/>
  <c r="AN60" i="7"/>
  <c r="EM60" i="7" s="1"/>
  <c r="AN68" i="7"/>
  <c r="EM68" i="7" s="1"/>
  <c r="AN24" i="7"/>
  <c r="EM24" i="7" s="1"/>
  <c r="AN50" i="7"/>
  <c r="EM50" i="7" s="1"/>
  <c r="AN86" i="7"/>
  <c r="EM86" i="7" s="1"/>
  <c r="AN101" i="7"/>
  <c r="EM101" i="7" s="1"/>
  <c r="AN15" i="7"/>
  <c r="EM15" i="7" s="1"/>
  <c r="AN12" i="7"/>
  <c r="EM12" i="7" s="1"/>
  <c r="AN97" i="7"/>
  <c r="EM97" i="7" s="1"/>
  <c r="AN20" i="7"/>
  <c r="EM20" i="7" s="1"/>
  <c r="AN79" i="7"/>
  <c r="EM79" i="7" s="1"/>
  <c r="AN33" i="7"/>
  <c r="EM33" i="7" s="1"/>
  <c r="AN13" i="7"/>
  <c r="EM13" i="7" s="1"/>
  <c r="AN59" i="7"/>
  <c r="EM59" i="7" s="1"/>
  <c r="AN73" i="7"/>
  <c r="EM73" i="7" s="1"/>
  <c r="AN45" i="7"/>
  <c r="EM45" i="7" s="1"/>
  <c r="AN40" i="7"/>
  <c r="EM40" i="7" s="1"/>
  <c r="AN90" i="7"/>
  <c r="EM90" i="7" s="1"/>
  <c r="AN8" i="7"/>
  <c r="EM8" i="7" s="1"/>
  <c r="AN23" i="7"/>
  <c r="EM23" i="7" s="1"/>
  <c r="AN37" i="7"/>
  <c r="EM37" i="7" s="1"/>
  <c r="AN47" i="7"/>
  <c r="EM47" i="7" s="1"/>
  <c r="AN43" i="7"/>
  <c r="EM43" i="7" s="1"/>
  <c r="AN55" i="7"/>
  <c r="EM55" i="7" s="1"/>
  <c r="AN35" i="7"/>
  <c r="EM35" i="7" s="1"/>
  <c r="AN9" i="7"/>
  <c r="EM9" i="7" s="1"/>
  <c r="AN16" i="7"/>
  <c r="EM16" i="7" s="1"/>
  <c r="AN6" i="7"/>
  <c r="EM6" i="7" s="1"/>
  <c r="AN65" i="7"/>
  <c r="EM65" i="7" s="1"/>
  <c r="AN76" i="7"/>
  <c r="EM76" i="7" s="1"/>
  <c r="AN49" i="7"/>
  <c r="EM49" i="7" s="1"/>
  <c r="AN75" i="7"/>
  <c r="EM75" i="7" s="1"/>
  <c r="AN61" i="7"/>
  <c r="EM61" i="7" s="1"/>
  <c r="AN3" i="7"/>
  <c r="EM3" i="7" s="1"/>
  <c r="AN14" i="7"/>
  <c r="EM14" i="7" s="1"/>
  <c r="AN7" i="7"/>
  <c r="EM7" i="7" s="1"/>
  <c r="AN56" i="7"/>
  <c r="EM56" i="7" s="1"/>
  <c r="AN51" i="7"/>
  <c r="EM51" i="7" s="1"/>
  <c r="AN80" i="7"/>
  <c r="EM80" i="7" s="1"/>
  <c r="AN93" i="7"/>
  <c r="EM93" i="7" s="1"/>
  <c r="AN67" i="7"/>
  <c r="EM67" i="7" s="1"/>
  <c r="AN17" i="7"/>
  <c r="EM17" i="7" s="1"/>
  <c r="AN18" i="7"/>
  <c r="EM18" i="7" s="1"/>
  <c r="AN22" i="7"/>
  <c r="EM22" i="7" s="1"/>
  <c r="BC94" i="7"/>
  <c r="FB94" i="7" s="1"/>
  <c r="BC89" i="7"/>
  <c r="FB89" i="7" s="1"/>
  <c r="BC66" i="7"/>
  <c r="FB66" i="7" s="1"/>
  <c r="BC34" i="7"/>
  <c r="FB34" i="7" s="1"/>
  <c r="BC47" i="7"/>
  <c r="FB47" i="7" s="1"/>
  <c r="BC102" i="7"/>
  <c r="FB102" i="7" s="1"/>
  <c r="BC87" i="7"/>
  <c r="FB87" i="7" s="1"/>
  <c r="BC7" i="7"/>
  <c r="FB7" i="7" s="1"/>
  <c r="BC92" i="7"/>
  <c r="FB92" i="7" s="1"/>
  <c r="BC41" i="7"/>
  <c r="FB41" i="7" s="1"/>
  <c r="BC25" i="7"/>
  <c r="FB25" i="7" s="1"/>
  <c r="BC31" i="7"/>
  <c r="FB31" i="7" s="1"/>
  <c r="BC43" i="7"/>
  <c r="FB43" i="7" s="1"/>
  <c r="BC93" i="7"/>
  <c r="FB93" i="7" s="1"/>
  <c r="BC91" i="7"/>
  <c r="FB91" i="7" s="1"/>
  <c r="BC88" i="7"/>
  <c r="FB88" i="7" s="1"/>
  <c r="BC77" i="7"/>
  <c r="FB77" i="7" s="1"/>
  <c r="BC27" i="7"/>
  <c r="FB27" i="7" s="1"/>
  <c r="BC60" i="7"/>
  <c r="FB60" i="7" s="1"/>
  <c r="BC49" i="7"/>
  <c r="FB49" i="7" s="1"/>
  <c r="BC38" i="7"/>
  <c r="FB38" i="7" s="1"/>
  <c r="BC50" i="7"/>
  <c r="FB50" i="7" s="1"/>
  <c r="BC95" i="7"/>
  <c r="FB95" i="7" s="1"/>
  <c r="BC86" i="7"/>
  <c r="FB86" i="7" s="1"/>
  <c r="BC72" i="7"/>
  <c r="FB72" i="7" s="1"/>
  <c r="BC101" i="7"/>
  <c r="FB101" i="7" s="1"/>
  <c r="BC81" i="7"/>
  <c r="FB81" i="7" s="1"/>
  <c r="BC24" i="7"/>
  <c r="FB24" i="7" s="1"/>
  <c r="BC28" i="7"/>
  <c r="FB28" i="7" s="1"/>
  <c r="BC55" i="7"/>
  <c r="FB55" i="7" s="1"/>
  <c r="BC46" i="7"/>
  <c r="FB46" i="7" s="1"/>
  <c r="BC82" i="7"/>
  <c r="FB82" i="7" s="1"/>
  <c r="BC78" i="7"/>
  <c r="FB78" i="7" s="1"/>
  <c r="BC84" i="7"/>
  <c r="FB84" i="7" s="1"/>
  <c r="BC100" i="7"/>
  <c r="FB100" i="7" s="1"/>
  <c r="BC42" i="7"/>
  <c r="FB42" i="7" s="1"/>
  <c r="BC51" i="7"/>
  <c r="FB51" i="7" s="1"/>
  <c r="BC75" i="7"/>
  <c r="FB75" i="7" s="1"/>
  <c r="BC23" i="7"/>
  <c r="FB23" i="7" s="1"/>
  <c r="BC80" i="7"/>
  <c r="FB80" i="7" s="1"/>
  <c r="BC26" i="7"/>
  <c r="FB26" i="7" s="1"/>
  <c r="BC30" i="7"/>
  <c r="FB30" i="7" s="1"/>
  <c r="BC4" i="7"/>
  <c r="FB4" i="7" s="1"/>
  <c r="BC59" i="7"/>
  <c r="FB59" i="7" s="1"/>
  <c r="BC73" i="7"/>
  <c r="FB73" i="7" s="1"/>
  <c r="BC53" i="7"/>
  <c r="FB53" i="7" s="1"/>
  <c r="BC58" i="7"/>
  <c r="FB58" i="7" s="1"/>
  <c r="BC21" i="7"/>
  <c r="FB21" i="7" s="1"/>
  <c r="BC65" i="7"/>
  <c r="FB65" i="7" s="1"/>
  <c r="BC16" i="7"/>
  <c r="FB16" i="7" s="1"/>
  <c r="BC36" i="7"/>
  <c r="FB36" i="7" s="1"/>
  <c r="BC57" i="7"/>
  <c r="FB57" i="7" s="1"/>
  <c r="BC37" i="7"/>
  <c r="FB37" i="7" s="1"/>
  <c r="BC63" i="7"/>
  <c r="FB63" i="7" s="1"/>
  <c r="BC96" i="7"/>
  <c r="FB96" i="7" s="1"/>
  <c r="BC79" i="7"/>
  <c r="FB79" i="7" s="1"/>
  <c r="BC85" i="7"/>
  <c r="FB85" i="7" s="1"/>
  <c r="BC67" i="7"/>
  <c r="FB67" i="7" s="1"/>
  <c r="BC15" i="7"/>
  <c r="FB15" i="7" s="1"/>
  <c r="BC19" i="7"/>
  <c r="FB19" i="7" s="1"/>
  <c r="BC64" i="7"/>
  <c r="FB64" i="7" s="1"/>
  <c r="BC17" i="7"/>
  <c r="FB17" i="7" s="1"/>
  <c r="DM69" i="7"/>
  <c r="HL69" i="7" s="1"/>
  <c r="CS25" i="7"/>
  <c r="GR25" i="7" s="1"/>
  <c r="CS61" i="7"/>
  <c r="GR61" i="7" s="1"/>
  <c r="CS82" i="7"/>
  <c r="GR82" i="7" s="1"/>
  <c r="CS21" i="7"/>
  <c r="GR21" i="7" s="1"/>
  <c r="CS87" i="7"/>
  <c r="GR87" i="7" s="1"/>
  <c r="CS45" i="7"/>
  <c r="GR45" i="7" s="1"/>
  <c r="CS28" i="7"/>
  <c r="GR28" i="7" s="1"/>
  <c r="CS88" i="7"/>
  <c r="GR88" i="7" s="1"/>
  <c r="CS24" i="7"/>
  <c r="GR24" i="7" s="1"/>
  <c r="CS59" i="7"/>
  <c r="GR59" i="7" s="1"/>
  <c r="CS98" i="7"/>
  <c r="GR98" i="7" s="1"/>
  <c r="CS46" i="7"/>
  <c r="GR46" i="7" s="1"/>
  <c r="CS43" i="7"/>
  <c r="GR43" i="7" s="1"/>
  <c r="CS11" i="7"/>
  <c r="GR11" i="7" s="1"/>
  <c r="CS85" i="7"/>
  <c r="GR85" i="7" s="1"/>
  <c r="CS33" i="7"/>
  <c r="GR33" i="7" s="1"/>
  <c r="CS60" i="7"/>
  <c r="GR60" i="7" s="1"/>
  <c r="CS95" i="7"/>
  <c r="GR95" i="7" s="1"/>
  <c r="CS22" i="7"/>
  <c r="GR22" i="7" s="1"/>
  <c r="CS99" i="7"/>
  <c r="GR99" i="7" s="1"/>
  <c r="CS94" i="7"/>
  <c r="GR94" i="7" s="1"/>
  <c r="CS100" i="7"/>
  <c r="GR100" i="7" s="1"/>
  <c r="CS42" i="7"/>
  <c r="GR42" i="7" s="1"/>
  <c r="CS40" i="7"/>
  <c r="GR40" i="7" s="1"/>
  <c r="CS97" i="7"/>
  <c r="GR97" i="7" s="1"/>
  <c r="CS39" i="7"/>
  <c r="GR39" i="7" s="1"/>
  <c r="CS63" i="7"/>
  <c r="GR63" i="7" s="1"/>
  <c r="CS57" i="7"/>
  <c r="GR57" i="7" s="1"/>
  <c r="BL5" i="7"/>
  <c r="FK5" i="7" s="1"/>
  <c r="BL20" i="7"/>
  <c r="FK20" i="7" s="1"/>
  <c r="BL19" i="7"/>
  <c r="FK19" i="7" s="1"/>
  <c r="BL9" i="7"/>
  <c r="FK9" i="7" s="1"/>
  <c r="BL15" i="7"/>
  <c r="FK15" i="7" s="1"/>
  <c r="BL7" i="7"/>
  <c r="FK7" i="7" s="1"/>
  <c r="BL98" i="7"/>
  <c r="FK98" i="7" s="1"/>
  <c r="BL8" i="7"/>
  <c r="FK8" i="7" s="1"/>
  <c r="BL27" i="7"/>
  <c r="FK27" i="7" s="1"/>
  <c r="BL37" i="7"/>
  <c r="FK37" i="7" s="1"/>
  <c r="BL66" i="7"/>
  <c r="FK66" i="7" s="1"/>
  <c r="BL12" i="7"/>
  <c r="FK12" i="7" s="1"/>
  <c r="BL40" i="7"/>
  <c r="FK40" i="7" s="1"/>
  <c r="BL64" i="7"/>
  <c r="FK64" i="7" s="1"/>
  <c r="BL45" i="7"/>
  <c r="FK45" i="7" s="1"/>
  <c r="BL58" i="7"/>
  <c r="FK58" i="7" s="1"/>
  <c r="BL63" i="7"/>
  <c r="FK63" i="7" s="1"/>
  <c r="BL11" i="7"/>
  <c r="FK11" i="7" s="1"/>
  <c r="BL17" i="7"/>
  <c r="FK17" i="7" s="1"/>
  <c r="AE84" i="7"/>
  <c r="ED84" i="7" s="1"/>
  <c r="AE33" i="7"/>
  <c r="ED33" i="7" s="1"/>
  <c r="AE72" i="7"/>
  <c r="ED72" i="7" s="1"/>
  <c r="AE38" i="7"/>
  <c r="ED38" i="7" s="1"/>
  <c r="AE87" i="7"/>
  <c r="ED87" i="7" s="1"/>
  <c r="AE88" i="7"/>
  <c r="ED88" i="7" s="1"/>
  <c r="AE67" i="7"/>
  <c r="ED67" i="7" s="1"/>
  <c r="AE74" i="7"/>
  <c r="ED74" i="7" s="1"/>
  <c r="AE80" i="7"/>
  <c r="ED80" i="7" s="1"/>
  <c r="AE17" i="7"/>
  <c r="ED17" i="7" s="1"/>
  <c r="AE41" i="7"/>
  <c r="ED41" i="7" s="1"/>
  <c r="AE54" i="7"/>
  <c r="ED54" i="7" s="1"/>
  <c r="AE62" i="7"/>
  <c r="ED62" i="7" s="1"/>
  <c r="AE7" i="7"/>
  <c r="ED7" i="7" s="1"/>
  <c r="AE25" i="7"/>
  <c r="ED25" i="7" s="1"/>
  <c r="AE18" i="7"/>
  <c r="ED18" i="7" s="1"/>
  <c r="AE28" i="7"/>
  <c r="ED28" i="7" s="1"/>
  <c r="AE50" i="7"/>
  <c r="ED50" i="7" s="1"/>
  <c r="AE45" i="7"/>
  <c r="ED45" i="7" s="1"/>
  <c r="AE19" i="7"/>
  <c r="ED19" i="7" s="1"/>
  <c r="AE37" i="7"/>
  <c r="ED37" i="7" s="1"/>
  <c r="AE89" i="7"/>
  <c r="ED89" i="7" s="1"/>
  <c r="AE58" i="7"/>
  <c r="ED58" i="7" s="1"/>
  <c r="AE32" i="7"/>
  <c r="ED32" i="7" s="1"/>
  <c r="AE3" i="7"/>
  <c r="ED3" i="7" s="1"/>
  <c r="AE29" i="7"/>
  <c r="ED29" i="7" s="1"/>
  <c r="AE82" i="7"/>
  <c r="ED82" i="7" s="1"/>
  <c r="AE56" i="7"/>
  <c r="ED56" i="7" s="1"/>
  <c r="AE14" i="7"/>
  <c r="ED14" i="7" s="1"/>
  <c r="AE77" i="7"/>
  <c r="ED77" i="7" s="1"/>
  <c r="AE92" i="7"/>
  <c r="ED92" i="7" s="1"/>
  <c r="AE78" i="7"/>
  <c r="ED78" i="7" s="1"/>
  <c r="AE15" i="7"/>
  <c r="ED15" i="7" s="1"/>
  <c r="AE86" i="7"/>
  <c r="ED86" i="7" s="1"/>
  <c r="AE102" i="7"/>
  <c r="ED102" i="7" s="1"/>
  <c r="AE65" i="7"/>
  <c r="ED65" i="7" s="1"/>
  <c r="AE21" i="7"/>
  <c r="ED21" i="7" s="1"/>
  <c r="DK88" i="7"/>
  <c r="HJ88" i="7" s="1"/>
  <c r="DK68" i="7"/>
  <c r="HJ68" i="7" s="1"/>
  <c r="DK79" i="7"/>
  <c r="HJ79" i="7" s="1"/>
  <c r="DK100" i="7"/>
  <c r="HJ100" i="7" s="1"/>
  <c r="DK49" i="7"/>
  <c r="HJ49" i="7" s="1"/>
  <c r="DK78" i="7"/>
  <c r="HJ78" i="7" s="1"/>
  <c r="DK27" i="7"/>
  <c r="HJ27" i="7" s="1"/>
  <c r="DK71" i="7"/>
  <c r="HJ71" i="7" s="1"/>
  <c r="DK74" i="7"/>
  <c r="HJ74" i="7" s="1"/>
  <c r="DK90" i="7"/>
  <c r="HJ90" i="7" s="1"/>
  <c r="DK76" i="7"/>
  <c r="HJ76" i="7" s="1"/>
  <c r="DK26" i="7"/>
  <c r="HJ26" i="7" s="1"/>
  <c r="DK42" i="7"/>
  <c r="HJ42" i="7" s="1"/>
  <c r="DK69" i="7"/>
  <c r="HJ69" i="7" s="1"/>
  <c r="DK73" i="7"/>
  <c r="HJ73" i="7" s="1"/>
  <c r="DK48" i="7"/>
  <c r="HJ48" i="7" s="1"/>
  <c r="DK24" i="7"/>
  <c r="HJ24" i="7" s="1"/>
  <c r="CE3" i="7"/>
  <c r="GD3" i="7" s="1"/>
  <c r="CE98" i="7"/>
  <c r="GD98" i="7" s="1"/>
  <c r="CE99" i="7"/>
  <c r="GD99" i="7" s="1"/>
  <c r="CE31" i="7"/>
  <c r="GD31" i="7" s="1"/>
  <c r="CE70" i="7"/>
  <c r="GD70" i="7" s="1"/>
  <c r="DE40" i="7"/>
  <c r="HD40" i="7" s="1"/>
  <c r="CV78" i="7"/>
  <c r="GU78" i="7" s="1"/>
  <c r="DE5" i="7"/>
  <c r="HD5" i="7" s="1"/>
  <c r="DU56" i="7"/>
  <c r="HT56" i="7" s="1"/>
  <c r="AI89" i="7"/>
  <c r="EH89" i="7" s="1"/>
  <c r="DA64" i="7"/>
  <c r="GZ64" i="7" s="1"/>
  <c r="AI42" i="7"/>
  <c r="EH42" i="7" s="1"/>
  <c r="AI59" i="7"/>
  <c r="EH59" i="7" s="1"/>
  <c r="BY88" i="7"/>
  <c r="FX88" i="7" s="1"/>
  <c r="DU41" i="7"/>
  <c r="HT41" i="7" s="1"/>
  <c r="CG38" i="7"/>
  <c r="GF38" i="7" s="1"/>
  <c r="DA95" i="7"/>
  <c r="GZ95" i="7" s="1"/>
  <c r="V70" i="14"/>
  <c r="V4" i="14"/>
  <c r="AP59" i="7"/>
  <c r="EO59" i="7" s="1"/>
  <c r="CG23" i="7"/>
  <c r="GF23" i="7" s="1"/>
  <c r="AI8" i="7"/>
  <c r="EH8" i="7" s="1"/>
  <c r="AI101" i="7"/>
  <c r="EH101" i="7" s="1"/>
  <c r="AI83" i="7"/>
  <c r="EH83" i="7" s="1"/>
  <c r="AI86" i="7"/>
  <c r="EH86" i="7" s="1"/>
  <c r="AI63" i="7"/>
  <c r="EH63" i="7" s="1"/>
  <c r="AI43" i="7"/>
  <c r="EH43" i="7" s="1"/>
  <c r="CG94" i="7"/>
  <c r="GF94" i="7" s="1"/>
  <c r="V94" i="14"/>
  <c r="V83" i="14"/>
  <c r="BG96" i="7"/>
  <c r="FF96" i="7" s="1"/>
  <c r="AP44" i="7"/>
  <c r="EO44" i="7" s="1"/>
  <c r="CV63" i="7"/>
  <c r="GU63" i="7" s="1"/>
  <c r="CP56" i="7"/>
  <c r="GO56" i="7" s="1"/>
  <c r="AJ84" i="7"/>
  <c r="EI84" i="7" s="1"/>
  <c r="AJ12" i="7"/>
  <c r="EI12" i="7" s="1"/>
  <c r="DD28" i="7"/>
  <c r="HC28" i="7" s="1"/>
  <c r="DD72" i="7"/>
  <c r="HC72" i="7" s="1"/>
  <c r="AI62" i="7"/>
  <c r="EH62" i="7" s="1"/>
  <c r="DU12" i="7"/>
  <c r="HT12" i="7" s="1"/>
  <c r="CG31" i="7"/>
  <c r="GF31" i="7" s="1"/>
  <c r="DU31" i="7"/>
  <c r="HT31" i="7" s="1"/>
  <c r="CG69" i="7"/>
  <c r="GF69" i="7" s="1"/>
  <c r="AI84" i="7"/>
  <c r="EH84" i="7" s="1"/>
  <c r="AI51" i="7"/>
  <c r="EH51" i="7" s="1"/>
  <c r="AI95" i="7"/>
  <c r="EH95" i="7" s="1"/>
  <c r="AI52" i="7"/>
  <c r="EH52" i="7" s="1"/>
  <c r="AI66" i="7"/>
  <c r="EH66" i="7" s="1"/>
  <c r="AI47" i="7"/>
  <c r="EH47" i="7" s="1"/>
  <c r="DD8" i="7"/>
  <c r="HC8" i="7" s="1"/>
  <c r="V95" i="14"/>
  <c r="V105" i="14"/>
  <c r="BG51" i="7"/>
  <c r="FF51" i="7" s="1"/>
  <c r="DE31" i="7"/>
  <c r="HD31" i="7" s="1"/>
  <c r="AM99" i="7"/>
  <c r="EL99" i="7" s="1"/>
  <c r="BY90" i="7"/>
  <c r="FX90" i="7" s="1"/>
  <c r="DD65" i="7"/>
  <c r="HC65" i="7" s="1"/>
  <c r="DA68" i="7"/>
  <c r="GZ68" i="7" s="1"/>
  <c r="CG22" i="7"/>
  <c r="GF22" i="7" s="1"/>
  <c r="CG40" i="7"/>
  <c r="GF40" i="7" s="1"/>
  <c r="CG60" i="7"/>
  <c r="GF60" i="7" s="1"/>
  <c r="AI39" i="7"/>
  <c r="EH39" i="7" s="1"/>
  <c r="AI24" i="7"/>
  <c r="EH24" i="7" s="1"/>
  <c r="CG33" i="7"/>
  <c r="GF33" i="7" s="1"/>
  <c r="AI82" i="7"/>
  <c r="EH82" i="7" s="1"/>
  <c r="AI61" i="7"/>
  <c r="EH61" i="7" s="1"/>
  <c r="AI48" i="7"/>
  <c r="EH48" i="7" s="1"/>
  <c r="AI23" i="7"/>
  <c r="EH23" i="7" s="1"/>
  <c r="AI93" i="7"/>
  <c r="EH93" i="7" s="1"/>
  <c r="AI70" i="7"/>
  <c r="EH70" i="7" s="1"/>
  <c r="AI31" i="7"/>
  <c r="EH31" i="7" s="1"/>
  <c r="CG76" i="7"/>
  <c r="GF76" i="7" s="1"/>
  <c r="V35" i="14"/>
  <c r="V5" i="14"/>
  <c r="DA44" i="7"/>
  <c r="GZ44" i="7" s="1"/>
  <c r="DA102" i="7"/>
  <c r="GZ102" i="7" s="1"/>
  <c r="AI50" i="7"/>
  <c r="EH50" i="7" s="1"/>
  <c r="CG62" i="7"/>
  <c r="GF62" i="7" s="1"/>
  <c r="V66" i="14"/>
  <c r="DJ96" i="7"/>
  <c r="HI96" i="7" s="1"/>
  <c r="DJ19" i="7"/>
  <c r="HI19" i="7" s="1"/>
  <c r="DJ79" i="7"/>
  <c r="HI79" i="7" s="1"/>
  <c r="DJ23" i="7"/>
  <c r="HI23" i="7" s="1"/>
  <c r="DJ5" i="7"/>
  <c r="HI5" i="7" s="1"/>
  <c r="DJ26" i="7"/>
  <c r="HI26" i="7" s="1"/>
  <c r="DJ53" i="7"/>
  <c r="HI53" i="7" s="1"/>
  <c r="DJ50" i="7"/>
  <c r="HI50" i="7" s="1"/>
  <c r="DJ59" i="7"/>
  <c r="HI59" i="7" s="1"/>
  <c r="DJ91" i="7"/>
  <c r="HI91" i="7" s="1"/>
  <c r="DJ76" i="7"/>
  <c r="HI76" i="7" s="1"/>
  <c r="DJ90" i="7"/>
  <c r="HI90" i="7" s="1"/>
  <c r="DJ6" i="7"/>
  <c r="HI6" i="7" s="1"/>
  <c r="DJ85" i="7"/>
  <c r="HI85" i="7" s="1"/>
  <c r="DJ54" i="7"/>
  <c r="HI54" i="7" s="1"/>
  <c r="DJ42" i="7"/>
  <c r="HI42" i="7" s="1"/>
  <c r="DJ99" i="7"/>
  <c r="HI99" i="7" s="1"/>
  <c r="DJ68" i="7"/>
  <c r="HI68" i="7" s="1"/>
  <c r="DJ39" i="7"/>
  <c r="HI39" i="7" s="1"/>
  <c r="DJ17" i="7"/>
  <c r="HI17" i="7" s="1"/>
  <c r="DJ86" i="7"/>
  <c r="HI86" i="7" s="1"/>
  <c r="DJ65" i="7"/>
  <c r="HI65" i="7" s="1"/>
  <c r="DJ40" i="7"/>
  <c r="HI40" i="7" s="1"/>
  <c r="DJ62" i="7"/>
  <c r="HI62" i="7" s="1"/>
  <c r="DJ41" i="7"/>
  <c r="HI41" i="7" s="1"/>
  <c r="DJ16" i="7"/>
  <c r="HI16" i="7" s="1"/>
  <c r="DJ12" i="7"/>
  <c r="HI12" i="7" s="1"/>
  <c r="DJ15" i="7"/>
  <c r="HI15" i="7" s="1"/>
  <c r="DJ87" i="7"/>
  <c r="HI87" i="7" s="1"/>
  <c r="DJ32" i="7"/>
  <c r="HI32" i="7" s="1"/>
  <c r="DJ69" i="7"/>
  <c r="HI69" i="7" s="1"/>
  <c r="DJ56" i="7"/>
  <c r="HI56" i="7" s="1"/>
  <c r="DJ28" i="7"/>
  <c r="HI28" i="7" s="1"/>
  <c r="DJ37" i="7"/>
  <c r="HI37" i="7" s="1"/>
  <c r="DJ35" i="7"/>
  <c r="HI35" i="7" s="1"/>
  <c r="DJ88" i="7"/>
  <c r="HI88" i="7" s="1"/>
  <c r="DJ14" i="7"/>
  <c r="HI14" i="7" s="1"/>
  <c r="DJ101" i="7"/>
  <c r="HI101" i="7" s="1"/>
  <c r="DJ11" i="7"/>
  <c r="HI11" i="7" s="1"/>
  <c r="DJ31" i="7"/>
  <c r="HI31" i="7" s="1"/>
  <c r="DJ25" i="7"/>
  <c r="HI25" i="7" s="1"/>
  <c r="DJ55" i="7"/>
  <c r="HI55" i="7" s="1"/>
  <c r="DJ102" i="7"/>
  <c r="HI102" i="7" s="1"/>
  <c r="DJ43" i="7"/>
  <c r="HI43" i="7" s="1"/>
  <c r="DJ89" i="7"/>
  <c r="HI89" i="7" s="1"/>
  <c r="DJ38" i="7"/>
  <c r="HI38" i="7" s="1"/>
  <c r="DJ60" i="7"/>
  <c r="HI60" i="7" s="1"/>
  <c r="DJ75" i="7"/>
  <c r="HI75" i="7" s="1"/>
  <c r="DJ29" i="7"/>
  <c r="HI29" i="7" s="1"/>
  <c r="DJ95" i="7"/>
  <c r="HI95" i="7" s="1"/>
  <c r="DJ64" i="7"/>
  <c r="HI64" i="7" s="1"/>
  <c r="DJ93" i="7"/>
  <c r="HI93" i="7" s="1"/>
  <c r="DJ74" i="7"/>
  <c r="HI74" i="7" s="1"/>
  <c r="DJ77" i="7"/>
  <c r="HI77" i="7" s="1"/>
  <c r="DJ80" i="7"/>
  <c r="HI80" i="7" s="1"/>
  <c r="DJ61" i="7"/>
  <c r="HI61" i="7" s="1"/>
  <c r="DJ30" i="7"/>
  <c r="HI30" i="7" s="1"/>
  <c r="DJ36" i="7"/>
  <c r="HI36" i="7" s="1"/>
  <c r="DJ71" i="7"/>
  <c r="HI71" i="7" s="1"/>
  <c r="DJ22" i="7"/>
  <c r="HI22" i="7" s="1"/>
  <c r="DJ100" i="7"/>
  <c r="HI100" i="7" s="1"/>
  <c r="DJ18" i="7"/>
  <c r="HI18" i="7" s="1"/>
  <c r="DJ83" i="7"/>
  <c r="HI83" i="7" s="1"/>
  <c r="DJ4" i="7"/>
  <c r="HI4" i="7" s="1"/>
  <c r="DJ67" i="7"/>
  <c r="HI67" i="7" s="1"/>
  <c r="DJ52" i="7"/>
  <c r="HI52" i="7" s="1"/>
  <c r="DJ10" i="7"/>
  <c r="HI10" i="7" s="1"/>
  <c r="DJ92" i="7"/>
  <c r="HI92" i="7" s="1"/>
  <c r="DJ8" i="7"/>
  <c r="HI8" i="7" s="1"/>
  <c r="DJ72" i="7"/>
  <c r="HI72" i="7" s="1"/>
  <c r="DJ82" i="7"/>
  <c r="HI82" i="7" s="1"/>
  <c r="DJ66" i="7"/>
  <c r="HI66" i="7" s="1"/>
  <c r="DJ24" i="7"/>
  <c r="HI24" i="7" s="1"/>
  <c r="DJ73" i="7"/>
  <c r="HI73" i="7" s="1"/>
  <c r="DJ7" i="7"/>
  <c r="HI7" i="7" s="1"/>
  <c r="DJ57" i="7"/>
  <c r="HI57" i="7" s="1"/>
  <c r="DJ48" i="7"/>
  <c r="HI48" i="7" s="1"/>
  <c r="DJ33" i="7"/>
  <c r="HI33" i="7" s="1"/>
  <c r="DJ94" i="7"/>
  <c r="HI94" i="7" s="1"/>
  <c r="DJ63" i="7"/>
  <c r="HI63" i="7" s="1"/>
  <c r="DJ49" i="7"/>
  <c r="HI49" i="7" s="1"/>
  <c r="DJ47" i="7"/>
  <c r="HI47" i="7" s="1"/>
  <c r="DJ27" i="7"/>
  <c r="HI27" i="7" s="1"/>
  <c r="DJ97" i="7"/>
  <c r="HI97" i="7" s="1"/>
  <c r="BV65" i="7"/>
  <c r="FU65" i="7" s="1"/>
  <c r="BV93" i="7"/>
  <c r="FU93" i="7" s="1"/>
  <c r="BV38" i="7"/>
  <c r="FU38" i="7" s="1"/>
  <c r="BV47" i="7"/>
  <c r="FU47" i="7" s="1"/>
  <c r="BV67" i="7"/>
  <c r="FU67" i="7" s="1"/>
  <c r="BV5" i="7"/>
  <c r="FU5" i="7" s="1"/>
  <c r="BV23" i="7"/>
  <c r="FU23" i="7" s="1"/>
  <c r="BV62" i="7"/>
  <c r="FU62" i="7" s="1"/>
  <c r="BV21" i="7"/>
  <c r="FU21" i="7" s="1"/>
  <c r="BV53" i="7"/>
  <c r="FU53" i="7" s="1"/>
  <c r="BV81" i="7"/>
  <c r="FU81" i="7" s="1"/>
  <c r="BV64" i="7"/>
  <c r="FU64" i="7" s="1"/>
  <c r="BV91" i="7"/>
  <c r="FU91" i="7" s="1"/>
  <c r="BV68" i="7"/>
  <c r="FU68" i="7" s="1"/>
  <c r="BV78" i="7"/>
  <c r="FU78" i="7" s="1"/>
  <c r="BV95" i="7"/>
  <c r="FU95" i="7" s="1"/>
  <c r="BV56" i="7"/>
  <c r="FU56" i="7" s="1"/>
  <c r="BV46" i="7"/>
  <c r="FU46" i="7" s="1"/>
  <c r="BV48" i="7"/>
  <c r="FU48" i="7" s="1"/>
  <c r="BV8" i="7"/>
  <c r="FU8" i="7" s="1"/>
  <c r="BV76" i="7"/>
  <c r="FU76" i="7" s="1"/>
  <c r="BV31" i="7"/>
  <c r="FU31" i="7" s="1"/>
  <c r="BV89" i="7"/>
  <c r="FU89" i="7" s="1"/>
  <c r="BV71" i="7"/>
  <c r="FU71" i="7" s="1"/>
  <c r="BV51" i="7"/>
  <c r="FU51" i="7" s="1"/>
  <c r="BV99" i="7"/>
  <c r="FU99" i="7" s="1"/>
  <c r="BV44" i="7"/>
  <c r="FU44" i="7" s="1"/>
  <c r="BV98" i="7"/>
  <c r="FU98" i="7" s="1"/>
  <c r="BV59" i="7"/>
  <c r="FU59" i="7" s="1"/>
  <c r="BV74" i="7"/>
  <c r="FU74" i="7" s="1"/>
  <c r="BV54" i="7"/>
  <c r="FU54" i="7" s="1"/>
  <c r="BV17" i="7"/>
  <c r="FU17" i="7" s="1"/>
  <c r="BV22" i="7"/>
  <c r="FU22" i="7" s="1"/>
  <c r="BV72" i="7"/>
  <c r="FU72" i="7" s="1"/>
  <c r="BV16" i="7"/>
  <c r="FU16" i="7" s="1"/>
  <c r="BV6" i="7"/>
  <c r="FU6" i="7" s="1"/>
  <c r="BV58" i="7"/>
  <c r="FU58" i="7" s="1"/>
  <c r="BV70" i="7"/>
  <c r="FU70" i="7" s="1"/>
  <c r="BV84" i="7"/>
  <c r="FU84" i="7" s="1"/>
  <c r="BV80" i="7"/>
  <c r="FU80" i="7" s="1"/>
  <c r="BV30" i="7"/>
  <c r="FU30" i="7" s="1"/>
  <c r="BV82" i="7"/>
  <c r="FU82" i="7" s="1"/>
  <c r="BV85" i="7"/>
  <c r="FU85" i="7" s="1"/>
  <c r="BV15" i="7"/>
  <c r="FU15" i="7" s="1"/>
  <c r="BV24" i="7"/>
  <c r="FU24" i="7" s="1"/>
  <c r="BV40" i="7"/>
  <c r="FU40" i="7" s="1"/>
  <c r="BV87" i="7"/>
  <c r="FU87" i="7" s="1"/>
  <c r="BV96" i="7"/>
  <c r="FU96" i="7" s="1"/>
  <c r="BV92" i="7"/>
  <c r="FU92" i="7" s="1"/>
  <c r="BV90" i="7"/>
  <c r="FU90" i="7" s="1"/>
  <c r="BV10" i="7"/>
  <c r="FU10" i="7" s="1"/>
  <c r="BV18" i="7"/>
  <c r="FU18" i="7" s="1"/>
  <c r="BV19" i="7"/>
  <c r="FU19" i="7" s="1"/>
  <c r="BV100" i="7"/>
  <c r="FU100" i="7" s="1"/>
  <c r="BV102" i="7"/>
  <c r="FU102" i="7" s="1"/>
  <c r="BV97" i="7"/>
  <c r="FU97" i="7" s="1"/>
  <c r="BV61" i="7"/>
  <c r="FU61" i="7" s="1"/>
  <c r="BV36" i="7"/>
  <c r="FU36" i="7" s="1"/>
  <c r="BV79" i="7"/>
  <c r="FU79" i="7" s="1"/>
  <c r="BV32" i="7"/>
  <c r="FU32" i="7" s="1"/>
  <c r="BV69" i="7"/>
  <c r="FU69" i="7" s="1"/>
  <c r="BV94" i="7"/>
  <c r="FU94" i="7" s="1"/>
  <c r="BV3" i="7"/>
  <c r="FU3" i="7" s="1"/>
  <c r="BV29" i="7"/>
  <c r="FU29" i="7" s="1"/>
  <c r="BV73" i="7"/>
  <c r="FU73" i="7" s="1"/>
  <c r="BV43" i="7"/>
  <c r="FU43" i="7" s="1"/>
  <c r="BV33" i="7"/>
  <c r="FU33" i="7" s="1"/>
  <c r="BV9" i="7"/>
  <c r="FU9" i="7" s="1"/>
  <c r="BV13" i="7"/>
  <c r="FU13" i="7" s="1"/>
  <c r="BV66" i="7"/>
  <c r="FU66" i="7" s="1"/>
  <c r="BV86" i="7"/>
  <c r="FU86" i="7" s="1"/>
  <c r="BV77" i="7"/>
  <c r="FU77" i="7" s="1"/>
  <c r="BV26" i="7"/>
  <c r="FU26" i="7" s="1"/>
  <c r="BV60" i="7"/>
  <c r="FU60" i="7" s="1"/>
  <c r="BV28" i="7"/>
  <c r="FU28" i="7" s="1"/>
  <c r="BV50" i="7"/>
  <c r="FU50" i="7" s="1"/>
  <c r="BV88" i="7"/>
  <c r="FU88" i="7" s="1"/>
  <c r="DT63" i="7"/>
  <c r="HS63" i="7" s="1"/>
  <c r="DT56" i="7"/>
  <c r="HS56" i="7" s="1"/>
  <c r="DT97" i="7"/>
  <c r="HS97" i="7" s="1"/>
  <c r="DT98" i="7"/>
  <c r="HS98" i="7" s="1"/>
  <c r="DT96" i="7"/>
  <c r="HS96" i="7" s="1"/>
  <c r="DT70" i="7"/>
  <c r="HS70" i="7" s="1"/>
  <c r="DT50" i="7"/>
  <c r="HS50" i="7" s="1"/>
  <c r="DT82" i="7"/>
  <c r="HS82" i="7" s="1"/>
  <c r="DT95" i="7"/>
  <c r="HS95" i="7" s="1"/>
  <c r="DT101" i="7"/>
  <c r="HS101" i="7" s="1"/>
  <c r="DT81" i="7"/>
  <c r="HS81" i="7" s="1"/>
  <c r="DT84" i="7"/>
  <c r="HS84" i="7" s="1"/>
  <c r="DT71" i="7"/>
  <c r="HS71" i="7" s="1"/>
  <c r="DT93" i="7"/>
  <c r="HS93" i="7" s="1"/>
  <c r="DT58" i="7"/>
  <c r="HS58" i="7" s="1"/>
  <c r="DT60" i="7"/>
  <c r="HS60" i="7" s="1"/>
  <c r="DT36" i="7"/>
  <c r="HS36" i="7" s="1"/>
  <c r="DT7" i="7"/>
  <c r="HS7" i="7" s="1"/>
  <c r="DT72" i="7"/>
  <c r="HS72" i="7" s="1"/>
  <c r="DT44" i="7"/>
  <c r="HS44" i="7" s="1"/>
  <c r="DT45" i="7"/>
  <c r="HS45" i="7" s="1"/>
  <c r="DT20" i="7"/>
  <c r="HS20" i="7" s="1"/>
  <c r="DT78" i="7"/>
  <c r="HS78" i="7" s="1"/>
  <c r="DT29" i="7"/>
  <c r="HS29" i="7" s="1"/>
  <c r="DT4" i="7"/>
  <c r="HS4" i="7" s="1"/>
  <c r="DT64" i="7"/>
  <c r="HS64" i="7" s="1"/>
  <c r="DT43" i="7"/>
  <c r="HS43" i="7" s="1"/>
  <c r="DT87" i="7"/>
  <c r="HS87" i="7" s="1"/>
  <c r="DT54" i="7"/>
  <c r="HS54" i="7" s="1"/>
  <c r="DT27" i="7"/>
  <c r="HS27" i="7" s="1"/>
  <c r="DT24" i="7"/>
  <c r="HS24" i="7" s="1"/>
  <c r="DT55" i="7"/>
  <c r="HS55" i="7" s="1"/>
  <c r="DT53" i="7"/>
  <c r="HS53" i="7" s="1"/>
  <c r="DT14" i="7"/>
  <c r="HS14" i="7" s="1"/>
  <c r="DT12" i="7"/>
  <c r="HS12" i="7" s="1"/>
  <c r="DT69" i="7"/>
  <c r="HS69" i="7" s="1"/>
  <c r="DT80" i="7"/>
  <c r="HS80" i="7" s="1"/>
  <c r="DT100" i="7"/>
  <c r="HS100" i="7" s="1"/>
  <c r="DT79" i="7"/>
  <c r="HS79" i="7" s="1"/>
  <c r="DT77" i="7"/>
  <c r="HS77" i="7" s="1"/>
  <c r="DT66" i="7"/>
  <c r="HS66" i="7" s="1"/>
  <c r="DT17" i="7"/>
  <c r="HS17" i="7" s="1"/>
  <c r="DT37" i="7"/>
  <c r="HS37" i="7" s="1"/>
  <c r="DT19" i="7"/>
  <c r="HS19" i="7" s="1"/>
  <c r="DT6" i="7"/>
  <c r="HS6" i="7" s="1"/>
  <c r="DT75" i="7"/>
  <c r="HS75" i="7" s="1"/>
  <c r="DT41" i="7"/>
  <c r="HS41" i="7" s="1"/>
  <c r="DT90" i="7"/>
  <c r="HS90" i="7" s="1"/>
  <c r="DT3" i="7"/>
  <c r="HS3" i="7" s="1"/>
  <c r="DT86" i="7"/>
  <c r="HS86" i="7" s="1"/>
  <c r="DT23" i="7"/>
  <c r="HS23" i="7" s="1"/>
  <c r="DT91" i="7"/>
  <c r="HS91" i="7" s="1"/>
  <c r="DT83" i="7"/>
  <c r="HS83" i="7" s="1"/>
  <c r="DT92" i="7"/>
  <c r="HS92" i="7" s="1"/>
  <c r="DT102" i="7"/>
  <c r="HS102" i="7" s="1"/>
  <c r="DT88" i="7"/>
  <c r="HS88" i="7" s="1"/>
  <c r="DT49" i="7"/>
  <c r="HS49" i="7" s="1"/>
  <c r="DT42" i="7"/>
  <c r="HS42" i="7" s="1"/>
  <c r="DT51" i="7"/>
  <c r="HS51" i="7" s="1"/>
  <c r="DT25" i="7"/>
  <c r="HS25" i="7" s="1"/>
  <c r="DT59" i="7"/>
  <c r="HS59" i="7" s="1"/>
  <c r="DT16" i="7"/>
  <c r="HS16" i="7" s="1"/>
  <c r="DT40" i="7"/>
  <c r="HS40" i="7" s="1"/>
  <c r="DT10" i="7"/>
  <c r="HS10" i="7" s="1"/>
  <c r="DT15" i="7"/>
  <c r="HS15" i="7" s="1"/>
  <c r="DT28" i="7"/>
  <c r="HS28" i="7" s="1"/>
  <c r="DT33" i="7"/>
  <c r="HS33" i="7" s="1"/>
  <c r="DT73" i="7"/>
  <c r="HS73" i="7" s="1"/>
  <c r="DT13" i="7"/>
  <c r="HS13" i="7" s="1"/>
  <c r="DT99" i="7"/>
  <c r="HS99" i="7" s="1"/>
  <c r="DT62" i="7"/>
  <c r="HS62" i="7" s="1"/>
  <c r="DT39" i="7"/>
  <c r="HS39" i="7" s="1"/>
  <c r="DT48" i="7"/>
  <c r="HS48" i="7" s="1"/>
  <c r="DT65" i="7"/>
  <c r="HS65" i="7" s="1"/>
  <c r="DT47" i="7"/>
  <c r="HS47" i="7" s="1"/>
  <c r="DT74" i="7"/>
  <c r="HS74" i="7" s="1"/>
  <c r="DT34" i="7"/>
  <c r="HS34" i="7" s="1"/>
  <c r="DT26" i="7"/>
  <c r="HS26" i="7" s="1"/>
  <c r="DT67" i="7"/>
  <c r="HS67" i="7" s="1"/>
  <c r="DT21" i="7"/>
  <c r="HS21" i="7" s="1"/>
  <c r="DT8" i="7"/>
  <c r="HS8" i="7" s="1"/>
  <c r="DT30" i="7"/>
  <c r="HS30" i="7" s="1"/>
  <c r="DT22" i="7"/>
  <c r="HS22" i="7" s="1"/>
  <c r="DT35" i="7"/>
  <c r="HS35" i="7" s="1"/>
  <c r="DT9" i="7"/>
  <c r="HS9" i="7" s="1"/>
  <c r="DT31" i="7"/>
  <c r="HS31" i="7" s="1"/>
  <c r="DT89" i="7"/>
  <c r="HS89" i="7" s="1"/>
  <c r="DT68" i="7"/>
  <c r="HS68" i="7" s="1"/>
  <c r="BZ17" i="7"/>
  <c r="FY17" i="7" s="1"/>
  <c r="BZ3" i="7"/>
  <c r="FY3" i="7" s="1"/>
  <c r="BZ81" i="7"/>
  <c r="FY81" i="7" s="1"/>
  <c r="BZ30" i="7"/>
  <c r="FY30" i="7" s="1"/>
  <c r="BZ101" i="7"/>
  <c r="FY101" i="7" s="1"/>
  <c r="BZ12" i="7"/>
  <c r="FY12" i="7" s="1"/>
  <c r="BZ20" i="7"/>
  <c r="FY20" i="7" s="1"/>
  <c r="BZ88" i="7"/>
  <c r="FY88" i="7" s="1"/>
  <c r="BZ39" i="7"/>
  <c r="FY39" i="7" s="1"/>
  <c r="BZ80" i="7"/>
  <c r="FY80" i="7" s="1"/>
  <c r="BZ79" i="7"/>
  <c r="FY79" i="7" s="1"/>
  <c r="BZ29" i="7"/>
  <c r="FY29" i="7" s="1"/>
  <c r="BZ11" i="7"/>
  <c r="FY11" i="7" s="1"/>
  <c r="BZ95" i="7"/>
  <c r="FY95" i="7" s="1"/>
  <c r="BZ18" i="7"/>
  <c r="FY18" i="7" s="1"/>
  <c r="BZ66" i="7"/>
  <c r="FY66" i="7" s="1"/>
  <c r="BZ98" i="7"/>
  <c r="FY98" i="7" s="1"/>
  <c r="BZ76" i="7"/>
  <c r="FY76" i="7" s="1"/>
  <c r="BZ5" i="7"/>
  <c r="FY5" i="7" s="1"/>
  <c r="BZ15" i="7"/>
  <c r="FY15" i="7" s="1"/>
  <c r="BZ38" i="7"/>
  <c r="FY38" i="7" s="1"/>
  <c r="BZ19" i="7"/>
  <c r="FY19" i="7" s="1"/>
  <c r="BZ72" i="7"/>
  <c r="FY72" i="7" s="1"/>
  <c r="CH100" i="7"/>
  <c r="GG100" i="7" s="1"/>
  <c r="CH32" i="7"/>
  <c r="GG32" i="7" s="1"/>
  <c r="CH64" i="7"/>
  <c r="GG64" i="7" s="1"/>
  <c r="CH73" i="7"/>
  <c r="GG73" i="7" s="1"/>
  <c r="CH22" i="7"/>
  <c r="GG22" i="7" s="1"/>
  <c r="CH90" i="7"/>
  <c r="GG90" i="7" s="1"/>
  <c r="CH62" i="7"/>
  <c r="GG62" i="7" s="1"/>
  <c r="CH58" i="7"/>
  <c r="GG58" i="7" s="1"/>
  <c r="CH5" i="7"/>
  <c r="GG5" i="7" s="1"/>
  <c r="CH59" i="7"/>
  <c r="GG59" i="7" s="1"/>
  <c r="CH21" i="7"/>
  <c r="GG21" i="7" s="1"/>
  <c r="CH17" i="7"/>
  <c r="GG17" i="7" s="1"/>
  <c r="CH76" i="7"/>
  <c r="GG76" i="7" s="1"/>
  <c r="CH41" i="7"/>
  <c r="GG41" i="7" s="1"/>
  <c r="CH87" i="7"/>
  <c r="GG87" i="7" s="1"/>
  <c r="CH65" i="7"/>
  <c r="GG65" i="7" s="1"/>
  <c r="CH16" i="7"/>
  <c r="GG16" i="7" s="1"/>
  <c r="CH69" i="7"/>
  <c r="GG69" i="7" s="1"/>
  <c r="CH14" i="7"/>
  <c r="GG14" i="7" s="1"/>
  <c r="CH23" i="7"/>
  <c r="GG23" i="7" s="1"/>
  <c r="CH18" i="7"/>
  <c r="GG18" i="7" s="1"/>
  <c r="CH24" i="7"/>
  <c r="GG24" i="7" s="1"/>
  <c r="CH28" i="7"/>
  <c r="GG28" i="7" s="1"/>
  <c r="CH43" i="7"/>
  <c r="GG43" i="7" s="1"/>
  <c r="CH72" i="7"/>
  <c r="GG72" i="7" s="1"/>
  <c r="CH63" i="7"/>
  <c r="GG63" i="7" s="1"/>
  <c r="CH102" i="7"/>
  <c r="GG102" i="7" s="1"/>
  <c r="CH44" i="7"/>
  <c r="GG44" i="7" s="1"/>
  <c r="CH79" i="7"/>
  <c r="GG79" i="7" s="1"/>
  <c r="CH9" i="7"/>
  <c r="GG9" i="7" s="1"/>
  <c r="CH61" i="7"/>
  <c r="GG61" i="7" s="1"/>
  <c r="CH49" i="7"/>
  <c r="GG49" i="7" s="1"/>
  <c r="CH6" i="7"/>
  <c r="GG6" i="7" s="1"/>
  <c r="CH8" i="7"/>
  <c r="GG8" i="7" s="1"/>
  <c r="CH91" i="7"/>
  <c r="GG91" i="7" s="1"/>
  <c r="CH12" i="7"/>
  <c r="GG12" i="7" s="1"/>
  <c r="CH48" i="7"/>
  <c r="GG48" i="7" s="1"/>
  <c r="CH57" i="7"/>
  <c r="GG57" i="7" s="1"/>
  <c r="CH4" i="7"/>
  <c r="GG4" i="7" s="1"/>
  <c r="CH34" i="7"/>
  <c r="GG34" i="7" s="1"/>
  <c r="CH74" i="7"/>
  <c r="GG74" i="7" s="1"/>
  <c r="CH60" i="7"/>
  <c r="GG60" i="7" s="1"/>
  <c r="CH37" i="7"/>
  <c r="GG37" i="7" s="1"/>
  <c r="CH101" i="7"/>
  <c r="GG101" i="7" s="1"/>
  <c r="CH93" i="7"/>
  <c r="GG93" i="7" s="1"/>
  <c r="CH95" i="7"/>
  <c r="GG95" i="7" s="1"/>
  <c r="CH55" i="7"/>
  <c r="GG55" i="7" s="1"/>
  <c r="CH80" i="7"/>
  <c r="GG80" i="7" s="1"/>
  <c r="CH88" i="7"/>
  <c r="GG88" i="7" s="1"/>
  <c r="CH84" i="7"/>
  <c r="GG84" i="7" s="1"/>
  <c r="CH10" i="7"/>
  <c r="GG10" i="7" s="1"/>
  <c r="CH81" i="7"/>
  <c r="GG81" i="7" s="1"/>
  <c r="CH52" i="7"/>
  <c r="GG52" i="7" s="1"/>
  <c r="CH25" i="7"/>
  <c r="GG25" i="7" s="1"/>
  <c r="CH85" i="7"/>
  <c r="GG85" i="7" s="1"/>
  <c r="CH51" i="7"/>
  <c r="GG51" i="7" s="1"/>
  <c r="CH31" i="7"/>
  <c r="GG31" i="7" s="1"/>
  <c r="CH99" i="7"/>
  <c r="GG99" i="7" s="1"/>
  <c r="CH29" i="7"/>
  <c r="GG29" i="7" s="1"/>
  <c r="CH20" i="7"/>
  <c r="GG20" i="7" s="1"/>
  <c r="CH45" i="7"/>
  <c r="GG45" i="7" s="1"/>
  <c r="CH70" i="7"/>
  <c r="GG70" i="7" s="1"/>
  <c r="CH67" i="7"/>
  <c r="GG67" i="7" s="1"/>
  <c r="CH71" i="7"/>
  <c r="GG71" i="7" s="1"/>
  <c r="CH7" i="7"/>
  <c r="GG7" i="7" s="1"/>
  <c r="CH38" i="7"/>
  <c r="GG38" i="7" s="1"/>
  <c r="CH39" i="7"/>
  <c r="GG39" i="7" s="1"/>
  <c r="CH82" i="7"/>
  <c r="GG82" i="7" s="1"/>
  <c r="CH92" i="7"/>
  <c r="GG92" i="7" s="1"/>
  <c r="CH66" i="7"/>
  <c r="GG66" i="7" s="1"/>
  <c r="CH50" i="7"/>
  <c r="GG50" i="7" s="1"/>
  <c r="CH94" i="7"/>
  <c r="GG94" i="7" s="1"/>
  <c r="AW5" i="7"/>
  <c r="EV5" i="7" s="1"/>
  <c r="AW45" i="7"/>
  <c r="EV45" i="7" s="1"/>
  <c r="AW97" i="7"/>
  <c r="EV97" i="7" s="1"/>
  <c r="AW87" i="7"/>
  <c r="EV87" i="7" s="1"/>
  <c r="AW84" i="7"/>
  <c r="EV84" i="7" s="1"/>
  <c r="AW73" i="7"/>
  <c r="EV73" i="7" s="1"/>
  <c r="AW21" i="7"/>
  <c r="EV21" i="7" s="1"/>
  <c r="AW37" i="7"/>
  <c r="EV37" i="7" s="1"/>
  <c r="AW43" i="7"/>
  <c r="EV43" i="7" s="1"/>
  <c r="AW55" i="7"/>
  <c r="EV55" i="7" s="1"/>
  <c r="AW72" i="7"/>
  <c r="EV72" i="7" s="1"/>
  <c r="AW101" i="7"/>
  <c r="EV101" i="7" s="1"/>
  <c r="AW51" i="7"/>
  <c r="EV51" i="7" s="1"/>
  <c r="AW91" i="7"/>
  <c r="EV91" i="7" s="1"/>
  <c r="AW48" i="7"/>
  <c r="EV48" i="7" s="1"/>
  <c r="AW40" i="7"/>
  <c r="EV40" i="7" s="1"/>
  <c r="AW81" i="7"/>
  <c r="EV81" i="7" s="1"/>
  <c r="AW3" i="7"/>
  <c r="EV3" i="7" s="1"/>
  <c r="AW102" i="7"/>
  <c r="EV102" i="7" s="1"/>
  <c r="AW89" i="7"/>
  <c r="EV89" i="7" s="1"/>
  <c r="AW93" i="7"/>
  <c r="EV93" i="7" s="1"/>
  <c r="AW83" i="7"/>
  <c r="EV83" i="7" s="1"/>
  <c r="AW69" i="7"/>
  <c r="EV69" i="7" s="1"/>
  <c r="AW50" i="7"/>
  <c r="EV50" i="7" s="1"/>
  <c r="AW11" i="7"/>
  <c r="EV11" i="7" s="1"/>
  <c r="AW8" i="7"/>
  <c r="EV8" i="7" s="1"/>
  <c r="AW86" i="7"/>
  <c r="EV86" i="7" s="1"/>
  <c r="AW68" i="7"/>
  <c r="EV68" i="7" s="1"/>
  <c r="AW61" i="7"/>
  <c r="EV61" i="7" s="1"/>
  <c r="AW65" i="7"/>
  <c r="EV65" i="7" s="1"/>
  <c r="AW53" i="7"/>
  <c r="EV53" i="7" s="1"/>
  <c r="AW57" i="7"/>
  <c r="EV57" i="7" s="1"/>
  <c r="AW39" i="7"/>
  <c r="EV39" i="7" s="1"/>
  <c r="AW42" i="7"/>
  <c r="EV42" i="7" s="1"/>
  <c r="AW23" i="7"/>
  <c r="EV23" i="7" s="1"/>
  <c r="AW64" i="7"/>
  <c r="EV64" i="7" s="1"/>
  <c r="AW20" i="7"/>
  <c r="EV20" i="7" s="1"/>
  <c r="AW12" i="7"/>
  <c r="EV12" i="7" s="1"/>
  <c r="AW10" i="7"/>
  <c r="EV10" i="7" s="1"/>
  <c r="AW49" i="7"/>
  <c r="EV49" i="7" s="1"/>
  <c r="AW79" i="7"/>
  <c r="EV79" i="7" s="1"/>
  <c r="AW35" i="7"/>
  <c r="EV35" i="7" s="1"/>
  <c r="AW33" i="7"/>
  <c r="EV33" i="7" s="1"/>
  <c r="AW27" i="7"/>
  <c r="EV27" i="7" s="1"/>
  <c r="AW15" i="7"/>
  <c r="EV15" i="7" s="1"/>
  <c r="AW14" i="7"/>
  <c r="EV14" i="7" s="1"/>
  <c r="AW19" i="7"/>
  <c r="EV19" i="7" s="1"/>
  <c r="AW25" i="7"/>
  <c r="EV25" i="7" s="1"/>
  <c r="AW75" i="7"/>
  <c r="EV75" i="7" s="1"/>
  <c r="AW90" i="7"/>
  <c r="EV90" i="7" s="1"/>
  <c r="AW31" i="7"/>
  <c r="EV31" i="7" s="1"/>
  <c r="AW60" i="7"/>
  <c r="EV60" i="7" s="1"/>
  <c r="AW52" i="7"/>
  <c r="EV52" i="7" s="1"/>
  <c r="AW24" i="7"/>
  <c r="EV24" i="7" s="1"/>
  <c r="AW18" i="7"/>
  <c r="EV18" i="7" s="1"/>
  <c r="AW95" i="7"/>
  <c r="EV95" i="7" s="1"/>
  <c r="AW94" i="7"/>
  <c r="EV94" i="7" s="1"/>
  <c r="AW98" i="7"/>
  <c r="EV98" i="7" s="1"/>
  <c r="AW66" i="7"/>
  <c r="EV66" i="7" s="1"/>
  <c r="AW92" i="7"/>
  <c r="EV92" i="7" s="1"/>
  <c r="AW47" i="7"/>
  <c r="EV47" i="7" s="1"/>
  <c r="AW38" i="7"/>
  <c r="EV38" i="7" s="1"/>
  <c r="AW36" i="7"/>
  <c r="EV36" i="7" s="1"/>
  <c r="AW34" i="7"/>
  <c r="EV34" i="7" s="1"/>
  <c r="AW29" i="7"/>
  <c r="EV29" i="7" s="1"/>
  <c r="AW28" i="7"/>
  <c r="EV28" i="7" s="1"/>
  <c r="AW16" i="7"/>
  <c r="EV16" i="7" s="1"/>
  <c r="AW13" i="7"/>
  <c r="EV13" i="7" s="1"/>
  <c r="AW6" i="7"/>
  <c r="EV6" i="7" s="1"/>
  <c r="AW54" i="7"/>
  <c r="EV54" i="7" s="1"/>
  <c r="AW82" i="7"/>
  <c r="EV82" i="7" s="1"/>
  <c r="AW46" i="7"/>
  <c r="EV46" i="7" s="1"/>
  <c r="AW41" i="7"/>
  <c r="EV41" i="7" s="1"/>
  <c r="AW7" i="7"/>
  <c r="EV7" i="7" s="1"/>
  <c r="AW22" i="7"/>
  <c r="EV22" i="7" s="1"/>
  <c r="AW17" i="7"/>
  <c r="EV17" i="7" s="1"/>
  <c r="AW67" i="7"/>
  <c r="EV67" i="7" s="1"/>
  <c r="AW63" i="7"/>
  <c r="EV63" i="7" s="1"/>
  <c r="AW56" i="7"/>
  <c r="EV56" i="7" s="1"/>
  <c r="CA4" i="7"/>
  <c r="FZ4" i="7" s="1"/>
  <c r="CA59" i="7"/>
  <c r="FZ59" i="7" s="1"/>
  <c r="CA70" i="7"/>
  <c r="FZ70" i="7" s="1"/>
  <c r="CA38" i="7"/>
  <c r="FZ38" i="7" s="1"/>
  <c r="CA93" i="7"/>
  <c r="FZ93" i="7" s="1"/>
  <c r="CA42" i="7"/>
  <c r="FZ42" i="7" s="1"/>
  <c r="CA81" i="7"/>
  <c r="FZ81" i="7" s="1"/>
  <c r="CA3" i="7"/>
  <c r="FZ3" i="7" s="1"/>
  <c r="CA5" i="7"/>
  <c r="FZ5" i="7" s="1"/>
  <c r="CA31" i="7"/>
  <c r="FZ31" i="7" s="1"/>
  <c r="CA72" i="7"/>
  <c r="FZ72" i="7" s="1"/>
  <c r="CA64" i="7"/>
  <c r="FZ64" i="7" s="1"/>
  <c r="CA75" i="7"/>
  <c r="FZ75" i="7" s="1"/>
  <c r="CA23" i="7"/>
  <c r="FZ23" i="7" s="1"/>
  <c r="CA39" i="7"/>
  <c r="FZ39" i="7" s="1"/>
  <c r="CA87" i="7"/>
  <c r="FZ87" i="7" s="1"/>
  <c r="CA16" i="7"/>
  <c r="FZ16" i="7" s="1"/>
  <c r="CA96" i="7"/>
  <c r="FZ96" i="7" s="1"/>
  <c r="CA76" i="7"/>
  <c r="FZ76" i="7" s="1"/>
  <c r="CA100" i="7"/>
  <c r="FZ100" i="7" s="1"/>
  <c r="CA80" i="7"/>
  <c r="FZ80" i="7" s="1"/>
  <c r="CA84" i="7"/>
  <c r="FZ84" i="7" s="1"/>
  <c r="CA54" i="7"/>
  <c r="FZ54" i="7" s="1"/>
  <c r="CA73" i="7"/>
  <c r="FZ73" i="7" s="1"/>
  <c r="CA53" i="7"/>
  <c r="FZ53" i="7" s="1"/>
  <c r="CA35" i="7"/>
  <c r="FZ35" i="7" s="1"/>
  <c r="CA48" i="7"/>
  <c r="FZ48" i="7" s="1"/>
  <c r="CA66" i="7"/>
  <c r="FZ66" i="7" s="1"/>
  <c r="CA25" i="7"/>
  <c r="FZ25" i="7" s="1"/>
  <c r="CA44" i="7"/>
  <c r="FZ44" i="7" s="1"/>
  <c r="CA47" i="7"/>
  <c r="FZ47" i="7" s="1"/>
  <c r="CA14" i="7"/>
  <c r="FZ14" i="7" s="1"/>
  <c r="CA63" i="7"/>
  <c r="FZ63" i="7" s="1"/>
  <c r="CA94" i="7"/>
  <c r="FZ94" i="7" s="1"/>
  <c r="CA26" i="7"/>
  <c r="FZ26" i="7" s="1"/>
  <c r="CA67" i="7"/>
  <c r="FZ67" i="7" s="1"/>
  <c r="CA50" i="7"/>
  <c r="FZ50" i="7" s="1"/>
  <c r="CA9" i="7"/>
  <c r="FZ9" i="7" s="1"/>
  <c r="CA62" i="7"/>
  <c r="FZ62" i="7" s="1"/>
  <c r="CA7" i="7"/>
  <c r="FZ7" i="7" s="1"/>
  <c r="CA6" i="7"/>
  <c r="FZ6" i="7" s="1"/>
  <c r="CA22" i="7"/>
  <c r="FZ22" i="7" s="1"/>
  <c r="CA77" i="7"/>
  <c r="FZ77" i="7" s="1"/>
  <c r="CA8" i="7"/>
  <c r="FZ8" i="7" s="1"/>
  <c r="CA10" i="7"/>
  <c r="FZ10" i="7" s="1"/>
  <c r="CA65" i="7"/>
  <c r="FZ65" i="7" s="1"/>
  <c r="CA11" i="7"/>
  <c r="FZ11" i="7" s="1"/>
  <c r="CA12" i="7"/>
  <c r="FZ12" i="7" s="1"/>
  <c r="AE44" i="7"/>
  <c r="ED44" i="7" s="1"/>
  <c r="AE81" i="7"/>
  <c r="ED81" i="7" s="1"/>
  <c r="AE48" i="7"/>
  <c r="ED48" i="7" s="1"/>
  <c r="AE27" i="7"/>
  <c r="ED27" i="7" s="1"/>
  <c r="AE20" i="7"/>
  <c r="ED20" i="7" s="1"/>
  <c r="AE99" i="7"/>
  <c r="ED99" i="7" s="1"/>
  <c r="AE64" i="7"/>
  <c r="ED64" i="7" s="1"/>
  <c r="AE85" i="7"/>
  <c r="ED85" i="7" s="1"/>
  <c r="AE91" i="7"/>
  <c r="ED91" i="7" s="1"/>
  <c r="AE16" i="7"/>
  <c r="ED16" i="7" s="1"/>
  <c r="AE79" i="7"/>
  <c r="ED79" i="7" s="1"/>
  <c r="AE66" i="7"/>
  <c r="ED66" i="7" s="1"/>
  <c r="AE63" i="7"/>
  <c r="ED63" i="7" s="1"/>
  <c r="AE31" i="7"/>
  <c r="ED31" i="7" s="1"/>
  <c r="AE90" i="7"/>
  <c r="ED90" i="7" s="1"/>
  <c r="AE93" i="7"/>
  <c r="ED93" i="7" s="1"/>
  <c r="AS31" i="7"/>
  <c r="ER31" i="7" s="1"/>
  <c r="AS51" i="7"/>
  <c r="ER51" i="7" s="1"/>
  <c r="AS87" i="7"/>
  <c r="ER87" i="7" s="1"/>
  <c r="AS41" i="7"/>
  <c r="ER41" i="7" s="1"/>
  <c r="AS68" i="7"/>
  <c r="ER68" i="7" s="1"/>
  <c r="AS65" i="7"/>
  <c r="ER65" i="7" s="1"/>
  <c r="AS76" i="7"/>
  <c r="ER76" i="7" s="1"/>
  <c r="BW4" i="7"/>
  <c r="FV4" i="7" s="1"/>
  <c r="BW67" i="7"/>
  <c r="FV67" i="7" s="1"/>
  <c r="BW28" i="7"/>
  <c r="FV28" i="7" s="1"/>
  <c r="BW48" i="7"/>
  <c r="FV48" i="7" s="1"/>
  <c r="BW53" i="7"/>
  <c r="FV53" i="7" s="1"/>
  <c r="BW88" i="7"/>
  <c r="FV88" i="7" s="1"/>
  <c r="BW100" i="7"/>
  <c r="FV100" i="7" s="1"/>
  <c r="BW61" i="7"/>
  <c r="FV61" i="7" s="1"/>
  <c r="BW87" i="7"/>
  <c r="FV87" i="7" s="1"/>
  <c r="BW82" i="7"/>
  <c r="FV82" i="7" s="1"/>
  <c r="BW38" i="7"/>
  <c r="FV38" i="7" s="1"/>
  <c r="BW27" i="7"/>
  <c r="FV27" i="7" s="1"/>
  <c r="BW50" i="7"/>
  <c r="FV50" i="7" s="1"/>
  <c r="BW70" i="7"/>
  <c r="FV70" i="7" s="1"/>
  <c r="BW92" i="7"/>
  <c r="FV92" i="7" s="1"/>
  <c r="BW96" i="7"/>
  <c r="FV96" i="7" s="1"/>
  <c r="BW72" i="7"/>
  <c r="FV72" i="7" s="1"/>
  <c r="BW95" i="7"/>
  <c r="FV95" i="7" s="1"/>
  <c r="BW20" i="7"/>
  <c r="FV20" i="7" s="1"/>
  <c r="BW23" i="7"/>
  <c r="FV23" i="7" s="1"/>
  <c r="BW43" i="7"/>
  <c r="FV43" i="7" s="1"/>
  <c r="BW99" i="7"/>
  <c r="FV99" i="7" s="1"/>
  <c r="BW98" i="7"/>
  <c r="FV98" i="7" s="1"/>
  <c r="BW47" i="7"/>
  <c r="FV47" i="7" s="1"/>
  <c r="BW41" i="7"/>
  <c r="FV41" i="7" s="1"/>
  <c r="BW30" i="7"/>
  <c r="FV30" i="7" s="1"/>
  <c r="BW9" i="7"/>
  <c r="FV9" i="7" s="1"/>
  <c r="BW63" i="7"/>
  <c r="FV63" i="7" s="1"/>
  <c r="BW52" i="7"/>
  <c r="FV52" i="7" s="1"/>
  <c r="BW65" i="7"/>
  <c r="FV65" i="7" s="1"/>
  <c r="BW45" i="7"/>
  <c r="FV45" i="7" s="1"/>
  <c r="BW76" i="7"/>
  <c r="FV76" i="7" s="1"/>
  <c r="BW93" i="7"/>
  <c r="FV93" i="7" s="1"/>
  <c r="BW101" i="7"/>
  <c r="FV101" i="7" s="1"/>
  <c r="BW79" i="7"/>
  <c r="FV79" i="7" s="1"/>
  <c r="BW34" i="7"/>
  <c r="FV34" i="7" s="1"/>
  <c r="BW86" i="7"/>
  <c r="FV86" i="7" s="1"/>
  <c r="BW36" i="7"/>
  <c r="FV36" i="7" s="1"/>
  <c r="BW57" i="7"/>
  <c r="FV57" i="7" s="1"/>
  <c r="BW37" i="7"/>
  <c r="FV37" i="7" s="1"/>
  <c r="BW89" i="7"/>
  <c r="FV89" i="7" s="1"/>
  <c r="BW83" i="7"/>
  <c r="FV83" i="7" s="1"/>
  <c r="BW68" i="7"/>
  <c r="FV68" i="7" s="1"/>
  <c r="BW21" i="7"/>
  <c r="FV21" i="7" s="1"/>
  <c r="BW97" i="7"/>
  <c r="FV97" i="7" s="1"/>
  <c r="BW84" i="7"/>
  <c r="FV84" i="7" s="1"/>
  <c r="BW91" i="7"/>
  <c r="FV91" i="7" s="1"/>
  <c r="BW3" i="7"/>
  <c r="FV3" i="7" s="1"/>
  <c r="BW49" i="7"/>
  <c r="FV49" i="7" s="1"/>
  <c r="BW11" i="7"/>
  <c r="FV11" i="7" s="1"/>
  <c r="AE47" i="7"/>
  <c r="ED47" i="7" s="1"/>
  <c r="AE36" i="7"/>
  <c r="ED36" i="7" s="1"/>
  <c r="AE61" i="7"/>
  <c r="ED61" i="7" s="1"/>
  <c r="AE100" i="7"/>
  <c r="ED100" i="7" s="1"/>
  <c r="BW81" i="7"/>
  <c r="FV81" i="7" s="1"/>
  <c r="BW60" i="7"/>
  <c r="FV60" i="7" s="1"/>
  <c r="CN17" i="7"/>
  <c r="GM17" i="7" s="1"/>
  <c r="CN27" i="7"/>
  <c r="GM27" i="7" s="1"/>
  <c r="BP4" i="7"/>
  <c r="FO4" i="7" s="1"/>
  <c r="BP52" i="7"/>
  <c r="FO52" i="7" s="1"/>
  <c r="BP27" i="7"/>
  <c r="FO27" i="7" s="1"/>
  <c r="BW74" i="7"/>
  <c r="FV74" i="7" s="1"/>
  <c r="CY90" i="7"/>
  <c r="GX90" i="7" s="1"/>
  <c r="CY100" i="7"/>
  <c r="GX100" i="7" s="1"/>
  <c r="CY93" i="7"/>
  <c r="GX93" i="7" s="1"/>
  <c r="CY64" i="7"/>
  <c r="GX64" i="7" s="1"/>
  <c r="CY97" i="7"/>
  <c r="GX97" i="7" s="1"/>
  <c r="CY43" i="7"/>
  <c r="GX43" i="7" s="1"/>
  <c r="AE35" i="7"/>
  <c r="ED35" i="7" s="1"/>
  <c r="AE60" i="7"/>
  <c r="ED60" i="7" s="1"/>
  <c r="AE94" i="7"/>
  <c r="ED94" i="7" s="1"/>
  <c r="BW77" i="7"/>
  <c r="FV77" i="7" s="1"/>
  <c r="CM13" i="7"/>
  <c r="GL13" i="7" s="1"/>
  <c r="CM17" i="7"/>
  <c r="GL17" i="7" s="1"/>
  <c r="CM54" i="7"/>
  <c r="GL54" i="7" s="1"/>
  <c r="CM27" i="7"/>
  <c r="GL27" i="7" s="1"/>
  <c r="CM41" i="7"/>
  <c r="GL41" i="7" s="1"/>
  <c r="CM69" i="7"/>
  <c r="GL69" i="7" s="1"/>
  <c r="CM74" i="7"/>
  <c r="GL74" i="7" s="1"/>
  <c r="CM44" i="7"/>
  <c r="GL44" i="7" s="1"/>
  <c r="BW94" i="7"/>
  <c r="FV94" i="7" s="1"/>
  <c r="DO8" i="7"/>
  <c r="HN8" i="7" s="1"/>
  <c r="DO101" i="7"/>
  <c r="HN101" i="7" s="1"/>
  <c r="DO100" i="7"/>
  <c r="HN100" i="7" s="1"/>
  <c r="DO42" i="7"/>
  <c r="HN42" i="7" s="1"/>
  <c r="DO22" i="7"/>
  <c r="HN22" i="7" s="1"/>
  <c r="DO44" i="7"/>
  <c r="HN44" i="7" s="1"/>
  <c r="DO80" i="7"/>
  <c r="HN80" i="7" s="1"/>
  <c r="DO32" i="7"/>
  <c r="HN32" i="7" s="1"/>
  <c r="DO75" i="7"/>
  <c r="HN75" i="7" s="1"/>
  <c r="DO52" i="7"/>
  <c r="HN52" i="7" s="1"/>
  <c r="DO64" i="7"/>
  <c r="HN64" i="7" s="1"/>
  <c r="DO20" i="7"/>
  <c r="HN20" i="7" s="1"/>
  <c r="DO71" i="7"/>
  <c r="HN71" i="7" s="1"/>
  <c r="DO41" i="7"/>
  <c r="HN41" i="7" s="1"/>
  <c r="DO94" i="7"/>
  <c r="HN94" i="7" s="1"/>
  <c r="DO72" i="7"/>
  <c r="HN72" i="7" s="1"/>
  <c r="DO43" i="7"/>
  <c r="HN43" i="7" s="1"/>
  <c r="DO92" i="7"/>
  <c r="HN92" i="7" s="1"/>
  <c r="DO37" i="7"/>
  <c r="HN37" i="7" s="1"/>
  <c r="DO102" i="7"/>
  <c r="HN102" i="7" s="1"/>
  <c r="DO61" i="7"/>
  <c r="HN61" i="7" s="1"/>
  <c r="DO96" i="7"/>
  <c r="HN96" i="7" s="1"/>
  <c r="DO78" i="7"/>
  <c r="HN78" i="7" s="1"/>
  <c r="AE22" i="7"/>
  <c r="ED22" i="7" s="1"/>
  <c r="BW55" i="7"/>
  <c r="FV55" i="7" s="1"/>
  <c r="BW80" i="7"/>
  <c r="FV80" i="7" s="1"/>
  <c r="BW51" i="7"/>
  <c r="FV51" i="7" s="1"/>
  <c r="BW62" i="7"/>
  <c r="FV62" i="7" s="1"/>
  <c r="AG7" i="7"/>
  <c r="EF7" i="7" s="1"/>
  <c r="AG82" i="7"/>
  <c r="EF82" i="7" s="1"/>
  <c r="AG49" i="7"/>
  <c r="EF49" i="7" s="1"/>
  <c r="AG24" i="7"/>
  <c r="EF24" i="7" s="1"/>
  <c r="AG64" i="7"/>
  <c r="EF64" i="7" s="1"/>
  <c r="AG47" i="7"/>
  <c r="EF47" i="7" s="1"/>
  <c r="AG19" i="7"/>
  <c r="EF19" i="7" s="1"/>
  <c r="AG45" i="7"/>
  <c r="EF45" i="7" s="1"/>
  <c r="AG92" i="7"/>
  <c r="EF92" i="7" s="1"/>
  <c r="AG39" i="7"/>
  <c r="EF39" i="7" s="1"/>
  <c r="AG14" i="7"/>
  <c r="EF14" i="7" s="1"/>
  <c r="AG43" i="7"/>
  <c r="EF43" i="7" s="1"/>
  <c r="AG42" i="7"/>
  <c r="EF42" i="7" s="1"/>
  <c r="AG18" i="7"/>
  <c r="EF18" i="7" s="1"/>
  <c r="AG20" i="7"/>
  <c r="EF20" i="7" s="1"/>
  <c r="AG77" i="7"/>
  <c r="EF77" i="7" s="1"/>
  <c r="AG3" i="7"/>
  <c r="EF3" i="7" s="1"/>
  <c r="AG88" i="7"/>
  <c r="EF88" i="7" s="1"/>
  <c r="AG99" i="7"/>
  <c r="EF99" i="7" s="1"/>
  <c r="AG65" i="7"/>
  <c r="EF65" i="7" s="1"/>
  <c r="AG40" i="7"/>
  <c r="EF40" i="7" s="1"/>
  <c r="AE51" i="7"/>
  <c r="ED51" i="7" s="1"/>
  <c r="AE98" i="7"/>
  <c r="ED98" i="7" s="1"/>
  <c r="AE97" i="7"/>
  <c r="ED97" i="7" s="1"/>
  <c r="BW32" i="7"/>
  <c r="FV32" i="7" s="1"/>
  <c r="AF8" i="7"/>
  <c r="EE8" i="7" s="1"/>
  <c r="AF16" i="7"/>
  <c r="EE16" i="7" s="1"/>
  <c r="AF3" i="7"/>
  <c r="EE3" i="7" s="1"/>
  <c r="AF60" i="7"/>
  <c r="EE60" i="7" s="1"/>
  <c r="AF73" i="7"/>
  <c r="EE73" i="7" s="1"/>
  <c r="AF38" i="7"/>
  <c r="EE38" i="7" s="1"/>
  <c r="AF90" i="7"/>
  <c r="EE90" i="7" s="1"/>
  <c r="AF81" i="7"/>
  <c r="EE81" i="7" s="1"/>
  <c r="AF37" i="7"/>
  <c r="EE37" i="7" s="1"/>
  <c r="AF32" i="7"/>
  <c r="EE32" i="7" s="1"/>
  <c r="AF71" i="7"/>
  <c r="EE71" i="7" s="1"/>
  <c r="AF87" i="7"/>
  <c r="EE87" i="7" s="1"/>
  <c r="AF91" i="7"/>
  <c r="EE91" i="7" s="1"/>
  <c r="AF88" i="7"/>
  <c r="EE88" i="7" s="1"/>
  <c r="AF84" i="7"/>
  <c r="EE84" i="7" s="1"/>
  <c r="AF21" i="7"/>
  <c r="EE21" i="7" s="1"/>
  <c r="AF23" i="7"/>
  <c r="EE23" i="7" s="1"/>
  <c r="AF56" i="7"/>
  <c r="EE56" i="7" s="1"/>
  <c r="AE43" i="7"/>
  <c r="ED43" i="7" s="1"/>
  <c r="AE6" i="7"/>
  <c r="ED6" i="7" s="1"/>
  <c r="AE30" i="7"/>
  <c r="ED30" i="7" s="1"/>
  <c r="AE69" i="7"/>
  <c r="ED69" i="7" s="1"/>
  <c r="DQ43" i="7"/>
  <c r="HP43" i="7" s="1"/>
  <c r="BW5" i="7"/>
  <c r="FV5" i="7" s="1"/>
  <c r="BW29" i="7"/>
  <c r="FV29" i="7" s="1"/>
  <c r="BW78" i="7"/>
  <c r="FV78" i="7" s="1"/>
  <c r="AG102" i="7"/>
  <c r="EF102" i="7" s="1"/>
  <c r="AE26" i="7"/>
  <c r="ED26" i="7" s="1"/>
  <c r="BW14" i="7"/>
  <c r="FV14" i="7" s="1"/>
  <c r="AS59" i="7"/>
  <c r="ER59" i="7" s="1"/>
  <c r="CL58" i="7"/>
  <c r="GK58" i="7" s="1"/>
  <c r="CL20" i="7"/>
  <c r="GK20" i="7" s="1"/>
  <c r="CL64" i="7"/>
  <c r="GK64" i="7" s="1"/>
  <c r="CL45" i="7"/>
  <c r="GK45" i="7" s="1"/>
  <c r="CL88" i="7"/>
  <c r="GK88" i="7" s="1"/>
  <c r="CL15" i="7"/>
  <c r="GK15" i="7" s="1"/>
  <c r="CL62" i="7"/>
  <c r="GK62" i="7" s="1"/>
  <c r="CL65" i="7"/>
  <c r="GK65" i="7" s="1"/>
  <c r="CL101" i="7"/>
  <c r="GK101" i="7" s="1"/>
  <c r="CL60" i="7"/>
  <c r="GK60" i="7" s="1"/>
  <c r="CL47" i="7"/>
  <c r="GK47" i="7" s="1"/>
  <c r="CL44" i="7"/>
  <c r="GK44" i="7" s="1"/>
  <c r="BW71" i="7"/>
  <c r="FV71" i="7" s="1"/>
  <c r="AG22" i="7"/>
  <c r="EF22" i="7" s="1"/>
  <c r="BQ51" i="7"/>
  <c r="FP51" i="7" s="1"/>
  <c r="BQ75" i="7"/>
  <c r="FP75" i="7" s="1"/>
  <c r="BQ48" i="7"/>
  <c r="FP48" i="7" s="1"/>
  <c r="BQ18" i="7"/>
  <c r="FP18" i="7" s="1"/>
  <c r="BQ65" i="7"/>
  <c r="FP65" i="7" s="1"/>
  <c r="BQ19" i="7"/>
  <c r="FP19" i="7" s="1"/>
  <c r="BQ28" i="7"/>
  <c r="FP28" i="7" s="1"/>
  <c r="BQ54" i="7"/>
  <c r="FP54" i="7" s="1"/>
  <c r="BQ16" i="7"/>
  <c r="FP16" i="7" s="1"/>
  <c r="BQ76" i="7"/>
  <c r="FP76" i="7" s="1"/>
  <c r="BQ34" i="7"/>
  <c r="FP34" i="7" s="1"/>
  <c r="BQ46" i="7"/>
  <c r="FP46" i="7" s="1"/>
  <c r="BQ14" i="7"/>
  <c r="FP14" i="7" s="1"/>
  <c r="BQ60" i="7"/>
  <c r="FP60" i="7" s="1"/>
  <c r="BQ58" i="7"/>
  <c r="FP58" i="7" s="1"/>
  <c r="BQ32" i="7"/>
  <c r="FP32" i="7" s="1"/>
  <c r="BQ33" i="7"/>
  <c r="FP33" i="7" s="1"/>
  <c r="BQ31" i="7"/>
  <c r="FP31" i="7" s="1"/>
  <c r="BQ12" i="7"/>
  <c r="FP12" i="7" s="1"/>
  <c r="BQ9" i="7"/>
  <c r="FP9" i="7" s="1"/>
  <c r="BQ41" i="7"/>
  <c r="FP41" i="7" s="1"/>
  <c r="BQ73" i="7"/>
  <c r="FP73" i="7" s="1"/>
  <c r="BQ11" i="7"/>
  <c r="FP11" i="7" s="1"/>
  <c r="BQ38" i="7"/>
  <c r="FP38" i="7" s="1"/>
  <c r="BQ68" i="7"/>
  <c r="FP68" i="7" s="1"/>
  <c r="BQ4" i="7"/>
  <c r="FP4" i="7" s="1"/>
  <c r="BQ52" i="7"/>
  <c r="FP52" i="7" s="1"/>
  <c r="BQ63" i="7"/>
  <c r="FP63" i="7" s="1"/>
  <c r="BQ17" i="7"/>
  <c r="FP17" i="7" s="1"/>
  <c r="BQ15" i="7"/>
  <c r="FP15" i="7" s="1"/>
  <c r="BQ29" i="7"/>
  <c r="FP29" i="7" s="1"/>
  <c r="BQ69" i="7"/>
  <c r="FP69" i="7" s="1"/>
  <c r="BQ62" i="7"/>
  <c r="FP62" i="7" s="1"/>
  <c r="DV81" i="7"/>
  <c r="HU81" i="7" s="1"/>
  <c r="DV35" i="7"/>
  <c r="HU35" i="7" s="1"/>
  <c r="DE51" i="7"/>
  <c r="HD51" i="7" s="1"/>
  <c r="AP30" i="7"/>
  <c r="EO30" i="7" s="1"/>
  <c r="BK77" i="7"/>
  <c r="FJ77" i="7" s="1"/>
  <c r="AM59" i="7"/>
  <c r="EL59" i="7" s="1"/>
  <c r="AP83" i="7"/>
  <c r="EO83" i="7" s="1"/>
  <c r="DV50" i="7"/>
  <c r="HU50" i="7" s="1"/>
  <c r="BG39" i="7"/>
  <c r="FF39" i="7" s="1"/>
  <c r="CX15" i="7"/>
  <c r="GW15" i="7" s="1"/>
  <c r="DL81" i="7"/>
  <c r="HK81" i="7" s="1"/>
  <c r="DE8" i="7"/>
  <c r="HD8" i="7" s="1"/>
  <c r="AP76" i="7"/>
  <c r="EO76" i="7" s="1"/>
  <c r="CV18" i="7"/>
  <c r="GU18" i="7" s="1"/>
  <c r="AP41" i="7"/>
  <c r="EO41" i="7" s="1"/>
  <c r="BL99" i="7"/>
  <c r="FK99" i="7" s="1"/>
  <c r="BL25" i="7"/>
  <c r="FK25" i="7" s="1"/>
  <c r="BG36" i="7"/>
  <c r="FF36" i="7" s="1"/>
  <c r="CV53" i="7"/>
  <c r="GU53" i="7" s="1"/>
  <c r="AP37" i="7"/>
  <c r="EO37" i="7" s="1"/>
  <c r="AP35" i="7"/>
  <c r="EO35" i="7" s="1"/>
  <c r="CO5" i="7"/>
  <c r="GN5" i="7" s="1"/>
  <c r="DS96" i="7"/>
  <c r="HR96" i="7" s="1"/>
  <c r="BS60" i="7"/>
  <c r="FR60" i="7" s="1"/>
  <c r="DS42" i="7"/>
  <c r="HR42" i="7" s="1"/>
  <c r="BC3" i="7"/>
  <c r="FB3" i="7" s="1"/>
  <c r="DS71" i="7"/>
  <c r="HR71" i="7" s="1"/>
  <c r="BM93" i="7"/>
  <c r="FL93" i="7" s="1"/>
  <c r="AN78" i="7"/>
  <c r="EM78" i="7" s="1"/>
  <c r="AI65" i="7"/>
  <c r="EH65" i="7" s="1"/>
  <c r="DS56" i="7"/>
  <c r="HR56" i="7" s="1"/>
  <c r="BS29" i="7"/>
  <c r="FR29" i="7" s="1"/>
  <c r="BA57" i="7"/>
  <c r="EZ57" i="7" s="1"/>
  <c r="BC83" i="7"/>
  <c r="FB83" i="7" s="1"/>
  <c r="DS57" i="7"/>
  <c r="HR57" i="7" s="1"/>
  <c r="DS24" i="7"/>
  <c r="HR24" i="7" s="1"/>
  <c r="V32" i="14"/>
  <c r="V39" i="14"/>
  <c r="V47" i="14"/>
  <c r="DE18" i="7"/>
  <c r="HD18" i="7" s="1"/>
  <c r="DE93" i="7"/>
  <c r="HD93" i="7" s="1"/>
  <c r="AP26" i="7"/>
  <c r="EO26" i="7" s="1"/>
  <c r="DE13" i="7"/>
  <c r="HD13" i="7" s="1"/>
  <c r="CK101" i="7"/>
  <c r="GJ101" i="7" s="1"/>
  <c r="AP38" i="7"/>
  <c r="EO38" i="7" s="1"/>
  <c r="DM57" i="7"/>
  <c r="HL57" i="7" s="1"/>
  <c r="BL21" i="7"/>
  <c r="FK21" i="7" s="1"/>
  <c r="DM46" i="7"/>
  <c r="HL46" i="7" s="1"/>
  <c r="DE17" i="7"/>
  <c r="HD17" i="7" s="1"/>
  <c r="DD55" i="7"/>
  <c r="HC55" i="7" s="1"/>
  <c r="BM56" i="7"/>
  <c r="FL56" i="7" s="1"/>
  <c r="DS75" i="7"/>
  <c r="HR75" i="7" s="1"/>
  <c r="BS52" i="7"/>
  <c r="FR52" i="7" s="1"/>
  <c r="DS18" i="7"/>
  <c r="HR18" i="7" s="1"/>
  <c r="BS54" i="7"/>
  <c r="FR54" i="7" s="1"/>
  <c r="DS39" i="7"/>
  <c r="HR39" i="7" s="1"/>
  <c r="BS80" i="7"/>
  <c r="FR80" i="7" s="1"/>
  <c r="AI58" i="7"/>
  <c r="EH58" i="7" s="1"/>
  <c r="AI37" i="7"/>
  <c r="EH37" i="7" s="1"/>
  <c r="BS61" i="7"/>
  <c r="FR61" i="7" s="1"/>
  <c r="V8" i="14"/>
  <c r="V88" i="14"/>
  <c r="V25" i="14"/>
  <c r="AP13" i="7"/>
  <c r="EO13" i="7" s="1"/>
  <c r="DE61" i="7"/>
  <c r="HD61" i="7" s="1"/>
  <c r="BL69" i="7"/>
  <c r="FK69" i="7" s="1"/>
  <c r="DM12" i="7"/>
  <c r="HL12" i="7" s="1"/>
  <c r="BL94" i="7"/>
  <c r="FK94" i="7" s="1"/>
  <c r="AM89" i="7"/>
  <c r="EL89" i="7" s="1"/>
  <c r="DM40" i="7"/>
  <c r="HL40" i="7" s="1"/>
  <c r="DD101" i="7"/>
  <c r="HC101" i="7" s="1"/>
  <c r="DS92" i="7"/>
  <c r="HR92" i="7" s="1"/>
  <c r="BS74" i="7"/>
  <c r="FR74" i="7" s="1"/>
  <c r="BS37" i="7"/>
  <c r="FR37" i="7" s="1"/>
  <c r="BS43" i="7"/>
  <c r="FR43" i="7" s="1"/>
  <c r="DS40" i="7"/>
  <c r="HR40" i="7" s="1"/>
  <c r="BS78" i="7"/>
  <c r="FR78" i="7" s="1"/>
  <c r="DS23" i="7"/>
  <c r="HR23" i="7" s="1"/>
  <c r="DS15" i="7"/>
  <c r="HR15" i="7" s="1"/>
  <c r="BC99" i="7"/>
  <c r="FB99" i="7" s="1"/>
  <c r="BS51" i="7"/>
  <c r="FR51" i="7" s="1"/>
  <c r="CU30" i="7"/>
  <c r="GT30" i="7" s="1"/>
  <c r="CU39" i="7"/>
  <c r="GT39" i="7" s="1"/>
  <c r="V52" i="14"/>
  <c r="V53" i="14"/>
  <c r="DV100" i="7"/>
  <c r="HU100" i="7" s="1"/>
  <c r="DV5" i="7"/>
  <c r="HU5" i="7" s="1"/>
  <c r="DV9" i="7"/>
  <c r="HU9" i="7" s="1"/>
  <c r="DL42" i="7"/>
  <c r="HK42" i="7" s="1"/>
  <c r="BG27" i="7"/>
  <c r="FF27" i="7" s="1"/>
  <c r="AQ86" i="7"/>
  <c r="EP86" i="7" s="1"/>
  <c r="DE72" i="7"/>
  <c r="HD72" i="7" s="1"/>
  <c r="AQ9" i="7"/>
  <c r="EP9" i="7" s="1"/>
  <c r="AP94" i="7"/>
  <c r="EO94" i="7" s="1"/>
  <c r="DM14" i="7"/>
  <c r="HL14" i="7" s="1"/>
  <c r="AM57" i="7"/>
  <c r="EL57" i="7" s="1"/>
  <c r="BM27" i="7"/>
  <c r="FL27" i="7" s="1"/>
  <c r="BS87" i="7"/>
  <c r="FR87" i="7" s="1"/>
  <c r="BM55" i="7"/>
  <c r="FL55" i="7" s="1"/>
  <c r="DS36" i="7"/>
  <c r="HR36" i="7" s="1"/>
  <c r="DS17" i="7"/>
  <c r="HR17" i="7" s="1"/>
  <c r="DS88" i="7"/>
  <c r="HR88" i="7" s="1"/>
  <c r="DS95" i="7"/>
  <c r="HR95" i="7" s="1"/>
  <c r="AI33" i="7"/>
  <c r="EH33" i="7" s="1"/>
  <c r="Z37" i="14"/>
  <c r="V33" i="14"/>
  <c r="V3" i="14"/>
  <c r="DE76" i="7"/>
  <c r="HD76" i="7" s="1"/>
  <c r="DE62" i="7"/>
  <c r="HD62" i="7" s="1"/>
  <c r="BL70" i="7"/>
  <c r="FK70" i="7" s="1"/>
  <c r="BM28" i="7"/>
  <c r="FL28" i="7" s="1"/>
  <c r="DD64" i="7"/>
  <c r="HC64" i="7" s="1"/>
  <c r="BS48" i="7"/>
  <c r="FR48" i="7" s="1"/>
  <c r="AM79" i="7"/>
  <c r="EL79" i="7" s="1"/>
  <c r="V20" i="14"/>
  <c r="DX88" i="7"/>
  <c r="HW88" i="7" s="1"/>
  <c r="DX94" i="7"/>
  <c r="HW94" i="7" s="1"/>
  <c r="BY45" i="7"/>
  <c r="FX45" i="7" s="1"/>
  <c r="BY44" i="7"/>
  <c r="FX44" i="7" s="1"/>
  <c r="BY4" i="7"/>
  <c r="FX4" i="7" s="1"/>
  <c r="BY30" i="7"/>
  <c r="FX30" i="7" s="1"/>
  <c r="BY24" i="7"/>
  <c r="FX24" i="7" s="1"/>
  <c r="BY63" i="7"/>
  <c r="FX63" i="7" s="1"/>
  <c r="BY79" i="7"/>
  <c r="FX79" i="7" s="1"/>
  <c r="BY93" i="7"/>
  <c r="FX93" i="7" s="1"/>
  <c r="BY73" i="7"/>
  <c r="FX73" i="7" s="1"/>
  <c r="BY43" i="7"/>
  <c r="FX43" i="7" s="1"/>
  <c r="BY39" i="7"/>
  <c r="FX39" i="7" s="1"/>
  <c r="BY61" i="7"/>
  <c r="FX61" i="7" s="1"/>
  <c r="BY68" i="7"/>
  <c r="FX68" i="7" s="1"/>
  <c r="BY46" i="7"/>
  <c r="FX46" i="7" s="1"/>
  <c r="BY5" i="7"/>
  <c r="FX5" i="7" s="1"/>
  <c r="BY64" i="7"/>
  <c r="FX64" i="7" s="1"/>
  <c r="BY32" i="7"/>
  <c r="FX32" i="7" s="1"/>
  <c r="BY9" i="7"/>
  <c r="FX9" i="7" s="1"/>
  <c r="BY35" i="7"/>
  <c r="FX35" i="7" s="1"/>
  <c r="BY10" i="7"/>
  <c r="FX10" i="7" s="1"/>
  <c r="BY31" i="7"/>
  <c r="FX31" i="7" s="1"/>
  <c r="BY34" i="7"/>
  <c r="FX34" i="7" s="1"/>
  <c r="BY76" i="7"/>
  <c r="FX76" i="7" s="1"/>
  <c r="BY36" i="7"/>
  <c r="FX36" i="7" s="1"/>
  <c r="BY7" i="7"/>
  <c r="FX7" i="7" s="1"/>
  <c r="BY96" i="7"/>
  <c r="FX96" i="7" s="1"/>
  <c r="BY67" i="7"/>
  <c r="FX67" i="7" s="1"/>
  <c r="BY13" i="7"/>
  <c r="FX13" i="7" s="1"/>
  <c r="DF22" i="7"/>
  <c r="HE22" i="7" s="1"/>
  <c r="DF52" i="7"/>
  <c r="HE52" i="7" s="1"/>
  <c r="DF48" i="7"/>
  <c r="HE48" i="7" s="1"/>
  <c r="DF55" i="7"/>
  <c r="HE55" i="7" s="1"/>
  <c r="DF67" i="7"/>
  <c r="HE67" i="7" s="1"/>
  <c r="DF83" i="7"/>
  <c r="HE83" i="7" s="1"/>
  <c r="BJ17" i="7"/>
  <c r="FI17" i="7" s="1"/>
  <c r="BJ56" i="7"/>
  <c r="FI56" i="7" s="1"/>
  <c r="CJ34" i="7"/>
  <c r="GI34" i="7" s="1"/>
  <c r="CJ7" i="7"/>
  <c r="GI7" i="7" s="1"/>
  <c r="CJ38" i="7"/>
  <c r="GI38" i="7" s="1"/>
  <c r="BY85" i="7"/>
  <c r="FX85" i="7" s="1"/>
  <c r="BK5" i="7"/>
  <c r="FJ5" i="7" s="1"/>
  <c r="BK40" i="7"/>
  <c r="FJ40" i="7" s="1"/>
  <c r="BK80" i="7"/>
  <c r="FJ80" i="7" s="1"/>
  <c r="BK8" i="7"/>
  <c r="FJ8" i="7" s="1"/>
  <c r="BK88" i="7"/>
  <c r="FJ88" i="7" s="1"/>
  <c r="BK83" i="7"/>
  <c r="FJ83" i="7" s="1"/>
  <c r="BK91" i="7"/>
  <c r="FJ91" i="7" s="1"/>
  <c r="BK24" i="7"/>
  <c r="FJ24" i="7" s="1"/>
  <c r="BK85" i="7"/>
  <c r="FJ85" i="7" s="1"/>
  <c r="BK96" i="7"/>
  <c r="FJ96" i="7" s="1"/>
  <c r="BK51" i="7"/>
  <c r="FJ51" i="7" s="1"/>
  <c r="BK36" i="7"/>
  <c r="FJ36" i="7" s="1"/>
  <c r="BK89" i="7"/>
  <c r="FJ89" i="7" s="1"/>
  <c r="BK33" i="7"/>
  <c r="FJ33" i="7" s="1"/>
  <c r="BK45" i="7"/>
  <c r="FJ45" i="7" s="1"/>
  <c r="BK61" i="7"/>
  <c r="FJ61" i="7" s="1"/>
  <c r="BK32" i="7"/>
  <c r="FJ32" i="7" s="1"/>
  <c r="BK39" i="7"/>
  <c r="FJ39" i="7" s="1"/>
  <c r="BK70" i="7"/>
  <c r="FJ70" i="7" s="1"/>
  <c r="BK100" i="7"/>
  <c r="FJ100" i="7" s="1"/>
  <c r="BY56" i="7"/>
  <c r="FX56" i="7" s="1"/>
  <c r="BK84" i="7"/>
  <c r="FJ84" i="7" s="1"/>
  <c r="BY83" i="7"/>
  <c r="FX83" i="7" s="1"/>
  <c r="CJ49" i="7"/>
  <c r="GI49" i="7" s="1"/>
  <c r="CJ53" i="7"/>
  <c r="GI53" i="7" s="1"/>
  <c r="CJ90" i="7"/>
  <c r="GI90" i="7" s="1"/>
  <c r="CJ74" i="7"/>
  <c r="GI74" i="7" s="1"/>
  <c r="CJ33" i="7"/>
  <c r="GI33" i="7" s="1"/>
  <c r="CJ73" i="7"/>
  <c r="GI73" i="7" s="1"/>
  <c r="CJ37" i="7"/>
  <c r="GI37" i="7" s="1"/>
  <c r="CJ62" i="7"/>
  <c r="GI62" i="7" s="1"/>
  <c r="CJ3" i="7"/>
  <c r="GI3" i="7" s="1"/>
  <c r="CJ68" i="7"/>
  <c r="GI68" i="7" s="1"/>
  <c r="CJ42" i="7"/>
  <c r="GI42" i="7" s="1"/>
  <c r="CJ57" i="7"/>
  <c r="GI57" i="7" s="1"/>
  <c r="CJ63" i="7"/>
  <c r="GI63" i="7" s="1"/>
  <c r="CJ69" i="7"/>
  <c r="GI69" i="7" s="1"/>
  <c r="CJ44" i="7"/>
  <c r="GI44" i="7" s="1"/>
  <c r="CJ83" i="7"/>
  <c r="GI83" i="7" s="1"/>
  <c r="CJ21" i="7"/>
  <c r="GI21" i="7" s="1"/>
  <c r="CJ48" i="7"/>
  <c r="GI48" i="7" s="1"/>
  <c r="DX70" i="7"/>
  <c r="HW70" i="7" s="1"/>
  <c r="DX9" i="7"/>
  <c r="HW9" i="7" s="1"/>
  <c r="DF47" i="7"/>
  <c r="HE47" i="7" s="1"/>
  <c r="DF74" i="7"/>
  <c r="HE74" i="7" s="1"/>
  <c r="DX40" i="7"/>
  <c r="HW40" i="7" s="1"/>
  <c r="DX32" i="7"/>
  <c r="HW32" i="7" s="1"/>
  <c r="BJ50" i="7"/>
  <c r="FI50" i="7" s="1"/>
  <c r="DF18" i="7"/>
  <c r="HE18" i="7" s="1"/>
  <c r="BJ49" i="7"/>
  <c r="FI49" i="7" s="1"/>
  <c r="DX90" i="7"/>
  <c r="HW90" i="7" s="1"/>
  <c r="DX84" i="7"/>
  <c r="HW84" i="7" s="1"/>
  <c r="DF97" i="7"/>
  <c r="HE97" i="7" s="1"/>
  <c r="DX91" i="7"/>
  <c r="HW91" i="7" s="1"/>
  <c r="BK7" i="7"/>
  <c r="FJ7" i="7" s="1"/>
  <c r="DF64" i="7"/>
  <c r="HE64" i="7" s="1"/>
  <c r="DF81" i="7"/>
  <c r="HE81" i="7" s="1"/>
  <c r="DF63" i="7"/>
  <c r="HE63" i="7" s="1"/>
  <c r="DX7" i="7"/>
  <c r="HW7" i="7" s="1"/>
  <c r="BG60" i="7"/>
  <c r="FF60" i="7" s="1"/>
  <c r="BJ97" i="7"/>
  <c r="FI97" i="7" s="1"/>
  <c r="BY102" i="7"/>
  <c r="FX102" i="7" s="1"/>
  <c r="BY25" i="7"/>
  <c r="FX25" i="7" s="1"/>
  <c r="CV4" i="7"/>
  <c r="GU4" i="7" s="1"/>
  <c r="CV100" i="7"/>
  <c r="GU100" i="7" s="1"/>
  <c r="CV44" i="7"/>
  <c r="GU44" i="7" s="1"/>
  <c r="CV37" i="7"/>
  <c r="GU37" i="7" s="1"/>
  <c r="CV79" i="7"/>
  <c r="GU79" i="7" s="1"/>
  <c r="CV86" i="7"/>
  <c r="GU86" i="7" s="1"/>
  <c r="CV38" i="7"/>
  <c r="GU38" i="7" s="1"/>
  <c r="CV87" i="7"/>
  <c r="GU87" i="7" s="1"/>
  <c r="CV73" i="7"/>
  <c r="GU73" i="7" s="1"/>
  <c r="CV69" i="7"/>
  <c r="GU69" i="7" s="1"/>
  <c r="CV71" i="7"/>
  <c r="GU71" i="7" s="1"/>
  <c r="CV11" i="7"/>
  <c r="GU11" i="7" s="1"/>
  <c r="CV64" i="7"/>
  <c r="GU64" i="7" s="1"/>
  <c r="CV34" i="7"/>
  <c r="GU34" i="7" s="1"/>
  <c r="CV21" i="7"/>
  <c r="GU21" i="7" s="1"/>
  <c r="CV13" i="7"/>
  <c r="GU13" i="7" s="1"/>
  <c r="CV89" i="7"/>
  <c r="GU89" i="7" s="1"/>
  <c r="CV82" i="7"/>
  <c r="GU82" i="7" s="1"/>
  <c r="BY47" i="7"/>
  <c r="FX47" i="7" s="1"/>
  <c r="AJ5" i="7"/>
  <c r="EI5" i="7" s="1"/>
  <c r="AJ95" i="7"/>
  <c r="EI95" i="7" s="1"/>
  <c r="AJ21" i="7"/>
  <c r="EI21" i="7" s="1"/>
  <c r="AJ43" i="7"/>
  <c r="EI43" i="7" s="1"/>
  <c r="AJ71" i="7"/>
  <c r="EI71" i="7" s="1"/>
  <c r="AJ39" i="7"/>
  <c r="EI39" i="7" s="1"/>
  <c r="AJ80" i="7"/>
  <c r="EI80" i="7" s="1"/>
  <c r="AJ65" i="7"/>
  <c r="EI65" i="7" s="1"/>
  <c r="AJ27" i="7"/>
  <c r="EI27" i="7" s="1"/>
  <c r="AJ81" i="7"/>
  <c r="EI81" i="7" s="1"/>
  <c r="AJ3" i="7"/>
  <c r="EI3" i="7" s="1"/>
  <c r="AJ14" i="7"/>
  <c r="EI14" i="7" s="1"/>
  <c r="AJ18" i="7"/>
  <c r="EI18" i="7" s="1"/>
  <c r="AJ88" i="7"/>
  <c r="EI88" i="7" s="1"/>
  <c r="AJ28" i="7"/>
  <c r="EI28" i="7" s="1"/>
  <c r="AJ45" i="7"/>
  <c r="EI45" i="7" s="1"/>
  <c r="AJ85" i="7"/>
  <c r="EI85" i="7" s="1"/>
  <c r="AJ70" i="7"/>
  <c r="EI70" i="7" s="1"/>
  <c r="AJ31" i="7"/>
  <c r="EI31" i="7" s="1"/>
  <c r="AJ58" i="7"/>
  <c r="EI58" i="7" s="1"/>
  <c r="AJ15" i="7"/>
  <c r="EI15" i="7" s="1"/>
  <c r="AJ36" i="7"/>
  <c r="EI36" i="7" s="1"/>
  <c r="AJ77" i="7"/>
  <c r="EI77" i="7" s="1"/>
  <c r="AJ20" i="7"/>
  <c r="EI20" i="7" s="1"/>
  <c r="AJ61" i="7"/>
  <c r="EI61" i="7" s="1"/>
  <c r="AJ16" i="7"/>
  <c r="EI16" i="7" s="1"/>
  <c r="AJ52" i="7"/>
  <c r="EI52" i="7" s="1"/>
  <c r="AJ96" i="7"/>
  <c r="EI96" i="7" s="1"/>
  <c r="AJ7" i="7"/>
  <c r="EI7" i="7" s="1"/>
  <c r="AJ38" i="7"/>
  <c r="EI38" i="7" s="1"/>
  <c r="AJ54" i="7"/>
  <c r="EI54" i="7" s="1"/>
  <c r="AJ93" i="7"/>
  <c r="EI93" i="7" s="1"/>
  <c r="AJ22" i="7"/>
  <c r="EI22" i="7" s="1"/>
  <c r="AJ55" i="7"/>
  <c r="EI55" i="7" s="1"/>
  <c r="AJ72" i="7"/>
  <c r="EI72" i="7" s="1"/>
  <c r="AJ89" i="7"/>
  <c r="EI89" i="7" s="1"/>
  <c r="AJ66" i="7"/>
  <c r="EI66" i="7" s="1"/>
  <c r="AJ67" i="7"/>
  <c r="EI67" i="7" s="1"/>
  <c r="AJ40" i="7"/>
  <c r="EI40" i="7" s="1"/>
  <c r="AJ62" i="7"/>
  <c r="EI62" i="7" s="1"/>
  <c r="AJ4" i="7"/>
  <c r="EI4" i="7" s="1"/>
  <c r="AJ30" i="7"/>
  <c r="EI30" i="7" s="1"/>
  <c r="AJ63" i="7"/>
  <c r="EI63" i="7" s="1"/>
  <c r="AJ10" i="7"/>
  <c r="EI10" i="7" s="1"/>
  <c r="AJ98" i="7"/>
  <c r="EI98" i="7" s="1"/>
  <c r="AJ97" i="7"/>
  <c r="EI97" i="7" s="1"/>
  <c r="AJ47" i="7"/>
  <c r="EI47" i="7" s="1"/>
  <c r="CJ12" i="7"/>
  <c r="GI12" i="7" s="1"/>
  <c r="CJ10" i="7"/>
  <c r="GI10" i="7" s="1"/>
  <c r="CJ56" i="7"/>
  <c r="GI56" i="7" s="1"/>
  <c r="CJ54" i="7"/>
  <c r="GI54" i="7" s="1"/>
  <c r="CJ17" i="7"/>
  <c r="GI17" i="7" s="1"/>
  <c r="CJ18" i="7"/>
  <c r="GI18" i="7" s="1"/>
  <c r="CJ35" i="7"/>
  <c r="GI35" i="7" s="1"/>
  <c r="CJ85" i="7"/>
  <c r="GI85" i="7" s="1"/>
  <c r="CJ39" i="7"/>
  <c r="GI39" i="7" s="1"/>
  <c r="CJ46" i="7"/>
  <c r="GI46" i="7" s="1"/>
  <c r="CJ25" i="7"/>
  <c r="GI25" i="7" s="1"/>
  <c r="CJ55" i="7"/>
  <c r="GI55" i="7" s="1"/>
  <c r="CJ67" i="7"/>
  <c r="GI67" i="7" s="1"/>
  <c r="CJ88" i="7"/>
  <c r="GI88" i="7" s="1"/>
  <c r="CJ81" i="7"/>
  <c r="GI81" i="7" s="1"/>
  <c r="CJ78" i="7"/>
  <c r="GI78" i="7" s="1"/>
  <c r="DX25" i="7"/>
  <c r="HW25" i="7" s="1"/>
  <c r="BK19" i="7"/>
  <c r="FJ19" i="7" s="1"/>
  <c r="DF84" i="7"/>
  <c r="HE84" i="7" s="1"/>
  <c r="BJ34" i="7"/>
  <c r="FI34" i="7" s="1"/>
  <c r="CJ101" i="7"/>
  <c r="GI101" i="7" s="1"/>
  <c r="DX65" i="7"/>
  <c r="HW65" i="7" s="1"/>
  <c r="DF60" i="7"/>
  <c r="HE60" i="7" s="1"/>
  <c r="BJ37" i="7"/>
  <c r="FI37" i="7" s="1"/>
  <c r="DX67" i="7"/>
  <c r="HW67" i="7" s="1"/>
  <c r="CJ97" i="7"/>
  <c r="GI97" i="7" s="1"/>
  <c r="CJ100" i="7"/>
  <c r="GI100" i="7" s="1"/>
  <c r="BJ55" i="7"/>
  <c r="FI55" i="7" s="1"/>
  <c r="DF61" i="7"/>
  <c r="HE61" i="7" s="1"/>
  <c r="DF16" i="7"/>
  <c r="HE16" i="7" s="1"/>
  <c r="DX71" i="7"/>
  <c r="HW71" i="7" s="1"/>
  <c r="DX89" i="7"/>
  <c r="HW89" i="7" s="1"/>
  <c r="DF71" i="7"/>
  <c r="HE71" i="7" s="1"/>
  <c r="DX53" i="7"/>
  <c r="HW53" i="7" s="1"/>
  <c r="DX102" i="7"/>
  <c r="HW102" i="7" s="1"/>
  <c r="DF45" i="7"/>
  <c r="HE45" i="7" s="1"/>
  <c r="DF3" i="7"/>
  <c r="HE3" i="7" s="1"/>
  <c r="BY18" i="7"/>
  <c r="FX18" i="7" s="1"/>
  <c r="BY15" i="7"/>
  <c r="FX15" i="7" s="1"/>
  <c r="BY71" i="7"/>
  <c r="FX71" i="7" s="1"/>
  <c r="BY37" i="7"/>
  <c r="FX37" i="7" s="1"/>
  <c r="BY12" i="7"/>
  <c r="FX12" i="7" s="1"/>
  <c r="BY55" i="7"/>
  <c r="FX55" i="7" s="1"/>
  <c r="AJ99" i="7"/>
  <c r="EI99" i="7" s="1"/>
  <c r="AJ42" i="7"/>
  <c r="EI42" i="7" s="1"/>
  <c r="CS78" i="7"/>
  <c r="GR78" i="7" s="1"/>
  <c r="CS84" i="7"/>
  <c r="GR84" i="7" s="1"/>
  <c r="BK63" i="7"/>
  <c r="FJ63" i="7" s="1"/>
  <c r="DP4" i="7"/>
  <c r="HO4" i="7" s="1"/>
  <c r="DP84" i="7"/>
  <c r="HO84" i="7" s="1"/>
  <c r="DP38" i="7"/>
  <c r="HO38" i="7" s="1"/>
  <c r="DP54" i="7"/>
  <c r="HO54" i="7" s="1"/>
  <c r="DP88" i="7"/>
  <c r="HO88" i="7" s="1"/>
  <c r="DP59" i="7"/>
  <c r="HO59" i="7" s="1"/>
  <c r="DP27" i="7"/>
  <c r="HO27" i="7" s="1"/>
  <c r="DP18" i="7"/>
  <c r="HO18" i="7" s="1"/>
  <c r="DP6" i="7"/>
  <c r="HO6" i="7" s="1"/>
  <c r="DP37" i="7"/>
  <c r="HO37" i="7" s="1"/>
  <c r="DP48" i="7"/>
  <c r="HO48" i="7" s="1"/>
  <c r="DP81" i="7"/>
  <c r="HO81" i="7" s="1"/>
  <c r="DP39" i="7"/>
  <c r="HO39" i="7" s="1"/>
  <c r="DP93" i="7"/>
  <c r="HO93" i="7" s="1"/>
  <c r="DP17" i="7"/>
  <c r="HO17" i="7" s="1"/>
  <c r="DP64" i="7"/>
  <c r="HO64" i="7" s="1"/>
  <c r="DP86" i="7"/>
  <c r="HO86" i="7" s="1"/>
  <c r="DP55" i="7"/>
  <c r="HO55" i="7" s="1"/>
  <c r="DP95" i="7"/>
  <c r="HO95" i="7" s="1"/>
  <c r="DP30" i="7"/>
  <c r="HO30" i="7" s="1"/>
  <c r="DP57" i="7"/>
  <c r="HO57" i="7" s="1"/>
  <c r="DP50" i="7"/>
  <c r="HO50" i="7" s="1"/>
  <c r="DP32" i="7"/>
  <c r="HO32" i="7" s="1"/>
  <c r="DP51" i="7"/>
  <c r="HO51" i="7" s="1"/>
  <c r="DP68" i="7"/>
  <c r="HO68" i="7" s="1"/>
  <c r="DP75" i="7"/>
  <c r="HO75" i="7" s="1"/>
  <c r="DP90" i="7"/>
  <c r="HO90" i="7" s="1"/>
  <c r="DP98" i="7"/>
  <c r="HO98" i="7" s="1"/>
  <c r="DP97" i="7"/>
  <c r="HO97" i="7" s="1"/>
  <c r="DP21" i="7"/>
  <c r="HO21" i="7" s="1"/>
  <c r="DP62" i="7"/>
  <c r="HO62" i="7" s="1"/>
  <c r="DP66" i="7"/>
  <c r="HO66" i="7" s="1"/>
  <c r="DP102" i="7"/>
  <c r="HO102" i="7" s="1"/>
  <c r="DP91" i="7"/>
  <c r="HO91" i="7" s="1"/>
  <c r="DP31" i="7"/>
  <c r="HO31" i="7" s="1"/>
  <c r="DP100" i="7"/>
  <c r="HO100" i="7" s="1"/>
  <c r="DP60" i="7"/>
  <c r="HO60" i="7" s="1"/>
  <c r="DP22" i="7"/>
  <c r="HO22" i="7" s="1"/>
  <c r="DP79" i="7"/>
  <c r="HO79" i="7" s="1"/>
  <c r="DP20" i="7"/>
  <c r="HO20" i="7" s="1"/>
  <c r="DP42" i="7"/>
  <c r="HO42" i="7" s="1"/>
  <c r="DP14" i="7"/>
  <c r="HO14" i="7" s="1"/>
  <c r="DP35" i="7"/>
  <c r="HO35" i="7" s="1"/>
  <c r="DP40" i="7"/>
  <c r="HO40" i="7" s="1"/>
  <c r="DP56" i="7"/>
  <c r="HO56" i="7" s="1"/>
  <c r="DP76" i="7"/>
  <c r="HO76" i="7" s="1"/>
  <c r="DP49" i="7"/>
  <c r="HO49" i="7" s="1"/>
  <c r="DP89" i="7"/>
  <c r="HO89" i="7" s="1"/>
  <c r="DP69" i="7"/>
  <c r="HO69" i="7" s="1"/>
  <c r="DP99" i="7"/>
  <c r="HO99" i="7" s="1"/>
  <c r="DP41" i="7"/>
  <c r="HO41" i="7" s="1"/>
  <c r="DP36" i="7"/>
  <c r="HO36" i="7" s="1"/>
  <c r="DP74" i="7"/>
  <c r="HO74" i="7" s="1"/>
  <c r="DP44" i="7"/>
  <c r="HO44" i="7" s="1"/>
  <c r="DP25" i="7"/>
  <c r="HO25" i="7" s="1"/>
  <c r="DP87" i="7"/>
  <c r="HO87" i="7" s="1"/>
  <c r="DP96" i="7"/>
  <c r="HO96" i="7" s="1"/>
  <c r="DP5" i="7"/>
  <c r="HO5" i="7" s="1"/>
  <c r="DP47" i="7"/>
  <c r="HO47" i="7" s="1"/>
  <c r="DP67" i="7"/>
  <c r="HO67" i="7" s="1"/>
  <c r="DP29" i="7"/>
  <c r="HO29" i="7" s="1"/>
  <c r="DP53" i="7"/>
  <c r="HO53" i="7" s="1"/>
  <c r="DP46" i="7"/>
  <c r="HO46" i="7" s="1"/>
  <c r="DP43" i="7"/>
  <c r="HO43" i="7" s="1"/>
  <c r="DP34" i="7"/>
  <c r="HO34" i="7" s="1"/>
  <c r="DP58" i="7"/>
  <c r="HO58" i="7" s="1"/>
  <c r="CJ4" i="7"/>
  <c r="GI4" i="7" s="1"/>
  <c r="CJ89" i="7"/>
  <c r="GI89" i="7" s="1"/>
  <c r="CJ43" i="7"/>
  <c r="GI43" i="7" s="1"/>
  <c r="CJ80" i="7"/>
  <c r="GI80" i="7" s="1"/>
  <c r="CJ28" i="7"/>
  <c r="GI28" i="7" s="1"/>
  <c r="CJ64" i="7"/>
  <c r="GI64" i="7" s="1"/>
  <c r="CJ94" i="7"/>
  <c r="GI94" i="7" s="1"/>
  <c r="CJ50" i="7"/>
  <c r="GI50" i="7" s="1"/>
  <c r="CJ72" i="7"/>
  <c r="GI72" i="7" s="1"/>
  <c r="CJ30" i="7"/>
  <c r="GI30" i="7" s="1"/>
  <c r="CJ45" i="7"/>
  <c r="GI45" i="7" s="1"/>
  <c r="CJ19" i="7"/>
  <c r="GI19" i="7" s="1"/>
  <c r="CJ91" i="7"/>
  <c r="GI91" i="7" s="1"/>
  <c r="CJ79" i="7"/>
  <c r="GI79" i="7" s="1"/>
  <c r="CJ98" i="7"/>
  <c r="GI98" i="7" s="1"/>
  <c r="DX24" i="7"/>
  <c r="HW24" i="7" s="1"/>
  <c r="DF26" i="7"/>
  <c r="HE26" i="7" s="1"/>
  <c r="DX36" i="7"/>
  <c r="HW36" i="7" s="1"/>
  <c r="BJ69" i="7"/>
  <c r="FI69" i="7" s="1"/>
  <c r="DF79" i="7"/>
  <c r="HE79" i="7" s="1"/>
  <c r="DF66" i="7"/>
  <c r="HE66" i="7" s="1"/>
  <c r="DF58" i="7"/>
  <c r="HE58" i="7" s="1"/>
  <c r="DX23" i="7"/>
  <c r="HW23" i="7" s="1"/>
  <c r="DF53" i="7"/>
  <c r="HE53" i="7" s="1"/>
  <c r="BJ29" i="7"/>
  <c r="FI29" i="7" s="1"/>
  <c r="AT100" i="7"/>
  <c r="ES100" i="7" s="1"/>
  <c r="DF91" i="7"/>
  <c r="HE91" i="7" s="1"/>
  <c r="DX100" i="7"/>
  <c r="HW100" i="7" s="1"/>
  <c r="DF54" i="7"/>
  <c r="HE54" i="7" s="1"/>
  <c r="DF90" i="7"/>
  <c r="HE90" i="7" s="1"/>
  <c r="DX72" i="7"/>
  <c r="HW72" i="7" s="1"/>
  <c r="DX96" i="7"/>
  <c r="HW96" i="7" s="1"/>
  <c r="DX81" i="7"/>
  <c r="HW81" i="7" s="1"/>
  <c r="BJ65" i="7"/>
  <c r="FI65" i="7" s="1"/>
  <c r="AT11" i="7"/>
  <c r="ES11" i="7" s="1"/>
  <c r="DX74" i="7"/>
  <c r="HW74" i="7" s="1"/>
  <c r="DF36" i="7"/>
  <c r="HE36" i="7" s="1"/>
  <c r="DX92" i="7"/>
  <c r="HW92" i="7" s="1"/>
  <c r="DF77" i="7"/>
  <c r="HE77" i="7" s="1"/>
  <c r="DF42" i="7"/>
  <c r="HE42" i="7" s="1"/>
  <c r="DF65" i="7"/>
  <c r="HE65" i="7" s="1"/>
  <c r="BG94" i="7"/>
  <c r="FF94" i="7" s="1"/>
  <c r="DJ51" i="7"/>
  <c r="HI51" i="7" s="1"/>
  <c r="DJ46" i="7"/>
  <c r="HI46" i="7" s="1"/>
  <c r="BK64" i="7"/>
  <c r="FJ64" i="7" s="1"/>
  <c r="BK12" i="7"/>
  <c r="FJ12" i="7" s="1"/>
  <c r="BY69" i="7"/>
  <c r="FX69" i="7" s="1"/>
  <c r="BK54" i="7"/>
  <c r="FJ54" i="7" s="1"/>
  <c r="DN20" i="7"/>
  <c r="HM20" i="7" s="1"/>
  <c r="DN86" i="7"/>
  <c r="HM86" i="7" s="1"/>
  <c r="DN76" i="7"/>
  <c r="HM76" i="7" s="1"/>
  <c r="DN93" i="7"/>
  <c r="HM93" i="7" s="1"/>
  <c r="DN4" i="7"/>
  <c r="HM4" i="7" s="1"/>
  <c r="DN23" i="7"/>
  <c r="HM23" i="7" s="1"/>
  <c r="DN55" i="7"/>
  <c r="HM55" i="7" s="1"/>
  <c r="DN60" i="7"/>
  <c r="HM60" i="7" s="1"/>
  <c r="DN16" i="7"/>
  <c r="HM16" i="7" s="1"/>
  <c r="DN82" i="7"/>
  <c r="HM82" i="7" s="1"/>
  <c r="DN101" i="7"/>
  <c r="HM101" i="7" s="1"/>
  <c r="DN25" i="7"/>
  <c r="HM25" i="7" s="1"/>
  <c r="DN75" i="7"/>
  <c r="HM75" i="7" s="1"/>
  <c r="AV6" i="7"/>
  <c r="EU6" i="7" s="1"/>
  <c r="AV37" i="7"/>
  <c r="EU37" i="7" s="1"/>
  <c r="AV50" i="7"/>
  <c r="EU50" i="7" s="1"/>
  <c r="AV34" i="7"/>
  <c r="EU34" i="7" s="1"/>
  <c r="AV101" i="7"/>
  <c r="EU101" i="7" s="1"/>
  <c r="AV77" i="7"/>
  <c r="EU77" i="7" s="1"/>
  <c r="AV65" i="7"/>
  <c r="EU65" i="7" s="1"/>
  <c r="AV38" i="7"/>
  <c r="EU38" i="7" s="1"/>
  <c r="AV78" i="7"/>
  <c r="EU78" i="7" s="1"/>
  <c r="AV92" i="7"/>
  <c r="EU92" i="7" s="1"/>
  <c r="AV32" i="7"/>
  <c r="EU32" i="7" s="1"/>
  <c r="AV41" i="7"/>
  <c r="EU41" i="7" s="1"/>
  <c r="AV83" i="7"/>
  <c r="EU83" i="7" s="1"/>
  <c r="AV85" i="7"/>
  <c r="EU85" i="7" s="1"/>
  <c r="AV80" i="7"/>
  <c r="EU80" i="7" s="1"/>
  <c r="AV48" i="7"/>
  <c r="EU48" i="7" s="1"/>
  <c r="AV73" i="7"/>
  <c r="EU73" i="7" s="1"/>
  <c r="AV62" i="7"/>
  <c r="EU62" i="7" s="1"/>
  <c r="AV56" i="7"/>
  <c r="EU56" i="7" s="1"/>
  <c r="AV51" i="7"/>
  <c r="EU51" i="7" s="1"/>
  <c r="AV76" i="7"/>
  <c r="EU76" i="7" s="1"/>
  <c r="AV96" i="7"/>
  <c r="EU96" i="7" s="1"/>
  <c r="AV28" i="7"/>
  <c r="EU28" i="7" s="1"/>
  <c r="AV82" i="7"/>
  <c r="EU82" i="7" s="1"/>
  <c r="AV74" i="7"/>
  <c r="EU74" i="7" s="1"/>
  <c r="AV75" i="7"/>
  <c r="EU75" i="7" s="1"/>
  <c r="AV61" i="7"/>
  <c r="EU61" i="7" s="1"/>
  <c r="AV29" i="7"/>
  <c r="EU29" i="7" s="1"/>
  <c r="AV36" i="7"/>
  <c r="EU36" i="7" s="1"/>
  <c r="AV98" i="7"/>
  <c r="EU98" i="7" s="1"/>
  <c r="AV84" i="7"/>
  <c r="EU84" i="7" s="1"/>
  <c r="AV102" i="7"/>
  <c r="EU102" i="7" s="1"/>
  <c r="AV100" i="7"/>
  <c r="EU100" i="7" s="1"/>
  <c r="AV59" i="7"/>
  <c r="EU59" i="7" s="1"/>
  <c r="AV86" i="7"/>
  <c r="EU86" i="7" s="1"/>
  <c r="AV55" i="7"/>
  <c r="EU55" i="7" s="1"/>
  <c r="AV89" i="7"/>
  <c r="EU89" i="7" s="1"/>
  <c r="AV49" i="7"/>
  <c r="EU49" i="7" s="1"/>
  <c r="AV47" i="7"/>
  <c r="EU47" i="7" s="1"/>
  <c r="AV53" i="7"/>
  <c r="EU53" i="7" s="1"/>
  <c r="AV58" i="7"/>
  <c r="EU58" i="7" s="1"/>
  <c r="AV93" i="7"/>
  <c r="EU93" i="7" s="1"/>
  <c r="AV31" i="7"/>
  <c r="EU31" i="7" s="1"/>
  <c r="AV43" i="7"/>
  <c r="EU43" i="7" s="1"/>
  <c r="CJ22" i="7"/>
  <c r="GI22" i="7" s="1"/>
  <c r="CJ71" i="7"/>
  <c r="GI71" i="7" s="1"/>
  <c r="CJ59" i="7"/>
  <c r="GI59" i="7" s="1"/>
  <c r="CJ77" i="7"/>
  <c r="GI77" i="7" s="1"/>
  <c r="CJ31" i="7"/>
  <c r="GI31" i="7" s="1"/>
  <c r="CJ36" i="7"/>
  <c r="GI36" i="7" s="1"/>
  <c r="CJ93" i="7"/>
  <c r="GI93" i="7" s="1"/>
  <c r="CJ26" i="7"/>
  <c r="GI26" i="7" s="1"/>
  <c r="CJ102" i="7"/>
  <c r="GI102" i="7" s="1"/>
  <c r="CJ6" i="7"/>
  <c r="GI6" i="7" s="1"/>
  <c r="CJ41" i="7"/>
  <c r="GI41" i="7" s="1"/>
  <c r="CJ99" i="7"/>
  <c r="GI99" i="7" s="1"/>
  <c r="DX26" i="7"/>
  <c r="HW26" i="7" s="1"/>
  <c r="DF28" i="7"/>
  <c r="HE28" i="7" s="1"/>
  <c r="DX46" i="7"/>
  <c r="HW46" i="7" s="1"/>
  <c r="BJ90" i="7"/>
  <c r="FI90" i="7" s="1"/>
  <c r="DF8" i="7"/>
  <c r="HE8" i="7" s="1"/>
  <c r="DX20" i="7"/>
  <c r="HW20" i="7" s="1"/>
  <c r="DF99" i="7"/>
  <c r="HE99" i="7" s="1"/>
  <c r="DF9" i="7"/>
  <c r="HE9" i="7" s="1"/>
  <c r="DF10" i="7"/>
  <c r="HE10" i="7" s="1"/>
  <c r="DX78" i="7"/>
  <c r="HW78" i="7" s="1"/>
  <c r="DX77" i="7"/>
  <c r="HW77" i="7" s="1"/>
  <c r="DF14" i="7"/>
  <c r="HE14" i="7" s="1"/>
  <c r="DF96" i="7"/>
  <c r="HE96" i="7" s="1"/>
  <c r="BG98" i="7"/>
  <c r="FF98" i="7" s="1"/>
  <c r="DF57" i="7"/>
  <c r="HE57" i="7" s="1"/>
  <c r="BY52" i="7"/>
  <c r="FX52" i="7" s="1"/>
  <c r="BY6" i="7"/>
  <c r="FX6" i="7" s="1"/>
  <c r="AE55" i="7"/>
  <c r="ED55" i="7" s="1"/>
  <c r="AE52" i="7"/>
  <c r="ED52" i="7" s="1"/>
  <c r="AE75" i="7"/>
  <c r="ED75" i="7" s="1"/>
  <c r="AE4" i="7"/>
  <c r="ED4" i="7" s="1"/>
  <c r="AE96" i="7"/>
  <c r="ED96" i="7" s="1"/>
  <c r="CL79" i="7"/>
  <c r="GK79" i="7" s="1"/>
  <c r="CL85" i="7"/>
  <c r="GK85" i="7" s="1"/>
  <c r="BY26" i="7"/>
  <c r="FX26" i="7" s="1"/>
  <c r="AY27" i="7"/>
  <c r="EX27" i="7" s="1"/>
  <c r="AY69" i="7"/>
  <c r="EX69" i="7" s="1"/>
  <c r="AY56" i="7"/>
  <c r="EX56" i="7" s="1"/>
  <c r="AY97" i="7"/>
  <c r="EX97" i="7" s="1"/>
  <c r="CJ14" i="7"/>
  <c r="GI14" i="7" s="1"/>
  <c r="CJ11" i="7"/>
  <c r="GI11" i="7" s="1"/>
  <c r="CJ24" i="7"/>
  <c r="GI24" i="7" s="1"/>
  <c r="CJ40" i="7"/>
  <c r="GI40" i="7" s="1"/>
  <c r="CJ47" i="7"/>
  <c r="GI47" i="7" s="1"/>
  <c r="CJ16" i="7"/>
  <c r="GI16" i="7" s="1"/>
  <c r="CJ95" i="7"/>
  <c r="GI95" i="7" s="1"/>
  <c r="CJ75" i="7"/>
  <c r="GI75" i="7" s="1"/>
  <c r="CJ82" i="7"/>
  <c r="GI82" i="7" s="1"/>
  <c r="DX58" i="7"/>
  <c r="HW58" i="7" s="1"/>
  <c r="DF72" i="7"/>
  <c r="HE72" i="7" s="1"/>
  <c r="DX3" i="7"/>
  <c r="HW3" i="7" s="1"/>
  <c r="DF21" i="7"/>
  <c r="HE21" i="7" s="1"/>
  <c r="DF70" i="7"/>
  <c r="HE70" i="7" s="1"/>
  <c r="DF49" i="7"/>
  <c r="HE49" i="7" s="1"/>
  <c r="AT71" i="7"/>
  <c r="ES71" i="7" s="1"/>
  <c r="DF24" i="7"/>
  <c r="HE24" i="7" s="1"/>
  <c r="DX98" i="7"/>
  <c r="HW98" i="7" s="1"/>
  <c r="DX63" i="7"/>
  <c r="HW63" i="7" s="1"/>
  <c r="BG53" i="7"/>
  <c r="FF53" i="7" s="1"/>
  <c r="BG32" i="7"/>
  <c r="FF32" i="7" s="1"/>
  <c r="BG64" i="7"/>
  <c r="FF64" i="7" s="1"/>
  <c r="BG5" i="7"/>
  <c r="FF5" i="7" s="1"/>
  <c r="BG61" i="7"/>
  <c r="FF61" i="7" s="1"/>
  <c r="BG85" i="7"/>
  <c r="FF85" i="7" s="1"/>
  <c r="BG70" i="7"/>
  <c r="FF70" i="7" s="1"/>
  <c r="BG80" i="7"/>
  <c r="FF80" i="7" s="1"/>
  <c r="BK46" i="7"/>
  <c r="FJ46" i="7" s="1"/>
  <c r="CH42" i="7"/>
  <c r="GG42" i="7" s="1"/>
  <c r="CH96" i="7"/>
  <c r="GG96" i="7" s="1"/>
  <c r="CH27" i="7"/>
  <c r="GG27" i="7" s="1"/>
  <c r="CH40" i="7"/>
  <c r="GG40" i="7" s="1"/>
  <c r="CH15" i="7"/>
  <c r="GG15" i="7" s="1"/>
  <c r="CH3" i="7"/>
  <c r="GG3" i="7" s="1"/>
  <c r="CH26" i="7"/>
  <c r="GG26" i="7" s="1"/>
  <c r="CH35" i="7"/>
  <c r="GG35" i="7" s="1"/>
  <c r="CH98" i="7"/>
  <c r="GG98" i="7" s="1"/>
  <c r="BK67" i="7"/>
  <c r="FJ67" i="7" s="1"/>
  <c r="BY28" i="7"/>
  <c r="FX28" i="7" s="1"/>
  <c r="AJ13" i="7"/>
  <c r="EI13" i="7" s="1"/>
  <c r="AP81" i="7"/>
  <c r="EO81" i="7" s="1"/>
  <c r="DE48" i="7"/>
  <c r="HD48" i="7" s="1"/>
  <c r="DM74" i="7"/>
  <c r="HL74" i="7" s="1"/>
  <c r="AM62" i="7"/>
  <c r="EL62" i="7" s="1"/>
  <c r="AM83" i="7"/>
  <c r="EL83" i="7" s="1"/>
  <c r="DU90" i="7"/>
  <c r="HT90" i="7" s="1"/>
  <c r="AN53" i="7"/>
  <c r="EM53" i="7" s="1"/>
  <c r="AN29" i="7"/>
  <c r="EM29" i="7" s="1"/>
  <c r="AK35" i="7"/>
  <c r="EJ35" i="7" s="1"/>
  <c r="AI100" i="7"/>
  <c r="EH100" i="7" s="1"/>
  <c r="DS93" i="7"/>
  <c r="HR93" i="7" s="1"/>
  <c r="AI74" i="7"/>
  <c r="EH74" i="7" s="1"/>
  <c r="BW54" i="7"/>
  <c r="FV54" i="7" s="1"/>
  <c r="AG28" i="7"/>
  <c r="EF28" i="7" s="1"/>
  <c r="V16" i="14"/>
  <c r="V40" i="14"/>
  <c r="V14" i="14"/>
  <c r="V43" i="14"/>
  <c r="V82" i="14"/>
  <c r="V80" i="14"/>
  <c r="V22" i="14"/>
  <c r="V34" i="14"/>
  <c r="DM39" i="7"/>
  <c r="HL39" i="7" s="1"/>
  <c r="DL71" i="7"/>
  <c r="HK71" i="7" s="1"/>
  <c r="DU68" i="7"/>
  <c r="HT68" i="7" s="1"/>
  <c r="DM54" i="7"/>
  <c r="HL54" i="7" s="1"/>
  <c r="DU5" i="7"/>
  <c r="HT5" i="7" s="1"/>
  <c r="AP71" i="7"/>
  <c r="EO71" i="7" s="1"/>
  <c r="CM5" i="7"/>
  <c r="GL5" i="7" s="1"/>
  <c r="DE32" i="7"/>
  <c r="HD32" i="7" s="1"/>
  <c r="DM72" i="7"/>
  <c r="HL72" i="7" s="1"/>
  <c r="DD40" i="7"/>
  <c r="HC40" i="7" s="1"/>
  <c r="DD98" i="7"/>
  <c r="HC98" i="7" s="1"/>
  <c r="AF92" i="7"/>
  <c r="EE92" i="7" s="1"/>
  <c r="DL64" i="7"/>
  <c r="HK64" i="7" s="1"/>
  <c r="DD57" i="7"/>
  <c r="HC57" i="7" s="1"/>
  <c r="BL102" i="7"/>
  <c r="FK102" i="7" s="1"/>
  <c r="DD68" i="7"/>
  <c r="HC68" i="7" s="1"/>
  <c r="AW44" i="7"/>
  <c r="EV44" i="7" s="1"/>
  <c r="CA24" i="7"/>
  <c r="FZ24" i="7" s="1"/>
  <c r="DU44" i="7"/>
  <c r="HT44" i="7" s="1"/>
  <c r="DT85" i="7"/>
  <c r="HS85" i="7" s="1"/>
  <c r="CG85" i="7"/>
  <c r="GF85" i="7" s="1"/>
  <c r="AN85" i="7"/>
  <c r="EM85" i="7" s="1"/>
  <c r="DM7" i="7"/>
  <c r="HL7" i="7" s="1"/>
  <c r="AW100" i="7"/>
  <c r="EV100" i="7" s="1"/>
  <c r="AW74" i="7"/>
  <c r="EV74" i="7" s="1"/>
  <c r="AM80" i="7"/>
  <c r="EL80" i="7" s="1"/>
  <c r="DU89" i="7"/>
  <c r="HT89" i="7" s="1"/>
  <c r="AF15" i="7"/>
  <c r="EE15" i="7" s="1"/>
  <c r="DM85" i="7"/>
  <c r="HL85" i="7" s="1"/>
  <c r="CF53" i="7"/>
  <c r="GE53" i="7" s="1"/>
  <c r="AN36" i="7"/>
  <c r="EM36" i="7" s="1"/>
  <c r="AN100" i="7"/>
  <c r="EM100" i="7" s="1"/>
  <c r="DS66" i="7"/>
  <c r="HR66" i="7" s="1"/>
  <c r="CG83" i="7"/>
  <c r="GF83" i="7" s="1"/>
  <c r="BC97" i="7"/>
  <c r="FB97" i="7" s="1"/>
  <c r="AK72" i="7"/>
  <c r="EJ72" i="7" s="1"/>
  <c r="DL41" i="7"/>
  <c r="HK41" i="7" s="1"/>
  <c r="V64" i="14"/>
  <c r="V21" i="14"/>
  <c r="V24" i="14"/>
  <c r="V12" i="14"/>
  <c r="V26" i="14"/>
  <c r="V87" i="14"/>
  <c r="V106" i="14"/>
  <c r="V102" i="14"/>
  <c r="V96" i="14"/>
  <c r="DQ52" i="7"/>
  <c r="HP52" i="7" s="1"/>
  <c r="AP54" i="7"/>
  <c r="EO54" i="7" s="1"/>
  <c r="DQ68" i="7"/>
  <c r="HP68" i="7" s="1"/>
  <c r="AP43" i="7"/>
  <c r="EO43" i="7" s="1"/>
  <c r="DE53" i="7"/>
  <c r="HD53" i="7" s="1"/>
  <c r="DM52" i="7"/>
  <c r="HL52" i="7" s="1"/>
  <c r="BX25" i="7"/>
  <c r="FW25" i="7" s="1"/>
  <c r="DU24" i="7"/>
  <c r="HT24" i="7" s="1"/>
  <c r="DU58" i="7"/>
  <c r="HT58" i="7" s="1"/>
  <c r="BL61" i="7"/>
  <c r="FK61" i="7" s="1"/>
  <c r="DU60" i="7"/>
  <c r="HT60" i="7" s="1"/>
  <c r="DU91" i="7"/>
  <c r="HT91" i="7" s="1"/>
  <c r="DE28" i="7"/>
  <c r="HD28" i="7" s="1"/>
  <c r="DD76" i="7"/>
  <c r="HC76" i="7" s="1"/>
  <c r="CA69" i="7"/>
  <c r="FZ69" i="7" s="1"/>
  <c r="BL39" i="7"/>
  <c r="FK39" i="7" s="1"/>
  <c r="CG24" i="7"/>
  <c r="GF24" i="7" s="1"/>
  <c r="CG25" i="7"/>
  <c r="GF25" i="7" s="1"/>
  <c r="AM87" i="7"/>
  <c r="EL87" i="7" s="1"/>
  <c r="AK98" i="7"/>
  <c r="EJ98" i="7" s="1"/>
  <c r="CG84" i="7"/>
  <c r="GF84" i="7" s="1"/>
  <c r="DS90" i="7"/>
  <c r="HR90" i="7" s="1"/>
  <c r="CG79" i="7"/>
  <c r="GF79" i="7" s="1"/>
  <c r="AN64" i="7"/>
  <c r="EM64" i="7" s="1"/>
  <c r="CM47" i="7"/>
  <c r="GL47" i="7" s="1"/>
  <c r="DS35" i="7"/>
  <c r="HR35" i="7" s="1"/>
  <c r="DS14" i="7"/>
  <c r="HR14" i="7" s="1"/>
  <c r="AK3" i="7"/>
  <c r="EJ3" i="7" s="1"/>
  <c r="CG91" i="7"/>
  <c r="GF91" i="7" s="1"/>
  <c r="BL79" i="7"/>
  <c r="FK79" i="7" s="1"/>
  <c r="BC62" i="7"/>
  <c r="FB62" i="7" s="1"/>
  <c r="DS21" i="7"/>
  <c r="HR21" i="7" s="1"/>
  <c r="V71" i="14"/>
  <c r="V67" i="14"/>
  <c r="V28" i="14"/>
  <c r="V101" i="14"/>
  <c r="V91" i="14"/>
  <c r="V104" i="14"/>
  <c r="V18" i="14"/>
  <c r="DE80" i="7"/>
  <c r="HD80" i="7" s="1"/>
  <c r="CF72" i="7"/>
  <c r="GE72" i="7" s="1"/>
  <c r="DM78" i="7"/>
  <c r="HL78" i="7" s="1"/>
  <c r="BP72" i="7"/>
  <c r="FO72" i="7" s="1"/>
  <c r="AP86" i="7"/>
  <c r="EO86" i="7" s="1"/>
  <c r="DU46" i="7"/>
  <c r="HT46" i="7" s="1"/>
  <c r="BL82" i="7"/>
  <c r="FK82" i="7" s="1"/>
  <c r="DE64" i="7"/>
  <c r="HD64" i="7" s="1"/>
  <c r="DU65" i="7"/>
  <c r="HT65" i="7" s="1"/>
  <c r="BL29" i="7"/>
  <c r="FK29" i="7" s="1"/>
  <c r="AM56" i="7"/>
  <c r="EL56" i="7" s="1"/>
  <c r="CF57" i="7"/>
  <c r="GE57" i="7" s="1"/>
  <c r="DD46" i="7"/>
  <c r="HC46" i="7" s="1"/>
  <c r="DM25" i="7"/>
  <c r="HL25" i="7" s="1"/>
  <c r="CM77" i="7"/>
  <c r="GL77" i="7" s="1"/>
  <c r="CG77" i="7"/>
  <c r="GF77" i="7" s="1"/>
  <c r="DE74" i="7"/>
  <c r="HD74" i="7" s="1"/>
  <c r="AF44" i="7"/>
  <c r="EE44" i="7" s="1"/>
  <c r="DD19" i="7"/>
  <c r="HC19" i="7" s="1"/>
  <c r="BC90" i="7"/>
  <c r="FB90" i="7" s="1"/>
  <c r="AM85" i="7"/>
  <c r="EL85" i="7" s="1"/>
  <c r="V107" i="14"/>
  <c r="V97" i="14"/>
  <c r="V76" i="14"/>
  <c r="V27" i="14"/>
  <c r="V93" i="14"/>
  <c r="V23" i="14"/>
  <c r="B12" i="7"/>
  <c r="DE35" i="7"/>
  <c r="HD35" i="7" s="1"/>
  <c r="CF64" i="7"/>
  <c r="GE64" i="7" s="1"/>
  <c r="CT76" i="7"/>
  <c r="GS76" i="7" s="1"/>
  <c r="DM44" i="7"/>
  <c r="HL44" i="7" s="1"/>
  <c r="DM50" i="7"/>
  <c r="HL50" i="7" s="1"/>
  <c r="DM91" i="7"/>
  <c r="HL91" i="7" s="1"/>
  <c r="DE88" i="7"/>
  <c r="HD88" i="7" s="1"/>
  <c r="DU63" i="7"/>
  <c r="HT63" i="7" s="1"/>
  <c r="DU26" i="7"/>
  <c r="HT26" i="7" s="1"/>
  <c r="DE49" i="7"/>
  <c r="HD49" i="7" s="1"/>
  <c r="AM84" i="7"/>
  <c r="EL84" i="7" s="1"/>
  <c r="DU40" i="7"/>
  <c r="HT40" i="7" s="1"/>
  <c r="DM90" i="7"/>
  <c r="HL90" i="7" s="1"/>
  <c r="DD81" i="7"/>
  <c r="HC81" i="7" s="1"/>
  <c r="BL24" i="7"/>
  <c r="FK24" i="7" s="1"/>
  <c r="BL72" i="7"/>
  <c r="FK72" i="7" s="1"/>
  <c r="BL71" i="7"/>
  <c r="FK71" i="7" s="1"/>
  <c r="CA30" i="7"/>
  <c r="FZ30" i="7" s="1"/>
  <c r="CG37" i="7"/>
  <c r="GF37" i="7" s="1"/>
  <c r="BH83" i="7"/>
  <c r="FG83" i="7" s="1"/>
  <c r="AN98" i="7"/>
  <c r="EM98" i="7" s="1"/>
  <c r="AM70" i="7"/>
  <c r="EL70" i="7" s="1"/>
  <c r="AN88" i="7"/>
  <c r="EM88" i="7" s="1"/>
  <c r="AN54" i="7"/>
  <c r="EM54" i="7" s="1"/>
  <c r="CG100" i="7"/>
  <c r="GF100" i="7" s="1"/>
  <c r="DM101" i="7"/>
  <c r="HL101" i="7" s="1"/>
  <c r="AK90" i="7"/>
  <c r="EJ90" i="7" s="1"/>
  <c r="DS52" i="7"/>
  <c r="HR52" i="7" s="1"/>
  <c r="V73" i="14"/>
  <c r="V17" i="14"/>
  <c r="V44" i="14"/>
  <c r="V30" i="14"/>
  <c r="V92" i="14"/>
  <c r="V59" i="14"/>
  <c r="DE65" i="7"/>
  <c r="HD65" i="7" s="1"/>
  <c r="DL101" i="7"/>
  <c r="HK101" i="7" s="1"/>
  <c r="AP53" i="7"/>
  <c r="EO53" i="7" s="1"/>
  <c r="DE56" i="7"/>
  <c r="HD56" i="7" s="1"/>
  <c r="AP8" i="7"/>
  <c r="EO8" i="7" s="1"/>
  <c r="DU18" i="7"/>
  <c r="HT18" i="7" s="1"/>
  <c r="CO19" i="7"/>
  <c r="GN19" i="7" s="1"/>
  <c r="AM90" i="7"/>
  <c r="EL90" i="7" s="1"/>
  <c r="DM75" i="7"/>
  <c r="HL75" i="7" s="1"/>
  <c r="AF100" i="7"/>
  <c r="EE100" i="7" s="1"/>
  <c r="DE4" i="7"/>
  <c r="HD4" i="7" s="1"/>
  <c r="DU80" i="7"/>
  <c r="HT80" i="7" s="1"/>
  <c r="AM102" i="7"/>
  <c r="EL102" i="7" s="1"/>
  <c r="CG97" i="7"/>
  <c r="GF97" i="7" s="1"/>
  <c r="CG82" i="7"/>
  <c r="GF82" i="7" s="1"/>
  <c r="DS34" i="7"/>
  <c r="HR34" i="7" s="1"/>
  <c r="V99" i="14"/>
  <c r="V31" i="14"/>
  <c r="V48" i="14"/>
  <c r="V36" i="14"/>
  <c r="V29" i="14"/>
  <c r="V10" i="14"/>
  <c r="AV88" i="7"/>
  <c r="EU88" i="7" s="1"/>
  <c r="BP90" i="7"/>
  <c r="FO90" i="7" s="1"/>
  <c r="CO93" i="7"/>
  <c r="GN93" i="7" s="1"/>
  <c r="BM85" i="7"/>
  <c r="FL85" i="7" s="1"/>
  <c r="DA83" i="7"/>
  <c r="GZ83" i="7" s="1"/>
  <c r="AN83" i="7"/>
  <c r="EM83" i="7" s="1"/>
  <c r="AU59" i="7"/>
  <c r="ET59" i="7" s="1"/>
  <c r="AW77" i="7"/>
  <c r="EV77" i="7" s="1"/>
  <c r="AJ76" i="7"/>
  <c r="EI76" i="7" s="1"/>
  <c r="AI76" i="7"/>
  <c r="EH76" i="7" s="1"/>
  <c r="DD48" i="7"/>
  <c r="HC48" i="7" s="1"/>
  <c r="CC64" i="7"/>
  <c r="GB64" i="7" s="1"/>
  <c r="AU50" i="7"/>
  <c r="ET50" i="7" s="1"/>
  <c r="AJ59" i="7"/>
  <c r="EI59" i="7" s="1"/>
  <c r="DA41" i="7"/>
  <c r="GZ41" i="7" s="1"/>
  <c r="BK48" i="7"/>
  <c r="FJ48" i="7" s="1"/>
  <c r="BG24" i="7"/>
  <c r="FF24" i="7" s="1"/>
  <c r="BM26" i="7"/>
  <c r="FL26" i="7" s="1"/>
  <c r="AW30" i="7"/>
  <c r="EV30" i="7" s="1"/>
  <c r="DQ28" i="7"/>
  <c r="HP28" i="7" s="1"/>
  <c r="BW26" i="7"/>
  <c r="FV26" i="7" s="1"/>
  <c r="DQ25" i="7"/>
  <c r="HP25" i="7" s="1"/>
  <c r="DQ11" i="7"/>
  <c r="HP11" i="7" s="1"/>
  <c r="CG7" i="7"/>
  <c r="GF7" i="7" s="1"/>
  <c r="CG102" i="7"/>
  <c r="GF102" i="7" s="1"/>
  <c r="DQ91" i="7"/>
  <c r="HP91" i="7" s="1"/>
  <c r="CA99" i="7"/>
  <c r="FZ99" i="7" s="1"/>
  <c r="DD97" i="7"/>
  <c r="HC97" i="7" s="1"/>
  <c r="CF3" i="7"/>
  <c r="GE3" i="7" s="1"/>
  <c r="DU95" i="7"/>
  <c r="HT95" i="7" s="1"/>
  <c r="DS83" i="7"/>
  <c r="HR83" i="7" s="1"/>
  <c r="DE87" i="7"/>
  <c r="HD87" i="7" s="1"/>
  <c r="BS90" i="7"/>
  <c r="FR90" i="7" s="1"/>
  <c r="DM87" i="7"/>
  <c r="HL87" i="7" s="1"/>
  <c r="AJ90" i="7"/>
  <c r="EI90" i="7" s="1"/>
  <c r="DP92" i="7"/>
  <c r="HO92" i="7" s="1"/>
  <c r="BS84" i="7"/>
  <c r="FR84" i="7" s="1"/>
  <c r="BL83" i="7"/>
  <c r="FK83" i="7" s="1"/>
  <c r="AF83" i="7"/>
  <c r="EE83" i="7" s="1"/>
  <c r="DP82" i="7"/>
  <c r="HO82" i="7" s="1"/>
  <c r="BM58" i="7"/>
  <c r="FL58" i="7" s="1"/>
  <c r="BM76" i="7"/>
  <c r="FL76" i="7" s="1"/>
  <c r="BW75" i="7"/>
  <c r="FV75" i="7" s="1"/>
  <c r="AI75" i="7"/>
  <c r="EH75" i="7" s="1"/>
  <c r="CC47" i="7"/>
  <c r="GB47" i="7" s="1"/>
  <c r="DP63" i="7"/>
  <c r="HO63" i="7" s="1"/>
  <c r="AU49" i="7"/>
  <c r="ET49" i="7" s="1"/>
  <c r="BW58" i="7"/>
  <c r="FV58" i="7" s="1"/>
  <c r="DA39" i="7"/>
  <c r="GZ39" i="7" s="1"/>
  <c r="AJ48" i="7"/>
  <c r="EI48" i="7" s="1"/>
  <c r="BP38" i="7"/>
  <c r="FO38" i="7" s="1"/>
  <c r="BW42" i="7"/>
  <c r="FV42" i="7" s="1"/>
  <c r="DS41" i="7"/>
  <c r="HR41" i="7" s="1"/>
  <c r="CV29" i="7"/>
  <c r="GU29" i="7" s="1"/>
  <c r="AJ26" i="7"/>
  <c r="EI26" i="7" s="1"/>
  <c r="DD24" i="7"/>
  <c r="HC24" i="7" s="1"/>
  <c r="BK9" i="7"/>
  <c r="FJ9" i="7" s="1"/>
  <c r="Z36" i="14"/>
  <c r="Z38" i="14"/>
  <c r="V85" i="14"/>
  <c r="V89" i="14"/>
  <c r="V84" i="14"/>
  <c r="V38" i="14"/>
  <c r="V49" i="14"/>
  <c r="V9" i="14"/>
  <c r="V61" i="14"/>
  <c r="V51" i="14"/>
  <c r="V108" i="14"/>
  <c r="V6" i="14"/>
  <c r="DQ24" i="7"/>
  <c r="HP24" i="7" s="1"/>
  <c r="BP48" i="7"/>
  <c r="FO48" i="7" s="1"/>
  <c r="DQ22" i="7"/>
  <c r="HP22" i="7" s="1"/>
  <c r="CO84" i="7"/>
  <c r="GN84" i="7" s="1"/>
  <c r="DQ76" i="7"/>
  <c r="HP76" i="7" s="1"/>
  <c r="DQ74" i="7"/>
  <c r="HP74" i="7" s="1"/>
  <c r="BP68" i="7"/>
  <c r="FO68" i="7" s="1"/>
  <c r="CO67" i="7"/>
  <c r="GN67" i="7" s="1"/>
  <c r="BP91" i="7"/>
  <c r="FO91" i="7" s="1"/>
  <c r="AR31" i="7"/>
  <c r="EQ31" i="7" s="1"/>
  <c r="DK8" i="7"/>
  <c r="HJ8" i="7" s="1"/>
  <c r="AR10" i="7"/>
  <c r="EQ10" i="7" s="1"/>
  <c r="AR28" i="7"/>
  <c r="EQ28" i="7" s="1"/>
  <c r="AR52" i="7"/>
  <c r="EQ52" i="7" s="1"/>
  <c r="AT86" i="7"/>
  <c r="ES86" i="7" s="1"/>
  <c r="CZ28" i="7"/>
  <c r="GY28" i="7" s="1"/>
  <c r="AT35" i="7"/>
  <c r="ES35" i="7" s="1"/>
  <c r="BZ13" i="7"/>
  <c r="FY13" i="7" s="1"/>
  <c r="BZ36" i="7"/>
  <c r="FY36" i="7" s="1"/>
  <c r="DK40" i="7"/>
  <c r="HJ40" i="7" s="1"/>
  <c r="DK19" i="7"/>
  <c r="HJ19" i="7" s="1"/>
  <c r="AR96" i="7"/>
  <c r="EQ96" i="7" s="1"/>
  <c r="CZ84" i="7"/>
  <c r="GY84" i="7" s="1"/>
  <c r="AR35" i="7"/>
  <c r="EQ35" i="7" s="1"/>
  <c r="CZ23" i="7"/>
  <c r="GY23" i="7" s="1"/>
  <c r="AT44" i="7"/>
  <c r="ES44" i="7" s="1"/>
  <c r="CZ51" i="7"/>
  <c r="GY51" i="7" s="1"/>
  <c r="BZ96" i="7"/>
  <c r="FY96" i="7" s="1"/>
  <c r="BZ74" i="7"/>
  <c r="FY74" i="7" s="1"/>
  <c r="BO15" i="7"/>
  <c r="FN15" i="7" s="1"/>
  <c r="CZ39" i="7"/>
  <c r="GY39" i="7" s="1"/>
  <c r="BO9" i="7"/>
  <c r="FN9" i="7" s="1"/>
  <c r="AT78" i="7"/>
  <c r="ES78" i="7" s="1"/>
  <c r="AT59" i="7"/>
  <c r="ES59" i="7" s="1"/>
  <c r="BZ68" i="7"/>
  <c r="FY68" i="7" s="1"/>
  <c r="BZ7" i="7"/>
  <c r="FY7" i="7" s="1"/>
  <c r="AT25" i="7"/>
  <c r="ES25" i="7" s="1"/>
  <c r="AT30" i="7"/>
  <c r="ES30" i="7" s="1"/>
  <c r="AR33" i="7"/>
  <c r="EQ33" i="7" s="1"/>
  <c r="AR14" i="7"/>
  <c r="EQ14" i="7" s="1"/>
  <c r="BZ48" i="7"/>
  <c r="FY48" i="7" s="1"/>
  <c r="CZ56" i="7"/>
  <c r="GY56" i="7" s="1"/>
  <c r="AT48" i="7"/>
  <c r="ES48" i="7" s="1"/>
  <c r="BZ25" i="7"/>
  <c r="FY25" i="7" s="1"/>
  <c r="BZ50" i="7"/>
  <c r="FY50" i="7" s="1"/>
  <c r="DH21" i="7"/>
  <c r="HG21" i="7" s="1"/>
  <c r="BO12" i="7"/>
  <c r="FN12" i="7" s="1"/>
  <c r="CZ44" i="7"/>
  <c r="GY44" i="7" s="1"/>
  <c r="AT5" i="7"/>
  <c r="ES5" i="7" s="1"/>
  <c r="AT76" i="7"/>
  <c r="ES76" i="7" s="1"/>
  <c r="CZ80" i="7"/>
  <c r="GY80" i="7" s="1"/>
  <c r="BZ94" i="7"/>
  <c r="FY94" i="7" s="1"/>
  <c r="DH59" i="7"/>
  <c r="HG59" i="7" s="1"/>
  <c r="AR59" i="7"/>
  <c r="EQ59" i="7" s="1"/>
  <c r="CB11" i="7"/>
  <c r="GA11" i="7" s="1"/>
  <c r="CZ98" i="7"/>
  <c r="GY98" i="7" s="1"/>
  <c r="AR88" i="7"/>
  <c r="EQ88" i="7" s="1"/>
  <c r="AT81" i="7"/>
  <c r="ES81" i="7" s="1"/>
  <c r="CB6" i="7"/>
  <c r="GA6" i="7" s="1"/>
  <c r="BZ42" i="7"/>
  <c r="FY42" i="7" s="1"/>
  <c r="DH86" i="7"/>
  <c r="HG86" i="7" s="1"/>
  <c r="DK58" i="7"/>
  <c r="HJ58" i="7" s="1"/>
  <c r="AH70" i="7"/>
  <c r="EG70" i="7" s="1"/>
  <c r="AT93" i="7"/>
  <c r="ES93" i="7" s="1"/>
  <c r="BO3" i="7"/>
  <c r="FN3" i="7" s="1"/>
  <c r="BO50" i="7"/>
  <c r="FN50" i="7" s="1"/>
  <c r="DH7" i="7"/>
  <c r="HG7" i="7" s="1"/>
  <c r="CB75" i="7"/>
  <c r="GA75" i="7" s="1"/>
  <c r="CB100" i="7"/>
  <c r="GA100" i="7" s="1"/>
  <c r="DC89" i="7"/>
  <c r="HB89" i="7" s="1"/>
  <c r="BZ77" i="7"/>
  <c r="FY77" i="7" s="1"/>
  <c r="DH99" i="7"/>
  <c r="HG99" i="7" s="1"/>
  <c r="CB63" i="7"/>
  <c r="GA63" i="7" s="1"/>
  <c r="AT82" i="7"/>
  <c r="ES82" i="7" s="1"/>
  <c r="BM15" i="7"/>
  <c r="FL15" i="7" s="1"/>
  <c r="CB52" i="7"/>
  <c r="GA52" i="7" s="1"/>
  <c r="BO30" i="7"/>
  <c r="FN30" i="7" s="1"/>
  <c r="DH8" i="7"/>
  <c r="HG8" i="7" s="1"/>
  <c r="DH15" i="7"/>
  <c r="HG15" i="7" s="1"/>
  <c r="DK66" i="7"/>
  <c r="HJ66" i="7" s="1"/>
  <c r="AH17" i="7"/>
  <c r="EG17" i="7" s="1"/>
  <c r="DC24" i="7"/>
  <c r="HB24" i="7" s="1"/>
  <c r="DH19" i="7"/>
  <c r="HG19" i="7" s="1"/>
  <c r="DH60" i="7"/>
  <c r="HG60" i="7" s="1"/>
  <c r="DK70" i="7"/>
  <c r="HJ70" i="7" s="1"/>
  <c r="AH44" i="7"/>
  <c r="EG44" i="7" s="1"/>
  <c r="CB81" i="7"/>
  <c r="GA81" i="7" s="1"/>
  <c r="CB28" i="7"/>
  <c r="GA28" i="7" s="1"/>
  <c r="BO45" i="7"/>
  <c r="FN45" i="7" s="1"/>
  <c r="CB76" i="7"/>
  <c r="GA76" i="7" s="1"/>
  <c r="DC8" i="7"/>
  <c r="HB8" i="7" s="1"/>
  <c r="DH62" i="7"/>
  <c r="HG62" i="7" s="1"/>
  <c r="DK98" i="7"/>
  <c r="HJ98" i="7" s="1"/>
  <c r="AH37" i="7"/>
  <c r="EG37" i="7" s="1"/>
  <c r="DC69" i="7"/>
  <c r="HB69" i="7" s="1"/>
  <c r="CB79" i="7"/>
  <c r="GA79" i="7" s="1"/>
  <c r="CB54" i="7"/>
  <c r="GA54" i="7" s="1"/>
  <c r="BO53" i="7"/>
  <c r="FN53" i="7" s="1"/>
  <c r="DH85" i="7"/>
  <c r="HG85" i="7" s="1"/>
  <c r="DK83" i="7"/>
  <c r="HJ83" i="7" s="1"/>
  <c r="DK86" i="7"/>
  <c r="HJ86" i="7" s="1"/>
  <c r="DK65" i="7"/>
  <c r="HJ65" i="7" s="1"/>
  <c r="AH46" i="7"/>
  <c r="EG46" i="7" s="1"/>
  <c r="DK53" i="7"/>
  <c r="HJ53" i="7" s="1"/>
  <c r="CZ75" i="7"/>
  <c r="GY75" i="7" s="1"/>
  <c r="CB23" i="7"/>
  <c r="GA23" i="7" s="1"/>
  <c r="BO60" i="7"/>
  <c r="FN60" i="7" s="1"/>
  <c r="DC26" i="7"/>
  <c r="HB26" i="7" s="1"/>
  <c r="DH68" i="7"/>
  <c r="HG68" i="7" s="1"/>
  <c r="DK56" i="7"/>
  <c r="HJ56" i="7" s="1"/>
  <c r="AH88" i="7"/>
  <c r="EG88" i="7" s="1"/>
  <c r="DC57" i="7"/>
  <c r="HB57" i="7" s="1"/>
  <c r="CB89" i="7"/>
  <c r="GA89" i="7" s="1"/>
  <c r="CB74" i="7"/>
  <c r="GA74" i="7" s="1"/>
  <c r="BO24" i="7"/>
  <c r="FN24" i="7" s="1"/>
  <c r="CB55" i="7"/>
  <c r="GA55" i="7" s="1"/>
  <c r="DC25" i="7"/>
  <c r="HB25" i="7" s="1"/>
  <c r="DH40" i="7"/>
  <c r="HG40" i="7" s="1"/>
  <c r="DK60" i="7"/>
  <c r="HJ60" i="7" s="1"/>
  <c r="AH16" i="7"/>
  <c r="EG16" i="7" s="1"/>
  <c r="BO88" i="7"/>
  <c r="FN88" i="7" s="1"/>
  <c r="DK29" i="7"/>
  <c r="HJ29" i="7" s="1"/>
  <c r="AH42" i="7"/>
  <c r="EG42" i="7" s="1"/>
  <c r="DA21" i="7"/>
  <c r="GZ21" i="7" s="1"/>
  <c r="BO54" i="7"/>
  <c r="FN54" i="7" s="1"/>
  <c r="AT62" i="7"/>
  <c r="ES62" i="7" s="1"/>
  <c r="DC46" i="7"/>
  <c r="HB46" i="7" s="1"/>
  <c r="AT20" i="7"/>
  <c r="ES20" i="7" s="1"/>
  <c r="AT22" i="7"/>
  <c r="ES22" i="7" s="1"/>
  <c r="DC51" i="7"/>
  <c r="HB51" i="7" s="1"/>
  <c r="BG29" i="7"/>
  <c r="FF29" i="7" s="1"/>
  <c r="AP52" i="7"/>
  <c r="EO52" i="7" s="1"/>
  <c r="AT29" i="7"/>
  <c r="ES29" i="7" s="1"/>
  <c r="CZ78" i="7"/>
  <c r="GY78" i="7" s="1"/>
  <c r="AU9" i="7"/>
  <c r="ET9" i="7" s="1"/>
  <c r="DC67" i="7"/>
  <c r="HB67" i="7" s="1"/>
  <c r="AH7" i="7"/>
  <c r="EG7" i="7" s="1"/>
  <c r="BG31" i="7"/>
  <c r="FF31" i="7" s="1"/>
  <c r="DL22" i="7"/>
  <c r="HK22" i="7" s="1"/>
  <c r="DK89" i="7"/>
  <c r="HJ89" i="7" s="1"/>
  <c r="AH89" i="7"/>
  <c r="EG89" i="7" s="1"/>
  <c r="AH28" i="7"/>
  <c r="EG28" i="7" s="1"/>
  <c r="DC5" i="7"/>
  <c r="HB5" i="7" s="1"/>
  <c r="DL13" i="7"/>
  <c r="HK13" i="7" s="1"/>
  <c r="BG15" i="7"/>
  <c r="FF15" i="7" s="1"/>
  <c r="DL14" i="7"/>
  <c r="HK14" i="7" s="1"/>
  <c r="CK27" i="7"/>
  <c r="GJ27" i="7" s="1"/>
  <c r="BV34" i="7"/>
  <c r="FU34" i="7" s="1"/>
  <c r="BV55" i="7"/>
  <c r="FU55" i="7" s="1"/>
  <c r="AH99" i="7"/>
  <c r="EG99" i="7" s="1"/>
  <c r="DC55" i="7"/>
  <c r="HB55" i="7" s="1"/>
  <c r="BG46" i="7"/>
  <c r="FF46" i="7" s="1"/>
  <c r="AE76" i="7"/>
  <c r="ED76" i="7" s="1"/>
  <c r="DL4" i="7"/>
  <c r="HK4" i="7" s="1"/>
  <c r="CZ94" i="7"/>
  <c r="GY94" i="7" s="1"/>
  <c r="BP12" i="7"/>
  <c r="FO12" i="7" s="1"/>
  <c r="BG43" i="7"/>
  <c r="FF43" i="7" s="1"/>
  <c r="AE73" i="7"/>
  <c r="ED73" i="7" s="1"/>
  <c r="DL82" i="7"/>
  <c r="HK82" i="7" s="1"/>
  <c r="CZ4" i="7"/>
  <c r="GY4" i="7" s="1"/>
  <c r="BK17" i="7"/>
  <c r="FJ17" i="7" s="1"/>
  <c r="DM56" i="7"/>
  <c r="HL56" i="7" s="1"/>
  <c r="DE21" i="7"/>
  <c r="HD21" i="7" s="1"/>
  <c r="CC34" i="7"/>
  <c r="GB34" i="7" s="1"/>
  <c r="DM9" i="7"/>
  <c r="HL9" i="7" s="1"/>
  <c r="CO30" i="7"/>
  <c r="GN30" i="7" s="1"/>
  <c r="DE70" i="7"/>
  <c r="HD70" i="7" s="1"/>
  <c r="BY51" i="7"/>
  <c r="FX51" i="7" s="1"/>
  <c r="CC92" i="7"/>
  <c r="GB92" i="7" s="1"/>
  <c r="DA91" i="7"/>
  <c r="GZ91" i="7" s="1"/>
  <c r="DQ84" i="7"/>
  <c r="HP84" i="7" s="1"/>
  <c r="DQ37" i="7"/>
  <c r="HP37" i="7" s="1"/>
  <c r="AU53" i="7"/>
  <c r="ET53" i="7" s="1"/>
  <c r="DA54" i="7"/>
  <c r="GZ54" i="7" s="1"/>
  <c r="DQ31" i="7"/>
  <c r="HP31" i="7" s="1"/>
  <c r="BK14" i="7"/>
  <c r="FJ14" i="7" s="1"/>
  <c r="DM67" i="7"/>
  <c r="HL67" i="7" s="1"/>
  <c r="DE15" i="7"/>
  <c r="HD15" i="7" s="1"/>
  <c r="CO35" i="7"/>
  <c r="GN35" i="7" s="1"/>
  <c r="DM33" i="7"/>
  <c r="HL33" i="7" s="1"/>
  <c r="CO101" i="7"/>
  <c r="GN101" i="7" s="1"/>
  <c r="DQ93" i="7"/>
  <c r="HP93" i="7" s="1"/>
  <c r="AM75" i="7"/>
  <c r="EL75" i="7" s="1"/>
  <c r="DE89" i="7"/>
  <c r="HD89" i="7" s="1"/>
  <c r="DM89" i="7"/>
  <c r="HL89" i="7" s="1"/>
  <c r="DE84" i="7"/>
  <c r="HD84" i="7" s="1"/>
  <c r="BL53" i="7"/>
  <c r="FK53" i="7" s="1"/>
  <c r="DL51" i="7"/>
  <c r="HK51" i="7" s="1"/>
  <c r="BK43" i="7"/>
  <c r="FJ43" i="7" s="1"/>
  <c r="BL36" i="7"/>
  <c r="FK36" i="7" s="1"/>
  <c r="BK31" i="7"/>
  <c r="FJ31" i="7" s="1"/>
  <c r="DA19" i="7"/>
  <c r="GZ19" i="7" s="1"/>
  <c r="CV9" i="7"/>
  <c r="GU9" i="7" s="1"/>
  <c r="AT69" i="7"/>
  <c r="ES69" i="7" s="1"/>
  <c r="DF35" i="7"/>
  <c r="HE35" i="7" s="1"/>
  <c r="CO20" i="7"/>
  <c r="GN20" i="7" s="1"/>
  <c r="CH97" i="7"/>
  <c r="GG97" i="7" s="1"/>
  <c r="DF73" i="7"/>
  <c r="HE73" i="7" s="1"/>
  <c r="CO11" i="7"/>
  <c r="GN11" i="7" s="1"/>
  <c r="DE37" i="7"/>
  <c r="HD37" i="7" s="1"/>
  <c r="CO44" i="7"/>
  <c r="GN44" i="7" s="1"/>
  <c r="DM15" i="7"/>
  <c r="HL15" i="7" s="1"/>
  <c r="BP97" i="7"/>
  <c r="FO97" i="7" s="1"/>
  <c r="BL93" i="7"/>
  <c r="FK93" i="7" s="1"/>
  <c r="BY89" i="7"/>
  <c r="FX89" i="7" s="1"/>
  <c r="DE94" i="7"/>
  <c r="HD94" i="7" s="1"/>
  <c r="BG84" i="7"/>
  <c r="FF84" i="7" s="1"/>
  <c r="BY84" i="7"/>
  <c r="FX84" i="7" s="1"/>
  <c r="BL52" i="7"/>
  <c r="FK52" i="7" s="1"/>
  <c r="AU46" i="7"/>
  <c r="ET46" i="7" s="1"/>
  <c r="CV59" i="7"/>
  <c r="GU59" i="7" s="1"/>
  <c r="BK49" i="7"/>
  <c r="FJ49" i="7" s="1"/>
  <c r="BL35" i="7"/>
  <c r="FK35" i="7" s="1"/>
  <c r="BY14" i="7"/>
  <c r="FX14" i="7" s="1"/>
  <c r="CO28" i="7"/>
  <c r="GN28" i="7" s="1"/>
  <c r="AP98" i="7"/>
  <c r="EO98" i="7" s="1"/>
  <c r="CO32" i="7"/>
  <c r="GN32" i="7" s="1"/>
  <c r="BY59" i="7"/>
  <c r="FX59" i="7" s="1"/>
  <c r="CO13" i="7"/>
  <c r="GN13" i="7" s="1"/>
  <c r="BY50" i="7"/>
  <c r="FX50" i="7" s="1"/>
  <c r="BK98" i="7"/>
  <c r="FJ98" i="7" s="1"/>
  <c r="DE95" i="7"/>
  <c r="HD95" i="7" s="1"/>
  <c r="DA97" i="7"/>
  <c r="GZ97" i="7" s="1"/>
  <c r="DH61" i="7"/>
  <c r="HG61" i="7" s="1"/>
  <c r="BL74" i="7"/>
  <c r="FK74" i="7" s="1"/>
  <c r="AF68" i="7"/>
  <c r="EE68" i="7" s="1"/>
  <c r="CC42" i="7"/>
  <c r="GB42" i="7" s="1"/>
  <c r="BL26" i="7"/>
  <c r="FK26" i="7" s="1"/>
  <c r="AE24" i="7"/>
  <c r="ED24" i="7" s="1"/>
  <c r="DM68" i="7"/>
  <c r="HL68" i="7" s="1"/>
  <c r="BM89" i="7"/>
  <c r="FL89" i="7" s="1"/>
  <c r="CK51" i="7"/>
  <c r="GJ51" i="7" s="1"/>
  <c r="DA35" i="7"/>
  <c r="GZ35" i="7" s="1"/>
  <c r="CM24" i="7"/>
  <c r="GL24" i="7" s="1"/>
  <c r="DJ21" i="7"/>
  <c r="HI21" i="7" s="1"/>
  <c r="CO70" i="7"/>
  <c r="GN70" i="7" s="1"/>
  <c r="BY29" i="7"/>
  <c r="FX29" i="7" s="1"/>
  <c r="CO69" i="7"/>
  <c r="GN69" i="7" s="1"/>
  <c r="DU99" i="7"/>
  <c r="HT99" i="7" s="1"/>
  <c r="BM90" i="7"/>
  <c r="FL90" i="7" s="1"/>
  <c r="CC77" i="7"/>
  <c r="GB77" i="7" s="1"/>
  <c r="BM53" i="7"/>
  <c r="FL53" i="7" s="1"/>
  <c r="DA58" i="7"/>
  <c r="GZ58" i="7" s="1"/>
  <c r="CV75" i="7"/>
  <c r="GU75" i="7" s="1"/>
  <c r="CC48" i="7"/>
  <c r="GB48" i="7" s="1"/>
  <c r="DA40" i="7"/>
  <c r="GZ40" i="7" s="1"/>
  <c r="CC38" i="7"/>
  <c r="GB38" i="7" s="1"/>
  <c r="AU42" i="7"/>
  <c r="ET42" i="7" s="1"/>
  <c r="BP89" i="7"/>
  <c r="FO89" i="7" s="1"/>
  <c r="AP85" i="7"/>
  <c r="EO85" i="7" s="1"/>
  <c r="DE19" i="7"/>
  <c r="HD19" i="7" s="1"/>
  <c r="BY21" i="7"/>
  <c r="FX21" i="7" s="1"/>
  <c r="BL84" i="7"/>
  <c r="FK84" i="7" s="1"/>
  <c r="DM66" i="7"/>
  <c r="HL66" i="7" s="1"/>
  <c r="AX61" i="7"/>
  <c r="EW61" i="7" s="1"/>
  <c r="DJ34" i="7"/>
  <c r="HI34" i="7" s="1"/>
  <c r="CO60" i="7"/>
  <c r="GN60" i="7" s="1"/>
  <c r="DM24" i="7"/>
  <c r="HL24" i="7" s="1"/>
  <c r="DM32" i="7"/>
  <c r="HL32" i="7" s="1"/>
  <c r="AU6" i="7"/>
  <c r="ET6" i="7" s="1"/>
  <c r="DM36" i="7"/>
  <c r="HL36" i="7" s="1"/>
  <c r="DE38" i="7"/>
  <c r="HD38" i="7" s="1"/>
  <c r="DU36" i="7"/>
  <c r="HT36" i="7" s="1"/>
  <c r="BY98" i="7"/>
  <c r="FX98" i="7" s="1"/>
  <c r="BL95" i="7"/>
  <c r="FK95" i="7" s="1"/>
  <c r="BY87" i="7"/>
  <c r="FX87" i="7" s="1"/>
  <c r="DE92" i="7"/>
  <c r="HD92" i="7" s="1"/>
  <c r="DE82" i="7"/>
  <c r="HD82" i="7" s="1"/>
  <c r="DU74" i="7"/>
  <c r="HT74" i="7" s="1"/>
  <c r="CC63" i="7"/>
  <c r="GB63" i="7" s="1"/>
  <c r="BK58" i="7"/>
  <c r="FJ58" i="7" s="1"/>
  <c r="CV47" i="7"/>
  <c r="GU47" i="7" s="1"/>
  <c r="BK42" i="7"/>
  <c r="FJ42" i="7" s="1"/>
  <c r="CV25" i="7"/>
  <c r="GU25" i="7" s="1"/>
  <c r="AJ6" i="7"/>
  <c r="EI6" i="7" s="1"/>
  <c r="CC93" i="7"/>
  <c r="GB93" i="7" s="1"/>
  <c r="DD69" i="7"/>
  <c r="HC69" i="7" s="1"/>
  <c r="CH33" i="7"/>
  <c r="GG33" i="7" s="1"/>
  <c r="BY54" i="7"/>
  <c r="FX54" i="7" s="1"/>
  <c r="DM34" i="7"/>
  <c r="HL34" i="7" s="1"/>
  <c r="CO51" i="7"/>
  <c r="GN51" i="7" s="1"/>
  <c r="BY11" i="7"/>
  <c r="FX11" i="7" s="1"/>
  <c r="DU19" i="7"/>
  <c r="HT19" i="7" s="1"/>
  <c r="CC101" i="7"/>
  <c r="GB101" i="7" s="1"/>
  <c r="DD99" i="7"/>
  <c r="HC99" i="7" s="1"/>
  <c r="AJ100" i="7"/>
  <c r="EI100" i="7" s="1"/>
  <c r="BM72" i="7"/>
  <c r="FL72" i="7" s="1"/>
  <c r="CA85" i="7"/>
  <c r="FZ85" i="7" s="1"/>
  <c r="BM79" i="7"/>
  <c r="FL79" i="7" s="1"/>
  <c r="AF79" i="7"/>
  <c r="EE79" i="7" s="1"/>
  <c r="DD60" i="7"/>
  <c r="HC60" i="7" s="1"/>
  <c r="CA46" i="7"/>
  <c r="FZ46" i="7" s="1"/>
  <c r="CA41" i="7"/>
  <c r="FZ41" i="7" s="1"/>
  <c r="AF24" i="7"/>
  <c r="EE24" i="7" s="1"/>
  <c r="BY38" i="7"/>
  <c r="FX38" i="7" s="1"/>
  <c r="DU101" i="7"/>
  <c r="HT101" i="7" s="1"/>
  <c r="AW96" i="7"/>
  <c r="EV96" i="7" s="1"/>
  <c r="AJ91" i="7"/>
  <c r="EI91" i="7" s="1"/>
  <c r="CA83" i="7"/>
  <c r="FZ83" i="7" s="1"/>
  <c r="AU96" i="7"/>
  <c r="ET96" i="7" s="1"/>
  <c r="DM92" i="7"/>
  <c r="HL92" i="7" s="1"/>
  <c r="BY95" i="7"/>
  <c r="FX95" i="7" s="1"/>
  <c r="AJ69" i="7"/>
  <c r="EI69" i="7" s="1"/>
  <c r="AE59" i="7"/>
  <c r="ED59" i="7" s="1"/>
  <c r="CV77" i="7"/>
  <c r="GU77" i="7" s="1"/>
  <c r="DE79" i="7"/>
  <c r="HD79" i="7" s="1"/>
  <c r="DD70" i="7"/>
  <c r="HC70" i="7" s="1"/>
  <c r="AW71" i="7"/>
  <c r="EV71" i="7" s="1"/>
  <c r="AU71" i="7"/>
  <c r="ET71" i="7" s="1"/>
  <c r="BP66" i="7"/>
  <c r="FO66" i="7" s="1"/>
  <c r="AV54" i="7"/>
  <c r="EU54" i="7" s="1"/>
  <c r="DQ54" i="7"/>
  <c r="HP54" i="7" s="1"/>
  <c r="CC53" i="7"/>
  <c r="GB53" i="7" s="1"/>
  <c r="BS36" i="7"/>
  <c r="FR36" i="7" s="1"/>
  <c r="DQ46" i="7"/>
  <c r="HP46" i="7" s="1"/>
  <c r="CA36" i="7"/>
  <c r="FZ36" i="7" s="1"/>
  <c r="CA32" i="7"/>
  <c r="FZ32" i="7" s="1"/>
  <c r="BL28" i="7"/>
  <c r="FK28" i="7" s="1"/>
  <c r="AU33" i="7"/>
  <c r="ET33" i="7" s="1"/>
  <c r="AN25" i="7"/>
  <c r="EM25" i="7" s="1"/>
  <c r="BP8" i="7"/>
  <c r="FO8" i="7" s="1"/>
  <c r="DE3" i="7"/>
  <c r="HD3" i="7" s="1"/>
  <c r="CZ3" i="7"/>
  <c r="GY3" i="7" s="1"/>
  <c r="BW102" i="7"/>
  <c r="FV102" i="7" s="1"/>
  <c r="AU91" i="7"/>
  <c r="ET91" i="7" s="1"/>
  <c r="BW90" i="7"/>
  <c r="FV90" i="7" s="1"/>
  <c r="BM95" i="7"/>
  <c r="FL95" i="7" s="1"/>
  <c r="BS67" i="7"/>
  <c r="FR67" i="7" s="1"/>
  <c r="AJ94" i="7"/>
  <c r="EI94" i="7" s="1"/>
  <c r="BL68" i="7"/>
  <c r="FK68" i="7" s="1"/>
  <c r="BK69" i="7"/>
  <c r="FJ69" i="7" s="1"/>
  <c r="CA60" i="7"/>
  <c r="FZ60" i="7" s="1"/>
  <c r="AN57" i="7"/>
  <c r="EM57" i="7" s="1"/>
  <c r="AI55" i="7"/>
  <c r="EH55" i="7" s="1"/>
  <c r="CV67" i="7"/>
  <c r="GU67" i="7" s="1"/>
  <c r="DA63" i="7"/>
  <c r="GZ63" i="7" s="1"/>
  <c r="AN58" i="7"/>
  <c r="EM58" i="7" s="1"/>
  <c r="AV64" i="7"/>
  <c r="EU64" i="7" s="1"/>
  <c r="DD51" i="7"/>
  <c r="HC51" i="7" s="1"/>
  <c r="BP50" i="7"/>
  <c r="FO50" i="7" s="1"/>
  <c r="CV62" i="7"/>
  <c r="GU62" i="7" s="1"/>
  <c r="DA49" i="7"/>
  <c r="GZ49" i="7" s="1"/>
  <c r="DQ42" i="7"/>
  <c r="HP42" i="7" s="1"/>
  <c r="AN30" i="7"/>
  <c r="EM30" i="7" s="1"/>
  <c r="AI41" i="7"/>
  <c r="EH41" i="7" s="1"/>
  <c r="BK34" i="7"/>
  <c r="FJ34" i="7" s="1"/>
  <c r="BM22" i="7"/>
  <c r="FL22" i="7" s="1"/>
  <c r="BW10" i="7"/>
  <c r="FV10" i="7" s="1"/>
  <c r="BP5" i="7"/>
  <c r="FO5" i="7" s="1"/>
  <c r="DU27" i="7"/>
  <c r="HT27" i="7" s="1"/>
  <c r="CO10" i="7"/>
  <c r="GN10" i="7" s="1"/>
  <c r="BM97" i="7"/>
  <c r="FL97" i="7" s="1"/>
  <c r="BL65" i="7"/>
  <c r="FK65" i="7" s="1"/>
  <c r="CC96" i="7"/>
  <c r="GB96" i="7" s="1"/>
  <c r="CC83" i="7"/>
  <c r="GB83" i="7" s="1"/>
  <c r="CC79" i="7"/>
  <c r="GB79" i="7" s="1"/>
  <c r="BP102" i="7"/>
  <c r="FO102" i="7" s="1"/>
  <c r="CF92" i="7"/>
  <c r="GE92" i="7" s="1"/>
  <c r="AV81" i="7"/>
  <c r="EU81" i="7" s="1"/>
  <c r="DE85" i="7"/>
  <c r="HD85" i="7" s="1"/>
  <c r="CC88" i="7"/>
  <c r="GB88" i="7" s="1"/>
  <c r="BL86" i="7"/>
  <c r="FK86" i="7" s="1"/>
  <c r="CA88" i="7"/>
  <c r="FZ88" i="7" s="1"/>
  <c r="AN91" i="7"/>
  <c r="EM91" i="7" s="1"/>
  <c r="CG81" i="7"/>
  <c r="GF81" i="7" s="1"/>
  <c r="AJ82" i="7"/>
  <c r="EI82" i="7" s="1"/>
  <c r="AN81" i="7"/>
  <c r="EM81" i="7" s="1"/>
  <c r="BM51" i="7"/>
  <c r="FL51" i="7" s="1"/>
  <c r="BM74" i="7"/>
  <c r="FL74" i="7" s="1"/>
  <c r="DP73" i="7"/>
  <c r="HO73" i="7" s="1"/>
  <c r="DP72" i="7"/>
  <c r="HO72" i="7" s="1"/>
  <c r="CV42" i="7"/>
  <c r="GU42" i="7" s="1"/>
  <c r="DP61" i="7"/>
  <c r="HO61" i="7" s="1"/>
  <c r="AV45" i="7"/>
  <c r="EU45" i="7" s="1"/>
  <c r="AJ57" i="7"/>
  <c r="EI57" i="7" s="1"/>
  <c r="CA27" i="7"/>
  <c r="FZ27" i="7" s="1"/>
  <c r="BW46" i="7"/>
  <c r="FV46" i="7" s="1"/>
  <c r="CC36" i="7"/>
  <c r="GB36" i="7" s="1"/>
  <c r="AJ41" i="7"/>
  <c r="EI41" i="7" s="1"/>
  <c r="AU39" i="7"/>
  <c r="ET39" i="7" s="1"/>
  <c r="BK28" i="7"/>
  <c r="FJ28" i="7" s="1"/>
  <c r="DP33" i="7"/>
  <c r="HO33" i="7" s="1"/>
  <c r="BW24" i="7"/>
  <c r="FV24" i="7" s="1"/>
  <c r="BP17" i="7"/>
  <c r="FO17" i="7" s="1"/>
  <c r="AJ19" i="7"/>
  <c r="EI19" i="7" s="1"/>
  <c r="DE22" i="7"/>
  <c r="HD22" i="7" s="1"/>
  <c r="CV95" i="7"/>
  <c r="GU95" i="7" s="1"/>
  <c r="DD3" i="7"/>
  <c r="HC3" i="7" s="1"/>
  <c r="AU95" i="7"/>
  <c r="ET95" i="7" s="1"/>
  <c r="CV3" i="7"/>
  <c r="GU3" i="7" s="1"/>
  <c r="DM3" i="7"/>
  <c r="HL3" i="7" s="1"/>
  <c r="AJ102" i="7"/>
  <c r="EI102" i="7" s="1"/>
  <c r="CV91" i="7"/>
  <c r="GU91" i="7" s="1"/>
  <c r="BL80" i="7"/>
  <c r="FK80" i="7" s="1"/>
  <c r="AN84" i="7"/>
  <c r="EM84" i="7" s="1"/>
  <c r="AW88" i="7"/>
  <c r="EV88" i="7" s="1"/>
  <c r="DS85" i="7"/>
  <c r="HR85" i="7" s="1"/>
  <c r="AU88" i="7"/>
  <c r="ET88" i="7" s="1"/>
  <c r="DE90" i="7"/>
  <c r="HD90" i="7" s="1"/>
  <c r="BS82" i="7"/>
  <c r="FR82" i="7" s="1"/>
  <c r="BL81" i="7"/>
  <c r="FK81" i="7" s="1"/>
  <c r="BK81" i="7"/>
  <c r="FJ81" i="7" s="1"/>
  <c r="DP80" i="7"/>
  <c r="HO80" i="7" s="1"/>
  <c r="AN77" i="7"/>
  <c r="EM77" i="7" s="1"/>
  <c r="BG73" i="7"/>
  <c r="FF73" i="7" s="1"/>
  <c r="BP73" i="7"/>
  <c r="FO73" i="7" s="1"/>
  <c r="BY72" i="7"/>
  <c r="FX72" i="7" s="1"/>
  <c r="DD39" i="7"/>
  <c r="HC39" i="7" s="1"/>
  <c r="BP61" i="7"/>
  <c r="FO61" i="7" s="1"/>
  <c r="BS40" i="7"/>
  <c r="FR40" i="7" s="1"/>
  <c r="BW56" i="7"/>
  <c r="FV56" i="7" s="1"/>
  <c r="CA49" i="7"/>
  <c r="FZ49" i="7" s="1"/>
  <c r="AJ46" i="7"/>
  <c r="EI46" i="7" s="1"/>
  <c r="AF36" i="7"/>
  <c r="EE36" i="7" s="1"/>
  <c r="BW40" i="7"/>
  <c r="FV40" i="7" s="1"/>
  <c r="AU38" i="7"/>
  <c r="ET38" i="7" s="1"/>
  <c r="DA27" i="7"/>
  <c r="GZ27" i="7" s="1"/>
  <c r="BP33" i="7"/>
  <c r="FO33" i="7" s="1"/>
  <c r="AJ24" i="7"/>
  <c r="EI24" i="7" s="1"/>
  <c r="BP15" i="7"/>
  <c r="FO15" i="7" s="1"/>
  <c r="BK18" i="7"/>
  <c r="FJ18" i="7" s="1"/>
  <c r="V65" i="14"/>
  <c r="V37" i="14"/>
  <c r="V57" i="14"/>
  <c r="V19" i="14"/>
  <c r="V50" i="14"/>
  <c r="V81" i="14"/>
  <c r="V55" i="14"/>
  <c r="V60" i="14"/>
  <c r="V7" i="14"/>
  <c r="V41" i="14"/>
  <c r="V42" i="14"/>
  <c r="V11" i="14"/>
  <c r="BP46" i="7"/>
  <c r="FO46" i="7" s="1"/>
  <c r="DQ67" i="7"/>
  <c r="HP67" i="7" s="1"/>
  <c r="DQ51" i="7"/>
  <c r="HP51" i="7" s="1"/>
  <c r="BP92" i="7"/>
  <c r="FO92" i="7" s="1"/>
  <c r="BP70" i="7"/>
  <c r="FO70" i="7" s="1"/>
  <c r="BP87" i="7"/>
  <c r="FO87" i="7" s="1"/>
  <c r="CO92" i="7"/>
  <c r="GN92" i="7" s="1"/>
  <c r="CO65" i="7"/>
  <c r="GN65" i="7" s="1"/>
  <c r="BP43" i="7"/>
  <c r="FO43" i="7" s="1"/>
  <c r="BP51" i="7"/>
  <c r="FO51" i="7" s="1"/>
  <c r="CO79" i="7"/>
  <c r="GN79" i="7" s="1"/>
  <c r="DA70" i="7"/>
  <c r="GZ70" i="7" s="1"/>
  <c r="DQ49" i="7"/>
  <c r="HP49" i="7" s="1"/>
  <c r="BP26" i="7"/>
  <c r="FO26" i="7" s="1"/>
  <c r="DQ85" i="7"/>
  <c r="HP85" i="7" s="1"/>
  <c r="DA79" i="7"/>
  <c r="GZ79" i="7" s="1"/>
  <c r="CC43" i="7"/>
  <c r="GB43" i="7" s="1"/>
  <c r="CC30" i="7"/>
  <c r="GB30" i="7" s="1"/>
  <c r="AR67" i="7"/>
  <c r="EQ67" i="7" s="1"/>
  <c r="AT17" i="7"/>
  <c r="ES17" i="7" s="1"/>
  <c r="CZ62" i="7"/>
  <c r="GY62" i="7" s="1"/>
  <c r="AR75" i="7"/>
  <c r="EQ75" i="7" s="1"/>
  <c r="DK9" i="7"/>
  <c r="HJ9" i="7" s="1"/>
  <c r="AR101" i="7"/>
  <c r="EQ101" i="7" s="1"/>
  <c r="BZ86" i="7"/>
  <c r="FY86" i="7" s="1"/>
  <c r="BZ35" i="7"/>
  <c r="FY35" i="7" s="1"/>
  <c r="CB7" i="7"/>
  <c r="GA7" i="7" s="1"/>
  <c r="CB85" i="7"/>
  <c r="GA85" i="7" s="1"/>
  <c r="AR61" i="7"/>
  <c r="EQ61" i="7" s="1"/>
  <c r="DK16" i="7"/>
  <c r="HJ16" i="7" s="1"/>
  <c r="AT57" i="7"/>
  <c r="ES57" i="7" s="1"/>
  <c r="CZ20" i="7"/>
  <c r="GY20" i="7" s="1"/>
  <c r="AR68" i="7"/>
  <c r="EQ68" i="7" s="1"/>
  <c r="AT101" i="7"/>
  <c r="ES101" i="7" s="1"/>
  <c r="AR87" i="7"/>
  <c r="EQ87" i="7" s="1"/>
  <c r="BZ92" i="7"/>
  <c r="FY92" i="7" s="1"/>
  <c r="AR55" i="7"/>
  <c r="EQ55" i="7" s="1"/>
  <c r="BM11" i="7"/>
  <c r="FL11" i="7" s="1"/>
  <c r="AR40" i="7"/>
  <c r="EQ40" i="7" s="1"/>
  <c r="AT8" i="7"/>
  <c r="ES8" i="7" s="1"/>
  <c r="CZ91" i="7"/>
  <c r="GY91" i="7" s="1"/>
  <c r="AH21" i="7"/>
  <c r="EG21" i="7" s="1"/>
  <c r="CZ25" i="7"/>
  <c r="GY25" i="7" s="1"/>
  <c r="AR3" i="7"/>
  <c r="EQ3" i="7" s="1"/>
  <c r="BO8" i="7"/>
  <c r="FN8" i="7" s="1"/>
  <c r="CZ99" i="7"/>
  <c r="GY99" i="7" s="1"/>
  <c r="AT97" i="7"/>
  <c r="ES97" i="7" s="1"/>
  <c r="AH95" i="7"/>
  <c r="EG95" i="7" s="1"/>
  <c r="AR57" i="7"/>
  <c r="EQ57" i="7" s="1"/>
  <c r="CB9" i="7"/>
  <c r="GA9" i="7" s="1"/>
  <c r="AT21" i="7"/>
  <c r="ES21" i="7" s="1"/>
  <c r="BM10" i="7"/>
  <c r="FL10" i="7" s="1"/>
  <c r="BZ65" i="7"/>
  <c r="FY65" i="7" s="1"/>
  <c r="AT102" i="7"/>
  <c r="ES102" i="7" s="1"/>
  <c r="AR34" i="7"/>
  <c r="EQ34" i="7" s="1"/>
  <c r="CZ9" i="7"/>
  <c r="GY9" i="7" s="1"/>
  <c r="AR58" i="7"/>
  <c r="EQ58" i="7" s="1"/>
  <c r="AR13" i="7"/>
  <c r="EQ13" i="7" s="1"/>
  <c r="AR50" i="7"/>
  <c r="EQ50" i="7" s="1"/>
  <c r="AT84" i="7"/>
  <c r="ES84" i="7" s="1"/>
  <c r="AT14" i="7"/>
  <c r="ES14" i="7" s="1"/>
  <c r="AR5" i="7"/>
  <c r="EQ5" i="7" s="1"/>
  <c r="AR45" i="7"/>
  <c r="EQ45" i="7" s="1"/>
  <c r="AR41" i="7"/>
  <c r="EQ41" i="7" s="1"/>
  <c r="CZ60" i="7"/>
  <c r="GY60" i="7" s="1"/>
  <c r="DH44" i="7"/>
  <c r="HG44" i="7" s="1"/>
  <c r="DA22" i="7"/>
  <c r="GZ22" i="7" s="1"/>
  <c r="DK72" i="7"/>
  <c r="HJ72" i="7" s="1"/>
  <c r="BZ82" i="7"/>
  <c r="FY82" i="7" s="1"/>
  <c r="DH88" i="7"/>
  <c r="HG88" i="7" s="1"/>
  <c r="CB93" i="7"/>
  <c r="GA93" i="7" s="1"/>
  <c r="CB43" i="7"/>
  <c r="GA43" i="7" s="1"/>
  <c r="DK92" i="7"/>
  <c r="HJ92" i="7" s="1"/>
  <c r="BZ8" i="7"/>
  <c r="FY8" i="7" s="1"/>
  <c r="AH11" i="7"/>
  <c r="EG11" i="7" s="1"/>
  <c r="BZ71" i="7"/>
  <c r="FY71" i="7" s="1"/>
  <c r="BZ28" i="7"/>
  <c r="FY28" i="7" s="1"/>
  <c r="CB49" i="7"/>
  <c r="GA49" i="7" s="1"/>
  <c r="BO31" i="7"/>
  <c r="FN31" i="7" s="1"/>
  <c r="CB72" i="7"/>
  <c r="GA72" i="7" s="1"/>
  <c r="CB13" i="7"/>
  <c r="GA13" i="7" s="1"/>
  <c r="AH50" i="7"/>
  <c r="EG50" i="7" s="1"/>
  <c r="CB60" i="7"/>
  <c r="GA60" i="7" s="1"/>
  <c r="BO83" i="7"/>
  <c r="FN83" i="7" s="1"/>
  <c r="CB92" i="7"/>
  <c r="GA92" i="7" s="1"/>
  <c r="DH31" i="7"/>
  <c r="HG31" i="7" s="1"/>
  <c r="DK85" i="7"/>
  <c r="HJ85" i="7" s="1"/>
  <c r="AH4" i="7"/>
  <c r="EG4" i="7" s="1"/>
  <c r="BO90" i="7"/>
  <c r="FN90" i="7" s="1"/>
  <c r="CB96" i="7"/>
  <c r="GA96" i="7" s="1"/>
  <c r="CB67" i="7"/>
  <c r="GA67" i="7" s="1"/>
  <c r="BO22" i="7"/>
  <c r="FN22" i="7" s="1"/>
  <c r="DH12" i="7"/>
  <c r="HG12" i="7" s="1"/>
  <c r="DH98" i="7"/>
  <c r="HG98" i="7" s="1"/>
  <c r="DK5" i="7"/>
  <c r="HJ5" i="7" s="1"/>
  <c r="AH51" i="7"/>
  <c r="EG51" i="7" s="1"/>
  <c r="AT28" i="7"/>
  <c r="ES28" i="7" s="1"/>
  <c r="CB87" i="7"/>
  <c r="GA87" i="7" s="1"/>
  <c r="DH64" i="7"/>
  <c r="HG64" i="7" s="1"/>
  <c r="DH23" i="7"/>
  <c r="HG23" i="7" s="1"/>
  <c r="DK41" i="7"/>
  <c r="HJ41" i="7" s="1"/>
  <c r="AH100" i="7"/>
  <c r="EG100" i="7" s="1"/>
  <c r="CB62" i="7"/>
  <c r="GA62" i="7" s="1"/>
  <c r="DH97" i="7"/>
  <c r="HG97" i="7" s="1"/>
  <c r="DH41" i="7"/>
  <c r="HG41" i="7" s="1"/>
  <c r="DK43" i="7"/>
  <c r="HJ43" i="7" s="1"/>
  <c r="AH102" i="7"/>
  <c r="EG102" i="7" s="1"/>
  <c r="CC27" i="7"/>
  <c r="GB27" i="7" s="1"/>
  <c r="AH75" i="7"/>
  <c r="EG75" i="7" s="1"/>
  <c r="CC13" i="7"/>
  <c r="GB13" i="7" s="1"/>
  <c r="CB25" i="7"/>
  <c r="GA25" i="7" s="1"/>
  <c r="BO39" i="7"/>
  <c r="FN39" i="7" s="1"/>
  <c r="DC13" i="7"/>
  <c r="HB13" i="7" s="1"/>
  <c r="DH35" i="7"/>
  <c r="HG35" i="7" s="1"/>
  <c r="DK80" i="7"/>
  <c r="HJ80" i="7" s="1"/>
  <c r="AH24" i="7"/>
  <c r="EG24" i="7" s="1"/>
  <c r="CB3" i="7"/>
  <c r="GA3" i="7" s="1"/>
  <c r="DH5" i="7"/>
  <c r="HG5" i="7" s="1"/>
  <c r="BZ41" i="7"/>
  <c r="FY41" i="7" s="1"/>
  <c r="DH46" i="7"/>
  <c r="HG46" i="7" s="1"/>
  <c r="DH92" i="7"/>
  <c r="HG92" i="7" s="1"/>
  <c r="DK23" i="7"/>
  <c r="HJ23" i="7" s="1"/>
  <c r="AH67" i="7"/>
  <c r="EG67" i="7" s="1"/>
  <c r="CC16" i="7"/>
  <c r="GB16" i="7" s="1"/>
  <c r="DK30" i="7"/>
  <c r="HJ30" i="7" s="1"/>
  <c r="AH14" i="7"/>
  <c r="EG14" i="7" s="1"/>
  <c r="AH55" i="7"/>
  <c r="EG55" i="7" s="1"/>
  <c r="BO64" i="7"/>
  <c r="FN64" i="7" s="1"/>
  <c r="DC42" i="7"/>
  <c r="HB42" i="7" s="1"/>
  <c r="AH86" i="7"/>
  <c r="EG86" i="7" s="1"/>
  <c r="AT63" i="7"/>
  <c r="ES63" i="7" s="1"/>
  <c r="DC83" i="7"/>
  <c r="HB83" i="7" s="1"/>
  <c r="AH43" i="7"/>
  <c r="EG43" i="7" s="1"/>
  <c r="BO85" i="7"/>
  <c r="FN85" i="7" s="1"/>
  <c r="DC20" i="7"/>
  <c r="HB20" i="7" s="1"/>
  <c r="AT37" i="7"/>
  <c r="ES37" i="7" s="1"/>
  <c r="CC29" i="7"/>
  <c r="GB29" i="7" s="1"/>
  <c r="AH3" i="7"/>
  <c r="EG3" i="7" s="1"/>
  <c r="DK36" i="7"/>
  <c r="HJ36" i="7" s="1"/>
  <c r="AH27" i="7"/>
  <c r="EG27" i="7" s="1"/>
  <c r="AT96" i="7"/>
  <c r="ES96" i="7" s="1"/>
  <c r="CC9" i="7"/>
  <c r="GB9" i="7" s="1"/>
  <c r="DC98" i="7"/>
  <c r="HB98" i="7" s="1"/>
  <c r="BO74" i="7"/>
  <c r="FN74" i="7" s="1"/>
  <c r="BO37" i="7"/>
  <c r="FN37" i="7" s="1"/>
  <c r="DC14" i="7"/>
  <c r="HB14" i="7" s="1"/>
  <c r="DC58" i="7"/>
  <c r="HB58" i="7" s="1"/>
  <c r="DC72" i="7"/>
  <c r="HB72" i="7" s="1"/>
  <c r="BG72" i="7"/>
  <c r="FF72" i="7" s="1"/>
  <c r="DL58" i="7"/>
  <c r="HK58" i="7" s="1"/>
  <c r="AP70" i="7"/>
  <c r="EO70" i="7" s="1"/>
  <c r="BG59" i="7"/>
  <c r="FF59" i="7" s="1"/>
  <c r="DL52" i="7"/>
  <c r="HK52" i="7" s="1"/>
  <c r="AP19" i="7"/>
  <c r="EO19" i="7" s="1"/>
  <c r="CO61" i="7"/>
  <c r="GN61" i="7" s="1"/>
  <c r="AU66" i="7"/>
  <c r="ET66" i="7" s="1"/>
  <c r="DQ41" i="7"/>
  <c r="HP41" i="7" s="1"/>
  <c r="DQ21" i="7"/>
  <c r="HP21" i="7" s="1"/>
  <c r="CO9" i="7"/>
  <c r="GN9" i="7" s="1"/>
  <c r="DQ97" i="7"/>
  <c r="HP97" i="7" s="1"/>
  <c r="CV98" i="7"/>
  <c r="GU98" i="7" s="1"/>
  <c r="DA82" i="7"/>
  <c r="GZ82" i="7" s="1"/>
  <c r="AM78" i="7"/>
  <c r="EL78" i="7" s="1"/>
  <c r="AU78" i="7"/>
  <c r="ET78" i="7" s="1"/>
  <c r="CC69" i="7"/>
  <c r="GB69" i="7" s="1"/>
  <c r="DQ58" i="7"/>
  <c r="HP58" i="7" s="1"/>
  <c r="BM31" i="7"/>
  <c r="FL31" i="7" s="1"/>
  <c r="BP21" i="7"/>
  <c r="FO21" i="7" s="1"/>
  <c r="CC62" i="7"/>
  <c r="GB62" i="7" s="1"/>
  <c r="CC8" i="7"/>
  <c r="GB8" i="7" s="1"/>
  <c r="DE97" i="7"/>
  <c r="HD97" i="7" s="1"/>
  <c r="BP56" i="7"/>
  <c r="FO56" i="7" s="1"/>
  <c r="CV36" i="7"/>
  <c r="GU36" i="7" s="1"/>
  <c r="BP19" i="7"/>
  <c r="FO19" i="7" s="1"/>
  <c r="DE46" i="7"/>
  <c r="HD46" i="7" s="1"/>
  <c r="DA56" i="7"/>
  <c r="GZ56" i="7" s="1"/>
  <c r="AP92" i="7"/>
  <c r="EO92" i="7" s="1"/>
  <c r="AP36" i="7"/>
  <c r="EO36" i="7" s="1"/>
  <c r="DE43" i="7"/>
  <c r="HD43" i="7" s="1"/>
  <c r="AU97" i="7"/>
  <c r="ET97" i="7" s="1"/>
  <c r="AU74" i="7"/>
  <c r="ET74" i="7" s="1"/>
  <c r="AU76" i="7"/>
  <c r="ET76" i="7" s="1"/>
  <c r="BP75" i="7"/>
  <c r="FO75" i="7" s="1"/>
  <c r="BK52" i="7"/>
  <c r="FJ52" i="7" s="1"/>
  <c r="AU19" i="7"/>
  <c r="ET19" i="7" s="1"/>
  <c r="DE58" i="7"/>
  <c r="HD58" i="7" s="1"/>
  <c r="AP51" i="7"/>
  <c r="EO51" i="7" s="1"/>
  <c r="CO33" i="7"/>
  <c r="GN33" i="7" s="1"/>
  <c r="DM30" i="7"/>
  <c r="HL30" i="7" s="1"/>
  <c r="DM64" i="7"/>
  <c r="HL64" i="7" s="1"/>
  <c r="DM76" i="7"/>
  <c r="HL76" i="7" s="1"/>
  <c r="DM27" i="7"/>
  <c r="HL27" i="7" s="1"/>
  <c r="CO39" i="7"/>
  <c r="GN39" i="7" s="1"/>
  <c r="DM37" i="7"/>
  <c r="HL37" i="7" s="1"/>
  <c r="CC91" i="7"/>
  <c r="GB91" i="7" s="1"/>
  <c r="DE100" i="7"/>
  <c r="HD100" i="7" s="1"/>
  <c r="BL89" i="7"/>
  <c r="FK89" i="7" s="1"/>
  <c r="BK59" i="7"/>
  <c r="FJ59" i="7" s="1"/>
  <c r="CV48" i="7"/>
  <c r="GU48" i="7" s="1"/>
  <c r="BL16" i="7"/>
  <c r="FK16" i="7" s="1"/>
  <c r="AP84" i="7"/>
  <c r="EO84" i="7" s="1"/>
  <c r="BY23" i="7"/>
  <c r="FX23" i="7" s="1"/>
  <c r="BM57" i="7"/>
  <c r="FL57" i="7" s="1"/>
  <c r="DE66" i="7"/>
  <c r="HD66" i="7" s="1"/>
  <c r="BP6" i="7"/>
  <c r="FO6" i="7" s="1"/>
  <c r="BX3" i="7"/>
  <c r="FW3" i="7" s="1"/>
  <c r="BM69" i="7"/>
  <c r="FL69" i="7" s="1"/>
  <c r="CC84" i="7"/>
  <c r="GB84" i="7" s="1"/>
  <c r="BP67" i="7"/>
  <c r="FO67" i="7" s="1"/>
  <c r="BL48" i="7"/>
  <c r="FK48" i="7" s="1"/>
  <c r="DL37" i="7"/>
  <c r="HK37" i="7" s="1"/>
  <c r="CV33" i="7"/>
  <c r="GU33" i="7" s="1"/>
  <c r="DL21" i="7"/>
  <c r="HK21" i="7" s="1"/>
  <c r="DF80" i="7"/>
  <c r="HE80" i="7" s="1"/>
  <c r="CC97" i="7"/>
  <c r="GB97" i="7" s="1"/>
  <c r="AP27" i="7"/>
  <c r="EO27" i="7" s="1"/>
  <c r="AP50" i="7"/>
  <c r="EO50" i="7" s="1"/>
  <c r="CO25" i="7"/>
  <c r="GN25" i="7" s="1"/>
  <c r="BY27" i="7"/>
  <c r="FX27" i="7" s="1"/>
  <c r="CO40" i="7"/>
  <c r="GN40" i="7" s="1"/>
  <c r="CO48" i="7"/>
  <c r="GN48" i="7" s="1"/>
  <c r="DE54" i="7"/>
  <c r="HD54" i="7" s="1"/>
  <c r="DM70" i="7"/>
  <c r="HL70" i="7" s="1"/>
  <c r="DA92" i="7"/>
  <c r="GZ92" i="7" s="1"/>
  <c r="BM67" i="7"/>
  <c r="FL67" i="7" s="1"/>
  <c r="AF72" i="7"/>
  <c r="EE72" i="7" s="1"/>
  <c r="DQ63" i="7"/>
  <c r="HP63" i="7" s="1"/>
  <c r="AF54" i="7"/>
  <c r="EE54" i="7" s="1"/>
  <c r="BL49" i="7"/>
  <c r="FK49" i="7" s="1"/>
  <c r="BL34" i="7"/>
  <c r="FK34" i="7" s="1"/>
  <c r="AU34" i="7"/>
  <c r="ET34" i="7" s="1"/>
  <c r="DH24" i="7"/>
  <c r="HG24" i="7" s="1"/>
  <c r="BK99" i="7"/>
  <c r="FJ99" i="7" s="1"/>
  <c r="AP62" i="7"/>
  <c r="EO62" i="7" s="1"/>
  <c r="CO62" i="7"/>
  <c r="GN62" i="7" s="1"/>
  <c r="BY70" i="7"/>
  <c r="FX70" i="7" s="1"/>
  <c r="DM58" i="7"/>
  <c r="HL58" i="7" s="1"/>
  <c r="DU51" i="7"/>
  <c r="HT51" i="7" s="1"/>
  <c r="DE11" i="7"/>
  <c r="HD11" i="7" s="1"/>
  <c r="DE50" i="7"/>
  <c r="HD50" i="7" s="1"/>
  <c r="DA96" i="7"/>
  <c r="GZ96" i="7" s="1"/>
  <c r="AM97" i="7"/>
  <c r="EL97" i="7" s="1"/>
  <c r="DE91" i="7"/>
  <c r="HD91" i="7" s="1"/>
  <c r="BG58" i="7"/>
  <c r="FF58" i="7" s="1"/>
  <c r="BG86" i="7"/>
  <c r="FF86" i="7" s="1"/>
  <c r="BY86" i="7"/>
  <c r="FX86" i="7" s="1"/>
  <c r="BL60" i="7"/>
  <c r="FK60" i="7" s="1"/>
  <c r="DL61" i="7"/>
  <c r="HK61" i="7" s="1"/>
  <c r="CC49" i="7"/>
  <c r="GB49" i="7" s="1"/>
  <c r="CV61" i="7"/>
  <c r="GU61" i="7" s="1"/>
  <c r="BL41" i="7"/>
  <c r="FK41" i="7" s="1"/>
  <c r="AJ33" i="7"/>
  <c r="EI33" i="7" s="1"/>
  <c r="BM16" i="7"/>
  <c r="FL16" i="7" s="1"/>
  <c r="DE25" i="7"/>
  <c r="HD25" i="7" s="1"/>
  <c r="DQ95" i="7"/>
  <c r="HP95" i="7" s="1"/>
  <c r="CO102" i="7"/>
  <c r="GN102" i="7" s="1"/>
  <c r="DD96" i="7"/>
  <c r="HC96" i="7" s="1"/>
  <c r="AU89" i="7"/>
  <c r="ET89" i="7" s="1"/>
  <c r="DM88" i="7"/>
  <c r="HL88" i="7" s="1"/>
  <c r="BY91" i="7"/>
  <c r="FX91" i="7" s="1"/>
  <c r="DD93" i="7"/>
  <c r="HC93" i="7" s="1"/>
  <c r="CA57" i="7"/>
  <c r="FZ57" i="7" s="1"/>
  <c r="CA92" i="7"/>
  <c r="FZ92" i="7" s="1"/>
  <c r="BM61" i="7"/>
  <c r="FL61" i="7" s="1"/>
  <c r="AJ86" i="7"/>
  <c r="EI86" i="7" s="1"/>
  <c r="BP65" i="7"/>
  <c r="FO65" i="7" s="1"/>
  <c r="BL59" i="7"/>
  <c r="FK59" i="7" s="1"/>
  <c r="BM44" i="7"/>
  <c r="FL44" i="7" s="1"/>
  <c r="AU54" i="7"/>
  <c r="ET54" i="7" s="1"/>
  <c r="AF49" i="7"/>
  <c r="EE49" i="7" s="1"/>
  <c r="DA29" i="7"/>
  <c r="GZ29" i="7" s="1"/>
  <c r="DA46" i="7"/>
  <c r="GZ46" i="7" s="1"/>
  <c r="AJ51" i="7"/>
  <c r="EI51" i="7" s="1"/>
  <c r="BX40" i="7"/>
  <c r="FW40" i="7" s="1"/>
  <c r="CV32" i="7"/>
  <c r="GU32" i="7" s="1"/>
  <c r="DD33" i="7"/>
  <c r="HC33" i="7" s="1"/>
  <c r="AU17" i="7"/>
  <c r="ET17" i="7" s="1"/>
  <c r="CA15" i="7"/>
  <c r="FZ15" i="7" s="1"/>
  <c r="BM88" i="7"/>
  <c r="FL88" i="7" s="1"/>
  <c r="BL96" i="7"/>
  <c r="FK96" i="7" s="1"/>
  <c r="BO100" i="7"/>
  <c r="FN100" i="7" s="1"/>
  <c r="DU98" i="7"/>
  <c r="HT98" i="7" s="1"/>
  <c r="DE96" i="7"/>
  <c r="HD96" i="7" s="1"/>
  <c r="CO88" i="7"/>
  <c r="GN88" i="7" s="1"/>
  <c r="CA90" i="7"/>
  <c r="FZ90" i="7" s="1"/>
  <c r="DU93" i="7"/>
  <c r="HT93" i="7" s="1"/>
  <c r="DD85" i="7"/>
  <c r="HC85" i="7" s="1"/>
  <c r="DM83" i="7"/>
  <c r="HL83" i="7" s="1"/>
  <c r="DL83" i="7"/>
  <c r="HK83" i="7" s="1"/>
  <c r="CO83" i="7"/>
  <c r="GN83" i="7" s="1"/>
  <c r="BM60" i="7"/>
  <c r="FL60" i="7" s="1"/>
  <c r="AU47" i="7"/>
  <c r="ET47" i="7" s="1"/>
  <c r="AW76" i="7"/>
  <c r="EV76" i="7" s="1"/>
  <c r="DD49" i="7"/>
  <c r="HC49" i="7" s="1"/>
  <c r="DA51" i="7"/>
  <c r="GZ51" i="7" s="1"/>
  <c r="AW59" i="7"/>
  <c r="EV59" i="7" s="1"/>
  <c r="AF39" i="7"/>
  <c r="EE39" i="7" s="1"/>
  <c r="BK27" i="7"/>
  <c r="FJ27" i="7" s="1"/>
  <c r="AU27" i="7"/>
  <c r="ET27" i="7" s="1"/>
  <c r="BK30" i="7"/>
  <c r="FJ30" i="7" s="1"/>
  <c r="CV26" i="7"/>
  <c r="GU26" i="7" s="1"/>
  <c r="DQ26" i="7"/>
  <c r="HP26" i="7" s="1"/>
  <c r="DQ12" i="7"/>
  <c r="HP12" i="7" s="1"/>
  <c r="BY62" i="7"/>
  <c r="FX62" i="7" s="1"/>
  <c r="DU10" i="7"/>
  <c r="HT10" i="7" s="1"/>
  <c r="DU3" i="7"/>
  <c r="HT3" i="7" s="1"/>
  <c r="BS100" i="7"/>
  <c r="FR100" i="7" s="1"/>
  <c r="CO98" i="7"/>
  <c r="GN98" i="7" s="1"/>
  <c r="AM98" i="7"/>
  <c r="EL98" i="7" s="1"/>
  <c r="DQ98" i="7"/>
  <c r="HP98" i="7" s="1"/>
  <c r="BG66" i="7"/>
  <c r="FF66" i="7" s="1"/>
  <c r="AN70" i="7"/>
  <c r="EM70" i="7" s="1"/>
  <c r="CC76" i="7"/>
  <c r="GB76" i="7" s="1"/>
  <c r="BM82" i="7"/>
  <c r="FL82" i="7" s="1"/>
  <c r="AV79" i="7"/>
  <c r="EU79" i="7" s="1"/>
  <c r="AU83" i="7"/>
  <c r="ET83" i="7" s="1"/>
  <c r="DE86" i="7"/>
  <c r="HD86" i="7" s="1"/>
  <c r="AW78" i="7"/>
  <c r="EV78" i="7" s="1"/>
  <c r="BP78" i="7"/>
  <c r="FO78" i="7" s="1"/>
  <c r="CO77" i="7"/>
  <c r="GN77" i="7" s="1"/>
  <c r="AN72" i="7"/>
  <c r="EM72" i="7" s="1"/>
  <c r="AU65" i="7"/>
  <c r="ET65" i="7" s="1"/>
  <c r="BS59" i="7"/>
  <c r="FR59" i="7" s="1"/>
  <c r="BP57" i="7"/>
  <c r="FO57" i="7" s="1"/>
  <c r="CA43" i="7"/>
  <c r="FZ43" i="7" s="1"/>
  <c r="BK53" i="7"/>
  <c r="FJ53" i="7" s="1"/>
  <c r="BM45" i="7"/>
  <c r="FL45" i="7" s="1"/>
  <c r="DA32" i="7"/>
  <c r="GZ32" i="7" s="1"/>
  <c r="BM40" i="7"/>
  <c r="FL40" i="7" s="1"/>
  <c r="BK37" i="7"/>
  <c r="FJ37" i="7" s="1"/>
  <c r="BM32" i="7"/>
  <c r="FL32" i="7" s="1"/>
  <c r="BP28" i="7"/>
  <c r="FO28" i="7" s="1"/>
  <c r="CA20" i="7"/>
  <c r="FZ20" i="7" s="1"/>
  <c r="DM16" i="7"/>
  <c r="HL16" i="7" s="1"/>
  <c r="BM101" i="7"/>
  <c r="FL101" i="7" s="1"/>
  <c r="BM99" i="7"/>
  <c r="FL99" i="7" s="1"/>
  <c r="DU97" i="7"/>
  <c r="HT97" i="7" s="1"/>
  <c r="CA98" i="7"/>
  <c r="FZ98" i="7" s="1"/>
  <c r="BG95" i="7"/>
  <c r="FF95" i="7" s="1"/>
  <c r="AN69" i="7"/>
  <c r="EM69" i="7" s="1"/>
  <c r="CC75" i="7"/>
  <c r="GB75" i="7" s="1"/>
  <c r="CC81" i="7"/>
  <c r="GB81" i="7" s="1"/>
  <c r="BL78" i="7"/>
  <c r="FK78" i="7" s="1"/>
  <c r="BK82" i="7"/>
  <c r="FJ82" i="7" s="1"/>
  <c r="DP85" i="7"/>
  <c r="HO85" i="7" s="1"/>
  <c r="DD77" i="7"/>
  <c r="HC77" i="7" s="1"/>
  <c r="BL77" i="7"/>
  <c r="FK77" i="7" s="1"/>
  <c r="AJ78" i="7"/>
  <c r="EI78" i="7" s="1"/>
  <c r="BP76" i="7"/>
  <c r="FO76" i="7" s="1"/>
  <c r="DE71" i="7"/>
  <c r="HD71" i="7" s="1"/>
  <c r="CC66" i="7"/>
  <c r="GB66" i="7" s="1"/>
  <c r="BP69" i="7"/>
  <c r="FO69" i="7" s="1"/>
  <c r="AU64" i="7"/>
  <c r="ET64" i="7" s="1"/>
  <c r="DD58" i="7"/>
  <c r="HC58" i="7" s="1"/>
  <c r="CC56" i="7"/>
  <c r="GB56" i="7" s="1"/>
  <c r="DD38" i="7"/>
  <c r="HC38" i="7" s="1"/>
  <c r="CV52" i="7"/>
  <c r="GU52" i="7" s="1"/>
  <c r="AU44" i="7"/>
  <c r="ET44" i="7" s="1"/>
  <c r="DA28" i="7"/>
  <c r="GZ28" i="7" s="1"/>
  <c r="DL39" i="7"/>
  <c r="HK39" i="7" s="1"/>
  <c r="AJ37" i="7"/>
  <c r="EI37" i="7" s="1"/>
  <c r="BM30" i="7"/>
  <c r="FL30" i="7" s="1"/>
  <c r="AI30" i="7"/>
  <c r="EH30" i="7" s="1"/>
  <c r="AU26" i="7"/>
  <c r="ET26" i="7" s="1"/>
  <c r="DP19" i="7"/>
  <c r="HO19" i="7" s="1"/>
  <c r="CV20" i="7"/>
  <c r="GU20" i="7" s="1"/>
  <c r="DQ16" i="7"/>
  <c r="HP16" i="7" s="1"/>
  <c r="BP93" i="7"/>
  <c r="FO93" i="7" s="1"/>
  <c r="DQ83" i="7"/>
  <c r="HP83" i="7" s="1"/>
  <c r="BP82" i="7"/>
  <c r="FO82" i="7" s="1"/>
  <c r="BP96" i="7"/>
  <c r="FO96" i="7" s="1"/>
  <c r="DQ77" i="7"/>
  <c r="HP77" i="7" s="1"/>
  <c r="DH67" i="7"/>
  <c r="HG67" i="7" s="1"/>
  <c r="BP94" i="7"/>
  <c r="FO94" i="7" s="1"/>
  <c r="DQ39" i="7"/>
  <c r="HP39" i="7" s="1"/>
  <c r="CO100" i="7"/>
  <c r="GN100" i="7" s="1"/>
  <c r="BP49" i="7"/>
  <c r="FO49" i="7" s="1"/>
  <c r="CO85" i="7"/>
  <c r="GN85" i="7" s="1"/>
  <c r="BP41" i="7"/>
  <c r="FO41" i="7" s="1"/>
  <c r="DQ32" i="7"/>
  <c r="HP32" i="7" s="1"/>
  <c r="DA100" i="7"/>
  <c r="GZ100" i="7" s="1"/>
  <c r="DQ61" i="7"/>
  <c r="HP61" i="7" s="1"/>
  <c r="BP31" i="7"/>
  <c r="FO31" i="7" s="1"/>
  <c r="BP100" i="7"/>
  <c r="FO100" i="7" s="1"/>
  <c r="DA84" i="7"/>
  <c r="GZ84" i="7" s="1"/>
  <c r="DA71" i="7"/>
  <c r="GZ71" i="7" s="1"/>
  <c r="DA69" i="7"/>
  <c r="GZ69" i="7" s="1"/>
  <c r="DQ48" i="7"/>
  <c r="HP48" i="7" s="1"/>
  <c r="BM47" i="7"/>
  <c r="FL47" i="7" s="1"/>
  <c r="BP25" i="7"/>
  <c r="FO25" i="7" s="1"/>
  <c r="DQ9" i="7"/>
  <c r="HP9" i="7" s="1"/>
  <c r="BZ63" i="7"/>
  <c r="FY63" i="7" s="1"/>
  <c r="CZ66" i="7"/>
  <c r="GY66" i="7" s="1"/>
  <c r="BZ51" i="7"/>
  <c r="FY51" i="7" s="1"/>
  <c r="AR71" i="7"/>
  <c r="EQ71" i="7" s="1"/>
  <c r="AR22" i="7"/>
  <c r="EQ22" i="7" s="1"/>
  <c r="CZ70" i="7"/>
  <c r="GY70" i="7" s="1"/>
  <c r="AR17" i="7"/>
  <c r="EQ17" i="7" s="1"/>
  <c r="CZ82" i="7"/>
  <c r="GY82" i="7" s="1"/>
  <c r="AR42" i="7"/>
  <c r="EQ42" i="7" s="1"/>
  <c r="AR94" i="7"/>
  <c r="EQ94" i="7" s="1"/>
  <c r="BZ49" i="7"/>
  <c r="FY49" i="7" s="1"/>
  <c r="DK10" i="7"/>
  <c r="HJ10" i="7" s="1"/>
  <c r="DC6" i="7"/>
  <c r="HB6" i="7" s="1"/>
  <c r="AR9" i="7"/>
  <c r="EQ9" i="7" s="1"/>
  <c r="CB39" i="7"/>
  <c r="GA39" i="7" s="1"/>
  <c r="AR46" i="7"/>
  <c r="EQ46" i="7" s="1"/>
  <c r="AR6" i="7"/>
  <c r="EQ6" i="7" s="1"/>
  <c r="DK18" i="7"/>
  <c r="HJ18" i="7" s="1"/>
  <c r="AR47" i="7"/>
  <c r="EQ47" i="7" s="1"/>
  <c r="AR80" i="7"/>
  <c r="EQ80" i="7" s="1"/>
  <c r="BZ62" i="7"/>
  <c r="FY62" i="7" s="1"/>
  <c r="AR56" i="7"/>
  <c r="EQ56" i="7" s="1"/>
  <c r="BM13" i="7"/>
  <c r="FL13" i="7" s="1"/>
  <c r="AT79" i="7"/>
  <c r="ES79" i="7" s="1"/>
  <c r="BM9" i="7"/>
  <c r="FL9" i="7" s="1"/>
  <c r="CZ8" i="7"/>
  <c r="GY8" i="7" s="1"/>
  <c r="AT64" i="7"/>
  <c r="ES64" i="7" s="1"/>
  <c r="BZ14" i="7"/>
  <c r="FY14" i="7" s="1"/>
  <c r="CZ74" i="7"/>
  <c r="GY74" i="7" s="1"/>
  <c r="CZ10" i="7"/>
  <c r="GY10" i="7" s="1"/>
  <c r="AT43" i="7"/>
  <c r="ES43" i="7" s="1"/>
  <c r="CZ45" i="7"/>
  <c r="GY45" i="7" s="1"/>
  <c r="AR48" i="7"/>
  <c r="EQ48" i="7" s="1"/>
  <c r="BZ45" i="7"/>
  <c r="FY45" i="7" s="1"/>
  <c r="BZ16" i="7"/>
  <c r="FY16" i="7" s="1"/>
  <c r="AR49" i="7"/>
  <c r="EQ49" i="7" s="1"/>
  <c r="AR85" i="7"/>
  <c r="EQ85" i="7" s="1"/>
  <c r="BO13" i="7"/>
  <c r="FN13" i="7" s="1"/>
  <c r="CZ81" i="7"/>
  <c r="GY81" i="7" s="1"/>
  <c r="AR8" i="7"/>
  <c r="EQ8" i="7" s="1"/>
  <c r="BM8" i="7"/>
  <c r="FL8" i="7" s="1"/>
  <c r="BZ46" i="7"/>
  <c r="FY46" i="7" s="1"/>
  <c r="BO69" i="7"/>
  <c r="FN69" i="7" s="1"/>
  <c r="CB15" i="7"/>
  <c r="GA15" i="7" s="1"/>
  <c r="AH48" i="7"/>
  <c r="EG48" i="7" s="1"/>
  <c r="AT27" i="7"/>
  <c r="ES27" i="7" s="1"/>
  <c r="DC40" i="7"/>
  <c r="HB40" i="7" s="1"/>
  <c r="BZ4" i="7"/>
  <c r="FY4" i="7" s="1"/>
  <c r="AR38" i="7"/>
  <c r="EQ38" i="7" s="1"/>
  <c r="DH51" i="7"/>
  <c r="HG51" i="7" s="1"/>
  <c r="CB12" i="7"/>
  <c r="GA12" i="7" s="1"/>
  <c r="CB36" i="7"/>
  <c r="GA36" i="7" s="1"/>
  <c r="DC11" i="7"/>
  <c r="HB11" i="7" s="1"/>
  <c r="DH45" i="7"/>
  <c r="HG45" i="7" s="1"/>
  <c r="BZ27" i="7"/>
  <c r="FY27" i="7" s="1"/>
  <c r="BO78" i="7"/>
  <c r="FN78" i="7" s="1"/>
  <c r="DH10" i="7"/>
  <c r="HG10" i="7" s="1"/>
  <c r="BZ31" i="7"/>
  <c r="FY31" i="7" s="1"/>
  <c r="DK47" i="7"/>
  <c r="HJ47" i="7" s="1"/>
  <c r="AH15" i="7"/>
  <c r="EG15" i="7" s="1"/>
  <c r="AT45" i="7"/>
  <c r="ES45" i="7" s="1"/>
  <c r="AH59" i="7"/>
  <c r="EG59" i="7" s="1"/>
  <c r="CB99" i="7"/>
  <c r="GA99" i="7" s="1"/>
  <c r="CB4" i="7"/>
  <c r="GA4" i="7" s="1"/>
  <c r="DH11" i="7"/>
  <c r="HG11" i="7" s="1"/>
  <c r="BZ75" i="7"/>
  <c r="FY75" i="7" s="1"/>
  <c r="DH70" i="7"/>
  <c r="HG70" i="7" s="1"/>
  <c r="DK96" i="7"/>
  <c r="HJ96" i="7" s="1"/>
  <c r="AH34" i="7"/>
  <c r="EG34" i="7" s="1"/>
  <c r="DA15" i="7"/>
  <c r="GZ15" i="7" s="1"/>
  <c r="AT56" i="7"/>
  <c r="ES56" i="7" s="1"/>
  <c r="DC41" i="7"/>
  <c r="HB41" i="7" s="1"/>
  <c r="CB37" i="7"/>
  <c r="GA37" i="7" s="1"/>
  <c r="BO68" i="7"/>
  <c r="FN68" i="7" s="1"/>
  <c r="DH9" i="7"/>
  <c r="HG9" i="7" s="1"/>
  <c r="BZ55" i="7"/>
  <c r="FY55" i="7" s="1"/>
  <c r="DH42" i="7"/>
  <c r="HG42" i="7" s="1"/>
  <c r="DK38" i="7"/>
  <c r="HJ38" i="7" s="1"/>
  <c r="AH91" i="7"/>
  <c r="EG91" i="7" s="1"/>
  <c r="DC76" i="7"/>
  <c r="HB76" i="7" s="1"/>
  <c r="DH14" i="7"/>
  <c r="HG14" i="7" s="1"/>
  <c r="BZ93" i="7"/>
  <c r="FY93" i="7" s="1"/>
  <c r="DH3" i="7"/>
  <c r="HG3" i="7" s="1"/>
  <c r="DH49" i="7"/>
  <c r="HG49" i="7" s="1"/>
  <c r="DK59" i="7"/>
  <c r="HJ59" i="7" s="1"/>
  <c r="AH5" i="7"/>
  <c r="EG5" i="7" s="1"/>
  <c r="AH72" i="7"/>
  <c r="EG72" i="7" s="1"/>
  <c r="CB26" i="7"/>
  <c r="GA26" i="7" s="1"/>
  <c r="BO26" i="7"/>
  <c r="FN26" i="7" s="1"/>
  <c r="DC22" i="7"/>
  <c r="HB22" i="7" s="1"/>
  <c r="DH73" i="7"/>
  <c r="HG73" i="7" s="1"/>
  <c r="DK50" i="7"/>
  <c r="HJ50" i="7" s="1"/>
  <c r="AH9" i="7"/>
  <c r="EG9" i="7" s="1"/>
  <c r="DA16" i="7"/>
  <c r="GZ16" i="7" s="1"/>
  <c r="CB82" i="7"/>
  <c r="GA82" i="7" s="1"/>
  <c r="CB73" i="7"/>
  <c r="GA73" i="7" s="1"/>
  <c r="BO65" i="7"/>
  <c r="FN65" i="7" s="1"/>
  <c r="DH33" i="7"/>
  <c r="HG33" i="7" s="1"/>
  <c r="DK93" i="7"/>
  <c r="HJ93" i="7" s="1"/>
  <c r="AH60" i="7"/>
  <c r="EG60" i="7" s="1"/>
  <c r="CB56" i="7"/>
  <c r="GA56" i="7" s="1"/>
  <c r="BO80" i="7"/>
  <c r="FN80" i="7" s="1"/>
  <c r="CC4" i="7"/>
  <c r="GB4" i="7" s="1"/>
  <c r="DH77" i="7"/>
  <c r="HG77" i="7" s="1"/>
  <c r="DH27" i="7"/>
  <c r="HG27" i="7" s="1"/>
  <c r="DK37" i="7"/>
  <c r="HJ37" i="7" s="1"/>
  <c r="AH66" i="7"/>
  <c r="EG66" i="7" s="1"/>
  <c r="AT32" i="7"/>
  <c r="ES32" i="7" s="1"/>
  <c r="AU12" i="7"/>
  <c r="ET12" i="7" s="1"/>
  <c r="DC93" i="7"/>
  <c r="HB93" i="7" s="1"/>
  <c r="DK55" i="7"/>
  <c r="HJ55" i="7" s="1"/>
  <c r="AH56" i="7"/>
  <c r="EG56" i="7" s="1"/>
  <c r="AH12" i="7"/>
  <c r="EG12" i="7" s="1"/>
  <c r="DC92" i="7"/>
  <c r="HB92" i="7" s="1"/>
  <c r="DC64" i="7"/>
  <c r="HB64" i="7" s="1"/>
  <c r="AT42" i="7"/>
  <c r="ES42" i="7" s="1"/>
  <c r="CZ72" i="7"/>
  <c r="GY72" i="7" s="1"/>
  <c r="BO96" i="7"/>
  <c r="FN96" i="7" s="1"/>
  <c r="DC96" i="7"/>
  <c r="HB96" i="7" s="1"/>
  <c r="DC49" i="7"/>
  <c r="HB49" i="7" s="1"/>
  <c r="AU11" i="7"/>
  <c r="ET11" i="7" s="1"/>
  <c r="CC24" i="7"/>
  <c r="GB24" i="7" s="1"/>
  <c r="BO62" i="7"/>
  <c r="FN62" i="7" s="1"/>
  <c r="DC29" i="7"/>
  <c r="HB29" i="7" s="1"/>
  <c r="DK67" i="7"/>
  <c r="HJ67" i="7" s="1"/>
  <c r="AH73" i="7"/>
  <c r="EG73" i="7" s="1"/>
  <c r="DA20" i="7"/>
  <c r="GZ20" i="7" s="1"/>
  <c r="DK75" i="7"/>
  <c r="HJ75" i="7" s="1"/>
  <c r="DC52" i="7"/>
  <c r="HB52" i="7" s="1"/>
  <c r="DC15" i="7"/>
  <c r="HB15" i="7" s="1"/>
  <c r="DC12" i="7"/>
  <c r="HB12" i="7" s="1"/>
  <c r="BO89" i="7"/>
  <c r="FN89" i="7" s="1"/>
  <c r="CC26" i="7"/>
  <c r="GB26" i="7" s="1"/>
  <c r="BM18" i="7"/>
  <c r="FL18" i="7" s="1"/>
  <c r="AP18" i="7"/>
  <c r="EO18" i="7" s="1"/>
  <c r="BG93" i="7"/>
  <c r="FF93" i="7" s="1"/>
  <c r="DL80" i="7"/>
  <c r="HK80" i="7" s="1"/>
  <c r="AP67" i="7"/>
  <c r="EO67" i="7" s="1"/>
  <c r="AP48" i="7"/>
  <c r="EO48" i="7" s="1"/>
  <c r="CC41" i="7"/>
  <c r="GB41" i="7" s="1"/>
  <c r="DE24" i="7"/>
  <c r="HD24" i="7" s="1"/>
  <c r="DE10" i="7"/>
  <c r="HD10" i="7" s="1"/>
  <c r="CO43" i="7"/>
  <c r="GN43" i="7" s="1"/>
  <c r="CO27" i="7"/>
  <c r="GN27" i="7" s="1"/>
  <c r="AM95" i="7"/>
  <c r="EL95" i="7" s="1"/>
  <c r="CO94" i="7"/>
  <c r="GN94" i="7" s="1"/>
  <c r="DH74" i="7"/>
  <c r="HG74" i="7" s="1"/>
  <c r="CO66" i="7"/>
  <c r="GN66" i="7" s="1"/>
  <c r="DA17" i="7"/>
  <c r="GZ17" i="7" s="1"/>
  <c r="DE57" i="7"/>
  <c r="HD57" i="7" s="1"/>
  <c r="DE68" i="7"/>
  <c r="HD68" i="7" s="1"/>
  <c r="BM59" i="7"/>
  <c r="FL59" i="7" s="1"/>
  <c r="CV94" i="7"/>
  <c r="GU94" i="7" s="1"/>
  <c r="BM66" i="7"/>
  <c r="FL66" i="7" s="1"/>
  <c r="DQ45" i="7"/>
  <c r="HP45" i="7" s="1"/>
  <c r="CO45" i="7"/>
  <c r="GN45" i="7" s="1"/>
  <c r="CC18" i="7"/>
  <c r="GB18" i="7" s="1"/>
  <c r="DH96" i="7"/>
  <c r="HG96" i="7" s="1"/>
  <c r="CO76" i="7"/>
  <c r="GN76" i="7" s="1"/>
  <c r="DE6" i="7"/>
  <c r="HD6" i="7" s="1"/>
  <c r="CO57" i="7"/>
  <c r="GN57" i="7" s="1"/>
  <c r="DE16" i="7"/>
  <c r="HD16" i="7" s="1"/>
  <c r="CO24" i="7"/>
  <c r="GN24" i="7" s="1"/>
  <c r="AM69" i="7"/>
  <c r="EL69" i="7" s="1"/>
  <c r="DA57" i="7"/>
  <c r="GZ57" i="7" s="1"/>
  <c r="CV68" i="7"/>
  <c r="GU68" i="7" s="1"/>
  <c r="BM43" i="7"/>
  <c r="FL43" i="7" s="1"/>
  <c r="CC51" i="7"/>
  <c r="GB51" i="7" s="1"/>
  <c r="AM43" i="7"/>
  <c r="EL43" i="7" s="1"/>
  <c r="AU30" i="7"/>
  <c r="ET30" i="7" s="1"/>
  <c r="DE36" i="7"/>
  <c r="HD36" i="7" s="1"/>
  <c r="AP69" i="7"/>
  <c r="EO69" i="7" s="1"/>
  <c r="AP40" i="7"/>
  <c r="EO40" i="7" s="1"/>
  <c r="DM62" i="7"/>
  <c r="HL62" i="7" s="1"/>
  <c r="CO54" i="7"/>
  <c r="GN54" i="7" s="1"/>
  <c r="DM23" i="7"/>
  <c r="HL23" i="7" s="1"/>
  <c r="AE101" i="7"/>
  <c r="ED101" i="7" s="1"/>
  <c r="BM92" i="7"/>
  <c r="FL92" i="7" s="1"/>
  <c r="DQ89" i="7"/>
  <c r="HP89" i="7" s="1"/>
  <c r="CO82" i="7"/>
  <c r="GN82" i="7" s="1"/>
  <c r="CO89" i="7"/>
  <c r="GN89" i="7" s="1"/>
  <c r="CC44" i="7"/>
  <c r="GB44" i="7" s="1"/>
  <c r="CV39" i="7"/>
  <c r="GU39" i="7" s="1"/>
  <c r="AU23" i="7"/>
  <c r="ET23" i="7" s="1"/>
  <c r="BY99" i="7"/>
  <c r="FX99" i="7" s="1"/>
  <c r="CC78" i="7"/>
  <c r="GB78" i="7" s="1"/>
  <c r="CV43" i="7"/>
  <c r="GU43" i="7" s="1"/>
  <c r="AP47" i="7"/>
  <c r="EO47" i="7" s="1"/>
  <c r="DE67" i="7"/>
  <c r="HD67" i="7" s="1"/>
  <c r="BY19" i="7"/>
  <c r="FX19" i="7" s="1"/>
  <c r="DM49" i="7"/>
  <c r="HL49" i="7" s="1"/>
  <c r="BM94" i="7"/>
  <c r="FL94" i="7" s="1"/>
  <c r="CF75" i="7"/>
  <c r="GE75" i="7" s="1"/>
  <c r="BK93" i="7"/>
  <c r="FJ93" i="7" s="1"/>
  <c r="DQ50" i="7"/>
  <c r="HP50" i="7" s="1"/>
  <c r="BK62" i="7"/>
  <c r="FJ62" i="7" s="1"/>
  <c r="AE42" i="7"/>
  <c r="ED42" i="7" s="1"/>
  <c r="BK26" i="7"/>
  <c r="FJ26" i="7" s="1"/>
  <c r="DQ10" i="7"/>
  <c r="HP10" i="7" s="1"/>
  <c r="BY48" i="7"/>
  <c r="FX48" i="7" s="1"/>
  <c r="AP9" i="7"/>
  <c r="EO9" i="7" s="1"/>
  <c r="DE39" i="7"/>
  <c r="HD39" i="7" s="1"/>
  <c r="CO34" i="7"/>
  <c r="GN34" i="7" s="1"/>
  <c r="DM97" i="7"/>
  <c r="HL97" i="7" s="1"/>
  <c r="CC94" i="7"/>
  <c r="GB94" i="7" s="1"/>
  <c r="BL32" i="7"/>
  <c r="FK32" i="7" s="1"/>
  <c r="DF59" i="7"/>
  <c r="HE59" i="7" s="1"/>
  <c r="CO37" i="7"/>
  <c r="GN37" i="7" s="1"/>
  <c r="CO15" i="7"/>
  <c r="GN15" i="7" s="1"/>
  <c r="DE26" i="7"/>
  <c r="HD26" i="7" s="1"/>
  <c r="BY65" i="7"/>
  <c r="FX65" i="7" s="1"/>
  <c r="BY101" i="7"/>
  <c r="FX101" i="7" s="1"/>
  <c r="DQ92" i="7"/>
  <c r="HP92" i="7" s="1"/>
  <c r="CC65" i="7"/>
  <c r="GB65" i="7" s="1"/>
  <c r="BP86" i="7"/>
  <c r="FO86" i="7" s="1"/>
  <c r="BK66" i="7"/>
  <c r="FJ66" i="7" s="1"/>
  <c r="AU55" i="7"/>
  <c r="ET55" i="7" s="1"/>
  <c r="DA47" i="7"/>
  <c r="GZ47" i="7" s="1"/>
  <c r="AE40" i="7"/>
  <c r="ED40" i="7" s="1"/>
  <c r="DL19" i="7"/>
  <c r="HK19" i="7" s="1"/>
  <c r="DQ62" i="7"/>
  <c r="HP62" i="7" s="1"/>
  <c r="AP95" i="7"/>
  <c r="EO95" i="7" s="1"/>
  <c r="AP3" i="7"/>
  <c r="EO3" i="7" s="1"/>
  <c r="CV7" i="7"/>
  <c r="GU7" i="7" s="1"/>
  <c r="DM31" i="7"/>
  <c r="HL31" i="7" s="1"/>
  <c r="DE12" i="7"/>
  <c r="HD12" i="7" s="1"/>
  <c r="DH101" i="7"/>
  <c r="HG101" i="7" s="1"/>
  <c r="CO97" i="7"/>
  <c r="GN97" i="7" s="1"/>
  <c r="BY92" i="7"/>
  <c r="FX92" i="7" s="1"/>
  <c r="BG82" i="7"/>
  <c r="FF82" i="7" s="1"/>
  <c r="BY82" i="7"/>
  <c r="FX82" i="7" s="1"/>
  <c r="CO74" i="7"/>
  <c r="GN74" i="7" s="1"/>
  <c r="BP63" i="7"/>
  <c r="FO63" i="7" s="1"/>
  <c r="BK29" i="7"/>
  <c r="FJ29" i="7" s="1"/>
  <c r="DM10" i="7"/>
  <c r="HL10" i="7" s="1"/>
  <c r="CO18" i="7"/>
  <c r="GN18" i="7" s="1"/>
  <c r="BY42" i="7"/>
  <c r="FX42" i="7" s="1"/>
  <c r="DD95" i="7"/>
  <c r="HC95" i="7" s="1"/>
  <c r="DU100" i="7"/>
  <c r="HT100" i="7" s="1"/>
  <c r="CM99" i="7"/>
  <c r="GL99" i="7" s="1"/>
  <c r="DC86" i="7"/>
  <c r="HB86" i="7" s="1"/>
  <c r="DD91" i="7"/>
  <c r="HC91" i="7" s="1"/>
  <c r="DQ90" i="7"/>
  <c r="HP90" i="7" s="1"/>
  <c r="BY94" i="7"/>
  <c r="FX94" i="7" s="1"/>
  <c r="AU84" i="7"/>
  <c r="ET84" i="7" s="1"/>
  <c r="AU61" i="7"/>
  <c r="ET61" i="7" s="1"/>
  <c r="BL51" i="7"/>
  <c r="FK51" i="7" s="1"/>
  <c r="DQ35" i="7"/>
  <c r="HP35" i="7" s="1"/>
  <c r="DA52" i="7"/>
  <c r="GZ52" i="7" s="1"/>
  <c r="AJ49" i="7"/>
  <c r="EI49" i="7" s="1"/>
  <c r="CC39" i="7"/>
  <c r="GB39" i="7" s="1"/>
  <c r="BM34" i="7"/>
  <c r="FL34" i="7" s="1"/>
  <c r="DD34" i="7"/>
  <c r="HC34" i="7" s="1"/>
  <c r="CV30" i="7"/>
  <c r="GU30" i="7" s="1"/>
  <c r="DQ29" i="7"/>
  <c r="HP29" i="7" s="1"/>
  <c r="CO23" i="7"/>
  <c r="GN23" i="7" s="1"/>
  <c r="AF98" i="7"/>
  <c r="EE98" i="7" s="1"/>
  <c r="AW85" i="7"/>
  <c r="EV85" i="7" s="1"/>
  <c r="BM80" i="7"/>
  <c r="FL80" i="7" s="1"/>
  <c r="CA102" i="7"/>
  <c r="FZ102" i="7" s="1"/>
  <c r="AM93" i="7"/>
  <c r="EL93" i="7" s="1"/>
  <c r="CM81" i="7"/>
  <c r="GL81" i="7" s="1"/>
  <c r="CO86" i="7"/>
  <c r="GN86" i="7" s="1"/>
  <c r="CV88" i="7"/>
  <c r="GU88" i="7" s="1"/>
  <c r="CO91" i="7"/>
  <c r="GN91" i="7" s="1"/>
  <c r="BM83" i="7"/>
  <c r="FL83" i="7" s="1"/>
  <c r="DM81" i="7"/>
  <c r="HL81" i="7" s="1"/>
  <c r="AU82" i="7"/>
  <c r="ET82" i="7" s="1"/>
  <c r="CO81" i="7"/>
  <c r="GN81" i="7" s="1"/>
  <c r="DD74" i="7"/>
  <c r="HC74" i="7" s="1"/>
  <c r="BK74" i="7"/>
  <c r="FJ74" i="7" s="1"/>
  <c r="BL43" i="7"/>
  <c r="FK43" i="7" s="1"/>
  <c r="BP62" i="7"/>
  <c r="FO62" i="7" s="1"/>
  <c r="CA45" i="7"/>
  <c r="FZ45" i="7" s="1"/>
  <c r="BK57" i="7"/>
  <c r="FJ57" i="7" s="1"/>
  <c r="CV46" i="7"/>
  <c r="GU46" i="7" s="1"/>
  <c r="BK41" i="7"/>
  <c r="FJ41" i="7" s="1"/>
  <c r="BP34" i="7"/>
  <c r="FO34" i="7" s="1"/>
  <c r="CV24" i="7"/>
  <c r="GU24" i="7" s="1"/>
  <c r="CV19" i="7"/>
  <c r="GU19" i="7" s="1"/>
  <c r="DQ5" i="7"/>
  <c r="HP5" i="7" s="1"/>
  <c r="AU3" i="7"/>
  <c r="ET3" i="7" s="1"/>
  <c r="DU96" i="7"/>
  <c r="HT96" i="7" s="1"/>
  <c r="DH95" i="7"/>
  <c r="HG95" i="7" s="1"/>
  <c r="AF97" i="7"/>
  <c r="EE97" i="7" s="1"/>
  <c r="BX55" i="7"/>
  <c r="FW55" i="7" s="1"/>
  <c r="BK72" i="7"/>
  <c r="FJ72" i="7" s="1"/>
  <c r="BM78" i="7"/>
  <c r="FL78" i="7" s="1"/>
  <c r="BM70" i="7"/>
  <c r="FL70" i="7" s="1"/>
  <c r="BP79" i="7"/>
  <c r="FO79" i="7" s="1"/>
  <c r="AN82" i="7"/>
  <c r="EM82" i="7" s="1"/>
  <c r="BS73" i="7"/>
  <c r="FR73" i="7" s="1"/>
  <c r="BM73" i="7"/>
  <c r="FL73" i="7" s="1"/>
  <c r="BS75" i="7"/>
  <c r="FR75" i="7" s="1"/>
  <c r="AJ74" i="7"/>
  <c r="EI74" i="7" s="1"/>
  <c r="AV69" i="7"/>
  <c r="EU69" i="7" s="1"/>
  <c r="DQ64" i="7"/>
  <c r="HP64" i="7" s="1"/>
  <c r="CC67" i="7"/>
  <c r="GB67" i="7" s="1"/>
  <c r="CA56" i="7"/>
  <c r="FZ56" i="7" s="1"/>
  <c r="DD56" i="7"/>
  <c r="HC56" i="7" s="1"/>
  <c r="AN44" i="7"/>
  <c r="EM44" i="7" s="1"/>
  <c r="CA34" i="7"/>
  <c r="FZ34" i="7" s="1"/>
  <c r="AN38" i="7"/>
  <c r="EM38" i="7" s="1"/>
  <c r="BW35" i="7"/>
  <c r="FV35" i="7" s="1"/>
  <c r="BL33" i="7"/>
  <c r="FK33" i="7" s="1"/>
  <c r="BL22" i="7"/>
  <c r="FK22" i="7" s="1"/>
  <c r="DQ17" i="7"/>
  <c r="HP17" i="7" s="1"/>
  <c r="AN96" i="7"/>
  <c r="EM96" i="7" s="1"/>
  <c r="DM93" i="7"/>
  <c r="HL93" i="7" s="1"/>
  <c r="CV96" i="7"/>
  <c r="GU96" i="7" s="1"/>
  <c r="AM67" i="7"/>
  <c r="EL67" i="7" s="1"/>
  <c r="CA71" i="7"/>
  <c r="FZ71" i="7" s="1"/>
  <c r="BL76" i="7"/>
  <c r="FK76" i="7" s="1"/>
  <c r="BM68" i="7"/>
  <c r="FL68" i="7" s="1"/>
  <c r="DA78" i="7"/>
  <c r="GZ78" i="7" s="1"/>
  <c r="BY81" i="7"/>
  <c r="FX81" i="7" s="1"/>
  <c r="AJ73" i="7"/>
  <c r="EI73" i="7" s="1"/>
  <c r="AV68" i="7"/>
  <c r="EU68" i="7" s="1"/>
  <c r="AI64" i="7"/>
  <c r="EH64" i="7" s="1"/>
  <c r="DQ66" i="7"/>
  <c r="HP66" i="7" s="1"/>
  <c r="CA55" i="7"/>
  <c r="FZ55" i="7" s="1"/>
  <c r="DQ55" i="7"/>
  <c r="HP55" i="7" s="1"/>
  <c r="BP54" i="7"/>
  <c r="FO54" i="7" s="1"/>
  <c r="BP42" i="7"/>
  <c r="FO42" i="7" s="1"/>
  <c r="BG50" i="7"/>
  <c r="FF50" i="7" s="1"/>
  <c r="BL47" i="7"/>
  <c r="FK47" i="7" s="1"/>
  <c r="AI49" i="7"/>
  <c r="EH49" i="7" s="1"/>
  <c r="CA37" i="7"/>
  <c r="FZ37" i="7" s="1"/>
  <c r="AJ35" i="7"/>
  <c r="EI35" i="7" s="1"/>
  <c r="BL31" i="7"/>
  <c r="FK31" i="7" s="1"/>
  <c r="AN21" i="7"/>
  <c r="EM21" i="7" s="1"/>
  <c r="BP20" i="7"/>
  <c r="FO20" i="7" s="1"/>
  <c r="AI25" i="7"/>
  <c r="EH25" i="7" s="1"/>
  <c r="DQ15" i="7"/>
  <c r="HP15" i="7" s="1"/>
  <c r="AR62" i="7"/>
  <c r="EQ62" i="7" s="1"/>
  <c r="AR39" i="7"/>
  <c r="EQ39" i="7" s="1"/>
  <c r="AR90" i="7"/>
  <c r="EQ90" i="7" s="1"/>
  <c r="AT33" i="7"/>
  <c r="ES33" i="7" s="1"/>
  <c r="AR44" i="7"/>
  <c r="EQ44" i="7" s="1"/>
  <c r="BZ53" i="7"/>
  <c r="FY53" i="7" s="1"/>
  <c r="AT55" i="7"/>
  <c r="ES55" i="7" s="1"/>
  <c r="AR15" i="7"/>
  <c r="EQ15" i="7" s="1"/>
  <c r="AT75" i="7"/>
  <c r="ES75" i="7" s="1"/>
  <c r="AR37" i="7"/>
  <c r="EQ37" i="7" s="1"/>
  <c r="AT46" i="7"/>
  <c r="ES46" i="7" s="1"/>
  <c r="DK14" i="7"/>
  <c r="HJ14" i="7" s="1"/>
  <c r="AT91" i="7"/>
  <c r="ES91" i="7" s="1"/>
  <c r="DQ6" i="7"/>
  <c r="HP6" i="7" s="1"/>
  <c r="BZ97" i="7"/>
  <c r="FY97" i="7" s="1"/>
  <c r="DC7" i="7"/>
  <c r="HB7" i="7" s="1"/>
  <c r="DK64" i="7"/>
  <c r="HJ64" i="7" s="1"/>
  <c r="BZ67" i="7"/>
  <c r="FY67" i="7" s="1"/>
  <c r="AH6" i="7"/>
  <c r="EG6" i="7" s="1"/>
  <c r="AH98" i="7"/>
  <c r="EG98" i="7" s="1"/>
  <c r="BZ59" i="7"/>
  <c r="FY59" i="7" s="1"/>
  <c r="BZ47" i="7"/>
  <c r="FY47" i="7" s="1"/>
  <c r="BO76" i="7"/>
  <c r="FN76" i="7" s="1"/>
  <c r="DH28" i="7"/>
  <c r="HG28" i="7" s="1"/>
  <c r="DA25" i="7"/>
  <c r="GZ25" i="7" s="1"/>
  <c r="AH53" i="7"/>
  <c r="EG53" i="7" s="1"/>
  <c r="DH36" i="7"/>
  <c r="HG36" i="7" s="1"/>
  <c r="DA11" i="7"/>
  <c r="GZ11" i="7" s="1"/>
  <c r="CB68" i="7"/>
  <c r="GA68" i="7" s="1"/>
  <c r="AH26" i="7"/>
  <c r="EG26" i="7" s="1"/>
  <c r="DC80" i="7"/>
  <c r="HB80" i="7" s="1"/>
  <c r="DH80" i="7"/>
  <c r="HG80" i="7" s="1"/>
  <c r="BZ6" i="7"/>
  <c r="FY6" i="7" s="1"/>
  <c r="DH29" i="7"/>
  <c r="HG29" i="7" s="1"/>
  <c r="DH82" i="7"/>
  <c r="HG82" i="7" s="1"/>
  <c r="DK99" i="7"/>
  <c r="HJ99" i="7" s="1"/>
  <c r="AH61" i="7"/>
  <c r="EG61" i="7" s="1"/>
  <c r="AT40" i="7"/>
  <c r="ES40" i="7" s="1"/>
  <c r="CC17" i="7"/>
  <c r="GB17" i="7" s="1"/>
  <c r="CB42" i="7"/>
  <c r="GA42" i="7" s="1"/>
  <c r="BO21" i="7"/>
  <c r="FN21" i="7" s="1"/>
  <c r="DH69" i="7"/>
  <c r="HG69" i="7" s="1"/>
  <c r="DK101" i="7"/>
  <c r="HJ101" i="7" s="1"/>
  <c r="AH63" i="7"/>
  <c r="EG63" i="7" s="1"/>
  <c r="CB30" i="7"/>
  <c r="GA30" i="7" s="1"/>
  <c r="BO49" i="7"/>
  <c r="FN49" i="7" s="1"/>
  <c r="CC21" i="7"/>
  <c r="GB21" i="7" s="1"/>
  <c r="DC27" i="7"/>
  <c r="HB27" i="7" s="1"/>
  <c r="DH54" i="7"/>
  <c r="HG54" i="7" s="1"/>
  <c r="DK84" i="7"/>
  <c r="HJ84" i="7" s="1"/>
  <c r="AH41" i="7"/>
  <c r="EG41" i="7" s="1"/>
  <c r="CB101" i="7"/>
  <c r="GA101" i="7" s="1"/>
  <c r="CB84" i="7"/>
  <c r="GA84" i="7" s="1"/>
  <c r="BO57" i="7"/>
  <c r="FN57" i="7" s="1"/>
  <c r="DH16" i="7"/>
  <c r="HG16" i="7" s="1"/>
  <c r="DH93" i="7"/>
  <c r="HG93" i="7" s="1"/>
  <c r="DK102" i="7"/>
  <c r="HJ102" i="7" s="1"/>
  <c r="AH64" i="7"/>
  <c r="EG64" i="7" s="1"/>
  <c r="DC61" i="7"/>
  <c r="HB61" i="7" s="1"/>
  <c r="CB66" i="7"/>
  <c r="GA66" i="7" s="1"/>
  <c r="CB21" i="7"/>
  <c r="GA21" i="7" s="1"/>
  <c r="CB16" i="7"/>
  <c r="GA16" i="7" s="1"/>
  <c r="BO29" i="7"/>
  <c r="FN29" i="7" s="1"/>
  <c r="CB86" i="7"/>
  <c r="GA86" i="7" s="1"/>
  <c r="CB17" i="7"/>
  <c r="GA17" i="7" s="1"/>
  <c r="DH48" i="7"/>
  <c r="HG48" i="7" s="1"/>
  <c r="DK81" i="7"/>
  <c r="HJ81" i="7" s="1"/>
  <c r="AH20" i="7"/>
  <c r="EG20" i="7" s="1"/>
  <c r="DC73" i="7"/>
  <c r="HB73" i="7" s="1"/>
  <c r="CB31" i="7"/>
  <c r="GA31" i="7" s="1"/>
  <c r="CB59" i="7"/>
  <c r="GA59" i="7" s="1"/>
  <c r="BO56" i="7"/>
  <c r="FN56" i="7" s="1"/>
  <c r="DH75" i="7"/>
  <c r="HG75" i="7" s="1"/>
  <c r="DK46" i="7"/>
  <c r="HJ46" i="7" s="1"/>
  <c r="AH101" i="7"/>
  <c r="EG101" i="7" s="1"/>
  <c r="DK52" i="7"/>
  <c r="HJ52" i="7" s="1"/>
  <c r="AH78" i="7"/>
  <c r="EG78" i="7" s="1"/>
  <c r="AT72" i="7"/>
  <c r="ES72" i="7" s="1"/>
  <c r="DC45" i="7"/>
  <c r="HB45" i="7" s="1"/>
  <c r="DA8" i="7"/>
  <c r="GZ8" i="7" s="1"/>
  <c r="BM19" i="7"/>
  <c r="FL19" i="7" s="1"/>
  <c r="AT13" i="7"/>
  <c r="ES13" i="7" s="1"/>
  <c r="DC65" i="7"/>
  <c r="HB65" i="7" s="1"/>
  <c r="AU13" i="7"/>
  <c r="ET13" i="7" s="1"/>
  <c r="CZ100" i="7"/>
  <c r="GY100" i="7" s="1"/>
  <c r="DC91" i="7"/>
  <c r="HB91" i="7" s="1"/>
  <c r="DK25" i="7"/>
  <c r="HJ25" i="7" s="1"/>
  <c r="AH18" i="7"/>
  <c r="EG18" i="7" s="1"/>
  <c r="CZ53" i="7"/>
  <c r="GY53" i="7" s="1"/>
  <c r="BO5" i="7"/>
  <c r="FN5" i="7" s="1"/>
  <c r="DC100" i="7"/>
  <c r="HB100" i="7" s="1"/>
  <c r="CZ43" i="7"/>
  <c r="GY43" i="7" s="1"/>
  <c r="CZ102" i="7"/>
  <c r="GY102" i="7" s="1"/>
  <c r="DC68" i="7"/>
  <c r="HB68" i="7" s="1"/>
  <c r="AH85" i="7"/>
  <c r="EG85" i="7" s="1"/>
  <c r="AH35" i="7"/>
  <c r="EG35" i="7" s="1"/>
  <c r="AH90" i="7"/>
  <c r="EG90" i="7" s="1"/>
  <c r="AP6" i="7"/>
  <c r="EO6" i="7" s="1"/>
  <c r="DQ59" i="7"/>
  <c r="HP59" i="7" s="1"/>
  <c r="BM36" i="7"/>
  <c r="FL36" i="7" s="1"/>
  <c r="DE20" i="7"/>
  <c r="HD20" i="7" s="1"/>
  <c r="DA94" i="7"/>
  <c r="GZ94" i="7" s="1"/>
  <c r="CO95" i="7"/>
  <c r="GN95" i="7" s="1"/>
  <c r="DL57" i="7"/>
  <c r="HK57" i="7" s="1"/>
  <c r="CV31" i="7"/>
  <c r="GU31" i="7" s="1"/>
  <c r="CV50" i="7"/>
  <c r="GU50" i="7" s="1"/>
  <c r="CO17" i="7"/>
  <c r="GN17" i="7" s="1"/>
  <c r="DA80" i="7"/>
  <c r="GZ80" i="7" s="1"/>
  <c r="CC86" i="7"/>
  <c r="GB86" i="7" s="1"/>
  <c r="DA62" i="7"/>
  <c r="GZ62" i="7" s="1"/>
  <c r="AU52" i="7"/>
  <c r="ET52" i="7" s="1"/>
  <c r="BP40" i="7"/>
  <c r="FO40" i="7" s="1"/>
  <c r="DQ30" i="7"/>
  <c r="HP30" i="7" s="1"/>
  <c r="DE23" i="7"/>
  <c r="HD23" i="7" s="1"/>
  <c r="AP23" i="7"/>
  <c r="EO23" i="7" s="1"/>
  <c r="CO4" i="7"/>
  <c r="GN4" i="7" s="1"/>
  <c r="CV97" i="7"/>
  <c r="GU97" i="7" s="1"/>
  <c r="DE99" i="7"/>
  <c r="HD99" i="7" s="1"/>
  <c r="DQ79" i="7"/>
  <c r="HP79" i="7" s="1"/>
  <c r="AM92" i="7"/>
  <c r="EL92" i="7" s="1"/>
  <c r="BP84" i="7"/>
  <c r="FO84" i="7" s="1"/>
  <c r="BM62" i="7"/>
  <c r="FL62" i="7" s="1"/>
  <c r="CV76" i="7"/>
  <c r="GU76" i="7" s="1"/>
  <c r="BK11" i="7"/>
  <c r="FJ11" i="7" s="1"/>
  <c r="CO22" i="7"/>
  <c r="GN22" i="7" s="1"/>
  <c r="AD15" i="7"/>
  <c r="EC15" i="7" s="1"/>
  <c r="AP82" i="7"/>
  <c r="EO82" i="7" s="1"/>
  <c r="DM4" i="7"/>
  <c r="HL4" i="7" s="1"/>
  <c r="CO8" i="7"/>
  <c r="GN8" i="7" s="1"/>
  <c r="CO16" i="7"/>
  <c r="GN16" i="7" s="1"/>
  <c r="DM73" i="7"/>
  <c r="HL73" i="7" s="1"/>
  <c r="DM96" i="7"/>
  <c r="HL96" i="7" s="1"/>
  <c r="DM94" i="7"/>
  <c r="HL94" i="7" s="1"/>
  <c r="DE83" i="7"/>
  <c r="HD83" i="7" s="1"/>
  <c r="AU75" i="7"/>
  <c r="ET75" i="7" s="1"/>
  <c r="CV74" i="7"/>
  <c r="GU74" i="7" s="1"/>
  <c r="BM65" i="7"/>
  <c r="FL65" i="7" s="1"/>
  <c r="DK61" i="7"/>
  <c r="HJ61" i="7" s="1"/>
  <c r="CC55" i="7"/>
  <c r="GB55" i="7" s="1"/>
  <c r="CV51" i="7"/>
  <c r="GU51" i="7" s="1"/>
  <c r="BP18" i="7"/>
  <c r="FO18" i="7" s="1"/>
  <c r="BY33" i="7"/>
  <c r="FX33" i="7" s="1"/>
  <c r="BM96" i="7"/>
  <c r="FL96" i="7" s="1"/>
  <c r="AD27" i="7"/>
  <c r="EC27" i="7" s="1"/>
  <c r="DE69" i="7"/>
  <c r="HD69" i="7" s="1"/>
  <c r="DE102" i="7"/>
  <c r="HD102" i="7" s="1"/>
  <c r="AM91" i="7"/>
  <c r="EL91" i="7" s="1"/>
  <c r="AM68" i="7"/>
  <c r="EL68" i="7" s="1"/>
  <c r="BK86" i="7"/>
  <c r="FJ86" i="7" s="1"/>
  <c r="BP64" i="7"/>
  <c r="FO64" i="7" s="1"/>
  <c r="CV58" i="7"/>
  <c r="GU58" i="7" s="1"/>
  <c r="BK22" i="7"/>
  <c r="FJ22" i="7" s="1"/>
  <c r="DM65" i="7"/>
  <c r="HL65" i="7" s="1"/>
  <c r="AP88" i="7"/>
  <c r="EO88" i="7" s="1"/>
  <c r="BY57" i="7"/>
  <c r="FX57" i="7" s="1"/>
  <c r="DA3" i="7"/>
  <c r="GZ3" i="7" s="1"/>
  <c r="CC85" i="7"/>
  <c r="GB85" i="7" s="1"/>
  <c r="DF76" i="7"/>
  <c r="HE76" i="7" s="1"/>
  <c r="AP77" i="7"/>
  <c r="EO77" i="7" s="1"/>
  <c r="DE27" i="7"/>
  <c r="HD27" i="7" s="1"/>
  <c r="BY41" i="7"/>
  <c r="FX41" i="7" s="1"/>
  <c r="DE75" i="7"/>
  <c r="HD75" i="7" s="1"/>
  <c r="DM8" i="7"/>
  <c r="HL8" i="7" s="1"/>
  <c r="BL91" i="7"/>
  <c r="FK91" i="7" s="1"/>
  <c r="BK3" i="7"/>
  <c r="FJ3" i="7" s="1"/>
  <c r="BG83" i="7"/>
  <c r="FF83" i="7" s="1"/>
  <c r="DA89" i="7"/>
  <c r="GZ89" i="7" s="1"/>
  <c r="DQ82" i="7"/>
  <c r="HP82" i="7" s="1"/>
  <c r="BK75" i="7"/>
  <c r="FJ75" i="7" s="1"/>
  <c r="CC46" i="7"/>
  <c r="GB46" i="7" s="1"/>
  <c r="DA38" i="7"/>
  <c r="GZ38" i="7" s="1"/>
  <c r="BG41" i="7"/>
  <c r="FF41" i="7" s="1"/>
  <c r="CV27" i="7"/>
  <c r="GU27" i="7" s="1"/>
  <c r="DQ23" i="7"/>
  <c r="HP23" i="7" s="1"/>
  <c r="DE77" i="7"/>
  <c r="HD77" i="7" s="1"/>
  <c r="DA73" i="7"/>
  <c r="GZ73" i="7" s="1"/>
  <c r="AP21" i="7"/>
  <c r="EO21" i="7" s="1"/>
  <c r="AL84" i="7"/>
  <c r="EK84" i="7" s="1"/>
  <c r="CO59" i="7"/>
  <c r="GN59" i="7" s="1"/>
  <c r="CO63" i="7"/>
  <c r="GN63" i="7" s="1"/>
  <c r="DU39" i="7"/>
  <c r="HT39" i="7" s="1"/>
  <c r="DD73" i="7"/>
  <c r="HC73" i="7" s="1"/>
  <c r="AJ83" i="7"/>
  <c r="EI83" i="7" s="1"/>
  <c r="DU87" i="7"/>
  <c r="HT87" i="7" s="1"/>
  <c r="BG78" i="7"/>
  <c r="FF78" i="7" s="1"/>
  <c r="DE78" i="7"/>
  <c r="HD78" i="7" s="1"/>
  <c r="DA67" i="7"/>
  <c r="GZ67" i="7" s="1"/>
  <c r="BP58" i="7"/>
  <c r="FO58" i="7" s="1"/>
  <c r="BK38" i="7"/>
  <c r="FJ38" i="7" s="1"/>
  <c r="BM6" i="7"/>
  <c r="FL6" i="7" s="1"/>
  <c r="DM20" i="7"/>
  <c r="HL20" i="7" s="1"/>
  <c r="CO41" i="7"/>
  <c r="GN41" i="7" s="1"/>
  <c r="AJ101" i="7"/>
  <c r="EI101" i="7" s="1"/>
  <c r="CA79" i="7"/>
  <c r="FZ79" i="7" s="1"/>
  <c r="BY97" i="7"/>
  <c r="FX97" i="7" s="1"/>
  <c r="CC95" i="7"/>
  <c r="GB95" i="7" s="1"/>
  <c r="DQ102" i="7"/>
  <c r="HP102" i="7" s="1"/>
  <c r="DD94" i="7"/>
  <c r="HC94" i="7" s="1"/>
  <c r="DM82" i="7"/>
  <c r="HL82" i="7" s="1"/>
  <c r="DD89" i="7"/>
  <c r="HC89" i="7" s="1"/>
  <c r="BL87" i="7"/>
  <c r="FK87" i="7" s="1"/>
  <c r="AF89" i="7"/>
  <c r="EE89" i="7" s="1"/>
  <c r="DD83" i="7"/>
  <c r="HC83" i="7" s="1"/>
  <c r="CA82" i="7"/>
  <c r="FZ82" i="7" s="1"/>
  <c r="BM75" i="7"/>
  <c r="FL75" i="7" s="1"/>
  <c r="AJ75" i="7"/>
  <c r="EI75" i="7" s="1"/>
  <c r="BL44" i="7"/>
  <c r="FK44" i="7" s="1"/>
  <c r="BP47" i="7"/>
  <c r="FO47" i="7" s="1"/>
  <c r="CV57" i="7"/>
  <c r="GU57" i="7" s="1"/>
  <c r="DA36" i="7"/>
  <c r="GZ36" i="7" s="1"/>
  <c r="BK47" i="7"/>
  <c r="FJ47" i="7" s="1"/>
  <c r="BP37" i="7"/>
  <c r="FO37" i="7" s="1"/>
  <c r="CV41" i="7"/>
  <c r="GU41" i="7" s="1"/>
  <c r="AJ29" i="7"/>
  <c r="EI29" i="7" s="1"/>
  <c r="DD9" i="7"/>
  <c r="HC9" i="7" s="1"/>
  <c r="BK25" i="7"/>
  <c r="FJ25" i="7" s="1"/>
  <c r="DM38" i="7"/>
  <c r="HL38" i="7" s="1"/>
  <c r="DD102" i="7"/>
  <c r="HC102" i="7" s="1"/>
  <c r="DD88" i="7"/>
  <c r="HC88" i="7" s="1"/>
  <c r="AU101" i="7"/>
  <c r="ET101" i="7" s="1"/>
  <c r="CM102" i="7"/>
  <c r="GL102" i="7" s="1"/>
  <c r="DQ100" i="7"/>
  <c r="HP100" i="7" s="1"/>
  <c r="CA89" i="7"/>
  <c r="FZ89" i="7" s="1"/>
  <c r="DE81" i="7"/>
  <c r="HD81" i="7" s="1"/>
  <c r="BM86" i="7"/>
  <c r="FL86" i="7" s="1"/>
  <c r="DH83" i="7"/>
  <c r="HG83" i="7" s="1"/>
  <c r="DQ86" i="7"/>
  <c r="HP86" i="7" s="1"/>
  <c r="AN89" i="7"/>
  <c r="EM89" i="7" s="1"/>
  <c r="CC80" i="7"/>
  <c r="GB80" i="7" s="1"/>
  <c r="DM79" i="7"/>
  <c r="HL79" i="7" s="1"/>
  <c r="BP80" i="7"/>
  <c r="FO80" i="7" s="1"/>
  <c r="DU79" i="7"/>
  <c r="HT79" i="7" s="1"/>
  <c r="DD71" i="7"/>
  <c r="HC71" i="7" s="1"/>
  <c r="AU72" i="7"/>
  <c r="ET72" i="7" s="1"/>
  <c r="BS62" i="7"/>
  <c r="FR62" i="7" s="1"/>
  <c r="BM50" i="7"/>
  <c r="FL50" i="7" s="1"/>
  <c r="BK55" i="7"/>
  <c r="FJ55" i="7" s="1"/>
  <c r="AN48" i="7"/>
  <c r="EM48" i="7" s="1"/>
  <c r="BP44" i="7"/>
  <c r="FO44" i="7" s="1"/>
  <c r="AN26" i="7"/>
  <c r="EM26" i="7" s="1"/>
  <c r="BW39" i="7"/>
  <c r="FV39" i="7" s="1"/>
  <c r="AU36" i="7"/>
  <c r="ET36" i="7" s="1"/>
  <c r="AU22" i="7"/>
  <c r="ET22" i="7" s="1"/>
  <c r="CC31" i="7"/>
  <c r="GB31" i="7" s="1"/>
  <c r="CV22" i="7"/>
  <c r="GU22" i="7" s="1"/>
  <c r="AF27" i="7"/>
  <c r="EE27" i="7" s="1"/>
  <c r="DU75" i="7"/>
  <c r="HT75" i="7" s="1"/>
  <c r="AM100" i="7"/>
  <c r="EL100" i="7" s="1"/>
  <c r="DM100" i="7"/>
  <c r="HL100" i="7" s="1"/>
  <c r="DL88" i="7"/>
  <c r="HK88" i="7" s="1"/>
  <c r="BP85" i="7"/>
  <c r="FO85" i="7" s="1"/>
  <c r="CC99" i="7"/>
  <c r="GB99" i="7" s="1"/>
  <c r="BP95" i="7"/>
  <c r="FO95" i="7" s="1"/>
  <c r="BL92" i="7"/>
  <c r="FK92" i="7" s="1"/>
  <c r="DU94" i="7"/>
  <c r="HT94" i="7" s="1"/>
  <c r="DQ70" i="7"/>
  <c r="HP70" i="7" s="1"/>
  <c r="BK95" i="7"/>
  <c r="FJ95" i="7" s="1"/>
  <c r="DD75" i="7"/>
  <c r="HC75" i="7" s="1"/>
  <c r="DP77" i="7"/>
  <c r="HO77" i="7" s="1"/>
  <c r="DD67" i="7"/>
  <c r="HC67" i="7" s="1"/>
  <c r="CA68" i="7"/>
  <c r="FZ68" i="7" s="1"/>
  <c r="AW70" i="7"/>
  <c r="EV70" i="7" s="1"/>
  <c r="DU66" i="7"/>
  <c r="HT66" i="7" s="1"/>
  <c r="DS61" i="7"/>
  <c r="HR61" i="7" s="1"/>
  <c r="CV65" i="7"/>
  <c r="GU65" i="7" s="1"/>
  <c r="CA52" i="7"/>
  <c r="FZ52" i="7" s="1"/>
  <c r="DQ53" i="7"/>
  <c r="HP53" i="7" s="1"/>
  <c r="CC52" i="7"/>
  <c r="GB52" i="7" s="1"/>
  <c r="BW64" i="7"/>
  <c r="FV64" i="7" s="1"/>
  <c r="BP45" i="7"/>
  <c r="FO45" i="7" s="1"/>
  <c r="DQ44" i="7"/>
  <c r="HP44" i="7" s="1"/>
  <c r="AV46" i="7"/>
  <c r="EU46" i="7" s="1"/>
  <c r="DL35" i="7"/>
  <c r="HK35" i="7" s="1"/>
  <c r="CA29" i="7"/>
  <c r="FZ29" i="7" s="1"/>
  <c r="AN27" i="7"/>
  <c r="EM27" i="7" s="1"/>
  <c r="AU32" i="7"/>
  <c r="ET32" i="7" s="1"/>
  <c r="BM24" i="7"/>
  <c r="FL24" i="7" s="1"/>
  <c r="BK20" i="7"/>
  <c r="FJ20" i="7" s="1"/>
  <c r="BK94" i="7"/>
  <c r="FJ94" i="7" s="1"/>
  <c r="CV99" i="7"/>
  <c r="GU99" i="7" s="1"/>
  <c r="AU87" i="7"/>
  <c r="ET87" i="7" s="1"/>
  <c r="AF82" i="7"/>
  <c r="EE82" i="7" s="1"/>
  <c r="AW99" i="7"/>
  <c r="EV99" i="7" s="1"/>
  <c r="BS95" i="7"/>
  <c r="FR95" i="7" s="1"/>
  <c r="DH91" i="7"/>
  <c r="HG91" i="7" s="1"/>
  <c r="AN94" i="7"/>
  <c r="EM94" i="7" s="1"/>
  <c r="AU60" i="7"/>
  <c r="ET60" i="7" s="1"/>
  <c r="DQ69" i="7"/>
  <c r="HP69" i="7" s="1"/>
  <c r="DQ94" i="7"/>
  <c r="HP94" i="7" s="1"/>
  <c r="DX73" i="7"/>
  <c r="HW73" i="7" s="1"/>
  <c r="BP74" i="7"/>
  <c r="FO74" i="7" s="1"/>
  <c r="AY65" i="7"/>
  <c r="EX65" i="7" s="1"/>
  <c r="DD66" i="7"/>
  <c r="HC66" i="7" s="1"/>
  <c r="DQ65" i="7"/>
  <c r="HP65" i="7" s="1"/>
  <c r="BW69" i="7"/>
  <c r="FV69" i="7" s="1"/>
  <c r="AN66" i="7"/>
  <c r="EM66" i="7" s="1"/>
  <c r="DS60" i="7"/>
  <c r="HR60" i="7" s="1"/>
  <c r="BK65" i="7"/>
  <c r="FJ65" i="7" s="1"/>
  <c r="CA51" i="7"/>
  <c r="FZ51" i="7" s="1"/>
  <c r="BS53" i="7"/>
  <c r="FR53" i="7" s="1"/>
  <c r="AF52" i="7"/>
  <c r="EE52" i="7" s="1"/>
  <c r="AJ64" i="7"/>
  <c r="EI64" i="7" s="1"/>
  <c r="BW44" i="7"/>
  <c r="FV44" i="7" s="1"/>
  <c r="BS44" i="7"/>
  <c r="FR44" i="7" s="1"/>
  <c r="DU45" i="7"/>
  <c r="HT45" i="7" s="1"/>
  <c r="BM35" i="7"/>
  <c r="FL35" i="7" s="1"/>
  <c r="DS22" i="7"/>
  <c r="HR22" i="7" s="1"/>
  <c r="DO23" i="7"/>
  <c r="HN23" i="7" s="1"/>
  <c r="AU31" i="7"/>
  <c r="ET31" i="7" s="1"/>
  <c r="DL23" i="7"/>
  <c r="HK23" i="7" s="1"/>
  <c r="DQ18" i="7"/>
  <c r="HP18" i="7" s="1"/>
  <c r="CA13" i="7"/>
  <c r="FZ13" i="7" s="1"/>
  <c r="V74" i="14"/>
  <c r="V56" i="14"/>
  <c r="V72" i="14"/>
  <c r="V68" i="14"/>
  <c r="V58" i="14"/>
  <c r="V15" i="14"/>
  <c r="V78" i="14"/>
  <c r="V69" i="14"/>
  <c r="V98" i="14"/>
  <c r="V100" i="14"/>
  <c r="V75" i="14"/>
  <c r="AR64" i="7"/>
  <c r="EQ64" i="7" s="1"/>
  <c r="BZ26" i="7"/>
  <c r="FY26" i="7" s="1"/>
  <c r="AR18" i="7"/>
  <c r="EQ18" i="7" s="1"/>
  <c r="AR63" i="7"/>
  <c r="EQ63" i="7" s="1"/>
  <c r="BZ37" i="7"/>
  <c r="FY37" i="7" s="1"/>
  <c r="BZ24" i="7"/>
  <c r="FY24" i="7" s="1"/>
  <c r="AR93" i="7"/>
  <c r="EQ93" i="7" s="1"/>
  <c r="AT65" i="7"/>
  <c r="ES65" i="7" s="1"/>
  <c r="AR95" i="7"/>
  <c r="EQ95" i="7" s="1"/>
  <c r="AR4" i="7"/>
  <c r="EQ4" i="7" s="1"/>
  <c r="AR29" i="7"/>
  <c r="EQ29" i="7" s="1"/>
  <c r="AT49" i="7"/>
  <c r="ES49" i="7" s="1"/>
  <c r="AT24" i="7"/>
  <c r="ES24" i="7" s="1"/>
  <c r="AT74" i="7"/>
  <c r="ES74" i="7" s="1"/>
  <c r="AT58" i="7"/>
  <c r="ES58" i="7" s="1"/>
  <c r="BZ89" i="7"/>
  <c r="FY89" i="7" s="1"/>
  <c r="AR23" i="7"/>
  <c r="EQ23" i="7" s="1"/>
  <c r="AR72" i="7"/>
  <c r="EQ72" i="7" s="1"/>
  <c r="AT15" i="7"/>
  <c r="ES15" i="7" s="1"/>
  <c r="BZ69" i="7"/>
  <c r="FY69" i="7" s="1"/>
  <c r="AR74" i="7"/>
  <c r="EQ74" i="7" s="1"/>
  <c r="AT18" i="7"/>
  <c r="ES18" i="7" s="1"/>
  <c r="DK13" i="7"/>
  <c r="HJ13" i="7" s="1"/>
  <c r="CZ61" i="7"/>
  <c r="GY61" i="7" s="1"/>
  <c r="AR43" i="7"/>
  <c r="EQ43" i="7" s="1"/>
  <c r="BZ90" i="7"/>
  <c r="FY90" i="7" s="1"/>
  <c r="BZ43" i="7"/>
  <c r="FY43" i="7" s="1"/>
  <c r="BZ34" i="7"/>
  <c r="FY34" i="7" s="1"/>
  <c r="BO11" i="7"/>
  <c r="FN11" i="7" s="1"/>
  <c r="AT85" i="7"/>
  <c r="ES85" i="7" s="1"/>
  <c r="CZ42" i="7"/>
  <c r="GY42" i="7" s="1"/>
  <c r="AR100" i="7"/>
  <c r="EQ100" i="7" s="1"/>
  <c r="BM14" i="7"/>
  <c r="FL14" i="7" s="1"/>
  <c r="BZ64" i="7"/>
  <c r="FY64" i="7" s="1"/>
  <c r="BZ100" i="7"/>
  <c r="FY100" i="7" s="1"/>
  <c r="BZ54" i="7"/>
  <c r="FY54" i="7" s="1"/>
  <c r="AR89" i="7"/>
  <c r="EQ89" i="7" s="1"/>
  <c r="AR79" i="7"/>
  <c r="EQ79" i="7" s="1"/>
  <c r="AT94" i="7"/>
  <c r="ES94" i="7" s="1"/>
  <c r="AR26" i="7"/>
  <c r="EQ26" i="7" s="1"/>
  <c r="AR76" i="7"/>
  <c r="EQ76" i="7" s="1"/>
  <c r="CB46" i="7"/>
  <c r="GA46" i="7" s="1"/>
  <c r="CZ12" i="7"/>
  <c r="GY12" i="7" s="1"/>
  <c r="AR91" i="7"/>
  <c r="EQ91" i="7" s="1"/>
  <c r="CZ54" i="7"/>
  <c r="GY54" i="7" s="1"/>
  <c r="BZ60" i="7"/>
  <c r="FY60" i="7" s="1"/>
  <c r="CB41" i="7"/>
  <c r="GA41" i="7" s="1"/>
  <c r="CC22" i="7"/>
  <c r="GB22" i="7" s="1"/>
  <c r="BZ99" i="7"/>
  <c r="FY99" i="7" s="1"/>
  <c r="BZ9" i="7"/>
  <c r="FY9" i="7" s="1"/>
  <c r="BZ83" i="7"/>
  <c r="FY83" i="7" s="1"/>
  <c r="BO34" i="7"/>
  <c r="FN34" i="7" s="1"/>
  <c r="DK77" i="7"/>
  <c r="HJ77" i="7" s="1"/>
  <c r="AH76" i="7"/>
  <c r="EG76" i="7" s="1"/>
  <c r="BZ84" i="7"/>
  <c r="FY84" i="7" s="1"/>
  <c r="BO41" i="7"/>
  <c r="FN41" i="7" s="1"/>
  <c r="CB91" i="7"/>
  <c r="GA91" i="7" s="1"/>
  <c r="CB58" i="7"/>
  <c r="GA58" i="7" s="1"/>
  <c r="DH55" i="7"/>
  <c r="HG55" i="7" s="1"/>
  <c r="CB57" i="7"/>
  <c r="GA57" i="7" s="1"/>
  <c r="BO55" i="7"/>
  <c r="FN55" i="7" s="1"/>
  <c r="DH52" i="7"/>
  <c r="HG52" i="7" s="1"/>
  <c r="DH6" i="7"/>
  <c r="HG6" i="7" s="1"/>
  <c r="CB95" i="7"/>
  <c r="GA95" i="7" s="1"/>
  <c r="DK4" i="7"/>
  <c r="HJ4" i="7" s="1"/>
  <c r="AH36" i="7"/>
  <c r="EG36" i="7" s="1"/>
  <c r="BO91" i="7"/>
  <c r="FN91" i="7" s="1"/>
  <c r="CB32" i="7"/>
  <c r="GA32" i="7" s="1"/>
  <c r="BO46" i="7"/>
  <c r="FN46" i="7" s="1"/>
  <c r="DH90" i="7"/>
  <c r="HG90" i="7" s="1"/>
  <c r="DK28" i="7"/>
  <c r="HJ28" i="7" s="1"/>
  <c r="AH62" i="7"/>
  <c r="EG62" i="7" s="1"/>
  <c r="CZ27" i="7"/>
  <c r="GY27" i="7" s="1"/>
  <c r="CB44" i="7"/>
  <c r="GA44" i="7" s="1"/>
  <c r="BO82" i="7"/>
  <c r="FN82" i="7" s="1"/>
  <c r="DA6" i="7"/>
  <c r="GZ6" i="7" s="1"/>
  <c r="DH94" i="7"/>
  <c r="HG94" i="7" s="1"/>
  <c r="AH13" i="7"/>
  <c r="EG13" i="7" s="1"/>
  <c r="BO102" i="7"/>
  <c r="FN102" i="7" s="1"/>
  <c r="CB29" i="7"/>
  <c r="GA29" i="7" s="1"/>
  <c r="BO66" i="7"/>
  <c r="FN66" i="7" s="1"/>
  <c r="DA7" i="7"/>
  <c r="GZ7" i="7" s="1"/>
  <c r="DH39" i="7"/>
  <c r="HG39" i="7" s="1"/>
  <c r="DK94" i="7"/>
  <c r="HJ94" i="7" s="1"/>
  <c r="AH39" i="7"/>
  <c r="EG39" i="7" s="1"/>
  <c r="DC31" i="7"/>
  <c r="HB31" i="7" s="1"/>
  <c r="CB83" i="7"/>
  <c r="GA83" i="7" s="1"/>
  <c r="CB48" i="7"/>
  <c r="GA48" i="7" s="1"/>
  <c r="BO47" i="7"/>
  <c r="FN47" i="7" s="1"/>
  <c r="DH56" i="7"/>
  <c r="HG56" i="7" s="1"/>
  <c r="DK87" i="7"/>
  <c r="HJ87" i="7" s="1"/>
  <c r="DK34" i="7"/>
  <c r="HJ34" i="7" s="1"/>
  <c r="AH40" i="7"/>
  <c r="EG40" i="7" s="1"/>
  <c r="CB61" i="7"/>
  <c r="GA61" i="7" s="1"/>
  <c r="BO43" i="7"/>
  <c r="FN43" i="7" s="1"/>
  <c r="DH20" i="7"/>
  <c r="HG20" i="7" s="1"/>
  <c r="DH66" i="7"/>
  <c r="HG66" i="7" s="1"/>
  <c r="AH79" i="7"/>
  <c r="EG79" i="7" s="1"/>
  <c r="DK57" i="7"/>
  <c r="HJ57" i="7" s="1"/>
  <c r="AH65" i="7"/>
  <c r="EG65" i="7" s="1"/>
  <c r="DC94" i="7"/>
  <c r="HB94" i="7" s="1"/>
  <c r="DC17" i="7"/>
  <c r="HB17" i="7" s="1"/>
  <c r="BZ40" i="7"/>
  <c r="FY40" i="7" s="1"/>
  <c r="DQ13" i="7"/>
  <c r="HP13" i="7" s="1"/>
  <c r="BO98" i="7"/>
  <c r="FN98" i="7" s="1"/>
  <c r="BO32" i="7"/>
  <c r="FN32" i="7" s="1"/>
  <c r="CZ87" i="7"/>
  <c r="GY87" i="7" s="1"/>
  <c r="DC39" i="7"/>
  <c r="HB39" i="7" s="1"/>
  <c r="DC59" i="7"/>
  <c r="HB59" i="7" s="1"/>
  <c r="BO94" i="7"/>
  <c r="FN94" i="7" s="1"/>
  <c r="DK51" i="7"/>
  <c r="HJ51" i="7" s="1"/>
  <c r="DK35" i="7"/>
  <c r="HJ35" i="7" s="1"/>
  <c r="AH49" i="7"/>
  <c r="EG49" i="7" s="1"/>
  <c r="DC43" i="7"/>
  <c r="HB43" i="7" s="1"/>
  <c r="DC10" i="7"/>
  <c r="HB10" i="7" s="1"/>
  <c r="DC78" i="7"/>
  <c r="HB78" i="7" s="1"/>
  <c r="CC23" i="7"/>
  <c r="GB23" i="7" s="1"/>
  <c r="DC87" i="7"/>
  <c r="HB87" i="7" s="1"/>
  <c r="DC54" i="7"/>
  <c r="HB54" i="7" s="1"/>
  <c r="DA88" i="7"/>
  <c r="GZ88" i="7" s="1"/>
  <c r="DA85" i="7"/>
  <c r="GZ85" i="7" s="1"/>
  <c r="CC61" i="7"/>
  <c r="GB61" i="7" s="1"/>
  <c r="DA59" i="7"/>
  <c r="GZ59" i="7" s="1"/>
  <c r="DE9" i="7"/>
  <c r="HD9" i="7" s="1"/>
  <c r="AM88" i="7"/>
  <c r="EL88" i="7" s="1"/>
  <c r="DA76" i="7"/>
  <c r="GZ76" i="7" s="1"/>
  <c r="DQ72" i="7"/>
  <c r="HP72" i="7" s="1"/>
  <c r="DQ38" i="7"/>
  <c r="HP38" i="7" s="1"/>
  <c r="BM49" i="7"/>
  <c r="FL49" i="7" s="1"/>
  <c r="DE33" i="7"/>
  <c r="HD33" i="7" s="1"/>
  <c r="CV28" i="7"/>
  <c r="GU28" i="7" s="1"/>
  <c r="DA4" i="7"/>
  <c r="GZ4" i="7" s="1"/>
  <c r="AP29" i="7"/>
  <c r="EO29" i="7" s="1"/>
  <c r="CO58" i="7"/>
  <c r="GN58" i="7" s="1"/>
  <c r="DE55" i="7"/>
  <c r="HD55" i="7" s="1"/>
  <c r="BM3" i="7"/>
  <c r="FL3" i="7" s="1"/>
  <c r="DL102" i="7"/>
  <c r="HK102" i="7" s="1"/>
  <c r="DA101" i="7"/>
  <c r="GZ101" i="7" s="1"/>
  <c r="BG79" i="7"/>
  <c r="FF79" i="7" s="1"/>
  <c r="DA87" i="7"/>
  <c r="GZ87" i="7" s="1"/>
  <c r="AM82" i="7"/>
  <c r="EL82" i="7" s="1"/>
  <c r="DQ80" i="7"/>
  <c r="HP80" i="7" s="1"/>
  <c r="CV72" i="7"/>
  <c r="GU72" i="7" s="1"/>
  <c r="DQ36" i="7"/>
  <c r="HP36" i="7" s="1"/>
  <c r="CC35" i="7"/>
  <c r="GB35" i="7" s="1"/>
  <c r="AU37" i="7"/>
  <c r="ET37" i="7" s="1"/>
  <c r="CC32" i="7"/>
  <c r="GB32" i="7" s="1"/>
  <c r="CV8" i="7"/>
  <c r="GU8" i="7" s="1"/>
  <c r="AP60" i="7"/>
  <c r="EO60" i="7" s="1"/>
  <c r="DE44" i="7"/>
  <c r="HD44" i="7" s="1"/>
  <c r="CO56" i="7"/>
  <c r="GN56" i="7" s="1"/>
  <c r="BP3" i="7"/>
  <c r="FO3" i="7" s="1"/>
  <c r="AU93" i="7"/>
  <c r="ET93" i="7" s="1"/>
  <c r="AU94" i="7"/>
  <c r="ET94" i="7" s="1"/>
  <c r="AU57" i="7"/>
  <c r="ET57" i="7" s="1"/>
  <c r="AU29" i="7"/>
  <c r="ET29" i="7" s="1"/>
  <c r="BK4" i="7"/>
  <c r="FJ4" i="7" s="1"/>
  <c r="CV102" i="7"/>
  <c r="GU102" i="7" s="1"/>
  <c r="AP14" i="7"/>
  <c r="EO14" i="7" s="1"/>
  <c r="CO21" i="7"/>
  <c r="GN21" i="7" s="1"/>
  <c r="DE30" i="7"/>
  <c r="HD30" i="7" s="1"/>
  <c r="AU79" i="7"/>
  <c r="ET79" i="7" s="1"/>
  <c r="AE83" i="7"/>
  <c r="ED83" i="7" s="1"/>
  <c r="AE70" i="7"/>
  <c r="ED70" i="7" s="1"/>
  <c r="BP59" i="7"/>
  <c r="FO59" i="7" s="1"/>
  <c r="CV54" i="7"/>
  <c r="GU54" i="7" s="1"/>
  <c r="DQ96" i="7"/>
  <c r="HP96" i="7" s="1"/>
  <c r="DM47" i="7"/>
  <c r="HL47" i="7" s="1"/>
  <c r="DM29" i="7"/>
  <c r="HL29" i="7" s="1"/>
  <c r="DQ99" i="7"/>
  <c r="HP99" i="7" s="1"/>
  <c r="AU100" i="7"/>
  <c r="ET100" i="7" s="1"/>
  <c r="CV85" i="7"/>
  <c r="GU85" i="7" s="1"/>
  <c r="BK79" i="7"/>
  <c r="FJ79" i="7" s="1"/>
  <c r="BK71" i="7"/>
  <c r="FJ71" i="7" s="1"/>
  <c r="DQ60" i="7"/>
  <c r="HP60" i="7" s="1"/>
  <c r="DA34" i="7"/>
  <c r="GZ34" i="7" s="1"/>
  <c r="BP30" i="7"/>
  <c r="FO30" i="7" s="1"/>
  <c r="BP24" i="7"/>
  <c r="FO24" i="7" s="1"/>
  <c r="AE46" i="7"/>
  <c r="ED46" i="7" s="1"/>
  <c r="DF88" i="7"/>
  <c r="HE88" i="7" s="1"/>
  <c r="AP66" i="7"/>
  <c r="EO66" i="7" s="1"/>
  <c r="CO12" i="7"/>
  <c r="GN12" i="7" s="1"/>
  <c r="BY49" i="7"/>
  <c r="FX49" i="7" s="1"/>
  <c r="BY58" i="7"/>
  <c r="FX58" i="7" s="1"/>
  <c r="BL97" i="7"/>
  <c r="FK97" i="7" s="1"/>
  <c r="CO80" i="7"/>
  <c r="GN80" i="7" s="1"/>
  <c r="BP71" i="7"/>
  <c r="FO71" i="7" s="1"/>
  <c r="DQ47" i="7"/>
  <c r="HP47" i="7" s="1"/>
  <c r="BY60" i="7"/>
  <c r="FX60" i="7" s="1"/>
  <c r="DE42" i="7"/>
  <c r="HD42" i="7" s="1"/>
  <c r="AF102" i="7"/>
  <c r="EE102" i="7" s="1"/>
  <c r="BL3" i="7"/>
  <c r="FK3" i="7" s="1"/>
  <c r="BK101" i="7"/>
  <c r="FJ101" i="7" s="1"/>
  <c r="BK90" i="7"/>
  <c r="FJ90" i="7" s="1"/>
  <c r="BM87" i="7"/>
  <c r="FL87" i="7" s="1"/>
  <c r="DM84" i="7"/>
  <c r="HL84" i="7" s="1"/>
  <c r="BK87" i="7"/>
  <c r="FJ87" i="7" s="1"/>
  <c r="CV80" i="7"/>
  <c r="GU80" i="7" s="1"/>
  <c r="BY80" i="7"/>
  <c r="FX80" i="7" s="1"/>
  <c r="DA75" i="7"/>
  <c r="GZ75" i="7" s="1"/>
  <c r="CO71" i="7"/>
  <c r="GN71" i="7" s="1"/>
  <c r="DA31" i="7"/>
  <c r="GZ31" i="7" s="1"/>
  <c r="BP60" i="7"/>
  <c r="FO60" i="7" s="1"/>
  <c r="DQ34" i="7"/>
  <c r="HP34" i="7" s="1"/>
  <c r="CV55" i="7"/>
  <c r="GU55" i="7" s="1"/>
  <c r="BP35" i="7"/>
  <c r="FO35" i="7" s="1"/>
  <c r="AU24" i="7"/>
  <c r="ET24" i="7" s="1"/>
  <c r="BP32" i="7"/>
  <c r="FO32" i="7" s="1"/>
  <c r="BK23" i="7"/>
  <c r="FJ23" i="7" s="1"/>
  <c r="DU23" i="7"/>
  <c r="HT23" i="7" s="1"/>
  <c r="CC87" i="7"/>
  <c r="GB87" i="7" s="1"/>
  <c r="AM101" i="7"/>
  <c r="EL101" i="7" s="1"/>
  <c r="DE98" i="7"/>
  <c r="HD98" i="7" s="1"/>
  <c r="DA98" i="7"/>
  <c r="GZ98" i="7" s="1"/>
  <c r="AF99" i="7"/>
  <c r="EE99" i="7" s="1"/>
  <c r="AF78" i="7"/>
  <c r="EE78" i="7" s="1"/>
  <c r="CM70" i="7"/>
  <c r="GL70" i="7" s="1"/>
  <c r="AF77" i="7"/>
  <c r="EE77" i="7" s="1"/>
  <c r="DD82" i="7"/>
  <c r="HC82" i="7" s="1"/>
  <c r="BP83" i="7"/>
  <c r="FO83" i="7" s="1"/>
  <c r="DM77" i="7"/>
  <c r="HL77" i="7" s="1"/>
  <c r="CA78" i="7"/>
  <c r="FZ78" i="7" s="1"/>
  <c r="DU77" i="7"/>
  <c r="HT77" i="7" s="1"/>
  <c r="CO72" i="7"/>
  <c r="GN72" i="7" s="1"/>
  <c r="AU68" i="7"/>
  <c r="ET68" i="7" s="1"/>
  <c r="AF70" i="7"/>
  <c r="EE70" i="7" s="1"/>
  <c r="DD59" i="7"/>
  <c r="HC59" i="7" s="1"/>
  <c r="CC57" i="7"/>
  <c r="GB57" i="7" s="1"/>
  <c r="DD45" i="7"/>
  <c r="HC45" i="7" s="1"/>
  <c r="CA40" i="7"/>
  <c r="FZ40" i="7" s="1"/>
  <c r="BM33" i="7"/>
  <c r="FL33" i="7" s="1"/>
  <c r="CC28" i="7"/>
  <c r="GB28" i="7" s="1"/>
  <c r="DQ20" i="7"/>
  <c r="HP20" i="7" s="1"/>
  <c r="BP22" i="7"/>
  <c r="FO22" i="7" s="1"/>
  <c r="CV5" i="7"/>
  <c r="GU5" i="7" s="1"/>
  <c r="CO6" i="7"/>
  <c r="GN6" i="7" s="1"/>
  <c r="BY17" i="7"/>
  <c r="FX17" i="7" s="1"/>
  <c r="DU61" i="7"/>
  <c r="HT61" i="7" s="1"/>
  <c r="DQ101" i="7"/>
  <c r="HP101" i="7" s="1"/>
  <c r="AM3" i="7"/>
  <c r="EL3" i="7" s="1"/>
  <c r="CM3" i="7"/>
  <c r="GL3" i="7" s="1"/>
  <c r="CM92" i="7"/>
  <c r="GL92" i="7" s="1"/>
  <c r="DD90" i="7"/>
  <c r="HC90" i="7" s="1"/>
  <c r="BL90" i="7"/>
  <c r="FK90" i="7" s="1"/>
  <c r="DU92" i="7"/>
  <c r="HT92" i="7" s="1"/>
  <c r="DA93" i="7"/>
  <c r="GZ93" i="7" s="1"/>
  <c r="BL67" i="7"/>
  <c r="FK67" i="7" s="1"/>
  <c r="BK68" i="7"/>
  <c r="FJ68" i="7" s="1"/>
  <c r="CA58" i="7"/>
  <c r="FZ58" i="7" s="1"/>
  <c r="BM63" i="7"/>
  <c r="FL63" i="7" s="1"/>
  <c r="AU56" i="7"/>
  <c r="ET56" i="7" s="1"/>
  <c r="AE49" i="7"/>
  <c r="ED49" i="7" s="1"/>
  <c r="DD42" i="7"/>
  <c r="HC42" i="7" s="1"/>
  <c r="DA43" i="7"/>
  <c r="GZ43" i="7" s="1"/>
  <c r="AV40" i="7"/>
  <c r="EU40" i="7" s="1"/>
  <c r="AJ34" i="7"/>
  <c r="EI34" i="7" s="1"/>
  <c r="AU28" i="7"/>
  <c r="ET28" i="7" s="1"/>
  <c r="CA18" i="7"/>
  <c r="FZ18" i="7" s="1"/>
  <c r="DL98" i="7"/>
  <c r="HK98" i="7" s="1"/>
  <c r="BS102" i="7"/>
  <c r="FR102" i="7" s="1"/>
  <c r="AV3" i="7"/>
  <c r="EU3" i="7" s="1"/>
  <c r="CM101" i="7"/>
  <c r="GL101" i="7" s="1"/>
  <c r="BS97" i="7"/>
  <c r="FR97" i="7" s="1"/>
  <c r="CA91" i="7"/>
  <c r="FZ91" i="7" s="1"/>
  <c r="CC89" i="7"/>
  <c r="GB89" i="7" s="1"/>
  <c r="CM89" i="7"/>
  <c r="GL89" i="7" s="1"/>
  <c r="AN92" i="7"/>
  <c r="EM92" i="7" s="1"/>
  <c r="BS94" i="7"/>
  <c r="FR94" i="7" s="1"/>
  <c r="CA61" i="7"/>
  <c r="FZ61" i="7" s="1"/>
  <c r="AF93" i="7"/>
  <c r="EE93" i="7" s="1"/>
  <c r="BW66" i="7"/>
  <c r="FV66" i="7" s="1"/>
  <c r="AF66" i="7"/>
  <c r="EE66" i="7" s="1"/>
  <c r="BM54" i="7"/>
  <c r="FL54" i="7" s="1"/>
  <c r="CA86" i="7"/>
  <c r="FZ86" i="7" s="1"/>
  <c r="BL50" i="7"/>
  <c r="FK50" i="7" s="1"/>
  <c r="DA66" i="7"/>
  <c r="GZ66" i="7" s="1"/>
  <c r="BL62" i="7"/>
  <c r="FK62" i="7" s="1"/>
  <c r="BG55" i="7"/>
  <c r="FF55" i="7" s="1"/>
  <c r="DA50" i="7"/>
  <c r="GZ50" i="7" s="1"/>
  <c r="BS46" i="7"/>
  <c r="FR46" i="7" s="1"/>
  <c r="AW62" i="7"/>
  <c r="EV62" i="7" s="1"/>
  <c r="DA48" i="7"/>
  <c r="GZ48" i="7" s="1"/>
  <c r="DA26" i="7"/>
  <c r="GZ26" i="7" s="1"/>
  <c r="BW33" i="7"/>
  <c r="FV33" i="7" s="1"/>
  <c r="DA23" i="7"/>
  <c r="GZ23" i="7" s="1"/>
  <c r="CA21" i="7"/>
  <c r="FZ21" i="7" s="1"/>
  <c r="AF20" i="7"/>
  <c r="EE20" i="7" s="1"/>
  <c r="CA17" i="7"/>
  <c r="FZ17" i="7" s="1"/>
  <c r="AR36" i="7"/>
  <c r="EQ36" i="7" s="1"/>
  <c r="AR65" i="7"/>
  <c r="EQ65" i="7" s="1"/>
  <c r="AR19" i="7"/>
  <c r="EQ19" i="7" s="1"/>
  <c r="BZ23" i="7"/>
  <c r="FY23" i="7" s="1"/>
  <c r="AR77" i="7"/>
  <c r="EQ77" i="7" s="1"/>
  <c r="AT6" i="7"/>
  <c r="ES6" i="7" s="1"/>
  <c r="AT83" i="7"/>
  <c r="ES83" i="7" s="1"/>
  <c r="AR30" i="7"/>
  <c r="EQ30" i="7" s="1"/>
  <c r="AR51" i="7"/>
  <c r="EQ51" i="7" s="1"/>
  <c r="BZ52" i="7"/>
  <c r="FY52" i="7" s="1"/>
  <c r="BZ32" i="7"/>
  <c r="FY32" i="7" s="1"/>
  <c r="AR24" i="7"/>
  <c r="EQ24" i="7" s="1"/>
  <c r="CZ85" i="7"/>
  <c r="GY85" i="7" s="1"/>
  <c r="AT92" i="7"/>
  <c r="ES92" i="7" s="1"/>
  <c r="CZ49" i="7"/>
  <c r="GY49" i="7" s="1"/>
  <c r="AR97" i="7"/>
  <c r="EQ97" i="7" s="1"/>
  <c r="BM12" i="7"/>
  <c r="FL12" i="7" s="1"/>
  <c r="BZ57" i="7"/>
  <c r="FY57" i="7" s="1"/>
  <c r="BZ10" i="7"/>
  <c r="FY10" i="7" s="1"/>
  <c r="AR11" i="7"/>
  <c r="EQ11" i="7" s="1"/>
  <c r="AR81" i="7"/>
  <c r="EQ81" i="7" s="1"/>
  <c r="CZ16" i="7"/>
  <c r="GY16" i="7" s="1"/>
  <c r="BZ73" i="7"/>
  <c r="FY73" i="7" s="1"/>
  <c r="AT80" i="7"/>
  <c r="ES80" i="7" s="1"/>
  <c r="AR7" i="7"/>
  <c r="EQ7" i="7" s="1"/>
  <c r="AT41" i="7"/>
  <c r="ES41" i="7" s="1"/>
  <c r="CZ17" i="7"/>
  <c r="GY17" i="7" s="1"/>
  <c r="AR83" i="7"/>
  <c r="EQ83" i="7" s="1"/>
  <c r="BZ56" i="7"/>
  <c r="FY56" i="7" s="1"/>
  <c r="BZ21" i="7"/>
  <c r="FY21" i="7" s="1"/>
  <c r="BZ33" i="7"/>
  <c r="FY33" i="7" s="1"/>
  <c r="BZ70" i="7"/>
  <c r="FY70" i="7" s="1"/>
  <c r="AR27" i="7"/>
  <c r="EQ27" i="7" s="1"/>
  <c r="AR21" i="7"/>
  <c r="EQ21" i="7" s="1"/>
  <c r="CZ21" i="7"/>
  <c r="GY21" i="7" s="1"/>
  <c r="CZ88" i="7"/>
  <c r="GY88" i="7" s="1"/>
  <c r="BZ78" i="7"/>
  <c r="FY78" i="7" s="1"/>
  <c r="DH78" i="7"/>
  <c r="HG78" i="7" s="1"/>
  <c r="AR70" i="7"/>
  <c r="EQ70" i="7" s="1"/>
  <c r="BZ22" i="7"/>
  <c r="FY22" i="7" s="1"/>
  <c r="DH38" i="7"/>
  <c r="HG38" i="7" s="1"/>
  <c r="BZ58" i="7"/>
  <c r="FY58" i="7" s="1"/>
  <c r="BZ85" i="7"/>
  <c r="FY85" i="7" s="1"/>
  <c r="CB5" i="7"/>
  <c r="GA5" i="7" s="1"/>
  <c r="DK20" i="7"/>
  <c r="HJ20" i="7" s="1"/>
  <c r="DH84" i="7"/>
  <c r="HG84" i="7" s="1"/>
  <c r="CB14" i="7"/>
  <c r="GA14" i="7" s="1"/>
  <c r="BO18" i="7"/>
  <c r="FN18" i="7" s="1"/>
  <c r="DK44" i="7"/>
  <c r="HJ44" i="7" s="1"/>
  <c r="BZ102" i="7"/>
  <c r="FY102" i="7" s="1"/>
  <c r="AH32" i="7"/>
  <c r="EG32" i="7" s="1"/>
  <c r="CB78" i="7"/>
  <c r="GA78" i="7" s="1"/>
  <c r="BO79" i="7"/>
  <c r="FN79" i="7" s="1"/>
  <c r="CB69" i="7"/>
  <c r="GA69" i="7" s="1"/>
  <c r="BO36" i="7"/>
  <c r="FN36" i="7" s="1"/>
  <c r="DH25" i="7"/>
  <c r="HG25" i="7" s="1"/>
  <c r="AH68" i="7"/>
  <c r="EG68" i="7" s="1"/>
  <c r="BO63" i="7"/>
  <c r="FN63" i="7" s="1"/>
  <c r="CB50" i="7"/>
  <c r="GA50" i="7" s="1"/>
  <c r="BO73" i="7"/>
  <c r="FN73" i="7" s="1"/>
  <c r="DC9" i="7"/>
  <c r="HB9" i="7" s="1"/>
  <c r="DH100" i="7"/>
  <c r="HG100" i="7" s="1"/>
  <c r="DK62" i="7"/>
  <c r="HJ62" i="7" s="1"/>
  <c r="AH94" i="7"/>
  <c r="EG94" i="7" s="1"/>
  <c r="CB33" i="7"/>
  <c r="GA33" i="7" s="1"/>
  <c r="BO67" i="7"/>
  <c r="FN67" i="7" s="1"/>
  <c r="DH13" i="7"/>
  <c r="HG13" i="7" s="1"/>
  <c r="DH47" i="7"/>
  <c r="HG47" i="7" s="1"/>
  <c r="DK95" i="7"/>
  <c r="HJ95" i="7" s="1"/>
  <c r="AH45" i="7"/>
  <c r="EG45" i="7" s="1"/>
  <c r="AT51" i="7"/>
  <c r="ES51" i="7" s="1"/>
  <c r="CB19" i="7"/>
  <c r="GA19" i="7" s="1"/>
  <c r="BO71" i="7"/>
  <c r="FN71" i="7" s="1"/>
  <c r="DH34" i="7"/>
  <c r="HG34" i="7" s="1"/>
  <c r="DK97" i="7"/>
  <c r="HJ97" i="7" s="1"/>
  <c r="AH71" i="7"/>
  <c r="EG71" i="7" s="1"/>
  <c r="AT73" i="7"/>
  <c r="ES73" i="7" s="1"/>
  <c r="DC101" i="7"/>
  <c r="HB101" i="7" s="1"/>
  <c r="CB90" i="7"/>
  <c r="GA90" i="7" s="1"/>
  <c r="CB94" i="7"/>
  <c r="GA94" i="7" s="1"/>
  <c r="DH50" i="7"/>
  <c r="HG50" i="7" s="1"/>
  <c r="DH102" i="7"/>
  <c r="HG102" i="7" s="1"/>
  <c r="DK31" i="7"/>
  <c r="HJ31" i="7" s="1"/>
  <c r="AH84" i="7"/>
  <c r="EG84" i="7" s="1"/>
  <c r="AT70" i="7"/>
  <c r="ES70" i="7" s="1"/>
  <c r="AT31" i="7"/>
  <c r="ES31" i="7" s="1"/>
  <c r="DC33" i="7"/>
  <c r="HB33" i="7" s="1"/>
  <c r="BO35" i="7"/>
  <c r="FN35" i="7" s="1"/>
  <c r="DK63" i="7"/>
  <c r="HJ63" i="7" s="1"/>
  <c r="AH8" i="7"/>
  <c r="EG8" i="7" s="1"/>
  <c r="DK32" i="7"/>
  <c r="HJ32" i="7" s="1"/>
  <c r="DK54" i="7"/>
  <c r="HJ54" i="7" s="1"/>
  <c r="AH47" i="7"/>
  <c r="EG47" i="7" s="1"/>
  <c r="DA14" i="7"/>
  <c r="GZ14" i="7" s="1"/>
  <c r="DC79" i="7"/>
  <c r="HB79" i="7" s="1"/>
  <c r="AH10" i="7"/>
  <c r="EG10" i="7" s="1"/>
  <c r="BM17" i="7"/>
  <c r="FL17" i="7" s="1"/>
  <c r="BP7" i="7"/>
  <c r="FO7" i="7" s="1"/>
  <c r="BO61" i="7"/>
  <c r="FN61" i="7" s="1"/>
  <c r="DC60" i="7"/>
  <c r="HB60" i="7" s="1"/>
  <c r="DC35" i="7"/>
  <c r="HB35" i="7" s="1"/>
  <c r="DC77" i="7"/>
  <c r="HB77" i="7" s="1"/>
  <c r="AH97" i="7"/>
  <c r="EG97" i="7" s="1"/>
  <c r="AH87" i="7"/>
  <c r="EG87" i="7" s="1"/>
  <c r="DC38" i="7"/>
  <c r="HB38" i="7" s="1"/>
  <c r="DC85" i="7"/>
  <c r="HB85" i="7" s="1"/>
  <c r="DC102" i="7"/>
  <c r="HB102" i="7" s="1"/>
  <c r="DC74" i="7"/>
  <c r="HB74" i="7" s="1"/>
  <c r="DC66" i="7"/>
  <c r="HB66" i="7" s="1"/>
  <c r="DC37" i="7"/>
  <c r="HB37" i="7" s="1"/>
  <c r="BP13" i="7"/>
  <c r="FO13" i="7" s="1"/>
  <c r="BP53" i="7"/>
  <c r="FO53" i="7" s="1"/>
  <c r="AU40" i="7"/>
  <c r="ET40" i="7" s="1"/>
  <c r="CO75" i="7"/>
  <c r="GN75" i="7" s="1"/>
  <c r="CO68" i="7"/>
  <c r="GN68" i="7" s="1"/>
  <c r="AU67" i="7"/>
  <c r="ET67" i="7" s="1"/>
  <c r="DA30" i="7"/>
  <c r="GZ30" i="7" s="1"/>
  <c r="BG97" i="7"/>
  <c r="FF97" i="7" s="1"/>
  <c r="DE60" i="7"/>
  <c r="HD60" i="7" s="1"/>
  <c r="CO55" i="7"/>
  <c r="GN55" i="7" s="1"/>
  <c r="AU99" i="7"/>
  <c r="ET99" i="7" s="1"/>
  <c r="BP98" i="7"/>
  <c r="FO98" i="7" s="1"/>
  <c r="AM81" i="7"/>
  <c r="EL81" i="7" s="1"/>
  <c r="DQ81" i="7"/>
  <c r="HP81" i="7" s="1"/>
  <c r="BM77" i="7"/>
  <c r="FL77" i="7" s="1"/>
  <c r="DA77" i="7"/>
  <c r="GZ77" i="7" s="1"/>
  <c r="DL29" i="7"/>
  <c r="HK29" i="7" s="1"/>
  <c r="AP87" i="7"/>
  <c r="EO87" i="7" s="1"/>
  <c r="DE34" i="7"/>
  <c r="HD34" i="7" s="1"/>
  <c r="CO42" i="7"/>
  <c r="GN42" i="7" s="1"/>
  <c r="CO96" i="7"/>
  <c r="GN96" i="7" s="1"/>
  <c r="AU98" i="7"/>
  <c r="ET98" i="7" s="1"/>
  <c r="CV81" i="7"/>
  <c r="GU81" i="7" s="1"/>
  <c r="CC68" i="7"/>
  <c r="GB68" i="7" s="1"/>
  <c r="DQ57" i="7"/>
  <c r="HP57" i="7" s="1"/>
  <c r="AU43" i="7"/>
  <c r="ET43" i="7" s="1"/>
  <c r="BM39" i="7"/>
  <c r="FL39" i="7" s="1"/>
  <c r="BM29" i="7"/>
  <c r="FL29" i="7" s="1"/>
  <c r="AP74" i="7"/>
  <c r="EO74" i="7" s="1"/>
  <c r="AP65" i="7"/>
  <c r="EO65" i="7" s="1"/>
  <c r="CO53" i="7"/>
  <c r="GN53" i="7" s="1"/>
  <c r="CO50" i="7"/>
  <c r="GN50" i="7" s="1"/>
  <c r="DE59" i="7"/>
  <c r="HD59" i="7" s="1"/>
  <c r="BP77" i="7"/>
  <c r="FO77" i="7" s="1"/>
  <c r="BM91" i="7"/>
  <c r="FL91" i="7" s="1"/>
  <c r="CV90" i="7"/>
  <c r="GU90" i="7" s="1"/>
  <c r="AM86" i="7"/>
  <c r="EL86" i="7" s="1"/>
  <c r="DA60" i="7"/>
  <c r="GZ60" i="7" s="1"/>
  <c r="BK76" i="7"/>
  <c r="FJ76" i="7" s="1"/>
  <c r="BM42" i="7"/>
  <c r="FL42" i="7" s="1"/>
  <c r="BP39" i="7"/>
  <c r="FO39" i="7" s="1"/>
  <c r="DQ27" i="7"/>
  <c r="HP27" i="7" s="1"/>
  <c r="CV70" i="7"/>
  <c r="GU70" i="7" s="1"/>
  <c r="CO38" i="7"/>
  <c r="GN38" i="7" s="1"/>
  <c r="BM102" i="7"/>
  <c r="FL102" i="7" s="1"/>
  <c r="BK92" i="7"/>
  <c r="FJ92" i="7" s="1"/>
  <c r="DQ71" i="7"/>
  <c r="HP71" i="7" s="1"/>
  <c r="BK73" i="7"/>
  <c r="FJ73" i="7" s="1"/>
  <c r="CC54" i="7"/>
  <c r="GB54" i="7" s="1"/>
  <c r="BK35" i="7"/>
  <c r="FJ35" i="7" s="1"/>
  <c r="DA24" i="7"/>
  <c r="GZ24" i="7" s="1"/>
  <c r="DE7" i="7"/>
  <c r="HD7" i="7" s="1"/>
  <c r="CO26" i="7"/>
  <c r="GN26" i="7" s="1"/>
  <c r="BY3" i="7"/>
  <c r="FX3" i="7" s="1"/>
  <c r="DF51" i="7"/>
  <c r="HE51" i="7" s="1"/>
  <c r="BY75" i="7"/>
  <c r="FX75" i="7" s="1"/>
  <c r="BY16" i="7"/>
  <c r="FX16" i="7" s="1"/>
  <c r="DE41" i="7"/>
  <c r="HD41" i="7" s="1"/>
  <c r="DA86" i="7"/>
  <c r="GZ86" i="7" s="1"/>
  <c r="BL75" i="7"/>
  <c r="FK75" i="7" s="1"/>
  <c r="BK78" i="7"/>
  <c r="FJ78" i="7" s="1"/>
  <c r="DM71" i="7"/>
  <c r="HL71" i="7" s="1"/>
  <c r="BL73" i="7"/>
  <c r="FK73" i="7" s="1"/>
  <c r="CV66" i="7"/>
  <c r="GU66" i="7" s="1"/>
  <c r="BL46" i="7"/>
  <c r="FK46" i="7" s="1"/>
  <c r="BM37" i="7"/>
  <c r="FL37" i="7" s="1"/>
  <c r="BL30" i="7"/>
  <c r="FK30" i="7" s="1"/>
  <c r="DQ14" i="7"/>
  <c r="HP14" i="7" s="1"/>
  <c r="DQ88" i="7"/>
  <c r="HP88" i="7" s="1"/>
  <c r="DE52" i="7"/>
  <c r="HD52" i="7" s="1"/>
  <c r="DE14" i="7"/>
  <c r="HD14" i="7" s="1"/>
  <c r="DM51" i="7"/>
  <c r="HL51" i="7" s="1"/>
  <c r="BY53" i="7"/>
  <c r="FX53" i="7" s="1"/>
  <c r="CV101" i="7"/>
  <c r="GU101" i="7" s="1"/>
  <c r="AM94" i="7"/>
  <c r="EL94" i="7" s="1"/>
  <c r="CV92" i="7"/>
  <c r="GU92" i="7" s="1"/>
  <c r="AU62" i="7"/>
  <c r="ET62" i="7" s="1"/>
  <c r="AU86" i="7"/>
  <c r="ET86" i="7" s="1"/>
  <c r="AE39" i="7"/>
  <c r="ED39" i="7" s="1"/>
  <c r="DQ33" i="7"/>
  <c r="HP33" i="7" s="1"/>
  <c r="DE73" i="7"/>
  <c r="HD73" i="7" s="1"/>
  <c r="DM63" i="7"/>
  <c r="HL63" i="7" s="1"/>
  <c r="BP101" i="7"/>
  <c r="FO101" i="7" s="1"/>
  <c r="CO99" i="7"/>
  <c r="GN99" i="7" s="1"/>
  <c r="CK99" i="7"/>
  <c r="GJ99" i="7" s="1"/>
  <c r="BL101" i="7"/>
  <c r="FK101" i="7" s="1"/>
  <c r="DA99" i="7"/>
  <c r="GZ99" i="7" s="1"/>
  <c r="BP81" i="7"/>
  <c r="FO81" i="7" s="1"/>
  <c r="CC71" i="7"/>
  <c r="GB71" i="7" s="1"/>
  <c r="CO78" i="7"/>
  <c r="GN78" i="7" s="1"/>
  <c r="CO87" i="7"/>
  <c r="GN87" i="7" s="1"/>
  <c r="DQ78" i="7"/>
  <c r="HP78" i="7" s="1"/>
  <c r="BY78" i="7"/>
  <c r="FX78" i="7" s="1"/>
  <c r="AU69" i="7"/>
  <c r="ET69" i="7" s="1"/>
  <c r="CC70" i="7"/>
  <c r="GB70" i="7" s="1"/>
  <c r="AF58" i="7"/>
  <c r="EE58" i="7" s="1"/>
  <c r="AU45" i="7"/>
  <c r="ET45" i="7" s="1"/>
  <c r="BM46" i="7"/>
  <c r="FL46" i="7" s="1"/>
  <c r="BM41" i="7"/>
  <c r="FL41" i="7" s="1"/>
  <c r="AE34" i="7"/>
  <c r="ED34" i="7" s="1"/>
  <c r="BP29" i="7"/>
  <c r="FO29" i="7" s="1"/>
  <c r="BK21" i="7"/>
  <c r="FJ21" i="7" s="1"/>
  <c r="BP23" i="7"/>
  <c r="FO23" i="7" s="1"/>
  <c r="BL10" i="7"/>
  <c r="FK10" i="7" s="1"/>
  <c r="CA97" i="7"/>
  <c r="FZ97" i="7" s="1"/>
  <c r="CA95" i="7"/>
  <c r="FZ95" i="7" s="1"/>
  <c r="BK97" i="7"/>
  <c r="FJ97" i="7" s="1"/>
  <c r="CM58" i="7"/>
  <c r="GL58" i="7" s="1"/>
  <c r="DA72" i="7"/>
  <c r="GZ72" i="7" s="1"/>
  <c r="DD78" i="7"/>
  <c r="HC78" i="7" s="1"/>
  <c r="AF80" i="7"/>
  <c r="EE80" i="7" s="1"/>
  <c r="DQ73" i="7"/>
  <c r="HP73" i="7" s="1"/>
  <c r="CC74" i="7"/>
  <c r="GB74" i="7" s="1"/>
  <c r="DQ75" i="7"/>
  <c r="HP75" i="7" s="1"/>
  <c r="CA74" i="7"/>
  <c r="FZ74" i="7" s="1"/>
  <c r="DQ56" i="7"/>
  <c r="HP56" i="7" s="1"/>
  <c r="BP55" i="7"/>
  <c r="FO55" i="7" s="1"/>
  <c r="CV45" i="7"/>
  <c r="GU45" i="7" s="1"/>
  <c r="BL42" i="7"/>
  <c r="FK42" i="7" s="1"/>
  <c r="BM38" i="7"/>
  <c r="FL38" i="7" s="1"/>
  <c r="CV35" i="7"/>
  <c r="GU35" i="7" s="1"/>
  <c r="BL23" i="7"/>
  <c r="FK23" i="7" s="1"/>
  <c r="AE5" i="7"/>
  <c r="ED5" i="7" s="1"/>
  <c r="AJ11" i="7"/>
  <c r="EI11" i="7" s="1"/>
  <c r="DE29" i="7"/>
  <c r="HD29" i="7" s="1"/>
  <c r="CA101" i="7"/>
  <c r="FZ101" i="7" s="1"/>
  <c r="BP99" i="7"/>
  <c r="FO99" i="7" s="1"/>
  <c r="BY100" i="7"/>
  <c r="FX100" i="7" s="1"/>
  <c r="DQ87" i="7"/>
  <c r="HP87" i="7" s="1"/>
  <c r="BL88" i="7"/>
  <c r="FK88" i="7" s="1"/>
  <c r="AJ92" i="7"/>
  <c r="EI92" i="7" s="1"/>
  <c r="AU48" i="7"/>
  <c r="ET48" i="7" s="1"/>
  <c r="BL57" i="7"/>
  <c r="FK57" i="7" s="1"/>
  <c r="AF85" i="7"/>
  <c r="EE85" i="7" s="1"/>
  <c r="BL56" i="7"/>
  <c r="FK56" i="7" s="1"/>
  <c r="AJ44" i="7"/>
  <c r="EI44" i="7" s="1"/>
  <c r="CC45" i="7"/>
  <c r="GB45" i="7" s="1"/>
  <c r="CV60" i="7"/>
  <c r="GU60" i="7" s="1"/>
  <c r="DE45" i="7"/>
  <c r="HD45" i="7" s="1"/>
  <c r="BK50" i="7"/>
  <c r="FJ50" i="7" s="1"/>
  <c r="AF41" i="7"/>
  <c r="EE41" i="7" s="1"/>
  <c r="BL38" i="7"/>
  <c r="FK38" i="7" s="1"/>
  <c r="AJ32" i="7"/>
  <c r="EI32" i="7" s="1"/>
  <c r="DD32" i="7"/>
  <c r="HC32" i="7" s="1"/>
  <c r="BM20" i="7"/>
  <c r="FL20" i="7" s="1"/>
  <c r="CV12" i="7"/>
  <c r="GU12" i="7" s="1"/>
  <c r="BY22" i="7"/>
  <c r="FX22" i="7" s="1"/>
  <c r="BM100" i="7"/>
  <c r="FL100" i="7" s="1"/>
  <c r="DM98" i="7"/>
  <c r="HL98" i="7" s="1"/>
  <c r="AV94" i="7"/>
  <c r="EU94" i="7" s="1"/>
  <c r="AJ87" i="7"/>
  <c r="EI87" i="7" s="1"/>
  <c r="AV87" i="7"/>
  <c r="EU87" i="7" s="1"/>
  <c r="BS92" i="7"/>
  <c r="FR92" i="7" s="1"/>
  <c r="AN95" i="7"/>
  <c r="EM95" i="7" s="1"/>
  <c r="BL85" i="7"/>
  <c r="FK85" i="7" s="1"/>
  <c r="CV84" i="7"/>
  <c r="GU84" i="7" s="1"/>
  <c r="AN63" i="7"/>
  <c r="EM63" i="7" s="1"/>
  <c r="BL54" i="7"/>
  <c r="FK54" i="7" s="1"/>
  <c r="AU77" i="7"/>
  <c r="ET77" i="7" s="1"/>
  <c r="BK44" i="7"/>
  <c r="FJ44" i="7" s="1"/>
  <c r="DA53" i="7"/>
  <c r="GZ53" i="7" s="1"/>
  <c r="BK60" i="7"/>
  <c r="FJ60" i="7" s="1"/>
  <c r="AV44" i="7"/>
  <c r="EU44" i="7" s="1"/>
  <c r="CV49" i="7"/>
  <c r="GU49" i="7" s="1"/>
  <c r="CC40" i="7"/>
  <c r="GB40" i="7" s="1"/>
  <c r="AM37" i="7"/>
  <c r="EL37" i="7" s="1"/>
  <c r="AI36" i="7"/>
  <c r="EH36" i="7" s="1"/>
  <c r="BW31" i="7"/>
  <c r="FV31" i="7" s="1"/>
  <c r="DD31" i="7"/>
  <c r="HC31" i="7" s="1"/>
  <c r="DQ19" i="7"/>
  <c r="HP19" i="7" s="1"/>
  <c r="BK13" i="7"/>
  <c r="FJ13" i="7" s="1"/>
  <c r="BP10" i="7"/>
  <c r="FO10" i="7" s="1"/>
  <c r="HY48" i="7" l="1"/>
  <c r="HZ48" i="7" s="1"/>
  <c r="IC48" i="7" s="1" a="1"/>
  <c r="IC48" i="7" s="1"/>
  <c r="ID48" i="7" s="1"/>
  <c r="HY30" i="7"/>
  <c r="HZ30" i="7" s="1"/>
  <c r="IC30" i="7" s="1" a="1"/>
  <c r="IC30" i="7" s="1"/>
  <c r="ID30" i="7" s="1"/>
  <c r="HY20" i="7"/>
  <c r="HZ20" i="7" s="1"/>
  <c r="IC20" i="7" s="1" a="1"/>
  <c r="IC20" i="7" s="1"/>
  <c r="ID20" i="7" s="1"/>
  <c r="HY99" i="7"/>
  <c r="HZ99" i="7" s="1"/>
  <c r="IC99" i="7" s="1" a="1"/>
  <c r="IC99" i="7" s="1"/>
  <c r="ID99" i="7" s="1"/>
  <c r="HY102" i="7"/>
  <c r="HZ102" i="7" s="1"/>
  <c r="IC102" i="7" s="1" a="1"/>
  <c r="IC102" i="7" s="1"/>
  <c r="ID102" i="7" s="1"/>
  <c r="HY22" i="7"/>
  <c r="HZ22" i="7" s="1"/>
  <c r="IC22" i="7" s="1" a="1"/>
  <c r="IC22" i="7" s="1"/>
  <c r="ID22" i="7" s="1"/>
  <c r="HY58" i="7"/>
  <c r="HZ58" i="7" s="1"/>
  <c r="IC58" i="7" s="1" a="1"/>
  <c r="IC58" i="7" s="1"/>
  <c r="ID58" i="7" s="1"/>
  <c r="HY29" i="7"/>
  <c r="HZ29" i="7" s="1"/>
  <c r="IC29" i="7" s="1" a="1"/>
  <c r="IC29" i="7" s="1"/>
  <c r="ID29" i="7" s="1"/>
  <c r="HY79" i="7"/>
  <c r="HZ79" i="7" s="1"/>
  <c r="IC79" i="7" s="1" a="1"/>
  <c r="IC79" i="7" s="1"/>
  <c r="ID79" i="7" s="1"/>
  <c r="HY39" i="7"/>
  <c r="HZ39" i="7" s="1"/>
  <c r="IC39" i="7" s="1" a="1"/>
  <c r="IC39" i="7" s="1"/>
  <c r="ID39" i="7" s="1"/>
  <c r="HY4" i="7"/>
  <c r="HZ4" i="7" s="1"/>
  <c r="IC4" i="7" s="1" a="1"/>
  <c r="IC4" i="7" s="1"/>
  <c r="ID4" i="7" s="1"/>
  <c r="HY85" i="7"/>
  <c r="HZ85" i="7" s="1"/>
  <c r="IC85" i="7" s="1" a="1"/>
  <c r="IC85" i="7" s="1"/>
  <c r="ID85" i="7" s="1"/>
  <c r="HY98" i="7"/>
  <c r="HZ98" i="7" s="1"/>
  <c r="IC98" i="7" s="1" a="1"/>
  <c r="IC98" i="7" s="1"/>
  <c r="ID98" i="7" s="1"/>
  <c r="HY26" i="7"/>
  <c r="HZ26" i="7" s="1"/>
  <c r="IC26" i="7" s="1" a="1"/>
  <c r="IC26" i="7" s="1"/>
  <c r="ID26" i="7" s="1"/>
  <c r="AL18" i="14"/>
  <c r="HY57" i="7"/>
  <c r="HZ57" i="7" s="1"/>
  <c r="IC57" i="7" s="1" a="1"/>
  <c r="IC57" i="7" s="1"/>
  <c r="ID57" i="7" s="1"/>
  <c r="HY24" i="7"/>
  <c r="HZ24" i="7" s="1"/>
  <c r="IC24" i="7" s="1" a="1"/>
  <c r="IC24" i="7" s="1"/>
  <c r="ID24" i="7" s="1"/>
  <c r="HY53" i="7"/>
  <c r="HZ53" i="7" s="1"/>
  <c r="IC53" i="7" s="1" a="1"/>
  <c r="IC53" i="7" s="1"/>
  <c r="ID53" i="7" s="1"/>
  <c r="HY47" i="7"/>
  <c r="HZ47" i="7" s="1"/>
  <c r="IC47" i="7" s="1" a="1"/>
  <c r="IC47" i="7" s="1"/>
  <c r="ID47" i="7" s="1"/>
  <c r="HY92" i="7"/>
  <c r="HZ92" i="7" s="1"/>
  <c r="IC92" i="7" s="1" a="1"/>
  <c r="IC92" i="7" s="1"/>
  <c r="ID92" i="7" s="1"/>
  <c r="HY93" i="7"/>
  <c r="HZ93" i="7" s="1"/>
  <c r="IC93" i="7" s="1" a="1"/>
  <c r="IC93" i="7" s="1"/>
  <c r="ID93" i="7" s="1"/>
  <c r="HY18" i="7"/>
  <c r="HZ18" i="7" s="1"/>
  <c r="IC18" i="7" s="1" a="1"/>
  <c r="IC18" i="7" s="1"/>
  <c r="ID18" i="7" s="1"/>
  <c r="HY52" i="7"/>
  <c r="HZ52" i="7" s="1"/>
  <c r="IC52" i="7" s="1" a="1"/>
  <c r="IC52" i="7" s="1"/>
  <c r="ID52" i="7" s="1"/>
  <c r="HY61" i="7"/>
  <c r="HZ61" i="7" s="1"/>
  <c r="IC61" i="7" s="1" a="1"/>
  <c r="IC61" i="7" s="1"/>
  <c r="ID61" i="7" s="1"/>
  <c r="HY40" i="7"/>
  <c r="HZ40" i="7" s="1"/>
  <c r="IC40" i="7" s="1" a="1"/>
  <c r="IC40" i="7" s="1"/>
  <c r="ID40" i="7" s="1"/>
  <c r="HY72" i="7"/>
  <c r="HZ72" i="7" s="1"/>
  <c r="IC72" i="7" s="1" a="1"/>
  <c r="IC72" i="7" s="1"/>
  <c r="ID72" i="7" s="1"/>
  <c r="HY86" i="7"/>
  <c r="HZ86" i="7" s="1"/>
  <c r="IC86" i="7" s="1" a="1"/>
  <c r="IC86" i="7" s="1"/>
  <c r="ID86" i="7" s="1"/>
  <c r="HY50" i="7"/>
  <c r="HZ50" i="7" s="1"/>
  <c r="IC50" i="7" s="1" a="1"/>
  <c r="IC50" i="7" s="1"/>
  <c r="ID50" i="7" s="1"/>
  <c r="HY7" i="7"/>
  <c r="HZ7" i="7" s="1"/>
  <c r="IC7" i="7" s="1" a="1"/>
  <c r="IC7" i="7" s="1"/>
  <c r="ID7" i="7" s="1"/>
  <c r="HY44" i="7"/>
  <c r="HZ44" i="7" s="1"/>
  <c r="IC44" i="7" s="1" a="1"/>
  <c r="IC44" i="7" s="1"/>
  <c r="ID44" i="7" s="1"/>
  <c r="HY37" i="7"/>
  <c r="HZ37" i="7" s="1"/>
  <c r="IC37" i="7" s="1" a="1"/>
  <c r="IC37" i="7" s="1"/>
  <c r="ID37" i="7" s="1"/>
  <c r="HY49" i="7"/>
  <c r="HZ49" i="7" s="1"/>
  <c r="IC49" i="7" s="1" a="1"/>
  <c r="IC49" i="7" s="1"/>
  <c r="ID49" i="7" s="1"/>
  <c r="AH18" i="14"/>
  <c r="HY27" i="7"/>
  <c r="HZ27" i="7" s="1"/>
  <c r="IC27" i="7" s="1" a="1"/>
  <c r="IC27" i="7" s="1"/>
  <c r="ID27" i="7" s="1"/>
  <c r="HY101" i="7"/>
  <c r="HZ101" i="7" s="1"/>
  <c r="IC101" i="7" s="1" a="1"/>
  <c r="IC101" i="7" s="1"/>
  <c r="ID101" i="7" s="1"/>
  <c r="HY80" i="7"/>
  <c r="HZ80" i="7" s="1"/>
  <c r="IC80" i="7" s="1" a="1"/>
  <c r="IC80" i="7" s="1"/>
  <c r="ID80" i="7" s="1"/>
  <c r="HY88" i="7"/>
  <c r="HZ88" i="7" s="1"/>
  <c r="IC88" i="7" s="1" a="1"/>
  <c r="IC88" i="7" s="1"/>
  <c r="ID88" i="7" s="1"/>
  <c r="HY81" i="7"/>
  <c r="HZ81" i="7" s="1"/>
  <c r="IC81" i="7" s="1" a="1"/>
  <c r="IC81" i="7" s="1"/>
  <c r="ID81" i="7" s="1"/>
  <c r="HY59" i="7"/>
  <c r="HZ59" i="7" s="1"/>
  <c r="IC59" i="7" s="1" a="1"/>
  <c r="IC59" i="7" s="1"/>
  <c r="ID59" i="7" s="1"/>
  <c r="HY11" i="7"/>
  <c r="HZ11" i="7" s="1"/>
  <c r="IC11" i="7" s="1" a="1"/>
  <c r="IC11" i="7" s="1"/>
  <c r="ID11" i="7" s="1"/>
  <c r="HY34" i="7"/>
  <c r="HZ34" i="7" s="1"/>
  <c r="IC34" i="7" s="1" a="1"/>
  <c r="IC34" i="7" s="1"/>
  <c r="ID34" i="7" s="1"/>
  <c r="HY8" i="7"/>
  <c r="HZ8" i="7" s="1"/>
  <c r="IC8" i="7" s="1" a="1"/>
  <c r="IC8" i="7" s="1"/>
  <c r="ID8" i="7" s="1"/>
  <c r="AK17" i="14"/>
  <c r="HY82" i="7"/>
  <c r="HZ82" i="7" s="1"/>
  <c r="IC82" i="7" s="1" a="1"/>
  <c r="IC82" i="7" s="1"/>
  <c r="ID82" i="7" s="1"/>
  <c r="HY89" i="7"/>
  <c r="HZ89" i="7" s="1"/>
  <c r="IC89" i="7" s="1" a="1"/>
  <c r="IC89" i="7" s="1"/>
  <c r="ID89" i="7" s="1"/>
  <c r="HY56" i="7"/>
  <c r="HZ56" i="7" s="1"/>
  <c r="IC56" i="7" s="1" a="1"/>
  <c r="IC56" i="7" s="1"/>
  <c r="ID56" i="7" s="1"/>
  <c r="HY55" i="7"/>
  <c r="HZ55" i="7" s="1"/>
  <c r="IC55" i="7" s="1" a="1"/>
  <c r="IC55" i="7" s="1"/>
  <c r="ID55" i="7" s="1"/>
  <c r="HY75" i="7"/>
  <c r="HZ75" i="7" s="1"/>
  <c r="IC75" i="7" s="1" a="1"/>
  <c r="IC75" i="7" s="1"/>
  <c r="ID75" i="7" s="1"/>
  <c r="HY71" i="7"/>
  <c r="HZ71" i="7" s="1"/>
  <c r="IC71" i="7" s="1" a="1"/>
  <c r="IC71" i="7" s="1"/>
  <c r="ID71" i="7" s="1"/>
  <c r="HY13" i="7"/>
  <c r="HZ13" i="7" s="1"/>
  <c r="IC13" i="7" s="1" a="1"/>
  <c r="IC13" i="7" s="1"/>
  <c r="ID13" i="7" s="1"/>
  <c r="HY41" i="7"/>
  <c r="HZ41" i="7" s="1"/>
  <c r="IC41" i="7" s="1" a="1"/>
  <c r="IC41" i="7" s="1"/>
  <c r="ID41" i="7" s="1"/>
  <c r="HY19" i="7"/>
  <c r="HZ19" i="7" s="1"/>
  <c r="IC19" i="7" s="1" a="1"/>
  <c r="IC19" i="7" s="1"/>
  <c r="ID19" i="7" s="1"/>
  <c r="HY46" i="7"/>
  <c r="HZ46" i="7" s="1"/>
  <c r="IC46" i="7" s="1" a="1"/>
  <c r="IC46" i="7" s="1"/>
  <c r="ID46" i="7" s="1"/>
  <c r="HY15" i="7"/>
  <c r="HZ15" i="7" s="1"/>
  <c r="IC15" i="7" s="1" a="1"/>
  <c r="IC15" i="7" s="1"/>
  <c r="ID15" i="7" s="1"/>
  <c r="HY5" i="7"/>
  <c r="HZ5" i="7" s="1"/>
  <c r="IC5" i="7" s="1" a="1"/>
  <c r="IC5" i="7" s="1"/>
  <c r="ID5" i="7" s="1"/>
  <c r="HY17" i="7"/>
  <c r="HZ17" i="7" s="1"/>
  <c r="IC17" i="7" s="1" a="1"/>
  <c r="IC17" i="7" s="1"/>
  <c r="ID17" i="7" s="1"/>
  <c r="HY63" i="7"/>
  <c r="HZ63" i="7" s="1"/>
  <c r="IC63" i="7" s="1" a="1"/>
  <c r="IC63" i="7" s="1"/>
  <c r="ID63" i="7" s="1"/>
  <c r="HY68" i="7"/>
  <c r="HZ68" i="7" s="1"/>
  <c r="IC68" i="7" s="1" a="1"/>
  <c r="IC68" i="7" s="1"/>
  <c r="ID68" i="7" s="1"/>
  <c r="HY21" i="7"/>
  <c r="HZ21" i="7" s="1"/>
  <c r="IC21" i="7" s="1" a="1"/>
  <c r="IC21" i="7" s="1"/>
  <c r="ID21" i="7" s="1"/>
  <c r="HY70" i="7"/>
  <c r="HZ70" i="7" s="1"/>
  <c r="IC70" i="7" s="1" a="1"/>
  <c r="IC70" i="7" s="1"/>
  <c r="ID70" i="7" s="1"/>
  <c r="HY77" i="7"/>
  <c r="HZ77" i="7" s="1"/>
  <c r="IC77" i="7" s="1" a="1"/>
  <c r="IC77" i="7" s="1"/>
  <c r="ID77" i="7" s="1"/>
  <c r="HY36" i="7"/>
  <c r="HZ36" i="7" s="1"/>
  <c r="IC36" i="7" s="1" a="1"/>
  <c r="IC36" i="7" s="1"/>
  <c r="ID36" i="7" s="1"/>
  <c r="HY9" i="7"/>
  <c r="HZ9" i="7" s="1"/>
  <c r="IC9" i="7" s="1" a="1"/>
  <c r="IC9" i="7" s="1"/>
  <c r="ID9" i="7" s="1"/>
  <c r="AG17" i="14"/>
  <c r="HY90" i="7"/>
  <c r="HZ90" i="7" s="1"/>
  <c r="IC90" i="7" s="1" a="1"/>
  <c r="IC90" i="7" s="1"/>
  <c r="ID90" i="7" s="1"/>
  <c r="HY67" i="7"/>
  <c r="HZ67" i="7" s="1"/>
  <c r="IC67" i="7" s="1" a="1"/>
  <c r="IC67" i="7" s="1"/>
  <c r="ID67" i="7" s="1"/>
  <c r="HY38" i="7"/>
  <c r="HZ38" i="7" s="1"/>
  <c r="IC38" i="7" s="1" a="1"/>
  <c r="IC38" i="7" s="1"/>
  <c r="ID38" i="7" s="1"/>
  <c r="HY74" i="7"/>
  <c r="HZ74" i="7" s="1"/>
  <c r="IC74" i="7" s="1" a="1"/>
  <c r="IC74" i="7" s="1"/>
  <c r="ID74" i="7" s="1"/>
  <c r="HY91" i="7"/>
  <c r="HZ91" i="7" s="1"/>
  <c r="IC91" i="7" s="1" a="1"/>
  <c r="IC91" i="7" s="1"/>
  <c r="ID91" i="7" s="1"/>
  <c r="HY16" i="7"/>
  <c r="HZ16" i="7" s="1"/>
  <c r="IC16" i="7" s="1" a="1"/>
  <c r="IC16" i="7" s="1"/>
  <c r="ID16" i="7" s="1"/>
  <c r="HY45" i="7"/>
  <c r="HZ45" i="7" s="1"/>
  <c r="IC45" i="7" s="1" a="1"/>
  <c r="IC45" i="7" s="1"/>
  <c r="ID45" i="7" s="1"/>
  <c r="HY14" i="7"/>
  <c r="HZ14" i="7" s="1"/>
  <c r="IC14" i="7" s="1" a="1"/>
  <c r="IC14" i="7" s="1"/>
  <c r="ID14" i="7" s="1"/>
  <c r="HY65" i="7"/>
  <c r="HZ65" i="7" s="1"/>
  <c r="IC65" i="7" s="1" a="1"/>
  <c r="IC65" i="7" s="1"/>
  <c r="ID65" i="7" s="1"/>
  <c r="HY6" i="7"/>
  <c r="HZ6" i="7" s="1"/>
  <c r="IC6" i="7" s="1" a="1"/>
  <c r="IC6" i="7" s="1"/>
  <c r="ID6" i="7" s="1"/>
  <c r="HY95" i="7"/>
  <c r="HZ95" i="7" s="1"/>
  <c r="IC95" i="7" s="1" a="1"/>
  <c r="IC95" i="7" s="1"/>
  <c r="ID95" i="7" s="1"/>
  <c r="HY87" i="7"/>
  <c r="HZ87" i="7" s="1"/>
  <c r="IC87" i="7" s="1" a="1"/>
  <c r="IC87" i="7" s="1"/>
  <c r="ID87" i="7" s="1"/>
  <c r="HY10" i="7"/>
  <c r="HZ10" i="7" s="1"/>
  <c r="IC10" i="7" s="1" a="1"/>
  <c r="IC10" i="7" s="1"/>
  <c r="ID10" i="7" s="1"/>
  <c r="HY94" i="7"/>
  <c r="HZ94" i="7" s="1"/>
  <c r="IC94" i="7" s="1" a="1"/>
  <c r="IC94" i="7" s="1"/>
  <c r="ID94" i="7" s="1"/>
  <c r="HY51" i="7"/>
  <c r="HZ51" i="7" s="1"/>
  <c r="IC51" i="7" s="1" a="1"/>
  <c r="IC51" i="7" s="1"/>
  <c r="ID51" i="7" s="1"/>
  <c r="HY76" i="7"/>
  <c r="HZ76" i="7" s="1"/>
  <c r="IC76" i="7" s="1" a="1"/>
  <c r="IC76" i="7" s="1"/>
  <c r="ID76" i="7" s="1"/>
  <c r="HY64" i="7"/>
  <c r="HZ64" i="7" s="1"/>
  <c r="IC64" i="7" s="1" a="1"/>
  <c r="IC64" i="7" s="1"/>
  <c r="ID64" i="7" s="1"/>
  <c r="AH19" i="14"/>
  <c r="HY100" i="7"/>
  <c r="HZ100" i="7" s="1"/>
  <c r="IC100" i="7" s="1" a="1"/>
  <c r="IC100" i="7" s="1"/>
  <c r="ID100" i="7" s="1"/>
  <c r="HY35" i="7"/>
  <c r="HZ35" i="7" s="1"/>
  <c r="IC35" i="7" s="1" a="1"/>
  <c r="IC35" i="7" s="1"/>
  <c r="ID35" i="7" s="1"/>
  <c r="HY96" i="7"/>
  <c r="HZ96" i="7" s="1"/>
  <c r="IC96" i="7" s="1" a="1"/>
  <c r="IC96" i="7" s="1"/>
  <c r="ID96" i="7" s="1"/>
  <c r="HY43" i="7"/>
  <c r="HZ43" i="7" s="1"/>
  <c r="IC43" i="7" s="1" a="1"/>
  <c r="IC43" i="7" s="1"/>
  <c r="ID43" i="7" s="1"/>
  <c r="AJ19" i="14"/>
  <c r="HY83" i="7"/>
  <c r="HZ83" i="7" s="1"/>
  <c r="IC83" i="7" s="1" a="1"/>
  <c r="IC83" i="7" s="1"/>
  <c r="ID83" i="7" s="1"/>
  <c r="HY23" i="7"/>
  <c r="HZ23" i="7" s="1"/>
  <c r="IC23" i="7" s="1" a="1"/>
  <c r="IC23" i="7" s="1"/>
  <c r="ID23" i="7" s="1"/>
  <c r="HY31" i="7"/>
  <c r="HZ31" i="7" s="1"/>
  <c r="IC31" i="7" s="1" a="1"/>
  <c r="IC31" i="7" s="1"/>
  <c r="ID31" i="7" s="1"/>
  <c r="HY60" i="7"/>
  <c r="HZ60" i="7" s="1"/>
  <c r="IC60" i="7" s="1" a="1"/>
  <c r="IC60" i="7" s="1"/>
  <c r="ID60" i="7" s="1"/>
  <c r="HY66" i="7"/>
  <c r="HZ66" i="7" s="1"/>
  <c r="IC66" i="7" s="1" a="1"/>
  <c r="IC66" i="7" s="1"/>
  <c r="ID66" i="7" s="1"/>
  <c r="HY3" i="7"/>
  <c r="HZ3" i="7" s="1"/>
  <c r="IC3" i="7" s="1" a="1"/>
  <c r="IC3" i="7" s="1"/>
  <c r="ID3" i="7" s="1"/>
  <c r="HY78" i="7"/>
  <c r="HZ78" i="7" s="1"/>
  <c r="IC78" i="7" s="1" a="1"/>
  <c r="IC78" i="7" s="1"/>
  <c r="ID78" i="7" s="1"/>
  <c r="HY32" i="7"/>
  <c r="HZ32" i="7" s="1"/>
  <c r="IC32" i="7" s="1" a="1"/>
  <c r="IC32" i="7" s="1"/>
  <c r="ID32" i="7" s="1"/>
  <c r="HY62" i="7"/>
  <c r="HZ62" i="7" s="1"/>
  <c r="IC62" i="7" s="1" a="1"/>
  <c r="IC62" i="7" s="1"/>
  <c r="ID62" i="7" s="1"/>
  <c r="HY25" i="7"/>
  <c r="HZ25" i="7" s="1"/>
  <c r="IC25" i="7" s="1" a="1"/>
  <c r="IC25" i="7" s="1"/>
  <c r="ID25" i="7" s="1"/>
  <c r="HY97" i="7"/>
  <c r="HZ97" i="7" s="1"/>
  <c r="IC97" i="7" s="1" a="1"/>
  <c r="IC97" i="7" s="1"/>
  <c r="ID97" i="7" s="1"/>
  <c r="HY84" i="7"/>
  <c r="HZ84" i="7" s="1"/>
  <c r="IC84" i="7" s="1" a="1"/>
  <c r="IC84" i="7" s="1"/>
  <c r="ID84" i="7" s="1"/>
  <c r="HY42" i="7"/>
  <c r="HZ42" i="7" s="1"/>
  <c r="IC42" i="7" s="1" a="1"/>
  <c r="IC42" i="7" s="1"/>
  <c r="ID42" i="7" s="1"/>
  <c r="HY12" i="7"/>
  <c r="HZ12" i="7" s="1"/>
  <c r="IC12" i="7" s="1" a="1"/>
  <c r="IC12" i="7" s="1"/>
  <c r="ID12" i="7" s="1"/>
  <c r="HY69" i="7"/>
  <c r="HZ69" i="7" s="1"/>
  <c r="IC69" i="7" s="1" a="1"/>
  <c r="IC69" i="7" s="1"/>
  <c r="ID69" i="7" s="1"/>
  <c r="HY33" i="7"/>
  <c r="HZ33" i="7" s="1"/>
  <c r="IC33" i="7" s="1" a="1"/>
  <c r="IC33" i="7" s="1"/>
  <c r="ID33" i="7" s="1"/>
  <c r="HY54" i="7"/>
  <c r="HZ54" i="7" s="1"/>
  <c r="IC54" i="7" s="1" a="1"/>
  <c r="IC54" i="7" s="1"/>
  <c r="ID54" i="7" s="1"/>
  <c r="HY73" i="7"/>
  <c r="HZ73" i="7" s="1"/>
  <c r="IC73" i="7" s="1" a="1"/>
  <c r="IC73" i="7" s="1"/>
  <c r="ID73" i="7" s="1"/>
  <c r="HY28" i="7"/>
  <c r="HZ28" i="7" s="1"/>
  <c r="IC28" i="7" s="1" a="1"/>
  <c r="IC28" i="7" s="1"/>
  <c r="ID28" i="7" s="1"/>
  <c r="Z3" i="14"/>
  <c r="AL17" i="14"/>
  <c r="AJ17" i="14"/>
  <c r="AE19" i="14"/>
  <c r="AK18" i="14"/>
  <c r="AH17" i="14"/>
  <c r="AK19" i="14"/>
  <c r="AG19" i="14"/>
  <c r="AF18" i="14"/>
  <c r="AD17" i="14"/>
  <c r="AL19" i="14"/>
  <c r="AE18" i="14"/>
  <c r="AD18" i="14"/>
  <c r="AD19" i="14"/>
  <c r="AI18" i="14"/>
  <c r="AF17" i="14"/>
  <c r="AI19" i="14"/>
  <c r="Z5" i="14"/>
  <c r="AE17" i="14"/>
  <c r="AI17" i="14"/>
  <c r="Z4" i="14"/>
  <c r="AH29" i="14"/>
  <c r="AH28" i="14"/>
  <c r="AJ18" i="14"/>
  <c r="AG18" i="14"/>
  <c r="AF19" i="14"/>
  <c r="AH23" i="14" l="1"/>
  <c r="AH21" i="14"/>
  <c r="IG2" i="7"/>
  <c r="AL21" i="14"/>
  <c r="AF20" i="14"/>
  <c r="AF22" i="14"/>
  <c r="AD22" i="14"/>
  <c r="AD20" i="14"/>
  <c r="AI21" i="14"/>
  <c r="AI29" i="14"/>
  <c r="AI28" i="14"/>
  <c r="AI23" i="14"/>
  <c r="AF29" i="14"/>
  <c r="AF21" i="14"/>
  <c r="AF28" i="14"/>
  <c r="AF23" i="14"/>
  <c r="AJ22" i="14"/>
  <c r="AJ20" i="14"/>
  <c r="AL20" i="14"/>
  <c r="AL22" i="14"/>
  <c r="AK28" i="14"/>
  <c r="AK23" i="14"/>
  <c r="AK29" i="14"/>
  <c r="AK21" i="14"/>
  <c r="Z9" i="14"/>
  <c r="Z12" i="14"/>
  <c r="Z13" i="14" s="1"/>
  <c r="AD23" i="14"/>
  <c r="AD21" i="14"/>
  <c r="AD28" i="14"/>
  <c r="AD29" i="14"/>
  <c r="AL23" i="14"/>
  <c r="Z8" i="14"/>
  <c r="Z11" i="14"/>
  <c r="AI20" i="14"/>
  <c r="AI22" i="14"/>
  <c r="AK22" i="14"/>
  <c r="AG29" i="14"/>
  <c r="AG28" i="14"/>
  <c r="AG23" i="14"/>
  <c r="AG21" i="14"/>
  <c r="AE22" i="14"/>
  <c r="AE20" i="14"/>
  <c r="AK20" i="14"/>
  <c r="AG20" i="14"/>
  <c r="AJ28" i="14"/>
  <c r="AJ23" i="14"/>
  <c r="AJ29" i="14"/>
  <c r="AJ21" i="14"/>
  <c r="AE29" i="14"/>
  <c r="AE28" i="14"/>
  <c r="AE23" i="14"/>
  <c r="AE21" i="14"/>
  <c r="AH22" i="14"/>
  <c r="AH20" i="14"/>
  <c r="AG22" i="14"/>
  <c r="AG24" i="14" s="1"/>
  <c r="AH24" i="14" l="1"/>
  <c r="B16" i="7"/>
  <c r="B48" i="2" s="1"/>
  <c r="AF25" i="14"/>
  <c r="AD25" i="14"/>
  <c r="AE24" i="14"/>
  <c r="AJ25" i="14"/>
  <c r="AK24" i="14"/>
  <c r="AL24" i="14"/>
  <c r="AI25" i="14"/>
  <c r="AI24" i="14"/>
  <c r="AG25" i="14"/>
  <c r="AI70" i="14"/>
  <c r="AI78" i="14"/>
  <c r="AI66" i="14"/>
  <c r="AH56" i="14"/>
  <c r="AH53" i="14"/>
  <c r="AI57" i="14"/>
  <c r="AI47" i="14"/>
  <c r="AI75" i="14"/>
  <c r="AI65" i="14"/>
  <c r="AH68" i="14"/>
  <c r="AH61" i="14"/>
  <c r="AH57" i="14"/>
  <c r="AI48" i="14"/>
  <c r="AH75" i="14"/>
  <c r="AH69" i="14"/>
  <c r="AI76" i="14"/>
  <c r="AI58" i="14"/>
  <c r="AH50" i="14"/>
  <c r="AI77" i="14"/>
  <c r="AI62" i="14"/>
  <c r="AH76" i="14"/>
  <c r="AI59" i="14"/>
  <c r="AI51" i="14"/>
  <c r="AI61" i="14"/>
  <c r="AI82" i="14"/>
  <c r="AH45" i="14"/>
  <c r="AI69" i="14"/>
  <c r="AH82" i="14"/>
  <c r="AH83" i="14"/>
  <c r="AH65" i="14"/>
  <c r="AH79" i="14"/>
  <c r="AI55" i="14"/>
  <c r="AH62" i="14"/>
  <c r="AI44" i="14"/>
  <c r="AH78" i="14"/>
  <c r="AH44" i="14"/>
  <c r="AH52" i="14"/>
  <c r="AH80" i="14"/>
  <c r="AI67" i="14"/>
  <c r="AH51" i="14"/>
  <c r="AI63" i="14"/>
  <c r="AH66" i="14"/>
  <c r="AH59" i="14"/>
  <c r="AI71" i="14"/>
  <c r="AH74" i="14"/>
  <c r="AH47" i="14"/>
  <c r="AI72" i="14"/>
  <c r="AH48" i="14"/>
  <c r="AI53" i="14"/>
  <c r="AH73" i="14"/>
  <c r="AH46" i="14"/>
  <c r="AI54" i="14"/>
  <c r="AH81" i="14"/>
  <c r="AH67" i="14"/>
  <c r="AH77" i="14"/>
  <c r="AI45" i="14"/>
  <c r="AH49" i="14"/>
  <c r="AH72" i="14"/>
  <c r="AI74" i="14"/>
  <c r="AI49" i="14"/>
  <c r="AH63" i="14"/>
  <c r="AH71" i="14"/>
  <c r="AI52" i="14"/>
  <c r="AH55" i="14"/>
  <c r="AI80" i="14"/>
  <c r="AH64" i="14"/>
  <c r="AI43" i="14"/>
  <c r="AI56" i="14"/>
  <c r="AI73" i="14"/>
  <c r="Z41" i="14"/>
  <c r="Z42" i="14" s="1"/>
  <c r="Z43" i="14" s="1"/>
  <c r="Z44" i="14" s="1"/>
  <c r="AH58" i="14"/>
  <c r="AI81" i="14"/>
  <c r="AH43" i="14"/>
  <c r="AH54" i="14"/>
  <c r="AI64" i="14"/>
  <c r="AI60" i="14"/>
  <c r="AI83" i="14"/>
  <c r="AH60" i="14"/>
  <c r="AI79" i="14"/>
  <c r="AI50" i="14"/>
  <c r="AH70" i="14"/>
  <c r="AI46" i="14"/>
  <c r="AI68" i="14"/>
  <c r="AJ24" i="14"/>
  <c r="Z22" i="14"/>
  <c r="Z23" i="14" s="1"/>
  <c r="AH25" i="14"/>
  <c r="AL25" i="14"/>
  <c r="AD24" i="14"/>
  <c r="AE25" i="14"/>
  <c r="AK25" i="14"/>
  <c r="AF24" i="14"/>
  <c r="B71" i="2" l="1"/>
  <c r="B49" i="2"/>
  <c r="AH27" i="14"/>
  <c r="AI26" i="14"/>
  <c r="AL26" i="14"/>
  <c r="AJ27" i="14"/>
  <c r="AF26" i="14"/>
  <c r="Z56" i="14"/>
  <c r="AG27" i="14"/>
  <c r="AE27" i="14"/>
  <c r="AD27" i="14"/>
  <c r="AF27" i="14"/>
  <c r="AI27" i="14"/>
  <c r="AD26" i="14"/>
  <c r="AK27" i="14"/>
  <c r="AE26" i="14"/>
  <c r="AL27" i="14"/>
  <c r="AJ26" i="14"/>
  <c r="AJ30" i="14" s="1"/>
  <c r="AG26" i="14"/>
  <c r="AG30" i="14" s="1"/>
  <c r="AK26" i="14"/>
  <c r="AH26" i="14"/>
  <c r="AH30" i="14" s="1"/>
  <c r="AI30" i="14" l="1"/>
  <c r="AE30" i="14"/>
  <c r="AF30" i="14"/>
  <c r="AD30" i="14"/>
  <c r="AD31" i="14"/>
  <c r="AK30" i="14"/>
  <c r="AJ31" i="14"/>
  <c r="AJ33" i="14" s="1"/>
  <c r="AJ34" i="14" s="1"/>
  <c r="AJ35" i="14" s="1"/>
  <c r="AF31" i="14"/>
  <c r="AK31" i="14"/>
  <c r="AI31" i="14"/>
  <c r="AH31" i="14"/>
  <c r="AH33" i="14" s="1"/>
  <c r="AH34" i="14" s="1"/>
  <c r="AH35" i="14" s="1"/>
  <c r="AG31" i="14"/>
  <c r="AG33" i="14" s="1"/>
  <c r="AG34" i="14" s="1"/>
  <c r="AG35" i="14" s="1"/>
  <c r="AD33" i="14"/>
  <c r="AD34" i="14" s="1"/>
  <c r="AD35" i="14" s="1"/>
  <c r="AE31" i="14"/>
  <c r="AI33" i="14" l="1"/>
  <c r="AI34" i="14" s="1"/>
  <c r="AI35" i="14" s="1"/>
  <c r="AF33" i="14"/>
  <c r="AF34" i="14" s="1"/>
  <c r="AF35" i="14" s="1"/>
  <c r="AK33" i="14"/>
  <c r="AK34" i="14" s="1"/>
  <c r="AK35" i="14" s="1"/>
  <c r="AE33" i="14"/>
  <c r="AE34" i="14" s="1"/>
  <c r="AE35" i="14" s="1"/>
  <c r="AD37" i="14" l="1"/>
  <c r="B47" i="2" s="1"/>
  <c r="B70"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<sst xmlns="http://schemas.openxmlformats.org/spreadsheetml/2006/main" count="580" uniqueCount="360">
  <si>
    <t>Wavelength</t>
  </si>
  <si>
    <t>LSC dimensions</t>
  </si>
  <si>
    <t>Width (w)</t>
  </si>
  <si>
    <t>Height (h)</t>
  </si>
  <si>
    <t>Diagonal (d)</t>
  </si>
  <si>
    <t>cm</t>
  </si>
  <si>
    <t>Absorption</t>
  </si>
  <si>
    <t>/cm</t>
  </si>
  <si>
    <t>Waveguide</t>
  </si>
  <si>
    <t>Refractive index (wg)</t>
  </si>
  <si>
    <t>Refractive index (air)</t>
  </si>
  <si>
    <t>Critical angel</t>
  </si>
  <si>
    <t>degrees</t>
  </si>
  <si>
    <t>Losses</t>
  </si>
  <si>
    <t>Intermediate</t>
  </si>
  <si>
    <t>1- escape cone loss</t>
  </si>
  <si>
    <t>Escape cone absorption</t>
  </si>
  <si>
    <t>Average emission distance</t>
  </si>
  <si>
    <t>Constants:</t>
  </si>
  <si>
    <t>h:</t>
  </si>
  <si>
    <t>m^2 kg/s</t>
  </si>
  <si>
    <t>c:</t>
  </si>
  <si>
    <t>m/s</t>
  </si>
  <si>
    <t>q:</t>
  </si>
  <si>
    <t>C</t>
  </si>
  <si>
    <t>k_b:</t>
  </si>
  <si>
    <t>m2 kg s-2 K-1</t>
  </si>
  <si>
    <t>0 &lt; l &lt; kw</t>
  </si>
  <si>
    <t>k correction factor (Sychugov)</t>
  </si>
  <si>
    <t>Excel name:</t>
  </si>
  <si>
    <t>_w</t>
  </si>
  <si>
    <t>_h</t>
  </si>
  <si>
    <t>_d</t>
  </si>
  <si>
    <t>_t</t>
  </si>
  <si>
    <t>Thickness (t)</t>
  </si>
  <si>
    <t>_n_wg</t>
  </si>
  <si>
    <t>_n_air</t>
  </si>
  <si>
    <t>_crit</t>
  </si>
  <si>
    <t>_ec_loss</t>
  </si>
  <si>
    <t>_h_planck</t>
  </si>
  <si>
    <t>_c_light</t>
  </si>
  <si>
    <t>_q_charge</t>
  </si>
  <si>
    <t>_k_b</t>
  </si>
  <si>
    <t>_k_correction</t>
  </si>
  <si>
    <t>kw &lt; l &lt; kh</t>
  </si>
  <si>
    <t>kh &lt; l &lt; kd</t>
  </si>
  <si>
    <t>Photon path length probability  (l) (cm) 3D</t>
  </si>
  <si>
    <t>Normalized probability</t>
  </si>
  <si>
    <t>Waveguide transmittance after emission:</t>
  </si>
  <si>
    <t>Total transmittance waveguide</t>
  </si>
  <si>
    <t>Incoming spectrum</t>
  </si>
  <si>
    <t>Transmitted power</t>
  </si>
  <si>
    <t>Absorption waveguide</t>
  </si>
  <si>
    <t>Spectrum after reflection</t>
  </si>
  <si>
    <t>Fractions of photons reaching the edge:</t>
  </si>
  <si>
    <t>Probability of reaching edge per wavelength</t>
  </si>
  <si>
    <t>_avg_d</t>
  </si>
  <si>
    <t>_k_in_ec_correction</t>
  </si>
  <si>
    <t>*r</t>
  </si>
  <si>
    <t>After emission event 1:</t>
  </si>
  <si>
    <t>Side incident photons after 1st emission:</t>
  </si>
  <si>
    <t>Side incident photons after 2nd emission:</t>
  </si>
  <si>
    <t>Side incident photons after 3rd emission:</t>
  </si>
  <si>
    <t>Side incident photons after 4th emission:</t>
  </si>
  <si>
    <t>Side incident photons after 5th emission:</t>
  </si>
  <si>
    <t>Total incident photons:</t>
  </si>
  <si>
    <t xml:space="preserve">Emitted photons AM1.5G: </t>
  </si>
  <si>
    <t>EQE:</t>
  </si>
  <si>
    <t>#/m^2/s</t>
  </si>
  <si>
    <t>Probabilities:</t>
  </si>
  <si>
    <t>denominator</t>
  </si>
  <si>
    <t>Sum denominator</t>
  </si>
  <si>
    <t>Sum numerator</t>
  </si>
  <si>
    <t>AVT:</t>
  </si>
  <si>
    <t>QY:</t>
  </si>
  <si>
    <t>Absorption 1</t>
  </si>
  <si>
    <t>Emission 1</t>
  </si>
  <si>
    <t>Normalized emission 1</t>
  </si>
  <si>
    <t>Absorption 2</t>
  </si>
  <si>
    <t>Emission 2</t>
  </si>
  <si>
    <t>Normalized emission 2</t>
  </si>
  <si>
    <t>_c2</t>
  </si>
  <si>
    <t>_c1</t>
  </si>
  <si>
    <t>Total absorbed photons (m^2/s)</t>
  </si>
  <si>
    <t>Total photons absorbed by luminophore 1 (#/m^2/s)</t>
  </si>
  <si>
    <t>Total photons absorbed by luminophore 2 (#/m^2/s)</t>
  </si>
  <si>
    <t>Quantum Yield 1</t>
  </si>
  <si>
    <t>Quantum Yield 2</t>
  </si>
  <si>
    <t>_QY1</t>
  </si>
  <si>
    <t>_QY2</t>
  </si>
  <si>
    <t>Absorbed by lum 1</t>
  </si>
  <si>
    <t>Absorbed by lum 2</t>
  </si>
  <si>
    <t>Photons emitted outside escape cone 2</t>
  </si>
  <si>
    <t>Photons emitted outside escape cone 1</t>
  </si>
  <si>
    <t>Outside EC</t>
  </si>
  <si>
    <t>Total</t>
  </si>
  <si>
    <t>Absorption by luminophore 2 and waveguide</t>
  </si>
  <si>
    <t>Photons emitted upwards in escape cone 1</t>
  </si>
  <si>
    <t>Photons emitted downwards in escape cone 1</t>
  </si>
  <si>
    <t>Photons emitted upwards in escape cone 2</t>
  </si>
  <si>
    <t>Photons emitted downards in escape cone 2</t>
  </si>
  <si>
    <t>Photon reaching edge 1</t>
  </si>
  <si>
    <t>Photon reaching edge 2</t>
  </si>
  <si>
    <t>Absorbed photons emitted upwards in escape cone lum 1</t>
  </si>
  <si>
    <t>Absorbed photons emitted downwards in escape cone lum 1</t>
  </si>
  <si>
    <t>Absorbed photons emission outside escape cone lum 1</t>
  </si>
  <si>
    <t>Photons transmitted towards lum 2</t>
  </si>
  <si>
    <t>Absorbed photons emitted upwards in escape cone lum 2</t>
  </si>
  <si>
    <t>Absorbed photons emitted downwards in escape cone lum 2</t>
  </si>
  <si>
    <t>Absorbed photons emission outside escape cone lum 2</t>
  </si>
  <si>
    <t>Absorbed photons from emission by lum 1</t>
  </si>
  <si>
    <t>In ec up</t>
  </si>
  <si>
    <t>In ec down</t>
  </si>
  <si>
    <t>Emitted (QY effects)</t>
  </si>
  <si>
    <t>LSC1</t>
  </si>
  <si>
    <t>LSC2</t>
  </si>
  <si>
    <t>Absorption ratio lum 1</t>
  </si>
  <si>
    <t xml:space="preserve">Luminophore 1 concentration </t>
  </si>
  <si>
    <t xml:space="preserve">Luminophore 2 concentration </t>
  </si>
  <si>
    <t>k in escape cone</t>
  </si>
  <si>
    <t>Photons transmitted towards lum 1</t>
  </si>
  <si>
    <t>Absorbed photons from emission by lum 2</t>
  </si>
  <si>
    <t>PMMA</t>
  </si>
  <si>
    <t>Path length (Row 1)</t>
  </si>
  <si>
    <t>Path length probability normalized (Row 2):</t>
  </si>
  <si>
    <t>Absorption spectrum lum 1 (column C)</t>
  </si>
  <si>
    <t>Photons transmitted through bottom after emission by lum 1</t>
  </si>
  <si>
    <t>Photons transmitted through bottom after emission by lum 2</t>
  </si>
  <si>
    <t>Absorption probability by luminophore 1 and waveguide</t>
  </si>
  <si>
    <t>Absorption ratio waveguide</t>
  </si>
  <si>
    <t>Absorption by luminphore 1 and waveguide</t>
  </si>
  <si>
    <t>Absorption probability by luminophore 2 and waveguide</t>
  </si>
  <si>
    <t>Luminphore 1</t>
  </si>
  <si>
    <t>Luminphore 2</t>
  </si>
  <si>
    <t>Transmission after emission 1</t>
  </si>
  <si>
    <t>Transmission after emission 2</t>
  </si>
  <si>
    <t>Transmission after emission 3</t>
  </si>
  <si>
    <t>Transmission after emission 4</t>
  </si>
  <si>
    <t>Transmission after emission 5</t>
  </si>
  <si>
    <t>Total transmission from emission events</t>
  </si>
  <si>
    <t>Total transmisison</t>
  </si>
  <si>
    <t>Initial transmission #/m^2/s</t>
  </si>
  <si>
    <t>numerator total</t>
  </si>
  <si>
    <t>numerator init only</t>
  </si>
  <si>
    <t>Optimization:</t>
  </si>
  <si>
    <t>AVT</t>
  </si>
  <si>
    <t>Path length probability 3D</t>
  </si>
  <si>
    <t>Transmission (T) (W/m^2/nm)</t>
  </si>
  <si>
    <t>Y_normalization constant test</t>
  </si>
  <si>
    <t>Y_normalized test spectrum</t>
  </si>
  <si>
    <t>Transmission #/m^2/nm</t>
  </si>
  <si>
    <t>Reference AM1.5G(W/m^2/nm)</t>
  </si>
  <si>
    <t>Y_normalization constant ref</t>
  </si>
  <si>
    <t>Normalized reference</t>
  </si>
  <si>
    <t>x_bar</t>
  </si>
  <si>
    <t>y_bar</t>
  </si>
  <si>
    <t>z_bar</t>
  </si>
  <si>
    <t>TCS01</t>
  </si>
  <si>
    <t>TCS02</t>
  </si>
  <si>
    <t>TCS03</t>
  </si>
  <si>
    <t>TCS04</t>
  </si>
  <si>
    <t>TCS05</t>
  </si>
  <si>
    <t>TCS06</t>
  </si>
  <si>
    <t>TCS07</t>
  </si>
  <si>
    <t>TCS08</t>
  </si>
  <si>
    <t>White</t>
  </si>
  <si>
    <t>Transmitted spectrum:</t>
  </si>
  <si>
    <t>Reference spectrum:</t>
  </si>
  <si>
    <t>Tristimulus values:</t>
  </si>
  <si>
    <t>X</t>
  </si>
  <si>
    <t>Y</t>
  </si>
  <si>
    <t>Z</t>
  </si>
  <si>
    <t>x</t>
  </si>
  <si>
    <t>y</t>
  </si>
  <si>
    <t>Chromaticity coordinates:</t>
  </si>
  <si>
    <t>u</t>
  </si>
  <si>
    <t>v</t>
  </si>
  <si>
    <t>(Y/Y0)</t>
  </si>
  <si>
    <t>L*</t>
  </si>
  <si>
    <t>u = u'</t>
  </si>
  <si>
    <t>u*</t>
  </si>
  <si>
    <t>v*</t>
  </si>
  <si>
    <t>v'</t>
  </si>
  <si>
    <t>Test spectrum:</t>
  </si>
  <si>
    <t>CCT Calculations:</t>
  </si>
  <si>
    <t>x_reference for CCT</t>
  </si>
  <si>
    <t>y_reference for CCT</t>
  </si>
  <si>
    <t>n^1 factor</t>
  </si>
  <si>
    <t>n^2 factor</t>
  </si>
  <si>
    <t>n^3 factor</t>
  </si>
  <si>
    <t>Constant</t>
  </si>
  <si>
    <t>n</t>
  </si>
  <si>
    <t>(Y/Yn)</t>
  </si>
  <si>
    <t>CCT:</t>
  </si>
  <si>
    <t>Lightness treshold</t>
  </si>
  <si>
    <t>(6/29)^3</t>
  </si>
  <si>
    <t>Delta E</t>
  </si>
  <si>
    <t>CRI:</t>
  </si>
  <si>
    <t>CRI</t>
  </si>
  <si>
    <t>CIELa*b* Coordinates:</t>
  </si>
  <si>
    <t>Reference</t>
  </si>
  <si>
    <t>Test</t>
  </si>
  <si>
    <t>a</t>
  </si>
  <si>
    <t>f(Xtest/Xref)</t>
  </si>
  <si>
    <t>f(Ytest/Yref)</t>
  </si>
  <si>
    <t>f(Ztest/Zref)</t>
  </si>
  <si>
    <t>a*</t>
  </si>
  <si>
    <t>b*</t>
  </si>
  <si>
    <t>Lfp</t>
  </si>
  <si>
    <t>LBB</t>
  </si>
  <si>
    <t>Duv</t>
  </si>
  <si>
    <t xml:space="preserve">CRI: </t>
  </si>
  <si>
    <t>Input luminophore 1:</t>
  </si>
  <si>
    <t>Concentration 1</t>
  </si>
  <si>
    <t>Input luminophore 2:</t>
  </si>
  <si>
    <t>Concentration 2</t>
  </si>
  <si>
    <t>Validation input:</t>
  </si>
  <si>
    <t>Validation results:</t>
  </si>
  <si>
    <t>Ratio EQE:</t>
  </si>
  <si>
    <t>Ratio AVT:</t>
  </si>
  <si>
    <t>Ratio CRI:</t>
  </si>
  <si>
    <t>1st event side</t>
  </si>
  <si>
    <t>2nd event side</t>
  </si>
  <si>
    <t>3rd event side</t>
  </si>
  <si>
    <t>4th event side</t>
  </si>
  <si>
    <t>5th event side</t>
  </si>
  <si>
    <t>Power</t>
  </si>
  <si>
    <t>J_ph</t>
  </si>
  <si>
    <t>PCE</t>
  </si>
  <si>
    <t>LSC 1:</t>
  </si>
  <si>
    <t>LSC 2:</t>
  </si>
  <si>
    <t>A/m^2</t>
  </si>
  <si>
    <t>Solar cell area</t>
  </si>
  <si>
    <t>_sc_area</t>
  </si>
  <si>
    <t>m^2</t>
  </si>
  <si>
    <t>Absorption ratio lum 2</t>
  </si>
  <si>
    <t>Transmission after initial absorption by lum 1 and wg + reflection^2</t>
  </si>
  <si>
    <t>Transmission after 2 + reflection</t>
  </si>
  <si>
    <t>Absorption spectrum waveguide (column B)</t>
  </si>
  <si>
    <t>Half of total absorption:</t>
  </si>
  <si>
    <t>Depth of half absorbed portion</t>
  </si>
  <si>
    <t>Absorption spectrum wg (column B)</t>
  </si>
  <si>
    <t>Luminophores:</t>
  </si>
  <si>
    <t>Emission</t>
  </si>
  <si>
    <t>Selected absorption 1</t>
  </si>
  <si>
    <t>Selected emission 1</t>
  </si>
  <si>
    <t>Selected absorption 2</t>
  </si>
  <si>
    <t>Selected emission 2</t>
  </si>
  <si>
    <t>AM1.5G Photon flux (#/m^2/s)</t>
  </si>
  <si>
    <t>_X</t>
  </si>
  <si>
    <t>_Y</t>
  </si>
  <si>
    <t>_Z</t>
  </si>
  <si>
    <t>_xx</t>
  </si>
  <si>
    <t>_yy</t>
  </si>
  <si>
    <t>_u</t>
  </si>
  <si>
    <t>_v</t>
  </si>
  <si>
    <t>_vv</t>
  </si>
  <si>
    <t>_xx_cct</t>
  </si>
  <si>
    <t>_yy_cct</t>
  </si>
  <si>
    <t>_n3_cct</t>
  </si>
  <si>
    <t>_n2_cct</t>
  </si>
  <si>
    <t>_n1_cct</t>
  </si>
  <si>
    <t>_constant</t>
  </si>
  <si>
    <t>_n_cct</t>
  </si>
  <si>
    <t>_CCT</t>
  </si>
  <si>
    <t>_L_threshold</t>
  </si>
  <si>
    <t>_Lfp</t>
  </si>
  <si>
    <t>_a_Duv</t>
  </si>
  <si>
    <t>_LBB</t>
  </si>
  <si>
    <t xml:space="preserve">k6 </t>
  </si>
  <si>
    <t>_k6</t>
  </si>
  <si>
    <t xml:space="preserve">k5 </t>
  </si>
  <si>
    <t>_k5</t>
  </si>
  <si>
    <t xml:space="preserve">k4 </t>
  </si>
  <si>
    <t>_k4</t>
  </si>
  <si>
    <t xml:space="preserve">k3 </t>
  </si>
  <si>
    <t>_k3</t>
  </si>
  <si>
    <t xml:space="preserve">k2 </t>
  </si>
  <si>
    <t>_k2</t>
  </si>
  <si>
    <t xml:space="preserve">k1 </t>
  </si>
  <si>
    <t>_k1</t>
  </si>
  <si>
    <t xml:space="preserve">k0 </t>
  </si>
  <si>
    <t>_k0</t>
  </si>
  <si>
    <t>EQE PV cell</t>
  </si>
  <si>
    <t>After ems by lum 1/2</t>
  </si>
  <si>
    <t>Ratio PCE:</t>
  </si>
  <si>
    <t>Delta E int</t>
  </si>
  <si>
    <t>Duv calculation constants</t>
  </si>
  <si>
    <t>AM1.5G</t>
  </si>
  <si>
    <t>cref (Adaptive color shift)</t>
  </si>
  <si>
    <t>dref (Adaptive color shift)</t>
  </si>
  <si>
    <t>AM1.tG</t>
  </si>
  <si>
    <t>ctest (Adaptive color shift)</t>
  </si>
  <si>
    <t>dtest (Adaptive color shift)</t>
  </si>
  <si>
    <t>u (adaptive color shift)</t>
  </si>
  <si>
    <t>v (adaptive color shift)</t>
  </si>
  <si>
    <t>Duv calculation simple:</t>
  </si>
  <si>
    <t>Distance to Plankcian emitter:</t>
  </si>
  <si>
    <t>Color Temperature (K)</t>
  </si>
  <si>
    <t>u'</t>
  </si>
  <si>
    <t>Chrom Dist u'v' 1976</t>
  </si>
  <si>
    <t>Chrom Dist uv 1960</t>
  </si>
  <si>
    <t>Duv calculation elaborate:</t>
  </si>
  <si>
    <t>_Duv_elab</t>
  </si>
  <si>
    <t>Planckian limit:</t>
  </si>
  <si>
    <t>_planck_limit</t>
  </si>
  <si>
    <t>Refractive index wg</t>
  </si>
  <si>
    <t>Correction factor section S1B (Sychugov)</t>
  </si>
  <si>
    <t>Numerator</t>
  </si>
  <si>
    <t>Denominator</t>
  </si>
  <si>
    <t>Correction factor</t>
  </si>
  <si>
    <t>In EC:</t>
  </si>
  <si>
    <t>Upper bound</t>
  </si>
  <si>
    <t>EQE</t>
  </si>
  <si>
    <t>LUE:</t>
  </si>
  <si>
    <t>Fresnel equation</t>
  </si>
  <si>
    <t>PCE:</t>
  </si>
  <si>
    <t>Absorbed ratio lum 1 (F_lum)</t>
  </si>
  <si>
    <t>Absorbed ratio lum 2  (F_lum)</t>
  </si>
  <si>
    <t>Probability of photon reaching the edge lsc 1 (f)</t>
  </si>
  <si>
    <t>Probability of photon reaching the edge lsc 2 (f)</t>
  </si>
  <si>
    <t>Absorbtion probability inside escape cone lum 2 + wg downwards (p_abs_down)</t>
  </si>
  <si>
    <t>Absorbtion probability inside escape cone lum 2 + wg upwards (p_abs_up)</t>
  </si>
  <si>
    <t>Absorbtion probability inside escape cone lum 1 + wg downwards (p_abs_down)</t>
  </si>
  <si>
    <t>Absorbtion probability inside escape cone lum 1 + wg upwards (p_abs_up)</t>
  </si>
  <si>
    <t>PV cell parameters</t>
  </si>
  <si>
    <t>J_0</t>
  </si>
  <si>
    <t>_J0</t>
  </si>
  <si>
    <t>r sh</t>
  </si>
  <si>
    <t>_r_sh</t>
  </si>
  <si>
    <t>Ohm-m^2</t>
  </si>
  <si>
    <t>r s</t>
  </si>
  <si>
    <t>_r_S</t>
  </si>
  <si>
    <t>Diode ideality factor</t>
  </si>
  <si>
    <t>_diode_n</t>
  </si>
  <si>
    <t>T</t>
  </si>
  <si>
    <t>_temp</t>
  </si>
  <si>
    <t>K</t>
  </si>
  <si>
    <t>Thermal voltage</t>
  </si>
  <si>
    <t>_V_th</t>
  </si>
  <si>
    <t>PV cell</t>
  </si>
  <si>
    <t>SUM LSC 1 and 2</t>
  </si>
  <si>
    <t>Fractions of current:</t>
  </si>
  <si>
    <t>Differences between currents</t>
  </si>
  <si>
    <t>V(down)/J(right)</t>
  </si>
  <si>
    <t>V(down)/A(right)</t>
  </si>
  <si>
    <t>Column #</t>
  </si>
  <si>
    <t>#</t>
  </si>
  <si>
    <t>Voltage:</t>
  </si>
  <si>
    <t>Current</t>
  </si>
  <si>
    <t>MPP:</t>
  </si>
  <si>
    <t>AIGS (Lee et al., 2023)</t>
  </si>
  <si>
    <t>MN:MQW-perov (Wei et al., 2022)</t>
  </si>
  <si>
    <t>_transm</t>
  </si>
  <si>
    <t>Date</t>
  </si>
  <si>
    <t xml:space="preserve">Version: </t>
  </si>
  <si>
    <t>Photopic response</t>
  </si>
  <si>
    <t>!!QY values don't automacitcally update!!</t>
  </si>
  <si>
    <t>1.3.1</t>
  </si>
  <si>
    <t>Duv (u', v') 1960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</si>
</sst>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164" formatCode="_ * #,##0.00_ ;_ * \-#,##0.00_ ;_ * &quot;-&quot;??_ ;_ @_ "/>
    <numFmt numFmtId="165" formatCode="0.000E+00"/>
    <numFmt numFmtId="166" formatCode="0.0"/>
    <numFmt numFmtId="167" formatCode="0.000"/>
    <numFmt numFmtId="168" formatCode="0.0000000E+00"/>
    <numFmt numFmtId="169" formatCode="0.0000000"/>
    <numFmt numFmtId="170" formatCode="0.0000"/>
    <numFmt numFmtId="171" formatCode="0.00000000E+00"/>
    <numFmt numFmtId="172" formatCode="0.00000"/>
    <numFmt numFmtId="173" formatCode="0.000000"/>
    <numFmt numFmtId="174" formatCode="0.00000%"/>
    <numFmt numFmtId="175" formatCode="0.000%"/>
    <numFmt numFmtId="176" formatCode="0.00000000"/>
    <numFmt numFmtId="177" formatCode="0.00000000%"/>
    <numFmt numFmtId="178" formatCode="0.0000E+00"/>
    <numFmt numFmtId="179" formatCode="0.000000E+00"/>
    <numFmt numFmtId="180" formatCode="0.00000000000"/>
    <numFmt numFmtId="181" formatCode="0.00000000000000"/>
    <numFmt numFmtId="182" formatCode="0.0000000000000E+00"/>
    <numFmt numFmtId="183" formatCode="0.0000%"/>
    <numFmt numFmtId="184" formatCode="0.0000000000000000000000000E+00"/>
    <numFmt numFmtId="185" formatCode="0.00000E+00"/>
  </numFmts>
  <fonts count="12" x14ac:knownFonts="1">
    <font>
      <sz val="11"/>
      <color theme="1"/>
      <name val="Calibri"/>
      <family val="2"/>
      <scheme val="minor"/>
    </font>
    <font>
      <b/>
      <sz val="11"/>
      <color theme="1"/>
      <name val="Calibri"/>
      <family val="2"/>
      <scheme val="minor"/>
    </font>
    <font>
      <sz val="11"/>
      <name val="Calibri"/>
      <family val="2"/>
      <scheme val="minor"/>
    </font>
    <font>
      <sz val="11"/>
      <color theme="1"/>
      <name val="Calibri"/>
      <family val="2"/>
      <scheme val="minor"/>
    </font>
    <font>
      <sz val="11"/>
      <color rgb="FF006100"/>
      <name val="Calibri"/>
      <family val="2"/>
      <scheme val="minor"/>
    </font>
    <font>
      <sz val="11"/>
      <color rgb="FF9C5700"/>
      <name val="Calibri"/>
      <family val="2"/>
      <scheme val="minor"/>
    </font>
    <font>
      <b/>
      <sz val="11"/>
      <color rgb="FF006100"/>
      <name val="Calibri"/>
      <family val="2"/>
      <scheme val="minor"/>
    </font>
    <font>
      <sz val="36"/>
      <color theme="1"/>
      <name val="Calibri"/>
      <family val="2"/>
      <scheme val="minor"/>
    </font>
    <font>
      <u/>
      <sz val="11"/>
      <color theme="1"/>
      <name val="Calibri"/>
      <family val="2"/>
      <scheme val="minor"/>
    </font>
    <font>
      <sz val="11"/>
      <color theme="1"/>
      <name val="Times New Roman"/>
      <family val="1"/>
    </font>
    <font>
      <b/>
      <sz val="11"/>
      <color theme="1"/>
      <name val="Times New Roman"/>
      <family val="1"/>
    </font>
    <font>
      <b/>
      <sz val="11"/>
      <name val="Calibri"/>
      <family val="2"/>
      <scheme val="minor"/>
    </font>
  </fonts>
  <fills count="5">
    <fill>
      <patternFill patternType="none"/>
    </fill>
    <fill>
      <patternFill patternType="gray125"/>
    </fill>
    <fill>
      <patternFill patternType="solid">
        <fgColor rgb="FFC6EFCE"/>
      </patternFill>
    </fill>
    <fill>
      <patternFill patternType="solid">
        <fgColor rgb="FFFFEB9C"/>
      </patternFill>
    </fill>
    <fill>
      <patternFill patternType="solid">
        <fgColor theme="7" tint="0.59999389629810485"/>
        <bgColor indexed="64"/>
      </patternFill>
    </fill>
  </fills>
  <borders count="1">
    <border>
      <left/>
      <right/>
      <top/>
      <bottom/>
      <diagonal/>
    </border>
  </borders>
  <cellStyleXfs count="5">
    <xf numFmtId="0" fontId="0" fillId="0" borderId="0"/>
    <xf numFmtId="9" fontId="3" fillId="0" borderId="0" applyFont="0" applyFill="0" applyBorder="0" applyAlignment="0" applyProtection="0"/>
    <xf numFmtId="0" fontId="4" fillId="2" borderId="0" applyNumberFormat="0" applyBorder="0" applyAlignment="0" applyProtection="0"/>
    <xf numFmtId="0" fontId="5" fillId="3" borderId="0" applyNumberFormat="0" applyBorder="0" applyAlignment="0" applyProtection="0"/>
    <xf numFmtId="164" fontId="3" fillId="0" borderId="0" applyFont="0" applyFill="0" applyBorder="0" applyAlignment="0" applyProtection="0"/>
  </cellStyleXfs>
  <cellXfs count="69">
    <xf numFmtId="0" fontId="0" fillId="0" borderId="0" xfId="0"/>
    <xf numFmtId="0" fontId="1" fillId="0" borderId="0" xfId="0" applyFont="1"/>
    <xf numFmtId="1" fontId="2" fillId="0" borderId="0" xfId="0" applyNumberFormat="1" applyFont="1"/>
    <xf numFmtId="165" fontId="2" fillId="0" borderId="0" xfId="0" applyNumberFormat="1" applyFont="1"/>
    <xf numFmtId="0" fontId="0" fillId="0" borderId="0" xfId="0" applyAlignment="1">
      <alignment wrapText="1"/>
    </xf>
    <xf numFmtId="166" fontId="0" fillId="0" borderId="0" xfId="0" applyNumberFormat="1"/>
    <xf numFmtId="167" fontId="2" fillId="0" borderId="0" xfId="0" applyNumberFormat="1" applyFont="1"/>
    <xf numFmtId="11" fontId="0" fillId="0" borderId="0" xfId="0" applyNumberFormat="1"/>
    <xf numFmtId="2" fontId="0" fillId="0" borderId="0" xfId="0" applyNumberFormat="1"/>
    <xf numFmtId="10" fontId="0" fillId="0" borderId="0" xfId="1" applyNumberFormat="1" applyFont="1"/>
    <xf numFmtId="0" fontId="1" fillId="0" borderId="0" xfId="0" applyFont="1" applyAlignment="1">
      <alignment wrapText="1"/>
    </xf>
    <xf numFmtId="168" fontId="0" fillId="0" borderId="0" xfId="0" applyNumberFormat="1"/>
    <xf numFmtId="0" fontId="4" fillId="2" borderId="0" xfId="2"/>
    <xf numFmtId="0" fontId="6" fillId="2" borderId="0" xfId="2" applyFont="1"/>
    <xf numFmtId="0" fontId="5" fillId="3" borderId="0" xfId="3"/>
    <xf numFmtId="0" fontId="7" fillId="3" borderId="0" xfId="3" applyFont="1" applyAlignment="1">
      <alignment horizontal="right"/>
    </xf>
    <xf numFmtId="167" fontId="0" fillId="0" borderId="0" xfId="0" applyNumberFormat="1"/>
    <xf numFmtId="10" fontId="0" fillId="0" borderId="0" xfId="0" applyNumberFormat="1"/>
    <xf numFmtId="11" fontId="5" fillId="3" borderId="0" xfId="3" applyNumberFormat="1"/>
    <xf numFmtId="0" fontId="0" fillId="0" borderId="0" xfId="0" applyFont="1"/>
    <xf numFmtId="169" fontId="0" fillId="0" borderId="0" xfId="0" applyNumberFormat="1"/>
    <xf numFmtId="167" fontId="1" fillId="0" borderId="0" xfId="0" applyNumberFormat="1" applyFont="1"/>
    <xf numFmtId="170" fontId="1" fillId="0" borderId="0" xfId="0" applyNumberFormat="1" applyFont="1" applyAlignment="1">
      <alignment wrapText="1"/>
    </xf>
    <xf numFmtId="170" fontId="0" fillId="0" borderId="0" xfId="0" applyNumberFormat="1"/>
    <xf numFmtId="171" fontId="0" fillId="0" borderId="0" xfId="0" applyNumberFormat="1"/>
    <xf numFmtId="172" fontId="0" fillId="0" borderId="0" xfId="0" applyNumberFormat="1"/>
    <xf numFmtId="173" fontId="0" fillId="0" borderId="0" xfId="0" applyNumberFormat="1"/>
    <xf numFmtId="1" fontId="0" fillId="0" borderId="0" xfId="0" applyNumberFormat="1"/>
    <xf numFmtId="174" fontId="0" fillId="0" borderId="0" xfId="1" applyNumberFormat="1" applyFont="1"/>
    <xf numFmtId="174" fontId="0" fillId="0" borderId="0" xfId="0" applyNumberFormat="1"/>
    <xf numFmtId="2" fontId="5" fillId="3" borderId="0" xfId="3" applyNumberFormat="1"/>
    <xf numFmtId="0" fontId="8" fillId="0" borderId="0" xfId="0" applyFont="1"/>
    <xf numFmtId="170" fontId="1" fillId="0" borderId="0" xfId="0" applyNumberFormat="1" applyFont="1"/>
    <xf numFmtId="10" fontId="1" fillId="0" borderId="0" xfId="1" applyNumberFormat="1" applyFont="1"/>
    <xf numFmtId="170" fontId="3" fillId="0" borderId="0" xfId="4" applyNumberFormat="1" applyFont="1" applyBorder="1" applyAlignment="1">
      <alignment horizontal="center" vertical="center"/>
    </xf>
    <xf numFmtId="170" fontId="9" fillId="0" borderId="0" xfId="4" applyNumberFormat="1" applyFont="1" applyBorder="1" applyAlignment="1">
      <alignment horizontal="center" vertical="center"/>
    </xf>
    <xf numFmtId="170" fontId="1" fillId="0" borderId="0" xfId="4" applyNumberFormat="1" applyFont="1" applyBorder="1" applyAlignment="1">
      <alignment horizontal="center" vertical="center"/>
    </xf>
    <xf numFmtId="170" fontId="10" fillId="0" borderId="0" xfId="4" applyNumberFormat="1" applyFont="1" applyBorder="1" applyAlignment="1">
      <alignment horizontal="center" vertical="center"/>
    </xf>
    <xf numFmtId="170" fontId="1" fillId="0" borderId="0" xfId="4" applyNumberFormat="1" applyFont="1" applyBorder="1" applyAlignment="1">
      <alignment horizontal="left" vertical="center"/>
    </xf>
    <xf numFmtId="170" fontId="3" fillId="0" borderId="0" xfId="4" applyNumberFormat="1" applyFont="1" applyFill="1" applyBorder="1" applyAlignment="1">
      <alignment horizontal="center" vertical="center"/>
    </xf>
    <xf numFmtId="173" fontId="0" fillId="0" borderId="0" xfId="1" applyNumberFormat="1" applyFont="1"/>
    <xf numFmtId="172" fontId="0" fillId="0" borderId="0" xfId="1" applyNumberFormat="1" applyFont="1"/>
    <xf numFmtId="175" fontId="0" fillId="0" borderId="0" xfId="0" applyNumberFormat="1"/>
    <xf numFmtId="175" fontId="0" fillId="0" borderId="0" xfId="1" applyNumberFormat="1" applyFont="1"/>
    <xf numFmtId="176" fontId="0" fillId="0" borderId="0" xfId="0" applyNumberFormat="1"/>
    <xf numFmtId="2" fontId="0" fillId="0" borderId="0" xfId="1" applyNumberFormat="1" applyFont="1"/>
    <xf numFmtId="177" fontId="0" fillId="0" borderId="0" xfId="1" applyNumberFormat="1" applyFont="1"/>
    <xf numFmtId="170" fontId="3" fillId="0" borderId="0" xfId="4" applyNumberFormat="1" applyFont="1" applyFill="1" applyBorder="1" applyAlignment="1">
      <alignment horizontal="left" vertical="center"/>
    </xf>
    <xf numFmtId="0" fontId="0" fillId="0" borderId="0" xfId="0" applyAlignment="1">
      <alignment horizontal="center"/>
    </xf>
    <xf numFmtId="0" fontId="0" fillId="0" borderId="0" xfId="0" applyAlignment="1">
      <alignment horizontal="left"/>
    </xf>
    <xf numFmtId="0" fontId="1" fillId="0" borderId="0" xfId="0" applyFont="1" applyAlignment="1">
      <alignment horizontal="left"/>
    </xf>
    <xf numFmtId="0" fontId="9" fillId="0" borderId="0" xfId="0" applyFont="1" applyAlignment="1">
      <alignment horizontal="center" vertical="center"/>
    </xf>
    <xf numFmtId="170" fontId="9" fillId="0" borderId="0" xfId="0" applyNumberFormat="1" applyFont="1" applyAlignment="1">
      <alignment horizontal="center" vertical="center"/>
    </xf>
    <xf numFmtId="0" fontId="1" fillId="0" borderId="0" xfId="0" applyFont="1" applyAlignment="1">
      <alignment horizontal="center"/>
    </xf>
    <xf numFmtId="170" fontId="9" fillId="0" borderId="0" xfId="4" applyNumberFormat="1" applyFont="1" applyAlignment="1">
      <alignment horizontal="center" vertical="center"/>
    </xf>
    <xf numFmtId="178" fontId="0" fillId="0" borderId="0" xfId="0" applyNumberFormat="1"/>
    <xf numFmtId="179" fontId="0" fillId="0" borderId="0" xfId="0" applyNumberFormat="1"/>
    <xf numFmtId="180" fontId="0" fillId="0" borderId="0" xfId="0" applyNumberFormat="1"/>
    <xf numFmtId="181" fontId="0" fillId="0" borderId="0" xfId="0" applyNumberFormat="1"/>
    <xf numFmtId="182" fontId="0" fillId="0" borderId="0" xfId="0" applyNumberFormat="1"/>
    <xf numFmtId="1" fontId="11" fillId="0" borderId="0" xfId="0" applyNumberFormat="1" applyFont="1"/>
    <xf numFmtId="173" fontId="2" fillId="0" borderId="0" xfId="0" applyNumberFormat="1" applyFont="1"/>
    <xf numFmtId="183" fontId="0" fillId="0" borderId="0" xfId="1" applyNumberFormat="1" applyFont="1"/>
    <xf numFmtId="0" fontId="0" fillId="4" borderId="0" xfId="0" applyFill="1"/>
    <xf numFmtId="0" fontId="0" fillId="0" borderId="0" xfId="0" applyFill="1"/>
    <xf numFmtId="14" fontId="0" fillId="0" borderId="0" xfId="0" applyNumberFormat="1"/>
    <xf numFmtId="11" fontId="1" fillId="0" borderId="0" xfId="0" applyNumberFormat="1" applyFont="1" applyAlignment="1">
      <alignment wrapText="1"/>
    </xf>
    <xf numFmtId="184" fontId="0" fillId="0" borderId="0" xfId="0" applyNumberFormat="1"/>
    <xf numFmtId="185" fontId="0" fillId="0" borderId="0" xfId="0" applyNumberFormat="1"/>
  </cellXfs>
  <cellStyles count="5">
    <cellStyle name="Comma" xfId="4" builtinId="3"/>
    <cellStyle name="Good" xfId="2" builtinId="26"/>
    <cellStyle name="Neutral" xfId="3" builtinId="28"/>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a:t>Top</a:t>
            </a:r>
            <a:r>
              <a:rPr lang="nl-NL" baseline="0"/>
              <a:t> luminophore</a:t>
            </a:r>
          </a:p>
        </c:rich>
      </c:tx>
      <c:overlay val="0"/>
      <c:spPr>
        <a:noFill/>
        <a:ln>
          <a:noFill/>
        </a:ln>
        <a:effectLst/>
      </c:spPr>
    </c:title>
    <c:autoTitleDeleted val="0"/>
    <c:plotArea>
      <c:layout/>
      <c:scatterChart>
        <c:scatterStyle val="smoothMarker"/>
        <c:varyColors val="0"/>
        <c:ser>
          <c:idx val="2"/>
          <c:order val="0"/>
          <c:tx>
            <c:strRef>
              <c:f>'Input spectra'!$B$1</c:f>
              <c:strCache>
                <c:ptCount val="1"/>
                <c:pt idx="0">
                  <c:v>Selected absorption 1</c:v>
                </c:pt>
              </c:strCache>
            </c:strRef>
          </c:tx>
          <c:marker>
            <c:symbol val="none"/>
          </c:marker>
          <c:xVal>
            <c:numRef>
              <c:f>'Input spectra'!$A$2:$A$152</c:f>
              <c:numCache>
                <c:formatCode>General</c:formatCode>
                <c:ptCount val="151"/>
                <c:pt idx="0">
                  <c:v>280</c:v>
                </c:pt>
                <c:pt idx="1">
                  <c:v>285</c:v>
                </c:pt>
                <c:pt idx="2">
                  <c:v>290</c:v>
                </c:pt>
                <c:pt idx="3">
                  <c:v>295</c:v>
                </c:pt>
                <c:pt idx="4">
                  <c:v>300</c:v>
                </c:pt>
                <c:pt idx="5">
                  <c:v>305</c:v>
                </c:pt>
                <c:pt idx="6">
                  <c:v>310</c:v>
                </c:pt>
                <c:pt idx="7">
                  <c:v>315</c:v>
                </c:pt>
                <c:pt idx="8">
                  <c:v>320</c:v>
                </c:pt>
                <c:pt idx="9">
                  <c:v>325</c:v>
                </c:pt>
                <c:pt idx="10">
                  <c:v>330</c:v>
                </c:pt>
                <c:pt idx="11">
                  <c:v>335</c:v>
                </c:pt>
                <c:pt idx="12">
                  <c:v>340</c:v>
                </c:pt>
                <c:pt idx="13">
                  <c:v>345</c:v>
                </c:pt>
                <c:pt idx="14">
                  <c:v>350</c:v>
                </c:pt>
                <c:pt idx="15">
                  <c:v>355</c:v>
                </c:pt>
                <c:pt idx="16">
                  <c:v>360</c:v>
                </c:pt>
                <c:pt idx="17">
                  <c:v>365</c:v>
                </c:pt>
                <c:pt idx="18">
                  <c:v>370</c:v>
                </c:pt>
                <c:pt idx="19">
                  <c:v>375</c:v>
                </c:pt>
                <c:pt idx="20">
                  <c:v>380</c:v>
                </c:pt>
                <c:pt idx="21">
                  <c:v>385</c:v>
                </c:pt>
                <c:pt idx="22">
                  <c:v>390</c:v>
                </c:pt>
                <c:pt idx="23">
                  <c:v>395</c:v>
                </c:pt>
                <c:pt idx="24">
                  <c:v>400</c:v>
                </c:pt>
                <c:pt idx="25">
                  <c:v>405</c:v>
                </c:pt>
                <c:pt idx="26">
                  <c:v>410</c:v>
                </c:pt>
                <c:pt idx="27">
                  <c:v>415</c:v>
                </c:pt>
                <c:pt idx="28">
                  <c:v>420</c:v>
                </c:pt>
                <c:pt idx="29">
                  <c:v>425</c:v>
                </c:pt>
                <c:pt idx="30">
                  <c:v>430</c:v>
                </c:pt>
                <c:pt idx="31">
                  <c:v>435</c:v>
                </c:pt>
                <c:pt idx="32">
                  <c:v>440</c:v>
                </c:pt>
                <c:pt idx="33">
                  <c:v>445</c:v>
                </c:pt>
                <c:pt idx="34">
                  <c:v>450</c:v>
                </c:pt>
                <c:pt idx="35">
                  <c:v>455</c:v>
                </c:pt>
                <c:pt idx="36">
                  <c:v>460</c:v>
                </c:pt>
                <c:pt idx="37">
                  <c:v>465</c:v>
                </c:pt>
                <c:pt idx="38">
                  <c:v>470</c:v>
                </c:pt>
                <c:pt idx="39">
                  <c:v>475</c:v>
                </c:pt>
                <c:pt idx="40">
                  <c:v>480</c:v>
                </c:pt>
                <c:pt idx="41">
                  <c:v>485</c:v>
                </c:pt>
                <c:pt idx="42">
                  <c:v>490</c:v>
                </c:pt>
                <c:pt idx="43">
                  <c:v>495</c:v>
                </c:pt>
                <c:pt idx="44">
                  <c:v>500</c:v>
                </c:pt>
                <c:pt idx="45">
                  <c:v>505</c:v>
                </c:pt>
                <c:pt idx="46">
                  <c:v>510</c:v>
                </c:pt>
                <c:pt idx="47">
                  <c:v>515</c:v>
                </c:pt>
                <c:pt idx="48">
                  <c:v>520</c:v>
                </c:pt>
                <c:pt idx="49">
                  <c:v>525</c:v>
                </c:pt>
                <c:pt idx="50">
                  <c:v>530</c:v>
                </c:pt>
                <c:pt idx="51">
                  <c:v>535</c:v>
                </c:pt>
                <c:pt idx="52">
                  <c:v>540</c:v>
                </c:pt>
                <c:pt idx="53">
                  <c:v>545</c:v>
                </c:pt>
                <c:pt idx="54">
                  <c:v>550</c:v>
                </c:pt>
                <c:pt idx="55">
                  <c:v>555</c:v>
                </c:pt>
                <c:pt idx="56">
                  <c:v>560</c:v>
                </c:pt>
                <c:pt idx="57">
                  <c:v>565</c:v>
                </c:pt>
                <c:pt idx="58">
                  <c:v>570</c:v>
                </c:pt>
                <c:pt idx="59">
                  <c:v>575</c:v>
                </c:pt>
                <c:pt idx="60">
                  <c:v>580</c:v>
                </c:pt>
                <c:pt idx="61">
                  <c:v>585</c:v>
                </c:pt>
                <c:pt idx="62">
                  <c:v>590</c:v>
                </c:pt>
                <c:pt idx="63">
                  <c:v>595</c:v>
                </c:pt>
                <c:pt idx="64">
                  <c:v>600</c:v>
                </c:pt>
                <c:pt idx="65">
                  <c:v>605</c:v>
                </c:pt>
                <c:pt idx="66">
                  <c:v>610</c:v>
                </c:pt>
                <c:pt idx="67">
                  <c:v>615</c:v>
                </c:pt>
                <c:pt idx="68">
                  <c:v>620</c:v>
                </c:pt>
                <c:pt idx="69">
                  <c:v>625</c:v>
                </c:pt>
                <c:pt idx="70">
                  <c:v>630</c:v>
                </c:pt>
                <c:pt idx="71">
                  <c:v>635</c:v>
                </c:pt>
                <c:pt idx="72">
                  <c:v>640</c:v>
                </c:pt>
                <c:pt idx="73">
                  <c:v>645</c:v>
                </c:pt>
                <c:pt idx="74">
                  <c:v>650</c:v>
                </c:pt>
                <c:pt idx="75">
                  <c:v>655</c:v>
                </c:pt>
                <c:pt idx="76">
                  <c:v>660</c:v>
                </c:pt>
                <c:pt idx="77">
                  <c:v>665</c:v>
                </c:pt>
                <c:pt idx="78">
                  <c:v>670</c:v>
                </c:pt>
                <c:pt idx="79">
                  <c:v>675</c:v>
                </c:pt>
                <c:pt idx="80">
                  <c:v>680</c:v>
                </c:pt>
                <c:pt idx="81">
                  <c:v>685</c:v>
                </c:pt>
                <c:pt idx="82">
                  <c:v>690</c:v>
                </c:pt>
                <c:pt idx="83">
                  <c:v>695</c:v>
                </c:pt>
                <c:pt idx="84">
                  <c:v>700</c:v>
                </c:pt>
                <c:pt idx="85">
                  <c:v>705</c:v>
                </c:pt>
                <c:pt idx="86">
                  <c:v>710</c:v>
                </c:pt>
                <c:pt idx="87">
                  <c:v>715</c:v>
                </c:pt>
                <c:pt idx="88">
                  <c:v>720</c:v>
                </c:pt>
                <c:pt idx="89">
                  <c:v>725</c:v>
                </c:pt>
                <c:pt idx="90">
                  <c:v>730</c:v>
                </c:pt>
                <c:pt idx="91">
                  <c:v>735</c:v>
                </c:pt>
                <c:pt idx="92">
                  <c:v>740</c:v>
                </c:pt>
                <c:pt idx="93">
                  <c:v>745</c:v>
                </c:pt>
                <c:pt idx="94">
                  <c:v>750</c:v>
                </c:pt>
                <c:pt idx="95">
                  <c:v>755</c:v>
                </c:pt>
                <c:pt idx="96">
                  <c:v>760</c:v>
                </c:pt>
                <c:pt idx="97">
                  <c:v>765</c:v>
                </c:pt>
                <c:pt idx="98">
                  <c:v>770</c:v>
                </c:pt>
                <c:pt idx="99">
                  <c:v>775</c:v>
                </c:pt>
                <c:pt idx="100">
                  <c:v>780</c:v>
                </c:pt>
                <c:pt idx="101">
                  <c:v>785</c:v>
                </c:pt>
                <c:pt idx="102">
                  <c:v>790</c:v>
                </c:pt>
                <c:pt idx="103">
                  <c:v>795</c:v>
                </c:pt>
                <c:pt idx="104">
                  <c:v>800</c:v>
                </c:pt>
                <c:pt idx="105">
                  <c:v>805</c:v>
                </c:pt>
                <c:pt idx="106">
                  <c:v>810</c:v>
                </c:pt>
                <c:pt idx="107">
                  <c:v>815</c:v>
                </c:pt>
                <c:pt idx="108">
                  <c:v>820</c:v>
                </c:pt>
                <c:pt idx="109">
                  <c:v>825</c:v>
                </c:pt>
                <c:pt idx="110">
                  <c:v>830</c:v>
                </c:pt>
                <c:pt idx="111">
                  <c:v>835</c:v>
                </c:pt>
                <c:pt idx="112">
                  <c:v>840</c:v>
                </c:pt>
                <c:pt idx="113">
                  <c:v>845</c:v>
                </c:pt>
                <c:pt idx="114">
                  <c:v>850</c:v>
                </c:pt>
                <c:pt idx="115">
                  <c:v>855</c:v>
                </c:pt>
                <c:pt idx="116">
                  <c:v>860</c:v>
                </c:pt>
                <c:pt idx="117">
                  <c:v>865</c:v>
                </c:pt>
                <c:pt idx="118">
                  <c:v>870</c:v>
                </c:pt>
                <c:pt idx="119">
                  <c:v>875</c:v>
                </c:pt>
                <c:pt idx="120">
                  <c:v>880</c:v>
                </c:pt>
                <c:pt idx="121">
                  <c:v>885</c:v>
                </c:pt>
                <c:pt idx="122">
                  <c:v>890</c:v>
                </c:pt>
                <c:pt idx="123">
                  <c:v>895</c:v>
                </c:pt>
                <c:pt idx="124">
                  <c:v>900</c:v>
                </c:pt>
                <c:pt idx="125">
                  <c:v>905</c:v>
                </c:pt>
                <c:pt idx="126">
                  <c:v>910</c:v>
                </c:pt>
                <c:pt idx="127">
                  <c:v>915</c:v>
                </c:pt>
                <c:pt idx="128">
                  <c:v>920</c:v>
                </c:pt>
                <c:pt idx="129">
                  <c:v>925</c:v>
                </c:pt>
                <c:pt idx="130">
                  <c:v>930</c:v>
                </c:pt>
                <c:pt idx="131">
                  <c:v>935</c:v>
                </c:pt>
                <c:pt idx="132">
                  <c:v>940</c:v>
                </c:pt>
                <c:pt idx="133">
                  <c:v>945</c:v>
                </c:pt>
                <c:pt idx="134">
                  <c:v>950</c:v>
                </c:pt>
                <c:pt idx="135">
                  <c:v>955</c:v>
                </c:pt>
                <c:pt idx="136">
                  <c:v>960</c:v>
                </c:pt>
                <c:pt idx="137">
                  <c:v>965</c:v>
                </c:pt>
                <c:pt idx="138">
                  <c:v>970</c:v>
                </c:pt>
                <c:pt idx="139">
                  <c:v>975</c:v>
                </c:pt>
                <c:pt idx="140">
                  <c:v>980</c:v>
                </c:pt>
                <c:pt idx="141">
                  <c:v>985</c:v>
                </c:pt>
                <c:pt idx="142">
                  <c:v>990</c:v>
                </c:pt>
                <c:pt idx="143">
                  <c:v>995</c:v>
                </c:pt>
                <c:pt idx="144">
                  <c:v>1000</c:v>
                </c:pt>
                <c:pt idx="145">
                  <c:v>1005</c:v>
                </c:pt>
                <c:pt idx="146">
                  <c:v>1010</c:v>
                </c:pt>
                <c:pt idx="147">
                  <c:v>1015</c:v>
                </c:pt>
                <c:pt idx="148">
                  <c:v>1020</c:v>
                </c:pt>
                <c:pt idx="149">
                  <c:v>1025</c:v>
                </c:pt>
                <c:pt idx="150">
                  <c:v>1030</c:v>
                </c:pt>
              </c:numCache>
            </c:numRef>
          </c:xVal>
          <c:yVal>
            <c:numRef>
              <c:f>'Input spectra'!$B$2:$B$152</c:f>
              <c:numCache>
                <c:formatCode>General</c:formatCode>
                <c:ptCount val="151"/>
                <c:pt idx="0">
                  <c:v>2.8907850855113302</c:v>
                </c:pt>
                <c:pt idx="1">
                  <c:v>2.81409489558277</c:v>
                </c:pt>
                <c:pt idx="2">
                  <c:v>2.7374047056542099</c:v>
                </c:pt>
                <c:pt idx="3">
                  <c:v>2.6607145157256502</c:v>
                </c:pt>
                <c:pt idx="4">
                  <c:v>2.5840243257970901</c:v>
                </c:pt>
                <c:pt idx="5">
                  <c:v>2.5073341358685299</c:v>
                </c:pt>
                <c:pt idx="6">
                  <c:v>2.4306439459399698</c:v>
                </c:pt>
                <c:pt idx="7">
                  <c:v>2.3539537560114101</c:v>
                </c:pt>
                <c:pt idx="8">
                  <c:v>2.27726356608285</c:v>
                </c:pt>
                <c:pt idx="9">
                  <c:v>2.2005733761542898</c:v>
                </c:pt>
                <c:pt idx="10">
                  <c:v>2.1238831862257301</c:v>
                </c:pt>
                <c:pt idx="11">
                  <c:v>2.04719299629717</c:v>
                </c:pt>
                <c:pt idx="12">
                  <c:v>1.9705028063686101</c:v>
                </c:pt>
                <c:pt idx="13">
                  <c:v>1.8938126164400599</c:v>
                </c:pt>
                <c:pt idx="14">
                  <c:v>1.8171224265115</c:v>
                </c:pt>
                <c:pt idx="15">
                  <c:v>1.7404322365829401</c:v>
                </c:pt>
                <c:pt idx="16">
                  <c:v>1.66374204665438</c:v>
                </c:pt>
                <c:pt idx="17">
                  <c:v>1.5870518567258201</c:v>
                </c:pt>
                <c:pt idx="18">
                  <c:v>1.5103616667972599</c:v>
                </c:pt>
                <c:pt idx="19">
                  <c:v>1.4336714768687</c:v>
                </c:pt>
                <c:pt idx="20">
                  <c:v>1.3569812869401401</c:v>
                </c:pt>
                <c:pt idx="21">
                  <c:v>1.2802910970115799</c:v>
                </c:pt>
                <c:pt idx="22">
                  <c:v>1.20360090708302</c:v>
                </c:pt>
                <c:pt idx="23">
                  <c:v>1.1269107171544599</c:v>
                </c:pt>
                <c:pt idx="24">
                  <c:v>1.04171843961628</c:v>
                </c:pt>
                <c:pt idx="25">
                  <c:v>0.98858050682464405</c:v>
                </c:pt>
                <c:pt idx="26">
                  <c:v>0.90328834272374003</c:v>
                </c:pt>
                <c:pt idx="27">
                  <c:v>0.81398434775870698</c:v>
                </c:pt>
                <c:pt idx="28">
                  <c:v>0.74366118039737805</c:v>
                </c:pt>
                <c:pt idx="29">
                  <c:v>0.69263435933641204</c:v>
                </c:pt>
                <c:pt idx="30">
                  <c:v>0.61922442137913203</c:v>
                </c:pt>
                <c:pt idx="31">
                  <c:v>0.55786147901928596</c:v>
                </c:pt>
                <c:pt idx="32">
                  <c:v>0.51086189430167706</c:v>
                </c:pt>
                <c:pt idx="33">
                  <c:v>0.46574901456085199</c:v>
                </c:pt>
                <c:pt idx="34">
                  <c:v>0.42928464007866501</c:v>
                </c:pt>
                <c:pt idx="35">
                  <c:v>0.39282026559647698</c:v>
                </c:pt>
                <c:pt idx="36">
                  <c:v>0.35635589111429</c:v>
                </c:pt>
                <c:pt idx="37">
                  <c:v>0.32359450094724701</c:v>
                </c:pt>
                <c:pt idx="38">
                  <c:v>0.29299467128427098</c:v>
                </c:pt>
                <c:pt idx="39">
                  <c:v>0.26287754085331899</c:v>
                </c:pt>
                <c:pt idx="40">
                  <c:v>0.233058421543754</c:v>
                </c:pt>
                <c:pt idx="41">
                  <c:v>0.20323930223418801</c:v>
                </c:pt>
                <c:pt idx="42">
                  <c:v>0.174931414341262</c:v>
                </c:pt>
                <c:pt idx="43">
                  <c:v>0.14741165750235599</c:v>
                </c:pt>
                <c:pt idx="44">
                  <c:v>0.12774307503944701</c:v>
                </c:pt>
                <c:pt idx="45">
                  <c:v>0.112440517580027</c:v>
                </c:pt>
                <c:pt idx="46">
                  <c:v>9.7137960120607297E-2</c:v>
                </c:pt>
                <c:pt idx="47">
                  <c:v>8.1835402661186996E-2</c:v>
                </c:pt>
                <c:pt idx="48">
                  <c:v>6.9876539603496199E-2</c:v>
                </c:pt>
                <c:pt idx="49">
                  <c:v>6.1498627272259597E-2</c:v>
                </c:pt>
                <c:pt idx="50">
                  <c:v>5.3120714941022898E-2</c:v>
                </c:pt>
                <c:pt idx="51">
                  <c:v>4.4742802609786303E-2</c:v>
                </c:pt>
                <c:pt idx="52">
                  <c:v>3.72882151810741E-2</c:v>
                </c:pt>
                <c:pt idx="53">
                  <c:v>3.1829941816214402E-2</c:v>
                </c:pt>
                <c:pt idx="54">
                  <c:v>2.6371668451354802E-2</c:v>
                </c:pt>
                <c:pt idx="55">
                  <c:v>2.0913395086495201E-2</c:v>
                </c:pt>
                <c:pt idx="56">
                  <c:v>1.54551217216355E-2</c:v>
                </c:pt>
                <c:pt idx="57">
                  <c:v>9.9968483567759499E-3</c:v>
                </c:pt>
                <c:pt idx="58">
                  <c:v>4.5385749919163304E-3</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numCache>
            </c:numRef>
          </c:yVal>
          <c:smooth val="1"/>
          <c:extLst>
            <c:ext xmlns:c16="http://schemas.microsoft.com/office/drawing/2014/chart" uri="{C3380CC4-5D6E-409C-BE32-E72D297353CC}">
              <c16:uniqueId val="{00000007-173B-457A-8DD9-D41871F2671F}"/>
            </c:ext>
          </c:extLst>
        </c:ser>
        <c:ser>
          <c:idx val="3"/>
          <c:order val="1"/>
          <c:tx>
            <c:strRef>
              <c:f>'Input spectra'!$C$1</c:f>
              <c:strCache>
                <c:ptCount val="1"/>
                <c:pt idx="0">
                  <c:v>Selected emission 1</c:v>
                </c:pt>
              </c:strCache>
            </c:strRef>
          </c:tx>
          <c:marker>
            <c:symbol val="none"/>
          </c:marker>
          <c:xVal>
            <c:numRef>
              <c:f>'Input spectra'!$A$2:$A$152</c:f>
              <c:numCache>
                <c:formatCode>General</c:formatCode>
                <c:ptCount val="151"/>
                <c:pt idx="0">
                  <c:v>280</c:v>
                </c:pt>
                <c:pt idx="1">
                  <c:v>285</c:v>
                </c:pt>
                <c:pt idx="2">
                  <c:v>290</c:v>
                </c:pt>
                <c:pt idx="3">
                  <c:v>295</c:v>
                </c:pt>
                <c:pt idx="4">
                  <c:v>300</c:v>
                </c:pt>
                <c:pt idx="5">
                  <c:v>305</c:v>
                </c:pt>
                <c:pt idx="6">
                  <c:v>310</c:v>
                </c:pt>
                <c:pt idx="7">
                  <c:v>315</c:v>
                </c:pt>
                <c:pt idx="8">
                  <c:v>320</c:v>
                </c:pt>
                <c:pt idx="9">
                  <c:v>325</c:v>
                </c:pt>
                <c:pt idx="10">
                  <c:v>330</c:v>
                </c:pt>
                <c:pt idx="11">
                  <c:v>335</c:v>
                </c:pt>
                <c:pt idx="12">
                  <c:v>340</c:v>
                </c:pt>
                <c:pt idx="13">
                  <c:v>345</c:v>
                </c:pt>
                <c:pt idx="14">
                  <c:v>350</c:v>
                </c:pt>
                <c:pt idx="15">
                  <c:v>355</c:v>
                </c:pt>
                <c:pt idx="16">
                  <c:v>360</c:v>
                </c:pt>
                <c:pt idx="17">
                  <c:v>365</c:v>
                </c:pt>
                <c:pt idx="18">
                  <c:v>370</c:v>
                </c:pt>
                <c:pt idx="19">
                  <c:v>375</c:v>
                </c:pt>
                <c:pt idx="20">
                  <c:v>380</c:v>
                </c:pt>
                <c:pt idx="21">
                  <c:v>385</c:v>
                </c:pt>
                <c:pt idx="22">
                  <c:v>390</c:v>
                </c:pt>
                <c:pt idx="23">
                  <c:v>395</c:v>
                </c:pt>
                <c:pt idx="24">
                  <c:v>400</c:v>
                </c:pt>
                <c:pt idx="25">
                  <c:v>405</c:v>
                </c:pt>
                <c:pt idx="26">
                  <c:v>410</c:v>
                </c:pt>
                <c:pt idx="27">
                  <c:v>415</c:v>
                </c:pt>
                <c:pt idx="28">
                  <c:v>420</c:v>
                </c:pt>
                <c:pt idx="29">
                  <c:v>425</c:v>
                </c:pt>
                <c:pt idx="30">
                  <c:v>430</c:v>
                </c:pt>
                <c:pt idx="31">
                  <c:v>435</c:v>
                </c:pt>
                <c:pt idx="32">
                  <c:v>440</c:v>
                </c:pt>
                <c:pt idx="33">
                  <c:v>445</c:v>
                </c:pt>
                <c:pt idx="34">
                  <c:v>450</c:v>
                </c:pt>
                <c:pt idx="35">
                  <c:v>455</c:v>
                </c:pt>
                <c:pt idx="36">
                  <c:v>460</c:v>
                </c:pt>
                <c:pt idx="37">
                  <c:v>465</c:v>
                </c:pt>
                <c:pt idx="38">
                  <c:v>470</c:v>
                </c:pt>
                <c:pt idx="39">
                  <c:v>475</c:v>
                </c:pt>
                <c:pt idx="40">
                  <c:v>480</c:v>
                </c:pt>
                <c:pt idx="41">
                  <c:v>485</c:v>
                </c:pt>
                <c:pt idx="42">
                  <c:v>490</c:v>
                </c:pt>
                <c:pt idx="43">
                  <c:v>495</c:v>
                </c:pt>
                <c:pt idx="44">
                  <c:v>500</c:v>
                </c:pt>
                <c:pt idx="45">
                  <c:v>505</c:v>
                </c:pt>
                <c:pt idx="46">
                  <c:v>510</c:v>
                </c:pt>
                <c:pt idx="47">
                  <c:v>515</c:v>
                </c:pt>
                <c:pt idx="48">
                  <c:v>520</c:v>
                </c:pt>
                <c:pt idx="49">
                  <c:v>525</c:v>
                </c:pt>
                <c:pt idx="50">
                  <c:v>530</c:v>
                </c:pt>
                <c:pt idx="51">
                  <c:v>535</c:v>
                </c:pt>
                <c:pt idx="52">
                  <c:v>540</c:v>
                </c:pt>
                <c:pt idx="53">
                  <c:v>545</c:v>
                </c:pt>
                <c:pt idx="54">
                  <c:v>550</c:v>
                </c:pt>
                <c:pt idx="55">
                  <c:v>555</c:v>
                </c:pt>
                <c:pt idx="56">
                  <c:v>560</c:v>
                </c:pt>
                <c:pt idx="57">
                  <c:v>565</c:v>
                </c:pt>
                <c:pt idx="58">
                  <c:v>570</c:v>
                </c:pt>
                <c:pt idx="59">
                  <c:v>575</c:v>
                </c:pt>
                <c:pt idx="60">
                  <c:v>580</c:v>
                </c:pt>
                <c:pt idx="61">
                  <c:v>585</c:v>
                </c:pt>
                <c:pt idx="62">
                  <c:v>590</c:v>
                </c:pt>
                <c:pt idx="63">
                  <c:v>595</c:v>
                </c:pt>
                <c:pt idx="64">
                  <c:v>600</c:v>
                </c:pt>
                <c:pt idx="65">
                  <c:v>605</c:v>
                </c:pt>
                <c:pt idx="66">
                  <c:v>610</c:v>
                </c:pt>
                <c:pt idx="67">
                  <c:v>615</c:v>
                </c:pt>
                <c:pt idx="68">
                  <c:v>620</c:v>
                </c:pt>
                <c:pt idx="69">
                  <c:v>625</c:v>
                </c:pt>
                <c:pt idx="70">
                  <c:v>630</c:v>
                </c:pt>
                <c:pt idx="71">
                  <c:v>635</c:v>
                </c:pt>
                <c:pt idx="72">
                  <c:v>640</c:v>
                </c:pt>
                <c:pt idx="73">
                  <c:v>645</c:v>
                </c:pt>
                <c:pt idx="74">
                  <c:v>650</c:v>
                </c:pt>
                <c:pt idx="75">
                  <c:v>655</c:v>
                </c:pt>
                <c:pt idx="76">
                  <c:v>660</c:v>
                </c:pt>
                <c:pt idx="77">
                  <c:v>665</c:v>
                </c:pt>
                <c:pt idx="78">
                  <c:v>670</c:v>
                </c:pt>
                <c:pt idx="79">
                  <c:v>675</c:v>
                </c:pt>
                <c:pt idx="80">
                  <c:v>680</c:v>
                </c:pt>
                <c:pt idx="81">
                  <c:v>685</c:v>
                </c:pt>
                <c:pt idx="82">
                  <c:v>690</c:v>
                </c:pt>
                <c:pt idx="83">
                  <c:v>695</c:v>
                </c:pt>
                <c:pt idx="84">
                  <c:v>700</c:v>
                </c:pt>
                <c:pt idx="85">
                  <c:v>705</c:v>
                </c:pt>
                <c:pt idx="86">
                  <c:v>710</c:v>
                </c:pt>
                <c:pt idx="87">
                  <c:v>715</c:v>
                </c:pt>
                <c:pt idx="88">
                  <c:v>720</c:v>
                </c:pt>
                <c:pt idx="89">
                  <c:v>725</c:v>
                </c:pt>
                <c:pt idx="90">
                  <c:v>730</c:v>
                </c:pt>
                <c:pt idx="91">
                  <c:v>735</c:v>
                </c:pt>
                <c:pt idx="92">
                  <c:v>740</c:v>
                </c:pt>
                <c:pt idx="93">
                  <c:v>745</c:v>
                </c:pt>
                <c:pt idx="94">
                  <c:v>750</c:v>
                </c:pt>
                <c:pt idx="95">
                  <c:v>755</c:v>
                </c:pt>
                <c:pt idx="96">
                  <c:v>760</c:v>
                </c:pt>
                <c:pt idx="97">
                  <c:v>765</c:v>
                </c:pt>
                <c:pt idx="98">
                  <c:v>770</c:v>
                </c:pt>
                <c:pt idx="99">
                  <c:v>775</c:v>
                </c:pt>
                <c:pt idx="100">
                  <c:v>780</c:v>
                </c:pt>
                <c:pt idx="101">
                  <c:v>785</c:v>
                </c:pt>
                <c:pt idx="102">
                  <c:v>790</c:v>
                </c:pt>
                <c:pt idx="103">
                  <c:v>795</c:v>
                </c:pt>
                <c:pt idx="104">
                  <c:v>800</c:v>
                </c:pt>
                <c:pt idx="105">
                  <c:v>805</c:v>
                </c:pt>
                <c:pt idx="106">
                  <c:v>810</c:v>
                </c:pt>
                <c:pt idx="107">
                  <c:v>815</c:v>
                </c:pt>
                <c:pt idx="108">
                  <c:v>820</c:v>
                </c:pt>
                <c:pt idx="109">
                  <c:v>825</c:v>
                </c:pt>
                <c:pt idx="110">
                  <c:v>830</c:v>
                </c:pt>
                <c:pt idx="111">
                  <c:v>835</c:v>
                </c:pt>
                <c:pt idx="112">
                  <c:v>840</c:v>
                </c:pt>
                <c:pt idx="113">
                  <c:v>845</c:v>
                </c:pt>
                <c:pt idx="114">
                  <c:v>850</c:v>
                </c:pt>
                <c:pt idx="115">
                  <c:v>855</c:v>
                </c:pt>
                <c:pt idx="116">
                  <c:v>860</c:v>
                </c:pt>
                <c:pt idx="117">
                  <c:v>865</c:v>
                </c:pt>
                <c:pt idx="118">
                  <c:v>870</c:v>
                </c:pt>
                <c:pt idx="119">
                  <c:v>875</c:v>
                </c:pt>
                <c:pt idx="120">
                  <c:v>880</c:v>
                </c:pt>
                <c:pt idx="121">
                  <c:v>885</c:v>
                </c:pt>
                <c:pt idx="122">
                  <c:v>890</c:v>
                </c:pt>
                <c:pt idx="123">
                  <c:v>895</c:v>
                </c:pt>
                <c:pt idx="124">
                  <c:v>900</c:v>
                </c:pt>
                <c:pt idx="125">
                  <c:v>905</c:v>
                </c:pt>
                <c:pt idx="126">
                  <c:v>910</c:v>
                </c:pt>
                <c:pt idx="127">
                  <c:v>915</c:v>
                </c:pt>
                <c:pt idx="128">
                  <c:v>920</c:v>
                </c:pt>
                <c:pt idx="129">
                  <c:v>925</c:v>
                </c:pt>
                <c:pt idx="130">
                  <c:v>930</c:v>
                </c:pt>
                <c:pt idx="131">
                  <c:v>935</c:v>
                </c:pt>
                <c:pt idx="132">
                  <c:v>940</c:v>
                </c:pt>
                <c:pt idx="133">
                  <c:v>945</c:v>
                </c:pt>
                <c:pt idx="134">
                  <c:v>950</c:v>
                </c:pt>
                <c:pt idx="135">
                  <c:v>955</c:v>
                </c:pt>
                <c:pt idx="136">
                  <c:v>960</c:v>
                </c:pt>
                <c:pt idx="137">
                  <c:v>965</c:v>
                </c:pt>
                <c:pt idx="138">
                  <c:v>970</c:v>
                </c:pt>
                <c:pt idx="139">
                  <c:v>975</c:v>
                </c:pt>
                <c:pt idx="140">
                  <c:v>980</c:v>
                </c:pt>
                <c:pt idx="141">
                  <c:v>985</c:v>
                </c:pt>
                <c:pt idx="142">
                  <c:v>990</c:v>
                </c:pt>
                <c:pt idx="143">
                  <c:v>995</c:v>
                </c:pt>
                <c:pt idx="144">
                  <c:v>1000</c:v>
                </c:pt>
                <c:pt idx="145">
                  <c:v>1005</c:v>
                </c:pt>
                <c:pt idx="146">
                  <c:v>1010</c:v>
                </c:pt>
                <c:pt idx="147">
                  <c:v>1015</c:v>
                </c:pt>
                <c:pt idx="148">
                  <c:v>1020</c:v>
                </c:pt>
                <c:pt idx="149">
                  <c:v>1025</c:v>
                </c:pt>
                <c:pt idx="150">
                  <c:v>1030</c:v>
                </c:pt>
              </c:numCache>
            </c:numRef>
          </c:xVal>
          <c:yVal>
            <c:numRef>
              <c:f>'Input spectra'!$C$2:$C$152</c:f>
              <c:numCache>
                <c:formatCode>General</c:formatCode>
                <c:ptCount val="1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6.2913256913738804E-3</c:v>
                </c:pt>
                <c:pt idx="38">
                  <c:v>1.6308965386377799E-2</c:v>
                </c:pt>
                <c:pt idx="39">
                  <c:v>2.6326605081381901E-2</c:v>
                </c:pt>
                <c:pt idx="40">
                  <c:v>3.6344244776385898E-2</c:v>
                </c:pt>
                <c:pt idx="41">
                  <c:v>6.6625171892558704E-2</c:v>
                </c:pt>
                <c:pt idx="42">
                  <c:v>0.114985389817993</c:v>
                </c:pt>
                <c:pt idx="43">
                  <c:v>0.186210569623558</c:v>
                </c:pt>
                <c:pt idx="44">
                  <c:v>0.32729852520316999</c:v>
                </c:pt>
                <c:pt idx="45">
                  <c:v>0.455496910384114</c:v>
                </c:pt>
                <c:pt idx="46">
                  <c:v>0.59135893418453001</c:v>
                </c:pt>
                <c:pt idx="47">
                  <c:v>0.81506496098971004</c:v>
                </c:pt>
                <c:pt idx="48">
                  <c:v>0.96550870010022305</c:v>
                </c:pt>
                <c:pt idx="49">
                  <c:v>0.95154559490105795</c:v>
                </c:pt>
                <c:pt idx="50">
                  <c:v>0.84678871717280702</c:v>
                </c:pt>
                <c:pt idx="51">
                  <c:v>0.67134617040854705</c:v>
                </c:pt>
                <c:pt idx="52">
                  <c:v>0.40186628024540899</c:v>
                </c:pt>
                <c:pt idx="53">
                  <c:v>0.29380057716941899</c:v>
                </c:pt>
                <c:pt idx="54">
                  <c:v>0.17638675894497099</c:v>
                </c:pt>
                <c:pt idx="55">
                  <c:v>0.126812948279583</c:v>
                </c:pt>
                <c:pt idx="56">
                  <c:v>9.8405117182461699E-2</c:v>
                </c:pt>
                <c:pt idx="57">
                  <c:v>7.8225153862883506E-2</c:v>
                </c:pt>
                <c:pt idx="58">
                  <c:v>5.80451905433053E-2</c:v>
                </c:pt>
                <c:pt idx="59">
                  <c:v>5.1152681415280003E-2</c:v>
                </c:pt>
                <c:pt idx="60">
                  <c:v>4.62285502356422E-2</c:v>
                </c:pt>
                <c:pt idx="61">
                  <c:v>4.13044190560043E-2</c:v>
                </c:pt>
                <c:pt idx="62">
                  <c:v>3.6380287876366497E-2</c:v>
                </c:pt>
                <c:pt idx="63">
                  <c:v>3.0129612818437401E-2</c:v>
                </c:pt>
                <c:pt idx="64">
                  <c:v>2.3312916656067599E-2</c:v>
                </c:pt>
                <c:pt idx="65">
                  <c:v>1.64962204936978E-2</c:v>
                </c:pt>
                <c:pt idx="66">
                  <c:v>9.6795243313279808E-3</c:v>
                </c:pt>
                <c:pt idx="67">
                  <c:v>2.86282816895815E-3</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numCache>
            </c:numRef>
          </c:yVal>
          <c:smooth val="1"/>
          <c:extLst>
            <c:ext xmlns:c16="http://schemas.microsoft.com/office/drawing/2014/chart" uri="{C3380CC4-5D6E-409C-BE32-E72D297353CC}">
              <c16:uniqueId val="{00000008-173B-457A-8DD9-D41871F2671F}"/>
            </c:ext>
          </c:extLst>
        </c:ser>
        <c:ser>
          <c:idx val="0"/>
          <c:order val="2"/>
          <c:tx>
            <c:strRef>
              <c:f>'Input spectra'!$B$1</c:f>
              <c:strCache>
                <c:ptCount val="1"/>
                <c:pt idx="0">
                  <c:v>Selected absorption 1</c:v>
                </c:pt>
              </c:strCache>
            </c:strRef>
          </c:tx>
          <c:spPr>
            <a:ln w="19050" cap="rnd">
              <a:solidFill>
                <a:schemeClr val="accent1"/>
              </a:solidFill>
              <a:round/>
            </a:ln>
            <a:effectLst/>
          </c:spPr>
          <c:marker>
            <c:symbol val="none"/>
          </c:marker>
          <c:xVal>
            <c:numRef>
              <c:f>'Input spectra'!$A$2:$A$152</c:f>
              <c:numCache>
                <c:formatCode>General</c:formatCode>
                <c:ptCount val="151"/>
                <c:pt idx="0">
                  <c:v>280</c:v>
                </c:pt>
                <c:pt idx="1">
                  <c:v>285</c:v>
                </c:pt>
                <c:pt idx="2">
                  <c:v>290</c:v>
                </c:pt>
                <c:pt idx="3">
                  <c:v>295</c:v>
                </c:pt>
                <c:pt idx="4">
                  <c:v>300</c:v>
                </c:pt>
                <c:pt idx="5">
                  <c:v>305</c:v>
                </c:pt>
                <c:pt idx="6">
                  <c:v>310</c:v>
                </c:pt>
                <c:pt idx="7">
                  <c:v>315</c:v>
                </c:pt>
                <c:pt idx="8">
                  <c:v>320</c:v>
                </c:pt>
                <c:pt idx="9">
                  <c:v>325</c:v>
                </c:pt>
                <c:pt idx="10">
                  <c:v>330</c:v>
                </c:pt>
                <c:pt idx="11">
                  <c:v>335</c:v>
                </c:pt>
                <c:pt idx="12">
                  <c:v>340</c:v>
                </c:pt>
                <c:pt idx="13">
                  <c:v>345</c:v>
                </c:pt>
                <c:pt idx="14">
                  <c:v>350</c:v>
                </c:pt>
                <c:pt idx="15">
                  <c:v>355</c:v>
                </c:pt>
                <c:pt idx="16">
                  <c:v>360</c:v>
                </c:pt>
                <c:pt idx="17">
                  <c:v>365</c:v>
                </c:pt>
                <c:pt idx="18">
                  <c:v>370</c:v>
                </c:pt>
                <c:pt idx="19">
                  <c:v>375</c:v>
                </c:pt>
                <c:pt idx="20">
                  <c:v>380</c:v>
                </c:pt>
                <c:pt idx="21">
                  <c:v>385</c:v>
                </c:pt>
                <c:pt idx="22">
                  <c:v>390</c:v>
                </c:pt>
                <c:pt idx="23">
                  <c:v>395</c:v>
                </c:pt>
                <c:pt idx="24">
                  <c:v>400</c:v>
                </c:pt>
                <c:pt idx="25">
                  <c:v>405</c:v>
                </c:pt>
                <c:pt idx="26">
                  <c:v>410</c:v>
                </c:pt>
                <c:pt idx="27">
                  <c:v>415</c:v>
                </c:pt>
                <c:pt idx="28">
                  <c:v>420</c:v>
                </c:pt>
                <c:pt idx="29">
                  <c:v>425</c:v>
                </c:pt>
                <c:pt idx="30">
                  <c:v>430</c:v>
                </c:pt>
                <c:pt idx="31">
                  <c:v>435</c:v>
                </c:pt>
                <c:pt idx="32">
                  <c:v>440</c:v>
                </c:pt>
                <c:pt idx="33">
                  <c:v>445</c:v>
                </c:pt>
                <c:pt idx="34">
                  <c:v>450</c:v>
                </c:pt>
                <c:pt idx="35">
                  <c:v>455</c:v>
                </c:pt>
                <c:pt idx="36">
                  <c:v>460</c:v>
                </c:pt>
                <c:pt idx="37">
                  <c:v>465</c:v>
                </c:pt>
                <c:pt idx="38">
                  <c:v>470</c:v>
                </c:pt>
                <c:pt idx="39">
                  <c:v>475</c:v>
                </c:pt>
                <c:pt idx="40">
                  <c:v>480</c:v>
                </c:pt>
                <c:pt idx="41">
                  <c:v>485</c:v>
                </c:pt>
                <c:pt idx="42">
                  <c:v>490</c:v>
                </c:pt>
                <c:pt idx="43">
                  <c:v>495</c:v>
                </c:pt>
                <c:pt idx="44">
                  <c:v>500</c:v>
                </c:pt>
                <c:pt idx="45">
                  <c:v>505</c:v>
                </c:pt>
                <c:pt idx="46">
                  <c:v>510</c:v>
                </c:pt>
                <c:pt idx="47">
                  <c:v>515</c:v>
                </c:pt>
                <c:pt idx="48">
                  <c:v>520</c:v>
                </c:pt>
                <c:pt idx="49">
                  <c:v>525</c:v>
                </c:pt>
                <c:pt idx="50">
                  <c:v>530</c:v>
                </c:pt>
                <c:pt idx="51">
                  <c:v>535</c:v>
                </c:pt>
                <c:pt idx="52">
                  <c:v>540</c:v>
                </c:pt>
                <c:pt idx="53">
                  <c:v>545</c:v>
                </c:pt>
                <c:pt idx="54">
                  <c:v>550</c:v>
                </c:pt>
                <c:pt idx="55">
                  <c:v>555</c:v>
                </c:pt>
                <c:pt idx="56">
                  <c:v>560</c:v>
                </c:pt>
                <c:pt idx="57">
                  <c:v>565</c:v>
                </c:pt>
                <c:pt idx="58">
                  <c:v>570</c:v>
                </c:pt>
                <c:pt idx="59">
                  <c:v>575</c:v>
                </c:pt>
                <c:pt idx="60">
                  <c:v>580</c:v>
                </c:pt>
                <c:pt idx="61">
                  <c:v>585</c:v>
                </c:pt>
                <c:pt idx="62">
                  <c:v>590</c:v>
                </c:pt>
                <c:pt idx="63">
                  <c:v>595</c:v>
                </c:pt>
                <c:pt idx="64">
                  <c:v>600</c:v>
                </c:pt>
                <c:pt idx="65">
                  <c:v>605</c:v>
                </c:pt>
                <c:pt idx="66">
                  <c:v>610</c:v>
                </c:pt>
                <c:pt idx="67">
                  <c:v>615</c:v>
                </c:pt>
                <c:pt idx="68">
                  <c:v>620</c:v>
                </c:pt>
                <c:pt idx="69">
                  <c:v>625</c:v>
                </c:pt>
                <c:pt idx="70">
                  <c:v>630</c:v>
                </c:pt>
                <c:pt idx="71">
                  <c:v>635</c:v>
                </c:pt>
                <c:pt idx="72">
                  <c:v>640</c:v>
                </c:pt>
                <c:pt idx="73">
                  <c:v>645</c:v>
                </c:pt>
                <c:pt idx="74">
                  <c:v>650</c:v>
                </c:pt>
                <c:pt idx="75">
                  <c:v>655</c:v>
                </c:pt>
                <c:pt idx="76">
                  <c:v>660</c:v>
                </c:pt>
                <c:pt idx="77">
                  <c:v>665</c:v>
                </c:pt>
                <c:pt idx="78">
                  <c:v>670</c:v>
                </c:pt>
                <c:pt idx="79">
                  <c:v>675</c:v>
                </c:pt>
                <c:pt idx="80">
                  <c:v>680</c:v>
                </c:pt>
                <c:pt idx="81">
                  <c:v>685</c:v>
                </c:pt>
                <c:pt idx="82">
                  <c:v>690</c:v>
                </c:pt>
                <c:pt idx="83">
                  <c:v>695</c:v>
                </c:pt>
                <c:pt idx="84">
                  <c:v>700</c:v>
                </c:pt>
                <c:pt idx="85">
                  <c:v>705</c:v>
                </c:pt>
                <c:pt idx="86">
                  <c:v>710</c:v>
                </c:pt>
                <c:pt idx="87">
                  <c:v>715</c:v>
                </c:pt>
                <c:pt idx="88">
                  <c:v>720</c:v>
                </c:pt>
                <c:pt idx="89">
                  <c:v>725</c:v>
                </c:pt>
                <c:pt idx="90">
                  <c:v>730</c:v>
                </c:pt>
                <c:pt idx="91">
                  <c:v>735</c:v>
                </c:pt>
                <c:pt idx="92">
                  <c:v>740</c:v>
                </c:pt>
                <c:pt idx="93">
                  <c:v>745</c:v>
                </c:pt>
                <c:pt idx="94">
                  <c:v>750</c:v>
                </c:pt>
                <c:pt idx="95">
                  <c:v>755</c:v>
                </c:pt>
                <c:pt idx="96">
                  <c:v>760</c:v>
                </c:pt>
                <c:pt idx="97">
                  <c:v>765</c:v>
                </c:pt>
                <c:pt idx="98">
                  <c:v>770</c:v>
                </c:pt>
                <c:pt idx="99">
                  <c:v>775</c:v>
                </c:pt>
                <c:pt idx="100">
                  <c:v>780</c:v>
                </c:pt>
                <c:pt idx="101">
                  <c:v>785</c:v>
                </c:pt>
                <c:pt idx="102">
                  <c:v>790</c:v>
                </c:pt>
                <c:pt idx="103">
                  <c:v>795</c:v>
                </c:pt>
                <c:pt idx="104">
                  <c:v>800</c:v>
                </c:pt>
                <c:pt idx="105">
                  <c:v>805</c:v>
                </c:pt>
                <c:pt idx="106">
                  <c:v>810</c:v>
                </c:pt>
                <c:pt idx="107">
                  <c:v>815</c:v>
                </c:pt>
                <c:pt idx="108">
                  <c:v>820</c:v>
                </c:pt>
                <c:pt idx="109">
                  <c:v>825</c:v>
                </c:pt>
                <c:pt idx="110">
                  <c:v>830</c:v>
                </c:pt>
                <c:pt idx="111">
                  <c:v>835</c:v>
                </c:pt>
                <c:pt idx="112">
                  <c:v>840</c:v>
                </c:pt>
                <c:pt idx="113">
                  <c:v>845</c:v>
                </c:pt>
                <c:pt idx="114">
                  <c:v>850</c:v>
                </c:pt>
                <c:pt idx="115">
                  <c:v>855</c:v>
                </c:pt>
                <c:pt idx="116">
                  <c:v>860</c:v>
                </c:pt>
                <c:pt idx="117">
                  <c:v>865</c:v>
                </c:pt>
                <c:pt idx="118">
                  <c:v>870</c:v>
                </c:pt>
                <c:pt idx="119">
                  <c:v>875</c:v>
                </c:pt>
                <c:pt idx="120">
                  <c:v>880</c:v>
                </c:pt>
                <c:pt idx="121">
                  <c:v>885</c:v>
                </c:pt>
                <c:pt idx="122">
                  <c:v>890</c:v>
                </c:pt>
                <c:pt idx="123">
                  <c:v>895</c:v>
                </c:pt>
                <c:pt idx="124">
                  <c:v>900</c:v>
                </c:pt>
                <c:pt idx="125">
                  <c:v>905</c:v>
                </c:pt>
                <c:pt idx="126">
                  <c:v>910</c:v>
                </c:pt>
                <c:pt idx="127">
                  <c:v>915</c:v>
                </c:pt>
                <c:pt idx="128">
                  <c:v>920</c:v>
                </c:pt>
                <c:pt idx="129">
                  <c:v>925</c:v>
                </c:pt>
                <c:pt idx="130">
                  <c:v>930</c:v>
                </c:pt>
                <c:pt idx="131">
                  <c:v>935</c:v>
                </c:pt>
                <c:pt idx="132">
                  <c:v>940</c:v>
                </c:pt>
                <c:pt idx="133">
                  <c:v>945</c:v>
                </c:pt>
                <c:pt idx="134">
                  <c:v>950</c:v>
                </c:pt>
                <c:pt idx="135">
                  <c:v>955</c:v>
                </c:pt>
                <c:pt idx="136">
                  <c:v>960</c:v>
                </c:pt>
                <c:pt idx="137">
                  <c:v>965</c:v>
                </c:pt>
                <c:pt idx="138">
                  <c:v>970</c:v>
                </c:pt>
                <c:pt idx="139">
                  <c:v>975</c:v>
                </c:pt>
                <c:pt idx="140">
                  <c:v>980</c:v>
                </c:pt>
                <c:pt idx="141">
                  <c:v>985</c:v>
                </c:pt>
                <c:pt idx="142">
                  <c:v>990</c:v>
                </c:pt>
                <c:pt idx="143">
                  <c:v>995</c:v>
                </c:pt>
                <c:pt idx="144">
                  <c:v>1000</c:v>
                </c:pt>
                <c:pt idx="145">
                  <c:v>1005</c:v>
                </c:pt>
                <c:pt idx="146">
                  <c:v>1010</c:v>
                </c:pt>
                <c:pt idx="147">
                  <c:v>1015</c:v>
                </c:pt>
                <c:pt idx="148">
                  <c:v>1020</c:v>
                </c:pt>
                <c:pt idx="149">
                  <c:v>1025</c:v>
                </c:pt>
                <c:pt idx="150">
                  <c:v>1030</c:v>
                </c:pt>
              </c:numCache>
            </c:numRef>
          </c:xVal>
          <c:yVal>
            <c:numRef>
              <c:f>'Input spectra'!$B$2:$B$152</c:f>
              <c:numCache>
                <c:formatCode>General</c:formatCode>
                <c:ptCount val="151"/>
                <c:pt idx="0">
                  <c:v>2.8907850855113302</c:v>
                </c:pt>
                <c:pt idx="1">
                  <c:v>2.81409489558277</c:v>
                </c:pt>
                <c:pt idx="2">
                  <c:v>2.7374047056542099</c:v>
                </c:pt>
                <c:pt idx="3">
                  <c:v>2.6607145157256502</c:v>
                </c:pt>
                <c:pt idx="4">
                  <c:v>2.5840243257970901</c:v>
                </c:pt>
                <c:pt idx="5">
                  <c:v>2.5073341358685299</c:v>
                </c:pt>
                <c:pt idx="6">
                  <c:v>2.4306439459399698</c:v>
                </c:pt>
                <c:pt idx="7">
                  <c:v>2.3539537560114101</c:v>
                </c:pt>
                <c:pt idx="8">
                  <c:v>2.27726356608285</c:v>
                </c:pt>
                <c:pt idx="9">
                  <c:v>2.2005733761542898</c:v>
                </c:pt>
                <c:pt idx="10">
                  <c:v>2.1238831862257301</c:v>
                </c:pt>
                <c:pt idx="11">
                  <c:v>2.04719299629717</c:v>
                </c:pt>
                <c:pt idx="12">
                  <c:v>1.9705028063686101</c:v>
                </c:pt>
                <c:pt idx="13">
                  <c:v>1.8938126164400599</c:v>
                </c:pt>
                <c:pt idx="14">
                  <c:v>1.8171224265115</c:v>
                </c:pt>
                <c:pt idx="15">
                  <c:v>1.7404322365829401</c:v>
                </c:pt>
                <c:pt idx="16">
                  <c:v>1.66374204665438</c:v>
                </c:pt>
                <c:pt idx="17">
                  <c:v>1.5870518567258201</c:v>
                </c:pt>
                <c:pt idx="18">
                  <c:v>1.5103616667972599</c:v>
                </c:pt>
                <c:pt idx="19">
                  <c:v>1.4336714768687</c:v>
                </c:pt>
                <c:pt idx="20">
                  <c:v>1.3569812869401401</c:v>
                </c:pt>
                <c:pt idx="21">
                  <c:v>1.2802910970115799</c:v>
                </c:pt>
                <c:pt idx="22">
                  <c:v>1.20360090708302</c:v>
                </c:pt>
                <c:pt idx="23">
                  <c:v>1.1269107171544599</c:v>
                </c:pt>
                <c:pt idx="24">
                  <c:v>1.04171843961628</c:v>
                </c:pt>
                <c:pt idx="25">
                  <c:v>0.98858050682464405</c:v>
                </c:pt>
                <c:pt idx="26">
                  <c:v>0.90328834272374003</c:v>
                </c:pt>
                <c:pt idx="27">
                  <c:v>0.81398434775870698</c:v>
                </c:pt>
                <c:pt idx="28">
                  <c:v>0.74366118039737805</c:v>
                </c:pt>
                <c:pt idx="29">
                  <c:v>0.69263435933641204</c:v>
                </c:pt>
                <c:pt idx="30">
                  <c:v>0.61922442137913203</c:v>
                </c:pt>
                <c:pt idx="31">
                  <c:v>0.55786147901928596</c:v>
                </c:pt>
                <c:pt idx="32">
                  <c:v>0.51086189430167706</c:v>
                </c:pt>
                <c:pt idx="33">
                  <c:v>0.46574901456085199</c:v>
                </c:pt>
                <c:pt idx="34">
                  <c:v>0.42928464007866501</c:v>
                </c:pt>
                <c:pt idx="35">
                  <c:v>0.39282026559647698</c:v>
                </c:pt>
                <c:pt idx="36">
                  <c:v>0.35635589111429</c:v>
                </c:pt>
                <c:pt idx="37">
                  <c:v>0.32359450094724701</c:v>
                </c:pt>
                <c:pt idx="38">
                  <c:v>0.29299467128427098</c:v>
                </c:pt>
                <c:pt idx="39">
                  <c:v>0.26287754085331899</c:v>
                </c:pt>
                <c:pt idx="40">
                  <c:v>0.233058421543754</c:v>
                </c:pt>
                <c:pt idx="41">
                  <c:v>0.20323930223418801</c:v>
                </c:pt>
                <c:pt idx="42">
                  <c:v>0.174931414341262</c:v>
                </c:pt>
                <c:pt idx="43">
                  <c:v>0.14741165750235599</c:v>
                </c:pt>
                <c:pt idx="44">
                  <c:v>0.12774307503944701</c:v>
                </c:pt>
                <c:pt idx="45">
                  <c:v>0.112440517580027</c:v>
                </c:pt>
                <c:pt idx="46">
                  <c:v>9.7137960120607297E-2</c:v>
                </c:pt>
                <c:pt idx="47">
                  <c:v>8.1835402661186996E-2</c:v>
                </c:pt>
                <c:pt idx="48">
                  <c:v>6.9876539603496199E-2</c:v>
                </c:pt>
                <c:pt idx="49">
                  <c:v>6.1498627272259597E-2</c:v>
                </c:pt>
                <c:pt idx="50">
                  <c:v>5.3120714941022898E-2</c:v>
                </c:pt>
                <c:pt idx="51">
                  <c:v>4.4742802609786303E-2</c:v>
                </c:pt>
                <c:pt idx="52">
                  <c:v>3.72882151810741E-2</c:v>
                </c:pt>
                <c:pt idx="53">
                  <c:v>3.1829941816214402E-2</c:v>
                </c:pt>
                <c:pt idx="54">
                  <c:v>2.6371668451354802E-2</c:v>
                </c:pt>
                <c:pt idx="55">
                  <c:v>2.0913395086495201E-2</c:v>
                </c:pt>
                <c:pt idx="56">
                  <c:v>1.54551217216355E-2</c:v>
                </c:pt>
                <c:pt idx="57">
                  <c:v>9.9968483567759499E-3</c:v>
                </c:pt>
                <c:pt idx="58">
                  <c:v>4.5385749919163304E-3</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numCache>
            </c:numRef>
          </c:yVal>
          <c:smooth val="1"/>
          <c:extLst>
            <c:ext xmlns:c16="http://schemas.microsoft.com/office/drawing/2014/chart" uri="{C3380CC4-5D6E-409C-BE32-E72D297353CC}">
              <c16:uniqueId val="{00000004-173B-457A-8DD9-D41871F2671F}"/>
            </c:ext>
          </c:extLst>
        </c:ser>
        <c:ser>
          <c:idx val="1"/>
          <c:order val="3"/>
          <c:tx>
            <c:strRef>
              <c:f>'Input spectra'!$C$1</c:f>
              <c:strCache>
                <c:ptCount val="1"/>
                <c:pt idx="0">
                  <c:v>Selected emission 1</c:v>
                </c:pt>
              </c:strCache>
            </c:strRef>
          </c:tx>
          <c:spPr>
            <a:ln w="19050" cap="rnd">
              <a:solidFill>
                <a:schemeClr val="accent2"/>
              </a:solidFill>
              <a:round/>
            </a:ln>
            <a:effectLst/>
          </c:spPr>
          <c:marker>
            <c:symbol val="none"/>
          </c:marker>
          <c:xVal>
            <c:numRef>
              <c:f>'Input spectra'!$A$2:$A$152</c:f>
              <c:numCache>
                <c:formatCode>General</c:formatCode>
                <c:ptCount val="151"/>
                <c:pt idx="0">
                  <c:v>280</c:v>
                </c:pt>
                <c:pt idx="1">
                  <c:v>285</c:v>
                </c:pt>
                <c:pt idx="2">
                  <c:v>290</c:v>
                </c:pt>
                <c:pt idx="3">
                  <c:v>295</c:v>
                </c:pt>
                <c:pt idx="4">
                  <c:v>300</c:v>
                </c:pt>
                <c:pt idx="5">
                  <c:v>305</c:v>
                </c:pt>
                <c:pt idx="6">
                  <c:v>310</c:v>
                </c:pt>
                <c:pt idx="7">
                  <c:v>315</c:v>
                </c:pt>
                <c:pt idx="8">
                  <c:v>320</c:v>
                </c:pt>
                <c:pt idx="9">
                  <c:v>325</c:v>
                </c:pt>
                <c:pt idx="10">
                  <c:v>330</c:v>
                </c:pt>
                <c:pt idx="11">
                  <c:v>335</c:v>
                </c:pt>
                <c:pt idx="12">
                  <c:v>340</c:v>
                </c:pt>
                <c:pt idx="13">
                  <c:v>345</c:v>
                </c:pt>
                <c:pt idx="14">
                  <c:v>350</c:v>
                </c:pt>
                <c:pt idx="15">
                  <c:v>355</c:v>
                </c:pt>
                <c:pt idx="16">
                  <c:v>360</c:v>
                </c:pt>
                <c:pt idx="17">
                  <c:v>365</c:v>
                </c:pt>
                <c:pt idx="18">
                  <c:v>370</c:v>
                </c:pt>
                <c:pt idx="19">
                  <c:v>375</c:v>
                </c:pt>
                <c:pt idx="20">
                  <c:v>380</c:v>
                </c:pt>
                <c:pt idx="21">
                  <c:v>385</c:v>
                </c:pt>
                <c:pt idx="22">
                  <c:v>390</c:v>
                </c:pt>
                <c:pt idx="23">
                  <c:v>395</c:v>
                </c:pt>
                <c:pt idx="24">
                  <c:v>400</c:v>
                </c:pt>
                <c:pt idx="25">
                  <c:v>405</c:v>
                </c:pt>
                <c:pt idx="26">
                  <c:v>410</c:v>
                </c:pt>
                <c:pt idx="27">
                  <c:v>415</c:v>
                </c:pt>
                <c:pt idx="28">
                  <c:v>420</c:v>
                </c:pt>
                <c:pt idx="29">
                  <c:v>425</c:v>
                </c:pt>
                <c:pt idx="30">
                  <c:v>430</c:v>
                </c:pt>
                <c:pt idx="31">
                  <c:v>435</c:v>
                </c:pt>
                <c:pt idx="32">
                  <c:v>440</c:v>
                </c:pt>
                <c:pt idx="33">
                  <c:v>445</c:v>
                </c:pt>
                <c:pt idx="34">
                  <c:v>450</c:v>
                </c:pt>
                <c:pt idx="35">
                  <c:v>455</c:v>
                </c:pt>
                <c:pt idx="36">
                  <c:v>460</c:v>
                </c:pt>
                <c:pt idx="37">
                  <c:v>465</c:v>
                </c:pt>
                <c:pt idx="38">
                  <c:v>470</c:v>
                </c:pt>
                <c:pt idx="39">
                  <c:v>475</c:v>
                </c:pt>
                <c:pt idx="40">
                  <c:v>480</c:v>
                </c:pt>
                <c:pt idx="41">
                  <c:v>485</c:v>
                </c:pt>
                <c:pt idx="42">
                  <c:v>490</c:v>
                </c:pt>
                <c:pt idx="43">
                  <c:v>495</c:v>
                </c:pt>
                <c:pt idx="44">
                  <c:v>500</c:v>
                </c:pt>
                <c:pt idx="45">
                  <c:v>505</c:v>
                </c:pt>
                <c:pt idx="46">
                  <c:v>510</c:v>
                </c:pt>
                <c:pt idx="47">
                  <c:v>515</c:v>
                </c:pt>
                <c:pt idx="48">
                  <c:v>520</c:v>
                </c:pt>
                <c:pt idx="49">
                  <c:v>525</c:v>
                </c:pt>
                <c:pt idx="50">
                  <c:v>530</c:v>
                </c:pt>
                <c:pt idx="51">
                  <c:v>535</c:v>
                </c:pt>
                <c:pt idx="52">
                  <c:v>540</c:v>
                </c:pt>
                <c:pt idx="53">
                  <c:v>545</c:v>
                </c:pt>
                <c:pt idx="54">
                  <c:v>550</c:v>
                </c:pt>
                <c:pt idx="55">
                  <c:v>555</c:v>
                </c:pt>
                <c:pt idx="56">
                  <c:v>560</c:v>
                </c:pt>
                <c:pt idx="57">
                  <c:v>565</c:v>
                </c:pt>
                <c:pt idx="58">
                  <c:v>570</c:v>
                </c:pt>
                <c:pt idx="59">
                  <c:v>575</c:v>
                </c:pt>
                <c:pt idx="60">
                  <c:v>580</c:v>
                </c:pt>
                <c:pt idx="61">
                  <c:v>585</c:v>
                </c:pt>
                <c:pt idx="62">
                  <c:v>590</c:v>
                </c:pt>
                <c:pt idx="63">
                  <c:v>595</c:v>
                </c:pt>
                <c:pt idx="64">
                  <c:v>600</c:v>
                </c:pt>
                <c:pt idx="65">
                  <c:v>605</c:v>
                </c:pt>
                <c:pt idx="66">
                  <c:v>610</c:v>
                </c:pt>
                <c:pt idx="67">
                  <c:v>615</c:v>
                </c:pt>
                <c:pt idx="68">
                  <c:v>620</c:v>
                </c:pt>
                <c:pt idx="69">
                  <c:v>625</c:v>
                </c:pt>
                <c:pt idx="70">
                  <c:v>630</c:v>
                </c:pt>
                <c:pt idx="71">
                  <c:v>635</c:v>
                </c:pt>
                <c:pt idx="72">
                  <c:v>640</c:v>
                </c:pt>
                <c:pt idx="73">
                  <c:v>645</c:v>
                </c:pt>
                <c:pt idx="74">
                  <c:v>650</c:v>
                </c:pt>
                <c:pt idx="75">
                  <c:v>655</c:v>
                </c:pt>
                <c:pt idx="76">
                  <c:v>660</c:v>
                </c:pt>
                <c:pt idx="77">
                  <c:v>665</c:v>
                </c:pt>
                <c:pt idx="78">
                  <c:v>670</c:v>
                </c:pt>
                <c:pt idx="79">
                  <c:v>675</c:v>
                </c:pt>
                <c:pt idx="80">
                  <c:v>680</c:v>
                </c:pt>
                <c:pt idx="81">
                  <c:v>685</c:v>
                </c:pt>
                <c:pt idx="82">
                  <c:v>690</c:v>
                </c:pt>
                <c:pt idx="83">
                  <c:v>695</c:v>
                </c:pt>
                <c:pt idx="84">
                  <c:v>700</c:v>
                </c:pt>
                <c:pt idx="85">
                  <c:v>705</c:v>
                </c:pt>
                <c:pt idx="86">
                  <c:v>710</c:v>
                </c:pt>
                <c:pt idx="87">
                  <c:v>715</c:v>
                </c:pt>
                <c:pt idx="88">
                  <c:v>720</c:v>
                </c:pt>
                <c:pt idx="89">
                  <c:v>725</c:v>
                </c:pt>
                <c:pt idx="90">
                  <c:v>730</c:v>
                </c:pt>
                <c:pt idx="91">
                  <c:v>735</c:v>
                </c:pt>
                <c:pt idx="92">
                  <c:v>740</c:v>
                </c:pt>
                <c:pt idx="93">
                  <c:v>745</c:v>
                </c:pt>
                <c:pt idx="94">
                  <c:v>750</c:v>
                </c:pt>
                <c:pt idx="95">
                  <c:v>755</c:v>
                </c:pt>
                <c:pt idx="96">
                  <c:v>760</c:v>
                </c:pt>
                <c:pt idx="97">
                  <c:v>765</c:v>
                </c:pt>
                <c:pt idx="98">
                  <c:v>770</c:v>
                </c:pt>
                <c:pt idx="99">
                  <c:v>775</c:v>
                </c:pt>
                <c:pt idx="100">
                  <c:v>780</c:v>
                </c:pt>
                <c:pt idx="101">
                  <c:v>785</c:v>
                </c:pt>
                <c:pt idx="102">
                  <c:v>790</c:v>
                </c:pt>
                <c:pt idx="103">
                  <c:v>795</c:v>
                </c:pt>
                <c:pt idx="104">
                  <c:v>800</c:v>
                </c:pt>
                <c:pt idx="105">
                  <c:v>805</c:v>
                </c:pt>
                <c:pt idx="106">
                  <c:v>810</c:v>
                </c:pt>
                <c:pt idx="107">
                  <c:v>815</c:v>
                </c:pt>
                <c:pt idx="108">
                  <c:v>820</c:v>
                </c:pt>
                <c:pt idx="109">
                  <c:v>825</c:v>
                </c:pt>
                <c:pt idx="110">
                  <c:v>830</c:v>
                </c:pt>
                <c:pt idx="111">
                  <c:v>835</c:v>
                </c:pt>
                <c:pt idx="112">
                  <c:v>840</c:v>
                </c:pt>
                <c:pt idx="113">
                  <c:v>845</c:v>
                </c:pt>
                <c:pt idx="114">
                  <c:v>850</c:v>
                </c:pt>
                <c:pt idx="115">
                  <c:v>855</c:v>
                </c:pt>
                <c:pt idx="116">
                  <c:v>860</c:v>
                </c:pt>
                <c:pt idx="117">
                  <c:v>865</c:v>
                </c:pt>
                <c:pt idx="118">
                  <c:v>870</c:v>
                </c:pt>
                <c:pt idx="119">
                  <c:v>875</c:v>
                </c:pt>
                <c:pt idx="120">
                  <c:v>880</c:v>
                </c:pt>
                <c:pt idx="121">
                  <c:v>885</c:v>
                </c:pt>
                <c:pt idx="122">
                  <c:v>890</c:v>
                </c:pt>
                <c:pt idx="123">
                  <c:v>895</c:v>
                </c:pt>
                <c:pt idx="124">
                  <c:v>900</c:v>
                </c:pt>
                <c:pt idx="125">
                  <c:v>905</c:v>
                </c:pt>
                <c:pt idx="126">
                  <c:v>910</c:v>
                </c:pt>
                <c:pt idx="127">
                  <c:v>915</c:v>
                </c:pt>
                <c:pt idx="128">
                  <c:v>920</c:v>
                </c:pt>
                <c:pt idx="129">
                  <c:v>925</c:v>
                </c:pt>
                <c:pt idx="130">
                  <c:v>930</c:v>
                </c:pt>
                <c:pt idx="131">
                  <c:v>935</c:v>
                </c:pt>
                <c:pt idx="132">
                  <c:v>940</c:v>
                </c:pt>
                <c:pt idx="133">
                  <c:v>945</c:v>
                </c:pt>
                <c:pt idx="134">
                  <c:v>950</c:v>
                </c:pt>
                <c:pt idx="135">
                  <c:v>955</c:v>
                </c:pt>
                <c:pt idx="136">
                  <c:v>960</c:v>
                </c:pt>
                <c:pt idx="137">
                  <c:v>965</c:v>
                </c:pt>
                <c:pt idx="138">
                  <c:v>970</c:v>
                </c:pt>
                <c:pt idx="139">
                  <c:v>975</c:v>
                </c:pt>
                <c:pt idx="140">
                  <c:v>980</c:v>
                </c:pt>
                <c:pt idx="141">
                  <c:v>985</c:v>
                </c:pt>
                <c:pt idx="142">
                  <c:v>990</c:v>
                </c:pt>
                <c:pt idx="143">
                  <c:v>995</c:v>
                </c:pt>
                <c:pt idx="144">
                  <c:v>1000</c:v>
                </c:pt>
                <c:pt idx="145">
                  <c:v>1005</c:v>
                </c:pt>
                <c:pt idx="146">
                  <c:v>1010</c:v>
                </c:pt>
                <c:pt idx="147">
                  <c:v>1015</c:v>
                </c:pt>
                <c:pt idx="148">
                  <c:v>1020</c:v>
                </c:pt>
                <c:pt idx="149">
                  <c:v>1025</c:v>
                </c:pt>
                <c:pt idx="150">
                  <c:v>1030</c:v>
                </c:pt>
              </c:numCache>
            </c:numRef>
          </c:xVal>
          <c:yVal>
            <c:numRef>
              <c:f>'Input spectra'!$C$2:$C$152</c:f>
              <c:numCache>
                <c:formatCode>General</c:formatCode>
                <c:ptCount val="1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6.2913256913738804E-3</c:v>
                </c:pt>
                <c:pt idx="38">
                  <c:v>1.6308965386377799E-2</c:v>
                </c:pt>
                <c:pt idx="39">
                  <c:v>2.6326605081381901E-2</c:v>
                </c:pt>
                <c:pt idx="40">
                  <c:v>3.6344244776385898E-2</c:v>
                </c:pt>
                <c:pt idx="41">
                  <c:v>6.6625171892558704E-2</c:v>
                </c:pt>
                <c:pt idx="42">
                  <c:v>0.114985389817993</c:v>
                </c:pt>
                <c:pt idx="43">
                  <c:v>0.186210569623558</c:v>
                </c:pt>
                <c:pt idx="44">
                  <c:v>0.32729852520316999</c:v>
                </c:pt>
                <c:pt idx="45">
                  <c:v>0.455496910384114</c:v>
                </c:pt>
                <c:pt idx="46">
                  <c:v>0.59135893418453001</c:v>
                </c:pt>
                <c:pt idx="47">
                  <c:v>0.81506496098971004</c:v>
                </c:pt>
                <c:pt idx="48">
                  <c:v>0.96550870010022305</c:v>
                </c:pt>
                <c:pt idx="49">
                  <c:v>0.95154559490105795</c:v>
                </c:pt>
                <c:pt idx="50">
                  <c:v>0.84678871717280702</c:v>
                </c:pt>
                <c:pt idx="51">
                  <c:v>0.67134617040854705</c:v>
                </c:pt>
                <c:pt idx="52">
                  <c:v>0.40186628024540899</c:v>
                </c:pt>
                <c:pt idx="53">
                  <c:v>0.29380057716941899</c:v>
                </c:pt>
                <c:pt idx="54">
                  <c:v>0.17638675894497099</c:v>
                </c:pt>
                <c:pt idx="55">
                  <c:v>0.126812948279583</c:v>
                </c:pt>
                <c:pt idx="56">
                  <c:v>9.8405117182461699E-2</c:v>
                </c:pt>
                <c:pt idx="57">
                  <c:v>7.8225153862883506E-2</c:v>
                </c:pt>
                <c:pt idx="58">
                  <c:v>5.80451905433053E-2</c:v>
                </c:pt>
                <c:pt idx="59">
                  <c:v>5.1152681415280003E-2</c:v>
                </c:pt>
                <c:pt idx="60">
                  <c:v>4.62285502356422E-2</c:v>
                </c:pt>
                <c:pt idx="61">
                  <c:v>4.13044190560043E-2</c:v>
                </c:pt>
                <c:pt idx="62">
                  <c:v>3.6380287876366497E-2</c:v>
                </c:pt>
                <c:pt idx="63">
                  <c:v>3.0129612818437401E-2</c:v>
                </c:pt>
                <c:pt idx="64">
                  <c:v>2.3312916656067599E-2</c:v>
                </c:pt>
                <c:pt idx="65">
                  <c:v>1.64962204936978E-2</c:v>
                </c:pt>
                <c:pt idx="66">
                  <c:v>9.6795243313279808E-3</c:v>
                </c:pt>
                <c:pt idx="67">
                  <c:v>2.86282816895815E-3</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numCache>
            </c:numRef>
          </c:yVal>
          <c:smooth val="1"/>
          <c:extLst>
            <c:ext xmlns:c16="http://schemas.microsoft.com/office/drawing/2014/chart" uri="{C3380CC4-5D6E-409C-BE32-E72D297353CC}">
              <c16:uniqueId val="{00000006-173B-457A-8DD9-D41871F2671F}"/>
            </c:ext>
          </c:extLst>
        </c:ser>
        <c:dLbls>
          <c:showLegendKey val="0"/>
          <c:showVal val="0"/>
          <c:showCatName val="0"/>
          <c:showSerName val="0"/>
          <c:showPercent val="0"/>
          <c:showBubbleSize val="0"/>
        </c:dLbls>
        <c:axId val="632087560"/>
        <c:axId val="632084936"/>
      </c:scatterChart>
      <c:valAx>
        <c:axId val="632087560"/>
        <c:scaling>
          <c:orientation val="minMax"/>
          <c:min val="3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632084936"/>
        <c:crosses val="autoZero"/>
        <c:crossBetween val="midCat"/>
      </c:valAx>
      <c:valAx>
        <c:axId val="632084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632087560"/>
        <c:crosses val="autoZero"/>
        <c:crossBetween val="midCat"/>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extLst/>
  </c:chart>
  <c:txPr>
    <a:bodyPr/>
    <a:lstStyle/>
    <a:p>
      <a:pPr>
        <a:defRPr/>
      </a:pPr>
      <a:endParaRPr lang="nl-N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a:t>Bottom</a:t>
            </a:r>
            <a:r>
              <a:rPr lang="nl-NL" baseline="0"/>
              <a:t> luminophore</a:t>
            </a:r>
          </a:p>
        </c:rich>
      </c:tx>
      <c:overlay val="0"/>
      <c:spPr>
        <a:noFill/>
        <a:ln>
          <a:noFill/>
        </a:ln>
        <a:effectLst/>
      </c:spPr>
    </c:title>
    <c:autoTitleDeleted val="0"/>
    <c:plotArea>
      <c:layout/>
      <c:scatterChart>
        <c:scatterStyle val="smoothMarker"/>
        <c:varyColors val="0"/>
        <c:ser>
          <c:idx val="2"/>
          <c:order val="0"/>
          <c:tx>
            <c:strRef>
              <c:f>'Input spectra'!$D$1</c:f>
              <c:strCache>
                <c:ptCount val="1"/>
                <c:pt idx="0">
                  <c:v>Selected absorption 2</c:v>
                </c:pt>
              </c:strCache>
            </c:strRef>
          </c:tx>
          <c:marker>
            <c:symbol val="none"/>
          </c:marker>
          <c:xVal>
            <c:numRef>
              <c:f>'Input spectra'!$A$2:$A$152</c:f>
              <c:numCache>
                <c:formatCode>General</c:formatCode>
                <c:ptCount val="151"/>
                <c:pt idx="0">
                  <c:v>280</c:v>
                </c:pt>
                <c:pt idx="1">
                  <c:v>285</c:v>
                </c:pt>
                <c:pt idx="2">
                  <c:v>290</c:v>
                </c:pt>
                <c:pt idx="3">
                  <c:v>295</c:v>
                </c:pt>
                <c:pt idx="4">
                  <c:v>300</c:v>
                </c:pt>
                <c:pt idx="5">
                  <c:v>305</c:v>
                </c:pt>
                <c:pt idx="6">
                  <c:v>310</c:v>
                </c:pt>
                <c:pt idx="7">
                  <c:v>315</c:v>
                </c:pt>
                <c:pt idx="8">
                  <c:v>320</c:v>
                </c:pt>
                <c:pt idx="9">
                  <c:v>325</c:v>
                </c:pt>
                <c:pt idx="10">
                  <c:v>330</c:v>
                </c:pt>
                <c:pt idx="11">
                  <c:v>335</c:v>
                </c:pt>
                <c:pt idx="12">
                  <c:v>340</c:v>
                </c:pt>
                <c:pt idx="13">
                  <c:v>345</c:v>
                </c:pt>
                <c:pt idx="14">
                  <c:v>350</c:v>
                </c:pt>
                <c:pt idx="15">
                  <c:v>355</c:v>
                </c:pt>
                <c:pt idx="16">
                  <c:v>360</c:v>
                </c:pt>
                <c:pt idx="17">
                  <c:v>365</c:v>
                </c:pt>
                <c:pt idx="18">
                  <c:v>370</c:v>
                </c:pt>
                <c:pt idx="19">
                  <c:v>375</c:v>
                </c:pt>
                <c:pt idx="20">
                  <c:v>380</c:v>
                </c:pt>
                <c:pt idx="21">
                  <c:v>385</c:v>
                </c:pt>
                <c:pt idx="22">
                  <c:v>390</c:v>
                </c:pt>
                <c:pt idx="23">
                  <c:v>395</c:v>
                </c:pt>
                <c:pt idx="24">
                  <c:v>400</c:v>
                </c:pt>
                <c:pt idx="25">
                  <c:v>405</c:v>
                </c:pt>
                <c:pt idx="26">
                  <c:v>410</c:v>
                </c:pt>
                <c:pt idx="27">
                  <c:v>415</c:v>
                </c:pt>
                <c:pt idx="28">
                  <c:v>420</c:v>
                </c:pt>
                <c:pt idx="29">
                  <c:v>425</c:v>
                </c:pt>
                <c:pt idx="30">
                  <c:v>430</c:v>
                </c:pt>
                <c:pt idx="31">
                  <c:v>435</c:v>
                </c:pt>
                <c:pt idx="32">
                  <c:v>440</c:v>
                </c:pt>
                <c:pt idx="33">
                  <c:v>445</c:v>
                </c:pt>
                <c:pt idx="34">
                  <c:v>450</c:v>
                </c:pt>
                <c:pt idx="35">
                  <c:v>455</c:v>
                </c:pt>
                <c:pt idx="36">
                  <c:v>460</c:v>
                </c:pt>
                <c:pt idx="37">
                  <c:v>465</c:v>
                </c:pt>
                <c:pt idx="38">
                  <c:v>470</c:v>
                </c:pt>
                <c:pt idx="39">
                  <c:v>475</c:v>
                </c:pt>
                <c:pt idx="40">
                  <c:v>480</c:v>
                </c:pt>
                <c:pt idx="41">
                  <c:v>485</c:v>
                </c:pt>
                <c:pt idx="42">
                  <c:v>490</c:v>
                </c:pt>
                <c:pt idx="43">
                  <c:v>495</c:v>
                </c:pt>
                <c:pt idx="44">
                  <c:v>500</c:v>
                </c:pt>
                <c:pt idx="45">
                  <c:v>505</c:v>
                </c:pt>
                <c:pt idx="46">
                  <c:v>510</c:v>
                </c:pt>
                <c:pt idx="47">
                  <c:v>515</c:v>
                </c:pt>
                <c:pt idx="48">
                  <c:v>520</c:v>
                </c:pt>
                <c:pt idx="49">
                  <c:v>525</c:v>
                </c:pt>
                <c:pt idx="50">
                  <c:v>530</c:v>
                </c:pt>
                <c:pt idx="51">
                  <c:v>535</c:v>
                </c:pt>
                <c:pt idx="52">
                  <c:v>540</c:v>
                </c:pt>
                <c:pt idx="53">
                  <c:v>545</c:v>
                </c:pt>
                <c:pt idx="54">
                  <c:v>550</c:v>
                </c:pt>
                <c:pt idx="55">
                  <c:v>555</c:v>
                </c:pt>
                <c:pt idx="56">
                  <c:v>560</c:v>
                </c:pt>
                <c:pt idx="57">
                  <c:v>565</c:v>
                </c:pt>
                <c:pt idx="58">
                  <c:v>570</c:v>
                </c:pt>
                <c:pt idx="59">
                  <c:v>575</c:v>
                </c:pt>
                <c:pt idx="60">
                  <c:v>580</c:v>
                </c:pt>
                <c:pt idx="61">
                  <c:v>585</c:v>
                </c:pt>
                <c:pt idx="62">
                  <c:v>590</c:v>
                </c:pt>
                <c:pt idx="63">
                  <c:v>595</c:v>
                </c:pt>
                <c:pt idx="64">
                  <c:v>600</c:v>
                </c:pt>
                <c:pt idx="65">
                  <c:v>605</c:v>
                </c:pt>
                <c:pt idx="66">
                  <c:v>610</c:v>
                </c:pt>
                <c:pt idx="67">
                  <c:v>615</c:v>
                </c:pt>
                <c:pt idx="68">
                  <c:v>620</c:v>
                </c:pt>
                <c:pt idx="69">
                  <c:v>625</c:v>
                </c:pt>
                <c:pt idx="70">
                  <c:v>630</c:v>
                </c:pt>
                <c:pt idx="71">
                  <c:v>635</c:v>
                </c:pt>
                <c:pt idx="72">
                  <c:v>640</c:v>
                </c:pt>
                <c:pt idx="73">
                  <c:v>645</c:v>
                </c:pt>
                <c:pt idx="74">
                  <c:v>650</c:v>
                </c:pt>
                <c:pt idx="75">
                  <c:v>655</c:v>
                </c:pt>
                <c:pt idx="76">
                  <c:v>660</c:v>
                </c:pt>
                <c:pt idx="77">
                  <c:v>665</c:v>
                </c:pt>
                <c:pt idx="78">
                  <c:v>670</c:v>
                </c:pt>
                <c:pt idx="79">
                  <c:v>675</c:v>
                </c:pt>
                <c:pt idx="80">
                  <c:v>680</c:v>
                </c:pt>
                <c:pt idx="81">
                  <c:v>685</c:v>
                </c:pt>
                <c:pt idx="82">
                  <c:v>690</c:v>
                </c:pt>
                <c:pt idx="83">
                  <c:v>695</c:v>
                </c:pt>
                <c:pt idx="84">
                  <c:v>700</c:v>
                </c:pt>
                <c:pt idx="85">
                  <c:v>705</c:v>
                </c:pt>
                <c:pt idx="86">
                  <c:v>710</c:v>
                </c:pt>
                <c:pt idx="87">
                  <c:v>715</c:v>
                </c:pt>
                <c:pt idx="88">
                  <c:v>720</c:v>
                </c:pt>
                <c:pt idx="89">
                  <c:v>725</c:v>
                </c:pt>
                <c:pt idx="90">
                  <c:v>730</c:v>
                </c:pt>
                <c:pt idx="91">
                  <c:v>735</c:v>
                </c:pt>
                <c:pt idx="92">
                  <c:v>740</c:v>
                </c:pt>
                <c:pt idx="93">
                  <c:v>745</c:v>
                </c:pt>
                <c:pt idx="94">
                  <c:v>750</c:v>
                </c:pt>
                <c:pt idx="95">
                  <c:v>755</c:v>
                </c:pt>
                <c:pt idx="96">
                  <c:v>760</c:v>
                </c:pt>
                <c:pt idx="97">
                  <c:v>765</c:v>
                </c:pt>
                <c:pt idx="98">
                  <c:v>770</c:v>
                </c:pt>
                <c:pt idx="99">
                  <c:v>775</c:v>
                </c:pt>
                <c:pt idx="100">
                  <c:v>780</c:v>
                </c:pt>
                <c:pt idx="101">
                  <c:v>785</c:v>
                </c:pt>
                <c:pt idx="102">
                  <c:v>790</c:v>
                </c:pt>
                <c:pt idx="103">
                  <c:v>795</c:v>
                </c:pt>
                <c:pt idx="104">
                  <c:v>800</c:v>
                </c:pt>
                <c:pt idx="105">
                  <c:v>805</c:v>
                </c:pt>
                <c:pt idx="106">
                  <c:v>810</c:v>
                </c:pt>
                <c:pt idx="107">
                  <c:v>815</c:v>
                </c:pt>
                <c:pt idx="108">
                  <c:v>820</c:v>
                </c:pt>
                <c:pt idx="109">
                  <c:v>825</c:v>
                </c:pt>
                <c:pt idx="110">
                  <c:v>830</c:v>
                </c:pt>
                <c:pt idx="111">
                  <c:v>835</c:v>
                </c:pt>
                <c:pt idx="112">
                  <c:v>840</c:v>
                </c:pt>
                <c:pt idx="113">
                  <c:v>845</c:v>
                </c:pt>
                <c:pt idx="114">
                  <c:v>850</c:v>
                </c:pt>
                <c:pt idx="115">
                  <c:v>855</c:v>
                </c:pt>
                <c:pt idx="116">
                  <c:v>860</c:v>
                </c:pt>
                <c:pt idx="117">
                  <c:v>865</c:v>
                </c:pt>
                <c:pt idx="118">
                  <c:v>870</c:v>
                </c:pt>
                <c:pt idx="119">
                  <c:v>875</c:v>
                </c:pt>
                <c:pt idx="120">
                  <c:v>880</c:v>
                </c:pt>
                <c:pt idx="121">
                  <c:v>885</c:v>
                </c:pt>
                <c:pt idx="122">
                  <c:v>890</c:v>
                </c:pt>
                <c:pt idx="123">
                  <c:v>895</c:v>
                </c:pt>
                <c:pt idx="124">
                  <c:v>900</c:v>
                </c:pt>
                <c:pt idx="125">
                  <c:v>905</c:v>
                </c:pt>
                <c:pt idx="126">
                  <c:v>910</c:v>
                </c:pt>
                <c:pt idx="127">
                  <c:v>915</c:v>
                </c:pt>
                <c:pt idx="128">
                  <c:v>920</c:v>
                </c:pt>
                <c:pt idx="129">
                  <c:v>925</c:v>
                </c:pt>
                <c:pt idx="130">
                  <c:v>930</c:v>
                </c:pt>
                <c:pt idx="131">
                  <c:v>935</c:v>
                </c:pt>
                <c:pt idx="132">
                  <c:v>940</c:v>
                </c:pt>
                <c:pt idx="133">
                  <c:v>945</c:v>
                </c:pt>
                <c:pt idx="134">
                  <c:v>950</c:v>
                </c:pt>
                <c:pt idx="135">
                  <c:v>955</c:v>
                </c:pt>
                <c:pt idx="136">
                  <c:v>960</c:v>
                </c:pt>
                <c:pt idx="137">
                  <c:v>965</c:v>
                </c:pt>
                <c:pt idx="138">
                  <c:v>970</c:v>
                </c:pt>
                <c:pt idx="139">
                  <c:v>975</c:v>
                </c:pt>
                <c:pt idx="140">
                  <c:v>980</c:v>
                </c:pt>
                <c:pt idx="141">
                  <c:v>985</c:v>
                </c:pt>
                <c:pt idx="142">
                  <c:v>990</c:v>
                </c:pt>
                <c:pt idx="143">
                  <c:v>995</c:v>
                </c:pt>
                <c:pt idx="144">
                  <c:v>1000</c:v>
                </c:pt>
                <c:pt idx="145">
                  <c:v>1005</c:v>
                </c:pt>
                <c:pt idx="146">
                  <c:v>1010</c:v>
                </c:pt>
                <c:pt idx="147">
                  <c:v>1015</c:v>
                </c:pt>
                <c:pt idx="148">
                  <c:v>1020</c:v>
                </c:pt>
                <c:pt idx="149">
                  <c:v>1025</c:v>
                </c:pt>
                <c:pt idx="150">
                  <c:v>1030</c:v>
                </c:pt>
              </c:numCache>
            </c:numRef>
          </c:xVal>
          <c:yVal>
            <c:numRef>
              <c:f>'Input spectra'!$D$2:$D$152</c:f>
              <c:numCache>
                <c:formatCode>General</c:formatCode>
                <c:ptCount val="151"/>
                <c:pt idx="0">
                  <c:v>2.08591539229701</c:v>
                </c:pt>
                <c:pt idx="1">
                  <c:v>2.04486875818804</c:v>
                </c:pt>
                <c:pt idx="2">
                  <c:v>2.0038221240790701</c:v>
                </c:pt>
                <c:pt idx="3">
                  <c:v>1.96277548997009</c:v>
                </c:pt>
                <c:pt idx="4">
                  <c:v>1.9217288558611201</c:v>
                </c:pt>
                <c:pt idx="5">
                  <c:v>1.8806822217521499</c:v>
                </c:pt>
                <c:pt idx="6">
                  <c:v>1.83963558764318</c:v>
                </c:pt>
                <c:pt idx="7">
                  <c:v>1.7985889535341999</c:v>
                </c:pt>
                <c:pt idx="8">
                  <c:v>1.75754231942523</c:v>
                </c:pt>
                <c:pt idx="9">
                  <c:v>1.7164956853162601</c:v>
                </c:pt>
                <c:pt idx="10">
                  <c:v>1.6754490512072799</c:v>
                </c:pt>
                <c:pt idx="11">
                  <c:v>1.63440241709831</c:v>
                </c:pt>
                <c:pt idx="12">
                  <c:v>1.5933557829893401</c:v>
                </c:pt>
                <c:pt idx="13">
                  <c:v>1.55230914888037</c:v>
                </c:pt>
                <c:pt idx="14">
                  <c:v>1.5112625147713901</c:v>
                </c:pt>
                <c:pt idx="15">
                  <c:v>1.4702158806624199</c:v>
                </c:pt>
                <c:pt idx="16">
                  <c:v>1.4286952984924</c:v>
                </c:pt>
                <c:pt idx="17">
                  <c:v>1.3842162615476099</c:v>
                </c:pt>
                <c:pt idx="18">
                  <c:v>1.33082382631698</c:v>
                </c:pt>
                <c:pt idx="19">
                  <c:v>1.2319055995783801</c:v>
                </c:pt>
                <c:pt idx="20">
                  <c:v>1.1778509839654401</c:v>
                </c:pt>
                <c:pt idx="21">
                  <c:v>1.1237963683524901</c:v>
                </c:pt>
                <c:pt idx="22">
                  <c:v>1.0771247925138301</c:v>
                </c:pt>
                <c:pt idx="23">
                  <c:v>1.03272186553267</c:v>
                </c:pt>
                <c:pt idx="24">
                  <c:v>0.99938853219933799</c:v>
                </c:pt>
                <c:pt idx="25">
                  <c:v>0.96782428638928297</c:v>
                </c:pt>
                <c:pt idx="26">
                  <c:v>0.97272186553267204</c:v>
                </c:pt>
                <c:pt idx="27">
                  <c:v>1.1096643942683</c:v>
                </c:pt>
                <c:pt idx="28">
                  <c:v>1.31582813256264</c:v>
                </c:pt>
                <c:pt idx="29">
                  <c:v>1.69151606317546</c:v>
                </c:pt>
                <c:pt idx="30">
                  <c:v>1.6293496216934999</c:v>
                </c:pt>
                <c:pt idx="31">
                  <c:v>0.76325519886600202</c:v>
                </c:pt>
                <c:pt idx="32">
                  <c:v>0.35742830047865598</c:v>
                </c:pt>
                <c:pt idx="33">
                  <c:v>0.29582508546479602</c:v>
                </c:pt>
                <c:pt idx="34">
                  <c:v>0.278049239094463</c:v>
                </c:pt>
                <c:pt idx="35">
                  <c:v>0.26027339272412903</c:v>
                </c:pt>
                <c:pt idx="36">
                  <c:v>0.24259151171516699</c:v>
                </c:pt>
                <c:pt idx="37">
                  <c:v>0.22592484504849999</c:v>
                </c:pt>
                <c:pt idx="38">
                  <c:v>0.209258178381833</c:v>
                </c:pt>
                <c:pt idx="39">
                  <c:v>0.20498783228682699</c:v>
                </c:pt>
                <c:pt idx="40">
                  <c:v>0.202975583817886</c:v>
                </c:pt>
                <c:pt idx="41">
                  <c:v>0.12839590979826501</c:v>
                </c:pt>
                <c:pt idx="42">
                  <c:v>8.2199684829404998E-2</c:v>
                </c:pt>
                <c:pt idx="43">
                  <c:v>5.03233136333908E-2</c:v>
                </c:pt>
                <c:pt idx="44">
                  <c:v>2.4243992295518602E-2</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numCache>
            </c:numRef>
          </c:yVal>
          <c:smooth val="1"/>
          <c:extLst>
            <c:ext xmlns:c16="http://schemas.microsoft.com/office/drawing/2014/chart" uri="{C3380CC4-5D6E-409C-BE32-E72D297353CC}">
              <c16:uniqueId val="{00000000-7287-4730-81D0-0495C3678B9C}"/>
            </c:ext>
          </c:extLst>
        </c:ser>
        <c:ser>
          <c:idx val="3"/>
          <c:order val="1"/>
          <c:tx>
            <c:strRef>
              <c:f>'Input spectra'!$E$1</c:f>
              <c:strCache>
                <c:ptCount val="1"/>
                <c:pt idx="0">
                  <c:v>Selected emission 2</c:v>
                </c:pt>
              </c:strCache>
            </c:strRef>
          </c:tx>
          <c:marker>
            <c:symbol val="none"/>
          </c:marker>
          <c:xVal>
            <c:numRef>
              <c:f>'Input spectra'!$A$2:$A$152</c:f>
              <c:numCache>
                <c:formatCode>General</c:formatCode>
                <c:ptCount val="151"/>
                <c:pt idx="0">
                  <c:v>280</c:v>
                </c:pt>
                <c:pt idx="1">
                  <c:v>285</c:v>
                </c:pt>
                <c:pt idx="2">
                  <c:v>290</c:v>
                </c:pt>
                <c:pt idx="3">
                  <c:v>295</c:v>
                </c:pt>
                <c:pt idx="4">
                  <c:v>300</c:v>
                </c:pt>
                <c:pt idx="5">
                  <c:v>305</c:v>
                </c:pt>
                <c:pt idx="6">
                  <c:v>310</c:v>
                </c:pt>
                <c:pt idx="7">
                  <c:v>315</c:v>
                </c:pt>
                <c:pt idx="8">
                  <c:v>320</c:v>
                </c:pt>
                <c:pt idx="9">
                  <c:v>325</c:v>
                </c:pt>
                <c:pt idx="10">
                  <c:v>330</c:v>
                </c:pt>
                <c:pt idx="11">
                  <c:v>335</c:v>
                </c:pt>
                <c:pt idx="12">
                  <c:v>340</c:v>
                </c:pt>
                <c:pt idx="13">
                  <c:v>345</c:v>
                </c:pt>
                <c:pt idx="14">
                  <c:v>350</c:v>
                </c:pt>
                <c:pt idx="15">
                  <c:v>355</c:v>
                </c:pt>
                <c:pt idx="16">
                  <c:v>360</c:v>
                </c:pt>
                <c:pt idx="17">
                  <c:v>365</c:v>
                </c:pt>
                <c:pt idx="18">
                  <c:v>370</c:v>
                </c:pt>
                <c:pt idx="19">
                  <c:v>375</c:v>
                </c:pt>
                <c:pt idx="20">
                  <c:v>380</c:v>
                </c:pt>
                <c:pt idx="21">
                  <c:v>385</c:v>
                </c:pt>
                <c:pt idx="22">
                  <c:v>390</c:v>
                </c:pt>
                <c:pt idx="23">
                  <c:v>395</c:v>
                </c:pt>
                <c:pt idx="24">
                  <c:v>400</c:v>
                </c:pt>
                <c:pt idx="25">
                  <c:v>405</c:v>
                </c:pt>
                <c:pt idx="26">
                  <c:v>410</c:v>
                </c:pt>
                <c:pt idx="27">
                  <c:v>415</c:v>
                </c:pt>
                <c:pt idx="28">
                  <c:v>420</c:v>
                </c:pt>
                <c:pt idx="29">
                  <c:v>425</c:v>
                </c:pt>
                <c:pt idx="30">
                  <c:v>430</c:v>
                </c:pt>
                <c:pt idx="31">
                  <c:v>435</c:v>
                </c:pt>
                <c:pt idx="32">
                  <c:v>440</c:v>
                </c:pt>
                <c:pt idx="33">
                  <c:v>445</c:v>
                </c:pt>
                <c:pt idx="34">
                  <c:v>450</c:v>
                </c:pt>
                <c:pt idx="35">
                  <c:v>455</c:v>
                </c:pt>
                <c:pt idx="36">
                  <c:v>460</c:v>
                </c:pt>
                <c:pt idx="37">
                  <c:v>465</c:v>
                </c:pt>
                <c:pt idx="38">
                  <c:v>470</c:v>
                </c:pt>
                <c:pt idx="39">
                  <c:v>475</c:v>
                </c:pt>
                <c:pt idx="40">
                  <c:v>480</c:v>
                </c:pt>
                <c:pt idx="41">
                  <c:v>485</c:v>
                </c:pt>
                <c:pt idx="42">
                  <c:v>490</c:v>
                </c:pt>
                <c:pt idx="43">
                  <c:v>495</c:v>
                </c:pt>
                <c:pt idx="44">
                  <c:v>500</c:v>
                </c:pt>
                <c:pt idx="45">
                  <c:v>505</c:v>
                </c:pt>
                <c:pt idx="46">
                  <c:v>510</c:v>
                </c:pt>
                <c:pt idx="47">
                  <c:v>515</c:v>
                </c:pt>
                <c:pt idx="48">
                  <c:v>520</c:v>
                </c:pt>
                <c:pt idx="49">
                  <c:v>525</c:v>
                </c:pt>
                <c:pt idx="50">
                  <c:v>530</c:v>
                </c:pt>
                <c:pt idx="51">
                  <c:v>535</c:v>
                </c:pt>
                <c:pt idx="52">
                  <c:v>540</c:v>
                </c:pt>
                <c:pt idx="53">
                  <c:v>545</c:v>
                </c:pt>
                <c:pt idx="54">
                  <c:v>550</c:v>
                </c:pt>
                <c:pt idx="55">
                  <c:v>555</c:v>
                </c:pt>
                <c:pt idx="56">
                  <c:v>560</c:v>
                </c:pt>
                <c:pt idx="57">
                  <c:v>565</c:v>
                </c:pt>
                <c:pt idx="58">
                  <c:v>570</c:v>
                </c:pt>
                <c:pt idx="59">
                  <c:v>575</c:v>
                </c:pt>
                <c:pt idx="60">
                  <c:v>580</c:v>
                </c:pt>
                <c:pt idx="61">
                  <c:v>585</c:v>
                </c:pt>
                <c:pt idx="62">
                  <c:v>590</c:v>
                </c:pt>
                <c:pt idx="63">
                  <c:v>595</c:v>
                </c:pt>
                <c:pt idx="64">
                  <c:v>600</c:v>
                </c:pt>
                <c:pt idx="65">
                  <c:v>605</c:v>
                </c:pt>
                <c:pt idx="66">
                  <c:v>610</c:v>
                </c:pt>
                <c:pt idx="67">
                  <c:v>615</c:v>
                </c:pt>
                <c:pt idx="68">
                  <c:v>620</c:v>
                </c:pt>
                <c:pt idx="69">
                  <c:v>625</c:v>
                </c:pt>
                <c:pt idx="70">
                  <c:v>630</c:v>
                </c:pt>
                <c:pt idx="71">
                  <c:v>635</c:v>
                </c:pt>
                <c:pt idx="72">
                  <c:v>640</c:v>
                </c:pt>
                <c:pt idx="73">
                  <c:v>645</c:v>
                </c:pt>
                <c:pt idx="74">
                  <c:v>650</c:v>
                </c:pt>
                <c:pt idx="75">
                  <c:v>655</c:v>
                </c:pt>
                <c:pt idx="76">
                  <c:v>660</c:v>
                </c:pt>
                <c:pt idx="77">
                  <c:v>665</c:v>
                </c:pt>
                <c:pt idx="78">
                  <c:v>670</c:v>
                </c:pt>
                <c:pt idx="79">
                  <c:v>675</c:v>
                </c:pt>
                <c:pt idx="80">
                  <c:v>680</c:v>
                </c:pt>
                <c:pt idx="81">
                  <c:v>685</c:v>
                </c:pt>
                <c:pt idx="82">
                  <c:v>690</c:v>
                </c:pt>
                <c:pt idx="83">
                  <c:v>695</c:v>
                </c:pt>
                <c:pt idx="84">
                  <c:v>700</c:v>
                </c:pt>
                <c:pt idx="85">
                  <c:v>705</c:v>
                </c:pt>
                <c:pt idx="86">
                  <c:v>710</c:v>
                </c:pt>
                <c:pt idx="87">
                  <c:v>715</c:v>
                </c:pt>
                <c:pt idx="88">
                  <c:v>720</c:v>
                </c:pt>
                <c:pt idx="89">
                  <c:v>725</c:v>
                </c:pt>
                <c:pt idx="90">
                  <c:v>730</c:v>
                </c:pt>
                <c:pt idx="91">
                  <c:v>735</c:v>
                </c:pt>
                <c:pt idx="92">
                  <c:v>740</c:v>
                </c:pt>
                <c:pt idx="93">
                  <c:v>745</c:v>
                </c:pt>
                <c:pt idx="94">
                  <c:v>750</c:v>
                </c:pt>
                <c:pt idx="95">
                  <c:v>755</c:v>
                </c:pt>
                <c:pt idx="96">
                  <c:v>760</c:v>
                </c:pt>
                <c:pt idx="97">
                  <c:v>765</c:v>
                </c:pt>
                <c:pt idx="98">
                  <c:v>770</c:v>
                </c:pt>
                <c:pt idx="99">
                  <c:v>775</c:v>
                </c:pt>
                <c:pt idx="100">
                  <c:v>780</c:v>
                </c:pt>
                <c:pt idx="101">
                  <c:v>785</c:v>
                </c:pt>
                <c:pt idx="102">
                  <c:v>790</c:v>
                </c:pt>
                <c:pt idx="103">
                  <c:v>795</c:v>
                </c:pt>
                <c:pt idx="104">
                  <c:v>800</c:v>
                </c:pt>
                <c:pt idx="105">
                  <c:v>805</c:v>
                </c:pt>
                <c:pt idx="106">
                  <c:v>810</c:v>
                </c:pt>
                <c:pt idx="107">
                  <c:v>815</c:v>
                </c:pt>
                <c:pt idx="108">
                  <c:v>820</c:v>
                </c:pt>
                <c:pt idx="109">
                  <c:v>825</c:v>
                </c:pt>
                <c:pt idx="110">
                  <c:v>830</c:v>
                </c:pt>
                <c:pt idx="111">
                  <c:v>835</c:v>
                </c:pt>
                <c:pt idx="112">
                  <c:v>840</c:v>
                </c:pt>
                <c:pt idx="113">
                  <c:v>845</c:v>
                </c:pt>
                <c:pt idx="114">
                  <c:v>850</c:v>
                </c:pt>
                <c:pt idx="115">
                  <c:v>855</c:v>
                </c:pt>
                <c:pt idx="116">
                  <c:v>860</c:v>
                </c:pt>
                <c:pt idx="117">
                  <c:v>865</c:v>
                </c:pt>
                <c:pt idx="118">
                  <c:v>870</c:v>
                </c:pt>
                <c:pt idx="119">
                  <c:v>875</c:v>
                </c:pt>
                <c:pt idx="120">
                  <c:v>880</c:v>
                </c:pt>
                <c:pt idx="121">
                  <c:v>885</c:v>
                </c:pt>
                <c:pt idx="122">
                  <c:v>890</c:v>
                </c:pt>
                <c:pt idx="123">
                  <c:v>895</c:v>
                </c:pt>
                <c:pt idx="124">
                  <c:v>900</c:v>
                </c:pt>
                <c:pt idx="125">
                  <c:v>905</c:v>
                </c:pt>
                <c:pt idx="126">
                  <c:v>910</c:v>
                </c:pt>
                <c:pt idx="127">
                  <c:v>915</c:v>
                </c:pt>
                <c:pt idx="128">
                  <c:v>920</c:v>
                </c:pt>
                <c:pt idx="129">
                  <c:v>925</c:v>
                </c:pt>
                <c:pt idx="130">
                  <c:v>930</c:v>
                </c:pt>
                <c:pt idx="131">
                  <c:v>935</c:v>
                </c:pt>
                <c:pt idx="132">
                  <c:v>940</c:v>
                </c:pt>
                <c:pt idx="133">
                  <c:v>945</c:v>
                </c:pt>
                <c:pt idx="134">
                  <c:v>950</c:v>
                </c:pt>
                <c:pt idx="135">
                  <c:v>955</c:v>
                </c:pt>
                <c:pt idx="136">
                  <c:v>960</c:v>
                </c:pt>
                <c:pt idx="137">
                  <c:v>965</c:v>
                </c:pt>
                <c:pt idx="138">
                  <c:v>970</c:v>
                </c:pt>
                <c:pt idx="139">
                  <c:v>975</c:v>
                </c:pt>
                <c:pt idx="140">
                  <c:v>980</c:v>
                </c:pt>
                <c:pt idx="141">
                  <c:v>985</c:v>
                </c:pt>
                <c:pt idx="142">
                  <c:v>990</c:v>
                </c:pt>
                <c:pt idx="143">
                  <c:v>995</c:v>
                </c:pt>
                <c:pt idx="144">
                  <c:v>1000</c:v>
                </c:pt>
                <c:pt idx="145">
                  <c:v>1005</c:v>
                </c:pt>
                <c:pt idx="146">
                  <c:v>1010</c:v>
                </c:pt>
                <c:pt idx="147">
                  <c:v>1015</c:v>
                </c:pt>
                <c:pt idx="148">
                  <c:v>1020</c:v>
                </c:pt>
                <c:pt idx="149">
                  <c:v>1025</c:v>
                </c:pt>
                <c:pt idx="150">
                  <c:v>1030</c:v>
                </c:pt>
              </c:numCache>
            </c:numRef>
          </c:xVal>
          <c:yVal>
            <c:numRef>
              <c:f>'Input spectra'!$E$2:$E$152</c:f>
              <c:numCache>
                <c:formatCode>General</c:formatCode>
                <c:ptCount val="1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1.02525581432813E-2</c:v>
                </c:pt>
                <c:pt idx="31">
                  <c:v>3.7041995252384698E-2</c:v>
                </c:pt>
                <c:pt idx="32">
                  <c:v>4.65114045031082E-2</c:v>
                </c:pt>
                <c:pt idx="33">
                  <c:v>3.7232236975025999E-2</c:v>
                </c:pt>
                <c:pt idx="34">
                  <c:v>4.3045384253137302E-2</c:v>
                </c:pt>
                <c:pt idx="35">
                  <c:v>6.6320556917622994E-2</c:v>
                </c:pt>
                <c:pt idx="36">
                  <c:v>0.109174868258426</c:v>
                </c:pt>
                <c:pt idx="37">
                  <c:v>0.167914866499874</c:v>
                </c:pt>
                <c:pt idx="38">
                  <c:v>0.29993097863275298</c:v>
                </c:pt>
                <c:pt idx="39">
                  <c:v>0.43983858708408002</c:v>
                </c:pt>
                <c:pt idx="40">
                  <c:v>0.71904464786952105</c:v>
                </c:pt>
                <c:pt idx="41">
                  <c:v>0.91379427616511899</c:v>
                </c:pt>
                <c:pt idx="42">
                  <c:v>0.97144873916076901</c:v>
                </c:pt>
                <c:pt idx="43">
                  <c:v>0.77303343190057805</c:v>
                </c:pt>
                <c:pt idx="44">
                  <c:v>0.54204195720570603</c:v>
                </c:pt>
                <c:pt idx="45">
                  <c:v>0.29675293250491402</c:v>
                </c:pt>
                <c:pt idx="46">
                  <c:v>0.14947011392503101</c:v>
                </c:pt>
                <c:pt idx="47">
                  <c:v>9.0666413653172503E-2</c:v>
                </c:pt>
                <c:pt idx="48">
                  <c:v>5.49470499279439E-2</c:v>
                </c:pt>
                <c:pt idx="49">
                  <c:v>3.6822472305034201E-2</c:v>
                </c:pt>
                <c:pt idx="50">
                  <c:v>3.3269917989121198E-2</c:v>
                </c:pt>
                <c:pt idx="51">
                  <c:v>3.80712780249415E-2</c:v>
                </c:pt>
                <c:pt idx="52">
                  <c:v>5.4552415934650697E-2</c:v>
                </c:pt>
                <c:pt idx="53">
                  <c:v>7.1033553844359998E-2</c:v>
                </c:pt>
                <c:pt idx="54">
                  <c:v>9.6018692266735206E-2</c:v>
                </c:pt>
                <c:pt idx="55">
                  <c:v>0.121497490357159</c:v>
                </c:pt>
                <c:pt idx="56">
                  <c:v>0.15049964331044899</c:v>
                </c:pt>
                <c:pt idx="57">
                  <c:v>0.18346260627341199</c:v>
                </c:pt>
                <c:pt idx="58">
                  <c:v>0.201686163871307</c:v>
                </c:pt>
                <c:pt idx="59">
                  <c:v>0.21580776160902301</c:v>
                </c:pt>
                <c:pt idx="60">
                  <c:v>0.22992935934674</c:v>
                </c:pt>
                <c:pt idx="61">
                  <c:v>0.24405095708445601</c:v>
                </c:pt>
                <c:pt idx="62">
                  <c:v>0.25817255482217299</c:v>
                </c:pt>
                <c:pt idx="63">
                  <c:v>0.26629634534526597</c:v>
                </c:pt>
                <c:pt idx="64">
                  <c:v>0.25886214388460799</c:v>
                </c:pt>
                <c:pt idx="65">
                  <c:v>0.251427942423949</c:v>
                </c:pt>
                <c:pt idx="66">
                  <c:v>0.24399374096328999</c:v>
                </c:pt>
                <c:pt idx="67">
                  <c:v>0.231010793892648</c:v>
                </c:pt>
                <c:pt idx="68">
                  <c:v>0.20085685665167699</c:v>
                </c:pt>
                <c:pt idx="69">
                  <c:v>0.17070291941070601</c:v>
                </c:pt>
                <c:pt idx="70">
                  <c:v>0.151403639033628</c:v>
                </c:pt>
                <c:pt idx="71">
                  <c:v>0.133350454699209</c:v>
                </c:pt>
                <c:pt idx="72">
                  <c:v>0.116398841477688</c:v>
                </c:pt>
                <c:pt idx="73">
                  <c:v>0.103569517308158</c:v>
                </c:pt>
                <c:pt idx="74">
                  <c:v>9.07401931386283E-2</c:v>
                </c:pt>
                <c:pt idx="75">
                  <c:v>7.8708920548853104E-2</c:v>
                </c:pt>
                <c:pt idx="76">
                  <c:v>6.8547108251118399E-2</c:v>
                </c:pt>
                <c:pt idx="77">
                  <c:v>5.8385295953383702E-2</c:v>
                </c:pt>
                <c:pt idx="78">
                  <c:v>4.5643459926013902E-2</c:v>
                </c:pt>
                <c:pt idx="79">
                  <c:v>3.1911528257157297E-2</c:v>
                </c:pt>
                <c:pt idx="80">
                  <c:v>2.2854325720199801E-2</c:v>
                </c:pt>
                <c:pt idx="81">
                  <c:v>1.4829818104979299E-2</c:v>
                </c:pt>
                <c:pt idx="82">
                  <c:v>6.8563433581368804E-3</c:v>
                </c:pt>
                <c:pt idx="83">
                  <c:v>1.69182261421705E-3</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numCache>
            </c:numRef>
          </c:yVal>
          <c:smooth val="1"/>
          <c:extLst>
            <c:ext xmlns:c16="http://schemas.microsoft.com/office/drawing/2014/chart" uri="{C3380CC4-5D6E-409C-BE32-E72D297353CC}">
              <c16:uniqueId val="{00000001-7287-4730-81D0-0495C3678B9C}"/>
            </c:ext>
          </c:extLst>
        </c:ser>
        <c:dLbls>
          <c:showLegendKey val="0"/>
          <c:showVal val="0"/>
          <c:showCatName val="0"/>
          <c:showSerName val="0"/>
          <c:showPercent val="0"/>
          <c:showBubbleSize val="0"/>
        </c:dLbls>
        <c:axId val="632087560"/>
        <c:axId val="632084936"/>
      </c:scatterChart>
      <c:valAx>
        <c:axId val="632087560"/>
        <c:scaling>
          <c:orientation val="minMax"/>
          <c:min val="3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632084936"/>
        <c:crosses val="autoZero"/>
        <c:crossBetween val="midCat"/>
      </c:valAx>
      <c:valAx>
        <c:axId val="632084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632087560"/>
        <c:crosses val="autoZero"/>
        <c:crossBetween val="midCat"/>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extLst/>
  </c:chart>
  <c:txPr>
    <a:bodyPr/>
    <a:lstStyle/>
    <a:p>
      <a:pPr>
        <a:defRPr/>
      </a:pPr>
      <a:endParaRPr lang="nl-NL"/>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a:t>Absorption and light input spectra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smoothMarker"/>
        <c:varyColors val="0"/>
        <c:ser>
          <c:idx val="0"/>
          <c:order val="0"/>
          <c:tx>
            <c:strRef>
              <c:f>'Initial absorption'!$G$1</c:f>
              <c:strCache>
                <c:ptCount val="1"/>
                <c:pt idx="0">
                  <c:v>Absorption probability by luminophore 1 and waveguide</c:v>
                </c:pt>
              </c:strCache>
            </c:strRef>
          </c:tx>
          <c:spPr>
            <a:ln w="19050" cap="rnd">
              <a:solidFill>
                <a:schemeClr val="accent1"/>
              </a:solidFill>
              <a:round/>
            </a:ln>
            <a:effectLst/>
          </c:spPr>
          <c:marker>
            <c:symbol val="none"/>
          </c:marker>
          <c:xVal>
            <c:numRef>
              <c:f>'Initial absorption'!$A$2:$A$152</c:f>
              <c:numCache>
                <c:formatCode>General</c:formatCode>
                <c:ptCount val="151"/>
                <c:pt idx="0">
                  <c:v>280</c:v>
                </c:pt>
                <c:pt idx="1">
                  <c:v>285</c:v>
                </c:pt>
                <c:pt idx="2">
                  <c:v>290</c:v>
                </c:pt>
                <c:pt idx="3">
                  <c:v>295</c:v>
                </c:pt>
                <c:pt idx="4">
                  <c:v>300</c:v>
                </c:pt>
                <c:pt idx="5">
                  <c:v>305</c:v>
                </c:pt>
                <c:pt idx="6">
                  <c:v>310</c:v>
                </c:pt>
                <c:pt idx="7">
                  <c:v>315</c:v>
                </c:pt>
                <c:pt idx="8">
                  <c:v>320</c:v>
                </c:pt>
                <c:pt idx="9">
                  <c:v>325</c:v>
                </c:pt>
                <c:pt idx="10">
                  <c:v>330</c:v>
                </c:pt>
                <c:pt idx="11">
                  <c:v>335</c:v>
                </c:pt>
                <c:pt idx="12">
                  <c:v>340</c:v>
                </c:pt>
                <c:pt idx="13">
                  <c:v>345</c:v>
                </c:pt>
                <c:pt idx="14">
                  <c:v>350</c:v>
                </c:pt>
                <c:pt idx="15">
                  <c:v>355</c:v>
                </c:pt>
                <c:pt idx="16">
                  <c:v>360</c:v>
                </c:pt>
                <c:pt idx="17">
                  <c:v>365</c:v>
                </c:pt>
                <c:pt idx="18">
                  <c:v>370</c:v>
                </c:pt>
                <c:pt idx="19">
                  <c:v>375</c:v>
                </c:pt>
                <c:pt idx="20">
                  <c:v>380</c:v>
                </c:pt>
                <c:pt idx="21">
                  <c:v>385</c:v>
                </c:pt>
                <c:pt idx="22">
                  <c:v>390</c:v>
                </c:pt>
                <c:pt idx="23">
                  <c:v>395</c:v>
                </c:pt>
                <c:pt idx="24">
                  <c:v>400</c:v>
                </c:pt>
                <c:pt idx="25">
                  <c:v>405</c:v>
                </c:pt>
                <c:pt idx="26">
                  <c:v>410</c:v>
                </c:pt>
                <c:pt idx="27">
                  <c:v>415</c:v>
                </c:pt>
                <c:pt idx="28">
                  <c:v>420</c:v>
                </c:pt>
                <c:pt idx="29">
                  <c:v>425</c:v>
                </c:pt>
                <c:pt idx="30">
                  <c:v>430</c:v>
                </c:pt>
                <c:pt idx="31">
                  <c:v>435</c:v>
                </c:pt>
                <c:pt idx="32">
                  <c:v>440</c:v>
                </c:pt>
                <c:pt idx="33">
                  <c:v>445</c:v>
                </c:pt>
                <c:pt idx="34">
                  <c:v>450</c:v>
                </c:pt>
                <c:pt idx="35">
                  <c:v>455</c:v>
                </c:pt>
                <c:pt idx="36">
                  <c:v>460</c:v>
                </c:pt>
                <c:pt idx="37">
                  <c:v>465</c:v>
                </c:pt>
                <c:pt idx="38">
                  <c:v>470</c:v>
                </c:pt>
                <c:pt idx="39">
                  <c:v>475</c:v>
                </c:pt>
                <c:pt idx="40">
                  <c:v>480</c:v>
                </c:pt>
                <c:pt idx="41">
                  <c:v>485</c:v>
                </c:pt>
                <c:pt idx="42">
                  <c:v>490</c:v>
                </c:pt>
                <c:pt idx="43">
                  <c:v>495</c:v>
                </c:pt>
                <c:pt idx="44">
                  <c:v>500</c:v>
                </c:pt>
                <c:pt idx="45">
                  <c:v>505</c:v>
                </c:pt>
                <c:pt idx="46">
                  <c:v>510</c:v>
                </c:pt>
                <c:pt idx="47">
                  <c:v>515</c:v>
                </c:pt>
                <c:pt idx="48">
                  <c:v>520</c:v>
                </c:pt>
                <c:pt idx="49">
                  <c:v>525</c:v>
                </c:pt>
                <c:pt idx="50">
                  <c:v>530</c:v>
                </c:pt>
                <c:pt idx="51">
                  <c:v>535</c:v>
                </c:pt>
                <c:pt idx="52">
                  <c:v>540</c:v>
                </c:pt>
                <c:pt idx="53">
                  <c:v>545</c:v>
                </c:pt>
                <c:pt idx="54">
                  <c:v>550</c:v>
                </c:pt>
                <c:pt idx="55">
                  <c:v>555</c:v>
                </c:pt>
                <c:pt idx="56">
                  <c:v>560</c:v>
                </c:pt>
                <c:pt idx="57">
                  <c:v>565</c:v>
                </c:pt>
                <c:pt idx="58">
                  <c:v>570</c:v>
                </c:pt>
                <c:pt idx="59">
                  <c:v>575</c:v>
                </c:pt>
                <c:pt idx="60">
                  <c:v>580</c:v>
                </c:pt>
                <c:pt idx="61">
                  <c:v>585</c:v>
                </c:pt>
                <c:pt idx="62">
                  <c:v>590</c:v>
                </c:pt>
                <c:pt idx="63">
                  <c:v>595</c:v>
                </c:pt>
                <c:pt idx="64">
                  <c:v>600</c:v>
                </c:pt>
                <c:pt idx="65">
                  <c:v>605</c:v>
                </c:pt>
                <c:pt idx="66">
                  <c:v>610</c:v>
                </c:pt>
                <c:pt idx="67">
                  <c:v>615</c:v>
                </c:pt>
                <c:pt idx="68">
                  <c:v>620</c:v>
                </c:pt>
                <c:pt idx="69">
                  <c:v>625</c:v>
                </c:pt>
                <c:pt idx="70">
                  <c:v>630</c:v>
                </c:pt>
                <c:pt idx="71">
                  <c:v>635</c:v>
                </c:pt>
                <c:pt idx="72">
                  <c:v>640</c:v>
                </c:pt>
                <c:pt idx="73">
                  <c:v>645</c:v>
                </c:pt>
                <c:pt idx="74">
                  <c:v>650</c:v>
                </c:pt>
                <c:pt idx="75">
                  <c:v>655</c:v>
                </c:pt>
                <c:pt idx="76">
                  <c:v>660</c:v>
                </c:pt>
                <c:pt idx="77">
                  <c:v>665</c:v>
                </c:pt>
                <c:pt idx="78">
                  <c:v>670</c:v>
                </c:pt>
                <c:pt idx="79">
                  <c:v>675</c:v>
                </c:pt>
                <c:pt idx="80">
                  <c:v>680</c:v>
                </c:pt>
                <c:pt idx="81">
                  <c:v>685</c:v>
                </c:pt>
                <c:pt idx="82">
                  <c:v>690</c:v>
                </c:pt>
                <c:pt idx="83">
                  <c:v>695</c:v>
                </c:pt>
                <c:pt idx="84">
                  <c:v>700</c:v>
                </c:pt>
                <c:pt idx="85">
                  <c:v>705</c:v>
                </c:pt>
                <c:pt idx="86">
                  <c:v>710</c:v>
                </c:pt>
                <c:pt idx="87">
                  <c:v>715</c:v>
                </c:pt>
                <c:pt idx="88">
                  <c:v>720</c:v>
                </c:pt>
                <c:pt idx="89">
                  <c:v>725</c:v>
                </c:pt>
                <c:pt idx="90">
                  <c:v>730</c:v>
                </c:pt>
                <c:pt idx="91">
                  <c:v>735</c:v>
                </c:pt>
                <c:pt idx="92">
                  <c:v>740</c:v>
                </c:pt>
                <c:pt idx="93">
                  <c:v>745</c:v>
                </c:pt>
                <c:pt idx="94">
                  <c:v>750</c:v>
                </c:pt>
                <c:pt idx="95">
                  <c:v>755</c:v>
                </c:pt>
                <c:pt idx="96">
                  <c:v>760</c:v>
                </c:pt>
                <c:pt idx="97">
                  <c:v>765</c:v>
                </c:pt>
                <c:pt idx="98">
                  <c:v>770</c:v>
                </c:pt>
                <c:pt idx="99">
                  <c:v>775</c:v>
                </c:pt>
                <c:pt idx="100">
                  <c:v>780</c:v>
                </c:pt>
                <c:pt idx="101">
                  <c:v>785</c:v>
                </c:pt>
                <c:pt idx="102">
                  <c:v>790</c:v>
                </c:pt>
                <c:pt idx="103">
                  <c:v>795</c:v>
                </c:pt>
                <c:pt idx="104">
                  <c:v>800</c:v>
                </c:pt>
                <c:pt idx="105">
                  <c:v>805</c:v>
                </c:pt>
                <c:pt idx="106">
                  <c:v>810</c:v>
                </c:pt>
                <c:pt idx="107">
                  <c:v>815</c:v>
                </c:pt>
                <c:pt idx="108">
                  <c:v>820</c:v>
                </c:pt>
                <c:pt idx="109">
                  <c:v>825</c:v>
                </c:pt>
                <c:pt idx="110">
                  <c:v>830</c:v>
                </c:pt>
                <c:pt idx="111">
                  <c:v>835</c:v>
                </c:pt>
                <c:pt idx="112">
                  <c:v>840</c:v>
                </c:pt>
                <c:pt idx="113">
                  <c:v>845</c:v>
                </c:pt>
                <c:pt idx="114">
                  <c:v>850</c:v>
                </c:pt>
                <c:pt idx="115">
                  <c:v>855</c:v>
                </c:pt>
                <c:pt idx="116">
                  <c:v>860</c:v>
                </c:pt>
                <c:pt idx="117">
                  <c:v>865</c:v>
                </c:pt>
                <c:pt idx="118">
                  <c:v>870</c:v>
                </c:pt>
                <c:pt idx="119">
                  <c:v>875</c:v>
                </c:pt>
                <c:pt idx="120">
                  <c:v>880</c:v>
                </c:pt>
                <c:pt idx="121">
                  <c:v>885</c:v>
                </c:pt>
                <c:pt idx="122">
                  <c:v>890</c:v>
                </c:pt>
                <c:pt idx="123">
                  <c:v>895</c:v>
                </c:pt>
                <c:pt idx="124">
                  <c:v>900</c:v>
                </c:pt>
                <c:pt idx="125">
                  <c:v>905</c:v>
                </c:pt>
                <c:pt idx="126">
                  <c:v>910</c:v>
                </c:pt>
                <c:pt idx="127">
                  <c:v>915</c:v>
                </c:pt>
                <c:pt idx="128">
                  <c:v>920</c:v>
                </c:pt>
                <c:pt idx="129">
                  <c:v>925</c:v>
                </c:pt>
                <c:pt idx="130">
                  <c:v>930</c:v>
                </c:pt>
                <c:pt idx="131">
                  <c:v>935</c:v>
                </c:pt>
                <c:pt idx="132">
                  <c:v>940</c:v>
                </c:pt>
                <c:pt idx="133">
                  <c:v>945</c:v>
                </c:pt>
                <c:pt idx="134">
                  <c:v>950</c:v>
                </c:pt>
                <c:pt idx="135">
                  <c:v>955</c:v>
                </c:pt>
                <c:pt idx="136">
                  <c:v>960</c:v>
                </c:pt>
                <c:pt idx="137">
                  <c:v>965</c:v>
                </c:pt>
                <c:pt idx="138">
                  <c:v>970</c:v>
                </c:pt>
                <c:pt idx="139">
                  <c:v>975</c:v>
                </c:pt>
                <c:pt idx="140">
                  <c:v>980</c:v>
                </c:pt>
                <c:pt idx="141">
                  <c:v>985</c:v>
                </c:pt>
                <c:pt idx="142">
                  <c:v>990</c:v>
                </c:pt>
                <c:pt idx="143">
                  <c:v>995</c:v>
                </c:pt>
                <c:pt idx="144">
                  <c:v>1000</c:v>
                </c:pt>
                <c:pt idx="145">
                  <c:v>1005</c:v>
                </c:pt>
                <c:pt idx="146">
                  <c:v>1010</c:v>
                </c:pt>
                <c:pt idx="147">
                  <c:v>1015</c:v>
                </c:pt>
                <c:pt idx="148">
                  <c:v>1020</c:v>
                </c:pt>
                <c:pt idx="149">
                  <c:v>1025</c:v>
                </c:pt>
                <c:pt idx="150">
                  <c:v>1030</c:v>
                </c:pt>
              </c:numCache>
            </c:numRef>
          </c:xVal>
          <c:yVal>
            <c:numRef>
              <c:f>'Initial absorption'!$G$2:$G$152</c:f>
              <c:numCache>
                <c:formatCode>0.0000</c:formatCode>
                <c:ptCount val="151"/>
                <c:pt idx="0">
                  <c:v>0.99955338917999625</c:v>
                </c:pt>
                <c:pt idx="1">
                  <c:v>0.99942079425470842</c:v>
                </c:pt>
                <c:pt idx="2">
                  <c:v>0.99924883303235712</c:v>
                </c:pt>
                <c:pt idx="3">
                  <c:v>0.99902581799668821</c:v>
                </c:pt>
                <c:pt idx="4">
                  <c:v>0.99873659170802653</c:v>
                </c:pt>
                <c:pt idx="5">
                  <c:v>0.99841331800312705</c:v>
                </c:pt>
                <c:pt idx="6">
                  <c:v>0.99803626826930425</c:v>
                </c:pt>
                <c:pt idx="7">
                  <c:v>0.99758646114207572</c:v>
                </c:pt>
                <c:pt idx="8">
                  <c:v>0.9970375757686486</c:v>
                </c:pt>
                <c:pt idx="9">
                  <c:v>0.99636631333963865</c:v>
                </c:pt>
                <c:pt idx="10">
                  <c:v>0.99555213277688537</c:v>
                </c:pt>
                <c:pt idx="11">
                  <c:v>0.99455348847617875</c:v>
                </c:pt>
                <c:pt idx="12">
                  <c:v>0.99332689017755216</c:v>
                </c:pt>
                <c:pt idx="13">
                  <c:v>0.99185448529520481</c:v>
                </c:pt>
                <c:pt idx="14">
                  <c:v>0.9900789396279519</c:v>
                </c:pt>
                <c:pt idx="15">
                  <c:v>0.98791636348678125</c:v>
                </c:pt>
                <c:pt idx="16">
                  <c:v>0.98528239261652117</c:v>
                </c:pt>
                <c:pt idx="17">
                  <c:v>0.98209812926357509</c:v>
                </c:pt>
                <c:pt idx="18">
                  <c:v>0.97823159894198863</c:v>
                </c:pt>
                <c:pt idx="19">
                  <c:v>0.97352995719836921</c:v>
                </c:pt>
                <c:pt idx="20">
                  <c:v>0.96781283273617824</c:v>
                </c:pt>
                <c:pt idx="21">
                  <c:v>0.96090985352818892</c:v>
                </c:pt>
                <c:pt idx="22">
                  <c:v>0.9525880272201841</c:v>
                </c:pt>
                <c:pt idx="23">
                  <c:v>0.94249458327061975</c:v>
                </c:pt>
                <c:pt idx="24">
                  <c:v>0.9287539964792817</c:v>
                </c:pt>
                <c:pt idx="25">
                  <c:v>0.91852775223351713</c:v>
                </c:pt>
                <c:pt idx="26">
                  <c:v>0.89903766034716559</c:v>
                </c:pt>
                <c:pt idx="27">
                  <c:v>0.87367332150690158</c:v>
                </c:pt>
                <c:pt idx="28">
                  <c:v>0.8492620596406022</c:v>
                </c:pt>
                <c:pt idx="29">
                  <c:v>0.82860453184573624</c:v>
                </c:pt>
                <c:pt idx="30">
                  <c:v>0.79389987616801871</c:v>
                </c:pt>
                <c:pt idx="31">
                  <c:v>0.75956314965010874</c:v>
                </c:pt>
                <c:pt idx="32">
                  <c:v>0.72948904679481119</c:v>
                </c:pt>
                <c:pt idx="33">
                  <c:v>0.69708539357335142</c:v>
                </c:pt>
                <c:pt idx="34">
                  <c:v>0.66805542089550984</c:v>
                </c:pt>
                <c:pt idx="35">
                  <c:v>0.63624334627937618</c:v>
                </c:pt>
                <c:pt idx="36">
                  <c:v>0.60138254559543847</c:v>
                </c:pt>
                <c:pt idx="37">
                  <c:v>0.56720601867677789</c:v>
                </c:pt>
                <c:pt idx="38">
                  <c:v>0.53263172478587195</c:v>
                </c:pt>
                <c:pt idx="39">
                  <c:v>0.49603226197398709</c:v>
                </c:pt>
                <c:pt idx="40">
                  <c:v>0.4569747776025701</c:v>
                </c:pt>
                <c:pt idx="41">
                  <c:v>0.41489033938010045</c:v>
                </c:pt>
                <c:pt idx="42">
                  <c:v>0.37192177554372929</c:v>
                </c:pt>
                <c:pt idx="43">
                  <c:v>0.32712483066253317</c:v>
                </c:pt>
                <c:pt idx="44">
                  <c:v>0.2931439762784096</c:v>
                </c:pt>
                <c:pt idx="45">
                  <c:v>0.26550799444985307</c:v>
                </c:pt>
                <c:pt idx="46">
                  <c:v>0.23683698192655012</c:v>
                </c:pt>
                <c:pt idx="47">
                  <c:v>0.20707704812479411</c:v>
                </c:pt>
                <c:pt idx="48">
                  <c:v>0.18301460800102987</c:v>
                </c:pt>
                <c:pt idx="49">
                  <c:v>0.16572423942517134</c:v>
                </c:pt>
                <c:pt idx="50">
                  <c:v>0.14806794405500667</c:v>
                </c:pt>
                <c:pt idx="51">
                  <c:v>0.13003797755482671</c:v>
                </c:pt>
                <c:pt idx="52">
                  <c:v>0.11367471034380561</c:v>
                </c:pt>
                <c:pt idx="53">
                  <c:v>0.10139536727685383</c:v>
                </c:pt>
                <c:pt idx="54">
                  <c:v>8.8941511492881653E-2</c:v>
                </c:pt>
                <c:pt idx="55">
                  <c:v>7.6315056416361937E-2</c:v>
                </c:pt>
                <c:pt idx="56">
                  <c:v>6.3513609975609508E-2</c:v>
                </c:pt>
                <c:pt idx="57">
                  <c:v>5.0534746946968134E-2</c:v>
                </c:pt>
                <c:pt idx="58">
                  <c:v>3.7376008495351165E-2</c:v>
                </c:pt>
                <c:pt idx="59">
                  <c:v>2.6276307731511239E-2</c:v>
                </c:pt>
                <c:pt idx="60">
                  <c:v>2.616114620931409E-2</c:v>
                </c:pt>
                <c:pt idx="61">
                  <c:v>2.6126747259668237E-2</c:v>
                </c:pt>
                <c:pt idx="62">
                  <c:v>2.6094086004694206E-2</c:v>
                </c:pt>
                <c:pt idx="63">
                  <c:v>2.606142365434394E-2</c:v>
                </c:pt>
                <c:pt idx="64">
                  <c:v>2.6028760208580692E-2</c:v>
                </c:pt>
                <c:pt idx="65">
                  <c:v>2.5996095667367825E-2</c:v>
                </c:pt>
                <c:pt idx="66">
                  <c:v>2.5963430030668477E-2</c:v>
                </c:pt>
                <c:pt idx="67">
                  <c:v>2.5902368043077217E-2</c:v>
                </c:pt>
                <c:pt idx="68">
                  <c:v>2.5744408511178207E-2</c:v>
                </c:pt>
                <c:pt idx="69">
                  <c:v>2.5586423364584165E-2</c:v>
                </c:pt>
                <c:pt idx="70">
                  <c:v>2.5428412599141526E-2</c:v>
                </c:pt>
                <c:pt idx="71">
                  <c:v>2.5270376210695944E-2</c:v>
                </c:pt>
                <c:pt idx="72">
                  <c:v>2.51123141950923E-2</c:v>
                </c:pt>
                <c:pt idx="73">
                  <c:v>2.4954226548174918E-2</c:v>
                </c:pt>
                <c:pt idx="74">
                  <c:v>2.4796113265787345E-2</c:v>
                </c:pt>
                <c:pt idx="75">
                  <c:v>2.4637974343772795E-2</c:v>
                </c:pt>
                <c:pt idx="76">
                  <c:v>2.4479809777973371E-2</c:v>
                </c:pt>
                <c:pt idx="77">
                  <c:v>2.4321619564230623E-2</c:v>
                </c:pt>
                <c:pt idx="78">
                  <c:v>2.4091340261338967E-2</c:v>
                </c:pt>
                <c:pt idx="79">
                  <c:v>2.386056677417181E-2</c:v>
                </c:pt>
                <c:pt idx="80">
                  <c:v>2.3629738715911563E-2</c:v>
                </c:pt>
                <c:pt idx="81">
                  <c:v>2.3398856073653773E-2</c:v>
                </c:pt>
                <c:pt idx="82">
                  <c:v>2.3167918834490764E-2</c:v>
                </c:pt>
                <c:pt idx="83">
                  <c:v>2.2936926985512085E-2</c:v>
                </c:pt>
                <c:pt idx="84">
                  <c:v>2.28543581224534E-2</c:v>
                </c:pt>
                <c:pt idx="85">
                  <c:v>2.2778625945303665E-2</c:v>
                </c:pt>
                <c:pt idx="86">
                  <c:v>2.2702887898647495E-2</c:v>
                </c:pt>
                <c:pt idx="87">
                  <c:v>2.2627143982029918E-2</c:v>
                </c:pt>
                <c:pt idx="88">
                  <c:v>2.2551394194996077E-2</c:v>
                </c:pt>
                <c:pt idx="89">
                  <c:v>2.2475638537090892E-2</c:v>
                </c:pt>
                <c:pt idx="90">
                  <c:v>2.2504793357914998E-2</c:v>
                </c:pt>
                <c:pt idx="91">
                  <c:v>2.2543142177152919E-2</c:v>
                </c:pt>
                <c:pt idx="92">
                  <c:v>2.2581489491900864E-2</c:v>
                </c:pt>
                <c:pt idx="93">
                  <c:v>2.261983530221745E-2</c:v>
                </c:pt>
                <c:pt idx="94">
                  <c:v>2.2658179608162077E-2</c:v>
                </c:pt>
                <c:pt idx="95">
                  <c:v>2.2696522409793474E-2</c:v>
                </c:pt>
                <c:pt idx="96">
                  <c:v>2.2686494904500365E-2</c:v>
                </c:pt>
                <c:pt idx="97">
                  <c:v>2.262295877998588E-2</c:v>
                </c:pt>
                <c:pt idx="98">
                  <c:v>2.2559418524924824E-2</c:v>
                </c:pt>
                <c:pt idx="99">
                  <c:v>2.2495874139048411E-2</c:v>
                </c:pt>
                <c:pt idx="100">
                  <c:v>2.2432325622088078E-2</c:v>
                </c:pt>
                <c:pt idx="101">
                  <c:v>2.2368772973775486E-2</c:v>
                </c:pt>
                <c:pt idx="102">
                  <c:v>2.2305216193841848E-2</c:v>
                </c:pt>
                <c:pt idx="103">
                  <c:v>2.2307024114422647E-2</c:v>
                </c:pt>
                <c:pt idx="104">
                  <c:v>2.2452326567468983E-2</c:v>
                </c:pt>
                <c:pt idx="105">
                  <c:v>2.259760742600303E-2</c:v>
                </c:pt>
                <c:pt idx="106">
                  <c:v>2.2742866693234332E-2</c:v>
                </c:pt>
                <c:pt idx="107">
                  <c:v>2.2888104372371654E-2</c:v>
                </c:pt>
                <c:pt idx="108">
                  <c:v>2.303332046662343E-2</c:v>
                </c:pt>
                <c:pt idx="109">
                  <c:v>2.3178514979197318E-2</c:v>
                </c:pt>
                <c:pt idx="110">
                  <c:v>2.3140598315157246E-2</c:v>
                </c:pt>
                <c:pt idx="111">
                  <c:v>2.3047092278028813E-2</c:v>
                </c:pt>
                <c:pt idx="112">
                  <c:v>2.2953577290401483E-2</c:v>
                </c:pt>
                <c:pt idx="113">
                  <c:v>2.2860053351418608E-2</c:v>
                </c:pt>
                <c:pt idx="114">
                  <c:v>2.2766520460223205E-2</c:v>
                </c:pt>
                <c:pt idx="115">
                  <c:v>2.2672978615958406E-2</c:v>
                </c:pt>
                <c:pt idx="116">
                  <c:v>2.2579427817767228E-2</c:v>
                </c:pt>
                <c:pt idx="117">
                  <c:v>2.2524105257856752E-2</c:v>
                </c:pt>
                <c:pt idx="118">
                  <c:v>2.2526059816779909E-2</c:v>
                </c:pt>
                <c:pt idx="119">
                  <c:v>2.2528014371794747E-2</c:v>
                </c:pt>
                <c:pt idx="120">
                  <c:v>2.2529968922901156E-2</c:v>
                </c:pt>
                <c:pt idx="121">
                  <c:v>2.2531923470099358E-2</c:v>
                </c:pt>
                <c:pt idx="122">
                  <c:v>2.2533878013389241E-2</c:v>
                </c:pt>
                <c:pt idx="123">
                  <c:v>2.2535832552770696E-2</c:v>
                </c:pt>
                <c:pt idx="124">
                  <c:v>2.2537787088244055E-2</c:v>
                </c:pt>
                <c:pt idx="125">
                  <c:v>2.2539741619808984E-2</c:v>
                </c:pt>
                <c:pt idx="126">
                  <c:v>2.2530708664250443E-2</c:v>
                </c:pt>
                <c:pt idx="127">
                  <c:v>2.250504128411368E-2</c:v>
                </c:pt>
                <c:pt idx="128">
                  <c:v>2.2479373229976729E-2</c:v>
                </c:pt>
                <c:pt idx="129">
                  <c:v>2.2453704501822047E-2</c:v>
                </c:pt>
                <c:pt idx="130">
                  <c:v>2.2428035099631871E-2</c:v>
                </c:pt>
                <c:pt idx="131">
                  <c:v>2.2402365023388437E-2</c:v>
                </c:pt>
                <c:pt idx="132">
                  <c:v>2.2376694273074094E-2</c:v>
                </c:pt>
                <c:pt idx="133">
                  <c:v>2.2351022848671187E-2</c:v>
                </c:pt>
                <c:pt idx="134">
                  <c:v>2.2325350750161954E-2</c:v>
                </c:pt>
                <c:pt idx="135">
                  <c:v>2.2299677977528742E-2</c:v>
                </c:pt>
                <c:pt idx="136">
                  <c:v>2.2274004530753788E-2</c:v>
                </c:pt>
                <c:pt idx="137">
                  <c:v>2.224833040981955E-2</c:v>
                </c:pt>
                <c:pt idx="138">
                  <c:v>2.2222655614708042E-2</c:v>
                </c:pt>
                <c:pt idx="139">
                  <c:v>2.2196980145401835E-2</c:v>
                </c:pt>
                <c:pt idx="140">
                  <c:v>2.2171304001883052E-2</c:v>
                </c:pt>
                <c:pt idx="141">
                  <c:v>2.2145627184134042E-2</c:v>
                </c:pt>
                <c:pt idx="142">
                  <c:v>2.2119949692137153E-2</c:v>
                </c:pt>
                <c:pt idx="143">
                  <c:v>2.2094271525874509E-2</c:v>
                </c:pt>
                <c:pt idx="144">
                  <c:v>2.2068592685328681E-2</c:v>
                </c:pt>
                <c:pt idx="145">
                  <c:v>2.2042913170481793E-2</c:v>
                </c:pt>
                <c:pt idx="146">
                  <c:v>2.2017232981316082E-2</c:v>
                </c:pt>
                <c:pt idx="147">
                  <c:v>2.1991552117814006E-2</c:v>
                </c:pt>
                <c:pt idx="148">
                  <c:v>2.1965870579957691E-2</c:v>
                </c:pt>
                <c:pt idx="149">
                  <c:v>2.1940188367729485E-2</c:v>
                </c:pt>
                <c:pt idx="150">
                  <c:v>2.1914505481111735E-2</c:v>
                </c:pt>
              </c:numCache>
            </c:numRef>
          </c:yVal>
          <c:smooth val="1"/>
          <c:extLst>
            <c:ext xmlns:c16="http://schemas.microsoft.com/office/drawing/2014/chart" uri="{C3380CC4-5D6E-409C-BE32-E72D297353CC}">
              <c16:uniqueId val="{00000000-4F6E-43C1-B07A-8FAC355B1285}"/>
            </c:ext>
          </c:extLst>
        </c:ser>
        <c:ser>
          <c:idx val="1"/>
          <c:order val="2"/>
          <c:tx>
            <c:strRef>
              <c:f>'Initial absorption'!$M$1</c:f>
              <c:strCache>
                <c:ptCount val="1"/>
                <c:pt idx="0">
                  <c:v>Absorption probability by luminophore 2 and waveguide</c:v>
                </c:pt>
              </c:strCache>
            </c:strRef>
          </c:tx>
          <c:spPr>
            <a:ln w="19050" cap="rnd">
              <a:solidFill>
                <a:schemeClr val="accent2"/>
              </a:solidFill>
              <a:round/>
            </a:ln>
            <a:effectLst/>
          </c:spPr>
          <c:marker>
            <c:symbol val="none"/>
          </c:marker>
          <c:xVal>
            <c:numRef>
              <c:f>'Initial absorption'!$A$2:$A$152</c:f>
              <c:numCache>
                <c:formatCode>General</c:formatCode>
                <c:ptCount val="151"/>
                <c:pt idx="0">
                  <c:v>280</c:v>
                </c:pt>
                <c:pt idx="1">
                  <c:v>285</c:v>
                </c:pt>
                <c:pt idx="2">
                  <c:v>290</c:v>
                </c:pt>
                <c:pt idx="3">
                  <c:v>295</c:v>
                </c:pt>
                <c:pt idx="4">
                  <c:v>300</c:v>
                </c:pt>
                <c:pt idx="5">
                  <c:v>305</c:v>
                </c:pt>
                <c:pt idx="6">
                  <c:v>310</c:v>
                </c:pt>
                <c:pt idx="7">
                  <c:v>315</c:v>
                </c:pt>
                <c:pt idx="8">
                  <c:v>320</c:v>
                </c:pt>
                <c:pt idx="9">
                  <c:v>325</c:v>
                </c:pt>
                <c:pt idx="10">
                  <c:v>330</c:v>
                </c:pt>
                <c:pt idx="11">
                  <c:v>335</c:v>
                </c:pt>
                <c:pt idx="12">
                  <c:v>340</c:v>
                </c:pt>
                <c:pt idx="13">
                  <c:v>345</c:v>
                </c:pt>
                <c:pt idx="14">
                  <c:v>350</c:v>
                </c:pt>
                <c:pt idx="15">
                  <c:v>355</c:v>
                </c:pt>
                <c:pt idx="16">
                  <c:v>360</c:v>
                </c:pt>
                <c:pt idx="17">
                  <c:v>365</c:v>
                </c:pt>
                <c:pt idx="18">
                  <c:v>370</c:v>
                </c:pt>
                <c:pt idx="19">
                  <c:v>375</c:v>
                </c:pt>
                <c:pt idx="20">
                  <c:v>380</c:v>
                </c:pt>
                <c:pt idx="21">
                  <c:v>385</c:v>
                </c:pt>
                <c:pt idx="22">
                  <c:v>390</c:v>
                </c:pt>
                <c:pt idx="23">
                  <c:v>395</c:v>
                </c:pt>
                <c:pt idx="24">
                  <c:v>400</c:v>
                </c:pt>
                <c:pt idx="25">
                  <c:v>405</c:v>
                </c:pt>
                <c:pt idx="26">
                  <c:v>410</c:v>
                </c:pt>
                <c:pt idx="27">
                  <c:v>415</c:v>
                </c:pt>
                <c:pt idx="28">
                  <c:v>420</c:v>
                </c:pt>
                <c:pt idx="29">
                  <c:v>425</c:v>
                </c:pt>
                <c:pt idx="30">
                  <c:v>430</c:v>
                </c:pt>
                <c:pt idx="31">
                  <c:v>435</c:v>
                </c:pt>
                <c:pt idx="32">
                  <c:v>440</c:v>
                </c:pt>
                <c:pt idx="33">
                  <c:v>445</c:v>
                </c:pt>
                <c:pt idx="34">
                  <c:v>450</c:v>
                </c:pt>
                <c:pt idx="35">
                  <c:v>455</c:v>
                </c:pt>
                <c:pt idx="36">
                  <c:v>460</c:v>
                </c:pt>
                <c:pt idx="37">
                  <c:v>465</c:v>
                </c:pt>
                <c:pt idx="38">
                  <c:v>470</c:v>
                </c:pt>
                <c:pt idx="39">
                  <c:v>475</c:v>
                </c:pt>
                <c:pt idx="40">
                  <c:v>480</c:v>
                </c:pt>
                <c:pt idx="41">
                  <c:v>485</c:v>
                </c:pt>
                <c:pt idx="42">
                  <c:v>490</c:v>
                </c:pt>
                <c:pt idx="43">
                  <c:v>495</c:v>
                </c:pt>
                <c:pt idx="44">
                  <c:v>500</c:v>
                </c:pt>
                <c:pt idx="45">
                  <c:v>505</c:v>
                </c:pt>
                <c:pt idx="46">
                  <c:v>510</c:v>
                </c:pt>
                <c:pt idx="47">
                  <c:v>515</c:v>
                </c:pt>
                <c:pt idx="48">
                  <c:v>520</c:v>
                </c:pt>
                <c:pt idx="49">
                  <c:v>525</c:v>
                </c:pt>
                <c:pt idx="50">
                  <c:v>530</c:v>
                </c:pt>
                <c:pt idx="51">
                  <c:v>535</c:v>
                </c:pt>
                <c:pt idx="52">
                  <c:v>540</c:v>
                </c:pt>
                <c:pt idx="53">
                  <c:v>545</c:v>
                </c:pt>
                <c:pt idx="54">
                  <c:v>550</c:v>
                </c:pt>
                <c:pt idx="55">
                  <c:v>555</c:v>
                </c:pt>
                <c:pt idx="56">
                  <c:v>560</c:v>
                </c:pt>
                <c:pt idx="57">
                  <c:v>565</c:v>
                </c:pt>
                <c:pt idx="58">
                  <c:v>570</c:v>
                </c:pt>
                <c:pt idx="59">
                  <c:v>575</c:v>
                </c:pt>
                <c:pt idx="60">
                  <c:v>580</c:v>
                </c:pt>
                <c:pt idx="61">
                  <c:v>585</c:v>
                </c:pt>
                <c:pt idx="62">
                  <c:v>590</c:v>
                </c:pt>
                <c:pt idx="63">
                  <c:v>595</c:v>
                </c:pt>
                <c:pt idx="64">
                  <c:v>600</c:v>
                </c:pt>
                <c:pt idx="65">
                  <c:v>605</c:v>
                </c:pt>
                <c:pt idx="66">
                  <c:v>610</c:v>
                </c:pt>
                <c:pt idx="67">
                  <c:v>615</c:v>
                </c:pt>
                <c:pt idx="68">
                  <c:v>620</c:v>
                </c:pt>
                <c:pt idx="69">
                  <c:v>625</c:v>
                </c:pt>
                <c:pt idx="70">
                  <c:v>630</c:v>
                </c:pt>
                <c:pt idx="71">
                  <c:v>635</c:v>
                </c:pt>
                <c:pt idx="72">
                  <c:v>640</c:v>
                </c:pt>
                <c:pt idx="73">
                  <c:v>645</c:v>
                </c:pt>
                <c:pt idx="74">
                  <c:v>650</c:v>
                </c:pt>
                <c:pt idx="75">
                  <c:v>655</c:v>
                </c:pt>
                <c:pt idx="76">
                  <c:v>660</c:v>
                </c:pt>
                <c:pt idx="77">
                  <c:v>665</c:v>
                </c:pt>
                <c:pt idx="78">
                  <c:v>670</c:v>
                </c:pt>
                <c:pt idx="79">
                  <c:v>675</c:v>
                </c:pt>
                <c:pt idx="80">
                  <c:v>680</c:v>
                </c:pt>
                <c:pt idx="81">
                  <c:v>685</c:v>
                </c:pt>
                <c:pt idx="82">
                  <c:v>690</c:v>
                </c:pt>
                <c:pt idx="83">
                  <c:v>695</c:v>
                </c:pt>
                <c:pt idx="84">
                  <c:v>700</c:v>
                </c:pt>
                <c:pt idx="85">
                  <c:v>705</c:v>
                </c:pt>
                <c:pt idx="86">
                  <c:v>710</c:v>
                </c:pt>
                <c:pt idx="87">
                  <c:v>715</c:v>
                </c:pt>
                <c:pt idx="88">
                  <c:v>720</c:v>
                </c:pt>
                <c:pt idx="89">
                  <c:v>725</c:v>
                </c:pt>
                <c:pt idx="90">
                  <c:v>730</c:v>
                </c:pt>
                <c:pt idx="91">
                  <c:v>735</c:v>
                </c:pt>
                <c:pt idx="92">
                  <c:v>740</c:v>
                </c:pt>
                <c:pt idx="93">
                  <c:v>745</c:v>
                </c:pt>
                <c:pt idx="94">
                  <c:v>750</c:v>
                </c:pt>
                <c:pt idx="95">
                  <c:v>755</c:v>
                </c:pt>
                <c:pt idx="96">
                  <c:v>760</c:v>
                </c:pt>
                <c:pt idx="97">
                  <c:v>765</c:v>
                </c:pt>
                <c:pt idx="98">
                  <c:v>770</c:v>
                </c:pt>
                <c:pt idx="99">
                  <c:v>775</c:v>
                </c:pt>
                <c:pt idx="100">
                  <c:v>780</c:v>
                </c:pt>
                <c:pt idx="101">
                  <c:v>785</c:v>
                </c:pt>
                <c:pt idx="102">
                  <c:v>790</c:v>
                </c:pt>
                <c:pt idx="103">
                  <c:v>795</c:v>
                </c:pt>
                <c:pt idx="104">
                  <c:v>800</c:v>
                </c:pt>
                <c:pt idx="105">
                  <c:v>805</c:v>
                </c:pt>
                <c:pt idx="106">
                  <c:v>810</c:v>
                </c:pt>
                <c:pt idx="107">
                  <c:v>815</c:v>
                </c:pt>
                <c:pt idx="108">
                  <c:v>820</c:v>
                </c:pt>
                <c:pt idx="109">
                  <c:v>825</c:v>
                </c:pt>
                <c:pt idx="110">
                  <c:v>830</c:v>
                </c:pt>
                <c:pt idx="111">
                  <c:v>835</c:v>
                </c:pt>
                <c:pt idx="112">
                  <c:v>840</c:v>
                </c:pt>
                <c:pt idx="113">
                  <c:v>845</c:v>
                </c:pt>
                <c:pt idx="114">
                  <c:v>850</c:v>
                </c:pt>
                <c:pt idx="115">
                  <c:v>855</c:v>
                </c:pt>
                <c:pt idx="116">
                  <c:v>860</c:v>
                </c:pt>
                <c:pt idx="117">
                  <c:v>865</c:v>
                </c:pt>
                <c:pt idx="118">
                  <c:v>870</c:v>
                </c:pt>
                <c:pt idx="119">
                  <c:v>875</c:v>
                </c:pt>
                <c:pt idx="120">
                  <c:v>880</c:v>
                </c:pt>
                <c:pt idx="121">
                  <c:v>885</c:v>
                </c:pt>
                <c:pt idx="122">
                  <c:v>890</c:v>
                </c:pt>
                <c:pt idx="123">
                  <c:v>895</c:v>
                </c:pt>
                <c:pt idx="124">
                  <c:v>900</c:v>
                </c:pt>
                <c:pt idx="125">
                  <c:v>905</c:v>
                </c:pt>
                <c:pt idx="126">
                  <c:v>910</c:v>
                </c:pt>
                <c:pt idx="127">
                  <c:v>915</c:v>
                </c:pt>
                <c:pt idx="128">
                  <c:v>920</c:v>
                </c:pt>
                <c:pt idx="129">
                  <c:v>925</c:v>
                </c:pt>
                <c:pt idx="130">
                  <c:v>930</c:v>
                </c:pt>
                <c:pt idx="131">
                  <c:v>935</c:v>
                </c:pt>
                <c:pt idx="132">
                  <c:v>940</c:v>
                </c:pt>
                <c:pt idx="133">
                  <c:v>945</c:v>
                </c:pt>
                <c:pt idx="134">
                  <c:v>950</c:v>
                </c:pt>
                <c:pt idx="135">
                  <c:v>955</c:v>
                </c:pt>
                <c:pt idx="136">
                  <c:v>960</c:v>
                </c:pt>
                <c:pt idx="137">
                  <c:v>965</c:v>
                </c:pt>
                <c:pt idx="138">
                  <c:v>970</c:v>
                </c:pt>
                <c:pt idx="139">
                  <c:v>975</c:v>
                </c:pt>
                <c:pt idx="140">
                  <c:v>980</c:v>
                </c:pt>
                <c:pt idx="141">
                  <c:v>985</c:v>
                </c:pt>
                <c:pt idx="142">
                  <c:v>990</c:v>
                </c:pt>
                <c:pt idx="143">
                  <c:v>995</c:v>
                </c:pt>
                <c:pt idx="144">
                  <c:v>1000</c:v>
                </c:pt>
                <c:pt idx="145">
                  <c:v>1005</c:v>
                </c:pt>
                <c:pt idx="146">
                  <c:v>1010</c:v>
                </c:pt>
                <c:pt idx="147">
                  <c:v>1015</c:v>
                </c:pt>
                <c:pt idx="148">
                  <c:v>1020</c:v>
                </c:pt>
                <c:pt idx="149">
                  <c:v>1025</c:v>
                </c:pt>
                <c:pt idx="150">
                  <c:v>1030</c:v>
                </c:pt>
              </c:numCache>
            </c:numRef>
          </c:xVal>
          <c:yVal>
            <c:numRef>
              <c:f>'Initial absorption'!$M$2:$M$152</c:f>
              <c:numCache>
                <c:formatCode>0.0000</c:formatCode>
                <c:ptCount val="151"/>
                <c:pt idx="0">
                  <c:v>0.99052113847439172</c:v>
                </c:pt>
                <c:pt idx="1">
                  <c:v>0.98898341126111922</c:v>
                </c:pt>
                <c:pt idx="2">
                  <c:v>0.98719622318421341</c:v>
                </c:pt>
                <c:pt idx="3">
                  <c:v>0.98511910495760846</c:v>
                </c:pt>
                <c:pt idx="4">
                  <c:v>0.98270502208460564</c:v>
                </c:pt>
                <c:pt idx="5">
                  <c:v>0.98053503977614387</c:v>
                </c:pt>
                <c:pt idx="6">
                  <c:v>0.97841097039887648</c:v>
                </c:pt>
                <c:pt idx="7">
                  <c:v>0.976221054193394</c:v>
                </c:pt>
                <c:pt idx="8">
                  <c:v>0.97384390591992454</c:v>
                </c:pt>
                <c:pt idx="9">
                  <c:v>0.97124850368686966</c:v>
                </c:pt>
                <c:pt idx="10">
                  <c:v>0.96846069427609793</c:v>
                </c:pt>
                <c:pt idx="11">
                  <c:v>0.96538964298705954</c:v>
                </c:pt>
                <c:pt idx="12">
                  <c:v>0.96199827925511738</c:v>
                </c:pt>
                <c:pt idx="13">
                  <c:v>0.95842992006648997</c:v>
                </c:pt>
                <c:pt idx="14">
                  <c:v>0.95462592781494227</c:v>
                </c:pt>
                <c:pt idx="15">
                  <c:v>0.95047384008046687</c:v>
                </c:pt>
                <c:pt idx="16">
                  <c:v>0.94589053751510521</c:v>
                </c:pt>
                <c:pt idx="17">
                  <c:v>0.94061139716347153</c:v>
                </c:pt>
                <c:pt idx="18">
                  <c:v>0.9336651141954242</c:v>
                </c:pt>
                <c:pt idx="19">
                  <c:v>0.91884335903887926</c:v>
                </c:pt>
                <c:pt idx="20">
                  <c:v>0.90923088447520051</c:v>
                </c:pt>
                <c:pt idx="21">
                  <c:v>0.89860686033929227</c:v>
                </c:pt>
                <c:pt idx="22">
                  <c:v>0.88854427021435134</c:v>
                </c:pt>
                <c:pt idx="23">
                  <c:v>0.87803767212038974</c:v>
                </c:pt>
                <c:pt idx="24">
                  <c:v>0.86946286296232012</c:v>
                </c:pt>
                <c:pt idx="25">
                  <c:v>0.86077864641343915</c:v>
                </c:pt>
                <c:pt idx="26">
                  <c:v>0.86196259511435613</c:v>
                </c:pt>
                <c:pt idx="27">
                  <c:v>0.89494297278554447</c:v>
                </c:pt>
                <c:pt idx="28">
                  <c:v>0.93038086061788794</c:v>
                </c:pt>
                <c:pt idx="29">
                  <c:v>0.9671310863370397</c:v>
                </c:pt>
                <c:pt idx="30">
                  <c:v>0.96274731961833748</c:v>
                </c:pt>
                <c:pt idx="31">
                  <c:v>0.7892651352068315</c:v>
                </c:pt>
                <c:pt idx="32">
                  <c:v>0.52533431997423574</c:v>
                </c:pt>
                <c:pt idx="33">
                  <c:v>0.46290590410640908</c:v>
                </c:pt>
                <c:pt idx="34">
                  <c:v>0.4432695747385953</c:v>
                </c:pt>
                <c:pt idx="35">
                  <c:v>0.4229153349822854</c:v>
                </c:pt>
                <c:pt idx="36">
                  <c:v>0.40192934422005666</c:v>
                </c:pt>
                <c:pt idx="37">
                  <c:v>0.38143740988771546</c:v>
                </c:pt>
                <c:pt idx="38">
                  <c:v>0.36024335220485915</c:v>
                </c:pt>
                <c:pt idx="39">
                  <c:v>0.35469024506347357</c:v>
                </c:pt>
                <c:pt idx="40">
                  <c:v>0.35202594616916427</c:v>
                </c:pt>
                <c:pt idx="41">
                  <c:v>0.24772216307969663</c:v>
                </c:pt>
                <c:pt idx="42">
                  <c:v>0.17482631938011672</c:v>
                </c:pt>
                <c:pt idx="43">
                  <c:v>0.12042191377164146</c:v>
                </c:pt>
                <c:pt idx="44">
                  <c:v>7.3238079900881714E-2</c:v>
                </c:pt>
                <c:pt idx="45">
                  <c:v>2.7100872382849195E-2</c:v>
                </c:pt>
                <c:pt idx="46">
                  <c:v>2.7065694087503034E-2</c:v>
                </c:pt>
                <c:pt idx="47">
                  <c:v>2.7067639565073853E-2</c:v>
                </c:pt>
                <c:pt idx="48">
                  <c:v>2.7069585038754451E-2</c:v>
                </c:pt>
                <c:pt idx="49">
                  <c:v>2.7071530508544939E-2</c:v>
                </c:pt>
                <c:pt idx="50">
                  <c:v>2.7073475974445316E-2</c:v>
                </c:pt>
                <c:pt idx="51">
                  <c:v>2.7075421436455471E-2</c:v>
                </c:pt>
                <c:pt idx="52">
                  <c:v>2.7077366894575516E-2</c:v>
                </c:pt>
                <c:pt idx="53">
                  <c:v>2.696699093359356E-2</c:v>
                </c:pt>
                <c:pt idx="54">
                  <c:v>2.6851911097946157E-2</c:v>
                </c:pt>
                <c:pt idx="55">
                  <c:v>2.6736817651898726E-2</c:v>
                </c:pt>
                <c:pt idx="56">
                  <c:v>2.6621710593841441E-2</c:v>
                </c:pt>
                <c:pt idx="57">
                  <c:v>2.6506589922164592E-2</c:v>
                </c:pt>
                <c:pt idx="58">
                  <c:v>2.639145563525791E-2</c:v>
                </c:pt>
                <c:pt idx="59">
                  <c:v>2.6276307731511239E-2</c:v>
                </c:pt>
                <c:pt idx="60">
                  <c:v>2.616114620931409E-2</c:v>
                </c:pt>
                <c:pt idx="61">
                  <c:v>2.6126747259668237E-2</c:v>
                </c:pt>
                <c:pt idx="62">
                  <c:v>2.6094086004694206E-2</c:v>
                </c:pt>
                <c:pt idx="63">
                  <c:v>2.606142365434394E-2</c:v>
                </c:pt>
                <c:pt idx="64">
                  <c:v>2.6028760208580692E-2</c:v>
                </c:pt>
                <c:pt idx="65">
                  <c:v>2.5996095667367825E-2</c:v>
                </c:pt>
                <c:pt idx="66">
                  <c:v>2.5963430030668477E-2</c:v>
                </c:pt>
                <c:pt idx="67">
                  <c:v>2.5902368043077217E-2</c:v>
                </c:pt>
                <c:pt idx="68">
                  <c:v>2.5744408511178207E-2</c:v>
                </c:pt>
                <c:pt idx="69">
                  <c:v>2.5586423364584165E-2</c:v>
                </c:pt>
                <c:pt idx="70">
                  <c:v>2.5428412599141526E-2</c:v>
                </c:pt>
                <c:pt idx="71">
                  <c:v>2.5270376210695944E-2</c:v>
                </c:pt>
                <c:pt idx="72">
                  <c:v>2.51123141950923E-2</c:v>
                </c:pt>
                <c:pt idx="73">
                  <c:v>2.4954226548174918E-2</c:v>
                </c:pt>
                <c:pt idx="74">
                  <c:v>2.4796113265787345E-2</c:v>
                </c:pt>
                <c:pt idx="75">
                  <c:v>2.4637974343772795E-2</c:v>
                </c:pt>
                <c:pt idx="76">
                  <c:v>2.4479809777973371E-2</c:v>
                </c:pt>
                <c:pt idx="77">
                  <c:v>2.4321619564230623E-2</c:v>
                </c:pt>
                <c:pt idx="78">
                  <c:v>2.4091340261338967E-2</c:v>
                </c:pt>
                <c:pt idx="79">
                  <c:v>2.386056677417181E-2</c:v>
                </c:pt>
                <c:pt idx="80">
                  <c:v>2.3629738715911563E-2</c:v>
                </c:pt>
                <c:pt idx="81">
                  <c:v>2.3398856073653773E-2</c:v>
                </c:pt>
                <c:pt idx="82">
                  <c:v>2.3167918834490764E-2</c:v>
                </c:pt>
                <c:pt idx="83">
                  <c:v>2.2936926985512085E-2</c:v>
                </c:pt>
                <c:pt idx="84">
                  <c:v>2.28543581224534E-2</c:v>
                </c:pt>
                <c:pt idx="85">
                  <c:v>2.2778625945303665E-2</c:v>
                </c:pt>
                <c:pt idx="86">
                  <c:v>2.2702887898647495E-2</c:v>
                </c:pt>
                <c:pt idx="87">
                  <c:v>2.2627143982029918E-2</c:v>
                </c:pt>
                <c:pt idx="88">
                  <c:v>2.2551394194996077E-2</c:v>
                </c:pt>
                <c:pt idx="89">
                  <c:v>2.2475638537090892E-2</c:v>
                </c:pt>
                <c:pt idx="90">
                  <c:v>2.2504793357914998E-2</c:v>
                </c:pt>
                <c:pt idx="91">
                  <c:v>2.2543142177152919E-2</c:v>
                </c:pt>
                <c:pt idx="92">
                  <c:v>2.2581489491900864E-2</c:v>
                </c:pt>
                <c:pt idx="93">
                  <c:v>2.261983530221745E-2</c:v>
                </c:pt>
                <c:pt idx="94">
                  <c:v>2.2658179608162077E-2</c:v>
                </c:pt>
                <c:pt idx="95">
                  <c:v>2.2696522409793474E-2</c:v>
                </c:pt>
                <c:pt idx="96">
                  <c:v>2.2686494904500365E-2</c:v>
                </c:pt>
                <c:pt idx="97">
                  <c:v>2.262295877998588E-2</c:v>
                </c:pt>
                <c:pt idx="98">
                  <c:v>2.2559418524924824E-2</c:v>
                </c:pt>
                <c:pt idx="99">
                  <c:v>2.2495874139048411E-2</c:v>
                </c:pt>
                <c:pt idx="100">
                  <c:v>2.2432325622088078E-2</c:v>
                </c:pt>
                <c:pt idx="101">
                  <c:v>2.2368772973775486E-2</c:v>
                </c:pt>
                <c:pt idx="102">
                  <c:v>2.2305216193841848E-2</c:v>
                </c:pt>
                <c:pt idx="103">
                  <c:v>2.2307024114422647E-2</c:v>
                </c:pt>
                <c:pt idx="104">
                  <c:v>2.2452326567468983E-2</c:v>
                </c:pt>
                <c:pt idx="105">
                  <c:v>2.259760742600303E-2</c:v>
                </c:pt>
                <c:pt idx="106">
                  <c:v>2.2742866693234332E-2</c:v>
                </c:pt>
                <c:pt idx="107">
                  <c:v>2.2888104372371654E-2</c:v>
                </c:pt>
                <c:pt idx="108">
                  <c:v>2.303332046662343E-2</c:v>
                </c:pt>
                <c:pt idx="109">
                  <c:v>2.3178514979197318E-2</c:v>
                </c:pt>
                <c:pt idx="110">
                  <c:v>2.3140598315157246E-2</c:v>
                </c:pt>
                <c:pt idx="111">
                  <c:v>2.3047092278028813E-2</c:v>
                </c:pt>
                <c:pt idx="112">
                  <c:v>2.2953577290401483E-2</c:v>
                </c:pt>
                <c:pt idx="113">
                  <c:v>2.2860053351418608E-2</c:v>
                </c:pt>
                <c:pt idx="114">
                  <c:v>2.2766520460223205E-2</c:v>
                </c:pt>
                <c:pt idx="115">
                  <c:v>2.2672978615958406E-2</c:v>
                </c:pt>
                <c:pt idx="116">
                  <c:v>2.2579427817767228E-2</c:v>
                </c:pt>
                <c:pt idx="117">
                  <c:v>2.2524105257856752E-2</c:v>
                </c:pt>
                <c:pt idx="118">
                  <c:v>2.2526059816779909E-2</c:v>
                </c:pt>
                <c:pt idx="119">
                  <c:v>2.2528014371794747E-2</c:v>
                </c:pt>
                <c:pt idx="120">
                  <c:v>2.2529968922901156E-2</c:v>
                </c:pt>
                <c:pt idx="121">
                  <c:v>2.2531923470099358E-2</c:v>
                </c:pt>
                <c:pt idx="122">
                  <c:v>2.2533878013389241E-2</c:v>
                </c:pt>
                <c:pt idx="123">
                  <c:v>2.2535832552770696E-2</c:v>
                </c:pt>
                <c:pt idx="124">
                  <c:v>2.2537787088244055E-2</c:v>
                </c:pt>
                <c:pt idx="125">
                  <c:v>2.2539741619808984E-2</c:v>
                </c:pt>
                <c:pt idx="126">
                  <c:v>2.2530708664250443E-2</c:v>
                </c:pt>
                <c:pt idx="127">
                  <c:v>2.250504128411368E-2</c:v>
                </c:pt>
                <c:pt idx="128">
                  <c:v>2.2479373229976729E-2</c:v>
                </c:pt>
                <c:pt idx="129">
                  <c:v>2.2453704501822047E-2</c:v>
                </c:pt>
                <c:pt idx="130">
                  <c:v>2.2428035099631871E-2</c:v>
                </c:pt>
                <c:pt idx="131">
                  <c:v>2.2402365023388437E-2</c:v>
                </c:pt>
                <c:pt idx="132">
                  <c:v>2.2376694273074094E-2</c:v>
                </c:pt>
                <c:pt idx="133">
                  <c:v>2.2351022848671187E-2</c:v>
                </c:pt>
                <c:pt idx="134">
                  <c:v>2.2325350750161954E-2</c:v>
                </c:pt>
                <c:pt idx="135">
                  <c:v>2.2299677977528742E-2</c:v>
                </c:pt>
                <c:pt idx="136">
                  <c:v>2.2274004530753788E-2</c:v>
                </c:pt>
                <c:pt idx="137">
                  <c:v>2.224833040981955E-2</c:v>
                </c:pt>
                <c:pt idx="138">
                  <c:v>2.2222655614708042E-2</c:v>
                </c:pt>
                <c:pt idx="139">
                  <c:v>2.2196980145401835E-2</c:v>
                </c:pt>
                <c:pt idx="140">
                  <c:v>2.2171304001883052E-2</c:v>
                </c:pt>
                <c:pt idx="141">
                  <c:v>2.2145627184134042E-2</c:v>
                </c:pt>
                <c:pt idx="142">
                  <c:v>2.2119949692137153E-2</c:v>
                </c:pt>
                <c:pt idx="143">
                  <c:v>2.2094271525874509E-2</c:v>
                </c:pt>
                <c:pt idx="144">
                  <c:v>2.2068592685328681E-2</c:v>
                </c:pt>
                <c:pt idx="145">
                  <c:v>2.2042913170481793E-2</c:v>
                </c:pt>
                <c:pt idx="146">
                  <c:v>2.2017232981316082E-2</c:v>
                </c:pt>
                <c:pt idx="147">
                  <c:v>2.1991552117814006E-2</c:v>
                </c:pt>
                <c:pt idx="148">
                  <c:v>2.1965870579957691E-2</c:v>
                </c:pt>
                <c:pt idx="149">
                  <c:v>2.1940188367729485E-2</c:v>
                </c:pt>
                <c:pt idx="150">
                  <c:v>2.1914505481111735E-2</c:v>
                </c:pt>
              </c:numCache>
            </c:numRef>
          </c:yVal>
          <c:smooth val="1"/>
          <c:extLst>
            <c:ext xmlns:c16="http://schemas.microsoft.com/office/drawing/2014/chart" uri="{C3380CC4-5D6E-409C-BE32-E72D297353CC}">
              <c16:uniqueId val="{00000001-0DC3-446D-B590-6D43652BAFED}"/>
            </c:ext>
          </c:extLst>
        </c:ser>
        <c:dLbls>
          <c:showLegendKey val="0"/>
          <c:showVal val="0"/>
          <c:showCatName val="0"/>
          <c:showSerName val="0"/>
          <c:showPercent val="0"/>
          <c:showBubbleSize val="0"/>
        </c:dLbls>
        <c:axId val="784616976"/>
        <c:axId val="784612384"/>
      </c:scatterChart>
      <c:scatterChart>
        <c:scatterStyle val="smoothMarker"/>
        <c:varyColors val="0"/>
        <c:ser>
          <c:idx val="2"/>
          <c:order val="1"/>
          <c:tx>
            <c:strRef>
              <c:f>'Initial absorption'!$D$1</c:f>
              <c:strCache>
                <c:ptCount val="1"/>
                <c:pt idx="0">
                  <c:v>Incoming spectrum</c:v>
                </c:pt>
              </c:strCache>
            </c:strRef>
          </c:tx>
          <c:spPr>
            <a:ln w="19050" cap="rnd">
              <a:solidFill>
                <a:schemeClr val="accent3"/>
              </a:solidFill>
              <a:round/>
            </a:ln>
            <a:effectLst/>
          </c:spPr>
          <c:marker>
            <c:symbol val="none"/>
          </c:marker>
          <c:xVal>
            <c:numRef>
              <c:f>'Initial absorption'!$A$2:$A$152</c:f>
              <c:numCache>
                <c:formatCode>General</c:formatCode>
                <c:ptCount val="151"/>
                <c:pt idx="0">
                  <c:v>280</c:v>
                </c:pt>
                <c:pt idx="1">
                  <c:v>285</c:v>
                </c:pt>
                <c:pt idx="2">
                  <c:v>290</c:v>
                </c:pt>
                <c:pt idx="3">
                  <c:v>295</c:v>
                </c:pt>
                <c:pt idx="4">
                  <c:v>300</c:v>
                </c:pt>
                <c:pt idx="5">
                  <c:v>305</c:v>
                </c:pt>
                <c:pt idx="6">
                  <c:v>310</c:v>
                </c:pt>
                <c:pt idx="7">
                  <c:v>315</c:v>
                </c:pt>
                <c:pt idx="8">
                  <c:v>320</c:v>
                </c:pt>
                <c:pt idx="9">
                  <c:v>325</c:v>
                </c:pt>
                <c:pt idx="10">
                  <c:v>330</c:v>
                </c:pt>
                <c:pt idx="11">
                  <c:v>335</c:v>
                </c:pt>
                <c:pt idx="12">
                  <c:v>340</c:v>
                </c:pt>
                <c:pt idx="13">
                  <c:v>345</c:v>
                </c:pt>
                <c:pt idx="14">
                  <c:v>350</c:v>
                </c:pt>
                <c:pt idx="15">
                  <c:v>355</c:v>
                </c:pt>
                <c:pt idx="16">
                  <c:v>360</c:v>
                </c:pt>
                <c:pt idx="17">
                  <c:v>365</c:v>
                </c:pt>
                <c:pt idx="18">
                  <c:v>370</c:v>
                </c:pt>
                <c:pt idx="19">
                  <c:v>375</c:v>
                </c:pt>
                <c:pt idx="20">
                  <c:v>380</c:v>
                </c:pt>
                <c:pt idx="21">
                  <c:v>385</c:v>
                </c:pt>
                <c:pt idx="22">
                  <c:v>390</c:v>
                </c:pt>
                <c:pt idx="23">
                  <c:v>395</c:v>
                </c:pt>
                <c:pt idx="24">
                  <c:v>400</c:v>
                </c:pt>
                <c:pt idx="25">
                  <c:v>405</c:v>
                </c:pt>
                <c:pt idx="26">
                  <c:v>410</c:v>
                </c:pt>
                <c:pt idx="27">
                  <c:v>415</c:v>
                </c:pt>
                <c:pt idx="28">
                  <c:v>420</c:v>
                </c:pt>
                <c:pt idx="29">
                  <c:v>425</c:v>
                </c:pt>
                <c:pt idx="30">
                  <c:v>430</c:v>
                </c:pt>
                <c:pt idx="31">
                  <c:v>435</c:v>
                </c:pt>
                <c:pt idx="32">
                  <c:v>440</c:v>
                </c:pt>
                <c:pt idx="33">
                  <c:v>445</c:v>
                </c:pt>
                <c:pt idx="34">
                  <c:v>450</c:v>
                </c:pt>
                <c:pt idx="35">
                  <c:v>455</c:v>
                </c:pt>
                <c:pt idx="36">
                  <c:v>460</c:v>
                </c:pt>
                <c:pt idx="37">
                  <c:v>465</c:v>
                </c:pt>
                <c:pt idx="38">
                  <c:v>470</c:v>
                </c:pt>
                <c:pt idx="39">
                  <c:v>475</c:v>
                </c:pt>
                <c:pt idx="40">
                  <c:v>480</c:v>
                </c:pt>
                <c:pt idx="41">
                  <c:v>485</c:v>
                </c:pt>
                <c:pt idx="42">
                  <c:v>490</c:v>
                </c:pt>
                <c:pt idx="43">
                  <c:v>495</c:v>
                </c:pt>
                <c:pt idx="44">
                  <c:v>500</c:v>
                </c:pt>
                <c:pt idx="45">
                  <c:v>505</c:v>
                </c:pt>
                <c:pt idx="46">
                  <c:v>510</c:v>
                </c:pt>
                <c:pt idx="47">
                  <c:v>515</c:v>
                </c:pt>
                <c:pt idx="48">
                  <c:v>520</c:v>
                </c:pt>
                <c:pt idx="49">
                  <c:v>525</c:v>
                </c:pt>
                <c:pt idx="50">
                  <c:v>530</c:v>
                </c:pt>
                <c:pt idx="51">
                  <c:v>535</c:v>
                </c:pt>
                <c:pt idx="52">
                  <c:v>540</c:v>
                </c:pt>
                <c:pt idx="53">
                  <c:v>545</c:v>
                </c:pt>
                <c:pt idx="54">
                  <c:v>550</c:v>
                </c:pt>
                <c:pt idx="55">
                  <c:v>555</c:v>
                </c:pt>
                <c:pt idx="56">
                  <c:v>560</c:v>
                </c:pt>
                <c:pt idx="57">
                  <c:v>565</c:v>
                </c:pt>
                <c:pt idx="58">
                  <c:v>570</c:v>
                </c:pt>
                <c:pt idx="59">
                  <c:v>575</c:v>
                </c:pt>
                <c:pt idx="60">
                  <c:v>580</c:v>
                </c:pt>
                <c:pt idx="61">
                  <c:v>585</c:v>
                </c:pt>
                <c:pt idx="62">
                  <c:v>590</c:v>
                </c:pt>
                <c:pt idx="63">
                  <c:v>595</c:v>
                </c:pt>
                <c:pt idx="64">
                  <c:v>600</c:v>
                </c:pt>
                <c:pt idx="65">
                  <c:v>605</c:v>
                </c:pt>
                <c:pt idx="66">
                  <c:v>610</c:v>
                </c:pt>
                <c:pt idx="67">
                  <c:v>615</c:v>
                </c:pt>
                <c:pt idx="68">
                  <c:v>620</c:v>
                </c:pt>
                <c:pt idx="69">
                  <c:v>625</c:v>
                </c:pt>
                <c:pt idx="70">
                  <c:v>630</c:v>
                </c:pt>
                <c:pt idx="71">
                  <c:v>635</c:v>
                </c:pt>
                <c:pt idx="72">
                  <c:v>640</c:v>
                </c:pt>
                <c:pt idx="73">
                  <c:v>645</c:v>
                </c:pt>
                <c:pt idx="74">
                  <c:v>650</c:v>
                </c:pt>
                <c:pt idx="75">
                  <c:v>655</c:v>
                </c:pt>
                <c:pt idx="76">
                  <c:v>660</c:v>
                </c:pt>
                <c:pt idx="77">
                  <c:v>665</c:v>
                </c:pt>
                <c:pt idx="78">
                  <c:v>670</c:v>
                </c:pt>
                <c:pt idx="79">
                  <c:v>675</c:v>
                </c:pt>
                <c:pt idx="80">
                  <c:v>680</c:v>
                </c:pt>
                <c:pt idx="81">
                  <c:v>685</c:v>
                </c:pt>
                <c:pt idx="82">
                  <c:v>690</c:v>
                </c:pt>
                <c:pt idx="83">
                  <c:v>695</c:v>
                </c:pt>
                <c:pt idx="84">
                  <c:v>700</c:v>
                </c:pt>
                <c:pt idx="85">
                  <c:v>705</c:v>
                </c:pt>
                <c:pt idx="86">
                  <c:v>710</c:v>
                </c:pt>
                <c:pt idx="87">
                  <c:v>715</c:v>
                </c:pt>
                <c:pt idx="88">
                  <c:v>720</c:v>
                </c:pt>
                <c:pt idx="89">
                  <c:v>725</c:v>
                </c:pt>
                <c:pt idx="90">
                  <c:v>730</c:v>
                </c:pt>
                <c:pt idx="91">
                  <c:v>735</c:v>
                </c:pt>
                <c:pt idx="92">
                  <c:v>740</c:v>
                </c:pt>
                <c:pt idx="93">
                  <c:v>745</c:v>
                </c:pt>
                <c:pt idx="94">
                  <c:v>750</c:v>
                </c:pt>
                <c:pt idx="95">
                  <c:v>755</c:v>
                </c:pt>
                <c:pt idx="96">
                  <c:v>760</c:v>
                </c:pt>
                <c:pt idx="97">
                  <c:v>765</c:v>
                </c:pt>
                <c:pt idx="98">
                  <c:v>770</c:v>
                </c:pt>
                <c:pt idx="99">
                  <c:v>775</c:v>
                </c:pt>
                <c:pt idx="100">
                  <c:v>780</c:v>
                </c:pt>
                <c:pt idx="101">
                  <c:v>785</c:v>
                </c:pt>
                <c:pt idx="102">
                  <c:v>790</c:v>
                </c:pt>
                <c:pt idx="103">
                  <c:v>795</c:v>
                </c:pt>
                <c:pt idx="104">
                  <c:v>800</c:v>
                </c:pt>
                <c:pt idx="105">
                  <c:v>805</c:v>
                </c:pt>
                <c:pt idx="106">
                  <c:v>810</c:v>
                </c:pt>
                <c:pt idx="107">
                  <c:v>815</c:v>
                </c:pt>
                <c:pt idx="108">
                  <c:v>820</c:v>
                </c:pt>
                <c:pt idx="109">
                  <c:v>825</c:v>
                </c:pt>
                <c:pt idx="110">
                  <c:v>830</c:v>
                </c:pt>
                <c:pt idx="111">
                  <c:v>835</c:v>
                </c:pt>
                <c:pt idx="112">
                  <c:v>840</c:v>
                </c:pt>
                <c:pt idx="113">
                  <c:v>845</c:v>
                </c:pt>
                <c:pt idx="114">
                  <c:v>850</c:v>
                </c:pt>
                <c:pt idx="115">
                  <c:v>855</c:v>
                </c:pt>
                <c:pt idx="116">
                  <c:v>860</c:v>
                </c:pt>
                <c:pt idx="117">
                  <c:v>865</c:v>
                </c:pt>
                <c:pt idx="118">
                  <c:v>870</c:v>
                </c:pt>
                <c:pt idx="119">
                  <c:v>875</c:v>
                </c:pt>
                <c:pt idx="120">
                  <c:v>880</c:v>
                </c:pt>
                <c:pt idx="121">
                  <c:v>885</c:v>
                </c:pt>
                <c:pt idx="122">
                  <c:v>890</c:v>
                </c:pt>
                <c:pt idx="123">
                  <c:v>895</c:v>
                </c:pt>
                <c:pt idx="124">
                  <c:v>900</c:v>
                </c:pt>
                <c:pt idx="125">
                  <c:v>905</c:v>
                </c:pt>
                <c:pt idx="126">
                  <c:v>910</c:v>
                </c:pt>
                <c:pt idx="127">
                  <c:v>915</c:v>
                </c:pt>
                <c:pt idx="128">
                  <c:v>920</c:v>
                </c:pt>
                <c:pt idx="129">
                  <c:v>925</c:v>
                </c:pt>
                <c:pt idx="130">
                  <c:v>930</c:v>
                </c:pt>
                <c:pt idx="131">
                  <c:v>935</c:v>
                </c:pt>
                <c:pt idx="132">
                  <c:v>940</c:v>
                </c:pt>
                <c:pt idx="133">
                  <c:v>945</c:v>
                </c:pt>
                <c:pt idx="134">
                  <c:v>950</c:v>
                </c:pt>
                <c:pt idx="135">
                  <c:v>955</c:v>
                </c:pt>
                <c:pt idx="136">
                  <c:v>960</c:v>
                </c:pt>
                <c:pt idx="137">
                  <c:v>965</c:v>
                </c:pt>
                <c:pt idx="138">
                  <c:v>970</c:v>
                </c:pt>
                <c:pt idx="139">
                  <c:v>975</c:v>
                </c:pt>
                <c:pt idx="140">
                  <c:v>980</c:v>
                </c:pt>
                <c:pt idx="141">
                  <c:v>985</c:v>
                </c:pt>
                <c:pt idx="142">
                  <c:v>990</c:v>
                </c:pt>
                <c:pt idx="143">
                  <c:v>995</c:v>
                </c:pt>
                <c:pt idx="144">
                  <c:v>1000</c:v>
                </c:pt>
                <c:pt idx="145">
                  <c:v>1005</c:v>
                </c:pt>
                <c:pt idx="146">
                  <c:v>1010</c:v>
                </c:pt>
                <c:pt idx="147">
                  <c:v>1015</c:v>
                </c:pt>
                <c:pt idx="148">
                  <c:v>1020</c:v>
                </c:pt>
                <c:pt idx="149">
                  <c:v>1025</c:v>
                </c:pt>
                <c:pt idx="150">
                  <c:v>1030</c:v>
                </c:pt>
              </c:numCache>
            </c:numRef>
          </c:xVal>
          <c:yVal>
            <c:numRef>
              <c:f>'Initial absorption'!$D$2:$D$152</c:f>
              <c:numCache>
                <c:formatCode>0.00E+00</c:formatCode>
                <c:ptCount val="151"/>
                <c:pt idx="0">
                  <c:v>1.66224499999999E-4</c:v>
                </c:pt>
                <c:pt idx="1">
                  <c:v>109258.35924999999</c:v>
                </c:pt>
                <c:pt idx="2">
                  <c:v>50645251700</c:v>
                </c:pt>
                <c:pt idx="3">
                  <c:v>109214652400000</c:v>
                </c:pt>
                <c:pt idx="4">
                  <c:v>7655950000000000</c:v>
                </c:pt>
                <c:pt idx="5">
                  <c:v>1.216055E+17</c:v>
                </c:pt>
                <c:pt idx="6">
                  <c:v>4.09593E+17</c:v>
                </c:pt>
                <c:pt idx="7">
                  <c:v>1.0301E+18</c:v>
                </c:pt>
                <c:pt idx="8">
                  <c:v>1.71054E+18</c:v>
                </c:pt>
                <c:pt idx="9">
                  <c:v>2.372905E+18</c:v>
                </c:pt>
                <c:pt idx="10">
                  <c:v>3.80608E+18</c:v>
                </c:pt>
                <c:pt idx="11">
                  <c:v>3.83847E+18</c:v>
                </c:pt>
                <c:pt idx="12">
                  <c:v>4.216485E+18</c:v>
                </c:pt>
                <c:pt idx="13">
                  <c:v>3.918335E+18</c:v>
                </c:pt>
                <c:pt idx="14">
                  <c:v>4.61123E+18</c:v>
                </c:pt>
                <c:pt idx="15">
                  <c:v>5.40045E+18</c:v>
                </c:pt>
                <c:pt idx="16">
                  <c:v>5.25235E+18</c:v>
                </c:pt>
                <c:pt idx="17">
                  <c:v>5.80045E+18</c:v>
                </c:pt>
                <c:pt idx="18">
                  <c:v>6.81765E+18</c:v>
                </c:pt>
                <c:pt idx="19">
                  <c:v>5.60565E+18</c:v>
                </c:pt>
                <c:pt idx="20">
                  <c:v>6.7199E+18</c:v>
                </c:pt>
                <c:pt idx="21">
                  <c:v>6.2902E+18</c:v>
                </c:pt>
                <c:pt idx="22">
                  <c:v>7.7233E+18</c:v>
                </c:pt>
                <c:pt idx="23">
                  <c:v>7.8248E+18</c:v>
                </c:pt>
                <c:pt idx="24">
                  <c:v>1.120655E+19</c:v>
                </c:pt>
                <c:pt idx="25">
                  <c:v>1.171595E+19</c:v>
                </c:pt>
                <c:pt idx="26">
                  <c:v>1.1216E+19</c:v>
                </c:pt>
                <c:pt idx="27">
                  <c:v>1.2736E+19</c:v>
                </c:pt>
                <c:pt idx="28">
                  <c:v>1.21631E+19</c:v>
                </c:pt>
                <c:pt idx="29">
                  <c:v>1.32567E+19</c:v>
                </c:pt>
                <c:pt idx="30">
                  <c:v>9.6187E+18</c:v>
                </c:pt>
                <c:pt idx="31">
                  <c:v>1.35823E+19</c:v>
                </c:pt>
                <c:pt idx="32">
                  <c:v>1.46654E+19</c:v>
                </c:pt>
                <c:pt idx="33">
                  <c:v>1.60494E+19</c:v>
                </c:pt>
                <c:pt idx="34">
                  <c:v>1.76447E+19</c:v>
                </c:pt>
                <c:pt idx="35">
                  <c:v>1.748305E+19</c:v>
                </c:pt>
                <c:pt idx="36">
                  <c:v>1.768965E+19</c:v>
                </c:pt>
                <c:pt idx="37">
                  <c:v>1.796965E+19</c:v>
                </c:pt>
                <c:pt idx="38">
                  <c:v>1.78673E+19</c:v>
                </c:pt>
                <c:pt idx="39">
                  <c:v>1.908795E+19</c:v>
                </c:pt>
                <c:pt idx="40">
                  <c:v>1.94096E+19</c:v>
                </c:pt>
                <c:pt idx="41">
                  <c:v>1.86053E+19</c:v>
                </c:pt>
                <c:pt idx="42">
                  <c:v>1.96137E+19</c:v>
                </c:pt>
                <c:pt idx="43">
                  <c:v>2.015625E+19</c:v>
                </c:pt>
                <c:pt idx="44">
                  <c:v>1.93065E+19</c:v>
                </c:pt>
                <c:pt idx="45">
                  <c:v>1.973775E+19</c:v>
                </c:pt>
                <c:pt idx="46">
                  <c:v>1.9869E+19</c:v>
                </c:pt>
                <c:pt idx="47">
                  <c:v>1.975615E+19</c:v>
                </c:pt>
                <c:pt idx="48">
                  <c:v>1.968635E+19</c:v>
                </c:pt>
                <c:pt idx="49">
                  <c:v>2.0701E+19</c:v>
                </c:pt>
                <c:pt idx="50">
                  <c:v>2.076485E+19</c:v>
                </c:pt>
                <c:pt idx="51">
                  <c:v>2.09439E+19</c:v>
                </c:pt>
                <c:pt idx="52">
                  <c:v>2.00869E+19</c:v>
                </c:pt>
                <c:pt idx="53">
                  <c:v>2.112975E+19</c:v>
                </c:pt>
                <c:pt idx="54">
                  <c:v>2.13063E+19</c:v>
                </c:pt>
                <c:pt idx="55">
                  <c:v>2.17094E+19</c:v>
                </c:pt>
                <c:pt idx="56">
                  <c:v>2.081325E+19</c:v>
                </c:pt>
                <c:pt idx="57">
                  <c:v>2.14255E+19</c:v>
                </c:pt>
                <c:pt idx="58">
                  <c:v>2.113115E+19</c:v>
                </c:pt>
                <c:pt idx="59">
                  <c:v>2.131655E+19</c:v>
                </c:pt>
                <c:pt idx="60">
                  <c:v>2.183015E+19</c:v>
                </c:pt>
                <c:pt idx="61">
                  <c:v>2.245985E+19</c:v>
                </c:pt>
                <c:pt idx="62">
                  <c:v>2.035135E+19</c:v>
                </c:pt>
                <c:pt idx="63">
                  <c:v>2.14967E+19</c:v>
                </c:pt>
                <c:pt idx="64">
                  <c:v>2.213015E+19</c:v>
                </c:pt>
                <c:pt idx="65">
                  <c:v>2.2657E+19</c:v>
                </c:pt>
                <c:pt idx="66">
                  <c:v>2.242225E+19</c:v>
                </c:pt>
                <c:pt idx="67">
                  <c:v>2.254805E+19</c:v>
                </c:pt>
                <c:pt idx="68">
                  <c:v>2.29458E+19</c:v>
                </c:pt>
                <c:pt idx="69">
                  <c:v>2.20303E+19</c:v>
                </c:pt>
                <c:pt idx="70">
                  <c:v>2.21075E+19</c:v>
                </c:pt>
                <c:pt idx="71">
                  <c:v>2.290195E+19</c:v>
                </c:pt>
                <c:pt idx="72">
                  <c:v>2.308225E+19</c:v>
                </c:pt>
                <c:pt idx="73">
                  <c:v>2.342485E+19</c:v>
                </c:pt>
                <c:pt idx="74">
                  <c:v>2.23801E+19</c:v>
                </c:pt>
                <c:pt idx="75">
                  <c:v>2.20168E+19</c:v>
                </c:pt>
                <c:pt idx="76">
                  <c:v>2.320175E+19</c:v>
                </c:pt>
                <c:pt idx="77">
                  <c:v>2.369115E+19</c:v>
                </c:pt>
                <c:pt idx="78">
                  <c:v>2.395355E+19</c:v>
                </c:pt>
                <c:pt idx="79">
                  <c:v>2.36654E+19</c:v>
                </c:pt>
                <c:pt idx="80">
                  <c:v>2.377655E+19</c:v>
                </c:pt>
                <c:pt idx="81">
                  <c:v>2.35421E+19</c:v>
                </c:pt>
                <c:pt idx="82">
                  <c:v>2.045955E+19</c:v>
                </c:pt>
                <c:pt idx="83">
                  <c:v>2.211565E+19</c:v>
                </c:pt>
                <c:pt idx="84">
                  <c:v>2.25169E+19</c:v>
                </c:pt>
                <c:pt idx="85">
                  <c:v>2.334275E+19</c:v>
                </c:pt>
                <c:pt idx="86">
                  <c:v>2.33967E+19</c:v>
                </c:pt>
                <c:pt idx="87">
                  <c:v>2.27746E+19</c:v>
                </c:pt>
                <c:pt idx="88">
                  <c:v>1.788295E+19</c:v>
                </c:pt>
                <c:pt idx="89">
                  <c:v>1.90809E+19</c:v>
                </c:pt>
                <c:pt idx="90">
                  <c:v>2.04061E+19</c:v>
                </c:pt>
                <c:pt idx="91">
                  <c:v>2.239475E+19</c:v>
                </c:pt>
                <c:pt idx="92">
                  <c:v>2.26169E+19</c:v>
                </c:pt>
                <c:pt idx="93">
                  <c:v>2.34022E+19</c:v>
                </c:pt>
                <c:pt idx="94">
                  <c:v>2.32055E+19</c:v>
                </c:pt>
                <c:pt idx="95">
                  <c:v>2.33602E+19</c:v>
                </c:pt>
                <c:pt idx="96">
                  <c:v>7.01145E+18</c:v>
                </c:pt>
                <c:pt idx="97">
                  <c:v>1.31169E+19</c:v>
                </c:pt>
                <c:pt idx="98">
                  <c:v>2.239585E+19</c:v>
                </c:pt>
                <c:pt idx="99">
                  <c:v>2.28337E+19</c:v>
                </c:pt>
                <c:pt idx="100">
                  <c:v>2.27848E+19</c:v>
                </c:pt>
                <c:pt idx="101">
                  <c:v>2.28815E+19</c:v>
                </c:pt>
                <c:pt idx="102">
                  <c:v>2.176035E+19</c:v>
                </c:pt>
                <c:pt idx="103">
                  <c:v>2.17481E+19</c:v>
                </c:pt>
                <c:pt idx="104">
                  <c:v>2.160815E+19</c:v>
                </c:pt>
                <c:pt idx="105">
                  <c:v>2.14395E+19</c:v>
                </c:pt>
                <c:pt idx="106">
                  <c:v>2.139435E+19</c:v>
                </c:pt>
                <c:pt idx="107">
                  <c:v>1.816675E+19</c:v>
                </c:pt>
                <c:pt idx="108">
                  <c:v>1.81828E+19</c:v>
                </c:pt>
                <c:pt idx="109">
                  <c:v>1.988385E+19</c:v>
                </c:pt>
                <c:pt idx="110">
                  <c:v>1.911965E+19</c:v>
                </c:pt>
                <c:pt idx="111">
                  <c:v>2.07445E+19</c:v>
                </c:pt>
                <c:pt idx="112">
                  <c:v>2.130985E+19</c:v>
                </c:pt>
                <c:pt idx="113">
                  <c:v>2.14234E+19</c:v>
                </c:pt>
                <c:pt idx="114">
                  <c:v>1.951355E+19</c:v>
                </c:pt>
                <c:pt idx="115">
                  <c:v>1.95692E+19</c:v>
                </c:pt>
                <c:pt idx="116">
                  <c:v>2.131695E+19</c:v>
                </c:pt>
                <c:pt idx="117">
                  <c:v>2.06249E+19</c:v>
                </c:pt>
                <c:pt idx="118">
                  <c:v>2.103135E+19</c:v>
                </c:pt>
                <c:pt idx="119">
                  <c:v>2.04479E+19</c:v>
                </c:pt>
                <c:pt idx="120">
                  <c:v>2.064775E+19</c:v>
                </c:pt>
                <c:pt idx="121">
                  <c:v>2.083465E+19</c:v>
                </c:pt>
                <c:pt idx="122">
                  <c:v>2.06557E+19</c:v>
                </c:pt>
                <c:pt idx="123">
                  <c:v>1.822205E+19</c:v>
                </c:pt>
                <c:pt idx="124">
                  <c:v>1.58052E+19</c:v>
                </c:pt>
                <c:pt idx="125">
                  <c:v>1.851105E+19</c:v>
                </c:pt>
                <c:pt idx="126">
                  <c:v>1.461025E+19</c:v>
                </c:pt>
                <c:pt idx="127">
                  <c:v>1.512205E+19</c:v>
                </c:pt>
                <c:pt idx="128">
                  <c:v>1.72615E+19</c:v>
                </c:pt>
                <c:pt idx="129">
                  <c:v>1.65031E+19</c:v>
                </c:pt>
                <c:pt idx="130">
                  <c:v>1.03636E+19</c:v>
                </c:pt>
                <c:pt idx="131">
                  <c:v>5.30375E+18</c:v>
                </c:pt>
                <c:pt idx="132">
                  <c:v>1.060805E+19</c:v>
                </c:pt>
                <c:pt idx="133">
                  <c:v>7.96645E+18</c:v>
                </c:pt>
                <c:pt idx="134">
                  <c:v>5.54715E+18</c:v>
                </c:pt>
                <c:pt idx="135">
                  <c:v>8.37805E+18</c:v>
                </c:pt>
                <c:pt idx="136">
                  <c:v>1.010325E+19</c:v>
                </c:pt>
                <c:pt idx="137">
                  <c:v>1.204625E+19</c:v>
                </c:pt>
                <c:pt idx="138">
                  <c:v>1.584195E+19</c:v>
                </c:pt>
                <c:pt idx="139">
                  <c:v>1.432325E+19</c:v>
                </c:pt>
                <c:pt idx="140">
                  <c:v>1.52996E+19</c:v>
                </c:pt>
                <c:pt idx="141">
                  <c:v>1.73444E+19</c:v>
                </c:pt>
                <c:pt idx="142">
                  <c:v>1.829785E+19</c:v>
                </c:pt>
                <c:pt idx="143">
                  <c:v>1.87688E+19</c:v>
                </c:pt>
                <c:pt idx="144">
                  <c:v>1.847635E+19</c:v>
                </c:pt>
                <c:pt idx="145">
                  <c:v>1.74185E+19</c:v>
                </c:pt>
                <c:pt idx="146">
                  <c:v>1.82324E+19</c:v>
                </c:pt>
                <c:pt idx="147">
                  <c:v>1.80769E+19</c:v>
                </c:pt>
                <c:pt idx="148">
                  <c:v>1.786125E+19</c:v>
                </c:pt>
                <c:pt idx="149">
                  <c:v>1.79166E+19</c:v>
                </c:pt>
                <c:pt idx="150">
                  <c:v>1.78226E+19</c:v>
                </c:pt>
              </c:numCache>
            </c:numRef>
          </c:yVal>
          <c:smooth val="1"/>
          <c:extLst>
            <c:ext xmlns:c16="http://schemas.microsoft.com/office/drawing/2014/chart" uri="{C3380CC4-5D6E-409C-BE32-E72D297353CC}">
              <c16:uniqueId val="{00000002-4F6E-43C1-B07A-8FAC355B1285}"/>
            </c:ext>
          </c:extLst>
        </c:ser>
        <c:dLbls>
          <c:showLegendKey val="0"/>
          <c:showVal val="0"/>
          <c:showCatName val="0"/>
          <c:showSerName val="0"/>
          <c:showPercent val="0"/>
          <c:showBubbleSize val="0"/>
        </c:dLbls>
        <c:axId val="805315280"/>
        <c:axId val="893059288"/>
      </c:scatterChart>
      <c:valAx>
        <c:axId val="784616976"/>
        <c:scaling>
          <c:orientation val="minMax"/>
          <c:max val="1050"/>
          <c:min val="3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a:t>Wavelength (nm)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784612384"/>
        <c:crosses val="autoZero"/>
        <c:crossBetween val="midCat"/>
      </c:valAx>
      <c:valAx>
        <c:axId val="7846123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a:t>Arbitray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784616976"/>
        <c:crosses val="autoZero"/>
        <c:crossBetween val="midCat"/>
      </c:valAx>
      <c:valAx>
        <c:axId val="893059288"/>
        <c:scaling>
          <c:orientation val="minMax"/>
          <c:min val="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a:t>Photon flux (#/m^2/s)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0E+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805315280"/>
        <c:crosses val="max"/>
        <c:crossBetween val="midCat"/>
      </c:valAx>
      <c:valAx>
        <c:axId val="805315280"/>
        <c:scaling>
          <c:orientation val="minMax"/>
        </c:scaling>
        <c:delete val="1"/>
        <c:axPos val="b"/>
        <c:numFmt formatCode="General" sourceLinked="1"/>
        <c:majorTickMark val="out"/>
        <c:minorTickMark val="none"/>
        <c:tickLblPos val="nextTo"/>
        <c:crossAx val="89305928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a:t>3D Normalized probability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smoothMarker"/>
        <c:varyColors val="0"/>
        <c:ser>
          <c:idx val="0"/>
          <c:order val="0"/>
          <c:tx>
            <c:strRef>
              <c:f>Sychugov!$F$1</c:f>
              <c:strCache>
                <c:ptCount val="1"/>
                <c:pt idx="0">
                  <c:v>Normalized probability</c:v>
                </c:pt>
              </c:strCache>
            </c:strRef>
          </c:tx>
          <c:spPr>
            <a:ln w="19050" cap="rnd">
              <a:solidFill>
                <a:schemeClr val="accent6">
                  <a:lumMod val="75000"/>
                </a:schemeClr>
              </a:solidFill>
              <a:round/>
            </a:ln>
            <a:effectLst/>
          </c:spPr>
          <c:marker>
            <c:symbol val="none"/>
          </c:marker>
          <c:xVal>
            <c:numRef>
              <c:f>Sychugov!$A$2:$A$152</c:f>
              <c:numCache>
                <c:formatCode>General</c:formatCode>
                <c:ptCount val="151"/>
                <c:pt idx="0">
                  <c:v>0</c:v>
                </c:pt>
                <c:pt idx="1">
                  <c:v>0.1</c:v>
                </c:pt>
                <c:pt idx="2">
                  <c:v>0.2</c:v>
                </c:pt>
                <c:pt idx="3">
                  <c:v>0.3</c:v>
                </c:pt>
                <c:pt idx="4">
                  <c:v>0.4</c:v>
                </c:pt>
                <c:pt idx="5">
                  <c:v>0.5</c:v>
                </c:pt>
                <c:pt idx="6">
                  <c:v>0.6</c:v>
                </c:pt>
                <c:pt idx="7">
                  <c:v>0.7</c:v>
                </c:pt>
                <c:pt idx="8">
                  <c:v>0.8</c:v>
                </c:pt>
                <c:pt idx="9">
                  <c:v>0.9</c:v>
                </c:pt>
                <c:pt idx="10">
                  <c:v>1</c:v>
                </c:pt>
                <c:pt idx="11">
                  <c:v>1.1000000000000001</c:v>
                </c:pt>
                <c:pt idx="12">
                  <c:v>1.2</c:v>
                </c:pt>
                <c:pt idx="13">
                  <c:v>1.3</c:v>
                </c:pt>
                <c:pt idx="14">
                  <c:v>1.4</c:v>
                </c:pt>
                <c:pt idx="15">
                  <c:v>1.5</c:v>
                </c:pt>
                <c:pt idx="16">
                  <c:v>1.6</c:v>
                </c:pt>
                <c:pt idx="17">
                  <c:v>1.7</c:v>
                </c:pt>
                <c:pt idx="18">
                  <c:v>1.8</c:v>
                </c:pt>
                <c:pt idx="19">
                  <c:v>1.9</c:v>
                </c:pt>
                <c:pt idx="20">
                  <c:v>2</c:v>
                </c:pt>
                <c:pt idx="21">
                  <c:v>2.1</c:v>
                </c:pt>
                <c:pt idx="22">
                  <c:v>2.2000000000000002</c:v>
                </c:pt>
                <c:pt idx="23">
                  <c:v>2.2999999999999998</c:v>
                </c:pt>
                <c:pt idx="24">
                  <c:v>2.4</c:v>
                </c:pt>
                <c:pt idx="25">
                  <c:v>2.5</c:v>
                </c:pt>
                <c:pt idx="26">
                  <c:v>2.6</c:v>
                </c:pt>
                <c:pt idx="27">
                  <c:v>2.7</c:v>
                </c:pt>
                <c:pt idx="28">
                  <c:v>2.8</c:v>
                </c:pt>
                <c:pt idx="29">
                  <c:v>2.9</c:v>
                </c:pt>
                <c:pt idx="30">
                  <c:v>3</c:v>
                </c:pt>
                <c:pt idx="31">
                  <c:v>3.1</c:v>
                </c:pt>
                <c:pt idx="32">
                  <c:v>3.2</c:v>
                </c:pt>
                <c:pt idx="33">
                  <c:v>3.3</c:v>
                </c:pt>
                <c:pt idx="34">
                  <c:v>3.4</c:v>
                </c:pt>
                <c:pt idx="35">
                  <c:v>3.5</c:v>
                </c:pt>
                <c:pt idx="36">
                  <c:v>3.6</c:v>
                </c:pt>
                <c:pt idx="37">
                  <c:v>3.7</c:v>
                </c:pt>
                <c:pt idx="38">
                  <c:v>3.8</c:v>
                </c:pt>
                <c:pt idx="39">
                  <c:v>3.9</c:v>
                </c:pt>
                <c:pt idx="40">
                  <c:v>4</c:v>
                </c:pt>
                <c:pt idx="41">
                  <c:v>4.0999999999999996</c:v>
                </c:pt>
                <c:pt idx="42">
                  <c:v>4.2</c:v>
                </c:pt>
                <c:pt idx="43">
                  <c:v>4.3</c:v>
                </c:pt>
                <c:pt idx="44" formatCode="0.0">
                  <c:v>4.4000000000000004</c:v>
                </c:pt>
                <c:pt idx="45">
                  <c:v>4.5</c:v>
                </c:pt>
                <c:pt idx="46">
                  <c:v>4.5999999999999996</c:v>
                </c:pt>
                <c:pt idx="47">
                  <c:v>4.7</c:v>
                </c:pt>
                <c:pt idx="48">
                  <c:v>4.8</c:v>
                </c:pt>
                <c:pt idx="49">
                  <c:v>4.9000000000000004</c:v>
                </c:pt>
                <c:pt idx="50">
                  <c:v>5</c:v>
                </c:pt>
                <c:pt idx="51">
                  <c:v>5.0999999999999996</c:v>
                </c:pt>
                <c:pt idx="52">
                  <c:v>5.2</c:v>
                </c:pt>
                <c:pt idx="53">
                  <c:v>5.3</c:v>
                </c:pt>
                <c:pt idx="54">
                  <c:v>5.4</c:v>
                </c:pt>
                <c:pt idx="55">
                  <c:v>5.5</c:v>
                </c:pt>
                <c:pt idx="56">
                  <c:v>5.6</c:v>
                </c:pt>
                <c:pt idx="57">
                  <c:v>5.7</c:v>
                </c:pt>
                <c:pt idx="58">
                  <c:v>5.8</c:v>
                </c:pt>
                <c:pt idx="59">
                  <c:v>5.9</c:v>
                </c:pt>
                <c:pt idx="60">
                  <c:v>6</c:v>
                </c:pt>
                <c:pt idx="61">
                  <c:v>6.1</c:v>
                </c:pt>
                <c:pt idx="62">
                  <c:v>6.2</c:v>
                </c:pt>
                <c:pt idx="63">
                  <c:v>6.3</c:v>
                </c:pt>
                <c:pt idx="64">
                  <c:v>6.4</c:v>
                </c:pt>
                <c:pt idx="65">
                  <c:v>6.5</c:v>
                </c:pt>
                <c:pt idx="66">
                  <c:v>6.6</c:v>
                </c:pt>
                <c:pt idx="67">
                  <c:v>6.7</c:v>
                </c:pt>
                <c:pt idx="68">
                  <c:v>6.8</c:v>
                </c:pt>
                <c:pt idx="69">
                  <c:v>6.9</c:v>
                </c:pt>
                <c:pt idx="70">
                  <c:v>7</c:v>
                </c:pt>
                <c:pt idx="71">
                  <c:v>7.1</c:v>
                </c:pt>
                <c:pt idx="72">
                  <c:v>7.2</c:v>
                </c:pt>
                <c:pt idx="73">
                  <c:v>7.3</c:v>
                </c:pt>
                <c:pt idx="74">
                  <c:v>7.4</c:v>
                </c:pt>
                <c:pt idx="75">
                  <c:v>7.5</c:v>
                </c:pt>
                <c:pt idx="76">
                  <c:v>7.6</c:v>
                </c:pt>
                <c:pt idx="77">
                  <c:v>7.7</c:v>
                </c:pt>
                <c:pt idx="78">
                  <c:v>7.8</c:v>
                </c:pt>
                <c:pt idx="79">
                  <c:v>7.9</c:v>
                </c:pt>
                <c:pt idx="80">
                  <c:v>8</c:v>
                </c:pt>
                <c:pt idx="81">
                  <c:v>8.1</c:v>
                </c:pt>
                <c:pt idx="82">
                  <c:v>8.1999999999999993</c:v>
                </c:pt>
                <c:pt idx="83">
                  <c:v>8.3000000000000007</c:v>
                </c:pt>
                <c:pt idx="84">
                  <c:v>8.4</c:v>
                </c:pt>
                <c:pt idx="85">
                  <c:v>8.5</c:v>
                </c:pt>
                <c:pt idx="86">
                  <c:v>8.6</c:v>
                </c:pt>
                <c:pt idx="87">
                  <c:v>8.6999999999999993</c:v>
                </c:pt>
                <c:pt idx="88">
                  <c:v>8.8000000000000007</c:v>
                </c:pt>
                <c:pt idx="89">
                  <c:v>8.9</c:v>
                </c:pt>
                <c:pt idx="90">
                  <c:v>9</c:v>
                </c:pt>
                <c:pt idx="91">
                  <c:v>9.1</c:v>
                </c:pt>
                <c:pt idx="92">
                  <c:v>9.1999999999999993</c:v>
                </c:pt>
                <c:pt idx="93">
                  <c:v>9.3000000000000007</c:v>
                </c:pt>
                <c:pt idx="94">
                  <c:v>9.4</c:v>
                </c:pt>
                <c:pt idx="95">
                  <c:v>9.5</c:v>
                </c:pt>
                <c:pt idx="96">
                  <c:v>9.6</c:v>
                </c:pt>
                <c:pt idx="97">
                  <c:v>9.6999999999999993</c:v>
                </c:pt>
                <c:pt idx="98">
                  <c:v>9.8000000000000007</c:v>
                </c:pt>
                <c:pt idx="99">
                  <c:v>9.9</c:v>
                </c:pt>
                <c:pt idx="100">
                  <c:v>10</c:v>
                </c:pt>
                <c:pt idx="101">
                  <c:v>10.1</c:v>
                </c:pt>
                <c:pt idx="102">
                  <c:v>10.199999999999999</c:v>
                </c:pt>
                <c:pt idx="103">
                  <c:v>10.3</c:v>
                </c:pt>
                <c:pt idx="104">
                  <c:v>10.4</c:v>
                </c:pt>
                <c:pt idx="105">
                  <c:v>10.5</c:v>
                </c:pt>
                <c:pt idx="106">
                  <c:v>10.6</c:v>
                </c:pt>
                <c:pt idx="107">
                  <c:v>10.7</c:v>
                </c:pt>
                <c:pt idx="108">
                  <c:v>10.8</c:v>
                </c:pt>
                <c:pt idx="109">
                  <c:v>10.9</c:v>
                </c:pt>
                <c:pt idx="110">
                  <c:v>11</c:v>
                </c:pt>
                <c:pt idx="111">
                  <c:v>11.1</c:v>
                </c:pt>
                <c:pt idx="112">
                  <c:v>11.2</c:v>
                </c:pt>
                <c:pt idx="113">
                  <c:v>11.3</c:v>
                </c:pt>
                <c:pt idx="114">
                  <c:v>11.4</c:v>
                </c:pt>
                <c:pt idx="115">
                  <c:v>11.5</c:v>
                </c:pt>
                <c:pt idx="116">
                  <c:v>11.6</c:v>
                </c:pt>
                <c:pt idx="117">
                  <c:v>11.7</c:v>
                </c:pt>
                <c:pt idx="118">
                  <c:v>11.8</c:v>
                </c:pt>
                <c:pt idx="119">
                  <c:v>11.9</c:v>
                </c:pt>
                <c:pt idx="120">
                  <c:v>12</c:v>
                </c:pt>
                <c:pt idx="121">
                  <c:v>12.1</c:v>
                </c:pt>
                <c:pt idx="122">
                  <c:v>12.2</c:v>
                </c:pt>
                <c:pt idx="123">
                  <c:v>12.3</c:v>
                </c:pt>
                <c:pt idx="124">
                  <c:v>12.4</c:v>
                </c:pt>
                <c:pt idx="125">
                  <c:v>12.5</c:v>
                </c:pt>
                <c:pt idx="126">
                  <c:v>12.6</c:v>
                </c:pt>
                <c:pt idx="127">
                  <c:v>12.7</c:v>
                </c:pt>
                <c:pt idx="128">
                  <c:v>12.8</c:v>
                </c:pt>
                <c:pt idx="129">
                  <c:v>12.9</c:v>
                </c:pt>
                <c:pt idx="130">
                  <c:v>13</c:v>
                </c:pt>
                <c:pt idx="131">
                  <c:v>13.1</c:v>
                </c:pt>
                <c:pt idx="132">
                  <c:v>13.2</c:v>
                </c:pt>
                <c:pt idx="133">
                  <c:v>13.3</c:v>
                </c:pt>
                <c:pt idx="134">
                  <c:v>13.4</c:v>
                </c:pt>
                <c:pt idx="135">
                  <c:v>13.5</c:v>
                </c:pt>
                <c:pt idx="136">
                  <c:v>13.600000000000099</c:v>
                </c:pt>
                <c:pt idx="137">
                  <c:v>13.700000000000101</c:v>
                </c:pt>
                <c:pt idx="138">
                  <c:v>13.8000000000001</c:v>
                </c:pt>
                <c:pt idx="139">
                  <c:v>13.9000000000001</c:v>
                </c:pt>
                <c:pt idx="140">
                  <c:v>14.000000000000099</c:v>
                </c:pt>
                <c:pt idx="141">
                  <c:v>14.100000000000099</c:v>
                </c:pt>
                <c:pt idx="142">
                  <c:v>14.200000000000101</c:v>
                </c:pt>
                <c:pt idx="143">
                  <c:v>14.3000000000001</c:v>
                </c:pt>
                <c:pt idx="144">
                  <c:v>14.4000000000001</c:v>
                </c:pt>
                <c:pt idx="145">
                  <c:v>14.500000000000099</c:v>
                </c:pt>
                <c:pt idx="146">
                  <c:v>14.600000000000099</c:v>
                </c:pt>
                <c:pt idx="147">
                  <c:v>14.700000000000101</c:v>
                </c:pt>
                <c:pt idx="148">
                  <c:v>14.8000000000001</c:v>
                </c:pt>
                <c:pt idx="149">
                  <c:v>14.9000000000001</c:v>
                </c:pt>
                <c:pt idx="150">
                  <c:v>15.000000000000099</c:v>
                </c:pt>
              </c:numCache>
            </c:numRef>
          </c:xVal>
          <c:yVal>
            <c:numRef>
              <c:f>Sychugov!$F$2:$F$152</c:f>
              <c:numCache>
                <c:formatCode>General</c:formatCode>
                <c:ptCount val="151"/>
                <c:pt idx="0">
                  <c:v>2.0653927966864227E-2</c:v>
                </c:pt>
                <c:pt idx="1">
                  <c:v>2.0503514548486011E-2</c:v>
                </c:pt>
                <c:pt idx="2">
                  <c:v>2.0353101130107795E-2</c:v>
                </c:pt>
                <c:pt idx="3">
                  <c:v>2.0202687711729582E-2</c:v>
                </c:pt>
                <c:pt idx="4">
                  <c:v>2.0052274293351366E-2</c:v>
                </c:pt>
                <c:pt idx="5">
                  <c:v>1.990186087497315E-2</c:v>
                </c:pt>
                <c:pt idx="6">
                  <c:v>1.9751447456594937E-2</c:v>
                </c:pt>
                <c:pt idx="7">
                  <c:v>1.9601034038216721E-2</c:v>
                </c:pt>
                <c:pt idx="8">
                  <c:v>1.9450620619838505E-2</c:v>
                </c:pt>
                <c:pt idx="9">
                  <c:v>1.9300207201460289E-2</c:v>
                </c:pt>
                <c:pt idx="10">
                  <c:v>1.9149793783082077E-2</c:v>
                </c:pt>
                <c:pt idx="11">
                  <c:v>1.8999380364703861E-2</c:v>
                </c:pt>
                <c:pt idx="12">
                  <c:v>1.8848966946325645E-2</c:v>
                </c:pt>
                <c:pt idx="13">
                  <c:v>1.8698553527947432E-2</c:v>
                </c:pt>
                <c:pt idx="14">
                  <c:v>1.8548140109569216E-2</c:v>
                </c:pt>
                <c:pt idx="15">
                  <c:v>1.8397726691191E-2</c:v>
                </c:pt>
                <c:pt idx="16">
                  <c:v>1.8247313272812787E-2</c:v>
                </c:pt>
                <c:pt idx="17">
                  <c:v>1.8096899854434571E-2</c:v>
                </c:pt>
                <c:pt idx="18">
                  <c:v>1.7946486436056355E-2</c:v>
                </c:pt>
                <c:pt idx="19">
                  <c:v>1.7796073017678139E-2</c:v>
                </c:pt>
                <c:pt idx="20">
                  <c:v>1.7645659599299923E-2</c:v>
                </c:pt>
                <c:pt idx="21">
                  <c:v>1.7495246180921707E-2</c:v>
                </c:pt>
                <c:pt idx="22">
                  <c:v>1.7344832762543495E-2</c:v>
                </c:pt>
                <c:pt idx="23">
                  <c:v>1.7194419344165279E-2</c:v>
                </c:pt>
                <c:pt idx="24">
                  <c:v>1.7044005925787063E-2</c:v>
                </c:pt>
                <c:pt idx="25">
                  <c:v>1.689359250740885E-2</c:v>
                </c:pt>
                <c:pt idx="26">
                  <c:v>1.6743179089030634E-2</c:v>
                </c:pt>
                <c:pt idx="27">
                  <c:v>1.6592765670652418E-2</c:v>
                </c:pt>
                <c:pt idx="28">
                  <c:v>1.6442352252274205E-2</c:v>
                </c:pt>
                <c:pt idx="29">
                  <c:v>1.6291938833895989E-2</c:v>
                </c:pt>
                <c:pt idx="30">
                  <c:v>1.6141525415517773E-2</c:v>
                </c:pt>
                <c:pt idx="31">
                  <c:v>1.5991111997139557E-2</c:v>
                </c:pt>
                <c:pt idx="32">
                  <c:v>1.5840698578761345E-2</c:v>
                </c:pt>
                <c:pt idx="33">
                  <c:v>1.5690285160383129E-2</c:v>
                </c:pt>
                <c:pt idx="34">
                  <c:v>1.5539871742004913E-2</c:v>
                </c:pt>
                <c:pt idx="35">
                  <c:v>1.53894583236267E-2</c:v>
                </c:pt>
                <c:pt idx="36">
                  <c:v>1.5239044905248484E-2</c:v>
                </c:pt>
                <c:pt idx="37">
                  <c:v>1.5088631486870268E-2</c:v>
                </c:pt>
                <c:pt idx="38">
                  <c:v>1.4938218068492055E-2</c:v>
                </c:pt>
                <c:pt idx="39">
                  <c:v>1.4787804650113839E-2</c:v>
                </c:pt>
                <c:pt idx="40">
                  <c:v>1.4637391231735623E-2</c:v>
                </c:pt>
                <c:pt idx="41">
                  <c:v>1.4486977813357413E-2</c:v>
                </c:pt>
                <c:pt idx="42">
                  <c:v>1.4336564394979195E-2</c:v>
                </c:pt>
                <c:pt idx="43">
                  <c:v>1.418615097660098E-2</c:v>
                </c:pt>
                <c:pt idx="44">
                  <c:v>1.4035737558222764E-2</c:v>
                </c:pt>
                <c:pt idx="45">
                  <c:v>1.3885324139844548E-2</c:v>
                </c:pt>
                <c:pt idx="46">
                  <c:v>1.2398457606120756E-2</c:v>
                </c:pt>
                <c:pt idx="47">
                  <c:v>1.0641662643643844E-2</c:v>
                </c:pt>
                <c:pt idx="48">
                  <c:v>9.6224656142878257E-3</c:v>
                </c:pt>
                <c:pt idx="49">
                  <c:v>8.8539086323648174E-3</c:v>
                </c:pt>
                <c:pt idx="50">
                  <c:v>8.2274402590324265E-3</c:v>
                </c:pt>
                <c:pt idx="51">
                  <c:v>7.6962633199689828E-3</c:v>
                </c:pt>
                <c:pt idx="52">
                  <c:v>7.2348653803478201E-3</c:v>
                </c:pt>
                <c:pt idx="53">
                  <c:v>6.8274166110019853E-3</c:v>
                </c:pt>
                <c:pt idx="54">
                  <c:v>6.463245212364058E-3</c:v>
                </c:pt>
                <c:pt idx="55">
                  <c:v>6.1347280379285387E-3</c:v>
                </c:pt>
                <c:pt idx="56">
                  <c:v>5.8361824577287322E-3</c:v>
                </c:pt>
                <c:pt idx="57">
                  <c:v>5.5632317100886425E-3</c:v>
                </c:pt>
                <c:pt idx="58">
                  <c:v>5.3124167606622297E-3</c:v>
                </c:pt>
                <c:pt idx="59">
                  <c:v>5.0809463157347754E-3</c:v>
                </c:pt>
                <c:pt idx="60">
                  <c:v>4.8665289303762103E-3</c:v>
                </c:pt>
                <c:pt idx="61">
                  <c:v>4.6672562824444184E-3</c:v>
                </c:pt>
                <c:pt idx="62">
                  <c:v>4.4815196261208433E-3</c:v>
                </c:pt>
                <c:pt idx="63">
                  <c:v>4.3079484950502879E-3</c:v>
                </c:pt>
                <c:pt idx="64">
                  <c:v>4.1453647605124138E-3</c:v>
                </c:pt>
                <c:pt idx="65">
                  <c:v>3.9927475535821658E-3</c:v>
                </c:pt>
                <c:pt idx="66">
                  <c:v>3.8492060429742049E-3</c:v>
                </c:pt>
                <c:pt idx="67">
                  <c:v>3.7139580034176831E-3</c:v>
                </c:pt>
                <c:pt idx="68">
                  <c:v>3.5863127257348437E-3</c:v>
                </c:pt>
                <c:pt idx="69">
                  <c:v>3.4656572323110658E-3</c:v>
                </c:pt>
                <c:pt idx="70">
                  <c:v>3.3514450437159659E-3</c:v>
                </c:pt>
                <c:pt idx="71">
                  <c:v>3.243186938860759E-3</c:v>
                </c:pt>
                <c:pt idx="72">
                  <c:v>3.1404432905466377E-3</c:v>
                </c:pt>
                <c:pt idx="73">
                  <c:v>3.042817658763677E-3</c:v>
                </c:pt>
                <c:pt idx="74">
                  <c:v>2.9499513975789473E-3</c:v>
                </c:pt>
                <c:pt idx="75">
                  <c:v>2.8615190858882564E-3</c:v>
                </c:pt>
                <c:pt idx="76">
                  <c:v>2.7772246331272564E-3</c:v>
                </c:pt>
                <c:pt idx="77">
                  <c:v>2.6967979419948132E-3</c:v>
                </c:pt>
                <c:pt idx="78">
                  <c:v>2.619992033963126E-3</c:v>
                </c:pt>
                <c:pt idx="79">
                  <c:v>2.5465805617021563E-3</c:v>
                </c:pt>
                <c:pt idx="80">
                  <c:v>2.476355646873167E-3</c:v>
                </c:pt>
                <c:pt idx="81">
                  <c:v>2.4091259930244442E-3</c:v>
                </c:pt>
                <c:pt idx="82">
                  <c:v>2.3447152322700199E-3</c:v>
                </c:pt>
                <c:pt idx="83">
                  <c:v>2.2829604715828926E-3</c:v>
                </c:pt>
                <c:pt idx="84">
                  <c:v>2.2237110102882184E-3</c:v>
                </c:pt>
                <c:pt idx="85">
                  <c:v>2.1668272050017505E-3</c:v>
                </c:pt>
                <c:pt idx="86">
                  <c:v>2.112179462055551E-3</c:v>
                </c:pt>
                <c:pt idx="87">
                  <c:v>2.0596473405641719E-3</c:v>
                </c:pt>
                <c:pt idx="88">
                  <c:v>2.0091187518476942E-3</c:v>
                </c:pt>
                <c:pt idx="89">
                  <c:v>1.9604892430505052E-3</c:v>
                </c:pt>
                <c:pt idx="90">
                  <c:v>1.913661354560766E-3</c:v>
                </c:pt>
                <c:pt idx="91">
                  <c:v>1.8685440423117773E-3</c:v>
                </c:pt>
                <c:pt idx="92">
                  <c:v>1.2083874842776484E-3</c:v>
                </c:pt>
                <c:pt idx="93">
                  <c:v>7.8835688820092084E-4</c:v>
                </c:pt>
                <c:pt idx="94">
                  <c:v>5.4839545583050314E-4</c:v>
                </c:pt>
                <c:pt idx="95">
                  <c:v>3.8319273713738762E-4</c:v>
                </c:pt>
                <c:pt idx="96">
                  <c:v>2.6281013986732848E-4</c:v>
                </c:pt>
                <c:pt idx="97">
                  <c:v>1.7352658456547314E-4</c:v>
                </c:pt>
                <c:pt idx="98">
                  <c:v>1.0764101784142285E-4</c:v>
                </c:pt>
                <c:pt idx="99">
                  <c:v>6.0291417743335037E-5</c:v>
                </c:pt>
                <c:pt idx="100">
                  <c:v>2.8159506742279177E-5</c:v>
                </c:pt>
                <c:pt idx="101">
                  <c:v>8.8510313938363513E-6</c:v>
                </c:pt>
                <c:pt idx="102">
                  <c:v>5.6472872607563675E-7</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numCache>
            </c:numRef>
          </c:yVal>
          <c:smooth val="1"/>
          <c:extLst>
            <c:ext xmlns:c16="http://schemas.microsoft.com/office/drawing/2014/chart" uri="{C3380CC4-5D6E-409C-BE32-E72D297353CC}">
              <c16:uniqueId val="{00000000-928C-4968-B86C-2A95465C965A}"/>
            </c:ext>
          </c:extLst>
        </c:ser>
        <c:dLbls>
          <c:showLegendKey val="0"/>
          <c:showVal val="0"/>
          <c:showCatName val="0"/>
          <c:showSerName val="0"/>
          <c:showPercent val="0"/>
          <c:showBubbleSize val="0"/>
        </c:dLbls>
        <c:axId val="783113328"/>
        <c:axId val="783114968"/>
      </c:scatterChart>
      <c:valAx>
        <c:axId val="7831133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a:t>Path length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783114968"/>
        <c:crosses val="autoZero"/>
        <c:crossBetween val="midCat"/>
      </c:valAx>
      <c:valAx>
        <c:axId val="78311496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a:t>Normalized</a:t>
                </a:r>
                <a:r>
                  <a:rPr lang="nl-NL" baseline="0"/>
                  <a:t> probability density</a:t>
                </a:r>
                <a:endParaRPr lang="nl-NL"/>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7831133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smoothMarker"/>
        <c:varyColors val="0"/>
        <c:ser>
          <c:idx val="0"/>
          <c:order val="0"/>
          <c:tx>
            <c:strRef>
              <c:f>Efficiencies!$IC$2</c:f>
              <c:strCache>
                <c:ptCount val="1"/>
                <c:pt idx="0">
                  <c:v>Current</c:v>
                </c:pt>
              </c:strCache>
            </c:strRef>
          </c:tx>
          <c:spPr>
            <a:ln w="19050" cap="rnd">
              <a:solidFill>
                <a:schemeClr val="accent1"/>
              </a:solidFill>
              <a:round/>
            </a:ln>
            <a:effectLst/>
          </c:spPr>
          <c:marker>
            <c:symbol val="none"/>
          </c:marker>
          <c:xVal>
            <c:numRef>
              <c:f>Efficiencies!$IB$3:$IB$102</c:f>
              <c:numCache>
                <c:formatCode>General</c:formatCode>
                <c:ptCount val="100"/>
                <c:pt idx="0">
                  <c:v>0</c:v>
                </c:pt>
                <c:pt idx="1">
                  <c:v>0.01</c:v>
                </c:pt>
                <c:pt idx="2">
                  <c:v>0.02</c:v>
                </c:pt>
                <c:pt idx="3">
                  <c:v>0.03</c:v>
                </c:pt>
                <c:pt idx="4">
                  <c:v>0.04</c:v>
                </c:pt>
                <c:pt idx="5">
                  <c:v>0.05</c:v>
                </c:pt>
                <c:pt idx="6">
                  <c:v>0.06</c:v>
                </c:pt>
                <c:pt idx="7">
                  <c:v>7.0000000000000007E-2</c:v>
                </c:pt>
                <c:pt idx="8">
                  <c:v>0.08</c:v>
                </c:pt>
                <c:pt idx="9">
                  <c:v>0.09</c:v>
                </c:pt>
                <c:pt idx="10">
                  <c:v>0.1</c:v>
                </c:pt>
                <c:pt idx="11">
                  <c:v>0.11</c:v>
                </c:pt>
                <c:pt idx="12">
                  <c:v>0.12</c:v>
                </c:pt>
                <c:pt idx="13">
                  <c:v>0.13</c:v>
                </c:pt>
                <c:pt idx="14">
                  <c:v>0.14000000000000001</c:v>
                </c:pt>
                <c:pt idx="15">
                  <c:v>0.15</c:v>
                </c:pt>
                <c:pt idx="16">
                  <c:v>0.16</c:v>
                </c:pt>
                <c:pt idx="17">
                  <c:v>0.17</c:v>
                </c:pt>
                <c:pt idx="18">
                  <c:v>0.18</c:v>
                </c:pt>
                <c:pt idx="19">
                  <c:v>0.19</c:v>
                </c:pt>
                <c:pt idx="20">
                  <c:v>0.2</c:v>
                </c:pt>
                <c:pt idx="21">
                  <c:v>0.21</c:v>
                </c:pt>
                <c:pt idx="22">
                  <c:v>0.22</c:v>
                </c:pt>
                <c:pt idx="23">
                  <c:v>0.23</c:v>
                </c:pt>
                <c:pt idx="24">
                  <c:v>0.24</c:v>
                </c:pt>
                <c:pt idx="25">
                  <c:v>0.25</c:v>
                </c:pt>
                <c:pt idx="26">
                  <c:v>0.26</c:v>
                </c:pt>
                <c:pt idx="27">
                  <c:v>0.27</c:v>
                </c:pt>
                <c:pt idx="28">
                  <c:v>0.28000000000000003</c:v>
                </c:pt>
                <c:pt idx="29">
                  <c:v>0.28999999999999998</c:v>
                </c:pt>
                <c:pt idx="30">
                  <c:v>0.3</c:v>
                </c:pt>
                <c:pt idx="31">
                  <c:v>0.31</c:v>
                </c:pt>
                <c:pt idx="32">
                  <c:v>0.32</c:v>
                </c:pt>
                <c:pt idx="33">
                  <c:v>0.33</c:v>
                </c:pt>
                <c:pt idx="34">
                  <c:v>0.34</c:v>
                </c:pt>
                <c:pt idx="35">
                  <c:v>0.35</c:v>
                </c:pt>
                <c:pt idx="36">
                  <c:v>0.36</c:v>
                </c:pt>
                <c:pt idx="37">
                  <c:v>0.37</c:v>
                </c:pt>
                <c:pt idx="38">
                  <c:v>0.38</c:v>
                </c:pt>
                <c:pt idx="39">
                  <c:v>0.39</c:v>
                </c:pt>
                <c:pt idx="40">
                  <c:v>0.4</c:v>
                </c:pt>
                <c:pt idx="41">
                  <c:v>0.41</c:v>
                </c:pt>
                <c:pt idx="42">
                  <c:v>0.42</c:v>
                </c:pt>
                <c:pt idx="43">
                  <c:v>0.43</c:v>
                </c:pt>
                <c:pt idx="44">
                  <c:v>0.44</c:v>
                </c:pt>
                <c:pt idx="45">
                  <c:v>0.45</c:v>
                </c:pt>
                <c:pt idx="46">
                  <c:v>0.46</c:v>
                </c:pt>
                <c:pt idx="47">
                  <c:v>0.47</c:v>
                </c:pt>
                <c:pt idx="48">
                  <c:v>0.48</c:v>
                </c:pt>
                <c:pt idx="49">
                  <c:v>0.49</c:v>
                </c:pt>
                <c:pt idx="50">
                  <c:v>0.5</c:v>
                </c:pt>
                <c:pt idx="51">
                  <c:v>0.51</c:v>
                </c:pt>
                <c:pt idx="52">
                  <c:v>0.52</c:v>
                </c:pt>
                <c:pt idx="53">
                  <c:v>0.53</c:v>
                </c:pt>
                <c:pt idx="54">
                  <c:v>0.54</c:v>
                </c:pt>
                <c:pt idx="55">
                  <c:v>0.55000000000000004</c:v>
                </c:pt>
                <c:pt idx="56">
                  <c:v>0.56000000000000005</c:v>
                </c:pt>
                <c:pt idx="57">
                  <c:v>0.56999999999999995</c:v>
                </c:pt>
                <c:pt idx="58">
                  <c:v>0.57999999999999996</c:v>
                </c:pt>
                <c:pt idx="59">
                  <c:v>0.59</c:v>
                </c:pt>
                <c:pt idx="60">
                  <c:v>0.6</c:v>
                </c:pt>
                <c:pt idx="61">
                  <c:v>0.61</c:v>
                </c:pt>
                <c:pt idx="62">
                  <c:v>0.62</c:v>
                </c:pt>
                <c:pt idx="63">
                  <c:v>0.63</c:v>
                </c:pt>
                <c:pt idx="64">
                  <c:v>0.64</c:v>
                </c:pt>
                <c:pt idx="65">
                  <c:v>0.65</c:v>
                </c:pt>
                <c:pt idx="66">
                  <c:v>0.66</c:v>
                </c:pt>
                <c:pt idx="67">
                  <c:v>0.67</c:v>
                </c:pt>
                <c:pt idx="68">
                  <c:v>0.68</c:v>
                </c:pt>
                <c:pt idx="69">
                  <c:v>0.69</c:v>
                </c:pt>
                <c:pt idx="70">
                  <c:v>0.7</c:v>
                </c:pt>
                <c:pt idx="71">
                  <c:v>0.71</c:v>
                </c:pt>
                <c:pt idx="72">
                  <c:v>0.72</c:v>
                </c:pt>
                <c:pt idx="73">
                  <c:v>0.73</c:v>
                </c:pt>
                <c:pt idx="74">
                  <c:v>0.74</c:v>
                </c:pt>
                <c:pt idx="75">
                  <c:v>0.75</c:v>
                </c:pt>
                <c:pt idx="76">
                  <c:v>0.76</c:v>
                </c:pt>
                <c:pt idx="77">
                  <c:v>0.77</c:v>
                </c:pt>
                <c:pt idx="78">
                  <c:v>0.78</c:v>
                </c:pt>
                <c:pt idx="79">
                  <c:v>0.79</c:v>
                </c:pt>
                <c:pt idx="80">
                  <c:v>0.8</c:v>
                </c:pt>
                <c:pt idx="81">
                  <c:v>0.81</c:v>
                </c:pt>
                <c:pt idx="82">
                  <c:v>0.82</c:v>
                </c:pt>
                <c:pt idx="83">
                  <c:v>0.83</c:v>
                </c:pt>
                <c:pt idx="84">
                  <c:v>0.84</c:v>
                </c:pt>
                <c:pt idx="85">
                  <c:v>0.85</c:v>
                </c:pt>
                <c:pt idx="86">
                  <c:v>0.86</c:v>
                </c:pt>
                <c:pt idx="87">
                  <c:v>0.87</c:v>
                </c:pt>
                <c:pt idx="88">
                  <c:v>0.88</c:v>
                </c:pt>
                <c:pt idx="89">
                  <c:v>0.89</c:v>
                </c:pt>
                <c:pt idx="90">
                  <c:v>0.9</c:v>
                </c:pt>
                <c:pt idx="91">
                  <c:v>0.91</c:v>
                </c:pt>
                <c:pt idx="92">
                  <c:v>0.92</c:v>
                </c:pt>
                <c:pt idx="93">
                  <c:v>0.93</c:v>
                </c:pt>
                <c:pt idx="94">
                  <c:v>0.94</c:v>
                </c:pt>
                <c:pt idx="95">
                  <c:v>0.95</c:v>
                </c:pt>
                <c:pt idx="96">
                  <c:v>0.96</c:v>
                </c:pt>
                <c:pt idx="97">
                  <c:v>0.97</c:v>
                </c:pt>
                <c:pt idx="98">
                  <c:v>0.98</c:v>
                </c:pt>
                <c:pt idx="99">
                  <c:v>0.99</c:v>
                </c:pt>
              </c:numCache>
            </c:numRef>
          </c:xVal>
          <c:yVal>
            <c:numRef>
              <c:f>Efficiencies!$IC$3:$IC$102</c:f>
              <c:numCache>
                <c:formatCode>General</c:formatCode>
                <c:ptCount val="100"/>
                <c:pt idx="0">
                  <c:v>26.774003455650838</c:v>
                </c:pt>
                <c:pt idx="1">
                  <c:v>26.707336647029742</c:v>
                </c:pt>
                <c:pt idx="2">
                  <c:v>26.640937792959022</c:v>
                </c:pt>
                <c:pt idx="3">
                  <c:v>26.574270854990118</c:v>
                </c:pt>
                <c:pt idx="4">
                  <c:v>26.507603813014541</c:v>
                </c:pt>
                <c:pt idx="5">
                  <c:v>26.440936627160198</c:v>
                </c:pt>
                <c:pt idx="6">
                  <c:v>26.374537253694836</c:v>
                </c:pt>
                <c:pt idx="7">
                  <c:v>26.307869594760607</c:v>
                </c:pt>
                <c:pt idx="8">
                  <c:v>26.241201555429782</c:v>
                </c:pt>
                <c:pt idx="9">
                  <c:v>26.174532989873182</c:v>
                </c:pt>
                <c:pt idx="10">
                  <c:v>26.108131716760912</c:v>
                </c:pt>
                <c:pt idx="11">
                  <c:v>26.041461420950149</c:v>
                </c:pt>
                <c:pt idx="12">
                  <c:v>25.974789733867418</c:v>
                </c:pt>
                <c:pt idx="13">
                  <c:v>25.908116122153423</c:v>
                </c:pt>
                <c:pt idx="14">
                  <c:v>25.841707901225242</c:v>
                </c:pt>
                <c:pt idx="15">
                  <c:v>25.775027961236596</c:v>
                </c:pt>
                <c:pt idx="16">
                  <c:v>25.708342932775185</c:v>
                </c:pt>
                <c:pt idx="17">
                  <c:v>25.64165086511948</c:v>
                </c:pt>
                <c:pt idx="18">
                  <c:v>25.575217233076376</c:v>
                </c:pt>
                <c:pt idx="19">
                  <c:v>25.508502020231369</c:v>
                </c:pt>
                <c:pt idx="20">
                  <c:v>25.441768196679369</c:v>
                </c:pt>
                <c:pt idx="21">
                  <c:v>25.375008627802856</c:v>
                </c:pt>
                <c:pt idx="22">
                  <c:v>25.308482056515246</c:v>
                </c:pt>
                <c:pt idx="23">
                  <c:v>25.241637835847026</c:v>
                </c:pt>
                <c:pt idx="24">
                  <c:v>25.174725547915614</c:v>
                </c:pt>
                <c:pt idx="25">
                  <c:v>25.107719098393211</c:v>
                </c:pt>
                <c:pt idx="26">
                  <c:v>25.040852608798392</c:v>
                </c:pt>
                <c:pt idx="27">
                  <c:v>24.973536551705017</c:v>
                </c:pt>
                <c:pt idx="28">
                  <c:v>24.905971543708233</c:v>
                </c:pt>
                <c:pt idx="29">
                  <c:v>24.838062146763768</c:v>
                </c:pt>
                <c:pt idx="30">
                  <c:v>24.76995243148756</c:v>
                </c:pt>
                <c:pt idx="31">
                  <c:v>24.700910668103198</c:v>
                </c:pt>
                <c:pt idx="32">
                  <c:v>24.6309583854854</c:v>
                </c:pt>
                <c:pt idx="33">
                  <c:v>24.559746526154377</c:v>
                </c:pt>
                <c:pt idx="34">
                  <c:v>24.487089806312397</c:v>
                </c:pt>
                <c:pt idx="35">
                  <c:v>24.411736401766085</c:v>
                </c:pt>
                <c:pt idx="36">
                  <c:v>24.333052841501722</c:v>
                </c:pt>
                <c:pt idx="37">
                  <c:v>24.250108689349723</c:v>
                </c:pt>
                <c:pt idx="38">
                  <c:v>24.160475426430828</c:v>
                </c:pt>
                <c:pt idx="39">
                  <c:v>24.062037668327068</c:v>
                </c:pt>
                <c:pt idx="40">
                  <c:v>23.951894893676062</c:v>
                </c:pt>
                <c:pt idx="41">
                  <c:v>23.824507557096155</c:v>
                </c:pt>
                <c:pt idx="42">
                  <c:v>23.674505474419604</c:v>
                </c:pt>
                <c:pt idx="43">
                  <c:v>23.491789922179919</c:v>
                </c:pt>
                <c:pt idx="44">
                  <c:v>23.265609031155471</c:v>
                </c:pt>
                <c:pt idx="45">
                  <c:v>22.978462053225655</c:v>
                </c:pt>
                <c:pt idx="46">
                  <c:v>22.60879462172371</c:v>
                </c:pt>
                <c:pt idx="47">
                  <c:v>22.121602804619172</c:v>
                </c:pt>
                <c:pt idx="48">
                  <c:v>21.479875387270042</c:v>
                </c:pt>
                <c:pt idx="49">
                  <c:v>20.620495663959439</c:v>
                </c:pt>
                <c:pt idx="50">
                  <c:v>19.466665651115903</c:v>
                </c:pt>
                <c:pt idx="51">
                  <c:v>17.918296798331031</c:v>
                </c:pt>
                <c:pt idx="52">
                  <c:v>15.837364605596287</c:v>
                </c:pt>
                <c:pt idx="53">
                  <c:v>13.039603872135203</c:v>
                </c:pt>
                <c:pt idx="54">
                  <c:v>9.3165034351912102</c:v>
                </c:pt>
                <c:pt idx="55">
                  <c:v>4.4057460990557775</c:v>
                </c:pt>
                <c:pt idx="56">
                  <c:v>-2.2996563288797804</c:v>
                </c:pt>
                <c:pt idx="57">
                  <c:v>-12.091088066747957</c:v>
                </c:pt>
                <c:pt idx="58">
                  <c:v>-25.610614568987234</c:v>
                </c:pt>
                <c:pt idx="59">
                  <c:v>-44.287441628269185</c:v>
                </c:pt>
                <c:pt idx="60">
                  <c:v>-70.09867666716174</c:v>
                </c:pt>
                <c:pt idx="61">
                  <c:v>-105.77937280426754</c:v>
                </c:pt>
                <c:pt idx="62">
                  <c:v>-155.11309560420705</c:v>
                </c:pt>
                <c:pt idx="63">
                  <c:v>-223.33388176060183</c:v>
                </c:pt>
                <c:pt idx="64">
                  <c:v>-317.68229302461242</c:v>
                </c:pt>
                <c:pt idx="65">
                  <c:v>-448.17463947221006</c:v>
                </c:pt>
                <c:pt idx="66">
                  <c:v>-628.66709290139249</c:v>
                </c:pt>
                <c:pt idx="67">
                  <c:v>-878.32773970717278</c:v>
                </c:pt>
                <c:pt idx="68">
                  <c:v>-1223.6729612828615</c:v>
                </c:pt>
                <c:pt idx="69">
                  <c:v>-1701.3844830602789</c:v>
                </c:pt>
                <c:pt idx="70">
                  <c:v>-2362.2063700269268</c:v>
                </c:pt>
                <c:pt idx="71">
                  <c:v>-3276.3359779817392</c:v>
                </c:pt>
                <c:pt idx="72">
                  <c:v>-4540.881584757266</c:v>
                </c:pt>
                <c:pt idx="73">
                  <c:v>-6290.1789857162539</c:v>
                </c:pt>
                <c:pt idx="74">
                  <c:v>-8710.0630686614077</c:v>
                </c:pt>
                <c:pt idx="75">
                  <c:v>-12057.610552656484</c:v>
                </c:pt>
                <c:pt idx="76">
                  <c:v>-16688.451321120843</c:v>
                </c:pt>
                <c:pt idx="77">
                  <c:v>-23094.549852368884</c:v>
                </c:pt>
                <c:pt idx="78">
                  <c:v>-31956.470573652492</c:v>
                </c:pt>
                <c:pt idx="79">
                  <c:v>-44215.679708768846</c:v>
                </c:pt>
                <c:pt idx="80">
                  <c:v>-61174.564827591203</c:v>
                </c:pt>
                <c:pt idx="81">
                  <c:v>-84634.797980889853</c:v>
                </c:pt>
                <c:pt idx="82">
                  <c:v>-117088.74185210523</c:v>
                </c:pt>
                <c:pt idx="83">
                  <c:v>-161984.23354519228</c:v>
                </c:pt>
                <c:pt idx="84">
                  <c:v>-224090.87612570552</c:v>
                </c:pt>
                <c:pt idx="85">
                  <c:v>-310006.75201953447</c:v>
                </c:pt>
                <c:pt idx="86">
                  <c:v>-428859.3905201059</c:v>
                </c:pt>
                <c:pt idx="87">
                  <c:v>-593275.45883536397</c:v>
                </c:pt>
                <c:pt idx="88">
                  <c:v>-820722.19477467937</c:v>
                </c:pt>
                <c:pt idx="89">
                  <c:v>-1135363.09228815</c:v>
                </c:pt>
                <c:pt idx="90">
                  <c:v>-1570624.984298548</c:v>
                </c:pt>
                <c:pt idx="91">
                  <c:v>-2172749.2447377769</c:v>
                </c:pt>
                <c:pt idx="92">
                  <c:v>-3005704.3826191928</c:v>
                </c:pt>
                <c:pt idx="93">
                  <c:v>-4157981.9326325194</c:v>
                </c:pt>
                <c:pt idx="94">
                  <c:v>-5751997.6245253272</c:v>
                </c:pt>
                <c:pt idx="95">
                  <c:v>-7957096.5933118956</c:v>
                </c:pt>
                <c:pt idx="96">
                  <c:v>-11007544.278671389</c:v>
                </c:pt>
                <c:pt idx="97">
                  <c:v>-15227414.331869325</c:v>
                </c:pt>
                <c:pt idx="98">
                  <c:v>-21065017.573265601</c:v>
                </c:pt>
                <c:pt idx="99">
                  <c:v>-29140529.666222136</c:v>
                </c:pt>
              </c:numCache>
            </c:numRef>
          </c:yVal>
          <c:smooth val="1"/>
          <c:extLst>
            <c:ext xmlns:c16="http://schemas.microsoft.com/office/drawing/2014/chart" uri="{C3380CC4-5D6E-409C-BE32-E72D297353CC}">
              <c16:uniqueId val="{00000000-2930-46E9-BF7B-C91AC4889F70}"/>
            </c:ext>
          </c:extLst>
        </c:ser>
        <c:dLbls>
          <c:showLegendKey val="0"/>
          <c:showVal val="0"/>
          <c:showCatName val="0"/>
          <c:showSerName val="0"/>
          <c:showPercent val="0"/>
          <c:showBubbleSize val="0"/>
        </c:dLbls>
        <c:axId val="1155350584"/>
        <c:axId val="1155355832"/>
      </c:scatterChart>
      <c:scatterChart>
        <c:scatterStyle val="smoothMarker"/>
        <c:varyColors val="0"/>
        <c:ser>
          <c:idx val="1"/>
          <c:order val="1"/>
          <c:tx>
            <c:strRef>
              <c:f>Efficiencies!$ID$2</c:f>
              <c:strCache>
                <c:ptCount val="1"/>
                <c:pt idx="0">
                  <c:v>Power</c:v>
                </c:pt>
              </c:strCache>
            </c:strRef>
          </c:tx>
          <c:spPr>
            <a:ln w="19050" cap="rnd">
              <a:solidFill>
                <a:schemeClr val="accent2"/>
              </a:solidFill>
              <a:round/>
            </a:ln>
            <a:effectLst/>
          </c:spPr>
          <c:marker>
            <c:symbol val="none"/>
          </c:marker>
          <c:xVal>
            <c:numRef>
              <c:f>Efficiencies!$IB$3:$IB$102</c:f>
              <c:numCache>
                <c:formatCode>General</c:formatCode>
                <c:ptCount val="100"/>
                <c:pt idx="0">
                  <c:v>0</c:v>
                </c:pt>
                <c:pt idx="1">
                  <c:v>0.01</c:v>
                </c:pt>
                <c:pt idx="2">
                  <c:v>0.02</c:v>
                </c:pt>
                <c:pt idx="3">
                  <c:v>0.03</c:v>
                </c:pt>
                <c:pt idx="4">
                  <c:v>0.04</c:v>
                </c:pt>
                <c:pt idx="5">
                  <c:v>0.05</c:v>
                </c:pt>
                <c:pt idx="6">
                  <c:v>0.06</c:v>
                </c:pt>
                <c:pt idx="7">
                  <c:v>7.0000000000000007E-2</c:v>
                </c:pt>
                <c:pt idx="8">
                  <c:v>0.08</c:v>
                </c:pt>
                <c:pt idx="9">
                  <c:v>0.09</c:v>
                </c:pt>
                <c:pt idx="10">
                  <c:v>0.1</c:v>
                </c:pt>
                <c:pt idx="11">
                  <c:v>0.11</c:v>
                </c:pt>
                <c:pt idx="12">
                  <c:v>0.12</c:v>
                </c:pt>
                <c:pt idx="13">
                  <c:v>0.13</c:v>
                </c:pt>
                <c:pt idx="14">
                  <c:v>0.14000000000000001</c:v>
                </c:pt>
                <c:pt idx="15">
                  <c:v>0.15</c:v>
                </c:pt>
                <c:pt idx="16">
                  <c:v>0.16</c:v>
                </c:pt>
                <c:pt idx="17">
                  <c:v>0.17</c:v>
                </c:pt>
                <c:pt idx="18">
                  <c:v>0.18</c:v>
                </c:pt>
                <c:pt idx="19">
                  <c:v>0.19</c:v>
                </c:pt>
                <c:pt idx="20">
                  <c:v>0.2</c:v>
                </c:pt>
                <c:pt idx="21">
                  <c:v>0.21</c:v>
                </c:pt>
                <c:pt idx="22">
                  <c:v>0.22</c:v>
                </c:pt>
                <c:pt idx="23">
                  <c:v>0.23</c:v>
                </c:pt>
                <c:pt idx="24">
                  <c:v>0.24</c:v>
                </c:pt>
                <c:pt idx="25">
                  <c:v>0.25</c:v>
                </c:pt>
                <c:pt idx="26">
                  <c:v>0.26</c:v>
                </c:pt>
                <c:pt idx="27">
                  <c:v>0.27</c:v>
                </c:pt>
                <c:pt idx="28">
                  <c:v>0.28000000000000003</c:v>
                </c:pt>
                <c:pt idx="29">
                  <c:v>0.28999999999999998</c:v>
                </c:pt>
                <c:pt idx="30">
                  <c:v>0.3</c:v>
                </c:pt>
                <c:pt idx="31">
                  <c:v>0.31</c:v>
                </c:pt>
                <c:pt idx="32">
                  <c:v>0.32</c:v>
                </c:pt>
                <c:pt idx="33">
                  <c:v>0.33</c:v>
                </c:pt>
                <c:pt idx="34">
                  <c:v>0.34</c:v>
                </c:pt>
                <c:pt idx="35">
                  <c:v>0.35</c:v>
                </c:pt>
                <c:pt idx="36">
                  <c:v>0.36</c:v>
                </c:pt>
                <c:pt idx="37">
                  <c:v>0.37</c:v>
                </c:pt>
                <c:pt idx="38">
                  <c:v>0.38</c:v>
                </c:pt>
                <c:pt idx="39">
                  <c:v>0.39</c:v>
                </c:pt>
                <c:pt idx="40">
                  <c:v>0.4</c:v>
                </c:pt>
                <c:pt idx="41">
                  <c:v>0.41</c:v>
                </c:pt>
                <c:pt idx="42">
                  <c:v>0.42</c:v>
                </c:pt>
                <c:pt idx="43">
                  <c:v>0.43</c:v>
                </c:pt>
                <c:pt idx="44">
                  <c:v>0.44</c:v>
                </c:pt>
                <c:pt idx="45">
                  <c:v>0.45</c:v>
                </c:pt>
                <c:pt idx="46">
                  <c:v>0.46</c:v>
                </c:pt>
                <c:pt idx="47">
                  <c:v>0.47</c:v>
                </c:pt>
                <c:pt idx="48">
                  <c:v>0.48</c:v>
                </c:pt>
                <c:pt idx="49">
                  <c:v>0.49</c:v>
                </c:pt>
                <c:pt idx="50">
                  <c:v>0.5</c:v>
                </c:pt>
                <c:pt idx="51">
                  <c:v>0.51</c:v>
                </c:pt>
                <c:pt idx="52">
                  <c:v>0.52</c:v>
                </c:pt>
                <c:pt idx="53">
                  <c:v>0.53</c:v>
                </c:pt>
                <c:pt idx="54">
                  <c:v>0.54</c:v>
                </c:pt>
                <c:pt idx="55">
                  <c:v>0.55000000000000004</c:v>
                </c:pt>
                <c:pt idx="56">
                  <c:v>0.56000000000000005</c:v>
                </c:pt>
                <c:pt idx="57">
                  <c:v>0.56999999999999995</c:v>
                </c:pt>
                <c:pt idx="58">
                  <c:v>0.57999999999999996</c:v>
                </c:pt>
                <c:pt idx="59">
                  <c:v>0.59</c:v>
                </c:pt>
                <c:pt idx="60">
                  <c:v>0.6</c:v>
                </c:pt>
                <c:pt idx="61">
                  <c:v>0.61</c:v>
                </c:pt>
                <c:pt idx="62">
                  <c:v>0.62</c:v>
                </c:pt>
                <c:pt idx="63">
                  <c:v>0.63</c:v>
                </c:pt>
                <c:pt idx="64">
                  <c:v>0.64</c:v>
                </c:pt>
                <c:pt idx="65">
                  <c:v>0.65</c:v>
                </c:pt>
                <c:pt idx="66">
                  <c:v>0.66</c:v>
                </c:pt>
                <c:pt idx="67">
                  <c:v>0.67</c:v>
                </c:pt>
                <c:pt idx="68">
                  <c:v>0.68</c:v>
                </c:pt>
                <c:pt idx="69">
                  <c:v>0.69</c:v>
                </c:pt>
                <c:pt idx="70">
                  <c:v>0.7</c:v>
                </c:pt>
                <c:pt idx="71">
                  <c:v>0.71</c:v>
                </c:pt>
                <c:pt idx="72">
                  <c:v>0.72</c:v>
                </c:pt>
                <c:pt idx="73">
                  <c:v>0.73</c:v>
                </c:pt>
                <c:pt idx="74">
                  <c:v>0.74</c:v>
                </c:pt>
                <c:pt idx="75">
                  <c:v>0.75</c:v>
                </c:pt>
                <c:pt idx="76">
                  <c:v>0.76</c:v>
                </c:pt>
                <c:pt idx="77">
                  <c:v>0.77</c:v>
                </c:pt>
                <c:pt idx="78">
                  <c:v>0.78</c:v>
                </c:pt>
                <c:pt idx="79">
                  <c:v>0.79</c:v>
                </c:pt>
                <c:pt idx="80">
                  <c:v>0.8</c:v>
                </c:pt>
                <c:pt idx="81">
                  <c:v>0.81</c:v>
                </c:pt>
                <c:pt idx="82">
                  <c:v>0.82</c:v>
                </c:pt>
                <c:pt idx="83">
                  <c:v>0.83</c:v>
                </c:pt>
                <c:pt idx="84">
                  <c:v>0.84</c:v>
                </c:pt>
                <c:pt idx="85">
                  <c:v>0.85</c:v>
                </c:pt>
                <c:pt idx="86">
                  <c:v>0.86</c:v>
                </c:pt>
                <c:pt idx="87">
                  <c:v>0.87</c:v>
                </c:pt>
                <c:pt idx="88">
                  <c:v>0.88</c:v>
                </c:pt>
                <c:pt idx="89">
                  <c:v>0.89</c:v>
                </c:pt>
                <c:pt idx="90">
                  <c:v>0.9</c:v>
                </c:pt>
                <c:pt idx="91">
                  <c:v>0.91</c:v>
                </c:pt>
                <c:pt idx="92">
                  <c:v>0.92</c:v>
                </c:pt>
                <c:pt idx="93">
                  <c:v>0.93</c:v>
                </c:pt>
                <c:pt idx="94">
                  <c:v>0.94</c:v>
                </c:pt>
                <c:pt idx="95">
                  <c:v>0.95</c:v>
                </c:pt>
                <c:pt idx="96">
                  <c:v>0.96</c:v>
                </c:pt>
                <c:pt idx="97">
                  <c:v>0.97</c:v>
                </c:pt>
                <c:pt idx="98">
                  <c:v>0.98</c:v>
                </c:pt>
                <c:pt idx="99">
                  <c:v>0.99</c:v>
                </c:pt>
              </c:numCache>
            </c:numRef>
          </c:xVal>
          <c:yVal>
            <c:numRef>
              <c:f>Efficiencies!$ID$3:$ID$102</c:f>
              <c:numCache>
                <c:formatCode>General</c:formatCode>
                <c:ptCount val="100"/>
                <c:pt idx="0">
                  <c:v>0</c:v>
                </c:pt>
                <c:pt idx="1">
                  <c:v>0.26707336647029745</c:v>
                </c:pt>
                <c:pt idx="2">
                  <c:v>0.53281875585918048</c:v>
                </c:pt>
                <c:pt idx="3">
                  <c:v>0.79722812564970347</c:v>
                </c:pt>
                <c:pt idx="4">
                  <c:v>1.0603041525205816</c:v>
                </c:pt>
                <c:pt idx="5">
                  <c:v>1.32204683135801</c:v>
                </c:pt>
                <c:pt idx="6">
                  <c:v>1.58247223522169</c:v>
                </c:pt>
                <c:pt idx="7">
                  <c:v>1.8415508716332427</c:v>
                </c:pt>
                <c:pt idx="8">
                  <c:v>2.0992961244343826</c:v>
                </c:pt>
                <c:pt idx="9">
                  <c:v>2.3557079690885865</c:v>
                </c:pt>
                <c:pt idx="10">
                  <c:v>2.6108131716760914</c:v>
                </c:pt>
                <c:pt idx="11">
                  <c:v>2.8645607563045163</c:v>
                </c:pt>
                <c:pt idx="12">
                  <c:v>3.11697476806409</c:v>
                </c:pt>
                <c:pt idx="13">
                  <c:v>3.3680550958799449</c:v>
                </c:pt>
                <c:pt idx="14">
                  <c:v>3.6178391061715343</c:v>
                </c:pt>
                <c:pt idx="15">
                  <c:v>3.8662541941854891</c:v>
                </c:pt>
                <c:pt idx="16">
                  <c:v>4.1133348692440297</c:v>
                </c:pt>
                <c:pt idx="17">
                  <c:v>4.3590806470703116</c:v>
                </c:pt>
                <c:pt idx="18">
                  <c:v>4.6035391019537473</c:v>
                </c:pt>
                <c:pt idx="19">
                  <c:v>4.8466153838439601</c:v>
                </c:pt>
                <c:pt idx="20">
                  <c:v>5.0883536393358746</c:v>
                </c:pt>
                <c:pt idx="21">
                  <c:v>5.3287518118385995</c:v>
                </c:pt>
                <c:pt idx="22">
                  <c:v>5.5678660524333541</c:v>
                </c:pt>
                <c:pt idx="23">
                  <c:v>5.8055767022448164</c:v>
                </c:pt>
                <c:pt idx="24">
                  <c:v>6.0419341314997475</c:v>
                </c:pt>
                <c:pt idx="25">
                  <c:v>6.2769297745983028</c:v>
                </c:pt>
                <c:pt idx="26">
                  <c:v>6.5106216782875821</c:v>
                </c:pt>
                <c:pt idx="27">
                  <c:v>6.7428548689603547</c:v>
                </c:pt>
                <c:pt idx="28">
                  <c:v>6.9736720322383059</c:v>
                </c:pt>
                <c:pt idx="29">
                  <c:v>7.2030380225614925</c:v>
                </c:pt>
                <c:pt idx="30">
                  <c:v>7.4309857294462676</c:v>
                </c:pt>
                <c:pt idx="31">
                  <c:v>7.6572823071119913</c:v>
                </c:pt>
                <c:pt idx="32">
                  <c:v>7.8819066833553277</c:v>
                </c:pt>
                <c:pt idx="33">
                  <c:v>8.1047163536309448</c:v>
                </c:pt>
                <c:pt idx="34">
                  <c:v>8.3256105341462163</c:v>
                </c:pt>
                <c:pt idx="35">
                  <c:v>8.5441077406181289</c:v>
                </c:pt>
                <c:pt idx="36">
                  <c:v>8.7598990229406191</c:v>
                </c:pt>
                <c:pt idx="37">
                  <c:v>8.9725402150593982</c:v>
                </c:pt>
                <c:pt idx="38">
                  <c:v>9.1809806620437158</c:v>
                </c:pt>
                <c:pt idx="39">
                  <c:v>9.3841946906475577</c:v>
                </c:pt>
                <c:pt idx="40">
                  <c:v>9.5807579574704249</c:v>
                </c:pt>
                <c:pt idx="41">
                  <c:v>9.7680480984094231</c:v>
                </c:pt>
                <c:pt idx="42">
                  <c:v>9.9432922992562336</c:v>
                </c:pt>
                <c:pt idx="43">
                  <c:v>10.101469666537366</c:v>
                </c:pt>
                <c:pt idx="44">
                  <c:v>10.236867973708407</c:v>
                </c:pt>
                <c:pt idx="45">
                  <c:v>10.340307923951546</c:v>
                </c:pt>
                <c:pt idx="46">
                  <c:v>10.400045525992907</c:v>
                </c:pt>
                <c:pt idx="47">
                  <c:v>10.397153318171011</c:v>
                </c:pt>
                <c:pt idx="48">
                  <c:v>10.31034018588962</c:v>
                </c:pt>
                <c:pt idx="49">
                  <c:v>10.104042875340125</c:v>
                </c:pt>
                <c:pt idx="50">
                  <c:v>9.7333328255579517</c:v>
                </c:pt>
                <c:pt idx="51">
                  <c:v>9.138331367148826</c:v>
                </c:pt>
                <c:pt idx="52">
                  <c:v>8.2354295949100695</c:v>
                </c:pt>
                <c:pt idx="53">
                  <c:v>6.9109900522316581</c:v>
                </c:pt>
                <c:pt idx="54">
                  <c:v>5.0309118550032537</c:v>
                </c:pt>
                <c:pt idx="55">
                  <c:v>2.4231603544806779</c:v>
                </c:pt>
                <c:pt idx="56">
                  <c:v>-1.2878075441726771</c:v>
                </c:pt>
                <c:pt idx="57">
                  <c:v>-6.8919201980463347</c:v>
                </c:pt>
                <c:pt idx="58">
                  <c:v>-14.854156450012594</c:v>
                </c:pt>
                <c:pt idx="59">
                  <c:v>-26.129590560678817</c:v>
                </c:pt>
                <c:pt idx="60">
                  <c:v>-42.059206000297046</c:v>
                </c:pt>
                <c:pt idx="61">
                  <c:v>-64.525417410603197</c:v>
                </c:pt>
                <c:pt idx="62">
                  <c:v>-96.170119274608368</c:v>
                </c:pt>
                <c:pt idx="63">
                  <c:v>-140.70034550917916</c:v>
                </c:pt>
                <c:pt idx="64">
                  <c:v>-203.31666753575195</c:v>
                </c:pt>
                <c:pt idx="65">
                  <c:v>-291.31351565693654</c:v>
                </c:pt>
                <c:pt idx="66">
                  <c:v>-414.92028131491907</c:v>
                </c:pt>
                <c:pt idx="67">
                  <c:v>-588.47958560380584</c:v>
                </c:pt>
                <c:pt idx="68">
                  <c:v>-832.09761367234591</c:v>
                </c:pt>
                <c:pt idx="69">
                  <c:v>-1173.9552933115924</c:v>
                </c:pt>
                <c:pt idx="70">
                  <c:v>-1653.5444590188488</c:v>
                </c:pt>
                <c:pt idx="71">
                  <c:v>-2326.1985443670346</c:v>
                </c:pt>
                <c:pt idx="72">
                  <c:v>-3269.4347410252312</c:v>
                </c:pt>
                <c:pt idx="73">
                  <c:v>-4591.8306595728654</c:v>
                </c:pt>
                <c:pt idx="74">
                  <c:v>-6445.4466708094415</c:v>
                </c:pt>
                <c:pt idx="75">
                  <c:v>-9043.2079144923628</c:v>
                </c:pt>
                <c:pt idx="76">
                  <c:v>-12683.223004051841</c:v>
                </c:pt>
                <c:pt idx="77">
                  <c:v>-17782.803386324042</c:v>
                </c:pt>
                <c:pt idx="78">
                  <c:v>-24926.047047448945</c:v>
                </c:pt>
                <c:pt idx="79">
                  <c:v>-34930.386969927393</c:v>
                </c:pt>
                <c:pt idx="80">
                  <c:v>-48939.651862072962</c:v>
                </c:pt>
                <c:pt idx="81">
                  <c:v>-68554.186364520792</c:v>
                </c:pt>
                <c:pt idx="82">
                  <c:v>-96012.768318726288</c:v>
                </c:pt>
                <c:pt idx="83">
                  <c:v>-134446.91384250959</c:v>
                </c:pt>
                <c:pt idx="84">
                  <c:v>-188236.33594559264</c:v>
                </c:pt>
                <c:pt idx="85">
                  <c:v>-263505.73921660427</c:v>
                </c:pt>
                <c:pt idx="86">
                  <c:v>-368819.07584729104</c:v>
                </c:pt>
                <c:pt idx="87">
                  <c:v>-516149.64918676665</c:v>
                </c:pt>
                <c:pt idx="88">
                  <c:v>-722235.5314017178</c:v>
                </c:pt>
                <c:pt idx="89">
                  <c:v>-1010473.1521364535</c:v>
                </c:pt>
                <c:pt idx="90">
                  <c:v>-1413562.4858686931</c:v>
                </c:pt>
                <c:pt idx="91">
                  <c:v>-1977201.8127113772</c:v>
                </c:pt>
                <c:pt idx="92">
                  <c:v>-2765248.0320096575</c:v>
                </c:pt>
                <c:pt idx="93">
                  <c:v>-3866923.1973482431</c:v>
                </c:pt>
                <c:pt idx="94">
                  <c:v>-5406877.7670538072</c:v>
                </c:pt>
                <c:pt idx="95">
                  <c:v>-7559241.7636463009</c:v>
                </c:pt>
                <c:pt idx="96">
                  <c:v>-10567242.507524533</c:v>
                </c:pt>
                <c:pt idx="97">
                  <c:v>-14770591.901913244</c:v>
                </c:pt>
                <c:pt idx="98">
                  <c:v>-20643717.22180029</c:v>
                </c:pt>
                <c:pt idx="99">
                  <c:v>-28849124.369559914</c:v>
                </c:pt>
              </c:numCache>
            </c:numRef>
          </c:yVal>
          <c:smooth val="1"/>
          <c:extLst>
            <c:ext xmlns:c16="http://schemas.microsoft.com/office/drawing/2014/chart" uri="{C3380CC4-5D6E-409C-BE32-E72D297353CC}">
              <c16:uniqueId val="{00000001-2930-46E9-BF7B-C91AC4889F70}"/>
            </c:ext>
          </c:extLst>
        </c:ser>
        <c:dLbls>
          <c:showLegendKey val="0"/>
          <c:showVal val="0"/>
          <c:showCatName val="0"/>
          <c:showSerName val="0"/>
          <c:showPercent val="0"/>
          <c:showBubbleSize val="0"/>
        </c:dLbls>
        <c:axId val="1034954536"/>
        <c:axId val="1034951912"/>
      </c:scatterChart>
      <c:valAx>
        <c:axId val="11553505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155355832"/>
        <c:crosses val="autoZero"/>
        <c:crossBetween val="midCat"/>
      </c:valAx>
      <c:valAx>
        <c:axId val="1155355832"/>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155350584"/>
        <c:crosses val="autoZero"/>
        <c:crossBetween val="midCat"/>
      </c:valAx>
      <c:valAx>
        <c:axId val="1034951912"/>
        <c:scaling>
          <c:orientation val="minMax"/>
          <c:min val="0"/>
        </c:scaling>
        <c:delete val="0"/>
        <c:axPos val="r"/>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034954536"/>
        <c:crosses val="max"/>
        <c:crossBetween val="midCat"/>
      </c:valAx>
      <c:valAx>
        <c:axId val="1034954536"/>
        <c:scaling>
          <c:orientation val="minMax"/>
        </c:scaling>
        <c:delete val="1"/>
        <c:axPos val="b"/>
        <c:numFmt formatCode="General" sourceLinked="1"/>
        <c:majorTickMark val="out"/>
        <c:minorTickMark val="none"/>
        <c:tickLblPos val="nextTo"/>
        <c:crossAx val="103495191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0</xdr:colOff>
      <xdr:row>3</xdr:row>
      <xdr:rowOff>54428</xdr:rowOff>
    </xdr:from>
    <xdr:to>
      <xdr:col>15</xdr:col>
      <xdr:colOff>283029</xdr:colOff>
      <xdr:row>18</xdr:row>
      <xdr:rowOff>142875</xdr:rowOff>
    </xdr:to>
    <xdr:sp macro="" textlink="">
      <xdr:nvSpPr>
        <xdr:cNvPr id="2" name="TextBox 1">
          <a:extLst>
            <a:ext uri="{FF2B5EF4-FFF2-40B4-BE49-F238E27FC236}">
              <a16:creationId xmlns:a16="http://schemas.microsoft.com/office/drawing/2014/main" id="{51AFBFEC-7886-4A48-9C1F-1A5D26921E23}"/>
            </a:ext>
          </a:extLst>
        </xdr:cNvPr>
        <xdr:cNvSpPr txBox="1"/>
      </xdr:nvSpPr>
      <xdr:spPr>
        <a:xfrm>
          <a:off x="9172575" y="625928"/>
          <a:ext cx="5226504" cy="29459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nl-NL" sz="1100"/>
            <a:t>Numerical model based on path length probabilities by Sychugov,</a:t>
          </a:r>
          <a:r>
            <a:rPr lang="nl-NL" sz="1100" baseline="0"/>
            <a:t> developed by T. de Bruin and W.G.H.J.M. van Sark. Please cite this source according to the publishers website. </a:t>
          </a:r>
        </a:p>
        <a:p>
          <a:endParaRPr lang="nl-NL" sz="1100" baseline="0"/>
        </a:p>
        <a:p>
          <a:r>
            <a:rPr lang="nl-NL" sz="1100" b="1" baseline="0"/>
            <a:t>Instructions:</a:t>
          </a:r>
        </a:p>
        <a:p>
          <a:r>
            <a:rPr lang="nl-NL" sz="1100" b="0" baseline="0"/>
            <a:t>1) Luminophore spectra (molar absorption coefficient and emission) should be inserted in column "B", "C", "D" and "E" in the "Input spectra" tab respectively. Optionally, the incoming spectrum, wavegeguide absorption coefficient and solar cell EQE can be changed in that tab. </a:t>
          </a:r>
        </a:p>
        <a:p>
          <a:r>
            <a:rPr lang="nl-NL" sz="1100" b="0" baseline="0"/>
            <a:t>2) </a:t>
          </a:r>
          <a:r>
            <a:rPr lang="nl-NL" sz="1100" b="0" baseline="0">
              <a:solidFill>
                <a:schemeClr val="dk1"/>
              </a:solidFill>
              <a:effectLst/>
              <a:latin typeface="+mn-lt"/>
              <a:ea typeface="+mn-ea"/>
              <a:cs typeface="+mn-cs"/>
            </a:rPr>
            <a:t>In this tab (Input parameters and start) the dimensions of the LSC, the luminophore concentration, refractive index of the waveguide, quantum yield of the luminophore can be specified and solar cell parameters can be specified. </a:t>
          </a:r>
          <a:endParaRPr lang="nl-NL">
            <a:effectLst/>
          </a:endParaRPr>
        </a:p>
        <a:p>
          <a:r>
            <a:rPr lang="nl-NL" sz="1100" b="0" baseline="0">
              <a:solidFill>
                <a:schemeClr val="dk1"/>
              </a:solidFill>
              <a:effectLst/>
              <a:latin typeface="+mn-lt"/>
              <a:ea typeface="+mn-ea"/>
              <a:cs typeface="+mn-cs"/>
            </a:rPr>
            <a:t>3) Results are shown in the section </a:t>
          </a:r>
          <a:r>
            <a:rPr lang="nl-NL" sz="1100" b="1" baseline="0">
              <a:solidFill>
                <a:schemeClr val="dk1"/>
              </a:solidFill>
              <a:effectLst/>
              <a:latin typeface="+mn-lt"/>
              <a:ea typeface="+mn-ea"/>
              <a:cs typeface="+mn-cs"/>
            </a:rPr>
            <a:t>Results</a:t>
          </a:r>
          <a:r>
            <a:rPr lang="nl-NL" sz="1100" b="0" baseline="0">
              <a:solidFill>
                <a:schemeClr val="dk1"/>
              </a:solidFill>
              <a:effectLst/>
              <a:latin typeface="+mn-lt"/>
              <a:ea typeface="+mn-ea"/>
              <a:cs typeface="+mn-cs"/>
            </a:rPr>
            <a:t> in this tab. </a:t>
          </a:r>
          <a:endParaRPr lang="nl-NL">
            <a:effectLst/>
          </a:endParaRPr>
        </a:p>
        <a:p>
          <a:r>
            <a:rPr lang="nl-NL" sz="1100" b="0" baseline="0">
              <a:solidFill>
                <a:schemeClr val="dk1"/>
              </a:solidFill>
              <a:effectLst/>
              <a:latin typeface="+mn-lt"/>
              <a:ea typeface="+mn-ea"/>
              <a:cs typeface="+mn-cs"/>
            </a:rPr>
            <a:t>4) </a:t>
          </a:r>
          <a:r>
            <a:rPr lang="nl-NL" sz="1100" b="1" baseline="0">
              <a:solidFill>
                <a:schemeClr val="dk1"/>
              </a:solidFill>
              <a:effectLst/>
              <a:latin typeface="+mn-lt"/>
              <a:ea typeface="+mn-ea"/>
              <a:cs typeface="+mn-cs"/>
            </a:rPr>
            <a:t>Validation input </a:t>
          </a:r>
          <a:r>
            <a:rPr lang="nl-NL" sz="1100" b="0" baseline="0">
              <a:solidFill>
                <a:schemeClr val="dk1"/>
              </a:solidFill>
              <a:effectLst/>
              <a:latin typeface="+mn-lt"/>
              <a:ea typeface="+mn-ea"/>
              <a:cs typeface="+mn-cs"/>
            </a:rPr>
            <a:t>is used to validate potential changes to the algorithm. Provided that the input variables are the same, the ratio of results should equal 1.0. </a:t>
          </a:r>
        </a:p>
        <a:p>
          <a:endParaRPr lang="nl-NL" sz="1100" b="0" baseline="0">
            <a:solidFill>
              <a:schemeClr val="dk1"/>
            </a:solidFill>
            <a:effectLst/>
            <a:latin typeface="+mn-lt"/>
            <a:ea typeface="+mn-ea"/>
            <a:cs typeface="+mn-cs"/>
          </a:endParaRPr>
        </a:p>
        <a:p>
          <a:r>
            <a:rPr lang="nl-NL">
              <a:effectLst/>
            </a:rPr>
            <a:t>There is also a GitHub repo with the Python code.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315414</xdr:colOff>
      <xdr:row>5</xdr:row>
      <xdr:rowOff>101783</xdr:rowOff>
    </xdr:from>
    <xdr:to>
      <xdr:col>4</xdr:col>
      <xdr:colOff>1017271</xdr:colOff>
      <xdr:row>20</xdr:row>
      <xdr:rowOff>101783</xdr:rowOff>
    </xdr:to>
    <xdr:graphicFrame macro="">
      <xdr:nvGraphicFramePr>
        <xdr:cNvPr id="5" name="Chart 4">
          <a:extLst>
            <a:ext uri="{FF2B5EF4-FFF2-40B4-BE49-F238E27FC236}">
              <a16:creationId xmlns:a16="http://schemas.microsoft.com/office/drawing/2014/main" id="{986CFBAD-F13B-4323-94C7-0B35CA1F2D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930729</xdr:colOff>
      <xdr:row>8</xdr:row>
      <xdr:rowOff>82731</xdr:rowOff>
    </xdr:from>
    <xdr:to>
      <xdr:col>6</xdr:col>
      <xdr:colOff>1518558</xdr:colOff>
      <xdr:row>23</xdr:row>
      <xdr:rowOff>82731</xdr:rowOff>
    </xdr:to>
    <xdr:graphicFrame macro="">
      <xdr:nvGraphicFramePr>
        <xdr:cNvPr id="6" name="Chart 5">
          <a:extLst>
            <a:ext uri="{FF2B5EF4-FFF2-40B4-BE49-F238E27FC236}">
              <a16:creationId xmlns:a16="http://schemas.microsoft.com/office/drawing/2014/main" id="{EA918A87-6DC8-4D5B-BF9E-C0DA9229D1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176076</xdr:colOff>
      <xdr:row>6</xdr:row>
      <xdr:rowOff>2856</xdr:rowOff>
    </xdr:from>
    <xdr:to>
      <xdr:col>7</xdr:col>
      <xdr:colOff>375557</xdr:colOff>
      <xdr:row>26</xdr:row>
      <xdr:rowOff>168729</xdr:rowOff>
    </xdr:to>
    <xdr:graphicFrame macro="">
      <xdr:nvGraphicFramePr>
        <xdr:cNvPr id="2" name="Chart 1">
          <a:extLst>
            <a:ext uri="{FF2B5EF4-FFF2-40B4-BE49-F238E27FC236}">
              <a16:creationId xmlns:a16="http://schemas.microsoft.com/office/drawing/2014/main" id="{B28A081C-F173-4DA4-821D-BC32422A43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8</xdr:row>
      <xdr:rowOff>123825</xdr:rowOff>
    </xdr:from>
    <xdr:to>
      <xdr:col>5</xdr:col>
      <xdr:colOff>685800</xdr:colOff>
      <xdr:row>25</xdr:row>
      <xdr:rowOff>147637</xdr:rowOff>
    </xdr:to>
    <xdr:graphicFrame macro="">
      <xdr:nvGraphicFramePr>
        <xdr:cNvPr id="2" name="Chart 1">
          <a:extLst>
            <a:ext uri="{FF2B5EF4-FFF2-40B4-BE49-F238E27FC236}">
              <a16:creationId xmlns:a16="http://schemas.microsoft.com/office/drawing/2014/main" id="{570F950C-6C0F-4578-97C6-5C91021B57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70757</xdr:colOff>
      <xdr:row>11</xdr:row>
      <xdr:rowOff>97971</xdr:rowOff>
    </xdr:from>
    <xdr:to>
      <xdr:col>21</xdr:col>
      <xdr:colOff>206828</xdr:colOff>
      <xdr:row>26</xdr:row>
      <xdr:rowOff>68580</xdr:rowOff>
    </xdr:to>
    <xdr:graphicFrame macro="">
      <xdr:nvGraphicFramePr>
        <xdr:cNvPr id="3" name="Chart 2">
          <a:extLst>
            <a:ext uri="{FF2B5EF4-FFF2-40B4-BE49-F238E27FC236}">
              <a16:creationId xmlns:a16="http://schemas.microsoft.com/office/drawing/2014/main" id="{2D2482BE-1151-4644-89FA-F990373749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F636E-678B-4FB6-8513-9098B4D7462A}">
  <sheetPr codeName="Sheet3"/>
  <dimension ref="A2:H71"/>
  <sheetViews>
    <sheetView tabSelected="1" workbookViewId="0">
      <selection activeCell="G16" sqref="G16"/>
    </sheetView>
  </sheetViews>
  <sheetFormatPr defaultRowHeight="15" x14ac:dyDescent="0.25"/>
  <cols>
    <col min="1" max="2" width="29.85546875" customWidth="1"/>
    <col min="3" max="3" width="16.140625" customWidth="1"/>
    <col min="4" max="4" width="20.140625" customWidth="1"/>
    <col min="5" max="5" width="13.140625" bestFit="1" customWidth="1"/>
    <col min="7" max="7" width="19.28515625" bestFit="1" customWidth="1"/>
    <col min="8" max="8" width="9.28515625" bestFit="1" customWidth="1"/>
    <col min="11" max="11" width="10" bestFit="1" customWidth="1"/>
  </cols>
  <sheetData>
    <row r="2" spans="1:5" x14ac:dyDescent="0.25">
      <c r="A2" s="1" t="s">
        <v>1</v>
      </c>
      <c r="B2" s="1" t="s">
        <v>29</v>
      </c>
    </row>
    <row r="3" spans="1:5" x14ac:dyDescent="0.25">
      <c r="A3" t="s">
        <v>2</v>
      </c>
      <c r="B3" t="s">
        <v>30</v>
      </c>
      <c r="C3">
        <v>4</v>
      </c>
      <c r="D3" t="s">
        <v>5</v>
      </c>
      <c r="E3" s="1" t="str">
        <f>IF(_h&lt;_w,"The width is larger than the height, switch the values for the algorithm to work", "Height and width assertion statisfied")</f>
        <v>Height and width assertion statisfied</v>
      </c>
    </row>
    <row r="4" spans="1:5" x14ac:dyDescent="0.25">
      <c r="A4" t="s">
        <v>3</v>
      </c>
      <c r="B4" t="s">
        <v>31</v>
      </c>
      <c r="C4">
        <v>8</v>
      </c>
      <c r="D4" t="s">
        <v>5</v>
      </c>
    </row>
    <row r="5" spans="1:5" x14ac:dyDescent="0.25">
      <c r="A5" t="s">
        <v>34</v>
      </c>
      <c r="B5" t="s">
        <v>33</v>
      </c>
      <c r="C5">
        <v>0.5</v>
      </c>
      <c r="D5" t="s">
        <v>5</v>
      </c>
    </row>
    <row r="6" spans="1:5" x14ac:dyDescent="0.25">
      <c r="A6" t="s">
        <v>4</v>
      </c>
      <c r="B6" t="s">
        <v>32</v>
      </c>
      <c r="C6" cm="1">
        <f t="array" ref="C6">SQRT(_w*_w+_h*_h)</f>
        <v>8.9442719099991592</v>
      </c>
      <c r="D6" t="s">
        <v>5</v>
      </c>
    </row>
    <row r="7" spans="1:5" x14ac:dyDescent="0.25">
      <c r="A7" t="s">
        <v>232</v>
      </c>
      <c r="B7" t="s">
        <v>233</v>
      </c>
      <c r="C7">
        <f>(2*(_w*_t)+2*(_h*_t))/10^4</f>
        <v>1.1999999999999999E-3</v>
      </c>
      <c r="D7" t="s">
        <v>234</v>
      </c>
    </row>
    <row r="9" spans="1:5" x14ac:dyDescent="0.25">
      <c r="A9" s="1" t="s">
        <v>6</v>
      </c>
    </row>
    <row r="10" spans="1:5" x14ac:dyDescent="0.25">
      <c r="A10" t="s">
        <v>117</v>
      </c>
      <c r="B10" t="s">
        <v>82</v>
      </c>
      <c r="C10">
        <v>5</v>
      </c>
      <c r="D10" t="s">
        <v>7</v>
      </c>
    </row>
    <row r="11" spans="1:5" x14ac:dyDescent="0.25">
      <c r="A11" t="s">
        <v>118</v>
      </c>
      <c r="B11" t="s">
        <v>81</v>
      </c>
      <c r="C11">
        <v>4</v>
      </c>
      <c r="D11" t="s">
        <v>7</v>
      </c>
    </row>
    <row r="13" spans="1:5" x14ac:dyDescent="0.25">
      <c r="A13" s="1" t="s">
        <v>8</v>
      </c>
      <c r="B13" s="1"/>
    </row>
    <row r="14" spans="1:5" x14ac:dyDescent="0.25">
      <c r="A14" t="s">
        <v>9</v>
      </c>
      <c r="B14" t="s">
        <v>35</v>
      </c>
      <c r="C14">
        <v>1.5</v>
      </c>
    </row>
    <row r="15" spans="1:5" x14ac:dyDescent="0.25">
      <c r="A15" t="s">
        <v>10</v>
      </c>
      <c r="B15" t="s">
        <v>36</v>
      </c>
      <c r="C15">
        <v>1</v>
      </c>
    </row>
    <row r="16" spans="1:5" x14ac:dyDescent="0.25">
      <c r="A16" t="s">
        <v>11</v>
      </c>
      <c r="B16" t="s">
        <v>37</v>
      </c>
      <c r="C16" s="8">
        <f>DEGREES(ASIN(C15/C14))</f>
        <v>41.810314895778596</v>
      </c>
      <c r="D16" t="s">
        <v>12</v>
      </c>
    </row>
    <row r="17" spans="1:8" x14ac:dyDescent="0.25">
      <c r="A17" t="s">
        <v>51</v>
      </c>
      <c r="B17" t="s">
        <v>353</v>
      </c>
      <c r="C17" s="8">
        <f>1 - ((_n_air-_n_wg)/(_n_air+_n_wg))^2</f>
        <v>0.96</v>
      </c>
      <c r="D17" t="s">
        <v>315</v>
      </c>
    </row>
    <row r="18" spans="1:8" x14ac:dyDescent="0.25">
      <c r="C18" s="8"/>
    </row>
    <row r="19" spans="1:8" x14ac:dyDescent="0.25">
      <c r="A19" s="1" t="s">
        <v>13</v>
      </c>
      <c r="B19" s="1"/>
    </row>
    <row r="20" spans="1:8" x14ac:dyDescent="0.25">
      <c r="A20" t="s">
        <v>14</v>
      </c>
      <c r="C20">
        <f>2*PI()*(1-COS(RADIANS(C16)))</f>
        <v>1.5999754864857689</v>
      </c>
      <c r="H20" t="s">
        <v>354</v>
      </c>
    </row>
    <row r="21" spans="1:8" x14ac:dyDescent="0.25">
      <c r="A21" t="s">
        <v>15</v>
      </c>
      <c r="B21" t="s">
        <v>38</v>
      </c>
      <c r="C21">
        <f>2*C20/(4*PI())</f>
        <v>0.2546440075000701</v>
      </c>
      <c r="F21" t="s">
        <v>355</v>
      </c>
      <c r="G21" t="s">
        <v>358</v>
      </c>
      <c r="H21" s="65">
        <v>45173</v>
      </c>
    </row>
    <row r="22" spans="1:8" x14ac:dyDescent="0.25">
      <c r="A22" t="s">
        <v>86</v>
      </c>
      <c r="B22" t="s">
        <v>88</v>
      </c>
      <c r="C22">
        <v>0.96</v>
      </c>
      <c r="D22" s="1" t="s">
        <v>357</v>
      </c>
    </row>
    <row r="23" spans="1:8" x14ac:dyDescent="0.25">
      <c r="A23" t="s">
        <v>87</v>
      </c>
      <c r="B23" t="s">
        <v>89</v>
      </c>
      <c r="C23">
        <v>1</v>
      </c>
    </row>
    <row r="25" spans="1:8" x14ac:dyDescent="0.25">
      <c r="A25" s="1" t="s">
        <v>16</v>
      </c>
      <c r="B25" s="1"/>
    </row>
    <row r="26" spans="1:8" x14ac:dyDescent="0.25">
      <c r="A26" t="s">
        <v>17</v>
      </c>
      <c r="B26" t="s">
        <v>56</v>
      </c>
      <c r="C26">
        <f>_t/2</f>
        <v>0.25</v>
      </c>
    </row>
    <row r="27" spans="1:8" x14ac:dyDescent="0.25">
      <c r="A27" t="s">
        <v>119</v>
      </c>
      <c r="B27" t="s">
        <v>57</v>
      </c>
      <c r="C27">
        <f>Sychugov!L13</f>
        <v>1.1027661475485584</v>
      </c>
      <c r="D27" t="s">
        <v>58</v>
      </c>
    </row>
    <row r="28" spans="1:8" x14ac:dyDescent="0.25">
      <c r="A28" s="2" t="s">
        <v>28</v>
      </c>
      <c r="B28" s="2" t="s">
        <v>43</v>
      </c>
      <c r="C28" s="6">
        <f>Sychugov!L7</f>
        <v>1.1442866484009349</v>
      </c>
      <c r="D28" t="s">
        <v>58</v>
      </c>
    </row>
    <row r="29" spans="1:8" x14ac:dyDescent="0.25">
      <c r="A29" s="2"/>
      <c r="B29" s="2"/>
      <c r="C29" s="6"/>
    </row>
    <row r="30" spans="1:8" x14ac:dyDescent="0.25">
      <c r="A30" s="60" t="s">
        <v>325</v>
      </c>
      <c r="B30" s="2"/>
      <c r="C30" s="6"/>
    </row>
    <row r="31" spans="1:8" x14ac:dyDescent="0.25">
      <c r="A31" t="s">
        <v>326</v>
      </c>
      <c r="B31" s="2" t="s">
        <v>327</v>
      </c>
      <c r="C31" s="7">
        <f>3.25*10^-7</f>
        <v>3.2499999999999996E-7</v>
      </c>
      <c r="D31" t="s">
        <v>231</v>
      </c>
    </row>
    <row r="32" spans="1:8" x14ac:dyDescent="0.25">
      <c r="A32" t="s">
        <v>328</v>
      </c>
      <c r="B32" s="2" t="s">
        <v>329</v>
      </c>
      <c r="C32">
        <f>1500/10^4</f>
        <v>0.15</v>
      </c>
      <c r="D32" t="s">
        <v>330</v>
      </c>
    </row>
    <row r="33" spans="1:4" x14ac:dyDescent="0.25">
      <c r="A33" t="s">
        <v>331</v>
      </c>
      <c r="B33" s="2" t="s">
        <v>332</v>
      </c>
      <c r="C33">
        <f>1.5/10^4</f>
        <v>1.4999999999999999E-4</v>
      </c>
      <c r="D33" t="s">
        <v>330</v>
      </c>
    </row>
    <row r="34" spans="1:4" x14ac:dyDescent="0.25">
      <c r="A34" t="s">
        <v>333</v>
      </c>
      <c r="B34" s="2" t="s">
        <v>334</v>
      </c>
      <c r="C34">
        <v>1.2</v>
      </c>
    </row>
    <row r="35" spans="1:4" x14ac:dyDescent="0.25">
      <c r="A35" s="2"/>
      <c r="B35" s="2"/>
      <c r="C35" s="6"/>
    </row>
    <row r="36" spans="1:4" x14ac:dyDescent="0.25">
      <c r="A36" s="1" t="s">
        <v>18</v>
      </c>
      <c r="B36" s="1"/>
    </row>
    <row r="37" spans="1:4" x14ac:dyDescent="0.25">
      <c r="A37" s="2" t="s">
        <v>19</v>
      </c>
      <c r="B37" s="2" t="s">
        <v>39</v>
      </c>
      <c r="C37" s="3">
        <v>6.6260701499999998E-34</v>
      </c>
      <c r="D37" t="s">
        <v>20</v>
      </c>
    </row>
    <row r="38" spans="1:4" x14ac:dyDescent="0.25">
      <c r="A38" s="2" t="s">
        <v>21</v>
      </c>
      <c r="B38" s="2" t="s">
        <v>40</v>
      </c>
      <c r="C38" s="3">
        <v>299792458</v>
      </c>
      <c r="D38" t="s">
        <v>22</v>
      </c>
    </row>
    <row r="39" spans="1:4" x14ac:dyDescent="0.25">
      <c r="A39" s="2" t="s">
        <v>23</v>
      </c>
      <c r="B39" s="2" t="s">
        <v>41</v>
      </c>
      <c r="C39" s="3">
        <v>1.6022000000000001E-19</v>
      </c>
      <c r="D39" t="s">
        <v>24</v>
      </c>
    </row>
    <row r="40" spans="1:4" x14ac:dyDescent="0.25">
      <c r="A40" s="2" t="s">
        <v>25</v>
      </c>
      <c r="B40" s="2" t="s">
        <v>42</v>
      </c>
      <c r="C40">
        <f>1.38064852 * 10^-23</f>
        <v>1.3806485200000002E-23</v>
      </c>
      <c r="D40" t="s">
        <v>26</v>
      </c>
    </row>
    <row r="41" spans="1:4" x14ac:dyDescent="0.25">
      <c r="A41" s="2" t="s">
        <v>335</v>
      </c>
      <c r="B41" s="2" t="s">
        <v>336</v>
      </c>
      <c r="C41" s="2">
        <v>298</v>
      </c>
      <c r="D41" t="s">
        <v>337</v>
      </c>
    </row>
    <row r="42" spans="1:4" x14ac:dyDescent="0.25">
      <c r="A42" s="2" t="s">
        <v>338</v>
      </c>
      <c r="B42" s="2" t="s">
        <v>339</v>
      </c>
      <c r="C42" s="61" cm="1">
        <f t="array" ref="C42">_k_b*_temp/_q_charge</f>
        <v>2.5679269689177379E-2</v>
      </c>
      <c r="D42" t="s">
        <v>24</v>
      </c>
    </row>
    <row r="44" spans="1:4" x14ac:dyDescent="0.25">
      <c r="A44" s="1" t="s">
        <v>144</v>
      </c>
    </row>
    <row r="45" spans="1:4" x14ac:dyDescent="0.25">
      <c r="A45" t="s">
        <v>313</v>
      </c>
      <c r="B45" s="42">
        <f>Efficiencies!D11</f>
        <v>3.9478086438414384E-2</v>
      </c>
    </row>
    <row r="46" spans="1:4" x14ac:dyDescent="0.25">
      <c r="A46" t="s">
        <v>145</v>
      </c>
      <c r="B46" s="29">
        <f>AVT!T5</f>
        <v>0.81690493111752871</v>
      </c>
    </row>
    <row r="47" spans="1:4" x14ac:dyDescent="0.25">
      <c r="A47" t="s">
        <v>211</v>
      </c>
      <c r="B47" s="44">
        <f>CRI!AD37</f>
        <v>75.634975062901319</v>
      </c>
    </row>
    <row r="48" spans="1:4" x14ac:dyDescent="0.25">
      <c r="A48" t="s">
        <v>316</v>
      </c>
      <c r="B48" s="46">
        <f>Efficiencies!B16</f>
        <v>1.0400045525992907E-2</v>
      </c>
    </row>
    <row r="49" spans="1:3" x14ac:dyDescent="0.25">
      <c r="A49" t="s">
        <v>314</v>
      </c>
      <c r="B49" s="46">
        <f>B48*B46</f>
        <v>8.4958484740303986E-3</v>
      </c>
    </row>
    <row r="51" spans="1:3" x14ac:dyDescent="0.25">
      <c r="A51" s="1" t="s">
        <v>216</v>
      </c>
    </row>
    <row r="52" spans="1:3" x14ac:dyDescent="0.25">
      <c r="A52" s="19" t="s">
        <v>212</v>
      </c>
      <c r="B52" s="1" t="s">
        <v>351</v>
      </c>
    </row>
    <row r="53" spans="1:3" x14ac:dyDescent="0.25">
      <c r="A53" s="19" t="s">
        <v>213</v>
      </c>
      <c r="B53">
        <v>5</v>
      </c>
    </row>
    <row r="54" spans="1:3" x14ac:dyDescent="0.25">
      <c r="A54" s="19" t="s">
        <v>214</v>
      </c>
      <c r="B54" s="1" t="s">
        <v>352</v>
      </c>
    </row>
    <row r="55" spans="1:3" x14ac:dyDescent="0.25">
      <c r="A55" s="19" t="s">
        <v>215</v>
      </c>
      <c r="B55" s="1">
        <v>4</v>
      </c>
    </row>
    <row r="56" spans="1:3" x14ac:dyDescent="0.25">
      <c r="A56" s="19"/>
    </row>
    <row r="57" spans="1:3" x14ac:dyDescent="0.25">
      <c r="A57" t="s">
        <v>2</v>
      </c>
      <c r="B57">
        <v>4</v>
      </c>
      <c r="C57" t="s">
        <v>5</v>
      </c>
    </row>
    <row r="58" spans="1:3" x14ac:dyDescent="0.25">
      <c r="A58" t="s">
        <v>3</v>
      </c>
      <c r="B58">
        <v>8</v>
      </c>
      <c r="C58" t="s">
        <v>5</v>
      </c>
    </row>
    <row r="59" spans="1:3" x14ac:dyDescent="0.25">
      <c r="A59" t="s">
        <v>34</v>
      </c>
      <c r="B59">
        <v>0.5</v>
      </c>
      <c r="C59" t="s">
        <v>5</v>
      </c>
    </row>
    <row r="60" spans="1:3" x14ac:dyDescent="0.25">
      <c r="A60" t="s">
        <v>306</v>
      </c>
      <c r="B60">
        <v>1.5</v>
      </c>
    </row>
    <row r="62" spans="1:3" x14ac:dyDescent="0.25">
      <c r="A62" s="1" t="s">
        <v>217</v>
      </c>
    </row>
    <row r="63" spans="1:3" x14ac:dyDescent="0.25">
      <c r="A63" t="s">
        <v>67</v>
      </c>
      <c r="B63">
        <v>3.9478086438414384E-2</v>
      </c>
    </row>
    <row r="64" spans="1:3" x14ac:dyDescent="0.25">
      <c r="A64" t="s">
        <v>145</v>
      </c>
      <c r="B64">
        <v>0.81690493111752871</v>
      </c>
    </row>
    <row r="65" spans="1:2" x14ac:dyDescent="0.25">
      <c r="A65" t="s">
        <v>211</v>
      </c>
      <c r="B65">
        <v>75.634975062901319</v>
      </c>
    </row>
    <row r="66" spans="1:2" x14ac:dyDescent="0.25">
      <c r="A66" t="s">
        <v>228</v>
      </c>
      <c r="B66">
        <v>1.0400045525992907E-2</v>
      </c>
    </row>
    <row r="68" spans="1:2" x14ac:dyDescent="0.25">
      <c r="A68" t="s">
        <v>218</v>
      </c>
      <c r="B68" s="25">
        <f>B45/B63</f>
        <v>1</v>
      </c>
    </row>
    <row r="69" spans="1:2" x14ac:dyDescent="0.25">
      <c r="A69" t="s">
        <v>219</v>
      </c>
      <c r="B69" s="25">
        <f>B46/B64</f>
        <v>1</v>
      </c>
    </row>
    <row r="70" spans="1:2" x14ac:dyDescent="0.25">
      <c r="A70" t="s">
        <v>220</v>
      </c>
      <c r="B70" s="25">
        <f>B47/B65</f>
        <v>1</v>
      </c>
    </row>
    <row r="71" spans="1:2" x14ac:dyDescent="0.25">
      <c r="A71" t="s">
        <v>285</v>
      </c>
      <c r="B71" s="25">
        <f>B48/B66</f>
        <v>1</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C68F1-8CC3-4A55-85FB-0FB9ED9677EE}">
  <sheetPr codeName="Sheet2"/>
  <dimension ref="A1:AB246"/>
  <sheetViews>
    <sheetView workbookViewId="0">
      <pane xSplit="1" ySplit="1" topLeftCell="B8" activePane="bottomRight" state="frozen"/>
      <selection pane="topRight" activeCell="B1" sqref="B1"/>
      <selection pane="bottomLeft" activeCell="A2" sqref="A2"/>
      <selection pane="bottomRight" activeCell="B47" sqref="B47"/>
    </sheetView>
  </sheetViews>
  <sheetFormatPr defaultRowHeight="15" x14ac:dyDescent="0.25"/>
  <cols>
    <col min="1" max="1" width="11.28515625" customWidth="1"/>
    <col min="2" max="2" width="18.85546875" bestFit="1" customWidth="1"/>
    <col min="3" max="3" width="17.140625" bestFit="1" customWidth="1"/>
    <col min="4" max="4" width="20.28515625" bestFit="1" customWidth="1"/>
    <col min="5" max="5" width="17.140625" bestFit="1" customWidth="1"/>
    <col min="6" max="6" width="17.85546875" bestFit="1" customWidth="1"/>
    <col min="7" max="7" width="28.28515625" bestFit="1" customWidth="1"/>
    <col min="8" max="9" width="21.28515625" customWidth="1"/>
    <col min="10" max="10" width="17.28515625" bestFit="1" customWidth="1"/>
    <col min="14" max="14" width="30.28515625" bestFit="1" customWidth="1"/>
    <col min="18" max="18" width="11.140625" bestFit="1" customWidth="1"/>
    <col min="19" max="19" width="12" bestFit="1" customWidth="1"/>
    <col min="21" max="21" width="12" bestFit="1" customWidth="1"/>
    <col min="25" max="25" width="11.85546875" bestFit="1" customWidth="1"/>
  </cols>
  <sheetData>
    <row r="1" spans="1:26" x14ac:dyDescent="0.25">
      <c r="A1" t="s">
        <v>0</v>
      </c>
      <c r="B1" t="s">
        <v>244</v>
      </c>
      <c r="C1" t="s">
        <v>245</v>
      </c>
      <c r="D1" t="s">
        <v>246</v>
      </c>
      <c r="E1" t="s">
        <v>247</v>
      </c>
      <c r="G1" t="s">
        <v>248</v>
      </c>
      <c r="I1" s="1" t="s">
        <v>242</v>
      </c>
      <c r="J1" s="1" t="s">
        <v>351</v>
      </c>
      <c r="K1" t="s">
        <v>6</v>
      </c>
      <c r="L1" t="s">
        <v>243</v>
      </c>
      <c r="N1" s="1" t="s">
        <v>352</v>
      </c>
      <c r="O1" t="s">
        <v>6</v>
      </c>
      <c r="P1" t="s">
        <v>243</v>
      </c>
      <c r="R1" s="1" t="s">
        <v>122</v>
      </c>
      <c r="S1" s="1" t="s">
        <v>6</v>
      </c>
      <c r="U1" s="1" t="s">
        <v>283</v>
      </c>
      <c r="V1" s="1"/>
      <c r="W1" s="1"/>
      <c r="Y1" s="1"/>
      <c r="Z1" s="1"/>
    </row>
    <row r="2" spans="1:26" x14ac:dyDescent="0.25">
      <c r="A2">
        <v>280</v>
      </c>
      <c r="B2">
        <f>K2</f>
        <v>2.8907850855113302</v>
      </c>
      <c r="C2">
        <f>L2</f>
        <v>0</v>
      </c>
      <c r="D2">
        <f>O2</f>
        <v>2.08591539229701</v>
      </c>
      <c r="E2">
        <f>P2</f>
        <v>0</v>
      </c>
      <c r="G2">
        <v>1.66224499999999E-4</v>
      </c>
      <c r="H2" s="7"/>
      <c r="K2">
        <v>2.8907850855113302</v>
      </c>
      <c r="L2">
        <v>0</v>
      </c>
      <c r="O2">
        <v>2.08591539229701</v>
      </c>
      <c r="P2">
        <v>0</v>
      </c>
      <c r="S2">
        <v>0.97372055513649602</v>
      </c>
      <c r="U2">
        <v>0.52953054509280895</v>
      </c>
    </row>
    <row r="3" spans="1:26" x14ac:dyDescent="0.25">
      <c r="A3">
        <v>285</v>
      </c>
      <c r="B3">
        <f>K3</f>
        <v>2.81409489558277</v>
      </c>
      <c r="C3">
        <f t="shared" ref="C3:C66" si="0">L3</f>
        <v>0</v>
      </c>
      <c r="D3">
        <f t="shared" ref="D3:D66" si="1">O3</f>
        <v>2.04486875818804</v>
      </c>
      <c r="E3">
        <f t="shared" ref="E3:E66" si="2">P3</f>
        <v>0</v>
      </c>
      <c r="G3">
        <v>109258.35924999999</v>
      </c>
      <c r="H3" s="7"/>
      <c r="K3">
        <v>2.81409489558277</v>
      </c>
      <c r="L3">
        <v>0</v>
      </c>
      <c r="O3">
        <v>2.04486875818804</v>
      </c>
      <c r="P3">
        <v>0</v>
      </c>
      <c r="S3">
        <v>0.83723111725609001</v>
      </c>
      <c r="U3">
        <v>0.55385009802352603</v>
      </c>
    </row>
    <row r="4" spans="1:26" x14ac:dyDescent="0.25">
      <c r="A4">
        <v>290</v>
      </c>
      <c r="B4">
        <f t="shared" ref="B4:B66" si="3">K4</f>
        <v>2.7374047056542099</v>
      </c>
      <c r="C4">
        <f t="shared" si="0"/>
        <v>0</v>
      </c>
      <c r="D4">
        <f t="shared" si="1"/>
        <v>2.0038221240790701</v>
      </c>
      <c r="E4">
        <f t="shared" si="2"/>
        <v>0</v>
      </c>
      <c r="G4">
        <v>50645251700</v>
      </c>
      <c r="H4" s="7"/>
      <c r="K4">
        <v>2.7374047056542099</v>
      </c>
      <c r="L4">
        <v>0</v>
      </c>
      <c r="O4">
        <v>2.0038221240790701</v>
      </c>
      <c r="P4">
        <v>0</v>
      </c>
      <c r="S4">
        <v>0.70074167937568299</v>
      </c>
      <c r="U4">
        <v>0.578169650954243</v>
      </c>
    </row>
    <row r="5" spans="1:26" x14ac:dyDescent="0.25">
      <c r="A5">
        <v>295</v>
      </c>
      <c r="B5">
        <f t="shared" si="3"/>
        <v>2.6607145157256502</v>
      </c>
      <c r="C5">
        <f t="shared" si="0"/>
        <v>0</v>
      </c>
      <c r="D5">
        <f t="shared" si="1"/>
        <v>1.96277548997009</v>
      </c>
      <c r="E5">
        <f t="shared" si="2"/>
        <v>0</v>
      </c>
      <c r="G5">
        <v>109214652400000</v>
      </c>
      <c r="H5" s="7"/>
      <c r="K5">
        <v>2.6607145157256502</v>
      </c>
      <c r="L5">
        <v>0</v>
      </c>
      <c r="O5">
        <v>1.96277548997009</v>
      </c>
      <c r="P5">
        <v>0</v>
      </c>
      <c r="S5">
        <v>0.56425224149527597</v>
      </c>
      <c r="U5">
        <v>0.60248920388495997</v>
      </c>
    </row>
    <row r="6" spans="1:26" x14ac:dyDescent="0.25">
      <c r="A6">
        <v>300</v>
      </c>
      <c r="B6">
        <f t="shared" si="3"/>
        <v>2.5840243257970901</v>
      </c>
      <c r="C6">
        <f t="shared" si="0"/>
        <v>0</v>
      </c>
      <c r="D6">
        <f t="shared" si="1"/>
        <v>1.9217288558611201</v>
      </c>
      <c r="E6">
        <f t="shared" si="2"/>
        <v>0</v>
      </c>
      <c r="G6">
        <v>7655950000000000</v>
      </c>
      <c r="H6" s="7"/>
      <c r="K6">
        <v>2.5840243257970901</v>
      </c>
      <c r="L6">
        <v>0</v>
      </c>
      <c r="O6">
        <v>1.9217288558611201</v>
      </c>
      <c r="P6">
        <v>0</v>
      </c>
      <c r="S6">
        <v>0.42776280361487001</v>
      </c>
      <c r="U6">
        <v>0.62680875681567705</v>
      </c>
    </row>
    <row r="7" spans="1:26" x14ac:dyDescent="0.25">
      <c r="A7">
        <v>305</v>
      </c>
      <c r="B7">
        <f t="shared" si="3"/>
        <v>2.5073341358685299</v>
      </c>
      <c r="C7">
        <f t="shared" si="0"/>
        <v>0</v>
      </c>
      <c r="D7">
        <f t="shared" si="1"/>
        <v>1.8806822217521499</v>
      </c>
      <c r="E7">
        <f t="shared" si="2"/>
        <v>0</v>
      </c>
      <c r="G7" s="7">
        <v>1.216055E+17</v>
      </c>
      <c r="H7" s="7"/>
      <c r="K7">
        <v>2.5073341358685299</v>
      </c>
      <c r="L7">
        <v>0</v>
      </c>
      <c r="O7">
        <v>1.8806822217521499</v>
      </c>
      <c r="P7">
        <v>0</v>
      </c>
      <c r="S7">
        <v>0.35554979577504597</v>
      </c>
      <c r="U7">
        <v>0.65112830974639302</v>
      </c>
    </row>
    <row r="8" spans="1:26" x14ac:dyDescent="0.25">
      <c r="A8">
        <v>310</v>
      </c>
      <c r="B8">
        <f t="shared" si="3"/>
        <v>2.4306439459399698</v>
      </c>
      <c r="C8">
        <f t="shared" si="0"/>
        <v>0</v>
      </c>
      <c r="D8">
        <f t="shared" si="1"/>
        <v>1.83963558764318</v>
      </c>
      <c r="E8">
        <f t="shared" si="2"/>
        <v>0</v>
      </c>
      <c r="G8" s="7">
        <v>4.09593E+17</v>
      </c>
      <c r="H8" s="7"/>
      <c r="J8" t="s">
        <v>74</v>
      </c>
      <c r="K8">
        <v>2.4306439459399698</v>
      </c>
      <c r="L8">
        <v>0</v>
      </c>
      <c r="N8" t="s">
        <v>74</v>
      </c>
      <c r="O8">
        <v>1.83963558764318</v>
      </c>
      <c r="P8">
        <v>0</v>
      </c>
      <c r="S8">
        <v>0.31259761372351003</v>
      </c>
      <c r="U8">
        <v>0.67544786267710999</v>
      </c>
    </row>
    <row r="9" spans="1:26" x14ac:dyDescent="0.25">
      <c r="A9">
        <v>315</v>
      </c>
      <c r="B9">
        <f t="shared" si="3"/>
        <v>2.3539537560114101</v>
      </c>
      <c r="C9">
        <f t="shared" si="0"/>
        <v>0</v>
      </c>
      <c r="D9">
        <f t="shared" si="1"/>
        <v>1.7985889535341999</v>
      </c>
      <c r="E9">
        <f t="shared" si="2"/>
        <v>0</v>
      </c>
      <c r="G9" s="7">
        <v>1.0301E+18</v>
      </c>
      <c r="H9" s="7"/>
      <c r="J9">
        <v>0.96</v>
      </c>
      <c r="K9">
        <v>2.3539537560114101</v>
      </c>
      <c r="L9">
        <v>0</v>
      </c>
      <c r="N9">
        <v>1</v>
      </c>
      <c r="O9">
        <v>1.7985889535341999</v>
      </c>
      <c r="P9">
        <v>0</v>
      </c>
      <c r="S9">
        <v>0.28355362545371499</v>
      </c>
      <c r="U9">
        <v>0.69110953969256606</v>
      </c>
    </row>
    <row r="10" spans="1:26" x14ac:dyDescent="0.25">
      <c r="A10">
        <v>320</v>
      </c>
      <c r="B10">
        <f t="shared" si="3"/>
        <v>2.27726356608285</v>
      </c>
      <c r="C10">
        <f t="shared" si="0"/>
        <v>0</v>
      </c>
      <c r="D10">
        <f t="shared" si="1"/>
        <v>1.75754231942523</v>
      </c>
      <c r="E10">
        <f t="shared" si="2"/>
        <v>0</v>
      </c>
      <c r="G10" s="7">
        <v>1.71054E+18</v>
      </c>
      <c r="H10" s="7"/>
      <c r="K10">
        <v>2.27726356608285</v>
      </c>
      <c r="L10">
        <v>0</v>
      </c>
      <c r="O10">
        <v>1.75754231942523</v>
      </c>
      <c r="P10">
        <v>0</v>
      </c>
      <c r="S10">
        <v>0.25717686711194998</v>
      </c>
      <c r="U10">
        <v>0.701736960899909</v>
      </c>
    </row>
    <row r="11" spans="1:26" x14ac:dyDescent="0.25">
      <c r="A11">
        <v>325</v>
      </c>
      <c r="B11">
        <f t="shared" si="3"/>
        <v>2.2005733761542898</v>
      </c>
      <c r="C11">
        <f t="shared" si="0"/>
        <v>0</v>
      </c>
      <c r="D11">
        <f t="shared" si="1"/>
        <v>1.7164956853162601</v>
      </c>
      <c r="E11">
        <f t="shared" si="2"/>
        <v>0</v>
      </c>
      <c r="G11" s="7">
        <v>2.372905E+18</v>
      </c>
      <c r="H11" s="7"/>
      <c r="K11">
        <v>2.2005733761542898</v>
      </c>
      <c r="L11">
        <v>0</v>
      </c>
      <c r="O11">
        <v>1.7164956853162601</v>
      </c>
      <c r="P11">
        <v>0</v>
      </c>
      <c r="S11">
        <v>0.23214819357297201</v>
      </c>
      <c r="U11">
        <v>0.71236438210725195</v>
      </c>
    </row>
    <row r="12" spans="1:26" x14ac:dyDescent="0.25">
      <c r="A12">
        <v>330</v>
      </c>
      <c r="B12">
        <f t="shared" si="3"/>
        <v>2.1238831862257301</v>
      </c>
      <c r="C12">
        <f t="shared" si="0"/>
        <v>0</v>
      </c>
      <c r="D12">
        <f t="shared" si="1"/>
        <v>1.6754490512072799</v>
      </c>
      <c r="E12">
        <f t="shared" si="2"/>
        <v>0</v>
      </c>
      <c r="G12" s="7">
        <v>3.80608E+18</v>
      </c>
      <c r="H12" s="7"/>
      <c r="K12">
        <v>2.1238831862257301</v>
      </c>
      <c r="L12">
        <v>0</v>
      </c>
      <c r="O12">
        <v>1.6754490512072799</v>
      </c>
      <c r="P12">
        <v>0</v>
      </c>
      <c r="S12">
        <v>0.21124521566711199</v>
      </c>
      <c r="U12">
        <v>0.71980173675014403</v>
      </c>
    </row>
    <row r="13" spans="1:26" x14ac:dyDescent="0.25">
      <c r="A13">
        <v>335</v>
      </c>
      <c r="B13">
        <f t="shared" si="3"/>
        <v>2.04719299629717</v>
      </c>
      <c r="C13">
        <f t="shared" si="0"/>
        <v>0</v>
      </c>
      <c r="D13">
        <f t="shared" si="1"/>
        <v>1.63440241709831</v>
      </c>
      <c r="E13">
        <f t="shared" si="2"/>
        <v>0</v>
      </c>
      <c r="G13" s="7">
        <v>3.83847E+18</v>
      </c>
      <c r="H13" s="7"/>
      <c r="K13">
        <v>2.04719299629717</v>
      </c>
      <c r="L13">
        <v>0</v>
      </c>
      <c r="O13">
        <v>1.63440241709831</v>
      </c>
      <c r="P13">
        <v>0</v>
      </c>
      <c r="S13">
        <v>0.18959494375938701</v>
      </c>
      <c r="U13">
        <v>0.726410766529202</v>
      </c>
    </row>
    <row r="14" spans="1:26" x14ac:dyDescent="0.25">
      <c r="A14">
        <v>340</v>
      </c>
      <c r="B14">
        <f t="shared" si="3"/>
        <v>1.9705028063686101</v>
      </c>
      <c r="C14">
        <f t="shared" si="0"/>
        <v>0</v>
      </c>
      <c r="D14">
        <f t="shared" si="1"/>
        <v>1.5933557829893401</v>
      </c>
      <c r="E14">
        <f t="shared" si="2"/>
        <v>0</v>
      </c>
      <c r="G14" s="7">
        <v>4.216485E+18</v>
      </c>
      <c r="H14" s="7"/>
      <c r="K14">
        <v>1.9705028063686101</v>
      </c>
      <c r="L14">
        <v>0</v>
      </c>
      <c r="O14">
        <v>1.5933557829893401</v>
      </c>
      <c r="P14">
        <v>0</v>
      </c>
      <c r="S14">
        <v>0.16682454308446901</v>
      </c>
      <c r="U14">
        <v>0.73301979630826097</v>
      </c>
    </row>
    <row r="15" spans="1:26" s="26" customFormat="1" x14ac:dyDescent="0.25">
      <c r="A15">
        <v>345</v>
      </c>
      <c r="B15">
        <f t="shared" si="3"/>
        <v>1.8938126164400599</v>
      </c>
      <c r="C15">
        <f t="shared" si="0"/>
        <v>0</v>
      </c>
      <c r="D15">
        <f t="shared" si="1"/>
        <v>1.55230914888037</v>
      </c>
      <c r="E15">
        <f t="shared" si="2"/>
        <v>0</v>
      </c>
      <c r="F15"/>
      <c r="G15" s="7">
        <v>3.918335E+18</v>
      </c>
      <c r="H15" s="7"/>
      <c r="I15"/>
      <c r="J15"/>
      <c r="K15">
        <v>1.8938126164400599</v>
      </c>
      <c r="L15">
        <v>0</v>
      </c>
      <c r="M15"/>
      <c r="N15"/>
      <c r="O15">
        <v>1.55230914888037</v>
      </c>
      <c r="P15">
        <v>0</v>
      </c>
      <c r="Q15"/>
      <c r="R15"/>
      <c r="S15">
        <v>0.15151261018682399</v>
      </c>
      <c r="T15"/>
      <c r="U15">
        <v>0.73962882608731995</v>
      </c>
      <c r="W15"/>
      <c r="X15"/>
      <c r="Y15"/>
      <c r="Z15"/>
    </row>
    <row r="16" spans="1:26" x14ac:dyDescent="0.25">
      <c r="A16">
        <v>350</v>
      </c>
      <c r="B16">
        <f t="shared" si="3"/>
        <v>1.8171224265115</v>
      </c>
      <c r="C16">
        <f t="shared" si="0"/>
        <v>0</v>
      </c>
      <c r="D16">
        <f t="shared" si="1"/>
        <v>1.5112625147713901</v>
      </c>
      <c r="E16">
        <f t="shared" si="2"/>
        <v>0</v>
      </c>
      <c r="G16" s="7">
        <v>4.61123E+18</v>
      </c>
      <c r="H16" s="7"/>
      <c r="K16">
        <v>1.8171224265115</v>
      </c>
      <c r="L16">
        <v>0</v>
      </c>
      <c r="O16">
        <v>1.5112625147713901</v>
      </c>
      <c r="P16">
        <v>0</v>
      </c>
      <c r="S16">
        <v>0.14057880955124999</v>
      </c>
      <c r="U16">
        <v>0.74623785586637803</v>
      </c>
    </row>
    <row r="17" spans="1:21" x14ac:dyDescent="0.25">
      <c r="A17">
        <v>355</v>
      </c>
      <c r="B17">
        <f t="shared" si="3"/>
        <v>1.7404322365829401</v>
      </c>
      <c r="C17">
        <f t="shared" si="0"/>
        <v>0</v>
      </c>
      <c r="D17">
        <f t="shared" si="1"/>
        <v>1.4702158806624199</v>
      </c>
      <c r="E17">
        <f t="shared" si="2"/>
        <v>0</v>
      </c>
      <c r="G17" s="7">
        <v>5.40045E+18</v>
      </c>
      <c r="H17" s="7"/>
      <c r="K17">
        <v>1.7404322365829401</v>
      </c>
      <c r="L17">
        <v>0</v>
      </c>
      <c r="O17">
        <v>1.4702158806624199</v>
      </c>
      <c r="P17">
        <v>0</v>
      </c>
      <c r="S17">
        <v>0.12964500891567601</v>
      </c>
      <c r="U17">
        <v>0.752846885645437</v>
      </c>
    </row>
    <row r="18" spans="1:21" x14ac:dyDescent="0.25">
      <c r="A18">
        <v>360</v>
      </c>
      <c r="B18">
        <f t="shared" si="3"/>
        <v>1.66374204665438</v>
      </c>
      <c r="C18">
        <f t="shared" si="0"/>
        <v>0</v>
      </c>
      <c r="D18">
        <f t="shared" si="1"/>
        <v>1.4286952984924</v>
      </c>
      <c r="E18">
        <f t="shared" si="2"/>
        <v>0</v>
      </c>
      <c r="G18" s="7">
        <v>5.25235E+18</v>
      </c>
      <c r="H18" s="7"/>
      <c r="K18">
        <v>1.66374204665438</v>
      </c>
      <c r="L18">
        <v>0</v>
      </c>
      <c r="O18">
        <v>1.4286952984924</v>
      </c>
      <c r="P18">
        <v>0</v>
      </c>
      <c r="S18">
        <v>0.118711208280102</v>
      </c>
      <c r="U18">
        <v>0.761464717622793</v>
      </c>
    </row>
    <row r="19" spans="1:21" x14ac:dyDescent="0.25">
      <c r="A19">
        <v>365</v>
      </c>
      <c r="B19">
        <f t="shared" si="3"/>
        <v>1.5870518567258201</v>
      </c>
      <c r="C19">
        <f t="shared" si="0"/>
        <v>0</v>
      </c>
      <c r="D19">
        <f t="shared" si="1"/>
        <v>1.3842162615476099</v>
      </c>
      <c r="E19">
        <f t="shared" si="2"/>
        <v>0</v>
      </c>
      <c r="G19" s="7">
        <v>5.80045E+18</v>
      </c>
      <c r="H19" s="7"/>
      <c r="K19">
        <v>1.5870518567258201</v>
      </c>
      <c r="L19">
        <v>0</v>
      </c>
      <c r="O19">
        <v>1.3842162615476099</v>
      </c>
      <c r="P19">
        <v>0</v>
      </c>
      <c r="R19" s="26"/>
      <c r="S19">
        <v>0.110440838733823</v>
      </c>
      <c r="U19">
        <v>0.77657171322318896</v>
      </c>
    </row>
    <row r="20" spans="1:21" x14ac:dyDescent="0.25">
      <c r="A20">
        <v>370</v>
      </c>
      <c r="B20">
        <f t="shared" si="3"/>
        <v>1.5103616667972599</v>
      </c>
      <c r="C20">
        <f t="shared" si="0"/>
        <v>0</v>
      </c>
      <c r="D20">
        <f t="shared" si="1"/>
        <v>1.33082382631698</v>
      </c>
      <c r="E20">
        <f t="shared" si="2"/>
        <v>0</v>
      </c>
      <c r="G20" s="7">
        <v>6.81765E+18</v>
      </c>
      <c r="H20" s="7"/>
      <c r="K20">
        <v>1.5103616667972599</v>
      </c>
      <c r="L20">
        <v>0</v>
      </c>
      <c r="O20">
        <v>1.33082382631698</v>
      </c>
      <c r="P20">
        <v>0</v>
      </c>
      <c r="S20">
        <v>0.102783372953167</v>
      </c>
      <c r="U20">
        <v>0.79167870882358504</v>
      </c>
    </row>
    <row r="21" spans="1:21" x14ac:dyDescent="0.25">
      <c r="A21">
        <v>375</v>
      </c>
      <c r="B21">
        <f t="shared" si="3"/>
        <v>1.4336714768687</v>
      </c>
      <c r="C21">
        <f t="shared" si="0"/>
        <v>0</v>
      </c>
      <c r="D21">
        <f t="shared" si="1"/>
        <v>1.2319055995783801</v>
      </c>
      <c r="E21">
        <f t="shared" si="2"/>
        <v>0</v>
      </c>
      <c r="G21" s="7">
        <v>5.60565E+18</v>
      </c>
      <c r="H21" s="7"/>
      <c r="K21">
        <v>1.4336714768687</v>
      </c>
      <c r="L21">
        <v>0</v>
      </c>
      <c r="O21">
        <v>1.2319055995783801</v>
      </c>
      <c r="P21">
        <v>0</v>
      </c>
      <c r="S21">
        <v>9.5125907172512195E-2</v>
      </c>
      <c r="U21">
        <v>0.81170051612194305</v>
      </c>
    </row>
    <row r="22" spans="1:21" x14ac:dyDescent="0.25">
      <c r="A22">
        <v>380</v>
      </c>
      <c r="B22">
        <f t="shared" si="3"/>
        <v>1.3569812869401401</v>
      </c>
      <c r="C22">
        <f t="shared" si="0"/>
        <v>0</v>
      </c>
      <c r="D22">
        <f t="shared" si="1"/>
        <v>1.1778509839654401</v>
      </c>
      <c r="E22">
        <f t="shared" si="2"/>
        <v>0</v>
      </c>
      <c r="G22" s="7">
        <v>6.7199E+18</v>
      </c>
      <c r="H22" s="7"/>
      <c r="K22">
        <v>1.3569812869401401</v>
      </c>
      <c r="L22">
        <v>0</v>
      </c>
      <c r="O22">
        <v>1.1778509839654401</v>
      </c>
      <c r="P22">
        <v>0</v>
      </c>
      <c r="S22">
        <v>8.7468441391856694E-2</v>
      </c>
      <c r="U22">
        <v>0.83267561693123804</v>
      </c>
    </row>
    <row r="23" spans="1:21" x14ac:dyDescent="0.25">
      <c r="A23">
        <v>385</v>
      </c>
      <c r="B23">
        <f t="shared" si="3"/>
        <v>1.2802910970115799</v>
      </c>
      <c r="C23">
        <f t="shared" si="0"/>
        <v>0</v>
      </c>
      <c r="D23">
        <f t="shared" si="1"/>
        <v>1.1237963683524901</v>
      </c>
      <c r="E23">
        <f t="shared" si="2"/>
        <v>0</v>
      </c>
      <c r="G23" s="7">
        <v>6.2902E+18</v>
      </c>
      <c r="H23" s="7"/>
      <c r="K23">
        <v>1.2802910970115799</v>
      </c>
      <c r="L23">
        <v>0</v>
      </c>
      <c r="O23">
        <v>1.1237963683524901</v>
      </c>
      <c r="P23">
        <v>0</v>
      </c>
      <c r="S23">
        <v>8.2314219229792998E-2</v>
      </c>
      <c r="U23">
        <v>0.85228676480328203</v>
      </c>
    </row>
    <row r="24" spans="1:21" x14ac:dyDescent="0.25">
      <c r="A24">
        <v>390</v>
      </c>
      <c r="B24">
        <f t="shared" si="3"/>
        <v>1.20360090708302</v>
      </c>
      <c r="C24">
        <f t="shared" si="0"/>
        <v>0</v>
      </c>
      <c r="D24">
        <f t="shared" si="1"/>
        <v>1.0771247925138301</v>
      </c>
      <c r="E24">
        <f t="shared" si="2"/>
        <v>0</v>
      </c>
      <c r="G24" s="7">
        <v>7.7233E+18</v>
      </c>
      <c r="H24" s="7"/>
      <c r="K24">
        <v>1.20360090708302</v>
      </c>
      <c r="L24">
        <v>0</v>
      </c>
      <c r="O24">
        <v>1.0771247925138301</v>
      </c>
      <c r="P24">
        <v>0</v>
      </c>
      <c r="S24">
        <v>7.97564483552754E-2</v>
      </c>
      <c r="U24">
        <v>0.87102792336716395</v>
      </c>
    </row>
    <row r="25" spans="1:21" x14ac:dyDescent="0.25">
      <c r="A25">
        <v>395</v>
      </c>
      <c r="B25">
        <f t="shared" si="3"/>
        <v>1.1269107171544599</v>
      </c>
      <c r="C25">
        <f t="shared" si="0"/>
        <v>0</v>
      </c>
      <c r="D25">
        <f t="shared" si="1"/>
        <v>1.03272186553267</v>
      </c>
      <c r="E25">
        <f t="shared" si="2"/>
        <v>0</v>
      </c>
      <c r="G25" s="7">
        <v>7.8248E+18</v>
      </c>
      <c r="H25" s="7"/>
      <c r="K25">
        <v>1.1269107171544599</v>
      </c>
      <c r="L25">
        <v>0</v>
      </c>
      <c r="O25">
        <v>1.03272186553267</v>
      </c>
      <c r="P25">
        <v>0</v>
      </c>
      <c r="S25">
        <v>7.7198677480757899E-2</v>
      </c>
      <c r="U25">
        <v>0.88542524818856505</v>
      </c>
    </row>
    <row r="26" spans="1:21" x14ac:dyDescent="0.25">
      <c r="A26">
        <v>400</v>
      </c>
      <c r="B26">
        <f t="shared" si="3"/>
        <v>1.04171843961628</v>
      </c>
      <c r="C26">
        <f t="shared" si="0"/>
        <v>0</v>
      </c>
      <c r="D26">
        <f t="shared" si="1"/>
        <v>0.99938853219933799</v>
      </c>
      <c r="E26">
        <f t="shared" si="2"/>
        <v>0</v>
      </c>
      <c r="G26" s="7">
        <v>1.120655E+19</v>
      </c>
      <c r="H26" s="7"/>
      <c r="K26">
        <v>1.04171843961628</v>
      </c>
      <c r="L26">
        <v>0</v>
      </c>
      <c r="O26">
        <v>0.99938853219933799</v>
      </c>
      <c r="P26">
        <v>0</v>
      </c>
      <c r="S26">
        <v>7.4640906606240301E-2</v>
      </c>
      <c r="U26">
        <v>0.89982257300996704</v>
      </c>
    </row>
    <row r="27" spans="1:21" x14ac:dyDescent="0.25">
      <c r="A27">
        <v>405</v>
      </c>
      <c r="B27">
        <f t="shared" si="3"/>
        <v>0.98858050682464405</v>
      </c>
      <c r="C27">
        <f t="shared" si="0"/>
        <v>0</v>
      </c>
      <c r="D27">
        <f t="shared" si="1"/>
        <v>0.96782428638928297</v>
      </c>
      <c r="E27">
        <f t="shared" si="2"/>
        <v>0</v>
      </c>
      <c r="G27" s="7">
        <v>1.171595E+19</v>
      </c>
      <c r="H27" s="7"/>
      <c r="K27">
        <v>0.98858050682464405</v>
      </c>
      <c r="L27">
        <v>0</v>
      </c>
      <c r="O27">
        <v>0.96782428638928297</v>
      </c>
      <c r="P27">
        <v>0</v>
      </c>
      <c r="S27">
        <v>7.2083135731722703E-2</v>
      </c>
      <c r="U27">
        <v>0.91062247550988795</v>
      </c>
    </row>
    <row r="28" spans="1:21" x14ac:dyDescent="0.25">
      <c r="A28">
        <v>410</v>
      </c>
      <c r="B28">
        <f t="shared" si="3"/>
        <v>0.90328834272374003</v>
      </c>
      <c r="C28">
        <f t="shared" si="0"/>
        <v>0</v>
      </c>
      <c r="D28">
        <f t="shared" si="1"/>
        <v>0.97272186553267204</v>
      </c>
      <c r="E28">
        <f t="shared" si="2"/>
        <v>0</v>
      </c>
      <c r="G28" s="7">
        <v>1.1216E+19</v>
      </c>
      <c r="H28" s="7"/>
      <c r="K28">
        <v>0.90328834272374003</v>
      </c>
      <c r="L28">
        <v>0</v>
      </c>
      <c r="O28">
        <v>0.97272186553267204</v>
      </c>
      <c r="P28">
        <v>0</v>
      </c>
      <c r="S28">
        <v>6.9573699182009993E-2</v>
      </c>
      <c r="U28">
        <v>0.92124989671723101</v>
      </c>
    </row>
    <row r="29" spans="1:21" x14ac:dyDescent="0.25">
      <c r="A29">
        <v>415</v>
      </c>
      <c r="B29">
        <f t="shared" si="3"/>
        <v>0.81398434775870698</v>
      </c>
      <c r="C29">
        <f t="shared" si="0"/>
        <v>0</v>
      </c>
      <c r="D29">
        <f t="shared" si="1"/>
        <v>1.1096643942683</v>
      </c>
      <c r="E29">
        <f t="shared" si="2"/>
        <v>0</v>
      </c>
      <c r="G29" s="7">
        <v>1.2736E+19</v>
      </c>
      <c r="H29" s="7"/>
      <c r="K29">
        <v>0.81398434775870698</v>
      </c>
      <c r="L29">
        <v>0</v>
      </c>
      <c r="O29">
        <v>1.1096643942683</v>
      </c>
      <c r="P29">
        <v>0</v>
      </c>
      <c r="S29">
        <v>6.7846342788316902E-2</v>
      </c>
      <c r="U29">
        <v>0.93119974105336101</v>
      </c>
    </row>
    <row r="30" spans="1:21" x14ac:dyDescent="0.25">
      <c r="A30">
        <v>420</v>
      </c>
      <c r="B30">
        <f t="shared" si="3"/>
        <v>0.74366118039737805</v>
      </c>
      <c r="C30">
        <f t="shared" si="0"/>
        <v>0</v>
      </c>
      <c r="D30">
        <f t="shared" si="1"/>
        <v>1.31582813256264</v>
      </c>
      <c r="E30">
        <f t="shared" si="2"/>
        <v>0</v>
      </c>
      <c r="G30" s="7">
        <v>1.21631E+19</v>
      </c>
      <c r="H30" s="7"/>
      <c r="K30">
        <v>0.74366118039737805</v>
      </c>
      <c r="L30">
        <v>0</v>
      </c>
      <c r="O30">
        <v>1.31582813256264</v>
      </c>
      <c r="P30">
        <v>0</v>
      </c>
      <c r="S30">
        <v>6.6118986394623797E-2</v>
      </c>
      <c r="U30">
        <v>0.93597536200931997</v>
      </c>
    </row>
    <row r="31" spans="1:21" x14ac:dyDescent="0.25">
      <c r="A31">
        <v>425</v>
      </c>
      <c r="B31">
        <f t="shared" si="3"/>
        <v>0.69263435933641204</v>
      </c>
      <c r="C31">
        <f t="shared" si="0"/>
        <v>0</v>
      </c>
      <c r="D31">
        <f t="shared" si="1"/>
        <v>1.69151606317546</v>
      </c>
      <c r="E31">
        <f t="shared" si="2"/>
        <v>0</v>
      </c>
      <c r="G31" s="7">
        <v>1.32567E+19</v>
      </c>
      <c r="H31" s="7"/>
      <c r="K31">
        <v>0.69263435933641204</v>
      </c>
      <c r="L31">
        <v>0</v>
      </c>
      <c r="O31">
        <v>1.69151606317546</v>
      </c>
      <c r="P31">
        <v>0</v>
      </c>
      <c r="S31">
        <v>6.4391630000930594E-2</v>
      </c>
      <c r="U31">
        <v>0.94075098296527904</v>
      </c>
    </row>
    <row r="32" spans="1:21" x14ac:dyDescent="0.25">
      <c r="A32">
        <v>430</v>
      </c>
      <c r="B32">
        <f t="shared" si="3"/>
        <v>0.61922442137913203</v>
      </c>
      <c r="C32">
        <f t="shared" si="0"/>
        <v>0</v>
      </c>
      <c r="D32">
        <f t="shared" si="1"/>
        <v>1.6293496216934999</v>
      </c>
      <c r="E32">
        <f t="shared" si="2"/>
        <v>1.02525581432813E-2</v>
      </c>
      <c r="G32" s="7">
        <v>9.6187E+18</v>
      </c>
      <c r="H32" s="7"/>
      <c r="K32">
        <v>0.61922442137913203</v>
      </c>
      <c r="L32">
        <v>0</v>
      </c>
      <c r="O32">
        <v>1.6293496216934999</v>
      </c>
      <c r="P32">
        <v>1.02525581432813E-2</v>
      </c>
      <c r="S32">
        <v>6.2664273607237503E-2</v>
      </c>
      <c r="U32">
        <v>0.945526603921239</v>
      </c>
    </row>
    <row r="33" spans="1:21" x14ac:dyDescent="0.25">
      <c r="A33">
        <v>435</v>
      </c>
      <c r="B33">
        <f t="shared" si="3"/>
        <v>0.55786147901928596</v>
      </c>
      <c r="C33">
        <f t="shared" si="0"/>
        <v>0</v>
      </c>
      <c r="D33">
        <f t="shared" si="1"/>
        <v>0.76325519886600202</v>
      </c>
      <c r="E33">
        <f t="shared" si="2"/>
        <v>3.7041995252384698E-2</v>
      </c>
      <c r="G33" s="7">
        <v>1.35823E+19</v>
      </c>
      <c r="H33" s="7"/>
      <c r="K33">
        <v>0.55786147901928596</v>
      </c>
      <c r="L33">
        <v>0</v>
      </c>
      <c r="O33">
        <v>0.76325519886600202</v>
      </c>
      <c r="P33">
        <v>3.7041995252384698E-2</v>
      </c>
      <c r="S33">
        <v>6.1288205750163298E-2</v>
      </c>
      <c r="U33">
        <v>0.95030222487719795</v>
      </c>
    </row>
    <row r="34" spans="1:21" x14ac:dyDescent="0.25">
      <c r="A34">
        <v>440</v>
      </c>
      <c r="B34">
        <f t="shared" si="3"/>
        <v>0.51086189430167706</v>
      </c>
      <c r="C34">
        <f t="shared" si="0"/>
        <v>0</v>
      </c>
      <c r="D34">
        <f t="shared" si="1"/>
        <v>0.35742830047865598</v>
      </c>
      <c r="E34">
        <f t="shared" si="2"/>
        <v>4.65114045031082E-2</v>
      </c>
      <c r="G34" s="7">
        <v>1.46654E+19</v>
      </c>
      <c r="H34" s="7"/>
      <c r="K34">
        <v>0.51086189430167706</v>
      </c>
      <c r="L34">
        <v>0</v>
      </c>
      <c r="O34">
        <v>0.35742830047865598</v>
      </c>
      <c r="P34">
        <v>4.65114045031082E-2</v>
      </c>
      <c r="S34">
        <v>6.0575906641161803E-2</v>
      </c>
      <c r="U34">
        <v>0.95491147143269295</v>
      </c>
    </row>
    <row r="35" spans="1:21" x14ac:dyDescent="0.25">
      <c r="A35">
        <v>445</v>
      </c>
      <c r="B35">
        <f t="shared" si="3"/>
        <v>0.46574901456085199</v>
      </c>
      <c r="C35">
        <f t="shared" si="0"/>
        <v>0</v>
      </c>
      <c r="D35">
        <f t="shared" si="1"/>
        <v>0.29582508546479602</v>
      </c>
      <c r="E35">
        <f t="shared" si="2"/>
        <v>3.7232236975025999E-2</v>
      </c>
      <c r="G35" s="7">
        <v>1.60494E+19</v>
      </c>
      <c r="H35" s="7"/>
      <c r="K35">
        <v>0.46574901456085199</v>
      </c>
      <c r="L35">
        <v>0</v>
      </c>
      <c r="O35">
        <v>0.29582508546479602</v>
      </c>
      <c r="P35">
        <v>3.7232236975025999E-2</v>
      </c>
      <c r="S35">
        <v>5.9863607532160197E-2</v>
      </c>
      <c r="U35">
        <v>0.95774953723266598</v>
      </c>
    </row>
    <row r="36" spans="1:21" x14ac:dyDescent="0.25">
      <c r="A36">
        <v>450</v>
      </c>
      <c r="B36">
        <f t="shared" si="3"/>
        <v>0.42928464007866501</v>
      </c>
      <c r="C36">
        <f t="shared" si="0"/>
        <v>0</v>
      </c>
      <c r="D36">
        <f t="shared" si="1"/>
        <v>0.278049239094463</v>
      </c>
      <c r="E36">
        <f t="shared" si="2"/>
        <v>4.3045384253137302E-2</v>
      </c>
      <c r="G36" s="7">
        <v>1.76447E+19</v>
      </c>
      <c r="H36" s="7"/>
      <c r="K36">
        <v>0.42928464007866501</v>
      </c>
      <c r="L36">
        <v>0</v>
      </c>
      <c r="O36">
        <v>0.278049239094463</v>
      </c>
      <c r="P36">
        <v>4.3045384253137302E-2</v>
      </c>
      <c r="S36">
        <v>5.9151308423158598E-2</v>
      </c>
      <c r="U36">
        <v>0.96058760303264001</v>
      </c>
    </row>
    <row r="37" spans="1:21" x14ac:dyDescent="0.25">
      <c r="A37">
        <v>455</v>
      </c>
      <c r="B37">
        <f t="shared" si="3"/>
        <v>0.39282026559647698</v>
      </c>
      <c r="C37">
        <f t="shared" si="0"/>
        <v>0</v>
      </c>
      <c r="D37">
        <f t="shared" si="1"/>
        <v>0.26027339272412903</v>
      </c>
      <c r="E37">
        <f t="shared" si="2"/>
        <v>6.6320556917622994E-2</v>
      </c>
      <c r="G37" s="7">
        <v>1.748305E+19</v>
      </c>
      <c r="H37" s="7"/>
      <c r="K37">
        <v>0.39282026559647698</v>
      </c>
      <c r="L37">
        <v>0</v>
      </c>
      <c r="O37">
        <v>0.26027339272412903</v>
      </c>
      <c r="P37">
        <v>6.6320556917622994E-2</v>
      </c>
      <c r="S37">
        <v>5.8439009314156999E-2</v>
      </c>
      <c r="U37">
        <v>0.96342566883261405</v>
      </c>
    </row>
    <row r="38" spans="1:21" x14ac:dyDescent="0.25">
      <c r="A38">
        <v>460</v>
      </c>
      <c r="B38">
        <f t="shared" si="3"/>
        <v>0.35635589111429</v>
      </c>
      <c r="C38">
        <f t="shared" si="0"/>
        <v>0</v>
      </c>
      <c r="D38">
        <f t="shared" si="1"/>
        <v>0.24259151171516699</v>
      </c>
      <c r="E38">
        <f t="shared" si="2"/>
        <v>0.109174868258426</v>
      </c>
      <c r="G38" s="7">
        <v>1.768965E+19</v>
      </c>
      <c r="H38" s="7"/>
      <c r="K38">
        <v>0.35635589111429</v>
      </c>
      <c r="L38">
        <v>0</v>
      </c>
      <c r="O38">
        <v>0.24259151171516699</v>
      </c>
      <c r="P38">
        <v>0.109174868258426</v>
      </c>
      <c r="S38">
        <v>5.7726710205155497E-2</v>
      </c>
      <c r="U38">
        <v>0.96626373463258797</v>
      </c>
    </row>
    <row r="39" spans="1:21" x14ac:dyDescent="0.25">
      <c r="A39">
        <v>465</v>
      </c>
      <c r="B39">
        <f t="shared" si="3"/>
        <v>0.32359450094724701</v>
      </c>
      <c r="C39">
        <f t="shared" si="0"/>
        <v>6.2913256913738804E-3</v>
      </c>
      <c r="D39">
        <f t="shared" si="1"/>
        <v>0.22592484504849999</v>
      </c>
      <c r="E39">
        <f t="shared" si="2"/>
        <v>0.167914866499874</v>
      </c>
      <c r="G39" s="7">
        <v>1.796965E+19</v>
      </c>
      <c r="H39" s="7"/>
      <c r="K39">
        <v>0.32359450094724701</v>
      </c>
      <c r="L39">
        <v>6.2913256913738804E-3</v>
      </c>
      <c r="O39">
        <v>0.22592484504849999</v>
      </c>
      <c r="P39">
        <v>0.167914866499874</v>
      </c>
      <c r="S39">
        <v>5.7014411096153898E-2</v>
      </c>
      <c r="U39">
        <v>0.969101800432561</v>
      </c>
    </row>
    <row r="40" spans="1:21" x14ac:dyDescent="0.25">
      <c r="A40">
        <v>470</v>
      </c>
      <c r="B40">
        <f t="shared" si="3"/>
        <v>0.29299467128427098</v>
      </c>
      <c r="C40">
        <f t="shared" si="0"/>
        <v>1.6308965386377799E-2</v>
      </c>
      <c r="D40">
        <f t="shared" si="1"/>
        <v>0.209258178381833</v>
      </c>
      <c r="E40">
        <f t="shared" si="2"/>
        <v>0.29993097863275298</v>
      </c>
      <c r="G40" s="7">
        <v>1.78673E+19</v>
      </c>
      <c r="H40" s="7"/>
      <c r="K40">
        <v>0.29299467128427098</v>
      </c>
      <c r="L40">
        <v>1.6308965386377799E-2</v>
      </c>
      <c r="O40">
        <v>0.209258178381833</v>
      </c>
      <c r="P40">
        <v>0.29993097863275298</v>
      </c>
      <c r="S40">
        <v>5.6302111987152299E-2</v>
      </c>
      <c r="U40">
        <v>0.97147820800820095</v>
      </c>
    </row>
    <row r="41" spans="1:21" x14ac:dyDescent="0.25">
      <c r="A41">
        <v>475</v>
      </c>
      <c r="B41">
        <f t="shared" si="3"/>
        <v>0.26287754085331899</v>
      </c>
      <c r="C41">
        <f t="shared" si="0"/>
        <v>2.6326605081381901E-2</v>
      </c>
      <c r="D41">
        <f t="shared" si="1"/>
        <v>0.20498783228682699</v>
      </c>
      <c r="E41">
        <f t="shared" si="2"/>
        <v>0.43983858708408002</v>
      </c>
      <c r="G41" s="7">
        <v>1.908795E+19</v>
      </c>
      <c r="H41" s="7"/>
      <c r="K41">
        <v>0.26287754085331899</v>
      </c>
      <c r="L41">
        <v>2.6326605081381901E-2</v>
      </c>
      <c r="O41">
        <v>0.20498783228682699</v>
      </c>
      <c r="P41">
        <v>0.43983858708408002</v>
      </c>
      <c r="S41">
        <v>5.60983453589321E-2</v>
      </c>
      <c r="U41">
        <v>0.97356642102457303</v>
      </c>
    </row>
    <row r="42" spans="1:21" x14ac:dyDescent="0.25">
      <c r="A42">
        <v>480</v>
      </c>
      <c r="B42">
        <f t="shared" si="3"/>
        <v>0.233058421543754</v>
      </c>
      <c r="C42">
        <f t="shared" si="0"/>
        <v>3.6344244776385898E-2</v>
      </c>
      <c r="D42">
        <f t="shared" si="1"/>
        <v>0.202975583817886</v>
      </c>
      <c r="E42">
        <f t="shared" si="2"/>
        <v>0.71904464786952105</v>
      </c>
      <c r="G42" s="7">
        <v>1.94096E+19</v>
      </c>
      <c r="H42" s="7"/>
      <c r="K42">
        <v>0.233058421543754</v>
      </c>
      <c r="L42">
        <v>3.6344244776385898E-2</v>
      </c>
      <c r="O42">
        <v>0.202975583817886</v>
      </c>
      <c r="P42">
        <v>0.71904464786952105</v>
      </c>
      <c r="S42">
        <v>5.5906912360481502E-2</v>
      </c>
      <c r="U42">
        <v>0.97565463404094599</v>
      </c>
    </row>
    <row r="43" spans="1:21" x14ac:dyDescent="0.25">
      <c r="A43">
        <v>485</v>
      </c>
      <c r="B43">
        <f t="shared" si="3"/>
        <v>0.20323930223418801</v>
      </c>
      <c r="C43">
        <f t="shared" si="0"/>
        <v>6.6625171892558704E-2</v>
      </c>
      <c r="D43">
        <f t="shared" si="1"/>
        <v>0.12839590979826501</v>
      </c>
      <c r="E43">
        <f t="shared" si="2"/>
        <v>0.91379427616511899</v>
      </c>
      <c r="G43" s="7">
        <v>1.86053E+19</v>
      </c>
      <c r="H43" s="7"/>
      <c r="K43">
        <v>0.20323930223418801</v>
      </c>
      <c r="L43">
        <v>6.6625171892558704E-2</v>
      </c>
      <c r="O43">
        <v>0.12839590979826501</v>
      </c>
      <c r="P43">
        <v>0.91379427616511899</v>
      </c>
      <c r="S43">
        <v>5.5715479362031001E-2</v>
      </c>
      <c r="U43">
        <v>0.97774284705731795</v>
      </c>
    </row>
    <row r="44" spans="1:21" x14ac:dyDescent="0.25">
      <c r="A44">
        <v>490</v>
      </c>
      <c r="B44">
        <f t="shared" si="3"/>
        <v>0.174931414341262</v>
      </c>
      <c r="C44">
        <f t="shared" si="0"/>
        <v>0.114985389817993</v>
      </c>
      <c r="D44">
        <f t="shared" si="1"/>
        <v>8.2199684829404998E-2</v>
      </c>
      <c r="E44">
        <f t="shared" si="2"/>
        <v>0.97144873916076901</v>
      </c>
      <c r="G44" s="7">
        <v>1.96137E+19</v>
      </c>
      <c r="H44" s="7"/>
      <c r="K44">
        <v>0.174931414341262</v>
      </c>
      <c r="L44">
        <v>0.114985389817993</v>
      </c>
      <c r="O44">
        <v>8.2199684829404998E-2</v>
      </c>
      <c r="P44">
        <v>0.97144873916076901</v>
      </c>
      <c r="S44">
        <v>5.5524046363580402E-2</v>
      </c>
      <c r="U44">
        <v>0.97983106007369103</v>
      </c>
    </row>
    <row r="45" spans="1:21" x14ac:dyDescent="0.25">
      <c r="A45">
        <v>495</v>
      </c>
      <c r="B45">
        <f t="shared" si="3"/>
        <v>0.14741165750235599</v>
      </c>
      <c r="C45">
        <f t="shared" si="0"/>
        <v>0.186210569623558</v>
      </c>
      <c r="D45">
        <f t="shared" si="1"/>
        <v>5.03233136333908E-2</v>
      </c>
      <c r="E45">
        <f t="shared" si="2"/>
        <v>0.77303343190057805</v>
      </c>
      <c r="G45" s="7">
        <v>2.015625E+19</v>
      </c>
      <c r="H45" s="7"/>
      <c r="K45">
        <v>0.14741165750235599</v>
      </c>
      <c r="L45">
        <v>0.186210569623558</v>
      </c>
      <c r="O45">
        <v>5.03233136333908E-2</v>
      </c>
      <c r="P45">
        <v>0.77303343190057805</v>
      </c>
      <c r="S45">
        <v>5.5332613365129901E-2</v>
      </c>
      <c r="U45">
        <v>0.98191927309006299</v>
      </c>
    </row>
    <row r="46" spans="1:21" x14ac:dyDescent="0.25">
      <c r="A46">
        <v>500</v>
      </c>
      <c r="B46">
        <f t="shared" si="3"/>
        <v>0.12774307503944701</v>
      </c>
      <c r="C46">
        <f t="shared" si="0"/>
        <v>0.32729852520316999</v>
      </c>
      <c r="D46">
        <f t="shared" si="1"/>
        <v>2.4243992295518602E-2</v>
      </c>
      <c r="E46">
        <f t="shared" si="2"/>
        <v>0.54204195720570603</v>
      </c>
      <c r="G46" s="7">
        <v>1.93065E+19</v>
      </c>
      <c r="H46" s="7"/>
      <c r="K46">
        <v>0.12774307503944701</v>
      </c>
      <c r="L46">
        <v>0.32729852520316999</v>
      </c>
      <c r="O46">
        <v>2.4243992295518602E-2</v>
      </c>
      <c r="P46">
        <v>0.54204195720570603</v>
      </c>
      <c r="S46">
        <v>5.51411803666794E-2</v>
      </c>
      <c r="U46">
        <v>0.98279604211433103</v>
      </c>
    </row>
    <row r="47" spans="1:21" x14ac:dyDescent="0.25">
      <c r="A47">
        <v>505</v>
      </c>
      <c r="B47">
        <f t="shared" si="3"/>
        <v>0.112440517580027</v>
      </c>
      <c r="C47">
        <f t="shared" si="0"/>
        <v>0.455496910384114</v>
      </c>
      <c r="D47">
        <f t="shared" si="1"/>
        <v>0</v>
      </c>
      <c r="E47">
        <f t="shared" si="2"/>
        <v>0.29675293250491402</v>
      </c>
      <c r="G47" s="7">
        <v>1.973775E+19</v>
      </c>
      <c r="H47" s="7"/>
      <c r="K47">
        <v>0.112440517580027</v>
      </c>
      <c r="L47">
        <v>0.455496910384114</v>
      </c>
      <c r="O47">
        <v>0</v>
      </c>
      <c r="P47">
        <v>0.29675293250491402</v>
      </c>
      <c r="S47">
        <v>5.4949747368228802E-2</v>
      </c>
      <c r="U47">
        <v>0.98357527503355602</v>
      </c>
    </row>
    <row r="48" spans="1:21" x14ac:dyDescent="0.25">
      <c r="A48">
        <v>510</v>
      </c>
      <c r="B48">
        <f t="shared" si="3"/>
        <v>9.7137960120607297E-2</v>
      </c>
      <c r="C48">
        <f t="shared" si="0"/>
        <v>0.59135893418453001</v>
      </c>
      <c r="D48">
        <f t="shared" si="1"/>
        <v>0</v>
      </c>
      <c r="E48">
        <f t="shared" si="2"/>
        <v>0.14947011392503101</v>
      </c>
      <c r="G48" s="7">
        <v>1.9869E+19</v>
      </c>
      <c r="H48" s="7"/>
      <c r="K48">
        <v>9.7137960120607297E-2</v>
      </c>
      <c r="L48">
        <v>0.59135893418453001</v>
      </c>
      <c r="O48">
        <v>0</v>
      </c>
      <c r="P48">
        <v>0.14947011392503101</v>
      </c>
      <c r="S48">
        <v>5.48774322466078E-2</v>
      </c>
      <c r="U48">
        <v>0.98435450795278201</v>
      </c>
    </row>
    <row r="49" spans="1:21" x14ac:dyDescent="0.25">
      <c r="A49">
        <v>515</v>
      </c>
      <c r="B49">
        <f t="shared" si="3"/>
        <v>8.1835402661186996E-2</v>
      </c>
      <c r="C49">
        <f t="shared" si="0"/>
        <v>0.81506496098971004</v>
      </c>
      <c r="D49">
        <f t="shared" si="1"/>
        <v>0</v>
      </c>
      <c r="E49">
        <f t="shared" si="2"/>
        <v>9.0666413653172503E-2</v>
      </c>
      <c r="G49" s="7">
        <v>1.975615E+19</v>
      </c>
      <c r="H49" s="7"/>
      <c r="K49">
        <v>8.1835402661186996E-2</v>
      </c>
      <c r="L49">
        <v>0.81506496098971004</v>
      </c>
      <c r="O49">
        <v>0</v>
      </c>
      <c r="P49">
        <v>9.0666413653172503E-2</v>
      </c>
      <c r="S49">
        <v>5.4881431446767701E-2</v>
      </c>
      <c r="U49">
        <v>0.985133740872008</v>
      </c>
    </row>
    <row r="50" spans="1:21" x14ac:dyDescent="0.25">
      <c r="A50">
        <v>520</v>
      </c>
      <c r="B50">
        <f t="shared" si="3"/>
        <v>6.9876539603496199E-2</v>
      </c>
      <c r="C50">
        <f t="shared" si="0"/>
        <v>0.96550870010022305</v>
      </c>
      <c r="D50">
        <f t="shared" si="1"/>
        <v>0</v>
      </c>
      <c r="E50">
        <f t="shared" si="2"/>
        <v>5.49470499279439E-2</v>
      </c>
      <c r="G50" s="7">
        <v>1.968635E+19</v>
      </c>
      <c r="H50" s="7"/>
      <c r="K50">
        <v>6.9876539603496199E-2</v>
      </c>
      <c r="L50">
        <v>0.96550870010022305</v>
      </c>
      <c r="O50">
        <v>0</v>
      </c>
      <c r="P50">
        <v>5.49470499279439E-2</v>
      </c>
      <c r="S50">
        <v>5.4885430646927698E-2</v>
      </c>
      <c r="U50">
        <v>0.98591297379123299</v>
      </c>
    </row>
    <row r="51" spans="1:21" x14ac:dyDescent="0.25">
      <c r="A51">
        <v>525</v>
      </c>
      <c r="B51">
        <f t="shared" si="3"/>
        <v>6.1498627272259597E-2</v>
      </c>
      <c r="C51">
        <f t="shared" si="0"/>
        <v>0.95154559490105795</v>
      </c>
      <c r="D51">
        <f t="shared" si="1"/>
        <v>0</v>
      </c>
      <c r="E51">
        <f t="shared" si="2"/>
        <v>3.6822472305034201E-2</v>
      </c>
      <c r="G51" s="7">
        <v>2.0701E+19</v>
      </c>
      <c r="H51" s="7"/>
      <c r="K51">
        <v>6.1498627272259597E-2</v>
      </c>
      <c r="L51">
        <v>0.95154559490105795</v>
      </c>
      <c r="O51">
        <v>0</v>
      </c>
      <c r="P51">
        <v>3.6822472305034201E-2</v>
      </c>
      <c r="S51">
        <v>5.4889429847087598E-2</v>
      </c>
      <c r="U51">
        <v>0.986693318690681</v>
      </c>
    </row>
    <row r="52" spans="1:21" x14ac:dyDescent="0.25">
      <c r="A52">
        <v>530</v>
      </c>
      <c r="B52">
        <f t="shared" si="3"/>
        <v>5.3120714941022898E-2</v>
      </c>
      <c r="C52">
        <f t="shared" si="0"/>
        <v>0.84678871717280702</v>
      </c>
      <c r="D52">
        <f t="shared" si="1"/>
        <v>0</v>
      </c>
      <c r="E52">
        <f t="shared" si="2"/>
        <v>3.3269917989121198E-2</v>
      </c>
      <c r="G52" s="7">
        <v>2.076485E+19</v>
      </c>
      <c r="H52" s="7"/>
      <c r="K52">
        <v>5.3120714941022898E-2</v>
      </c>
      <c r="L52">
        <v>0.84678871717280702</v>
      </c>
      <c r="O52">
        <v>0</v>
      </c>
      <c r="P52">
        <v>3.3269917989121198E-2</v>
      </c>
      <c r="S52">
        <v>5.4893429047247602E-2</v>
      </c>
      <c r="U52">
        <v>0.987550100982028</v>
      </c>
    </row>
    <row r="53" spans="1:21" x14ac:dyDescent="0.25">
      <c r="A53">
        <v>535</v>
      </c>
      <c r="B53">
        <f t="shared" si="3"/>
        <v>4.4742802609786303E-2</v>
      </c>
      <c r="C53">
        <f t="shared" si="0"/>
        <v>0.67134617040854705</v>
      </c>
      <c r="D53">
        <f t="shared" si="1"/>
        <v>0</v>
      </c>
      <c r="E53">
        <f t="shared" si="2"/>
        <v>3.80712780249415E-2</v>
      </c>
      <c r="G53" s="7">
        <v>2.09439E+19</v>
      </c>
      <c r="H53" s="7"/>
      <c r="K53">
        <v>4.4742802609786303E-2</v>
      </c>
      <c r="L53">
        <v>0.67134617040854705</v>
      </c>
      <c r="O53">
        <v>0</v>
      </c>
      <c r="P53">
        <v>3.80712780249415E-2</v>
      </c>
      <c r="S53">
        <v>5.4897428247407599E-2</v>
      </c>
      <c r="U53">
        <v>0.988406883273375</v>
      </c>
    </row>
    <row r="54" spans="1:21" x14ac:dyDescent="0.25">
      <c r="A54">
        <v>540</v>
      </c>
      <c r="B54">
        <f t="shared" si="3"/>
        <v>3.72882151810741E-2</v>
      </c>
      <c r="C54">
        <f t="shared" si="0"/>
        <v>0.40186628024540899</v>
      </c>
      <c r="D54">
        <f t="shared" si="1"/>
        <v>0</v>
      </c>
      <c r="E54">
        <f t="shared" si="2"/>
        <v>5.4552415934650697E-2</v>
      </c>
      <c r="G54" s="7">
        <v>2.00869E+19</v>
      </c>
      <c r="H54" s="7"/>
      <c r="K54">
        <v>3.72882151810741E-2</v>
      </c>
      <c r="L54">
        <v>0.40186628024540899</v>
      </c>
      <c r="O54">
        <v>0</v>
      </c>
      <c r="P54">
        <v>5.4552415934650697E-2</v>
      </c>
      <c r="S54">
        <v>5.49014274475675E-2</v>
      </c>
      <c r="U54">
        <v>0.98926366556472201</v>
      </c>
    </row>
    <row r="55" spans="1:21" x14ac:dyDescent="0.25">
      <c r="A55">
        <v>545</v>
      </c>
      <c r="B55">
        <f t="shared" si="3"/>
        <v>3.1829941816214402E-2</v>
      </c>
      <c r="C55">
        <f t="shared" si="0"/>
        <v>0.29380057716941899</v>
      </c>
      <c r="D55">
        <f t="shared" si="1"/>
        <v>0</v>
      </c>
      <c r="E55">
        <f t="shared" si="2"/>
        <v>7.1033553844359998E-2</v>
      </c>
      <c r="G55" s="7">
        <v>2.112975E+19</v>
      </c>
      <c r="H55" s="7"/>
      <c r="K55">
        <v>3.1829941816214402E-2</v>
      </c>
      <c r="L55">
        <v>0.29380057716941899</v>
      </c>
      <c r="O55">
        <v>0</v>
      </c>
      <c r="P55">
        <v>7.1033553844359998E-2</v>
      </c>
      <c r="S55">
        <v>5.46745446580355E-2</v>
      </c>
      <c r="U55">
        <v>0.99012044785606801</v>
      </c>
    </row>
    <row r="56" spans="1:21" x14ac:dyDescent="0.25">
      <c r="A56">
        <v>550</v>
      </c>
      <c r="B56">
        <f t="shared" si="3"/>
        <v>2.6371668451354802E-2</v>
      </c>
      <c r="C56">
        <f t="shared" si="0"/>
        <v>0.17638675894497099</v>
      </c>
      <c r="D56">
        <f t="shared" si="1"/>
        <v>0</v>
      </c>
      <c r="E56">
        <f t="shared" si="2"/>
        <v>9.6018692266735206E-2</v>
      </c>
      <c r="G56" s="7">
        <v>2.13063E+19</v>
      </c>
      <c r="H56" s="7"/>
      <c r="K56">
        <v>2.6371668451354802E-2</v>
      </c>
      <c r="L56">
        <v>0.17638675894497099</v>
      </c>
      <c r="O56">
        <v>0</v>
      </c>
      <c r="P56">
        <v>9.6018692266735206E-2</v>
      </c>
      <c r="S56">
        <v>5.4438020244348399E-2</v>
      </c>
      <c r="U56">
        <v>0.99097723014741501</v>
      </c>
    </row>
    <row r="57" spans="1:21" x14ac:dyDescent="0.25">
      <c r="A57">
        <v>555</v>
      </c>
      <c r="B57">
        <f t="shared" si="3"/>
        <v>2.0913395086495201E-2</v>
      </c>
      <c r="C57">
        <f t="shared" si="0"/>
        <v>0.126812948279583</v>
      </c>
      <c r="D57">
        <f t="shared" si="1"/>
        <v>0</v>
      </c>
      <c r="E57">
        <f t="shared" si="2"/>
        <v>0.121497490357159</v>
      </c>
      <c r="G57" s="7">
        <v>2.17094E+19</v>
      </c>
      <c r="H57" s="7"/>
      <c r="K57">
        <v>2.0913395086495201E-2</v>
      </c>
      <c r="L57">
        <v>0.126812948279583</v>
      </c>
      <c r="O57">
        <v>0</v>
      </c>
      <c r="P57">
        <v>0.121497490357159</v>
      </c>
      <c r="S57">
        <v>5.4201495830661403E-2</v>
      </c>
      <c r="U57">
        <v>0.99183401243876201</v>
      </c>
    </row>
    <row r="58" spans="1:21" x14ac:dyDescent="0.25">
      <c r="A58">
        <v>560</v>
      </c>
      <c r="B58">
        <f t="shared" si="3"/>
        <v>1.54551217216355E-2</v>
      </c>
      <c r="C58">
        <f t="shared" si="0"/>
        <v>9.8405117182461699E-2</v>
      </c>
      <c r="D58">
        <f t="shared" si="1"/>
        <v>0</v>
      </c>
      <c r="E58">
        <f t="shared" si="2"/>
        <v>0.15049964331044899</v>
      </c>
      <c r="G58" s="7">
        <v>2.081325E+19</v>
      </c>
      <c r="H58" s="7"/>
      <c r="K58">
        <v>1.54551217216355E-2</v>
      </c>
      <c r="L58">
        <v>9.8405117182461699E-2</v>
      </c>
      <c r="O58">
        <v>0</v>
      </c>
      <c r="P58">
        <v>0.15049964331044899</v>
      </c>
      <c r="S58">
        <v>5.3964971416974303E-2</v>
      </c>
      <c r="U58">
        <v>0.99269079473010902</v>
      </c>
    </row>
    <row r="59" spans="1:21" x14ac:dyDescent="0.25">
      <c r="A59">
        <v>565</v>
      </c>
      <c r="B59">
        <f t="shared" si="3"/>
        <v>9.9968483567759499E-3</v>
      </c>
      <c r="C59">
        <f t="shared" si="0"/>
        <v>7.8225153862883506E-2</v>
      </c>
      <c r="D59">
        <f t="shared" si="1"/>
        <v>0</v>
      </c>
      <c r="E59">
        <f t="shared" si="2"/>
        <v>0.18346260627341199</v>
      </c>
      <c r="G59" s="7">
        <v>2.14255E+19</v>
      </c>
      <c r="H59" s="7"/>
      <c r="K59">
        <v>9.9968483567759499E-3</v>
      </c>
      <c r="L59">
        <v>7.8225153862883506E-2</v>
      </c>
      <c r="O59">
        <v>0</v>
      </c>
      <c r="P59">
        <v>0.18346260627341199</v>
      </c>
      <c r="S59">
        <v>5.37284470032873E-2</v>
      </c>
      <c r="U59">
        <v>0.99354757702145602</v>
      </c>
    </row>
    <row r="60" spans="1:21" x14ac:dyDescent="0.25">
      <c r="A60">
        <v>570</v>
      </c>
      <c r="B60">
        <f t="shared" si="3"/>
        <v>4.5385749919163304E-3</v>
      </c>
      <c r="C60">
        <f t="shared" si="0"/>
        <v>5.80451905433053E-2</v>
      </c>
      <c r="D60">
        <f t="shared" si="1"/>
        <v>0</v>
      </c>
      <c r="E60">
        <f t="shared" si="2"/>
        <v>0.201686163871307</v>
      </c>
      <c r="G60" s="7">
        <v>2.113115E+19</v>
      </c>
      <c r="H60" s="7"/>
      <c r="K60">
        <v>4.5385749919163304E-3</v>
      </c>
      <c r="L60">
        <v>5.80451905433053E-2</v>
      </c>
      <c r="O60">
        <v>0</v>
      </c>
      <c r="P60">
        <v>0.201686163871307</v>
      </c>
      <c r="S60">
        <v>5.3491922589600199E-2</v>
      </c>
      <c r="U60">
        <v>0.99337367430026702</v>
      </c>
    </row>
    <row r="61" spans="1:21" x14ac:dyDescent="0.25">
      <c r="A61">
        <v>575</v>
      </c>
      <c r="B61">
        <f t="shared" si="3"/>
        <v>0</v>
      </c>
      <c r="C61">
        <f t="shared" si="0"/>
        <v>5.1152681415280003E-2</v>
      </c>
      <c r="D61">
        <f t="shared" si="1"/>
        <v>0</v>
      </c>
      <c r="E61">
        <f t="shared" si="2"/>
        <v>0.21580776160902301</v>
      </c>
      <c r="G61" s="7">
        <v>2.131655E+19</v>
      </c>
      <c r="H61" s="7"/>
      <c r="K61">
        <v>0</v>
      </c>
      <c r="L61">
        <v>5.1152681415280003E-2</v>
      </c>
      <c r="O61">
        <v>0</v>
      </c>
      <c r="P61">
        <v>0.21580776160902301</v>
      </c>
      <c r="S61">
        <v>5.3255398175913203E-2</v>
      </c>
      <c r="U61">
        <v>0.99310285279434796</v>
      </c>
    </row>
    <row r="62" spans="1:21" x14ac:dyDescent="0.25">
      <c r="A62">
        <v>580</v>
      </c>
      <c r="B62">
        <f t="shared" si="3"/>
        <v>0</v>
      </c>
      <c r="C62">
        <f t="shared" si="0"/>
        <v>4.62285502356422E-2</v>
      </c>
      <c r="D62">
        <f t="shared" si="1"/>
        <v>0</v>
      </c>
      <c r="E62">
        <f t="shared" si="2"/>
        <v>0.22992935934674</v>
      </c>
      <c r="G62" s="7">
        <v>2.183015E+19</v>
      </c>
      <c r="H62" s="7"/>
      <c r="K62">
        <v>0</v>
      </c>
      <c r="L62">
        <v>4.62285502356422E-2</v>
      </c>
      <c r="O62">
        <v>0</v>
      </c>
      <c r="P62">
        <v>0.22992935934674</v>
      </c>
      <c r="S62">
        <v>5.3018873762226103E-2</v>
      </c>
      <c r="U62">
        <v>0.99283203128842901</v>
      </c>
    </row>
    <row r="63" spans="1:21" x14ac:dyDescent="0.25">
      <c r="A63">
        <v>585</v>
      </c>
      <c r="B63">
        <f t="shared" si="3"/>
        <v>0</v>
      </c>
      <c r="C63">
        <f t="shared" si="0"/>
        <v>4.13044190560043E-2</v>
      </c>
      <c r="D63">
        <f t="shared" si="1"/>
        <v>0</v>
      </c>
      <c r="E63">
        <f t="shared" si="2"/>
        <v>0.24405095708445601</v>
      </c>
      <c r="G63" s="7">
        <v>2.245985E+19</v>
      </c>
      <c r="H63" s="7"/>
      <c r="K63">
        <v>0</v>
      </c>
      <c r="L63">
        <v>4.13044190560043E-2</v>
      </c>
      <c r="O63">
        <v>0</v>
      </c>
      <c r="P63">
        <v>0.24405095708445601</v>
      </c>
      <c r="S63">
        <v>5.2948228928148197E-2</v>
      </c>
      <c r="U63">
        <v>0.99256120978250995</v>
      </c>
    </row>
    <row r="64" spans="1:21" x14ac:dyDescent="0.25">
      <c r="A64">
        <v>590</v>
      </c>
      <c r="B64">
        <f t="shared" si="3"/>
        <v>0</v>
      </c>
      <c r="C64">
        <f t="shared" si="0"/>
        <v>3.6380287876366497E-2</v>
      </c>
      <c r="D64">
        <f t="shared" si="1"/>
        <v>0</v>
      </c>
      <c r="E64">
        <f t="shared" si="2"/>
        <v>0.25817255482217299</v>
      </c>
      <c r="G64" s="7">
        <v>2.035135E+19</v>
      </c>
      <c r="H64" s="7"/>
      <c r="K64">
        <v>0</v>
      </c>
      <c r="L64">
        <v>3.6380287876366497E-2</v>
      </c>
      <c r="O64">
        <v>0</v>
      </c>
      <c r="P64">
        <v>0.25817255482217299</v>
      </c>
      <c r="S64">
        <v>5.2881155092397297E-2</v>
      </c>
      <c r="U64">
        <v>0.992290388276591</v>
      </c>
    </row>
    <row r="65" spans="1:28" x14ac:dyDescent="0.25">
      <c r="A65">
        <v>595</v>
      </c>
      <c r="B65">
        <f t="shared" si="3"/>
        <v>0</v>
      </c>
      <c r="C65">
        <f t="shared" si="0"/>
        <v>3.0129612818437401E-2</v>
      </c>
      <c r="D65">
        <f t="shared" si="1"/>
        <v>0</v>
      </c>
      <c r="E65">
        <f t="shared" si="2"/>
        <v>0.26629634534526597</v>
      </c>
      <c r="G65" s="7">
        <v>2.14967E+19</v>
      </c>
      <c r="H65" s="7"/>
      <c r="K65">
        <v>0</v>
      </c>
      <c r="L65">
        <v>3.0129612818437401E-2</v>
      </c>
      <c r="O65">
        <v>0</v>
      </c>
      <c r="P65">
        <v>0.26629634534526597</v>
      </c>
      <c r="S65">
        <v>5.2814081256646501E-2</v>
      </c>
      <c r="U65">
        <v>0.99217124418274705</v>
      </c>
      <c r="AB65" s="7"/>
    </row>
    <row r="66" spans="1:28" x14ac:dyDescent="0.25">
      <c r="A66">
        <v>600</v>
      </c>
      <c r="B66">
        <f t="shared" si="3"/>
        <v>0</v>
      </c>
      <c r="C66">
        <f t="shared" si="0"/>
        <v>2.3312916656067599E-2</v>
      </c>
      <c r="D66">
        <f t="shared" si="1"/>
        <v>0</v>
      </c>
      <c r="E66">
        <f t="shared" si="2"/>
        <v>0.25886214388460799</v>
      </c>
      <c r="G66" s="7">
        <v>2.213015E+19</v>
      </c>
      <c r="H66" s="7"/>
      <c r="K66">
        <v>0</v>
      </c>
      <c r="L66">
        <v>2.3312916656067599E-2</v>
      </c>
      <c r="O66">
        <v>0</v>
      </c>
      <c r="P66">
        <v>0.25886214388460799</v>
      </c>
      <c r="S66">
        <v>5.2747007420895602E-2</v>
      </c>
      <c r="U66">
        <v>0.99213087072829398</v>
      </c>
    </row>
    <row r="67" spans="1:28" x14ac:dyDescent="0.25">
      <c r="A67">
        <v>605</v>
      </c>
      <c r="B67">
        <f t="shared" ref="B67:B130" si="4">K67</f>
        <v>0</v>
      </c>
      <c r="C67">
        <f t="shared" ref="C67:C130" si="5">L67</f>
        <v>1.64962204936978E-2</v>
      </c>
      <c r="D67">
        <f t="shared" ref="D67:D130" si="6">O67</f>
        <v>0</v>
      </c>
      <c r="E67">
        <f t="shared" ref="E67:E130" si="7">P67</f>
        <v>0.251427942423949</v>
      </c>
      <c r="G67" s="7">
        <v>2.2657E+19</v>
      </c>
      <c r="H67" s="7"/>
      <c r="K67">
        <v>0</v>
      </c>
      <c r="L67">
        <v>1.64962204936978E-2</v>
      </c>
      <c r="O67">
        <v>0</v>
      </c>
      <c r="P67">
        <v>0.251427942423949</v>
      </c>
      <c r="S67">
        <v>5.2679933585144702E-2</v>
      </c>
      <c r="U67">
        <v>0.99209049727384002</v>
      </c>
    </row>
    <row r="68" spans="1:28" x14ac:dyDescent="0.25">
      <c r="A68">
        <v>610</v>
      </c>
      <c r="B68">
        <f t="shared" si="4"/>
        <v>0</v>
      </c>
      <c r="C68">
        <f t="shared" si="5"/>
        <v>9.6795243313279808E-3</v>
      </c>
      <c r="D68">
        <f t="shared" si="6"/>
        <v>0</v>
      </c>
      <c r="E68">
        <f t="shared" si="7"/>
        <v>0.24399374096328999</v>
      </c>
      <c r="G68" s="7">
        <v>2.242225E+19</v>
      </c>
      <c r="H68" s="7"/>
      <c r="K68">
        <v>0</v>
      </c>
      <c r="L68">
        <v>9.6795243313279808E-3</v>
      </c>
      <c r="O68">
        <v>0</v>
      </c>
      <c r="P68">
        <v>0.24399374096328999</v>
      </c>
      <c r="S68">
        <v>5.2612859749393802E-2</v>
      </c>
      <c r="U68">
        <v>0.99205012381938595</v>
      </c>
    </row>
    <row r="69" spans="1:28" x14ac:dyDescent="0.25">
      <c r="A69">
        <v>615</v>
      </c>
      <c r="B69">
        <f t="shared" si="4"/>
        <v>0</v>
      </c>
      <c r="C69">
        <f t="shared" si="5"/>
        <v>2.86282816895815E-3</v>
      </c>
      <c r="D69">
        <f t="shared" si="6"/>
        <v>0</v>
      </c>
      <c r="E69">
        <f t="shared" si="7"/>
        <v>0.231010793892648</v>
      </c>
      <c r="G69" s="7">
        <v>2.254805E+19</v>
      </c>
      <c r="H69" s="7"/>
      <c r="K69">
        <v>0</v>
      </c>
      <c r="L69">
        <v>2.86282816895815E-3</v>
      </c>
      <c r="O69">
        <v>0</v>
      </c>
      <c r="P69">
        <v>0.231010793892648</v>
      </c>
      <c r="S69">
        <v>5.2487484428636301E-2</v>
      </c>
      <c r="U69">
        <v>0.992009750364932</v>
      </c>
    </row>
    <row r="70" spans="1:28" x14ac:dyDescent="0.25">
      <c r="A70">
        <v>620</v>
      </c>
      <c r="B70">
        <f t="shared" si="4"/>
        <v>0</v>
      </c>
      <c r="C70">
        <f t="shared" si="5"/>
        <v>0</v>
      </c>
      <c r="D70">
        <f t="shared" si="6"/>
        <v>0</v>
      </c>
      <c r="E70">
        <f t="shared" si="7"/>
        <v>0.20085685665167699</v>
      </c>
      <c r="G70" s="7">
        <v>2.29458E+19</v>
      </c>
      <c r="H70" s="7"/>
      <c r="K70">
        <v>0</v>
      </c>
      <c r="L70">
        <v>0</v>
      </c>
      <c r="O70">
        <v>0</v>
      </c>
      <c r="P70">
        <v>0.20085685665167699</v>
      </c>
      <c r="S70">
        <v>5.2163191009261901E-2</v>
      </c>
      <c r="U70">
        <v>0.99196937691047904</v>
      </c>
    </row>
    <row r="71" spans="1:28" x14ac:dyDescent="0.25">
      <c r="A71">
        <v>625</v>
      </c>
      <c r="B71">
        <f t="shared" si="4"/>
        <v>0</v>
      </c>
      <c r="C71">
        <f t="shared" si="5"/>
        <v>0</v>
      </c>
      <c r="D71">
        <f t="shared" si="6"/>
        <v>0</v>
      </c>
      <c r="E71">
        <f t="shared" si="7"/>
        <v>0.17070291941070601</v>
      </c>
      <c r="G71" s="7">
        <v>2.20303E+19</v>
      </c>
      <c r="H71" s="7"/>
      <c r="K71">
        <v>0</v>
      </c>
      <c r="L71">
        <v>0</v>
      </c>
      <c r="O71">
        <v>0</v>
      </c>
      <c r="P71">
        <v>0.17070291941070601</v>
      </c>
      <c r="S71">
        <v>5.1838897589887398E-2</v>
      </c>
      <c r="U71">
        <v>0.99215903610340705</v>
      </c>
    </row>
    <row r="72" spans="1:28" x14ac:dyDescent="0.25">
      <c r="A72">
        <v>630</v>
      </c>
      <c r="B72">
        <f t="shared" si="4"/>
        <v>0</v>
      </c>
      <c r="C72">
        <f t="shared" si="5"/>
        <v>0</v>
      </c>
      <c r="D72">
        <f t="shared" si="6"/>
        <v>0</v>
      </c>
      <c r="E72">
        <f t="shared" si="7"/>
        <v>0.151403639033628</v>
      </c>
      <c r="G72" s="7">
        <v>2.21075E+19</v>
      </c>
      <c r="H72" s="7"/>
      <c r="K72">
        <v>0</v>
      </c>
      <c r="L72">
        <v>0</v>
      </c>
      <c r="O72">
        <v>0</v>
      </c>
      <c r="P72">
        <v>0.151403639033628</v>
      </c>
      <c r="S72">
        <v>5.1514604170512998E-2</v>
      </c>
      <c r="U72">
        <v>0.99255538080641403</v>
      </c>
    </row>
    <row r="73" spans="1:28" x14ac:dyDescent="0.25">
      <c r="A73">
        <v>635</v>
      </c>
      <c r="B73">
        <f t="shared" si="4"/>
        <v>0</v>
      </c>
      <c r="C73">
        <f t="shared" si="5"/>
        <v>0</v>
      </c>
      <c r="D73">
        <f t="shared" si="6"/>
        <v>0</v>
      </c>
      <c r="E73">
        <f t="shared" si="7"/>
        <v>0.133350454699209</v>
      </c>
      <c r="G73" s="7">
        <v>2.290195E+19</v>
      </c>
      <c r="H73" s="7"/>
      <c r="K73">
        <v>0</v>
      </c>
      <c r="L73">
        <v>0</v>
      </c>
      <c r="O73">
        <v>0</v>
      </c>
      <c r="P73">
        <v>0.133350454699209</v>
      </c>
      <c r="S73">
        <v>5.1190310751138599E-2</v>
      </c>
      <c r="U73">
        <v>0.99295172550942101</v>
      </c>
    </row>
    <row r="74" spans="1:28" x14ac:dyDescent="0.25">
      <c r="A74">
        <v>640</v>
      </c>
      <c r="B74">
        <f t="shared" si="4"/>
        <v>0</v>
      </c>
      <c r="C74">
        <f t="shared" si="5"/>
        <v>0</v>
      </c>
      <c r="D74">
        <f t="shared" si="6"/>
        <v>0</v>
      </c>
      <c r="E74">
        <f t="shared" si="7"/>
        <v>0.116398841477688</v>
      </c>
      <c r="G74" s="7">
        <v>2.308225E+19</v>
      </c>
      <c r="H74" s="7"/>
      <c r="K74">
        <v>0</v>
      </c>
      <c r="L74">
        <v>0</v>
      </c>
      <c r="O74">
        <v>0</v>
      </c>
      <c r="P74">
        <v>0.116398841477688</v>
      </c>
      <c r="S74">
        <v>5.0866017331764102E-2</v>
      </c>
      <c r="U74">
        <v>0.99334807021242799</v>
      </c>
    </row>
    <row r="75" spans="1:28" x14ac:dyDescent="0.25">
      <c r="A75">
        <v>645</v>
      </c>
      <c r="B75">
        <f t="shared" si="4"/>
        <v>0</v>
      </c>
      <c r="C75">
        <f t="shared" si="5"/>
        <v>0</v>
      </c>
      <c r="D75">
        <f t="shared" si="6"/>
        <v>0</v>
      </c>
      <c r="E75">
        <f t="shared" si="7"/>
        <v>0.103569517308158</v>
      </c>
      <c r="G75" s="7">
        <v>2.342485E+19</v>
      </c>
      <c r="H75" s="7"/>
      <c r="K75">
        <v>0</v>
      </c>
      <c r="L75">
        <v>0</v>
      </c>
      <c r="O75">
        <v>0</v>
      </c>
      <c r="P75">
        <v>0.103569517308158</v>
      </c>
      <c r="S75">
        <v>5.0541723912389702E-2</v>
      </c>
      <c r="U75">
        <v>0.99374441491543597</v>
      </c>
    </row>
    <row r="76" spans="1:28" x14ac:dyDescent="0.25">
      <c r="A76">
        <v>650</v>
      </c>
      <c r="B76">
        <f t="shared" si="4"/>
        <v>0</v>
      </c>
      <c r="C76">
        <f t="shared" si="5"/>
        <v>0</v>
      </c>
      <c r="D76">
        <f t="shared" si="6"/>
        <v>0</v>
      </c>
      <c r="E76">
        <f t="shared" si="7"/>
        <v>9.07401931386283E-2</v>
      </c>
      <c r="G76" s="7">
        <v>2.23801E+19</v>
      </c>
      <c r="H76" s="7"/>
      <c r="K76">
        <v>0</v>
      </c>
      <c r="L76">
        <v>0</v>
      </c>
      <c r="O76">
        <v>0</v>
      </c>
      <c r="P76">
        <v>9.07401931386283E-2</v>
      </c>
      <c r="S76">
        <v>5.0217430493015199E-2</v>
      </c>
      <c r="U76">
        <v>0.99414075961844295</v>
      </c>
    </row>
    <row r="77" spans="1:28" x14ac:dyDescent="0.25">
      <c r="A77">
        <v>655</v>
      </c>
      <c r="B77">
        <f t="shared" si="4"/>
        <v>0</v>
      </c>
      <c r="C77">
        <f t="shared" si="5"/>
        <v>0</v>
      </c>
      <c r="D77">
        <f t="shared" si="6"/>
        <v>0</v>
      </c>
      <c r="E77">
        <f t="shared" si="7"/>
        <v>7.8708920548853104E-2</v>
      </c>
      <c r="G77" s="7">
        <v>2.20168E+19</v>
      </c>
      <c r="H77" s="7"/>
      <c r="K77">
        <v>0</v>
      </c>
      <c r="L77">
        <v>0</v>
      </c>
      <c r="O77">
        <v>0</v>
      </c>
      <c r="P77">
        <v>7.8708920548853104E-2</v>
      </c>
      <c r="S77">
        <v>4.9893137073640799E-2</v>
      </c>
      <c r="U77">
        <v>0.99453710432145004</v>
      </c>
    </row>
    <row r="78" spans="1:28" x14ac:dyDescent="0.25">
      <c r="A78">
        <v>660</v>
      </c>
      <c r="B78">
        <f t="shared" si="4"/>
        <v>0</v>
      </c>
      <c r="C78">
        <f t="shared" si="5"/>
        <v>0</v>
      </c>
      <c r="D78">
        <f t="shared" si="6"/>
        <v>0</v>
      </c>
      <c r="E78">
        <f t="shared" si="7"/>
        <v>6.8547108251118399E-2</v>
      </c>
      <c r="G78" s="7">
        <v>2.320175E+19</v>
      </c>
      <c r="H78" s="7"/>
      <c r="K78">
        <v>0</v>
      </c>
      <c r="L78">
        <v>0</v>
      </c>
      <c r="O78">
        <v>0</v>
      </c>
      <c r="P78">
        <v>6.8547108251118399E-2</v>
      </c>
      <c r="S78">
        <v>4.9568843654266399E-2</v>
      </c>
      <c r="U78">
        <v>0.99493344902445702</v>
      </c>
    </row>
    <row r="79" spans="1:28" x14ac:dyDescent="0.25">
      <c r="A79">
        <v>665</v>
      </c>
      <c r="B79">
        <f t="shared" si="4"/>
        <v>0</v>
      </c>
      <c r="C79">
        <f t="shared" si="5"/>
        <v>0</v>
      </c>
      <c r="D79">
        <f t="shared" si="6"/>
        <v>0</v>
      </c>
      <c r="E79">
        <f t="shared" si="7"/>
        <v>5.8385295953383702E-2</v>
      </c>
      <c r="G79" s="7">
        <v>2.369115E+19</v>
      </c>
      <c r="H79" s="7"/>
      <c r="K79">
        <v>0</v>
      </c>
      <c r="L79">
        <v>0</v>
      </c>
      <c r="O79">
        <v>0</v>
      </c>
      <c r="P79">
        <v>5.8385295953383702E-2</v>
      </c>
      <c r="S79">
        <v>4.9244550234891903E-2</v>
      </c>
      <c r="U79">
        <v>0.99510913742549401</v>
      </c>
    </row>
    <row r="80" spans="1:28" x14ac:dyDescent="0.25">
      <c r="A80">
        <v>670</v>
      </c>
      <c r="B80">
        <f t="shared" si="4"/>
        <v>0</v>
      </c>
      <c r="C80">
        <f t="shared" si="5"/>
        <v>0</v>
      </c>
      <c r="D80">
        <f t="shared" si="6"/>
        <v>0</v>
      </c>
      <c r="E80">
        <f t="shared" si="7"/>
        <v>4.5643459926013902E-2</v>
      </c>
      <c r="G80" s="7">
        <v>2.395355E+19</v>
      </c>
      <c r="H80" s="7"/>
      <c r="K80">
        <v>0</v>
      </c>
      <c r="L80">
        <v>0</v>
      </c>
      <c r="O80">
        <v>0</v>
      </c>
      <c r="P80">
        <v>4.5643459926013902E-2</v>
      </c>
      <c r="S80">
        <v>4.8772566563715702E-2</v>
      </c>
      <c r="U80">
        <v>0.99443674737006205</v>
      </c>
    </row>
    <row r="81" spans="1:21" x14ac:dyDescent="0.25">
      <c r="A81">
        <v>675</v>
      </c>
      <c r="B81">
        <f t="shared" si="4"/>
        <v>0</v>
      </c>
      <c r="C81">
        <f t="shared" si="5"/>
        <v>0</v>
      </c>
      <c r="D81">
        <f t="shared" si="6"/>
        <v>0</v>
      </c>
      <c r="E81">
        <f t="shared" si="7"/>
        <v>3.1911528257157297E-2</v>
      </c>
      <c r="G81" s="7">
        <v>2.36654E+19</v>
      </c>
      <c r="H81" s="7"/>
      <c r="K81">
        <v>0</v>
      </c>
      <c r="L81">
        <v>0</v>
      </c>
      <c r="O81">
        <v>0</v>
      </c>
      <c r="P81">
        <v>3.1911528257157297E-2</v>
      </c>
      <c r="S81">
        <v>4.8299681722252998E-2</v>
      </c>
      <c r="U81">
        <v>0.99376435731462998</v>
      </c>
    </row>
    <row r="82" spans="1:21" x14ac:dyDescent="0.25">
      <c r="A82">
        <v>680</v>
      </c>
      <c r="B82">
        <f t="shared" si="4"/>
        <v>0</v>
      </c>
      <c r="C82">
        <f t="shared" si="5"/>
        <v>0</v>
      </c>
      <c r="D82">
        <f t="shared" si="6"/>
        <v>0</v>
      </c>
      <c r="E82">
        <f t="shared" si="7"/>
        <v>2.2854325720199801E-2</v>
      </c>
      <c r="G82" s="7">
        <v>2.377655E+19</v>
      </c>
      <c r="H82" s="7"/>
      <c r="K82">
        <v>0</v>
      </c>
      <c r="L82">
        <v>0</v>
      </c>
      <c r="O82">
        <v>0</v>
      </c>
      <c r="P82">
        <v>2.2854325720199801E-2</v>
      </c>
      <c r="S82">
        <v>4.7826796880790397E-2</v>
      </c>
      <c r="U82">
        <v>0.99309196725919802</v>
      </c>
    </row>
    <row r="83" spans="1:21" x14ac:dyDescent="0.25">
      <c r="A83">
        <v>685</v>
      </c>
      <c r="B83">
        <f t="shared" si="4"/>
        <v>0</v>
      </c>
      <c r="C83">
        <f t="shared" si="5"/>
        <v>0</v>
      </c>
      <c r="D83">
        <f t="shared" si="6"/>
        <v>0</v>
      </c>
      <c r="E83">
        <f t="shared" si="7"/>
        <v>1.4829818104979299E-2</v>
      </c>
      <c r="G83" s="7">
        <v>2.35421E+19</v>
      </c>
      <c r="H83" s="7"/>
      <c r="K83">
        <v>0</v>
      </c>
      <c r="L83">
        <v>0</v>
      </c>
      <c r="O83">
        <v>0</v>
      </c>
      <c r="P83">
        <v>1.4829818104979299E-2</v>
      </c>
      <c r="S83">
        <v>4.7353912039327803E-2</v>
      </c>
      <c r="U83">
        <v>0.99241957720376694</v>
      </c>
    </row>
    <row r="84" spans="1:21" x14ac:dyDescent="0.25">
      <c r="A84">
        <v>690</v>
      </c>
      <c r="B84">
        <f t="shared" si="4"/>
        <v>0</v>
      </c>
      <c r="C84">
        <f t="shared" si="5"/>
        <v>0</v>
      </c>
      <c r="D84">
        <f t="shared" si="6"/>
        <v>0</v>
      </c>
      <c r="E84">
        <f t="shared" si="7"/>
        <v>6.8563433581368804E-3</v>
      </c>
      <c r="G84" s="7">
        <v>2.045955E+19</v>
      </c>
      <c r="H84" s="7"/>
      <c r="K84">
        <v>0</v>
      </c>
      <c r="L84">
        <v>0</v>
      </c>
      <c r="O84">
        <v>0</v>
      </c>
      <c r="P84">
        <v>6.8563433581368804E-3</v>
      </c>
      <c r="S84">
        <v>4.6881027197865098E-2</v>
      </c>
      <c r="U84">
        <v>0.99174718714833499</v>
      </c>
    </row>
    <row r="85" spans="1:21" x14ac:dyDescent="0.25">
      <c r="A85">
        <v>695</v>
      </c>
      <c r="B85">
        <f t="shared" si="4"/>
        <v>0</v>
      </c>
      <c r="C85">
        <f t="shared" si="5"/>
        <v>0</v>
      </c>
      <c r="D85">
        <f t="shared" si="6"/>
        <v>0</v>
      </c>
      <c r="E85">
        <f t="shared" si="7"/>
        <v>1.69182261421705E-3</v>
      </c>
      <c r="G85" s="7">
        <v>2.211565E+19</v>
      </c>
      <c r="H85" s="7"/>
      <c r="K85">
        <v>0</v>
      </c>
      <c r="L85">
        <v>0</v>
      </c>
      <c r="O85">
        <v>0</v>
      </c>
      <c r="P85">
        <v>1.69182261421705E-3</v>
      </c>
      <c r="S85">
        <v>4.6408142356402497E-2</v>
      </c>
      <c r="U85">
        <v>0.99107479709290303</v>
      </c>
    </row>
    <row r="86" spans="1:21" x14ac:dyDescent="0.25">
      <c r="A86">
        <v>700</v>
      </c>
      <c r="B86">
        <f t="shared" si="4"/>
        <v>0</v>
      </c>
      <c r="C86">
        <f t="shared" si="5"/>
        <v>0</v>
      </c>
      <c r="D86">
        <f t="shared" si="6"/>
        <v>0</v>
      </c>
      <c r="E86">
        <f t="shared" si="7"/>
        <v>0</v>
      </c>
      <c r="G86" s="7">
        <v>2.25169E+19</v>
      </c>
      <c r="H86" s="7"/>
      <c r="K86">
        <v>0</v>
      </c>
      <c r="L86">
        <v>0</v>
      </c>
      <c r="O86">
        <v>0</v>
      </c>
      <c r="P86">
        <v>0</v>
      </c>
      <c r="S86">
        <v>4.6239135100465803E-2</v>
      </c>
      <c r="U86">
        <v>0.99040240703747096</v>
      </c>
    </row>
    <row r="87" spans="1:21" x14ac:dyDescent="0.25">
      <c r="A87">
        <v>705</v>
      </c>
      <c r="B87">
        <f t="shared" si="4"/>
        <v>0</v>
      </c>
      <c r="C87">
        <f t="shared" si="5"/>
        <v>0</v>
      </c>
      <c r="D87">
        <f t="shared" si="6"/>
        <v>0</v>
      </c>
      <c r="E87">
        <f t="shared" si="7"/>
        <v>0</v>
      </c>
      <c r="G87" s="7">
        <v>2.334275E+19</v>
      </c>
      <c r="H87" s="7"/>
      <c r="K87">
        <v>0</v>
      </c>
      <c r="L87">
        <v>0</v>
      </c>
      <c r="O87">
        <v>0</v>
      </c>
      <c r="P87">
        <v>0</v>
      </c>
      <c r="S87">
        <v>4.6084134168562503E-2</v>
      </c>
      <c r="U87">
        <v>0.98986789103035799</v>
      </c>
    </row>
    <row r="88" spans="1:21" x14ac:dyDescent="0.25">
      <c r="A88">
        <v>710</v>
      </c>
      <c r="B88">
        <f t="shared" si="4"/>
        <v>0</v>
      </c>
      <c r="C88">
        <f t="shared" si="5"/>
        <v>0</v>
      </c>
      <c r="D88">
        <f t="shared" si="6"/>
        <v>0</v>
      </c>
      <c r="E88">
        <f t="shared" si="7"/>
        <v>0</v>
      </c>
      <c r="G88" s="7">
        <v>2.33967E+19</v>
      </c>
      <c r="H88" s="7"/>
      <c r="K88">
        <v>0</v>
      </c>
      <c r="L88">
        <v>0</v>
      </c>
      <c r="O88">
        <v>0</v>
      </c>
      <c r="P88">
        <v>0</v>
      </c>
      <c r="S88">
        <v>4.59291332366593E-2</v>
      </c>
      <c r="U88">
        <v>0.98945043590104997</v>
      </c>
    </row>
    <row r="89" spans="1:21" x14ac:dyDescent="0.25">
      <c r="A89">
        <v>715</v>
      </c>
      <c r="B89">
        <f t="shared" si="4"/>
        <v>0</v>
      </c>
      <c r="C89">
        <f t="shared" si="5"/>
        <v>0</v>
      </c>
      <c r="D89">
        <f t="shared" si="6"/>
        <v>0</v>
      </c>
      <c r="E89">
        <f t="shared" si="7"/>
        <v>0</v>
      </c>
      <c r="G89" s="7">
        <v>2.27746E+19</v>
      </c>
      <c r="H89" s="7"/>
      <c r="K89">
        <v>0</v>
      </c>
      <c r="L89">
        <v>0</v>
      </c>
      <c r="O89">
        <v>0</v>
      </c>
      <c r="P89">
        <v>0</v>
      </c>
      <c r="S89">
        <v>4.5774132304756E-2</v>
      </c>
      <c r="U89">
        <v>0.98903298077174195</v>
      </c>
    </row>
    <row r="90" spans="1:21" x14ac:dyDescent="0.25">
      <c r="A90">
        <v>720</v>
      </c>
      <c r="B90">
        <f t="shared" si="4"/>
        <v>0</v>
      </c>
      <c r="C90">
        <f t="shared" si="5"/>
        <v>0</v>
      </c>
      <c r="D90">
        <f t="shared" si="6"/>
        <v>0</v>
      </c>
      <c r="E90">
        <f t="shared" si="7"/>
        <v>0</v>
      </c>
      <c r="G90" s="7">
        <v>1.788295E+19</v>
      </c>
      <c r="H90" s="7"/>
      <c r="K90">
        <v>0</v>
      </c>
      <c r="L90">
        <v>0</v>
      </c>
      <c r="O90">
        <v>0</v>
      </c>
      <c r="P90">
        <v>0</v>
      </c>
      <c r="S90">
        <v>4.56191313728527E-2</v>
      </c>
      <c r="U90">
        <v>0.98861552564243405</v>
      </c>
    </row>
    <row r="91" spans="1:21" x14ac:dyDescent="0.25">
      <c r="A91">
        <v>725</v>
      </c>
      <c r="B91">
        <f t="shared" si="4"/>
        <v>0</v>
      </c>
      <c r="C91">
        <f t="shared" si="5"/>
        <v>0</v>
      </c>
      <c r="D91">
        <f t="shared" si="6"/>
        <v>0</v>
      </c>
      <c r="E91">
        <f t="shared" si="7"/>
        <v>0</v>
      </c>
      <c r="G91" s="7">
        <v>1.90809E+19</v>
      </c>
      <c r="H91" s="7"/>
      <c r="K91">
        <v>0</v>
      </c>
      <c r="L91">
        <v>0</v>
      </c>
      <c r="O91">
        <v>0</v>
      </c>
      <c r="P91">
        <v>0</v>
      </c>
      <c r="S91">
        <v>4.54641304409494E-2</v>
      </c>
      <c r="U91">
        <v>0.98819807051312603</v>
      </c>
    </row>
    <row r="92" spans="1:21" x14ac:dyDescent="0.25">
      <c r="A92">
        <v>730</v>
      </c>
      <c r="B92">
        <f t="shared" si="4"/>
        <v>0</v>
      </c>
      <c r="C92">
        <f t="shared" si="5"/>
        <v>0</v>
      </c>
      <c r="D92">
        <f t="shared" si="6"/>
        <v>0</v>
      </c>
      <c r="E92">
        <f t="shared" si="7"/>
        <v>0</v>
      </c>
      <c r="G92" s="7">
        <v>2.04061E+19</v>
      </c>
      <c r="H92" s="7"/>
      <c r="K92">
        <v>0</v>
      </c>
      <c r="L92">
        <v>0</v>
      </c>
      <c r="O92">
        <v>0</v>
      </c>
      <c r="P92">
        <v>0</v>
      </c>
      <c r="S92">
        <v>4.5523781651201897E-2</v>
      </c>
      <c r="U92">
        <v>0.98778061538381801</v>
      </c>
    </row>
    <row r="93" spans="1:21" x14ac:dyDescent="0.25">
      <c r="A93">
        <v>735</v>
      </c>
      <c r="B93">
        <f t="shared" si="4"/>
        <v>0</v>
      </c>
      <c r="C93">
        <f t="shared" si="5"/>
        <v>0</v>
      </c>
      <c r="D93">
        <f t="shared" si="6"/>
        <v>0</v>
      </c>
      <c r="E93">
        <f t="shared" si="7"/>
        <v>0</v>
      </c>
      <c r="G93" s="7">
        <v>2.239475E+19</v>
      </c>
      <c r="H93" s="7"/>
      <c r="K93">
        <v>0</v>
      </c>
      <c r="L93">
        <v>0</v>
      </c>
      <c r="O93">
        <v>0</v>
      </c>
      <c r="P93">
        <v>0</v>
      </c>
      <c r="S93">
        <v>4.5602246632394997E-2</v>
      </c>
      <c r="U93">
        <v>0.98736316025450999</v>
      </c>
    </row>
    <row r="94" spans="1:21" x14ac:dyDescent="0.25">
      <c r="A94">
        <v>740</v>
      </c>
      <c r="B94">
        <f t="shared" si="4"/>
        <v>0</v>
      </c>
      <c r="C94">
        <f t="shared" si="5"/>
        <v>0</v>
      </c>
      <c r="D94">
        <f t="shared" si="6"/>
        <v>0</v>
      </c>
      <c r="E94">
        <f t="shared" si="7"/>
        <v>0</v>
      </c>
      <c r="G94" s="7">
        <v>2.26169E+19</v>
      </c>
      <c r="H94" s="7"/>
      <c r="K94">
        <v>0</v>
      </c>
      <c r="L94">
        <v>0</v>
      </c>
      <c r="O94">
        <v>0</v>
      </c>
      <c r="P94">
        <v>0</v>
      </c>
      <c r="S94">
        <v>4.56807116135882E-2</v>
      </c>
      <c r="U94">
        <v>0.98694570512520197</v>
      </c>
    </row>
    <row r="95" spans="1:21" x14ac:dyDescent="0.25">
      <c r="A95">
        <v>745</v>
      </c>
      <c r="B95">
        <f t="shared" si="4"/>
        <v>0</v>
      </c>
      <c r="C95">
        <f t="shared" si="5"/>
        <v>0</v>
      </c>
      <c r="D95">
        <f t="shared" si="6"/>
        <v>0</v>
      </c>
      <c r="E95">
        <f t="shared" si="7"/>
        <v>0</v>
      </c>
      <c r="G95" s="7">
        <v>2.34022E+19</v>
      </c>
      <c r="H95" s="7"/>
      <c r="K95">
        <v>0</v>
      </c>
      <c r="L95">
        <v>0</v>
      </c>
      <c r="O95">
        <v>0</v>
      </c>
      <c r="P95">
        <v>0</v>
      </c>
      <c r="S95">
        <v>4.5759176594781299E-2</v>
      </c>
      <c r="U95">
        <v>0.98652824999589495</v>
      </c>
    </row>
    <row r="96" spans="1:21" x14ac:dyDescent="0.25">
      <c r="A96">
        <v>750</v>
      </c>
      <c r="B96">
        <f t="shared" si="4"/>
        <v>0</v>
      </c>
      <c r="C96">
        <f t="shared" si="5"/>
        <v>0</v>
      </c>
      <c r="D96">
        <f t="shared" si="6"/>
        <v>0</v>
      </c>
      <c r="E96">
        <f t="shared" si="7"/>
        <v>0</v>
      </c>
      <c r="G96" s="7">
        <v>2.32055E+19</v>
      </c>
      <c r="H96" s="7"/>
      <c r="K96">
        <v>0</v>
      </c>
      <c r="L96">
        <v>0</v>
      </c>
      <c r="O96">
        <v>0</v>
      </c>
      <c r="P96">
        <v>0</v>
      </c>
      <c r="S96">
        <v>4.5837641575974503E-2</v>
      </c>
      <c r="U96">
        <v>0.98611079486658704</v>
      </c>
    </row>
    <row r="97" spans="1:21" x14ac:dyDescent="0.25">
      <c r="A97">
        <v>755</v>
      </c>
      <c r="B97">
        <f t="shared" si="4"/>
        <v>0</v>
      </c>
      <c r="C97">
        <f t="shared" si="5"/>
        <v>0</v>
      </c>
      <c r="D97">
        <f t="shared" si="6"/>
        <v>0</v>
      </c>
      <c r="E97">
        <f t="shared" si="7"/>
        <v>0</v>
      </c>
      <c r="G97" s="7">
        <v>2.33602E+19</v>
      </c>
      <c r="H97" s="7"/>
      <c r="K97">
        <v>0</v>
      </c>
      <c r="L97">
        <v>0</v>
      </c>
      <c r="O97">
        <v>0</v>
      </c>
      <c r="P97">
        <v>0</v>
      </c>
      <c r="S97">
        <v>4.5916106557167602E-2</v>
      </c>
      <c r="U97">
        <v>0.98590280293386401</v>
      </c>
    </row>
    <row r="98" spans="1:21" x14ac:dyDescent="0.25">
      <c r="A98">
        <v>760</v>
      </c>
      <c r="B98">
        <f t="shared" si="4"/>
        <v>0</v>
      </c>
      <c r="C98">
        <f t="shared" si="5"/>
        <v>0</v>
      </c>
      <c r="D98">
        <f t="shared" si="6"/>
        <v>0</v>
      </c>
      <c r="E98">
        <f t="shared" si="7"/>
        <v>0</v>
      </c>
      <c r="G98" s="7">
        <v>7.01145E+18</v>
      </c>
      <c r="H98" s="7"/>
      <c r="K98">
        <v>0</v>
      </c>
      <c r="L98">
        <v>0</v>
      </c>
      <c r="O98">
        <v>0</v>
      </c>
      <c r="P98">
        <v>0</v>
      </c>
      <c r="S98">
        <v>4.58955859019557E-2</v>
      </c>
      <c r="U98">
        <v>0.98571687995909696</v>
      </c>
    </row>
    <row r="99" spans="1:21" x14ac:dyDescent="0.25">
      <c r="A99">
        <v>765</v>
      </c>
      <c r="B99">
        <f t="shared" si="4"/>
        <v>0</v>
      </c>
      <c r="C99">
        <f t="shared" si="5"/>
        <v>0</v>
      </c>
      <c r="D99">
        <f t="shared" si="6"/>
        <v>0</v>
      </c>
      <c r="E99">
        <f t="shared" si="7"/>
        <v>0</v>
      </c>
      <c r="G99" s="7">
        <v>1.31169E+19</v>
      </c>
      <c r="H99" s="7"/>
      <c r="K99">
        <v>0</v>
      </c>
      <c r="L99">
        <v>0</v>
      </c>
      <c r="O99">
        <v>0</v>
      </c>
      <c r="P99">
        <v>0</v>
      </c>
      <c r="S99">
        <v>4.5765568135907701E-2</v>
      </c>
      <c r="U99">
        <v>0.98553095698432902</v>
      </c>
    </row>
    <row r="100" spans="1:21" x14ac:dyDescent="0.25">
      <c r="A100">
        <v>770</v>
      </c>
      <c r="B100">
        <f t="shared" si="4"/>
        <v>0</v>
      </c>
      <c r="C100">
        <f t="shared" si="5"/>
        <v>0</v>
      </c>
      <c r="D100">
        <f t="shared" si="6"/>
        <v>0</v>
      </c>
      <c r="E100">
        <f t="shared" si="7"/>
        <v>0</v>
      </c>
      <c r="G100" s="7">
        <v>2.239585E+19</v>
      </c>
      <c r="H100" s="7"/>
      <c r="K100">
        <v>0</v>
      </c>
      <c r="L100">
        <v>0</v>
      </c>
      <c r="O100">
        <v>0</v>
      </c>
      <c r="P100">
        <v>0</v>
      </c>
      <c r="S100">
        <v>4.5635550369859702E-2</v>
      </c>
      <c r="U100">
        <v>0.98534503400956197</v>
      </c>
    </row>
    <row r="101" spans="1:21" x14ac:dyDescent="0.25">
      <c r="A101">
        <v>775</v>
      </c>
      <c r="B101">
        <f t="shared" si="4"/>
        <v>0</v>
      </c>
      <c r="C101">
        <f t="shared" si="5"/>
        <v>0</v>
      </c>
      <c r="D101">
        <f t="shared" si="6"/>
        <v>0</v>
      </c>
      <c r="E101">
        <f t="shared" si="7"/>
        <v>0</v>
      </c>
      <c r="G101" s="7">
        <v>2.28337E+19</v>
      </c>
      <c r="H101" s="7"/>
      <c r="K101">
        <v>0</v>
      </c>
      <c r="L101">
        <v>0</v>
      </c>
      <c r="O101">
        <v>0</v>
      </c>
      <c r="P101">
        <v>0</v>
      </c>
      <c r="S101">
        <v>4.5505532603811703E-2</v>
      </c>
      <c r="U101">
        <v>0.98515911103479403</v>
      </c>
    </row>
    <row r="102" spans="1:21" x14ac:dyDescent="0.25">
      <c r="A102">
        <v>780</v>
      </c>
      <c r="B102">
        <f t="shared" si="4"/>
        <v>0</v>
      </c>
      <c r="C102">
        <f t="shared" si="5"/>
        <v>0</v>
      </c>
      <c r="D102">
        <f t="shared" si="6"/>
        <v>0</v>
      </c>
      <c r="E102">
        <f t="shared" si="7"/>
        <v>0</v>
      </c>
      <c r="G102" s="7">
        <v>2.27848E+19</v>
      </c>
      <c r="H102" s="7"/>
      <c r="K102">
        <v>0</v>
      </c>
      <c r="L102">
        <v>0</v>
      </c>
      <c r="O102">
        <v>0</v>
      </c>
      <c r="P102">
        <v>0</v>
      </c>
      <c r="S102">
        <v>4.5375514837763697E-2</v>
      </c>
      <c r="U102">
        <v>0.98497318806002598</v>
      </c>
    </row>
    <row r="103" spans="1:21" x14ac:dyDescent="0.25">
      <c r="A103">
        <v>785</v>
      </c>
      <c r="B103">
        <f t="shared" si="4"/>
        <v>0</v>
      </c>
      <c r="C103">
        <f t="shared" si="5"/>
        <v>0</v>
      </c>
      <c r="D103">
        <f t="shared" si="6"/>
        <v>0</v>
      </c>
      <c r="E103">
        <f t="shared" si="7"/>
        <v>0</v>
      </c>
      <c r="G103" s="7">
        <v>2.28815E+19</v>
      </c>
      <c r="H103" s="7"/>
      <c r="K103">
        <v>0</v>
      </c>
      <c r="L103">
        <v>0</v>
      </c>
      <c r="O103">
        <v>0</v>
      </c>
      <c r="P103">
        <v>0</v>
      </c>
      <c r="S103">
        <v>4.5245497071715698E-2</v>
      </c>
      <c r="U103">
        <v>0.98478726508525904</v>
      </c>
    </row>
    <row r="104" spans="1:21" x14ac:dyDescent="0.25">
      <c r="A104">
        <v>790</v>
      </c>
      <c r="B104">
        <f t="shared" si="4"/>
        <v>0</v>
      </c>
      <c r="C104">
        <f t="shared" si="5"/>
        <v>0</v>
      </c>
      <c r="D104">
        <f t="shared" si="6"/>
        <v>0</v>
      </c>
      <c r="E104">
        <f t="shared" si="7"/>
        <v>0</v>
      </c>
      <c r="G104" s="7">
        <v>2.176035E+19</v>
      </c>
      <c r="H104" s="7"/>
      <c r="K104">
        <v>0</v>
      </c>
      <c r="L104">
        <v>0</v>
      </c>
      <c r="O104">
        <v>0</v>
      </c>
      <c r="P104">
        <v>0</v>
      </c>
      <c r="S104">
        <v>4.5115479305667699E-2</v>
      </c>
      <c r="U104">
        <v>0.984601342110491</v>
      </c>
    </row>
    <row r="105" spans="1:21" x14ac:dyDescent="0.25">
      <c r="A105">
        <v>795</v>
      </c>
      <c r="B105">
        <f t="shared" si="4"/>
        <v>0</v>
      </c>
      <c r="C105">
        <f t="shared" si="5"/>
        <v>0</v>
      </c>
      <c r="D105">
        <f t="shared" si="6"/>
        <v>0</v>
      </c>
      <c r="E105">
        <f t="shared" si="7"/>
        <v>0</v>
      </c>
      <c r="G105" s="7">
        <v>2.17481E+19</v>
      </c>
      <c r="H105" s="7"/>
      <c r="K105">
        <v>0</v>
      </c>
      <c r="L105">
        <v>0</v>
      </c>
      <c r="O105">
        <v>0</v>
      </c>
      <c r="P105">
        <v>0</v>
      </c>
      <c r="S105">
        <v>4.51191776423722E-2</v>
      </c>
      <c r="U105">
        <v>0.98418822332147604</v>
      </c>
    </row>
    <row r="106" spans="1:21" x14ac:dyDescent="0.25">
      <c r="A106">
        <v>800</v>
      </c>
      <c r="B106">
        <f t="shared" si="4"/>
        <v>0</v>
      </c>
      <c r="C106">
        <f t="shared" si="5"/>
        <v>0</v>
      </c>
      <c r="D106">
        <f t="shared" si="6"/>
        <v>0</v>
      </c>
      <c r="E106">
        <f t="shared" si="7"/>
        <v>0</v>
      </c>
      <c r="G106" s="7">
        <v>2.160815E+19</v>
      </c>
      <c r="H106" s="7"/>
      <c r="K106">
        <v>0</v>
      </c>
      <c r="L106">
        <v>0</v>
      </c>
      <c r="O106">
        <v>0</v>
      </c>
      <c r="P106">
        <v>0</v>
      </c>
      <c r="S106">
        <v>4.5416435073807999E-2</v>
      </c>
      <c r="U106">
        <v>0.98361266033265005</v>
      </c>
    </row>
    <row r="107" spans="1:21" x14ac:dyDescent="0.25">
      <c r="A107">
        <v>805</v>
      </c>
      <c r="B107">
        <f t="shared" si="4"/>
        <v>0</v>
      </c>
      <c r="C107">
        <f t="shared" si="5"/>
        <v>0</v>
      </c>
      <c r="D107">
        <f t="shared" si="6"/>
        <v>0</v>
      </c>
      <c r="E107">
        <f t="shared" si="7"/>
        <v>0</v>
      </c>
      <c r="G107" s="7">
        <v>2.14395E+19</v>
      </c>
      <c r="H107" s="7"/>
      <c r="K107">
        <v>0</v>
      </c>
      <c r="L107">
        <v>0</v>
      </c>
      <c r="O107">
        <v>0</v>
      </c>
      <c r="P107">
        <v>0</v>
      </c>
      <c r="S107">
        <v>4.5713692505243701E-2</v>
      </c>
      <c r="U107">
        <v>0.98303709734382405</v>
      </c>
    </row>
    <row r="108" spans="1:21" x14ac:dyDescent="0.25">
      <c r="A108">
        <v>810</v>
      </c>
      <c r="B108">
        <f t="shared" si="4"/>
        <v>0</v>
      </c>
      <c r="C108">
        <f t="shared" si="5"/>
        <v>0</v>
      </c>
      <c r="D108">
        <f t="shared" si="6"/>
        <v>0</v>
      </c>
      <c r="E108">
        <f t="shared" si="7"/>
        <v>0</v>
      </c>
      <c r="G108" s="7">
        <v>2.139435E+19</v>
      </c>
      <c r="H108" s="7"/>
      <c r="K108">
        <v>0</v>
      </c>
      <c r="L108">
        <v>0</v>
      </c>
      <c r="O108">
        <v>0</v>
      </c>
      <c r="P108">
        <v>0</v>
      </c>
      <c r="S108">
        <v>4.60109499366795E-2</v>
      </c>
      <c r="U108">
        <v>0.98246153435499906</v>
      </c>
    </row>
    <row r="109" spans="1:21" x14ac:dyDescent="0.25">
      <c r="A109">
        <v>815</v>
      </c>
      <c r="B109">
        <f t="shared" si="4"/>
        <v>0</v>
      </c>
      <c r="C109">
        <f t="shared" si="5"/>
        <v>0</v>
      </c>
      <c r="D109">
        <f t="shared" si="6"/>
        <v>0</v>
      </c>
      <c r="E109">
        <f t="shared" si="7"/>
        <v>0</v>
      </c>
      <c r="G109" s="7">
        <v>1.816675E+19</v>
      </c>
      <c r="H109" s="7"/>
      <c r="K109">
        <v>0</v>
      </c>
      <c r="L109">
        <v>0</v>
      </c>
      <c r="O109">
        <v>0</v>
      </c>
      <c r="P109">
        <v>0</v>
      </c>
      <c r="S109">
        <v>4.6308207368115299E-2</v>
      </c>
      <c r="U109">
        <v>0.98188597136617295</v>
      </c>
    </row>
    <row r="110" spans="1:21" x14ac:dyDescent="0.25">
      <c r="A110">
        <v>820</v>
      </c>
      <c r="B110">
        <f t="shared" si="4"/>
        <v>0</v>
      </c>
      <c r="C110">
        <f t="shared" si="5"/>
        <v>0</v>
      </c>
      <c r="D110">
        <f t="shared" si="6"/>
        <v>0</v>
      </c>
      <c r="E110">
        <f t="shared" si="7"/>
        <v>0</v>
      </c>
      <c r="G110" s="7">
        <v>1.81828E+19</v>
      </c>
      <c r="H110" s="7"/>
      <c r="K110">
        <v>0</v>
      </c>
      <c r="L110">
        <v>0</v>
      </c>
      <c r="O110">
        <v>0</v>
      </c>
      <c r="P110">
        <v>0</v>
      </c>
      <c r="S110">
        <v>4.6605464799551098E-2</v>
      </c>
      <c r="U110">
        <v>0.98131040837734795</v>
      </c>
    </row>
    <row r="111" spans="1:21" x14ac:dyDescent="0.25">
      <c r="A111">
        <v>825</v>
      </c>
      <c r="B111">
        <f t="shared" si="4"/>
        <v>0</v>
      </c>
      <c r="C111">
        <f t="shared" si="5"/>
        <v>0</v>
      </c>
      <c r="D111">
        <f t="shared" si="6"/>
        <v>0</v>
      </c>
      <c r="E111">
        <f t="shared" si="7"/>
        <v>0</v>
      </c>
      <c r="G111" s="7">
        <v>1.988385E+19</v>
      </c>
      <c r="H111" s="7"/>
      <c r="K111">
        <v>0</v>
      </c>
      <c r="L111">
        <v>0</v>
      </c>
      <c r="O111">
        <v>0</v>
      </c>
      <c r="P111">
        <v>0</v>
      </c>
      <c r="S111">
        <v>4.69027222309868E-2</v>
      </c>
      <c r="U111">
        <v>0.98073484538852196</v>
      </c>
    </row>
    <row r="112" spans="1:21" x14ac:dyDescent="0.25">
      <c r="A112">
        <v>830</v>
      </c>
      <c r="B112">
        <f t="shared" si="4"/>
        <v>0</v>
      </c>
      <c r="C112">
        <f t="shared" si="5"/>
        <v>0</v>
      </c>
      <c r="D112">
        <f t="shared" si="6"/>
        <v>0</v>
      </c>
      <c r="E112">
        <f t="shared" si="7"/>
        <v>0</v>
      </c>
      <c r="G112" s="7">
        <v>1.911965E+19</v>
      </c>
      <c r="H112" s="7"/>
      <c r="K112">
        <v>0</v>
      </c>
      <c r="L112">
        <v>0</v>
      </c>
      <c r="O112">
        <v>0</v>
      </c>
      <c r="P112">
        <v>0</v>
      </c>
      <c r="S112">
        <v>4.6825090997958299E-2</v>
      </c>
      <c r="U112">
        <v>0.98024640668480001</v>
      </c>
    </row>
    <row r="113" spans="1:21" x14ac:dyDescent="0.25">
      <c r="A113">
        <v>835</v>
      </c>
      <c r="B113">
        <f t="shared" si="4"/>
        <v>0</v>
      </c>
      <c r="C113">
        <f t="shared" si="5"/>
        <v>0</v>
      </c>
      <c r="D113">
        <f t="shared" si="6"/>
        <v>0</v>
      </c>
      <c r="E113">
        <f t="shared" si="7"/>
        <v>0</v>
      </c>
      <c r="G113" s="7">
        <v>2.07445E+19</v>
      </c>
      <c r="H113" s="7"/>
      <c r="K113">
        <v>0</v>
      </c>
      <c r="L113">
        <v>0</v>
      </c>
      <c r="O113">
        <v>0</v>
      </c>
      <c r="P113">
        <v>0</v>
      </c>
      <c r="S113">
        <v>4.6633657999507798E-2</v>
      </c>
      <c r="U113">
        <v>0.97978061338057798</v>
      </c>
    </row>
    <row r="114" spans="1:21" x14ac:dyDescent="0.25">
      <c r="A114">
        <v>840</v>
      </c>
      <c r="B114">
        <f t="shared" si="4"/>
        <v>0</v>
      </c>
      <c r="C114">
        <f t="shared" si="5"/>
        <v>0</v>
      </c>
      <c r="D114">
        <f t="shared" si="6"/>
        <v>0</v>
      </c>
      <c r="E114">
        <f t="shared" si="7"/>
        <v>0</v>
      </c>
      <c r="G114" s="7">
        <v>2.130985E+19</v>
      </c>
      <c r="H114" s="7"/>
      <c r="K114">
        <v>0</v>
      </c>
      <c r="L114">
        <v>0</v>
      </c>
      <c r="O114">
        <v>0</v>
      </c>
      <c r="P114">
        <v>0</v>
      </c>
      <c r="S114">
        <v>4.64422250010572E-2</v>
      </c>
      <c r="U114">
        <v>0.97931482007635695</v>
      </c>
    </row>
    <row r="115" spans="1:21" x14ac:dyDescent="0.25">
      <c r="A115">
        <v>845</v>
      </c>
      <c r="B115">
        <f t="shared" si="4"/>
        <v>0</v>
      </c>
      <c r="C115">
        <f t="shared" si="5"/>
        <v>0</v>
      </c>
      <c r="D115">
        <f t="shared" si="6"/>
        <v>0</v>
      </c>
      <c r="E115">
        <f t="shared" si="7"/>
        <v>0</v>
      </c>
      <c r="G115" s="7">
        <v>2.14234E+19</v>
      </c>
      <c r="H115" s="7"/>
      <c r="K115">
        <v>0</v>
      </c>
      <c r="L115">
        <v>0</v>
      </c>
      <c r="O115">
        <v>0</v>
      </c>
      <c r="P115">
        <v>0</v>
      </c>
      <c r="S115">
        <v>4.6250792002606698E-2</v>
      </c>
      <c r="U115">
        <v>0.97884902677213603</v>
      </c>
    </row>
    <row r="116" spans="1:21" x14ac:dyDescent="0.25">
      <c r="A116">
        <v>850</v>
      </c>
      <c r="B116">
        <f t="shared" si="4"/>
        <v>0</v>
      </c>
      <c r="C116">
        <f t="shared" si="5"/>
        <v>0</v>
      </c>
      <c r="D116">
        <f t="shared" si="6"/>
        <v>0</v>
      </c>
      <c r="E116">
        <f t="shared" si="7"/>
        <v>0</v>
      </c>
      <c r="G116" s="7">
        <v>1.951355E+19</v>
      </c>
      <c r="H116" s="7"/>
      <c r="K116">
        <v>0</v>
      </c>
      <c r="L116">
        <v>0</v>
      </c>
      <c r="O116">
        <v>0</v>
      </c>
      <c r="P116">
        <v>0</v>
      </c>
      <c r="S116">
        <v>4.6059359004156197E-2</v>
      </c>
      <c r="U116">
        <v>0.978383233467915</v>
      </c>
    </row>
    <row r="117" spans="1:21" x14ac:dyDescent="0.25">
      <c r="A117">
        <v>855</v>
      </c>
      <c r="B117">
        <f t="shared" si="4"/>
        <v>0</v>
      </c>
      <c r="C117">
        <f t="shared" si="5"/>
        <v>0</v>
      </c>
      <c r="D117">
        <f t="shared" si="6"/>
        <v>0</v>
      </c>
      <c r="E117">
        <f t="shared" si="7"/>
        <v>0</v>
      </c>
      <c r="G117" s="7">
        <v>1.95692E+19</v>
      </c>
      <c r="H117" s="7"/>
      <c r="K117">
        <v>0</v>
      </c>
      <c r="L117">
        <v>0</v>
      </c>
      <c r="O117">
        <v>0</v>
      </c>
      <c r="P117">
        <v>0</v>
      </c>
      <c r="S117">
        <v>4.5867926005705703E-2</v>
      </c>
      <c r="U117">
        <v>0.97791744016369297</v>
      </c>
    </row>
    <row r="118" spans="1:21" x14ac:dyDescent="0.25">
      <c r="A118">
        <v>860</v>
      </c>
      <c r="B118">
        <f t="shared" si="4"/>
        <v>0</v>
      </c>
      <c r="C118">
        <f t="shared" si="5"/>
        <v>0</v>
      </c>
      <c r="D118">
        <f t="shared" si="6"/>
        <v>0</v>
      </c>
      <c r="E118">
        <f t="shared" si="7"/>
        <v>0</v>
      </c>
      <c r="G118" s="7">
        <v>2.131695E+19</v>
      </c>
      <c r="H118" s="7"/>
      <c r="K118">
        <v>0</v>
      </c>
      <c r="L118">
        <v>0</v>
      </c>
      <c r="O118">
        <v>0</v>
      </c>
      <c r="P118">
        <v>0</v>
      </c>
      <c r="S118">
        <v>4.5676493007255098E-2</v>
      </c>
      <c r="U118">
        <v>0.97745164685947195</v>
      </c>
    </row>
    <row r="119" spans="1:21" x14ac:dyDescent="0.25">
      <c r="A119">
        <v>865</v>
      </c>
      <c r="B119">
        <f t="shared" si="4"/>
        <v>0</v>
      </c>
      <c r="C119">
        <f t="shared" si="5"/>
        <v>0</v>
      </c>
      <c r="D119">
        <f t="shared" si="6"/>
        <v>0</v>
      </c>
      <c r="E119">
        <f t="shared" si="7"/>
        <v>0</v>
      </c>
      <c r="G119" s="7">
        <v>2.06249E+19</v>
      </c>
      <c r="H119" s="7"/>
      <c r="K119">
        <v>0</v>
      </c>
      <c r="L119">
        <v>0</v>
      </c>
      <c r="O119">
        <v>0</v>
      </c>
      <c r="P119">
        <v>0</v>
      </c>
      <c r="S119">
        <v>4.5563295074042297E-2</v>
      </c>
      <c r="U119">
        <v>0.97698585355525103</v>
      </c>
    </row>
    <row r="120" spans="1:21" x14ac:dyDescent="0.25">
      <c r="A120">
        <v>870</v>
      </c>
      <c r="B120">
        <f t="shared" si="4"/>
        <v>0</v>
      </c>
      <c r="C120">
        <f t="shared" si="5"/>
        <v>0</v>
      </c>
      <c r="D120">
        <f t="shared" si="6"/>
        <v>0</v>
      </c>
      <c r="E120">
        <f t="shared" si="7"/>
        <v>0</v>
      </c>
      <c r="G120" s="7">
        <v>2.103135E+19</v>
      </c>
      <c r="H120" s="7"/>
      <c r="K120">
        <v>0</v>
      </c>
      <c r="L120">
        <v>0</v>
      </c>
      <c r="O120">
        <v>0</v>
      </c>
      <c r="P120">
        <v>0</v>
      </c>
      <c r="S120">
        <v>4.5567294274202197E-2</v>
      </c>
      <c r="U120">
        <v>0.97634826592323698</v>
      </c>
    </row>
    <row r="121" spans="1:21" x14ac:dyDescent="0.25">
      <c r="A121">
        <v>875</v>
      </c>
      <c r="B121">
        <f t="shared" si="4"/>
        <v>0</v>
      </c>
      <c r="C121">
        <f t="shared" si="5"/>
        <v>0</v>
      </c>
      <c r="D121">
        <f t="shared" si="6"/>
        <v>0</v>
      </c>
      <c r="E121">
        <f t="shared" si="7"/>
        <v>0</v>
      </c>
      <c r="G121" s="7">
        <v>2.04479E+19</v>
      </c>
      <c r="H121" s="7"/>
      <c r="K121">
        <v>0</v>
      </c>
      <c r="L121">
        <v>0</v>
      </c>
      <c r="O121">
        <v>0</v>
      </c>
      <c r="P121">
        <v>0</v>
      </c>
      <c r="S121">
        <v>4.5571293474362201E-2</v>
      </c>
      <c r="U121">
        <v>0.97520200690502401</v>
      </c>
    </row>
    <row r="122" spans="1:21" x14ac:dyDescent="0.25">
      <c r="A122">
        <v>880</v>
      </c>
      <c r="B122">
        <f t="shared" si="4"/>
        <v>0</v>
      </c>
      <c r="C122">
        <f t="shared" si="5"/>
        <v>0</v>
      </c>
      <c r="D122">
        <f t="shared" si="6"/>
        <v>0</v>
      </c>
      <c r="E122">
        <f t="shared" si="7"/>
        <v>0</v>
      </c>
      <c r="G122" s="7">
        <v>2.064775E+19</v>
      </c>
      <c r="H122" s="7"/>
      <c r="K122">
        <v>0</v>
      </c>
      <c r="L122">
        <v>0</v>
      </c>
      <c r="O122">
        <v>0</v>
      </c>
      <c r="P122">
        <v>0</v>
      </c>
      <c r="S122">
        <v>4.5575292674522198E-2</v>
      </c>
      <c r="U122">
        <v>0.97405574788681104</v>
      </c>
    </row>
    <row r="123" spans="1:21" x14ac:dyDescent="0.25">
      <c r="A123">
        <v>885</v>
      </c>
      <c r="B123">
        <f t="shared" si="4"/>
        <v>0</v>
      </c>
      <c r="C123">
        <f t="shared" si="5"/>
        <v>0</v>
      </c>
      <c r="D123">
        <f t="shared" si="6"/>
        <v>0</v>
      </c>
      <c r="E123">
        <f t="shared" si="7"/>
        <v>0</v>
      </c>
      <c r="G123" s="7">
        <v>2.083465E+19</v>
      </c>
      <c r="H123" s="7"/>
      <c r="K123">
        <v>0</v>
      </c>
      <c r="L123">
        <v>0</v>
      </c>
      <c r="O123">
        <v>0</v>
      </c>
      <c r="P123">
        <v>0</v>
      </c>
      <c r="S123">
        <v>4.5579291874682099E-2</v>
      </c>
      <c r="U123">
        <v>0.97290948886859796</v>
      </c>
    </row>
    <row r="124" spans="1:21" x14ac:dyDescent="0.25">
      <c r="A124">
        <v>890</v>
      </c>
      <c r="B124">
        <f t="shared" si="4"/>
        <v>0</v>
      </c>
      <c r="C124">
        <f t="shared" si="5"/>
        <v>0</v>
      </c>
      <c r="D124">
        <f t="shared" si="6"/>
        <v>0</v>
      </c>
      <c r="E124">
        <f t="shared" si="7"/>
        <v>0</v>
      </c>
      <c r="G124" s="7">
        <v>2.06557E+19</v>
      </c>
      <c r="H124" s="7"/>
      <c r="K124">
        <v>0</v>
      </c>
      <c r="L124">
        <v>0</v>
      </c>
      <c r="O124">
        <v>0</v>
      </c>
      <c r="P124">
        <v>0</v>
      </c>
      <c r="S124">
        <v>4.5583291074842103E-2</v>
      </c>
      <c r="U124">
        <v>0.97176322985038499</v>
      </c>
    </row>
    <row r="125" spans="1:21" x14ac:dyDescent="0.25">
      <c r="A125">
        <v>895</v>
      </c>
      <c r="B125">
        <f t="shared" si="4"/>
        <v>0</v>
      </c>
      <c r="C125">
        <f t="shared" si="5"/>
        <v>0</v>
      </c>
      <c r="D125">
        <f t="shared" si="6"/>
        <v>0</v>
      </c>
      <c r="E125">
        <f t="shared" si="7"/>
        <v>0</v>
      </c>
      <c r="G125" s="7">
        <v>1.822205E+19</v>
      </c>
      <c r="H125" s="7"/>
      <c r="K125">
        <v>0</v>
      </c>
      <c r="L125">
        <v>0</v>
      </c>
      <c r="O125">
        <v>0</v>
      </c>
      <c r="P125">
        <v>0</v>
      </c>
      <c r="S125">
        <v>4.5587290275002003E-2</v>
      </c>
      <c r="U125">
        <v>0.97061697083217202</v>
      </c>
    </row>
    <row r="126" spans="1:21" x14ac:dyDescent="0.25">
      <c r="A126">
        <v>900</v>
      </c>
      <c r="B126">
        <f t="shared" si="4"/>
        <v>0</v>
      </c>
      <c r="C126">
        <f t="shared" si="5"/>
        <v>0</v>
      </c>
      <c r="D126">
        <f t="shared" si="6"/>
        <v>0</v>
      </c>
      <c r="E126">
        <f t="shared" si="7"/>
        <v>0</v>
      </c>
      <c r="G126" s="7">
        <v>1.58052E+19</v>
      </c>
      <c r="H126" s="7"/>
      <c r="K126">
        <v>0</v>
      </c>
      <c r="L126">
        <v>0</v>
      </c>
      <c r="O126">
        <v>0</v>
      </c>
      <c r="P126">
        <v>0</v>
      </c>
      <c r="S126">
        <v>4.5591289475162E-2</v>
      </c>
      <c r="U126">
        <v>0.96947071181395905</v>
      </c>
    </row>
    <row r="127" spans="1:21" x14ac:dyDescent="0.25">
      <c r="A127">
        <v>905</v>
      </c>
      <c r="B127">
        <f t="shared" si="4"/>
        <v>0</v>
      </c>
      <c r="C127">
        <f t="shared" si="5"/>
        <v>0</v>
      </c>
      <c r="D127">
        <f t="shared" si="6"/>
        <v>0</v>
      </c>
      <c r="E127">
        <f t="shared" si="7"/>
        <v>0</v>
      </c>
      <c r="G127" s="7">
        <v>1.851105E+19</v>
      </c>
      <c r="H127" s="7"/>
      <c r="K127">
        <v>0</v>
      </c>
      <c r="L127">
        <v>0</v>
      </c>
      <c r="O127">
        <v>0</v>
      </c>
      <c r="P127">
        <v>0</v>
      </c>
      <c r="S127">
        <v>4.5595288675321997E-2</v>
      </c>
      <c r="U127">
        <v>0.96832445279574597</v>
      </c>
    </row>
    <row r="128" spans="1:21" x14ac:dyDescent="0.25">
      <c r="A128">
        <v>910</v>
      </c>
      <c r="B128">
        <f t="shared" si="4"/>
        <v>0</v>
      </c>
      <c r="C128">
        <f t="shared" si="5"/>
        <v>0</v>
      </c>
      <c r="D128">
        <f t="shared" si="6"/>
        <v>0</v>
      </c>
      <c r="E128">
        <f t="shared" si="7"/>
        <v>0</v>
      </c>
      <c r="G128" s="7">
        <v>1.461025E+19</v>
      </c>
      <c r="H128" s="7"/>
      <c r="K128">
        <v>0</v>
      </c>
      <c r="L128">
        <v>0</v>
      </c>
      <c r="O128">
        <v>0</v>
      </c>
      <c r="P128">
        <v>0</v>
      </c>
      <c r="S128">
        <v>4.5576806258787003E-2</v>
      </c>
      <c r="U128">
        <v>0.96707025568030602</v>
      </c>
    </row>
    <row r="129" spans="1:21" x14ac:dyDescent="0.25">
      <c r="A129">
        <v>915</v>
      </c>
      <c r="B129">
        <f t="shared" si="4"/>
        <v>0</v>
      </c>
      <c r="C129">
        <f t="shared" si="5"/>
        <v>0</v>
      </c>
      <c r="D129">
        <f t="shared" si="6"/>
        <v>0</v>
      </c>
      <c r="E129">
        <f t="shared" si="7"/>
        <v>0</v>
      </c>
      <c r="G129" s="7">
        <v>1.512205E+19</v>
      </c>
      <c r="H129" s="7"/>
      <c r="K129">
        <v>0</v>
      </c>
      <c r="L129">
        <v>0</v>
      </c>
      <c r="O129">
        <v>0</v>
      </c>
      <c r="P129">
        <v>0</v>
      </c>
      <c r="S129">
        <v>4.55242889196334E-2</v>
      </c>
      <c r="U129">
        <v>0.96573974749075298</v>
      </c>
    </row>
    <row r="130" spans="1:21" x14ac:dyDescent="0.25">
      <c r="A130">
        <v>920</v>
      </c>
      <c r="B130">
        <f t="shared" si="4"/>
        <v>0</v>
      </c>
      <c r="C130">
        <f t="shared" si="5"/>
        <v>0</v>
      </c>
      <c r="D130">
        <f t="shared" si="6"/>
        <v>0</v>
      </c>
      <c r="E130">
        <f t="shared" si="7"/>
        <v>0</v>
      </c>
      <c r="G130" s="7">
        <v>1.72615E+19</v>
      </c>
      <c r="H130" s="7"/>
      <c r="K130">
        <v>0</v>
      </c>
      <c r="L130">
        <v>0</v>
      </c>
      <c r="O130">
        <v>0</v>
      </c>
      <c r="P130">
        <v>0</v>
      </c>
      <c r="S130">
        <v>4.5471771580479797E-2</v>
      </c>
      <c r="U130">
        <v>0.96440923930119904</v>
      </c>
    </row>
    <row r="131" spans="1:21" x14ac:dyDescent="0.25">
      <c r="A131">
        <v>925</v>
      </c>
      <c r="B131">
        <f t="shared" ref="B131:B152" si="8">K131</f>
        <v>0</v>
      </c>
      <c r="C131">
        <f t="shared" ref="C131:C152" si="9">L131</f>
        <v>0</v>
      </c>
      <c r="D131">
        <f t="shared" ref="D131:D182" si="10">O131</f>
        <v>0</v>
      </c>
      <c r="E131">
        <f t="shared" ref="E131:E182" si="11">P131</f>
        <v>0</v>
      </c>
      <c r="G131" s="7">
        <v>1.65031E+19</v>
      </c>
      <c r="H131" s="7"/>
      <c r="K131">
        <v>0</v>
      </c>
      <c r="L131">
        <v>0</v>
      </c>
      <c r="O131">
        <v>0</v>
      </c>
      <c r="P131">
        <v>0</v>
      </c>
      <c r="S131">
        <v>4.5419254241326201E-2</v>
      </c>
      <c r="U131">
        <v>0.96307873111164499</v>
      </c>
    </row>
    <row r="132" spans="1:21" x14ac:dyDescent="0.25">
      <c r="A132">
        <v>930</v>
      </c>
      <c r="B132">
        <f t="shared" si="8"/>
        <v>0</v>
      </c>
      <c r="C132">
        <f t="shared" si="9"/>
        <v>0</v>
      </c>
      <c r="D132">
        <f t="shared" si="10"/>
        <v>0</v>
      </c>
      <c r="E132">
        <f t="shared" si="11"/>
        <v>0</v>
      </c>
      <c r="G132" s="7">
        <v>1.03636E+19</v>
      </c>
      <c r="H132" s="7"/>
      <c r="K132">
        <v>0</v>
      </c>
      <c r="L132">
        <v>0</v>
      </c>
      <c r="O132">
        <v>0</v>
      </c>
      <c r="P132">
        <v>0</v>
      </c>
      <c r="S132">
        <v>4.5366736902172598E-2</v>
      </c>
      <c r="U132">
        <v>0.96174822292209206</v>
      </c>
    </row>
    <row r="133" spans="1:21" x14ac:dyDescent="0.25">
      <c r="A133">
        <v>935</v>
      </c>
      <c r="B133">
        <f t="shared" si="8"/>
        <v>0</v>
      </c>
      <c r="C133">
        <f t="shared" si="9"/>
        <v>0</v>
      </c>
      <c r="D133">
        <f t="shared" si="10"/>
        <v>0</v>
      </c>
      <c r="E133">
        <f t="shared" si="11"/>
        <v>0</v>
      </c>
      <c r="G133" s="7">
        <v>5.30375E+18</v>
      </c>
      <c r="H133" s="7"/>
      <c r="K133">
        <v>0</v>
      </c>
      <c r="L133">
        <v>0</v>
      </c>
      <c r="O133">
        <v>0</v>
      </c>
      <c r="P133">
        <v>0</v>
      </c>
      <c r="S133">
        <v>4.5314219563019002E-2</v>
      </c>
      <c r="U133">
        <v>0.96041771473253801</v>
      </c>
    </row>
    <row r="134" spans="1:21" x14ac:dyDescent="0.25">
      <c r="A134">
        <v>940</v>
      </c>
      <c r="B134">
        <f t="shared" si="8"/>
        <v>0</v>
      </c>
      <c r="C134">
        <f t="shared" si="9"/>
        <v>0</v>
      </c>
      <c r="D134">
        <f t="shared" si="10"/>
        <v>0</v>
      </c>
      <c r="E134">
        <f t="shared" si="11"/>
        <v>0</v>
      </c>
      <c r="G134" s="7">
        <v>1.060805E+19</v>
      </c>
      <c r="H134" s="7"/>
      <c r="K134">
        <v>0</v>
      </c>
      <c r="L134">
        <v>0</v>
      </c>
      <c r="O134">
        <v>0</v>
      </c>
      <c r="P134">
        <v>0</v>
      </c>
      <c r="S134">
        <v>4.5261702223865399E-2</v>
      </c>
      <c r="U134">
        <v>0.95906916159482902</v>
      </c>
    </row>
    <row r="135" spans="1:21" x14ac:dyDescent="0.25">
      <c r="A135">
        <v>945</v>
      </c>
      <c r="B135">
        <f t="shared" si="8"/>
        <v>0</v>
      </c>
      <c r="C135">
        <f t="shared" si="9"/>
        <v>0</v>
      </c>
      <c r="D135">
        <f t="shared" si="10"/>
        <v>0</v>
      </c>
      <c r="E135">
        <f t="shared" si="11"/>
        <v>0</v>
      </c>
      <c r="G135" s="7">
        <v>7.96645E+18</v>
      </c>
      <c r="H135" s="7"/>
      <c r="K135">
        <v>0</v>
      </c>
      <c r="L135">
        <v>0</v>
      </c>
      <c r="O135">
        <v>0</v>
      </c>
      <c r="P135">
        <v>0</v>
      </c>
      <c r="S135">
        <v>4.5209184884711803E-2</v>
      </c>
      <c r="U135">
        <v>0.95645799282001598</v>
      </c>
    </row>
    <row r="136" spans="1:21" x14ac:dyDescent="0.25">
      <c r="A136">
        <v>950</v>
      </c>
      <c r="B136">
        <f t="shared" si="8"/>
        <v>0</v>
      </c>
      <c r="C136">
        <f t="shared" si="9"/>
        <v>0</v>
      </c>
      <c r="D136">
        <f t="shared" si="10"/>
        <v>0</v>
      </c>
      <c r="E136">
        <f t="shared" si="11"/>
        <v>0</v>
      </c>
      <c r="G136" s="7">
        <v>5.54715E+18</v>
      </c>
      <c r="H136" s="7"/>
      <c r="K136">
        <v>0</v>
      </c>
      <c r="L136">
        <v>0</v>
      </c>
      <c r="O136">
        <v>0</v>
      </c>
      <c r="P136">
        <v>0</v>
      </c>
      <c r="S136">
        <v>4.51566675455582E-2</v>
      </c>
      <c r="U136">
        <v>0.95384682404520404</v>
      </c>
    </row>
    <row r="137" spans="1:21" x14ac:dyDescent="0.25">
      <c r="A137">
        <v>955</v>
      </c>
      <c r="B137">
        <f t="shared" si="8"/>
        <v>0</v>
      </c>
      <c r="C137">
        <f t="shared" si="9"/>
        <v>0</v>
      </c>
      <c r="D137">
        <f t="shared" si="10"/>
        <v>0</v>
      </c>
      <c r="E137">
        <f t="shared" si="11"/>
        <v>0</v>
      </c>
      <c r="G137" s="7">
        <v>8.37805E+18</v>
      </c>
      <c r="H137" s="7"/>
      <c r="K137">
        <v>0</v>
      </c>
      <c r="L137">
        <v>0</v>
      </c>
      <c r="O137">
        <v>0</v>
      </c>
      <c r="P137">
        <v>0</v>
      </c>
      <c r="S137">
        <v>4.5104150206404597E-2</v>
      </c>
      <c r="U137">
        <v>0.951235655270391</v>
      </c>
    </row>
    <row r="138" spans="1:21" x14ac:dyDescent="0.25">
      <c r="A138">
        <v>960</v>
      </c>
      <c r="B138">
        <f t="shared" si="8"/>
        <v>0</v>
      </c>
      <c r="C138">
        <f t="shared" si="9"/>
        <v>0</v>
      </c>
      <c r="D138">
        <f t="shared" si="10"/>
        <v>0</v>
      </c>
      <c r="E138">
        <f t="shared" si="11"/>
        <v>0</v>
      </c>
      <c r="G138" s="7">
        <v>1.010325E+19</v>
      </c>
      <c r="H138" s="7"/>
      <c r="K138">
        <v>0</v>
      </c>
      <c r="L138">
        <v>0</v>
      </c>
      <c r="O138">
        <v>0</v>
      </c>
      <c r="P138">
        <v>0</v>
      </c>
      <c r="S138">
        <v>4.5051632867251001E-2</v>
      </c>
      <c r="U138">
        <v>0.94862448649557896</v>
      </c>
    </row>
    <row r="139" spans="1:21" x14ac:dyDescent="0.25">
      <c r="A139">
        <v>965</v>
      </c>
      <c r="B139">
        <f t="shared" si="8"/>
        <v>0</v>
      </c>
      <c r="C139">
        <f t="shared" si="9"/>
        <v>0</v>
      </c>
      <c r="D139">
        <f t="shared" si="10"/>
        <v>0</v>
      </c>
      <c r="E139">
        <f t="shared" si="11"/>
        <v>0</v>
      </c>
      <c r="G139" s="7">
        <v>1.204625E+19</v>
      </c>
      <c r="H139" s="7"/>
      <c r="K139">
        <v>0</v>
      </c>
      <c r="L139">
        <v>0</v>
      </c>
      <c r="O139">
        <v>0</v>
      </c>
      <c r="P139">
        <v>0</v>
      </c>
      <c r="S139">
        <v>4.4999115528097398E-2</v>
      </c>
      <c r="U139">
        <v>0.94601331772076602</v>
      </c>
    </row>
    <row r="140" spans="1:21" x14ac:dyDescent="0.25">
      <c r="A140">
        <v>970</v>
      </c>
      <c r="B140">
        <f t="shared" si="8"/>
        <v>0</v>
      </c>
      <c r="C140">
        <f t="shared" si="9"/>
        <v>0</v>
      </c>
      <c r="D140">
        <f t="shared" si="10"/>
        <v>0</v>
      </c>
      <c r="E140">
        <f t="shared" si="11"/>
        <v>0</v>
      </c>
      <c r="G140" s="7">
        <v>1.584195E+19</v>
      </c>
      <c r="H140" s="7"/>
      <c r="K140">
        <v>0</v>
      </c>
      <c r="L140">
        <v>0</v>
      </c>
      <c r="O140">
        <v>0</v>
      </c>
      <c r="P140">
        <v>0</v>
      </c>
      <c r="S140">
        <v>4.4946598188943802E-2</v>
      </c>
      <c r="U140">
        <v>0.94340214894595398</v>
      </c>
    </row>
    <row r="141" spans="1:21" x14ac:dyDescent="0.25">
      <c r="A141">
        <v>975</v>
      </c>
      <c r="B141">
        <f t="shared" si="8"/>
        <v>0</v>
      </c>
      <c r="C141">
        <f t="shared" si="9"/>
        <v>0</v>
      </c>
      <c r="D141">
        <f t="shared" si="10"/>
        <v>0</v>
      </c>
      <c r="E141">
        <f t="shared" si="11"/>
        <v>0</v>
      </c>
      <c r="G141" s="7">
        <v>1.432325E+19</v>
      </c>
      <c r="H141" s="7"/>
      <c r="K141">
        <v>0</v>
      </c>
      <c r="L141">
        <v>0</v>
      </c>
      <c r="O141">
        <v>0</v>
      </c>
      <c r="P141">
        <v>0</v>
      </c>
      <c r="S141">
        <v>4.4894080849790199E-2</v>
      </c>
      <c r="U141">
        <v>0.94079098017114104</v>
      </c>
    </row>
    <row r="142" spans="1:21" x14ac:dyDescent="0.25">
      <c r="A142">
        <v>980</v>
      </c>
      <c r="B142">
        <f t="shared" si="8"/>
        <v>0</v>
      </c>
      <c r="C142">
        <f t="shared" si="9"/>
        <v>0</v>
      </c>
      <c r="D142">
        <f t="shared" si="10"/>
        <v>0</v>
      </c>
      <c r="E142">
        <f t="shared" si="11"/>
        <v>0</v>
      </c>
      <c r="G142" s="7">
        <v>1.52996E+19</v>
      </c>
      <c r="H142" s="7"/>
      <c r="K142">
        <v>0</v>
      </c>
      <c r="L142">
        <v>0</v>
      </c>
      <c r="O142">
        <v>0</v>
      </c>
      <c r="P142">
        <v>0</v>
      </c>
      <c r="S142">
        <v>4.4841563510636499E-2</v>
      </c>
      <c r="U142">
        <v>0.938179811396329</v>
      </c>
    </row>
    <row r="143" spans="1:21" x14ac:dyDescent="0.25">
      <c r="A143">
        <v>985</v>
      </c>
      <c r="B143">
        <f t="shared" si="8"/>
        <v>0</v>
      </c>
      <c r="C143">
        <f t="shared" si="9"/>
        <v>0</v>
      </c>
      <c r="D143">
        <f t="shared" si="10"/>
        <v>0</v>
      </c>
      <c r="E143">
        <f t="shared" si="11"/>
        <v>0</v>
      </c>
      <c r="G143" s="7">
        <v>1.73444E+19</v>
      </c>
      <c r="H143" s="7"/>
      <c r="K143">
        <v>0</v>
      </c>
      <c r="L143">
        <v>0</v>
      </c>
      <c r="O143">
        <v>0</v>
      </c>
      <c r="P143">
        <v>0</v>
      </c>
      <c r="S143">
        <v>4.4789046171482903E-2</v>
      </c>
      <c r="U143">
        <v>0.93556864262151596</v>
      </c>
    </row>
    <row r="144" spans="1:21" x14ac:dyDescent="0.25">
      <c r="A144">
        <v>990</v>
      </c>
      <c r="B144">
        <f t="shared" si="8"/>
        <v>0</v>
      </c>
      <c r="C144">
        <f t="shared" si="9"/>
        <v>0</v>
      </c>
      <c r="D144">
        <f t="shared" si="10"/>
        <v>0</v>
      </c>
      <c r="E144">
        <f t="shared" si="11"/>
        <v>0</v>
      </c>
      <c r="G144" s="7">
        <v>1.829785E+19</v>
      </c>
      <c r="H144" s="7"/>
      <c r="K144">
        <v>0</v>
      </c>
      <c r="L144">
        <v>0</v>
      </c>
      <c r="O144">
        <v>0</v>
      </c>
      <c r="P144">
        <v>0</v>
      </c>
      <c r="S144">
        <v>4.47365288323293E-2</v>
      </c>
      <c r="U144">
        <v>0.93026139492531901</v>
      </c>
    </row>
    <row r="145" spans="1:21" x14ac:dyDescent="0.25">
      <c r="A145">
        <v>995</v>
      </c>
      <c r="B145">
        <f t="shared" si="8"/>
        <v>0</v>
      </c>
      <c r="C145">
        <f t="shared" si="9"/>
        <v>0</v>
      </c>
      <c r="D145">
        <f t="shared" si="10"/>
        <v>0</v>
      </c>
      <c r="E145">
        <f t="shared" si="11"/>
        <v>0</v>
      </c>
      <c r="G145" s="7">
        <v>1.87688E+19</v>
      </c>
      <c r="H145" s="7"/>
      <c r="K145">
        <v>0</v>
      </c>
      <c r="L145">
        <v>0</v>
      </c>
      <c r="O145">
        <v>0</v>
      </c>
      <c r="P145">
        <v>0</v>
      </c>
      <c r="S145">
        <v>4.4684011493175697E-2</v>
      </c>
      <c r="U145">
        <v>0.92309062533938802</v>
      </c>
    </row>
    <row r="146" spans="1:21" x14ac:dyDescent="0.25">
      <c r="A146">
        <v>1000</v>
      </c>
      <c r="B146">
        <f t="shared" si="8"/>
        <v>0</v>
      </c>
      <c r="C146">
        <f t="shared" si="9"/>
        <v>0</v>
      </c>
      <c r="D146">
        <f t="shared" si="10"/>
        <v>0</v>
      </c>
      <c r="E146">
        <f t="shared" si="11"/>
        <v>0</v>
      </c>
      <c r="G146" s="7">
        <v>1.847635E+19</v>
      </c>
      <c r="H146" s="7"/>
      <c r="K146">
        <v>0</v>
      </c>
      <c r="L146">
        <v>0</v>
      </c>
      <c r="O146">
        <v>0</v>
      </c>
      <c r="P146">
        <v>0</v>
      </c>
      <c r="S146">
        <v>4.4631494154022101E-2</v>
      </c>
      <c r="U146">
        <v>0.91591985575345802</v>
      </c>
    </row>
    <row r="147" spans="1:21" x14ac:dyDescent="0.25">
      <c r="A147">
        <v>1005</v>
      </c>
      <c r="B147">
        <f t="shared" si="8"/>
        <v>0</v>
      </c>
      <c r="C147">
        <f t="shared" si="9"/>
        <v>0</v>
      </c>
      <c r="D147">
        <f t="shared" si="10"/>
        <v>0</v>
      </c>
      <c r="E147">
        <f t="shared" si="11"/>
        <v>0</v>
      </c>
      <c r="G147" s="7">
        <v>1.74185E+19</v>
      </c>
      <c r="H147" s="7"/>
      <c r="K147">
        <v>0</v>
      </c>
      <c r="L147">
        <v>0</v>
      </c>
      <c r="O147">
        <v>0</v>
      </c>
      <c r="P147">
        <v>0</v>
      </c>
      <c r="S147">
        <v>4.4578976814868498E-2</v>
      </c>
      <c r="U147">
        <v>0.90874908616752703</v>
      </c>
    </row>
    <row r="148" spans="1:21" x14ac:dyDescent="0.25">
      <c r="A148">
        <v>1010</v>
      </c>
      <c r="B148">
        <f t="shared" si="8"/>
        <v>0</v>
      </c>
      <c r="C148">
        <f t="shared" si="9"/>
        <v>0</v>
      </c>
      <c r="D148">
        <f t="shared" si="10"/>
        <v>0</v>
      </c>
      <c r="E148">
        <f t="shared" si="11"/>
        <v>0</v>
      </c>
      <c r="G148" s="7">
        <v>1.82324E+19</v>
      </c>
      <c r="H148" s="7"/>
      <c r="K148">
        <v>0</v>
      </c>
      <c r="L148">
        <v>0</v>
      </c>
      <c r="O148">
        <v>0</v>
      </c>
      <c r="P148">
        <v>0</v>
      </c>
      <c r="S148">
        <v>4.4526459475714902E-2</v>
      </c>
      <c r="U148">
        <v>0.90157831658159704</v>
      </c>
    </row>
    <row r="149" spans="1:21" x14ac:dyDescent="0.25">
      <c r="A149">
        <v>1015</v>
      </c>
      <c r="B149">
        <f t="shared" si="8"/>
        <v>0</v>
      </c>
      <c r="C149">
        <f t="shared" si="9"/>
        <v>0</v>
      </c>
      <c r="D149">
        <f t="shared" si="10"/>
        <v>0</v>
      </c>
      <c r="E149">
        <f t="shared" si="11"/>
        <v>0</v>
      </c>
      <c r="G149" s="7">
        <v>1.80769E+19</v>
      </c>
      <c r="H149" s="7"/>
      <c r="K149">
        <v>0</v>
      </c>
      <c r="L149">
        <v>0</v>
      </c>
      <c r="O149">
        <v>0</v>
      </c>
      <c r="P149">
        <v>0</v>
      </c>
      <c r="S149">
        <v>4.4473942136561299E-2</v>
      </c>
      <c r="U149">
        <v>0.89276205825793398</v>
      </c>
    </row>
    <row r="150" spans="1:21" x14ac:dyDescent="0.25">
      <c r="A150">
        <v>1020</v>
      </c>
      <c r="B150">
        <f t="shared" si="8"/>
        <v>0</v>
      </c>
      <c r="C150">
        <f t="shared" si="9"/>
        <v>0</v>
      </c>
      <c r="D150">
        <f t="shared" si="10"/>
        <v>0</v>
      </c>
      <c r="E150">
        <f t="shared" si="11"/>
        <v>0</v>
      </c>
      <c r="G150" s="7">
        <v>1.786125E+19</v>
      </c>
      <c r="H150" s="7"/>
      <c r="K150">
        <v>0</v>
      </c>
      <c r="L150">
        <v>0</v>
      </c>
      <c r="O150">
        <v>0</v>
      </c>
      <c r="P150">
        <v>0</v>
      </c>
      <c r="S150">
        <v>4.4421424797407703E-2</v>
      </c>
      <c r="U150">
        <v>0.88053582098146399</v>
      </c>
    </row>
    <row r="151" spans="1:21" x14ac:dyDescent="0.25">
      <c r="A151">
        <v>1025</v>
      </c>
      <c r="B151">
        <f t="shared" si="8"/>
        <v>0</v>
      </c>
      <c r="C151">
        <f t="shared" si="9"/>
        <v>0</v>
      </c>
      <c r="D151">
        <f t="shared" si="10"/>
        <v>0</v>
      </c>
      <c r="E151">
        <f t="shared" si="11"/>
        <v>0</v>
      </c>
      <c r="G151" s="7">
        <v>1.79166E+19</v>
      </c>
      <c r="H151" s="7"/>
      <c r="K151">
        <v>0</v>
      </c>
      <c r="L151">
        <v>0</v>
      </c>
      <c r="O151">
        <v>0</v>
      </c>
      <c r="P151">
        <v>0</v>
      </c>
      <c r="S151">
        <v>4.43689074582541E-2</v>
      </c>
      <c r="U151">
        <v>0.868309583704994</v>
      </c>
    </row>
    <row r="152" spans="1:21" x14ac:dyDescent="0.25">
      <c r="A152">
        <v>1030</v>
      </c>
      <c r="B152">
        <f t="shared" si="8"/>
        <v>0</v>
      </c>
      <c r="C152">
        <f t="shared" si="9"/>
        <v>0</v>
      </c>
      <c r="D152">
        <f t="shared" si="10"/>
        <v>0</v>
      </c>
      <c r="E152">
        <f t="shared" si="11"/>
        <v>0</v>
      </c>
      <c r="G152" s="7">
        <v>1.78226E+19</v>
      </c>
      <c r="H152" s="7"/>
      <c r="K152">
        <v>0</v>
      </c>
      <c r="L152">
        <v>0</v>
      </c>
      <c r="O152">
        <v>0</v>
      </c>
      <c r="P152">
        <v>0</v>
      </c>
      <c r="S152">
        <v>4.4316390119100497E-2</v>
      </c>
      <c r="U152">
        <v>0.85608334642852502</v>
      </c>
    </row>
    <row r="153" spans="1:21" x14ac:dyDescent="0.25">
      <c r="A153">
        <v>1035</v>
      </c>
      <c r="B153">
        <f t="shared" ref="B153:B182" si="12">K153</f>
        <v>0</v>
      </c>
      <c r="C153">
        <f t="shared" ref="C153:C182" si="13">L153</f>
        <v>0</v>
      </c>
      <c r="D153">
        <f t="shared" si="10"/>
        <v>0</v>
      </c>
      <c r="E153">
        <f t="shared" si="11"/>
        <v>0</v>
      </c>
      <c r="G153" s="7">
        <v>1.76976E+19</v>
      </c>
      <c r="H153" s="7"/>
      <c r="K153">
        <v>0</v>
      </c>
      <c r="L153">
        <v>0</v>
      </c>
      <c r="O153">
        <v>0</v>
      </c>
      <c r="P153">
        <v>0</v>
      </c>
      <c r="S153">
        <v>4.4263872779946901E-2</v>
      </c>
      <c r="U153">
        <v>0.84278987312698705</v>
      </c>
    </row>
    <row r="154" spans="1:21" x14ac:dyDescent="0.25">
      <c r="A154">
        <v>1040</v>
      </c>
      <c r="B154">
        <f t="shared" si="12"/>
        <v>0</v>
      </c>
      <c r="C154">
        <f t="shared" si="13"/>
        <v>0</v>
      </c>
      <c r="D154">
        <f t="shared" si="10"/>
        <v>0</v>
      </c>
      <c r="E154">
        <f t="shared" si="11"/>
        <v>0</v>
      </c>
      <c r="G154" s="7">
        <v>1.75411E+19</v>
      </c>
      <c r="H154" s="7"/>
      <c r="K154">
        <v>0</v>
      </c>
      <c r="L154">
        <v>0</v>
      </c>
      <c r="O154">
        <v>0</v>
      </c>
      <c r="P154">
        <v>0</v>
      </c>
      <c r="S154">
        <v>4.4211355440793298E-2</v>
      </c>
      <c r="U154">
        <v>0.82349268437196699</v>
      </c>
    </row>
    <row r="155" spans="1:21" x14ac:dyDescent="0.25">
      <c r="A155">
        <v>1045</v>
      </c>
      <c r="B155">
        <f t="shared" si="12"/>
        <v>0</v>
      </c>
      <c r="C155">
        <f t="shared" si="13"/>
        <v>0</v>
      </c>
      <c r="D155">
        <f t="shared" si="10"/>
        <v>0</v>
      </c>
      <c r="E155">
        <f t="shared" si="11"/>
        <v>0</v>
      </c>
      <c r="G155" s="7">
        <v>1.7379E+19</v>
      </c>
      <c r="H155" s="7"/>
      <c r="K155">
        <v>0</v>
      </c>
      <c r="L155">
        <v>0</v>
      </c>
      <c r="O155">
        <v>0</v>
      </c>
      <c r="P155">
        <v>0</v>
      </c>
      <c r="S155">
        <v>4.4158838101639702E-2</v>
      </c>
      <c r="U155">
        <v>0.80419549561694703</v>
      </c>
    </row>
    <row r="156" spans="1:21" x14ac:dyDescent="0.25">
      <c r="A156">
        <v>1050</v>
      </c>
      <c r="B156">
        <f t="shared" si="12"/>
        <v>0</v>
      </c>
      <c r="C156">
        <f t="shared" si="13"/>
        <v>0</v>
      </c>
      <c r="D156">
        <f t="shared" si="10"/>
        <v>0</v>
      </c>
      <c r="E156">
        <f t="shared" si="11"/>
        <v>0</v>
      </c>
      <c r="G156" s="7">
        <v>1.726075E+19</v>
      </c>
      <c r="H156" s="7"/>
      <c r="K156">
        <v>0</v>
      </c>
      <c r="L156">
        <v>0</v>
      </c>
      <c r="O156">
        <v>0</v>
      </c>
      <c r="P156">
        <v>0</v>
      </c>
      <c r="S156">
        <v>4.41063207624861E-2</v>
      </c>
      <c r="U156">
        <v>0.78489830686192696</v>
      </c>
    </row>
    <row r="157" spans="1:21" x14ac:dyDescent="0.25">
      <c r="A157">
        <v>1055</v>
      </c>
      <c r="B157">
        <f t="shared" si="12"/>
        <v>0</v>
      </c>
      <c r="C157">
        <f t="shared" si="13"/>
        <v>0</v>
      </c>
      <c r="D157">
        <f t="shared" si="10"/>
        <v>0</v>
      </c>
      <c r="E157">
        <f t="shared" si="11"/>
        <v>0</v>
      </c>
      <c r="G157" s="7">
        <v>1.71572E+19</v>
      </c>
      <c r="H157" s="7"/>
      <c r="K157">
        <v>0</v>
      </c>
      <c r="L157">
        <v>0</v>
      </c>
      <c r="O157">
        <v>0</v>
      </c>
      <c r="P157">
        <v>0</v>
      </c>
      <c r="S157">
        <v>4.4053803423332497E-2</v>
      </c>
      <c r="U157">
        <v>0.760140328009414</v>
      </c>
    </row>
    <row r="158" spans="1:21" x14ac:dyDescent="0.25">
      <c r="A158">
        <v>1060</v>
      </c>
      <c r="B158">
        <f t="shared" si="12"/>
        <v>0</v>
      </c>
      <c r="C158">
        <f t="shared" si="13"/>
        <v>0</v>
      </c>
      <c r="D158">
        <f t="shared" si="10"/>
        <v>0</v>
      </c>
      <c r="E158">
        <f t="shared" si="11"/>
        <v>0</v>
      </c>
      <c r="G158" s="7">
        <v>1.679855E+19</v>
      </c>
      <c r="H158" s="7"/>
      <c r="K158">
        <v>0</v>
      </c>
      <c r="L158">
        <v>0</v>
      </c>
      <c r="O158">
        <v>0</v>
      </c>
      <c r="P158">
        <v>0</v>
      </c>
      <c r="S158">
        <v>4.4001286084178901E-2</v>
      </c>
      <c r="U158">
        <v>0.73215699126148004</v>
      </c>
    </row>
    <row r="159" spans="1:21" x14ac:dyDescent="0.25">
      <c r="A159">
        <v>1065</v>
      </c>
      <c r="B159">
        <f t="shared" si="12"/>
        <v>0</v>
      </c>
      <c r="C159">
        <f t="shared" si="13"/>
        <v>0</v>
      </c>
      <c r="D159">
        <f t="shared" si="10"/>
        <v>0</v>
      </c>
      <c r="E159">
        <f t="shared" si="11"/>
        <v>0</v>
      </c>
      <c r="G159" s="7">
        <v>1.676725E+19</v>
      </c>
      <c r="H159" s="7"/>
      <c r="K159">
        <v>0</v>
      </c>
      <c r="L159">
        <v>0</v>
      </c>
      <c r="O159">
        <v>0</v>
      </c>
      <c r="P159">
        <v>0</v>
      </c>
      <c r="S159">
        <v>4.3948768745025298E-2</v>
      </c>
      <c r="U159">
        <v>0.70350634453649297</v>
      </c>
    </row>
    <row r="160" spans="1:21" x14ac:dyDescent="0.25">
      <c r="A160">
        <v>1070</v>
      </c>
      <c r="B160">
        <f t="shared" si="12"/>
        <v>0</v>
      </c>
      <c r="C160">
        <f t="shared" si="13"/>
        <v>0</v>
      </c>
      <c r="D160">
        <f t="shared" si="10"/>
        <v>0</v>
      </c>
      <c r="E160">
        <f t="shared" si="11"/>
        <v>0</v>
      </c>
      <c r="G160" s="7">
        <v>1.62101E+19</v>
      </c>
      <c r="H160" s="7"/>
      <c r="K160">
        <v>0</v>
      </c>
      <c r="L160">
        <v>0</v>
      </c>
      <c r="O160">
        <v>0</v>
      </c>
      <c r="P160">
        <v>0</v>
      </c>
      <c r="S160">
        <v>4.3896251405871702E-2</v>
      </c>
      <c r="U160">
        <v>0.67220843600051805</v>
      </c>
    </row>
    <row r="161" spans="1:21" x14ac:dyDescent="0.25">
      <c r="A161">
        <v>1075</v>
      </c>
      <c r="B161">
        <f t="shared" si="12"/>
        <v>0</v>
      </c>
      <c r="C161">
        <f t="shared" si="13"/>
        <v>0</v>
      </c>
      <c r="D161">
        <f t="shared" si="10"/>
        <v>0</v>
      </c>
      <c r="E161">
        <f t="shared" si="11"/>
        <v>0</v>
      </c>
      <c r="G161" s="7">
        <v>1.6154E+19</v>
      </c>
      <c r="H161" s="7"/>
      <c r="K161">
        <v>0</v>
      </c>
      <c r="L161">
        <v>0</v>
      </c>
      <c r="O161">
        <v>0</v>
      </c>
      <c r="P161">
        <v>0</v>
      </c>
      <c r="S161">
        <v>4.3843734066718099E-2</v>
      </c>
      <c r="U161">
        <v>0.64091052746454402</v>
      </c>
    </row>
    <row r="162" spans="1:21" x14ac:dyDescent="0.25">
      <c r="A162">
        <v>1080</v>
      </c>
      <c r="B162">
        <f t="shared" si="12"/>
        <v>0</v>
      </c>
      <c r="C162">
        <f t="shared" si="13"/>
        <v>0</v>
      </c>
      <c r="D162">
        <f t="shared" si="10"/>
        <v>0</v>
      </c>
      <c r="E162">
        <f t="shared" si="11"/>
        <v>0</v>
      </c>
      <c r="G162" s="7">
        <v>1.615785E+19</v>
      </c>
      <c r="H162" s="7"/>
      <c r="K162">
        <v>0</v>
      </c>
      <c r="L162">
        <v>0</v>
      </c>
      <c r="O162">
        <v>0</v>
      </c>
      <c r="P162">
        <v>0</v>
      </c>
      <c r="S162">
        <v>4.3791216727564503E-2</v>
      </c>
      <c r="U162">
        <v>0.61411554553758696</v>
      </c>
    </row>
    <row r="163" spans="1:21" x14ac:dyDescent="0.25">
      <c r="A163">
        <v>1085</v>
      </c>
      <c r="B163">
        <f t="shared" si="12"/>
        <v>0</v>
      </c>
      <c r="C163">
        <f t="shared" si="13"/>
        <v>0</v>
      </c>
      <c r="D163">
        <f t="shared" si="10"/>
        <v>0</v>
      </c>
      <c r="E163">
        <f t="shared" si="11"/>
        <v>0</v>
      </c>
      <c r="G163" s="7">
        <v>1.597335E+19</v>
      </c>
      <c r="H163" s="7"/>
      <c r="K163">
        <v>0</v>
      </c>
      <c r="L163">
        <v>0</v>
      </c>
      <c r="O163">
        <v>0</v>
      </c>
      <c r="P163">
        <v>0</v>
      </c>
      <c r="S163">
        <v>4.37386993884109E-2</v>
      </c>
      <c r="U163">
        <v>0.58735402724357999</v>
      </c>
    </row>
    <row r="164" spans="1:21" x14ac:dyDescent="0.25">
      <c r="A164">
        <v>1090</v>
      </c>
      <c r="B164">
        <f t="shared" si="12"/>
        <v>0</v>
      </c>
      <c r="C164">
        <f t="shared" si="13"/>
        <v>0</v>
      </c>
      <c r="D164">
        <f t="shared" si="10"/>
        <v>0</v>
      </c>
      <c r="E164">
        <f t="shared" si="11"/>
        <v>0</v>
      </c>
      <c r="G164" s="7">
        <v>1.53855E+19</v>
      </c>
      <c r="H164" s="7"/>
      <c r="K164">
        <v>0</v>
      </c>
      <c r="L164">
        <v>0</v>
      </c>
      <c r="O164">
        <v>0</v>
      </c>
      <c r="P164">
        <v>0</v>
      </c>
      <c r="S164">
        <v>4.3686182049257297E-2</v>
      </c>
      <c r="U164">
        <v>0.56059250894957302</v>
      </c>
    </row>
    <row r="165" spans="1:21" x14ac:dyDescent="0.25">
      <c r="A165">
        <v>1095</v>
      </c>
      <c r="B165">
        <f t="shared" si="12"/>
        <v>0</v>
      </c>
      <c r="C165">
        <f t="shared" si="13"/>
        <v>0</v>
      </c>
      <c r="D165">
        <f t="shared" si="10"/>
        <v>0</v>
      </c>
      <c r="E165">
        <f t="shared" si="11"/>
        <v>0</v>
      </c>
      <c r="G165" s="7">
        <v>1.43026E+19</v>
      </c>
      <c r="H165" s="7"/>
      <c r="K165">
        <v>0</v>
      </c>
      <c r="L165">
        <v>0</v>
      </c>
      <c r="O165">
        <v>0</v>
      </c>
      <c r="P165">
        <v>0</v>
      </c>
      <c r="S165">
        <v>4.3633664710103597E-2</v>
      </c>
      <c r="U165">
        <v>0.53054355200761305</v>
      </c>
    </row>
    <row r="166" spans="1:21" x14ac:dyDescent="0.25">
      <c r="A166">
        <v>1100</v>
      </c>
      <c r="B166">
        <f t="shared" si="12"/>
        <v>0</v>
      </c>
      <c r="C166">
        <f t="shared" si="13"/>
        <v>0</v>
      </c>
      <c r="D166">
        <f t="shared" si="10"/>
        <v>0</v>
      </c>
      <c r="E166">
        <f t="shared" si="11"/>
        <v>0</v>
      </c>
      <c r="G166" s="7">
        <v>1.351015E+19</v>
      </c>
      <c r="H166" s="7"/>
      <c r="K166">
        <v>0</v>
      </c>
      <c r="L166">
        <v>0</v>
      </c>
      <c r="O166">
        <v>0</v>
      </c>
      <c r="P166">
        <v>0</v>
      </c>
      <c r="S166">
        <v>4.3581147370950001E-2</v>
      </c>
      <c r="U166">
        <v>0.49897382092568598</v>
      </c>
    </row>
    <row r="167" spans="1:21" x14ac:dyDescent="0.25">
      <c r="A167">
        <v>1105</v>
      </c>
      <c r="B167">
        <f t="shared" si="12"/>
        <v>0</v>
      </c>
      <c r="C167">
        <f t="shared" si="13"/>
        <v>0</v>
      </c>
      <c r="D167">
        <f t="shared" si="10"/>
        <v>0</v>
      </c>
      <c r="E167">
        <f t="shared" si="11"/>
        <v>0</v>
      </c>
      <c r="G167" s="7">
        <v>1.35264E+19</v>
      </c>
      <c r="H167" s="7"/>
      <c r="K167">
        <v>0</v>
      </c>
      <c r="L167">
        <v>0</v>
      </c>
      <c r="O167">
        <v>0</v>
      </c>
      <c r="P167">
        <v>0</v>
      </c>
      <c r="S167">
        <v>4.3528630031796398E-2</v>
      </c>
      <c r="U167">
        <v>0.46967720511163802</v>
      </c>
    </row>
    <row r="168" spans="1:21" x14ac:dyDescent="0.25">
      <c r="A168">
        <v>1110</v>
      </c>
      <c r="B168">
        <f t="shared" si="12"/>
        <v>0</v>
      </c>
      <c r="C168">
        <f t="shared" si="13"/>
        <v>0</v>
      </c>
      <c r="D168">
        <f t="shared" si="10"/>
        <v>0</v>
      </c>
      <c r="E168">
        <f t="shared" si="11"/>
        <v>0</v>
      </c>
      <c r="G168" s="7">
        <v>1.260335E+19</v>
      </c>
      <c r="H168" s="7"/>
      <c r="K168">
        <v>0</v>
      </c>
      <c r="L168">
        <v>0</v>
      </c>
      <c r="O168">
        <v>0</v>
      </c>
      <c r="P168">
        <v>0</v>
      </c>
      <c r="S168">
        <v>4.3476112692642802E-2</v>
      </c>
      <c r="U168">
        <v>0.44058736694109202</v>
      </c>
    </row>
    <row r="169" spans="1:21" x14ac:dyDescent="0.25">
      <c r="A169">
        <v>1115</v>
      </c>
      <c r="B169">
        <f t="shared" si="12"/>
        <v>0</v>
      </c>
      <c r="C169">
        <f t="shared" si="13"/>
        <v>0</v>
      </c>
      <c r="D169">
        <f t="shared" si="10"/>
        <v>0</v>
      </c>
      <c r="E169">
        <f t="shared" si="11"/>
        <v>0</v>
      </c>
      <c r="G169" s="7">
        <v>6.99095E+18</v>
      </c>
      <c r="H169" s="7"/>
      <c r="K169">
        <v>0</v>
      </c>
      <c r="L169">
        <v>0</v>
      </c>
      <c r="O169">
        <v>0</v>
      </c>
      <c r="P169">
        <v>0</v>
      </c>
      <c r="S169">
        <v>4.3423595353489199E-2</v>
      </c>
      <c r="U169">
        <v>0.41149752877054602</v>
      </c>
    </row>
    <row r="170" spans="1:21" x14ac:dyDescent="0.25">
      <c r="A170">
        <v>1120</v>
      </c>
      <c r="B170">
        <f t="shared" si="12"/>
        <v>0</v>
      </c>
      <c r="C170">
        <f t="shared" si="13"/>
        <v>0</v>
      </c>
      <c r="D170">
        <f t="shared" si="10"/>
        <v>0</v>
      </c>
      <c r="E170">
        <f t="shared" si="11"/>
        <v>0</v>
      </c>
      <c r="G170" s="7">
        <v>4.04996E+18</v>
      </c>
      <c r="H170" s="7"/>
      <c r="K170">
        <v>0</v>
      </c>
      <c r="L170">
        <v>0</v>
      </c>
      <c r="O170">
        <v>0</v>
      </c>
      <c r="P170">
        <v>0</v>
      </c>
      <c r="S170">
        <v>4.3371078014335603E-2</v>
      </c>
      <c r="U170">
        <v>0.381154410412824</v>
      </c>
    </row>
    <row r="171" spans="1:21" x14ac:dyDescent="0.25">
      <c r="A171">
        <v>1125</v>
      </c>
      <c r="B171">
        <f t="shared" si="12"/>
        <v>0</v>
      </c>
      <c r="C171">
        <f t="shared" si="13"/>
        <v>0</v>
      </c>
      <c r="D171">
        <f t="shared" si="10"/>
        <v>0</v>
      </c>
      <c r="E171">
        <f t="shared" si="11"/>
        <v>0</v>
      </c>
      <c r="G171" s="7">
        <v>3.6202E+18</v>
      </c>
      <c r="H171" s="7"/>
      <c r="K171">
        <v>0</v>
      </c>
      <c r="L171">
        <v>0</v>
      </c>
      <c r="O171">
        <v>0</v>
      </c>
      <c r="P171">
        <v>0</v>
      </c>
      <c r="S171">
        <v>4.3318560675182E-2</v>
      </c>
      <c r="U171">
        <v>0.34442779170778798</v>
      </c>
    </row>
    <row r="172" spans="1:21" x14ac:dyDescent="0.25">
      <c r="A172">
        <v>1130</v>
      </c>
      <c r="B172">
        <f t="shared" si="12"/>
        <v>0</v>
      </c>
      <c r="C172">
        <f t="shared" si="13"/>
        <v>0</v>
      </c>
      <c r="D172">
        <f t="shared" si="10"/>
        <v>0</v>
      </c>
      <c r="E172">
        <f t="shared" si="11"/>
        <v>0</v>
      </c>
      <c r="G172" s="7">
        <v>2.92566E+18</v>
      </c>
      <c r="H172" s="7"/>
      <c r="K172">
        <v>0</v>
      </c>
      <c r="L172">
        <v>0</v>
      </c>
      <c r="O172">
        <v>0</v>
      </c>
      <c r="P172">
        <v>0</v>
      </c>
      <c r="S172">
        <v>4.3266043336028397E-2</v>
      </c>
      <c r="U172">
        <v>0.30770117300275102</v>
      </c>
    </row>
    <row r="173" spans="1:21" x14ac:dyDescent="0.25">
      <c r="A173">
        <v>1135</v>
      </c>
      <c r="B173">
        <f t="shared" si="12"/>
        <v>0</v>
      </c>
      <c r="C173">
        <f t="shared" si="13"/>
        <v>0</v>
      </c>
      <c r="D173">
        <f t="shared" si="10"/>
        <v>0</v>
      </c>
      <c r="E173">
        <f t="shared" si="11"/>
        <v>0</v>
      </c>
      <c r="G173" s="7">
        <v>9.35045E+17</v>
      </c>
      <c r="H173" s="7"/>
      <c r="K173">
        <v>0</v>
      </c>
      <c r="L173">
        <v>0</v>
      </c>
      <c r="O173">
        <v>0</v>
      </c>
      <c r="P173">
        <v>0</v>
      </c>
      <c r="S173">
        <v>4.3213525996874801E-2</v>
      </c>
      <c r="U173">
        <v>0.27252351755625798</v>
      </c>
    </row>
    <row r="174" spans="1:21" x14ac:dyDescent="0.25">
      <c r="A174">
        <v>1140</v>
      </c>
      <c r="B174">
        <f t="shared" si="12"/>
        <v>0</v>
      </c>
      <c r="C174">
        <f t="shared" si="13"/>
        <v>0</v>
      </c>
      <c r="D174">
        <f t="shared" si="10"/>
        <v>0</v>
      </c>
      <c r="E174">
        <f t="shared" si="11"/>
        <v>0</v>
      </c>
      <c r="G174" s="7">
        <v>7.24445E+18</v>
      </c>
      <c r="H174" s="7"/>
      <c r="K174">
        <v>0</v>
      </c>
      <c r="L174">
        <v>0</v>
      </c>
      <c r="O174">
        <v>0</v>
      </c>
      <c r="P174">
        <v>0</v>
      </c>
      <c r="S174">
        <v>4.3161008657721198E-2</v>
      </c>
      <c r="U174">
        <v>0.23742380245654199</v>
      </c>
    </row>
    <row r="175" spans="1:21" x14ac:dyDescent="0.25">
      <c r="A175">
        <v>1145</v>
      </c>
      <c r="B175">
        <f t="shared" si="12"/>
        <v>0</v>
      </c>
      <c r="C175">
        <f t="shared" si="13"/>
        <v>0</v>
      </c>
      <c r="D175">
        <f t="shared" si="10"/>
        <v>0</v>
      </c>
      <c r="E175">
        <f t="shared" si="11"/>
        <v>0</v>
      </c>
      <c r="G175" s="7">
        <v>4.12596E+18</v>
      </c>
      <c r="H175" s="7"/>
      <c r="K175">
        <v>0</v>
      </c>
      <c r="L175">
        <v>0</v>
      </c>
      <c r="O175">
        <v>0</v>
      </c>
      <c r="P175">
        <v>0</v>
      </c>
      <c r="S175">
        <v>4.3108491318567602E-2</v>
      </c>
      <c r="U175">
        <v>0.20292731829574001</v>
      </c>
    </row>
    <row r="176" spans="1:21" x14ac:dyDescent="0.25">
      <c r="A176">
        <v>1150</v>
      </c>
      <c r="B176">
        <f t="shared" si="12"/>
        <v>0</v>
      </c>
      <c r="C176">
        <f t="shared" si="13"/>
        <v>0</v>
      </c>
      <c r="D176">
        <f t="shared" si="10"/>
        <v>0</v>
      </c>
      <c r="E176">
        <f t="shared" si="11"/>
        <v>0</v>
      </c>
      <c r="G176" s="7">
        <v>4.147595E+18</v>
      </c>
      <c r="H176" s="7"/>
      <c r="K176">
        <v>0</v>
      </c>
      <c r="L176">
        <v>0</v>
      </c>
      <c r="O176">
        <v>0</v>
      </c>
      <c r="P176">
        <v>0</v>
      </c>
      <c r="S176">
        <v>4.3055973979413999E-2</v>
      </c>
      <c r="U176">
        <v>0.16864160401002601</v>
      </c>
    </row>
    <row r="177" spans="1:21" x14ac:dyDescent="0.25">
      <c r="A177">
        <v>1155</v>
      </c>
      <c r="B177">
        <f t="shared" si="12"/>
        <v>0</v>
      </c>
      <c r="C177">
        <f t="shared" si="13"/>
        <v>0</v>
      </c>
      <c r="D177">
        <f t="shared" si="10"/>
        <v>0</v>
      </c>
      <c r="E177">
        <f t="shared" si="11"/>
        <v>0</v>
      </c>
      <c r="G177" s="7">
        <v>8.33125E+18</v>
      </c>
      <c r="H177" s="7"/>
      <c r="K177">
        <v>0</v>
      </c>
      <c r="L177">
        <v>0</v>
      </c>
      <c r="O177">
        <v>0</v>
      </c>
      <c r="P177">
        <v>0</v>
      </c>
      <c r="S177">
        <v>4.3003456640260403E-2</v>
      </c>
      <c r="U177">
        <v>0.135037380189306</v>
      </c>
    </row>
    <row r="178" spans="1:21" x14ac:dyDescent="0.25">
      <c r="A178">
        <v>1160</v>
      </c>
      <c r="B178">
        <f t="shared" si="12"/>
        <v>0</v>
      </c>
      <c r="C178">
        <f t="shared" si="13"/>
        <v>0</v>
      </c>
      <c r="D178">
        <f t="shared" si="10"/>
        <v>0</v>
      </c>
      <c r="E178">
        <f t="shared" si="11"/>
        <v>0</v>
      </c>
      <c r="G178" s="7">
        <v>8.7503E+18</v>
      </c>
      <c r="H178" s="7"/>
      <c r="K178">
        <v>0</v>
      </c>
      <c r="L178">
        <v>0</v>
      </c>
      <c r="O178">
        <v>0</v>
      </c>
      <c r="P178">
        <v>0</v>
      </c>
      <c r="S178">
        <v>4.29509393011068E-2</v>
      </c>
      <c r="U178">
        <v>0.10845755387</v>
      </c>
    </row>
    <row r="179" spans="1:21" x14ac:dyDescent="0.25">
      <c r="A179">
        <v>1165</v>
      </c>
      <c r="B179">
        <f t="shared" si="12"/>
        <v>0</v>
      </c>
      <c r="C179">
        <f t="shared" si="13"/>
        <v>0</v>
      </c>
      <c r="D179">
        <f t="shared" si="10"/>
        <v>0</v>
      </c>
      <c r="E179">
        <f t="shared" si="11"/>
        <v>0</v>
      </c>
      <c r="G179" s="7">
        <v>1.13669E+19</v>
      </c>
      <c r="H179" s="7"/>
      <c r="K179">
        <v>0</v>
      </c>
      <c r="L179">
        <v>0</v>
      </c>
      <c r="O179">
        <v>0</v>
      </c>
      <c r="P179">
        <v>0</v>
      </c>
      <c r="S179">
        <v>4.2898421961953197E-2</v>
      </c>
      <c r="U179">
        <v>8.1877727550694807E-2</v>
      </c>
    </row>
    <row r="180" spans="1:21" x14ac:dyDescent="0.25">
      <c r="A180">
        <v>1170</v>
      </c>
      <c r="B180">
        <f t="shared" si="12"/>
        <v>0</v>
      </c>
      <c r="C180">
        <f t="shared" si="13"/>
        <v>0</v>
      </c>
      <c r="D180">
        <f t="shared" si="10"/>
        <v>0</v>
      </c>
      <c r="E180">
        <f t="shared" si="11"/>
        <v>0</v>
      </c>
      <c r="G180" s="7">
        <v>1.32846E+19</v>
      </c>
      <c r="H180" s="7"/>
      <c r="K180">
        <v>0</v>
      </c>
      <c r="L180">
        <v>0</v>
      </c>
      <c r="O180">
        <v>0</v>
      </c>
      <c r="P180">
        <v>0</v>
      </c>
      <c r="S180">
        <v>4.2845904622799601E-2</v>
      </c>
      <c r="U180">
        <v>6.1090453708042898E-2</v>
      </c>
    </row>
    <row r="181" spans="1:21" x14ac:dyDescent="0.25">
      <c r="A181">
        <v>1175</v>
      </c>
      <c r="B181">
        <f t="shared" si="12"/>
        <v>0</v>
      </c>
      <c r="C181">
        <f t="shared" si="13"/>
        <v>0</v>
      </c>
      <c r="D181">
        <f t="shared" si="10"/>
        <v>0</v>
      </c>
      <c r="E181">
        <f t="shared" si="11"/>
        <v>0</v>
      </c>
      <c r="G181" s="7">
        <v>1.299405E+19</v>
      </c>
      <c r="H181" s="7"/>
      <c r="K181">
        <v>0</v>
      </c>
      <c r="L181">
        <v>0</v>
      </c>
      <c r="O181">
        <v>0</v>
      </c>
      <c r="P181">
        <v>0</v>
      </c>
      <c r="S181">
        <v>4.2793387283645998E-2</v>
      </c>
      <c r="U181">
        <v>4.76325097828093E-2</v>
      </c>
    </row>
    <row r="182" spans="1:21" x14ac:dyDescent="0.25">
      <c r="A182">
        <v>1180</v>
      </c>
      <c r="B182">
        <f t="shared" si="12"/>
        <v>0</v>
      </c>
      <c r="C182">
        <f t="shared" si="13"/>
        <v>0</v>
      </c>
      <c r="D182">
        <f t="shared" si="10"/>
        <v>0</v>
      </c>
      <c r="E182">
        <f t="shared" si="11"/>
        <v>0</v>
      </c>
      <c r="G182" s="7">
        <v>1.3246E+19</v>
      </c>
      <c r="H182" s="7"/>
      <c r="K182">
        <v>0</v>
      </c>
      <c r="L182">
        <v>0</v>
      </c>
      <c r="O182">
        <v>0</v>
      </c>
      <c r="P182">
        <v>0</v>
      </c>
      <c r="S182">
        <v>4.2740869944492402E-2</v>
      </c>
      <c r="U182">
        <v>3.4174565857575799E-2</v>
      </c>
    </row>
    <row r="183" spans="1:21" x14ac:dyDescent="0.25">
      <c r="A183">
        <v>1185</v>
      </c>
      <c r="B183">
        <f t="shared" ref="B183:B246" si="14">K183</f>
        <v>0</v>
      </c>
      <c r="C183">
        <f t="shared" ref="C183:C246" si="15">L183</f>
        <v>0</v>
      </c>
      <c r="D183">
        <f t="shared" ref="D183:D246" si="16">O183</f>
        <v>0</v>
      </c>
      <c r="E183">
        <f t="shared" ref="E183:E246" si="17">P183</f>
        <v>0</v>
      </c>
      <c r="G183" s="7">
        <v>1.24116E+19</v>
      </c>
      <c r="K183">
        <v>0</v>
      </c>
      <c r="L183">
        <v>0</v>
      </c>
      <c r="O183">
        <v>0</v>
      </c>
      <c r="P183">
        <v>0</v>
      </c>
      <c r="S183">
        <v>4.2688352605338799E-2</v>
      </c>
      <c r="U183">
        <v>2.0716621932342201E-2</v>
      </c>
    </row>
    <row r="184" spans="1:21" x14ac:dyDescent="0.25">
      <c r="A184">
        <v>1190</v>
      </c>
      <c r="B184">
        <f t="shared" si="14"/>
        <v>0</v>
      </c>
      <c r="C184">
        <f t="shared" si="15"/>
        <v>0</v>
      </c>
      <c r="D184">
        <f t="shared" si="16"/>
        <v>0</v>
      </c>
      <c r="E184">
        <f t="shared" si="17"/>
        <v>0</v>
      </c>
      <c r="G184" s="7">
        <v>1.35678E+19</v>
      </c>
      <c r="K184">
        <v>0</v>
      </c>
      <c r="L184">
        <v>0</v>
      </c>
      <c r="O184">
        <v>0</v>
      </c>
      <c r="P184">
        <v>0</v>
      </c>
      <c r="S184">
        <v>4.2635835266185203E-2</v>
      </c>
      <c r="U184">
        <v>7.2586780071087001E-3</v>
      </c>
    </row>
    <row r="185" spans="1:21" x14ac:dyDescent="0.25">
      <c r="A185">
        <v>1195</v>
      </c>
      <c r="B185">
        <f t="shared" si="14"/>
        <v>0</v>
      </c>
      <c r="C185">
        <f t="shared" si="15"/>
        <v>0</v>
      </c>
      <c r="D185">
        <f t="shared" si="16"/>
        <v>0</v>
      </c>
      <c r="E185">
        <f t="shared" si="17"/>
        <v>0</v>
      </c>
      <c r="G185" s="7">
        <v>1.34294E+19</v>
      </c>
      <c r="K185">
        <v>0</v>
      </c>
      <c r="L185">
        <v>0</v>
      </c>
      <c r="O185">
        <v>0</v>
      </c>
      <c r="P185">
        <v>0</v>
      </c>
      <c r="S185">
        <v>4.25833179270316E-2</v>
      </c>
      <c r="U185">
        <v>0</v>
      </c>
    </row>
    <row r="186" spans="1:21" x14ac:dyDescent="0.25">
      <c r="A186">
        <v>1200</v>
      </c>
      <c r="B186">
        <f t="shared" si="14"/>
        <v>0</v>
      </c>
      <c r="C186">
        <f t="shared" si="15"/>
        <v>0</v>
      </c>
      <c r="D186">
        <f t="shared" si="16"/>
        <v>0</v>
      </c>
      <c r="E186">
        <f t="shared" si="17"/>
        <v>0</v>
      </c>
      <c r="G186" s="7">
        <v>1.313845E+19</v>
      </c>
      <c r="K186">
        <v>0</v>
      </c>
      <c r="L186">
        <v>0</v>
      </c>
      <c r="O186">
        <v>0</v>
      </c>
      <c r="P186">
        <v>0</v>
      </c>
      <c r="S186">
        <v>4.2530800587877997E-2</v>
      </c>
      <c r="U186">
        <v>0</v>
      </c>
    </row>
    <row r="187" spans="1:21" x14ac:dyDescent="0.25">
      <c r="A187">
        <v>1205</v>
      </c>
      <c r="B187">
        <f t="shared" si="14"/>
        <v>0</v>
      </c>
      <c r="C187">
        <f t="shared" si="15"/>
        <v>0</v>
      </c>
      <c r="D187">
        <f t="shared" si="16"/>
        <v>0</v>
      </c>
      <c r="E187">
        <f t="shared" si="17"/>
        <v>0</v>
      </c>
      <c r="G187" s="7">
        <v>1.30985E+19</v>
      </c>
      <c r="K187">
        <v>0</v>
      </c>
      <c r="L187">
        <v>0</v>
      </c>
      <c r="O187">
        <v>0</v>
      </c>
      <c r="P187">
        <v>0</v>
      </c>
      <c r="S187">
        <v>4.2478283248724401E-2</v>
      </c>
      <c r="U187">
        <v>0</v>
      </c>
    </row>
    <row r="188" spans="1:21" x14ac:dyDescent="0.25">
      <c r="A188">
        <v>1210</v>
      </c>
      <c r="B188">
        <f t="shared" si="14"/>
        <v>0</v>
      </c>
      <c r="C188">
        <f t="shared" si="15"/>
        <v>0</v>
      </c>
      <c r="D188">
        <f t="shared" si="16"/>
        <v>0</v>
      </c>
      <c r="E188">
        <f t="shared" si="17"/>
        <v>0</v>
      </c>
      <c r="G188" s="7">
        <v>1.349145E+19</v>
      </c>
      <c r="K188">
        <v>0</v>
      </c>
      <c r="L188">
        <v>0</v>
      </c>
      <c r="O188">
        <v>0</v>
      </c>
      <c r="P188">
        <v>0</v>
      </c>
      <c r="S188">
        <v>4.2425765909570798E-2</v>
      </c>
      <c r="U188">
        <v>0</v>
      </c>
    </row>
    <row r="189" spans="1:21" x14ac:dyDescent="0.25">
      <c r="A189">
        <v>1215</v>
      </c>
      <c r="B189">
        <f t="shared" si="14"/>
        <v>0</v>
      </c>
      <c r="C189">
        <f t="shared" si="15"/>
        <v>0</v>
      </c>
      <c r="D189">
        <f t="shared" si="16"/>
        <v>0</v>
      </c>
      <c r="E189">
        <f t="shared" si="17"/>
        <v>0</v>
      </c>
      <c r="G189" s="7">
        <v>1.321865E+19</v>
      </c>
      <c r="K189">
        <v>0</v>
      </c>
      <c r="L189">
        <v>0</v>
      </c>
      <c r="O189">
        <v>0</v>
      </c>
      <c r="P189">
        <v>0</v>
      </c>
      <c r="S189">
        <v>4.2373248570417098E-2</v>
      </c>
      <c r="U189">
        <v>0</v>
      </c>
    </row>
    <row r="190" spans="1:21" x14ac:dyDescent="0.25">
      <c r="A190">
        <v>1220</v>
      </c>
      <c r="B190">
        <f t="shared" si="14"/>
        <v>0</v>
      </c>
      <c r="C190">
        <f t="shared" si="15"/>
        <v>0</v>
      </c>
      <c r="D190">
        <f t="shared" si="16"/>
        <v>0</v>
      </c>
      <c r="E190">
        <f t="shared" si="17"/>
        <v>0</v>
      </c>
      <c r="G190" s="7">
        <v>1.400575E+19</v>
      </c>
      <c r="K190">
        <v>0</v>
      </c>
      <c r="L190">
        <v>0</v>
      </c>
      <c r="O190">
        <v>0</v>
      </c>
      <c r="P190">
        <v>0</v>
      </c>
      <c r="S190">
        <v>4.2320731231263502E-2</v>
      </c>
      <c r="U190">
        <v>0</v>
      </c>
    </row>
    <row r="191" spans="1:21" x14ac:dyDescent="0.25">
      <c r="A191">
        <v>1225</v>
      </c>
      <c r="B191">
        <f t="shared" si="14"/>
        <v>0</v>
      </c>
      <c r="C191">
        <f t="shared" si="15"/>
        <v>0</v>
      </c>
      <c r="D191">
        <f t="shared" si="16"/>
        <v>0</v>
      </c>
      <c r="E191">
        <f t="shared" si="17"/>
        <v>0</v>
      </c>
      <c r="G191" s="7">
        <v>1.417485E+19</v>
      </c>
      <c r="K191">
        <v>0</v>
      </c>
      <c r="L191">
        <v>0</v>
      </c>
      <c r="O191">
        <v>0</v>
      </c>
      <c r="P191">
        <v>0</v>
      </c>
      <c r="S191">
        <v>4.2268213892109899E-2</v>
      </c>
      <c r="U191">
        <v>0</v>
      </c>
    </row>
    <row r="192" spans="1:21" x14ac:dyDescent="0.25">
      <c r="A192">
        <v>1230</v>
      </c>
      <c r="B192">
        <f t="shared" si="14"/>
        <v>0</v>
      </c>
      <c r="C192">
        <f t="shared" si="15"/>
        <v>0</v>
      </c>
      <c r="D192">
        <f t="shared" si="16"/>
        <v>0</v>
      </c>
      <c r="E192">
        <f t="shared" si="17"/>
        <v>0</v>
      </c>
      <c r="G192" s="7">
        <v>1.427525E+19</v>
      </c>
      <c r="K192">
        <v>0</v>
      </c>
      <c r="L192">
        <v>0</v>
      </c>
      <c r="O192">
        <v>0</v>
      </c>
      <c r="P192">
        <v>0</v>
      </c>
      <c r="S192">
        <v>4.2215696552956303E-2</v>
      </c>
      <c r="U192">
        <v>0</v>
      </c>
    </row>
    <row r="193" spans="1:21" x14ac:dyDescent="0.25">
      <c r="A193">
        <v>1235</v>
      </c>
      <c r="B193">
        <f t="shared" si="14"/>
        <v>0</v>
      </c>
      <c r="C193">
        <f t="shared" si="15"/>
        <v>0</v>
      </c>
      <c r="D193">
        <f t="shared" si="16"/>
        <v>0</v>
      </c>
      <c r="E193">
        <f t="shared" si="17"/>
        <v>0</v>
      </c>
      <c r="G193" s="7">
        <v>1.44498E+19</v>
      </c>
      <c r="K193">
        <v>0</v>
      </c>
      <c r="L193">
        <v>0</v>
      </c>
      <c r="O193">
        <v>0</v>
      </c>
      <c r="P193">
        <v>0</v>
      </c>
      <c r="S193">
        <v>4.21631792138027E-2</v>
      </c>
      <c r="U193">
        <v>0</v>
      </c>
    </row>
    <row r="194" spans="1:21" x14ac:dyDescent="0.25">
      <c r="A194">
        <v>1240</v>
      </c>
      <c r="B194">
        <f t="shared" si="14"/>
        <v>0</v>
      </c>
      <c r="C194">
        <f t="shared" si="15"/>
        <v>0</v>
      </c>
      <c r="D194">
        <f t="shared" si="16"/>
        <v>0</v>
      </c>
      <c r="E194">
        <f t="shared" si="17"/>
        <v>0</v>
      </c>
      <c r="G194" s="7">
        <v>1.433285E+19</v>
      </c>
      <c r="K194">
        <v>0</v>
      </c>
      <c r="L194">
        <v>0</v>
      </c>
      <c r="O194">
        <v>0</v>
      </c>
      <c r="P194">
        <v>0</v>
      </c>
      <c r="S194">
        <v>4.2110661874649097E-2</v>
      </c>
      <c r="U194">
        <v>0</v>
      </c>
    </row>
    <row r="195" spans="1:21" x14ac:dyDescent="0.25">
      <c r="A195">
        <v>1245</v>
      </c>
      <c r="B195">
        <f t="shared" si="14"/>
        <v>0</v>
      </c>
      <c r="C195">
        <f t="shared" si="15"/>
        <v>0</v>
      </c>
      <c r="D195">
        <f t="shared" si="16"/>
        <v>0</v>
      </c>
      <c r="E195">
        <f t="shared" si="17"/>
        <v>0</v>
      </c>
      <c r="G195" s="7">
        <v>1.425755E+19</v>
      </c>
      <c r="K195">
        <v>0</v>
      </c>
      <c r="L195">
        <v>0</v>
      </c>
      <c r="O195">
        <v>0</v>
      </c>
      <c r="P195">
        <v>0</v>
      </c>
      <c r="S195">
        <v>4.2058144535495501E-2</v>
      </c>
      <c r="U195">
        <v>0</v>
      </c>
    </row>
    <row r="196" spans="1:21" x14ac:dyDescent="0.25">
      <c r="A196">
        <v>1250</v>
      </c>
      <c r="B196">
        <f t="shared" si="14"/>
        <v>0</v>
      </c>
      <c r="C196">
        <f t="shared" si="15"/>
        <v>0</v>
      </c>
      <c r="D196">
        <f t="shared" si="16"/>
        <v>0</v>
      </c>
      <c r="E196">
        <f t="shared" si="17"/>
        <v>0</v>
      </c>
      <c r="G196" s="7">
        <v>1.43266E+19</v>
      </c>
      <c r="K196">
        <v>0</v>
      </c>
      <c r="L196">
        <v>0</v>
      </c>
      <c r="O196">
        <v>0</v>
      </c>
      <c r="P196">
        <v>0</v>
      </c>
      <c r="S196">
        <v>4.2005627196341898E-2</v>
      </c>
      <c r="U196">
        <v>0</v>
      </c>
    </row>
    <row r="197" spans="1:21" x14ac:dyDescent="0.25">
      <c r="A197">
        <v>1255</v>
      </c>
      <c r="B197">
        <f t="shared" si="14"/>
        <v>0</v>
      </c>
      <c r="C197">
        <f t="shared" si="15"/>
        <v>0</v>
      </c>
      <c r="D197">
        <f t="shared" si="16"/>
        <v>0</v>
      </c>
      <c r="E197">
        <f t="shared" si="17"/>
        <v>0</v>
      </c>
      <c r="G197" s="7">
        <v>1.410765E+19</v>
      </c>
      <c r="K197">
        <v>0</v>
      </c>
      <c r="L197">
        <v>0</v>
      </c>
      <c r="O197">
        <v>0</v>
      </c>
      <c r="P197">
        <v>0</v>
      </c>
      <c r="S197">
        <v>4.1953109857188302E-2</v>
      </c>
      <c r="U197">
        <v>0</v>
      </c>
    </row>
    <row r="198" spans="1:21" x14ac:dyDescent="0.25">
      <c r="A198">
        <v>1260</v>
      </c>
      <c r="B198">
        <f t="shared" si="14"/>
        <v>0</v>
      </c>
      <c r="C198">
        <f t="shared" si="15"/>
        <v>0</v>
      </c>
      <c r="D198">
        <f t="shared" si="16"/>
        <v>0</v>
      </c>
      <c r="E198">
        <f t="shared" si="17"/>
        <v>0</v>
      </c>
      <c r="G198" s="7">
        <v>1.35339E+19</v>
      </c>
      <c r="K198">
        <v>0</v>
      </c>
      <c r="L198">
        <v>0</v>
      </c>
      <c r="O198">
        <v>0</v>
      </c>
      <c r="P198">
        <v>0</v>
      </c>
      <c r="S198">
        <v>4.1900592518034699E-2</v>
      </c>
      <c r="U198">
        <v>0</v>
      </c>
    </row>
    <row r="199" spans="1:21" x14ac:dyDescent="0.25">
      <c r="A199">
        <v>1265</v>
      </c>
      <c r="B199">
        <f t="shared" si="14"/>
        <v>0</v>
      </c>
      <c r="C199">
        <f t="shared" si="15"/>
        <v>0</v>
      </c>
      <c r="D199">
        <f t="shared" si="16"/>
        <v>0</v>
      </c>
      <c r="E199">
        <f t="shared" si="17"/>
        <v>0</v>
      </c>
      <c r="G199" s="7">
        <v>1.242615E+19</v>
      </c>
      <c r="K199">
        <v>0</v>
      </c>
      <c r="L199">
        <v>0</v>
      </c>
      <c r="O199">
        <v>0</v>
      </c>
      <c r="P199">
        <v>0</v>
      </c>
      <c r="S199">
        <v>4.1848075178881103E-2</v>
      </c>
      <c r="U199">
        <v>0</v>
      </c>
    </row>
    <row r="200" spans="1:21" x14ac:dyDescent="0.25">
      <c r="A200">
        <v>1270</v>
      </c>
      <c r="B200">
        <f t="shared" si="14"/>
        <v>0</v>
      </c>
      <c r="C200">
        <f t="shared" si="15"/>
        <v>0</v>
      </c>
      <c r="D200">
        <f t="shared" si="16"/>
        <v>0</v>
      </c>
      <c r="E200">
        <f t="shared" si="17"/>
        <v>0</v>
      </c>
      <c r="G200" s="7">
        <v>1.18563E+19</v>
      </c>
      <c r="K200">
        <v>0</v>
      </c>
      <c r="L200">
        <v>0</v>
      </c>
      <c r="O200">
        <v>0</v>
      </c>
      <c r="P200">
        <v>0</v>
      </c>
      <c r="S200">
        <v>4.17955578397275E-2</v>
      </c>
      <c r="U200">
        <v>0</v>
      </c>
    </row>
    <row r="201" spans="1:21" x14ac:dyDescent="0.25">
      <c r="A201">
        <v>1275</v>
      </c>
      <c r="B201">
        <f t="shared" si="14"/>
        <v>0</v>
      </c>
      <c r="C201">
        <f t="shared" si="15"/>
        <v>0</v>
      </c>
      <c r="D201">
        <f t="shared" si="16"/>
        <v>0</v>
      </c>
      <c r="E201">
        <f t="shared" si="17"/>
        <v>0</v>
      </c>
      <c r="G201" s="7">
        <v>1.317785E+19</v>
      </c>
      <c r="K201">
        <v>0</v>
      </c>
      <c r="L201">
        <v>0</v>
      </c>
      <c r="O201">
        <v>0</v>
      </c>
      <c r="P201">
        <v>0</v>
      </c>
      <c r="S201">
        <v>4.1743040500573897E-2</v>
      </c>
      <c r="U201">
        <v>0</v>
      </c>
    </row>
    <row r="202" spans="1:21" x14ac:dyDescent="0.25">
      <c r="A202">
        <v>1280</v>
      </c>
      <c r="B202">
        <f t="shared" si="14"/>
        <v>0</v>
      </c>
      <c r="C202">
        <f t="shared" si="15"/>
        <v>0</v>
      </c>
      <c r="D202">
        <f t="shared" si="16"/>
        <v>0</v>
      </c>
      <c r="E202">
        <f t="shared" si="17"/>
        <v>0</v>
      </c>
      <c r="G202" s="7">
        <v>1.352735E+19</v>
      </c>
      <c r="K202">
        <v>0</v>
      </c>
      <c r="L202">
        <v>0</v>
      </c>
      <c r="O202">
        <v>0</v>
      </c>
      <c r="P202">
        <v>0</v>
      </c>
      <c r="S202">
        <v>4.1690523161420301E-2</v>
      </c>
      <c r="U202">
        <v>0</v>
      </c>
    </row>
    <row r="203" spans="1:21" x14ac:dyDescent="0.25">
      <c r="A203">
        <v>1285</v>
      </c>
      <c r="B203">
        <f t="shared" si="14"/>
        <v>0</v>
      </c>
      <c r="C203">
        <f t="shared" si="15"/>
        <v>0</v>
      </c>
      <c r="D203">
        <f t="shared" si="16"/>
        <v>0</v>
      </c>
      <c r="E203">
        <f t="shared" si="17"/>
        <v>0</v>
      </c>
      <c r="G203" s="7">
        <v>1.367315E+19</v>
      </c>
      <c r="K203">
        <v>0</v>
      </c>
      <c r="L203">
        <v>0</v>
      </c>
      <c r="O203">
        <v>0</v>
      </c>
      <c r="P203">
        <v>0</v>
      </c>
      <c r="S203">
        <v>4.1638005822266698E-2</v>
      </c>
      <c r="U203">
        <v>0</v>
      </c>
    </row>
    <row r="204" spans="1:21" x14ac:dyDescent="0.25">
      <c r="A204">
        <v>1290</v>
      </c>
      <c r="B204">
        <f t="shared" si="14"/>
        <v>0</v>
      </c>
      <c r="C204">
        <f t="shared" si="15"/>
        <v>0</v>
      </c>
      <c r="D204">
        <f t="shared" si="16"/>
        <v>0</v>
      </c>
      <c r="E204">
        <f t="shared" si="17"/>
        <v>0</v>
      </c>
      <c r="G204" s="7">
        <v>1.337345E+19</v>
      </c>
      <c r="K204">
        <v>0</v>
      </c>
      <c r="L204">
        <v>0</v>
      </c>
      <c r="O204">
        <v>0</v>
      </c>
      <c r="P204">
        <v>0</v>
      </c>
      <c r="S204">
        <v>4.1585488483113102E-2</v>
      </c>
      <c r="U204">
        <v>0</v>
      </c>
    </row>
    <row r="205" spans="1:21" x14ac:dyDescent="0.25">
      <c r="A205">
        <v>1295</v>
      </c>
      <c r="B205">
        <f t="shared" si="14"/>
        <v>0</v>
      </c>
      <c r="C205">
        <f t="shared" si="15"/>
        <v>0</v>
      </c>
      <c r="D205">
        <f t="shared" si="16"/>
        <v>0</v>
      </c>
      <c r="E205">
        <f t="shared" si="17"/>
        <v>0</v>
      </c>
      <c r="G205" s="7">
        <v>1.30914E+19</v>
      </c>
      <c r="K205">
        <v>0</v>
      </c>
      <c r="L205">
        <v>0</v>
      </c>
      <c r="O205">
        <v>0</v>
      </c>
      <c r="P205">
        <v>0</v>
      </c>
      <c r="S205">
        <v>4.1532971143959499E-2</v>
      </c>
      <c r="U205">
        <v>0</v>
      </c>
    </row>
    <row r="206" spans="1:21" x14ac:dyDescent="0.25">
      <c r="A206">
        <v>1300</v>
      </c>
      <c r="B206">
        <f t="shared" si="14"/>
        <v>0</v>
      </c>
      <c r="C206">
        <f t="shared" si="15"/>
        <v>0</v>
      </c>
      <c r="D206">
        <f t="shared" si="16"/>
        <v>0</v>
      </c>
      <c r="E206">
        <f t="shared" si="17"/>
        <v>0</v>
      </c>
      <c r="G206" s="7">
        <v>1.177255E+19</v>
      </c>
      <c r="K206">
        <v>0</v>
      </c>
      <c r="L206">
        <v>0</v>
      </c>
      <c r="O206">
        <v>0</v>
      </c>
      <c r="P206">
        <v>0</v>
      </c>
      <c r="S206">
        <v>4.1480453804805903E-2</v>
      </c>
      <c r="U206">
        <v>0</v>
      </c>
    </row>
    <row r="207" spans="1:21" x14ac:dyDescent="0.25">
      <c r="A207">
        <v>1305</v>
      </c>
      <c r="B207">
        <f t="shared" si="14"/>
        <v>0</v>
      </c>
      <c r="C207">
        <f t="shared" si="15"/>
        <v>0</v>
      </c>
      <c r="D207">
        <f t="shared" si="16"/>
        <v>0</v>
      </c>
      <c r="E207">
        <f t="shared" si="17"/>
        <v>0</v>
      </c>
      <c r="G207" s="7">
        <v>1.22323E+19</v>
      </c>
      <c r="K207">
        <v>0</v>
      </c>
      <c r="L207">
        <v>0</v>
      </c>
      <c r="O207">
        <v>0</v>
      </c>
      <c r="P207">
        <v>0</v>
      </c>
      <c r="S207">
        <v>4.14279364656523E-2</v>
      </c>
      <c r="U207">
        <v>0</v>
      </c>
    </row>
    <row r="208" spans="1:21" x14ac:dyDescent="0.25">
      <c r="A208">
        <v>1310</v>
      </c>
      <c r="B208">
        <f t="shared" si="14"/>
        <v>0</v>
      </c>
      <c r="C208">
        <f t="shared" si="15"/>
        <v>0</v>
      </c>
      <c r="D208">
        <f t="shared" si="16"/>
        <v>0</v>
      </c>
      <c r="E208">
        <f t="shared" si="17"/>
        <v>0</v>
      </c>
      <c r="G208" s="7">
        <v>1.036375E+19</v>
      </c>
      <c r="K208">
        <v>0</v>
      </c>
      <c r="L208">
        <v>0</v>
      </c>
      <c r="O208">
        <v>0</v>
      </c>
      <c r="P208">
        <v>0</v>
      </c>
      <c r="S208">
        <v>4.1375419126498697E-2</v>
      </c>
      <c r="U208">
        <v>0</v>
      </c>
    </row>
    <row r="209" spans="1:21" x14ac:dyDescent="0.25">
      <c r="A209">
        <v>1315</v>
      </c>
      <c r="B209">
        <f t="shared" si="14"/>
        <v>0</v>
      </c>
      <c r="C209">
        <f t="shared" si="15"/>
        <v>0</v>
      </c>
      <c r="D209">
        <f t="shared" si="16"/>
        <v>0</v>
      </c>
      <c r="E209">
        <f t="shared" si="17"/>
        <v>0</v>
      </c>
      <c r="G209" s="7">
        <v>9.597E+18</v>
      </c>
      <c r="K209">
        <v>0</v>
      </c>
      <c r="L209">
        <v>0</v>
      </c>
      <c r="O209">
        <v>0</v>
      </c>
      <c r="P209">
        <v>0</v>
      </c>
      <c r="S209">
        <v>4.1322901787345101E-2</v>
      </c>
      <c r="U209">
        <v>0</v>
      </c>
    </row>
    <row r="210" spans="1:21" x14ac:dyDescent="0.25">
      <c r="A210">
        <v>1320</v>
      </c>
      <c r="B210">
        <f t="shared" si="14"/>
        <v>0</v>
      </c>
      <c r="C210">
        <f t="shared" si="15"/>
        <v>0</v>
      </c>
      <c r="D210">
        <f t="shared" si="16"/>
        <v>0</v>
      </c>
      <c r="E210">
        <f t="shared" si="17"/>
        <v>0</v>
      </c>
      <c r="G210" s="7">
        <v>8.77435E+18</v>
      </c>
      <c r="K210">
        <v>0</v>
      </c>
      <c r="L210">
        <v>0</v>
      </c>
      <c r="O210">
        <v>0</v>
      </c>
      <c r="P210">
        <v>0</v>
      </c>
      <c r="S210">
        <v>4.1270384448191498E-2</v>
      </c>
      <c r="U210">
        <v>0</v>
      </c>
    </row>
    <row r="211" spans="1:21" x14ac:dyDescent="0.25">
      <c r="A211">
        <v>1325</v>
      </c>
      <c r="B211">
        <f t="shared" si="14"/>
        <v>0</v>
      </c>
      <c r="C211">
        <f t="shared" si="15"/>
        <v>0</v>
      </c>
      <c r="D211">
        <f t="shared" si="16"/>
        <v>0</v>
      </c>
      <c r="E211">
        <f t="shared" si="17"/>
        <v>0</v>
      </c>
      <c r="G211" s="7">
        <v>1.028245E+19</v>
      </c>
      <c r="K211">
        <v>0</v>
      </c>
      <c r="L211">
        <v>0</v>
      </c>
      <c r="O211">
        <v>0</v>
      </c>
      <c r="P211">
        <v>0</v>
      </c>
      <c r="S211">
        <v>4.1217867109037902E-2</v>
      </c>
      <c r="U211">
        <v>0</v>
      </c>
    </row>
    <row r="212" spans="1:21" x14ac:dyDescent="0.25">
      <c r="A212">
        <v>1330</v>
      </c>
      <c r="B212">
        <f t="shared" si="14"/>
        <v>0</v>
      </c>
      <c r="C212">
        <f t="shared" si="15"/>
        <v>0</v>
      </c>
      <c r="D212">
        <f t="shared" si="16"/>
        <v>0</v>
      </c>
      <c r="E212">
        <f t="shared" si="17"/>
        <v>0</v>
      </c>
      <c r="G212" s="7">
        <v>7.08855E+18</v>
      </c>
      <c r="K212">
        <v>0</v>
      </c>
      <c r="L212">
        <v>0</v>
      </c>
      <c r="O212">
        <v>0</v>
      </c>
      <c r="P212">
        <v>0</v>
      </c>
      <c r="S212">
        <v>4.1165349769884202E-2</v>
      </c>
      <c r="U212">
        <v>0</v>
      </c>
    </row>
    <row r="213" spans="1:21" x14ac:dyDescent="0.25">
      <c r="A213">
        <v>1335</v>
      </c>
      <c r="B213">
        <f t="shared" si="14"/>
        <v>0</v>
      </c>
      <c r="C213">
        <f t="shared" si="15"/>
        <v>0</v>
      </c>
      <c r="D213">
        <f t="shared" si="16"/>
        <v>0</v>
      </c>
      <c r="E213">
        <f t="shared" si="17"/>
        <v>0</v>
      </c>
      <c r="F213" s="7"/>
      <c r="G213" s="7">
        <v>7.2957E+18</v>
      </c>
      <c r="K213">
        <v>0</v>
      </c>
      <c r="L213">
        <v>0</v>
      </c>
      <c r="O213">
        <v>0</v>
      </c>
      <c r="P213">
        <v>0</v>
      </c>
      <c r="S213">
        <v>4.1112832430730599E-2</v>
      </c>
      <c r="U213">
        <v>0</v>
      </c>
    </row>
    <row r="214" spans="1:21" x14ac:dyDescent="0.25">
      <c r="A214">
        <v>1340</v>
      </c>
      <c r="B214">
        <f t="shared" si="14"/>
        <v>0</v>
      </c>
      <c r="C214">
        <f t="shared" si="15"/>
        <v>0</v>
      </c>
      <c r="D214">
        <f t="shared" si="16"/>
        <v>0</v>
      </c>
      <c r="E214">
        <f t="shared" si="17"/>
        <v>0</v>
      </c>
      <c r="G214" s="7">
        <v>5.70505E+18</v>
      </c>
      <c r="K214">
        <v>0</v>
      </c>
      <c r="L214">
        <v>0</v>
      </c>
      <c r="O214">
        <v>0</v>
      </c>
      <c r="P214">
        <v>0</v>
      </c>
      <c r="S214">
        <v>4.1060315091577003E-2</v>
      </c>
      <c r="U214">
        <v>0</v>
      </c>
    </row>
    <row r="215" spans="1:21" x14ac:dyDescent="0.25">
      <c r="A215">
        <v>1345</v>
      </c>
      <c r="B215">
        <f t="shared" si="14"/>
        <v>0</v>
      </c>
      <c r="C215">
        <f t="shared" si="15"/>
        <v>0</v>
      </c>
      <c r="D215">
        <f t="shared" si="16"/>
        <v>0</v>
      </c>
      <c r="E215">
        <f t="shared" si="17"/>
        <v>0</v>
      </c>
      <c r="G215" s="7">
        <v>3.330065E+18</v>
      </c>
      <c r="K215">
        <v>0</v>
      </c>
      <c r="L215">
        <v>0</v>
      </c>
      <c r="O215">
        <v>0</v>
      </c>
      <c r="P215">
        <v>0</v>
      </c>
      <c r="S215">
        <v>4.10077977524234E-2</v>
      </c>
      <c r="U215">
        <v>0</v>
      </c>
    </row>
    <row r="216" spans="1:21" x14ac:dyDescent="0.25">
      <c r="A216">
        <v>1350</v>
      </c>
      <c r="B216">
        <f t="shared" si="14"/>
        <v>0</v>
      </c>
      <c r="C216">
        <f t="shared" si="15"/>
        <v>0</v>
      </c>
      <c r="D216">
        <f t="shared" si="16"/>
        <v>0</v>
      </c>
      <c r="E216">
        <f t="shared" si="17"/>
        <v>0</v>
      </c>
      <c r="G216" s="7">
        <v>4.95381E+17</v>
      </c>
      <c r="K216">
        <v>0</v>
      </c>
      <c r="L216">
        <v>0</v>
      </c>
      <c r="O216">
        <v>0</v>
      </c>
      <c r="P216">
        <v>0</v>
      </c>
      <c r="S216">
        <v>4.0955280413269797E-2</v>
      </c>
      <c r="U216">
        <v>0</v>
      </c>
    </row>
    <row r="217" spans="1:21" x14ac:dyDescent="0.25">
      <c r="A217">
        <v>1355</v>
      </c>
      <c r="B217">
        <f t="shared" si="14"/>
        <v>0</v>
      </c>
      <c r="C217">
        <f t="shared" si="15"/>
        <v>0</v>
      </c>
      <c r="D217">
        <f t="shared" si="16"/>
        <v>0</v>
      </c>
      <c r="E217">
        <f t="shared" si="17"/>
        <v>0</v>
      </c>
      <c r="G217">
        <v>1278190000000000</v>
      </c>
      <c r="K217">
        <v>0</v>
      </c>
      <c r="L217">
        <v>0</v>
      </c>
      <c r="O217">
        <v>0</v>
      </c>
      <c r="P217">
        <v>0</v>
      </c>
      <c r="S217">
        <v>4.0902763074116201E-2</v>
      </c>
      <c r="U217">
        <v>0</v>
      </c>
    </row>
    <row r="218" spans="1:21" x14ac:dyDescent="0.25">
      <c r="A218">
        <v>1360</v>
      </c>
      <c r="B218">
        <f t="shared" si="14"/>
        <v>0</v>
      </c>
      <c r="C218">
        <f t="shared" si="15"/>
        <v>0</v>
      </c>
      <c r="D218">
        <f t="shared" si="16"/>
        <v>0</v>
      </c>
      <c r="E218">
        <f t="shared" si="17"/>
        <v>0</v>
      </c>
      <c r="F218" s="7"/>
      <c r="G218">
        <v>0</v>
      </c>
      <c r="K218">
        <v>0</v>
      </c>
      <c r="L218">
        <v>0</v>
      </c>
      <c r="O218">
        <v>0</v>
      </c>
      <c r="P218">
        <v>0</v>
      </c>
      <c r="S218">
        <v>4.0850245734962598E-2</v>
      </c>
      <c r="U218">
        <v>0</v>
      </c>
    </row>
    <row r="219" spans="1:21" x14ac:dyDescent="0.25">
      <c r="A219">
        <v>1365</v>
      </c>
      <c r="B219">
        <f t="shared" si="14"/>
        <v>0</v>
      </c>
      <c r="C219">
        <f t="shared" si="15"/>
        <v>0</v>
      </c>
      <c r="D219">
        <f t="shared" si="16"/>
        <v>0</v>
      </c>
      <c r="E219">
        <f t="shared" si="17"/>
        <v>0</v>
      </c>
      <c r="G219">
        <v>0</v>
      </c>
      <c r="K219">
        <v>0</v>
      </c>
      <c r="L219">
        <v>0</v>
      </c>
      <c r="O219">
        <v>0</v>
      </c>
      <c r="P219">
        <v>0</v>
      </c>
      <c r="S219">
        <v>4.0797728395809002E-2</v>
      </c>
      <c r="U219">
        <v>0</v>
      </c>
    </row>
    <row r="220" spans="1:21" x14ac:dyDescent="0.25">
      <c r="A220">
        <v>1370</v>
      </c>
      <c r="B220">
        <f t="shared" si="14"/>
        <v>0</v>
      </c>
      <c r="C220">
        <f t="shared" si="15"/>
        <v>0</v>
      </c>
      <c r="D220">
        <f t="shared" si="16"/>
        <v>0</v>
      </c>
      <c r="E220">
        <f t="shared" si="17"/>
        <v>0</v>
      </c>
      <c r="G220">
        <v>0</v>
      </c>
      <c r="K220">
        <v>0</v>
      </c>
      <c r="L220">
        <v>0</v>
      </c>
      <c r="O220">
        <v>0</v>
      </c>
      <c r="P220">
        <v>0</v>
      </c>
      <c r="S220">
        <v>4.0745211056655399E-2</v>
      </c>
      <c r="U220">
        <v>0</v>
      </c>
    </row>
    <row r="221" spans="1:21" x14ac:dyDescent="0.25">
      <c r="A221">
        <v>1375</v>
      </c>
      <c r="B221">
        <f t="shared" si="14"/>
        <v>0</v>
      </c>
      <c r="C221">
        <f t="shared" si="15"/>
        <v>0</v>
      </c>
      <c r="D221">
        <f t="shared" si="16"/>
        <v>0</v>
      </c>
      <c r="E221">
        <f t="shared" si="17"/>
        <v>0</v>
      </c>
      <c r="F221" s="7"/>
      <c r="G221">
        <v>9944100000000000</v>
      </c>
      <c r="K221">
        <v>0</v>
      </c>
      <c r="L221">
        <v>0</v>
      </c>
      <c r="O221">
        <v>0</v>
      </c>
      <c r="P221">
        <v>0</v>
      </c>
      <c r="S221">
        <v>4.0692693717501803E-2</v>
      </c>
      <c r="U221">
        <v>0</v>
      </c>
    </row>
    <row r="222" spans="1:21" x14ac:dyDescent="0.25">
      <c r="A222">
        <v>1380</v>
      </c>
      <c r="B222">
        <f t="shared" si="14"/>
        <v>0</v>
      </c>
      <c r="C222">
        <f t="shared" si="15"/>
        <v>0</v>
      </c>
      <c r="D222">
        <f t="shared" si="16"/>
        <v>0</v>
      </c>
      <c r="E222">
        <f t="shared" si="17"/>
        <v>0</v>
      </c>
      <c r="G222">
        <v>3037469900800000</v>
      </c>
      <c r="K222">
        <v>0</v>
      </c>
      <c r="L222">
        <v>0</v>
      </c>
      <c r="O222">
        <v>0</v>
      </c>
      <c r="P222">
        <v>0</v>
      </c>
      <c r="S222">
        <v>4.06401763783482E-2</v>
      </c>
      <c r="U222">
        <v>0</v>
      </c>
    </row>
    <row r="223" spans="1:21" x14ac:dyDescent="0.25">
      <c r="A223">
        <v>1385</v>
      </c>
      <c r="B223">
        <f t="shared" si="14"/>
        <v>0</v>
      </c>
      <c r="C223">
        <f t="shared" si="15"/>
        <v>0</v>
      </c>
      <c r="D223">
        <f t="shared" si="16"/>
        <v>0</v>
      </c>
      <c r="E223">
        <f t="shared" si="17"/>
        <v>0</v>
      </c>
      <c r="G223">
        <v>0</v>
      </c>
      <c r="K223">
        <v>0</v>
      </c>
      <c r="L223">
        <v>0</v>
      </c>
      <c r="O223">
        <v>0</v>
      </c>
      <c r="P223">
        <v>0</v>
      </c>
      <c r="S223">
        <v>4.0587659039194597E-2</v>
      </c>
      <c r="U223">
        <v>0</v>
      </c>
    </row>
    <row r="224" spans="1:21" x14ac:dyDescent="0.25">
      <c r="A224">
        <v>1390</v>
      </c>
      <c r="B224">
        <f t="shared" si="14"/>
        <v>0</v>
      </c>
      <c r="C224">
        <f t="shared" si="15"/>
        <v>0</v>
      </c>
      <c r="D224">
        <f t="shared" si="16"/>
        <v>0</v>
      </c>
      <c r="E224">
        <f t="shared" si="17"/>
        <v>0</v>
      </c>
      <c r="G224" s="7">
        <v>1.70457E+16</v>
      </c>
      <c r="K224">
        <v>0</v>
      </c>
      <c r="L224">
        <v>0</v>
      </c>
      <c r="O224">
        <v>0</v>
      </c>
      <c r="P224">
        <v>0</v>
      </c>
      <c r="S224">
        <v>4.0535141700041001E-2</v>
      </c>
      <c r="U224">
        <v>0</v>
      </c>
    </row>
    <row r="225" spans="1:21" x14ac:dyDescent="0.25">
      <c r="A225">
        <v>1395</v>
      </c>
      <c r="B225">
        <f t="shared" si="14"/>
        <v>0</v>
      </c>
      <c r="C225">
        <f t="shared" si="15"/>
        <v>0</v>
      </c>
      <c r="D225">
        <f t="shared" si="16"/>
        <v>0</v>
      </c>
      <c r="E225">
        <f t="shared" si="17"/>
        <v>0</v>
      </c>
      <c r="G225">
        <v>438640848000000</v>
      </c>
      <c r="K225">
        <v>0</v>
      </c>
      <c r="L225">
        <v>0</v>
      </c>
      <c r="O225">
        <v>0</v>
      </c>
      <c r="P225">
        <v>0</v>
      </c>
      <c r="S225">
        <v>4.0482624360887398E-2</v>
      </c>
      <c r="U225">
        <v>0</v>
      </c>
    </row>
    <row r="226" spans="1:21" x14ac:dyDescent="0.25">
      <c r="A226">
        <v>1400</v>
      </c>
      <c r="B226">
        <f t="shared" si="14"/>
        <v>0</v>
      </c>
      <c r="C226">
        <f t="shared" si="15"/>
        <v>0</v>
      </c>
      <c r="D226">
        <f t="shared" si="16"/>
        <v>0</v>
      </c>
      <c r="E226">
        <f t="shared" si="17"/>
        <v>0</v>
      </c>
      <c r="G226">
        <v>3521704249600000</v>
      </c>
      <c r="K226">
        <v>0</v>
      </c>
      <c r="L226">
        <v>0</v>
      </c>
      <c r="O226">
        <v>0</v>
      </c>
      <c r="P226">
        <v>0</v>
      </c>
      <c r="S226">
        <v>4.0430107021733802E-2</v>
      </c>
      <c r="U226">
        <v>0</v>
      </c>
    </row>
    <row r="227" spans="1:21" x14ac:dyDescent="0.25">
      <c r="A227">
        <v>1405</v>
      </c>
      <c r="B227">
        <f t="shared" si="14"/>
        <v>0</v>
      </c>
      <c r="C227">
        <f t="shared" si="15"/>
        <v>0</v>
      </c>
      <c r="D227">
        <f t="shared" si="16"/>
        <v>0</v>
      </c>
      <c r="E227">
        <f t="shared" si="17"/>
        <v>0</v>
      </c>
      <c r="G227" s="7">
        <v>1.19282E+16</v>
      </c>
      <c r="K227">
        <v>0</v>
      </c>
      <c r="L227">
        <v>0</v>
      </c>
      <c r="O227">
        <v>0</v>
      </c>
      <c r="P227">
        <v>0</v>
      </c>
      <c r="S227">
        <v>4.0377589682580199E-2</v>
      </c>
      <c r="U227">
        <v>0</v>
      </c>
    </row>
    <row r="228" spans="1:21" x14ac:dyDescent="0.25">
      <c r="A228">
        <v>1410</v>
      </c>
      <c r="B228">
        <f t="shared" si="14"/>
        <v>0</v>
      </c>
      <c r="C228">
        <f t="shared" si="15"/>
        <v>0</v>
      </c>
      <c r="D228">
        <f t="shared" si="16"/>
        <v>0</v>
      </c>
      <c r="E228">
        <f t="shared" si="17"/>
        <v>0</v>
      </c>
      <c r="G228" s="7">
        <v>2.527135E+16</v>
      </c>
      <c r="K228">
        <v>0</v>
      </c>
      <c r="L228">
        <v>0</v>
      </c>
      <c r="O228">
        <v>0</v>
      </c>
      <c r="P228">
        <v>0</v>
      </c>
      <c r="S228">
        <v>4.0325072343426603E-2</v>
      </c>
      <c r="U228">
        <v>0</v>
      </c>
    </row>
    <row r="229" spans="1:21" x14ac:dyDescent="0.25">
      <c r="A229">
        <v>1415</v>
      </c>
      <c r="B229">
        <f t="shared" si="14"/>
        <v>0</v>
      </c>
      <c r="C229">
        <f t="shared" si="15"/>
        <v>0</v>
      </c>
      <c r="D229">
        <f t="shared" si="16"/>
        <v>0</v>
      </c>
      <c r="E229">
        <f t="shared" si="17"/>
        <v>0</v>
      </c>
      <c r="G229" s="7">
        <v>1.65069E+17</v>
      </c>
      <c r="K229">
        <v>0</v>
      </c>
      <c r="L229">
        <v>0</v>
      </c>
      <c r="O229">
        <v>0</v>
      </c>
      <c r="P229">
        <v>0</v>
      </c>
      <c r="S229">
        <v>4.0272555004273E-2</v>
      </c>
      <c r="U229">
        <v>0</v>
      </c>
    </row>
    <row r="230" spans="1:21" x14ac:dyDescent="0.25">
      <c r="A230">
        <v>1420</v>
      </c>
      <c r="B230">
        <f t="shared" si="14"/>
        <v>0</v>
      </c>
      <c r="C230">
        <f t="shared" si="15"/>
        <v>0</v>
      </c>
      <c r="D230">
        <f t="shared" si="16"/>
        <v>0</v>
      </c>
      <c r="E230">
        <f t="shared" si="17"/>
        <v>0</v>
      </c>
      <c r="G230" s="7">
        <v>2.69687E+17</v>
      </c>
      <c r="K230">
        <v>0</v>
      </c>
      <c r="L230">
        <v>0</v>
      </c>
      <c r="O230">
        <v>0</v>
      </c>
      <c r="P230">
        <v>0</v>
      </c>
      <c r="S230">
        <v>4.0220037665119397E-2</v>
      </c>
      <c r="U230">
        <v>0</v>
      </c>
    </row>
    <row r="231" spans="1:21" x14ac:dyDescent="0.25">
      <c r="A231">
        <v>1425</v>
      </c>
      <c r="B231">
        <f t="shared" si="14"/>
        <v>0</v>
      </c>
      <c r="C231">
        <f t="shared" si="15"/>
        <v>0</v>
      </c>
      <c r="D231">
        <f t="shared" si="16"/>
        <v>0</v>
      </c>
      <c r="E231">
        <f t="shared" si="17"/>
        <v>0</v>
      </c>
      <c r="G231" s="7">
        <v>8.9346E+17</v>
      </c>
      <c r="K231">
        <v>0</v>
      </c>
      <c r="L231">
        <v>0</v>
      </c>
      <c r="O231">
        <v>0</v>
      </c>
      <c r="P231">
        <v>0</v>
      </c>
      <c r="S231">
        <v>4.0167520325965801E-2</v>
      </c>
      <c r="U231">
        <v>0</v>
      </c>
    </row>
    <row r="232" spans="1:21" x14ac:dyDescent="0.25">
      <c r="A232">
        <v>1430</v>
      </c>
      <c r="B232">
        <f t="shared" si="14"/>
        <v>0</v>
      </c>
      <c r="C232">
        <f t="shared" si="15"/>
        <v>0</v>
      </c>
      <c r="D232">
        <f t="shared" si="16"/>
        <v>0</v>
      </c>
      <c r="E232">
        <f t="shared" si="17"/>
        <v>0</v>
      </c>
      <c r="G232" s="7">
        <v>2.051735E+18</v>
      </c>
      <c r="K232">
        <v>0</v>
      </c>
      <c r="L232">
        <v>0</v>
      </c>
      <c r="O232">
        <v>0</v>
      </c>
      <c r="P232">
        <v>0</v>
      </c>
      <c r="S232">
        <v>4.0115002986812198E-2</v>
      </c>
      <c r="U232">
        <v>0</v>
      </c>
    </row>
    <row r="233" spans="1:21" x14ac:dyDescent="0.25">
      <c r="A233">
        <v>1435</v>
      </c>
      <c r="B233">
        <f t="shared" si="14"/>
        <v>0</v>
      </c>
      <c r="C233">
        <f t="shared" si="15"/>
        <v>0</v>
      </c>
      <c r="D233">
        <f t="shared" si="16"/>
        <v>0</v>
      </c>
      <c r="E233">
        <f t="shared" si="17"/>
        <v>0</v>
      </c>
      <c r="G233" s="7">
        <v>8.46035E+17</v>
      </c>
      <c r="K233">
        <v>0</v>
      </c>
      <c r="L233">
        <v>0</v>
      </c>
      <c r="O233">
        <v>0</v>
      </c>
      <c r="P233">
        <v>0</v>
      </c>
      <c r="S233">
        <v>4.0062485647658602E-2</v>
      </c>
      <c r="U233">
        <v>0</v>
      </c>
    </row>
    <row r="234" spans="1:21" x14ac:dyDescent="0.25">
      <c r="A234">
        <v>1440</v>
      </c>
      <c r="B234">
        <f t="shared" si="14"/>
        <v>0</v>
      </c>
      <c r="C234">
        <f t="shared" si="15"/>
        <v>0</v>
      </c>
      <c r="D234">
        <f t="shared" si="16"/>
        <v>0</v>
      </c>
      <c r="E234">
        <f t="shared" si="17"/>
        <v>0</v>
      </c>
      <c r="G234" s="7">
        <v>1.44712E+18</v>
      </c>
      <c r="K234">
        <v>0</v>
      </c>
      <c r="L234">
        <v>0</v>
      </c>
      <c r="O234">
        <v>0</v>
      </c>
      <c r="P234">
        <v>0</v>
      </c>
      <c r="S234">
        <v>4.0009968308504999E-2</v>
      </c>
      <c r="U234">
        <v>0</v>
      </c>
    </row>
    <row r="235" spans="1:21" x14ac:dyDescent="0.25">
      <c r="A235">
        <v>1445</v>
      </c>
      <c r="B235">
        <f t="shared" si="14"/>
        <v>0</v>
      </c>
      <c r="C235">
        <f t="shared" si="15"/>
        <v>0</v>
      </c>
      <c r="D235">
        <f t="shared" si="16"/>
        <v>0</v>
      </c>
      <c r="E235">
        <f t="shared" si="17"/>
        <v>0</v>
      </c>
      <c r="G235" s="7">
        <v>1.736575E+18</v>
      </c>
      <c r="K235">
        <v>0</v>
      </c>
      <c r="L235">
        <v>0</v>
      </c>
      <c r="O235">
        <v>0</v>
      </c>
      <c r="P235">
        <v>0</v>
      </c>
      <c r="S235">
        <v>3.9957450969351299E-2</v>
      </c>
      <c r="U235">
        <v>0</v>
      </c>
    </row>
    <row r="236" spans="1:21" x14ac:dyDescent="0.25">
      <c r="A236">
        <v>1450</v>
      </c>
      <c r="B236">
        <f t="shared" si="14"/>
        <v>0</v>
      </c>
      <c r="C236">
        <f t="shared" si="15"/>
        <v>0</v>
      </c>
      <c r="D236">
        <f t="shared" si="16"/>
        <v>0</v>
      </c>
      <c r="E236">
        <f t="shared" si="17"/>
        <v>0</v>
      </c>
      <c r="G236" s="7">
        <v>1.26294E+18</v>
      </c>
      <c r="K236">
        <v>0</v>
      </c>
      <c r="L236">
        <v>0</v>
      </c>
      <c r="O236">
        <v>0</v>
      </c>
      <c r="P236">
        <v>0</v>
      </c>
      <c r="S236">
        <v>3.9904933630197703E-2</v>
      </c>
      <c r="U236">
        <v>0</v>
      </c>
    </row>
    <row r="237" spans="1:21" x14ac:dyDescent="0.25">
      <c r="A237">
        <v>1455</v>
      </c>
      <c r="B237">
        <f t="shared" si="14"/>
        <v>0</v>
      </c>
      <c r="C237">
        <f t="shared" si="15"/>
        <v>0</v>
      </c>
      <c r="D237">
        <f t="shared" si="16"/>
        <v>0</v>
      </c>
      <c r="E237">
        <f t="shared" si="17"/>
        <v>0</v>
      </c>
      <c r="G237" s="7">
        <v>2.84249E+18</v>
      </c>
      <c r="K237">
        <v>0</v>
      </c>
      <c r="L237">
        <v>0</v>
      </c>
      <c r="O237">
        <v>0</v>
      </c>
      <c r="P237">
        <v>0</v>
      </c>
      <c r="S237">
        <v>3.98524162910441E-2</v>
      </c>
      <c r="U237">
        <v>0</v>
      </c>
    </row>
    <row r="238" spans="1:21" x14ac:dyDescent="0.25">
      <c r="A238">
        <v>1460</v>
      </c>
      <c r="B238">
        <f t="shared" si="14"/>
        <v>0</v>
      </c>
      <c r="C238">
        <f t="shared" si="15"/>
        <v>0</v>
      </c>
      <c r="D238">
        <f t="shared" si="16"/>
        <v>0</v>
      </c>
      <c r="E238">
        <f t="shared" si="17"/>
        <v>0</v>
      </c>
      <c r="G238" s="7">
        <v>3.508285E+18</v>
      </c>
      <c r="K238">
        <v>0</v>
      </c>
      <c r="L238">
        <v>0</v>
      </c>
      <c r="O238">
        <v>0</v>
      </c>
      <c r="P238">
        <v>0</v>
      </c>
      <c r="S238">
        <v>3.9799898951890497E-2</v>
      </c>
      <c r="U238">
        <v>0</v>
      </c>
    </row>
    <row r="239" spans="1:21" x14ac:dyDescent="0.25">
      <c r="A239">
        <v>1465</v>
      </c>
      <c r="B239">
        <f t="shared" si="14"/>
        <v>0</v>
      </c>
      <c r="C239">
        <f t="shared" si="15"/>
        <v>0</v>
      </c>
      <c r="D239">
        <f t="shared" si="16"/>
        <v>0</v>
      </c>
      <c r="E239">
        <f t="shared" si="17"/>
        <v>0</v>
      </c>
      <c r="G239" s="7">
        <v>3.568205E+18</v>
      </c>
      <c r="K239">
        <v>0</v>
      </c>
      <c r="L239">
        <v>0</v>
      </c>
      <c r="O239">
        <v>0</v>
      </c>
      <c r="P239">
        <v>0</v>
      </c>
      <c r="S239">
        <v>3.9747381612736901E-2</v>
      </c>
      <c r="U239">
        <v>0</v>
      </c>
    </row>
    <row r="240" spans="1:21" x14ac:dyDescent="0.25">
      <c r="A240">
        <v>1470</v>
      </c>
      <c r="B240">
        <f t="shared" si="14"/>
        <v>0</v>
      </c>
      <c r="C240">
        <f t="shared" si="15"/>
        <v>0</v>
      </c>
      <c r="D240">
        <f t="shared" si="16"/>
        <v>0</v>
      </c>
      <c r="E240">
        <f t="shared" si="17"/>
        <v>0</v>
      </c>
      <c r="G240" s="7">
        <v>1.892345E+18</v>
      </c>
      <c r="K240">
        <v>0</v>
      </c>
      <c r="L240">
        <v>0</v>
      </c>
      <c r="O240">
        <v>0</v>
      </c>
      <c r="P240">
        <v>0</v>
      </c>
      <c r="S240">
        <v>3.9694864273583298E-2</v>
      </c>
      <c r="U240">
        <v>0</v>
      </c>
    </row>
    <row r="241" spans="1:21" x14ac:dyDescent="0.25">
      <c r="A241">
        <v>1475</v>
      </c>
      <c r="B241">
        <f t="shared" si="14"/>
        <v>0</v>
      </c>
      <c r="C241">
        <f t="shared" si="15"/>
        <v>0</v>
      </c>
      <c r="D241">
        <f t="shared" si="16"/>
        <v>0</v>
      </c>
      <c r="E241">
        <f t="shared" si="17"/>
        <v>0</v>
      </c>
      <c r="G241" s="7">
        <v>5.8888E+18</v>
      </c>
      <c r="K241">
        <v>0</v>
      </c>
      <c r="L241">
        <v>0</v>
      </c>
      <c r="O241">
        <v>0</v>
      </c>
      <c r="P241">
        <v>0</v>
      </c>
      <c r="S241">
        <v>3.9642346934429702E-2</v>
      </c>
      <c r="U241">
        <v>0</v>
      </c>
    </row>
    <row r="242" spans="1:21" x14ac:dyDescent="0.25">
      <c r="A242">
        <v>1480</v>
      </c>
      <c r="B242">
        <f t="shared" si="14"/>
        <v>0</v>
      </c>
      <c r="C242">
        <f t="shared" si="15"/>
        <v>0</v>
      </c>
      <c r="D242">
        <f t="shared" si="16"/>
        <v>0</v>
      </c>
      <c r="E242">
        <f t="shared" si="17"/>
        <v>0</v>
      </c>
      <c r="G242" s="7">
        <v>2.7829E+18</v>
      </c>
      <c r="K242">
        <v>0</v>
      </c>
      <c r="L242">
        <v>0</v>
      </c>
      <c r="O242">
        <v>0</v>
      </c>
      <c r="P242">
        <v>0</v>
      </c>
      <c r="S242">
        <v>3.9589829595276099E-2</v>
      </c>
      <c r="U242">
        <v>0</v>
      </c>
    </row>
    <row r="243" spans="1:21" x14ac:dyDescent="0.25">
      <c r="A243">
        <v>1485</v>
      </c>
      <c r="B243">
        <f t="shared" si="14"/>
        <v>0</v>
      </c>
      <c r="C243">
        <f t="shared" si="15"/>
        <v>0</v>
      </c>
      <c r="D243">
        <f t="shared" si="16"/>
        <v>0</v>
      </c>
      <c r="E243">
        <f t="shared" si="17"/>
        <v>0</v>
      </c>
      <c r="G243" s="7">
        <v>4.716095E+18</v>
      </c>
      <c r="K243">
        <v>0</v>
      </c>
      <c r="L243">
        <v>0</v>
      </c>
      <c r="O243">
        <v>0</v>
      </c>
      <c r="P243">
        <v>0</v>
      </c>
      <c r="S243">
        <v>3.9537312256122503E-2</v>
      </c>
      <c r="U243">
        <v>0</v>
      </c>
    </row>
    <row r="244" spans="1:21" x14ac:dyDescent="0.25">
      <c r="A244">
        <v>1490</v>
      </c>
      <c r="B244">
        <f t="shared" si="14"/>
        <v>0</v>
      </c>
      <c r="C244">
        <f t="shared" si="15"/>
        <v>0</v>
      </c>
      <c r="D244">
        <f t="shared" si="16"/>
        <v>0</v>
      </c>
      <c r="E244">
        <f t="shared" si="17"/>
        <v>0</v>
      </c>
      <c r="G244" s="7">
        <v>6.69975E+18</v>
      </c>
      <c r="K244">
        <v>0</v>
      </c>
      <c r="L244">
        <v>0</v>
      </c>
      <c r="O244">
        <v>0</v>
      </c>
      <c r="P244">
        <v>0</v>
      </c>
      <c r="S244">
        <v>3.94847949169689E-2</v>
      </c>
      <c r="U244">
        <v>0</v>
      </c>
    </row>
    <row r="245" spans="1:21" x14ac:dyDescent="0.25">
      <c r="A245">
        <v>1495</v>
      </c>
      <c r="B245">
        <f t="shared" si="14"/>
        <v>0</v>
      </c>
      <c r="C245">
        <f t="shared" si="15"/>
        <v>0</v>
      </c>
      <c r="D245">
        <f t="shared" si="16"/>
        <v>0</v>
      </c>
      <c r="E245">
        <f t="shared" si="17"/>
        <v>0</v>
      </c>
      <c r="G245" s="7">
        <v>6.87735E+18</v>
      </c>
      <c r="K245">
        <v>0</v>
      </c>
      <c r="L245">
        <v>0</v>
      </c>
      <c r="O245">
        <v>0</v>
      </c>
      <c r="P245">
        <v>0</v>
      </c>
      <c r="S245">
        <v>3.9432277577815297E-2</v>
      </c>
      <c r="U245">
        <v>0</v>
      </c>
    </row>
    <row r="246" spans="1:21" x14ac:dyDescent="0.25">
      <c r="A246">
        <v>1500</v>
      </c>
      <c r="B246">
        <f t="shared" si="14"/>
        <v>0</v>
      </c>
      <c r="C246">
        <f t="shared" si="15"/>
        <v>0</v>
      </c>
      <c r="D246">
        <f t="shared" si="16"/>
        <v>0</v>
      </c>
      <c r="E246">
        <f t="shared" si="17"/>
        <v>0</v>
      </c>
      <c r="G246" s="7">
        <v>9.34825E+18</v>
      </c>
      <c r="K246">
        <v>0</v>
      </c>
      <c r="L246">
        <v>0</v>
      </c>
      <c r="O246">
        <v>0</v>
      </c>
      <c r="P246">
        <v>0</v>
      </c>
      <c r="S246">
        <v>3.9379760238661701E-2</v>
      </c>
      <c r="U246">
        <v>0</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0F7C9-6C68-4F59-9A68-7D5A8E20BC97}">
  <sheetPr codeName="Sheet4"/>
  <dimension ref="A1:X246"/>
  <sheetViews>
    <sheetView workbookViewId="0">
      <pane xSplit="1" ySplit="1" topLeftCell="M2" activePane="bottomRight" state="frozen"/>
      <selection pane="topRight" activeCell="B1" sqref="B1"/>
      <selection pane="bottomLeft" activeCell="A2" sqref="A2"/>
      <selection pane="bottomRight" activeCell="S5" sqref="S5"/>
    </sheetView>
  </sheetViews>
  <sheetFormatPr defaultRowHeight="15" x14ac:dyDescent="0.25"/>
  <cols>
    <col min="1" max="1" width="11.28515625" customWidth="1"/>
    <col min="2" max="2" width="10.85546875" bestFit="1" customWidth="1"/>
    <col min="3" max="3" width="12" bestFit="1" customWidth="1"/>
    <col min="4" max="4" width="18.140625" bestFit="1" customWidth="1"/>
    <col min="5" max="6" width="21" customWidth="1"/>
    <col min="7" max="7" width="31.28515625" style="23" customWidth="1"/>
    <col min="8" max="9" width="31.28515625" customWidth="1"/>
    <col min="10" max="10" width="20.28515625" customWidth="1"/>
    <col min="11" max="11" width="21.7109375" customWidth="1"/>
    <col min="12" max="12" width="20.28515625" customWidth="1"/>
    <col min="13" max="13" width="31.28515625" style="23" customWidth="1"/>
    <col min="14" max="15" width="31.28515625" customWidth="1"/>
    <col min="16" max="17" width="20.28515625" customWidth="1"/>
    <col min="19" max="19" width="30" customWidth="1"/>
    <col min="23" max="23" width="13" bestFit="1" customWidth="1"/>
  </cols>
  <sheetData>
    <row r="1" spans="1:23" ht="60" x14ac:dyDescent="0.25">
      <c r="A1" s="1" t="s">
        <v>0</v>
      </c>
      <c r="B1" s="10" t="s">
        <v>75</v>
      </c>
      <c r="C1" s="10" t="s">
        <v>78</v>
      </c>
      <c r="D1" s="10" t="s">
        <v>50</v>
      </c>
      <c r="E1" s="10"/>
      <c r="F1" s="10" t="s">
        <v>53</v>
      </c>
      <c r="G1" s="22" t="s">
        <v>128</v>
      </c>
      <c r="H1" s="10" t="s">
        <v>130</v>
      </c>
      <c r="I1" s="10" t="s">
        <v>317</v>
      </c>
      <c r="J1" s="10" t="s">
        <v>129</v>
      </c>
      <c r="K1" s="10" t="s">
        <v>236</v>
      </c>
      <c r="L1" s="10"/>
      <c r="M1" s="22" t="s">
        <v>131</v>
      </c>
      <c r="N1" s="10" t="s">
        <v>96</v>
      </c>
      <c r="O1" s="10" t="s">
        <v>318</v>
      </c>
      <c r="P1" s="10" t="s">
        <v>52</v>
      </c>
      <c r="Q1" s="10" t="s">
        <v>237</v>
      </c>
      <c r="S1" s="10" t="s">
        <v>83</v>
      </c>
    </row>
    <row r="2" spans="1:23" x14ac:dyDescent="0.25">
      <c r="A2">
        <v>280</v>
      </c>
      <c r="B2">
        <f>'Input spectra'!B2</f>
        <v>2.8907850855113302</v>
      </c>
      <c r="C2">
        <f>'Input spectra'!D2</f>
        <v>2.08591539229701</v>
      </c>
      <c r="D2" s="7">
        <f>'Input spectra'!G2</f>
        <v>1.66224499999999E-4</v>
      </c>
      <c r="F2" s="7">
        <f>D2*_transm</f>
        <v>1.5957551999999905E-4</v>
      </c>
      <c r="G2" s="23">
        <f>(1-EXP(-_t*(B2*_c1+'Input spectra'!S2)))</f>
        <v>0.99955338917999625</v>
      </c>
      <c r="H2" s="7">
        <f>F2*G2</f>
        <v>1.5950425184615933E-4</v>
      </c>
      <c r="I2">
        <f>B2*_c1/(B2*_c1+'Input spectra'!S2)</f>
        <v>0.93688469671725538</v>
      </c>
      <c r="J2">
        <f>'Input spectra'!S2/(B2*_c1+'Input spectra'!S2)</f>
        <v>6.3115303282744714E-2</v>
      </c>
      <c r="K2" s="7">
        <f>(F2-H2)*_transm*_transm</f>
        <v>6.568073057868218E-8</v>
      </c>
      <c r="M2" s="23">
        <f>(1-EXP(-_t*(C2*_c2+'Input spectra'!S2)))</f>
        <v>0.99052113847439172</v>
      </c>
      <c r="N2" s="7">
        <f>M2*K2</f>
        <v>6.5058152028626069E-8</v>
      </c>
      <c r="O2" s="7">
        <f>C2*_c2/(C2*_c2+'Input spectra'!S2)</f>
        <v>0.89549419116401374</v>
      </c>
      <c r="P2">
        <f>1-EXP(-(_t-'Reaching edge prob after ems 1'!FC3)*_k_in_ec_correction*($D2*_c1+'Input spectra'!S2))</f>
        <v>0.3868202752017752</v>
      </c>
      <c r="Q2" s="7">
        <f t="shared" ref="Q2:Q65" si="0">(K2-N2)*_transm</f>
        <v>5.9767540805386702E-10</v>
      </c>
      <c r="R2" s="7"/>
      <c r="S2" s="7"/>
      <c r="W2" s="56"/>
    </row>
    <row r="3" spans="1:23" x14ac:dyDescent="0.25">
      <c r="A3">
        <v>285</v>
      </c>
      <c r="B3">
        <f>'Input spectra'!B3</f>
        <v>2.81409489558277</v>
      </c>
      <c r="C3">
        <f>'Input spectra'!D3</f>
        <v>2.04486875818804</v>
      </c>
      <c r="D3" s="7">
        <f>'Input spectra'!G3</f>
        <v>109258.35924999999</v>
      </c>
      <c r="F3" s="7">
        <f t="shared" ref="F3:F33" si="1">D3*_transm</f>
        <v>104888.02488</v>
      </c>
      <c r="G3" s="23">
        <f>(1-EXP(-_t*(B3*_c1+'Input spectra'!S3)))</f>
        <v>0.99942079425470842</v>
      </c>
      <c r="H3" s="7">
        <f t="shared" ref="H3:H66" si="2">F3*G3</f>
        <v>104827.27313337721</v>
      </c>
      <c r="I3">
        <f>B3*_c1/(B3*_c1+'Input spectra'!S3)</f>
        <v>0.94383903599978847</v>
      </c>
      <c r="J3">
        <f>'Input spectra'!S3/(B3*_c1+'Input spectra'!S3)</f>
        <v>5.6160964000211464E-2</v>
      </c>
      <c r="K3" s="7">
        <f t="shared" ref="K3:K33" si="3">(F3-H3)*_transm*_transm</f>
        <v>55.988809687560796</v>
      </c>
      <c r="M3" s="23">
        <f>(1-EXP(-_t*(C3*_c2+'Input spectra'!S3)))</f>
        <v>0.98898341126111922</v>
      </c>
      <c r="N3" s="7">
        <f t="shared" ref="N3:N66" si="4">M3*K3</f>
        <v>55.372003997253472</v>
      </c>
      <c r="O3" s="7">
        <f>C3*_c2/(C3*_c2+'Input spectra'!S3)</f>
        <v>0.90714667825175554</v>
      </c>
      <c r="P3">
        <f>1-EXP(-(_t-'Reaching edge prob after ems 1'!FC4)*_k_in_ec_correction*($D3*_c1+'Input spectra'!S3))</f>
        <v>1</v>
      </c>
      <c r="Q3" s="7">
        <f t="shared" si="0"/>
        <v>0.59213346269503064</v>
      </c>
      <c r="W3" s="56"/>
    </row>
    <row r="4" spans="1:23" x14ac:dyDescent="0.25">
      <c r="A4">
        <v>290</v>
      </c>
      <c r="B4">
        <f>'Input spectra'!B4</f>
        <v>2.7374047056542099</v>
      </c>
      <c r="C4">
        <f>'Input spectra'!D4</f>
        <v>2.0038221240790701</v>
      </c>
      <c r="D4" s="7">
        <f>'Input spectra'!G4</f>
        <v>50645251700</v>
      </c>
      <c r="F4" s="7">
        <f t="shared" si="1"/>
        <v>48619441632</v>
      </c>
      <c r="G4" s="23">
        <f>(1-EXP(-_t*(B4*_c1+'Input spectra'!S4)))</f>
        <v>0.99924883303235712</v>
      </c>
      <c r="H4" s="7">
        <f t="shared" si="2"/>
        <v>48582920313.4608</v>
      </c>
      <c r="I4">
        <f>B4*_c1/(B4*_c1+'Input spectra'!S4)</f>
        <v>0.95129600259230973</v>
      </c>
      <c r="J4">
        <f>'Input spectra'!S4/(B4*_c1+'Input spectra'!S4)</f>
        <v>4.8703997407690283E-2</v>
      </c>
      <c r="K4" s="7">
        <f t="shared" si="3"/>
        <v>33658047.165726565</v>
      </c>
      <c r="M4" s="23">
        <f>(1-EXP(-_t*(C4*_c2+'Input spectra'!S4)))</f>
        <v>0.98719622318421341</v>
      </c>
      <c r="N4" s="7">
        <f t="shared" si="4"/>
        <v>33227097.041761383</v>
      </c>
      <c r="O4" s="7">
        <f>C4*_c2/(C4*_c2+'Input spectra'!S4)</f>
        <v>0.91960311457732513</v>
      </c>
      <c r="P4">
        <f>1-EXP(-(_t-'Reaching edge prob after ems 1'!FC5)*_k_in_ec_correction*($D4*_c1+'Input spectra'!S4))</f>
        <v>1</v>
      </c>
      <c r="Q4" s="7">
        <f t="shared" si="0"/>
        <v>413712.11900657415</v>
      </c>
      <c r="S4" t="s">
        <v>90</v>
      </c>
      <c r="W4" s="56"/>
    </row>
    <row r="5" spans="1:23" x14ac:dyDescent="0.25">
      <c r="A5">
        <v>295</v>
      </c>
      <c r="B5">
        <f>'Input spectra'!B5</f>
        <v>2.6607145157256502</v>
      </c>
      <c r="C5">
        <f>'Input spectra'!D5</f>
        <v>1.96277548997009</v>
      </c>
      <c r="D5" s="7">
        <f>'Input spectra'!G5</f>
        <v>109214652400000</v>
      </c>
      <c r="F5" s="7">
        <f t="shared" si="1"/>
        <v>104846066304000</v>
      </c>
      <c r="G5" s="23">
        <f>(1-EXP(-_t*(B5*_c1+'Input spectra'!S5)))</f>
        <v>0.99902581799668821</v>
      </c>
      <c r="H5" s="7">
        <f t="shared" si="2"/>
        <v>104743927153088.61</v>
      </c>
      <c r="I5">
        <f>B5*_c1/(B5*_c1+'Input spectra'!S5)</f>
        <v>0.95931213086305422</v>
      </c>
      <c r="J5">
        <f>'Input spectra'!S5/(B5*_c1+'Input spectra'!S5)</f>
        <v>4.0687869136945873E-2</v>
      </c>
      <c r="K5" s="7">
        <f t="shared" si="3"/>
        <v>94131441479.937592</v>
      </c>
      <c r="M5" s="23">
        <f>(1-EXP(-_t*(C5*_c2+'Input spectra'!S5)))</f>
        <v>0.98511910495760846</v>
      </c>
      <c r="N5" s="7">
        <f t="shared" si="4"/>
        <v>92730681379.085617</v>
      </c>
      <c r="O5" s="7">
        <f>C5*_c2/(C5*_c2+'Input spectra'!S5)</f>
        <v>0.93294967413219065</v>
      </c>
      <c r="P5">
        <f>1-EXP(-(_t-'Reaching edge prob after ems 1'!FC6)*_k_in_ec_correction*($D5*_c1+'Input spectra'!S5))</f>
        <v>1</v>
      </c>
      <c r="Q5" s="7">
        <f t="shared" si="0"/>
        <v>1344729696.8178954</v>
      </c>
      <c r="S5" s="24">
        <f>SUMPRODUCT(H2:H246,I2:I246)</f>
        <v>2.9495324335770219E+20</v>
      </c>
      <c r="V5" s="7"/>
      <c r="W5" s="56"/>
    </row>
    <row r="6" spans="1:23" x14ac:dyDescent="0.25">
      <c r="A6">
        <v>300</v>
      </c>
      <c r="B6">
        <f>'Input spectra'!B6</f>
        <v>2.5840243257970901</v>
      </c>
      <c r="C6">
        <f>'Input spectra'!D6</f>
        <v>1.9217288558611201</v>
      </c>
      <c r="D6" s="7">
        <f>'Input spectra'!G6</f>
        <v>7655950000000000</v>
      </c>
      <c r="F6" s="7">
        <f t="shared" si="1"/>
        <v>7349712000000000</v>
      </c>
      <c r="G6" s="23">
        <f>(1-EXP(-_t*(B6*_c1+'Input spectra'!S6)))</f>
        <v>0.99873659170802653</v>
      </c>
      <c r="H6" s="7">
        <f t="shared" si="2"/>
        <v>7340426312915583</v>
      </c>
      <c r="I6">
        <f>B6*_c1/(B6*_c1+'Input spectra'!S6)</f>
        <v>0.96795276391739504</v>
      </c>
      <c r="J6">
        <f>'Input spectra'!S6/(B6*_c1+'Input spectra'!S6)</f>
        <v>3.2047236082604957E-2</v>
      </c>
      <c r="K6" s="7">
        <f t="shared" si="3"/>
        <v>8557689216998.707</v>
      </c>
      <c r="M6" s="23">
        <f>(1-EXP(-_t*(C6*_c2+'Input spectra'!S6)))</f>
        <v>0.98270502208460564</v>
      </c>
      <c r="N6" s="7">
        <f t="shared" si="4"/>
        <v>8409684170983.9063</v>
      </c>
      <c r="O6" s="7">
        <f>C6*_c2/(C6*_c2+'Input spectra'!S6)</f>
        <v>0.94728530304646652</v>
      </c>
      <c r="P6">
        <f>1-EXP(-(_t-'Reaching edge prob after ems 1'!FC7)*_k_in_ec_correction*($D6*_c1+'Input spectra'!S6))</f>
        <v>1</v>
      </c>
      <c r="Q6" s="7">
        <f t="shared" si="0"/>
        <v>142084844174.20874</v>
      </c>
      <c r="S6" s="7"/>
      <c r="V6" s="7"/>
      <c r="W6" s="56"/>
    </row>
    <row r="7" spans="1:23" x14ac:dyDescent="0.25">
      <c r="A7">
        <v>305</v>
      </c>
      <c r="B7">
        <f>'Input spectra'!B7</f>
        <v>2.5073341358685299</v>
      </c>
      <c r="C7">
        <f>'Input spectra'!D7</f>
        <v>1.8806822217521499</v>
      </c>
      <c r="D7" s="7">
        <f>'Input spectra'!G7</f>
        <v>1.216055E+17</v>
      </c>
      <c r="F7" s="7">
        <f t="shared" si="1"/>
        <v>1.1674128E+17</v>
      </c>
      <c r="G7" s="23">
        <f>(1-EXP(-_t*(B7*_c1+'Input spectra'!S7)))</f>
        <v>0.99841331800312705</v>
      </c>
      <c r="H7" s="7">
        <f t="shared" si="2"/>
        <v>1.165560487127321E+17</v>
      </c>
      <c r="I7">
        <f>B7*_c1/(B7*_c1+'Input spectra'!S7)</f>
        <v>0.97242136864931328</v>
      </c>
      <c r="J7">
        <f>'Input spectra'!S7/(B7*_c1+'Input spectra'!S7)</f>
        <v>2.7578631350686712E-2</v>
      </c>
      <c r="K7" s="7">
        <f t="shared" si="3"/>
        <v>170709154346100.31</v>
      </c>
      <c r="M7" s="23">
        <f>(1-EXP(-_t*(C7*_c2+'Input spectra'!S7)))</f>
        <v>0.98053503977614387</v>
      </c>
      <c r="N7" s="7">
        <f t="shared" si="4"/>
        <v>167386307446905.34</v>
      </c>
      <c r="O7" s="7">
        <f>C7*_c2/(C7*_c2+'Input spectra'!S7)</f>
        <v>0.95486960920130604</v>
      </c>
      <c r="P7">
        <f>1-EXP(-(_t-'Reaching edge prob after ems 1'!FC8)*_k_in_ec_correction*($D7*_c1+'Input spectra'!S7))</f>
        <v>1</v>
      </c>
      <c r="Q7" s="7">
        <f t="shared" si="0"/>
        <v>3189933023227.1699</v>
      </c>
      <c r="S7" t="s">
        <v>91</v>
      </c>
      <c r="W7" s="56"/>
    </row>
    <row r="8" spans="1:23" x14ac:dyDescent="0.25">
      <c r="A8">
        <v>310</v>
      </c>
      <c r="B8">
        <f>'Input spectra'!B8</f>
        <v>2.4306439459399698</v>
      </c>
      <c r="C8">
        <f>'Input spectra'!D8</f>
        <v>1.83963558764318</v>
      </c>
      <c r="D8" s="7">
        <f>'Input spectra'!G8</f>
        <v>4.09593E+17</v>
      </c>
      <c r="F8" s="7">
        <f t="shared" si="1"/>
        <v>3.9320928E+17</v>
      </c>
      <c r="G8" s="23">
        <f>(1-EXP(-_t*(B8*_c1+'Input spectra'!S8)))</f>
        <v>0.99803626826930425</v>
      </c>
      <c r="H8" s="7">
        <f t="shared" si="2"/>
        <v>3.9243712246005997E+17</v>
      </c>
      <c r="I8">
        <f>B8*_c1/(B8*_c1+'Input spectra'!S8)</f>
        <v>0.97492361671026506</v>
      </c>
      <c r="J8">
        <f>'Input spectra'!S8/(B8*_c1+'Input spectra'!S8)</f>
        <v>2.507638328973498E-2</v>
      </c>
      <c r="K8" s="7">
        <f t="shared" si="3"/>
        <v>711620388808733.5</v>
      </c>
      <c r="M8" s="23">
        <f>(1-EXP(-_t*(C8*_c2+'Input spectra'!S8)))</f>
        <v>0.97841097039887648</v>
      </c>
      <c r="N8" s="7">
        <f t="shared" si="4"/>
        <v>696257195169978.75</v>
      </c>
      <c r="O8" s="7">
        <f>C8*_c2/(C8*_c2+'Input spectra'!S8)</f>
        <v>0.95925017465742601</v>
      </c>
      <c r="P8">
        <f>1-EXP(-(_t-'Reaching edge prob after ems 1'!FC9)*_k_in_ec_correction*($D8*_c1+'Input spectra'!S8))</f>
        <v>1</v>
      </c>
      <c r="Q8" s="7">
        <f t="shared" si="0"/>
        <v>14748665893204.559</v>
      </c>
      <c r="S8" s="11">
        <f>SUMPRODUCT(N2:N246,O2:O246)</f>
        <v>3.9109956528563429E+19</v>
      </c>
      <c r="W8" s="56"/>
    </row>
    <row r="9" spans="1:23" x14ac:dyDescent="0.25">
      <c r="A9">
        <v>315</v>
      </c>
      <c r="B9">
        <f>'Input spectra'!B9</f>
        <v>2.3539537560114101</v>
      </c>
      <c r="C9">
        <f>'Input spectra'!D9</f>
        <v>1.7985889535341999</v>
      </c>
      <c r="D9" s="7">
        <f>'Input spectra'!G9</f>
        <v>1.0301E+18</v>
      </c>
      <c r="F9" s="7">
        <f t="shared" si="1"/>
        <v>9.88896E+17</v>
      </c>
      <c r="G9" s="23">
        <f>(1-EXP(-_t*(B9*_c1+'Input spectra'!S9)))</f>
        <v>0.99758646114207572</v>
      </c>
      <c r="H9" s="7">
        <f t="shared" si="2"/>
        <v>9.8650926107755405E+17</v>
      </c>
      <c r="I9">
        <f>B9*_c1/(B9*_c1+'Input spectra'!S9)</f>
        <v>0.97647506505558379</v>
      </c>
      <c r="J9">
        <f>'Input spectra'!S9/(B9*_c1+'Input spectra'!S9)</f>
        <v>2.3524934944416202E-2</v>
      </c>
      <c r="K9" s="7">
        <f t="shared" si="3"/>
        <v>2199618590926189.3</v>
      </c>
      <c r="M9" s="23">
        <f>(1-EXP(-_t*(C9*_c2+'Input spectra'!S9)))</f>
        <v>0.976221054193394</v>
      </c>
      <c r="N9" s="7">
        <f t="shared" si="4"/>
        <v>2147313979657352.3</v>
      </c>
      <c r="O9" s="7">
        <f>C9*_c2/(C9*_c2+'Input spectra'!S9)</f>
        <v>0.96208116349303607</v>
      </c>
      <c r="P9">
        <f>1-EXP(-(_t-'Reaching edge prob after ems 1'!FC10)*_k_in_ec_correction*($D9*_c1+'Input spectra'!S9))</f>
        <v>1</v>
      </c>
      <c r="Q9" s="7">
        <f t="shared" si="0"/>
        <v>50212426818083.516</v>
      </c>
      <c r="W9" s="56"/>
    </row>
    <row r="10" spans="1:23" x14ac:dyDescent="0.25">
      <c r="A10">
        <v>320</v>
      </c>
      <c r="B10">
        <f>'Input spectra'!B10</f>
        <v>2.27726356608285</v>
      </c>
      <c r="C10">
        <f>'Input spectra'!D10</f>
        <v>1.75754231942523</v>
      </c>
      <c r="D10" s="7">
        <f>'Input spectra'!G10</f>
        <v>1.71054E+18</v>
      </c>
      <c r="F10" s="7">
        <f t="shared" si="1"/>
        <v>1.6421184E+18</v>
      </c>
      <c r="G10" s="23">
        <f>(1-EXP(-_t*(B10*_c1+'Input spectra'!S10)))</f>
        <v>0.9970375757686486</v>
      </c>
      <c r="H10" s="7">
        <f t="shared" si="2"/>
        <v>1.6372537486610921E+18</v>
      </c>
      <c r="I10">
        <f>B10*_c1/(B10*_c1+'Input spectra'!S10)</f>
        <v>0.97791239882931458</v>
      </c>
      <c r="J10">
        <f>'Input spectra'!S10/(B10*_c1+'Input spectra'!S10)</f>
        <v>2.2087601170685492E-2</v>
      </c>
      <c r="K10" s="7">
        <f t="shared" si="3"/>
        <v>4483262673937524.5</v>
      </c>
      <c r="M10" s="23">
        <f>(1-EXP(-_t*(C10*_c2+'Input spectra'!S10)))</f>
        <v>0.97384390591992454</v>
      </c>
      <c r="N10" s="7">
        <f t="shared" si="4"/>
        <v>4365998033652324</v>
      </c>
      <c r="O10" s="7">
        <f>C10*_c2/(C10*_c2+'Input spectra'!S10)</f>
        <v>0.96470911879285326</v>
      </c>
      <c r="P10">
        <f>1-EXP(-(_t-'Reaching edge prob after ems 1'!FC11)*_k_in_ec_correction*($D10*_c1+'Input spectra'!S10))</f>
        <v>1</v>
      </c>
      <c r="Q10" s="7">
        <f t="shared" si="0"/>
        <v>112574054673792.47</v>
      </c>
      <c r="S10" s="7"/>
      <c r="W10" s="56"/>
    </row>
    <row r="11" spans="1:23" x14ac:dyDescent="0.25">
      <c r="A11">
        <v>325</v>
      </c>
      <c r="B11">
        <f>'Input spectra'!B11</f>
        <v>2.2005733761542898</v>
      </c>
      <c r="C11">
        <f>'Input spectra'!D11</f>
        <v>1.7164956853162601</v>
      </c>
      <c r="D11" s="7">
        <f>'Input spectra'!G11</f>
        <v>2.372905E+18</v>
      </c>
      <c r="F11" s="7">
        <f t="shared" si="1"/>
        <v>2.2779888E+18</v>
      </c>
      <c r="G11" s="23">
        <f>(1-EXP(-_t*(B11*_c1+'Input spectra'!S11)))</f>
        <v>0.99636631333963865</v>
      </c>
      <c r="H11" s="7">
        <f t="shared" si="2"/>
        <v>2.2697113024849874E+18</v>
      </c>
      <c r="I11">
        <f>B11*_c1/(B11*_c1+'Input spectra'!S11)</f>
        <v>0.97933708214570259</v>
      </c>
      <c r="J11">
        <f>'Input spectra'!S11/(B11*_c1+'Input spectra'!S11)</f>
        <v>2.066291785429742E-2</v>
      </c>
      <c r="K11" s="7">
        <f t="shared" si="3"/>
        <v>7628541709835619</v>
      </c>
      <c r="M11" s="23">
        <f>(1-EXP(-_t*(C11*_c2+'Input spectra'!S11)))</f>
        <v>0.97124850368686966</v>
      </c>
      <c r="N11" s="7">
        <f t="shared" si="4"/>
        <v>7409209720990719</v>
      </c>
      <c r="O11" s="7">
        <f>C11*_c2/(C11*_c2+'Input spectra'!S11)</f>
        <v>0.96729446164009514</v>
      </c>
      <c r="P11">
        <f>1-EXP(-(_t-'Reaching edge prob after ems 1'!FC12)*_k_in_ec_correction*($D11*_c1+'Input spectra'!S11))</f>
        <v>1</v>
      </c>
      <c r="Q11" s="7">
        <f t="shared" si="0"/>
        <v>210558709291104</v>
      </c>
      <c r="S11" s="59"/>
      <c r="W11" s="56"/>
    </row>
    <row r="12" spans="1:23" x14ac:dyDescent="0.25">
      <c r="A12">
        <v>330</v>
      </c>
      <c r="B12">
        <f>'Input spectra'!B12</f>
        <v>2.1238831862257301</v>
      </c>
      <c r="C12">
        <f>'Input spectra'!D12</f>
        <v>1.6754490512072799</v>
      </c>
      <c r="D12" s="7">
        <f>'Input spectra'!G12</f>
        <v>3.80608E+18</v>
      </c>
      <c r="F12" s="7">
        <f t="shared" si="1"/>
        <v>3.6538368E+18</v>
      </c>
      <c r="G12" s="23">
        <f>(1-EXP(-_t*(B12*_c1+'Input spectra'!S12)))</f>
        <v>0.99555213277688537</v>
      </c>
      <c r="H12" s="7">
        <f t="shared" si="2"/>
        <v>3.6375850190586701E+18</v>
      </c>
      <c r="I12">
        <f>B12*_c1/(B12*_c1+'Input spectra'!S12)</f>
        <v>0.9804956306171938</v>
      </c>
      <c r="J12">
        <f>'Input spectra'!S12/(B12*_c1+'Input spectra'!S12)</f>
        <v>1.9504369382806204E-2</v>
      </c>
      <c r="K12" s="7">
        <f t="shared" si="3"/>
        <v>1.4977641315529652E+16</v>
      </c>
      <c r="M12" s="23">
        <f>(1-EXP(-_t*(C12*_c2+'Input spectra'!S12)))</f>
        <v>0.96846069427609793</v>
      </c>
      <c r="N12" s="7">
        <f t="shared" si="4"/>
        <v>1.4505256907056216E+16</v>
      </c>
      <c r="O12" s="7">
        <f>C12*_c2/(C12*_c2+'Input spectra'!S12)</f>
        <v>0.96944250687681432</v>
      </c>
      <c r="P12">
        <f>1-EXP(-(_t-'Reaching edge prob after ems 1'!FC13)*_k_in_ec_correction*($D12*_c1+'Input spectra'!S12))</f>
        <v>1</v>
      </c>
      <c r="Q12" s="7">
        <f t="shared" si="0"/>
        <v>453489032134498.56</v>
      </c>
      <c r="W12" s="56"/>
    </row>
    <row r="13" spans="1:23" x14ac:dyDescent="0.25">
      <c r="A13">
        <v>335</v>
      </c>
      <c r="B13">
        <f>'Input spectra'!B13</f>
        <v>2.04719299629717</v>
      </c>
      <c r="C13">
        <f>'Input spectra'!D13</f>
        <v>1.63440241709831</v>
      </c>
      <c r="D13" s="7">
        <f>'Input spectra'!G13</f>
        <v>3.83847E+18</v>
      </c>
      <c r="F13" s="7">
        <f t="shared" si="1"/>
        <v>3.6849312E+18</v>
      </c>
      <c r="G13" s="23">
        <f>(1-EXP(-_t*(B13*_c1+'Input spectra'!S13)))</f>
        <v>0.99455348847617875</v>
      </c>
      <c r="H13" s="7">
        <f t="shared" si="2"/>
        <v>3.6648611797547116E+18</v>
      </c>
      <c r="I13">
        <f>B13*_c1/(B13*_c1+'Input spectra'!S13)</f>
        <v>0.98181441139671677</v>
      </c>
      <c r="J13">
        <f>'Input spectra'!S13/(B13*_c1+'Input spectra'!S13)</f>
        <v>1.8185588603283315E-2</v>
      </c>
      <c r="K13" s="7">
        <f t="shared" si="3"/>
        <v>1.8496530658057832E+16</v>
      </c>
      <c r="M13" s="23">
        <f>(1-EXP(-_t*(C13*_c2+'Input spectra'!S13)))</f>
        <v>0.96538964298705954</v>
      </c>
      <c r="N13" s="7">
        <f t="shared" si="4"/>
        <v>1.7856359128481652E+16</v>
      </c>
      <c r="O13" s="7">
        <f>C13*_c2/(C13*_c2+'Input spectra'!S13)</f>
        <v>0.97181668245724451</v>
      </c>
      <c r="P13">
        <f>1-EXP(-(_t-'Reaching edge prob after ems 1'!FC14)*_k_in_ec_correction*($D13*_c1+'Input spectra'!S13))</f>
        <v>1</v>
      </c>
      <c r="Q13" s="7">
        <f t="shared" si="0"/>
        <v>614564668393132.75</v>
      </c>
      <c r="S13" s="7"/>
      <c r="W13" s="56"/>
    </row>
    <row r="14" spans="1:23" x14ac:dyDescent="0.25">
      <c r="A14">
        <v>340</v>
      </c>
      <c r="B14">
        <f>'Input spectra'!B14</f>
        <v>1.9705028063686101</v>
      </c>
      <c r="C14">
        <f>'Input spectra'!D14</f>
        <v>1.5933557829893401</v>
      </c>
      <c r="D14" s="7">
        <f>'Input spectra'!G14</f>
        <v>4.216485E+18</v>
      </c>
      <c r="F14" s="7">
        <f t="shared" si="1"/>
        <v>4.0478256E+18</v>
      </c>
      <c r="G14" s="23">
        <f>(1-EXP(-_t*(B14*_c1+'Input spectra'!S14)))</f>
        <v>0.99332689017755216</v>
      </c>
      <c r="H14" s="7">
        <f t="shared" si="2"/>
        <v>4.0208140152290842E+18</v>
      </c>
      <c r="I14">
        <f>B14*_c1/(B14*_c1+'Input spectra'!S14)</f>
        <v>0.98334974491211113</v>
      </c>
      <c r="J14">
        <f>'Input spectra'!S14/(B14*_c1+'Input spectra'!S14)</f>
        <v>1.6650255087888956E-2</v>
      </c>
      <c r="K14" s="7">
        <f t="shared" si="3"/>
        <v>2.4893876524876036E+16</v>
      </c>
      <c r="M14" s="23">
        <f>(1-EXP(-_t*(C14*_c2+'Input spectra'!S14)))</f>
        <v>0.96199827925511738</v>
      </c>
      <c r="N14" s="7">
        <f t="shared" si="4"/>
        <v>2.3947866380920108E+16</v>
      </c>
      <c r="O14" s="7">
        <f>C14*_c2/(C14*_c2+'Input spectra'!S14)</f>
        <v>0.9744926260635226</v>
      </c>
      <c r="P14">
        <f>1-EXP(-(_t-'Reaching edge prob after ems 1'!FC15)*_k_in_ec_correction*($D14*_c1+'Input spectra'!S14))</f>
        <v>1</v>
      </c>
      <c r="Q14" s="7">
        <f t="shared" si="0"/>
        <v>908169738197690.88</v>
      </c>
      <c r="S14" s="7"/>
      <c r="W14" s="56"/>
    </row>
    <row r="15" spans="1:23" x14ac:dyDescent="0.25">
      <c r="A15">
        <v>345</v>
      </c>
      <c r="B15">
        <f>'Input spectra'!B15</f>
        <v>1.8938126164400599</v>
      </c>
      <c r="C15">
        <f>'Input spectra'!D15</f>
        <v>1.55230914888037</v>
      </c>
      <c r="D15" s="7">
        <f>'Input spectra'!G15</f>
        <v>3.918335E+18</v>
      </c>
      <c r="F15" s="7">
        <f t="shared" si="1"/>
        <v>3.7616016E+18</v>
      </c>
      <c r="G15" s="23">
        <f>(1-EXP(-_t*(B15*_c1+'Input spectra'!S15)))</f>
        <v>0.99185448529520481</v>
      </c>
      <c r="H15" s="7">
        <f t="shared" si="2"/>
        <v>3.7309614188536187E+18</v>
      </c>
      <c r="I15">
        <f>B15*_c1/(B15*_c1+'Input spectra'!S15)</f>
        <v>0.98425119088177671</v>
      </c>
      <c r="J15">
        <f>'Input spectra'!S15/(B15*_c1+'Input spectra'!S15)</f>
        <v>1.5748809118223323E-2</v>
      </c>
      <c r="K15" s="7">
        <f t="shared" si="3"/>
        <v>2.8237990944505016E+16</v>
      </c>
      <c r="M15" s="23">
        <f>(1-EXP(-_t*(C15*_c2+'Input spectra'!S15)))</f>
        <v>0.95842992006648997</v>
      </c>
      <c r="N15" s="7">
        <f t="shared" si="4"/>
        <v>2.7064135403780212E+16</v>
      </c>
      <c r="O15" s="7">
        <f>C15*_c2/(C15*_c2+'Input spectra'!S15)</f>
        <v>0.97618006852858585</v>
      </c>
      <c r="P15">
        <f>1-EXP(-(_t-'Reaching edge prob after ems 1'!FC16)*_k_in_ec_correction*($D15*_c1+'Input spectra'!S15))</f>
        <v>1</v>
      </c>
      <c r="Q15" s="7">
        <f t="shared" si="0"/>
        <v>1126901319095811.8</v>
      </c>
      <c r="W15" s="56"/>
    </row>
    <row r="16" spans="1:23" x14ac:dyDescent="0.25">
      <c r="A16">
        <v>350</v>
      </c>
      <c r="B16">
        <f>'Input spectra'!B16</f>
        <v>1.8171224265115</v>
      </c>
      <c r="C16">
        <f>'Input spectra'!D16</f>
        <v>1.5112625147713901</v>
      </c>
      <c r="D16" s="7">
        <f>'Input spectra'!G16</f>
        <v>4.61123E+18</v>
      </c>
      <c r="F16" s="7">
        <f t="shared" si="1"/>
        <v>4.4267808E+18</v>
      </c>
      <c r="G16" s="23">
        <f>(1-EXP(-_t*(B16*_c1+'Input spectra'!S16)))</f>
        <v>0.9900789396279519</v>
      </c>
      <c r="H16" s="7">
        <f t="shared" si="2"/>
        <v>4.3828624404293765E+18</v>
      </c>
      <c r="I16">
        <f>B16*_c1/(B16*_c1+'Input spectra'!S16)</f>
        <v>0.98476307173422539</v>
      </c>
      <c r="J16">
        <f>'Input spectra'!S16/(B16*_c1+'Input spectra'!S16)</f>
        <v>1.5236928265774554E-2</v>
      </c>
      <c r="K16" s="7">
        <f t="shared" si="3"/>
        <v>4.04751601802866E+16</v>
      </c>
      <c r="M16" s="23">
        <f>(1-EXP(-_t*(C16*_c2+'Input spectra'!S16)))</f>
        <v>0.95462592781494227</v>
      </c>
      <c r="N16" s="7">
        <f t="shared" si="4"/>
        <v>3.8638637340564504E+16</v>
      </c>
      <c r="O16" s="7">
        <f>C16*_c2/(C16*_c2+'Input spectra'!S16)</f>
        <v>0.9772733197324478</v>
      </c>
      <c r="P16">
        <f>1-EXP(-(_t-'Reaching edge prob after ems 1'!FC17)*_k_in_ec_correction*($D16*_c1+'Input spectra'!S16))</f>
        <v>1</v>
      </c>
      <c r="Q16" s="7">
        <f t="shared" si="0"/>
        <v>1763061926133212</v>
      </c>
      <c r="S16" s="7"/>
      <c r="V16" s="7"/>
      <c r="W16" s="56"/>
    </row>
    <row r="17" spans="1:23" x14ac:dyDescent="0.25">
      <c r="A17">
        <v>355</v>
      </c>
      <c r="B17">
        <f>'Input spectra'!B17</f>
        <v>1.7404322365829401</v>
      </c>
      <c r="C17">
        <f>'Input spectra'!D17</f>
        <v>1.4702158806624199</v>
      </c>
      <c r="D17" s="7">
        <f>'Input spectra'!G17</f>
        <v>5.40045E+18</v>
      </c>
      <c r="F17" s="7">
        <f t="shared" si="1"/>
        <v>5.184432E+18</v>
      </c>
      <c r="G17" s="23">
        <f>(1-EXP(-_t*(B17*_c1+'Input spectra'!S17)))</f>
        <v>0.98791636348678125</v>
      </c>
      <c r="H17" s="7">
        <f t="shared" si="2"/>
        <v>5.1217852081845002E+18</v>
      </c>
      <c r="I17">
        <f>B17*_c1/(B17*_c1+'Input spectra'!S17)</f>
        <v>0.98532066871716462</v>
      </c>
      <c r="J17">
        <f>'Input spectra'!S17/(B17*_c1+'Input spectra'!S17)</f>
        <v>1.4679331282835512E-2</v>
      </c>
      <c r="K17" s="7">
        <f t="shared" si="3"/>
        <v>5.7735283337164592E+16</v>
      </c>
      <c r="M17" s="23">
        <f>(1-EXP(-_t*(C17*_c2+'Input spectra'!S17)))</f>
        <v>0.95047384008046687</v>
      </c>
      <c r="N17" s="7">
        <f t="shared" si="4"/>
        <v>5.4875876461608624E+16</v>
      </c>
      <c r="O17" s="7">
        <f>C17*_c2/(C17*_c2+'Input spectra'!S17)</f>
        <v>0.97843027620128642</v>
      </c>
      <c r="P17">
        <f>1-EXP(-(_t-'Reaching edge prob after ems 1'!FC18)*_k_in_ec_correction*($D17*_c1+'Input spectra'!S17))</f>
        <v>1</v>
      </c>
      <c r="Q17" s="7">
        <f t="shared" si="0"/>
        <v>2745030600533729</v>
      </c>
      <c r="V17" s="7"/>
      <c r="W17" s="56"/>
    </row>
    <row r="18" spans="1:23" x14ac:dyDescent="0.25">
      <c r="A18">
        <v>360</v>
      </c>
      <c r="B18">
        <f>'Input spectra'!B18</f>
        <v>1.66374204665438</v>
      </c>
      <c r="C18">
        <f>'Input spectra'!D18</f>
        <v>1.4286952984924</v>
      </c>
      <c r="D18" s="7">
        <f>'Input spectra'!G18</f>
        <v>5.25235E+18</v>
      </c>
      <c r="F18" s="7">
        <f t="shared" si="1"/>
        <v>5.042256E+18</v>
      </c>
      <c r="G18" s="23">
        <f>(1-EXP(-_t*(B18*_c1+'Input spectra'!S18)))</f>
        <v>0.98528239261652117</v>
      </c>
      <c r="H18" s="7">
        <f t="shared" si="2"/>
        <v>4.9680460558650092E+18</v>
      </c>
      <c r="I18">
        <f>B18*_c1/(B18*_c1+'Input spectra'!S18)</f>
        <v>0.98593039246617675</v>
      </c>
      <c r="J18">
        <f>'Input spectra'!S18/(B18*_c1+'Input spectra'!S18)</f>
        <v>1.4069607533823263E-2</v>
      </c>
      <c r="K18" s="7">
        <f t="shared" si="3"/>
        <v>6.839188451480756E+16</v>
      </c>
      <c r="M18" s="23">
        <f>(1-EXP(-_t*(C18*_c2+'Input spectra'!S18)))</f>
        <v>0.94589053751510521</v>
      </c>
      <c r="N18" s="7">
        <f t="shared" si="4"/>
        <v>6.469123640538232E+16</v>
      </c>
      <c r="O18" s="7">
        <f>C18*_c2/(C18*_c2+'Input spectra'!S18)</f>
        <v>0.97965006207356664</v>
      </c>
      <c r="P18">
        <f>1-EXP(-(_t-'Reaching edge prob after ems 1'!FC19)*_k_in_ec_correction*($D18*_c1+'Input spectra'!S18))</f>
        <v>1</v>
      </c>
      <c r="Q18" s="7">
        <f t="shared" si="0"/>
        <v>3552622185048230.5</v>
      </c>
      <c r="V18" s="7"/>
      <c r="W18" s="56"/>
    </row>
    <row r="19" spans="1:23" x14ac:dyDescent="0.25">
      <c r="A19">
        <v>365</v>
      </c>
      <c r="B19">
        <f>'Input spectra'!B19</f>
        <v>1.5870518567258201</v>
      </c>
      <c r="C19">
        <f>'Input spectra'!D19</f>
        <v>1.3842162615476099</v>
      </c>
      <c r="D19" s="7">
        <f>'Input spectra'!G19</f>
        <v>5.80045E+18</v>
      </c>
      <c r="F19" s="7">
        <f t="shared" si="1"/>
        <v>5.568432E+18</v>
      </c>
      <c r="G19" s="23">
        <f>(1-EXP(-_t*(B19*_c1+'Input spectra'!S19)))</f>
        <v>0.98209812926357509</v>
      </c>
      <c r="H19" s="7">
        <f t="shared" si="2"/>
        <v>5.4687466501314284E+18</v>
      </c>
      <c r="I19">
        <f>B19*_c1/(B19*_c1+'Input spectra'!S19)</f>
        <v>0.98627330909004995</v>
      </c>
      <c r="J19">
        <f>'Input spectra'!S19/(B19*_c1+'Input spectra'!S19)</f>
        <v>1.3726690909950032E-2</v>
      </c>
      <c r="K19" s="7">
        <f t="shared" si="3"/>
        <v>9.1870018438875632E+16</v>
      </c>
      <c r="M19" s="23">
        <f>(1-EXP(-_t*(C19*_c2+'Input spectra'!S19)))</f>
        <v>0.94061139716347153</v>
      </c>
      <c r="N19" s="7">
        <f t="shared" si="4"/>
        <v>8.6413986401224704E+16</v>
      </c>
      <c r="O19" s="7">
        <f>C19*_c2/(C19*_c2+'Input spectra'!S19)</f>
        <v>0.98044362374125149</v>
      </c>
      <c r="P19">
        <f>1-EXP(-(_t-'Reaching edge prob after ems 1'!FC20)*_k_in_ec_correction*($D19*_c1+'Input spectra'!S19))</f>
        <v>1</v>
      </c>
      <c r="Q19" s="7">
        <f t="shared" si="0"/>
        <v>5237790756144891</v>
      </c>
      <c r="S19" s="7"/>
      <c r="V19" s="7"/>
      <c r="W19" s="56"/>
    </row>
    <row r="20" spans="1:23" x14ac:dyDescent="0.25">
      <c r="A20">
        <v>370</v>
      </c>
      <c r="B20">
        <f>'Input spectra'!B20</f>
        <v>1.5103616667972599</v>
      </c>
      <c r="C20">
        <f>'Input spectra'!D20</f>
        <v>1.33082382631698</v>
      </c>
      <c r="D20" s="7">
        <f>'Input spectra'!G20</f>
        <v>6.81765E+18</v>
      </c>
      <c r="F20" s="7">
        <f t="shared" si="1"/>
        <v>6.544944E+18</v>
      </c>
      <c r="G20" s="23">
        <f>(1-EXP(-_t*(B20*_c1+'Input spectra'!S20)))</f>
        <v>0.97823159894198863</v>
      </c>
      <c r="H20" s="7">
        <f t="shared" si="2"/>
        <v>6.4024710341057751E+18</v>
      </c>
      <c r="I20">
        <f>B20*_c1/(B20*_c1+'Input spectra'!S20)</f>
        <v>0.98657232457480581</v>
      </c>
      <c r="J20">
        <f>'Input spectra'!S20/(B20*_c1+'Input spectra'!S20)</f>
        <v>1.3427675425194279E-2</v>
      </c>
      <c r="K20" s="7">
        <f t="shared" si="3"/>
        <v>1.3130308536811765E+17</v>
      </c>
      <c r="M20" s="23">
        <f>(1-EXP(-_t*(C20*_c2+'Input spectra'!S20)))</f>
        <v>0.9336651141954242</v>
      </c>
      <c r="N20" s="7">
        <f t="shared" si="4"/>
        <v>1.2259311019443509E+17</v>
      </c>
      <c r="O20" s="7">
        <f>C20*_c2/(C20*_c2+'Input spectra'!S20)</f>
        <v>0.98105752255939205</v>
      </c>
      <c r="P20">
        <f>1-EXP(-(_t-'Reaching edge prob after ems 1'!FC21)*_k_in_ec_correction*($D20*_c1+'Input spectra'!S20))</f>
        <v>1</v>
      </c>
      <c r="Q20" s="7">
        <f t="shared" si="0"/>
        <v>8361576166735257</v>
      </c>
      <c r="V20" s="7"/>
      <c r="W20" s="56"/>
    </row>
    <row r="21" spans="1:23" x14ac:dyDescent="0.25">
      <c r="A21">
        <v>375</v>
      </c>
      <c r="B21">
        <f>'Input spectra'!B21</f>
        <v>1.4336714768687</v>
      </c>
      <c r="C21">
        <f>'Input spectra'!D21</f>
        <v>1.2319055995783801</v>
      </c>
      <c r="D21" s="7">
        <f>'Input spectra'!G21</f>
        <v>5.60565E+18</v>
      </c>
      <c r="F21" s="7">
        <f t="shared" si="1"/>
        <v>5.381424E+18</v>
      </c>
      <c r="G21" s="23">
        <f>(1-EXP(-_t*(B21*_c1+'Input spectra'!S21)))</f>
        <v>0.97352995719836921</v>
      </c>
      <c r="H21" s="7">
        <f t="shared" si="2"/>
        <v>5.2389774763862764E+18</v>
      </c>
      <c r="I21">
        <f>B21*_c1/(B21*_c1+'Input spectra'!S21)</f>
        <v>0.98690354154409321</v>
      </c>
      <c r="J21">
        <f>'Input spectra'!S21/(B21*_c1+'Input spectra'!S21)</f>
        <v>1.309645845590674E-2</v>
      </c>
      <c r="K21" s="7">
        <f t="shared" si="3"/>
        <v>1.3127871616240771E+17</v>
      </c>
      <c r="M21" s="23">
        <f>(1-EXP(-_t*(C21*_c2+'Input spectra'!S21)))</f>
        <v>0.91884335903887926</v>
      </c>
      <c r="N21" s="7">
        <f t="shared" si="4"/>
        <v>1.206245765289783E+17</v>
      </c>
      <c r="O21" s="7">
        <f>C21*_c2/(C21*_c2+'Input spectra'!S21)</f>
        <v>0.98106098466677849</v>
      </c>
      <c r="P21">
        <f>1-EXP(-(_t-'Reaching edge prob after ems 1'!FC22)*_k_in_ec_correction*($D21*_c1+'Input spectra'!S21))</f>
        <v>1</v>
      </c>
      <c r="Q21" s="7">
        <f t="shared" si="0"/>
        <v>1.0227974048092232E+16</v>
      </c>
      <c r="V21" s="7"/>
      <c r="W21" s="56"/>
    </row>
    <row r="22" spans="1:23" x14ac:dyDescent="0.25">
      <c r="A22">
        <v>380</v>
      </c>
      <c r="B22">
        <f>'Input spectra'!B22</f>
        <v>1.3569812869401401</v>
      </c>
      <c r="C22">
        <f>'Input spectra'!D22</f>
        <v>1.1778509839654401</v>
      </c>
      <c r="D22" s="7">
        <f>'Input spectra'!G22</f>
        <v>6.7199E+18</v>
      </c>
      <c r="F22" s="7">
        <f t="shared" si="1"/>
        <v>6.451104E+18</v>
      </c>
      <c r="G22" s="23">
        <f>(1-EXP(-_t*(B22*_c1+'Input spectra'!S22)))</f>
        <v>0.96781283273617824</v>
      </c>
      <c r="H22" s="7">
        <f t="shared" si="2"/>
        <v>6.2434612365156905E+18</v>
      </c>
      <c r="I22">
        <f>B22*_c1/(B22*_c1+'Input spectra'!S22)</f>
        <v>0.98727245777931294</v>
      </c>
      <c r="J22">
        <f>'Input spectra'!S22/(B22*_c1+'Input spectra'!S22)</f>
        <v>1.2727542220687012E-2</v>
      </c>
      <c r="K22" s="7">
        <f t="shared" si="3"/>
        <v>1.9136357082713962E+17</v>
      </c>
      <c r="M22" s="23">
        <f>(1-EXP(-_t*(C22*_c2+'Input spectra'!S22)))</f>
        <v>0.90923088447520051</v>
      </c>
      <c r="N22" s="7">
        <f t="shared" si="4"/>
        <v>1.7399366875949283E+17</v>
      </c>
      <c r="O22" s="7">
        <f>C22*_c2/(C22*_c2+'Input spectra'!S22)</f>
        <v>0.98177312616054302</v>
      </c>
      <c r="P22">
        <f>1-EXP(-(_t-'Reaching edge prob after ems 1'!FC23)*_k_in_ec_correction*($D22*_c1+'Input spectra'!S22))</f>
        <v>1</v>
      </c>
      <c r="Q22" s="7">
        <f t="shared" si="0"/>
        <v>1.6675105984940912E+16</v>
      </c>
      <c r="V22" s="7"/>
      <c r="W22" s="56"/>
    </row>
    <row r="23" spans="1:23" x14ac:dyDescent="0.25">
      <c r="A23">
        <v>385</v>
      </c>
      <c r="B23">
        <f>'Input spectra'!B23</f>
        <v>1.2802910970115799</v>
      </c>
      <c r="C23">
        <f>'Input spectra'!D23</f>
        <v>1.1237963683524901</v>
      </c>
      <c r="D23" s="7">
        <f>'Input spectra'!G23</f>
        <v>6.2902E+18</v>
      </c>
      <c r="F23" s="7">
        <f t="shared" si="1"/>
        <v>6.038592E+18</v>
      </c>
      <c r="G23" s="23">
        <f>(1-EXP(-_t*(B23*_c1+'Input spectra'!S23)))</f>
        <v>0.96090985352818892</v>
      </c>
      <c r="H23" s="7">
        <f t="shared" si="2"/>
        <v>5.8025425542364938E+18</v>
      </c>
      <c r="I23">
        <f>B23*_c1/(B23*_c1+'Input spectra'!S23)</f>
        <v>0.98730457388464021</v>
      </c>
      <c r="J23">
        <f>'Input spectra'!S23/(B23*_c1+'Input spectra'!S23)</f>
        <v>1.2695426115359851E-2</v>
      </c>
      <c r="K23" s="7">
        <f t="shared" si="3"/>
        <v>2.1754316921564726E+17</v>
      </c>
      <c r="M23" s="23">
        <f>(1-EXP(-_t*(C23*_c2+'Input spectra'!S23)))</f>
        <v>0.89860686033929227</v>
      </c>
      <c r="N23" s="7">
        <f t="shared" si="4"/>
        <v>1.9548578427713216E+17</v>
      </c>
      <c r="O23" s="7">
        <f>C23*_c2/(C23*_c2+'Input spectra'!S23)</f>
        <v>0.98201764614814779</v>
      </c>
      <c r="P23">
        <f>1-EXP(-(_t-'Reaching edge prob after ems 1'!FC24)*_k_in_ec_correction*($D23*_c1+'Input spectra'!S23))</f>
        <v>1</v>
      </c>
      <c r="Q23" s="7">
        <f t="shared" si="0"/>
        <v>2.11750895409745E+16</v>
      </c>
      <c r="V23" s="7"/>
      <c r="W23" s="56"/>
    </row>
    <row r="24" spans="1:23" x14ac:dyDescent="0.25">
      <c r="A24">
        <v>390</v>
      </c>
      <c r="B24">
        <f>'Input spectra'!B24</f>
        <v>1.20360090708302</v>
      </c>
      <c r="C24">
        <f>'Input spectra'!D24</f>
        <v>1.0771247925138301</v>
      </c>
      <c r="D24" s="7">
        <f>'Input spectra'!G24</f>
        <v>7.7233E+18</v>
      </c>
      <c r="F24" s="7">
        <f t="shared" si="1"/>
        <v>7.414368E+18</v>
      </c>
      <c r="G24" s="23">
        <f>(1-EXP(-_t*(B24*_c1+'Input spectra'!S24)))</f>
        <v>0.9525880272201841</v>
      </c>
      <c r="H24" s="7">
        <f t="shared" si="2"/>
        <v>7.0628381862044621E+18</v>
      </c>
      <c r="I24">
        <f>B24*_c1/(B24*_c1+'Input spectra'!S24)</f>
        <v>0.98692037149905465</v>
      </c>
      <c r="J24">
        <f>'Input spectra'!S24/(B24*_c1+'Input spectra'!S24)</f>
        <v>1.3079628500945325E-2</v>
      </c>
      <c r="K24" s="7">
        <f t="shared" si="3"/>
        <v>3.2396987639396774E+17</v>
      </c>
      <c r="M24" s="23">
        <f>(1-EXP(-_t*(C24*_c2+'Input spectra'!S24)))</f>
        <v>0.88854427021435134</v>
      </c>
      <c r="N24" s="7">
        <f t="shared" si="4"/>
        <v>2.8786157739191168E+17</v>
      </c>
      <c r="O24" s="7">
        <f>C24*_c2/(C24*_c2+'Input spectra'!S24)</f>
        <v>0.98182502222052359</v>
      </c>
      <c r="P24">
        <f>1-EXP(-(_t-'Reaching edge prob after ems 1'!FC25)*_k_in_ec_correction*($D24*_c1+'Input spectra'!S24))</f>
        <v>1</v>
      </c>
      <c r="Q24" s="7">
        <f t="shared" si="0"/>
        <v>3.466396704197382E+16</v>
      </c>
      <c r="V24" s="7"/>
      <c r="W24" s="56"/>
    </row>
    <row r="25" spans="1:23" x14ac:dyDescent="0.25">
      <c r="A25">
        <v>395</v>
      </c>
      <c r="B25">
        <f>'Input spectra'!B25</f>
        <v>1.1269107171544599</v>
      </c>
      <c r="C25">
        <f>'Input spectra'!D25</f>
        <v>1.03272186553267</v>
      </c>
      <c r="D25" s="7">
        <f>'Input spectra'!G25</f>
        <v>7.8248E+18</v>
      </c>
      <c r="F25" s="7">
        <f t="shared" si="1"/>
        <v>7.511808E+18</v>
      </c>
      <c r="G25" s="23">
        <f>(1-EXP(-_t*(B25*_c1+'Input spectra'!S25)))</f>
        <v>0.94249458327061975</v>
      </c>
      <c r="H25" s="7">
        <f t="shared" si="2"/>
        <v>7.0798383505689078E+18</v>
      </c>
      <c r="I25">
        <f>B25*_c1/(B25*_c1+'Input spectra'!S25)</f>
        <v>0.98648423917517913</v>
      </c>
      <c r="J25">
        <f>'Input spectra'!S25/(B25*_c1+'Input spectra'!S25)</f>
        <v>1.351576082482092E-2</v>
      </c>
      <c r="K25" s="7">
        <f t="shared" si="3"/>
        <v>3.9810322891569453E+17</v>
      </c>
      <c r="M25" s="23">
        <f>(1-EXP(-_t*(C25*_c2+'Input spectra'!S25)))</f>
        <v>0.87803767212038974</v>
      </c>
      <c r="N25" s="7">
        <f>M25*K25</f>
        <v>3.4954963238074707E+17</v>
      </c>
      <c r="O25" s="7">
        <f>C25*_c2/(C25*_c2+'Input spectra'!S25)</f>
        <v>0.98165468221905594</v>
      </c>
      <c r="P25">
        <f>1-EXP(-(_t-'Reaching edge prob after ems 1'!FC26)*_k_in_ec_correction*($D25*_c1+'Input spectra'!S25))</f>
        <v>1</v>
      </c>
      <c r="Q25" s="7">
        <f t="shared" si="0"/>
        <v>4.661145267354956E+16</v>
      </c>
      <c r="V25" s="7"/>
      <c r="W25" s="56"/>
    </row>
    <row r="26" spans="1:23" x14ac:dyDescent="0.25">
      <c r="A26">
        <v>400</v>
      </c>
      <c r="B26">
        <f>'Input spectra'!B26</f>
        <v>1.04171843961628</v>
      </c>
      <c r="C26">
        <f>'Input spectra'!D26</f>
        <v>0.99938853219933799</v>
      </c>
      <c r="D26" s="7">
        <f>'Input spectra'!G26</f>
        <v>1.120655E+19</v>
      </c>
      <c r="F26" s="7">
        <f t="shared" si="1"/>
        <v>1.0758288E+19</v>
      </c>
      <c r="G26" s="23">
        <f>(1-EXP(-_t*(B26*_c1+'Input spectra'!S26)))</f>
        <v>0.9287539964792817</v>
      </c>
      <c r="H26" s="7">
        <f t="shared" si="2"/>
        <v>9.9918029752750981E+18</v>
      </c>
      <c r="I26">
        <f>B26*_c1/(B26*_c1+'Input spectra'!S26)</f>
        <v>0.98587211559149002</v>
      </c>
      <c r="J26">
        <f>'Input spectra'!S26/(B26*_c1+'Input spectra'!S26)</f>
        <v>1.4127884408509983E-2</v>
      </c>
      <c r="K26" s="7">
        <f t="shared" si="3"/>
        <v>7.063925987864695E+17</v>
      </c>
      <c r="M26" s="23">
        <f>(1-EXP(-_t*(C26*_c2+'Input spectra'!S26)))</f>
        <v>0.86946286296232012</v>
      </c>
      <c r="N26" s="7">
        <f t="shared" si="4"/>
        <v>6.1418213131627725E+17</v>
      </c>
      <c r="O26" s="7">
        <f>C26*_c2/(C26*_c2+'Input spectra'!S26)</f>
        <v>0.98167059633506915</v>
      </c>
      <c r="P26">
        <f>1-EXP(-(_t-'Reaching edge prob after ems 1'!FC27)*_k_in_ec_correction*($D26*_c1+'Input spectra'!S26))</f>
        <v>1</v>
      </c>
      <c r="Q26" s="7">
        <f t="shared" si="0"/>
        <v>8.852204877138456E+16</v>
      </c>
      <c r="V26" s="7"/>
      <c r="W26" s="56"/>
    </row>
    <row r="27" spans="1:23" x14ac:dyDescent="0.25">
      <c r="A27">
        <v>405</v>
      </c>
      <c r="B27">
        <f>'Input spectra'!B27</f>
        <v>0.98858050682464405</v>
      </c>
      <c r="C27">
        <f>'Input spectra'!D27</f>
        <v>0.96782428638928297</v>
      </c>
      <c r="D27" s="7">
        <f>'Input spectra'!G27</f>
        <v>1.171595E+19</v>
      </c>
      <c r="F27" s="7">
        <f t="shared" si="1"/>
        <v>1.1247312E+19</v>
      </c>
      <c r="G27" s="23">
        <f>(1-EXP(-_t*(B27*_c1+'Input spectra'!S27)))</f>
        <v>0.91852775223351713</v>
      </c>
      <c r="H27" s="7">
        <f t="shared" si="2"/>
        <v>1.0330968210029064E+19</v>
      </c>
      <c r="I27">
        <f>B27*_c1/(B27*_c1+'Input spectra'!S27)</f>
        <v>0.9856264523017455</v>
      </c>
      <c r="J27">
        <f>'Input spectra'!S27/(B27*_c1+'Input spectra'!S27)</f>
        <v>1.4373547698254475E-2</v>
      </c>
      <c r="K27" s="7">
        <f t="shared" si="3"/>
        <v>8.4450243683721434E+17</v>
      </c>
      <c r="M27" s="23">
        <f>(1-EXP(-_t*(C27*_c2+'Input spectra'!S27)))</f>
        <v>0.86077864641343915</v>
      </c>
      <c r="N27" s="7">
        <f t="shared" si="4"/>
        <v>7.2692966447358822E+17</v>
      </c>
      <c r="O27" s="7">
        <f>C27*_c2/(C27*_c2+'Input spectra'!S27)</f>
        <v>0.98172047061406842</v>
      </c>
      <c r="P27">
        <f>1-EXP(-(_t-'Reaching edge prob after ems 1'!FC28)*_k_in_ec_correction*($D27*_c1+'Input spectra'!S27))</f>
        <v>1</v>
      </c>
      <c r="Q27" s="7">
        <f t="shared" si="0"/>
        <v>1.1286986146908106E+17</v>
      </c>
      <c r="V27" s="7"/>
      <c r="W27" s="56"/>
    </row>
    <row r="28" spans="1:23" x14ac:dyDescent="0.25">
      <c r="A28">
        <v>410</v>
      </c>
      <c r="B28">
        <f>'Input spectra'!B28</f>
        <v>0.90328834272374003</v>
      </c>
      <c r="C28">
        <f>'Input spectra'!D28</f>
        <v>0.97272186553267204</v>
      </c>
      <c r="D28" s="7">
        <f>'Input spectra'!G28</f>
        <v>1.1216E+19</v>
      </c>
      <c r="F28" s="7">
        <f t="shared" si="1"/>
        <v>1.076736E+19</v>
      </c>
      <c r="G28" s="23">
        <f>(1-EXP(-_t*(B28*_c1+'Input spectra'!S28)))</f>
        <v>0.89903766034716559</v>
      </c>
      <c r="H28" s="7">
        <f t="shared" si="2"/>
        <v>9.6802621425156567E+18</v>
      </c>
      <c r="I28">
        <f>B28*_c1/(B28*_c1+'Input spectra'!S28)</f>
        <v>0.98482916150089406</v>
      </c>
      <c r="J28">
        <f>'Input spectra'!S28/(B28*_c1+'Input spectra'!S28)</f>
        <v>1.5170838499105886E-2</v>
      </c>
      <c r="K28" s="7">
        <f t="shared" si="3"/>
        <v>1.0018693854575707E+18</v>
      </c>
      <c r="M28" s="23">
        <f>(1-EXP(-_t*(C28*_c2+'Input spectra'!S28)))</f>
        <v>0.86196259511435613</v>
      </c>
      <c r="N28" s="7">
        <f t="shared" si="4"/>
        <v>8.6357393545463283E+17</v>
      </c>
      <c r="O28" s="7">
        <f>C28*_c2/(C28*_c2+'Input spectra'!S28)</f>
        <v>0.98243292981594343</v>
      </c>
      <c r="P28">
        <f>1-EXP(-(_t-'Reaching edge prob after ems 1'!FC29)*_k_in_ec_correction*($D28*_c1+'Input spectra'!S28))</f>
        <v>1</v>
      </c>
      <c r="Q28" s="7">
        <f t="shared" si="0"/>
        <v>1.3276363200282034E+17</v>
      </c>
      <c r="V28" s="7"/>
      <c r="W28" s="56"/>
    </row>
    <row r="29" spans="1:23" x14ac:dyDescent="0.25">
      <c r="A29">
        <v>415</v>
      </c>
      <c r="B29">
        <f>'Input spectra'!B29</f>
        <v>0.81398434775870698</v>
      </c>
      <c r="C29">
        <f>'Input spectra'!D29</f>
        <v>1.1096643942683</v>
      </c>
      <c r="D29" s="7">
        <f>'Input spectra'!G29</f>
        <v>1.2736E+19</v>
      </c>
      <c r="F29" s="7">
        <f t="shared" si="1"/>
        <v>1.222656E+19</v>
      </c>
      <c r="G29" s="23">
        <f>(1-EXP(-_t*(B29*_c1+'Input spectra'!S29)))</f>
        <v>0.87367332150690158</v>
      </c>
      <c r="H29" s="7">
        <f t="shared" si="2"/>
        <v>1.0682019285803422E+19</v>
      </c>
      <c r="I29">
        <f>B29*_c1/(B29*_c1+'Input spectra'!S29)</f>
        <v>0.98360315478039562</v>
      </c>
      <c r="J29">
        <f>'Input spectra'!S29/(B29*_c1+'Input spectra'!S29)</f>
        <v>1.6396845219604363E-2</v>
      </c>
      <c r="K29" s="7">
        <f t="shared" si="3"/>
        <v>1.4234487222035663E+18</v>
      </c>
      <c r="M29" s="23">
        <f>(1-EXP(-_t*(C29*_c2+'Input spectra'!S29)))</f>
        <v>0.89494297278554447</v>
      </c>
      <c r="N29" s="7">
        <f t="shared" si="4"/>
        <v>1.2739054310566444E+18</v>
      </c>
      <c r="O29" s="7">
        <f>C29*_c2/(C29*_c2+'Input spectra'!S29)</f>
        <v>0.9849447944582278</v>
      </c>
      <c r="P29">
        <f>1-EXP(-(_t-'Reaching edge prob after ems 1'!FC30)*_k_in_ec_correction*($D29*_c1+'Input spectra'!S29))</f>
        <v>1</v>
      </c>
      <c r="Q29" s="7">
        <f t="shared" si="0"/>
        <v>1.435615595010451E+17</v>
      </c>
      <c r="V29" s="7"/>
      <c r="W29" s="56"/>
    </row>
    <row r="30" spans="1:23" x14ac:dyDescent="0.25">
      <c r="A30">
        <v>420</v>
      </c>
      <c r="B30">
        <f>'Input spectra'!B30</f>
        <v>0.74366118039737805</v>
      </c>
      <c r="C30">
        <f>'Input spectra'!D30</f>
        <v>1.31582813256264</v>
      </c>
      <c r="D30" s="7">
        <f>'Input spectra'!G30</f>
        <v>1.21631E+19</v>
      </c>
      <c r="F30" s="7">
        <f t="shared" si="1"/>
        <v>1.1676576E+19</v>
      </c>
      <c r="G30" s="23">
        <f>(1-EXP(-_t*(B30*_c1+'Input spectra'!S30)))</f>
        <v>0.8492620596406022</v>
      </c>
      <c r="H30" s="7">
        <f t="shared" si="2"/>
        <v>9.9164729833100247E+18</v>
      </c>
      <c r="I30">
        <f>B30*_c1/(B30*_c1+'Input spectra'!S30)</f>
        <v>0.98252865670617107</v>
      </c>
      <c r="J30">
        <f>'Input spectra'!S30/(B30*_c1+'Input spectra'!S30)</f>
        <v>1.7471343293828965E-2</v>
      </c>
      <c r="K30" s="7">
        <f t="shared" si="3"/>
        <v>1.622110940181481E+18</v>
      </c>
      <c r="M30" s="23">
        <f>(1-EXP(-_t*(C30*_c2+'Input spectra'!S30)))</f>
        <v>0.93038086061788794</v>
      </c>
      <c r="N30" s="7">
        <f t="shared" si="4"/>
        <v>1.5091809725437376E+18</v>
      </c>
      <c r="O30" s="7">
        <f>C30*_c2/(C30*_c2+'Input spectra'!S30)</f>
        <v>0.98759361365501785</v>
      </c>
      <c r="P30">
        <f>1-EXP(-(_t-'Reaching edge prob after ems 1'!FC31)*_k_in_ec_correction*($D30*_c1+'Input spectra'!S30))</f>
        <v>1</v>
      </c>
      <c r="Q30" s="7">
        <f t="shared" si="0"/>
        <v>1.0841276893223362E+17</v>
      </c>
      <c r="V30" s="7"/>
      <c r="W30" s="56"/>
    </row>
    <row r="31" spans="1:23" x14ac:dyDescent="0.25">
      <c r="A31">
        <v>425</v>
      </c>
      <c r="B31">
        <f>'Input spectra'!B31</f>
        <v>0.69263435933641204</v>
      </c>
      <c r="C31">
        <f>'Input spectra'!D31</f>
        <v>1.69151606317546</v>
      </c>
      <c r="D31" s="7">
        <f>'Input spectra'!G31</f>
        <v>1.32567E+19</v>
      </c>
      <c r="F31" s="7">
        <f t="shared" si="1"/>
        <v>1.2726432E+19</v>
      </c>
      <c r="G31" s="23">
        <f>(1-EXP(-_t*(B31*_c1+'Input spectra'!S31)))</f>
        <v>0.82860453184573624</v>
      </c>
      <c r="H31" s="7">
        <f t="shared" si="2"/>
        <v>1.0545179229426596E+19</v>
      </c>
      <c r="I31">
        <f>B31*_c1/(B31*_c1+'Input spectra'!S31)</f>
        <v>0.98174614536655436</v>
      </c>
      <c r="J31">
        <f>'Input spectra'!S31/(B31*_c1+'Input spectra'!S31)</f>
        <v>1.8253854633445612E-2</v>
      </c>
      <c r="K31" s="7">
        <f t="shared" si="3"/>
        <v>2.010242553360449E+18</v>
      </c>
      <c r="M31" s="23">
        <f>(1-EXP(-_t*(C31*_c2+'Input spectra'!S31)))</f>
        <v>0.9671310863370397</v>
      </c>
      <c r="N31" s="7">
        <f t="shared" si="4"/>
        <v>1.9441680644324355E+18</v>
      </c>
      <c r="O31" s="7">
        <f>C31*_c2/(C31*_c2+'Input spectra'!S31)</f>
        <v>0.99057286495854635</v>
      </c>
      <c r="P31">
        <f>1-EXP(-(_t-'Reaching edge prob after ems 1'!FC32)*_k_in_ec_correction*($D31*_c1+'Input spectra'!S31))</f>
        <v>1</v>
      </c>
      <c r="Q31" s="7">
        <f t="shared" si="0"/>
        <v>6.3431509370893024E+16</v>
      </c>
      <c r="V31" s="7"/>
      <c r="W31" s="56"/>
    </row>
    <row r="32" spans="1:23" x14ac:dyDescent="0.25">
      <c r="A32">
        <v>430</v>
      </c>
      <c r="B32">
        <f>'Input spectra'!B32</f>
        <v>0.61922442137913203</v>
      </c>
      <c r="C32">
        <f>'Input spectra'!D32</f>
        <v>1.6293496216934999</v>
      </c>
      <c r="D32" s="7">
        <f>'Input spectra'!G32</f>
        <v>9.6187E+18</v>
      </c>
      <c r="F32" s="7">
        <f t="shared" si="1"/>
        <v>9.233952E+18</v>
      </c>
      <c r="G32" s="23">
        <f>(1-EXP(-_t*(B32*_c1+'Input spectra'!S32)))</f>
        <v>0.79389987616801871</v>
      </c>
      <c r="H32" s="7">
        <f t="shared" si="2"/>
        <v>7.3308333493414287E+18</v>
      </c>
      <c r="I32">
        <f>B32*_c1/(B32*_c1+'Input spectra'!S32)</f>
        <v>0.98016191471698666</v>
      </c>
      <c r="J32">
        <f>'Input spectra'!S32/(B32*_c1+'Input spectra'!S32)</f>
        <v>1.9838085283013337E-2</v>
      </c>
      <c r="K32" s="7">
        <f t="shared" si="3"/>
        <v>1.7539141484469391E+18</v>
      </c>
      <c r="M32" s="23">
        <f>(1-EXP(-_t*(C32*_c2+'Input spectra'!S32)))</f>
        <v>0.96274731961833748</v>
      </c>
      <c r="N32" s="7">
        <f t="shared" si="4"/>
        <v>1.6885761452579694E+18</v>
      </c>
      <c r="O32" s="7">
        <f>C32*_c2/(C32*_c2+'Input spectra'!S32)</f>
        <v>0.99047664499728771</v>
      </c>
      <c r="P32">
        <f>1-EXP(-(_t-'Reaching edge prob after ems 1'!FC33)*_k_in_ec_correction*($D32*_c1+'Input spectra'!S32))</f>
        <v>1</v>
      </c>
      <c r="Q32" s="7">
        <f t="shared" si="0"/>
        <v>6.2724483061410936E+16</v>
      </c>
      <c r="V32" s="7"/>
      <c r="W32" s="56"/>
    </row>
    <row r="33" spans="1:23" x14ac:dyDescent="0.25">
      <c r="A33">
        <v>435</v>
      </c>
      <c r="B33">
        <f>'Input spectra'!B33</f>
        <v>0.55786147901928596</v>
      </c>
      <c r="C33">
        <f>'Input spectra'!D33</f>
        <v>0.76325519886600202</v>
      </c>
      <c r="D33" s="7">
        <f>'Input spectra'!G33</f>
        <v>1.35823E+19</v>
      </c>
      <c r="F33" s="7">
        <f t="shared" si="1"/>
        <v>1.3039008E+19</v>
      </c>
      <c r="G33" s="23">
        <f>(1-EXP(-_t*(B33*_c1+'Input spectra'!S33)))</f>
        <v>0.75956314965010874</v>
      </c>
      <c r="H33" s="7">
        <f t="shared" si="2"/>
        <v>9.9039499847929651E+18</v>
      </c>
      <c r="I33">
        <f>B33*_c1/(B33*_c1+'Input spectra'!S33)</f>
        <v>0.97849985956199415</v>
      </c>
      <c r="J33">
        <f>'Input spectra'!S33/(B33*_c1+'Input spectra'!S33)</f>
        <v>2.1500140438005806E-2</v>
      </c>
      <c r="K33" s="7">
        <f t="shared" si="3"/>
        <v>2.8892694668148029E+18</v>
      </c>
      <c r="M33" s="23">
        <f>(1-EXP(-_t*(C33*_c2+'Input spectra'!S33)))</f>
        <v>0.7892651352068315</v>
      </c>
      <c r="N33" s="7">
        <f t="shared" si="4"/>
        <v>2.2803996563745554E+18</v>
      </c>
      <c r="O33" s="7">
        <f>C33*_c2/(C33*_c2+'Input spectra'!S33)</f>
        <v>0.98032044805885699</v>
      </c>
      <c r="P33">
        <f>1-EXP(-(_t-'Reaching edge prob after ems 1'!FC34)*_k_in_ec_correction*($D33*_c1+'Input spectra'!S33))</f>
        <v>1</v>
      </c>
      <c r="Q33" s="7">
        <f t="shared" si="0"/>
        <v>5.8451501802263757E+17</v>
      </c>
      <c r="V33" s="7"/>
      <c r="W33" s="56"/>
    </row>
    <row r="34" spans="1:23" x14ac:dyDescent="0.25">
      <c r="A34">
        <v>440</v>
      </c>
      <c r="B34">
        <f>'Input spectra'!B34</f>
        <v>0.51086189430167706</v>
      </c>
      <c r="C34">
        <f>'Input spectra'!D34</f>
        <v>0.35742830047865598</v>
      </c>
      <c r="D34" s="7">
        <f>'Input spectra'!G34</f>
        <v>1.46654E+19</v>
      </c>
      <c r="F34" s="7">
        <f t="shared" ref="F34:F65" si="5">D34*_transm</f>
        <v>1.4078784E+19</v>
      </c>
      <c r="G34" s="23">
        <f>(1-EXP(-_t*(B34*_c1+'Input spectra'!S34)))</f>
        <v>0.72948904679481119</v>
      </c>
      <c r="H34" s="7">
        <f t="shared" si="2"/>
        <v>1.027031872019004E+19</v>
      </c>
      <c r="I34">
        <f>B34*_c1/(B34*_c1+'Input spectra'!S34)</f>
        <v>0.97683420193200632</v>
      </c>
      <c r="J34">
        <f>'Input spectra'!S34/(B34*_c1+'Input spectra'!S34)</f>
        <v>2.316579806799372E-2</v>
      </c>
      <c r="K34" s="7">
        <f t="shared" ref="K34:K65" si="6">(F34-H34)*_transm*_transm</f>
        <v>3.5098816018728591E+18</v>
      </c>
      <c r="M34" s="23">
        <f>(1-EXP(-_t*(C34*_c2+'Input spectra'!S34)))</f>
        <v>0.52533431997423574</v>
      </c>
      <c r="N34" s="7">
        <f t="shared" si="4"/>
        <v>1.8438612645099597E+18</v>
      </c>
      <c r="O34" s="7">
        <f>C34*_c2/(C34*_c2+'Input spectra'!S34)</f>
        <v>0.95935291595879346</v>
      </c>
      <c r="P34">
        <f>1-EXP(-(_t-'Reaching edge prob after ems 1'!FC35)*_k_in_ec_correction*($D34*_c1+'Input spectra'!S34))</f>
        <v>1</v>
      </c>
      <c r="Q34" s="7">
        <f t="shared" si="0"/>
        <v>1.5993795238683835E+18</v>
      </c>
      <c r="V34" s="7"/>
      <c r="W34" s="56"/>
    </row>
    <row r="35" spans="1:23" x14ac:dyDescent="0.25">
      <c r="A35">
        <v>445</v>
      </c>
      <c r="B35">
        <f>'Input spectra'!B35</f>
        <v>0.46574901456085199</v>
      </c>
      <c r="C35">
        <f>'Input spectra'!D35</f>
        <v>0.29582508546479602</v>
      </c>
      <c r="D35" s="7">
        <f>'Input spectra'!G35</f>
        <v>1.60494E+19</v>
      </c>
      <c r="F35" s="7">
        <f t="shared" si="5"/>
        <v>1.5407424E+19</v>
      </c>
      <c r="G35" s="23">
        <f>(1-EXP(-_t*(B35*_c1+'Input spectra'!S35)))</f>
        <v>0.69708539357335142</v>
      </c>
      <c r="H35" s="7">
        <f t="shared" si="2"/>
        <v>1.0740290222991501E+19</v>
      </c>
      <c r="I35">
        <f>B35*_c1/(B35*_c1+'Input spectra'!S35)</f>
        <v>0.97493787574960633</v>
      </c>
      <c r="J35">
        <f>'Input spectra'!S35/(B35*_c1+'Input spectra'!S35)</f>
        <v>2.5062124250393662E-2</v>
      </c>
      <c r="K35" s="7">
        <f t="shared" si="6"/>
        <v>4.3012304888910321E+18</v>
      </c>
      <c r="M35" s="23">
        <f>(1-EXP(-_t*(C35*_c2+'Input spectra'!S35)))</f>
        <v>0.46290590410640908</v>
      </c>
      <c r="N35" s="7">
        <f t="shared" si="4"/>
        <v>1.9910649882301553E+18</v>
      </c>
      <c r="O35" s="7">
        <f>C35*_c2/(C35*_c2+'Input spectra'!S35)</f>
        <v>0.95184576615057936</v>
      </c>
      <c r="P35">
        <f>1-EXP(-(_t-'Reaching edge prob after ems 1'!FC36)*_k_in_ec_correction*($D35*_c1+'Input spectra'!S35))</f>
        <v>1</v>
      </c>
      <c r="Q35" s="7">
        <f t="shared" si="0"/>
        <v>2.2177588806344417E+18</v>
      </c>
      <c r="V35" s="7"/>
      <c r="W35" s="56"/>
    </row>
    <row r="36" spans="1:23" x14ac:dyDescent="0.25">
      <c r="A36">
        <v>450</v>
      </c>
      <c r="B36">
        <f>'Input spectra'!B36</f>
        <v>0.42928464007866501</v>
      </c>
      <c r="C36">
        <f>'Input spectra'!D36</f>
        <v>0.278049239094463</v>
      </c>
      <c r="D36" s="7">
        <f>'Input spectra'!G36</f>
        <v>1.76447E+19</v>
      </c>
      <c r="F36" s="7">
        <f t="shared" si="5"/>
        <v>1.6938912E+19</v>
      </c>
      <c r="G36" s="23">
        <f>(1-EXP(-_t*(B36*_c1+'Input spectra'!S36)))</f>
        <v>0.66805542089550984</v>
      </c>
      <c r="H36" s="7">
        <f t="shared" si="2"/>
        <v>1.1316131985672002E+19</v>
      </c>
      <c r="I36">
        <f>B36*_c1/(B36*_c1+'Input spectra'!S36)</f>
        <v>0.97318099742869302</v>
      </c>
      <c r="J36">
        <f>'Input spectra'!S36/(B36*_c1+'Input spectra'!S36)</f>
        <v>2.6819002571307069E-2</v>
      </c>
      <c r="K36" s="7">
        <f t="shared" si="6"/>
        <v>5.1819540612046828E+18</v>
      </c>
      <c r="M36" s="23">
        <f>(1-EXP(-_t*(C36*_c2+'Input spectra'!S36)))</f>
        <v>0.4432695747385953</v>
      </c>
      <c r="N36" s="7">
        <f t="shared" si="4"/>
        <v>2.2970025730251366E+18</v>
      </c>
      <c r="O36" s="7">
        <f>C36*_c2/(C36*_c2+'Input spectra'!S36)</f>
        <v>0.94950151871936461</v>
      </c>
      <c r="P36">
        <f>1-EXP(-(_t-'Reaching edge prob after ems 1'!FC37)*_k_in_ec_correction*($D36*_c1+'Input spectra'!S36))</f>
        <v>1</v>
      </c>
      <c r="Q36" s="7">
        <f t="shared" si="0"/>
        <v>2.7695534286523643E+18</v>
      </c>
      <c r="V36" s="7"/>
      <c r="W36" s="56"/>
    </row>
    <row r="37" spans="1:23" x14ac:dyDescent="0.25">
      <c r="A37">
        <v>455</v>
      </c>
      <c r="B37">
        <f>'Input spectra'!B37</f>
        <v>0.39282026559647698</v>
      </c>
      <c r="C37">
        <f>'Input spectra'!D37</f>
        <v>0.26027339272412903</v>
      </c>
      <c r="D37" s="7">
        <f>'Input spectra'!G37</f>
        <v>1.748305E+19</v>
      </c>
      <c r="F37" s="7">
        <f t="shared" si="5"/>
        <v>1.6783728E+19</v>
      </c>
      <c r="G37" s="23">
        <f>(1-EXP(-_t*(B37*_c1+'Input spectra'!S37)))</f>
        <v>0.63624334627937618</v>
      </c>
      <c r="H37" s="7">
        <f t="shared" si="2"/>
        <v>1.0678535265762861E+19</v>
      </c>
      <c r="I37">
        <f>B37*_c1/(B37*_c1+'Input spectra'!S37)</f>
        <v>0.97110613408468749</v>
      </c>
      <c r="J37">
        <f>'Input spectra'!S37/(B37*_c1+'Input spectra'!S37)</f>
        <v>2.88938659153124E-2</v>
      </c>
      <c r="K37" s="7">
        <f t="shared" si="6"/>
        <v>5.6265456238729472E+18</v>
      </c>
      <c r="M37" s="23">
        <f>(1-EXP(-_t*(C37*_c2+'Input spectra'!S37)))</f>
        <v>0.4229153349822854</v>
      </c>
      <c r="N37" s="7">
        <f t="shared" si="4"/>
        <v>2.3795524273133394E+18</v>
      </c>
      <c r="O37" s="7">
        <f>C37*_c2/(C37*_c2+'Input spectra'!S37)</f>
        <v>0.94685104346525151</v>
      </c>
      <c r="P37">
        <f>1-EXP(-(_t-'Reaching edge prob after ems 1'!FC38)*_k_in_ec_correction*($D37*_c1+'Input spectra'!S37))</f>
        <v>1</v>
      </c>
      <c r="Q37" s="7">
        <f t="shared" si="0"/>
        <v>3.1171134686972232E+18</v>
      </c>
      <c r="V37" s="7"/>
      <c r="W37" s="56"/>
    </row>
    <row r="38" spans="1:23" x14ac:dyDescent="0.25">
      <c r="A38">
        <v>460</v>
      </c>
      <c r="B38">
        <f>'Input spectra'!B38</f>
        <v>0.35635589111429</v>
      </c>
      <c r="C38">
        <f>'Input spectra'!D38</f>
        <v>0.24259151171516699</v>
      </c>
      <c r="D38" s="7">
        <f>'Input spectra'!G38</f>
        <v>1.768965E+19</v>
      </c>
      <c r="F38" s="7">
        <f t="shared" si="5"/>
        <v>1.6982064E+19</v>
      </c>
      <c r="G38" s="23">
        <f>(1-EXP(-_t*(B38*_c1+'Input spectra'!S38)))</f>
        <v>0.60138254559543847</v>
      </c>
      <c r="H38" s="7">
        <f t="shared" si="2"/>
        <v>1.0212716877784654E+19</v>
      </c>
      <c r="I38">
        <f>B38*_c1/(B38*_c1+'Input spectra'!S38)</f>
        <v>0.96861836547267877</v>
      </c>
      <c r="J38">
        <f>'Input spectra'!S38/(B38*_c1+'Input spectra'!S38)</f>
        <v>3.1381634527321275E-2</v>
      </c>
      <c r="K38" s="7">
        <f t="shared" si="6"/>
        <v>6.2386303078336625E+18</v>
      </c>
      <c r="M38" s="23">
        <f>(1-EXP(-_t*(C38*_c2+'Input spectra'!S38)))</f>
        <v>0.40192934422005666</v>
      </c>
      <c r="N38" s="7">
        <f t="shared" si="4"/>
        <v>2.5074885884589542E+18</v>
      </c>
      <c r="O38" s="7">
        <f>C38*_c2/(C38*_c2+'Input spectra'!S38)</f>
        <v>0.9438506790283131</v>
      </c>
      <c r="P38">
        <f>1-EXP(-(_t-'Reaching edge prob after ems 1'!FC39)*_k_in_ec_correction*($D38*_c1+'Input spectra'!S38))</f>
        <v>1</v>
      </c>
      <c r="Q38" s="7">
        <f t="shared" si="0"/>
        <v>3.5818960505997199E+18</v>
      </c>
      <c r="V38" s="7"/>
      <c r="W38" s="56"/>
    </row>
    <row r="39" spans="1:23" x14ac:dyDescent="0.25">
      <c r="A39">
        <v>465</v>
      </c>
      <c r="B39">
        <f>'Input spectra'!B39</f>
        <v>0.32359450094724701</v>
      </c>
      <c r="C39">
        <f>'Input spectra'!D39</f>
        <v>0.22592484504849999</v>
      </c>
      <c r="D39" s="7">
        <f>'Input spectra'!G39</f>
        <v>1.796965E+19</v>
      </c>
      <c r="F39" s="7">
        <f t="shared" si="5"/>
        <v>1.7250864E+19</v>
      </c>
      <c r="G39" s="23">
        <f>(1-EXP(-_t*(B39*_c1+'Input spectra'!S39)))</f>
        <v>0.56720601867677789</v>
      </c>
      <c r="H39" s="7">
        <f t="shared" si="2"/>
        <v>9.7847938881745551E+18</v>
      </c>
      <c r="I39">
        <f>B39*_c1/(B39*_c1+'Input spectra'!S39)</f>
        <v>0.96596127972270129</v>
      </c>
      <c r="J39">
        <f>'Input spectra'!S39/(B39*_c1+'Input spectra'!S39)</f>
        <v>3.4038720277298672E-2</v>
      </c>
      <c r="K39" s="7">
        <f t="shared" si="6"/>
        <v>6.8807302150583296E+18</v>
      </c>
      <c r="M39" s="23">
        <f>(1-EXP(-_t*(C39*_c2+'Input spectra'!S39)))</f>
        <v>0.38143740988771546</v>
      </c>
      <c r="N39" s="7">
        <f t="shared" si="4"/>
        <v>2.6245679113679928E+18</v>
      </c>
      <c r="O39" s="7">
        <f>C39*_c2/(C39*_c2+'Input spectra'!S39)</f>
        <v>0.94065411404203059</v>
      </c>
      <c r="P39">
        <f>1-EXP(-(_t-'Reaching edge prob after ems 1'!FC40)*_k_in_ec_correction*($D39*_c1+'Input spectra'!S39))</f>
        <v>1</v>
      </c>
      <c r="Q39" s="7">
        <f t="shared" si="0"/>
        <v>4.0859158115427231E+18</v>
      </c>
      <c r="V39" s="7"/>
      <c r="W39" s="56"/>
    </row>
    <row r="40" spans="1:23" x14ac:dyDescent="0.25">
      <c r="A40">
        <v>470</v>
      </c>
      <c r="B40">
        <f>'Input spectra'!B40</f>
        <v>0.29299467128427098</v>
      </c>
      <c r="C40">
        <f>'Input spectra'!D40</f>
        <v>0.209258178381833</v>
      </c>
      <c r="D40" s="7">
        <f>'Input spectra'!G40</f>
        <v>1.78673E+19</v>
      </c>
      <c r="F40" s="7">
        <f t="shared" si="5"/>
        <v>1.7152608E+19</v>
      </c>
      <c r="G40" s="23">
        <f>(1-EXP(-_t*(B40*_c1+'Input spectra'!S40)))</f>
        <v>0.53263172478587195</v>
      </c>
      <c r="H40" s="7">
        <f t="shared" si="2"/>
        <v>9.1360231836159457E+18</v>
      </c>
      <c r="I40">
        <f>B40*_c1/(B40*_c1+'Input spectra'!S40)</f>
        <v>0.96299019266638597</v>
      </c>
      <c r="J40">
        <f>'Input spectra'!S40/(B40*_c1+'Input spectra'!S40)</f>
        <v>3.7009807333614038E-2</v>
      </c>
      <c r="K40" s="7">
        <f t="shared" si="6"/>
        <v>7.3880845667795446E+18</v>
      </c>
      <c r="M40" s="23">
        <f>(1-EXP(-_t*(C40*_c2+'Input spectra'!S40)))</f>
        <v>0.36024335220485915</v>
      </c>
      <c r="N40" s="7">
        <f t="shared" si="4"/>
        <v>2.6615083507096479E+18</v>
      </c>
      <c r="O40" s="7">
        <f>C40*_c2/(C40*_c2+'Input spectra'!S40)</f>
        <v>0.9369753530489231</v>
      </c>
      <c r="P40">
        <f>1-EXP(-(_t-'Reaching edge prob after ems 1'!FC41)*_k_in_ec_correction*($D40*_c1+'Input spectra'!S40))</f>
        <v>1</v>
      </c>
      <c r="Q40" s="7">
        <f t="shared" si="0"/>
        <v>4.5375131674271002E+18</v>
      </c>
      <c r="V40" s="7"/>
      <c r="W40" s="56"/>
    </row>
    <row r="41" spans="1:23" x14ac:dyDescent="0.25">
      <c r="A41">
        <v>475</v>
      </c>
      <c r="B41">
        <f>'Input spectra'!B41</f>
        <v>0.26287754085331899</v>
      </c>
      <c r="C41">
        <f>'Input spectra'!D41</f>
        <v>0.20498783228682699</v>
      </c>
      <c r="D41" s="7">
        <f>'Input spectra'!G41</f>
        <v>1.908795E+19</v>
      </c>
      <c r="F41" s="7">
        <f t="shared" si="5"/>
        <v>1.8324432E+19</v>
      </c>
      <c r="G41" s="23">
        <f>(1-EXP(-_t*(B41*_c1+'Input spectra'!S41)))</f>
        <v>0.49603226197398709</v>
      </c>
      <c r="H41" s="7">
        <f t="shared" si="2"/>
        <v>9.0895094543485123E+18</v>
      </c>
      <c r="I41">
        <f>B41*_c1/(B41*_c1+'Input spectra'!S41)</f>
        <v>0.95906682496019535</v>
      </c>
      <c r="J41">
        <f>'Input spectra'!S41/(B41*_c1+'Input spectra'!S41)</f>
        <v>4.0933175039804648E-2</v>
      </c>
      <c r="K41" s="7">
        <f t="shared" si="6"/>
        <v>8.5109046180724091E+18</v>
      </c>
      <c r="M41" s="23">
        <f>(1-EXP(-_t*(C41*_c2+'Input spectra'!S41)))</f>
        <v>0.35469024506347357</v>
      </c>
      <c r="N41" s="7">
        <f t="shared" si="4"/>
        <v>3.0187348446959519E+18</v>
      </c>
      <c r="O41" s="7">
        <f>C41*_c2/(C41*_c2+'Input spectra'!S41)</f>
        <v>0.93596442417429093</v>
      </c>
      <c r="P41">
        <f>1-EXP(-(_t-'Reaching edge prob after ems 1'!FC42)*_k_in_ec_correction*($D41*_c1+'Input spectra'!S41))</f>
        <v>1</v>
      </c>
      <c r="Q41" s="7">
        <f t="shared" si="0"/>
        <v>5.2724829824413983E+18</v>
      </c>
      <c r="V41" s="7"/>
      <c r="W41" s="56"/>
    </row>
    <row r="42" spans="1:23" x14ac:dyDescent="0.25">
      <c r="A42">
        <v>480</v>
      </c>
      <c r="B42">
        <f>'Input spectra'!B42</f>
        <v>0.233058421543754</v>
      </c>
      <c r="C42">
        <f>'Input spectra'!D42</f>
        <v>0.202975583817886</v>
      </c>
      <c r="D42" s="7">
        <f>'Input spectra'!G42</f>
        <v>1.94096E+19</v>
      </c>
      <c r="F42" s="7">
        <f t="shared" si="5"/>
        <v>1.8633216E+19</v>
      </c>
      <c r="G42" s="23">
        <f>(1-EXP(-_t*(B42*_c1+'Input spectra'!S42)))</f>
        <v>0.4569747776025701</v>
      </c>
      <c r="H42" s="7">
        <f t="shared" si="2"/>
        <v>8.514909737620651E+18</v>
      </c>
      <c r="I42">
        <f>B42*_c1/(B42*_c1+'Input spectra'!S42)</f>
        <v>0.95421965507567041</v>
      </c>
      <c r="J42">
        <f>'Input spectra'!S42/(B42*_c1+'Input spectra'!S42)</f>
        <v>4.5780344924329655E-2</v>
      </c>
      <c r="K42" s="7">
        <f t="shared" si="6"/>
        <v>9.3250310514088059E+18</v>
      </c>
      <c r="M42" s="23">
        <f>(1-EXP(-_t*(C42*_c2+'Input spectra'!S42)))</f>
        <v>0.35202594616916427</v>
      </c>
      <c r="N42" s="7">
        <f t="shared" si="4"/>
        <v>3.2826528789290214E+18</v>
      </c>
      <c r="O42" s="7">
        <f>C42*_c2/(C42*_c2+'Input spectra'!S42)</f>
        <v>0.93557695713311007</v>
      </c>
      <c r="P42">
        <f>1-EXP(-(_t-'Reaching edge prob after ems 1'!FC43)*_k_in_ec_correction*($D42*_c1+'Input spectra'!S42))</f>
        <v>1</v>
      </c>
      <c r="Q42" s="7">
        <f t="shared" si="0"/>
        <v>5.8006830455805932E+18</v>
      </c>
      <c r="V42" s="7"/>
      <c r="W42" s="56"/>
    </row>
    <row r="43" spans="1:23" x14ac:dyDescent="0.25">
      <c r="A43">
        <v>485</v>
      </c>
      <c r="B43">
        <f>'Input spectra'!B43</f>
        <v>0.20323930223418801</v>
      </c>
      <c r="C43">
        <f>'Input spectra'!D43</f>
        <v>0.12839590979826501</v>
      </c>
      <c r="D43" s="7">
        <f>'Input spectra'!G43</f>
        <v>1.86053E+19</v>
      </c>
      <c r="F43" s="7">
        <f t="shared" si="5"/>
        <v>1.7861088E+19</v>
      </c>
      <c r="G43" s="23">
        <f>(1-EXP(-_t*(B43*_c1+'Input spectra'!S43)))</f>
        <v>0.41489033938010045</v>
      </c>
      <c r="H43" s="7">
        <f t="shared" si="2"/>
        <v>7.4103928620178391E+18</v>
      </c>
      <c r="I43">
        <f>B43*_c1/(B43*_c1+'Input spectra'!S43)</f>
        <v>0.94802233779069089</v>
      </c>
      <c r="J43">
        <f>'Input spectra'!S43/(B43*_c1+'Input spectra'!S43)</f>
        <v>5.1977662209309189E-2</v>
      </c>
      <c r="K43" s="7">
        <f t="shared" si="6"/>
        <v>9.6313606391643587E+18</v>
      </c>
      <c r="M43" s="23">
        <f>(1-EXP(-_t*(C43*_c2+'Input spectra'!S43)))</f>
        <v>0.24772216307969663</v>
      </c>
      <c r="N43" s="7">
        <f t="shared" si="4"/>
        <v>2.3859014909344445E+18</v>
      </c>
      <c r="O43" s="7">
        <f>C43*_c2/(C43*_c2+'Input spectra'!S43)</f>
        <v>0.90213320634776384</v>
      </c>
      <c r="P43">
        <f>1-EXP(-(_t-'Reaching edge prob after ems 1'!FC44)*_k_in_ec_correction*($D43*_c1+'Input spectra'!S43))</f>
        <v>1</v>
      </c>
      <c r="Q43" s="7">
        <f t="shared" si="0"/>
        <v>6.9556407823007181E+18</v>
      </c>
      <c r="V43" s="7"/>
      <c r="W43" s="56"/>
    </row>
    <row r="44" spans="1:23" x14ac:dyDescent="0.25">
      <c r="A44">
        <v>490</v>
      </c>
      <c r="B44">
        <f>'Input spectra'!B44</f>
        <v>0.174931414341262</v>
      </c>
      <c r="C44">
        <f>'Input spectra'!D44</f>
        <v>8.2199684829404998E-2</v>
      </c>
      <c r="D44" s="7">
        <f>'Input spectra'!G44</f>
        <v>1.96137E+19</v>
      </c>
      <c r="F44" s="7">
        <f t="shared" si="5"/>
        <v>1.8829152E+19</v>
      </c>
      <c r="G44" s="23">
        <f>(1-EXP(-_t*(B44*_c1+'Input spectra'!S44)))</f>
        <v>0.37192177554372929</v>
      </c>
      <c r="H44" s="7">
        <f t="shared" si="2"/>
        <v>7.002971643822762E+18</v>
      </c>
      <c r="I44">
        <f>B44*_c1/(B44*_c1+'Input spectra'!S44)</f>
        <v>0.94030834932578311</v>
      </c>
      <c r="J44">
        <f>'Input spectra'!S44/(B44*_c1+'Input spectra'!S44)</f>
        <v>5.9691650674216896E-2</v>
      </c>
      <c r="K44" s="7">
        <f t="shared" si="6"/>
        <v>1.0899007816252942E+19</v>
      </c>
      <c r="M44" s="23">
        <f>(1-EXP(-_t*(C44*_c2+'Input spectra'!S44)))</f>
        <v>0.17482631938011672</v>
      </c>
      <c r="N44" s="7">
        <f t="shared" si="4"/>
        <v>1.9054334214106255E+18</v>
      </c>
      <c r="O44" s="7">
        <f>C44*_c2/(C44*_c2+'Input spectra'!S44)</f>
        <v>0.85552757100996313</v>
      </c>
      <c r="P44">
        <f>1-EXP(-(_t-'Reaching edge prob after ems 1'!FC45)*_k_in_ec_correction*($D44*_c1+'Input spectra'!S44))</f>
        <v>1</v>
      </c>
      <c r="Q44" s="7">
        <f t="shared" si="0"/>
        <v>8.6338314190486241E+18</v>
      </c>
      <c r="V44" s="7"/>
      <c r="W44" s="56"/>
    </row>
    <row r="45" spans="1:23" x14ac:dyDescent="0.25">
      <c r="A45">
        <v>495</v>
      </c>
      <c r="B45">
        <f>'Input spectra'!B45</f>
        <v>0.14741165750235599</v>
      </c>
      <c r="C45">
        <f>'Input spectra'!D45</f>
        <v>5.03233136333908E-2</v>
      </c>
      <c r="D45" s="7">
        <f>'Input spectra'!G45</f>
        <v>2.015625E+19</v>
      </c>
      <c r="F45" s="7">
        <f t="shared" si="5"/>
        <v>1.935E+19</v>
      </c>
      <c r="G45" s="23">
        <f>(1-EXP(-_t*(B45*_c1+'Input spectra'!S45)))</f>
        <v>0.32712483066253317</v>
      </c>
      <c r="H45" s="7">
        <f t="shared" si="2"/>
        <v>6.3298654733200169E+18</v>
      </c>
      <c r="I45">
        <f>B45*_c1/(B45*_c1+'Input spectra'!S45)</f>
        <v>0.93017005457294455</v>
      </c>
      <c r="J45">
        <f>'Input spectra'!S45/(B45*_c1+'Input spectra'!S45)</f>
        <v>6.9829945427055423E-2</v>
      </c>
      <c r="K45" s="7">
        <f t="shared" si="6"/>
        <v>1.199935597978827E+19</v>
      </c>
      <c r="M45" s="23">
        <f>(1-EXP(-_t*(C45*_c2+'Input spectra'!S45)))</f>
        <v>0.12042191377164146</v>
      </c>
      <c r="N45" s="7">
        <f t="shared" si="4"/>
        <v>1.4449854111132933E+18</v>
      </c>
      <c r="O45" s="7">
        <f>C45*_c2/(C45*_c2+'Input spectra'!S45)</f>
        <v>0.78438411599654756</v>
      </c>
      <c r="P45">
        <f>1-EXP(-(_t-'Reaching edge prob after ems 1'!FC46)*_k_in_ec_correction*($D45*_c1+'Input spectra'!S45))</f>
        <v>1</v>
      </c>
      <c r="Q45" s="7">
        <f t="shared" si="0"/>
        <v>1.0132195745927977E+19</v>
      </c>
      <c r="V45" s="7"/>
      <c r="W45" s="56"/>
    </row>
    <row r="46" spans="1:23" x14ac:dyDescent="0.25">
      <c r="A46">
        <v>500</v>
      </c>
      <c r="B46">
        <f>'Input spectra'!B46</f>
        <v>0.12774307503944701</v>
      </c>
      <c r="C46">
        <f>'Input spectra'!D46</f>
        <v>2.4243992295518602E-2</v>
      </c>
      <c r="D46" s="7">
        <f>'Input spectra'!G46</f>
        <v>1.93065E+19</v>
      </c>
      <c r="F46" s="7">
        <f t="shared" si="5"/>
        <v>1.853424E+19</v>
      </c>
      <c r="G46" s="23">
        <f>(1-EXP(-_t*(B46*_c1+'Input spectra'!S46)))</f>
        <v>0.2931439762784096</v>
      </c>
      <c r="H46" s="7">
        <f t="shared" si="2"/>
        <v>5.4332008108983501E+18</v>
      </c>
      <c r="I46">
        <f>B46*_c1/(B46*_c1+'Input spectra'!S46)</f>
        <v>0.92052942366183343</v>
      </c>
      <c r="J46">
        <f>'Input spectra'!S46/(B46*_c1+'Input spectra'!S46)</f>
        <v>7.9470576338166607E-2</v>
      </c>
      <c r="K46" s="7">
        <f t="shared" si="6"/>
        <v>1.207391771667608E+19</v>
      </c>
      <c r="M46" s="23">
        <f>(1-EXP(-_t*(C46*_c2+'Input spectra'!S46)))</f>
        <v>7.3238079900881714E-2</v>
      </c>
      <c r="N46" s="7">
        <f t="shared" si="4"/>
        <v>8.8427055045059405E+17</v>
      </c>
      <c r="O46" s="7">
        <f>C46*_c2/(C46*_c2+'Input spectra'!S46)</f>
        <v>0.63750845627693964</v>
      </c>
      <c r="P46">
        <f>1-EXP(-(_t-'Reaching edge prob after ems 1'!FC47)*_k_in_ec_correction*($D46*_c1+'Input spectra'!S46))</f>
        <v>1</v>
      </c>
      <c r="Q46" s="7">
        <f t="shared" si="0"/>
        <v>1.0742061279576465E+19</v>
      </c>
      <c r="V46" s="7"/>
      <c r="W46" s="56"/>
    </row>
    <row r="47" spans="1:23" x14ac:dyDescent="0.25">
      <c r="A47">
        <v>505</v>
      </c>
      <c r="B47">
        <f>'Input spectra'!B47</f>
        <v>0.112440517580027</v>
      </c>
      <c r="C47">
        <f>'Input spectra'!D47</f>
        <v>0</v>
      </c>
      <c r="D47" s="7">
        <f>'Input spectra'!G47</f>
        <v>1.973775E+19</v>
      </c>
      <c r="F47" s="7">
        <f t="shared" si="5"/>
        <v>1.894824E+19</v>
      </c>
      <c r="G47" s="23">
        <f>(1-EXP(-_t*(B47*_c1+'Input spectra'!S47)))</f>
        <v>0.26550799444985307</v>
      </c>
      <c r="H47" s="7">
        <f t="shared" si="2"/>
        <v>5.0309092007544842E+18</v>
      </c>
      <c r="I47">
        <f>B47*_c1/(B47*_c1+'Input spectra'!S47)</f>
        <v>0.91096242495082791</v>
      </c>
      <c r="J47">
        <f>'Input spectra'!S47/(B47*_c1+'Input spectra'!S47)</f>
        <v>8.903757504917216E-2</v>
      </c>
      <c r="K47" s="7">
        <f t="shared" si="6"/>
        <v>1.2826212064584667E+19</v>
      </c>
      <c r="M47" s="23">
        <f>(1-EXP(-_t*(C47*_c2+'Input spectra'!S47)))</f>
        <v>2.7100872382849195E-2</v>
      </c>
      <c r="N47" s="7">
        <f t="shared" si="4"/>
        <v>3.4760153631766976E+17</v>
      </c>
      <c r="O47" s="7">
        <f>C47*_c2/(C47*_c2+'Input spectra'!S47)</f>
        <v>0</v>
      </c>
      <c r="P47">
        <f>1-EXP(-(_t-'Reaching edge prob after ems 1'!FC48)*_k_in_ec_correction*($D47*_c1+'Input spectra'!S47))</f>
        <v>1</v>
      </c>
      <c r="Q47" s="7">
        <f t="shared" si="0"/>
        <v>1.1979466107136317E+19</v>
      </c>
      <c r="V47" s="7"/>
      <c r="W47" s="56"/>
    </row>
    <row r="48" spans="1:23" x14ac:dyDescent="0.25">
      <c r="A48">
        <v>510</v>
      </c>
      <c r="B48">
        <f>'Input spectra'!B48</f>
        <v>9.7137960120607297E-2</v>
      </c>
      <c r="C48">
        <f>'Input spectra'!D48</f>
        <v>0</v>
      </c>
      <c r="D48" s="7">
        <f>'Input spectra'!G48</f>
        <v>1.9869E+19</v>
      </c>
      <c r="F48" s="7">
        <f t="shared" si="5"/>
        <v>1.907424E+19</v>
      </c>
      <c r="G48" s="23">
        <f>(1-EXP(-_t*(B48*_c1+'Input spectra'!S48)))</f>
        <v>0.23683698192655012</v>
      </c>
      <c r="H48" s="7">
        <f t="shared" si="2"/>
        <v>4.517485434142679E+18</v>
      </c>
      <c r="I48">
        <f>B48*_c1/(B48*_c1+'Input spectra'!S48)</f>
        <v>0.89848176339265529</v>
      </c>
      <c r="J48">
        <f>'Input spectra'!S48/(B48*_c1+'Input spectra'!S48)</f>
        <v>0.10151823660734474</v>
      </c>
      <c r="K48" s="7">
        <f t="shared" si="6"/>
        <v>1.3415505007894106E+19</v>
      </c>
      <c r="M48" s="23">
        <f>(1-EXP(-_t*(C48*_c2+'Input spectra'!S48)))</f>
        <v>2.7065694087503034E-2</v>
      </c>
      <c r="N48" s="7">
        <f t="shared" si="4"/>
        <v>3.6309995457302688E+17</v>
      </c>
      <c r="O48" s="7">
        <f>C48*_c2/(C48*_c2+'Input spectra'!S48)</f>
        <v>0</v>
      </c>
      <c r="P48">
        <f>1-EXP(-(_t-'Reaching edge prob after ems 1'!FC49)*_k_in_ec_correction*($D48*_c1+'Input spectra'!S48))</f>
        <v>1</v>
      </c>
      <c r="Q48" s="7">
        <f t="shared" si="0"/>
        <v>1.2530308851188234E+19</v>
      </c>
      <c r="V48" s="7"/>
      <c r="W48" s="56"/>
    </row>
    <row r="49" spans="1:23" x14ac:dyDescent="0.25">
      <c r="A49">
        <v>515</v>
      </c>
      <c r="B49">
        <f>'Input spectra'!B49</f>
        <v>8.1835402661186996E-2</v>
      </c>
      <c r="C49">
        <f>'Input spectra'!D49</f>
        <v>0</v>
      </c>
      <c r="D49" s="7">
        <f>'Input spectra'!G49</f>
        <v>1.975615E+19</v>
      </c>
      <c r="F49" s="7">
        <f t="shared" si="5"/>
        <v>1.8965904E+19</v>
      </c>
      <c r="G49" s="23">
        <f>(1-EXP(-_t*(B49*_c1+'Input spectra'!S49)))</f>
        <v>0.20707704812479411</v>
      </c>
      <c r="H49" s="7">
        <f t="shared" si="2"/>
        <v>3.9274034153382252E+18</v>
      </c>
      <c r="I49">
        <f>B49*_c1/(B49*_c1+'Input spectra'!S49)</f>
        <v>0.88173594928109955</v>
      </c>
      <c r="J49">
        <f>'Input spectra'!S49/(B49*_c1+'Input spectra'!S49)</f>
        <v>0.11826405071890046</v>
      </c>
      <c r="K49" s="7">
        <f t="shared" si="6"/>
        <v>1.385948213882429E+19</v>
      </c>
      <c r="M49" s="23">
        <f>(1-EXP(-_t*(C49*_c2+'Input spectra'!S49)))</f>
        <v>2.7067639565073853E-2</v>
      </c>
      <c r="N49" s="7">
        <f t="shared" si="4"/>
        <v>3.7514346709227475E+17</v>
      </c>
      <c r="O49" s="7">
        <f>C49*_c2/(C49*_c2+'Input spectra'!S49)</f>
        <v>0</v>
      </c>
      <c r="P49">
        <f>1-EXP(-(_t-'Reaching edge prob after ems 1'!FC50)*_k_in_ec_correction*($D49*_c1+'Input spectra'!S49))</f>
        <v>1</v>
      </c>
      <c r="Q49" s="7">
        <f t="shared" si="0"/>
        <v>1.2944965124862734E+19</v>
      </c>
      <c r="V49" s="7"/>
      <c r="W49" s="56"/>
    </row>
    <row r="50" spans="1:23" x14ac:dyDescent="0.25">
      <c r="A50">
        <v>520</v>
      </c>
      <c r="B50">
        <f>'Input spectra'!B50</f>
        <v>6.9876539603496199E-2</v>
      </c>
      <c r="C50">
        <f>'Input spectra'!D50</f>
        <v>0</v>
      </c>
      <c r="D50" s="7">
        <f>'Input spectra'!G50</f>
        <v>1.968635E+19</v>
      </c>
      <c r="F50" s="7">
        <f t="shared" si="5"/>
        <v>1.8898896E+19</v>
      </c>
      <c r="G50" s="23">
        <f>(1-EXP(-_t*(B50*_c1+'Input spectra'!S50)))</f>
        <v>0.18301460800102987</v>
      </c>
      <c r="H50" s="7">
        <f t="shared" si="2"/>
        <v>3.4587740430922312E+18</v>
      </c>
      <c r="I50">
        <f>B50*_c1/(B50*_c1+'Input spectra'!S50)</f>
        <v>0.86423507876256744</v>
      </c>
      <c r="J50">
        <f>'Input spectra'!S50/(B50*_c1+'Input spectra'!S50)</f>
        <v>0.13576492123743256</v>
      </c>
      <c r="K50" s="7">
        <f t="shared" si="6"/>
        <v>1.42296163954862E+19</v>
      </c>
      <c r="M50" s="23">
        <f>(1-EXP(-_t*(C50*_c2+'Input spectra'!S50)))</f>
        <v>2.7069585038754451E-2</v>
      </c>
      <c r="N50" s="7">
        <f t="shared" si="4"/>
        <v>3.8518981108646829E+17</v>
      </c>
      <c r="O50" s="7">
        <f>C50*_c2/(C50*_c2+'Input spectra'!S50)</f>
        <v>0</v>
      </c>
      <c r="P50">
        <f>1-EXP(-(_t-'Reaching edge prob after ems 1'!FC51)*_k_in_ec_correction*($D50*_c1+'Input spectra'!S50))</f>
        <v>1</v>
      </c>
      <c r="Q50" s="7">
        <f t="shared" si="0"/>
        <v>1.3290649521023742E+19</v>
      </c>
      <c r="V50" s="7"/>
      <c r="W50" s="56"/>
    </row>
    <row r="51" spans="1:23" x14ac:dyDescent="0.25">
      <c r="A51">
        <v>525</v>
      </c>
      <c r="B51">
        <f>'Input spectra'!B51</f>
        <v>6.1498627272259597E-2</v>
      </c>
      <c r="C51">
        <f>'Input spectra'!D51</f>
        <v>0</v>
      </c>
      <c r="D51" s="7">
        <f>'Input spectra'!G51</f>
        <v>2.0701E+19</v>
      </c>
      <c r="F51" s="7">
        <f t="shared" si="5"/>
        <v>1.987296E+19</v>
      </c>
      <c r="G51" s="23">
        <f>(1-EXP(-_t*(B51*_c1+'Input spectra'!S51)))</f>
        <v>0.16572423942517134</v>
      </c>
      <c r="H51" s="7">
        <f t="shared" si="2"/>
        <v>3.2934311811268531E+18</v>
      </c>
      <c r="I51">
        <f>B51*_c1/(B51*_c1+'Input spectra'!S51)</f>
        <v>0.84853181426083335</v>
      </c>
      <c r="J51">
        <f>'Input spectra'!S51/(B51*_c1+'Input spectra'!S51)</f>
        <v>0.15146818573916662</v>
      </c>
      <c r="K51" s="7">
        <f t="shared" si="6"/>
        <v>1.5279693759473492E+19</v>
      </c>
      <c r="M51" s="23">
        <f>(1-EXP(-_t*(C51*_c2+'Input spectra'!S51)))</f>
        <v>2.7071530508544939E-2</v>
      </c>
      <c r="N51" s="7">
        <f t="shared" si="4"/>
        <v>4.1364469577081037E+17</v>
      </c>
      <c r="O51" s="7">
        <f>C51*_c2/(C51*_c2+'Input spectra'!S51)</f>
        <v>0</v>
      </c>
      <c r="P51">
        <f>1-EXP(-(_t-'Reaching edge prob after ems 1'!FC52)*_k_in_ec_correction*($D51*_c1+'Input spectra'!S51))</f>
        <v>1</v>
      </c>
      <c r="Q51" s="7">
        <f t="shared" si="0"/>
        <v>1.4271407101154574E+19</v>
      </c>
      <c r="V51" s="7"/>
      <c r="W51" s="56"/>
    </row>
    <row r="52" spans="1:23" x14ac:dyDescent="0.25">
      <c r="A52">
        <v>530</v>
      </c>
      <c r="B52">
        <f>'Input spectra'!B52</f>
        <v>5.3120714941022898E-2</v>
      </c>
      <c r="C52">
        <f>'Input spectra'!D52</f>
        <v>0</v>
      </c>
      <c r="D52" s="7">
        <f>'Input spectra'!G52</f>
        <v>2.076485E+19</v>
      </c>
      <c r="F52" s="7">
        <f t="shared" si="5"/>
        <v>1.9934256E+19</v>
      </c>
      <c r="G52" s="23">
        <f>(1-EXP(-_t*(B52*_c1+'Input spectra'!S52)))</f>
        <v>0.14806794405500667</v>
      </c>
      <c r="H52" s="7">
        <f t="shared" si="2"/>
        <v>2.9516243021861811E+18</v>
      </c>
      <c r="I52">
        <f>B52*_c1/(B52*_c1+'Input spectra'!S52)</f>
        <v>0.82872404919684672</v>
      </c>
      <c r="J52">
        <f>'Input spectra'!S52/(B52*_c1+'Input spectra'!S52)</f>
        <v>0.1712759508031533</v>
      </c>
      <c r="K52" s="7">
        <f t="shared" si="6"/>
        <v>1.5651193372705217E+19</v>
      </c>
      <c r="M52" s="23">
        <f>(1-EXP(-_t*(C52*_c2+'Input spectra'!S52)))</f>
        <v>2.7073475974445316E-2</v>
      </c>
      <c r="N52" s="7">
        <f t="shared" si="4"/>
        <v>4.2373220774733242E+17</v>
      </c>
      <c r="O52" s="7">
        <f>C52*_c2/(C52*_c2+'Input spectra'!S52)</f>
        <v>0</v>
      </c>
      <c r="P52">
        <f>1-EXP(-(_t-'Reaching edge prob after ems 1'!FC53)*_k_in_ec_correction*($D52*_c1+'Input spectra'!S52))</f>
        <v>1</v>
      </c>
      <c r="Q52" s="7">
        <f t="shared" si="0"/>
        <v>1.4618362718359568E+19</v>
      </c>
      <c r="V52" s="7"/>
      <c r="W52" s="56"/>
    </row>
    <row r="53" spans="1:23" x14ac:dyDescent="0.25">
      <c r="A53">
        <v>535</v>
      </c>
      <c r="B53">
        <f>'Input spectra'!B53</f>
        <v>4.4742802609786303E-2</v>
      </c>
      <c r="C53">
        <f>'Input spectra'!D53</f>
        <v>0</v>
      </c>
      <c r="D53" s="7">
        <f>'Input spectra'!G53</f>
        <v>2.09439E+19</v>
      </c>
      <c r="F53" s="7">
        <f t="shared" si="5"/>
        <v>2.0106144E+19</v>
      </c>
      <c r="G53" s="23">
        <f>(1-EXP(-_t*(B53*_c1+'Input spectra'!S53)))</f>
        <v>0.13003797755482671</v>
      </c>
      <c r="H53" s="7">
        <f t="shared" si="2"/>
        <v>2.6145623021861135E+18</v>
      </c>
      <c r="I53">
        <f>B53*_c1/(B53*_c1+'Input spectra'!S53)</f>
        <v>0.80296061069144276</v>
      </c>
      <c r="J53">
        <f>'Input spectra'!S53/(B53*_c1+'Input spectra'!S53)</f>
        <v>0.19703938930855722</v>
      </c>
      <c r="K53" s="7">
        <f t="shared" si="6"/>
        <v>1.6120241692705276E+19</v>
      </c>
      <c r="M53" s="23">
        <f>(1-EXP(-_t*(C53*_c2+'Input spectra'!S53)))</f>
        <v>2.7075421436455471E-2</v>
      </c>
      <c r="N53" s="7">
        <f t="shared" si="4"/>
        <v>4.3646233748751565E+17</v>
      </c>
      <c r="O53" s="7">
        <f>C53*_c2/(C53*_c2+'Input spectra'!S53)</f>
        <v>0</v>
      </c>
      <c r="P53">
        <f>1-EXP(-(_t-'Reaching edge prob after ems 1'!FC54)*_k_in_ec_correction*($D53*_c1+'Input spectra'!S53))</f>
        <v>1</v>
      </c>
      <c r="Q53" s="7">
        <f t="shared" si="0"/>
        <v>1.505642818100905E+19</v>
      </c>
      <c r="V53" s="7"/>
      <c r="W53" s="56"/>
    </row>
    <row r="54" spans="1:23" x14ac:dyDescent="0.25">
      <c r="A54">
        <v>540</v>
      </c>
      <c r="B54">
        <f>'Input spectra'!B54</f>
        <v>3.72882151810741E-2</v>
      </c>
      <c r="C54">
        <f>'Input spectra'!D54</f>
        <v>0</v>
      </c>
      <c r="D54" s="7">
        <f>'Input spectra'!G54</f>
        <v>2.00869E+19</v>
      </c>
      <c r="F54" s="7">
        <f t="shared" si="5"/>
        <v>1.9283424E+19</v>
      </c>
      <c r="G54" s="23">
        <f>(1-EXP(-_t*(B54*_c1+'Input spectra'!S54)))</f>
        <v>0.11367471034380561</v>
      </c>
      <c r="H54" s="7">
        <f t="shared" si="2"/>
        <v>2.1920376376367892E+18</v>
      </c>
      <c r="I54">
        <f>B54*_c1/(B54*_c1+'Input spectra'!S54)</f>
        <v>0.77251654107822054</v>
      </c>
      <c r="J54">
        <f>'Input spectra'!S54/(B54*_c1+'Input spectra'!S54)</f>
        <v>0.22748345892177949</v>
      </c>
      <c r="K54" s="7">
        <f t="shared" si="6"/>
        <v>1.5751421671553935E+19</v>
      </c>
      <c r="M54" s="23">
        <f>(1-EXP(-_t*(C54*_c2+'Input spectra'!S54)))</f>
        <v>2.7077366894575516E-2</v>
      </c>
      <c r="N54" s="7">
        <f t="shared" si="4"/>
        <v>4.2650702371183386E+17</v>
      </c>
      <c r="O54" s="7">
        <f>C54*_c2/(C54*_c2+'Input spectra'!S54)</f>
        <v>0</v>
      </c>
      <c r="P54">
        <f>1-EXP(-(_t-'Reaching edge prob after ems 1'!FC55)*_k_in_ec_correction*($D54*_c1+'Input spectra'!S54))</f>
        <v>1</v>
      </c>
      <c r="Q54" s="7">
        <f t="shared" si="0"/>
        <v>1.4711918061928417E+19</v>
      </c>
      <c r="V54" s="7"/>
      <c r="W54" s="56"/>
    </row>
    <row r="55" spans="1:23" x14ac:dyDescent="0.25">
      <c r="A55">
        <v>545</v>
      </c>
      <c r="B55">
        <f>'Input spectra'!B55</f>
        <v>3.1829941816214402E-2</v>
      </c>
      <c r="C55">
        <f>'Input spectra'!D55</f>
        <v>0</v>
      </c>
      <c r="D55" s="7">
        <f>'Input spectra'!G55</f>
        <v>2.112975E+19</v>
      </c>
      <c r="F55" s="7">
        <f t="shared" si="5"/>
        <v>2.028456E+19</v>
      </c>
      <c r="G55" s="23">
        <f>(1-EXP(-_t*(B55*_c1+'Input spectra'!S55)))</f>
        <v>0.10139536727685383</v>
      </c>
      <c r="H55" s="7">
        <f t="shared" si="2"/>
        <v>2.056760411249378E+18</v>
      </c>
      <c r="I55">
        <f>B55*_c1/(B55*_c1+'Input spectra'!S55)</f>
        <v>0.74430148263374585</v>
      </c>
      <c r="J55">
        <f>'Input spectra'!S55/(B55*_c1+'Input spectra'!S55)</f>
        <v>0.25569851736625404</v>
      </c>
      <c r="K55" s="7">
        <f t="shared" si="6"/>
        <v>1.6798740100992573E+19</v>
      </c>
      <c r="M55" s="23">
        <f>(1-EXP(-_t*(C55*_c2+'Input spectra'!S55)))</f>
        <v>2.696699093359356E-2</v>
      </c>
      <c r="N55" s="7">
        <f t="shared" si="4"/>
        <v>4.5301147199926131E+17</v>
      </c>
      <c r="O55" s="7">
        <f>C55*_c2/(C55*_c2+'Input spectra'!S55)</f>
        <v>0</v>
      </c>
      <c r="P55">
        <f>1-EXP(-(_t-'Reaching edge prob after ems 1'!FC56)*_k_in_ec_correction*($D55*_c1+'Input spectra'!S55))</f>
        <v>1</v>
      </c>
      <c r="Q55" s="7">
        <f t="shared" si="0"/>
        <v>1.569189948383358E+19</v>
      </c>
      <c r="V55" s="7"/>
      <c r="W55" s="56"/>
    </row>
    <row r="56" spans="1:23" x14ac:dyDescent="0.25">
      <c r="A56">
        <v>550</v>
      </c>
      <c r="B56">
        <f>'Input spectra'!B56</f>
        <v>2.6371668451354802E-2</v>
      </c>
      <c r="C56">
        <f>'Input spectra'!D56</f>
        <v>0</v>
      </c>
      <c r="D56" s="7">
        <f>'Input spectra'!G56</f>
        <v>2.13063E+19</v>
      </c>
      <c r="F56" s="7">
        <f t="shared" si="5"/>
        <v>2.0454048E+19</v>
      </c>
      <c r="G56" s="23">
        <f>(1-EXP(-_t*(B56*_c1+'Input spectra'!S56)))</f>
        <v>8.8941511492881653E-2</v>
      </c>
      <c r="H56" s="7">
        <f t="shared" si="2"/>
        <v>1.8192139452679529E+18</v>
      </c>
      <c r="I56">
        <f>B56*_c1/(B56*_c1+'Input spectra'!S56)</f>
        <v>0.70778806674757044</v>
      </c>
      <c r="J56">
        <f>'Input spectra'!S56/(B56*_c1+'Input spectra'!S56)</f>
        <v>0.29221193325242956</v>
      </c>
      <c r="K56" s="7">
        <f t="shared" si="6"/>
        <v>1.7173863064841052E+19</v>
      </c>
      <c r="M56" s="23">
        <f>(1-EXP(-_t*(C56*_c2+'Input spectra'!S56)))</f>
        <v>2.6851911097946157E-2</v>
      </c>
      <c r="N56" s="7">
        <f t="shared" si="4"/>
        <v>4.6115104422541306E+17</v>
      </c>
      <c r="O56" s="7">
        <f>C56*_c2/(C56*_c2+'Input spectra'!S56)</f>
        <v>0</v>
      </c>
      <c r="P56">
        <f>1-EXP(-(_t-'Reaching edge prob after ems 1'!FC57)*_k_in_ec_correction*($D56*_c1+'Input spectra'!S56))</f>
        <v>1</v>
      </c>
      <c r="Q56" s="7">
        <f t="shared" si="0"/>
        <v>1.6044203539791014E+19</v>
      </c>
      <c r="V56" s="7"/>
      <c r="W56" s="56"/>
    </row>
    <row r="57" spans="1:23" x14ac:dyDescent="0.25">
      <c r="A57">
        <v>555</v>
      </c>
      <c r="B57">
        <f>'Input spectra'!B57</f>
        <v>2.0913395086495201E-2</v>
      </c>
      <c r="C57">
        <f>'Input spectra'!D57</f>
        <v>0</v>
      </c>
      <c r="D57" s="7">
        <f>'Input spectra'!G57</f>
        <v>2.17094E+19</v>
      </c>
      <c r="F57" s="7">
        <f t="shared" si="5"/>
        <v>2.0841024E+19</v>
      </c>
      <c r="G57" s="23">
        <f>(1-EXP(-_t*(B57*_c1+'Input spectra'!S57)))</f>
        <v>7.6315056416361937E-2</v>
      </c>
      <c r="H57" s="7">
        <f t="shared" si="2"/>
        <v>1.590483922334753E+18</v>
      </c>
      <c r="I57">
        <f>B57*_c1/(B57*_c1+'Input spectra'!S57)</f>
        <v>0.65861297649689077</v>
      </c>
      <c r="J57">
        <f>'Input spectra'!S57/(B57*_c1+'Input spectra'!S57)</f>
        <v>0.34138702350310912</v>
      </c>
      <c r="K57" s="7">
        <f t="shared" si="6"/>
        <v>1.7741297735576289E+19</v>
      </c>
      <c r="M57" s="23">
        <f>(1-EXP(-_t*(C57*_c2+'Input spectra'!S57)))</f>
        <v>2.6736817651898726E-2</v>
      </c>
      <c r="N57" s="7">
        <f t="shared" si="4"/>
        <v>4.7434584246414701E+17</v>
      </c>
      <c r="O57" s="7">
        <f>C57*_c2/(C57*_c2+'Input spectra'!S57)</f>
        <v>0</v>
      </c>
      <c r="P57">
        <f>1-EXP(-(_t-'Reaching edge prob after ems 1'!FC58)*_k_in_ec_correction*($D57*_c1+'Input spectra'!S57))</f>
        <v>1</v>
      </c>
      <c r="Q57" s="7">
        <f t="shared" si="0"/>
        <v>1.6576273817387655E+19</v>
      </c>
      <c r="V57" s="7"/>
      <c r="W57" s="56"/>
    </row>
    <row r="58" spans="1:23" x14ac:dyDescent="0.25">
      <c r="A58">
        <v>560</v>
      </c>
      <c r="B58">
        <f>'Input spectra'!B58</f>
        <v>1.54551217216355E-2</v>
      </c>
      <c r="C58">
        <f>'Input spectra'!D58</f>
        <v>0</v>
      </c>
      <c r="D58" s="7">
        <f>'Input spectra'!G58</f>
        <v>2.081325E+19</v>
      </c>
      <c r="F58" s="7">
        <f t="shared" si="5"/>
        <v>1.998072E+19</v>
      </c>
      <c r="G58" s="23">
        <f>(1-EXP(-_t*(B58*_c1+'Input spectra'!S58)))</f>
        <v>6.3513609975609508E-2</v>
      </c>
      <c r="H58" s="7">
        <f t="shared" si="2"/>
        <v>1.2690476571118605E+18</v>
      </c>
      <c r="I58">
        <f>B58*_c1/(B58*_c1+'Input spectra'!S58)</f>
        <v>0.58880880131258095</v>
      </c>
      <c r="J58">
        <f>'Input spectra'!S58/(B58*_c1+'Input spectra'!S58)</f>
        <v>0.41119119868741888</v>
      </c>
      <c r="K58" s="7">
        <f t="shared" si="6"/>
        <v>1.724467723120571E+19</v>
      </c>
      <c r="M58" s="23">
        <f>(1-EXP(-_t*(C58*_c2+'Input spectra'!S58)))</f>
        <v>2.6621710593841441E-2</v>
      </c>
      <c r="N58" s="7">
        <f t="shared" si="4"/>
        <v>4.5908280653336531E+17</v>
      </c>
      <c r="O58" s="7">
        <f>C58*_c2/(C58*_c2+'Input spectra'!S58)</f>
        <v>0</v>
      </c>
      <c r="P58">
        <f>1-EXP(-(_t-'Reaching edge prob after ems 1'!FC59)*_k_in_ec_correction*($D58*_c1+'Input spectra'!S58))</f>
        <v>1</v>
      </c>
      <c r="Q58" s="7">
        <f t="shared" si="0"/>
        <v>1.611417064768545E+19</v>
      </c>
      <c r="V58" s="7"/>
      <c r="W58" s="56"/>
    </row>
    <row r="59" spans="1:23" x14ac:dyDescent="0.25">
      <c r="A59">
        <v>565</v>
      </c>
      <c r="B59">
        <f>'Input spectra'!B59</f>
        <v>9.9968483567759499E-3</v>
      </c>
      <c r="C59">
        <f>'Input spectra'!D59</f>
        <v>0</v>
      </c>
      <c r="D59" s="7">
        <f>'Input spectra'!G59</f>
        <v>2.14255E+19</v>
      </c>
      <c r="F59" s="7">
        <f t="shared" si="5"/>
        <v>2.056848E+19</v>
      </c>
      <c r="G59" s="23">
        <f>(1-EXP(-_t*(B59*_c1+'Input spectra'!S59)))</f>
        <v>5.0534746946968134E-2</v>
      </c>
      <c r="H59" s="7">
        <f t="shared" si="2"/>
        <v>1.0394229318837751E+18</v>
      </c>
      <c r="I59">
        <f>B59*_c1/(B59*_c1+'Input spectra'!S59)</f>
        <v>0.48194914593772042</v>
      </c>
      <c r="J59">
        <f>'Input spectra'!S59/(B59*_c1+'Input spectra'!S59)</f>
        <v>0.51805085406227958</v>
      </c>
      <c r="K59" s="7">
        <f t="shared" si="6"/>
        <v>1.799797899397591E+19</v>
      </c>
      <c r="M59" s="23">
        <f>(1-EXP(-_t*(C59*_c2+'Input spectra'!S59)))</f>
        <v>2.6506589922164592E-2</v>
      </c>
      <c r="N59" s="7">
        <f t="shared" si="4"/>
        <v>4.770650486210519E+17</v>
      </c>
      <c r="O59" s="7">
        <f>C59*_c2/(C59*_c2+'Input spectra'!S59)</f>
        <v>0</v>
      </c>
      <c r="P59">
        <f>1-EXP(-(_t-'Reaching edge prob after ems 1'!FC60)*_k_in_ec_correction*($D59*_c1+'Input spectra'!S59))</f>
        <v>1</v>
      </c>
      <c r="Q59" s="7">
        <f t="shared" si="0"/>
        <v>1.6820077387540664E+19</v>
      </c>
      <c r="V59" s="7"/>
      <c r="W59" s="56"/>
    </row>
    <row r="60" spans="1:23" x14ac:dyDescent="0.25">
      <c r="A60">
        <v>570</v>
      </c>
      <c r="B60">
        <f>'Input spectra'!B60</f>
        <v>4.5385749919163304E-3</v>
      </c>
      <c r="C60">
        <f>'Input spectra'!D60</f>
        <v>0</v>
      </c>
      <c r="D60" s="7">
        <f>'Input spectra'!G60</f>
        <v>2.113115E+19</v>
      </c>
      <c r="F60" s="7">
        <f t="shared" si="5"/>
        <v>2.0285904E+19</v>
      </c>
      <c r="G60" s="23">
        <f>(1-EXP(-_t*(B60*_c1+'Input spectra'!S60)))</f>
        <v>3.7376008495351165E-2</v>
      </c>
      <c r="H60" s="7">
        <f t="shared" si="2"/>
        <v>7.5820612023987814E+17</v>
      </c>
      <c r="I60">
        <f>B60*_c1/(B60*_c1+'Input spectra'!S60)</f>
        <v>0.29786618445670926</v>
      </c>
      <c r="J60">
        <f>'Input spectra'!S60/(B60*_c1+'Input spectra'!S60)</f>
        <v>0.7021338155432908</v>
      </c>
      <c r="K60" s="7">
        <f t="shared" si="6"/>
        <v>1.7996726365986925E+19</v>
      </c>
      <c r="M60" s="23">
        <f>(1-EXP(-_t*(C60*_c2+'Input spectra'!S60)))</f>
        <v>2.639145563525791E-2</v>
      </c>
      <c r="N60" s="7">
        <f t="shared" si="4"/>
        <v>4.7495980546782022E+17</v>
      </c>
      <c r="O60" s="7">
        <f>C60*_c2/(C60*_c2+'Input spectra'!S60)</f>
        <v>0</v>
      </c>
      <c r="P60">
        <f>1-EXP(-(_t-'Reaching edge prob after ems 1'!FC61)*_k_in_ec_correction*($D60*_c1+'Input spectra'!S60))</f>
        <v>1</v>
      </c>
      <c r="Q60" s="7">
        <f t="shared" si="0"/>
        <v>1.682089589809834E+19</v>
      </c>
      <c r="V60" s="7"/>
      <c r="W60" s="56"/>
    </row>
    <row r="61" spans="1:23" x14ac:dyDescent="0.25">
      <c r="A61">
        <v>575</v>
      </c>
      <c r="B61">
        <f>'Input spectra'!B61</f>
        <v>0</v>
      </c>
      <c r="C61">
        <f>'Input spectra'!D61</f>
        <v>0</v>
      </c>
      <c r="D61" s="7">
        <f>'Input spectra'!G61</f>
        <v>2.131655E+19</v>
      </c>
      <c r="F61" s="7">
        <f t="shared" si="5"/>
        <v>2.0463888E+19</v>
      </c>
      <c r="G61" s="23">
        <f>(1-EXP(-_t*(B61*_c1+'Input spectra'!S61)))</f>
        <v>2.6276307731511239E-2</v>
      </c>
      <c r="H61" s="7">
        <f t="shared" si="2"/>
        <v>5.377154184711801E+17</v>
      </c>
      <c r="I61">
        <f>B61*_c1/(B61*_c1+'Input spectra'!S61)</f>
        <v>0</v>
      </c>
      <c r="J61">
        <f>'Input spectra'!S61/(B61*_c1+'Input spectra'!S61)</f>
        <v>1</v>
      </c>
      <c r="K61" s="7">
        <f t="shared" si="6"/>
        <v>1.8363960651136958E+19</v>
      </c>
      <c r="M61" s="23">
        <f>(1-EXP(-_t*(C61*_c2+'Input spectra'!S61)))</f>
        <v>2.6276307731511239E-2</v>
      </c>
      <c r="N61" s="7">
        <f t="shared" si="4"/>
        <v>4.8253708123863821E+17</v>
      </c>
      <c r="O61" s="7">
        <f>C61*_c2/(C61*_c2+'Input spectra'!S61)</f>
        <v>0</v>
      </c>
      <c r="P61">
        <f>1-EXP(-(_t-'Reaching edge prob after ems 1'!FC62)*_k_in_ec_correction*($D61*_c1+'Input spectra'!S61))</f>
        <v>1</v>
      </c>
      <c r="Q61" s="7">
        <f t="shared" si="0"/>
        <v>1.7166166627102386E+19</v>
      </c>
      <c r="V61" s="7"/>
      <c r="W61" s="56"/>
    </row>
    <row r="62" spans="1:23" x14ac:dyDescent="0.25">
      <c r="A62">
        <v>580</v>
      </c>
      <c r="B62">
        <f>'Input spectra'!B62</f>
        <v>0</v>
      </c>
      <c r="C62">
        <f>'Input spectra'!D62</f>
        <v>0</v>
      </c>
      <c r="D62" s="7">
        <f>'Input spectra'!G62</f>
        <v>2.183015E+19</v>
      </c>
      <c r="F62" s="7">
        <f t="shared" si="5"/>
        <v>2.0956944E+19</v>
      </c>
      <c r="G62" s="23">
        <f>(1-EXP(-_t*(B62*_c1+'Input spectra'!S62)))</f>
        <v>2.616114620931409E-2</v>
      </c>
      <c r="H62" s="7">
        <f t="shared" si="2"/>
        <v>5.4825767608440768E+17</v>
      </c>
      <c r="I62">
        <f>B62*_c1/(B62*_c1+'Input spectra'!S62)</f>
        <v>0</v>
      </c>
      <c r="J62">
        <f>'Input spectra'!S62/(B62*_c1+'Input spectra'!S62)</f>
        <v>1</v>
      </c>
      <c r="K62" s="7">
        <f t="shared" si="6"/>
        <v>1.8808645316120609E+19</v>
      </c>
      <c r="M62" s="23">
        <f>(1-EXP(-_t*(C62*_c2+'Input spectra'!S62)))</f>
        <v>2.616114620931409E-2</v>
      </c>
      <c r="N62" s="7">
        <f t="shared" si="4"/>
        <v>4.9205572011416186E+17</v>
      </c>
      <c r="O62" s="7">
        <f>C62*_c2/(C62*_c2+'Input spectra'!S62)</f>
        <v>0</v>
      </c>
      <c r="P62">
        <f>1-EXP(-(_t-'Reaching edge prob after ems 1'!FC63)*_k_in_ec_correction*($D62*_c1+'Input spectra'!S62))</f>
        <v>1</v>
      </c>
      <c r="Q62" s="7">
        <f t="shared" si="0"/>
        <v>1.7583926012166189E+19</v>
      </c>
      <c r="V62" s="7"/>
      <c r="W62" s="56"/>
    </row>
    <row r="63" spans="1:23" x14ac:dyDescent="0.25">
      <c r="A63">
        <v>585</v>
      </c>
      <c r="B63">
        <f>'Input spectra'!B63</f>
        <v>0</v>
      </c>
      <c r="C63">
        <f>'Input spectra'!D63</f>
        <v>0</v>
      </c>
      <c r="D63" s="7">
        <f>'Input spectra'!G63</f>
        <v>2.245985E+19</v>
      </c>
      <c r="F63" s="7">
        <f t="shared" si="5"/>
        <v>2.1561456E+19</v>
      </c>
      <c r="G63" s="23">
        <f>(1-EXP(-_t*(B63*_c1+'Input spectra'!S63)))</f>
        <v>2.6126747259668237E-2</v>
      </c>
      <c r="H63" s="7">
        <f t="shared" si="2"/>
        <v>5.6333071146245728E+17</v>
      </c>
      <c r="I63">
        <f>B63*_c1/(B63*_c1+'Input spectra'!S63)</f>
        <v>0</v>
      </c>
      <c r="J63">
        <f>'Input spectra'!S63/(B63*_c1+'Input spectra'!S63)</f>
        <v>1</v>
      </c>
      <c r="K63" s="7">
        <f t="shared" si="6"/>
        <v>1.9351872265916195E+19</v>
      </c>
      <c r="M63" s="23">
        <f>(1-EXP(-_t*(C63*_c2+'Input spectra'!S63)))</f>
        <v>2.6126747259668237E-2</v>
      </c>
      <c r="N63" s="7">
        <f t="shared" si="4"/>
        <v>5.0560147569297568E+17</v>
      </c>
      <c r="O63" s="7">
        <f>C63*_c2/(C63*_c2+'Input spectra'!S63)</f>
        <v>0</v>
      </c>
      <c r="P63">
        <f>1-EXP(-(_t-'Reaching edge prob after ems 1'!FC64)*_k_in_ec_correction*($D63*_c1+'Input spectra'!S63))</f>
        <v>1</v>
      </c>
      <c r="Q63" s="7">
        <f t="shared" si="0"/>
        <v>1.809241995861429E+19</v>
      </c>
      <c r="V63" s="7"/>
      <c r="W63" s="56"/>
    </row>
    <row r="64" spans="1:23" x14ac:dyDescent="0.25">
      <c r="A64">
        <v>590</v>
      </c>
      <c r="B64">
        <f>'Input spectra'!B64</f>
        <v>0</v>
      </c>
      <c r="C64">
        <f>'Input spectra'!D64</f>
        <v>0</v>
      </c>
      <c r="D64" s="7">
        <f>'Input spectra'!G64</f>
        <v>2.035135E+19</v>
      </c>
      <c r="F64" s="7">
        <f t="shared" si="5"/>
        <v>1.9537296E+19</v>
      </c>
      <c r="G64" s="23">
        <f>(1-EXP(-_t*(B64*_c1+'Input spectra'!S64)))</f>
        <v>2.6094086004694206E-2</v>
      </c>
      <c r="H64" s="7">
        <f t="shared" si="2"/>
        <v>5.0980788212316806E+17</v>
      </c>
      <c r="I64">
        <f>B64*_c1/(B64*_c1+'Input spectra'!S64)</f>
        <v>0</v>
      </c>
      <c r="J64">
        <f>'Input spectra'!S64/(B64*_c1+'Input spectra'!S64)</f>
        <v>1</v>
      </c>
      <c r="K64" s="7">
        <f t="shared" si="6"/>
        <v>1.7535733049435286E+19</v>
      </c>
      <c r="M64" s="23">
        <f>(1-EXP(-_t*(C64*_c2+'Input spectra'!S64)))</f>
        <v>2.6094086004694206E-2</v>
      </c>
      <c r="N64" s="7">
        <f t="shared" si="4"/>
        <v>4.5757892634732294E+17</v>
      </c>
      <c r="O64" s="7">
        <f>C64*_c2/(C64*_c2+'Input spectra'!S64)</f>
        <v>0</v>
      </c>
      <c r="P64">
        <f>1-EXP(-(_t-'Reaching edge prob after ems 1'!FC65)*_k_in_ec_correction*($D64*_c1+'Input spectra'!S64))</f>
        <v>1</v>
      </c>
      <c r="Q64" s="7">
        <f t="shared" si="0"/>
        <v>1.6395027958164443E+19</v>
      </c>
      <c r="V64" s="7"/>
      <c r="W64" s="56"/>
    </row>
    <row r="65" spans="1:24" x14ac:dyDescent="0.25">
      <c r="A65">
        <v>595</v>
      </c>
      <c r="B65">
        <f>'Input spectra'!B65</f>
        <v>0</v>
      </c>
      <c r="C65">
        <f>'Input spectra'!D65</f>
        <v>0</v>
      </c>
      <c r="D65" s="7">
        <f>'Input spectra'!G65</f>
        <v>2.14967E+19</v>
      </c>
      <c r="F65" s="7">
        <f t="shared" si="5"/>
        <v>2.0636832E+19</v>
      </c>
      <c r="G65" s="23">
        <f>(1-EXP(-_t*(B65*_c1+'Input spectra'!S65)))</f>
        <v>2.606142365434394E-2</v>
      </c>
      <c r="H65" s="7">
        <f t="shared" si="2"/>
        <v>5.3782522163552198E+17</v>
      </c>
      <c r="I65">
        <f>B65*_c1/(B65*_c1+'Input spectra'!S65)</f>
        <v>0</v>
      </c>
      <c r="J65">
        <f>'Input spectra'!S65/(B65*_c1+'Input spectra'!S65)</f>
        <v>1</v>
      </c>
      <c r="K65" s="7">
        <f t="shared" si="6"/>
        <v>1.8523244646940701E+19</v>
      </c>
      <c r="M65" s="23">
        <f>(1-EXP(-_t*(C65*_c2+'Input spectra'!S65)))</f>
        <v>2.606142365434394E-2</v>
      </c>
      <c r="N65" s="7">
        <f t="shared" si="4"/>
        <v>4.8274212619698016E+17</v>
      </c>
      <c r="O65" s="7">
        <f>C65*_c2/(C65*_c2+'Input spectra'!S65)</f>
        <v>0</v>
      </c>
      <c r="P65">
        <f>1-EXP(-(_t-'Reaching edge prob after ems 1'!FC66)*_k_in_ec_correction*($D65*_c1+'Input spectra'!S65))</f>
        <v>1</v>
      </c>
      <c r="Q65" s="7">
        <f t="shared" si="0"/>
        <v>1.7318882419913972E+19</v>
      </c>
      <c r="V65" s="7"/>
      <c r="W65" s="56"/>
      <c r="X65" s="7"/>
    </row>
    <row r="66" spans="1:24" x14ac:dyDescent="0.25">
      <c r="A66">
        <v>600</v>
      </c>
      <c r="B66">
        <f>'Input spectra'!B66</f>
        <v>0</v>
      </c>
      <c r="C66">
        <f>'Input spectra'!D66</f>
        <v>0</v>
      </c>
      <c r="D66" s="7">
        <f>'Input spectra'!G66</f>
        <v>2.213015E+19</v>
      </c>
      <c r="F66" s="7">
        <f t="shared" ref="F66:F97" si="7">D66*_transm</f>
        <v>2.1244944E+19</v>
      </c>
      <c r="G66" s="23">
        <f>(1-EXP(-_t*(B66*_c1+'Input spectra'!S66)))</f>
        <v>2.6028760208580692E-2</v>
      </c>
      <c r="H66" s="7">
        <f t="shared" si="2"/>
        <v>5.5297955302072512E+17</v>
      </c>
      <c r="I66">
        <f>B66*_c1/(B66*_c1+'Input spectra'!S66)</f>
        <v>0</v>
      </c>
      <c r="J66">
        <f>'Input spectra'!S66/(B66*_c1+'Input spectra'!S66)</f>
        <v>1</v>
      </c>
      <c r="K66" s="7">
        <f t="shared" ref="K66:K97" si="8">(F66-H66)*_transm*_transm</f>
        <v>1.90697144343361E+19</v>
      </c>
      <c r="M66" s="23">
        <f>(1-EXP(-_t*(C66*_c2+'Input spectra'!S66)))</f>
        <v>2.6028760208580692E-2</v>
      </c>
      <c r="N66" s="7">
        <f t="shared" si="4"/>
        <v>4.9636102425744435E+17</v>
      </c>
      <c r="O66" s="7">
        <f>C66*_c2/(C66*_c2+'Input spectra'!S66)</f>
        <v>0</v>
      </c>
      <c r="P66">
        <f>1-EXP(-(_t-'Reaching edge prob after ems 1'!FC67)*_k_in_ec_correction*($D66*_c1+'Input spectra'!S66))</f>
        <v>1</v>
      </c>
      <c r="Q66" s="7">
        <f t="shared" ref="Q66:Q129" si="9">(K66-N66)*_transm</f>
        <v>1.7830419273675508E+19</v>
      </c>
      <c r="V66" s="7"/>
      <c r="W66" s="56"/>
    </row>
    <row r="67" spans="1:24" x14ac:dyDescent="0.25">
      <c r="A67">
        <v>605</v>
      </c>
      <c r="B67">
        <f>'Input spectra'!B67</f>
        <v>0</v>
      </c>
      <c r="C67">
        <f>'Input spectra'!D67</f>
        <v>0</v>
      </c>
      <c r="D67" s="7">
        <f>'Input spectra'!G67</f>
        <v>2.2657E+19</v>
      </c>
      <c r="F67" s="7">
        <f t="shared" si="7"/>
        <v>2.175072E+19</v>
      </c>
      <c r="G67" s="23">
        <f>(1-EXP(-_t*(B67*_c1+'Input spectra'!S67)))</f>
        <v>2.5996095667367825E-2</v>
      </c>
      <c r="H67" s="7">
        <f t="shared" ref="H67:H130" si="10">F67*G67</f>
        <v>5.6543379795413069E+17</v>
      </c>
      <c r="I67">
        <f>B67*_c1/(B67*_c1+'Input spectra'!S67)</f>
        <v>0</v>
      </c>
      <c r="J67">
        <f>'Input spectra'!S67/(B67*_c1+'Input spectra'!S67)</f>
        <v>1</v>
      </c>
      <c r="K67" s="7">
        <f t="shared" si="8"/>
        <v>1.9524359763805475E+19</v>
      </c>
      <c r="M67" s="23">
        <f>(1-EXP(-_t*(C67*_c2+'Input spectra'!S67)))</f>
        <v>2.5996095667367825E-2</v>
      </c>
      <c r="N67" s="7">
        <f t="shared" ref="N67:N130" si="11">M67*K67</f>
        <v>5.0755712426399418E+17</v>
      </c>
      <c r="O67" s="7">
        <f>C67*_c2/(C67*_c2+'Input spectra'!S67)</f>
        <v>0</v>
      </c>
      <c r="P67">
        <f>1-EXP(-(_t-'Reaching edge prob after ems 1'!FC68)*_k_in_ec_correction*($D67*_c1+'Input spectra'!S67))</f>
        <v>1</v>
      </c>
      <c r="Q67" s="7">
        <f t="shared" si="9"/>
        <v>1.8256130533959821E+19</v>
      </c>
      <c r="V67" s="7"/>
      <c r="W67" s="56"/>
    </row>
    <row r="68" spans="1:24" x14ac:dyDescent="0.25">
      <c r="A68">
        <v>610</v>
      </c>
      <c r="B68">
        <f>'Input spectra'!B68</f>
        <v>0</v>
      </c>
      <c r="C68">
        <f>'Input spectra'!D68</f>
        <v>0</v>
      </c>
      <c r="D68" s="7">
        <f>'Input spectra'!G68</f>
        <v>2.242225E+19</v>
      </c>
      <c r="F68" s="7">
        <f t="shared" si="7"/>
        <v>2.152536E+19</v>
      </c>
      <c r="G68" s="23">
        <f>(1-EXP(-_t*(B68*_c1+'Input spectra'!S68)))</f>
        <v>2.5963430030668477E-2</v>
      </c>
      <c r="H68" s="7">
        <f t="shared" si="10"/>
        <v>5.5887217824495002E+17</v>
      </c>
      <c r="I68">
        <f>B68*_c1/(B68*_c1+'Input spectra'!S68)</f>
        <v>0</v>
      </c>
      <c r="J68">
        <f>'Input spectra'!S68/(B68*_c1+'Input spectra'!S68)</f>
        <v>1</v>
      </c>
      <c r="K68" s="7">
        <f t="shared" si="8"/>
        <v>1.9322715176529449E+19</v>
      </c>
      <c r="M68" s="23">
        <f>(1-EXP(-_t*(C68*_c2+'Input spectra'!S68)))</f>
        <v>2.5963430030668477E-2</v>
      </c>
      <c r="N68" s="7">
        <f t="shared" si="11"/>
        <v>5.0168396348835827E+17</v>
      </c>
      <c r="O68" s="7">
        <f>C68*_c2/(C68*_c2+'Input spectra'!S68)</f>
        <v>0</v>
      </c>
      <c r="P68">
        <f>1-EXP(-(_t-'Reaching edge prob after ems 1'!FC69)*_k_in_ec_correction*($D68*_c1+'Input spectra'!S68))</f>
        <v>1</v>
      </c>
      <c r="Q68" s="7">
        <f t="shared" si="9"/>
        <v>1.8068189964519447E+19</v>
      </c>
      <c r="V68" s="7"/>
      <c r="W68" s="56"/>
    </row>
    <row r="69" spans="1:24" x14ac:dyDescent="0.25">
      <c r="A69">
        <v>615</v>
      </c>
      <c r="B69">
        <f>'Input spectra'!B69</f>
        <v>0</v>
      </c>
      <c r="C69">
        <f>'Input spectra'!D69</f>
        <v>0</v>
      </c>
      <c r="D69" s="7">
        <f>'Input spectra'!G69</f>
        <v>2.254805E+19</v>
      </c>
      <c r="F69" s="7">
        <f t="shared" si="7"/>
        <v>2.1646128E+19</v>
      </c>
      <c r="G69" s="23">
        <f>(1-EXP(-_t*(B69*_c1+'Input spectra'!S69)))</f>
        <v>2.5902368043077217E-2</v>
      </c>
      <c r="H69" s="7">
        <f t="shared" si="10"/>
        <v>5.6068597416355898E+17</v>
      </c>
      <c r="I69">
        <f>B69*_c1/(B69*_c1+'Input spectra'!S69)</f>
        <v>0</v>
      </c>
      <c r="J69">
        <f>'Input spectra'!S69/(B69*_c1+'Input spectra'!S69)</f>
        <v>1</v>
      </c>
      <c r="K69" s="7">
        <f t="shared" si="8"/>
        <v>1.9432343371010863E+19</v>
      </c>
      <c r="M69" s="23">
        <f>(1-EXP(-_t*(C69*_c2+'Input spectra'!S69)))</f>
        <v>2.5902368043077217E-2</v>
      </c>
      <c r="N69" s="7">
        <f t="shared" si="11"/>
        <v>5.0334370993537517E+17</v>
      </c>
      <c r="O69" s="7">
        <f>C69*_c2/(C69*_c2+'Input spectra'!S69)</f>
        <v>0</v>
      </c>
      <c r="P69">
        <f>1-EXP(-(_t-'Reaching edge prob after ems 1'!FC70)*_k_in_ec_correction*($D69*_c1+'Input spectra'!S69))</f>
        <v>1</v>
      </c>
      <c r="Q69" s="7">
        <f t="shared" si="9"/>
        <v>1.8171839674632468E+19</v>
      </c>
      <c r="V69" s="7"/>
      <c r="W69" s="56"/>
    </row>
    <row r="70" spans="1:24" x14ac:dyDescent="0.25">
      <c r="A70">
        <v>620</v>
      </c>
      <c r="B70">
        <f>'Input spectra'!B70</f>
        <v>0</v>
      </c>
      <c r="C70">
        <f>'Input spectra'!D70</f>
        <v>0</v>
      </c>
      <c r="D70" s="7">
        <f>'Input spectra'!G70</f>
        <v>2.29458E+19</v>
      </c>
      <c r="F70" s="7">
        <f t="shared" si="7"/>
        <v>2.2027968E+19</v>
      </c>
      <c r="G70" s="23">
        <f>(1-EXP(-_t*(B70*_c1+'Input spectra'!S70)))</f>
        <v>2.5744408511178207E-2</v>
      </c>
      <c r="H70" s="7">
        <f t="shared" si="10"/>
        <v>5.6709700686316122E+17</v>
      </c>
      <c r="I70">
        <f>B70*_c1/(B70*_c1+'Input spectra'!S70)</f>
        <v>0</v>
      </c>
      <c r="J70">
        <f>'Input spectra'!S70/(B70*_c1+'Input spectra'!S70)</f>
        <v>1</v>
      </c>
      <c r="K70" s="7">
        <f t="shared" si="8"/>
        <v>1.9778338707274912E+19</v>
      </c>
      <c r="M70" s="23">
        <f>(1-EXP(-_t*(C70*_c2+'Input spectra'!S70)))</f>
        <v>2.5744408511178207E-2</v>
      </c>
      <c r="N70" s="7">
        <f t="shared" si="11"/>
        <v>5.0918163135253363E+17</v>
      </c>
      <c r="O70" s="7">
        <f>C70*_c2/(C70*_c2+'Input spectra'!S70)</f>
        <v>0</v>
      </c>
      <c r="P70">
        <f>1-EXP(-(_t-'Reaching edge prob after ems 1'!FC71)*_k_in_ec_correction*($D70*_c1+'Input spectra'!S70))</f>
        <v>1</v>
      </c>
      <c r="Q70" s="7">
        <f t="shared" si="9"/>
        <v>1.8498390792885481E+19</v>
      </c>
      <c r="V70" s="7"/>
      <c r="W70" s="56"/>
    </row>
    <row r="71" spans="1:24" x14ac:dyDescent="0.25">
      <c r="A71">
        <v>625</v>
      </c>
      <c r="B71">
        <f>'Input spectra'!B71</f>
        <v>0</v>
      </c>
      <c r="C71">
        <f>'Input spectra'!D71</f>
        <v>0</v>
      </c>
      <c r="D71" s="7">
        <f>'Input spectra'!G71</f>
        <v>2.20303E+19</v>
      </c>
      <c r="F71" s="7">
        <f t="shared" si="7"/>
        <v>2.1149088E+19</v>
      </c>
      <c r="G71" s="23">
        <f>(1-EXP(-_t*(B71*_c1+'Input spectra'!S71)))</f>
        <v>2.5586423364584165E-2</v>
      </c>
      <c r="H71" s="7">
        <f t="shared" si="10"/>
        <v>5.4112951934284659E+17</v>
      </c>
      <c r="I71">
        <f>B71*_c1/(B71*_c1+'Input spectra'!S71)</f>
        <v>0</v>
      </c>
      <c r="J71">
        <f>'Input spectra'!S71/(B71*_c1+'Input spectra'!S71)</f>
        <v>1</v>
      </c>
      <c r="K71" s="7">
        <f t="shared" si="8"/>
        <v>1.899229453577363E+19</v>
      </c>
      <c r="M71" s="23">
        <f>(1-EXP(-_t*(C71*_c2+'Input spectra'!S71)))</f>
        <v>2.5586423364584165E-2</v>
      </c>
      <c r="N71" s="7">
        <f t="shared" si="11"/>
        <v>4.8594488865718259E+17</v>
      </c>
      <c r="O71" s="7">
        <f>C71*_c2/(C71*_c2+'Input spectra'!S71)</f>
        <v>0</v>
      </c>
      <c r="P71">
        <f>1-EXP(-(_t-'Reaching edge prob after ems 1'!FC72)*_k_in_ec_correction*($D71*_c1+'Input spectra'!S71))</f>
        <v>1</v>
      </c>
      <c r="Q71" s="7">
        <f t="shared" si="9"/>
        <v>1.776609566123179E+19</v>
      </c>
      <c r="V71" s="7"/>
      <c r="W71" s="56"/>
    </row>
    <row r="72" spans="1:24" x14ac:dyDescent="0.25">
      <c r="A72">
        <v>630</v>
      </c>
      <c r="B72">
        <f>'Input spectra'!B72</f>
        <v>0</v>
      </c>
      <c r="C72">
        <f>'Input spectra'!D72</f>
        <v>0</v>
      </c>
      <c r="D72" s="7">
        <f>'Input spectra'!G72</f>
        <v>2.21075E+19</v>
      </c>
      <c r="F72" s="7">
        <f t="shared" si="7"/>
        <v>2.12232E+19</v>
      </c>
      <c r="G72" s="23">
        <f>(1-EXP(-_t*(B72*_c1+'Input spectra'!S72)))</f>
        <v>2.5428412599141526E-2</v>
      </c>
      <c r="H72" s="7">
        <f t="shared" si="10"/>
        <v>5.3967228627410042E+17</v>
      </c>
      <c r="I72">
        <f>B72*_c1/(B72*_c1+'Input spectra'!S72)</f>
        <v>0</v>
      </c>
      <c r="J72">
        <f>'Input spectra'!S72/(B72*_c1+'Input spectra'!S72)</f>
        <v>1</v>
      </c>
      <c r="K72" s="7">
        <f t="shared" si="8"/>
        <v>1.9061939140969787E+19</v>
      </c>
      <c r="M72" s="23">
        <f>(1-EXP(-_t*(C72*_c2+'Input spectra'!S72)))</f>
        <v>2.5428412599141526E-2</v>
      </c>
      <c r="N72" s="7">
        <f t="shared" si="11"/>
        <v>4.8471485341630515E+17</v>
      </c>
      <c r="O72" s="7">
        <f>C72*_c2/(C72*_c2+'Input spectra'!S72)</f>
        <v>0</v>
      </c>
      <c r="P72">
        <f>1-EXP(-(_t-'Reaching edge prob after ems 1'!FC73)*_k_in_ec_correction*($D72*_c1+'Input spectra'!S72))</f>
        <v>1</v>
      </c>
      <c r="Q72" s="7">
        <f t="shared" si="9"/>
        <v>1.7834135316051343E+19</v>
      </c>
      <c r="V72" s="7"/>
      <c r="W72" s="56"/>
    </row>
    <row r="73" spans="1:24" x14ac:dyDescent="0.25">
      <c r="A73">
        <v>635</v>
      </c>
      <c r="B73">
        <f>'Input spectra'!B73</f>
        <v>0</v>
      </c>
      <c r="C73">
        <f>'Input spectra'!D73</f>
        <v>0</v>
      </c>
      <c r="D73" s="7">
        <f>'Input spectra'!G73</f>
        <v>2.290195E+19</v>
      </c>
      <c r="F73" s="7">
        <f t="shared" si="7"/>
        <v>2.1985872E+19</v>
      </c>
      <c r="G73" s="23">
        <f>(1-EXP(-_t*(B73*_c1+'Input spectra'!S73)))</f>
        <v>2.5270376210695944E-2</v>
      </c>
      <c r="H73" s="7">
        <f t="shared" si="10"/>
        <v>5.5559125676020608E+17</v>
      </c>
      <c r="I73">
        <f>B73*_c1/(B73*_c1+'Input spectra'!S73)</f>
        <v>0</v>
      </c>
      <c r="J73">
        <f>'Input spectra'!S73/(B73*_c1+'Input spectra'!S73)</f>
        <v>1</v>
      </c>
      <c r="K73" s="7">
        <f t="shared" si="8"/>
        <v>1.9750146732969796E+19</v>
      </c>
      <c r="M73" s="23">
        <f>(1-EXP(-_t*(C73*_c2+'Input spectra'!S73)))</f>
        <v>2.5270376210695944E-2</v>
      </c>
      <c r="N73" s="7">
        <f t="shared" si="11"/>
        <v>4.9909363815859411E+17</v>
      </c>
      <c r="O73" s="7">
        <f>C73*_c2/(C73*_c2+'Input spectra'!S73)</f>
        <v>0</v>
      </c>
      <c r="P73">
        <f>1-EXP(-(_t-'Reaching edge prob after ems 1'!FC74)*_k_in_ec_correction*($D73*_c1+'Input spectra'!S73))</f>
        <v>1</v>
      </c>
      <c r="Q73" s="7">
        <f t="shared" si="9"/>
        <v>1.8481010971018752E+19</v>
      </c>
      <c r="V73" s="7"/>
      <c r="W73" s="56"/>
    </row>
    <row r="74" spans="1:24" x14ac:dyDescent="0.25">
      <c r="A74">
        <v>640</v>
      </c>
      <c r="B74">
        <f>'Input spectra'!B74</f>
        <v>0</v>
      </c>
      <c r="C74">
        <f>'Input spectra'!D74</f>
        <v>0</v>
      </c>
      <c r="D74" s="7">
        <f>'Input spectra'!G74</f>
        <v>2.308225E+19</v>
      </c>
      <c r="F74" s="7">
        <f t="shared" si="7"/>
        <v>2.215896E+19</v>
      </c>
      <c r="G74" s="23">
        <f>(1-EXP(-_t*(B74*_c1+'Input spectra'!S74)))</f>
        <v>2.51123141950923E-2</v>
      </c>
      <c r="H74" s="7">
        <f t="shared" si="10"/>
        <v>5.564627657564825E+17</v>
      </c>
      <c r="I74">
        <f>B74*_c1/(B74*_c1+'Input spectra'!S74)</f>
        <v>0</v>
      </c>
      <c r="J74">
        <f>'Input spectra'!S74/(B74*_c1+'Input spectra'!S74)</f>
        <v>1</v>
      </c>
      <c r="K74" s="7">
        <f t="shared" si="8"/>
        <v>1.9908861451078824E+19</v>
      </c>
      <c r="M74" s="23">
        <f>(1-EXP(-_t*(C74*_c2+'Input spectra'!S74)))</f>
        <v>2.51123141950923E-2</v>
      </c>
      <c r="N74" s="7">
        <f t="shared" si="11"/>
        <v>4.9995758402605261E+17</v>
      </c>
      <c r="O74" s="7">
        <f>C74*_c2/(C74*_c2+'Input spectra'!S74)</f>
        <v>0</v>
      </c>
      <c r="P74">
        <f>1-EXP(-(_t-'Reaching edge prob after ems 1'!FC75)*_k_in_ec_correction*($D74*_c1+'Input spectra'!S74))</f>
        <v>1</v>
      </c>
      <c r="Q74" s="7">
        <f t="shared" si="9"/>
        <v>1.8632547712370659E+19</v>
      </c>
      <c r="V74" s="7"/>
      <c r="W74" s="56"/>
    </row>
    <row r="75" spans="1:24" x14ac:dyDescent="0.25">
      <c r="A75">
        <v>645</v>
      </c>
      <c r="B75">
        <f>'Input spectra'!B75</f>
        <v>0</v>
      </c>
      <c r="C75">
        <f>'Input spectra'!D75</f>
        <v>0</v>
      </c>
      <c r="D75" s="7">
        <f>'Input spectra'!G75</f>
        <v>2.342485E+19</v>
      </c>
      <c r="F75" s="7">
        <f t="shared" si="7"/>
        <v>2.2487856E+19</v>
      </c>
      <c r="G75" s="23">
        <f>(1-EXP(-_t*(B75*_c1+'Input spectra'!S75)))</f>
        <v>2.4954226548174918E-2</v>
      </c>
      <c r="H75" s="7">
        <f t="shared" si="10"/>
        <v>5.6116705320673459E+17</v>
      </c>
      <c r="I75">
        <f>B75*_c1/(B75*_c1+'Input spectra'!S75)</f>
        <v>0</v>
      </c>
      <c r="J75">
        <f>'Input spectra'!S75/(B75*_c1+'Input spectra'!S75)</f>
        <v>1</v>
      </c>
      <c r="K75" s="7">
        <f t="shared" si="8"/>
        <v>2.0207636533364675E+19</v>
      </c>
      <c r="M75" s="23">
        <f>(1-EXP(-_t*(C75*_c2+'Input spectra'!S75)))</f>
        <v>2.4954226548174918E-2</v>
      </c>
      <c r="N75" s="7">
        <f t="shared" si="11"/>
        <v>5.0426594005675814E+17</v>
      </c>
      <c r="O75" s="7">
        <f>C75*_c2/(C75*_c2+'Input spectra'!S75)</f>
        <v>0</v>
      </c>
      <c r="P75">
        <f>1-EXP(-(_t-'Reaching edge prob after ems 1'!FC76)*_k_in_ec_correction*($D75*_c1+'Input spectra'!S75))</f>
        <v>1</v>
      </c>
      <c r="Q75" s="7">
        <f t="shared" si="9"/>
        <v>1.89152357695756E+19</v>
      </c>
      <c r="V75" s="7"/>
      <c r="W75" s="56"/>
    </row>
    <row r="76" spans="1:24" x14ac:dyDescent="0.25">
      <c r="A76">
        <v>650</v>
      </c>
      <c r="B76">
        <f>'Input spectra'!B76</f>
        <v>0</v>
      </c>
      <c r="C76">
        <f>'Input spectra'!D76</f>
        <v>0</v>
      </c>
      <c r="D76" s="7">
        <f>'Input spectra'!G76</f>
        <v>2.23801E+19</v>
      </c>
      <c r="F76" s="7">
        <f t="shared" si="7"/>
        <v>2.1484896E+19</v>
      </c>
      <c r="G76" s="23">
        <f>(1-EXP(-_t*(B76*_c1+'Input spectra'!S76)))</f>
        <v>2.4796113265787345E-2</v>
      </c>
      <c r="H76" s="7">
        <f t="shared" si="10"/>
        <v>5.3274191471966144E+17</v>
      </c>
      <c r="I76">
        <f>B76*_c1/(B76*_c1+'Input spectra'!S76)</f>
        <v>0</v>
      </c>
      <c r="J76">
        <f>'Input spectra'!S76/(B76*_c1+'Input spectra'!S76)</f>
        <v>1</v>
      </c>
      <c r="K76" s="7">
        <f t="shared" si="8"/>
        <v>1.9309505204994359E+19</v>
      </c>
      <c r="M76" s="23">
        <f>(1-EXP(-_t*(C76*_c2+'Input spectra'!S76)))</f>
        <v>2.4796113265787345E-2</v>
      </c>
      <c r="N76" s="7">
        <f t="shared" si="11"/>
        <v>4.788006781693504E+17</v>
      </c>
      <c r="O76" s="7">
        <f>C76*_c2/(C76*_c2+'Input spectra'!S76)</f>
        <v>0</v>
      </c>
      <c r="P76">
        <f>1-EXP(-(_t-'Reaching edge prob after ems 1'!FC77)*_k_in_ec_correction*($D76*_c1+'Input spectra'!S76))</f>
        <v>1</v>
      </c>
      <c r="Q76" s="7">
        <f t="shared" si="9"/>
        <v>1.8077476345752009E+19</v>
      </c>
      <c r="V76" s="7"/>
      <c r="W76" s="56"/>
    </row>
    <row r="77" spans="1:24" x14ac:dyDescent="0.25">
      <c r="A77">
        <v>655</v>
      </c>
      <c r="B77">
        <f>'Input spectra'!B77</f>
        <v>0</v>
      </c>
      <c r="C77">
        <f>'Input spectra'!D77</f>
        <v>0</v>
      </c>
      <c r="D77" s="7">
        <f>'Input spectra'!G77</f>
        <v>2.20168E+19</v>
      </c>
      <c r="F77" s="7">
        <f t="shared" si="7"/>
        <v>2.1136128E+19</v>
      </c>
      <c r="G77" s="23">
        <f>(1-EXP(-_t*(B77*_c1+'Input spectra'!S77)))</f>
        <v>2.4637974343772795E-2</v>
      </c>
      <c r="H77" s="7">
        <f t="shared" si="10"/>
        <v>5.2075137939069779E+17</v>
      </c>
      <c r="I77">
        <f>B77*_c1/(B77*_c1+'Input spectra'!S77)</f>
        <v>0</v>
      </c>
      <c r="J77">
        <f>'Input spectra'!S77/(B77*_c1+'Input spectra'!S77)</f>
        <v>1</v>
      </c>
      <c r="K77" s="7">
        <f t="shared" si="8"/>
        <v>1.8999131093553533E+19</v>
      </c>
      <c r="M77" s="23">
        <f>(1-EXP(-_t*(C77*_c2+'Input spectra'!S77)))</f>
        <v>2.4637974343772795E-2</v>
      </c>
      <c r="N77" s="7">
        <f t="shared" si="11"/>
        <v>4.681001044369479E+17</v>
      </c>
      <c r="O77" s="7">
        <f>C77*_c2/(C77*_c2+'Input spectra'!S77)</f>
        <v>0</v>
      </c>
      <c r="P77">
        <f>1-EXP(-(_t-'Reaching edge prob after ems 1'!FC78)*_k_in_ec_correction*($D77*_c1+'Input spectra'!S77))</f>
        <v>1</v>
      </c>
      <c r="Q77" s="7">
        <f t="shared" si="9"/>
        <v>1.7789789749551919E+19</v>
      </c>
      <c r="V77" s="7"/>
      <c r="W77" s="56"/>
    </row>
    <row r="78" spans="1:24" x14ac:dyDescent="0.25">
      <c r="A78">
        <v>660</v>
      </c>
      <c r="B78">
        <f>'Input spectra'!B78</f>
        <v>0</v>
      </c>
      <c r="C78">
        <f>'Input spectra'!D78</f>
        <v>0</v>
      </c>
      <c r="D78" s="7">
        <f>'Input spectra'!G78</f>
        <v>2.320175E+19</v>
      </c>
      <c r="F78" s="7">
        <f t="shared" si="7"/>
        <v>2.227368E+19</v>
      </c>
      <c r="G78" s="23">
        <f>(1-EXP(-_t*(B78*_c1+'Input spectra'!S78)))</f>
        <v>2.4479809777973371E-2</v>
      </c>
      <c r="H78" s="7">
        <f t="shared" si="10"/>
        <v>5.4525544945544992E+17</v>
      </c>
      <c r="I78">
        <f>B78*_c1/(B78*_c1+'Input spectra'!S78)</f>
        <v>0</v>
      </c>
      <c r="J78">
        <f>'Input spectra'!S78/(B78*_c1+'Input spectra'!S78)</f>
        <v>1</v>
      </c>
      <c r="K78" s="7">
        <f t="shared" si="8"/>
        <v>2.0024916065781858E+19</v>
      </c>
      <c r="M78" s="23">
        <f>(1-EXP(-_t*(C78*_c2+'Input spectra'!S78)))</f>
        <v>2.4479809777973371E-2</v>
      </c>
      <c r="N78" s="7">
        <f t="shared" si="11"/>
        <v>4.9020613611022278E+17</v>
      </c>
      <c r="O78" s="7">
        <f>C78*_c2/(C78*_c2+'Input spectra'!S78)</f>
        <v>0</v>
      </c>
      <c r="P78">
        <f>1-EXP(-(_t-'Reaching edge prob after ems 1'!FC79)*_k_in_ec_correction*($D78*_c1+'Input spectra'!S78))</f>
        <v>1</v>
      </c>
      <c r="Q78" s="7">
        <f t="shared" si="9"/>
        <v>1.8753321532484768E+19</v>
      </c>
      <c r="V78" s="7"/>
      <c r="W78" s="56"/>
    </row>
    <row r="79" spans="1:24" x14ac:dyDescent="0.25">
      <c r="A79">
        <v>665</v>
      </c>
      <c r="B79">
        <f>'Input spectra'!B79</f>
        <v>0</v>
      </c>
      <c r="C79">
        <f>'Input spectra'!D79</f>
        <v>0</v>
      </c>
      <c r="D79" s="7">
        <f>'Input spectra'!G79</f>
        <v>2.369115E+19</v>
      </c>
      <c r="F79" s="7">
        <f t="shared" si="7"/>
        <v>2.2743504E+19</v>
      </c>
      <c r="G79" s="23">
        <f>(1-EXP(-_t*(B79*_c1+'Input spectra'!S79)))</f>
        <v>2.4321619564230623E-2</v>
      </c>
      <c r="H79" s="7">
        <f t="shared" si="10"/>
        <v>5.5315885184555744E+17</v>
      </c>
      <c r="I79">
        <f>B79*_c1/(B79*_c1+'Input spectra'!S79)</f>
        <v>0</v>
      </c>
      <c r="J79">
        <f>'Input spectra'!S79/(B79*_c1+'Input spectra'!S79)</f>
        <v>1</v>
      </c>
      <c r="K79" s="7">
        <f t="shared" si="8"/>
        <v>2.0450622088539132E+19</v>
      </c>
      <c r="M79" s="23">
        <f>(1-EXP(-_t*(C79*_c2+'Input spectra'!S79)))</f>
        <v>2.4321619564230623E-2</v>
      </c>
      <c r="N79" s="7">
        <f t="shared" si="11"/>
        <v>4.9739225028930029E+17</v>
      </c>
      <c r="O79" s="7">
        <f>C79*_c2/(C79*_c2+'Input spectra'!S79)</f>
        <v>0</v>
      </c>
      <c r="P79">
        <f>1-EXP(-(_t-'Reaching edge prob after ems 1'!FC80)*_k_in_ec_correction*($D79*_c1+'Input spectra'!S79))</f>
        <v>1</v>
      </c>
      <c r="Q79" s="7">
        <f t="shared" si="9"/>
        <v>1.9155100644719837E+19</v>
      </c>
      <c r="V79" s="7"/>
      <c r="W79" s="56"/>
    </row>
    <row r="80" spans="1:24" x14ac:dyDescent="0.25">
      <c r="A80">
        <v>670</v>
      </c>
      <c r="B80">
        <f>'Input spectra'!B80</f>
        <v>0</v>
      </c>
      <c r="C80">
        <f>'Input spectra'!D80</f>
        <v>0</v>
      </c>
      <c r="D80" s="7">
        <f>'Input spectra'!G80</f>
        <v>2.395355E+19</v>
      </c>
      <c r="F80" s="7">
        <f t="shared" si="7"/>
        <v>2.2995408E+19</v>
      </c>
      <c r="G80" s="23">
        <f>(1-EXP(-_t*(B80*_c1+'Input spectra'!S80)))</f>
        <v>2.4091340261338967E-2</v>
      </c>
      <c r="H80" s="7">
        <f t="shared" si="10"/>
        <v>5.5399019857631616E+17</v>
      </c>
      <c r="I80">
        <f>B80*_c1/(B80*_c1+'Input spectra'!S80)</f>
        <v>0</v>
      </c>
      <c r="J80">
        <f>'Input spectra'!S80/(B80*_c1+'Input spectra'!S80)</f>
        <v>1</v>
      </c>
      <c r="K80" s="7">
        <f t="shared" si="8"/>
        <v>2.0682010645792068E+19</v>
      </c>
      <c r="M80" s="23">
        <f>(1-EXP(-_t*(C80*_c2+'Input spectra'!S80)))</f>
        <v>2.4091340261338967E-2</v>
      </c>
      <c r="N80" s="7">
        <f t="shared" si="11"/>
        <v>4.9825735575641158E+17</v>
      </c>
      <c r="O80" s="7">
        <f>C80*_c2/(C80*_c2+'Input spectra'!S80)</f>
        <v>0</v>
      </c>
      <c r="P80">
        <f>1-EXP(-(_t-'Reaching edge prob after ems 1'!FC81)*_k_in_ec_correction*($D80*_c1+'Input spectra'!S80))</f>
        <v>1</v>
      </c>
      <c r="Q80" s="7">
        <f t="shared" si="9"/>
        <v>1.9376403158434226E+19</v>
      </c>
      <c r="V80" s="7"/>
      <c r="W80" s="56"/>
    </row>
    <row r="81" spans="1:23" x14ac:dyDescent="0.25">
      <c r="A81">
        <v>675</v>
      </c>
      <c r="B81">
        <f>'Input spectra'!B81</f>
        <v>0</v>
      </c>
      <c r="C81">
        <f>'Input spectra'!D81</f>
        <v>0</v>
      </c>
      <c r="D81" s="7">
        <f>'Input spectra'!G81</f>
        <v>2.36654E+19</v>
      </c>
      <c r="F81" s="7">
        <f t="shared" si="7"/>
        <v>2.2718784E+19</v>
      </c>
      <c r="G81" s="23">
        <f>(1-EXP(-_t*(B81*_c1+'Input spectra'!S81)))</f>
        <v>2.386056677417181E-2</v>
      </c>
      <c r="H81" s="7">
        <f t="shared" si="10"/>
        <v>5.4208306265998611E+17</v>
      </c>
      <c r="I81">
        <f>B81*_c1/(B81*_c1+'Input spectra'!S81)</f>
        <v>0</v>
      </c>
      <c r="J81">
        <f>'Input spectra'!S81/(B81*_c1+'Input spectra'!S81)</f>
        <v>1</v>
      </c>
      <c r="K81" s="7">
        <f t="shared" si="8"/>
        <v>2.0438047583852556E+19</v>
      </c>
      <c r="M81" s="23">
        <f>(1-EXP(-_t*(C81*_c2+'Input spectra'!S81)))</f>
        <v>2.386056677417181E-2</v>
      </c>
      <c r="N81" s="7">
        <f t="shared" si="11"/>
        <v>4.8766339910821472E+17</v>
      </c>
      <c r="O81" s="7">
        <f>C81*_c2/(C81*_c2+'Input spectra'!S81)</f>
        <v>0</v>
      </c>
      <c r="P81">
        <f>1-EXP(-(_t-'Reaching edge prob after ems 1'!FC82)*_k_in_ec_correction*($D81*_c1+'Input spectra'!S81))</f>
        <v>1</v>
      </c>
      <c r="Q81" s="7">
        <f t="shared" si="9"/>
        <v>1.9152368817354568E+19</v>
      </c>
      <c r="V81" s="7"/>
      <c r="W81" s="56"/>
    </row>
    <row r="82" spans="1:23" x14ac:dyDescent="0.25">
      <c r="A82">
        <v>680</v>
      </c>
      <c r="B82">
        <f>'Input spectra'!B82</f>
        <v>0</v>
      </c>
      <c r="C82">
        <f>'Input spectra'!D82</f>
        <v>0</v>
      </c>
      <c r="D82" s="7">
        <f>'Input spectra'!G82</f>
        <v>2.377655E+19</v>
      </c>
      <c r="F82" s="7">
        <f t="shared" si="7"/>
        <v>2.2825488E+19</v>
      </c>
      <c r="G82" s="23">
        <f>(1-EXP(-_t*(B82*_c1+'Input spectra'!S82)))</f>
        <v>2.3629738715911563E-2</v>
      </c>
      <c r="H82" s="7">
        <f t="shared" si="10"/>
        <v>5.3936031750317478E+17</v>
      </c>
      <c r="I82">
        <f>B82*_c1/(B82*_c1+'Input spectra'!S82)</f>
        <v>0</v>
      </c>
      <c r="J82">
        <f>'Input spectra'!S82/(B82*_c1+'Input spectra'!S82)</f>
        <v>1</v>
      </c>
      <c r="K82" s="7">
        <f t="shared" si="8"/>
        <v>2.0538895272189071E+19</v>
      </c>
      <c r="M82" s="23">
        <f>(1-EXP(-_t*(C82*_c2+'Input spectra'!S82)))</f>
        <v>2.3629738715911563E-2</v>
      </c>
      <c r="N82" s="7">
        <f t="shared" si="11"/>
        <v>4.8532872879529907E+17</v>
      </c>
      <c r="O82" s="7">
        <f>C82*_c2/(C82*_c2+'Input spectra'!S82)</f>
        <v>0</v>
      </c>
      <c r="P82">
        <f>1-EXP(-(_t-'Reaching edge prob after ems 1'!FC83)*_k_in_ec_correction*($D82*_c1+'Input spectra'!S82))</f>
        <v>1</v>
      </c>
      <c r="Q82" s="7">
        <f t="shared" si="9"/>
        <v>1.925142388165802E+19</v>
      </c>
      <c r="V82" s="7"/>
      <c r="W82" s="56"/>
    </row>
    <row r="83" spans="1:23" x14ac:dyDescent="0.25">
      <c r="A83">
        <v>685</v>
      </c>
      <c r="B83">
        <f>'Input spectra'!B83</f>
        <v>0</v>
      </c>
      <c r="C83">
        <f>'Input spectra'!D83</f>
        <v>0</v>
      </c>
      <c r="D83" s="7">
        <f>'Input spectra'!G83</f>
        <v>2.35421E+19</v>
      </c>
      <c r="F83" s="7">
        <f t="shared" si="7"/>
        <v>2.2600416E+19</v>
      </c>
      <c r="G83" s="23">
        <f>(1-EXP(-_t*(B83*_c1+'Input spectra'!S83)))</f>
        <v>2.3398856073653773E-2</v>
      </c>
      <c r="H83" s="7">
        <f t="shared" si="10"/>
        <v>5.2882388118870189E+17</v>
      </c>
      <c r="I83">
        <f>B83*_c1/(B83*_c1+'Input spectra'!S83)</f>
        <v>0</v>
      </c>
      <c r="J83">
        <f>'Input spectra'!S83/(B83*_c1+'Input spectra'!S83)</f>
        <v>1</v>
      </c>
      <c r="K83" s="7">
        <f t="shared" si="8"/>
        <v>2.0341179296696492E+19</v>
      </c>
      <c r="M83" s="23">
        <f>(1-EXP(-_t*(C83*_c2+'Input spectra'!S83)))</f>
        <v>2.3398856073653773E-2</v>
      </c>
      <c r="N83" s="7">
        <f t="shared" si="11"/>
        <v>4.7596032673178707E+17</v>
      </c>
      <c r="O83" s="7">
        <f>C83*_c2/(C83*_c2+'Input spectra'!S83)</f>
        <v>0</v>
      </c>
      <c r="P83">
        <f>1-EXP(-(_t-'Reaching edge prob after ems 1'!FC84)*_k_in_ec_correction*($D83*_c1+'Input spectra'!S83))</f>
        <v>1</v>
      </c>
      <c r="Q83" s="7">
        <f t="shared" si="9"/>
        <v>1.9070610211166114E+19</v>
      </c>
      <c r="V83" s="7"/>
      <c r="W83" s="56"/>
    </row>
    <row r="84" spans="1:23" x14ac:dyDescent="0.25">
      <c r="A84">
        <v>690</v>
      </c>
      <c r="B84">
        <f>'Input spectra'!B84</f>
        <v>0</v>
      </c>
      <c r="C84">
        <f>'Input spectra'!D84</f>
        <v>0</v>
      </c>
      <c r="D84" s="7">
        <f>'Input spectra'!G84</f>
        <v>2.045955E+19</v>
      </c>
      <c r="F84" s="7">
        <f t="shared" si="7"/>
        <v>1.9641168E+19</v>
      </c>
      <c r="G84" s="23">
        <f>(1-EXP(-_t*(B84*_c1+'Input spectra'!S84)))</f>
        <v>2.3167918834490764E-2</v>
      </c>
      <c r="H84" s="7">
        <f t="shared" si="10"/>
        <v>4.5504498603859731E+17</v>
      </c>
      <c r="I84">
        <f>B84*_c1/(B84*_c1+'Input spectra'!S84)</f>
        <v>0</v>
      </c>
      <c r="J84">
        <f>'Input spectra'!S84/(B84*_c1+'Input spectra'!S84)</f>
        <v>1</v>
      </c>
      <c r="K84" s="7">
        <f t="shared" si="8"/>
        <v>1.7681930969666828E+19</v>
      </c>
      <c r="M84" s="23">
        <f>(1-EXP(-_t*(C84*_c2+'Input spectra'!S84)))</f>
        <v>2.3167918834490764E-2</v>
      </c>
      <c r="N84" s="7">
        <f t="shared" si="11"/>
        <v>4.0965354154230963E+17</v>
      </c>
      <c r="O84" s="7">
        <f>C84*_c2/(C84*_c2+'Input spectra'!S84)</f>
        <v>0</v>
      </c>
      <c r="P84">
        <f>1-EXP(-(_t-'Reaching edge prob after ems 1'!FC85)*_k_in_ec_correction*($D84*_c1+'Input spectra'!S84))</f>
        <v>1</v>
      </c>
      <c r="Q84" s="7">
        <f t="shared" si="9"/>
        <v>1.6581386330999538E+19</v>
      </c>
      <c r="V84" s="7"/>
      <c r="W84" s="56"/>
    </row>
    <row r="85" spans="1:23" x14ac:dyDescent="0.25">
      <c r="A85">
        <v>695</v>
      </c>
      <c r="B85">
        <f>'Input spectra'!B85</f>
        <v>0</v>
      </c>
      <c r="C85">
        <f>'Input spectra'!D85</f>
        <v>0</v>
      </c>
      <c r="D85" s="7">
        <f>'Input spectra'!G85</f>
        <v>2.211565E+19</v>
      </c>
      <c r="F85" s="7">
        <f t="shared" si="7"/>
        <v>2.1231024E+19</v>
      </c>
      <c r="G85" s="23">
        <f>(1-EXP(-_t*(B85*_c1+'Input spectra'!S85)))</f>
        <v>2.2936926985512085E-2</v>
      </c>
      <c r="H85" s="7">
        <f t="shared" si="10"/>
        <v>4.8697444731565472E+17</v>
      </c>
      <c r="I85">
        <f>B85*_c1/(B85*_c1+'Input spectra'!S85)</f>
        <v>0</v>
      </c>
      <c r="J85">
        <f>'Input spectra'!S85/(B85*_c1+'Input spectra'!S85)</f>
        <v>1</v>
      </c>
      <c r="K85" s="7">
        <f t="shared" si="8"/>
        <v>1.911771606775389E+19</v>
      </c>
      <c r="M85" s="23">
        <f>(1-EXP(-_t*(C85*_c2+'Input spectra'!S85)))</f>
        <v>2.2936926985512085E-2</v>
      </c>
      <c r="N85" s="7">
        <f t="shared" si="11"/>
        <v>4.3850165757582221E+17</v>
      </c>
      <c r="O85" s="7">
        <f>C85*_c2/(C85*_c2+'Input spectra'!S85)</f>
        <v>0</v>
      </c>
      <c r="P85">
        <f>1-EXP(-(_t-'Reaching edge prob after ems 1'!FC86)*_k_in_ec_correction*($D85*_c1+'Input spectra'!S85))</f>
        <v>1</v>
      </c>
      <c r="Q85" s="7">
        <f t="shared" si="9"/>
        <v>1.7932045833770945E+19</v>
      </c>
      <c r="V85" s="7"/>
      <c r="W85" s="56"/>
    </row>
    <row r="86" spans="1:23" x14ac:dyDescent="0.25">
      <c r="A86">
        <v>700</v>
      </c>
      <c r="B86">
        <f>'Input spectra'!B86</f>
        <v>0</v>
      </c>
      <c r="C86">
        <f>'Input spectra'!D86</f>
        <v>0</v>
      </c>
      <c r="D86" s="7">
        <f>'Input spectra'!G86</f>
        <v>2.25169E+19</v>
      </c>
      <c r="F86" s="7">
        <f t="shared" si="7"/>
        <v>2.1616224E+19</v>
      </c>
      <c r="G86" s="23">
        <f>(1-EXP(-_t*(B86*_c1+'Input spectra'!S86)))</f>
        <v>2.28543581224534E-2</v>
      </c>
      <c r="H86" s="7">
        <f t="shared" si="10"/>
        <v>4.940249245511721E+17</v>
      </c>
      <c r="I86">
        <f>B86*_c1/(B86*_c1+'Input spectra'!S86)</f>
        <v>0</v>
      </c>
      <c r="J86">
        <f>'Input spectra'!S86/(B86*_c1+'Input spectra'!S86)</f>
        <v>1</v>
      </c>
      <c r="K86" s="7">
        <f t="shared" si="8"/>
        <v>1.9466218667933639E+19</v>
      </c>
      <c r="M86" s="23">
        <f>(1-EXP(-_t*(C86*_c2+'Input spectra'!S86)))</f>
        <v>2.28543581224534E-2</v>
      </c>
      <c r="N86" s="7">
        <f t="shared" si="11"/>
        <v>4.4488793272694317E+17</v>
      </c>
      <c r="O86" s="7">
        <f>C86*_c2/(C86*_c2+'Input spectra'!S86)</f>
        <v>0</v>
      </c>
      <c r="P86">
        <f>1-EXP(-(_t-'Reaching edge prob after ems 1'!FC87)*_k_in_ec_correction*($D86*_c1+'Input spectra'!S86))</f>
        <v>1</v>
      </c>
      <c r="Q86" s="7">
        <f t="shared" si="9"/>
        <v>1.8260477505798427E+19</v>
      </c>
      <c r="V86" s="7"/>
      <c r="W86" s="56"/>
    </row>
    <row r="87" spans="1:23" x14ac:dyDescent="0.25">
      <c r="A87">
        <v>705</v>
      </c>
      <c r="B87">
        <f>'Input spectra'!B87</f>
        <v>0</v>
      </c>
      <c r="C87">
        <f>'Input spectra'!D87</f>
        <v>0</v>
      </c>
      <c r="D87" s="7">
        <f>'Input spectra'!G87</f>
        <v>2.334275E+19</v>
      </c>
      <c r="F87" s="7">
        <f t="shared" si="7"/>
        <v>2.240904E+19</v>
      </c>
      <c r="G87" s="23">
        <f>(1-EXP(-_t*(B87*_c1+'Input spectra'!S87)))</f>
        <v>2.2778625945303665E-2</v>
      </c>
      <c r="H87" s="7">
        <f t="shared" si="10"/>
        <v>5.1044713995334765E+17</v>
      </c>
      <c r="I87">
        <f>B87*_c1/(B87*_c1+'Input spectra'!S87)</f>
        <v>0</v>
      </c>
      <c r="J87">
        <f>'Input spectra'!S87/(B87*_c1+'Input spectra'!S87)</f>
        <v>1</v>
      </c>
      <c r="K87" s="7">
        <f t="shared" si="8"/>
        <v>2.0181743179818992E+19</v>
      </c>
      <c r="M87" s="23">
        <f>(1-EXP(-_t*(C87*_c2+'Input spectra'!S87)))</f>
        <v>2.2778625945303665E-2</v>
      </c>
      <c r="N87" s="7">
        <f t="shared" si="11"/>
        <v>4.5971237881728019E+17</v>
      </c>
      <c r="O87" s="7">
        <f>C87*_c2/(C87*_c2+'Input spectra'!S87)</f>
        <v>0</v>
      </c>
      <c r="P87">
        <f>1-EXP(-(_t-'Reaching edge prob after ems 1'!FC88)*_k_in_ec_correction*($D87*_c1+'Input spectra'!S87))</f>
        <v>1</v>
      </c>
      <c r="Q87" s="7">
        <f t="shared" si="9"/>
        <v>1.8933149568961642E+19</v>
      </c>
      <c r="V87" s="7"/>
      <c r="W87" s="56"/>
    </row>
    <row r="88" spans="1:23" x14ac:dyDescent="0.25">
      <c r="A88">
        <v>710</v>
      </c>
      <c r="B88">
        <f>'Input spectra'!B88</f>
        <v>0</v>
      </c>
      <c r="C88">
        <f>'Input spectra'!D88</f>
        <v>0</v>
      </c>
      <c r="D88" s="7">
        <f>'Input spectra'!G88</f>
        <v>2.33967E+19</v>
      </c>
      <c r="F88" s="7">
        <f t="shared" si="7"/>
        <v>2.2460832E+19</v>
      </c>
      <c r="G88" s="23">
        <f>(1-EXP(-_t*(B88*_c1+'Input spectra'!S88)))</f>
        <v>2.2702887898647495E-2</v>
      </c>
      <c r="H88" s="7">
        <f t="shared" si="10"/>
        <v>5.0992575100635443E+17</v>
      </c>
      <c r="I88">
        <f>B88*_c1/(B88*_c1+'Input spectra'!S88)</f>
        <v>0</v>
      </c>
      <c r="J88">
        <f>'Input spectra'!S88/(B88*_c1+'Input spectra'!S88)</f>
        <v>1</v>
      </c>
      <c r="K88" s="7">
        <f t="shared" si="8"/>
        <v>2.0229955199072539E+19</v>
      </c>
      <c r="M88" s="23">
        <f>(1-EXP(-_t*(C88*_c2+'Input spectra'!S88)))</f>
        <v>2.2702887898647495E-2</v>
      </c>
      <c r="N88" s="7">
        <f t="shared" si="11"/>
        <v>4.5927840507920493E+17</v>
      </c>
      <c r="O88" s="7">
        <f>C88*_c2/(C88*_c2+'Input spectra'!S88)</f>
        <v>0</v>
      </c>
      <c r="P88">
        <f>1-EXP(-(_t-'Reaching edge prob after ems 1'!FC89)*_k_in_ec_correction*($D88*_c1+'Input spectra'!S88))</f>
        <v>1</v>
      </c>
      <c r="Q88" s="7">
        <f t="shared" si="9"/>
        <v>1.8979849722233602E+19</v>
      </c>
      <c r="V88" s="7"/>
      <c r="W88" s="56"/>
    </row>
    <row r="89" spans="1:23" x14ac:dyDescent="0.25">
      <c r="A89">
        <v>715</v>
      </c>
      <c r="B89">
        <f>'Input spectra'!B89</f>
        <v>0</v>
      </c>
      <c r="C89">
        <f>'Input spectra'!D89</f>
        <v>0</v>
      </c>
      <c r="D89" s="7">
        <f>'Input spectra'!G89</f>
        <v>2.27746E+19</v>
      </c>
      <c r="F89" s="7">
        <f t="shared" si="7"/>
        <v>2.1863616E+19</v>
      </c>
      <c r="G89" s="23">
        <f>(1-EXP(-_t*(B89*_c1+'Input spectra'!S89)))</f>
        <v>2.2627143982029918E-2</v>
      </c>
      <c r="H89" s="7">
        <f t="shared" si="10"/>
        <v>4.9471118719981306E+17</v>
      </c>
      <c r="I89">
        <f>B89*_c1/(B89*_c1+'Input spectra'!S89)</f>
        <v>0</v>
      </c>
      <c r="J89">
        <f>'Input spectra'!S89/(B89*_c1+'Input spectra'!S89)</f>
        <v>1</v>
      </c>
      <c r="K89" s="7">
        <f t="shared" si="8"/>
        <v>1.9693582675476652E+19</v>
      </c>
      <c r="M89" s="23">
        <f>(1-EXP(-_t*(C89*_c2+'Input spectra'!S89)))</f>
        <v>2.2627143982029918E-2</v>
      </c>
      <c r="N89" s="7">
        <f t="shared" si="11"/>
        <v>4.4560953072002016E+17</v>
      </c>
      <c r="O89" s="7">
        <f>C89*_c2/(C89*_c2+'Input spectra'!S89)</f>
        <v>0</v>
      </c>
      <c r="P89">
        <f>1-EXP(-(_t-'Reaching edge prob after ems 1'!FC90)*_k_in_ec_correction*($D89*_c1+'Input spectra'!S89))</f>
        <v>1</v>
      </c>
      <c r="Q89" s="7">
        <f t="shared" si="9"/>
        <v>1.8478054218966368E+19</v>
      </c>
      <c r="V89" s="7"/>
      <c r="W89" s="56"/>
    </row>
    <row r="90" spans="1:23" x14ac:dyDescent="0.25">
      <c r="A90">
        <v>720</v>
      </c>
      <c r="B90">
        <f>'Input spectra'!B90</f>
        <v>0</v>
      </c>
      <c r="C90">
        <f>'Input spectra'!D90</f>
        <v>0</v>
      </c>
      <c r="D90" s="7">
        <f>'Input spectra'!G90</f>
        <v>1.788295E+19</v>
      </c>
      <c r="F90" s="7">
        <f t="shared" si="7"/>
        <v>1.7167632E+19</v>
      </c>
      <c r="G90" s="23">
        <f>(1-EXP(-_t*(B90*_c1+'Input spectra'!S90)))</f>
        <v>2.2551394194996077E-2</v>
      </c>
      <c r="H90" s="7">
        <f t="shared" si="10"/>
        <v>3.8715403662662886E+17</v>
      </c>
      <c r="I90">
        <f>B90*_c1/(B90*_c1+'Input spectra'!S90)</f>
        <v>0</v>
      </c>
      <c r="J90">
        <f>'Input spectra'!S90/(B90*_c1+'Input spectra'!S90)</f>
        <v>1</v>
      </c>
      <c r="K90" s="7">
        <f t="shared" si="8"/>
        <v>1.5464888491044899E+19</v>
      </c>
      <c r="M90" s="23">
        <f>(1-EXP(-_t*(C90*_c2+'Input spectra'!S90)))</f>
        <v>2.2551394194996077E-2</v>
      </c>
      <c r="N90" s="7">
        <f t="shared" si="11"/>
        <v>3.4875479654321158E+17</v>
      </c>
      <c r="O90" s="7">
        <f>C90*_c2/(C90*_c2+'Input spectra'!S90)</f>
        <v>0</v>
      </c>
      <c r="P90">
        <f>1-EXP(-(_t-'Reaching edge prob after ems 1'!FC91)*_k_in_ec_correction*($D90*_c1+'Input spectra'!S90))</f>
        <v>1</v>
      </c>
      <c r="Q90" s="7">
        <f t="shared" si="9"/>
        <v>1.451148834672162E+19</v>
      </c>
      <c r="V90" s="7"/>
      <c r="W90" s="56"/>
    </row>
    <row r="91" spans="1:23" x14ac:dyDescent="0.25">
      <c r="A91">
        <v>725</v>
      </c>
      <c r="B91">
        <f>'Input spectra'!B91</f>
        <v>0</v>
      </c>
      <c r="C91">
        <f>'Input spectra'!D91</f>
        <v>0</v>
      </c>
      <c r="D91" s="7">
        <f>'Input spectra'!G91</f>
        <v>1.90809E+19</v>
      </c>
      <c r="F91" s="7">
        <f t="shared" si="7"/>
        <v>1.8317664E+19</v>
      </c>
      <c r="G91" s="23">
        <f>(1-EXP(-_t*(B91*_c1+'Input spectra'!S91)))</f>
        <v>2.2475638537090892E-2</v>
      </c>
      <c r="H91" s="7">
        <f t="shared" si="10"/>
        <v>4.117011949078825E+17</v>
      </c>
      <c r="I91">
        <f>B91*_c1/(B91*_c1+'Input spectra'!S91)</f>
        <v>0</v>
      </c>
      <c r="J91">
        <f>'Input spectra'!S91/(B91*_c1+'Input spectra'!S91)</f>
        <v>1</v>
      </c>
      <c r="K91" s="7">
        <f t="shared" si="8"/>
        <v>1.6502135321172896E+19</v>
      </c>
      <c r="M91" s="23">
        <f>(1-EXP(-_t*(C91*_c2+'Input spectra'!S91)))</f>
        <v>2.2475638537090892E-2</v>
      </c>
      <c r="N91" s="7">
        <f t="shared" si="11"/>
        <v>3.708960285688423E+17</v>
      </c>
      <c r="O91" s="7">
        <f>C91*_c2/(C91*_c2+'Input spectra'!S91)</f>
        <v>0</v>
      </c>
      <c r="P91">
        <f>1-EXP(-(_t-'Reaching edge prob after ems 1'!FC92)*_k_in_ec_correction*($D91*_c1+'Input spectra'!S91))</f>
        <v>1</v>
      </c>
      <c r="Q91" s="7">
        <f t="shared" si="9"/>
        <v>1.5485989720899891E+19</v>
      </c>
      <c r="V91" s="7"/>
      <c r="W91" s="56"/>
    </row>
    <row r="92" spans="1:23" x14ac:dyDescent="0.25">
      <c r="A92">
        <v>730</v>
      </c>
      <c r="B92">
        <f>'Input spectra'!B92</f>
        <v>0</v>
      </c>
      <c r="C92">
        <f>'Input spectra'!D92</f>
        <v>0</v>
      </c>
      <c r="D92" s="7">
        <f>'Input spectra'!G92</f>
        <v>2.04061E+19</v>
      </c>
      <c r="F92" s="7">
        <f t="shared" si="7"/>
        <v>1.9589856E+19</v>
      </c>
      <c r="G92" s="23">
        <f>(1-EXP(-_t*(B92*_c1+'Input spectra'!S92)))</f>
        <v>2.2504793357914998E-2</v>
      </c>
      <c r="H92" s="7">
        <f t="shared" si="10"/>
        <v>4.408656611913113E+17</v>
      </c>
      <c r="I92">
        <f>B92*_c1/(B92*_c1+'Input spectra'!S92)</f>
        <v>0</v>
      </c>
      <c r="J92">
        <f>'Input spectra'!S92/(B92*_c1+'Input spectra'!S92)</f>
        <v>1</v>
      </c>
      <c r="K92" s="7">
        <f t="shared" si="8"/>
        <v>1.7647709496246086E+19</v>
      </c>
      <c r="M92" s="23">
        <f>(1-EXP(-_t*(C92*_c2+'Input spectra'!S92)))</f>
        <v>2.2504793357914998E-2</v>
      </c>
      <c r="N92" s="7">
        <f t="shared" si="11"/>
        <v>3.9715805545353235E+17</v>
      </c>
      <c r="O92" s="7">
        <f>C92*_c2/(C92*_c2+'Input spectra'!S92)</f>
        <v>0</v>
      </c>
      <c r="P92">
        <f>1-EXP(-(_t-'Reaching edge prob after ems 1'!FC93)*_k_in_ec_correction*($D92*_c1+'Input spectra'!S92))</f>
        <v>1</v>
      </c>
      <c r="Q92" s="7">
        <f t="shared" si="9"/>
        <v>1.656052938316085E+19</v>
      </c>
      <c r="V92" s="7"/>
      <c r="W92" s="56"/>
    </row>
    <row r="93" spans="1:23" x14ac:dyDescent="0.25">
      <c r="A93">
        <v>735</v>
      </c>
      <c r="B93">
        <f>'Input spectra'!B93</f>
        <v>0</v>
      </c>
      <c r="C93">
        <f>'Input spectra'!D93</f>
        <v>0</v>
      </c>
      <c r="D93" s="7">
        <f>'Input spectra'!G93</f>
        <v>2.239475E+19</v>
      </c>
      <c r="F93" s="7">
        <f t="shared" si="7"/>
        <v>2.149896E+19</v>
      </c>
      <c r="G93" s="23">
        <f>(1-EXP(-_t*(B93*_c1+'Input spectra'!S93)))</f>
        <v>2.2543142177152919E-2</v>
      </c>
      <c r="H93" s="7">
        <f t="shared" si="10"/>
        <v>4.8465411194092352E+17</v>
      </c>
      <c r="I93">
        <f>B93*_c1/(B93*_c1+'Input spectra'!S93)</f>
        <v>0</v>
      </c>
      <c r="J93">
        <f>'Input spectra'!S93/(B93*_c1+'Input spectra'!S93)</f>
        <v>1</v>
      </c>
      <c r="K93" s="7">
        <f t="shared" si="8"/>
        <v>1.9366784306435244E+19</v>
      </c>
      <c r="M93" s="23">
        <f>(1-EXP(-_t*(C93*_c2+'Input spectra'!S93)))</f>
        <v>2.2543142177152919E-2</v>
      </c>
      <c r="N93" s="7">
        <f t="shared" si="11"/>
        <v>4.3658817213422362E+17</v>
      </c>
      <c r="O93" s="7">
        <f>C93*_c2/(C93*_c2+'Input spectra'!S93)</f>
        <v>0</v>
      </c>
      <c r="P93">
        <f>1-EXP(-(_t-'Reaching edge prob after ems 1'!FC94)*_k_in_ec_correction*($D93*_c1+'Input spectra'!S93))</f>
        <v>1</v>
      </c>
      <c r="Q93" s="7">
        <f t="shared" si="9"/>
        <v>1.8172988288928979E+19</v>
      </c>
      <c r="V93" s="7"/>
      <c r="W93" s="56"/>
    </row>
    <row r="94" spans="1:23" x14ac:dyDescent="0.25">
      <c r="A94">
        <v>740</v>
      </c>
      <c r="B94">
        <f>'Input spectra'!B94</f>
        <v>0</v>
      </c>
      <c r="C94">
        <f>'Input spectra'!D94</f>
        <v>0</v>
      </c>
      <c r="D94" s="7">
        <f>'Input spectra'!G94</f>
        <v>2.26169E+19</v>
      </c>
      <c r="F94" s="7">
        <f t="shared" si="7"/>
        <v>2.1712224E+19</v>
      </c>
      <c r="G94" s="23">
        <f>(1-EXP(-_t*(B94*_c1+'Input spectra'!S94)))</f>
        <v>2.2581489491900864E-2</v>
      </c>
      <c r="H94" s="7">
        <f t="shared" si="10"/>
        <v>4.9029435810179776E+17</v>
      </c>
      <c r="I94">
        <f>B94*_c1/(B94*_c1+'Input spectra'!S94)</f>
        <v>0</v>
      </c>
      <c r="J94">
        <f>'Input spectra'!S94/(B94*_c1+'Input spectra'!S94)</f>
        <v>1</v>
      </c>
      <c r="K94" s="7">
        <f t="shared" si="8"/>
        <v>1.9558130357973381E+19</v>
      </c>
      <c r="M94" s="23">
        <f>(1-EXP(-_t*(C94*_c2+'Input spectra'!S94)))</f>
        <v>2.2581489491900864E-2</v>
      </c>
      <c r="N94" s="7">
        <f t="shared" si="11"/>
        <v>4.416517151598032E+17</v>
      </c>
      <c r="O94" s="7">
        <f>C94*_c2/(C94*_c2+'Input spectra'!S94)</f>
        <v>0</v>
      </c>
      <c r="P94">
        <f>1-EXP(-(_t-'Reaching edge prob after ems 1'!FC95)*_k_in_ec_correction*($D94*_c1+'Input spectra'!S94))</f>
        <v>1</v>
      </c>
      <c r="Q94" s="7">
        <f t="shared" si="9"/>
        <v>1.8351819497101036E+19</v>
      </c>
      <c r="V94" s="7"/>
      <c r="W94" s="56"/>
    </row>
    <row r="95" spans="1:23" x14ac:dyDescent="0.25">
      <c r="A95">
        <v>745</v>
      </c>
      <c r="B95">
        <f>'Input spectra'!B95</f>
        <v>0</v>
      </c>
      <c r="C95">
        <f>'Input spectra'!D95</f>
        <v>0</v>
      </c>
      <c r="D95" s="7">
        <f>'Input spectra'!G95</f>
        <v>2.34022E+19</v>
      </c>
      <c r="F95" s="7">
        <f t="shared" si="7"/>
        <v>2.2466112E+19</v>
      </c>
      <c r="G95" s="23">
        <f>(1-EXP(-_t*(B95*_c1+'Input spectra'!S95)))</f>
        <v>2.261983530221745E-2</v>
      </c>
      <c r="H95" s="7">
        <f t="shared" si="10"/>
        <v>5.0817975332117107E+17</v>
      </c>
      <c r="I95">
        <f>B95*_c1/(B95*_c1+'Input spectra'!S95)</f>
        <v>0</v>
      </c>
      <c r="J95">
        <f>'Input spectra'!S95/(B95*_c1+'Input spectra'!S95)</f>
        <v>1</v>
      </c>
      <c r="K95" s="7">
        <f t="shared" si="8"/>
        <v>2.0236430358539207E+19</v>
      </c>
      <c r="M95" s="23">
        <f>(1-EXP(-_t*(C95*_c2+'Input spectra'!S95)))</f>
        <v>2.261983530221745E-2</v>
      </c>
      <c r="N95" s="7">
        <f t="shared" si="11"/>
        <v>4.5774472181495008E+17</v>
      </c>
      <c r="O95" s="7">
        <f>C95*_c2/(C95*_c2+'Input spectra'!S95)</f>
        <v>0</v>
      </c>
      <c r="P95">
        <f>1-EXP(-(_t-'Reaching edge prob after ems 1'!FC96)*_k_in_ec_correction*($D95*_c1+'Input spectra'!S95))</f>
        <v>1</v>
      </c>
      <c r="Q95" s="7">
        <f t="shared" si="9"/>
        <v>1.8987538211255288E+19</v>
      </c>
      <c r="V95" s="7"/>
      <c r="W95" s="56"/>
    </row>
    <row r="96" spans="1:23" x14ac:dyDescent="0.25">
      <c r="A96">
        <v>750</v>
      </c>
      <c r="B96">
        <f>'Input spectra'!B96</f>
        <v>0</v>
      </c>
      <c r="C96">
        <f>'Input spectra'!D96</f>
        <v>0</v>
      </c>
      <c r="D96" s="7">
        <f>'Input spectra'!G96</f>
        <v>2.32055E+19</v>
      </c>
      <c r="F96" s="7">
        <f t="shared" si="7"/>
        <v>2.227728E+19</v>
      </c>
      <c r="G96" s="23">
        <f>(1-EXP(-_t*(B96*_c1+'Input spectra'!S96)))</f>
        <v>2.2658179608162077E-2</v>
      </c>
      <c r="H96" s="7">
        <f t="shared" si="10"/>
        <v>5.0476261142131686E+17</v>
      </c>
      <c r="I96">
        <f>B96*_c1/(B96*_c1+'Input spectra'!S96)</f>
        <v>0</v>
      </c>
      <c r="J96">
        <f>'Input spectra'!S96/(B96*_c1+'Input spectra'!S96)</f>
        <v>1</v>
      </c>
      <c r="K96" s="7">
        <f t="shared" si="8"/>
        <v>2.0065552025314116E+19</v>
      </c>
      <c r="M96" s="23">
        <f>(1-EXP(-_t*(C96*_c2+'Input spectra'!S96)))</f>
        <v>2.2658179608162077E-2</v>
      </c>
      <c r="N96" s="7">
        <f t="shared" si="11"/>
        <v>4.5464888172648755E+17</v>
      </c>
      <c r="O96" s="7">
        <f>C96*_c2/(C96*_c2+'Input spectra'!S96)</f>
        <v>0</v>
      </c>
      <c r="P96">
        <f>1-EXP(-(_t-'Reaching edge prob after ems 1'!FC97)*_k_in_ec_correction*($D96*_c1+'Input spectra'!S96))</f>
        <v>1</v>
      </c>
      <c r="Q96" s="7">
        <f t="shared" si="9"/>
        <v>1.8826467017844122E+19</v>
      </c>
      <c r="V96" s="7"/>
      <c r="W96" s="56"/>
    </row>
    <row r="97" spans="1:23" x14ac:dyDescent="0.25">
      <c r="A97">
        <v>755</v>
      </c>
      <c r="B97">
        <f>'Input spectra'!B97</f>
        <v>0</v>
      </c>
      <c r="C97">
        <f>'Input spectra'!D97</f>
        <v>0</v>
      </c>
      <c r="D97" s="7">
        <f>'Input spectra'!G97</f>
        <v>2.33602E+19</v>
      </c>
      <c r="F97" s="7">
        <f t="shared" si="7"/>
        <v>2.2425792E+19</v>
      </c>
      <c r="G97" s="23">
        <f>(1-EXP(-_t*(B97*_c1+'Input spectra'!S97)))</f>
        <v>2.2696522409793474E-2</v>
      </c>
      <c r="H97" s="7">
        <f t="shared" si="10"/>
        <v>5.0898749068536723E+17</v>
      </c>
      <c r="I97">
        <f>B97*_c1/(B97*_c1+'Input spectra'!S97)</f>
        <v>0</v>
      </c>
      <c r="J97">
        <f>'Input spectra'!S97/(B97*_c1+'Input spectra'!S97)</f>
        <v>1</v>
      </c>
      <c r="K97" s="7">
        <f t="shared" si="8"/>
        <v>2.0198527035784364E+19</v>
      </c>
      <c r="M97" s="23">
        <f>(1-EXP(-_t*(C97*_c2+'Input spectra'!S97)))</f>
        <v>2.2696522409793474E-2</v>
      </c>
      <c r="N97" s="7">
        <f t="shared" si="11"/>
        <v>4.5843632151249914E+17</v>
      </c>
      <c r="O97" s="7">
        <f>C97*_c2/(C97*_c2+'Input spectra'!S97)</f>
        <v>0</v>
      </c>
      <c r="P97">
        <f>1-EXP(-(_t-'Reaching edge prob after ems 1'!FC98)*_k_in_ec_correction*($D97*_c1+'Input spectra'!S97))</f>
        <v>1</v>
      </c>
      <c r="Q97" s="7">
        <f t="shared" si="9"/>
        <v>1.8950487085700993E+19</v>
      </c>
      <c r="V97" s="7"/>
      <c r="W97" s="56"/>
    </row>
    <row r="98" spans="1:23" x14ac:dyDescent="0.25">
      <c r="A98">
        <v>760</v>
      </c>
      <c r="B98">
        <f>'Input spectra'!B98</f>
        <v>0</v>
      </c>
      <c r="C98">
        <f>'Input spectra'!D98</f>
        <v>0</v>
      </c>
      <c r="D98" s="7">
        <f>'Input spectra'!G98</f>
        <v>7.01145E+18</v>
      </c>
      <c r="F98" s="7">
        <f t="shared" ref="F98:F129" si="12">D98*_transm</f>
        <v>6.730992E+18</v>
      </c>
      <c r="G98" s="23">
        <f>(1-EXP(-_t*(B98*_c1+'Input spectra'!S98)))</f>
        <v>2.2686494904500365E-2</v>
      </c>
      <c r="H98" s="7">
        <f t="shared" si="10"/>
        <v>1.5270261571023274E+17</v>
      </c>
      <c r="I98">
        <f>B98*_c1/(B98*_c1+'Input spectra'!S98)</f>
        <v>0</v>
      </c>
      <c r="J98">
        <f>'Input spectra'!S98/(B98*_c1+'Input spectra'!S98)</f>
        <v>1</v>
      </c>
      <c r="K98" s="7">
        <f t="shared" ref="K98:K129" si="13">(F98-H98)*_transm*_transm</f>
        <v>6.06255149656145E+18</v>
      </c>
      <c r="M98" s="23">
        <f>(1-EXP(-_t*(C98*_c2+'Input spectra'!S98)))</f>
        <v>2.2686494904500365E-2</v>
      </c>
      <c r="N98" s="7">
        <f t="shared" si="11"/>
        <v>1.375380436350124E+17</v>
      </c>
      <c r="O98" s="7">
        <f>C98*_c2/(C98*_c2+'Input spectra'!S98)</f>
        <v>0</v>
      </c>
      <c r="P98">
        <f>1-EXP(-(_t-'Reaching edge prob after ems 1'!FC99)*_k_in_ec_correction*($D98*_c1+'Input spectra'!S98))</f>
        <v>1</v>
      </c>
      <c r="Q98" s="7">
        <f t="shared" si="9"/>
        <v>5.6880129148093798E+18</v>
      </c>
      <c r="V98" s="7"/>
      <c r="W98" s="56"/>
    </row>
    <row r="99" spans="1:23" x14ac:dyDescent="0.25">
      <c r="A99">
        <v>765</v>
      </c>
      <c r="B99">
        <f>'Input spectra'!B99</f>
        <v>0</v>
      </c>
      <c r="C99">
        <f>'Input spectra'!D99</f>
        <v>0</v>
      </c>
      <c r="D99" s="7">
        <f>'Input spectra'!G99</f>
        <v>1.31169E+19</v>
      </c>
      <c r="F99" s="7">
        <f t="shared" si="12"/>
        <v>1.2592224E+19</v>
      </c>
      <c r="G99" s="23">
        <f>(1-EXP(-_t*(B99*_c1+'Input spectra'!S99)))</f>
        <v>2.262295877998588E-2</v>
      </c>
      <c r="H99" s="7">
        <f t="shared" si="10"/>
        <v>2.8487336450034893E+17</v>
      </c>
      <c r="I99">
        <f>B99*_c1/(B99*_c1+'Input spectra'!S99)</f>
        <v>0</v>
      </c>
      <c r="J99">
        <f>'Input spectra'!S99/(B99*_c1+'Input spectra'!S99)</f>
        <v>1</v>
      </c>
      <c r="K99" s="7">
        <f t="shared" si="13"/>
        <v>1.1342454345676476E+19</v>
      </c>
      <c r="M99" s="23">
        <f>(1-EXP(-_t*(C99*_c2+'Input spectra'!S99)))</f>
        <v>2.262295877998588E-2</v>
      </c>
      <c r="N99" s="7">
        <f t="shared" si="11"/>
        <v>2.5659987712611066E+17</v>
      </c>
      <c r="O99" s="7">
        <f>C99*_c2/(C99*_c2+'Input spectra'!S99)</f>
        <v>0</v>
      </c>
      <c r="P99">
        <f>1-EXP(-(_t-'Reaching edge prob after ems 1'!FC100)*_k_in_ec_correction*($D99*_c1+'Input spectra'!S99))</f>
        <v>1</v>
      </c>
      <c r="Q99" s="7">
        <f t="shared" si="9"/>
        <v>1.0642420289808349E+19</v>
      </c>
      <c r="V99" s="7"/>
      <c r="W99" s="56"/>
    </row>
    <row r="100" spans="1:23" x14ac:dyDescent="0.25">
      <c r="A100">
        <v>770</v>
      </c>
      <c r="B100">
        <f>'Input spectra'!B100</f>
        <v>0</v>
      </c>
      <c r="C100">
        <f>'Input spectra'!D100</f>
        <v>0</v>
      </c>
      <c r="D100" s="7">
        <f>'Input spectra'!G100</f>
        <v>2.239585E+19</v>
      </c>
      <c r="F100" s="7">
        <f t="shared" si="12"/>
        <v>2.1500016E+19</v>
      </c>
      <c r="G100" s="23">
        <f>(1-EXP(-_t*(B100*_c1+'Input spectra'!S100)))</f>
        <v>2.2559418524924824E-2</v>
      </c>
      <c r="H100" s="7">
        <f t="shared" si="10"/>
        <v>4.850278592365801E+17</v>
      </c>
      <c r="I100">
        <f>B100*_c1/(B100*_c1+'Input spectra'!S100)</f>
        <v>0</v>
      </c>
      <c r="J100">
        <f>'Input spectra'!S100/(B100*_c1+'Input spectra'!S100)</f>
        <v>1</v>
      </c>
      <c r="K100" s="7">
        <f t="shared" si="13"/>
        <v>1.9367413070527566E+19</v>
      </c>
      <c r="M100" s="23">
        <f>(1-EXP(-_t*(C100*_c2+'Input spectra'!S100)))</f>
        <v>2.2559418524924824E-2</v>
      </c>
      <c r="N100" s="7">
        <f t="shared" si="11"/>
        <v>4.3691757720313075E+17</v>
      </c>
      <c r="O100" s="7">
        <f>C100*_c2/(C100*_c2+'Input spectra'!S100)</f>
        <v>0</v>
      </c>
      <c r="P100">
        <f>1-EXP(-(_t-'Reaching edge prob after ems 1'!FC101)*_k_in_ec_correction*($D100*_c1+'Input spectra'!S100))</f>
        <v>1</v>
      </c>
      <c r="Q100" s="7">
        <f t="shared" si="9"/>
        <v>1.8173275673591458E+19</v>
      </c>
      <c r="V100" s="7"/>
      <c r="W100" s="56"/>
    </row>
    <row r="101" spans="1:23" x14ac:dyDescent="0.25">
      <c r="A101">
        <v>775</v>
      </c>
      <c r="B101">
        <f>'Input spectra'!B101</f>
        <v>0</v>
      </c>
      <c r="C101">
        <f>'Input spectra'!D101</f>
        <v>0</v>
      </c>
      <c r="D101" s="7">
        <f>'Input spectra'!G101</f>
        <v>2.28337E+19</v>
      </c>
      <c r="F101" s="7">
        <f t="shared" si="12"/>
        <v>2.1920352E+19</v>
      </c>
      <c r="G101" s="23">
        <f>(1-EXP(-_t*(B101*_c1+'Input spectra'!S101)))</f>
        <v>2.2495874139048411E-2</v>
      </c>
      <c r="H101" s="7">
        <f t="shared" si="10"/>
        <v>4.9311747967563808E+17</v>
      </c>
      <c r="I101">
        <f>B101*_c1/(B101*_c1+'Input spectra'!S101)</f>
        <v>0</v>
      </c>
      <c r="J101">
        <f>'Input spectra'!S101/(B101*_c1+'Input spectra'!S101)</f>
        <v>1</v>
      </c>
      <c r="K101" s="7">
        <f t="shared" si="13"/>
        <v>1.974733933393093E+19</v>
      </c>
      <c r="M101" s="23">
        <f>(1-EXP(-_t*(C101*_c2+'Input spectra'!S101)))</f>
        <v>2.2495874139048411E-2</v>
      </c>
      <c r="N101" s="7">
        <f t="shared" si="11"/>
        <v>4.4423366023719027E+17</v>
      </c>
      <c r="O101" s="7">
        <f>C101*_c2/(C101*_c2+'Input spectra'!S101)</f>
        <v>0</v>
      </c>
      <c r="P101">
        <f>1-EXP(-(_t-'Reaching edge prob after ems 1'!FC102)*_k_in_ec_correction*($D101*_c1+'Input spectra'!S101))</f>
        <v>1</v>
      </c>
      <c r="Q101" s="7">
        <f t="shared" si="9"/>
        <v>1.8530981446745989E+19</v>
      </c>
      <c r="V101" s="7"/>
      <c r="W101" s="56"/>
    </row>
    <row r="102" spans="1:23" x14ac:dyDescent="0.25">
      <c r="A102">
        <v>780</v>
      </c>
      <c r="B102">
        <f>'Input spectra'!B102</f>
        <v>0</v>
      </c>
      <c r="C102">
        <f>'Input spectra'!D102</f>
        <v>0</v>
      </c>
      <c r="D102" s="7">
        <f>'Input spectra'!G102</f>
        <v>2.27848E+19</v>
      </c>
      <c r="F102" s="7">
        <f t="shared" si="12"/>
        <v>2.1873408E+19</v>
      </c>
      <c r="G102" s="23">
        <f>(1-EXP(-_t*(B102*_c1+'Input spectra'!S102)))</f>
        <v>2.2432325622088078E-2</v>
      </c>
      <c r="H102" s="7">
        <f t="shared" si="10"/>
        <v>4.9067141072078637E+17</v>
      </c>
      <c r="I102">
        <f>B102*_c1/(B102*_c1+'Input spectra'!S102)</f>
        <v>0</v>
      </c>
      <c r="J102">
        <f>'Input spectra'!S102/(B102*_c1+'Input spectra'!S102)</f>
        <v>1</v>
      </c>
      <c r="K102" s="7">
        <f t="shared" si="13"/>
        <v>1.9706330040679723E+19</v>
      </c>
      <c r="M102" s="23">
        <f>(1-EXP(-_t*(C102*_c2+'Input spectra'!S102)))</f>
        <v>2.2432325622088078E-2</v>
      </c>
      <c r="N102" s="7">
        <f t="shared" si="11"/>
        <v>4.4205881228886374E+17</v>
      </c>
      <c r="O102" s="7">
        <f>C102*_c2/(C102*_c2+'Input spectra'!S102)</f>
        <v>0</v>
      </c>
      <c r="P102">
        <f>1-EXP(-(_t-'Reaching edge prob after ems 1'!FC103)*_k_in_ec_correction*($D102*_c1+'Input spectra'!S102))</f>
        <v>1</v>
      </c>
      <c r="Q102" s="7">
        <f t="shared" si="9"/>
        <v>1.8493700379255222E+19</v>
      </c>
      <c r="V102" s="7"/>
      <c r="W102" s="56"/>
    </row>
    <row r="103" spans="1:23" x14ac:dyDescent="0.25">
      <c r="A103">
        <v>785</v>
      </c>
      <c r="B103">
        <f>'Input spectra'!B103</f>
        <v>0</v>
      </c>
      <c r="C103">
        <f>'Input spectra'!D103</f>
        <v>0</v>
      </c>
      <c r="D103" s="7">
        <f>'Input spectra'!G103</f>
        <v>2.28815E+19</v>
      </c>
      <c r="F103" s="7">
        <f t="shared" si="12"/>
        <v>2.196624E+19</v>
      </c>
      <c r="G103" s="23">
        <f>(1-EXP(-_t*(B103*_c1+'Input spectra'!S103)))</f>
        <v>2.2368772973775486E-2</v>
      </c>
      <c r="H103" s="7">
        <f t="shared" si="10"/>
        <v>4.9135783564746605E+17</v>
      </c>
      <c r="I103">
        <f>B103*_c1/(B103*_c1+'Input spectra'!S103)</f>
        <v>0</v>
      </c>
      <c r="J103">
        <f>'Input spectra'!S103/(B103*_c1+'Input spectra'!S103)</f>
        <v>1</v>
      </c>
      <c r="K103" s="7">
        <f t="shared" si="13"/>
        <v>1.9791251402667295E+19</v>
      </c>
      <c r="M103" s="23">
        <f>(1-EXP(-_t*(C103*_c2+'Input spectra'!S103)))</f>
        <v>2.2368772973775486E-2</v>
      </c>
      <c r="N103" s="7">
        <f t="shared" si="11"/>
        <v>4.4270600949318035E+17</v>
      </c>
      <c r="O103" s="7">
        <f>C103*_c2/(C103*_c2+'Input spectra'!S103)</f>
        <v>0</v>
      </c>
      <c r="P103">
        <f>1-EXP(-(_t-'Reaching edge prob after ems 1'!FC104)*_k_in_ec_correction*($D103*_c1+'Input spectra'!S103))</f>
        <v>1</v>
      </c>
      <c r="Q103" s="7">
        <f t="shared" si="9"/>
        <v>1.857460357744715E+19</v>
      </c>
      <c r="V103" s="7"/>
      <c r="W103" s="56"/>
    </row>
    <row r="104" spans="1:23" x14ac:dyDescent="0.25">
      <c r="A104">
        <v>790</v>
      </c>
      <c r="B104">
        <f>'Input spectra'!B104</f>
        <v>0</v>
      </c>
      <c r="C104">
        <f>'Input spectra'!D104</f>
        <v>0</v>
      </c>
      <c r="D104" s="7">
        <f>'Input spectra'!G104</f>
        <v>2.176035E+19</v>
      </c>
      <c r="F104" s="7">
        <f t="shared" si="12"/>
        <v>2.0889936E+19</v>
      </c>
      <c r="G104" s="23">
        <f>(1-EXP(-_t*(B104*_c1+'Input spectra'!S104)))</f>
        <v>2.2305216193841848E-2</v>
      </c>
      <c r="H104" s="7">
        <f t="shared" si="10"/>
        <v>4.6595453875551981E+17</v>
      </c>
      <c r="I104">
        <f>B104*_c1/(B104*_c1+'Input spectra'!S104)</f>
        <v>0</v>
      </c>
      <c r="J104">
        <f>'Input spectra'!S104/(B104*_c1+'Input spectra'!S104)</f>
        <v>1</v>
      </c>
      <c r="K104" s="7">
        <f t="shared" si="13"/>
        <v>1.8822741314682913E+19</v>
      </c>
      <c r="M104" s="23">
        <f>(1-EXP(-_t*(C104*_c2+'Input spectra'!S104)))</f>
        <v>2.2305216193841848E-2</v>
      </c>
      <c r="N104" s="7">
        <f t="shared" si="11"/>
        <v>4.1984531438476128E+17</v>
      </c>
      <c r="O104" s="7">
        <f>C104*_c2/(C104*_c2+'Input spectra'!S104)</f>
        <v>0</v>
      </c>
      <c r="P104">
        <f>1-EXP(-(_t-'Reaching edge prob after ems 1'!FC105)*_k_in_ec_correction*($D104*_c1+'Input spectra'!S104))</f>
        <v>1</v>
      </c>
      <c r="Q104" s="7">
        <f t="shared" si="9"/>
        <v>1.7666780160286224E+19</v>
      </c>
      <c r="V104" s="7"/>
      <c r="W104" s="56"/>
    </row>
    <row r="105" spans="1:23" x14ac:dyDescent="0.25">
      <c r="A105">
        <v>795</v>
      </c>
      <c r="B105">
        <f>'Input spectra'!B105</f>
        <v>0</v>
      </c>
      <c r="C105">
        <f>'Input spectra'!D105</f>
        <v>0</v>
      </c>
      <c r="D105" s="7">
        <f>'Input spectra'!G105</f>
        <v>2.17481E+19</v>
      </c>
      <c r="F105" s="7">
        <f t="shared" si="12"/>
        <v>2.0878176E+19</v>
      </c>
      <c r="G105" s="23">
        <f>(1-EXP(-_t*(B105*_c1+'Input spectra'!S105)))</f>
        <v>2.2307024114422647E-2</v>
      </c>
      <c r="H105" s="7">
        <f t="shared" si="10"/>
        <v>4.6572997549716013E+17</v>
      </c>
      <c r="I105">
        <f>B105*_c1/(B105*_c1+'Input spectra'!S105)</f>
        <v>0</v>
      </c>
      <c r="J105">
        <f>'Input spectra'!S105/(B105*_c1+'Input spectra'!S105)</f>
        <v>1</v>
      </c>
      <c r="K105" s="7">
        <f t="shared" si="13"/>
        <v>1.8812110256181817E+19</v>
      </c>
      <c r="M105" s="23">
        <f>(1-EXP(-_t*(C105*_c2+'Input spectra'!S105)))</f>
        <v>2.2307024114422647E-2</v>
      </c>
      <c r="N105" s="7">
        <f t="shared" si="11"/>
        <v>4.1964219712782541E+17</v>
      </c>
      <c r="O105" s="7">
        <f>C105*_c2/(C105*_c2+'Input spectra'!S105)</f>
        <v>0</v>
      </c>
      <c r="P105">
        <f>1-EXP(-(_t-'Reaching edge prob after ems 1'!FC106)*_k_in_ec_correction*($D105*_c1+'Input spectra'!S105))</f>
        <v>1</v>
      </c>
      <c r="Q105" s="7">
        <f t="shared" si="9"/>
        <v>1.7656769336691831E+19</v>
      </c>
      <c r="V105" s="7"/>
      <c r="W105" s="56"/>
    </row>
    <row r="106" spans="1:23" x14ac:dyDescent="0.25">
      <c r="A106">
        <v>800</v>
      </c>
      <c r="B106">
        <f>'Input spectra'!B106</f>
        <v>0</v>
      </c>
      <c r="C106">
        <f>'Input spectra'!D106</f>
        <v>0</v>
      </c>
      <c r="D106" s="7">
        <f>'Input spectra'!G106</f>
        <v>2.160815E+19</v>
      </c>
      <c r="F106" s="7">
        <f t="shared" si="12"/>
        <v>2.0743824E+19</v>
      </c>
      <c r="G106" s="23">
        <f>(1-EXP(-_t*(B106*_c1+'Input spectra'!S106)))</f>
        <v>2.2452326567468983E-2</v>
      </c>
      <c r="H106" s="7">
        <f t="shared" si="10"/>
        <v>4.6574711070610074E+17</v>
      </c>
      <c r="I106">
        <f>B106*_c1/(B106*_c1+'Input spectra'!S106)</f>
        <v>0</v>
      </c>
      <c r="J106">
        <f>'Input spectra'!S106/(B106*_c1+'Input spectra'!S106)</f>
        <v>1</v>
      </c>
      <c r="K106" s="7">
        <f t="shared" si="13"/>
        <v>1.8688275661173256E+19</v>
      </c>
      <c r="M106" s="23">
        <f>(1-EXP(-_t*(C106*_c2+'Input spectra'!S106)))</f>
        <v>2.2452326567468983E-2</v>
      </c>
      <c r="N106" s="7">
        <f t="shared" si="11"/>
        <v>4.1959526812754426E+17</v>
      </c>
      <c r="O106" s="7">
        <f>C106*_c2/(C106*_c2+'Input spectra'!S106)</f>
        <v>0</v>
      </c>
      <c r="P106">
        <f>1-EXP(-(_t-'Reaching edge prob after ems 1'!FC107)*_k_in_ec_correction*($D106*_c1+'Input spectra'!S106))</f>
        <v>1</v>
      </c>
      <c r="Q106" s="7">
        <f t="shared" si="9"/>
        <v>1.7537933177323885E+19</v>
      </c>
      <c r="V106" s="7"/>
      <c r="W106" s="56"/>
    </row>
    <row r="107" spans="1:23" x14ac:dyDescent="0.25">
      <c r="A107">
        <v>805</v>
      </c>
      <c r="B107">
        <f>'Input spectra'!B107</f>
        <v>0</v>
      </c>
      <c r="C107">
        <f>'Input spectra'!D107</f>
        <v>0</v>
      </c>
      <c r="D107" s="7">
        <f>'Input spectra'!G107</f>
        <v>2.14395E+19</v>
      </c>
      <c r="F107" s="7">
        <f t="shared" si="12"/>
        <v>2.058192E+19</v>
      </c>
      <c r="G107" s="23">
        <f>(1-EXP(-_t*(B107*_c1+'Input spectra'!S107)))</f>
        <v>2.259760742600303E-2</v>
      </c>
      <c r="H107" s="7">
        <f t="shared" si="10"/>
        <v>4.6510214823340026E+17</v>
      </c>
      <c r="I107">
        <f>B107*_c1/(B107*_c1+'Input spectra'!S107)</f>
        <v>0</v>
      </c>
      <c r="J107">
        <f>'Input spectra'!S107/(B107*_c1+'Input spectra'!S107)</f>
        <v>1</v>
      </c>
      <c r="K107" s="7">
        <f t="shared" si="13"/>
        <v>1.8539659332188099E+19</v>
      </c>
      <c r="M107" s="23">
        <f>(1-EXP(-_t*(C107*_c2+'Input spectra'!S107)))</f>
        <v>2.259760742600303E-2</v>
      </c>
      <c r="N107" s="7">
        <f t="shared" si="11"/>
        <v>4.1895194340062016E+17</v>
      </c>
      <c r="O107" s="7">
        <f>C107*_c2/(C107*_c2+'Input spectra'!S107)</f>
        <v>0</v>
      </c>
      <c r="P107">
        <f>1-EXP(-(_t-'Reaching edge prob after ems 1'!FC108)*_k_in_ec_correction*($D107*_c1+'Input spectra'!S107))</f>
        <v>1</v>
      </c>
      <c r="Q107" s="7">
        <f t="shared" si="9"/>
        <v>1.7395879093235978E+19</v>
      </c>
      <c r="V107" s="7"/>
      <c r="W107" s="56"/>
    </row>
    <row r="108" spans="1:23" x14ac:dyDescent="0.25">
      <c r="A108">
        <v>810</v>
      </c>
      <c r="B108">
        <f>'Input spectra'!B108</f>
        <v>0</v>
      </c>
      <c r="C108">
        <f>'Input spectra'!D108</f>
        <v>0</v>
      </c>
      <c r="D108" s="7">
        <f>'Input spectra'!G108</f>
        <v>2.139435E+19</v>
      </c>
      <c r="F108" s="7">
        <f t="shared" si="12"/>
        <v>2.0538576E+19</v>
      </c>
      <c r="G108" s="23">
        <f>(1-EXP(-_t*(B108*_c1+'Input spectra'!S108)))</f>
        <v>2.2742866693234332E-2</v>
      </c>
      <c r="H108" s="7">
        <f t="shared" si="10"/>
        <v>4.6710609603686202E+17</v>
      </c>
      <c r="I108">
        <f>B108*_c1/(B108*_c1+'Input spectra'!S108)</f>
        <v>0</v>
      </c>
      <c r="J108">
        <f>'Input spectra'!S108/(B108*_c1+'Input spectra'!S108)</f>
        <v>1</v>
      </c>
      <c r="K108" s="7">
        <f t="shared" si="13"/>
        <v>1.8497866663492424E+19</v>
      </c>
      <c r="M108" s="23">
        <f>(1-EXP(-_t*(C108*_c2+'Input spectra'!S108)))</f>
        <v>2.2742866693234332E-2</v>
      </c>
      <c r="N108" s="7">
        <f t="shared" si="11"/>
        <v>4.2069451563703149E+17</v>
      </c>
      <c r="O108" s="7">
        <f>C108*_c2/(C108*_c2+'Input spectra'!S108)</f>
        <v>0</v>
      </c>
      <c r="P108">
        <f>1-EXP(-(_t-'Reaching edge prob after ems 1'!FC109)*_k_in_ec_correction*($D108*_c1+'Input spectra'!S108))</f>
        <v>1</v>
      </c>
      <c r="Q108" s="7">
        <f t="shared" si="9"/>
        <v>1.7354085261941176E+19</v>
      </c>
      <c r="V108" s="7"/>
      <c r="W108" s="56"/>
    </row>
    <row r="109" spans="1:23" x14ac:dyDescent="0.25">
      <c r="A109">
        <v>815</v>
      </c>
      <c r="B109">
        <f>'Input spectra'!B109</f>
        <v>0</v>
      </c>
      <c r="C109">
        <f>'Input spectra'!D109</f>
        <v>0</v>
      </c>
      <c r="D109" s="7">
        <f>'Input spectra'!G109</f>
        <v>1.816675E+19</v>
      </c>
      <c r="F109" s="7">
        <f t="shared" si="12"/>
        <v>1.744008E+19</v>
      </c>
      <c r="G109" s="23">
        <f>(1-EXP(-_t*(B109*_c1+'Input spectra'!S109)))</f>
        <v>2.2888104372371654E-2</v>
      </c>
      <c r="H109" s="7">
        <f t="shared" si="10"/>
        <v>3.9917037130251142E+17</v>
      </c>
      <c r="I109">
        <f>B109*_c1/(B109*_c1+'Input spectra'!S109)</f>
        <v>0</v>
      </c>
      <c r="J109">
        <f>'Input spectra'!S109/(B109*_c1+'Input spectra'!S109)</f>
        <v>1</v>
      </c>
      <c r="K109" s="7">
        <f t="shared" si="13"/>
        <v>1.5704902313807606E+19</v>
      </c>
      <c r="M109" s="23">
        <f>(1-EXP(-_t*(C109*_c2+'Input spectra'!S109)))</f>
        <v>2.2888104372371654E-2</v>
      </c>
      <c r="N109" s="7">
        <f t="shared" si="11"/>
        <v>3.5945544331632954E+17</v>
      </c>
      <c r="O109" s="7">
        <f>C109*_c2/(C109*_c2+'Input spectra'!S109)</f>
        <v>0</v>
      </c>
      <c r="P109">
        <f>1-EXP(-(_t-'Reaching edge prob after ems 1'!FC110)*_k_in_ec_correction*($D109*_c1+'Input spectra'!S109))</f>
        <v>1</v>
      </c>
      <c r="Q109" s="7">
        <f t="shared" si="9"/>
        <v>1.4731628995671624E+19</v>
      </c>
      <c r="V109" s="7"/>
      <c r="W109" s="56"/>
    </row>
    <row r="110" spans="1:23" x14ac:dyDescent="0.25">
      <c r="A110">
        <v>820</v>
      </c>
      <c r="B110">
        <f>'Input spectra'!B110</f>
        <v>0</v>
      </c>
      <c r="C110">
        <f>'Input spectra'!D110</f>
        <v>0</v>
      </c>
      <c r="D110" s="7">
        <f>'Input spectra'!G110</f>
        <v>1.81828E+19</v>
      </c>
      <c r="F110" s="7">
        <f t="shared" si="12"/>
        <v>1.7455488E+19</v>
      </c>
      <c r="G110" s="23">
        <f>(1-EXP(-_t*(B110*_c1+'Input spectra'!S110)))</f>
        <v>2.303332046662343E-2</v>
      </c>
      <c r="H110" s="7">
        <f t="shared" si="10"/>
        <v>4.0205784900529971E+17</v>
      </c>
      <c r="I110">
        <f>B110*_c1/(B110*_c1+'Input spectra'!S110)</f>
        <v>0</v>
      </c>
      <c r="J110">
        <f>'Input spectra'!S110/(B110*_c1+'Input spectra'!S110)</f>
        <v>1</v>
      </c>
      <c r="K110" s="7">
        <f t="shared" si="13"/>
        <v>1.5716441227156713E+19</v>
      </c>
      <c r="M110" s="23">
        <f>(1-EXP(-_t*(C110*_c2+'Input spectra'!S110)))</f>
        <v>2.303332046662343E-2</v>
      </c>
      <c r="N110" s="7">
        <f t="shared" si="11"/>
        <v>3.6200182737995296E+17</v>
      </c>
      <c r="O110" s="7">
        <f>C110*_c2/(C110*_c2+'Input spectra'!S110)</f>
        <v>0</v>
      </c>
      <c r="P110">
        <f>1-EXP(-(_t-'Reaching edge prob after ems 1'!FC111)*_k_in_ec_correction*($D110*_c1+'Input spectra'!S110))</f>
        <v>1</v>
      </c>
      <c r="Q110" s="7">
        <f t="shared" si="9"/>
        <v>1.4740261823785689E+19</v>
      </c>
      <c r="V110" s="7"/>
      <c r="W110" s="56"/>
    </row>
    <row r="111" spans="1:23" x14ac:dyDescent="0.25">
      <c r="A111">
        <v>825</v>
      </c>
      <c r="B111">
        <f>'Input spectra'!B111</f>
        <v>0</v>
      </c>
      <c r="C111">
        <f>'Input spectra'!D111</f>
        <v>0</v>
      </c>
      <c r="D111" s="7">
        <f>'Input spectra'!G111</f>
        <v>1.988385E+19</v>
      </c>
      <c r="F111" s="7">
        <f t="shared" si="12"/>
        <v>1.9088496E+19</v>
      </c>
      <c r="G111" s="23">
        <f>(1-EXP(-_t*(B111*_c1+'Input spectra'!S111)))</f>
        <v>2.3178514979197318E-2</v>
      </c>
      <c r="H111" s="7">
        <f t="shared" si="10"/>
        <v>4.424429904663481E+17</v>
      </c>
      <c r="I111">
        <f>B111*_c1/(B111*_c1+'Input spectra'!S111)</f>
        <v>0</v>
      </c>
      <c r="J111">
        <f>'Input spectra'!S111/(B111*_c1+'Input spectra'!S111)</f>
        <v>1</v>
      </c>
      <c r="K111" s="7">
        <f t="shared" si="13"/>
        <v>1.7184202453586215E+19</v>
      </c>
      <c r="M111" s="23">
        <f>(1-EXP(-_t*(C111*_c2+'Input spectra'!S111)))</f>
        <v>2.3178514979197318E-2</v>
      </c>
      <c r="N111" s="7">
        <f t="shared" si="11"/>
        <v>3.9830429397600736E+17</v>
      </c>
      <c r="O111" s="7">
        <f>C111*_c2/(C111*_c2+'Input spectra'!S111)</f>
        <v>0</v>
      </c>
      <c r="P111">
        <f>1-EXP(-(_t-'Reaching edge prob after ems 1'!FC112)*_k_in_ec_correction*($D111*_c1+'Input spectra'!S111))</f>
        <v>1</v>
      </c>
      <c r="Q111" s="7">
        <f t="shared" si="9"/>
        <v>1.61144622332258E+19</v>
      </c>
      <c r="V111" s="7"/>
      <c r="W111" s="56"/>
    </row>
    <row r="112" spans="1:23" x14ac:dyDescent="0.25">
      <c r="A112">
        <v>830</v>
      </c>
      <c r="B112">
        <f>'Input spectra'!B112</f>
        <v>0</v>
      </c>
      <c r="C112">
        <f>'Input spectra'!D112</f>
        <v>0</v>
      </c>
      <c r="D112" s="7">
        <f>'Input spectra'!G112</f>
        <v>1.911965E+19</v>
      </c>
      <c r="F112" s="7">
        <f t="shared" si="12"/>
        <v>1.8354864E+19</v>
      </c>
      <c r="G112" s="23">
        <f>(1-EXP(-_t*(B112*_c1+'Input spectra'!S112)))</f>
        <v>2.3140598315157246E-2</v>
      </c>
      <c r="H112" s="7">
        <f t="shared" si="10"/>
        <v>4.2474253495334042E+17</v>
      </c>
      <c r="I112">
        <f>B112*_c1/(B112*_c1+'Input spectra'!S112)</f>
        <v>0</v>
      </c>
      <c r="J112">
        <f>'Input spectra'!S112/(B112*_c1+'Input spectra'!S112)</f>
        <v>1</v>
      </c>
      <c r="K112" s="7">
        <f t="shared" si="13"/>
        <v>1.6524399942187E+19</v>
      </c>
      <c r="M112" s="23">
        <f>(1-EXP(-_t*(C112*_c2+'Input spectra'!S112)))</f>
        <v>2.3140598315157246E-2</v>
      </c>
      <c r="N112" s="7">
        <f t="shared" si="11"/>
        <v>3.8238450146115699E+17</v>
      </c>
      <c r="O112" s="7">
        <f>C112*_c2/(C112*_c2+'Input spectra'!S112)</f>
        <v>0</v>
      </c>
      <c r="P112">
        <f>1-EXP(-(_t-'Reaching edge prob after ems 1'!FC113)*_k_in_ec_correction*($D112*_c1+'Input spectra'!S112))</f>
        <v>1</v>
      </c>
      <c r="Q112" s="7">
        <f t="shared" si="9"/>
        <v>1.5496334823096807E+19</v>
      </c>
      <c r="V112" s="7"/>
      <c r="W112" s="56"/>
    </row>
    <row r="113" spans="1:23" x14ac:dyDescent="0.25">
      <c r="A113">
        <v>835</v>
      </c>
      <c r="B113">
        <f>'Input spectra'!B113</f>
        <v>0</v>
      </c>
      <c r="C113">
        <f>'Input spectra'!D113</f>
        <v>0</v>
      </c>
      <c r="D113" s="7">
        <f>'Input spectra'!G113</f>
        <v>2.07445E+19</v>
      </c>
      <c r="F113" s="7">
        <f t="shared" si="12"/>
        <v>1.991472E+19</v>
      </c>
      <c r="G113" s="23">
        <f>(1-EXP(-_t*(B113*_c1+'Input spectra'!S113)))</f>
        <v>2.3047092278028813E-2</v>
      </c>
      <c r="H113" s="7">
        <f t="shared" si="10"/>
        <v>4.5897638953110598E+17</v>
      </c>
      <c r="I113">
        <f>B113*_c1/(B113*_c1+'Input spectra'!S113)</f>
        <v>0</v>
      </c>
      <c r="J113">
        <f>'Input spectra'!S113/(B113*_c1+'Input spectra'!S113)</f>
        <v>1</v>
      </c>
      <c r="K113" s="7">
        <f t="shared" si="13"/>
        <v>1.7930413311408132E+19</v>
      </c>
      <c r="M113" s="23">
        <f>(1-EXP(-_t*(C113*_c2+'Input spectra'!S113)))</f>
        <v>2.3047092278028813E-2</v>
      </c>
      <c r="N113" s="7">
        <f t="shared" si="11"/>
        <v>4.1324389017121939E+17</v>
      </c>
      <c r="O113" s="7">
        <f>C113*_c2/(C113*_c2+'Input spectra'!S113)</f>
        <v>0</v>
      </c>
      <c r="P113">
        <f>1-EXP(-(_t-'Reaching edge prob after ems 1'!FC114)*_k_in_ec_correction*($D113*_c1+'Input spectra'!S113))</f>
        <v>1</v>
      </c>
      <c r="Q113" s="7">
        <f t="shared" si="9"/>
        <v>1.6816482644387434E+19</v>
      </c>
      <c r="V113" s="7"/>
      <c r="W113" s="56"/>
    </row>
    <row r="114" spans="1:23" x14ac:dyDescent="0.25">
      <c r="A114">
        <v>840</v>
      </c>
      <c r="B114">
        <f>'Input spectra'!B114</f>
        <v>0</v>
      </c>
      <c r="C114">
        <f>'Input spectra'!D114</f>
        <v>0</v>
      </c>
      <c r="D114" s="7">
        <f>'Input spectra'!G114</f>
        <v>2.130985E+19</v>
      </c>
      <c r="F114" s="7">
        <f t="shared" si="12"/>
        <v>2.0457456E+19</v>
      </c>
      <c r="G114" s="23">
        <f>(1-EXP(-_t*(B114*_c1+'Input spectra'!S114)))</f>
        <v>2.2953577290401483E-2</v>
      </c>
      <c r="H114" s="7">
        <f t="shared" si="10"/>
        <v>4.6957179746098758E+17</v>
      </c>
      <c r="I114">
        <f>B114*_c1/(B114*_c1+'Input spectra'!S114)</f>
        <v>0</v>
      </c>
      <c r="J114">
        <f>'Input spectra'!S114/(B114*_c1+'Input spectra'!S114)</f>
        <v>1</v>
      </c>
      <c r="K114" s="7">
        <f t="shared" si="13"/>
        <v>1.8420834081059953E+19</v>
      </c>
      <c r="M114" s="23">
        <f>(1-EXP(-_t*(C114*_c2+'Input spectra'!S114)))</f>
        <v>2.2953577290401483E-2</v>
      </c>
      <c r="N114" s="7">
        <f t="shared" si="11"/>
        <v>4.2282403883327142E+17</v>
      </c>
      <c r="O114" s="7">
        <f>C114*_c2/(C114*_c2+'Input spectra'!S114)</f>
        <v>0</v>
      </c>
      <c r="P114">
        <f>1-EXP(-(_t-'Reaching edge prob after ems 1'!FC115)*_k_in_ec_correction*($D114*_c1+'Input spectra'!S114))</f>
        <v>1</v>
      </c>
      <c r="Q114" s="7">
        <f t="shared" si="9"/>
        <v>1.7278089640537614E+19</v>
      </c>
      <c r="V114" s="7"/>
      <c r="W114" s="56"/>
    </row>
    <row r="115" spans="1:23" x14ac:dyDescent="0.25">
      <c r="A115">
        <v>845</v>
      </c>
      <c r="B115">
        <f>'Input spectra'!B115</f>
        <v>0</v>
      </c>
      <c r="C115">
        <f>'Input spectra'!D115</f>
        <v>0</v>
      </c>
      <c r="D115" s="7">
        <f>'Input spectra'!G115</f>
        <v>2.14234E+19</v>
      </c>
      <c r="F115" s="7">
        <f t="shared" si="12"/>
        <v>2.0566464E+19</v>
      </c>
      <c r="G115" s="23">
        <f>(1-EXP(-_t*(B115*_c1+'Input spectra'!S115)))</f>
        <v>2.2860053351418608E-2</v>
      </c>
      <c r="H115" s="7">
        <f t="shared" si="10"/>
        <v>4.7015046429003014E+17</v>
      </c>
      <c r="I115">
        <f>B115*_c1/(B115*_c1+'Input spectra'!S115)</f>
        <v>0</v>
      </c>
      <c r="J115">
        <f>'Input spectra'!S115/(B115*_c1+'Input spectra'!S115)</f>
        <v>1</v>
      </c>
      <c r="K115" s="7">
        <f t="shared" si="13"/>
        <v>1.8520762554510307E+19</v>
      </c>
      <c r="M115" s="23">
        <f>(1-EXP(-_t*(C115*_c2+'Input spectra'!S115)))</f>
        <v>2.2860053351418608E-2</v>
      </c>
      <c r="N115" s="7">
        <f t="shared" si="11"/>
        <v>4.2338562010506163E+17</v>
      </c>
      <c r="O115" s="7">
        <f>C115*_c2/(C115*_c2+'Input spectra'!S115)</f>
        <v>0</v>
      </c>
      <c r="P115">
        <f>1-EXP(-(_t-'Reaching edge prob after ems 1'!FC116)*_k_in_ec_correction*($D115*_c1+'Input spectra'!S115))</f>
        <v>1</v>
      </c>
      <c r="Q115" s="7">
        <f t="shared" si="9"/>
        <v>1.7373481857029034E+19</v>
      </c>
      <c r="V115" s="7"/>
      <c r="W115" s="56"/>
    </row>
    <row r="116" spans="1:23" x14ac:dyDescent="0.25">
      <c r="A116">
        <v>850</v>
      </c>
      <c r="B116">
        <f>'Input spectra'!B116</f>
        <v>0</v>
      </c>
      <c r="C116">
        <f>'Input spectra'!D116</f>
        <v>0</v>
      </c>
      <c r="D116" s="7">
        <f>'Input spectra'!G116</f>
        <v>1.951355E+19</v>
      </c>
      <c r="F116" s="7">
        <f t="shared" si="12"/>
        <v>1.8733008E+19</v>
      </c>
      <c r="G116" s="23">
        <f>(1-EXP(-_t*(B116*_c1+'Input spectra'!S116)))</f>
        <v>2.2766520460223205E-2</v>
      </c>
      <c r="H116" s="7">
        <f t="shared" si="10"/>
        <v>4.2648540991352499E+17</v>
      </c>
      <c r="I116">
        <f>B116*_c1/(B116*_c1+'Input spectra'!S116)</f>
        <v>0</v>
      </c>
      <c r="J116">
        <f>'Input spectra'!S116/(B116*_c1+'Input spectra'!S116)</f>
        <v>1</v>
      </c>
      <c r="K116" s="7">
        <f t="shared" si="13"/>
        <v>1.6871291219023694E+19</v>
      </c>
      <c r="M116" s="23">
        <f>(1-EXP(-_t*(C116*_c2+'Input spectra'!S116)))</f>
        <v>2.2766520460223205E-2</v>
      </c>
      <c r="N116" s="7">
        <f t="shared" si="11"/>
        <v>3.8410059672828704E+17</v>
      </c>
      <c r="O116" s="7">
        <f>C116*_c2/(C116*_c2+'Input spectra'!S116)</f>
        <v>0</v>
      </c>
      <c r="P116">
        <f>1-EXP(-(_t-'Reaching edge prob after ems 1'!FC117)*_k_in_ec_correction*($D116*_c1+'Input spectra'!S116))</f>
        <v>1</v>
      </c>
      <c r="Q116" s="7">
        <f t="shared" si="9"/>
        <v>1.5827702997403591E+19</v>
      </c>
      <c r="V116" s="7"/>
      <c r="W116" s="56"/>
    </row>
    <row r="117" spans="1:23" x14ac:dyDescent="0.25">
      <c r="A117">
        <v>855</v>
      </c>
      <c r="B117">
        <f>'Input spectra'!B117</f>
        <v>0</v>
      </c>
      <c r="C117">
        <f>'Input spectra'!D117</f>
        <v>0</v>
      </c>
      <c r="D117" s="7">
        <f>'Input spectra'!G117</f>
        <v>1.95692E+19</v>
      </c>
      <c r="F117" s="7">
        <f t="shared" si="12"/>
        <v>1.8786432E+19</v>
      </c>
      <c r="G117" s="23">
        <f>(1-EXP(-_t*(B117*_c1+'Input spectra'!S117)))</f>
        <v>2.2672978615958406E-2</v>
      </c>
      <c r="H117" s="7">
        <f t="shared" si="10"/>
        <v>4.2594437100615667E+17</v>
      </c>
      <c r="I117">
        <f>B117*_c1/(B117*_c1+'Input spectra'!S117)</f>
        <v>0</v>
      </c>
      <c r="J117">
        <f>'Input spectra'!S117/(B117*_c1+'Input spectra'!S117)</f>
        <v>1</v>
      </c>
      <c r="K117" s="7">
        <f t="shared" si="13"/>
        <v>1.6921025398880725E+19</v>
      </c>
      <c r="M117" s="23">
        <f>(1-EXP(-_t*(C117*_c2+'Input spectra'!S117)))</f>
        <v>2.2672978615958406E-2</v>
      </c>
      <c r="N117" s="7">
        <f t="shared" si="11"/>
        <v>3.8365004702891174E+17</v>
      </c>
      <c r="O117" s="7">
        <f>C117*_c2/(C117*_c2+'Input spectra'!S117)</f>
        <v>0</v>
      </c>
      <c r="P117">
        <f>1-EXP(-(_t-'Reaching edge prob after ems 1'!FC118)*_k_in_ec_correction*($D117*_c1+'Input spectra'!S117))</f>
        <v>1</v>
      </c>
      <c r="Q117" s="7">
        <f t="shared" si="9"/>
        <v>1.587588033777774E+19</v>
      </c>
      <c r="V117" s="7"/>
      <c r="W117" s="56"/>
    </row>
    <row r="118" spans="1:23" x14ac:dyDescent="0.25">
      <c r="A118">
        <v>860</v>
      </c>
      <c r="B118">
        <f>'Input spectra'!B118</f>
        <v>0</v>
      </c>
      <c r="C118">
        <f>'Input spectra'!D118</f>
        <v>0</v>
      </c>
      <c r="D118" s="7">
        <f>'Input spectra'!G118</f>
        <v>2.131695E+19</v>
      </c>
      <c r="F118" s="7">
        <f t="shared" si="12"/>
        <v>2.0464272E+19</v>
      </c>
      <c r="G118" s="23">
        <f>(1-EXP(-_t*(B118*_c1+'Input spectra'!S118)))</f>
        <v>2.2579427817767228E-2</v>
      </c>
      <c r="H118" s="7">
        <f t="shared" si="10"/>
        <v>4.6207155246715501E+17</v>
      </c>
      <c r="I118">
        <f>B118*_c1/(B118*_c1+'Input spectra'!S118)</f>
        <v>0</v>
      </c>
      <c r="J118">
        <f>'Input spectra'!S118/(B118*_c1+'Input spectra'!S118)</f>
        <v>1</v>
      </c>
      <c r="K118" s="7">
        <f t="shared" si="13"/>
        <v>1.8434027932446267E+19</v>
      </c>
      <c r="M118" s="23">
        <f>(1-EXP(-_t*(C118*_c2+'Input spectra'!S118)))</f>
        <v>2.2579427817767228E-2</v>
      </c>
      <c r="N118" s="7">
        <f t="shared" si="11"/>
        <v>4.1622980309137536E+17</v>
      </c>
      <c r="O118" s="7">
        <f>C118*_c2/(C118*_c2+'Input spectra'!S118)</f>
        <v>0</v>
      </c>
      <c r="P118">
        <f>1-EXP(-(_t-'Reaching edge prob after ems 1'!FC119)*_k_in_ec_correction*($D118*_c1+'Input spectra'!S118))</f>
        <v>1</v>
      </c>
      <c r="Q118" s="7">
        <f t="shared" si="9"/>
        <v>1.7297086204180695E+19</v>
      </c>
      <c r="V118" s="7"/>
      <c r="W118" s="56"/>
    </row>
    <row r="119" spans="1:23" x14ac:dyDescent="0.25">
      <c r="A119">
        <v>865</v>
      </c>
      <c r="B119">
        <f>'Input spectra'!B119</f>
        <v>0</v>
      </c>
      <c r="C119">
        <f>'Input spectra'!D119</f>
        <v>0</v>
      </c>
      <c r="D119" s="7">
        <f>'Input spectra'!G119</f>
        <v>2.06249E+19</v>
      </c>
      <c r="F119" s="7">
        <f t="shared" si="12"/>
        <v>1.9799904E+19</v>
      </c>
      <c r="G119" s="23">
        <f>(1-EXP(-_t*(B119*_c1+'Input spectra'!S119)))</f>
        <v>2.2524105257856752E-2</v>
      </c>
      <c r="H119" s="7">
        <f t="shared" si="10"/>
        <v>4.4597512179145894E+17</v>
      </c>
      <c r="I119">
        <f>B119*_c1/(B119*_c1+'Input spectra'!S119)</f>
        <v>0</v>
      </c>
      <c r="J119">
        <f>'Input spectra'!S119/(B119*_c1+'Input spectra'!S119)</f>
        <v>1</v>
      </c>
      <c r="K119" s="7">
        <f t="shared" si="13"/>
        <v>1.7836580854156993E+19</v>
      </c>
      <c r="M119" s="23">
        <f>(1-EXP(-_t*(C119*_c2+'Input spectra'!S119)))</f>
        <v>2.2524105257856752E-2</v>
      </c>
      <c r="N119" s="7">
        <f t="shared" si="11"/>
        <v>4.0175302459930458E+17</v>
      </c>
      <c r="O119" s="7">
        <f>C119*_c2/(C119*_c2+'Input spectra'!S119)</f>
        <v>0</v>
      </c>
      <c r="P119">
        <f>1-EXP(-(_t-'Reaching edge prob after ems 1'!FC120)*_k_in_ec_correction*($D119*_c1+'Input spectra'!S119))</f>
        <v>1</v>
      </c>
      <c r="Q119" s="7">
        <f t="shared" si="9"/>
        <v>1.673743471637538E+19</v>
      </c>
      <c r="V119" s="7"/>
      <c r="W119" s="56"/>
    </row>
    <row r="120" spans="1:23" x14ac:dyDescent="0.25">
      <c r="A120">
        <v>870</v>
      </c>
      <c r="B120">
        <f>'Input spectra'!B120</f>
        <v>0</v>
      </c>
      <c r="C120">
        <f>'Input spectra'!D120</f>
        <v>0</v>
      </c>
      <c r="D120" s="7">
        <f>'Input spectra'!G120</f>
        <v>2.103135E+19</v>
      </c>
      <c r="F120" s="7">
        <f t="shared" si="12"/>
        <v>2.0190096E+19</v>
      </c>
      <c r="G120" s="23">
        <f>(1-EXP(-_t*(B120*_c1+'Input spectra'!S120)))</f>
        <v>2.2526059816779909E-2</v>
      </c>
      <c r="H120" s="7">
        <f t="shared" si="10"/>
        <v>4.5480331020252877E+17</v>
      </c>
      <c r="I120">
        <f>B120*_c1/(B120*_c1+'Input spectra'!S120)</f>
        <v>0</v>
      </c>
      <c r="J120">
        <f>'Input spectra'!S120/(B120*_c1+'Input spectra'!S120)</f>
        <v>1</v>
      </c>
      <c r="K120" s="7">
        <f t="shared" si="13"/>
        <v>1.8188045742917347E+19</v>
      </c>
      <c r="M120" s="23">
        <f>(1-EXP(-_t*(C120*_c2+'Input spectra'!S120)))</f>
        <v>2.2526059816779909E-2</v>
      </c>
      <c r="N120" s="7">
        <f t="shared" si="11"/>
        <v>4.0970500635528531E+17</v>
      </c>
      <c r="O120" s="7">
        <f>C120*_c2/(C120*_c2+'Input spectra'!S120)</f>
        <v>0</v>
      </c>
      <c r="P120">
        <f>1-EXP(-(_t-'Reaching edge prob after ems 1'!FC121)*_k_in_ec_correction*($D120*_c1+'Input spectra'!S120))</f>
        <v>1</v>
      </c>
      <c r="Q120" s="7">
        <f t="shared" si="9"/>
        <v>1.7067207107099578E+19</v>
      </c>
      <c r="V120" s="7"/>
      <c r="W120" s="56"/>
    </row>
    <row r="121" spans="1:23" x14ac:dyDescent="0.25">
      <c r="A121">
        <v>875</v>
      </c>
      <c r="B121">
        <f>'Input spectra'!B121</f>
        <v>0</v>
      </c>
      <c r="C121">
        <f>'Input spectra'!D121</f>
        <v>0</v>
      </c>
      <c r="D121" s="7">
        <f>'Input spectra'!G121</f>
        <v>2.04479E+19</v>
      </c>
      <c r="F121" s="7">
        <f t="shared" si="12"/>
        <v>1.9629984E+19</v>
      </c>
      <c r="G121" s="23">
        <f>(1-EXP(-_t*(B121*_c1+'Input spectra'!S121)))</f>
        <v>2.2528014371794747E-2</v>
      </c>
      <c r="H121" s="7">
        <f t="shared" si="10"/>
        <v>4.4222456167010093E+17</v>
      </c>
      <c r="I121">
        <f>B121*_c1/(B121*_c1+'Input spectra'!S121)</f>
        <v>0</v>
      </c>
      <c r="J121">
        <f>'Input spectra'!S121/(B121*_c1+'Input spectra'!S121)</f>
        <v>1</v>
      </c>
      <c r="K121" s="7">
        <f t="shared" si="13"/>
        <v>1.7683439098364836E+19</v>
      </c>
      <c r="M121" s="23">
        <f>(1-EXP(-_t*(C121*_c2+'Input spectra'!S121)))</f>
        <v>2.2528014371794747E-2</v>
      </c>
      <c r="N121" s="7">
        <f t="shared" si="11"/>
        <v>3.9837277015072019E+17</v>
      </c>
      <c r="O121" s="7">
        <f>C121*_c2/(C121*_c2+'Input spectra'!S121)</f>
        <v>0</v>
      </c>
      <c r="P121">
        <f>1-EXP(-(_t-'Reaching edge prob after ems 1'!FC122)*_k_in_ec_correction*($D121*_c1+'Input spectra'!S121))</f>
        <v>1</v>
      </c>
      <c r="Q121" s="7">
        <f t="shared" si="9"/>
        <v>1.6593663675085552E+19</v>
      </c>
      <c r="V121" s="7"/>
      <c r="W121" s="56"/>
    </row>
    <row r="122" spans="1:23" x14ac:dyDescent="0.25">
      <c r="A122">
        <v>880</v>
      </c>
      <c r="B122">
        <f>'Input spectra'!B122</f>
        <v>0</v>
      </c>
      <c r="C122">
        <f>'Input spectra'!D122</f>
        <v>0</v>
      </c>
      <c r="D122" s="7">
        <f>'Input spectra'!G122</f>
        <v>2.064775E+19</v>
      </c>
      <c r="F122" s="7">
        <f t="shared" si="12"/>
        <v>1.982184E+19</v>
      </c>
      <c r="G122" s="23">
        <f>(1-EXP(-_t*(B122*_c1+'Input spectra'!S122)))</f>
        <v>2.2529968922901156E-2</v>
      </c>
      <c r="H122" s="7">
        <f t="shared" si="10"/>
        <v>4.4658543919471904E+17</v>
      </c>
      <c r="I122">
        <f>B122*_c1/(B122*_c1+'Input spectra'!S122)</f>
        <v>0</v>
      </c>
      <c r="J122">
        <f>'Input spectra'!S122/(B122*_c1+'Input spectra'!S122)</f>
        <v>1</v>
      </c>
      <c r="K122" s="7">
        <f t="shared" si="13"/>
        <v>1.7856234603238148E+19</v>
      </c>
      <c r="M122" s="23">
        <f>(1-EXP(-_t*(C122*_c2+'Input spectra'!S122)))</f>
        <v>2.2529968922901156E-2</v>
      </c>
      <c r="N122" s="7">
        <f t="shared" si="11"/>
        <v>4.0230041069098771E+17</v>
      </c>
      <c r="O122" s="7">
        <f>C122*_c2/(C122*_c2+'Input spectra'!S122)</f>
        <v>0</v>
      </c>
      <c r="P122">
        <f>1-EXP(-(_t-'Reaching edge prob after ems 1'!FC123)*_k_in_ec_correction*($D122*_c1+'Input spectra'!S122))</f>
        <v>1</v>
      </c>
      <c r="Q122" s="7">
        <f t="shared" si="9"/>
        <v>1.6755776824845273E+19</v>
      </c>
      <c r="V122" s="7"/>
      <c r="W122" s="56"/>
    </row>
    <row r="123" spans="1:23" x14ac:dyDescent="0.25">
      <c r="A123">
        <v>885</v>
      </c>
      <c r="B123">
        <f>'Input spectra'!B123</f>
        <v>0</v>
      </c>
      <c r="C123">
        <f>'Input spectra'!D123</f>
        <v>0</v>
      </c>
      <c r="D123" s="7">
        <f>'Input spectra'!G123</f>
        <v>2.083465E+19</v>
      </c>
      <c r="F123" s="7">
        <f t="shared" si="12"/>
        <v>2.0001264E+19</v>
      </c>
      <c r="G123" s="23">
        <f>(1-EXP(-_t*(B123*_c1+'Input spectra'!S123)))</f>
        <v>2.2531923470099358E-2</v>
      </c>
      <c r="H123" s="7">
        <f t="shared" si="10"/>
        <v>4.5066694975325338E+17</v>
      </c>
      <c r="I123">
        <f>B123*_c1/(B123*_c1+'Input spectra'!S123)</f>
        <v>0</v>
      </c>
      <c r="J123">
        <f>'Input spectra'!S123/(B123*_c1+'Input spectra'!S123)</f>
        <v>1</v>
      </c>
      <c r="K123" s="7">
        <f t="shared" si="13"/>
        <v>1.80178302415074E+19</v>
      </c>
      <c r="M123" s="23">
        <f>(1-EXP(-_t*(C123*_c2+'Input spectra'!S123)))</f>
        <v>2.2531923470099358E-2</v>
      </c>
      <c r="N123" s="7">
        <f t="shared" si="11"/>
        <v>4.0597637209888653E+17</v>
      </c>
      <c r="O123" s="7">
        <f>C123*_c2/(C123*_c2+'Input spectra'!S123)</f>
        <v>0</v>
      </c>
      <c r="P123">
        <f>1-EXP(-(_t-'Reaching edge prob after ems 1'!FC124)*_k_in_ec_correction*($D123*_c1+'Input spectra'!S123))</f>
        <v>1</v>
      </c>
      <c r="Q123" s="7">
        <f t="shared" si="9"/>
        <v>1.6907379714632174E+19</v>
      </c>
      <c r="V123" s="7"/>
      <c r="W123" s="56"/>
    </row>
    <row r="124" spans="1:23" x14ac:dyDescent="0.25">
      <c r="A124">
        <v>890</v>
      </c>
      <c r="B124">
        <f>'Input spectra'!B124</f>
        <v>0</v>
      </c>
      <c r="C124">
        <f>'Input spectra'!D124</f>
        <v>0</v>
      </c>
      <c r="D124" s="7">
        <f>'Input spectra'!G124</f>
        <v>2.06557E+19</v>
      </c>
      <c r="F124" s="7">
        <f t="shared" si="12"/>
        <v>1.9829472E+19</v>
      </c>
      <c r="G124" s="23">
        <f>(1-EXP(-_t*(B124*_c1+'Input spectra'!S124)))</f>
        <v>2.2533878013389241E-2</v>
      </c>
      <c r="H124" s="7">
        <f t="shared" si="10"/>
        <v>4.4683490311791757E+17</v>
      </c>
      <c r="I124">
        <f>B124*_c1/(B124*_c1+'Input spectra'!S124)</f>
        <v>0</v>
      </c>
      <c r="J124">
        <f>'Input spectra'!S124/(B124*_c1+'Input spectra'!S124)</f>
        <v>1</v>
      </c>
      <c r="K124" s="7">
        <f t="shared" si="13"/>
        <v>1.7863038348486527E+19</v>
      </c>
      <c r="M124" s="23">
        <f>(1-EXP(-_t*(C124*_c2+'Input spectra'!S124)))</f>
        <v>2.2533878013389241E-2</v>
      </c>
      <c r="N124" s="7">
        <f t="shared" si="11"/>
        <v>4.0252352709328941E+17</v>
      </c>
      <c r="O124" s="7">
        <f>C124*_c2/(C124*_c2+'Input spectra'!S124)</f>
        <v>0</v>
      </c>
      <c r="P124">
        <f>1-EXP(-(_t-'Reaching edge prob after ems 1'!FC125)*_k_in_ec_correction*($D124*_c1+'Input spectra'!S124))</f>
        <v>1</v>
      </c>
      <c r="Q124" s="7">
        <f t="shared" si="9"/>
        <v>1.6762094228537508E+19</v>
      </c>
      <c r="V124" s="7"/>
      <c r="W124" s="56"/>
    </row>
    <row r="125" spans="1:23" x14ac:dyDescent="0.25">
      <c r="A125">
        <v>895</v>
      </c>
      <c r="B125">
        <f>'Input spectra'!B125</f>
        <v>0</v>
      </c>
      <c r="C125">
        <f>'Input spectra'!D125</f>
        <v>0</v>
      </c>
      <c r="D125" s="7">
        <f>'Input spectra'!G125</f>
        <v>1.822205E+19</v>
      </c>
      <c r="F125" s="7">
        <f t="shared" si="12"/>
        <v>1.7493168E+19</v>
      </c>
      <c r="G125" s="23">
        <f>(1-EXP(-_t*(B125*_c1+'Input spectra'!S125)))</f>
        <v>2.2535832552770696E-2</v>
      </c>
      <c r="H125" s="7">
        <f t="shared" si="10"/>
        <v>3.9422310486548666E+17</v>
      </c>
      <c r="I125">
        <f>B125*_c1/(B125*_c1+'Input spectra'!S125)</f>
        <v>0</v>
      </c>
      <c r="J125">
        <f>'Input spectra'!S125/(B125*_c1+'Input spectra'!S125)</f>
        <v>1</v>
      </c>
      <c r="K125" s="7">
        <f t="shared" si="13"/>
        <v>1.5758387615355967E+19</v>
      </c>
      <c r="M125" s="23">
        <f>(1-EXP(-_t*(C125*_c2+'Input spectra'!S125)))</f>
        <v>2.2535832552770696E-2</v>
      </c>
      <c r="N125" s="7">
        <f t="shared" si="11"/>
        <v>3.5512838460131757E+17</v>
      </c>
      <c r="O125" s="7">
        <f>C125*_c2/(C125*_c2+'Input spectra'!S125)</f>
        <v>0</v>
      </c>
      <c r="P125">
        <f>1-EXP(-(_t-'Reaching edge prob after ems 1'!FC126)*_k_in_ec_correction*($D125*_c1+'Input spectra'!S125))</f>
        <v>1</v>
      </c>
      <c r="Q125" s="7">
        <f t="shared" si="9"/>
        <v>1.4787128861524464E+19</v>
      </c>
      <c r="V125" s="7"/>
      <c r="W125" s="56"/>
    </row>
    <row r="126" spans="1:23" x14ac:dyDescent="0.25">
      <c r="A126">
        <v>900</v>
      </c>
      <c r="B126">
        <f>'Input spectra'!B126</f>
        <v>0</v>
      </c>
      <c r="C126">
        <f>'Input spectra'!D126</f>
        <v>0</v>
      </c>
      <c r="D126" s="7">
        <f>'Input spectra'!G126</f>
        <v>1.58052E+19</v>
      </c>
      <c r="F126" s="7">
        <f t="shared" si="12"/>
        <v>1.5172992E+19</v>
      </c>
      <c r="G126" s="23">
        <f>(1-EXP(-_t*(B126*_c1+'Input spectra'!S126)))</f>
        <v>2.2537787088244055E-2</v>
      </c>
      <c r="H126" s="7">
        <f t="shared" si="10"/>
        <v>3.4196566318763034E+17</v>
      </c>
      <c r="I126">
        <f>B126*_c1/(B126*_c1+'Input spectra'!S126)</f>
        <v>0</v>
      </c>
      <c r="J126">
        <f>'Input spectra'!S126/(B126*_c1+'Input spectra'!S126)</f>
        <v>1</v>
      </c>
      <c r="K126" s="7">
        <f t="shared" si="13"/>
        <v>1.3668273872006279E+19</v>
      </c>
      <c r="M126" s="23">
        <f>(1-EXP(-_t*(C126*_c2+'Input spectra'!S126)))</f>
        <v>2.2537787088244055E-2</v>
      </c>
      <c r="N126" s="7">
        <f t="shared" si="11"/>
        <v>3.0805264639108666E+17</v>
      </c>
      <c r="O126" s="7">
        <f>C126*_c2/(C126*_c2+'Input spectra'!S126)</f>
        <v>0</v>
      </c>
      <c r="P126">
        <f>1-EXP(-(_t-'Reaching edge prob after ems 1'!FC127)*_k_in_ec_correction*($D126*_c1+'Input spectra'!S126))</f>
        <v>1</v>
      </c>
      <c r="Q126" s="7">
        <f t="shared" si="9"/>
        <v>1.2825812376590584E+19</v>
      </c>
      <c r="V126" s="7"/>
      <c r="W126" s="56"/>
    </row>
    <row r="127" spans="1:23" x14ac:dyDescent="0.25">
      <c r="A127">
        <v>905</v>
      </c>
      <c r="B127">
        <f>'Input spectra'!B127</f>
        <v>0</v>
      </c>
      <c r="C127">
        <f>'Input spectra'!D127</f>
        <v>0</v>
      </c>
      <c r="D127" s="7">
        <f>'Input spectra'!G127</f>
        <v>1.851105E+19</v>
      </c>
      <c r="F127" s="7">
        <f t="shared" si="12"/>
        <v>1.7770608E+19</v>
      </c>
      <c r="G127" s="23">
        <f>(1-EXP(-_t*(B127*_c1+'Input spectra'!S127)))</f>
        <v>2.2539741619808984E-2</v>
      </c>
      <c r="H127" s="7">
        <f t="shared" si="10"/>
        <v>4.0054491274691046E+17</v>
      </c>
      <c r="I127">
        <f>B127*_c1/(B127*_c1+'Input spectra'!S127)</f>
        <v>0</v>
      </c>
      <c r="J127">
        <f>'Input spectra'!S127/(B127*_c1+'Input spectra'!S127)</f>
        <v>1</v>
      </c>
      <c r="K127" s="7">
        <f t="shared" si="13"/>
        <v>1.6008250141212447E+19</v>
      </c>
      <c r="M127" s="23">
        <f>(1-EXP(-_t*(C127*_c2+'Input spectra'!S127)))</f>
        <v>2.2539741619808984E-2</v>
      </c>
      <c r="N127" s="7">
        <f t="shared" si="11"/>
        <v>3.6082182196819923E+17</v>
      </c>
      <c r="O127" s="7">
        <f>C127*_c2/(C127*_c2+'Input spectra'!S127)</f>
        <v>0</v>
      </c>
      <c r="P127">
        <f>1-EXP(-(_t-'Reaching edge prob after ems 1'!FC128)*_k_in_ec_correction*($D127*_c1+'Input spectra'!S127))</f>
        <v>1</v>
      </c>
      <c r="Q127" s="7">
        <f t="shared" si="9"/>
        <v>1.5021531186474478E+19</v>
      </c>
      <c r="V127" s="7"/>
      <c r="W127" s="56"/>
    </row>
    <row r="128" spans="1:23" x14ac:dyDescent="0.25">
      <c r="A128">
        <v>910</v>
      </c>
      <c r="B128">
        <f>'Input spectra'!B128</f>
        <v>0</v>
      </c>
      <c r="C128">
        <f>'Input spectra'!D128</f>
        <v>0</v>
      </c>
      <c r="D128" s="7">
        <f>'Input spectra'!G128</f>
        <v>1.461025E+19</v>
      </c>
      <c r="F128" s="7">
        <f t="shared" si="12"/>
        <v>1.402584E+19</v>
      </c>
      <c r="G128" s="23">
        <f>(1-EXP(-_t*(B128*_c1+'Input spectra'!S128)))</f>
        <v>2.2530708664250443E-2</v>
      </c>
      <c r="H128" s="7">
        <f t="shared" si="10"/>
        <v>3.160121148113904E+17</v>
      </c>
      <c r="I128">
        <f>B128*_c1/(B128*_c1+'Input spectra'!S128)</f>
        <v>0</v>
      </c>
      <c r="J128">
        <f>'Input spectra'!S128/(B128*_c1+'Input spectra'!S128)</f>
        <v>1</v>
      </c>
      <c r="K128" s="7">
        <f t="shared" si="13"/>
        <v>1.2634977378989822E+19</v>
      </c>
      <c r="M128" s="23">
        <f>(1-EXP(-_t*(C128*_c2+'Input spectra'!S128)))</f>
        <v>2.2530708664250443E-2</v>
      </c>
      <c r="N128" s="7">
        <f t="shared" si="11"/>
        <v>2.8467499430541434E+17</v>
      </c>
      <c r="O128" s="7">
        <f>C128*_c2/(C128*_c2+'Input spectra'!S128)</f>
        <v>0</v>
      </c>
      <c r="P128">
        <f>1-EXP(-(_t-'Reaching edge prob after ems 1'!FC129)*_k_in_ec_correction*($D128*_c1+'Input spectra'!S128))</f>
        <v>1</v>
      </c>
      <c r="Q128" s="7">
        <f t="shared" si="9"/>
        <v>1.1856290289297029E+19</v>
      </c>
      <c r="V128" s="7"/>
      <c r="W128" s="56"/>
    </row>
    <row r="129" spans="1:23" x14ac:dyDescent="0.25">
      <c r="A129">
        <v>915</v>
      </c>
      <c r="B129">
        <f>'Input spectra'!B129</f>
        <v>0</v>
      </c>
      <c r="C129">
        <f>'Input spectra'!D129</f>
        <v>0</v>
      </c>
      <c r="D129" s="7">
        <f>'Input spectra'!G129</f>
        <v>1.512205E+19</v>
      </c>
      <c r="F129" s="7">
        <f t="shared" si="12"/>
        <v>1.4517168E+19</v>
      </c>
      <c r="G129" s="23">
        <f>(1-EXP(-_t*(B129*_c1+'Input spectra'!S129)))</f>
        <v>2.250504128411368E-2</v>
      </c>
      <c r="H129" s="7">
        <f t="shared" si="10"/>
        <v>3.2670946516841402E+17</v>
      </c>
      <c r="I129">
        <f>B129*_c1/(B129*_c1+'Input spectra'!S129)</f>
        <v>0</v>
      </c>
      <c r="J129">
        <f>'Input spectra'!S129/(B129*_c1+'Input spectra'!S129)</f>
        <v>1</v>
      </c>
      <c r="K129" s="7">
        <f t="shared" si="13"/>
        <v>1.3077926585700788E+19</v>
      </c>
      <c r="M129" s="23">
        <f>(1-EXP(-_t*(C129*_c2+'Input spectra'!S129)))</f>
        <v>2.250504128411368E-2</v>
      </c>
      <c r="N129" s="7">
        <f t="shared" si="11"/>
        <v>2.943192777218041E+17</v>
      </c>
      <c r="O129" s="7">
        <f>C129*_c2/(C129*_c2+'Input spectra'!S129)</f>
        <v>0</v>
      </c>
      <c r="P129">
        <f>1-EXP(-(_t-'Reaching edge prob after ems 1'!FC130)*_k_in_ec_correction*($D129*_c1+'Input spectra'!S129))</f>
        <v>1</v>
      </c>
      <c r="Q129" s="7">
        <f t="shared" si="9"/>
        <v>1.2272263015659823E+19</v>
      </c>
      <c r="V129" s="7"/>
      <c r="W129" s="56"/>
    </row>
    <row r="130" spans="1:23" x14ac:dyDescent="0.25">
      <c r="A130">
        <v>920</v>
      </c>
      <c r="B130">
        <f>'Input spectra'!B130</f>
        <v>0</v>
      </c>
      <c r="C130">
        <f>'Input spectra'!D130</f>
        <v>0</v>
      </c>
      <c r="D130" s="7">
        <f>'Input spectra'!G130</f>
        <v>1.72615E+19</v>
      </c>
      <c r="F130" s="7">
        <f t="shared" ref="F130:F151" si="14">D130*_transm</f>
        <v>1.657104E+19</v>
      </c>
      <c r="G130" s="23">
        <f>(1-EXP(-_t*(B130*_c1+'Input spectra'!S130)))</f>
        <v>2.2479373229976729E-2</v>
      </c>
      <c r="H130" s="7">
        <f t="shared" si="10"/>
        <v>3.725065929688736E+17</v>
      </c>
      <c r="I130">
        <f>B130*_c1/(B130*_c1+'Input spectra'!S130)</f>
        <v>0</v>
      </c>
      <c r="J130">
        <f>'Input spectra'!S130/(B130*_c1+'Input spectra'!S130)</f>
        <v>1</v>
      </c>
      <c r="K130" s="7">
        <f t="shared" ref="K130:K152" si="15">(F130-H130)*_transm*_transm</f>
        <v>1.4928568387919884E+19</v>
      </c>
      <c r="M130" s="23">
        <f>(1-EXP(-_t*(C130*_c2+'Input spectra'!S130)))</f>
        <v>2.2479373229976729E-2</v>
      </c>
      <c r="N130" s="7">
        <f t="shared" si="11"/>
        <v>3.3558486058128307E+17</v>
      </c>
      <c r="O130" s="7">
        <f>C130*_c2/(C130*_c2+'Input spectra'!S130)</f>
        <v>0</v>
      </c>
      <c r="P130">
        <f>1-EXP(-(_t-'Reaching edge prob after ems 1'!FC131)*_k_in_ec_correction*($D130*_c1+'Input spectra'!S130))</f>
        <v>1</v>
      </c>
      <c r="Q130" s="7">
        <f t="shared" ref="Q130:Q193" si="16">(K130-N130)*_transm</f>
        <v>1.4009264186245057E+19</v>
      </c>
      <c r="V130" s="7"/>
      <c r="W130" s="56"/>
    </row>
    <row r="131" spans="1:23" x14ac:dyDescent="0.25">
      <c r="A131">
        <v>925</v>
      </c>
      <c r="B131">
        <f>'Input spectra'!B131</f>
        <v>0</v>
      </c>
      <c r="C131">
        <f>'Input spectra'!D131</f>
        <v>0</v>
      </c>
      <c r="D131" s="7">
        <f>'Input spectra'!G131</f>
        <v>1.65031E+19</v>
      </c>
      <c r="F131" s="7">
        <f t="shared" si="14"/>
        <v>1.5842976E+19</v>
      </c>
      <c r="G131" s="23">
        <f>(1-EXP(-_t*(B131*_c1+'Input spectra'!S131)))</f>
        <v>2.2453704501822047E-2</v>
      </c>
      <c r="H131" s="7">
        <f t="shared" ref="H131:H194" si="17">F131*G131</f>
        <v>3.5573350153345862E+17</v>
      </c>
      <c r="I131">
        <f>B131*_c1/(B131*_c1+'Input spectra'!S131)</f>
        <v>0</v>
      </c>
      <c r="J131">
        <f>'Input spectra'!S131/(B131*_c1+'Input spectra'!S131)</f>
        <v>1</v>
      </c>
      <c r="K131" s="7">
        <f t="shared" si="15"/>
        <v>1.4273042686586763E+19</v>
      </c>
      <c r="M131" s="23">
        <f>(1-EXP(-_t*(C131*_c2+'Input spectra'!S131)))</f>
        <v>2.2453704501822047E-2</v>
      </c>
      <c r="N131" s="7">
        <f t="shared" ref="N131:N151" si="18">M131*K131</f>
        <v>3.2048268282651142E+17</v>
      </c>
      <c r="O131" s="7">
        <f>C131*_c2/(C131*_c2+'Input spectra'!S131)</f>
        <v>0</v>
      </c>
      <c r="P131">
        <f>1-EXP(-(_t-'Reaching edge prob after ems 1'!FC132)*_k_in_ec_correction*($D131*_c1+'Input spectra'!S131))</f>
        <v>1</v>
      </c>
      <c r="Q131" s="7">
        <f t="shared" si="16"/>
        <v>1.339445760360984E+19</v>
      </c>
      <c r="V131" s="7"/>
      <c r="W131" s="56"/>
    </row>
    <row r="132" spans="1:23" x14ac:dyDescent="0.25">
      <c r="A132">
        <v>930</v>
      </c>
      <c r="B132">
        <f>'Input spectra'!B132</f>
        <v>0</v>
      </c>
      <c r="C132">
        <f>'Input spectra'!D132</f>
        <v>0</v>
      </c>
      <c r="D132" s="7">
        <f>'Input spectra'!G132</f>
        <v>1.03636E+19</v>
      </c>
      <c r="F132" s="7">
        <f t="shared" si="14"/>
        <v>9.949056E+18</v>
      </c>
      <c r="G132" s="23">
        <f>(1-EXP(-_t*(B132*_c1+'Input spectra'!S132)))</f>
        <v>2.2428035099631871E-2</v>
      </c>
      <c r="H132" s="7">
        <f t="shared" si="17"/>
        <v>2.2313777717620307E+17</v>
      </c>
      <c r="I132">
        <f>B132*_c1/(B132*_c1+'Input spectra'!S132)</f>
        <v>0</v>
      </c>
      <c r="J132">
        <f>'Input spectra'!S132/(B132*_c1+'Input spectra'!S132)</f>
        <v>1</v>
      </c>
      <c r="K132" s="7">
        <f t="shared" si="15"/>
        <v>8.963406234154411E+18</v>
      </c>
      <c r="M132" s="23">
        <f>(1-EXP(-_t*(C132*_c2+'Input spectra'!S132)))</f>
        <v>2.2428035099631871E-2</v>
      </c>
      <c r="N132" s="7">
        <f t="shared" si="18"/>
        <v>2.0103158963187427E+17</v>
      </c>
      <c r="O132" s="7">
        <f>C132*_c2/(C132*_c2+'Input spectra'!S132)</f>
        <v>0</v>
      </c>
      <c r="P132">
        <f>1-EXP(-(_t-'Reaching edge prob after ems 1'!FC133)*_k_in_ec_correction*($D132*_c1+'Input spectra'!S132))</f>
        <v>1</v>
      </c>
      <c r="Q132" s="7">
        <f t="shared" si="16"/>
        <v>8.4118796587416351E+18</v>
      </c>
      <c r="V132" s="7"/>
      <c r="W132" s="56"/>
    </row>
    <row r="133" spans="1:23" x14ac:dyDescent="0.25">
      <c r="A133">
        <v>935</v>
      </c>
      <c r="B133">
        <f>'Input spectra'!B133</f>
        <v>0</v>
      </c>
      <c r="C133">
        <f>'Input spectra'!D133</f>
        <v>0</v>
      </c>
      <c r="D133" s="7">
        <f>'Input spectra'!G133</f>
        <v>5.30375E+18</v>
      </c>
      <c r="F133" s="7">
        <f t="shared" si="14"/>
        <v>5.0916E+18</v>
      </c>
      <c r="G133" s="23">
        <f>(1-EXP(-_t*(B133*_c1+'Input spectra'!S133)))</f>
        <v>2.2402365023388437E-2</v>
      </c>
      <c r="H133" s="7">
        <f t="shared" si="17"/>
        <v>1.1406388175308458E+17</v>
      </c>
      <c r="I133">
        <f>B133*_c1/(B133*_c1+'Input spectra'!S133)</f>
        <v>0</v>
      </c>
      <c r="J133">
        <f>'Input spectra'!S133/(B133*_c1+'Input spectra'!S133)</f>
        <v>1</v>
      </c>
      <c r="K133" s="7">
        <f t="shared" si="15"/>
        <v>4.5872972865763569E+18</v>
      </c>
      <c r="M133" s="23">
        <f>(1-EXP(-_t*(C133*_c2+'Input spectra'!S133)))</f>
        <v>2.2402365023388437E-2</v>
      </c>
      <c r="N133" s="7">
        <f t="shared" si="18"/>
        <v>1.0276630828468286E+17</v>
      </c>
      <c r="O133" s="7">
        <f>C133*_c2/(C133*_c2+'Input spectra'!S133)</f>
        <v>0</v>
      </c>
      <c r="P133">
        <f>1-EXP(-(_t-'Reaching edge prob after ems 1'!FC134)*_k_in_ec_correction*($D133*_c1+'Input spectra'!S133))</f>
        <v>1</v>
      </c>
      <c r="Q133" s="7">
        <f t="shared" si="16"/>
        <v>4.3051497391600072E+18</v>
      </c>
      <c r="V133" s="7"/>
      <c r="W133" s="56"/>
    </row>
    <row r="134" spans="1:23" x14ac:dyDescent="0.25">
      <c r="A134">
        <v>940</v>
      </c>
      <c r="B134">
        <f>'Input spectra'!B134</f>
        <v>0</v>
      </c>
      <c r="C134">
        <f>'Input spectra'!D134</f>
        <v>0</v>
      </c>
      <c r="D134" s="7">
        <f>'Input spectra'!G134</f>
        <v>1.060805E+19</v>
      </c>
      <c r="F134" s="7">
        <f t="shared" si="14"/>
        <v>1.0183728E+19</v>
      </c>
      <c r="G134" s="23">
        <f>(1-EXP(-_t*(B134*_c1+'Input spectra'!S134)))</f>
        <v>2.2376694273074094E-2</v>
      </c>
      <c r="H134" s="7">
        <f t="shared" si="17"/>
        <v>2.2787816801614429E+17</v>
      </c>
      <c r="I134">
        <f>B134*_c1/(B134*_c1+'Input spectra'!S134)</f>
        <v>0</v>
      </c>
      <c r="J134">
        <f>'Input spectra'!S134/(B134*_c1+'Input spectra'!S134)</f>
        <v>1</v>
      </c>
      <c r="K134" s="7">
        <f t="shared" si="15"/>
        <v>9.1753112051563203E+18</v>
      </c>
      <c r="M134" s="23">
        <f>(1-EXP(-_t*(C134*_c2+'Input spectra'!S134)))</f>
        <v>2.2376694273074094E-2</v>
      </c>
      <c r="N134" s="7">
        <f t="shared" si="18"/>
        <v>2.0531313369809398E+17</v>
      </c>
      <c r="O134" s="7">
        <f>C134*_c2/(C134*_c2+'Input spectra'!S134)</f>
        <v>0</v>
      </c>
      <c r="P134">
        <f>1-EXP(-(_t-'Reaching edge prob after ems 1'!FC135)*_k_in_ec_correction*($D134*_c1+'Input spectra'!S134))</f>
        <v>1</v>
      </c>
      <c r="Q134" s="7">
        <f t="shared" si="16"/>
        <v>8.6111981485998971E+18</v>
      </c>
      <c r="V134" s="7"/>
      <c r="W134" s="56"/>
    </row>
    <row r="135" spans="1:23" x14ac:dyDescent="0.25">
      <c r="A135">
        <v>945</v>
      </c>
      <c r="B135">
        <f>'Input spectra'!B135</f>
        <v>0</v>
      </c>
      <c r="C135">
        <f>'Input spectra'!D135</f>
        <v>0</v>
      </c>
      <c r="D135" s="7">
        <f>'Input spectra'!G135</f>
        <v>7.96645E+18</v>
      </c>
      <c r="F135" s="7">
        <f t="shared" si="14"/>
        <v>7.647792E+18</v>
      </c>
      <c r="G135" s="23">
        <f>(1-EXP(-_t*(B135*_c1+'Input spectra'!S135)))</f>
        <v>2.2351022848671187E-2</v>
      </c>
      <c r="H135" s="7">
        <f t="shared" si="17"/>
        <v>1.709359737338847E+17</v>
      </c>
      <c r="I135">
        <f>B135*_c1/(B135*_c1+'Input spectra'!S135)</f>
        <v>0</v>
      </c>
      <c r="J135">
        <f>'Input spectra'!S135/(B135*_c1+'Input spectra'!S135)</f>
        <v>1</v>
      </c>
      <c r="K135" s="7">
        <f t="shared" si="15"/>
        <v>6.8906705138068511E+18</v>
      </c>
      <c r="M135" s="23">
        <f>(1-EXP(-_t*(C135*_c2+'Input spectra'!S135)))</f>
        <v>2.2351022848671187E-2</v>
      </c>
      <c r="N135" s="7">
        <f t="shared" si="18"/>
        <v>1.5401353409676176E+17</v>
      </c>
      <c r="O135" s="7">
        <f>C135*_c2/(C135*_c2+'Input spectra'!S135)</f>
        <v>0</v>
      </c>
      <c r="P135">
        <f>1-EXP(-(_t-'Reaching edge prob after ems 1'!FC136)*_k_in_ec_correction*($D135*_c1+'Input spectra'!S135))</f>
        <v>1</v>
      </c>
      <c r="Q135" s="7">
        <f t="shared" si="16"/>
        <v>6.467190700521685E+18</v>
      </c>
      <c r="V135" s="7"/>
      <c r="W135" s="56"/>
    </row>
    <row r="136" spans="1:23" x14ac:dyDescent="0.25">
      <c r="A136">
        <v>950</v>
      </c>
      <c r="B136">
        <f>'Input spectra'!B136</f>
        <v>0</v>
      </c>
      <c r="C136">
        <f>'Input spectra'!D136</f>
        <v>0</v>
      </c>
      <c r="D136" s="7">
        <f>'Input spectra'!G136</f>
        <v>5.54715E+18</v>
      </c>
      <c r="F136" s="7">
        <f t="shared" si="14"/>
        <v>5.325264E+18</v>
      </c>
      <c r="G136" s="23">
        <f>(1-EXP(-_t*(B136*_c1+'Input spectra'!S136)))</f>
        <v>2.2325350750161954E-2</v>
      </c>
      <c r="H136" s="7">
        <f t="shared" si="17"/>
        <v>1.1888838663721045E+17</v>
      </c>
      <c r="I136">
        <f>B136*_c1/(B136*_c1+'Input spectra'!S136)</f>
        <v>0</v>
      </c>
      <c r="J136">
        <f>'Input spectra'!S136/(B136*_c1+'Input spectra'!S136)</f>
        <v>1</v>
      </c>
      <c r="K136" s="7">
        <f t="shared" si="15"/>
        <v>4.7981957652751462E+18</v>
      </c>
      <c r="M136" s="23">
        <f>(1-EXP(-_t*(C136*_c2+'Input spectra'!S136)))</f>
        <v>2.2325350750161954E-2</v>
      </c>
      <c r="N136" s="7">
        <f t="shared" si="18"/>
        <v>1.0712140342770939E+17</v>
      </c>
      <c r="O136" s="7">
        <f>C136*_c2/(C136*_c2+'Input spectra'!S136)</f>
        <v>0</v>
      </c>
      <c r="P136">
        <f>1-EXP(-(_t-'Reaching edge prob after ems 1'!FC137)*_k_in_ec_correction*($D136*_c1+'Input spectra'!S136))</f>
        <v>1</v>
      </c>
      <c r="Q136" s="7">
        <f t="shared" si="16"/>
        <v>4.5034313873735398E+18</v>
      </c>
      <c r="V136" s="7"/>
      <c r="W136" s="56"/>
    </row>
    <row r="137" spans="1:23" x14ac:dyDescent="0.25">
      <c r="A137">
        <v>955</v>
      </c>
      <c r="B137">
        <f>'Input spectra'!B137</f>
        <v>0</v>
      </c>
      <c r="C137">
        <f>'Input spectra'!D137</f>
        <v>0</v>
      </c>
      <c r="D137" s="7">
        <f>'Input spectra'!G137</f>
        <v>8.37805E+18</v>
      </c>
      <c r="F137" s="7">
        <f t="shared" si="14"/>
        <v>8.042928E+18</v>
      </c>
      <c r="G137" s="23">
        <f>(1-EXP(-_t*(B137*_c1+'Input spectra'!S137)))</f>
        <v>2.2299677977528742E-2</v>
      </c>
      <c r="H137" s="7">
        <f t="shared" si="17"/>
        <v>1.7935470439644928E+17</v>
      </c>
      <c r="I137">
        <f>B137*_c1/(B137*_c1+'Input spectra'!S137)</f>
        <v>0</v>
      </c>
      <c r="J137">
        <f>'Input spectra'!S137/(B137*_c1+'Input spectra'!S137)</f>
        <v>1</v>
      </c>
      <c r="K137" s="7">
        <f t="shared" si="15"/>
        <v>7.2470691492282317E+18</v>
      </c>
      <c r="M137" s="23">
        <f>(1-EXP(-_t*(C137*_c2+'Input spectra'!S137)))</f>
        <v>2.2299677977528742E-2</v>
      </c>
      <c r="N137" s="7">
        <f t="shared" si="18"/>
        <v>1.6160730830867277E+17</v>
      </c>
      <c r="O137" s="7">
        <f>C137*_c2/(C137*_c2+'Input spectra'!S137)</f>
        <v>0</v>
      </c>
      <c r="P137">
        <f>1-EXP(-(_t-'Reaching edge prob after ems 1'!FC138)*_k_in_ec_correction*($D137*_c1+'Input spectra'!S137))</f>
        <v>1</v>
      </c>
      <c r="Q137" s="7">
        <f t="shared" si="16"/>
        <v>6.8020433672827761E+18</v>
      </c>
      <c r="V137" s="7"/>
      <c r="W137" s="56"/>
    </row>
    <row r="138" spans="1:23" x14ac:dyDescent="0.25">
      <c r="A138">
        <v>960</v>
      </c>
      <c r="B138">
        <f>'Input spectra'!B138</f>
        <v>0</v>
      </c>
      <c r="C138">
        <f>'Input spectra'!D138</f>
        <v>0</v>
      </c>
      <c r="D138" s="7">
        <f>'Input spectra'!G138</f>
        <v>1.010325E+19</v>
      </c>
      <c r="F138" s="7">
        <f t="shared" si="14"/>
        <v>9.69912E+18</v>
      </c>
      <c r="G138" s="23">
        <f>(1-EXP(-_t*(B138*_c1+'Input spectra'!S138)))</f>
        <v>2.2274004530753788E-2</v>
      </c>
      <c r="H138" s="7">
        <f t="shared" si="17"/>
        <v>2.1603824282432467E+17</v>
      </c>
      <c r="I138">
        <f>B138*_c1/(B138*_c1+'Input spectra'!S138)</f>
        <v>0</v>
      </c>
      <c r="J138">
        <f>'Input spectra'!S138/(B138*_c1+'Input spectra'!S138)</f>
        <v>1</v>
      </c>
      <c r="K138" s="7">
        <f t="shared" si="15"/>
        <v>8.7396081474131016E+18</v>
      </c>
      <c r="M138" s="23">
        <f>(1-EXP(-_t*(C138*_c2+'Input spectra'!S138)))</f>
        <v>2.2274004530753788E-2</v>
      </c>
      <c r="N138" s="7">
        <f t="shared" si="18"/>
        <v>1.9466607147249216E+17</v>
      </c>
      <c r="O138" s="7">
        <f>C138*_c2/(C138*_c2+'Input spectra'!S138)</f>
        <v>0</v>
      </c>
      <c r="P138">
        <f>1-EXP(-(_t-'Reaching edge prob after ems 1'!FC139)*_k_in_ec_correction*($D138*_c1+'Input spectra'!S138))</f>
        <v>1</v>
      </c>
      <c r="Q138" s="7">
        <f t="shared" si="16"/>
        <v>8.2031443929029847E+18</v>
      </c>
      <c r="V138" s="7"/>
      <c r="W138" s="56"/>
    </row>
    <row r="139" spans="1:23" x14ac:dyDescent="0.25">
      <c r="A139">
        <v>965</v>
      </c>
      <c r="B139">
        <f>'Input spectra'!B139</f>
        <v>0</v>
      </c>
      <c r="C139">
        <f>'Input spectra'!D139</f>
        <v>0</v>
      </c>
      <c r="D139" s="7">
        <f>'Input spectra'!G139</f>
        <v>1.204625E+19</v>
      </c>
      <c r="F139" s="7">
        <f t="shared" si="14"/>
        <v>1.15644E+19</v>
      </c>
      <c r="G139" s="23">
        <f>(1-EXP(-_t*(B139*_c1+'Input spectra'!S139)))</f>
        <v>2.224833040981955E-2</v>
      </c>
      <c r="H139" s="7">
        <f t="shared" si="17"/>
        <v>2.5728859219131722E+17</v>
      </c>
      <c r="I139">
        <f>B139*_c1/(B139*_c1+'Input spectra'!S139)</f>
        <v>0</v>
      </c>
      <c r="J139">
        <f>'Input spectra'!S139/(B139*_c1+'Input spectra'!S139)</f>
        <v>1</v>
      </c>
      <c r="K139" s="7">
        <f t="shared" si="15"/>
        <v>1.0420633873436479E+19</v>
      </c>
      <c r="M139" s="23">
        <f>(1-EXP(-_t*(C139*_c2+'Input spectra'!S139)))</f>
        <v>2.224833040981955E-2</v>
      </c>
      <c r="N139" s="7">
        <f t="shared" si="18"/>
        <v>2.3184170549597251E+17</v>
      </c>
      <c r="O139" s="7">
        <f>C139*_c2/(C139*_c2+'Input spectra'!S139)</f>
        <v>0</v>
      </c>
      <c r="P139">
        <f>1-EXP(-(_t-'Reaching edge prob after ems 1'!FC140)*_k_in_ec_correction*($D139*_c1+'Input spectra'!S139))</f>
        <v>1</v>
      </c>
      <c r="Q139" s="7">
        <f t="shared" si="16"/>
        <v>9.7812404812228874E+18</v>
      </c>
      <c r="V139" s="7"/>
      <c r="W139" s="56"/>
    </row>
    <row r="140" spans="1:23" x14ac:dyDescent="0.25">
      <c r="A140">
        <v>970</v>
      </c>
      <c r="B140">
        <f>'Input spectra'!B140</f>
        <v>0</v>
      </c>
      <c r="C140">
        <f>'Input spectra'!D140</f>
        <v>0</v>
      </c>
      <c r="D140" s="7">
        <f>'Input spectra'!G140</f>
        <v>1.584195E+19</v>
      </c>
      <c r="F140" s="7">
        <f t="shared" si="14"/>
        <v>1.5208272E+19</v>
      </c>
      <c r="G140" s="23">
        <f>(1-EXP(-_t*(B140*_c1+'Input spectra'!S140)))</f>
        <v>2.2222655614708042E-2</v>
      </c>
      <c r="H140" s="7">
        <f t="shared" si="17"/>
        <v>3.379681911508071E+17</v>
      </c>
      <c r="I140">
        <f>B140*_c1/(B140*_c1+'Input spectra'!S140)</f>
        <v>0</v>
      </c>
      <c r="J140">
        <f>'Input spectra'!S140/(B140*_c1+'Input spectra'!S140)</f>
        <v>1</v>
      </c>
      <c r="K140" s="7">
        <f t="shared" si="15"/>
        <v>1.3704471990235415E+19</v>
      </c>
      <c r="M140" s="23">
        <f>(1-EXP(-_t*(C140*_c2+'Input spectra'!S140)))</f>
        <v>2.2222655614708042E-2</v>
      </c>
      <c r="N140" s="7">
        <f t="shared" si="18"/>
        <v>3.0454976142041414E+17</v>
      </c>
      <c r="O140" s="7">
        <f>C140*_c2/(C140*_c2+'Input spectra'!S140)</f>
        <v>0</v>
      </c>
      <c r="P140">
        <f>1-EXP(-(_t-'Reaching edge prob after ems 1'!FC141)*_k_in_ec_correction*($D140*_c1+'Input spectra'!S140))</f>
        <v>1</v>
      </c>
      <c r="Q140" s="7">
        <f t="shared" si="16"/>
        <v>1.2863925339662399E+19</v>
      </c>
      <c r="V140" s="7"/>
      <c r="W140" s="56"/>
    </row>
    <row r="141" spans="1:23" x14ac:dyDescent="0.25">
      <c r="A141">
        <v>975</v>
      </c>
      <c r="B141">
        <f>'Input spectra'!B141</f>
        <v>0</v>
      </c>
      <c r="C141">
        <f>'Input spectra'!D141</f>
        <v>0</v>
      </c>
      <c r="D141" s="7">
        <f>'Input spectra'!G141</f>
        <v>1.432325E+19</v>
      </c>
      <c r="F141" s="7">
        <f t="shared" si="14"/>
        <v>1.375032E+19</v>
      </c>
      <c r="G141" s="23">
        <f>(1-EXP(-_t*(B141*_c1+'Input spectra'!S141)))</f>
        <v>2.2196980145401835E-2</v>
      </c>
      <c r="H141" s="7">
        <f t="shared" si="17"/>
        <v>3.0521558003292173E+17</v>
      </c>
      <c r="I141">
        <f>B141*_c1/(B141*_c1+'Input spectra'!S141)</f>
        <v>0</v>
      </c>
      <c r="J141">
        <f>'Input spectra'!S141/(B141*_c1+'Input spectra'!S141)</f>
        <v>1</v>
      </c>
      <c r="K141" s="7">
        <f t="shared" si="15"/>
        <v>1.2391008233441659E+19</v>
      </c>
      <c r="M141" s="23">
        <f>(1-EXP(-_t*(C141*_c2+'Input spectra'!S141)))</f>
        <v>2.2196980145401835E-2</v>
      </c>
      <c r="N141" s="7">
        <f t="shared" si="18"/>
        <v>2.7504296373921517E+17</v>
      </c>
      <c r="O141" s="7">
        <f>C141*_c2/(C141*_c2+'Input spectra'!S141)</f>
        <v>0</v>
      </c>
      <c r="P141">
        <f>1-EXP(-(_t-'Reaching edge prob after ems 1'!FC142)*_k_in_ec_correction*($D141*_c1+'Input spectra'!S141))</f>
        <v>1</v>
      </c>
      <c r="Q141" s="7">
        <f t="shared" si="16"/>
        <v>1.1631326658914345E+19</v>
      </c>
      <c r="V141" s="7"/>
      <c r="W141" s="56"/>
    </row>
    <row r="142" spans="1:23" x14ac:dyDescent="0.25">
      <c r="A142">
        <v>980</v>
      </c>
      <c r="B142">
        <f>'Input spectra'!B142</f>
        <v>0</v>
      </c>
      <c r="C142">
        <f>'Input spectra'!D142</f>
        <v>0</v>
      </c>
      <c r="D142" s="7">
        <f>'Input spectra'!G142</f>
        <v>1.52996E+19</v>
      </c>
      <c r="F142" s="7">
        <f t="shared" si="14"/>
        <v>1.4687616E+19</v>
      </c>
      <c r="G142" s="23">
        <f>(1-EXP(-_t*(B142*_c1+'Input spectra'!S142)))</f>
        <v>2.2171304001883052E-2</v>
      </c>
      <c r="H142" s="7">
        <f t="shared" si="17"/>
        <v>3.2564359939892154E+17</v>
      </c>
      <c r="I142">
        <f>B142*_c1/(B142*_c1+'Input spectra'!S142)</f>
        <v>0</v>
      </c>
      <c r="J142">
        <f>'Input spectra'!S142/(B142*_c1+'Input spectra'!S142)</f>
        <v>1</v>
      </c>
      <c r="K142" s="7">
        <f t="shared" si="15"/>
        <v>1.3235993764393953E+19</v>
      </c>
      <c r="M142" s="23">
        <f>(1-EXP(-_t*(C142*_c2+'Input spectra'!S142)))</f>
        <v>2.2171304001883052E-2</v>
      </c>
      <c r="N142" s="7">
        <f t="shared" si="18"/>
        <v>2.9345924151740678E+17</v>
      </c>
      <c r="O142" s="7">
        <f>C142*_c2/(C142*_c2+'Input spectra'!S142)</f>
        <v>0</v>
      </c>
      <c r="P142">
        <f>1-EXP(-(_t-'Reaching edge prob after ems 1'!FC143)*_k_in_ec_correction*($D142*_c1+'Input spectra'!S142))</f>
        <v>1</v>
      </c>
      <c r="Q142" s="7">
        <f t="shared" si="16"/>
        <v>1.2424833141961484E+19</v>
      </c>
      <c r="V142" s="7"/>
      <c r="W142" s="56"/>
    </row>
    <row r="143" spans="1:23" x14ac:dyDescent="0.25">
      <c r="A143">
        <v>985</v>
      </c>
      <c r="B143">
        <f>'Input spectra'!B143</f>
        <v>0</v>
      </c>
      <c r="C143">
        <f>'Input spectra'!D143</f>
        <v>0</v>
      </c>
      <c r="D143" s="7">
        <f>'Input spectra'!G143</f>
        <v>1.73444E+19</v>
      </c>
      <c r="F143" s="7">
        <f t="shared" si="14"/>
        <v>1.6650624E+19</v>
      </c>
      <c r="G143" s="23">
        <f>(1-EXP(-_t*(B143*_c1+'Input spectra'!S143)))</f>
        <v>2.2145627184134042E-2</v>
      </c>
      <c r="H143" s="7">
        <f t="shared" si="17"/>
        <v>3.6873851148719469E+17</v>
      </c>
      <c r="I143">
        <f>B143*_c1/(B143*_c1+'Input spectra'!S143)</f>
        <v>0</v>
      </c>
      <c r="J143">
        <f>'Input spectra'!S143/(B143*_c1+'Input spectra'!S143)</f>
        <v>1</v>
      </c>
      <c r="K143" s="7">
        <f t="shared" si="15"/>
        <v>1.5005385666213401E+19</v>
      </c>
      <c r="M143" s="23">
        <f>(1-EXP(-_t*(C143*_c2+'Input spectra'!S143)))</f>
        <v>2.2145627184134042E-2</v>
      </c>
      <c r="N143" s="7">
        <f t="shared" si="18"/>
        <v>3.3230367671811078E+17</v>
      </c>
      <c r="O143" s="7">
        <f>C143*_c2/(C143*_c2+'Input spectra'!S143)</f>
        <v>0</v>
      </c>
      <c r="P143">
        <f>1-EXP(-(_t-'Reaching edge prob after ems 1'!FC144)*_k_in_ec_correction*($D143*_c1+'Input spectra'!S143))</f>
        <v>1</v>
      </c>
      <c r="Q143" s="7">
        <f t="shared" si="16"/>
        <v>1.4086158709915478E+19</v>
      </c>
      <c r="V143" s="7"/>
      <c r="W143" s="56"/>
    </row>
    <row r="144" spans="1:23" x14ac:dyDescent="0.25">
      <c r="A144">
        <v>990</v>
      </c>
      <c r="B144">
        <f>'Input spectra'!B144</f>
        <v>0</v>
      </c>
      <c r="C144">
        <f>'Input spectra'!D144</f>
        <v>0</v>
      </c>
      <c r="D144" s="7">
        <f>'Input spectra'!G144</f>
        <v>1.829785E+19</v>
      </c>
      <c r="F144" s="7">
        <f t="shared" si="14"/>
        <v>1.7565936E+19</v>
      </c>
      <c r="G144" s="23">
        <f>(1-EXP(-_t*(B144*_c1+'Input spectra'!S144)))</f>
        <v>2.2119949692137153E-2</v>
      </c>
      <c r="H144" s="7">
        <f t="shared" si="17"/>
        <v>3.8855762061530093E+17</v>
      </c>
      <c r="I144">
        <f>B144*_c1/(B144*_c1+'Input spectra'!S144)</f>
        <v>0</v>
      </c>
      <c r="J144">
        <f>'Input spectra'!S144/(B144*_c1+'Input spectra'!S144)</f>
        <v>1</v>
      </c>
      <c r="K144" s="7">
        <f t="shared" si="15"/>
        <v>1.5830671914440937E+19</v>
      </c>
      <c r="M144" s="23">
        <f>(1-EXP(-_t*(C144*_c2+'Input spectra'!S144)))</f>
        <v>2.2119949692137153E-2</v>
      </c>
      <c r="N144" s="7">
        <f t="shared" si="18"/>
        <v>3.5017366634016211E+17</v>
      </c>
      <c r="O144" s="7">
        <f>C144*_c2/(C144*_c2+'Input spectra'!S144)</f>
        <v>0</v>
      </c>
      <c r="P144">
        <f>1-EXP(-(_t-'Reaching edge prob after ems 1'!FC145)*_k_in_ec_correction*($D144*_c1+'Input spectra'!S144))</f>
        <v>1</v>
      </c>
      <c r="Q144" s="7">
        <f t="shared" si="16"/>
        <v>1.4861278318176743E+19</v>
      </c>
      <c r="V144" s="7"/>
      <c r="W144" s="56"/>
    </row>
    <row r="145" spans="1:23" x14ac:dyDescent="0.25">
      <c r="A145">
        <v>995</v>
      </c>
      <c r="B145">
        <f>'Input spectra'!B145</f>
        <v>0</v>
      </c>
      <c r="C145">
        <f>'Input spectra'!D145</f>
        <v>0</v>
      </c>
      <c r="D145" s="7">
        <f>'Input spectra'!G145</f>
        <v>1.87688E+19</v>
      </c>
      <c r="F145" s="7">
        <f t="shared" si="14"/>
        <v>1.8018048E+19</v>
      </c>
      <c r="G145" s="23">
        <f>(1-EXP(-_t*(B145*_c1+'Input spectra'!S145)))</f>
        <v>2.2094271525874509E-2</v>
      </c>
      <c r="H145" s="7">
        <f t="shared" si="17"/>
        <v>3.9809564487824013E+17</v>
      </c>
      <c r="I145">
        <f>B145*_c1/(B145*_c1+'Input spectra'!S145)</f>
        <v>0</v>
      </c>
      <c r="J145">
        <f>'Input spectra'!S145/(B145*_c1+'Input spectra'!S145)</f>
        <v>1</v>
      </c>
      <c r="K145" s="7">
        <f t="shared" si="15"/>
        <v>1.6238548090480214E+19</v>
      </c>
      <c r="M145" s="23">
        <f>(1-EXP(-_t*(C145*_c2+'Input spectra'!S145)))</f>
        <v>2.2094271525874509E-2</v>
      </c>
      <c r="N145" s="7">
        <f t="shared" si="18"/>
        <v>3.587788906970409E+17</v>
      </c>
      <c r="O145" s="7">
        <f>C145*_c2/(C145*_c2+'Input spectra'!S145)</f>
        <v>0</v>
      </c>
      <c r="P145">
        <f>1-EXP(-(_t-'Reaching edge prob after ems 1'!FC146)*_k_in_ec_correction*($D145*_c1+'Input spectra'!S145))</f>
        <v>1</v>
      </c>
      <c r="Q145" s="7">
        <f t="shared" si="16"/>
        <v>1.5244578431791847E+19</v>
      </c>
      <c r="V145" s="7"/>
      <c r="W145" s="56"/>
    </row>
    <row r="146" spans="1:23" x14ac:dyDescent="0.25">
      <c r="A146">
        <v>1000</v>
      </c>
      <c r="B146">
        <f>'Input spectra'!B146</f>
        <v>0</v>
      </c>
      <c r="C146">
        <f>'Input spectra'!D146</f>
        <v>0</v>
      </c>
      <c r="D146" s="7">
        <f>'Input spectra'!G146</f>
        <v>1.847635E+19</v>
      </c>
      <c r="F146" s="7">
        <f t="shared" si="14"/>
        <v>1.7737296E+19</v>
      </c>
      <c r="G146" s="23">
        <f>(1-EXP(-_t*(B146*_c1+'Input spectra'!S146)))</f>
        <v>2.2068592685328681E-2</v>
      </c>
      <c r="H146" s="7">
        <f t="shared" si="17"/>
        <v>3.914371607631097E+17</v>
      </c>
      <c r="I146">
        <f>B146*_c1/(B146*_c1+'Input spectra'!S146)</f>
        <v>0</v>
      </c>
      <c r="J146">
        <f>'Input spectra'!S146/(B146*_c1+'Input spectra'!S146)</f>
        <v>1</v>
      </c>
      <c r="K146" s="7">
        <f t="shared" si="15"/>
        <v>1.5985943506240717E+19</v>
      </c>
      <c r="M146" s="23">
        <f>(1-EXP(-_t*(C146*_c2+'Input spectra'!S146)))</f>
        <v>2.2068592685328681E-2</v>
      </c>
      <c r="N146" s="7">
        <f t="shared" si="18"/>
        <v>3.5278727592990138E+17</v>
      </c>
      <c r="O146" s="7">
        <f>C146*_c2/(C146*_c2+'Input spectra'!S146)</f>
        <v>0</v>
      </c>
      <c r="P146">
        <f>1-EXP(-(_t-'Reaching edge prob after ems 1'!FC147)*_k_in_ec_correction*($D146*_c1+'Input spectra'!S146))</f>
        <v>1</v>
      </c>
      <c r="Q146" s="7">
        <f t="shared" si="16"/>
        <v>1.5007829981098383E+19</v>
      </c>
      <c r="V146" s="7"/>
      <c r="W146" s="56"/>
    </row>
    <row r="147" spans="1:23" x14ac:dyDescent="0.25">
      <c r="A147">
        <v>1005</v>
      </c>
      <c r="B147">
        <f>'Input spectra'!B147</f>
        <v>0</v>
      </c>
      <c r="C147">
        <f>'Input spectra'!D147</f>
        <v>0</v>
      </c>
      <c r="D147" s="7">
        <f>'Input spectra'!G147</f>
        <v>1.74185E+19</v>
      </c>
      <c r="F147" s="7">
        <f t="shared" si="14"/>
        <v>1.672176E+19</v>
      </c>
      <c r="G147" s="23">
        <f>(1-EXP(-_t*(B147*_c1+'Input spectra'!S147)))</f>
        <v>2.2042913170481793E-2</v>
      </c>
      <c r="H147" s="7">
        <f t="shared" si="17"/>
        <v>3.6859630373763565E+17</v>
      </c>
      <c r="I147">
        <f>B147*_c1/(B147*_c1+'Input spectra'!S147)</f>
        <v>0</v>
      </c>
      <c r="J147">
        <f>'Input spectra'!S147/(B147*_c1+'Input spectra'!S147)</f>
        <v>1</v>
      </c>
      <c r="K147" s="7">
        <f t="shared" si="15"/>
        <v>1.5071075662475393E+19</v>
      </c>
      <c r="M147" s="23">
        <f>(1-EXP(-_t*(C147*_c2+'Input spectra'!S147)))</f>
        <v>2.2042913170481793E-2</v>
      </c>
      <c r="N147" s="7">
        <f>M147*K147</f>
        <v>3.3221041221370643E+17</v>
      </c>
      <c r="O147" s="7">
        <f>C147*_c2/(C147*_c2+'Input spectra'!S147)</f>
        <v>0</v>
      </c>
      <c r="P147">
        <f>1-EXP(-(_t-'Reaching edge prob after ems 1'!FC148)*_k_in_ec_correction*($D147*_c1+'Input spectra'!S147))</f>
        <v>1</v>
      </c>
      <c r="Q147" s="7">
        <f t="shared" si="16"/>
        <v>1.4149310640251218E+19</v>
      </c>
      <c r="V147" s="7"/>
      <c r="W147" s="56"/>
    </row>
    <row r="148" spans="1:23" x14ac:dyDescent="0.25">
      <c r="A148">
        <v>1010</v>
      </c>
      <c r="B148">
        <f>'Input spectra'!B148</f>
        <v>0</v>
      </c>
      <c r="C148">
        <f>'Input spectra'!D148</f>
        <v>0</v>
      </c>
      <c r="D148" s="7">
        <f>'Input spectra'!G148</f>
        <v>1.82324E+19</v>
      </c>
      <c r="F148" s="7">
        <f t="shared" si="14"/>
        <v>1.7503104E+19</v>
      </c>
      <c r="G148" s="23">
        <f>(1-EXP(-_t*(B148*_c1+'Input spectra'!S148)))</f>
        <v>2.2017232981316082E-2</v>
      </c>
      <c r="H148" s="7">
        <f t="shared" si="17"/>
        <v>3.8536991866420544E+17</v>
      </c>
      <c r="I148">
        <f>B148*_c1/(B148*_c1+'Input spectra'!S148)</f>
        <v>0</v>
      </c>
      <c r="J148">
        <f>'Input spectra'!S148/(B148*_c1+'Input spectra'!S148)</f>
        <v>1</v>
      </c>
      <c r="K148" s="7">
        <f t="shared" si="15"/>
        <v>1.5775703729359067E+19</v>
      </c>
      <c r="M148" s="23">
        <f>(1-EXP(-_t*(C148*_c2+'Input spectra'!S148)))</f>
        <v>2.2017232981316082E-2</v>
      </c>
      <c r="N148" s="7">
        <f t="shared" si="18"/>
        <v>3.4733734445351558E+17</v>
      </c>
      <c r="O148" s="7">
        <f>C148*_c2/(C148*_c2+'Input spectra'!S148)</f>
        <v>0</v>
      </c>
      <c r="P148">
        <f>1-EXP(-(_t-'Reaching edge prob after ems 1'!FC149)*_k_in_ec_correction*($D148*_c1+'Input spectra'!S148))</f>
        <v>1</v>
      </c>
      <c r="Q148" s="7">
        <f t="shared" si="16"/>
        <v>1.4811231729509329E+19</v>
      </c>
      <c r="V148" s="7"/>
      <c r="W148" s="56"/>
    </row>
    <row r="149" spans="1:23" x14ac:dyDescent="0.25">
      <c r="A149">
        <v>1015</v>
      </c>
      <c r="B149">
        <f>'Input spectra'!B149</f>
        <v>0</v>
      </c>
      <c r="C149">
        <f>'Input spectra'!D149</f>
        <v>0</v>
      </c>
      <c r="D149" s="7">
        <f>'Input spectra'!G149</f>
        <v>1.80769E+19</v>
      </c>
      <c r="F149" s="7">
        <f t="shared" si="14"/>
        <v>1.7353824E+19</v>
      </c>
      <c r="G149" s="23">
        <f>(1-EXP(-_t*(B149*_c1+'Input spectra'!S149)))</f>
        <v>2.1991552117814006E-2</v>
      </c>
      <c r="H149" s="7">
        <f t="shared" si="17"/>
        <v>3.8163752493937152E+17</v>
      </c>
      <c r="I149">
        <f>B149*_c1/(B149*_c1+'Input spectra'!S149)</f>
        <v>0</v>
      </c>
      <c r="J149">
        <f>'Input spectra'!S149/(B149*_c1+'Input spectra'!S149)</f>
        <v>1</v>
      </c>
      <c r="K149" s="7">
        <f t="shared" si="15"/>
        <v>1.5641567055415876E+19</v>
      </c>
      <c r="M149" s="23">
        <f>(1-EXP(-_t*(C149*_c2+'Input spectra'!S149)))</f>
        <v>2.1991552117814006E-2</v>
      </c>
      <c r="N149" s="7">
        <f t="shared" si="18"/>
        <v>3.439823371034608E+17</v>
      </c>
      <c r="O149" s="7">
        <f>C149*_c2/(C149*_c2+'Input spectra'!S149)</f>
        <v>0</v>
      </c>
      <c r="P149">
        <f>1-EXP(-(_t-'Reaching edge prob after ems 1'!FC150)*_k_in_ec_correction*($D149*_c1+'Input spectra'!S149))</f>
        <v>1</v>
      </c>
      <c r="Q149" s="7">
        <f t="shared" si="16"/>
        <v>1.4685681329579917E+19</v>
      </c>
      <c r="V149" s="7"/>
      <c r="W149" s="56"/>
    </row>
    <row r="150" spans="1:23" x14ac:dyDescent="0.25">
      <c r="A150">
        <v>1020</v>
      </c>
      <c r="B150">
        <f>'Input spectra'!B150</f>
        <v>0</v>
      </c>
      <c r="C150">
        <f>'Input spectra'!D150</f>
        <v>0</v>
      </c>
      <c r="D150" s="7">
        <f>'Input spectra'!G150</f>
        <v>1.786125E+19</v>
      </c>
      <c r="F150" s="7">
        <f t="shared" si="14"/>
        <v>1.71468E+19</v>
      </c>
      <c r="G150" s="23">
        <f>(1-EXP(-_t*(B150*_c1+'Input spectra'!S150)))</f>
        <v>2.1965870579957691E-2</v>
      </c>
      <c r="H150" s="7">
        <f t="shared" si="17"/>
        <v>3.7664438966041856E+17</v>
      </c>
      <c r="I150">
        <f>B150*_c1/(B150*_c1+'Input spectra'!S150)</f>
        <v>0</v>
      </c>
      <c r="J150">
        <f>'Input spectra'!S150/(B150*_c1+'Input spectra'!S150)</f>
        <v>1</v>
      </c>
      <c r="K150" s="7">
        <f t="shared" si="15"/>
        <v>1.5455375410488959E+19</v>
      </c>
      <c r="M150" s="23">
        <f>(1-EXP(-_t*(C150*_c2+'Input spectra'!S150)))</f>
        <v>2.1965870579957691E-2</v>
      </c>
      <c r="N150" s="7">
        <f t="shared" si="18"/>
        <v>3.3949077603146093E+17</v>
      </c>
      <c r="O150" s="7">
        <f>C150*_c2/(C150*_c2+'Input spectra'!S150)</f>
        <v>0</v>
      </c>
      <c r="P150">
        <f>1-EXP(-(_t-'Reaching edge prob after ems 1'!FC151)*_k_in_ec_correction*($D150*_c1+'Input spectra'!S150))</f>
        <v>1</v>
      </c>
      <c r="Q150" s="7">
        <f t="shared" si="16"/>
        <v>1.4511249249079198E+19</v>
      </c>
      <c r="V150" s="7"/>
      <c r="W150" s="56"/>
    </row>
    <row r="151" spans="1:23" x14ac:dyDescent="0.25">
      <c r="A151">
        <v>1025</v>
      </c>
      <c r="B151">
        <f>'Input spectra'!B151</f>
        <v>0</v>
      </c>
      <c r="C151">
        <f>'Input spectra'!D151</f>
        <v>0</v>
      </c>
      <c r="D151" s="7">
        <f>'Input spectra'!G151</f>
        <v>1.79166E+19</v>
      </c>
      <c r="F151" s="7">
        <f t="shared" si="14"/>
        <v>1.7199936E+19</v>
      </c>
      <c r="G151" s="23">
        <f>(1-EXP(-_t*(B151*_c1+'Input spectra'!S151)))</f>
        <v>2.1940188367729485E-2</v>
      </c>
      <c r="H151" s="7">
        <f t="shared" si="17"/>
        <v>3.7736983575289158E+17</v>
      </c>
      <c r="I151">
        <f>B151*_c1/(B151*_c1+'Input spectra'!S151)</f>
        <v>0</v>
      </c>
      <c r="J151">
        <f>'Input spectra'!S151/(B151*_c1+'Input spectra'!S151)</f>
        <v>1</v>
      </c>
      <c r="K151" s="7">
        <f t="shared" si="15"/>
        <v>1.5503676976970131E+19</v>
      </c>
      <c r="M151" s="23">
        <f>(1-EXP(-_t*(C151*_c2+'Input spectra'!S151)))</f>
        <v>2.1940188367729485E-2</v>
      </c>
      <c r="N151" s="7">
        <f t="shared" si="18"/>
        <v>3.4015359326715552E+17</v>
      </c>
      <c r="O151" s="7">
        <f>C151*_c2/(C151*_c2+'Input spectra'!S151)</f>
        <v>0</v>
      </c>
      <c r="P151">
        <f>1-EXP(-(_t-'Reaching edge prob after ems 1'!FC152)*_k_in_ec_correction*($D151*_c1+'Input spectra'!S151))</f>
        <v>1</v>
      </c>
      <c r="Q151" s="7">
        <f t="shared" si="16"/>
        <v>1.4556982448354857E+19</v>
      </c>
      <c r="V151" s="7"/>
      <c r="W151" s="56"/>
    </row>
    <row r="152" spans="1:23" x14ac:dyDescent="0.25">
      <c r="A152">
        <v>1030</v>
      </c>
      <c r="B152">
        <f>'Input spectra'!B152</f>
        <v>0</v>
      </c>
      <c r="C152">
        <f>'Input spectra'!D152</f>
        <v>0</v>
      </c>
      <c r="D152" s="7">
        <f>'Input spectra'!G152</f>
        <v>1.78226E+19</v>
      </c>
      <c r="F152" s="7">
        <f t="shared" ref="F152:F182" si="19">D152*_transm</f>
        <v>1.7109696E+19</v>
      </c>
      <c r="G152" s="23">
        <f>(1-EXP(-_t*(B152*_c1+'Input spectra'!S152)))</f>
        <v>2.1914505481111735E-2</v>
      </c>
      <c r="H152" s="7">
        <f t="shared" si="17"/>
        <v>3.7495052677215552E+17</v>
      </c>
      <c r="I152">
        <f>B152*_c1/(B152*_c1+'Input spectra'!S152)</f>
        <v>0</v>
      </c>
      <c r="J152">
        <f>'Input spectra'!S152/(B152*_c1+'Input spectra'!S152)</f>
        <v>1</v>
      </c>
      <c r="K152" s="7">
        <f t="shared" si="15"/>
        <v>1.5422741428126779E+19</v>
      </c>
      <c r="M152" s="23">
        <f>(1-EXP(-_t*(C152*_c2+'Input spectra'!S152)))</f>
        <v>2.1914505481111735E-2</v>
      </c>
      <c r="N152" s="7">
        <f>M152*K152</f>
        <v>3.3798175156045331E+17</v>
      </c>
      <c r="O152" s="7">
        <f>C152*_c2/(C152*_c2+'Input spectra'!S152)</f>
        <v>0</v>
      </c>
      <c r="P152">
        <f>1-EXP(-(_t-'Reaching edge prob after ems 1'!FC153)*_k_in_ec_correction*($D152*_c1+'Input spectra'!S152))</f>
        <v>1</v>
      </c>
      <c r="Q152" s="7">
        <f t="shared" si="16"/>
        <v>1.4481369289503672E+19</v>
      </c>
      <c r="V152" s="7"/>
      <c r="W152" s="56"/>
    </row>
    <row r="153" spans="1:23" x14ac:dyDescent="0.25">
      <c r="A153">
        <v>1035</v>
      </c>
      <c r="B153">
        <f>'Input spectra'!B153</f>
        <v>0</v>
      </c>
      <c r="C153">
        <f>'Input spectra'!D153</f>
        <v>0</v>
      </c>
      <c r="D153" s="7">
        <f>'Input spectra'!G153</f>
        <v>1.76976E+19</v>
      </c>
      <c r="F153" s="7">
        <f t="shared" si="19"/>
        <v>1.6989696E+19</v>
      </c>
      <c r="G153" s="23">
        <f>(1-EXP(-_t*(B153*_c1+'Input spectra'!S153)))</f>
        <v>2.1888821920086787E-2</v>
      </c>
      <c r="H153" s="7">
        <f t="shared" si="17"/>
        <v>3.7188443022041082E+17</v>
      </c>
      <c r="I153">
        <f>B153*_c1/(B153*_c1+'Input spectra'!S153)</f>
        <v>0</v>
      </c>
      <c r="J153">
        <f>'Input spectra'!S153/(B153*_c1+'Input spectra'!S153)</f>
        <v>1</v>
      </c>
      <c r="K153" s="7">
        <f t="shared" ref="K153:K182" si="20">(F153-H153)*_transm*_transm</f>
        <v>1.5314975142708867E+19</v>
      </c>
      <c r="M153" s="23">
        <f>(1-EXP(-_t*(C153*_c2+'Input spectra'!S153)))</f>
        <v>2.1888821920086787E-2</v>
      </c>
      <c r="N153" s="7">
        <f t="shared" ref="N153:N182" si="21">M153*K153</f>
        <v>3.3522676360931014E+17</v>
      </c>
      <c r="O153" s="7">
        <f>C153*_c2/(C153*_c2+'Input spectra'!S153)</f>
        <v>0</v>
      </c>
      <c r="P153">
        <f>1-EXP(-(_t-'Reaching edge prob after ems 1'!FC154)*_k_in_ec_correction*($D153*_c1+'Input spectra'!S153))</f>
        <v>1</v>
      </c>
      <c r="Q153" s="7">
        <f t="shared" si="16"/>
        <v>1.4380558443935576E+19</v>
      </c>
      <c r="V153" s="7"/>
      <c r="W153" s="56"/>
    </row>
    <row r="154" spans="1:23" x14ac:dyDescent="0.25">
      <c r="A154">
        <v>1040</v>
      </c>
      <c r="B154">
        <f>'Input spectra'!B154</f>
        <v>0</v>
      </c>
      <c r="C154">
        <f>'Input spectra'!D154</f>
        <v>0</v>
      </c>
      <c r="D154" s="7">
        <f>'Input spectra'!G154</f>
        <v>1.75411E+19</v>
      </c>
      <c r="F154" s="7">
        <f t="shared" si="19"/>
        <v>1.6839456E+19</v>
      </c>
      <c r="G154" s="23">
        <f>(1-EXP(-_t*(B154*_c1+'Input spectra'!S154)))</f>
        <v>2.1863137684636658E-2</v>
      </c>
      <c r="H154" s="7">
        <f t="shared" si="17"/>
        <v>3.6816334506238086E+17</v>
      </c>
      <c r="I154">
        <f>B154*_c1/(B154*_c1+'Input spectra'!S154)</f>
        <v>0</v>
      </c>
      <c r="J154">
        <f>'Input spectra'!S154/(B154*_c1+'Input spectra'!S154)</f>
        <v>1</v>
      </c>
      <c r="K154" s="7">
        <f t="shared" si="20"/>
        <v>1.5179943310790506E+19</v>
      </c>
      <c r="M154" s="23">
        <f>(1-EXP(-_t*(C154*_c2+'Input spectra'!S154)))</f>
        <v>2.1863137684636658E-2</v>
      </c>
      <c r="N154" s="7">
        <f t="shared" si="21"/>
        <v>3.3188119064879206E+17</v>
      </c>
      <c r="O154" s="7">
        <f>C154*_c2/(C154*_c2+'Input spectra'!S154)</f>
        <v>0</v>
      </c>
      <c r="P154">
        <f>1-EXP(-(_t-'Reaching edge prob after ems 1'!FC155)*_k_in_ec_correction*($D154*_c1+'Input spectra'!S154))</f>
        <v>1</v>
      </c>
      <c r="Q154" s="7">
        <f t="shared" si="16"/>
        <v>1.4254139635336045E+19</v>
      </c>
      <c r="V154" s="7"/>
      <c r="W154" s="56"/>
    </row>
    <row r="155" spans="1:23" x14ac:dyDescent="0.25">
      <c r="A155">
        <v>1045</v>
      </c>
      <c r="B155">
        <f>'Input spectra'!B155</f>
        <v>0</v>
      </c>
      <c r="C155">
        <f>'Input spectra'!D155</f>
        <v>0</v>
      </c>
      <c r="D155" s="7">
        <f>'Input spectra'!G155</f>
        <v>1.7379E+19</v>
      </c>
      <c r="F155" s="7">
        <f t="shared" si="19"/>
        <v>1.668384E+19</v>
      </c>
      <c r="G155" s="23">
        <f>(1-EXP(-_t*(B155*_c1+'Input spectra'!S155)))</f>
        <v>2.1837452774744026E-2</v>
      </c>
      <c r="H155" s="7">
        <f t="shared" si="17"/>
        <v>3.6433256810138534E+17</v>
      </c>
      <c r="I155">
        <f>B155*_c1/(B155*_c1+'Input spectra'!S155)</f>
        <v>0</v>
      </c>
      <c r="J155">
        <f>'Input spectra'!S155/(B155*_c1+'Input spectra'!S155)</f>
        <v>1</v>
      </c>
      <c r="K155" s="7">
        <f t="shared" si="20"/>
        <v>1.5040058049237762E+19</v>
      </c>
      <c r="M155" s="23">
        <f>(1-EXP(-_t*(C155*_c2+'Input spectra'!S155)))</f>
        <v>2.1837452774744026E-2</v>
      </c>
      <c r="N155" s="7">
        <f t="shared" si="21"/>
        <v>3.284365573796384E+17</v>
      </c>
      <c r="O155" s="7">
        <f>C155*_c2/(C155*_c2+'Input spectra'!S155)</f>
        <v>0</v>
      </c>
      <c r="P155">
        <f>1-EXP(-(_t-'Reaching edge prob after ems 1'!FC156)*_k_in_ec_correction*($D155*_c1+'Input spectra'!S155))</f>
        <v>1</v>
      </c>
      <c r="Q155" s="7">
        <f t="shared" si="16"/>
        <v>1.4123156632183798E+19</v>
      </c>
      <c r="V155" s="7"/>
      <c r="W155" s="56"/>
    </row>
    <row r="156" spans="1:23" x14ac:dyDescent="0.25">
      <c r="A156">
        <v>1050</v>
      </c>
      <c r="B156">
        <f>'Input spectra'!B156</f>
        <v>0</v>
      </c>
      <c r="C156">
        <f>'Input spectra'!D156</f>
        <v>0</v>
      </c>
      <c r="D156" s="7">
        <f>'Input spectra'!G156</f>
        <v>1.726075E+19</v>
      </c>
      <c r="F156" s="7">
        <f t="shared" si="19"/>
        <v>1.657032E+19</v>
      </c>
      <c r="G156" s="23">
        <f>(1-EXP(-_t*(B156*_c1+'Input spectra'!S156)))</f>
        <v>2.1811767190390796E-2</v>
      </c>
      <c r="H156" s="7">
        <f t="shared" si="17"/>
        <v>3.6142796211027642E+17</v>
      </c>
      <c r="I156">
        <f>B156*_c1/(B156*_c1+'Input spectra'!S156)</f>
        <v>0</v>
      </c>
      <c r="J156">
        <f>'Input spectra'!S156/(B156*_c1+'Input spectra'!S156)</f>
        <v>1</v>
      </c>
      <c r="K156" s="7">
        <f t="shared" si="20"/>
        <v>1.4938114902119168E+19</v>
      </c>
      <c r="M156" s="23">
        <f>(1-EXP(-_t*(C156*_c2+'Input spectra'!S156)))</f>
        <v>2.1811767190390796E-2</v>
      </c>
      <c r="N156" s="7">
        <f t="shared" si="21"/>
        <v>3.2582668450833069E+17</v>
      </c>
      <c r="O156" s="7">
        <f>C156*_c2/(C156*_c2+'Input spectra'!S156)</f>
        <v>0</v>
      </c>
      <c r="P156">
        <f>1-EXP(-(_t-'Reaching edge prob after ems 1'!FC157)*_k_in_ec_correction*($D156*_c1+'Input spectra'!S156))</f>
        <v>1</v>
      </c>
      <c r="Q156" s="7">
        <f t="shared" si="16"/>
        <v>1.4027796688906404E+19</v>
      </c>
      <c r="V156" s="7"/>
      <c r="W156" s="56"/>
    </row>
    <row r="157" spans="1:23" x14ac:dyDescent="0.25">
      <c r="A157">
        <v>1055</v>
      </c>
      <c r="B157">
        <f>'Input spectra'!B157</f>
        <v>0</v>
      </c>
      <c r="C157">
        <f>'Input spectra'!D157</f>
        <v>0</v>
      </c>
      <c r="D157" s="7">
        <f>'Input spectra'!G157</f>
        <v>1.71572E+19</v>
      </c>
      <c r="F157" s="7">
        <f t="shared" si="19"/>
        <v>1.6470912E+19</v>
      </c>
      <c r="G157" s="23">
        <f>(1-EXP(-_t*(B157*_c1+'Input spectra'!S157)))</f>
        <v>2.1786080931559537E-2</v>
      </c>
      <c r="H157" s="7">
        <f t="shared" si="17"/>
        <v>3.5883662184859514E+17</v>
      </c>
      <c r="I157">
        <f>B157*_c1/(B157*_c1+'Input spectra'!S157)</f>
        <v>0</v>
      </c>
      <c r="J157">
        <f>'Input spectra'!S157/(B157*_c1+'Input spectra'!S157)</f>
        <v>1</v>
      </c>
      <c r="K157" s="7">
        <f t="shared" si="20"/>
        <v>1.4848888668504334E+19</v>
      </c>
      <c r="M157" s="23">
        <f>(1-EXP(-_t*(C157*_c2+'Input spectra'!S157)))</f>
        <v>2.1786080931559537E-2</v>
      </c>
      <c r="N157" s="7">
        <f t="shared" si="21"/>
        <v>3.2349909027575277E+17</v>
      </c>
      <c r="O157" s="7">
        <f>C157*_c2/(C157*_c2+'Input spectra'!S157)</f>
        <v>0</v>
      </c>
      <c r="P157">
        <f>1-EXP(-(_t-'Reaching edge prob after ems 1'!FC158)*_k_in_ec_correction*($D157*_c1+'Input spectra'!S157))</f>
        <v>1</v>
      </c>
      <c r="Q157" s="7">
        <f t="shared" si="16"/>
        <v>1.3944373995099439E+19</v>
      </c>
      <c r="V157" s="7"/>
      <c r="W157" s="56"/>
    </row>
    <row r="158" spans="1:23" x14ac:dyDescent="0.25">
      <c r="A158">
        <v>1060</v>
      </c>
      <c r="B158">
        <f>'Input spectra'!B158</f>
        <v>0</v>
      </c>
      <c r="C158">
        <f>'Input spectra'!D158</f>
        <v>0</v>
      </c>
      <c r="D158" s="7">
        <f>'Input spectra'!G158</f>
        <v>1.679855E+19</v>
      </c>
      <c r="F158" s="7">
        <f t="shared" si="19"/>
        <v>1.6126608E+19</v>
      </c>
      <c r="G158" s="23">
        <f>(1-EXP(-_t*(B158*_c1+'Input spectra'!S158)))</f>
        <v>2.1760393998232486E-2</v>
      </c>
      <c r="H158" s="7">
        <f t="shared" si="17"/>
        <v>3.50921343935048E+17</v>
      </c>
      <c r="I158">
        <f>B158*_c1/(B158*_c1+'Input spectra'!S158)</f>
        <v>0</v>
      </c>
      <c r="J158">
        <f>'Input spectra'!S158/(B158*_c1+'Input spectra'!S158)</f>
        <v>1</v>
      </c>
      <c r="K158" s="7">
        <f t="shared" si="20"/>
        <v>1.4538872822229459E+19</v>
      </c>
      <c r="M158" s="23">
        <f>(1-EXP(-_t*(C158*_c2+'Input spectra'!S158)))</f>
        <v>2.1760393998232486E-2</v>
      </c>
      <c r="N158" s="7">
        <f t="shared" si="21"/>
        <v>3.1637160090190733E+17</v>
      </c>
      <c r="O158" s="7">
        <f>C158*_c2/(C158*_c2+'Input spectra'!S158)</f>
        <v>0</v>
      </c>
      <c r="P158">
        <f>1-EXP(-(_t-'Reaching edge prob after ems 1'!FC159)*_k_in_ec_correction*($D158*_c1+'Input spectra'!S158))</f>
        <v>1</v>
      </c>
      <c r="Q158" s="7">
        <f t="shared" si="16"/>
        <v>1.365360117247445E+19</v>
      </c>
      <c r="V158" s="7"/>
      <c r="W158" s="56"/>
    </row>
    <row r="159" spans="1:23" x14ac:dyDescent="0.25">
      <c r="A159">
        <v>1065</v>
      </c>
      <c r="B159">
        <f>'Input spectra'!B159</f>
        <v>0</v>
      </c>
      <c r="C159">
        <f>'Input spectra'!D159</f>
        <v>0</v>
      </c>
      <c r="D159" s="7">
        <f>'Input spectra'!G159</f>
        <v>1.676725E+19</v>
      </c>
      <c r="F159" s="7">
        <f t="shared" si="19"/>
        <v>1.609656E+19</v>
      </c>
      <c r="G159" s="23">
        <f>(1-EXP(-_t*(B159*_c1+'Input spectra'!S159)))</f>
        <v>2.1734706390391767E-2</v>
      </c>
      <c r="H159" s="7">
        <f t="shared" si="17"/>
        <v>3.4985400549532448E+17</v>
      </c>
      <c r="I159">
        <f>B159*_c1/(B159*_c1+'Input spectra'!S159)</f>
        <v>0</v>
      </c>
      <c r="J159">
        <f>'Input spectra'!S159/(B159*_c1+'Input spectra'!S159)</f>
        <v>1</v>
      </c>
      <c r="K159" s="7">
        <f t="shared" si="20"/>
        <v>1.4512164244535507E+19</v>
      </c>
      <c r="M159" s="23">
        <f>(1-EXP(-_t*(C159*_c2+'Input spectra'!S159)))</f>
        <v>2.1734706390391767E-2</v>
      </c>
      <c r="N159" s="7">
        <f t="shared" si="21"/>
        <v>3.1541762894412077E+17</v>
      </c>
      <c r="O159" s="7">
        <f>C159*_c2/(C159*_c2+'Input spectra'!S159)</f>
        <v>0</v>
      </c>
      <c r="P159">
        <f>1-EXP(-(_t-'Reaching edge prob after ems 1'!FC160)*_k_in_ec_correction*($D159*_c1+'Input spectra'!S159))</f>
        <v>1</v>
      </c>
      <c r="Q159" s="7">
        <f t="shared" si="16"/>
        <v>1.362887675096773E+19</v>
      </c>
      <c r="V159" s="7"/>
      <c r="W159" s="56"/>
    </row>
    <row r="160" spans="1:23" x14ac:dyDescent="0.25">
      <c r="A160">
        <v>1070</v>
      </c>
      <c r="B160">
        <f>'Input spectra'!B160</f>
        <v>0</v>
      </c>
      <c r="C160">
        <f>'Input spectra'!D160</f>
        <v>0</v>
      </c>
      <c r="D160" s="7">
        <f>'Input spectra'!G160</f>
        <v>1.62101E+19</v>
      </c>
      <c r="F160" s="7">
        <f t="shared" si="19"/>
        <v>1.5561696E+19</v>
      </c>
      <c r="G160" s="23">
        <f>(1-EXP(-_t*(B160*_c1+'Input spectra'!S160)))</f>
        <v>2.170901810801984E-2</v>
      </c>
      <c r="H160" s="7">
        <f t="shared" si="17"/>
        <v>3.378291402554999E+17</v>
      </c>
      <c r="I160">
        <f>B160*_c1/(B160*_c1+'Input spectra'!S160)</f>
        <v>0</v>
      </c>
      <c r="J160">
        <f>'Input spectra'!S160/(B160*_c1+'Input spectra'!S160)</f>
        <v>1</v>
      </c>
      <c r="K160" s="7">
        <f t="shared" si="20"/>
        <v>1.4030315697940529E+19</v>
      </c>
      <c r="M160" s="23">
        <f>(1-EXP(-_t*(C160*_c2+'Input spectra'!S160)))</f>
        <v>2.170901810801984E-2</v>
      </c>
      <c r="N160" s="7">
        <f t="shared" si="21"/>
        <v>3.0458437754782598E+17</v>
      </c>
      <c r="O160" s="7">
        <f>C160*_c2/(C160*_c2+'Input spectra'!S160)</f>
        <v>0</v>
      </c>
      <c r="P160">
        <f>1-EXP(-(_t-'Reaching edge prob after ems 1'!FC161)*_k_in_ec_correction*($D160*_c1+'Input spectra'!S160))</f>
        <v>1</v>
      </c>
      <c r="Q160" s="7">
        <f t="shared" si="16"/>
        <v>1.3176702067576996E+19</v>
      </c>
      <c r="V160" s="7"/>
      <c r="W160" s="56"/>
    </row>
    <row r="161" spans="1:23" x14ac:dyDescent="0.25">
      <c r="A161">
        <v>1075</v>
      </c>
      <c r="B161">
        <f>'Input spectra'!B161</f>
        <v>0</v>
      </c>
      <c r="C161">
        <f>'Input spectra'!D161</f>
        <v>0</v>
      </c>
      <c r="D161" s="7">
        <f>'Input spectra'!G161</f>
        <v>1.6154E+19</v>
      </c>
      <c r="F161" s="7">
        <f t="shared" si="19"/>
        <v>1.550784E+19</v>
      </c>
      <c r="G161" s="23">
        <f>(1-EXP(-_t*(B161*_c1+'Input spectra'!S161)))</f>
        <v>2.168332915109894E-2</v>
      </c>
      <c r="H161" s="7">
        <f t="shared" si="17"/>
        <v>3.3626159914257818E+17</v>
      </c>
      <c r="I161">
        <f>B161*_c1/(B161*_c1+'Input spectra'!S161)</f>
        <v>0</v>
      </c>
      <c r="J161">
        <f>'Input spectra'!S161/(B161*_c1+'Input spectra'!S161)</f>
        <v>1</v>
      </c>
      <c r="K161" s="7">
        <f t="shared" si="20"/>
        <v>1.3982126654230198E+19</v>
      </c>
      <c r="M161" s="23">
        <f>(1-EXP(-_t*(C161*_c2+'Input spectra'!S161)))</f>
        <v>2.168332915109894E-2</v>
      </c>
      <c r="N161" s="7">
        <f t="shared" si="21"/>
        <v>3.0317905447602714E+17</v>
      </c>
      <c r="O161" s="7">
        <f>C161*_c2/(C161*_c2+'Input spectra'!S161)</f>
        <v>0</v>
      </c>
      <c r="P161">
        <f>1-EXP(-(_t-'Reaching edge prob after ems 1'!FC162)*_k_in_ec_correction*($D161*_c1+'Input spectra'!S161))</f>
        <v>1</v>
      </c>
      <c r="Q161" s="7">
        <f t="shared" si="16"/>
        <v>1.3131789695764003E+19</v>
      </c>
      <c r="V161" s="7"/>
      <c r="W161" s="56"/>
    </row>
    <row r="162" spans="1:23" x14ac:dyDescent="0.25">
      <c r="A162">
        <v>1080</v>
      </c>
      <c r="B162">
        <f>'Input spectra'!B162</f>
        <v>0</v>
      </c>
      <c r="C162">
        <f>'Input spectra'!D162</f>
        <v>0</v>
      </c>
      <c r="D162" s="7">
        <f>'Input spectra'!G162</f>
        <v>1.615785E+19</v>
      </c>
      <c r="F162" s="7">
        <f t="shared" si="19"/>
        <v>1.5511536E+19</v>
      </c>
      <c r="G162" s="23">
        <f>(1-EXP(-_t*(B162*_c1+'Input spectra'!S162)))</f>
        <v>2.1657639519611305E-2</v>
      </c>
      <c r="H162" s="7">
        <f t="shared" si="17"/>
        <v>3.3594325508347347E+17</v>
      </c>
      <c r="I162">
        <f>B162*_c1/(B162*_c1+'Input spectra'!S162)</f>
        <v>0</v>
      </c>
      <c r="J162">
        <f>'Input spectra'!S162/(B162*_c1+'Input spectra'!S162)</f>
        <v>1</v>
      </c>
      <c r="K162" s="7">
        <f t="shared" si="20"/>
        <v>1.3985826273715071E+19</v>
      </c>
      <c r="M162" s="23">
        <f>(1-EXP(-_t*(C162*_c2+'Input spectra'!S162)))</f>
        <v>2.1657639519611305E-2</v>
      </c>
      <c r="N162" s="7">
        <f t="shared" si="21"/>
        <v>3.0289998382002963E+17</v>
      </c>
      <c r="O162" s="7">
        <f>C162*_c2/(C162*_c2+'Input spectra'!S162)</f>
        <v>0</v>
      </c>
      <c r="P162">
        <f>1-EXP(-(_t-'Reaching edge prob after ems 1'!FC163)*_k_in_ec_correction*($D162*_c1+'Input spectra'!S162))</f>
        <v>1</v>
      </c>
      <c r="Q162" s="7">
        <f t="shared" si="16"/>
        <v>1.3135609238299238E+19</v>
      </c>
      <c r="V162" s="7"/>
      <c r="W162" s="56"/>
    </row>
    <row r="163" spans="1:23" x14ac:dyDescent="0.25">
      <c r="A163">
        <v>1085</v>
      </c>
      <c r="B163">
        <f>'Input spectra'!B163</f>
        <v>0</v>
      </c>
      <c r="C163">
        <f>'Input spectra'!D163</f>
        <v>0</v>
      </c>
      <c r="D163" s="7">
        <f>'Input spectra'!G163</f>
        <v>1.597335E+19</v>
      </c>
      <c r="F163" s="7">
        <f t="shared" si="19"/>
        <v>1.5334416E+19</v>
      </c>
      <c r="G163" s="23">
        <f>(1-EXP(-_t*(B163*_c1+'Input spectra'!S163)))</f>
        <v>2.1631949213539392E-2</v>
      </c>
      <c r="H163" s="7">
        <f t="shared" si="17"/>
        <v>3.3171330813128589E+17</v>
      </c>
      <c r="I163">
        <f>B163*_c1/(B163*_c1+'Input spectra'!S163)</f>
        <v>0</v>
      </c>
      <c r="J163">
        <f>'Input spectra'!S163/(B163*_c1+'Input spectra'!S163)</f>
        <v>1</v>
      </c>
      <c r="K163" s="7">
        <f t="shared" si="20"/>
        <v>1.3826490800826206E+19</v>
      </c>
      <c r="M163" s="23">
        <f>(1-EXP(-_t*(C163*_c2+'Input spectra'!S163)))</f>
        <v>2.1631949213539392E-2</v>
      </c>
      <c r="N163" s="7">
        <f t="shared" si="21"/>
        <v>2.9909394680494208E+17</v>
      </c>
      <c r="O163" s="7">
        <f>C163*_c2/(C163*_c2+'Input spectra'!S163)</f>
        <v>0</v>
      </c>
      <c r="P163">
        <f>1-EXP(-(_t-'Reaching edge prob after ems 1'!FC164)*_k_in_ec_correction*($D163*_c1+'Input spectra'!S163))</f>
        <v>1</v>
      </c>
      <c r="Q163" s="7">
        <f t="shared" si="16"/>
        <v>1.2986300979860412E+19</v>
      </c>
      <c r="V163" s="7"/>
      <c r="W163" s="56"/>
    </row>
    <row r="164" spans="1:23" x14ac:dyDescent="0.25">
      <c r="A164">
        <v>1090</v>
      </c>
      <c r="B164">
        <f>'Input spectra'!B164</f>
        <v>0</v>
      </c>
      <c r="C164">
        <f>'Input spectra'!D164</f>
        <v>0</v>
      </c>
      <c r="D164" s="7">
        <f>'Input spectra'!G164</f>
        <v>1.53855E+19</v>
      </c>
      <c r="F164" s="7">
        <f t="shared" si="19"/>
        <v>1.477008E+19</v>
      </c>
      <c r="G164" s="23">
        <f>(1-EXP(-_t*(B164*_c1+'Input spectra'!S164)))</f>
        <v>2.1606258232865216E-2</v>
      </c>
      <c r="H164" s="7">
        <f t="shared" si="17"/>
        <v>3.1912616260007789E+17</v>
      </c>
      <c r="I164">
        <f>B164*_c1/(B164*_c1+'Input spectra'!S164)</f>
        <v>0</v>
      </c>
      <c r="J164">
        <f>'Input spectra'!S164/(B164*_c1+'Input spectra'!S164)</f>
        <v>1</v>
      </c>
      <c r="K164" s="7">
        <f t="shared" si="20"/>
        <v>1.3317999056547768E+19</v>
      </c>
      <c r="M164" s="23">
        <f>(1-EXP(-_t*(C164*_c2+'Input spectra'!S164)))</f>
        <v>2.1606258232865216E-2</v>
      </c>
      <c r="N164" s="7">
        <f t="shared" si="21"/>
        <v>2.877521267608264E+17</v>
      </c>
      <c r="O164" s="7">
        <f>C164*_c2/(C164*_c2+'Input spectra'!S164)</f>
        <v>0</v>
      </c>
      <c r="P164">
        <f>1-EXP(-(_t-'Reaching edge prob after ems 1'!FC165)*_k_in_ec_correction*($D164*_c1+'Input spectra'!S164))</f>
        <v>1</v>
      </c>
      <c r="Q164" s="7">
        <f t="shared" si="16"/>
        <v>1.2509037052595464E+19</v>
      </c>
      <c r="V164" s="7"/>
      <c r="W164" s="56"/>
    </row>
    <row r="165" spans="1:23" x14ac:dyDescent="0.25">
      <c r="A165">
        <v>1095</v>
      </c>
      <c r="B165">
        <f>'Input spectra'!B165</f>
        <v>0</v>
      </c>
      <c r="C165">
        <f>'Input spectra'!D165</f>
        <v>0</v>
      </c>
      <c r="D165" s="7">
        <f>'Input spectra'!G165</f>
        <v>1.43026E+19</v>
      </c>
      <c r="F165" s="7">
        <f t="shared" si="19"/>
        <v>1.3730496E+19</v>
      </c>
      <c r="G165" s="23">
        <f>(1-EXP(-_t*(B165*_c1+'Input spectra'!S165)))</f>
        <v>2.1580566577571236E-2</v>
      </c>
      <c r="H165" s="7">
        <f t="shared" si="17"/>
        <v>2.9631188307107552E+17</v>
      </c>
      <c r="I165">
        <f>B165*_c1/(B165*_c1+'Input spectra'!S165)</f>
        <v>0</v>
      </c>
      <c r="J165">
        <f>'Input spectra'!S165/(B165*_c1+'Input spectra'!S165)</f>
        <v>1</v>
      </c>
      <c r="K165" s="7">
        <f t="shared" si="20"/>
        <v>1.2380944082161695E+19</v>
      </c>
      <c r="M165" s="23">
        <f>(1-EXP(-_t*(C165*_c2+'Input spectra'!S165)))</f>
        <v>2.1580566577571236E-2</v>
      </c>
      <c r="N165" s="7">
        <f t="shared" si="21"/>
        <v>2.6718778805827706E+17</v>
      </c>
      <c r="O165" s="7">
        <f>C165*_c2/(C165*_c2+'Input spectra'!S165)</f>
        <v>0</v>
      </c>
      <c r="P165">
        <f>1-EXP(-(_t-'Reaching edge prob after ems 1'!FC166)*_k_in_ec_correction*($D165*_c1+'Input spectra'!S165))</f>
        <v>1</v>
      </c>
      <c r="Q165" s="7">
        <f t="shared" si="16"/>
        <v>1.1629206042339279E+19</v>
      </c>
      <c r="V165" s="7"/>
      <c r="W165" s="56"/>
    </row>
    <row r="166" spans="1:23" x14ac:dyDescent="0.25">
      <c r="A166">
        <v>1100</v>
      </c>
      <c r="B166">
        <f>'Input spectra'!B166</f>
        <v>0</v>
      </c>
      <c r="C166">
        <f>'Input spectra'!D166</f>
        <v>0</v>
      </c>
      <c r="D166" s="7">
        <f>'Input spectra'!G166</f>
        <v>1.351015E+19</v>
      </c>
      <c r="F166" s="7">
        <f t="shared" si="19"/>
        <v>1.2969744E+19</v>
      </c>
      <c r="G166" s="23">
        <f>(1-EXP(-_t*(B166*_c1+'Input spectra'!S166)))</f>
        <v>2.1554874247639799E-2</v>
      </c>
      <c r="H166" s="7">
        <f t="shared" si="17"/>
        <v>2.795612009440808E+17</v>
      </c>
      <c r="I166">
        <f>B166*_c1/(B166*_c1+'Input spectra'!S166)</f>
        <v>0</v>
      </c>
      <c r="J166">
        <f>'Input spectra'!S166/(B166*_c1+'Input spectra'!S166)</f>
        <v>1</v>
      </c>
      <c r="K166" s="7">
        <f t="shared" si="20"/>
        <v>1.1695272467609934E+19</v>
      </c>
      <c r="M166" s="23">
        <f>(1-EXP(-_t*(C166*_c2+'Input spectra'!S166)))</f>
        <v>2.1554874247639799E-2</v>
      </c>
      <c r="N166" s="7">
        <f t="shared" si="21"/>
        <v>2.5209012733121613E+17</v>
      </c>
      <c r="O166" s="7">
        <f>C166*_c2/(C166*_c2+'Input spectra'!S166)</f>
        <v>0</v>
      </c>
      <c r="P166">
        <f>1-EXP(-(_t-'Reaching edge prob after ems 1'!FC167)*_k_in_ec_correction*($D166*_c1+'Input spectra'!S166))</f>
        <v>1</v>
      </c>
      <c r="Q166" s="7">
        <f t="shared" si="16"/>
        <v>1.0985455046667569E+19</v>
      </c>
      <c r="V166" s="7"/>
      <c r="W166" s="56"/>
    </row>
    <row r="167" spans="1:23" x14ac:dyDescent="0.25">
      <c r="A167">
        <v>1105</v>
      </c>
      <c r="B167">
        <f>'Input spectra'!B167</f>
        <v>0</v>
      </c>
      <c r="C167">
        <f>'Input spectra'!D167</f>
        <v>0</v>
      </c>
      <c r="D167" s="7">
        <f>'Input spectra'!G167</f>
        <v>1.35264E+19</v>
      </c>
      <c r="F167" s="7">
        <f t="shared" si="19"/>
        <v>1.2985344E+19</v>
      </c>
      <c r="G167" s="23">
        <f>(1-EXP(-_t*(B167*_c1+'Input spectra'!S167)))</f>
        <v>2.152918124305303E-2</v>
      </c>
      <c r="H167" s="7">
        <f t="shared" si="17"/>
        <v>2.795638244793912E+17</v>
      </c>
      <c r="I167">
        <f>B167*_c1/(B167*_c1+'Input spectra'!S167)</f>
        <v>0</v>
      </c>
      <c r="J167">
        <f>'Input spectra'!S167/(B167*_c1+'Input spectra'!S167)</f>
        <v>1</v>
      </c>
      <c r="K167" s="7">
        <f t="shared" si="20"/>
        <v>1.1709647009759791E+19</v>
      </c>
      <c r="M167" s="23">
        <f>(1-EXP(-_t*(C167*_c2+'Input spectra'!S167)))</f>
        <v>2.152918124305303E-2</v>
      </c>
      <c r="N167" s="7">
        <f t="shared" si="21"/>
        <v>2.5209911276529251E+17</v>
      </c>
      <c r="O167" s="7">
        <f>C167*_c2/(C167*_c2+'Input spectra'!S167)</f>
        <v>0</v>
      </c>
      <c r="P167">
        <f>1-EXP(-(_t-'Reaching edge prob after ems 1'!FC168)*_k_in_ec_correction*($D167*_c1+'Input spectra'!S167))</f>
        <v>1</v>
      </c>
      <c r="Q167" s="7">
        <f t="shared" si="16"/>
        <v>1.0999245981114718E+19</v>
      </c>
      <c r="V167" s="7"/>
      <c r="W167" s="56"/>
    </row>
    <row r="168" spans="1:23" x14ac:dyDescent="0.25">
      <c r="A168">
        <v>1110</v>
      </c>
      <c r="B168">
        <f>'Input spectra'!B168</f>
        <v>0</v>
      </c>
      <c r="C168">
        <f>'Input spectra'!D168</f>
        <v>0</v>
      </c>
      <c r="D168" s="7">
        <f>'Input spectra'!G168</f>
        <v>1.260335E+19</v>
      </c>
      <c r="F168" s="7">
        <f t="shared" si="19"/>
        <v>1.2099216E+19</v>
      </c>
      <c r="G168" s="23">
        <f>(1-EXP(-_t*(B168*_c1+'Input spectra'!S168)))</f>
        <v>2.1503487563793278E-2</v>
      </c>
      <c r="H168" s="7">
        <f t="shared" si="17"/>
        <v>2.6017534078764864E+17</v>
      </c>
      <c r="I168">
        <f>B168*_c1/(B168*_c1+'Input spectra'!S168)</f>
        <v>0</v>
      </c>
      <c r="J168">
        <f>'Input spectra'!S168/(B168*_c1+'Input spectra'!S168)</f>
        <v>1</v>
      </c>
      <c r="K168" s="7">
        <f t="shared" si="20"/>
        <v>1.0910859871530103E+19</v>
      </c>
      <c r="M168" s="23">
        <f>(1-EXP(-_t*(C168*_c2+'Input spectra'!S168)))</f>
        <v>2.1503487563793278E-2</v>
      </c>
      <c r="N168" s="7">
        <f t="shared" si="21"/>
        <v>2.3462153955773869E+17</v>
      </c>
      <c r="O168" s="7">
        <f>C168*_c2/(C168*_c2+'Input spectra'!S168)</f>
        <v>0</v>
      </c>
      <c r="P168">
        <f>1-EXP(-(_t-'Reaching edge prob after ems 1'!FC169)*_k_in_ec_correction*($D168*_c1+'Input spectra'!S168))</f>
        <v>1</v>
      </c>
      <c r="Q168" s="7">
        <f t="shared" si="16"/>
        <v>1.024918879869347E+19</v>
      </c>
      <c r="V168" s="7"/>
      <c r="W168" s="56"/>
    </row>
    <row r="169" spans="1:23" x14ac:dyDescent="0.25">
      <c r="A169">
        <v>1115</v>
      </c>
      <c r="B169">
        <f>'Input spectra'!B169</f>
        <v>0</v>
      </c>
      <c r="C169">
        <f>'Input spectra'!D169</f>
        <v>0</v>
      </c>
      <c r="D169" s="7">
        <f>'Input spectra'!G169</f>
        <v>6.99095E+18</v>
      </c>
      <c r="F169" s="7">
        <f t="shared" si="19"/>
        <v>6.711312E+18</v>
      </c>
      <c r="G169" s="23">
        <f>(1-EXP(-_t*(B169*_c1+'Input spectra'!S169)))</f>
        <v>2.1477793209842888E-2</v>
      </c>
      <c r="H169" s="7">
        <f t="shared" si="17"/>
        <v>1.4414417130273709E+17</v>
      </c>
      <c r="I169">
        <f>B169*_c1/(B169*_c1+'Input spectra'!S169)</f>
        <v>0</v>
      </c>
      <c r="J169">
        <f>'Input spectra'!S169/(B169*_c1+'Input spectra'!S169)</f>
        <v>1</v>
      </c>
      <c r="K169" s="7">
        <f t="shared" si="20"/>
        <v>6.0523018709273969E+18</v>
      </c>
      <c r="M169" s="23">
        <f>(1-EXP(-_t*(C169*_c2+'Input spectra'!S169)))</f>
        <v>2.1477793209842888E-2</v>
      </c>
      <c r="N169" s="7">
        <f t="shared" si="21"/>
        <v>1.2999008802732386E+17</v>
      </c>
      <c r="O169" s="7">
        <f>C169*_c2/(C169*_c2+'Input spectra'!S169)</f>
        <v>0</v>
      </c>
      <c r="P169">
        <f>1-EXP(-(_t-'Reaching edge prob after ems 1'!FC170)*_k_in_ec_correction*($D169*_c1+'Input spectra'!S169))</f>
        <v>1</v>
      </c>
      <c r="Q169" s="7">
        <f t="shared" si="16"/>
        <v>5.6854193115840707E+18</v>
      </c>
      <c r="W169" s="56"/>
    </row>
    <row r="170" spans="1:23" x14ac:dyDescent="0.25">
      <c r="A170">
        <v>1120</v>
      </c>
      <c r="B170">
        <f>'Input spectra'!B170</f>
        <v>0</v>
      </c>
      <c r="C170">
        <f>'Input spectra'!D170</f>
        <v>0</v>
      </c>
      <c r="D170" s="7">
        <f>'Input spectra'!G170</f>
        <v>4.04996E+18</v>
      </c>
      <c r="F170" s="7">
        <f t="shared" si="19"/>
        <v>3.8879616E+18</v>
      </c>
      <c r="G170" s="23">
        <f>(1-EXP(-_t*(B170*_c1+'Input spectra'!S170)))</f>
        <v>2.1452098181184098E-2</v>
      </c>
      <c r="H170" s="7">
        <f t="shared" si="17"/>
        <v>8.3404933967873616E+16</v>
      </c>
      <c r="I170">
        <f>B170*_c1/(B170*_c1+'Input spectra'!S170)</f>
        <v>0</v>
      </c>
      <c r="J170">
        <f>'Input spectra'!S170/(B170*_c1+'Input spectra'!S170)</f>
        <v>1</v>
      </c>
      <c r="K170" s="7">
        <f t="shared" si="20"/>
        <v>3.5062794234152074E+18</v>
      </c>
      <c r="M170" s="23">
        <f>(1-EXP(-_t*(C170*_c2+'Input spectra'!S170)))</f>
        <v>2.1452098181184098E-2</v>
      </c>
      <c r="N170" s="7">
        <f t="shared" si="21"/>
        <v>7.5217050441768608E+16</v>
      </c>
      <c r="O170" s="7">
        <f>C170*_c2/(C170*_c2+'Input spectra'!S170)</f>
        <v>0</v>
      </c>
      <c r="P170">
        <f>1-EXP(-(_t-'Reaching edge prob after ems 1'!FC171)*_k_in_ec_correction*($D170*_c1+'Input spectra'!S170))</f>
        <v>1</v>
      </c>
      <c r="Q170" s="7">
        <f t="shared" si="16"/>
        <v>3.2938198780545014E+18</v>
      </c>
      <c r="V170" s="7"/>
      <c r="W170" s="56"/>
    </row>
    <row r="171" spans="1:23" x14ac:dyDescent="0.25">
      <c r="A171">
        <v>1125</v>
      </c>
      <c r="B171">
        <f>'Input spectra'!B171</f>
        <v>0</v>
      </c>
      <c r="C171">
        <f>'Input spectra'!D171</f>
        <v>0</v>
      </c>
      <c r="D171" s="7">
        <f>'Input spectra'!G171</f>
        <v>3.6202E+18</v>
      </c>
      <c r="F171" s="7">
        <f t="shared" si="19"/>
        <v>3.475392E+18</v>
      </c>
      <c r="G171" s="23">
        <f>(1-EXP(-_t*(B171*_c1+'Input spectra'!S171)))</f>
        <v>2.1426402477799145E-2</v>
      </c>
      <c r="H171" s="7">
        <f t="shared" si="17"/>
        <v>7.4465147760123328E+16</v>
      </c>
      <c r="I171">
        <f>B171*_c1/(B171*_c1+'Input spectra'!S171)</f>
        <v>0</v>
      </c>
      <c r="J171">
        <f>'Input spectra'!S171/(B171*_c1+'Input spectra'!S171)</f>
        <v>1</v>
      </c>
      <c r="K171" s="7">
        <f t="shared" si="20"/>
        <v>3.1342941870242698E+18</v>
      </c>
      <c r="M171" s="23">
        <f>(1-EXP(-_t*(C171*_c2+'Input spectra'!S171)))</f>
        <v>2.1426402477799145E-2</v>
      </c>
      <c r="N171" s="7">
        <f t="shared" si="21"/>
        <v>6.7156648735008272E+16</v>
      </c>
      <c r="O171" s="7">
        <f>C171*_c2/(C171*_c2+'Input spectra'!S171)</f>
        <v>0</v>
      </c>
      <c r="P171">
        <f>1-EXP(-(_t-'Reaching edge prob after ems 1'!FC172)*_k_in_ec_correction*($D171*_c1+'Input spectra'!S171))</f>
        <v>1</v>
      </c>
      <c r="Q171" s="7">
        <f t="shared" si="16"/>
        <v>2.9444520367576909E+18</v>
      </c>
      <c r="V171" s="7"/>
      <c r="W171" s="56"/>
    </row>
    <row r="172" spans="1:23" x14ac:dyDescent="0.25">
      <c r="A172">
        <v>1130</v>
      </c>
      <c r="B172">
        <f>'Input spectra'!B172</f>
        <v>0</v>
      </c>
      <c r="C172">
        <f>'Input spectra'!D172</f>
        <v>0</v>
      </c>
      <c r="D172" s="7">
        <f>'Input spectra'!G172</f>
        <v>2.92566E+18</v>
      </c>
      <c r="F172" s="7">
        <f t="shared" si="19"/>
        <v>2.8086336E+18</v>
      </c>
      <c r="G172" s="23">
        <f>(1-EXP(-_t*(B172*_c1+'Input spectra'!S172)))</f>
        <v>2.1400706099670375E-2</v>
      </c>
      <c r="H172" s="7">
        <f t="shared" si="17"/>
        <v>6.010674221525916E+16</v>
      </c>
      <c r="I172">
        <f>B172*_c1/(B172*_c1+'Input spectra'!S172)</f>
        <v>0</v>
      </c>
      <c r="J172">
        <f>'Input spectra'!S172/(B172*_c1+'Input spectra'!S172)</f>
        <v>1</v>
      </c>
      <c r="K172" s="7">
        <f t="shared" si="20"/>
        <v>2.5330423521344169E+18</v>
      </c>
      <c r="M172" s="23">
        <f>(1-EXP(-_t*(C172*_c2+'Input spectra'!S172)))</f>
        <v>2.1400706099670375E-2</v>
      </c>
      <c r="N172" s="7">
        <f t="shared" si="21"/>
        <v>5.4208894916046408E+16</v>
      </c>
      <c r="O172" s="7">
        <f>C172*_c2/(C172*_c2+'Input spectra'!S172)</f>
        <v>0</v>
      </c>
      <c r="P172">
        <f>1-EXP(-(_t-'Reaching edge prob after ems 1'!FC173)*_k_in_ec_correction*($D172*_c1+'Input spectra'!S172))</f>
        <v>1</v>
      </c>
      <c r="Q172" s="7">
        <f t="shared" si="16"/>
        <v>2.3796801189296358E+18</v>
      </c>
      <c r="V172" s="7"/>
      <c r="W172" s="56"/>
    </row>
    <row r="173" spans="1:23" x14ac:dyDescent="0.25">
      <c r="A173">
        <v>1135</v>
      </c>
      <c r="B173">
        <f>'Input spectra'!B173</f>
        <v>0</v>
      </c>
      <c r="C173">
        <f>'Input spectra'!D173</f>
        <v>0</v>
      </c>
      <c r="D173" s="7">
        <f>'Input spectra'!G173</f>
        <v>9.35045E+17</v>
      </c>
      <c r="F173" s="7">
        <f t="shared" si="19"/>
        <v>8.976432E+17</v>
      </c>
      <c r="G173" s="23">
        <f>(1-EXP(-_t*(B173*_c1+'Input spectra'!S173)))</f>
        <v>2.1375009046780025E-2</v>
      </c>
      <c r="H173" s="7">
        <f t="shared" si="17"/>
        <v>1.9187131520780572E+16</v>
      </c>
      <c r="I173">
        <f>B173*_c1/(B173*_c1+'Input spectra'!S173)</f>
        <v>0</v>
      </c>
      <c r="J173">
        <f>'Input spectra'!S173/(B173*_c1+'Input spectra'!S173)</f>
        <v>1</v>
      </c>
      <c r="K173" s="7">
        <f t="shared" si="20"/>
        <v>8.0958511271044864E+17</v>
      </c>
      <c r="M173" s="23">
        <f>(1-EXP(-_t*(C173*_c2+'Input spectra'!S173)))</f>
        <v>2.1375009046780025E-2</v>
      </c>
      <c r="N173" s="7">
        <f t="shared" si="21"/>
        <v>1.7304889108324266E+16</v>
      </c>
      <c r="O173" s="7">
        <f>C173*_c2/(C173*_c2+'Input spectra'!S173)</f>
        <v>0</v>
      </c>
      <c r="P173">
        <f>1-EXP(-(_t-'Reaching edge prob after ems 1'!FC174)*_k_in_ec_correction*($D173*_c1+'Input spectra'!S173))</f>
        <v>1</v>
      </c>
      <c r="Q173" s="7">
        <f t="shared" si="16"/>
        <v>7.6058901465803942E+17</v>
      </c>
      <c r="V173" s="7"/>
      <c r="W173" s="56"/>
    </row>
    <row r="174" spans="1:23" x14ac:dyDescent="0.25">
      <c r="A174">
        <v>1140</v>
      </c>
      <c r="B174">
        <f>'Input spectra'!B174</f>
        <v>0</v>
      </c>
      <c r="C174">
        <f>'Input spectra'!D174</f>
        <v>0</v>
      </c>
      <c r="D174" s="7">
        <f>'Input spectra'!G174</f>
        <v>7.24445E+18</v>
      </c>
      <c r="F174" s="7">
        <f t="shared" si="19"/>
        <v>6.954672E+18</v>
      </c>
      <c r="G174" s="23">
        <f>(1-EXP(-_t*(B174*_c1+'Input spectra'!S174)))</f>
        <v>2.1349311319110331E-2</v>
      </c>
      <c r="H174" s="7">
        <f t="shared" si="17"/>
        <v>1.4847745765029968E+17</v>
      </c>
      <c r="I174">
        <f>B174*_c1/(B174*_c1+'Input spectra'!S174)</f>
        <v>0</v>
      </c>
      <c r="J174">
        <f>'Input spectra'!S174/(B174*_c1+'Input spectra'!S174)</f>
        <v>1</v>
      </c>
      <c r="K174" s="7">
        <f t="shared" si="20"/>
        <v>6.2725888902294835E+18</v>
      </c>
      <c r="M174" s="23">
        <f>(1-EXP(-_t*(C174*_c2+'Input spectra'!S174)))</f>
        <v>2.1349311319110331E-2</v>
      </c>
      <c r="N174" s="7">
        <f t="shared" si="21"/>
        <v>1.3391545299430202E+17</v>
      </c>
      <c r="O174" s="7">
        <f>C174*_c2/(C174*_c2+'Input spectra'!S174)</f>
        <v>0</v>
      </c>
      <c r="P174">
        <f>1-EXP(-(_t-'Reaching edge prob after ems 1'!FC175)*_k_in_ec_correction*($D174*_c1+'Input spectra'!S174))</f>
        <v>1</v>
      </c>
      <c r="Q174" s="7">
        <f t="shared" si="16"/>
        <v>5.8931264997457746E+18</v>
      </c>
      <c r="V174" s="7"/>
      <c r="W174" s="56"/>
    </row>
    <row r="175" spans="1:23" x14ac:dyDescent="0.25">
      <c r="A175">
        <v>1145</v>
      </c>
      <c r="B175">
        <f>'Input spectra'!B175</f>
        <v>0</v>
      </c>
      <c r="C175">
        <f>'Input spectra'!D175</f>
        <v>0</v>
      </c>
      <c r="D175" s="7">
        <f>'Input spectra'!G175</f>
        <v>4.12596E+18</v>
      </c>
      <c r="F175" s="7">
        <f t="shared" si="19"/>
        <v>3.9609216E+18</v>
      </c>
      <c r="G175" s="23">
        <f>(1-EXP(-_t*(B175*_c1+'Input spectra'!S175)))</f>
        <v>2.1323612916643753E-2</v>
      </c>
      <c r="H175" s="7">
        <f t="shared" si="17"/>
        <v>8.4461158991573232E+16</v>
      </c>
      <c r="I175">
        <f>B175*_c1/(B175*_c1+'Input spectra'!S175)</f>
        <v>0</v>
      </c>
      <c r="J175">
        <f>'Input spectra'!S175/(B175*_c1+'Input spectra'!S175)</f>
        <v>1</v>
      </c>
      <c r="K175" s="7">
        <f t="shared" si="20"/>
        <v>3.572545942433366E+18</v>
      </c>
      <c r="M175" s="23">
        <f>(1-EXP(-_t*(C175*_c2+'Input spectra'!S175)))</f>
        <v>2.1323612916643753E-2</v>
      </c>
      <c r="N175" s="7">
        <f t="shared" si="21"/>
        <v>7.617958680337536E+16</v>
      </c>
      <c r="O175" s="7">
        <f>C175*_c2/(C175*_c2+'Input spectra'!S175)</f>
        <v>0</v>
      </c>
      <c r="P175">
        <f>1-EXP(-(_t-'Reaching edge prob after ems 1'!FC176)*_k_in_ec_correction*($D175*_c1+'Input spectra'!S175))</f>
        <v>1</v>
      </c>
      <c r="Q175" s="7">
        <f t="shared" si="16"/>
        <v>3.3565117014047913E+18</v>
      </c>
      <c r="V175" s="7"/>
      <c r="W175" s="56"/>
    </row>
    <row r="176" spans="1:23" x14ac:dyDescent="0.25">
      <c r="A176">
        <v>1150</v>
      </c>
      <c r="B176">
        <f>'Input spectra'!B176</f>
        <v>0</v>
      </c>
      <c r="C176">
        <f>'Input spectra'!D176</f>
        <v>0</v>
      </c>
      <c r="D176" s="7">
        <f>'Input spectra'!G176</f>
        <v>4.147595E+18</v>
      </c>
      <c r="F176" s="7">
        <f t="shared" si="19"/>
        <v>3.9816912E+18</v>
      </c>
      <c r="G176" s="23">
        <f>(1-EXP(-_t*(B176*_c1+'Input spectra'!S176)))</f>
        <v>2.1297913839362304E-2</v>
      </c>
      <c r="H176" s="7">
        <f t="shared" si="17"/>
        <v>8.4801716112547104E+16</v>
      </c>
      <c r="I176">
        <f>B176*_c1/(B176*_c1+'Input spectra'!S176)</f>
        <v>0</v>
      </c>
      <c r="J176">
        <f>'Input spectra'!S176/(B176*_c1+'Input spectra'!S176)</f>
        <v>1</v>
      </c>
      <c r="K176" s="7">
        <f t="shared" si="20"/>
        <v>3.591373348350676E+18</v>
      </c>
      <c r="M176" s="23">
        <f>(1-EXP(-_t*(C176*_c2+'Input spectra'!S176)))</f>
        <v>2.1297913839362304E-2</v>
      </c>
      <c r="N176" s="7">
        <f t="shared" si="21"/>
        <v>7.64887601381548E+16</v>
      </c>
      <c r="O176" s="7">
        <f>C176*_c2/(C176*_c2+'Input spectra'!S176)</f>
        <v>0</v>
      </c>
      <c r="P176">
        <f>1-EXP(-(_t-'Reaching edge prob after ems 1'!FC177)*_k_in_ec_correction*($D176*_c1+'Input spectra'!S176))</f>
        <v>1</v>
      </c>
      <c r="Q176" s="7">
        <f t="shared" si="16"/>
        <v>3.3742892046840202E+18</v>
      </c>
      <c r="V176" s="7"/>
      <c r="W176" s="56"/>
    </row>
    <row r="177" spans="1:23" x14ac:dyDescent="0.25">
      <c r="A177">
        <v>1155</v>
      </c>
      <c r="B177">
        <f>'Input spectra'!B177</f>
        <v>0</v>
      </c>
      <c r="C177">
        <f>'Input spectra'!D177</f>
        <v>0</v>
      </c>
      <c r="D177" s="7">
        <f>'Input spectra'!G177</f>
        <v>8.33125E+18</v>
      </c>
      <c r="F177" s="7">
        <f t="shared" si="19"/>
        <v>7.998E+18</v>
      </c>
      <c r="G177" s="23">
        <f>(1-EXP(-_t*(B177*_c1+'Input spectra'!S177)))</f>
        <v>2.1272214087248553E-2</v>
      </c>
      <c r="H177" s="7">
        <f t="shared" si="17"/>
        <v>1.7013516826981392E+17</v>
      </c>
      <c r="I177">
        <f>B177*_c1/(B177*_c1+'Input spectra'!S177)</f>
        <v>0</v>
      </c>
      <c r="J177">
        <f>'Input spectra'!S177/(B177*_c1+'Input spectra'!S177)</f>
        <v>1</v>
      </c>
      <c r="K177" s="7">
        <f t="shared" si="20"/>
        <v>7.214160228922539E+18</v>
      </c>
      <c r="M177" s="23">
        <f>(1-EXP(-_t*(C177*_c2+'Input spectra'!S177)))</f>
        <v>2.1272214087248553E-2</v>
      </c>
      <c r="N177" s="7">
        <f t="shared" si="21"/>
        <v>1.5346116084935427E+17</v>
      </c>
      <c r="O177" s="7">
        <f>C177*_c2/(C177*_c2+'Input spectra'!S177)</f>
        <v>0</v>
      </c>
      <c r="P177">
        <f>1-EXP(-(_t-'Reaching edge prob after ems 1'!FC178)*_k_in_ec_correction*($D177*_c1+'Input spectra'!S177))</f>
        <v>1</v>
      </c>
      <c r="Q177" s="7">
        <f t="shared" si="16"/>
        <v>6.7782711053502566E+18</v>
      </c>
      <c r="V177" s="7"/>
      <c r="W177" s="56"/>
    </row>
    <row r="178" spans="1:23" x14ac:dyDescent="0.25">
      <c r="A178">
        <v>1160</v>
      </c>
      <c r="B178">
        <f>'Input spectra'!B178</f>
        <v>0</v>
      </c>
      <c r="C178">
        <f>'Input spectra'!D178</f>
        <v>0</v>
      </c>
      <c r="D178" s="7">
        <f>'Input spectra'!G178</f>
        <v>8.7503E+18</v>
      </c>
      <c r="F178" s="7">
        <f t="shared" si="19"/>
        <v>8.400288E+18</v>
      </c>
      <c r="G178" s="23">
        <f>(1-EXP(-_t*(B178*_c1+'Input spectra'!S178)))</f>
        <v>2.1246513660284627E-2</v>
      </c>
      <c r="H178" s="7">
        <f t="shared" si="17"/>
        <v>1.7847683374232502E+17</v>
      </c>
      <c r="I178">
        <f>B178*_c1/(B178*_c1+'Input spectra'!S178)</f>
        <v>0</v>
      </c>
      <c r="J178">
        <f>'Input spectra'!S178/(B178*_c1+'Input spectra'!S178)</f>
        <v>1</v>
      </c>
      <c r="K178" s="7">
        <f t="shared" si="20"/>
        <v>7.5772211708230728E+18</v>
      </c>
      <c r="M178" s="23">
        <f>(1-EXP(-_t*(C178*_c2+'Input spectra'!S178)))</f>
        <v>2.1246513660284627E-2</v>
      </c>
      <c r="N178" s="7">
        <f t="shared" si="21"/>
        <v>1.609895331128903E+17</v>
      </c>
      <c r="O178" s="7">
        <f>C178*_c2/(C178*_c2+'Input spectra'!S178)</f>
        <v>0</v>
      </c>
      <c r="P178">
        <f>1-EXP(-(_t-'Reaching edge prob after ems 1'!FC179)*_k_in_ec_correction*($D178*_c1+'Input spectra'!S178))</f>
        <v>1</v>
      </c>
      <c r="Q178" s="7">
        <f t="shared" si="16"/>
        <v>7.1195823722017751E+18</v>
      </c>
      <c r="V178" s="7"/>
      <c r="W178" s="56"/>
    </row>
    <row r="179" spans="1:23" x14ac:dyDescent="0.25">
      <c r="A179">
        <v>1165</v>
      </c>
      <c r="B179">
        <f>'Input spectra'!B179</f>
        <v>0</v>
      </c>
      <c r="C179">
        <f>'Input spectra'!D179</f>
        <v>0</v>
      </c>
      <c r="D179" s="7">
        <f>'Input spectra'!G179</f>
        <v>1.13669E+19</v>
      </c>
      <c r="F179" s="7">
        <f t="shared" si="19"/>
        <v>1.0912224E+19</v>
      </c>
      <c r="G179" s="23">
        <f>(1-EXP(-_t*(B179*_c1+'Input spectra'!S179)))</f>
        <v>2.1220812558452762E-2</v>
      </c>
      <c r="H179" s="7">
        <f t="shared" si="17"/>
        <v>2.3156626009984963E+17</v>
      </c>
      <c r="I179">
        <f>B179*_c1/(B179*_c1+'Input spectra'!S179)</f>
        <v>0</v>
      </c>
      <c r="J179">
        <f>'Input spectra'!S179/(B179*_c1+'Input spectra'!S179)</f>
        <v>1</v>
      </c>
      <c r="K179" s="7">
        <f t="shared" si="20"/>
        <v>9.8432941730919772E+18</v>
      </c>
      <c r="M179" s="23">
        <f>(1-EXP(-_t*(C179*_c2+'Input spectra'!S179)))</f>
        <v>2.1220812558452762E-2</v>
      </c>
      <c r="N179" s="7">
        <f t="shared" si="21"/>
        <v>2.0888270060489514E+17</v>
      </c>
      <c r="O179" s="7">
        <f>C179*_c2/(C179*_c2+'Input spectra'!S179)</f>
        <v>0</v>
      </c>
      <c r="P179">
        <f>1-EXP(-(_t-'Reaching edge prob after ems 1'!FC180)*_k_in_ec_correction*($D179*_c1+'Input spectra'!S179))</f>
        <v>1</v>
      </c>
      <c r="Q179" s="7">
        <f t="shared" si="16"/>
        <v>9.2490350135875994E+18</v>
      </c>
      <c r="V179" s="7"/>
      <c r="W179" s="56"/>
    </row>
    <row r="180" spans="1:23" x14ac:dyDescent="0.25">
      <c r="A180">
        <v>1170</v>
      </c>
      <c r="B180">
        <f>'Input spectra'!B180</f>
        <v>0</v>
      </c>
      <c r="C180">
        <f>'Input spectra'!D180</f>
        <v>0</v>
      </c>
      <c r="D180" s="7">
        <f>'Input spectra'!G180</f>
        <v>1.32846E+19</v>
      </c>
      <c r="F180" s="7">
        <f t="shared" si="19"/>
        <v>1.2753216E+19</v>
      </c>
      <c r="G180" s="23">
        <f>(1-EXP(-_t*(B180*_c1+'Input spectra'!S180)))</f>
        <v>2.1195110781735416E-2</v>
      </c>
      <c r="H180" s="7">
        <f t="shared" si="17"/>
        <v>2.7030582594340061E+17</v>
      </c>
      <c r="I180">
        <f>B180*_c1/(B180*_c1+'Input spectra'!S180)</f>
        <v>0</v>
      </c>
      <c r="J180">
        <f>'Input spectra'!S180/(B180*_c1+'Input spectra'!S180)</f>
        <v>1</v>
      </c>
      <c r="K180" s="7">
        <f t="shared" si="20"/>
        <v>1.1504250016410563E+19</v>
      </c>
      <c r="M180" s="23">
        <f>(1-EXP(-_t*(C180*_c2+'Input spectra'!S180)))</f>
        <v>2.1195110781735416E-2</v>
      </c>
      <c r="N180" s="7">
        <f t="shared" si="21"/>
        <v>2.4383385355860336E+17</v>
      </c>
      <c r="O180" s="7">
        <f>C180*_c2/(C180*_c2+'Input spectra'!S180)</f>
        <v>0</v>
      </c>
      <c r="P180">
        <f>1-EXP(-(_t-'Reaching edge prob after ems 1'!FC181)*_k_in_ec_correction*($D180*_c1+'Input spectra'!S180))</f>
        <v>1</v>
      </c>
      <c r="Q180" s="7">
        <f t="shared" si="16"/>
        <v>1.0809999516337879E+19</v>
      </c>
      <c r="V180" s="7"/>
      <c r="W180" s="56"/>
    </row>
    <row r="181" spans="1:23" x14ac:dyDescent="0.25">
      <c r="A181">
        <v>1175</v>
      </c>
      <c r="B181">
        <f>'Input spectra'!B181</f>
        <v>0</v>
      </c>
      <c r="C181">
        <f>'Input spectra'!D181</f>
        <v>0</v>
      </c>
      <c r="D181" s="7">
        <f>'Input spectra'!G181</f>
        <v>1.299405E+19</v>
      </c>
      <c r="F181" s="7">
        <f t="shared" si="19"/>
        <v>1.2474288E+19</v>
      </c>
      <c r="G181" s="23">
        <f>(1-EXP(-_t*(B181*_c1+'Input spectra'!S181)))</f>
        <v>2.1169408330114603E-2</v>
      </c>
      <c r="H181" s="7">
        <f t="shared" si="17"/>
        <v>2.6407329629944864E+17</v>
      </c>
      <c r="I181">
        <f>B181*_c1/(B181*_c1+'Input spectra'!S181)</f>
        <v>0</v>
      </c>
      <c r="J181">
        <f>'Input spectra'!S181/(B181*_c1+'Input spectra'!S181)</f>
        <v>1</v>
      </c>
      <c r="K181" s="7">
        <f t="shared" si="20"/>
        <v>1.1252933870930426E+19</v>
      </c>
      <c r="M181" s="23">
        <f>(1-EXP(-_t*(C181*_c2+'Input spectra'!S181)))</f>
        <v>2.1169408330114603E-2</v>
      </c>
      <c r="N181" s="7">
        <f t="shared" si="21"/>
        <v>2.3821795202550333E+17</v>
      </c>
      <c r="O181" s="7">
        <f>C181*_c2/(C181*_c2+'Input spectra'!S181)</f>
        <v>0</v>
      </c>
      <c r="P181">
        <f>1-EXP(-(_t-'Reaching edge prob after ems 1'!FC182)*_k_in_ec_correction*($D181*_c1+'Input spectra'!S181))</f>
        <v>1</v>
      </c>
      <c r="Q181" s="7">
        <f t="shared" si="16"/>
        <v>1.0574127282148725E+19</v>
      </c>
    </row>
    <row r="182" spans="1:23" x14ac:dyDescent="0.25">
      <c r="A182">
        <v>1180</v>
      </c>
      <c r="B182">
        <f>'Input spectra'!B182</f>
        <v>0</v>
      </c>
      <c r="C182">
        <f>'Input spectra'!D182</f>
        <v>0</v>
      </c>
      <c r="D182" s="7">
        <f>'Input spectra'!G182</f>
        <v>1.3246E+19</v>
      </c>
      <c r="F182" s="7">
        <f t="shared" si="19"/>
        <v>1.271616E+19</v>
      </c>
      <c r="G182" s="23">
        <f>(1-EXP(-_t*(B182*_c1+'Input spectra'!S182)))</f>
        <v>2.1143705203572782E-2</v>
      </c>
      <c r="H182" s="7">
        <f t="shared" si="17"/>
        <v>2.6886673836146406E+17</v>
      </c>
      <c r="I182">
        <f>B182*_c1/(B182*_c1+'Input spectra'!S182)</f>
        <v>0</v>
      </c>
      <c r="J182">
        <f>'Input spectra'!S182/(B182*_c1+'Input spectra'!S182)</f>
        <v>1</v>
      </c>
      <c r="K182" s="7">
        <f t="shared" si="20"/>
        <v>1.1471425469926072E+19</v>
      </c>
      <c r="M182" s="23">
        <f>(1-EXP(-_t*(C182*_c2+'Input spectra'!S182)))</f>
        <v>2.1143705203572782E-2</v>
      </c>
      <c r="N182" s="7">
        <f t="shared" si="21"/>
        <v>2.4254843840087325E+17</v>
      </c>
      <c r="O182" s="7">
        <f>C182*_c2/(C182*_c2+'Input spectra'!S182)</f>
        <v>0</v>
      </c>
      <c r="P182">
        <f>1-EXP(-(_t-'Reaching edge prob after ems 1'!FC183)*_k_in_ec_correction*($D182*_c1+'Input spectra'!S182))</f>
        <v>1</v>
      </c>
      <c r="Q182" s="7">
        <f t="shared" si="16"/>
        <v>1.0779721950264191E+19</v>
      </c>
    </row>
    <row r="183" spans="1:23" x14ac:dyDescent="0.25">
      <c r="A183">
        <v>1185</v>
      </c>
      <c r="B183">
        <f>'Input spectra'!B183</f>
        <v>0</v>
      </c>
      <c r="C183">
        <f>'Input spectra'!D183</f>
        <v>0</v>
      </c>
      <c r="D183" s="7">
        <f>'Input spectra'!G183</f>
        <v>1.24116E+19</v>
      </c>
      <c r="F183" s="7">
        <f t="shared" ref="F183:F246" si="22">D183*_transm</f>
        <v>1.1915136E+19</v>
      </c>
      <c r="G183" s="23">
        <f>(1-EXP(-_t*(B183*_c1+'Input spectra'!S183)))</f>
        <v>2.111800140209219E-2</v>
      </c>
      <c r="H183" s="7">
        <f t="shared" si="17"/>
        <v>2.5162385875411914E+17</v>
      </c>
      <c r="I183">
        <f>B183*_c1/(B183*_c1+'Input spectra'!S183)</f>
        <v>0</v>
      </c>
      <c r="J183">
        <f>'Input spectra'!S183/(B183*_c1+'Input spectra'!S183)</f>
        <v>1</v>
      </c>
      <c r="K183" s="7">
        <f t="shared" ref="K183:K246" si="23">(F183-H183)*_transm*_transm</f>
        <v>1.0749092789372203E+19</v>
      </c>
      <c r="M183" s="23">
        <f>(1-EXP(-_t*(C183*_c2+'Input spectra'!S183)))</f>
        <v>2.111800140209219E-2</v>
      </c>
      <c r="N183" s="7">
        <f t="shared" ref="N183:N246" si="24">M183*K183</f>
        <v>2.2699935659718125E+17</v>
      </c>
      <c r="O183" s="7">
        <f>C183*_c2/(C183*_c2+'Input spectra'!S183)</f>
        <v>0</v>
      </c>
      <c r="P183">
        <f>1-EXP(-(_t-'Reaching edge prob after ems 1'!FC184)*_k_in_ec_correction*($D183*_c1+'Input spectra'!S183))</f>
        <v>1</v>
      </c>
      <c r="Q183" s="7">
        <f t="shared" si="16"/>
        <v>1.0101209695464022E+19</v>
      </c>
    </row>
    <row r="184" spans="1:23" x14ac:dyDescent="0.25">
      <c r="A184">
        <v>1190</v>
      </c>
      <c r="B184">
        <f>'Input spectra'!B184</f>
        <v>0</v>
      </c>
      <c r="C184">
        <f>'Input spectra'!D184</f>
        <v>0</v>
      </c>
      <c r="D184" s="7">
        <f>'Input spectra'!G184</f>
        <v>1.35678E+19</v>
      </c>
      <c r="F184" s="7">
        <f t="shared" si="22"/>
        <v>1.3025088E+19</v>
      </c>
      <c r="G184" s="23">
        <f>(1-EXP(-_t*(B184*_c1+'Input spectra'!S184)))</f>
        <v>2.1092296925655174E-2</v>
      </c>
      <c r="H184" s="7">
        <f t="shared" si="17"/>
        <v>2.747290235787881E+17</v>
      </c>
      <c r="I184">
        <f>B184*_c1/(B184*_c1+'Input spectra'!S184)</f>
        <v>0</v>
      </c>
      <c r="J184">
        <f>'Input spectra'!S184/(B184*_c1+'Input spectra'!S184)</f>
        <v>1</v>
      </c>
      <c r="K184" s="7">
        <f t="shared" si="23"/>
        <v>1.1750730832669788E+19</v>
      </c>
      <c r="M184" s="23">
        <f>(1-EXP(-_t*(C184*_c2+'Input spectra'!S184)))</f>
        <v>2.1092296925655174E-2</v>
      </c>
      <c r="N184" s="7">
        <f t="shared" si="24"/>
        <v>2.4784990381612243E+17</v>
      </c>
      <c r="O184" s="7">
        <f>C184*_c2/(C184*_c2+'Input spectra'!S184)</f>
        <v>0</v>
      </c>
      <c r="P184">
        <f>1-EXP(-(_t-'Reaching edge prob after ems 1'!FC185)*_k_in_ec_correction*($D184*_c1+'Input spectra'!S184))</f>
        <v>1</v>
      </c>
      <c r="Q184" s="7">
        <f t="shared" si="16"/>
        <v>1.1042765691699519E+19</v>
      </c>
    </row>
    <row r="185" spans="1:23" x14ac:dyDescent="0.25">
      <c r="A185">
        <v>1195</v>
      </c>
      <c r="B185">
        <f>'Input spectra'!B185</f>
        <v>0</v>
      </c>
      <c r="C185">
        <f>'Input spectra'!D185</f>
        <v>0</v>
      </c>
      <c r="D185" s="7">
        <f>'Input spectra'!G185</f>
        <v>1.34294E+19</v>
      </c>
      <c r="F185" s="7">
        <f t="shared" si="22"/>
        <v>1.2892224E+19</v>
      </c>
      <c r="G185" s="23">
        <f>(1-EXP(-_t*(B185*_c1+'Input spectra'!S185)))</f>
        <v>2.1066591774243859E-2</v>
      </c>
      <c r="H185" s="7">
        <f t="shared" si="17"/>
        <v>2.7159522007010925E+17</v>
      </c>
      <c r="I185">
        <f>B185*_c1/(B185*_c1+'Input spectra'!S185)</f>
        <v>0</v>
      </c>
      <c r="J185">
        <f>'Input spectra'!S185/(B185*_c1+'Input spectra'!S185)</f>
        <v>1</v>
      </c>
      <c r="K185" s="7">
        <f t="shared" si="23"/>
        <v>1.1631171483583386E+19</v>
      </c>
      <c r="M185" s="23">
        <f>(1-EXP(-_t*(C185*_c2+'Input spectra'!S185)))</f>
        <v>2.1066591774243859E-2</v>
      </c>
      <c r="N185" s="7">
        <f t="shared" si="24"/>
        <v>2.450291415008775E+17</v>
      </c>
      <c r="O185" s="7">
        <f>C185*_c2/(C185*_c2+'Input spectra'!S185)</f>
        <v>0</v>
      </c>
      <c r="P185">
        <f>1-EXP(-(_t-'Reaching edge prob after ems 1'!FC186)*_k_in_ec_correction*($D185*_c1+'Input spectra'!S185))</f>
        <v>1</v>
      </c>
      <c r="Q185" s="7">
        <f t="shared" si="16"/>
        <v>1.0930696648399208E+19</v>
      </c>
    </row>
    <row r="186" spans="1:23" x14ac:dyDescent="0.25">
      <c r="A186">
        <v>1200</v>
      </c>
      <c r="B186">
        <f>'Input spectra'!B186</f>
        <v>0</v>
      </c>
      <c r="C186">
        <f>'Input spectra'!D186</f>
        <v>0</v>
      </c>
      <c r="D186" s="7">
        <f>'Input spectra'!G186</f>
        <v>1.313845E+19</v>
      </c>
      <c r="F186" s="7">
        <f t="shared" si="22"/>
        <v>1.2612912E+19</v>
      </c>
      <c r="G186" s="23">
        <f>(1-EXP(-_t*(B186*_c1+'Input spectra'!S186)))</f>
        <v>2.1040885947840704E-2</v>
      </c>
      <c r="H186" s="7">
        <f t="shared" si="17"/>
        <v>2.6538684286215139E+17</v>
      </c>
      <c r="I186">
        <f>B186*_c1/(B186*_c1+'Input spectra'!S186)</f>
        <v>0</v>
      </c>
      <c r="J186">
        <f>'Input spectra'!S186/(B186*_c1+'Input spectra'!S186)</f>
        <v>1</v>
      </c>
      <c r="K186" s="7">
        <f t="shared" si="23"/>
        <v>1.1379479184818239E+19</v>
      </c>
      <c r="M186" s="23">
        <f>(1-EXP(-_t*(C186*_c2+'Input spectra'!S186)))</f>
        <v>2.1040885947840704E-2</v>
      </c>
      <c r="N186" s="7">
        <f t="shared" si="24"/>
        <v>2.3943432367358787E+17</v>
      </c>
      <c r="O186" s="7">
        <f>C186*_c2/(C186*_c2+'Input spectra'!S186)</f>
        <v>0</v>
      </c>
      <c r="P186">
        <f>1-EXP(-(_t-'Reaching edge prob after ems 1'!FC187)*_k_in_ec_correction*($D186*_c1+'Input spectra'!S186))</f>
        <v>1</v>
      </c>
      <c r="Q186" s="7">
        <f t="shared" si="16"/>
        <v>1.0694443066698865E+19</v>
      </c>
    </row>
    <row r="187" spans="1:23" x14ac:dyDescent="0.25">
      <c r="A187">
        <v>1205</v>
      </c>
      <c r="B187">
        <f>'Input spectra'!B187</f>
        <v>0</v>
      </c>
      <c r="C187">
        <f>'Input spectra'!D187</f>
        <v>0</v>
      </c>
      <c r="D187" s="7">
        <f>'Input spectra'!G187</f>
        <v>1.30985E+19</v>
      </c>
      <c r="F187" s="7">
        <f t="shared" si="22"/>
        <v>1.257456E+19</v>
      </c>
      <c r="G187" s="23">
        <f>(1-EXP(-_t*(B187*_c1+'Input spectra'!S187)))</f>
        <v>2.1015179446427834E-2</v>
      </c>
      <c r="H187" s="7">
        <f t="shared" si="17"/>
        <v>2.642566348598736E+17</v>
      </c>
      <c r="I187">
        <f>B187*_c1/(B187*_c1+'Input spectra'!S187)</f>
        <v>0</v>
      </c>
      <c r="J187">
        <f>'Input spectra'!S187/(B187*_c1+'Input spectra'!S187)</f>
        <v>1</v>
      </c>
      <c r="K187" s="7">
        <f t="shared" si="23"/>
        <v>1.1345175581313139E+19</v>
      </c>
      <c r="M187" s="23">
        <f>(1-EXP(-_t*(C187*_c2+'Input spectra'!S187)))</f>
        <v>2.1015179446427834E-2</v>
      </c>
      <c r="N187" s="7">
        <f t="shared" si="24"/>
        <v>2.3842090069252682E+17</v>
      </c>
      <c r="O187" s="7">
        <f>C187*_c2/(C187*_c2+'Input spectra'!S187)</f>
        <v>0</v>
      </c>
      <c r="P187">
        <f>1-EXP(-(_t-'Reaching edge prob after ems 1'!FC188)*_k_in_ec_correction*($D187*_c1+'Input spectra'!S187))</f>
        <v>1</v>
      </c>
      <c r="Q187" s="7">
        <f t="shared" si="16"/>
        <v>1.0662484493395786E+19</v>
      </c>
    </row>
    <row r="188" spans="1:23" x14ac:dyDescent="0.25">
      <c r="A188">
        <v>1210</v>
      </c>
      <c r="B188">
        <f>'Input spectra'!B188</f>
        <v>0</v>
      </c>
      <c r="C188">
        <f>'Input spectra'!D188</f>
        <v>0</v>
      </c>
      <c r="D188" s="7">
        <f>'Input spectra'!G188</f>
        <v>1.349145E+19</v>
      </c>
      <c r="F188" s="7">
        <f t="shared" si="22"/>
        <v>1.2951792E+19</v>
      </c>
      <c r="G188" s="23">
        <f>(1-EXP(-_t*(B188*_c1+'Input spectra'!S188)))</f>
        <v>2.0989472269987597E-2</v>
      </c>
      <c r="H188" s="7">
        <f t="shared" si="17"/>
        <v>2.718512790306472E+17</v>
      </c>
      <c r="I188">
        <f>B188*_c1/(B188*_c1+'Input spectra'!S188)</f>
        <v>0</v>
      </c>
      <c r="J188">
        <f>'Input spectra'!S188/(B188*_c1+'Input spectra'!S188)</f>
        <v>1</v>
      </c>
      <c r="K188" s="7">
        <f t="shared" si="23"/>
        <v>1.1685833368445354E+19</v>
      </c>
      <c r="M188" s="23">
        <f>(1-EXP(-_t*(C188*_c2+'Input spectra'!S188)))</f>
        <v>2.0989472269987597E-2</v>
      </c>
      <c r="N188" s="7">
        <f t="shared" si="24"/>
        <v>2.4527947543867952E+17</v>
      </c>
      <c r="O188" s="7">
        <f>C188*_c2/(C188*_c2+'Input spectra'!S188)</f>
        <v>0</v>
      </c>
      <c r="P188">
        <f>1-EXP(-(_t-'Reaching edge prob after ems 1'!FC189)*_k_in_ec_correction*($D188*_c1+'Input spectra'!S188))</f>
        <v>1</v>
      </c>
      <c r="Q188" s="7">
        <f t="shared" si="16"/>
        <v>1.0982931737286406E+19</v>
      </c>
    </row>
    <row r="189" spans="1:23" x14ac:dyDescent="0.25">
      <c r="A189">
        <v>1215</v>
      </c>
      <c r="B189">
        <f>'Input spectra'!B189</f>
        <v>0</v>
      </c>
      <c r="C189">
        <f>'Input spectra'!D189</f>
        <v>0</v>
      </c>
      <c r="D189" s="7">
        <f>'Input spectra'!G189</f>
        <v>1.321865E+19</v>
      </c>
      <c r="F189" s="7">
        <f t="shared" si="22"/>
        <v>1.2689904E+19</v>
      </c>
      <c r="G189" s="23">
        <f>(1-EXP(-_t*(B189*_c1+'Input spectra'!S189)))</f>
        <v>2.0963764418502118E-2</v>
      </c>
      <c r="H189" s="7">
        <f t="shared" si="17"/>
        <v>2.6602815794940771E+17</v>
      </c>
      <c r="I189">
        <f>B189*_c1/(B189*_c1+'Input spectra'!S189)</f>
        <v>0</v>
      </c>
      <c r="J189">
        <f>'Input spectra'!S189/(B189*_c1+'Input spectra'!S189)</f>
        <v>1</v>
      </c>
      <c r="K189" s="7">
        <f t="shared" si="23"/>
        <v>1.1449843976033825E+19</v>
      </c>
      <c r="M189" s="23">
        <f>(1-EXP(-_t*(C189*_c2+'Input spectra'!S189)))</f>
        <v>2.0963764418502118E-2</v>
      </c>
      <c r="N189" s="7">
        <f t="shared" si="24"/>
        <v>2.4003183174217872E+17</v>
      </c>
      <c r="O189" s="7">
        <f>C189*_c2/(C189*_c2+'Input spectra'!S189)</f>
        <v>0</v>
      </c>
      <c r="P189">
        <f>1-EXP(-(_t-'Reaching edge prob after ems 1'!FC190)*_k_in_ec_correction*($D189*_c1+'Input spectra'!S189))</f>
        <v>1</v>
      </c>
      <c r="Q189" s="7">
        <f t="shared" si="16"/>
        <v>1.076141965851998E+19</v>
      </c>
    </row>
    <row r="190" spans="1:23" x14ac:dyDescent="0.25">
      <c r="A190">
        <v>1220</v>
      </c>
      <c r="B190">
        <f>'Input spectra'!B190</f>
        <v>0</v>
      </c>
      <c r="C190">
        <f>'Input spectra'!D190</f>
        <v>0</v>
      </c>
      <c r="D190" s="7">
        <f>'Input spectra'!G190</f>
        <v>1.400575E+19</v>
      </c>
      <c r="F190" s="7">
        <f t="shared" si="22"/>
        <v>1.344552E+19</v>
      </c>
      <c r="G190" s="23">
        <f>(1-EXP(-_t*(B190*_c1+'Input spectra'!S190)))</f>
        <v>2.0938055891953855E-2</v>
      </c>
      <c r="H190" s="7">
        <f t="shared" si="17"/>
        <v>2.8152304925638339E+17</v>
      </c>
      <c r="I190">
        <f>B190*_c1/(B190*_c1+'Input spectra'!S190)</f>
        <v>0</v>
      </c>
      <c r="J190">
        <f>'Input spectra'!S190/(B190*_c1+'Input spectra'!S190)</f>
        <v>1</v>
      </c>
      <c r="K190" s="7">
        <f t="shared" si="23"/>
        <v>1.2131939589805316E+19</v>
      </c>
      <c r="M190" s="23">
        <f>(1-EXP(-_t*(C190*_c2+'Input spectra'!S190)))</f>
        <v>2.0938055891953855E-2</v>
      </c>
      <c r="N190" s="7">
        <f t="shared" si="24"/>
        <v>2.5401922920915142E+17</v>
      </c>
      <c r="O190" s="7">
        <f>C190*_c2/(C190*_c2+'Input spectra'!S190)</f>
        <v>0</v>
      </c>
      <c r="P190">
        <f>1-EXP(-(_t-'Reaching edge prob after ems 1'!FC191)*_k_in_ec_correction*($D190*_c1+'Input spectra'!S190))</f>
        <v>1</v>
      </c>
      <c r="Q190" s="7">
        <f t="shared" si="16"/>
        <v>1.1402803546172318E+19</v>
      </c>
    </row>
    <row r="191" spans="1:23" x14ac:dyDescent="0.25">
      <c r="A191">
        <v>1225</v>
      </c>
      <c r="B191">
        <f>'Input spectra'!B191</f>
        <v>0</v>
      </c>
      <c r="C191">
        <f>'Input spectra'!D191</f>
        <v>0</v>
      </c>
      <c r="D191" s="7">
        <f>'Input spectra'!G191</f>
        <v>1.417485E+19</v>
      </c>
      <c r="F191" s="7">
        <f t="shared" si="22"/>
        <v>1.3607856E+19</v>
      </c>
      <c r="G191" s="23">
        <f>(1-EXP(-_t*(B191*_c1+'Input spectra'!S191)))</f>
        <v>2.0912346690325045E-2</v>
      </c>
      <c r="H191" s="7">
        <f t="shared" si="17"/>
        <v>2.8457220238401981E+17</v>
      </c>
      <c r="I191">
        <f>B191*_c1/(B191*_c1+'Input spectra'!S191)</f>
        <v>0</v>
      </c>
      <c r="J191">
        <f>'Input spectra'!S191/(B191*_c1+'Input spectra'!S191)</f>
        <v>1</v>
      </c>
      <c r="K191" s="7">
        <f t="shared" si="23"/>
        <v>1.2278738347882887E+19</v>
      </c>
      <c r="M191" s="23">
        <f>(1-EXP(-_t*(C191*_c2+'Input spectra'!S191)))</f>
        <v>2.0912346690325045E-2</v>
      </c>
      <c r="N191" s="7">
        <f t="shared" si="24"/>
        <v>2.567772332507159E+17</v>
      </c>
      <c r="O191" s="7">
        <f>C191*_c2/(C191*_c2+'Input spectra'!S191)</f>
        <v>0</v>
      </c>
      <c r="P191">
        <f>1-EXP(-(_t-'Reaching edge prob after ems 1'!FC192)*_k_in_ec_correction*($D191*_c1+'Input spectra'!S191))</f>
        <v>1</v>
      </c>
      <c r="Q191" s="7">
        <f t="shared" si="16"/>
        <v>1.1541082670046884E+19</v>
      </c>
    </row>
    <row r="192" spans="1:23" x14ac:dyDescent="0.25">
      <c r="A192">
        <v>1230</v>
      </c>
      <c r="B192">
        <f>'Input spectra'!B192</f>
        <v>0</v>
      </c>
      <c r="C192">
        <f>'Input spectra'!D192</f>
        <v>0</v>
      </c>
      <c r="D192" s="7">
        <f>'Input spectra'!G192</f>
        <v>1.427525E+19</v>
      </c>
      <c r="F192" s="7">
        <f t="shared" si="22"/>
        <v>1.370424E+19</v>
      </c>
      <c r="G192" s="23">
        <f>(1-EXP(-_t*(B192*_c1+'Input spectra'!S192)))</f>
        <v>2.0886636813598036E-2</v>
      </c>
      <c r="H192" s="7">
        <f t="shared" si="17"/>
        <v>2.8623548368638275E+17</v>
      </c>
      <c r="I192">
        <f>B192*_c1/(B192*_c1+'Input spectra'!S192)</f>
        <v>0</v>
      </c>
      <c r="J192">
        <f>'Input spectra'!S192/(B192*_c1+'Input spectra'!S192)</f>
        <v>1</v>
      </c>
      <c r="K192" s="7">
        <f t="shared" si="23"/>
        <v>1.2366032962234626E+19</v>
      </c>
      <c r="M192" s="23">
        <f>(1-EXP(-_t*(C192*_c2+'Input spectra'!S192)))</f>
        <v>2.0886636813598036E-2</v>
      </c>
      <c r="N192" s="7">
        <f t="shared" si="24"/>
        <v>2.5828483930717651E+17</v>
      </c>
      <c r="O192" s="7">
        <f>C192*_c2/(C192*_c2+'Input spectra'!S192)</f>
        <v>0</v>
      </c>
      <c r="P192">
        <f>1-EXP(-(_t-'Reaching edge prob after ems 1'!FC193)*_k_in_ec_correction*($D192*_c1+'Input spectra'!S192))</f>
        <v>1</v>
      </c>
      <c r="Q192" s="7">
        <f t="shared" si="16"/>
        <v>1.1623438198010352E+19</v>
      </c>
    </row>
    <row r="193" spans="1:17" x14ac:dyDescent="0.25">
      <c r="A193">
        <v>1235</v>
      </c>
      <c r="B193">
        <f>'Input spectra'!B193</f>
        <v>0</v>
      </c>
      <c r="C193">
        <f>'Input spectra'!D193</f>
        <v>0</v>
      </c>
      <c r="D193" s="7">
        <f>'Input spectra'!G193</f>
        <v>1.44498E+19</v>
      </c>
      <c r="F193" s="7">
        <f t="shared" si="22"/>
        <v>1.3871808E+19</v>
      </c>
      <c r="G193" s="23">
        <f>(1-EXP(-_t*(B193*_c1+'Input spectra'!S193)))</f>
        <v>2.0860926261754953E-2</v>
      </c>
      <c r="H193" s="7">
        <f t="shared" si="17"/>
        <v>2.8937876380522246E+17</v>
      </c>
      <c r="I193">
        <f>B193*_c1/(B193*_c1+'Input spectra'!S193)</f>
        <v>0</v>
      </c>
      <c r="J193">
        <f>'Input spectra'!S193/(B193*_c1+'Input spectra'!S193)</f>
        <v>1</v>
      </c>
      <c r="K193" s="7">
        <f t="shared" si="23"/>
        <v>1.2517566784077107E+19</v>
      </c>
      <c r="M193" s="23">
        <f>(1-EXP(-_t*(C193*_c2+'Input spectra'!S193)))</f>
        <v>2.0860926261754953E-2</v>
      </c>
      <c r="N193" s="7">
        <f t="shared" si="24"/>
        <v>2.611280376592256E+17</v>
      </c>
      <c r="O193" s="7">
        <f>C193*_c2/(C193*_c2+'Input spectra'!S193)</f>
        <v>0</v>
      </c>
      <c r="P193">
        <f>1-EXP(-(_t-'Reaching edge prob after ems 1'!FC194)*_k_in_ec_correction*($D193*_c1+'Input spectra'!S193))</f>
        <v>1</v>
      </c>
      <c r="Q193" s="7">
        <f t="shared" si="16"/>
        <v>1.1766181196561166E+19</v>
      </c>
    </row>
    <row r="194" spans="1:17" x14ac:dyDescent="0.25">
      <c r="A194">
        <v>1240</v>
      </c>
      <c r="B194">
        <f>'Input spectra'!B194</f>
        <v>0</v>
      </c>
      <c r="C194">
        <f>'Input spectra'!D194</f>
        <v>0</v>
      </c>
      <c r="D194" s="7">
        <f>'Input spectra'!G194</f>
        <v>1.433285E+19</v>
      </c>
      <c r="F194" s="7">
        <f t="shared" si="22"/>
        <v>1.3759536E+19</v>
      </c>
      <c r="G194" s="23">
        <f>(1-EXP(-_t*(B194*_c1+'Input spectra'!S194)))</f>
        <v>2.0835215034778032E-2</v>
      </c>
      <c r="H194" s="7">
        <f t="shared" si="17"/>
        <v>2.8668289133876957E+17</v>
      </c>
      <c r="I194">
        <f>B194*_c1/(B194*_c1+'Input spectra'!S194)</f>
        <v>0</v>
      </c>
      <c r="J194">
        <f>'Input spectra'!S194/(B194*_c1+'Input spectra'!S194)</f>
        <v>1</v>
      </c>
      <c r="K194" s="7">
        <f t="shared" si="23"/>
        <v>1.2416581424942189E+19</v>
      </c>
      <c r="M194" s="23">
        <f>(1-EXP(-_t*(C194*_c2+'Input spectra'!S194)))</f>
        <v>2.0835215034778032E-2</v>
      </c>
      <c r="N194" s="7">
        <f t="shared" si="24"/>
        <v>2.5870214398550112E+17</v>
      </c>
      <c r="O194" s="7">
        <f>C194*_c2/(C194*_c2+'Input spectra'!S194)</f>
        <v>0</v>
      </c>
      <c r="P194">
        <f>1-EXP(-(_t-'Reaching edge prob after ems 1'!FC195)*_k_in_ec_correction*($D194*_c1+'Input spectra'!S194))</f>
        <v>1</v>
      </c>
      <c r="Q194" s="7">
        <f t="shared" ref="Q194:Q246" si="25">(K194-N194)*_transm</f>
        <v>1.1671564109718419E+19</v>
      </c>
    </row>
    <row r="195" spans="1:17" x14ac:dyDescent="0.25">
      <c r="A195">
        <v>1245</v>
      </c>
      <c r="B195">
        <f>'Input spectra'!B195</f>
        <v>0</v>
      </c>
      <c r="C195">
        <f>'Input spectra'!D195</f>
        <v>0</v>
      </c>
      <c r="D195" s="7">
        <f>'Input spectra'!G195</f>
        <v>1.425755E+19</v>
      </c>
      <c r="F195" s="7">
        <f t="shared" si="22"/>
        <v>1.3687248E+19</v>
      </c>
      <c r="G195" s="23">
        <f>(1-EXP(-_t*(B195*_c1+'Input spectra'!S195)))</f>
        <v>2.0809503132649732E-2</v>
      </c>
      <c r="H195" s="7">
        <f t="shared" ref="H195:H246" si="26">F195*G195</f>
        <v>2.8482483013335376E+17</v>
      </c>
      <c r="I195">
        <f>B195*_c1/(B195*_c1+'Input spectra'!S195)</f>
        <v>0</v>
      </c>
      <c r="J195">
        <f>'Input spectra'!S195/(B195*_c1+'Input spectra'!S195)</f>
        <v>1</v>
      </c>
      <c r="K195" s="7">
        <f t="shared" si="23"/>
        <v>1.23516731933491E+19</v>
      </c>
      <c r="M195" s="23">
        <f>(1-EXP(-_t*(C195*_c2+'Input spectra'!S195)))</f>
        <v>2.0809503132649732E-2</v>
      </c>
      <c r="N195" s="7">
        <f t="shared" si="24"/>
        <v>2.5703218201046381E+17</v>
      </c>
      <c r="O195" s="7">
        <f>C195*_c2/(C195*_c2+'Input spectra'!S195)</f>
        <v>0</v>
      </c>
      <c r="P195">
        <f>1-EXP(-(_t-'Reaching edge prob after ems 1'!FC196)*_k_in_ec_correction*($D195*_c1+'Input spectra'!S195))</f>
        <v>1</v>
      </c>
      <c r="Q195" s="7">
        <f t="shared" si="25"/>
        <v>1.1610855370885089E+19</v>
      </c>
    </row>
    <row r="196" spans="1:17" x14ac:dyDescent="0.25">
      <c r="A196">
        <v>1250</v>
      </c>
      <c r="B196">
        <f>'Input spectra'!B196</f>
        <v>0</v>
      </c>
      <c r="C196">
        <f>'Input spectra'!D196</f>
        <v>0</v>
      </c>
      <c r="D196" s="7">
        <f>'Input spectra'!G196</f>
        <v>1.43266E+19</v>
      </c>
      <c r="F196" s="7">
        <f t="shared" si="22"/>
        <v>1.3753536E+19</v>
      </c>
      <c r="G196" s="23">
        <f>(1-EXP(-_t*(B196*_c1+'Input spectra'!S196)))</f>
        <v>2.0783790555352177E-2</v>
      </c>
      <c r="H196" s="7">
        <f t="shared" si="26"/>
        <v>2.8585061161949616E+17</v>
      </c>
      <c r="I196">
        <f>B196*_c1/(B196*_c1+'Input spectra'!S196)</f>
        <v>0</v>
      </c>
      <c r="J196">
        <f>'Input spectra'!S196/(B196*_c1+'Input spectra'!S196)</f>
        <v>1</v>
      </c>
      <c r="K196" s="7">
        <f t="shared" si="23"/>
        <v>1.2411818853931471E+19</v>
      </c>
      <c r="M196" s="23">
        <f>(1-EXP(-_t*(C196*_c2+'Input spectra'!S196)))</f>
        <v>2.0783790555352177E-2</v>
      </c>
      <c r="N196" s="7">
        <f t="shared" si="24"/>
        <v>2.5796464347108298E+17</v>
      </c>
      <c r="O196" s="7">
        <f>C196*_c2/(C196*_c2+'Input spectra'!S196)</f>
        <v>0</v>
      </c>
      <c r="P196">
        <f>1-EXP(-(_t-'Reaching edge prob after ems 1'!FC197)*_k_in_ec_correction*($D196*_c1+'Input spectra'!S196))</f>
        <v>1</v>
      </c>
      <c r="Q196" s="7">
        <f t="shared" si="25"/>
        <v>1.1667700042041971E+19</v>
      </c>
    </row>
    <row r="197" spans="1:17" x14ac:dyDescent="0.25">
      <c r="A197">
        <v>1255</v>
      </c>
      <c r="B197">
        <f>'Input spectra'!B197</f>
        <v>0</v>
      </c>
      <c r="C197">
        <f>'Input spectra'!D197</f>
        <v>0</v>
      </c>
      <c r="D197" s="7">
        <f>'Input spectra'!G197</f>
        <v>1.410765E+19</v>
      </c>
      <c r="F197" s="7">
        <f t="shared" si="22"/>
        <v>1.3543344E+19</v>
      </c>
      <c r="G197" s="23">
        <f>(1-EXP(-_t*(B197*_c1+'Input spectra'!S197)))</f>
        <v>2.0758077302867717E-2</v>
      </c>
      <c r="H197" s="7">
        <f t="shared" si="26"/>
        <v>2.8113378169132966E+17</v>
      </c>
      <c r="I197">
        <f>B197*_c1/(B197*_c1+'Input spectra'!S197)</f>
        <v>0</v>
      </c>
      <c r="J197">
        <f>'Input spectra'!S197/(B197*_c1+'Input spectra'!S197)</f>
        <v>1</v>
      </c>
      <c r="K197" s="7">
        <f t="shared" si="23"/>
        <v>1.2222452937193269E+19</v>
      </c>
      <c r="M197" s="23">
        <f>(1-EXP(-_t*(C197*_c2+'Input spectra'!S197)))</f>
        <v>2.0758077302867717E-2</v>
      </c>
      <c r="N197" s="7">
        <f t="shared" si="24"/>
        <v>2.5371462290092045E+17</v>
      </c>
      <c r="O197" s="7">
        <f>C197*_c2/(C197*_c2+'Input spectra'!S197)</f>
        <v>0</v>
      </c>
      <c r="P197">
        <f>1-EXP(-(_t-'Reaching edge prob after ems 1'!FC198)*_k_in_ec_correction*($D197*_c1+'Input spectra'!S197))</f>
        <v>1</v>
      </c>
      <c r="Q197" s="7">
        <f t="shared" si="25"/>
        <v>1.1489988781720654E+19</v>
      </c>
    </row>
    <row r="198" spans="1:17" x14ac:dyDescent="0.25">
      <c r="A198">
        <v>1260</v>
      </c>
      <c r="B198">
        <f>'Input spectra'!B198</f>
        <v>0</v>
      </c>
      <c r="C198">
        <f>'Input spectra'!D198</f>
        <v>0</v>
      </c>
      <c r="D198" s="7">
        <f>'Input spectra'!G198</f>
        <v>1.35339E+19</v>
      </c>
      <c r="F198" s="7">
        <f t="shared" si="22"/>
        <v>1.2992544E+19</v>
      </c>
      <c r="G198" s="23">
        <f>(1-EXP(-_t*(B198*_c1+'Input spectra'!S198)))</f>
        <v>2.0732363375178586E-2</v>
      </c>
      <c r="H198" s="7">
        <f t="shared" si="26"/>
        <v>2.6936614337599629E+17</v>
      </c>
      <c r="I198">
        <f>B198*_c1/(B198*_c1+'Input spectra'!S198)</f>
        <v>0</v>
      </c>
      <c r="J198">
        <f>'Input spectra'!S198/(B198*_c1+'Input spectra'!S198)</f>
        <v>1</v>
      </c>
      <c r="K198" s="7">
        <f t="shared" si="23"/>
        <v>1.172568071266468E+19</v>
      </c>
      <c r="M198" s="23">
        <f>(1-EXP(-_t*(C198*_c2+'Input spectra'!S198)))</f>
        <v>2.0732363375178586E-2</v>
      </c>
      <c r="N198" s="7">
        <f t="shared" si="24"/>
        <v>2.4310107335628717E+17</v>
      </c>
      <c r="O198" s="7">
        <f>C198*_c2/(C198*_c2+'Input spectra'!S198)</f>
        <v>0</v>
      </c>
      <c r="P198">
        <f>1-EXP(-(_t-'Reaching edge prob after ems 1'!FC199)*_k_in_ec_correction*($D198*_c1+'Input spectra'!S198))</f>
        <v>1</v>
      </c>
      <c r="Q198" s="7">
        <f t="shared" si="25"/>
        <v>1.1023276453736057E+19</v>
      </c>
    </row>
    <row r="199" spans="1:17" x14ac:dyDescent="0.25">
      <c r="A199">
        <v>1265</v>
      </c>
      <c r="B199">
        <f>'Input spectra'!B199</f>
        <v>0</v>
      </c>
      <c r="C199">
        <f>'Input spectra'!D199</f>
        <v>0</v>
      </c>
      <c r="D199" s="7">
        <f>'Input spectra'!G199</f>
        <v>1.242615E+19</v>
      </c>
      <c r="F199" s="7">
        <f t="shared" si="22"/>
        <v>1.1929104E+19</v>
      </c>
      <c r="G199" s="23">
        <f>(1-EXP(-_t*(B199*_c1+'Input spectra'!S199)))</f>
        <v>2.0706648772267022E-2</v>
      </c>
      <c r="H199" s="7">
        <f t="shared" si="26"/>
        <v>2.4701176669584563E+17</v>
      </c>
      <c r="I199">
        <f>B199*_c1/(B199*_c1+'Input spectra'!S199)</f>
        <v>0</v>
      </c>
      <c r="J199">
        <f>'Input spectra'!S199/(B199*_c1+'Input spectra'!S199)</f>
        <v>1</v>
      </c>
      <c r="K199" s="7">
        <f t="shared" si="23"/>
        <v>1.0766216202213108E+19</v>
      </c>
      <c r="M199" s="23">
        <f>(1-EXP(-_t*(C199*_c2+'Input spectra'!S199)))</f>
        <v>2.0706648772267022E-2</v>
      </c>
      <c r="N199" s="7">
        <f t="shared" si="24"/>
        <v>2.2293225750551738E+17</v>
      </c>
      <c r="O199" s="7">
        <f>C199*_c2/(C199*_c2+'Input spectra'!S199)</f>
        <v>0</v>
      </c>
      <c r="P199">
        <f>1-EXP(-(_t-'Reaching edge prob after ems 1'!FC200)*_k_in_ec_correction*($D199*_c1+'Input spectra'!S199))</f>
        <v>1</v>
      </c>
      <c r="Q199" s="7">
        <f t="shared" si="25"/>
        <v>1.0121552586919287E+19</v>
      </c>
    </row>
    <row r="200" spans="1:17" x14ac:dyDescent="0.25">
      <c r="A200">
        <v>1270</v>
      </c>
      <c r="B200">
        <f>'Input spectra'!B200</f>
        <v>0</v>
      </c>
      <c r="C200">
        <f>'Input spectra'!D200</f>
        <v>0</v>
      </c>
      <c r="D200" s="7">
        <f>'Input spectra'!G200</f>
        <v>1.18563E+19</v>
      </c>
      <c r="F200" s="7">
        <f t="shared" si="22"/>
        <v>1.1382048E+19</v>
      </c>
      <c r="G200" s="23">
        <f>(1-EXP(-_t*(B200*_c1+'Input spectra'!S200)))</f>
        <v>2.0680933494115372E-2</v>
      </c>
      <c r="H200" s="7">
        <f t="shared" si="26"/>
        <v>2.353913777148289E+17</v>
      </c>
      <c r="I200">
        <f>B200*_c1/(B200*_c1+'Input spectra'!S200)</f>
        <v>0</v>
      </c>
      <c r="J200">
        <f>'Input spectra'!S200/(B200*_c1+'Input spectra'!S200)</f>
        <v>1</v>
      </c>
      <c r="K200" s="7">
        <f t="shared" si="23"/>
        <v>1.0272758743098014E+19</v>
      </c>
      <c r="M200" s="23">
        <f>(1-EXP(-_t*(C200*_c2+'Input spectra'!S200)))</f>
        <v>2.0680933494115372E-2</v>
      </c>
      <c r="N200" s="7">
        <f t="shared" si="24"/>
        <v>2.1245024036710224E+17</v>
      </c>
      <c r="O200" s="7">
        <f>C200*_c2/(C200*_c2+'Input spectra'!S200)</f>
        <v>0</v>
      </c>
      <c r="P200">
        <f>1-EXP(-(_t-'Reaching edge prob after ems 1'!FC201)*_k_in_ec_correction*($D200*_c1+'Input spectra'!S200))</f>
        <v>1</v>
      </c>
      <c r="Q200" s="7">
        <f t="shared" si="25"/>
        <v>9.6578961626216755E+18</v>
      </c>
    </row>
    <row r="201" spans="1:17" x14ac:dyDescent="0.25">
      <c r="A201">
        <v>1275</v>
      </c>
      <c r="B201">
        <f>'Input spectra'!B201</f>
        <v>0</v>
      </c>
      <c r="C201">
        <f>'Input spectra'!D201</f>
        <v>0</v>
      </c>
      <c r="D201" s="7">
        <f>'Input spectra'!G201</f>
        <v>1.317785E+19</v>
      </c>
      <c r="F201" s="7">
        <f t="shared" si="22"/>
        <v>1.2650736E+19</v>
      </c>
      <c r="G201" s="23">
        <f>(1-EXP(-_t*(B201*_c1+'Input spectra'!S201)))</f>
        <v>2.0655217540705872E-2</v>
      </c>
      <c r="H201" s="7">
        <f t="shared" si="26"/>
        <v>2.6130370413003923E+17</v>
      </c>
      <c r="I201">
        <f>B201*_c1/(B201*_c1+'Input spectra'!S201)</f>
        <v>0</v>
      </c>
      <c r="J201">
        <f>'Input spectra'!S201/(B201*_c1+'Input spectra'!S201)</f>
        <v>1</v>
      </c>
      <c r="K201" s="7">
        <f t="shared" si="23"/>
        <v>1.1418100803873755E+19</v>
      </c>
      <c r="M201" s="23">
        <f>(1-EXP(-_t*(C201*_c2+'Input spectra'!S201)))</f>
        <v>2.0655217540705872E-2</v>
      </c>
      <c r="N201" s="7">
        <f t="shared" si="24"/>
        <v>2.3584335600572102E+17</v>
      </c>
      <c r="O201" s="7">
        <f>C201*_c2/(C201*_c2+'Input spectra'!S201)</f>
        <v>0</v>
      </c>
      <c r="P201">
        <f>1-EXP(-(_t-'Reaching edge prob after ems 1'!FC202)*_k_in_ec_correction*($D201*_c1+'Input spectra'!S201))</f>
        <v>1</v>
      </c>
      <c r="Q201" s="7">
        <f t="shared" si="25"/>
        <v>1.0734967149953313E+19</v>
      </c>
    </row>
    <row r="202" spans="1:17" x14ac:dyDescent="0.25">
      <c r="A202">
        <v>1280</v>
      </c>
      <c r="B202">
        <f>'Input spectra'!B202</f>
        <v>0</v>
      </c>
      <c r="C202">
        <f>'Input spectra'!D202</f>
        <v>0</v>
      </c>
      <c r="D202" s="7">
        <f>'Input spectra'!G202</f>
        <v>1.352735E+19</v>
      </c>
      <c r="F202" s="7">
        <f t="shared" si="22"/>
        <v>1.2986256E+19</v>
      </c>
      <c r="G202" s="23">
        <f>(1-EXP(-_t*(B202*_c1+'Input spectra'!S202)))</f>
        <v>2.062950091202076E-2</v>
      </c>
      <c r="H202" s="7">
        <f t="shared" si="26"/>
        <v>2.6789997999573507E+17</v>
      </c>
      <c r="I202">
        <f>B202*_c1/(B202*_c1+'Input spectra'!S202)</f>
        <v>0</v>
      </c>
      <c r="J202">
        <f>'Input spectra'!S202/(B202*_c1+'Input spectra'!S202)</f>
        <v>1</v>
      </c>
      <c r="K202" s="7">
        <f t="shared" si="23"/>
        <v>1.1721236908035928E+19</v>
      </c>
      <c r="M202" s="23">
        <f>(1-EXP(-_t*(C202*_c2+'Input spectra'!S202)))</f>
        <v>2.062950091202076E-2</v>
      </c>
      <c r="N202" s="7">
        <f t="shared" si="24"/>
        <v>2.4180326748433856E+17</v>
      </c>
      <c r="O202" s="7">
        <f>C202*_c2/(C202*_c2+'Input spectra'!S202)</f>
        <v>0</v>
      </c>
      <c r="P202">
        <f>1-EXP(-(_t-'Reaching edge prob after ems 1'!FC203)*_k_in_ec_correction*($D202*_c1+'Input spectra'!S202))</f>
        <v>1</v>
      </c>
      <c r="Q202" s="7">
        <f t="shared" si="25"/>
        <v>1.1020256294929527E+19</v>
      </c>
    </row>
    <row r="203" spans="1:17" x14ac:dyDescent="0.25">
      <c r="A203">
        <v>1285</v>
      </c>
      <c r="B203">
        <f>'Input spectra'!B203</f>
        <v>0</v>
      </c>
      <c r="C203">
        <f>'Input spectra'!D203</f>
        <v>0</v>
      </c>
      <c r="D203" s="7">
        <f>'Input spectra'!G203</f>
        <v>1.367315E+19</v>
      </c>
      <c r="F203" s="7">
        <f t="shared" si="22"/>
        <v>1.3126224E+19</v>
      </c>
      <c r="G203" s="23">
        <f>(1-EXP(-_t*(B203*_c1+'Input spectra'!S203)))</f>
        <v>2.060378360804227E-2</v>
      </c>
      <c r="H203" s="7">
        <f t="shared" si="26"/>
        <v>2.7044987888669104E+17</v>
      </c>
      <c r="I203">
        <f>B203*_c1/(B203*_c1+'Input spectra'!S203)</f>
        <v>0</v>
      </c>
      <c r="J203">
        <f>'Input spectra'!S203/(B203*_c1+'Input spectra'!S203)</f>
        <v>1</v>
      </c>
      <c r="K203" s="7">
        <f t="shared" si="23"/>
        <v>1.1847881430018023E+19</v>
      </c>
      <c r="M203" s="23">
        <f>(1-EXP(-_t*(C203*_c2+'Input spectra'!S203)))</f>
        <v>2.060378360804227E-2</v>
      </c>
      <c r="N203" s="7">
        <f t="shared" si="24"/>
        <v>2.4411118519783376E+17</v>
      </c>
      <c r="O203" s="7">
        <f>C203*_c2/(C203*_c2+'Input spectra'!S203)</f>
        <v>0</v>
      </c>
      <c r="P203">
        <f>1-EXP(-(_t-'Reaching edge prob after ems 1'!FC204)*_k_in_ec_correction*($D203*_c1+'Input spectra'!S203))</f>
        <v>1</v>
      </c>
      <c r="Q203" s="7">
        <f t="shared" si="25"/>
        <v>1.113961943502738E+19</v>
      </c>
    </row>
    <row r="204" spans="1:17" x14ac:dyDescent="0.25">
      <c r="A204">
        <v>1290</v>
      </c>
      <c r="B204">
        <f>'Input spectra'!B204</f>
        <v>0</v>
      </c>
      <c r="C204">
        <f>'Input spectra'!D204</f>
        <v>0</v>
      </c>
      <c r="D204" s="7">
        <f>'Input spectra'!G204</f>
        <v>1.337345E+19</v>
      </c>
      <c r="F204" s="7">
        <f t="shared" si="22"/>
        <v>1.2838512E+19</v>
      </c>
      <c r="G204" s="23">
        <f>(1-EXP(-_t*(B204*_c1+'Input spectra'!S204)))</f>
        <v>2.0578065628752751E-2</v>
      </c>
      <c r="H204" s="7">
        <f t="shared" si="26"/>
        <v>2.6419174251152973E+17</v>
      </c>
      <c r="I204">
        <f>B204*_c1/(B204*_c1+'Input spectra'!S204)</f>
        <v>0</v>
      </c>
      <c r="J204">
        <f>'Input spectra'!S204/(B204*_c1+'Input spectra'!S204)</f>
        <v>1</v>
      </c>
      <c r="K204" s="7">
        <f t="shared" si="23"/>
        <v>1.1588493549301373E+19</v>
      </c>
      <c r="M204" s="23">
        <f>(1-EXP(-_t*(C204*_c2+'Input spectra'!S204)))</f>
        <v>2.0578065628752751E-2</v>
      </c>
      <c r="N204" s="7">
        <f t="shared" si="24"/>
        <v>2.3846878079590157E+17</v>
      </c>
      <c r="O204" s="7">
        <f>C204*_c2/(C204*_c2+'Input spectra'!S204)</f>
        <v>0</v>
      </c>
      <c r="P204">
        <f>1-EXP(-(_t-'Reaching edge prob after ems 1'!FC205)*_k_in_ec_correction*($D204*_c1+'Input spectra'!S204))</f>
        <v>1</v>
      </c>
      <c r="Q204" s="7">
        <f t="shared" si="25"/>
        <v>1.0896023777765251E+19</v>
      </c>
    </row>
    <row r="205" spans="1:17" x14ac:dyDescent="0.25">
      <c r="A205">
        <v>1295</v>
      </c>
      <c r="B205">
        <f>'Input spectra'!B205</f>
        <v>0</v>
      </c>
      <c r="C205">
        <f>'Input spectra'!D205</f>
        <v>0</v>
      </c>
      <c r="D205" s="7">
        <f>'Input spectra'!G205</f>
        <v>1.30914E+19</v>
      </c>
      <c r="F205" s="7">
        <f t="shared" si="22"/>
        <v>1.2567744E+19</v>
      </c>
      <c r="G205" s="23">
        <f>(1-EXP(-_t*(B205*_c1+'Input spectra'!S205)))</f>
        <v>2.055234697413455E-2</v>
      </c>
      <c r="H205" s="7">
        <f t="shared" si="26"/>
        <v>2.5829663537009763E+17</v>
      </c>
      <c r="I205">
        <f>B205*_c1/(B205*_c1+'Input spectra'!S205)</f>
        <v>0</v>
      </c>
      <c r="J205">
        <f>'Input spectra'!S205/(B205*_c1+'Input spectra'!S205)</f>
        <v>1</v>
      </c>
      <c r="K205" s="7">
        <f t="shared" si="23"/>
        <v>1.1344386691242918E+19</v>
      </c>
      <c r="M205" s="23">
        <f>(1-EXP(-_t*(C205*_c2+'Input spectra'!S205)))</f>
        <v>2.055234697413455E-2</v>
      </c>
      <c r="N205" s="7">
        <f t="shared" si="24"/>
        <v>2.3315377148717866E+17</v>
      </c>
      <c r="O205" s="7">
        <f>C205*_c2/(C205*_c2+'Input spectra'!S205)</f>
        <v>0</v>
      </c>
      <c r="P205">
        <f>1-EXP(-(_t-'Reaching edge prob after ems 1'!FC206)*_k_in_ec_correction*($D205*_c1+'Input spectra'!S205))</f>
        <v>1</v>
      </c>
      <c r="Q205" s="7">
        <f t="shared" si="25"/>
        <v>1.066678360296551E+19</v>
      </c>
    </row>
    <row r="206" spans="1:17" x14ac:dyDescent="0.25">
      <c r="A206">
        <v>1300</v>
      </c>
      <c r="B206">
        <f>'Input spectra'!B206</f>
        <v>0</v>
      </c>
      <c r="C206">
        <f>'Input spectra'!D206</f>
        <v>0</v>
      </c>
      <c r="D206" s="7">
        <f>'Input spectra'!G206</f>
        <v>1.177255E+19</v>
      </c>
      <c r="F206" s="7">
        <f t="shared" si="22"/>
        <v>1.1301648E+19</v>
      </c>
      <c r="G206" s="23">
        <f>(1-EXP(-_t*(B206*_c1+'Input spectra'!S206)))</f>
        <v>2.0526627644169682E-2</v>
      </c>
      <c r="H206" s="7">
        <f t="shared" si="26"/>
        <v>2.3198472026147501E+17</v>
      </c>
      <c r="I206">
        <f>B206*_c1/(B206*_c1+'Input spectra'!S206)</f>
        <v>0</v>
      </c>
      <c r="J206">
        <f>'Input spectra'!S206/(B206*_c1+'Input spectra'!S206)</f>
        <v>1</v>
      </c>
      <c r="K206" s="7">
        <f t="shared" si="23"/>
        <v>1.0201801678607024E+19</v>
      </c>
      <c r="M206" s="23">
        <f>(1-EXP(-_t*(C206*_c2+'Input spectra'!S206)))</f>
        <v>2.0526627644169682E-2</v>
      </c>
      <c r="N206" s="7">
        <f t="shared" si="24"/>
        <v>2.0940858435643162E+17</v>
      </c>
      <c r="O206" s="7">
        <f>C206*_c2/(C206*_c2+'Input spectra'!S206)</f>
        <v>0</v>
      </c>
      <c r="P206">
        <f>1-EXP(-(_t-'Reaching edge prob after ems 1'!FC207)*_k_in_ec_correction*($D206*_c1+'Input spectra'!S206))</f>
        <v>1</v>
      </c>
      <c r="Q206" s="7">
        <f t="shared" si="25"/>
        <v>9.5926973704805683E+18</v>
      </c>
    </row>
    <row r="207" spans="1:17" x14ac:dyDescent="0.25">
      <c r="A207">
        <v>1305</v>
      </c>
      <c r="B207">
        <f>'Input spectra'!B207</f>
        <v>0</v>
      </c>
      <c r="C207">
        <f>'Input spectra'!D207</f>
        <v>0</v>
      </c>
      <c r="D207" s="7">
        <f>'Input spectra'!G207</f>
        <v>1.22323E+19</v>
      </c>
      <c r="F207" s="7">
        <f t="shared" si="22"/>
        <v>1.1743008E+19</v>
      </c>
      <c r="G207" s="23">
        <f>(1-EXP(-_t*(B207*_c1+'Input spectra'!S207)))</f>
        <v>2.0500907638840715E-2</v>
      </c>
      <c r="H207" s="7">
        <f t="shared" si="26"/>
        <v>2.4074232241016762E+17</v>
      </c>
      <c r="I207">
        <f>B207*_c1/(B207*_c1+'Input spectra'!S207)</f>
        <v>0</v>
      </c>
      <c r="J207">
        <f>'Input spectra'!S207/(B207*_c1+'Input spectra'!S207)</f>
        <v>1</v>
      </c>
      <c r="K207" s="7">
        <f t="shared" si="23"/>
        <v>1.0600488048466786E+19</v>
      </c>
      <c r="M207" s="23">
        <f>(1-EXP(-_t*(C207*_c2+'Input spectra'!S207)))</f>
        <v>2.0500907638840715E-2</v>
      </c>
      <c r="N207" s="7">
        <f t="shared" si="24"/>
        <v>2.1731962640825245E+17</v>
      </c>
      <c r="O207" s="7">
        <f>C207*_c2/(C207*_c2+'Input spectra'!S207)</f>
        <v>0</v>
      </c>
      <c r="P207">
        <f>1-EXP(-(_t-'Reaching edge prob after ems 1'!FC208)*_k_in_ec_correction*($D207*_c1+'Input spectra'!S207))</f>
        <v>1</v>
      </c>
      <c r="Q207" s="7">
        <f t="shared" si="25"/>
        <v>9.967841685176191E+18</v>
      </c>
    </row>
    <row r="208" spans="1:17" x14ac:dyDescent="0.25">
      <c r="A208">
        <v>1310</v>
      </c>
      <c r="B208">
        <f>'Input spectra'!B208</f>
        <v>0</v>
      </c>
      <c r="C208">
        <f>'Input spectra'!D208</f>
        <v>0</v>
      </c>
      <c r="D208" s="7">
        <f>'Input spectra'!G208</f>
        <v>1.036375E+19</v>
      </c>
      <c r="F208" s="7">
        <f t="shared" si="22"/>
        <v>9.9492E+18</v>
      </c>
      <c r="G208" s="23">
        <f>(1-EXP(-_t*(B208*_c1+'Input spectra'!S208)))</f>
        <v>2.0475186958129665E-2</v>
      </c>
      <c r="H208" s="7">
        <f t="shared" si="26"/>
        <v>2.0371173008382368E+17</v>
      </c>
      <c r="I208">
        <f>B208*_c1/(B208*_c1+'Input spectra'!S208)</f>
        <v>0</v>
      </c>
      <c r="J208">
        <f>'Input spectra'!S208/(B208*_c1+'Input spectra'!S208)</f>
        <v>1</v>
      </c>
      <c r="K208" s="7">
        <f t="shared" si="23"/>
        <v>8.9814419895547484E+18</v>
      </c>
      <c r="M208" s="23">
        <f>(1-EXP(-_t*(C208*_c2+'Input spectra'!S208)))</f>
        <v>2.0475186958129665E-2</v>
      </c>
      <c r="N208" s="7">
        <f t="shared" si="24"/>
        <v>1.8389670388972954E+17</v>
      </c>
      <c r="O208" s="7">
        <f>C208*_c2/(C208*_c2+'Input spectra'!S208)</f>
        <v>0</v>
      </c>
      <c r="P208">
        <f>1-EXP(-(_t-'Reaching edge prob after ems 1'!FC209)*_k_in_ec_correction*($D208*_c1+'Input spectra'!S208))</f>
        <v>1</v>
      </c>
      <c r="Q208" s="7">
        <f t="shared" si="25"/>
        <v>8.4456434742384179E+18</v>
      </c>
    </row>
    <row r="209" spans="1:17" x14ac:dyDescent="0.25">
      <c r="A209">
        <v>1315</v>
      </c>
      <c r="B209">
        <f>'Input spectra'!B209</f>
        <v>0</v>
      </c>
      <c r="C209">
        <f>'Input spectra'!D209</f>
        <v>0</v>
      </c>
      <c r="D209" s="7">
        <f>'Input spectra'!G209</f>
        <v>9.597E+18</v>
      </c>
      <c r="F209" s="7">
        <f t="shared" si="22"/>
        <v>9.21312E+18</v>
      </c>
      <c r="G209" s="23">
        <f>(1-EXP(-_t*(B209*_c1+'Input spectra'!S209)))</f>
        <v>2.0449465602018879E-2</v>
      </c>
      <c r="H209" s="7">
        <f t="shared" si="26"/>
        <v>1.8840338052727219E+17</v>
      </c>
      <c r="I209">
        <f>B209*_c1/(B209*_c1+'Input spectra'!S209)</f>
        <v>0</v>
      </c>
      <c r="J209">
        <f>'Input spectra'!S209/(B209*_c1+'Input spectra'!S209)</f>
        <v>1</v>
      </c>
      <c r="K209" s="7">
        <f t="shared" si="23"/>
        <v>8.3171788365060649E+18</v>
      </c>
      <c r="M209" s="23">
        <f>(1-EXP(-_t*(C209*_c2+'Input spectra'!S209)))</f>
        <v>2.0449465602018879E-2</v>
      </c>
      <c r="N209" s="7">
        <f t="shared" si="24"/>
        <v>1.7008186252297018E+17</v>
      </c>
      <c r="O209" s="7">
        <f>C209*_c2/(C209*_c2+'Input spectra'!S209)</f>
        <v>0</v>
      </c>
      <c r="P209">
        <f>1-EXP(-(_t-'Reaching edge prob after ems 1'!FC210)*_k_in_ec_correction*($D209*_c1+'Input spectra'!S209))</f>
        <v>1</v>
      </c>
      <c r="Q209" s="7">
        <f t="shared" si="25"/>
        <v>7.8212130950237706E+18</v>
      </c>
    </row>
    <row r="210" spans="1:17" x14ac:dyDescent="0.25">
      <c r="A210">
        <v>1320</v>
      </c>
      <c r="B210">
        <f>'Input spectra'!B210</f>
        <v>0</v>
      </c>
      <c r="C210">
        <f>'Input spectra'!D210</f>
        <v>0</v>
      </c>
      <c r="D210" s="7">
        <f>'Input spectra'!G210</f>
        <v>8.77435E+18</v>
      </c>
      <c r="F210" s="7">
        <f t="shared" si="22"/>
        <v>8.423376E+18</v>
      </c>
      <c r="G210" s="23">
        <f>(1-EXP(-_t*(B210*_c1+'Input spectra'!S210)))</f>
        <v>2.0423743570490704E-2</v>
      </c>
      <c r="H210" s="7">
        <f t="shared" si="26"/>
        <v>1.720368714218257E+17</v>
      </c>
      <c r="I210">
        <f>B210*_c1/(B210*_c1+'Input spectra'!S210)</f>
        <v>0</v>
      </c>
      <c r="J210">
        <f>'Input spectra'!S210/(B210*_c1+'Input spectra'!S210)</f>
        <v>1</v>
      </c>
      <c r="K210" s="7">
        <f t="shared" si="23"/>
        <v>7.6044341408976445E+18</v>
      </c>
      <c r="M210" s="23">
        <f>(1-EXP(-_t*(C210*_c2+'Input spectra'!S210)))</f>
        <v>2.0423743570490704E-2</v>
      </c>
      <c r="N210" s="7">
        <f t="shared" si="24"/>
        <v>1.5531101289237827E+17</v>
      </c>
      <c r="O210" s="7">
        <f>C210*_c2/(C210*_c2+'Input spectra'!S210)</f>
        <v>0</v>
      </c>
      <c r="P210">
        <f>1-EXP(-(_t-'Reaching edge prob after ems 1'!FC211)*_k_in_ec_correction*($D210*_c1+'Input spectra'!S210))</f>
        <v>1</v>
      </c>
      <c r="Q210" s="7">
        <f t="shared" si="25"/>
        <v>7.1511582028850555E+18</v>
      </c>
    </row>
    <row r="211" spans="1:17" x14ac:dyDescent="0.25">
      <c r="A211">
        <v>1325</v>
      </c>
      <c r="B211">
        <f>'Input spectra'!B211</f>
        <v>0</v>
      </c>
      <c r="C211">
        <f>'Input spectra'!D211</f>
        <v>0</v>
      </c>
      <c r="D211" s="7">
        <f>'Input spectra'!G211</f>
        <v>1.028245E+19</v>
      </c>
      <c r="F211" s="7">
        <f t="shared" si="22"/>
        <v>9.871152E+18</v>
      </c>
      <c r="G211" s="23">
        <f>(1-EXP(-_t*(B211*_c1+'Input spectra'!S211)))</f>
        <v>2.0398020863527266E-2</v>
      </c>
      <c r="H211" s="7">
        <f t="shared" si="26"/>
        <v>2.013519644430489E+17</v>
      </c>
      <c r="I211">
        <f>B211*_c1/(B211*_c1+'Input spectra'!S211)</f>
        <v>0</v>
      </c>
      <c r="J211">
        <f>'Input spectra'!S211/(B211*_c1+'Input spectra'!S211)</f>
        <v>1</v>
      </c>
      <c r="K211" s="7">
        <f t="shared" si="23"/>
        <v>8.9116877127692861E+18</v>
      </c>
      <c r="M211" s="23">
        <f>(1-EXP(-_t*(C211*_c2+'Input spectra'!S211)))</f>
        <v>2.0398020863527266E-2</v>
      </c>
      <c r="N211" s="7">
        <f t="shared" si="24"/>
        <v>1.8178079189430749E+17</v>
      </c>
      <c r="O211" s="7">
        <f>C211*_c2/(C211*_c2+'Input spectra'!S211)</f>
        <v>0</v>
      </c>
      <c r="P211">
        <f>1-EXP(-(_t-'Reaching edge prob after ems 1'!FC212)*_k_in_ec_correction*($D211*_c1+'Input spectra'!S211))</f>
        <v>1</v>
      </c>
      <c r="Q211" s="7">
        <f t="shared" si="25"/>
        <v>8.380710644039979E+18</v>
      </c>
    </row>
    <row r="212" spans="1:17" x14ac:dyDescent="0.25">
      <c r="A212">
        <v>1330</v>
      </c>
      <c r="B212">
        <f>'Input spectra'!B212</f>
        <v>0</v>
      </c>
      <c r="C212">
        <f>'Input spectra'!D212</f>
        <v>0</v>
      </c>
      <c r="D212" s="7">
        <f>'Input spectra'!G212</f>
        <v>7.08855E+18</v>
      </c>
      <c r="F212" s="7">
        <f t="shared" si="22"/>
        <v>6.805008E+18</v>
      </c>
      <c r="G212" s="23">
        <f>(1-EXP(-_t*(B212*_c1+'Input spectra'!S212)))</f>
        <v>2.0372297481110802E-2</v>
      </c>
      <c r="H212" s="7">
        <f t="shared" si="26"/>
        <v>1.3863364733733885E+17</v>
      </c>
      <c r="I212">
        <f>B212*_c1/(B212*_c1+'Input spectra'!S212)</f>
        <v>0</v>
      </c>
      <c r="J212">
        <f>'Input spectra'!S212/(B212*_c1+'Input spectra'!S212)</f>
        <v>1</v>
      </c>
      <c r="K212" s="7">
        <f t="shared" si="23"/>
        <v>6.1437306034139085E+18</v>
      </c>
      <c r="M212" s="23">
        <f>(1-EXP(-_t*(C212*_c2+'Input spectra'!S212)))</f>
        <v>2.0372297481110802E-2</v>
      </c>
      <c r="N212" s="7">
        <f t="shared" si="24"/>
        <v>1.2516190749655251E+17</v>
      </c>
      <c r="O212" s="7">
        <f>C212*_c2/(C212*_c2+'Input spectra'!S212)</f>
        <v>0</v>
      </c>
      <c r="P212">
        <f>1-EXP(-(_t-'Reaching edge prob after ems 1'!FC213)*_k_in_ec_correction*($D212*_c1+'Input spectra'!S212))</f>
        <v>1</v>
      </c>
      <c r="Q212" s="7">
        <f t="shared" si="25"/>
        <v>5.7778259480806615E+18</v>
      </c>
    </row>
    <row r="213" spans="1:17" x14ac:dyDescent="0.25">
      <c r="A213">
        <v>1335</v>
      </c>
      <c r="B213">
        <f>'Input spectra'!B213</f>
        <v>0</v>
      </c>
      <c r="C213">
        <f>'Input spectra'!D213</f>
        <v>0</v>
      </c>
      <c r="D213" s="7">
        <f>'Input spectra'!G213</f>
        <v>7.2957E+18</v>
      </c>
      <c r="F213" s="7">
        <f t="shared" si="22"/>
        <v>7.003872E+18</v>
      </c>
      <c r="G213" s="23">
        <f>(1-EXP(-_t*(B213*_c1+'Input spectra'!S213)))</f>
        <v>2.0346573423223879E-2</v>
      </c>
      <c r="H213" s="7">
        <f t="shared" si="26"/>
        <v>1.4250479589486187E+17</v>
      </c>
      <c r="I213">
        <f>B213*_c1/(B213*_c1+'Input spectra'!S213)</f>
        <v>0</v>
      </c>
      <c r="J213">
        <f>'Input spectra'!S213/(B213*_c1+'Input spectra'!S213)</f>
        <v>1</v>
      </c>
      <c r="K213" s="7">
        <f t="shared" si="23"/>
        <v>6.323436015303295E+18</v>
      </c>
      <c r="M213" s="23">
        <f>(1-EXP(-_t*(C213*_c2+'Input spectra'!S213)))</f>
        <v>2.0346573423223879E-2</v>
      </c>
      <c r="N213" s="7">
        <f t="shared" si="24"/>
        <v>1.2866025517242674E+17</v>
      </c>
      <c r="O213" s="7">
        <f>C213*_c2/(C213*_c2+'Input spectra'!S213)</f>
        <v>0</v>
      </c>
      <c r="P213">
        <f>1-EXP(-(_t-'Reaching edge prob after ems 1'!FC214)*_k_in_ec_correction*($D213*_c1+'Input spectra'!S213))</f>
        <v>1</v>
      </c>
      <c r="Q213" s="7">
        <f t="shared" si="25"/>
        <v>5.9469847297256335E+18</v>
      </c>
    </row>
    <row r="214" spans="1:17" x14ac:dyDescent="0.25">
      <c r="A214">
        <v>1340</v>
      </c>
      <c r="B214">
        <f>'Input spectra'!B214</f>
        <v>0</v>
      </c>
      <c r="C214">
        <f>'Input spectra'!D214</f>
        <v>0</v>
      </c>
      <c r="D214" s="7">
        <f>'Input spectra'!G214</f>
        <v>5.70505E+18</v>
      </c>
      <c r="F214" s="7">
        <f t="shared" si="22"/>
        <v>5.476848E+18</v>
      </c>
      <c r="G214" s="23">
        <f>(1-EXP(-_t*(B214*_c1+'Input spectra'!S214)))</f>
        <v>2.0320848689848403E-2</v>
      </c>
      <c r="H214" s="7">
        <f t="shared" si="26"/>
        <v>1.1129419950529885E+17</v>
      </c>
      <c r="I214">
        <f>B214*_c1/(B214*_c1+'Input spectra'!S214)</f>
        <v>0</v>
      </c>
      <c r="J214">
        <f>'Input spectra'!S214/(B214*_c1+'Input spectra'!S214)</f>
        <v>1</v>
      </c>
      <c r="K214" s="7">
        <f t="shared" si="23"/>
        <v>4.9448943825359176E+18</v>
      </c>
      <c r="M214" s="23">
        <f>(1-EXP(-_t*(C214*_c2+'Input spectra'!S214)))</f>
        <v>2.0320848689848403E-2</v>
      </c>
      <c r="N214" s="7">
        <f t="shared" si="24"/>
        <v>1.0048445053479373E+17</v>
      </c>
      <c r="O214" s="7">
        <f>C214*_c2/(C214*_c2+'Input spectra'!S214)</f>
        <v>0</v>
      </c>
      <c r="P214">
        <f>1-EXP(-(_t-'Reaching edge prob after ems 1'!FC215)*_k_in_ec_correction*($D214*_c1+'Input spectra'!S214))</f>
        <v>1</v>
      </c>
      <c r="Q214" s="7">
        <f t="shared" si="25"/>
        <v>4.6506335347210793E+18</v>
      </c>
    </row>
    <row r="215" spans="1:17" x14ac:dyDescent="0.25">
      <c r="A215">
        <v>1345</v>
      </c>
      <c r="B215">
        <f>'Input spectra'!B215</f>
        <v>0</v>
      </c>
      <c r="C215">
        <f>'Input spectra'!D215</f>
        <v>0</v>
      </c>
      <c r="D215" s="7">
        <f>'Input spectra'!G215</f>
        <v>3.330065E+18</v>
      </c>
      <c r="F215" s="7">
        <f t="shared" si="22"/>
        <v>3.1968624E+18</v>
      </c>
      <c r="G215" s="23">
        <f>(1-EXP(-_t*(B215*_c1+'Input spectra'!S215)))</f>
        <v>2.0295123280966831E-2</v>
      </c>
      <c r="H215" s="7">
        <f t="shared" si="26"/>
        <v>6.4880716520287496E+16</v>
      </c>
      <c r="I215">
        <f>B215*_c1/(B215*_c1+'Input spectra'!S215)</f>
        <v>0</v>
      </c>
      <c r="J215">
        <f>'Input spectra'!S215/(B215*_c1+'Input spectra'!S215)</f>
        <v>1</v>
      </c>
      <c r="K215" s="7">
        <f t="shared" si="23"/>
        <v>2.8864343194949023E+18</v>
      </c>
      <c r="M215" s="23">
        <f>(1-EXP(-_t*(C215*_c2+'Input spectra'!S215)))</f>
        <v>2.0295123280966831E-2</v>
      </c>
      <c r="N215" s="7">
        <f t="shared" si="24"/>
        <v>5.8580540356562648E+16</v>
      </c>
      <c r="O215" s="7">
        <f>C215*_c2/(C215*_c2+'Input spectra'!S215)</f>
        <v>0</v>
      </c>
      <c r="P215">
        <f>1-EXP(-(_t-'Reaching edge prob after ems 1'!FC216)*_k_in_ec_correction*($D215*_c1+'Input spectra'!S215))</f>
        <v>1</v>
      </c>
      <c r="Q215" s="7">
        <f t="shared" si="25"/>
        <v>2.7147396279728061E+18</v>
      </c>
    </row>
    <row r="216" spans="1:17" x14ac:dyDescent="0.25">
      <c r="A216">
        <v>1350</v>
      </c>
      <c r="B216">
        <f>'Input spectra'!B216</f>
        <v>0</v>
      </c>
      <c r="C216">
        <f>'Input spectra'!D216</f>
        <v>0</v>
      </c>
      <c r="D216" s="7">
        <f>'Input spectra'!G216</f>
        <v>4.95381E+17</v>
      </c>
      <c r="F216" s="7">
        <f t="shared" si="22"/>
        <v>4.7556576E+17</v>
      </c>
      <c r="G216" s="23">
        <f>(1-EXP(-_t*(B216*_c1+'Input spectra'!S216)))</f>
        <v>2.0269397196561401E-2</v>
      </c>
      <c r="H216" s="7">
        <f t="shared" si="26"/>
        <v>9639431282524592</v>
      </c>
      <c r="I216">
        <f>B216*_c1/(B216*_c1+'Input spectra'!S216)</f>
        <v>0</v>
      </c>
      <c r="J216">
        <f>'Input spectra'!S216/(B216*_c1+'Input spectra'!S216)</f>
        <v>1</v>
      </c>
      <c r="K216" s="7">
        <f t="shared" si="23"/>
        <v>4.2939770454602534E+17</v>
      </c>
      <c r="M216" s="23">
        <f>(1-EXP(-_t*(C216*_c2+'Input spectra'!S216)))</f>
        <v>2.0269397196561401E-2</v>
      </c>
      <c r="N216" s="7">
        <f t="shared" si="24"/>
        <v>8703632628735107</v>
      </c>
      <c r="O216" s="7">
        <f>C216*_c2/(C216*_c2+'Input spectra'!S216)</f>
        <v>0</v>
      </c>
      <c r="P216">
        <f>1-EXP(-(_t-'Reaching edge prob after ems 1'!FC217)*_k_in_ec_correction*($D216*_c1+'Input spectra'!S216))</f>
        <v>1</v>
      </c>
      <c r="Q216" s="7">
        <f t="shared" si="25"/>
        <v>4.0386630904059859E+17</v>
      </c>
    </row>
    <row r="217" spans="1:17" x14ac:dyDescent="0.25">
      <c r="A217">
        <v>1355</v>
      </c>
      <c r="B217">
        <f>'Input spectra'!B217</f>
        <v>0</v>
      </c>
      <c r="C217">
        <f>'Input spectra'!D217</f>
        <v>0</v>
      </c>
      <c r="D217" s="7">
        <f>'Input spectra'!G217</f>
        <v>1278190000000000</v>
      </c>
      <c r="F217" s="7">
        <f t="shared" si="22"/>
        <v>1227062400000000</v>
      </c>
      <c r="G217" s="23">
        <f>(1-EXP(-_t*(B217*_c1+'Input spectra'!S217)))</f>
        <v>2.0243670436614347E-2</v>
      </c>
      <c r="H217" s="7">
        <f t="shared" si="26"/>
        <v>24840246830761.047</v>
      </c>
      <c r="I217">
        <f>B217*_c1/(B217*_c1+'Input spectra'!S217)</f>
        <v>0</v>
      </c>
      <c r="J217">
        <f>'Input spectra'!S217/(B217*_c1+'Input spectra'!S217)</f>
        <v>1</v>
      </c>
      <c r="K217" s="7">
        <f t="shared" si="23"/>
        <v>1107967936360770.6</v>
      </c>
      <c r="M217" s="23">
        <f>(1-EXP(-_t*(C217*_c2+'Input spectra'!S217)))</f>
        <v>2.0243670436614347E-2</v>
      </c>
      <c r="N217" s="7">
        <f t="shared" si="24"/>
        <v>22429337758023.141</v>
      </c>
      <c r="O217" s="7">
        <f>C217*_c2/(C217*_c2+'Input spectra'!S217)</f>
        <v>0</v>
      </c>
      <c r="P217">
        <f>1-EXP(-(_t-'Reaching edge prob after ems 1'!FC218)*_k_in_ec_correction*($D217*_c1+'Input spectra'!S217))</f>
        <v>1</v>
      </c>
      <c r="Q217" s="7">
        <f t="shared" si="25"/>
        <v>1042117054658637.5</v>
      </c>
    </row>
    <row r="218" spans="1:17" x14ac:dyDescent="0.25">
      <c r="A218">
        <v>1360</v>
      </c>
      <c r="B218">
        <f>'Input spectra'!B218</f>
        <v>0</v>
      </c>
      <c r="C218">
        <f>'Input spectra'!D218</f>
        <v>0</v>
      </c>
      <c r="D218" s="7">
        <f>'Input spectra'!G218</f>
        <v>0</v>
      </c>
      <c r="F218" s="7">
        <f t="shared" si="22"/>
        <v>0</v>
      </c>
      <c r="G218" s="23">
        <f>(1-EXP(-_t*(B218*_c1+'Input spectra'!S218)))</f>
        <v>2.0217943001107908E-2</v>
      </c>
      <c r="H218" s="7">
        <f t="shared" si="26"/>
        <v>0</v>
      </c>
      <c r="I218">
        <f>B218*_c1/(B218*_c1+'Input spectra'!S218)</f>
        <v>0</v>
      </c>
      <c r="J218">
        <f>'Input spectra'!S218/(B218*_c1+'Input spectra'!S218)</f>
        <v>1</v>
      </c>
      <c r="K218" s="7">
        <f t="shared" si="23"/>
        <v>0</v>
      </c>
      <c r="M218" s="23">
        <f>(1-EXP(-_t*(C218*_c2+'Input spectra'!S218)))</f>
        <v>2.0217943001107908E-2</v>
      </c>
      <c r="N218" s="7">
        <f t="shared" si="24"/>
        <v>0</v>
      </c>
      <c r="O218" s="7">
        <f>C218*_c2/(C218*_c2+'Input spectra'!S218)</f>
        <v>0</v>
      </c>
      <c r="P218" s="7">
        <f>1-EXP(-(_t-'Reaching edge prob after ems 1'!FC219)*_k_in_ec_correction*($D218*_c1+'Input spectra'!S218))</f>
        <v>1.1255747987200748E-2</v>
      </c>
      <c r="Q218" s="7">
        <f t="shared" si="25"/>
        <v>0</v>
      </c>
    </row>
    <row r="219" spans="1:17" x14ac:dyDescent="0.25">
      <c r="A219">
        <v>1365</v>
      </c>
      <c r="B219">
        <f>'Input spectra'!B219</f>
        <v>0</v>
      </c>
      <c r="C219">
        <f>'Input spectra'!D219</f>
        <v>0</v>
      </c>
      <c r="D219" s="7">
        <f>'Input spectra'!G219</f>
        <v>0</v>
      </c>
      <c r="F219" s="7">
        <f t="shared" si="22"/>
        <v>0</v>
      </c>
      <c r="G219" s="23">
        <f>(1-EXP(-_t*(B219*_c1+'Input spectra'!S219)))</f>
        <v>2.0192214890024429E-2</v>
      </c>
      <c r="H219" s="7">
        <f t="shared" si="26"/>
        <v>0</v>
      </c>
      <c r="I219">
        <f>B219*_c1/(B219*_c1+'Input spectra'!S219)</f>
        <v>0</v>
      </c>
      <c r="J219">
        <f>'Input spectra'!S219/(B219*_c1+'Input spectra'!S219)</f>
        <v>1</v>
      </c>
      <c r="K219" s="7">
        <f t="shared" si="23"/>
        <v>0</v>
      </c>
      <c r="M219" s="23">
        <f>(1-EXP(-_t*(C219*_c2+'Input spectra'!S219)))</f>
        <v>2.0192214890024429E-2</v>
      </c>
      <c r="N219" s="7">
        <f t="shared" si="24"/>
        <v>0</v>
      </c>
      <c r="O219" s="7">
        <f>C219*_c2/(C219*_c2+'Input spectra'!S219)</f>
        <v>0</v>
      </c>
      <c r="P219">
        <f>1-EXP(-(_t-'Reaching edge prob after ems 1'!FC220)*_k_in_ec_correction*($D219*_c1+'Input spectra'!S219))</f>
        <v>1.1241286162724573E-2</v>
      </c>
      <c r="Q219" s="7">
        <f t="shared" si="25"/>
        <v>0</v>
      </c>
    </row>
    <row r="220" spans="1:17" x14ac:dyDescent="0.25">
      <c r="A220">
        <v>1370</v>
      </c>
      <c r="B220">
        <f>'Input spectra'!B220</f>
        <v>0</v>
      </c>
      <c r="C220">
        <f>'Input spectra'!D220</f>
        <v>0</v>
      </c>
      <c r="D220" s="7">
        <f>'Input spectra'!G220</f>
        <v>0</v>
      </c>
      <c r="F220" s="7">
        <f t="shared" si="22"/>
        <v>0</v>
      </c>
      <c r="G220" s="23">
        <f>(1-EXP(-_t*(B220*_c1+'Input spectra'!S220)))</f>
        <v>2.0166486103346037E-2</v>
      </c>
      <c r="H220" s="7">
        <f t="shared" si="26"/>
        <v>0</v>
      </c>
      <c r="I220">
        <f>B220*_c1/(B220*_c1+'Input spectra'!S220)</f>
        <v>0</v>
      </c>
      <c r="J220">
        <f>'Input spectra'!S220/(B220*_c1+'Input spectra'!S220)</f>
        <v>1</v>
      </c>
      <c r="K220" s="7">
        <f t="shared" si="23"/>
        <v>0</v>
      </c>
      <c r="M220" s="23">
        <f>(1-EXP(-_t*(C220*_c2+'Input spectra'!S220)))</f>
        <v>2.0166486103346037E-2</v>
      </c>
      <c r="N220" s="7">
        <f t="shared" si="24"/>
        <v>0</v>
      </c>
      <c r="O220" s="7">
        <f>C220*_c2/(C220*_c2+'Input spectra'!S220)</f>
        <v>0</v>
      </c>
      <c r="P220">
        <f>1-EXP(-(_t-'Reaching edge prob after ems 1'!FC221)*_k_in_ec_correction*($D220*_c1+'Input spectra'!S220))</f>
        <v>1.1226824314663597E-2</v>
      </c>
      <c r="Q220" s="7">
        <f t="shared" si="25"/>
        <v>0</v>
      </c>
    </row>
    <row r="221" spans="1:17" x14ac:dyDescent="0.25">
      <c r="A221">
        <v>1375</v>
      </c>
      <c r="B221">
        <f>'Input spectra'!B221</f>
        <v>0</v>
      </c>
      <c r="C221">
        <f>'Input spectra'!D221</f>
        <v>0</v>
      </c>
      <c r="D221" s="7">
        <f>'Input spectra'!G221</f>
        <v>9944100000000000</v>
      </c>
      <c r="F221" s="7">
        <f t="shared" si="22"/>
        <v>9546336000000000</v>
      </c>
      <c r="G221" s="23">
        <f>(1-EXP(-_t*(B221*_c1+'Input spectra'!S221)))</f>
        <v>2.0140756641055191E-2</v>
      </c>
      <c r="H221" s="7">
        <f t="shared" si="26"/>
        <v>192270430189744.25</v>
      </c>
      <c r="I221">
        <f>B221*_c1/(B221*_c1+'Input spectra'!S221)</f>
        <v>0</v>
      </c>
      <c r="J221">
        <f>'Input spectra'!S221/(B221*_c1+'Input spectra'!S221)</f>
        <v>1</v>
      </c>
      <c r="K221" s="7">
        <f t="shared" si="23"/>
        <v>8620706829137131</v>
      </c>
      <c r="M221" s="23">
        <f>(1-EXP(-_t*(C221*_c2+'Input spectra'!S221)))</f>
        <v>2.0140756641055191E-2</v>
      </c>
      <c r="N221" s="7">
        <f t="shared" si="24"/>
        <v>173627558319533.5</v>
      </c>
      <c r="O221" s="7">
        <f>C221*_c2/(C221*_c2+'Input spectra'!S221)</f>
        <v>0</v>
      </c>
      <c r="P221">
        <f>1-EXP(-(_t-'Reaching edge prob after ems 1'!FC222)*_k_in_ec_correction*($D221*_c1+'Input spectra'!S221))</f>
        <v>1</v>
      </c>
      <c r="Q221" s="7">
        <f t="shared" si="25"/>
        <v>8109196099984894</v>
      </c>
    </row>
    <row r="222" spans="1:17" x14ac:dyDescent="0.25">
      <c r="A222">
        <v>1380</v>
      </c>
      <c r="B222">
        <f>'Input spectra'!B222</f>
        <v>0</v>
      </c>
      <c r="C222">
        <f>'Input spectra'!D222</f>
        <v>0</v>
      </c>
      <c r="D222" s="7">
        <f>'Input spectra'!G222</f>
        <v>3037469900800000</v>
      </c>
      <c r="F222" s="7">
        <f t="shared" si="22"/>
        <v>2915971104768000</v>
      </c>
      <c r="G222" s="23">
        <f>(1-EXP(-_t*(B222*_c1+'Input spectra'!S222)))</f>
        <v>2.0115026503133904E-2</v>
      </c>
      <c r="H222" s="7">
        <f t="shared" si="26"/>
        <v>58654836054780.969</v>
      </c>
      <c r="I222">
        <f>B222*_c1/(B222*_c1+'Input spectra'!S222)</f>
        <v>0</v>
      </c>
      <c r="J222">
        <f>'Input spectra'!S222/(B222*_c1+'Input spectra'!S222)</f>
        <v>1</v>
      </c>
      <c r="K222" s="7">
        <f t="shared" si="23"/>
        <v>2633302673246102.5</v>
      </c>
      <c r="M222" s="23">
        <f>(1-EXP(-_t*(C222*_c2+'Input spectra'!S222)))</f>
        <v>2.0115026503133904E-2</v>
      </c>
      <c r="N222" s="7">
        <f t="shared" si="24"/>
        <v>52968953063118.711</v>
      </c>
      <c r="O222" s="7">
        <f>C222*_c2/(C222*_c2+'Input spectra'!S222)</f>
        <v>0</v>
      </c>
      <c r="P222">
        <f>1-EXP(-(_t-'Reaching edge prob after ems 1'!FC223)*_k_in_ec_correction*($D222*_c1+'Input spectra'!S222))</f>
        <v>1</v>
      </c>
      <c r="Q222" s="7">
        <f t="shared" si="25"/>
        <v>2477120371375664.5</v>
      </c>
    </row>
    <row r="223" spans="1:17" x14ac:dyDescent="0.25">
      <c r="A223">
        <v>1385</v>
      </c>
      <c r="B223">
        <f>'Input spectra'!B223</f>
        <v>0</v>
      </c>
      <c r="C223">
        <f>'Input spectra'!D223</f>
        <v>0</v>
      </c>
      <c r="D223" s="7">
        <f>'Input spectra'!G223</f>
        <v>0</v>
      </c>
      <c r="F223" s="7">
        <f t="shared" si="22"/>
        <v>0</v>
      </c>
      <c r="G223" s="23">
        <f>(1-EXP(-_t*(B223*_c1+'Input spectra'!S223)))</f>
        <v>2.0089295689564524E-2</v>
      </c>
      <c r="H223" s="7">
        <f t="shared" si="26"/>
        <v>0</v>
      </c>
      <c r="I223">
        <f>B223*_c1/(B223*_c1+'Input spectra'!S223)</f>
        <v>0</v>
      </c>
      <c r="J223">
        <f>'Input spectra'!S223/(B223*_c1+'Input spectra'!S223)</f>
        <v>1</v>
      </c>
      <c r="K223" s="7">
        <f t="shared" si="23"/>
        <v>0</v>
      </c>
      <c r="M223" s="23">
        <f>(1-EXP(-_t*(C223*_c2+'Input spectra'!S223)))</f>
        <v>2.0089295689564524E-2</v>
      </c>
      <c r="N223" s="7">
        <f t="shared" si="24"/>
        <v>0</v>
      </c>
      <c r="O223" s="7">
        <f>C223*_c2/(C223*_c2+'Input spectra'!S223)</f>
        <v>0</v>
      </c>
      <c r="P223">
        <f>1-EXP(-(_t-'Reaching edge prob after ems 1'!FC224)*_k_in_ec_correction*($D223*_c1+'Input spectra'!S223))</f>
        <v>1.1183438629024267E-2</v>
      </c>
      <c r="Q223" s="7">
        <f t="shared" si="25"/>
        <v>0</v>
      </c>
    </row>
    <row r="224" spans="1:17" x14ac:dyDescent="0.25">
      <c r="A224">
        <v>1390</v>
      </c>
      <c r="B224">
        <f>'Input spectra'!B224</f>
        <v>0</v>
      </c>
      <c r="C224">
        <f>'Input spectra'!D224</f>
        <v>0</v>
      </c>
      <c r="D224" s="7">
        <f>'Input spectra'!G224</f>
        <v>1.70457E+16</v>
      </c>
      <c r="F224" s="7">
        <f t="shared" si="22"/>
        <v>1.6363872E+16</v>
      </c>
      <c r="G224" s="23">
        <f>(1-EXP(-_t*(B224*_c1+'Input spectra'!S224)))</f>
        <v>2.0063564200329509E-2</v>
      </c>
      <c r="H224" s="7">
        <f t="shared" si="26"/>
        <v>328317596437974.44</v>
      </c>
      <c r="I224">
        <f>B224*_c1/(B224*_c1+'Input spectra'!S224)</f>
        <v>0</v>
      </c>
      <c r="J224">
        <f>'Input spectra'!S224/(B224*_c1+'Input spectra'!S224)</f>
        <v>1</v>
      </c>
      <c r="K224" s="7">
        <f t="shared" si="23"/>
        <v>1.4778366938322762E+16</v>
      </c>
      <c r="M224" s="23">
        <f>(1-EXP(-_t*(C224*_c2+'Input spectra'!S224)))</f>
        <v>2.0063564200329509E-2</v>
      </c>
      <c r="N224" s="7">
        <f t="shared" si="24"/>
        <v>296506713843065.75</v>
      </c>
      <c r="O224" s="7">
        <f>C224*_c2/(C224*_c2+'Input spectra'!S224)</f>
        <v>0</v>
      </c>
      <c r="P224">
        <f>1-EXP(-(_t-'Reaching edge prob after ems 1'!FC225)*_k_in_ec_correction*($D224*_c1+'Input spectra'!S224))</f>
        <v>1</v>
      </c>
      <c r="Q224" s="7">
        <f t="shared" si="25"/>
        <v>1.3902585815500508E+16</v>
      </c>
    </row>
    <row r="225" spans="1:17" x14ac:dyDescent="0.25">
      <c r="A225">
        <v>1395</v>
      </c>
      <c r="B225">
        <f>'Input spectra'!B225</f>
        <v>0</v>
      </c>
      <c r="C225">
        <f>'Input spectra'!D225</f>
        <v>0</v>
      </c>
      <c r="D225" s="7">
        <f>'Input spectra'!G225</f>
        <v>438640848000000</v>
      </c>
      <c r="F225" s="7">
        <f t="shared" si="22"/>
        <v>421095214080000</v>
      </c>
      <c r="G225" s="23">
        <f>(1-EXP(-_t*(B225*_c1+'Input spectra'!S225)))</f>
        <v>2.0037832035410763E-2</v>
      </c>
      <c r="H225" s="7">
        <f t="shared" si="26"/>
        <v>8437835170650.377</v>
      </c>
      <c r="I225">
        <f>B225*_c1/(B225*_c1+'Input spectra'!S225)</f>
        <v>0</v>
      </c>
      <c r="J225">
        <f>'Input spectra'!S225/(B225*_c1+'Input spectra'!S225)</f>
        <v>1</v>
      </c>
      <c r="K225" s="7">
        <f t="shared" si="23"/>
        <v>380305040402856.56</v>
      </c>
      <c r="M225" s="23">
        <f>(1-EXP(-_t*(C225*_c2+'Input spectra'!S225)))</f>
        <v>2.0037832035410763E-2</v>
      </c>
      <c r="N225" s="7">
        <f t="shared" si="24"/>
        <v>7620488521812.5439</v>
      </c>
      <c r="O225" s="7">
        <f>C225*_c2/(C225*_c2+'Input spectra'!S225)</f>
        <v>0</v>
      </c>
      <c r="P225">
        <f>1-EXP(-(_t-'Reaching edge prob after ems 1'!FC226)*_k_in_ec_correction*($D225*_c1+'Input spectra'!S225))</f>
        <v>1</v>
      </c>
      <c r="Q225" s="7">
        <f t="shared" si="25"/>
        <v>357777169805802.25</v>
      </c>
    </row>
    <row r="226" spans="1:17" x14ac:dyDescent="0.25">
      <c r="A226">
        <v>1400</v>
      </c>
      <c r="B226">
        <f>'Input spectra'!B226</f>
        <v>0</v>
      </c>
      <c r="C226">
        <f>'Input spectra'!D226</f>
        <v>0</v>
      </c>
      <c r="D226" s="7">
        <f>'Input spectra'!G226</f>
        <v>3521704249600000</v>
      </c>
      <c r="F226" s="7">
        <f t="shared" si="22"/>
        <v>3380836079616000</v>
      </c>
      <c r="G226" s="23">
        <f>(1-EXP(-_t*(B226*_c1+'Input spectra'!S226)))</f>
        <v>2.0012099194790856E-2</v>
      </c>
      <c r="H226" s="7">
        <f t="shared" si="26"/>
        <v>67657626986603.227</v>
      </c>
      <c r="I226">
        <f>B226*_c1/(B226*_c1+'Input spectra'!S226)</f>
        <v>0</v>
      </c>
      <c r="J226">
        <f>'Input spectra'!S226/(B226*_c1+'Input spectra'!S226)</f>
        <v>1</v>
      </c>
      <c r="K226" s="7">
        <f t="shared" si="23"/>
        <v>3053425261943252</v>
      </c>
      <c r="M226" s="23">
        <f>(1-EXP(-_t*(C226*_c2+'Input spectra'!S226)))</f>
        <v>2.0012099194790856E-2</v>
      </c>
      <c r="N226" s="7">
        <f t="shared" si="24"/>
        <v>61105449225888.609</v>
      </c>
      <c r="O226" s="7">
        <f>C226*_c2/(C226*_c2+'Input spectra'!S226)</f>
        <v>0</v>
      </c>
      <c r="P226">
        <f>1-EXP(-(_t-'Reaching edge prob after ems 1'!FC227)*_k_in_ec_correction*($D226*_c1+'Input spectra'!S226))</f>
        <v>1</v>
      </c>
      <c r="Q226" s="7">
        <f t="shared" si="25"/>
        <v>2872627020208669</v>
      </c>
    </row>
    <row r="227" spans="1:17" x14ac:dyDescent="0.25">
      <c r="A227">
        <v>1405</v>
      </c>
      <c r="B227">
        <f>'Input spectra'!B227</f>
        <v>0</v>
      </c>
      <c r="C227">
        <f>'Input spectra'!D227</f>
        <v>0</v>
      </c>
      <c r="D227" s="7">
        <f>'Input spectra'!G227</f>
        <v>1.19282E+16</v>
      </c>
      <c r="F227" s="7">
        <f t="shared" si="22"/>
        <v>1.1451072E+16</v>
      </c>
      <c r="G227" s="23">
        <f>(1-EXP(-_t*(B227*_c1+'Input spectra'!S227)))</f>
        <v>1.9986365678451912E-2</v>
      </c>
      <c r="H227" s="7">
        <f t="shared" si="26"/>
        <v>228865312402281.69</v>
      </c>
      <c r="I227">
        <f>B227*_c1/(B227*_c1+'Input spectra'!S227)</f>
        <v>0</v>
      </c>
      <c r="J227">
        <f>'Input spectra'!S227/(B227*_c1+'Input spectra'!S227)</f>
        <v>1</v>
      </c>
      <c r="K227" s="7">
        <f t="shared" si="23"/>
        <v>1.0342385683290056E+16</v>
      </c>
      <c r="M227" s="23">
        <f>(1-EXP(-_t*(C227*_c2+'Input spectra'!S227)))</f>
        <v>1.9986365678451912E-2</v>
      </c>
      <c r="N227" s="7">
        <f t="shared" si="24"/>
        <v>206706702253820.81</v>
      </c>
      <c r="O227" s="7">
        <f>C227*_c2/(C227*_c2+'Input spectra'!S227)</f>
        <v>0</v>
      </c>
      <c r="P227">
        <f>1-EXP(-(_t-'Reaching edge prob after ems 1'!FC228)*_k_in_ec_correction*($D227*_c1+'Input spectra'!S227))</f>
        <v>1</v>
      </c>
      <c r="Q227" s="7">
        <f t="shared" si="25"/>
        <v>9730251821794786</v>
      </c>
    </row>
    <row r="228" spans="1:17" x14ac:dyDescent="0.25">
      <c r="A228">
        <v>1410</v>
      </c>
      <c r="B228">
        <f>'Input spectra'!B228</f>
        <v>0</v>
      </c>
      <c r="C228">
        <f>'Input spectra'!D228</f>
        <v>0</v>
      </c>
      <c r="D228" s="7">
        <f>'Input spectra'!G228</f>
        <v>2.527135E+16</v>
      </c>
      <c r="F228" s="7">
        <f t="shared" si="22"/>
        <v>2.4260496E+16</v>
      </c>
      <c r="G228" s="23">
        <f>(1-EXP(-_t*(B228*_c1+'Input spectra'!S228)))</f>
        <v>1.9960631486376168E-2</v>
      </c>
      <c r="H228" s="7">
        <f t="shared" si="26"/>
        <v>484254820332703.06</v>
      </c>
      <c r="I228">
        <f>B228*_c1/(B228*_c1+'Input spectra'!S228)</f>
        <v>0</v>
      </c>
      <c r="J228">
        <f>'Input spectra'!S228/(B228*_c1+'Input spectra'!S228)</f>
        <v>1</v>
      </c>
      <c r="K228" s="7">
        <f t="shared" si="23"/>
        <v>2.191218387118138E+16</v>
      </c>
      <c r="M228" s="23">
        <f>(1-EXP(-_t*(C228*_c2+'Input spectra'!S228)))</f>
        <v>1.9960631486376168E-2</v>
      </c>
      <c r="N228" s="7">
        <f t="shared" si="24"/>
        <v>437381027314367.06</v>
      </c>
      <c r="O228" s="7">
        <f>C228*_c2/(C228*_c2+'Input spectra'!S228)</f>
        <v>0</v>
      </c>
      <c r="P228">
        <f>1-EXP(-(_t-'Reaching edge prob after ems 1'!FC229)*_k_in_ec_correction*($D228*_c1+'Input spectra'!S228))</f>
        <v>1</v>
      </c>
      <c r="Q228" s="7">
        <f t="shared" si="25"/>
        <v>2.0615810730112332E+16</v>
      </c>
    </row>
    <row r="229" spans="1:17" x14ac:dyDescent="0.25">
      <c r="A229">
        <v>1415</v>
      </c>
      <c r="B229">
        <f>'Input spectra'!B229</f>
        <v>0</v>
      </c>
      <c r="C229">
        <f>'Input spectra'!D229</f>
        <v>0</v>
      </c>
      <c r="D229" s="7">
        <f>'Input spectra'!G229</f>
        <v>1.65069E+17</v>
      </c>
      <c r="F229" s="7">
        <f t="shared" si="22"/>
        <v>1.5846624E+17</v>
      </c>
      <c r="G229" s="23">
        <f>(1-EXP(-_t*(B229*_c1+'Input spectra'!S229)))</f>
        <v>1.9934896618545861E-2</v>
      </c>
      <c r="H229" s="7">
        <f t="shared" si="26"/>
        <v>3159008111929677</v>
      </c>
      <c r="I229">
        <f>B229*_c1/(B229*_c1+'Input spectra'!S229)</f>
        <v>0</v>
      </c>
      <c r="J229">
        <f>'Input spectra'!S229/(B229*_c1+'Input spectra'!S229)</f>
        <v>1</v>
      </c>
      <c r="K229" s="7">
        <f t="shared" si="23"/>
        <v>1.4313114490804562E+17</v>
      </c>
      <c r="M229" s="23">
        <f>(1-EXP(-_t*(C229*_c2+'Input spectra'!S229)))</f>
        <v>1.9934896618545861E-2</v>
      </c>
      <c r="N229" s="7">
        <f t="shared" si="24"/>
        <v>2853304576635996</v>
      </c>
      <c r="O229" s="7">
        <f>C229*_c2/(C229*_c2+'Input spectra'!S229)</f>
        <v>0</v>
      </c>
      <c r="P229">
        <f>1-EXP(-(_t-'Reaching edge prob after ems 1'!FC230)*_k_in_ec_correction*($D229*_c1+'Input spectra'!S229))</f>
        <v>1</v>
      </c>
      <c r="Q229" s="7">
        <f t="shared" si="25"/>
        <v>1.3466672671815323E+17</v>
      </c>
    </row>
    <row r="230" spans="1:17" x14ac:dyDescent="0.25">
      <c r="A230">
        <v>1420</v>
      </c>
      <c r="B230">
        <f>'Input spectra'!B230</f>
        <v>0</v>
      </c>
      <c r="C230">
        <f>'Input spectra'!D230</f>
        <v>0</v>
      </c>
      <c r="D230" s="7">
        <f>'Input spectra'!G230</f>
        <v>2.69687E+17</v>
      </c>
      <c r="F230" s="7">
        <f t="shared" si="22"/>
        <v>2.5889952E+17</v>
      </c>
      <c r="G230" s="23">
        <f>(1-EXP(-_t*(B230*_c1+'Input spectra'!S230)))</f>
        <v>1.9909161074943338E-2</v>
      </c>
      <c r="H230" s="7">
        <f t="shared" si="26"/>
        <v>5154472245905514</v>
      </c>
      <c r="I230">
        <f>B230*_c1/(B230*_c1+'Input spectra'!S230)</f>
        <v>0</v>
      </c>
      <c r="J230">
        <f>'Input spectra'!S230/(B230*_c1+'Input spectra'!S230)</f>
        <v>1</v>
      </c>
      <c r="K230" s="7">
        <f t="shared" si="23"/>
        <v>2.3385143601017347E+17</v>
      </c>
      <c r="M230" s="23">
        <f>(1-EXP(-_t*(C230*_c2+'Input spectra'!S230)))</f>
        <v>1.9909161074943338E-2</v>
      </c>
      <c r="N230" s="7">
        <f t="shared" si="24"/>
        <v>4655785907133348</v>
      </c>
      <c r="O230" s="7">
        <f>C230*_c2/(C230*_c2+'Input spectra'!S230)</f>
        <v>0</v>
      </c>
      <c r="P230">
        <f>1-EXP(-(_t-'Reaching edge prob after ems 1'!FC231)*_k_in_ec_correction*($D230*_c1+'Input spectra'!S230))</f>
        <v>1</v>
      </c>
      <c r="Q230" s="7">
        <f t="shared" si="25"/>
        <v>2.2002782409891853E+17</v>
      </c>
    </row>
    <row r="231" spans="1:17" x14ac:dyDescent="0.25">
      <c r="A231">
        <v>1425</v>
      </c>
      <c r="B231">
        <f>'Input spectra'!B231</f>
        <v>0</v>
      </c>
      <c r="C231">
        <f>'Input spectra'!D231</f>
        <v>0</v>
      </c>
      <c r="D231" s="7">
        <f>'Input spectra'!G231</f>
        <v>8.9346E+17</v>
      </c>
      <c r="F231" s="7">
        <f t="shared" si="22"/>
        <v>8.577216E+17</v>
      </c>
      <c r="G231" s="23">
        <f>(1-EXP(-_t*(B231*_c1+'Input spectra'!S231)))</f>
        <v>1.9883424855550724E-2</v>
      </c>
      <c r="H231" s="7">
        <f t="shared" si="26"/>
        <v>1.7054442980582736E+16</v>
      </c>
      <c r="I231">
        <f>B231*_c1/(B231*_c1+'Input spectra'!S231)</f>
        <v>0</v>
      </c>
      <c r="J231">
        <f>'Input spectra'!S231/(B231*_c1+'Input spectra'!S231)</f>
        <v>1</v>
      </c>
      <c r="K231" s="7">
        <f t="shared" si="23"/>
        <v>7.7475885190909491E+17</v>
      </c>
      <c r="M231" s="23">
        <f>(1-EXP(-_t*(C231*_c2+'Input spectra'!S231)))</f>
        <v>1.9883424855550724E-2</v>
      </c>
      <c r="N231" s="7">
        <f t="shared" si="24"/>
        <v>1.540485941310724E+16</v>
      </c>
      <c r="O231" s="7">
        <f>C231*_c2/(C231*_c2+'Input spectra'!S231)</f>
        <v>0</v>
      </c>
      <c r="P231">
        <f>1-EXP(-(_t-'Reaching edge prob after ems 1'!FC232)*_k_in_ec_correction*($D231*_c1+'Input spectra'!S231))</f>
        <v>1</v>
      </c>
      <c r="Q231" s="7">
        <f t="shared" si="25"/>
        <v>7.2897983279614822E+17</v>
      </c>
    </row>
    <row r="232" spans="1:17" x14ac:dyDescent="0.25">
      <c r="A232">
        <v>1430</v>
      </c>
      <c r="B232">
        <f>'Input spectra'!B232</f>
        <v>0</v>
      </c>
      <c r="C232">
        <f>'Input spectra'!D232</f>
        <v>0</v>
      </c>
      <c r="D232" s="7">
        <f>'Input spectra'!G232</f>
        <v>2.051735E+18</v>
      </c>
      <c r="F232" s="7">
        <f t="shared" si="22"/>
        <v>1.9696656E+18</v>
      </c>
      <c r="G232" s="23">
        <f>(1-EXP(-_t*(B232*_c1+'Input spectra'!S232)))</f>
        <v>1.9857687960350479E-2</v>
      </c>
      <c r="H232" s="7">
        <f t="shared" si="26"/>
        <v>3.9113004871036504E+16</v>
      </c>
      <c r="I232">
        <f>B232*_c1/(B232*_c1+'Input spectra'!S232)</f>
        <v>0</v>
      </c>
      <c r="J232">
        <f>'Input spectra'!S232/(B232*_c1+'Input spectra'!S232)</f>
        <v>1</v>
      </c>
      <c r="K232" s="7">
        <f t="shared" si="23"/>
        <v>1.7791972716708526E+18</v>
      </c>
      <c r="M232" s="23">
        <f>(1-EXP(-_t*(C232*_c2+'Input spectra'!S232)))</f>
        <v>1.9857687960350479E-2</v>
      </c>
      <c r="N232" s="7">
        <f t="shared" si="24"/>
        <v>3.5330744240746708E+16</v>
      </c>
      <c r="O232" s="7">
        <f>C232*_c2/(C232*_c2+'Input spectra'!S232)</f>
        <v>0</v>
      </c>
      <c r="P232">
        <f>1-EXP(-(_t-'Reaching edge prob after ems 1'!FC233)*_k_in_ec_correction*($D232*_c1+'Input spectra'!S232))</f>
        <v>1</v>
      </c>
      <c r="Q232" s="7">
        <f t="shared" si="25"/>
        <v>1.6741118663329016E+18</v>
      </c>
    </row>
    <row r="233" spans="1:17" x14ac:dyDescent="0.25">
      <c r="A233">
        <v>1435</v>
      </c>
      <c r="B233">
        <f>'Input spectra'!B233</f>
        <v>0</v>
      </c>
      <c r="C233">
        <f>'Input spectra'!D233</f>
        <v>0</v>
      </c>
      <c r="D233" s="7">
        <f>'Input spectra'!G233</f>
        <v>8.46035E+17</v>
      </c>
      <c r="F233" s="7">
        <f t="shared" si="22"/>
        <v>8.121936E+17</v>
      </c>
      <c r="G233" s="23">
        <f>(1-EXP(-_t*(B233*_c1+'Input spectra'!S233)))</f>
        <v>1.9831950389324726E-2</v>
      </c>
      <c r="H233" s="7">
        <f t="shared" si="26"/>
        <v>1.610738318172705E+16</v>
      </c>
      <c r="I233">
        <f>B233*_c1/(B233*_c1+'Input spectra'!S233)</f>
        <v>0</v>
      </c>
      <c r="J233">
        <f>'Input spectra'!S233/(B233*_c1+'Input spectra'!S233)</f>
        <v>1</v>
      </c>
      <c r="K233" s="7">
        <f t="shared" si="23"/>
        <v>7.3367305741972019E+17</v>
      </c>
      <c r="M233" s="23">
        <f>(1-EXP(-_t*(C233*_c2+'Input spectra'!S233)))</f>
        <v>1.9831950389324726E-2</v>
      </c>
      <c r="N233" s="7">
        <f t="shared" si="24"/>
        <v>1.4550167676732082E+16</v>
      </c>
      <c r="O233" s="7">
        <f>C233*_c2/(C233*_c2+'Input spectra'!S233)</f>
        <v>0</v>
      </c>
      <c r="P233">
        <f>1-EXP(-(_t-'Reaching edge prob after ems 1'!FC234)*_k_in_ec_correction*($D233*_c1+'Input spectra'!S233))</f>
        <v>1</v>
      </c>
      <c r="Q233" s="7">
        <f t="shared" si="25"/>
        <v>6.9035797415326861E+17</v>
      </c>
    </row>
    <row r="234" spans="1:17" x14ac:dyDescent="0.25">
      <c r="A234">
        <v>1440</v>
      </c>
      <c r="B234">
        <f>'Input spectra'!B234</f>
        <v>0</v>
      </c>
      <c r="C234">
        <f>'Input spectra'!D234</f>
        <v>0</v>
      </c>
      <c r="D234" s="7">
        <f>'Input spectra'!G234</f>
        <v>1.44712E+18</v>
      </c>
      <c r="F234" s="7">
        <f t="shared" si="22"/>
        <v>1.3892352E+18</v>
      </c>
      <c r="G234" s="23">
        <f>(1-EXP(-_t*(B234*_c1+'Input spectra'!S234)))</f>
        <v>1.9806212142455593E-2</v>
      </c>
      <c r="H234" s="7">
        <f t="shared" si="26"/>
        <v>2.7515487086966724E+16</v>
      </c>
      <c r="I234">
        <f>B234*_c1/(B234*_c1+'Input spectra'!S234)</f>
        <v>0</v>
      </c>
      <c r="J234">
        <f>'Input spectra'!S234/(B234*_c1+'Input spectra'!S234)</f>
        <v>1</v>
      </c>
      <c r="K234" s="7">
        <f t="shared" si="23"/>
        <v>1.2549608874206513E+18</v>
      </c>
      <c r="M234" s="23">
        <f>(1-EXP(-_t*(C234*_c2+'Input spectra'!S234)))</f>
        <v>1.9806212142455593E-2</v>
      </c>
      <c r="N234" s="7">
        <f t="shared" si="24"/>
        <v>2.4856021566737748E+16</v>
      </c>
      <c r="O234" s="7">
        <f>C234*_c2/(C234*_c2+'Input spectra'!S234)</f>
        <v>0</v>
      </c>
      <c r="P234">
        <f>1-EXP(-(_t-'Reaching edge prob after ems 1'!FC235)*_k_in_ec_correction*($D234*_c1+'Input spectra'!S234))</f>
        <v>1</v>
      </c>
      <c r="Q234" s="7">
        <f t="shared" si="25"/>
        <v>1.1809006712197571E+18</v>
      </c>
    </row>
    <row r="235" spans="1:17" x14ac:dyDescent="0.25">
      <c r="A235">
        <v>1445</v>
      </c>
      <c r="B235">
        <f>'Input spectra'!B235</f>
        <v>0</v>
      </c>
      <c r="C235">
        <f>'Input spectra'!D235</f>
        <v>0</v>
      </c>
      <c r="D235" s="7">
        <f>'Input spectra'!G235</f>
        <v>1.736575E+18</v>
      </c>
      <c r="F235" s="7">
        <f t="shared" si="22"/>
        <v>1.667112E+18</v>
      </c>
      <c r="G235" s="23">
        <f>(1-EXP(-_t*(B235*_c1+'Input spectra'!S235)))</f>
        <v>1.9780473219725536E-2</v>
      </c>
      <c r="H235" s="7">
        <f t="shared" si="26"/>
        <v>3.297626427028308E+16</v>
      </c>
      <c r="I235">
        <f>B235*_c1/(B235*_c1+'Input spectra'!S235)</f>
        <v>0</v>
      </c>
      <c r="J235">
        <f>'Input spectra'!S235/(B235*_c1+'Input spectra'!S235)</f>
        <v>1</v>
      </c>
      <c r="K235" s="7">
        <f t="shared" si="23"/>
        <v>1.5060194940485069E+18</v>
      </c>
      <c r="M235" s="23">
        <f>(1-EXP(-_t*(C235*_c2+'Input spectra'!S235)))</f>
        <v>1.9780473219725536E-2</v>
      </c>
      <c r="N235" s="7">
        <f t="shared" si="24"/>
        <v>2.9789778270411092E+16</v>
      </c>
      <c r="O235" s="7">
        <f>C235*_c2/(C235*_c2+'Input spectra'!S235)</f>
        <v>0</v>
      </c>
      <c r="P235">
        <f>1-EXP(-(_t-'Reaching edge prob after ems 1'!FC236)*_k_in_ec_correction*($D235*_c1+'Input spectra'!S235))</f>
        <v>1</v>
      </c>
      <c r="Q235" s="7">
        <f t="shared" si="25"/>
        <v>1.4171805271469719E+18</v>
      </c>
    </row>
    <row r="236" spans="1:17" x14ac:dyDescent="0.25">
      <c r="A236">
        <v>1450</v>
      </c>
      <c r="B236">
        <f>'Input spectra'!B236</f>
        <v>0</v>
      </c>
      <c r="C236">
        <f>'Input spectra'!D236</f>
        <v>0</v>
      </c>
      <c r="D236" s="7">
        <f>'Input spectra'!G236</f>
        <v>1.26294E+18</v>
      </c>
      <c r="F236" s="7">
        <f t="shared" si="22"/>
        <v>1.2124224E+18</v>
      </c>
      <c r="G236" s="23">
        <f>(1-EXP(-_t*(B236*_c1+'Input spectra'!S236)))</f>
        <v>1.9754733621116793E-2</v>
      </c>
      <c r="H236" s="7">
        <f t="shared" si="26"/>
        <v>2.3951081548275112E+16</v>
      </c>
      <c r="I236">
        <f>B236*_c1/(B236*_c1+'Input spectra'!S236)</f>
        <v>0</v>
      </c>
      <c r="J236">
        <f>'Input spectra'!S236/(B236*_c1+'Input spectra'!S236)</f>
        <v>1</v>
      </c>
      <c r="K236" s="7">
        <f t="shared" si="23"/>
        <v>1.0952951670851095E+18</v>
      </c>
      <c r="M236" s="23">
        <f>(1-EXP(-_t*(C236*_c2+'Input spectra'!S236)))</f>
        <v>1.9754733621116793E-2</v>
      </c>
      <c r="N236" s="7">
        <f t="shared" si="24"/>
        <v>2.1637264262262948E+16</v>
      </c>
      <c r="O236" s="7">
        <f>C236*_c2/(C236*_c2+'Input spectra'!S236)</f>
        <v>0</v>
      </c>
      <c r="P236">
        <f>1-EXP(-(_t-'Reaching edge prob after ems 1'!FC237)*_k_in_ec_correction*($D236*_c1+'Input spectra'!S236))</f>
        <v>1</v>
      </c>
      <c r="Q236" s="7">
        <f t="shared" si="25"/>
        <v>1.0307115867099327E+18</v>
      </c>
    </row>
    <row r="237" spans="1:17" x14ac:dyDescent="0.25">
      <c r="A237">
        <v>1455</v>
      </c>
      <c r="B237">
        <f>'Input spectra'!B237</f>
        <v>0</v>
      </c>
      <c r="C237">
        <f>'Input spectra'!D237</f>
        <v>0</v>
      </c>
      <c r="D237" s="7">
        <f>'Input spectra'!G237</f>
        <v>2.84249E+18</v>
      </c>
      <c r="F237" s="7">
        <f t="shared" si="22"/>
        <v>2.7287904E+18</v>
      </c>
      <c r="G237" s="23">
        <f>(1-EXP(-_t*(B237*_c1+'Input spectra'!S237)))</f>
        <v>1.972899334661149E-2</v>
      </c>
      <c r="H237" s="7">
        <f t="shared" si="26"/>
        <v>5.3836287645897304E+16</v>
      </c>
      <c r="I237">
        <f>B237*_c1/(B237*_c1+'Input spectra'!S237)</f>
        <v>0</v>
      </c>
      <c r="J237">
        <f>'Input spectra'!S237/(B237*_c1+'Input spectra'!S237)</f>
        <v>1</v>
      </c>
      <c r="K237" s="7">
        <f t="shared" si="23"/>
        <v>2.4652377099455411E+18</v>
      </c>
      <c r="M237" s="23">
        <f>(1-EXP(-_t*(C237*_c2+'Input spectra'!S237)))</f>
        <v>1.972899334661149E-2</v>
      </c>
      <c r="N237" s="7">
        <f t="shared" si="24"/>
        <v>4.8636658377331328E+16</v>
      </c>
      <c r="O237" s="7">
        <f>C237*_c2/(C237*_c2+'Input spectra'!S237)</f>
        <v>0</v>
      </c>
      <c r="P237">
        <f>1-EXP(-(_t-'Reaching edge prob after ems 1'!FC238)*_k_in_ec_correction*($D237*_c1+'Input spectra'!S237))</f>
        <v>1</v>
      </c>
      <c r="Q237" s="7">
        <f t="shared" si="25"/>
        <v>2.3199370095054812E+18</v>
      </c>
    </row>
    <row r="238" spans="1:17" x14ac:dyDescent="0.25">
      <c r="A238">
        <v>1460</v>
      </c>
      <c r="B238">
        <f>'Input spectra'!B238</f>
        <v>0</v>
      </c>
      <c r="C238">
        <f>'Input spectra'!D238</f>
        <v>0</v>
      </c>
      <c r="D238" s="7">
        <f>'Input spectra'!G238</f>
        <v>3.508285E+18</v>
      </c>
      <c r="F238" s="7">
        <f t="shared" si="22"/>
        <v>3.3679536E+18</v>
      </c>
      <c r="G238" s="23">
        <f>(1-EXP(-_t*(B238*_c1+'Input spectra'!S238)))</f>
        <v>1.9703252396191973E-2</v>
      </c>
      <c r="H238" s="7">
        <f t="shared" si="26"/>
        <v>6.6359639839463384E+16</v>
      </c>
      <c r="I238">
        <f>B238*_c1/(B238*_c1+'Input spectra'!S238)</f>
        <v>0</v>
      </c>
      <c r="J238">
        <f>'Input spectra'!S238/(B238*_c1+'Input spectra'!S238)</f>
        <v>1</v>
      </c>
      <c r="K238" s="7">
        <f t="shared" si="23"/>
        <v>3.0427489936839506E+18</v>
      </c>
      <c r="M238" s="23">
        <f>(1-EXP(-_t*(C238*_c2+'Input spectra'!S238)))</f>
        <v>1.9703252396191973E-2</v>
      </c>
      <c r="N238" s="7">
        <f t="shared" si="24"/>
        <v>5.9952051400814016E+16</v>
      </c>
      <c r="O238" s="7">
        <f>C238*_c2/(C238*_c2+'Input spectra'!S238)</f>
        <v>0</v>
      </c>
      <c r="P238">
        <f>1-EXP(-(_t-'Reaching edge prob after ems 1'!FC239)*_k_in_ec_correction*($D238*_c1+'Input spectra'!S238))</f>
        <v>1</v>
      </c>
      <c r="Q238" s="7">
        <f t="shared" si="25"/>
        <v>2.8634850645918111E+18</v>
      </c>
    </row>
    <row r="239" spans="1:17" x14ac:dyDescent="0.25">
      <c r="A239">
        <v>1465</v>
      </c>
      <c r="B239">
        <f>'Input spectra'!B239</f>
        <v>0</v>
      </c>
      <c r="C239">
        <f>'Input spectra'!D239</f>
        <v>0</v>
      </c>
      <c r="D239" s="7">
        <f>'Input spectra'!G239</f>
        <v>3.568205E+18</v>
      </c>
      <c r="F239" s="7">
        <f t="shared" si="22"/>
        <v>3.4254768E+18</v>
      </c>
      <c r="G239" s="23">
        <f>(1-EXP(-_t*(B239*_c1+'Input spectra'!S239)))</f>
        <v>1.9677510769840478E-2</v>
      </c>
      <c r="H239" s="7">
        <f t="shared" si="26"/>
        <v>6.7404856623838696E+16</v>
      </c>
      <c r="I239">
        <f>B239*_c1/(B239*_c1+'Input spectra'!S239)</f>
        <v>0</v>
      </c>
      <c r="J239">
        <f>'Input spectra'!S239/(B239*_c1+'Input spectra'!S239)</f>
        <v>1</v>
      </c>
      <c r="K239" s="7">
        <f t="shared" si="23"/>
        <v>3.0947991030154701E+18</v>
      </c>
      <c r="M239" s="23">
        <f>(1-EXP(-_t*(C239*_c2+'Input spectra'!S239)))</f>
        <v>1.9677510769840478E-2</v>
      </c>
      <c r="N239" s="7">
        <f t="shared" si="24"/>
        <v>6.0897942680079568E+16</v>
      </c>
      <c r="O239" s="7">
        <f>C239*_c2/(C239*_c2+'Input spectra'!S239)</f>
        <v>0</v>
      </c>
      <c r="P239">
        <f>1-EXP(-(_t-'Reaching edge prob after ems 1'!FC240)*_k_in_ec_correction*($D239*_c1+'Input spectra'!S239))</f>
        <v>1</v>
      </c>
      <c r="Q239" s="7">
        <f t="shared" si="25"/>
        <v>2.9125451139219748E+18</v>
      </c>
    </row>
    <row r="240" spans="1:17" x14ac:dyDescent="0.25">
      <c r="A240">
        <v>1470</v>
      </c>
      <c r="B240">
        <f>'Input spectra'!B240</f>
        <v>0</v>
      </c>
      <c r="C240">
        <f>'Input spectra'!D240</f>
        <v>0</v>
      </c>
      <c r="D240" s="7">
        <f>'Input spectra'!G240</f>
        <v>1.892345E+18</v>
      </c>
      <c r="F240" s="7">
        <f t="shared" si="22"/>
        <v>1.8166512E+18</v>
      </c>
      <c r="G240" s="23">
        <f>(1-EXP(-_t*(B240*_c1+'Input spectra'!S240)))</f>
        <v>1.9651768467539243E-2</v>
      </c>
      <c r="H240" s="7">
        <f t="shared" si="26"/>
        <v>3.5700408768677328E+16</v>
      </c>
      <c r="I240">
        <f>B240*_c1/(B240*_c1+'Input spectra'!S240)</f>
        <v>0</v>
      </c>
      <c r="J240">
        <f>'Input spectra'!S240/(B240*_c1+'Input spectra'!S240)</f>
        <v>1</v>
      </c>
      <c r="K240" s="7">
        <f t="shared" si="23"/>
        <v>1.6413242491987868E+18</v>
      </c>
      <c r="M240" s="23">
        <f>(1-EXP(-_t*(C240*_c2+'Input spectra'!S240)))</f>
        <v>1.9651768467539243E-2</v>
      </c>
      <c r="N240" s="7">
        <f t="shared" si="24"/>
        <v>3.2254924125412244E+16</v>
      </c>
      <c r="O240" s="7">
        <f>C240*_c2/(C240*_c2+'Input spectra'!S240)</f>
        <v>0</v>
      </c>
      <c r="P240">
        <f>1-EXP(-(_t-'Reaching edge prob after ems 1'!FC241)*_k_in_ec_correction*($D240*_c1+'Input spectra'!S240))</f>
        <v>1</v>
      </c>
      <c r="Q240" s="7">
        <f t="shared" si="25"/>
        <v>1.5447065520704394E+18</v>
      </c>
    </row>
    <row r="241" spans="1:17" x14ac:dyDescent="0.25">
      <c r="A241">
        <v>1475</v>
      </c>
      <c r="B241">
        <f>'Input spectra'!B241</f>
        <v>0</v>
      </c>
      <c r="C241">
        <f>'Input spectra'!D241</f>
        <v>0</v>
      </c>
      <c r="D241" s="7">
        <f>'Input spectra'!G241</f>
        <v>5.8888E+18</v>
      </c>
      <c r="F241" s="7">
        <f t="shared" si="22"/>
        <v>5.653248E+18</v>
      </c>
      <c r="G241" s="23">
        <f>(1-EXP(-_t*(B241*_c1+'Input spectra'!S241)))</f>
        <v>1.9626025489270615E-2</v>
      </c>
      <c r="H241" s="7">
        <f t="shared" si="26"/>
        <v>1.1095078934516813E+17</v>
      </c>
      <c r="I241">
        <f>B241*_c1/(B241*_c1+'Input spectra'!S241)</f>
        <v>0</v>
      </c>
      <c r="J241">
        <f>'Input spectra'!S241/(B241*_c1+'Input spectra'!S241)</f>
        <v>1</v>
      </c>
      <c r="K241" s="7">
        <f t="shared" si="23"/>
        <v>5.1077811093394924E+18</v>
      </c>
      <c r="M241" s="23">
        <f>(1-EXP(-_t*(C241*_c2+'Input spectra'!S241)))</f>
        <v>1.9626025489270615E-2</v>
      </c>
      <c r="N241" s="7">
        <f t="shared" si="24"/>
        <v>1.0024544224551182E+17</v>
      </c>
      <c r="O241" s="7">
        <f>C241*_c2/(C241*_c2+'Input spectra'!S241)</f>
        <v>0</v>
      </c>
      <c r="P241">
        <f>1-EXP(-(_t-'Reaching edge prob after ems 1'!FC242)*_k_in_ec_correction*($D241*_c1+'Input spectra'!S241))</f>
        <v>1</v>
      </c>
      <c r="Q241" s="7">
        <f t="shared" si="25"/>
        <v>4.8072342404102205E+18</v>
      </c>
    </row>
    <row r="242" spans="1:17" x14ac:dyDescent="0.25">
      <c r="A242">
        <v>1480</v>
      </c>
      <c r="B242">
        <f>'Input spectra'!B242</f>
        <v>0</v>
      </c>
      <c r="C242">
        <f>'Input spectra'!D242</f>
        <v>0</v>
      </c>
      <c r="D242" s="7">
        <f>'Input spectra'!G242</f>
        <v>2.7829E+18</v>
      </c>
      <c r="F242" s="7">
        <f t="shared" si="22"/>
        <v>2.671584E+18</v>
      </c>
      <c r="G242" s="23">
        <f>(1-EXP(-_t*(B242*_c1+'Input spectra'!S242)))</f>
        <v>1.9600281835016609E-2</v>
      </c>
      <c r="H242" s="7">
        <f t="shared" si="26"/>
        <v>5.2363799345921008E+16</v>
      </c>
      <c r="I242">
        <f>B242*_c1/(B242*_c1+'Input spectra'!S242)</f>
        <v>0</v>
      </c>
      <c r="J242">
        <f>'Input spectra'!S242/(B242*_c1+'Input spectra'!S242)</f>
        <v>1</v>
      </c>
      <c r="K242" s="7">
        <f t="shared" si="23"/>
        <v>2.4138733369227991E+18</v>
      </c>
      <c r="M242" s="23">
        <f>(1-EXP(-_t*(C242*_c2+'Input spectra'!S242)))</f>
        <v>1.9600281835016609E-2</v>
      </c>
      <c r="N242" s="7">
        <f t="shared" si="24"/>
        <v>4.7312597717718864E+16</v>
      </c>
      <c r="O242" s="7">
        <f>C242*_c2/(C242*_c2+'Input spectra'!S242)</f>
        <v>0</v>
      </c>
      <c r="P242">
        <f>1-EXP(-(_t-'Reaching edge prob after ems 1'!FC243)*_k_in_ec_correction*($D242*_c1+'Input spectra'!S242))</f>
        <v>1</v>
      </c>
      <c r="Q242" s="7">
        <f t="shared" si="25"/>
        <v>2.2718983096368768E+18</v>
      </c>
    </row>
    <row r="243" spans="1:17" x14ac:dyDescent="0.25">
      <c r="A243">
        <v>1485</v>
      </c>
      <c r="B243">
        <f>'Input spectra'!B243</f>
        <v>0</v>
      </c>
      <c r="C243">
        <f>'Input spectra'!D243</f>
        <v>0</v>
      </c>
      <c r="D243" s="7">
        <f>'Input spectra'!G243</f>
        <v>4.716095E+18</v>
      </c>
      <c r="F243" s="7">
        <f t="shared" si="22"/>
        <v>4.5274512E+18</v>
      </c>
      <c r="G243" s="23">
        <f>(1-EXP(-_t*(B243*_c1+'Input spectra'!S243)))</f>
        <v>1.9574537504759681E-2</v>
      </c>
      <c r="H243" s="7">
        <f t="shared" si="26"/>
        <v>8.8622763315369232E+16</v>
      </c>
      <c r="I243">
        <f>B243*_c1/(B243*_c1+'Input spectra'!S243)</f>
        <v>0</v>
      </c>
      <c r="J243">
        <f>'Input spectra'!S243/(B243*_c1+'Input spectra'!S243)</f>
        <v>1</v>
      </c>
      <c r="K243" s="7">
        <f t="shared" si="23"/>
        <v>4.090824287248555E+18</v>
      </c>
      <c r="M243" s="23">
        <f>(1-EXP(-_t*(C243*_c2+'Input spectra'!S243)))</f>
        <v>1.9574537504759681E-2</v>
      </c>
      <c r="N243" s="7">
        <f t="shared" si="24"/>
        <v>8.007599343612864E+16</v>
      </c>
      <c r="O243" s="7">
        <f>C243*_c2/(C243*_c2+'Input spectra'!S243)</f>
        <v>0</v>
      </c>
      <c r="P243">
        <f>1-EXP(-(_t-'Reaching edge prob after ems 1'!FC244)*_k_in_ec_correction*($D243*_c1+'Input spectra'!S243))</f>
        <v>1</v>
      </c>
      <c r="Q243" s="7">
        <f t="shared" si="25"/>
        <v>3.8503183620599291E+18</v>
      </c>
    </row>
    <row r="244" spans="1:17" x14ac:dyDescent="0.25">
      <c r="A244">
        <v>1490</v>
      </c>
      <c r="B244">
        <f>'Input spectra'!B244</f>
        <v>0</v>
      </c>
      <c r="C244">
        <f>'Input spectra'!D244</f>
        <v>0</v>
      </c>
      <c r="D244" s="7">
        <f>'Input spectra'!G244</f>
        <v>6.69975E+18</v>
      </c>
      <c r="F244" s="7">
        <f t="shared" si="22"/>
        <v>6.43176E+18</v>
      </c>
      <c r="G244" s="23">
        <f>(1-EXP(-_t*(B244*_c1+'Input spectra'!S244)))</f>
        <v>1.9548792498481959E-2</v>
      </c>
      <c r="H244" s="7">
        <f t="shared" si="26"/>
        <v>1.2573314164003632E+17</v>
      </c>
      <c r="I244">
        <f>B244*_c1/(B244*_c1+'Input spectra'!S244)</f>
        <v>0</v>
      </c>
      <c r="J244">
        <f>'Input spectra'!S244/(B244*_c1+'Input spectra'!S244)</f>
        <v>1</v>
      </c>
      <c r="K244" s="7">
        <f t="shared" si="23"/>
        <v>5.8116343526645422E+18</v>
      </c>
      <c r="M244" s="23">
        <f>(1-EXP(-_t*(C244*_c2+'Input spectra'!S244)))</f>
        <v>1.9548792498481959E-2</v>
      </c>
      <c r="N244" s="7">
        <f t="shared" si="24"/>
        <v>1.1361043403728866E+17</v>
      </c>
      <c r="O244" s="7">
        <f>C244*_c2/(C244*_c2+'Input spectra'!S244)</f>
        <v>0</v>
      </c>
      <c r="P244">
        <f>1-EXP(-(_t-'Reaching edge prob after ems 1'!FC245)*_k_in_ec_correction*($D244*_c1+'Input spectra'!S244))</f>
        <v>1</v>
      </c>
      <c r="Q244" s="7">
        <f t="shared" si="25"/>
        <v>5.4701029618821632E+18</v>
      </c>
    </row>
    <row r="245" spans="1:17" x14ac:dyDescent="0.25">
      <c r="A245">
        <v>1495</v>
      </c>
      <c r="B245">
        <f>'Input spectra'!B245</f>
        <v>0</v>
      </c>
      <c r="C245">
        <f>'Input spectra'!D245</f>
        <v>0</v>
      </c>
      <c r="D245" s="7">
        <f>'Input spectra'!G245</f>
        <v>6.87735E+18</v>
      </c>
      <c r="F245" s="7">
        <f t="shared" si="22"/>
        <v>6.602256E+18</v>
      </c>
      <c r="G245" s="23">
        <f>(1-EXP(-_t*(B245*_c1+'Input spectra'!S245)))</f>
        <v>1.952304681616579E-2</v>
      </c>
      <c r="H245" s="7">
        <f t="shared" si="26"/>
        <v>1.2889615298031149E+17</v>
      </c>
      <c r="I245">
        <f>B245*_c1/(B245*_c1+'Input spectra'!S245)</f>
        <v>0</v>
      </c>
      <c r="J245">
        <f>'Input spectra'!S245/(B245*_c1+'Input spectra'!S245)</f>
        <v>1</v>
      </c>
      <c r="K245" s="7">
        <f t="shared" si="23"/>
        <v>5.9658484350133443E+18</v>
      </c>
      <c r="M245" s="23">
        <f>(1-EXP(-_t*(C245*_c2+'Input spectra'!S245)))</f>
        <v>1.952304681616579E-2</v>
      </c>
      <c r="N245" s="7">
        <f t="shared" si="24"/>
        <v>1.1647153829491493E+17</v>
      </c>
      <c r="O245" s="7">
        <f>C245*_c2/(C245*_c2+'Input spectra'!S245)</f>
        <v>0</v>
      </c>
      <c r="P245">
        <f>1-EXP(-(_t-'Reaching edge prob after ems 1'!FC246)*_k_in_ec_correction*($D245*_c1+'Input spectra'!S245))</f>
        <v>1</v>
      </c>
      <c r="Q245" s="7">
        <f t="shared" si="25"/>
        <v>5.6154018208496916E+18</v>
      </c>
    </row>
    <row r="246" spans="1:17" x14ac:dyDescent="0.25">
      <c r="A246">
        <v>1500</v>
      </c>
      <c r="B246">
        <f>'Input spectra'!B246</f>
        <v>0</v>
      </c>
      <c r="C246">
        <f>'Input spectra'!D246</f>
        <v>0</v>
      </c>
      <c r="D246" s="7">
        <f>'Input spectra'!G246</f>
        <v>9.34825E+18</v>
      </c>
      <c r="F246" s="7">
        <f t="shared" si="22"/>
        <v>8.97432E+18</v>
      </c>
      <c r="G246" s="23">
        <f>(1-EXP(-_t*(B246*_c1+'Input spectra'!S246)))</f>
        <v>1.9497300457793409E-2</v>
      </c>
      <c r="H246" s="7">
        <f t="shared" si="26"/>
        <v>1.7497501344438454E+17</v>
      </c>
      <c r="I246">
        <f>B246*_c1/(B246*_c1+'Input spectra'!S246)</f>
        <v>0</v>
      </c>
      <c r="J246">
        <f>'Input spectra'!S246/(B246*_c1+'Input spectra'!S246)</f>
        <v>1</v>
      </c>
      <c r="K246" s="7">
        <f t="shared" si="23"/>
        <v>8.1094763396096543E+18</v>
      </c>
      <c r="M246" s="23">
        <f>(1-EXP(-_t*(C246*_c2+'Input spectra'!S246)))</f>
        <v>1.9497300457793409E-2</v>
      </c>
      <c r="N246" s="7">
        <f t="shared" si="24"/>
        <v>1.5811289674873613E+17</v>
      </c>
      <c r="O246" s="7">
        <f>C246*_c2/(C246*_c2+'Input spectra'!S246)</f>
        <v>0</v>
      </c>
      <c r="P246">
        <f>1-EXP(-(_t-'Reaching edge prob after ems 1'!FC247)*_k_in_ec_correction*($D246*_c1+'Input spectra'!S246))</f>
        <v>1</v>
      </c>
      <c r="Q246" s="7">
        <f t="shared" si="25"/>
        <v>7.6333089051464806E+18</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3B9F3-FA4B-437A-9802-BCA4232C4DD1}">
  <sheetPr codeName="Sheet5"/>
  <dimension ref="A1:L152"/>
  <sheetViews>
    <sheetView topLeftCell="A15" workbookViewId="0">
      <selection activeCell="G61" sqref="G61"/>
    </sheetView>
  </sheetViews>
  <sheetFormatPr defaultRowHeight="15" x14ac:dyDescent="0.25"/>
  <cols>
    <col min="1" max="1" width="16.28515625" customWidth="1"/>
    <col min="2" max="2" width="10.85546875" customWidth="1"/>
    <col min="5" max="5" width="16.5703125" customWidth="1"/>
    <col min="6" max="6" width="14.7109375" customWidth="1"/>
    <col min="7" max="7" width="19.28515625" customWidth="1"/>
    <col min="8" max="8" width="34.7109375" customWidth="1"/>
    <col min="9" max="9" width="17.5703125" customWidth="1"/>
    <col min="11" max="11" width="34.5703125" bestFit="1" customWidth="1"/>
    <col min="12" max="12" width="11.85546875" bestFit="1" customWidth="1"/>
  </cols>
  <sheetData>
    <row r="1" spans="1:12" ht="60" x14ac:dyDescent="0.25">
      <c r="A1" s="4" t="s">
        <v>46</v>
      </c>
      <c r="B1" s="4" t="s">
        <v>27</v>
      </c>
      <c r="C1" s="4" t="s">
        <v>44</v>
      </c>
      <c r="D1" s="4" t="s">
        <v>45</v>
      </c>
      <c r="E1" s="4" t="s">
        <v>146</v>
      </c>
      <c r="F1" s="4" t="s">
        <v>47</v>
      </c>
      <c r="H1" s="4" t="s">
        <v>48</v>
      </c>
      <c r="I1" s="4" t="s">
        <v>49</v>
      </c>
    </row>
    <row r="2" spans="1:12" x14ac:dyDescent="0.25">
      <c r="A2">
        <v>0</v>
      </c>
      <c r="B2">
        <f t="shared" ref="B2:B33" si="0">IF(AND(A2&gt;=0,A2&lt;_k_correction*_w),(2*_w + 2*_h - 2*A2 / _k_correction)/(PI()*_h*_w*_k_correction),0)</f>
        <v>0.20862990490316027</v>
      </c>
      <c r="C2">
        <f t="shared" ref="C2:C33" si="1">IF(AND(A2&gt;=_k_correction*_w,A2&lt;_k_correction*_h),((2*A2 - 2*SQRT(A2^2 - (_k_correction*_w)^2))/(PI()*A2*_w*_k_correction)),0)</f>
        <v>0</v>
      </c>
      <c r="D2">
        <f t="shared" ref="D2:D33" si="2">IF(AND(A2&gt;=_k_correction*_h,A2&lt;_k_correction*_d),(2*A2^2/_k_correction - 2*_h*SQRT(A2^2-(_k_correction*_w)^2)-2*_w*SQRT(A2^2-(_k_correction*_h)^2))/(PI()*A2*_h*_w*_k_correction),0)</f>
        <v>0</v>
      </c>
      <c r="E2">
        <f>SUM(B2:D2)</f>
        <v>0.20862990490316027</v>
      </c>
      <c r="F2">
        <f>E2/SUM($E$2:$E$152)</f>
        <v>2.0653927966864227E-2</v>
      </c>
      <c r="H2">
        <f>F2*EXP(-A2*'Input spectra'!S2)</f>
        <v>2.0653927966864227E-2</v>
      </c>
      <c r="I2">
        <f>SUM(H2:H152)</f>
        <v>0.8086770501310776</v>
      </c>
    </row>
    <row r="3" spans="1:12" x14ac:dyDescent="0.25">
      <c r="A3">
        <v>0.1</v>
      </c>
      <c r="B3">
        <f t="shared" si="0"/>
        <v>0.20711054562086048</v>
      </c>
      <c r="C3">
        <f t="shared" si="1"/>
        <v>0</v>
      </c>
      <c r="D3">
        <f t="shared" si="2"/>
        <v>0</v>
      </c>
      <c r="E3">
        <f t="shared" ref="E3:E66" si="3">SUM(B3:D3)</f>
        <v>0.20711054562086048</v>
      </c>
      <c r="F3">
        <f>E3/SUM($E$2:$E$152)</f>
        <v>2.0503514548486011E-2</v>
      </c>
      <c r="H3">
        <f>F3*EXP(-A3*'Input spectra'!S3)</f>
        <v>1.8856792637671902E-2</v>
      </c>
      <c r="K3" t="s">
        <v>307</v>
      </c>
    </row>
    <row r="4" spans="1:12" x14ac:dyDescent="0.25">
      <c r="A4">
        <v>0.2</v>
      </c>
      <c r="B4">
        <f t="shared" si="0"/>
        <v>0.20559118633856069</v>
      </c>
      <c r="C4">
        <f t="shared" si="1"/>
        <v>0</v>
      </c>
      <c r="D4">
        <f t="shared" si="2"/>
        <v>0</v>
      </c>
      <c r="E4">
        <f t="shared" si="3"/>
        <v>0.20559118633856069</v>
      </c>
      <c r="F4">
        <f t="shared" ref="F4:F66" si="4">E4/SUM($E$2:$E$152)</f>
        <v>2.0353101130107795E-2</v>
      </c>
      <c r="H4">
        <f>F4*EXP(-A4*'Input spectra'!S4)</f>
        <v>1.7691511602860359E-2</v>
      </c>
      <c r="K4" t="s">
        <v>94</v>
      </c>
    </row>
    <row r="5" spans="1:12" x14ac:dyDescent="0.25">
      <c r="A5">
        <v>0.3</v>
      </c>
      <c r="B5">
        <f t="shared" si="0"/>
        <v>0.20407182705626092</v>
      </c>
      <c r="C5">
        <f t="shared" si="1"/>
        <v>0</v>
      </c>
      <c r="D5">
        <f t="shared" si="2"/>
        <v>0</v>
      </c>
      <c r="E5">
        <f t="shared" si="3"/>
        <v>0.20407182705626092</v>
      </c>
      <c r="F5">
        <f t="shared" si="4"/>
        <v>2.0202687711729582E-2</v>
      </c>
      <c r="H5">
        <f>F5*EXP(-A5*'Input spectra'!S5)</f>
        <v>1.7056646949082144E-2</v>
      </c>
      <c r="K5" t="s">
        <v>308</v>
      </c>
      <c r="L5">
        <f>(LN(2*SQRT(_n_wg^2-1)+2*_n_wg)-LN(2))/(2*PI())</f>
        <v>0.15317448126501657</v>
      </c>
    </row>
    <row r="6" spans="1:12" x14ac:dyDescent="0.25">
      <c r="A6">
        <v>0.4</v>
      </c>
      <c r="B6">
        <f t="shared" si="0"/>
        <v>0.20255246777396113</v>
      </c>
      <c r="C6">
        <f t="shared" si="1"/>
        <v>0</v>
      </c>
      <c r="D6">
        <f t="shared" si="2"/>
        <v>0</v>
      </c>
      <c r="E6">
        <f t="shared" si="3"/>
        <v>0.20255246777396113</v>
      </c>
      <c r="F6">
        <f t="shared" si="4"/>
        <v>2.0052274293351366E-2</v>
      </c>
      <c r="H6">
        <f>F6*EXP(-A6*'Input spectra'!S6)</f>
        <v>1.6898712861103254E-2</v>
      </c>
      <c r="K6" t="s">
        <v>309</v>
      </c>
      <c r="L6">
        <f>(2*ASIN(1/_n_wg)-PI())/(-4*PI())</f>
        <v>0.13386023640061501</v>
      </c>
    </row>
    <row r="7" spans="1:12" x14ac:dyDescent="0.25">
      <c r="A7">
        <v>0.5</v>
      </c>
      <c r="B7">
        <f t="shared" si="0"/>
        <v>0.20103310849166134</v>
      </c>
      <c r="C7">
        <f t="shared" si="1"/>
        <v>0</v>
      </c>
      <c r="D7">
        <f t="shared" si="2"/>
        <v>0</v>
      </c>
      <c r="E7">
        <f t="shared" si="3"/>
        <v>0.20103310849166134</v>
      </c>
      <c r="F7">
        <f t="shared" si="4"/>
        <v>1.990186087497315E-2</v>
      </c>
      <c r="H7">
        <f>F7*EXP(-A7*'Input spectra'!S7)</f>
        <v>1.6660461555658215E-2</v>
      </c>
      <c r="K7" t="s">
        <v>310</v>
      </c>
      <c r="L7">
        <f>L5/L6</f>
        <v>1.1442866484009349</v>
      </c>
    </row>
    <row r="8" spans="1:12" x14ac:dyDescent="0.25">
      <c r="A8">
        <v>0.6</v>
      </c>
      <c r="B8">
        <f t="shared" si="0"/>
        <v>0.19951374920936157</v>
      </c>
      <c r="C8">
        <f t="shared" si="1"/>
        <v>0</v>
      </c>
      <c r="D8">
        <f t="shared" si="2"/>
        <v>0</v>
      </c>
      <c r="E8">
        <f t="shared" si="3"/>
        <v>0.19951374920936157</v>
      </c>
      <c r="F8">
        <f t="shared" si="4"/>
        <v>1.9751447456594937E-2</v>
      </c>
      <c r="H8">
        <f>F8*EXP(-A8*'Input spectra'!S8)</f>
        <v>1.6373566068793581E-2</v>
      </c>
    </row>
    <row r="9" spans="1:12" x14ac:dyDescent="0.25">
      <c r="A9">
        <v>0.7</v>
      </c>
      <c r="B9">
        <f t="shared" si="0"/>
        <v>0.19799438992706178</v>
      </c>
      <c r="C9">
        <f t="shared" si="1"/>
        <v>0</v>
      </c>
      <c r="D9">
        <f t="shared" si="2"/>
        <v>0</v>
      </c>
      <c r="E9">
        <f t="shared" si="3"/>
        <v>0.19799438992706178</v>
      </c>
      <c r="F9">
        <f t="shared" si="4"/>
        <v>1.9601034038216721E-2</v>
      </c>
      <c r="H9">
        <f>F9*EXP(-A9*'Input spectra'!S9)</f>
        <v>1.6072259670434585E-2</v>
      </c>
      <c r="K9" t="s">
        <v>311</v>
      </c>
    </row>
    <row r="10" spans="1:12" x14ac:dyDescent="0.25">
      <c r="A10">
        <v>0.8</v>
      </c>
      <c r="B10">
        <f t="shared" si="0"/>
        <v>0.19647503064476199</v>
      </c>
      <c r="C10">
        <f t="shared" si="1"/>
        <v>0</v>
      </c>
      <c r="D10">
        <f t="shared" si="2"/>
        <v>0</v>
      </c>
      <c r="E10">
        <f t="shared" si="3"/>
        <v>0.19647503064476199</v>
      </c>
      <c r="F10">
        <f t="shared" si="4"/>
        <v>1.9450620619838505E-2</v>
      </c>
      <c r="H10">
        <f>F10*EXP(-A10*'Input spectra'!S10)</f>
        <v>1.5833650984351601E-2</v>
      </c>
      <c r="K10" t="s">
        <v>312</v>
      </c>
      <c r="L10">
        <f>1/COS(RADIANS(_crit))</f>
        <v>1.3416407864998738</v>
      </c>
    </row>
    <row r="11" spans="1:12" x14ac:dyDescent="0.25">
      <c r="A11">
        <v>0.9</v>
      </c>
      <c r="B11">
        <f t="shared" si="0"/>
        <v>0.1949556713624622</v>
      </c>
      <c r="C11">
        <f t="shared" si="1"/>
        <v>0</v>
      </c>
      <c r="D11">
        <f t="shared" si="2"/>
        <v>0</v>
      </c>
      <c r="E11">
        <f t="shared" si="3"/>
        <v>0.1949556713624622</v>
      </c>
      <c r="F11">
        <f t="shared" si="4"/>
        <v>1.9300207201460289E-2</v>
      </c>
      <c r="H11">
        <f>F11*EXP(-A11*'Input spectra'!S11)</f>
        <v>1.56611395711438E-2</v>
      </c>
      <c r="K11" t="s">
        <v>308</v>
      </c>
      <c r="L11">
        <f>(LN(2*SQRT(L10^2-1)+2*L10)-LN(2))/(2*PI())</f>
        <v>0.12807499968169406</v>
      </c>
    </row>
    <row r="12" spans="1:12" x14ac:dyDescent="0.25">
      <c r="A12">
        <v>1</v>
      </c>
      <c r="B12">
        <f t="shared" si="0"/>
        <v>0.19343631208016243</v>
      </c>
      <c r="C12">
        <f t="shared" si="1"/>
        <v>0</v>
      </c>
      <c r="D12">
        <f t="shared" si="2"/>
        <v>0</v>
      </c>
      <c r="E12">
        <f t="shared" si="3"/>
        <v>0.19343631208016243</v>
      </c>
      <c r="F12">
        <f t="shared" si="4"/>
        <v>1.9149793783082077E-2</v>
      </c>
      <c r="H12">
        <f>F12*EXP(-A12*'Input spectra'!S12)</f>
        <v>1.5503204296932563E-2</v>
      </c>
      <c r="K12" t="s">
        <v>309</v>
      </c>
      <c r="L12">
        <f>(2*ASIN(1/L10)-PI())/(-4*PI())</f>
        <v>0.11613976359938498</v>
      </c>
    </row>
    <row r="13" spans="1:12" x14ac:dyDescent="0.25">
      <c r="A13">
        <v>1.1000000000000001</v>
      </c>
      <c r="B13">
        <f t="shared" si="0"/>
        <v>0.19191695279786264</v>
      </c>
      <c r="C13">
        <f t="shared" si="1"/>
        <v>0</v>
      </c>
      <c r="D13">
        <f t="shared" si="2"/>
        <v>0</v>
      </c>
      <c r="E13">
        <f t="shared" si="3"/>
        <v>0.19191695279786264</v>
      </c>
      <c r="F13">
        <f t="shared" si="4"/>
        <v>1.8999380364703861E-2</v>
      </c>
      <c r="H13">
        <f>F13*EXP(-A13*'Input spectra'!S13)</f>
        <v>1.542287702325394E-2</v>
      </c>
      <c r="K13" t="s">
        <v>310</v>
      </c>
      <c r="L13">
        <f>L11/L12</f>
        <v>1.1027661475485584</v>
      </c>
    </row>
    <row r="14" spans="1:12" x14ac:dyDescent="0.25">
      <c r="A14">
        <v>1.2</v>
      </c>
      <c r="B14">
        <f t="shared" si="0"/>
        <v>0.19039759351556285</v>
      </c>
      <c r="C14">
        <f t="shared" si="1"/>
        <v>0</v>
      </c>
      <c r="D14">
        <f t="shared" si="2"/>
        <v>0</v>
      </c>
      <c r="E14">
        <f t="shared" si="3"/>
        <v>0.19039759351556285</v>
      </c>
      <c r="F14">
        <f t="shared" si="4"/>
        <v>1.8848966946325645E-2</v>
      </c>
      <c r="H14">
        <f>F14*EXP(-A14*'Input spectra'!S14)</f>
        <v>1.5429305517614629E-2</v>
      </c>
    </row>
    <row r="15" spans="1:12" x14ac:dyDescent="0.25">
      <c r="A15">
        <v>1.3</v>
      </c>
      <c r="B15">
        <f t="shared" si="0"/>
        <v>0.18887823423326308</v>
      </c>
      <c r="C15">
        <f t="shared" si="1"/>
        <v>0</v>
      </c>
      <c r="D15">
        <f t="shared" si="2"/>
        <v>0</v>
      </c>
      <c r="E15">
        <f t="shared" si="3"/>
        <v>0.18887823423326308</v>
      </c>
      <c r="F15">
        <f t="shared" si="4"/>
        <v>1.8698553527947432E-2</v>
      </c>
      <c r="H15">
        <f>F15*EXP(-A15*'Input spectra'!S15)</f>
        <v>1.5355593056660895E-2</v>
      </c>
    </row>
    <row r="16" spans="1:12" x14ac:dyDescent="0.25">
      <c r="A16">
        <v>1.4</v>
      </c>
      <c r="B16">
        <f t="shared" si="0"/>
        <v>0.18735887495096329</v>
      </c>
      <c r="C16">
        <f t="shared" si="1"/>
        <v>0</v>
      </c>
      <c r="D16">
        <f t="shared" si="2"/>
        <v>0</v>
      </c>
      <c r="E16">
        <f t="shared" si="3"/>
        <v>0.18735887495096329</v>
      </c>
      <c r="F16">
        <f t="shared" si="4"/>
        <v>1.8548140109569216E-2</v>
      </c>
      <c r="H16">
        <f>F16*EXP(-A16*'Input spectra'!S16)</f>
        <v>1.5234448115756069E-2</v>
      </c>
    </row>
    <row r="17" spans="1:8" x14ac:dyDescent="0.25">
      <c r="A17">
        <v>1.5</v>
      </c>
      <c r="B17">
        <f t="shared" si="0"/>
        <v>0.1858395156686635</v>
      </c>
      <c r="C17">
        <f t="shared" si="1"/>
        <v>0</v>
      </c>
      <c r="D17">
        <f t="shared" si="2"/>
        <v>0</v>
      </c>
      <c r="E17">
        <f t="shared" si="3"/>
        <v>0.1858395156686635</v>
      </c>
      <c r="F17">
        <f t="shared" si="4"/>
        <v>1.8397726691191E-2</v>
      </c>
      <c r="H17">
        <f>F17*EXP(-A17*'Input spectra'!S17)</f>
        <v>1.5146350232961165E-2</v>
      </c>
    </row>
    <row r="18" spans="1:8" x14ac:dyDescent="0.25">
      <c r="A18">
        <v>1.6</v>
      </c>
      <c r="B18">
        <f t="shared" si="0"/>
        <v>0.18432015638636373</v>
      </c>
      <c r="C18">
        <f t="shared" si="1"/>
        <v>0</v>
      </c>
      <c r="D18">
        <f t="shared" si="2"/>
        <v>0</v>
      </c>
      <c r="E18">
        <f t="shared" si="3"/>
        <v>0.18432015638636373</v>
      </c>
      <c r="F18">
        <f t="shared" si="4"/>
        <v>1.8247313272812787E-2</v>
      </c>
      <c r="H18">
        <f>F18*EXP(-A18*'Input spectra'!S18)</f>
        <v>1.5090718983722435E-2</v>
      </c>
    </row>
    <row r="19" spans="1:8" x14ac:dyDescent="0.25">
      <c r="A19">
        <v>1.7</v>
      </c>
      <c r="B19">
        <f t="shared" si="0"/>
        <v>0.18280079710406394</v>
      </c>
      <c r="C19">
        <f t="shared" si="1"/>
        <v>0</v>
      </c>
      <c r="D19">
        <f t="shared" si="2"/>
        <v>0</v>
      </c>
      <c r="E19">
        <f t="shared" si="3"/>
        <v>0.18280079710406394</v>
      </c>
      <c r="F19">
        <f t="shared" si="4"/>
        <v>1.8096899854434571E-2</v>
      </c>
      <c r="H19">
        <f>F19*EXP(-A19*'Input spectra'!S19)</f>
        <v>1.4999115294466176E-2</v>
      </c>
    </row>
    <row r="20" spans="1:8" x14ac:dyDescent="0.25">
      <c r="A20">
        <v>1.8</v>
      </c>
      <c r="B20">
        <f t="shared" si="0"/>
        <v>0.18128143782176415</v>
      </c>
      <c r="C20">
        <f t="shared" si="1"/>
        <v>0</v>
      </c>
      <c r="D20">
        <f t="shared" si="2"/>
        <v>0</v>
      </c>
      <c r="E20">
        <f t="shared" si="3"/>
        <v>0.18128143782176415</v>
      </c>
      <c r="F20">
        <f t="shared" si="4"/>
        <v>1.7946486436056355E-2</v>
      </c>
      <c r="H20">
        <f>F20*EXP(-A20*'Input spectra'!S20)</f>
        <v>1.4915251540137049E-2</v>
      </c>
    </row>
    <row r="21" spans="1:8" x14ac:dyDescent="0.25">
      <c r="A21">
        <v>1.9</v>
      </c>
      <c r="B21">
        <f t="shared" si="0"/>
        <v>0.17976207853946438</v>
      </c>
      <c r="C21">
        <f t="shared" si="1"/>
        <v>0</v>
      </c>
      <c r="D21">
        <f t="shared" si="2"/>
        <v>0</v>
      </c>
      <c r="E21">
        <f t="shared" si="3"/>
        <v>0.17976207853946438</v>
      </c>
      <c r="F21">
        <f t="shared" si="4"/>
        <v>1.7796073017678139E-2</v>
      </c>
      <c r="H21">
        <f>F21*EXP(-A21*'Input spectra'!S21)</f>
        <v>1.4853545520589581E-2</v>
      </c>
    </row>
    <row r="22" spans="1:8" x14ac:dyDescent="0.25">
      <c r="A22">
        <v>2</v>
      </c>
      <c r="B22">
        <f t="shared" si="0"/>
        <v>0.17824271925716459</v>
      </c>
      <c r="C22">
        <f t="shared" si="1"/>
        <v>0</v>
      </c>
      <c r="D22">
        <f t="shared" si="2"/>
        <v>0</v>
      </c>
      <c r="E22">
        <f t="shared" si="3"/>
        <v>0.17824271925716459</v>
      </c>
      <c r="F22">
        <f t="shared" si="4"/>
        <v>1.7645659599299923E-2</v>
      </c>
      <c r="H22">
        <f>F22*EXP(-A22*'Input spectra'!S22)</f>
        <v>1.4813707807228876E-2</v>
      </c>
    </row>
    <row r="23" spans="1:8" x14ac:dyDescent="0.25">
      <c r="A23">
        <v>2.1</v>
      </c>
      <c r="B23">
        <f t="shared" si="0"/>
        <v>0.1767233599748648</v>
      </c>
      <c r="C23">
        <f t="shared" si="1"/>
        <v>0</v>
      </c>
      <c r="D23">
        <f t="shared" si="2"/>
        <v>0</v>
      </c>
      <c r="E23">
        <f t="shared" si="3"/>
        <v>0.1767233599748648</v>
      </c>
      <c r="F23">
        <f t="shared" si="4"/>
        <v>1.7495246180921707E-2</v>
      </c>
      <c r="H23">
        <f>F23*EXP(-A23*'Input spectra'!S23)</f>
        <v>1.4717972070198117E-2</v>
      </c>
    </row>
    <row r="24" spans="1:8" x14ac:dyDescent="0.25">
      <c r="A24">
        <v>2.2000000000000002</v>
      </c>
      <c r="B24">
        <f t="shared" si="0"/>
        <v>0.17520400069256503</v>
      </c>
      <c r="C24">
        <f t="shared" si="1"/>
        <v>0</v>
      </c>
      <c r="D24">
        <f t="shared" si="2"/>
        <v>0</v>
      </c>
      <c r="E24">
        <f t="shared" si="3"/>
        <v>0.17520400069256503</v>
      </c>
      <c r="F24">
        <f t="shared" si="4"/>
        <v>1.7344832762543495E-2</v>
      </c>
      <c r="H24">
        <f>F24*EXP(-A24*'Input spectra'!S24)</f>
        <v>1.4553484539101953E-2</v>
      </c>
    </row>
    <row r="25" spans="1:8" x14ac:dyDescent="0.25">
      <c r="A25">
        <v>2.2999999999999998</v>
      </c>
      <c r="B25">
        <f t="shared" si="0"/>
        <v>0.17368464141026524</v>
      </c>
      <c r="C25">
        <f t="shared" si="1"/>
        <v>0</v>
      </c>
      <c r="D25">
        <f t="shared" si="2"/>
        <v>0</v>
      </c>
      <c r="E25">
        <f t="shared" si="3"/>
        <v>0.17368464141026524</v>
      </c>
      <c r="F25">
        <f t="shared" si="4"/>
        <v>1.7194419344165279E-2</v>
      </c>
      <c r="H25">
        <f>F25*EXP(-A25*'Input spectra'!S25)</f>
        <v>1.4397116107772608E-2</v>
      </c>
    </row>
    <row r="26" spans="1:8" x14ac:dyDescent="0.25">
      <c r="A26">
        <v>2.4</v>
      </c>
      <c r="B26">
        <f t="shared" si="0"/>
        <v>0.17216528212796545</v>
      </c>
      <c r="C26">
        <f t="shared" si="1"/>
        <v>0</v>
      </c>
      <c r="D26">
        <f t="shared" si="2"/>
        <v>0</v>
      </c>
      <c r="E26">
        <f t="shared" si="3"/>
        <v>0.17216528212796545</v>
      </c>
      <c r="F26">
        <f t="shared" si="4"/>
        <v>1.7044005925787063E-2</v>
      </c>
      <c r="H26">
        <f>F26*EXP(-A26*'Input spectra'!S26)</f>
        <v>1.424862495194594E-2</v>
      </c>
    </row>
    <row r="27" spans="1:8" x14ac:dyDescent="0.25">
      <c r="A27">
        <v>2.5</v>
      </c>
      <c r="B27">
        <f t="shared" si="0"/>
        <v>0.17064592284566568</v>
      </c>
      <c r="C27">
        <f t="shared" si="1"/>
        <v>0</v>
      </c>
      <c r="D27">
        <f t="shared" si="2"/>
        <v>0</v>
      </c>
      <c r="E27">
        <f t="shared" si="3"/>
        <v>0.17064592284566568</v>
      </c>
      <c r="F27">
        <f t="shared" si="4"/>
        <v>1.689359250740885E-2</v>
      </c>
      <c r="H27">
        <f>F27*EXP(-A27*'Input spectra'!S27)</f>
        <v>1.4107782128454325E-2</v>
      </c>
    </row>
    <row r="28" spans="1:8" x14ac:dyDescent="0.25">
      <c r="A28">
        <v>2.6</v>
      </c>
      <c r="B28">
        <f t="shared" si="0"/>
        <v>0.16912656356336589</v>
      </c>
      <c r="C28">
        <f t="shared" si="1"/>
        <v>0</v>
      </c>
      <c r="D28">
        <f t="shared" si="2"/>
        <v>0</v>
      </c>
      <c r="E28">
        <f t="shared" si="3"/>
        <v>0.16912656356336589</v>
      </c>
      <c r="F28">
        <f t="shared" si="4"/>
        <v>1.6743179089030634E-2</v>
      </c>
      <c r="H28">
        <f>F28*EXP(-A28*'Input spectra'!S28)</f>
        <v>1.3972614948524843E-2</v>
      </c>
    </row>
    <row r="29" spans="1:8" x14ac:dyDescent="0.25">
      <c r="A29">
        <v>2.7</v>
      </c>
      <c r="B29">
        <f t="shared" si="0"/>
        <v>0.1676072042810661</v>
      </c>
      <c r="C29">
        <f t="shared" si="1"/>
        <v>0</v>
      </c>
      <c r="D29">
        <f t="shared" si="2"/>
        <v>0</v>
      </c>
      <c r="E29">
        <f t="shared" si="3"/>
        <v>0.1676072042810661</v>
      </c>
      <c r="F29">
        <f t="shared" si="4"/>
        <v>1.6592765670652418E-2</v>
      </c>
      <c r="H29">
        <f>F29*EXP(-A29*'Input spectra'!S29)</f>
        <v>1.3815369051879339E-2</v>
      </c>
    </row>
    <row r="30" spans="1:8" x14ac:dyDescent="0.25">
      <c r="A30">
        <v>2.8</v>
      </c>
      <c r="B30">
        <f t="shared" si="0"/>
        <v>0.16608784499876633</v>
      </c>
      <c r="C30">
        <f t="shared" si="1"/>
        <v>0</v>
      </c>
      <c r="D30">
        <f t="shared" si="2"/>
        <v>0</v>
      </c>
      <c r="E30">
        <f t="shared" si="3"/>
        <v>0.16608784499876633</v>
      </c>
      <c r="F30">
        <f t="shared" si="4"/>
        <v>1.6442352252274205E-2</v>
      </c>
      <c r="H30">
        <f>F30*EXP(-A30*'Input spectra'!S30)</f>
        <v>1.366348981599211E-2</v>
      </c>
    </row>
    <row r="31" spans="1:8" x14ac:dyDescent="0.25">
      <c r="A31">
        <v>2.9</v>
      </c>
      <c r="B31">
        <f t="shared" si="0"/>
        <v>0.16456848571646654</v>
      </c>
      <c r="C31">
        <f t="shared" si="1"/>
        <v>0</v>
      </c>
      <c r="D31">
        <f t="shared" si="2"/>
        <v>0</v>
      </c>
      <c r="E31">
        <f t="shared" si="3"/>
        <v>0.16456848571646654</v>
      </c>
      <c r="F31">
        <f t="shared" si="4"/>
        <v>1.6291938833895989E-2</v>
      </c>
      <c r="H31">
        <f>F31*EXP(-A31*'Input spectra'!S31)</f>
        <v>1.3516818277462126E-2</v>
      </c>
    </row>
    <row r="32" spans="1:8" x14ac:dyDescent="0.25">
      <c r="A32">
        <v>3</v>
      </c>
      <c r="B32">
        <f t="shared" si="0"/>
        <v>0.16304912643416675</v>
      </c>
      <c r="C32">
        <f t="shared" si="1"/>
        <v>0</v>
      </c>
      <c r="D32">
        <f t="shared" si="2"/>
        <v>0</v>
      </c>
      <c r="E32">
        <f t="shared" si="3"/>
        <v>0.16304912643416675</v>
      </c>
      <c r="F32">
        <f t="shared" si="4"/>
        <v>1.6141525415517773E-2</v>
      </c>
      <c r="H32">
        <f>F32*EXP(-A32*'Input spectra'!S32)</f>
        <v>1.3375201379078782E-2</v>
      </c>
    </row>
    <row r="33" spans="1:8" x14ac:dyDescent="0.25">
      <c r="A33">
        <v>3.1</v>
      </c>
      <c r="B33">
        <f t="shared" si="0"/>
        <v>0.16152976715186695</v>
      </c>
      <c r="C33">
        <f t="shared" si="1"/>
        <v>0</v>
      </c>
      <c r="D33">
        <f t="shared" si="2"/>
        <v>0</v>
      </c>
      <c r="E33">
        <f t="shared" si="3"/>
        <v>0.16152976715186695</v>
      </c>
      <c r="F33">
        <f t="shared" si="4"/>
        <v>1.5991111997139557E-2</v>
      </c>
      <c r="H33">
        <f>F33*EXP(-A33*'Input spectra'!S33)</f>
        <v>1.3224082906400664E-2</v>
      </c>
    </row>
    <row r="34" spans="1:8" x14ac:dyDescent="0.25">
      <c r="A34">
        <v>3.2</v>
      </c>
      <c r="B34">
        <f t="shared" ref="B34:B65" si="5">IF(AND(A34&gt;=0,A34&lt;_k_correction*_w),(2*_w + 2*_h - 2*A34 / _k_correction)/(PI()*_h*_w*_k_correction),0)</f>
        <v>0.16001040786956719</v>
      </c>
      <c r="C34">
        <f t="shared" ref="C34:C65" si="6">IF(AND(A34&gt;=_k_correction*_w,A34&lt;_k_correction*_h),((2*A34 - 2*SQRT(A34^2 - (_k_correction*_w)^2))/(PI()*A34*_w*_k_correction)),0)</f>
        <v>0</v>
      </c>
      <c r="D34">
        <f t="shared" ref="D34:D65" si="7">IF(AND(A34&gt;=_k_correction*_h,A34&lt;_k_correction*_d),(2*A34^2/_k_correction - 2*_h*SQRT(A34^2-(_k_correction*_w)^2)-2*_w*SQRT(A34^2-(_k_correction*_h)^2))/(PI()*A34*_h*_w*_k_correction),0)</f>
        <v>0</v>
      </c>
      <c r="E34">
        <f t="shared" si="3"/>
        <v>0.16001040786956719</v>
      </c>
      <c r="F34">
        <f t="shared" si="4"/>
        <v>1.5840698578761345E-2</v>
      </c>
      <c r="H34">
        <f>F34*EXP(-A34*'Input spectra'!S34)</f>
        <v>1.3049366471650507E-2</v>
      </c>
    </row>
    <row r="35" spans="1:8" x14ac:dyDescent="0.25">
      <c r="A35">
        <v>3.3</v>
      </c>
      <c r="B35">
        <f t="shared" si="5"/>
        <v>0.1584910485872674</v>
      </c>
      <c r="C35">
        <f t="shared" si="6"/>
        <v>0</v>
      </c>
      <c r="D35">
        <f t="shared" si="7"/>
        <v>0</v>
      </c>
      <c r="E35">
        <f t="shared" si="3"/>
        <v>0.1584910485872674</v>
      </c>
      <c r="F35">
        <f t="shared" si="4"/>
        <v>1.5690285160383129E-2</v>
      </c>
      <c r="H35">
        <f>F35*EXP(-A35*'Input spectra'!S35)</f>
        <v>1.2877631788030605E-2</v>
      </c>
    </row>
    <row r="36" spans="1:8" x14ac:dyDescent="0.25">
      <c r="A36">
        <v>3.4</v>
      </c>
      <c r="B36">
        <f t="shared" si="5"/>
        <v>0.1569716893049676</v>
      </c>
      <c r="C36">
        <f t="shared" si="6"/>
        <v>0</v>
      </c>
      <c r="D36">
        <f t="shared" si="7"/>
        <v>0</v>
      </c>
      <c r="E36">
        <f t="shared" si="3"/>
        <v>0.1569716893049676</v>
      </c>
      <c r="F36">
        <f t="shared" si="4"/>
        <v>1.5539871742004913E-2</v>
      </c>
      <c r="H36">
        <f>F36*EXP(-A36*'Input spectra'!S36)</f>
        <v>1.270879969447708E-2</v>
      </c>
    </row>
    <row r="37" spans="1:8" x14ac:dyDescent="0.25">
      <c r="A37">
        <v>3.5</v>
      </c>
      <c r="B37">
        <f t="shared" si="5"/>
        <v>0.15545233002266784</v>
      </c>
      <c r="C37">
        <f t="shared" si="6"/>
        <v>0</v>
      </c>
      <c r="D37">
        <f t="shared" si="7"/>
        <v>0</v>
      </c>
      <c r="E37">
        <f t="shared" si="3"/>
        <v>0.15545233002266784</v>
      </c>
      <c r="F37">
        <f t="shared" si="4"/>
        <v>1.53894583236267E-2</v>
      </c>
      <c r="H37">
        <f>F37*EXP(-A37*'Input spectra'!S37)</f>
        <v>1.2542792753018837E-2</v>
      </c>
    </row>
    <row r="38" spans="1:8" x14ac:dyDescent="0.25">
      <c r="A38">
        <v>3.6</v>
      </c>
      <c r="B38">
        <f t="shared" si="5"/>
        <v>0.15393297074036805</v>
      </c>
      <c r="C38">
        <f t="shared" si="6"/>
        <v>0</v>
      </c>
      <c r="D38">
        <f t="shared" si="7"/>
        <v>0</v>
      </c>
      <c r="E38">
        <f t="shared" si="3"/>
        <v>0.15393297074036805</v>
      </c>
      <c r="F38">
        <f t="shared" si="4"/>
        <v>1.5239044905248484E-2</v>
      </c>
      <c r="H38">
        <f>F38*EXP(-A38*'Input spectra'!S38)</f>
        <v>1.2379535189745359E-2</v>
      </c>
    </row>
    <row r="39" spans="1:8" x14ac:dyDescent="0.25">
      <c r="A39">
        <v>3.7</v>
      </c>
      <c r="B39">
        <f t="shared" si="5"/>
        <v>0.15241361145806825</v>
      </c>
      <c r="C39">
        <f t="shared" si="6"/>
        <v>0</v>
      </c>
      <c r="D39">
        <f t="shared" si="7"/>
        <v>0</v>
      </c>
      <c r="E39">
        <f t="shared" si="3"/>
        <v>0.15241361145806825</v>
      </c>
      <c r="F39">
        <f t="shared" si="4"/>
        <v>1.5088631486870268E-2</v>
      </c>
      <c r="H39">
        <f>F39*EXP(-A39*'Input spectra'!S39)</f>
        <v>1.2218952837301988E-2</v>
      </c>
    </row>
    <row r="40" spans="1:8" x14ac:dyDescent="0.25">
      <c r="A40">
        <v>3.8</v>
      </c>
      <c r="B40">
        <f t="shared" si="5"/>
        <v>0.15089425217576849</v>
      </c>
      <c r="C40">
        <f t="shared" si="6"/>
        <v>0</v>
      </c>
      <c r="D40">
        <f t="shared" si="7"/>
        <v>0</v>
      </c>
      <c r="E40">
        <f t="shared" si="3"/>
        <v>0.15089425217576849</v>
      </c>
      <c r="F40">
        <f t="shared" si="4"/>
        <v>1.4938218068492055E-2</v>
      </c>
      <c r="H40">
        <f>F40*EXP(-A40*'Input spectra'!S40)</f>
        <v>1.2060973078851589E-2</v>
      </c>
    </row>
    <row r="41" spans="1:8" x14ac:dyDescent="0.25">
      <c r="A41">
        <v>3.9</v>
      </c>
      <c r="B41">
        <f t="shared" si="5"/>
        <v>0.1493748928934687</v>
      </c>
      <c r="C41">
        <f t="shared" si="6"/>
        <v>0</v>
      </c>
      <c r="D41">
        <f t="shared" si="7"/>
        <v>0</v>
      </c>
      <c r="E41">
        <f t="shared" si="3"/>
        <v>0.1493748928934687</v>
      </c>
      <c r="F41">
        <f t="shared" si="4"/>
        <v>1.4787804650113839E-2</v>
      </c>
      <c r="H41">
        <f>F41*EXP(-A41*'Input spectra'!S41)</f>
        <v>1.1881936242859539E-2</v>
      </c>
    </row>
    <row r="42" spans="1:8" x14ac:dyDescent="0.25">
      <c r="A42">
        <v>4</v>
      </c>
      <c r="B42">
        <f t="shared" si="5"/>
        <v>0.1478555336111689</v>
      </c>
      <c r="C42">
        <f t="shared" si="6"/>
        <v>0</v>
      </c>
      <c r="D42">
        <f t="shared" si="7"/>
        <v>0</v>
      </c>
      <c r="E42">
        <f t="shared" si="3"/>
        <v>0.1478555336111689</v>
      </c>
      <c r="F42">
        <f t="shared" si="4"/>
        <v>1.4637391231735623E-2</v>
      </c>
      <c r="H42">
        <f>F42*EXP(-A42*'Input spectra'!S42)</f>
        <v>1.1704245610330059E-2</v>
      </c>
    </row>
    <row r="43" spans="1:8" x14ac:dyDescent="0.25">
      <c r="A43">
        <v>4.0999999999999996</v>
      </c>
      <c r="B43">
        <f t="shared" si="5"/>
        <v>0.14633617432886917</v>
      </c>
      <c r="C43">
        <f t="shared" si="6"/>
        <v>0</v>
      </c>
      <c r="D43">
        <f t="shared" si="7"/>
        <v>0</v>
      </c>
      <c r="E43">
        <f t="shared" si="3"/>
        <v>0.14633617432886917</v>
      </c>
      <c r="F43">
        <f t="shared" si="4"/>
        <v>1.4486977813357413E-2</v>
      </c>
      <c r="H43">
        <f>F43*EXP(-A43*'Input spectra'!S43)</f>
        <v>1.1528436227663341E-2</v>
      </c>
    </row>
    <row r="44" spans="1:8" x14ac:dyDescent="0.25">
      <c r="A44">
        <v>4.2</v>
      </c>
      <c r="B44">
        <f t="shared" si="5"/>
        <v>0.14481681504656935</v>
      </c>
      <c r="C44">
        <f t="shared" si="6"/>
        <v>0</v>
      </c>
      <c r="D44">
        <f t="shared" si="7"/>
        <v>0</v>
      </c>
      <c r="E44">
        <f t="shared" si="3"/>
        <v>0.14481681504656935</v>
      </c>
      <c r="F44">
        <f t="shared" si="4"/>
        <v>1.4336564394979195E-2</v>
      </c>
      <c r="H44">
        <f>F44*EXP(-A44*'Input spectra'!S44)</f>
        <v>1.1354478297908598E-2</v>
      </c>
    </row>
    <row r="45" spans="1:8" x14ac:dyDescent="0.25">
      <c r="A45">
        <v>4.3</v>
      </c>
      <c r="B45">
        <f t="shared" si="5"/>
        <v>0.14329745576426958</v>
      </c>
      <c r="C45">
        <f t="shared" si="6"/>
        <v>0</v>
      </c>
      <c r="D45">
        <f t="shared" si="7"/>
        <v>0</v>
      </c>
      <c r="E45">
        <f t="shared" si="3"/>
        <v>0.14329745576426958</v>
      </c>
      <c r="F45">
        <f t="shared" si="4"/>
        <v>1.418615097660098E-2</v>
      </c>
      <c r="H45">
        <f>F45*EXP(-A45*'Input spectra'!S45)</f>
        <v>1.1182342457309367E-2</v>
      </c>
    </row>
    <row r="46" spans="1:8" x14ac:dyDescent="0.25">
      <c r="A46" s="5">
        <v>4.4000000000000004</v>
      </c>
      <c r="B46">
        <f t="shared" si="5"/>
        <v>0.14177809648196979</v>
      </c>
      <c r="C46">
        <f t="shared" si="6"/>
        <v>0</v>
      </c>
      <c r="D46">
        <f t="shared" si="7"/>
        <v>0</v>
      </c>
      <c r="E46">
        <f t="shared" si="3"/>
        <v>0.14177809648196979</v>
      </c>
      <c r="F46">
        <f t="shared" si="4"/>
        <v>1.4035737558222764E-2</v>
      </c>
      <c r="H46">
        <f>F46*EXP(-A46*'Input spectra'!S46)</f>
        <v>1.1011999767549231E-2</v>
      </c>
    </row>
    <row r="47" spans="1:8" x14ac:dyDescent="0.25">
      <c r="A47">
        <v>4.5</v>
      </c>
      <c r="B47">
        <f t="shared" si="5"/>
        <v>0.14025873719967</v>
      </c>
      <c r="C47">
        <f t="shared" si="6"/>
        <v>0</v>
      </c>
      <c r="D47">
        <f t="shared" si="7"/>
        <v>0</v>
      </c>
      <c r="E47">
        <f t="shared" si="3"/>
        <v>0.14025873719967</v>
      </c>
      <c r="F47">
        <f t="shared" si="4"/>
        <v>1.3885324139844548E-2</v>
      </c>
      <c r="H47">
        <f>F47*EXP(-A47*'Input spectra'!S47)</f>
        <v>1.0843421708133126E-2</v>
      </c>
    </row>
    <row r="48" spans="1:8" x14ac:dyDescent="0.25">
      <c r="A48">
        <v>4.5999999999999996</v>
      </c>
      <c r="B48">
        <f t="shared" si="5"/>
        <v>0</v>
      </c>
      <c r="C48">
        <f t="shared" si="6"/>
        <v>0.12523956873776007</v>
      </c>
      <c r="D48">
        <f t="shared" si="7"/>
        <v>0</v>
      </c>
      <c r="E48">
        <f t="shared" si="3"/>
        <v>0.12523956873776007</v>
      </c>
      <c r="F48">
        <f t="shared" si="4"/>
        <v>1.2398457606120756E-2</v>
      </c>
      <c r="H48">
        <f>F48*EXP(-A48*'Input spectra'!S48)</f>
        <v>9.6324334629519677E-3</v>
      </c>
    </row>
    <row r="49" spans="1:8" x14ac:dyDescent="0.25">
      <c r="A49">
        <v>4.7</v>
      </c>
      <c r="B49">
        <f t="shared" si="5"/>
        <v>0</v>
      </c>
      <c r="C49">
        <f t="shared" si="6"/>
        <v>0.107493793379972</v>
      </c>
      <c r="D49">
        <f t="shared" si="7"/>
        <v>0</v>
      </c>
      <c r="E49">
        <f t="shared" si="3"/>
        <v>0.107493793379972</v>
      </c>
      <c r="F49">
        <f t="shared" si="4"/>
        <v>1.0641662643643844E-2</v>
      </c>
      <c r="H49">
        <f>F49*EXP(-A49*'Input spectra'!S49)</f>
        <v>8.2221687083773882E-3</v>
      </c>
    </row>
    <row r="50" spans="1:8" x14ac:dyDescent="0.25">
      <c r="A50">
        <v>4.8</v>
      </c>
      <c r="B50">
        <f t="shared" si="5"/>
        <v>0</v>
      </c>
      <c r="C50">
        <f t="shared" si="6"/>
        <v>9.7198658253459178E-2</v>
      </c>
      <c r="D50">
        <f t="shared" si="7"/>
        <v>0</v>
      </c>
      <c r="E50">
        <f t="shared" si="3"/>
        <v>9.7198658253459178E-2</v>
      </c>
      <c r="F50">
        <f t="shared" si="4"/>
        <v>9.6224656142878257E-3</v>
      </c>
      <c r="H50">
        <f>F50*EXP(-A50*'Input spectra'!S50)</f>
        <v>7.3938639892123853E-3</v>
      </c>
    </row>
    <row r="51" spans="1:8" x14ac:dyDescent="0.25">
      <c r="A51">
        <v>4.9000000000000004</v>
      </c>
      <c r="B51">
        <f t="shared" si="5"/>
        <v>0</v>
      </c>
      <c r="C51">
        <f t="shared" si="6"/>
        <v>8.9435293807311106E-2</v>
      </c>
      <c r="D51">
        <f t="shared" si="7"/>
        <v>0</v>
      </c>
      <c r="E51">
        <f t="shared" si="3"/>
        <v>8.9435293807311106E-2</v>
      </c>
      <c r="F51">
        <f t="shared" si="4"/>
        <v>8.8539086323648174E-3</v>
      </c>
      <c r="H51">
        <f>F51*EXP(-A51*'Input spectra'!S51)</f>
        <v>6.7659373355265185E-3</v>
      </c>
    </row>
    <row r="52" spans="1:8" x14ac:dyDescent="0.25">
      <c r="A52">
        <v>5</v>
      </c>
      <c r="B52">
        <f t="shared" si="5"/>
        <v>0</v>
      </c>
      <c r="C52">
        <f t="shared" si="6"/>
        <v>8.3107197894375762E-2</v>
      </c>
      <c r="D52">
        <f t="shared" si="7"/>
        <v>0</v>
      </c>
      <c r="E52">
        <f t="shared" si="3"/>
        <v>8.3107197894375762E-2</v>
      </c>
      <c r="F52">
        <f t="shared" si="4"/>
        <v>8.2274402590324265E-3</v>
      </c>
      <c r="H52">
        <f>F52*EXP(-A52*'Input spectra'!S52)</f>
        <v>6.2526651411514266E-3</v>
      </c>
    </row>
    <row r="53" spans="1:8" x14ac:dyDescent="0.25">
      <c r="A53">
        <v>5.0999999999999996</v>
      </c>
      <c r="B53">
        <f t="shared" si="5"/>
        <v>0</v>
      </c>
      <c r="C53">
        <f t="shared" si="6"/>
        <v>7.7741661882952215E-2</v>
      </c>
      <c r="D53">
        <f t="shared" si="7"/>
        <v>0</v>
      </c>
      <c r="E53">
        <f t="shared" si="3"/>
        <v>7.7741661882952215E-2</v>
      </c>
      <c r="F53">
        <f t="shared" si="4"/>
        <v>7.6962633199689828E-3</v>
      </c>
      <c r="H53">
        <f>F53*EXP(-A53*'Input spectra'!S53)</f>
        <v>5.8168451474735995E-3</v>
      </c>
    </row>
    <row r="54" spans="1:8" x14ac:dyDescent="0.25">
      <c r="A54">
        <v>5.2</v>
      </c>
      <c r="B54">
        <f t="shared" si="5"/>
        <v>0</v>
      </c>
      <c r="C54">
        <f t="shared" si="6"/>
        <v>7.3080979013325068E-2</v>
      </c>
      <c r="D54">
        <f t="shared" si="7"/>
        <v>0</v>
      </c>
      <c r="E54">
        <f t="shared" si="3"/>
        <v>7.3080979013325068E-2</v>
      </c>
      <c r="F54">
        <f t="shared" si="4"/>
        <v>7.2348653803478201E-3</v>
      </c>
      <c r="H54">
        <f>F54*EXP(-A54*'Input spectra'!S54)</f>
        <v>5.4380706087998479E-3</v>
      </c>
    </row>
    <row r="55" spans="1:8" x14ac:dyDescent="0.25">
      <c r="A55">
        <v>5.3</v>
      </c>
      <c r="B55">
        <f t="shared" si="5"/>
        <v>0</v>
      </c>
      <c r="C55">
        <f t="shared" si="6"/>
        <v>6.8965248671962923E-2</v>
      </c>
      <c r="D55">
        <f t="shared" si="7"/>
        <v>0</v>
      </c>
      <c r="E55">
        <f t="shared" si="3"/>
        <v>6.8965248671962923E-2</v>
      </c>
      <c r="F55">
        <f t="shared" si="4"/>
        <v>6.8274166110019853E-3</v>
      </c>
      <c r="H55">
        <f>F55*EXP(-A55*'Input spectra'!S55)</f>
        <v>5.1098562561561226E-3</v>
      </c>
    </row>
    <row r="56" spans="1:8" x14ac:dyDescent="0.25">
      <c r="A56">
        <v>5.4</v>
      </c>
      <c r="B56">
        <f t="shared" si="5"/>
        <v>0</v>
      </c>
      <c r="C56">
        <f t="shared" si="6"/>
        <v>6.5286672645738078E-2</v>
      </c>
      <c r="D56">
        <f t="shared" si="7"/>
        <v>0</v>
      </c>
      <c r="E56">
        <f t="shared" si="3"/>
        <v>6.5286672645738078E-2</v>
      </c>
      <c r="F56">
        <f t="shared" si="4"/>
        <v>6.463245212364058E-3</v>
      </c>
      <c r="H56">
        <f>F56*EXP(-A56*'Input spectra'!S56)</f>
        <v>4.8170718198093506E-3</v>
      </c>
    </row>
    <row r="57" spans="1:8" x14ac:dyDescent="0.25">
      <c r="A57">
        <v>5.5</v>
      </c>
      <c r="B57">
        <f t="shared" si="5"/>
        <v>0</v>
      </c>
      <c r="C57">
        <f t="shared" si="6"/>
        <v>6.1968247841918879E-2</v>
      </c>
      <c r="D57">
        <f t="shared" si="7"/>
        <v>0</v>
      </c>
      <c r="E57">
        <f t="shared" si="3"/>
        <v>6.1968247841918879E-2</v>
      </c>
      <c r="F57">
        <f t="shared" si="4"/>
        <v>6.1347280379285387E-3</v>
      </c>
      <c r="H57">
        <f>F57*EXP(-A57*'Input spectra'!S57)</f>
        <v>4.553324021963406E-3</v>
      </c>
    </row>
    <row r="58" spans="1:8" x14ac:dyDescent="0.25">
      <c r="A58">
        <v>5.6</v>
      </c>
      <c r="B58">
        <f t="shared" si="5"/>
        <v>0</v>
      </c>
      <c r="C58">
        <f t="shared" si="6"/>
        <v>5.8952572755500872E-2</v>
      </c>
      <c r="D58">
        <f t="shared" si="7"/>
        <v>0</v>
      </c>
      <c r="E58">
        <f t="shared" si="3"/>
        <v>5.8952572755500872E-2</v>
      </c>
      <c r="F58">
        <f t="shared" si="4"/>
        <v>5.8361824577287322E-3</v>
      </c>
      <c r="H58">
        <f>F58*EXP(-A58*'Input spectra'!S58)</f>
        <v>4.3140323829269633E-3</v>
      </c>
    </row>
    <row r="59" spans="1:8" x14ac:dyDescent="0.25">
      <c r="A59">
        <v>5.7</v>
      </c>
      <c r="B59">
        <f t="shared" si="5"/>
        <v>0</v>
      </c>
      <c r="C59">
        <f t="shared" si="6"/>
        <v>5.6195436746565519E-2</v>
      </c>
      <c r="D59">
        <f t="shared" si="7"/>
        <v>0</v>
      </c>
      <c r="E59">
        <f t="shared" si="3"/>
        <v>5.6195436746565519E-2</v>
      </c>
      <c r="F59">
        <f t="shared" si="4"/>
        <v>5.5632317100886425E-3</v>
      </c>
      <c r="H59">
        <f>F59*EXP(-A59*'Input spectra'!S59)</f>
        <v>4.0956565507590734E-3</v>
      </c>
    </row>
    <row r="60" spans="1:8" x14ac:dyDescent="0.25">
      <c r="A60">
        <v>5.8</v>
      </c>
      <c r="B60">
        <f t="shared" si="5"/>
        <v>0</v>
      </c>
      <c r="C60">
        <f t="shared" si="6"/>
        <v>5.3661899342393578E-2</v>
      </c>
      <c r="D60">
        <f t="shared" si="7"/>
        <v>0</v>
      </c>
      <c r="E60">
        <f t="shared" si="3"/>
        <v>5.3661899342393578E-2</v>
      </c>
      <c r="F60">
        <f t="shared" si="4"/>
        <v>5.3124167606622297E-3</v>
      </c>
      <c r="H60">
        <f>F60*EXP(-A60*'Input spectra'!S60)</f>
        <v>3.8953896566095735E-3</v>
      </c>
    </row>
    <row r="61" spans="1:8" x14ac:dyDescent="0.25">
      <c r="A61">
        <v>5.9</v>
      </c>
      <c r="B61">
        <f t="shared" si="5"/>
        <v>0</v>
      </c>
      <c r="C61">
        <f t="shared" si="6"/>
        <v>5.132376506640584E-2</v>
      </c>
      <c r="D61">
        <f t="shared" si="7"/>
        <v>0</v>
      </c>
      <c r="E61">
        <f t="shared" si="3"/>
        <v>5.132376506640584E-2</v>
      </c>
      <c r="F61">
        <f t="shared" si="4"/>
        <v>5.0809463157347754E-3</v>
      </c>
      <c r="H61">
        <f>F61*EXP(-A61*'Input spectra'!S61)</f>
        <v>3.7109602760006812E-3</v>
      </c>
    </row>
    <row r="62" spans="1:8" x14ac:dyDescent="0.25">
      <c r="A62">
        <v>6</v>
      </c>
      <c r="B62">
        <f t="shared" si="5"/>
        <v>0</v>
      </c>
      <c r="C62">
        <f t="shared" si="6"/>
        <v>4.9157887525402032E-2</v>
      </c>
      <c r="D62">
        <f t="shared" si="7"/>
        <v>0</v>
      </c>
      <c r="E62">
        <f t="shared" si="3"/>
        <v>4.9157887525402032E-2</v>
      </c>
      <c r="F62">
        <f t="shared" si="4"/>
        <v>4.8665289303762103E-3</v>
      </c>
      <c r="H62">
        <f>F62*EXP(-A62*'Input spectra'!S62)</f>
        <v>3.5404990617149889E-3</v>
      </c>
    </row>
    <row r="63" spans="1:8" x14ac:dyDescent="0.25">
      <c r="A63">
        <v>6.1</v>
      </c>
      <c r="B63">
        <f t="shared" si="5"/>
        <v>0</v>
      </c>
      <c r="C63">
        <f t="shared" si="6"/>
        <v>4.7144990334392664E-2</v>
      </c>
      <c r="D63">
        <f t="shared" si="7"/>
        <v>0</v>
      </c>
      <c r="E63">
        <f t="shared" si="3"/>
        <v>4.7144990334392664E-2</v>
      </c>
      <c r="F63">
        <f t="shared" si="4"/>
        <v>4.6672562824444184E-3</v>
      </c>
      <c r="H63">
        <f>F63*EXP(-A63*'Input spectra'!S63)</f>
        <v>3.3790249202519267E-3</v>
      </c>
    </row>
    <row r="64" spans="1:8" x14ac:dyDescent="0.25">
      <c r="A64">
        <v>6.2</v>
      </c>
      <c r="B64">
        <f t="shared" si="5"/>
        <v>0</v>
      </c>
      <c r="C64">
        <f t="shared" si="6"/>
        <v>4.5268823195241864E-2</v>
      </c>
      <c r="D64">
        <f t="shared" si="7"/>
        <v>0</v>
      </c>
      <c r="E64">
        <f t="shared" si="3"/>
        <v>4.5268823195241864E-2</v>
      </c>
      <c r="F64">
        <f t="shared" si="4"/>
        <v>4.4815196261208433E-3</v>
      </c>
      <c r="H64">
        <f>F64*EXP(-A64*'Input spectra'!S64)</f>
        <v>3.228762799336525E-3</v>
      </c>
    </row>
    <row r="65" spans="1:8" x14ac:dyDescent="0.25">
      <c r="A65">
        <v>6.3</v>
      </c>
      <c r="B65">
        <f t="shared" si="5"/>
        <v>0</v>
      </c>
      <c r="C65">
        <f t="shared" si="6"/>
        <v>4.3515542723494297E-2</v>
      </c>
      <c r="D65">
        <f t="shared" si="7"/>
        <v>0</v>
      </c>
      <c r="E65">
        <f t="shared" si="3"/>
        <v>4.3515542723494297E-2</v>
      </c>
      <c r="F65">
        <f t="shared" si="4"/>
        <v>4.3079484950502879E-3</v>
      </c>
      <c r="H65">
        <f>F65*EXP(-A65*'Input spectra'!S65)</f>
        <v>3.0886468786534712E-3</v>
      </c>
    </row>
    <row r="66" spans="1:8" x14ac:dyDescent="0.25">
      <c r="A66">
        <v>6.4</v>
      </c>
      <c r="B66">
        <f t="shared" ref="B66:B97" si="8">IF(AND(A66&gt;=0,A66&lt;_k_correction*_w),(2*_w + 2*_h - 2*A66 / _k_correction)/(PI()*_h*_w*_k_correction),0)</f>
        <v>0</v>
      </c>
      <c r="C66">
        <f t="shared" ref="C66:C97" si="9">IF(AND(A66&gt;=_k_correction*_w,A66&lt;_k_correction*_h),((2*A66 - 2*SQRT(A66^2 - (_k_correction*_w)^2))/(PI()*A66*_w*_k_correction)),0)</f>
        <v>4.1873248379781278E-2</v>
      </c>
      <c r="D66">
        <f t="shared" ref="D66:D97" si="10">IF(AND(A66&gt;=_k_correction*_h,A66&lt;_k_correction*_d),(2*A66^2/_k_correction - 2*_h*SQRT(A66^2-(_k_correction*_w)^2)-2*_w*SQRT(A66^2-(_k_correction*_h)^2))/(PI()*A66*_h*_w*_k_correction),0)</f>
        <v>0</v>
      </c>
      <c r="E66">
        <f t="shared" si="3"/>
        <v>4.1873248379781278E-2</v>
      </c>
      <c r="F66">
        <f t="shared" si="4"/>
        <v>4.1453647605124138E-3</v>
      </c>
      <c r="H66">
        <f>F66*EXP(-A66*'Input spectra'!S66)</f>
        <v>2.9576940789224002E-3</v>
      </c>
    </row>
    <row r="67" spans="1:8" x14ac:dyDescent="0.25">
      <c r="A67">
        <v>6.5</v>
      </c>
      <c r="B67">
        <f t="shared" si="8"/>
        <v>0</v>
      </c>
      <c r="C67">
        <f t="shared" si="9"/>
        <v>4.0331628140787203E-2</v>
      </c>
      <c r="D67">
        <f t="shared" si="10"/>
        <v>0</v>
      </c>
      <c r="E67">
        <f t="shared" ref="E67:E130" si="11">SUM(B67:D67)</f>
        <v>4.0331628140787203E-2</v>
      </c>
      <c r="F67">
        <f t="shared" ref="F67:F130" si="12">E67/SUM($E$2:$E$152)</f>
        <v>3.9927475535821658E-3</v>
      </c>
      <c r="H67">
        <f>F67*EXP(-A67*'Input spectra'!S67)</f>
        <v>2.8350513093033771E-3</v>
      </c>
    </row>
    <row r="68" spans="1:8" x14ac:dyDescent="0.25">
      <c r="A68">
        <v>6.6</v>
      </c>
      <c r="B68">
        <f t="shared" si="8"/>
        <v>0</v>
      </c>
      <c r="C68">
        <f t="shared" si="9"/>
        <v>3.8881683522221676E-2</v>
      </c>
      <c r="D68">
        <f t="shared" si="10"/>
        <v>0</v>
      </c>
      <c r="E68">
        <f t="shared" si="11"/>
        <v>3.8881683522221676E-2</v>
      </c>
      <c r="F68">
        <f t="shared" si="12"/>
        <v>3.8492060429742049E-3</v>
      </c>
      <c r="H68">
        <f>F68*EXP(-A68*'Input spectra'!S68)</f>
        <v>2.71997320751963E-3</v>
      </c>
    </row>
    <row r="69" spans="1:8" x14ac:dyDescent="0.25">
      <c r="A69">
        <v>6.7</v>
      </c>
      <c r="B69">
        <f t="shared" si="8"/>
        <v>0</v>
      </c>
      <c r="C69">
        <f t="shared" si="9"/>
        <v>3.7515513093222159E-2</v>
      </c>
      <c r="D69">
        <f t="shared" si="10"/>
        <v>0</v>
      </c>
      <c r="E69">
        <f t="shared" si="11"/>
        <v>3.7515513093222159E-2</v>
      </c>
      <c r="F69">
        <f t="shared" si="12"/>
        <v>3.7139580034176831E-3</v>
      </c>
      <c r="H69">
        <f>F69*EXP(-A69*'Input spectra'!S69)</f>
        <v>2.6128249949969873E-3</v>
      </c>
    </row>
    <row r="70" spans="1:8" x14ac:dyDescent="0.25">
      <c r="A70">
        <v>6.8</v>
      </c>
      <c r="B70">
        <f t="shared" si="8"/>
        <v>0</v>
      </c>
      <c r="C70">
        <f t="shared" si="9"/>
        <v>3.6226139847269495E-2</v>
      </c>
      <c r="D70">
        <f t="shared" si="10"/>
        <v>0</v>
      </c>
      <c r="E70">
        <f t="shared" si="11"/>
        <v>3.6226139847269495E-2</v>
      </c>
      <c r="F70">
        <f t="shared" si="12"/>
        <v>3.5863127257348437E-3</v>
      </c>
      <c r="H70">
        <f>F70*EXP(-A70*'Input spectra'!S70)</f>
        <v>2.5153573474438928E-3</v>
      </c>
    </row>
    <row r="71" spans="1:8" x14ac:dyDescent="0.25">
      <c r="A71">
        <v>6.9</v>
      </c>
      <c r="B71">
        <f t="shared" si="8"/>
        <v>0</v>
      </c>
      <c r="C71">
        <f t="shared" si="9"/>
        <v>3.5007371961595084E-2</v>
      </c>
      <c r="D71">
        <f t="shared" si="10"/>
        <v>0</v>
      </c>
      <c r="E71">
        <f t="shared" si="11"/>
        <v>3.5007371961595084E-2</v>
      </c>
      <c r="F71">
        <f t="shared" si="12"/>
        <v>3.4656572323110658E-3</v>
      </c>
      <c r="H71">
        <f>F71*EXP(-A71*'Input spectra'!S71)</f>
        <v>2.4235027201779404E-3</v>
      </c>
    </row>
    <row r="72" spans="1:8" x14ac:dyDescent="0.25">
      <c r="A72">
        <v>7</v>
      </c>
      <c r="B72">
        <f t="shared" si="8"/>
        <v>0</v>
      </c>
      <c r="C72">
        <f t="shared" si="9"/>
        <v>3.3853689326330469E-2</v>
      </c>
      <c r="D72">
        <f t="shared" si="10"/>
        <v>0</v>
      </c>
      <c r="E72">
        <f t="shared" si="11"/>
        <v>3.3853689326330469E-2</v>
      </c>
      <c r="F72">
        <f t="shared" si="12"/>
        <v>3.3514450437159659E-3</v>
      </c>
      <c r="H72">
        <f>F72*EXP(-A72*'Input spectra'!S72)</f>
        <v>2.3368161423844023E-3</v>
      </c>
    </row>
    <row r="73" spans="1:8" x14ac:dyDescent="0.25">
      <c r="A73">
        <v>7.1</v>
      </c>
      <c r="B73">
        <f t="shared" si="8"/>
        <v>0</v>
      </c>
      <c r="C73">
        <f t="shared" si="9"/>
        <v>3.2760150210808546E-2</v>
      </c>
      <c r="D73">
        <f t="shared" si="10"/>
        <v>0</v>
      </c>
      <c r="E73">
        <f t="shared" si="11"/>
        <v>3.2760150210808546E-2</v>
      </c>
      <c r="F73">
        <f t="shared" si="12"/>
        <v>3.243186938860759E-3</v>
      </c>
      <c r="H73">
        <f>F73*EXP(-A73*'Input spectra'!S73)</f>
        <v>2.2548991816130123E-3</v>
      </c>
    </row>
    <row r="74" spans="1:8" x14ac:dyDescent="0.25">
      <c r="A74">
        <v>7.2</v>
      </c>
      <c r="B74">
        <f t="shared" si="8"/>
        <v>0</v>
      </c>
      <c r="C74">
        <f t="shared" si="9"/>
        <v>3.1722313843238738E-2</v>
      </c>
      <c r="D74">
        <f t="shared" si="10"/>
        <v>0</v>
      </c>
      <c r="E74">
        <f t="shared" si="11"/>
        <v>3.1722313843238738E-2</v>
      </c>
      <c r="F74">
        <f t="shared" si="12"/>
        <v>3.1404432905466377E-3</v>
      </c>
      <c r="H74">
        <f>F74*EXP(-A74*'Input spectra'!S74)</f>
        <v>2.17739376401272E-3</v>
      </c>
    </row>
    <row r="75" spans="1:8" x14ac:dyDescent="0.25">
      <c r="A75">
        <v>7.3</v>
      </c>
      <c r="B75">
        <f t="shared" si="8"/>
        <v>0</v>
      </c>
      <c r="C75">
        <f t="shared" si="9"/>
        <v>3.0736175695198979E-2</v>
      </c>
      <c r="D75">
        <f t="shared" si="10"/>
        <v>0</v>
      </c>
      <c r="E75">
        <f t="shared" si="11"/>
        <v>3.0736175695198979E-2</v>
      </c>
      <c r="F75">
        <f t="shared" si="12"/>
        <v>3.042817658763677E-3</v>
      </c>
      <c r="H75">
        <f>F75*EXP(-A75*'Input spectra'!S75)</f>
        <v>2.1039769995066099E-3</v>
      </c>
    </row>
    <row r="76" spans="1:8" x14ac:dyDescent="0.25">
      <c r="A76">
        <v>7.4</v>
      </c>
      <c r="B76">
        <f t="shared" si="8"/>
        <v>0</v>
      </c>
      <c r="C76">
        <f t="shared" si="9"/>
        <v>2.979811300461704E-2</v>
      </c>
      <c r="D76">
        <f t="shared" si="10"/>
        <v>0</v>
      </c>
      <c r="E76">
        <f t="shared" si="11"/>
        <v>2.979811300461704E-2</v>
      </c>
      <c r="F76">
        <f t="shared" si="12"/>
        <v>2.9499513975789473E-3</v>
      </c>
      <c r="H76">
        <f>F76*EXP(-A76*'Input spectra'!S76)</f>
        <v>2.0343568183753447E-3</v>
      </c>
    </row>
    <row r="77" spans="1:8" x14ac:dyDescent="0.25">
      <c r="A77">
        <v>7.5</v>
      </c>
      <c r="B77">
        <f t="shared" si="8"/>
        <v>0</v>
      </c>
      <c r="C77">
        <f t="shared" si="9"/>
        <v>2.890483862078096E-2</v>
      </c>
      <c r="D77">
        <f t="shared" si="10"/>
        <v>0</v>
      </c>
      <c r="E77">
        <f t="shared" si="11"/>
        <v>2.890483862078096E-2</v>
      </c>
      <c r="F77">
        <f t="shared" si="12"/>
        <v>2.8615190858882564E-3</v>
      </c>
      <c r="H77">
        <f>F77*EXP(-A77*'Input spectra'!S77)</f>
        <v>1.9682682685926802E-3</v>
      </c>
    </row>
    <row r="78" spans="1:8" x14ac:dyDescent="0.25">
      <c r="A78">
        <v>7.6</v>
      </c>
      <c r="B78">
        <f t="shared" si="8"/>
        <v>0</v>
      </c>
      <c r="C78">
        <f t="shared" si="9"/>
        <v>2.8053361667263656E-2</v>
      </c>
      <c r="D78">
        <f t="shared" si="10"/>
        <v>0</v>
      </c>
      <c r="E78">
        <f t="shared" si="11"/>
        <v>2.8053361667263656E-2</v>
      </c>
      <c r="F78">
        <f t="shared" si="12"/>
        <v>2.7772246331272564E-3</v>
      </c>
      <c r="H78">
        <f>F78*EXP(-A78*'Input spectra'!S78)</f>
        <v>1.9054703554603981E-3</v>
      </c>
    </row>
    <row r="79" spans="1:8" x14ac:dyDescent="0.25">
      <c r="A79">
        <v>7.7</v>
      </c>
      <c r="B79">
        <f t="shared" si="8"/>
        <v>0</v>
      </c>
      <c r="C79">
        <f t="shared" si="9"/>
        <v>2.7240953831351899E-2</v>
      </c>
      <c r="D79">
        <f t="shared" si="10"/>
        <v>0</v>
      </c>
      <c r="E79">
        <f t="shared" si="11"/>
        <v>2.7240953831351899E-2</v>
      </c>
      <c r="F79">
        <f t="shared" si="12"/>
        <v>2.6967979419948132E-3</v>
      </c>
      <c r="H79">
        <f>F79*EXP(-A79*'Input spectra'!S79)</f>
        <v>1.8457433295509672E-3</v>
      </c>
    </row>
    <row r="80" spans="1:8" x14ac:dyDescent="0.25">
      <c r="A80">
        <v>7.8</v>
      </c>
      <c r="B80">
        <f t="shared" si="8"/>
        <v>0</v>
      </c>
      <c r="C80">
        <f t="shared" si="9"/>
        <v>2.6465120328186806E-2</v>
      </c>
      <c r="D80">
        <f t="shared" si="10"/>
        <v>0</v>
      </c>
      <c r="E80">
        <f t="shared" si="11"/>
        <v>2.6465120328186806E-2</v>
      </c>
      <c r="F80">
        <f t="shared" si="12"/>
        <v>2.619992033963126E-3</v>
      </c>
      <c r="H80">
        <f>F80*EXP(-A80*'Input spectra'!S80)</f>
        <v>1.7909483035682512E-3</v>
      </c>
    </row>
    <row r="81" spans="1:8" x14ac:dyDescent="0.25">
      <c r="A81">
        <v>7.9</v>
      </c>
      <c r="B81">
        <f t="shared" si="8"/>
        <v>0</v>
      </c>
      <c r="C81">
        <f t="shared" si="9"/>
        <v>2.572357477321156E-2</v>
      </c>
      <c r="D81">
        <f t="shared" si="10"/>
        <v>0</v>
      </c>
      <c r="E81">
        <f t="shared" si="11"/>
        <v>2.572357477321156E-2</v>
      </c>
      <c r="F81">
        <f t="shared" si="12"/>
        <v>2.5465805617021563E-3</v>
      </c>
      <c r="H81">
        <f>F81*EXP(-A81*'Input spectra'!S81)</f>
        <v>1.7387805209421276E-3</v>
      </c>
    </row>
    <row r="82" spans="1:8" x14ac:dyDescent="0.25">
      <c r="A82">
        <v>8</v>
      </c>
      <c r="B82">
        <f t="shared" si="8"/>
        <v>0</v>
      </c>
      <c r="C82">
        <f t="shared" si="9"/>
        <v>2.5014217341244638E-2</v>
      </c>
      <c r="D82">
        <f t="shared" si="10"/>
        <v>0</v>
      </c>
      <c r="E82">
        <f t="shared" si="11"/>
        <v>2.5014217341244638E-2</v>
      </c>
      <c r="F82">
        <f t="shared" si="12"/>
        <v>2.476355646873167E-3</v>
      </c>
      <c r="H82">
        <f>F82*EXP(-A82*'Input spectra'!S82)</f>
        <v>1.6890624423126735E-3</v>
      </c>
    </row>
    <row r="83" spans="1:8" x14ac:dyDescent="0.25">
      <c r="A83">
        <v>8.1</v>
      </c>
      <c r="B83">
        <f t="shared" si="8"/>
        <v>0</v>
      </c>
      <c r="C83">
        <f t="shared" si="9"/>
        <v>2.4335115704421175E-2</v>
      </c>
      <c r="D83">
        <f t="shared" si="10"/>
        <v>0</v>
      </c>
      <c r="E83">
        <f t="shared" si="11"/>
        <v>2.4335115704421175E-2</v>
      </c>
      <c r="F83">
        <f t="shared" si="12"/>
        <v>2.4091259930244442E-3</v>
      </c>
      <c r="H83">
        <f>F83*EXP(-A83*'Input spectra'!S83)</f>
        <v>1.6416426160247685E-3</v>
      </c>
    </row>
    <row r="84" spans="1:8" x14ac:dyDescent="0.25">
      <c r="A84">
        <v>8.1999999999999993</v>
      </c>
      <c r="B84">
        <f t="shared" si="8"/>
        <v>0</v>
      </c>
      <c r="C84">
        <f t="shared" si="9"/>
        <v>2.3684488331628221E-2</v>
      </c>
      <c r="D84">
        <f t="shared" si="10"/>
        <v>0</v>
      </c>
      <c r="E84">
        <f t="shared" si="11"/>
        <v>2.3684488331628221E-2</v>
      </c>
      <c r="F84">
        <f t="shared" si="12"/>
        <v>2.3447152322700199E-3</v>
      </c>
      <c r="H84">
        <f>F84*EXP(-A84*'Input spectra'!S84)</f>
        <v>1.5963815476018552E-3</v>
      </c>
    </row>
    <row r="85" spans="1:8" x14ac:dyDescent="0.25">
      <c r="A85">
        <v>8.3000000000000007</v>
      </c>
      <c r="B85">
        <f t="shared" si="8"/>
        <v>0</v>
      </c>
      <c r="C85">
        <f t="shared" si="9"/>
        <v>2.3060689804290331E-2</v>
      </c>
      <c r="D85">
        <f t="shared" si="10"/>
        <v>0</v>
      </c>
      <c r="E85">
        <f t="shared" si="11"/>
        <v>2.3060689804290331E-2</v>
      </c>
      <c r="F85">
        <f t="shared" si="12"/>
        <v>2.2829604715828926E-3</v>
      </c>
      <c r="H85">
        <f>F85*EXP(-A85*'Input spectra'!S85)</f>
        <v>1.5531505355940716E-3</v>
      </c>
    </row>
    <row r="86" spans="1:8" x14ac:dyDescent="0.25">
      <c r="A86">
        <v>8.4</v>
      </c>
      <c r="B86">
        <f t="shared" si="8"/>
        <v>0</v>
      </c>
      <c r="C86">
        <f t="shared" si="9"/>
        <v>2.2462197861483964E-2</v>
      </c>
      <c r="D86">
        <f t="shared" si="10"/>
        <v>0</v>
      </c>
      <c r="E86">
        <f t="shared" si="11"/>
        <v>2.2462197861483964E-2</v>
      </c>
      <c r="F86">
        <f t="shared" si="12"/>
        <v>2.2237110102882184E-3</v>
      </c>
      <c r="H86">
        <f>F86*EXP(-A86*'Input spectra'!S86)</f>
        <v>1.5079765087073203E-3</v>
      </c>
    </row>
    <row r="87" spans="1:8" x14ac:dyDescent="0.25">
      <c r="A87">
        <v>8.5</v>
      </c>
      <c r="B87">
        <f t="shared" si="8"/>
        <v>0</v>
      </c>
      <c r="C87">
        <f t="shared" si="9"/>
        <v>2.1887601934429055E-2</v>
      </c>
      <c r="D87">
        <f t="shared" si="10"/>
        <v>0</v>
      </c>
      <c r="E87">
        <f t="shared" si="11"/>
        <v>2.1887601934429055E-2</v>
      </c>
      <c r="F87">
        <f t="shared" si="12"/>
        <v>2.1668272050017505E-3</v>
      </c>
      <c r="H87">
        <f>F87*EXP(-A87*'Input spectra'!S87)</f>
        <v>1.4645511886644186E-3</v>
      </c>
    </row>
    <row r="88" spans="1:8" x14ac:dyDescent="0.25">
      <c r="A88">
        <v>8.6</v>
      </c>
      <c r="B88">
        <f t="shared" si="8"/>
        <v>0</v>
      </c>
      <c r="C88">
        <f t="shared" si="9"/>
        <v>2.1335592968757769E-2</v>
      </c>
      <c r="D88">
        <f t="shared" si="10"/>
        <v>0</v>
      </c>
      <c r="E88">
        <f t="shared" si="11"/>
        <v>2.1335592968757769E-2</v>
      </c>
      <c r="F88">
        <f t="shared" si="12"/>
        <v>2.112179462055551E-3</v>
      </c>
      <c r="H88">
        <f>F88*EXP(-A88*'Input spectra'!S88)</f>
        <v>1.4229465956061605E-3</v>
      </c>
    </row>
    <row r="89" spans="1:8" x14ac:dyDescent="0.25">
      <c r="A89">
        <v>8.6999999999999993</v>
      </c>
      <c r="B89">
        <f t="shared" si="8"/>
        <v>0</v>
      </c>
      <c r="C89">
        <f t="shared" si="9"/>
        <v>2.080495436438717E-2</v>
      </c>
      <c r="D89">
        <f t="shared" si="10"/>
        <v>0</v>
      </c>
      <c r="E89">
        <f t="shared" si="11"/>
        <v>2.080495436438717E-2</v>
      </c>
      <c r="F89">
        <f t="shared" si="12"/>
        <v>2.0596473405641719E-3</v>
      </c>
      <c r="H89">
        <f>F89*EXP(-A89*'Input spectra'!S89)</f>
        <v>1.3830619190031287E-3</v>
      </c>
    </row>
    <row r="90" spans="1:8" x14ac:dyDescent="0.25">
      <c r="A90">
        <v>8.8000000000000007</v>
      </c>
      <c r="B90">
        <f t="shared" si="8"/>
        <v>0</v>
      </c>
      <c r="C90">
        <f t="shared" si="9"/>
        <v>2.029455388871387E-2</v>
      </c>
      <c r="D90">
        <f t="shared" si="10"/>
        <v>0</v>
      </c>
      <c r="E90">
        <f t="shared" si="11"/>
        <v>2.029455388871387E-2</v>
      </c>
      <c r="F90">
        <f t="shared" si="12"/>
        <v>2.0091187518476942E-3</v>
      </c>
      <c r="H90">
        <f>F90*EXP(-A90*'Input spectra'!S90)</f>
        <v>1.344803408832499E-3</v>
      </c>
    </row>
    <row r="91" spans="1:8" x14ac:dyDescent="0.25">
      <c r="A91">
        <v>8.9</v>
      </c>
      <c r="B91">
        <f t="shared" si="8"/>
        <v>0</v>
      </c>
      <c r="C91">
        <f t="shared" si="9"/>
        <v>1.9803336440288474E-2</v>
      </c>
      <c r="D91">
        <f t="shared" si="10"/>
        <v>0</v>
      </c>
      <c r="E91">
        <f t="shared" si="11"/>
        <v>1.9803336440288474E-2</v>
      </c>
      <c r="F91">
        <f t="shared" si="12"/>
        <v>1.9604892430505052E-3</v>
      </c>
      <c r="H91">
        <f>F91*EXP(-A91*'Input spectra'!S91)</f>
        <v>1.3080837695345177E-3</v>
      </c>
    </row>
    <row r="92" spans="1:8" x14ac:dyDescent="0.25">
      <c r="A92">
        <v>9</v>
      </c>
      <c r="B92">
        <f t="shared" si="8"/>
        <v>0</v>
      </c>
      <c r="C92">
        <f t="shared" si="9"/>
        <v>1.9330317557967207E-2</v>
      </c>
      <c r="D92">
        <f t="shared" si="10"/>
        <v>0</v>
      </c>
      <c r="E92">
        <f t="shared" si="11"/>
        <v>1.9330317557967207E-2</v>
      </c>
      <c r="F92">
        <f t="shared" si="12"/>
        <v>1.913661354560766E-3</v>
      </c>
      <c r="H92">
        <f>F92*EXP(-A92*'Input spectra'!S92)</f>
        <v>1.2703650648152587E-3</v>
      </c>
    </row>
    <row r="93" spans="1:8" x14ac:dyDescent="0.25">
      <c r="A93">
        <v>9.1</v>
      </c>
      <c r="B93">
        <f t="shared" si="8"/>
        <v>0</v>
      </c>
      <c r="C93">
        <f t="shared" si="9"/>
        <v>1.8874577585449921E-2</v>
      </c>
      <c r="D93">
        <f t="shared" si="10"/>
        <v>0</v>
      </c>
      <c r="E93">
        <f t="shared" si="11"/>
        <v>1.8874577585449921E-2</v>
      </c>
      <c r="F93">
        <f t="shared" si="12"/>
        <v>1.8685440423117773E-3</v>
      </c>
      <c r="H93">
        <f>F93*EXP(-A93*'Input spectra'!S93)</f>
        <v>1.2338990268654371E-3</v>
      </c>
    </row>
    <row r="94" spans="1:8" x14ac:dyDescent="0.25">
      <c r="A94">
        <v>9.1999999999999993</v>
      </c>
      <c r="B94">
        <f t="shared" si="8"/>
        <v>0</v>
      </c>
      <c r="C94">
        <f t="shared" si="9"/>
        <v>0</v>
      </c>
      <c r="D94">
        <f t="shared" si="10"/>
        <v>1.2206189850931814E-2</v>
      </c>
      <c r="E94">
        <f t="shared" si="11"/>
        <v>1.2206189850931814E-2</v>
      </c>
      <c r="F94">
        <f t="shared" si="12"/>
        <v>1.2083874842776484E-3</v>
      </c>
      <c r="H94">
        <f>F94*EXP(-A94*'Input spectra'!S94)</f>
        <v>7.937587274397317E-4</v>
      </c>
    </row>
    <row r="95" spans="1:8" x14ac:dyDescent="0.25">
      <c r="A95">
        <v>9.3000000000000007</v>
      </c>
      <c r="B95">
        <f t="shared" si="8"/>
        <v>0</v>
      </c>
      <c r="C95">
        <f t="shared" si="9"/>
        <v>0</v>
      </c>
      <c r="D95">
        <f t="shared" si="10"/>
        <v>7.963367688653791E-3</v>
      </c>
      <c r="E95">
        <f t="shared" si="11"/>
        <v>7.963367688653791E-3</v>
      </c>
      <c r="F95">
        <f t="shared" si="12"/>
        <v>7.8835688820092084E-4</v>
      </c>
      <c r="H95">
        <f>F95*EXP(-A95*'Input spectra'!S95)</f>
        <v>5.1511519167332567E-4</v>
      </c>
    </row>
    <row r="96" spans="1:8" x14ac:dyDescent="0.25">
      <c r="A96">
        <v>9.4</v>
      </c>
      <c r="B96">
        <f t="shared" si="8"/>
        <v>0</v>
      </c>
      <c r="C96">
        <f t="shared" si="9"/>
        <v>0</v>
      </c>
      <c r="D96">
        <f t="shared" si="10"/>
        <v>5.5394640662443251E-3</v>
      </c>
      <c r="E96">
        <f t="shared" si="11"/>
        <v>5.5394640662443251E-3</v>
      </c>
      <c r="F96">
        <f t="shared" si="12"/>
        <v>5.4839545583050314E-4</v>
      </c>
      <c r="H96">
        <f>F96*EXP(-A96*'Input spectra'!S96)</f>
        <v>3.5642464056976427E-4</v>
      </c>
    </row>
    <row r="97" spans="1:8" x14ac:dyDescent="0.25">
      <c r="A97">
        <v>9.5</v>
      </c>
      <c r="B97">
        <f t="shared" si="8"/>
        <v>0</v>
      </c>
      <c r="C97">
        <f t="shared" si="9"/>
        <v>0</v>
      </c>
      <c r="D97">
        <f t="shared" si="10"/>
        <v>3.8707147830095079E-3</v>
      </c>
      <c r="E97">
        <f t="shared" si="11"/>
        <v>3.8707147830095079E-3</v>
      </c>
      <c r="F97">
        <f t="shared" si="12"/>
        <v>3.8319273713738762E-4</v>
      </c>
      <c r="H97">
        <f>F97*EXP(-A97*'Input spectra'!S97)</f>
        <v>2.4772891916151585E-4</v>
      </c>
    </row>
    <row r="98" spans="1:8" x14ac:dyDescent="0.25">
      <c r="A98">
        <v>9.6</v>
      </c>
      <c r="B98">
        <f t="shared" ref="B98:B129" si="13">IF(AND(A98&gt;=0,A98&lt;_k_correction*_w),(2*_w + 2*_h - 2*A98 / _k_correction)/(PI()*_h*_w*_k_correction),0)</f>
        <v>0</v>
      </c>
      <c r="C98">
        <f t="shared" ref="C98:C129" si="14">IF(AND(A98&gt;=_k_correction*_w,A98&lt;_k_correction*_h),((2*A98 - 2*SQRT(A98^2 - (_k_correction*_w)^2))/(PI()*A98*_w*_k_correction)),0)</f>
        <v>0</v>
      </c>
      <c r="D98">
        <f t="shared" ref="D98:D129" si="15">IF(AND(A98&gt;=_k_correction*_h,A98&lt;_k_correction*_d),(2*A98^2/_k_correction - 2*_h*SQRT(A98^2-(_k_correction*_w)^2)-2*_w*SQRT(A98^2-(_k_correction*_h)^2))/(PI()*A98*_h*_w*_k_correction),0)</f>
        <v>2.6547034818787327E-3</v>
      </c>
      <c r="E98">
        <f t="shared" si="11"/>
        <v>2.6547034818787327E-3</v>
      </c>
      <c r="F98">
        <f t="shared" si="12"/>
        <v>2.6281013986732848E-4</v>
      </c>
      <c r="H98">
        <f>F98*EXP(-A98*'Input spectra'!S98)</f>
        <v>1.6915817859187125E-4</v>
      </c>
    </row>
    <row r="99" spans="1:8" x14ac:dyDescent="0.25">
      <c r="A99">
        <v>9.6999999999999993</v>
      </c>
      <c r="B99">
        <f t="shared" si="13"/>
        <v>0</v>
      </c>
      <c r="C99">
        <f t="shared" si="14"/>
        <v>0</v>
      </c>
      <c r="D99">
        <f t="shared" si="15"/>
        <v>1.752830497624774E-3</v>
      </c>
      <c r="E99">
        <f t="shared" si="11"/>
        <v>1.752830497624774E-3</v>
      </c>
      <c r="F99">
        <f t="shared" si="12"/>
        <v>1.7352658456547314E-4</v>
      </c>
      <c r="H99">
        <f>F99*EXP(-A99*'Input spectra'!S99)</f>
        <v>1.1131953971884183E-4</v>
      </c>
    </row>
    <row r="100" spans="1:8" x14ac:dyDescent="0.25">
      <c r="A100">
        <v>9.8000000000000007</v>
      </c>
      <c r="B100">
        <f t="shared" si="13"/>
        <v>0</v>
      </c>
      <c r="C100">
        <f t="shared" si="14"/>
        <v>0</v>
      </c>
      <c r="D100">
        <f t="shared" si="15"/>
        <v>1.087305782801419E-3</v>
      </c>
      <c r="E100">
        <f t="shared" si="11"/>
        <v>1.087305782801419E-3</v>
      </c>
      <c r="F100">
        <f t="shared" si="12"/>
        <v>1.0764101784142285E-4</v>
      </c>
      <c r="H100">
        <f>F100*EXP(-A100*'Input spectra'!S100)</f>
        <v>6.8825436154921728E-5</v>
      </c>
    </row>
    <row r="101" spans="1:8" x14ac:dyDescent="0.25">
      <c r="A101">
        <v>9.9</v>
      </c>
      <c r="B101">
        <f t="shared" si="13"/>
        <v>0</v>
      </c>
      <c r="C101">
        <f t="shared" si="14"/>
        <v>0</v>
      </c>
      <c r="D101">
        <f t="shared" si="15"/>
        <v>6.0901697587252882E-4</v>
      </c>
      <c r="E101">
        <f t="shared" si="11"/>
        <v>6.0901697587252882E-4</v>
      </c>
      <c r="F101">
        <f t="shared" si="12"/>
        <v>6.0291417743335037E-5</v>
      </c>
      <c r="H101">
        <f>F101*EXP(-A101*'Input spectra'!S101)</f>
        <v>3.8424104916198982E-5</v>
      </c>
    </row>
    <row r="102" spans="1:8" x14ac:dyDescent="0.25">
      <c r="A102">
        <v>10</v>
      </c>
      <c r="B102">
        <f t="shared" si="13"/>
        <v>0</v>
      </c>
      <c r="C102">
        <f t="shared" si="14"/>
        <v>0</v>
      </c>
      <c r="D102">
        <f t="shared" si="15"/>
        <v>2.8444541993111064E-4</v>
      </c>
      <c r="E102">
        <f t="shared" si="11"/>
        <v>2.8444541993111064E-4</v>
      </c>
      <c r="F102">
        <f t="shared" si="12"/>
        <v>2.8159506742279177E-5</v>
      </c>
      <c r="H102">
        <f>F102*EXP(-A102*'Input spectra'!S102)</f>
        <v>1.7887995877385565E-5</v>
      </c>
    </row>
    <row r="103" spans="1:8" x14ac:dyDescent="0.25">
      <c r="A103">
        <v>10.1</v>
      </c>
      <c r="B103">
        <f t="shared" si="13"/>
        <v>0</v>
      </c>
      <c r="C103">
        <f t="shared" si="14"/>
        <v>0</v>
      </c>
      <c r="D103">
        <f t="shared" si="15"/>
        <v>8.9406230183116197E-5</v>
      </c>
      <c r="E103">
        <f t="shared" si="11"/>
        <v>8.9406230183116197E-5</v>
      </c>
      <c r="F103">
        <f t="shared" si="12"/>
        <v>8.8510313938363513E-6</v>
      </c>
      <c r="H103">
        <f>F103*EXP(-A103*'Input spectra'!S103)</f>
        <v>5.6044138426975749E-6</v>
      </c>
    </row>
    <row r="104" spans="1:8" x14ac:dyDescent="0.25">
      <c r="A104">
        <v>10.199999999999999</v>
      </c>
      <c r="B104">
        <f t="shared" si="13"/>
        <v>0</v>
      </c>
      <c r="C104">
        <f t="shared" si="14"/>
        <v>0</v>
      </c>
      <c r="D104">
        <f t="shared" si="15"/>
        <v>5.7044500497079448E-6</v>
      </c>
      <c r="E104">
        <f t="shared" si="11"/>
        <v>5.7044500497079448E-6</v>
      </c>
      <c r="F104">
        <f t="shared" si="12"/>
        <v>5.6472872607563675E-7</v>
      </c>
      <c r="H104">
        <f>F104*EXP(-A104*'Input spectra'!S104)</f>
        <v>3.5644059644752358E-7</v>
      </c>
    </row>
    <row r="105" spans="1:8" x14ac:dyDescent="0.25">
      <c r="A105">
        <v>10.3</v>
      </c>
      <c r="B105">
        <f t="shared" si="13"/>
        <v>0</v>
      </c>
      <c r="C105">
        <f t="shared" si="14"/>
        <v>0</v>
      </c>
      <c r="D105">
        <f t="shared" si="15"/>
        <v>0</v>
      </c>
      <c r="E105">
        <f t="shared" si="11"/>
        <v>0</v>
      </c>
      <c r="F105">
        <f t="shared" si="12"/>
        <v>0</v>
      </c>
      <c r="H105">
        <f>F105*EXP(-A105*'Input spectra'!S105)</f>
        <v>0</v>
      </c>
    </row>
    <row r="106" spans="1:8" x14ac:dyDescent="0.25">
      <c r="A106">
        <v>10.4</v>
      </c>
      <c r="B106">
        <f t="shared" si="13"/>
        <v>0</v>
      </c>
      <c r="C106">
        <f t="shared" si="14"/>
        <v>0</v>
      </c>
      <c r="D106">
        <f t="shared" si="15"/>
        <v>0</v>
      </c>
      <c r="E106">
        <f t="shared" si="11"/>
        <v>0</v>
      </c>
      <c r="F106">
        <f t="shared" si="12"/>
        <v>0</v>
      </c>
      <c r="H106">
        <f>F106*EXP(-A106*'Input spectra'!S106)</f>
        <v>0</v>
      </c>
    </row>
    <row r="107" spans="1:8" x14ac:dyDescent="0.25">
      <c r="A107">
        <v>10.5</v>
      </c>
      <c r="B107">
        <f t="shared" si="13"/>
        <v>0</v>
      </c>
      <c r="C107">
        <f t="shared" si="14"/>
        <v>0</v>
      </c>
      <c r="D107">
        <f t="shared" si="15"/>
        <v>0</v>
      </c>
      <c r="E107">
        <f t="shared" si="11"/>
        <v>0</v>
      </c>
      <c r="F107">
        <f t="shared" si="12"/>
        <v>0</v>
      </c>
      <c r="H107">
        <f>F107*EXP(-A107*'Input spectra'!S107)</f>
        <v>0</v>
      </c>
    </row>
    <row r="108" spans="1:8" x14ac:dyDescent="0.25">
      <c r="A108">
        <v>10.6</v>
      </c>
      <c r="B108">
        <f t="shared" si="13"/>
        <v>0</v>
      </c>
      <c r="C108">
        <f t="shared" si="14"/>
        <v>0</v>
      </c>
      <c r="D108">
        <f t="shared" si="15"/>
        <v>0</v>
      </c>
      <c r="E108">
        <f t="shared" si="11"/>
        <v>0</v>
      </c>
      <c r="F108">
        <f t="shared" si="12"/>
        <v>0</v>
      </c>
      <c r="H108">
        <f>F108*EXP(-A108*'Input spectra'!S108)</f>
        <v>0</v>
      </c>
    </row>
    <row r="109" spans="1:8" x14ac:dyDescent="0.25">
      <c r="A109">
        <v>10.7</v>
      </c>
      <c r="B109">
        <f t="shared" si="13"/>
        <v>0</v>
      </c>
      <c r="C109">
        <f t="shared" si="14"/>
        <v>0</v>
      </c>
      <c r="D109">
        <f t="shared" si="15"/>
        <v>0</v>
      </c>
      <c r="E109">
        <f t="shared" si="11"/>
        <v>0</v>
      </c>
      <c r="F109">
        <f t="shared" si="12"/>
        <v>0</v>
      </c>
      <c r="H109">
        <f>F109*EXP(-A109*'Input spectra'!S109)</f>
        <v>0</v>
      </c>
    </row>
    <row r="110" spans="1:8" x14ac:dyDescent="0.25">
      <c r="A110">
        <v>10.8</v>
      </c>
      <c r="B110">
        <f t="shared" si="13"/>
        <v>0</v>
      </c>
      <c r="C110">
        <f t="shared" si="14"/>
        <v>0</v>
      </c>
      <c r="D110">
        <f t="shared" si="15"/>
        <v>0</v>
      </c>
      <c r="E110">
        <f t="shared" si="11"/>
        <v>0</v>
      </c>
      <c r="F110">
        <f t="shared" si="12"/>
        <v>0</v>
      </c>
      <c r="H110">
        <f>F110*EXP(-A110*'Input spectra'!S110)</f>
        <v>0</v>
      </c>
    </row>
    <row r="111" spans="1:8" x14ac:dyDescent="0.25">
      <c r="A111">
        <v>10.9</v>
      </c>
      <c r="B111">
        <f t="shared" si="13"/>
        <v>0</v>
      </c>
      <c r="C111">
        <f t="shared" si="14"/>
        <v>0</v>
      </c>
      <c r="D111">
        <f t="shared" si="15"/>
        <v>0</v>
      </c>
      <c r="E111">
        <f t="shared" si="11"/>
        <v>0</v>
      </c>
      <c r="F111">
        <f t="shared" si="12"/>
        <v>0</v>
      </c>
      <c r="H111">
        <f>F111*EXP(-A111*'Input spectra'!S111)</f>
        <v>0</v>
      </c>
    </row>
    <row r="112" spans="1:8" x14ac:dyDescent="0.25">
      <c r="A112">
        <v>11</v>
      </c>
      <c r="B112">
        <f t="shared" si="13"/>
        <v>0</v>
      </c>
      <c r="C112">
        <f t="shared" si="14"/>
        <v>0</v>
      </c>
      <c r="D112">
        <f t="shared" si="15"/>
        <v>0</v>
      </c>
      <c r="E112">
        <f t="shared" si="11"/>
        <v>0</v>
      </c>
      <c r="F112">
        <f t="shared" si="12"/>
        <v>0</v>
      </c>
      <c r="H112">
        <f>F112*EXP(-A112*'Input spectra'!S112)</f>
        <v>0</v>
      </c>
    </row>
    <row r="113" spans="1:8" x14ac:dyDescent="0.25">
      <c r="A113">
        <v>11.1</v>
      </c>
      <c r="B113">
        <f t="shared" si="13"/>
        <v>0</v>
      </c>
      <c r="C113">
        <f t="shared" si="14"/>
        <v>0</v>
      </c>
      <c r="D113">
        <f t="shared" si="15"/>
        <v>0</v>
      </c>
      <c r="E113">
        <f t="shared" si="11"/>
        <v>0</v>
      </c>
      <c r="F113">
        <f t="shared" si="12"/>
        <v>0</v>
      </c>
      <c r="H113">
        <f>F113*EXP(-A113*'Input spectra'!S113)</f>
        <v>0</v>
      </c>
    </row>
    <row r="114" spans="1:8" x14ac:dyDescent="0.25">
      <c r="A114">
        <v>11.2</v>
      </c>
      <c r="B114">
        <f t="shared" si="13"/>
        <v>0</v>
      </c>
      <c r="C114">
        <f t="shared" si="14"/>
        <v>0</v>
      </c>
      <c r="D114">
        <f t="shared" si="15"/>
        <v>0</v>
      </c>
      <c r="E114">
        <f t="shared" si="11"/>
        <v>0</v>
      </c>
      <c r="F114">
        <f t="shared" si="12"/>
        <v>0</v>
      </c>
      <c r="H114">
        <f>F114*EXP(-A114*'Input spectra'!S114)</f>
        <v>0</v>
      </c>
    </row>
    <row r="115" spans="1:8" x14ac:dyDescent="0.25">
      <c r="A115">
        <v>11.3</v>
      </c>
      <c r="B115">
        <f t="shared" si="13"/>
        <v>0</v>
      </c>
      <c r="C115">
        <f t="shared" si="14"/>
        <v>0</v>
      </c>
      <c r="D115">
        <f t="shared" si="15"/>
        <v>0</v>
      </c>
      <c r="E115">
        <f t="shared" si="11"/>
        <v>0</v>
      </c>
      <c r="F115">
        <f t="shared" si="12"/>
        <v>0</v>
      </c>
      <c r="H115">
        <f>F115*EXP(-A115*'Input spectra'!S115)</f>
        <v>0</v>
      </c>
    </row>
    <row r="116" spans="1:8" x14ac:dyDescent="0.25">
      <c r="A116">
        <v>11.4</v>
      </c>
      <c r="B116">
        <f t="shared" si="13"/>
        <v>0</v>
      </c>
      <c r="C116">
        <f t="shared" si="14"/>
        <v>0</v>
      </c>
      <c r="D116">
        <f t="shared" si="15"/>
        <v>0</v>
      </c>
      <c r="E116">
        <f t="shared" si="11"/>
        <v>0</v>
      </c>
      <c r="F116">
        <f t="shared" si="12"/>
        <v>0</v>
      </c>
      <c r="H116">
        <f>F116*EXP(-A116*'Input spectra'!S116)</f>
        <v>0</v>
      </c>
    </row>
    <row r="117" spans="1:8" x14ac:dyDescent="0.25">
      <c r="A117">
        <v>11.5</v>
      </c>
      <c r="B117">
        <f t="shared" si="13"/>
        <v>0</v>
      </c>
      <c r="C117">
        <f t="shared" si="14"/>
        <v>0</v>
      </c>
      <c r="D117">
        <f t="shared" si="15"/>
        <v>0</v>
      </c>
      <c r="E117">
        <f t="shared" si="11"/>
        <v>0</v>
      </c>
      <c r="F117">
        <f t="shared" si="12"/>
        <v>0</v>
      </c>
      <c r="H117">
        <f>F117*EXP(-A117*'Input spectra'!S117)</f>
        <v>0</v>
      </c>
    </row>
    <row r="118" spans="1:8" x14ac:dyDescent="0.25">
      <c r="A118">
        <v>11.6</v>
      </c>
      <c r="B118">
        <f t="shared" si="13"/>
        <v>0</v>
      </c>
      <c r="C118">
        <f t="shared" si="14"/>
        <v>0</v>
      </c>
      <c r="D118">
        <f t="shared" si="15"/>
        <v>0</v>
      </c>
      <c r="E118">
        <f t="shared" si="11"/>
        <v>0</v>
      </c>
      <c r="F118">
        <f t="shared" si="12"/>
        <v>0</v>
      </c>
      <c r="H118">
        <f>F118*EXP(-A118*'Input spectra'!S118)</f>
        <v>0</v>
      </c>
    </row>
    <row r="119" spans="1:8" x14ac:dyDescent="0.25">
      <c r="A119">
        <v>11.7</v>
      </c>
      <c r="B119">
        <f t="shared" si="13"/>
        <v>0</v>
      </c>
      <c r="C119">
        <f t="shared" si="14"/>
        <v>0</v>
      </c>
      <c r="D119">
        <f t="shared" si="15"/>
        <v>0</v>
      </c>
      <c r="E119">
        <f t="shared" si="11"/>
        <v>0</v>
      </c>
      <c r="F119">
        <f t="shared" si="12"/>
        <v>0</v>
      </c>
      <c r="H119">
        <f>F119*EXP(-A119*'Input spectra'!S119)</f>
        <v>0</v>
      </c>
    </row>
    <row r="120" spans="1:8" x14ac:dyDescent="0.25">
      <c r="A120">
        <v>11.8</v>
      </c>
      <c r="B120">
        <f t="shared" si="13"/>
        <v>0</v>
      </c>
      <c r="C120">
        <f t="shared" si="14"/>
        <v>0</v>
      </c>
      <c r="D120">
        <f t="shared" si="15"/>
        <v>0</v>
      </c>
      <c r="E120">
        <f t="shared" si="11"/>
        <v>0</v>
      </c>
      <c r="F120">
        <f t="shared" si="12"/>
        <v>0</v>
      </c>
      <c r="H120">
        <f>F120*EXP(-A120*'Input spectra'!S120)</f>
        <v>0</v>
      </c>
    </row>
    <row r="121" spans="1:8" x14ac:dyDescent="0.25">
      <c r="A121">
        <v>11.9</v>
      </c>
      <c r="B121">
        <f t="shared" si="13"/>
        <v>0</v>
      </c>
      <c r="C121">
        <f t="shared" si="14"/>
        <v>0</v>
      </c>
      <c r="D121">
        <f t="shared" si="15"/>
        <v>0</v>
      </c>
      <c r="E121">
        <f t="shared" si="11"/>
        <v>0</v>
      </c>
      <c r="F121">
        <f t="shared" si="12"/>
        <v>0</v>
      </c>
      <c r="H121">
        <f>F121*EXP(-A121*'Input spectra'!S121)</f>
        <v>0</v>
      </c>
    </row>
    <row r="122" spans="1:8" x14ac:dyDescent="0.25">
      <c r="A122">
        <v>12</v>
      </c>
      <c r="B122">
        <f t="shared" si="13"/>
        <v>0</v>
      </c>
      <c r="C122">
        <f t="shared" si="14"/>
        <v>0</v>
      </c>
      <c r="D122">
        <f t="shared" si="15"/>
        <v>0</v>
      </c>
      <c r="E122">
        <f t="shared" si="11"/>
        <v>0</v>
      </c>
      <c r="F122">
        <f t="shared" si="12"/>
        <v>0</v>
      </c>
      <c r="H122">
        <f>F122*EXP(-A122*'Input spectra'!S122)</f>
        <v>0</v>
      </c>
    </row>
    <row r="123" spans="1:8" x14ac:dyDescent="0.25">
      <c r="A123">
        <v>12.1</v>
      </c>
      <c r="B123">
        <f t="shared" si="13"/>
        <v>0</v>
      </c>
      <c r="C123">
        <f t="shared" si="14"/>
        <v>0</v>
      </c>
      <c r="D123">
        <f t="shared" si="15"/>
        <v>0</v>
      </c>
      <c r="E123">
        <f t="shared" si="11"/>
        <v>0</v>
      </c>
      <c r="F123">
        <f t="shared" si="12"/>
        <v>0</v>
      </c>
      <c r="H123">
        <f>F123*EXP(-A123*'Input spectra'!S123)</f>
        <v>0</v>
      </c>
    </row>
    <row r="124" spans="1:8" x14ac:dyDescent="0.25">
      <c r="A124">
        <v>12.2</v>
      </c>
      <c r="B124">
        <f t="shared" si="13"/>
        <v>0</v>
      </c>
      <c r="C124">
        <f t="shared" si="14"/>
        <v>0</v>
      </c>
      <c r="D124">
        <f t="shared" si="15"/>
        <v>0</v>
      </c>
      <c r="E124">
        <f t="shared" si="11"/>
        <v>0</v>
      </c>
      <c r="F124">
        <f t="shared" si="12"/>
        <v>0</v>
      </c>
      <c r="H124">
        <f>F124*EXP(-A124*'Input spectra'!S124)</f>
        <v>0</v>
      </c>
    </row>
    <row r="125" spans="1:8" x14ac:dyDescent="0.25">
      <c r="A125">
        <v>12.3</v>
      </c>
      <c r="B125">
        <f t="shared" si="13"/>
        <v>0</v>
      </c>
      <c r="C125">
        <f t="shared" si="14"/>
        <v>0</v>
      </c>
      <c r="D125">
        <f t="shared" si="15"/>
        <v>0</v>
      </c>
      <c r="E125">
        <f t="shared" si="11"/>
        <v>0</v>
      </c>
      <c r="F125">
        <f t="shared" si="12"/>
        <v>0</v>
      </c>
      <c r="H125">
        <f>F125*EXP(-A125*'Input spectra'!S125)</f>
        <v>0</v>
      </c>
    </row>
    <row r="126" spans="1:8" x14ac:dyDescent="0.25">
      <c r="A126">
        <v>12.4</v>
      </c>
      <c r="B126">
        <f t="shared" si="13"/>
        <v>0</v>
      </c>
      <c r="C126">
        <f t="shared" si="14"/>
        <v>0</v>
      </c>
      <c r="D126">
        <f t="shared" si="15"/>
        <v>0</v>
      </c>
      <c r="E126">
        <f t="shared" si="11"/>
        <v>0</v>
      </c>
      <c r="F126">
        <f t="shared" si="12"/>
        <v>0</v>
      </c>
      <c r="H126">
        <f>F126*EXP(-A126*'Input spectra'!S126)</f>
        <v>0</v>
      </c>
    </row>
    <row r="127" spans="1:8" x14ac:dyDescent="0.25">
      <c r="A127">
        <v>12.5</v>
      </c>
      <c r="B127">
        <f t="shared" si="13"/>
        <v>0</v>
      </c>
      <c r="C127">
        <f t="shared" si="14"/>
        <v>0</v>
      </c>
      <c r="D127">
        <f t="shared" si="15"/>
        <v>0</v>
      </c>
      <c r="E127">
        <f t="shared" si="11"/>
        <v>0</v>
      </c>
      <c r="F127">
        <f t="shared" si="12"/>
        <v>0</v>
      </c>
      <c r="H127">
        <f>F127*EXP(-A127*'Input spectra'!S127)</f>
        <v>0</v>
      </c>
    </row>
    <row r="128" spans="1:8" x14ac:dyDescent="0.25">
      <c r="A128">
        <v>12.6</v>
      </c>
      <c r="B128">
        <f t="shared" si="13"/>
        <v>0</v>
      </c>
      <c r="C128">
        <f t="shared" si="14"/>
        <v>0</v>
      </c>
      <c r="D128">
        <f t="shared" si="15"/>
        <v>0</v>
      </c>
      <c r="E128">
        <f t="shared" si="11"/>
        <v>0</v>
      </c>
      <c r="F128">
        <f t="shared" si="12"/>
        <v>0</v>
      </c>
      <c r="H128">
        <f>F128*EXP(-A128*'Input spectra'!S128)</f>
        <v>0</v>
      </c>
    </row>
    <row r="129" spans="1:8" x14ac:dyDescent="0.25">
      <c r="A129">
        <v>12.7</v>
      </c>
      <c r="B129">
        <f t="shared" si="13"/>
        <v>0</v>
      </c>
      <c r="C129">
        <f t="shared" si="14"/>
        <v>0</v>
      </c>
      <c r="D129">
        <f t="shared" si="15"/>
        <v>0</v>
      </c>
      <c r="E129">
        <f t="shared" si="11"/>
        <v>0</v>
      </c>
      <c r="F129">
        <f t="shared" si="12"/>
        <v>0</v>
      </c>
      <c r="H129">
        <f>F129*EXP(-A129*'Input spectra'!S129)</f>
        <v>0</v>
      </c>
    </row>
    <row r="130" spans="1:8" x14ac:dyDescent="0.25">
      <c r="A130">
        <v>12.8</v>
      </c>
      <c r="B130">
        <f t="shared" ref="B130:B152" si="16">IF(AND(A130&gt;=0,A130&lt;_k_correction*_w),(2*_w + 2*_h - 2*A130 / _k_correction)/(PI()*_h*_w*_k_correction),0)</f>
        <v>0</v>
      </c>
      <c r="C130">
        <f t="shared" ref="C130:C152" si="17">IF(AND(A130&gt;=_k_correction*_w,A130&lt;_k_correction*_h),((2*A130 - 2*SQRT(A130^2 - (_k_correction*_w)^2))/(PI()*A130*_w*_k_correction)),0)</f>
        <v>0</v>
      </c>
      <c r="D130">
        <f t="shared" ref="D130:D152" si="18">IF(AND(A130&gt;=_k_correction*_h,A130&lt;_k_correction*_d),(2*A130^2/_k_correction - 2*_h*SQRT(A130^2-(_k_correction*_w)^2)-2*_w*SQRT(A130^2-(_k_correction*_h)^2))/(PI()*A130*_h*_w*_k_correction),0)</f>
        <v>0</v>
      </c>
      <c r="E130">
        <f t="shared" si="11"/>
        <v>0</v>
      </c>
      <c r="F130">
        <f t="shared" si="12"/>
        <v>0</v>
      </c>
      <c r="H130">
        <f>F130*EXP(-A130*'Input spectra'!S130)</f>
        <v>0</v>
      </c>
    </row>
    <row r="131" spans="1:8" x14ac:dyDescent="0.25">
      <c r="A131">
        <v>12.9</v>
      </c>
      <c r="B131">
        <f t="shared" si="16"/>
        <v>0</v>
      </c>
      <c r="C131">
        <f t="shared" si="17"/>
        <v>0</v>
      </c>
      <c r="D131">
        <f t="shared" si="18"/>
        <v>0</v>
      </c>
      <c r="E131">
        <f t="shared" ref="E131:E152" si="19">SUM(B131:D131)</f>
        <v>0</v>
      </c>
      <c r="F131">
        <f t="shared" ref="F131:F152" si="20">E131/SUM($E$2:$E$152)</f>
        <v>0</v>
      </c>
      <c r="H131">
        <f>F131*EXP(-A131*'Input spectra'!S131)</f>
        <v>0</v>
      </c>
    </row>
    <row r="132" spans="1:8" x14ac:dyDescent="0.25">
      <c r="A132">
        <v>13</v>
      </c>
      <c r="B132">
        <f t="shared" si="16"/>
        <v>0</v>
      </c>
      <c r="C132">
        <f t="shared" si="17"/>
        <v>0</v>
      </c>
      <c r="D132">
        <f t="shared" si="18"/>
        <v>0</v>
      </c>
      <c r="E132">
        <f t="shared" si="19"/>
        <v>0</v>
      </c>
      <c r="F132">
        <f t="shared" si="20"/>
        <v>0</v>
      </c>
      <c r="H132">
        <f>F132*EXP(-A132*'Input spectra'!S132)</f>
        <v>0</v>
      </c>
    </row>
    <row r="133" spans="1:8" x14ac:dyDescent="0.25">
      <c r="A133">
        <v>13.1</v>
      </c>
      <c r="B133">
        <f t="shared" si="16"/>
        <v>0</v>
      </c>
      <c r="C133">
        <f t="shared" si="17"/>
        <v>0</v>
      </c>
      <c r="D133">
        <f t="shared" si="18"/>
        <v>0</v>
      </c>
      <c r="E133">
        <f t="shared" si="19"/>
        <v>0</v>
      </c>
      <c r="F133">
        <f t="shared" si="20"/>
        <v>0</v>
      </c>
      <c r="H133">
        <f>F133*EXP(-A133*'Input spectra'!S133)</f>
        <v>0</v>
      </c>
    </row>
    <row r="134" spans="1:8" x14ac:dyDescent="0.25">
      <c r="A134">
        <v>13.2</v>
      </c>
      <c r="B134">
        <f t="shared" si="16"/>
        <v>0</v>
      </c>
      <c r="C134">
        <f t="shared" si="17"/>
        <v>0</v>
      </c>
      <c r="D134">
        <f t="shared" si="18"/>
        <v>0</v>
      </c>
      <c r="E134">
        <f t="shared" si="19"/>
        <v>0</v>
      </c>
      <c r="F134">
        <f t="shared" si="20"/>
        <v>0</v>
      </c>
      <c r="H134">
        <f>F134*EXP(-A134*'Input spectra'!S134)</f>
        <v>0</v>
      </c>
    </row>
    <row r="135" spans="1:8" x14ac:dyDescent="0.25">
      <c r="A135">
        <v>13.3</v>
      </c>
      <c r="B135">
        <f t="shared" si="16"/>
        <v>0</v>
      </c>
      <c r="C135">
        <f t="shared" si="17"/>
        <v>0</v>
      </c>
      <c r="D135">
        <f t="shared" si="18"/>
        <v>0</v>
      </c>
      <c r="E135">
        <f t="shared" si="19"/>
        <v>0</v>
      </c>
      <c r="F135">
        <f t="shared" si="20"/>
        <v>0</v>
      </c>
      <c r="H135">
        <f>F135*EXP(-A135*'Input spectra'!S135)</f>
        <v>0</v>
      </c>
    </row>
    <row r="136" spans="1:8" x14ac:dyDescent="0.25">
      <c r="A136">
        <v>13.4</v>
      </c>
      <c r="B136">
        <f t="shared" si="16"/>
        <v>0</v>
      </c>
      <c r="C136">
        <f t="shared" si="17"/>
        <v>0</v>
      </c>
      <c r="D136">
        <f t="shared" si="18"/>
        <v>0</v>
      </c>
      <c r="E136">
        <f t="shared" si="19"/>
        <v>0</v>
      </c>
      <c r="F136">
        <f t="shared" si="20"/>
        <v>0</v>
      </c>
      <c r="H136">
        <f>F136*EXP(-A136*'Input spectra'!S136)</f>
        <v>0</v>
      </c>
    </row>
    <row r="137" spans="1:8" x14ac:dyDescent="0.25">
      <c r="A137">
        <v>13.5</v>
      </c>
      <c r="B137">
        <f t="shared" si="16"/>
        <v>0</v>
      </c>
      <c r="C137">
        <f t="shared" si="17"/>
        <v>0</v>
      </c>
      <c r="D137">
        <f t="shared" si="18"/>
        <v>0</v>
      </c>
      <c r="E137">
        <f t="shared" si="19"/>
        <v>0</v>
      </c>
      <c r="F137">
        <f t="shared" si="20"/>
        <v>0</v>
      </c>
      <c r="H137">
        <f>F137*EXP(-A137*'Input spectra'!S137)</f>
        <v>0</v>
      </c>
    </row>
    <row r="138" spans="1:8" x14ac:dyDescent="0.25">
      <c r="A138">
        <v>13.600000000000099</v>
      </c>
      <c r="B138">
        <f t="shared" si="16"/>
        <v>0</v>
      </c>
      <c r="C138">
        <f t="shared" si="17"/>
        <v>0</v>
      </c>
      <c r="D138">
        <f t="shared" si="18"/>
        <v>0</v>
      </c>
      <c r="E138">
        <f t="shared" si="19"/>
        <v>0</v>
      </c>
      <c r="F138">
        <f t="shared" si="20"/>
        <v>0</v>
      </c>
      <c r="H138">
        <f>F138*EXP(-A138*'Input spectra'!S138)</f>
        <v>0</v>
      </c>
    </row>
    <row r="139" spans="1:8" x14ac:dyDescent="0.25">
      <c r="A139">
        <v>13.700000000000101</v>
      </c>
      <c r="B139">
        <f t="shared" si="16"/>
        <v>0</v>
      </c>
      <c r="C139">
        <f t="shared" si="17"/>
        <v>0</v>
      </c>
      <c r="D139">
        <f t="shared" si="18"/>
        <v>0</v>
      </c>
      <c r="E139">
        <f t="shared" si="19"/>
        <v>0</v>
      </c>
      <c r="F139">
        <f t="shared" si="20"/>
        <v>0</v>
      </c>
      <c r="H139">
        <f>F139*EXP(-A139*'Input spectra'!S139)</f>
        <v>0</v>
      </c>
    </row>
    <row r="140" spans="1:8" x14ac:dyDescent="0.25">
      <c r="A140">
        <v>13.8000000000001</v>
      </c>
      <c r="B140">
        <f t="shared" si="16"/>
        <v>0</v>
      </c>
      <c r="C140">
        <f t="shared" si="17"/>
        <v>0</v>
      </c>
      <c r="D140">
        <f t="shared" si="18"/>
        <v>0</v>
      </c>
      <c r="E140">
        <f t="shared" si="19"/>
        <v>0</v>
      </c>
      <c r="F140">
        <f t="shared" si="20"/>
        <v>0</v>
      </c>
      <c r="H140">
        <f>F140*EXP(-A140*'Input spectra'!S140)</f>
        <v>0</v>
      </c>
    </row>
    <row r="141" spans="1:8" x14ac:dyDescent="0.25">
      <c r="A141">
        <v>13.9000000000001</v>
      </c>
      <c r="B141">
        <f t="shared" si="16"/>
        <v>0</v>
      </c>
      <c r="C141">
        <f t="shared" si="17"/>
        <v>0</v>
      </c>
      <c r="D141">
        <f t="shared" si="18"/>
        <v>0</v>
      </c>
      <c r="E141">
        <f t="shared" si="19"/>
        <v>0</v>
      </c>
      <c r="F141">
        <f t="shared" si="20"/>
        <v>0</v>
      </c>
      <c r="H141">
        <f>F141*EXP(-A141*'Input spectra'!S141)</f>
        <v>0</v>
      </c>
    </row>
    <row r="142" spans="1:8" x14ac:dyDescent="0.25">
      <c r="A142">
        <v>14.000000000000099</v>
      </c>
      <c r="B142">
        <f t="shared" si="16"/>
        <v>0</v>
      </c>
      <c r="C142">
        <f t="shared" si="17"/>
        <v>0</v>
      </c>
      <c r="D142">
        <f t="shared" si="18"/>
        <v>0</v>
      </c>
      <c r="E142">
        <f t="shared" si="19"/>
        <v>0</v>
      </c>
      <c r="F142">
        <f t="shared" si="20"/>
        <v>0</v>
      </c>
      <c r="H142">
        <f>F142*EXP(-A142*'Input spectra'!S142)</f>
        <v>0</v>
      </c>
    </row>
    <row r="143" spans="1:8" x14ac:dyDescent="0.25">
      <c r="A143">
        <v>14.100000000000099</v>
      </c>
      <c r="B143">
        <f t="shared" si="16"/>
        <v>0</v>
      </c>
      <c r="C143">
        <f t="shared" si="17"/>
        <v>0</v>
      </c>
      <c r="D143">
        <f t="shared" si="18"/>
        <v>0</v>
      </c>
      <c r="E143">
        <f t="shared" si="19"/>
        <v>0</v>
      </c>
      <c r="F143">
        <f t="shared" si="20"/>
        <v>0</v>
      </c>
      <c r="H143">
        <f>F143*EXP(-A143*'Input spectra'!S143)</f>
        <v>0</v>
      </c>
    </row>
    <row r="144" spans="1:8" x14ac:dyDescent="0.25">
      <c r="A144">
        <v>14.200000000000101</v>
      </c>
      <c r="B144">
        <f t="shared" si="16"/>
        <v>0</v>
      </c>
      <c r="C144">
        <f t="shared" si="17"/>
        <v>0</v>
      </c>
      <c r="D144">
        <f t="shared" si="18"/>
        <v>0</v>
      </c>
      <c r="E144">
        <f t="shared" si="19"/>
        <v>0</v>
      </c>
      <c r="F144">
        <f t="shared" si="20"/>
        <v>0</v>
      </c>
      <c r="H144">
        <f>F144*EXP(-A144*'Input spectra'!S144)</f>
        <v>0</v>
      </c>
    </row>
    <row r="145" spans="1:8" x14ac:dyDescent="0.25">
      <c r="A145">
        <v>14.3000000000001</v>
      </c>
      <c r="B145">
        <f t="shared" si="16"/>
        <v>0</v>
      </c>
      <c r="C145">
        <f t="shared" si="17"/>
        <v>0</v>
      </c>
      <c r="D145">
        <f t="shared" si="18"/>
        <v>0</v>
      </c>
      <c r="E145">
        <f t="shared" si="19"/>
        <v>0</v>
      </c>
      <c r="F145">
        <f t="shared" si="20"/>
        <v>0</v>
      </c>
      <c r="H145">
        <f>F145*EXP(-A145*'Input spectra'!S145)</f>
        <v>0</v>
      </c>
    </row>
    <row r="146" spans="1:8" x14ac:dyDescent="0.25">
      <c r="A146">
        <v>14.4000000000001</v>
      </c>
      <c r="B146">
        <f t="shared" si="16"/>
        <v>0</v>
      </c>
      <c r="C146">
        <f t="shared" si="17"/>
        <v>0</v>
      </c>
      <c r="D146">
        <f t="shared" si="18"/>
        <v>0</v>
      </c>
      <c r="E146">
        <f t="shared" si="19"/>
        <v>0</v>
      </c>
      <c r="F146">
        <f t="shared" si="20"/>
        <v>0</v>
      </c>
      <c r="H146">
        <f>F146*EXP(-A146*'Input spectra'!S146)</f>
        <v>0</v>
      </c>
    </row>
    <row r="147" spans="1:8" x14ac:dyDescent="0.25">
      <c r="A147">
        <v>14.500000000000099</v>
      </c>
      <c r="B147">
        <f t="shared" si="16"/>
        <v>0</v>
      </c>
      <c r="C147">
        <f t="shared" si="17"/>
        <v>0</v>
      </c>
      <c r="D147">
        <f t="shared" si="18"/>
        <v>0</v>
      </c>
      <c r="E147">
        <f t="shared" si="19"/>
        <v>0</v>
      </c>
      <c r="F147">
        <f t="shared" si="20"/>
        <v>0</v>
      </c>
      <c r="H147">
        <f>F147*EXP(-A147*'Input spectra'!S147)</f>
        <v>0</v>
      </c>
    </row>
    <row r="148" spans="1:8" x14ac:dyDescent="0.25">
      <c r="A148">
        <v>14.600000000000099</v>
      </c>
      <c r="B148">
        <f t="shared" si="16"/>
        <v>0</v>
      </c>
      <c r="C148">
        <f t="shared" si="17"/>
        <v>0</v>
      </c>
      <c r="D148">
        <f t="shared" si="18"/>
        <v>0</v>
      </c>
      <c r="E148">
        <f t="shared" si="19"/>
        <v>0</v>
      </c>
      <c r="F148">
        <f t="shared" si="20"/>
        <v>0</v>
      </c>
      <c r="H148">
        <f>F148*EXP(-A148*'Input spectra'!S148)</f>
        <v>0</v>
      </c>
    </row>
    <row r="149" spans="1:8" x14ac:dyDescent="0.25">
      <c r="A149">
        <v>14.700000000000101</v>
      </c>
      <c r="B149">
        <f t="shared" si="16"/>
        <v>0</v>
      </c>
      <c r="C149">
        <f t="shared" si="17"/>
        <v>0</v>
      </c>
      <c r="D149">
        <f t="shared" si="18"/>
        <v>0</v>
      </c>
      <c r="E149">
        <f t="shared" si="19"/>
        <v>0</v>
      </c>
      <c r="F149">
        <f t="shared" si="20"/>
        <v>0</v>
      </c>
      <c r="H149">
        <f>F149*EXP(-A149*'Input spectra'!S149)</f>
        <v>0</v>
      </c>
    </row>
    <row r="150" spans="1:8" x14ac:dyDescent="0.25">
      <c r="A150">
        <v>14.8000000000001</v>
      </c>
      <c r="B150">
        <f t="shared" si="16"/>
        <v>0</v>
      </c>
      <c r="C150">
        <f t="shared" si="17"/>
        <v>0</v>
      </c>
      <c r="D150">
        <f t="shared" si="18"/>
        <v>0</v>
      </c>
      <c r="E150">
        <f t="shared" si="19"/>
        <v>0</v>
      </c>
      <c r="F150">
        <f t="shared" si="20"/>
        <v>0</v>
      </c>
      <c r="H150">
        <f>F150*EXP(-A150*'Input spectra'!S150)</f>
        <v>0</v>
      </c>
    </row>
    <row r="151" spans="1:8" x14ac:dyDescent="0.25">
      <c r="A151">
        <v>14.9000000000001</v>
      </c>
      <c r="B151">
        <f t="shared" si="16"/>
        <v>0</v>
      </c>
      <c r="C151">
        <f t="shared" si="17"/>
        <v>0</v>
      </c>
      <c r="D151">
        <f t="shared" si="18"/>
        <v>0</v>
      </c>
      <c r="E151">
        <f t="shared" si="19"/>
        <v>0</v>
      </c>
      <c r="F151">
        <f t="shared" si="20"/>
        <v>0</v>
      </c>
      <c r="H151">
        <f>F151*EXP(-A151*'Input spectra'!S151)</f>
        <v>0</v>
      </c>
    </row>
    <row r="152" spans="1:8" x14ac:dyDescent="0.25">
      <c r="A152">
        <v>15.000000000000099</v>
      </c>
      <c r="B152">
        <f t="shared" si="16"/>
        <v>0</v>
      </c>
      <c r="C152">
        <f t="shared" si="17"/>
        <v>0</v>
      </c>
      <c r="D152">
        <f t="shared" si="18"/>
        <v>0</v>
      </c>
      <c r="E152">
        <f t="shared" si="19"/>
        <v>0</v>
      </c>
      <c r="F152">
        <f t="shared" si="20"/>
        <v>0</v>
      </c>
      <c r="H152">
        <f>F152*EXP(-A152*'Input spectra'!S152)</f>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992E5E-BD45-4442-85BF-13F89966FE17}">
  <sheetPr codeName="Sheet6"/>
  <dimension ref="A1:FC247"/>
  <sheetViews>
    <sheetView workbookViewId="0">
      <pane xSplit="3" ySplit="2" topLeftCell="EV3" activePane="bottomRight" state="frozen"/>
      <selection pane="topRight" activeCell="D1" sqref="D1"/>
      <selection pane="bottomLeft" activeCell="A3" sqref="A3"/>
      <selection pane="bottomRight" activeCell="C25" sqref="C25"/>
    </sheetView>
  </sheetViews>
  <sheetFormatPr defaultRowHeight="15" x14ac:dyDescent="0.25"/>
  <cols>
    <col min="1" max="1" width="36.140625" bestFit="1" customWidth="1"/>
    <col min="2" max="2" width="37.28515625" bestFit="1" customWidth="1"/>
    <col min="3" max="3" width="40.28515625" bestFit="1" customWidth="1"/>
    <col min="4" max="7" width="12" bestFit="1" customWidth="1"/>
    <col min="8" max="8" width="11" bestFit="1" customWidth="1"/>
    <col min="9" max="17" width="12" bestFit="1" customWidth="1"/>
    <col min="18" max="18" width="11" bestFit="1" customWidth="1"/>
    <col min="19" max="27" width="12" bestFit="1" customWidth="1"/>
    <col min="28" max="28" width="11" bestFit="1" customWidth="1"/>
    <col min="29" max="37" width="12" bestFit="1" customWidth="1"/>
    <col min="38" max="38" width="10" bestFit="1" customWidth="1"/>
    <col min="39" max="46" width="12" bestFit="1" customWidth="1"/>
    <col min="47" max="47" width="11" bestFit="1" customWidth="1"/>
    <col min="48" max="56" width="12" bestFit="1" customWidth="1"/>
    <col min="57" max="57" width="10" bestFit="1" customWidth="1"/>
    <col min="58" max="67" width="12" bestFit="1" customWidth="1"/>
    <col min="68" max="68" width="11" bestFit="1" customWidth="1"/>
    <col min="69" max="75" width="12" bestFit="1" customWidth="1"/>
    <col min="76" max="76" width="11" bestFit="1" customWidth="1"/>
    <col min="77" max="80" width="12" bestFit="1" customWidth="1"/>
    <col min="81" max="81" width="11" bestFit="1" customWidth="1"/>
    <col min="82" max="85" width="12" bestFit="1" customWidth="1"/>
    <col min="86" max="86" width="11" bestFit="1" customWidth="1"/>
    <col min="87" max="95" width="12" bestFit="1" customWidth="1"/>
    <col min="96" max="96" width="11" bestFit="1" customWidth="1"/>
    <col min="97" max="97" width="12" bestFit="1" customWidth="1"/>
    <col min="98" max="102" width="12.5703125" bestFit="1" customWidth="1"/>
    <col min="103" max="154" width="9.28515625" bestFit="1" customWidth="1"/>
    <col min="156" max="156" width="41.140625" bestFit="1" customWidth="1"/>
  </cols>
  <sheetData>
    <row r="1" spans="1:159" s="12" customFormat="1" x14ac:dyDescent="0.25">
      <c r="A1" s="12" t="s">
        <v>54</v>
      </c>
      <c r="B1" s="12" t="s">
        <v>123</v>
      </c>
      <c r="C1" s="12" t="s">
        <v>124</v>
      </c>
      <c r="D1" s="12">
        <v>0</v>
      </c>
      <c r="E1" s="12">
        <v>0.1</v>
      </c>
      <c r="F1" s="12">
        <v>0.2</v>
      </c>
      <c r="G1" s="12">
        <v>0.3</v>
      </c>
      <c r="H1" s="12">
        <v>0.4</v>
      </c>
      <c r="I1" s="12">
        <v>0.5</v>
      </c>
      <c r="J1" s="12">
        <v>0.6</v>
      </c>
      <c r="K1" s="12">
        <v>0.7</v>
      </c>
      <c r="L1" s="12">
        <v>0.8</v>
      </c>
      <c r="M1" s="12">
        <v>0.9</v>
      </c>
      <c r="N1" s="12">
        <v>1</v>
      </c>
      <c r="O1" s="12">
        <v>1.1000000000000001</v>
      </c>
      <c r="P1" s="12">
        <v>1.2</v>
      </c>
      <c r="Q1" s="12">
        <v>1.3</v>
      </c>
      <c r="R1" s="12">
        <v>1.4</v>
      </c>
      <c r="S1" s="12">
        <v>1.5</v>
      </c>
      <c r="T1" s="12">
        <v>1.6</v>
      </c>
      <c r="U1" s="12">
        <v>1.7</v>
      </c>
      <c r="V1" s="12">
        <v>1.8</v>
      </c>
      <c r="W1" s="12">
        <v>1.9</v>
      </c>
      <c r="X1" s="12">
        <v>2</v>
      </c>
      <c r="Y1" s="12">
        <v>2.1</v>
      </c>
      <c r="Z1" s="12">
        <v>2.2000000000000002</v>
      </c>
      <c r="AA1" s="12">
        <v>2.2999999999999998</v>
      </c>
      <c r="AB1" s="12">
        <v>2.4</v>
      </c>
      <c r="AC1" s="12">
        <v>2.5</v>
      </c>
      <c r="AD1" s="12">
        <v>2.6</v>
      </c>
      <c r="AE1" s="12">
        <v>2.7</v>
      </c>
      <c r="AF1" s="12">
        <v>2.8</v>
      </c>
      <c r="AG1" s="12">
        <v>2.9</v>
      </c>
      <c r="AH1" s="12">
        <v>3</v>
      </c>
      <c r="AI1" s="12">
        <v>3.1</v>
      </c>
      <c r="AJ1" s="12">
        <v>3.2</v>
      </c>
      <c r="AK1" s="12">
        <v>3.3</v>
      </c>
      <c r="AL1" s="12">
        <v>3.4</v>
      </c>
      <c r="AM1" s="12">
        <v>3.5</v>
      </c>
      <c r="AN1" s="12">
        <v>3.6</v>
      </c>
      <c r="AO1" s="12">
        <v>3.7</v>
      </c>
      <c r="AP1" s="12">
        <v>3.8</v>
      </c>
      <c r="AQ1" s="12">
        <v>3.9</v>
      </c>
      <c r="AR1" s="12">
        <v>4</v>
      </c>
      <c r="AS1" s="12">
        <v>4.0999999999999996</v>
      </c>
      <c r="AT1" s="12">
        <v>4.2</v>
      </c>
      <c r="AU1" s="12">
        <v>4.3</v>
      </c>
      <c r="AV1" s="12">
        <v>4.4000000000000004</v>
      </c>
      <c r="AW1" s="12">
        <v>4.5</v>
      </c>
      <c r="AX1" s="12">
        <v>4.5999999999999996</v>
      </c>
      <c r="AY1" s="12">
        <v>4.7</v>
      </c>
      <c r="AZ1" s="12">
        <v>4.8</v>
      </c>
      <c r="BA1" s="12">
        <v>4.9000000000000004</v>
      </c>
      <c r="BB1" s="12">
        <v>5</v>
      </c>
      <c r="BC1" s="12">
        <v>5.0999999999999996</v>
      </c>
      <c r="BD1" s="12">
        <v>5.2</v>
      </c>
      <c r="BE1" s="12">
        <v>5.3</v>
      </c>
      <c r="BF1" s="12">
        <v>5.4</v>
      </c>
      <c r="BG1" s="12">
        <v>5.5</v>
      </c>
      <c r="BH1" s="12">
        <v>5.6</v>
      </c>
      <c r="BI1" s="12">
        <v>5.7</v>
      </c>
      <c r="BJ1" s="12">
        <v>5.8</v>
      </c>
      <c r="BK1" s="12">
        <v>5.9</v>
      </c>
      <c r="BL1" s="12">
        <v>6</v>
      </c>
      <c r="BM1" s="12">
        <v>6.1</v>
      </c>
      <c r="BN1" s="12">
        <v>6.2</v>
      </c>
      <c r="BO1" s="12">
        <v>6.3</v>
      </c>
      <c r="BP1" s="12">
        <v>6.4</v>
      </c>
      <c r="BQ1" s="12">
        <v>6.5</v>
      </c>
      <c r="BR1" s="12">
        <v>6.6</v>
      </c>
      <c r="BS1" s="12">
        <v>6.7</v>
      </c>
      <c r="BT1" s="12">
        <v>6.8</v>
      </c>
      <c r="BU1" s="12">
        <v>6.9</v>
      </c>
      <c r="BV1" s="12">
        <v>7</v>
      </c>
      <c r="BW1" s="12">
        <v>7.1</v>
      </c>
      <c r="BX1" s="12">
        <v>7.2</v>
      </c>
      <c r="BY1" s="12">
        <v>7.3</v>
      </c>
      <c r="BZ1" s="12">
        <v>7.4</v>
      </c>
      <c r="CA1" s="12">
        <v>7.5</v>
      </c>
      <c r="CB1" s="12">
        <v>7.6</v>
      </c>
      <c r="CC1" s="12">
        <v>7.7</v>
      </c>
      <c r="CD1" s="12">
        <v>7.8</v>
      </c>
      <c r="CE1" s="12">
        <v>7.9</v>
      </c>
      <c r="CF1" s="12">
        <v>8</v>
      </c>
      <c r="CG1" s="12">
        <v>8.1</v>
      </c>
      <c r="CH1" s="12">
        <v>8.1999999999999993</v>
      </c>
      <c r="CI1" s="12">
        <v>8.3000000000000007</v>
      </c>
      <c r="CJ1" s="12">
        <v>8.4</v>
      </c>
      <c r="CK1" s="12">
        <v>8.5</v>
      </c>
      <c r="CL1" s="12">
        <v>8.6</v>
      </c>
      <c r="CM1" s="12">
        <v>8.6999999999999993</v>
      </c>
      <c r="CN1" s="12">
        <v>8.8000000000000007</v>
      </c>
      <c r="CO1" s="12">
        <v>8.9</v>
      </c>
      <c r="CP1" s="12">
        <v>9</v>
      </c>
      <c r="CQ1" s="12">
        <v>9.1</v>
      </c>
      <c r="CR1" s="12">
        <v>9.1999999999999993</v>
      </c>
      <c r="CS1" s="12">
        <v>9.3000000000000007</v>
      </c>
      <c r="CT1" s="12">
        <v>9.4</v>
      </c>
      <c r="CU1" s="12">
        <v>9.5</v>
      </c>
      <c r="CV1" s="12">
        <v>9.6</v>
      </c>
      <c r="CW1" s="12">
        <v>9.6999999999999993</v>
      </c>
      <c r="CX1" s="12">
        <v>9.8000000000000007</v>
      </c>
      <c r="CY1" s="12">
        <v>9.9</v>
      </c>
      <c r="CZ1" s="12">
        <v>10</v>
      </c>
      <c r="DA1" s="12">
        <v>10.1</v>
      </c>
      <c r="DB1" s="12">
        <v>10.199999999999999</v>
      </c>
      <c r="DC1" s="12">
        <v>10.3</v>
      </c>
      <c r="DD1" s="12">
        <v>10.4</v>
      </c>
      <c r="DE1" s="12">
        <v>10.5</v>
      </c>
      <c r="DF1" s="12">
        <v>10.6</v>
      </c>
      <c r="DG1" s="12">
        <v>10.7</v>
      </c>
      <c r="DH1" s="12">
        <v>10.8</v>
      </c>
      <c r="DI1" s="12">
        <v>10.9</v>
      </c>
      <c r="DJ1" s="12">
        <v>11</v>
      </c>
      <c r="DK1" s="12">
        <v>11.1</v>
      </c>
      <c r="DL1" s="12">
        <v>11.2</v>
      </c>
      <c r="DM1" s="12">
        <v>11.3</v>
      </c>
      <c r="DN1" s="12">
        <v>11.4</v>
      </c>
      <c r="DO1" s="12">
        <v>11.5</v>
      </c>
      <c r="DP1" s="12">
        <v>11.6</v>
      </c>
      <c r="DQ1" s="12">
        <v>11.7</v>
      </c>
      <c r="DR1" s="12">
        <v>11.8</v>
      </c>
      <c r="DS1" s="12">
        <v>11.9</v>
      </c>
      <c r="DT1" s="12">
        <v>12</v>
      </c>
      <c r="DU1" s="12">
        <v>12.1</v>
      </c>
      <c r="DV1" s="12">
        <v>12.2</v>
      </c>
      <c r="DW1" s="12">
        <v>12.3</v>
      </c>
      <c r="DX1" s="12">
        <v>12.4</v>
      </c>
      <c r="DY1" s="12">
        <v>12.5</v>
      </c>
      <c r="DZ1" s="12">
        <v>12.6</v>
      </c>
      <c r="EA1" s="12">
        <v>12.7</v>
      </c>
      <c r="EB1" s="12">
        <v>12.8</v>
      </c>
      <c r="EC1" s="12">
        <v>12.9</v>
      </c>
      <c r="ED1" s="12">
        <v>13</v>
      </c>
      <c r="EE1" s="12">
        <v>13.1</v>
      </c>
      <c r="EF1" s="12">
        <v>13.2</v>
      </c>
      <c r="EG1" s="12">
        <v>13.3</v>
      </c>
      <c r="EH1" s="12">
        <v>13.4</v>
      </c>
      <c r="EI1" s="12">
        <v>13.5</v>
      </c>
      <c r="EJ1" s="12">
        <v>13.6</v>
      </c>
      <c r="EK1" s="12">
        <v>13.7</v>
      </c>
      <c r="EL1" s="12">
        <v>13.8</v>
      </c>
      <c r="EM1" s="12">
        <v>13.9</v>
      </c>
      <c r="EN1" s="12">
        <v>14</v>
      </c>
      <c r="EO1" s="12">
        <v>14.1</v>
      </c>
      <c r="EP1" s="12">
        <v>14.2</v>
      </c>
      <c r="EQ1" s="12">
        <v>14.3</v>
      </c>
      <c r="ER1" s="12">
        <v>14.4</v>
      </c>
      <c r="ES1" s="12">
        <v>14.5</v>
      </c>
      <c r="ET1" s="12">
        <v>14.6</v>
      </c>
      <c r="EU1" s="12">
        <v>14.7</v>
      </c>
      <c r="EV1" s="12">
        <v>14.8</v>
      </c>
      <c r="EW1" s="12">
        <v>14.9</v>
      </c>
      <c r="EX1" s="12">
        <v>15</v>
      </c>
    </row>
    <row r="2" spans="1:159" s="12" customFormat="1" x14ac:dyDescent="0.25">
      <c r="A2" s="12" t="s">
        <v>0</v>
      </c>
      <c r="B2" s="12" t="s">
        <v>238</v>
      </c>
      <c r="C2" s="12" t="s">
        <v>125</v>
      </c>
      <c r="D2" s="12">
        <f t="array" ref="D2:EX2">TRANSPOSE(Sychugov!F2:F152)</f>
        <v>2.0653927966864227E-2</v>
      </c>
      <c r="E2" s="12">
        <v>2.0503514548486011E-2</v>
      </c>
      <c r="F2" s="12">
        <v>2.0353101130107795E-2</v>
      </c>
      <c r="G2" s="12">
        <v>2.0202687711729582E-2</v>
      </c>
      <c r="H2" s="12">
        <v>2.0052274293351366E-2</v>
      </c>
      <c r="I2" s="12">
        <v>1.990186087497315E-2</v>
      </c>
      <c r="J2" s="12">
        <v>1.9751447456594937E-2</v>
      </c>
      <c r="K2" s="12">
        <v>1.9601034038216721E-2</v>
      </c>
      <c r="L2" s="12">
        <v>1.9450620619838505E-2</v>
      </c>
      <c r="M2" s="12">
        <v>1.9300207201460289E-2</v>
      </c>
      <c r="N2" s="12">
        <v>1.9149793783082077E-2</v>
      </c>
      <c r="O2" s="12">
        <v>1.8999380364703861E-2</v>
      </c>
      <c r="P2" s="12">
        <v>1.8848966946325645E-2</v>
      </c>
      <c r="Q2" s="12">
        <v>1.8698553527947432E-2</v>
      </c>
      <c r="R2" s="12">
        <v>1.8548140109569216E-2</v>
      </c>
      <c r="S2" s="12">
        <v>1.8397726691191E-2</v>
      </c>
      <c r="T2" s="12">
        <v>1.8247313272812787E-2</v>
      </c>
      <c r="U2" s="12">
        <v>1.8096899854434571E-2</v>
      </c>
      <c r="V2" s="12">
        <v>1.7946486436056355E-2</v>
      </c>
      <c r="W2" s="12">
        <v>1.7796073017678139E-2</v>
      </c>
      <c r="X2" s="12">
        <v>1.7645659599299923E-2</v>
      </c>
      <c r="Y2" s="12">
        <v>1.7495246180921707E-2</v>
      </c>
      <c r="Z2" s="12">
        <v>1.7344832762543495E-2</v>
      </c>
      <c r="AA2" s="12">
        <v>1.7194419344165279E-2</v>
      </c>
      <c r="AB2" s="12">
        <v>1.7044005925787063E-2</v>
      </c>
      <c r="AC2" s="12">
        <v>1.689359250740885E-2</v>
      </c>
      <c r="AD2" s="12">
        <v>1.6743179089030634E-2</v>
      </c>
      <c r="AE2" s="12">
        <v>1.6592765670652418E-2</v>
      </c>
      <c r="AF2" s="12">
        <v>1.6442352252274205E-2</v>
      </c>
      <c r="AG2" s="12">
        <v>1.6291938833895989E-2</v>
      </c>
      <c r="AH2" s="12">
        <v>1.6141525415517773E-2</v>
      </c>
      <c r="AI2" s="12">
        <v>1.5991111997139557E-2</v>
      </c>
      <c r="AJ2" s="12">
        <v>1.5840698578761345E-2</v>
      </c>
      <c r="AK2" s="12">
        <v>1.5690285160383129E-2</v>
      </c>
      <c r="AL2" s="12">
        <v>1.5539871742004913E-2</v>
      </c>
      <c r="AM2" s="12">
        <v>1.53894583236267E-2</v>
      </c>
      <c r="AN2" s="12">
        <v>1.5239044905248484E-2</v>
      </c>
      <c r="AO2" s="12">
        <v>1.5088631486870268E-2</v>
      </c>
      <c r="AP2" s="12">
        <v>1.4938218068492055E-2</v>
      </c>
      <c r="AQ2" s="12">
        <v>1.4787804650113839E-2</v>
      </c>
      <c r="AR2" s="12">
        <v>1.4637391231735623E-2</v>
      </c>
      <c r="AS2" s="12">
        <v>1.4486977813357413E-2</v>
      </c>
      <c r="AT2" s="12">
        <v>1.4336564394979195E-2</v>
      </c>
      <c r="AU2" s="12">
        <v>1.418615097660098E-2</v>
      </c>
      <c r="AV2" s="12">
        <v>1.4035737558222764E-2</v>
      </c>
      <c r="AW2" s="12">
        <v>1.3885324139844548E-2</v>
      </c>
      <c r="AX2" s="12">
        <v>1.2398457606120756E-2</v>
      </c>
      <c r="AY2" s="12">
        <v>1.0641662643643844E-2</v>
      </c>
      <c r="AZ2" s="12">
        <v>9.6224656142878257E-3</v>
      </c>
      <c r="BA2" s="12">
        <v>8.8539086323648174E-3</v>
      </c>
      <c r="BB2" s="12">
        <v>8.2274402590324265E-3</v>
      </c>
      <c r="BC2" s="12">
        <v>7.6962633199689828E-3</v>
      </c>
      <c r="BD2" s="12">
        <v>7.2348653803478201E-3</v>
      </c>
      <c r="BE2" s="12">
        <v>6.8274166110019853E-3</v>
      </c>
      <c r="BF2" s="12">
        <v>6.463245212364058E-3</v>
      </c>
      <c r="BG2" s="12">
        <v>6.1347280379285387E-3</v>
      </c>
      <c r="BH2" s="12">
        <v>5.8361824577287322E-3</v>
      </c>
      <c r="BI2" s="12">
        <v>5.5632317100886425E-3</v>
      </c>
      <c r="BJ2" s="12">
        <v>5.3124167606622297E-3</v>
      </c>
      <c r="BK2" s="12">
        <v>5.0809463157347754E-3</v>
      </c>
      <c r="BL2" s="12">
        <v>4.8665289303762103E-3</v>
      </c>
      <c r="BM2" s="12">
        <v>4.6672562824444184E-3</v>
      </c>
      <c r="BN2" s="12">
        <v>4.4815196261208433E-3</v>
      </c>
      <c r="BO2" s="12">
        <v>4.3079484950502879E-3</v>
      </c>
      <c r="BP2" s="12">
        <v>4.1453647605124138E-3</v>
      </c>
      <c r="BQ2" s="12">
        <v>3.9927475535821658E-3</v>
      </c>
      <c r="BR2" s="12">
        <v>3.8492060429742049E-3</v>
      </c>
      <c r="BS2" s="12">
        <v>3.7139580034176831E-3</v>
      </c>
      <c r="BT2" s="12">
        <v>3.5863127257348437E-3</v>
      </c>
      <c r="BU2" s="12">
        <v>3.4656572323110658E-3</v>
      </c>
      <c r="BV2" s="12">
        <v>3.3514450437159659E-3</v>
      </c>
      <c r="BW2" s="12">
        <v>3.243186938860759E-3</v>
      </c>
      <c r="BX2" s="12">
        <v>3.1404432905466377E-3</v>
      </c>
      <c r="BY2" s="12">
        <v>3.042817658763677E-3</v>
      </c>
      <c r="BZ2" s="12">
        <v>2.9499513975789473E-3</v>
      </c>
      <c r="CA2" s="12">
        <v>2.8615190858882564E-3</v>
      </c>
      <c r="CB2" s="12">
        <v>2.7772246331272564E-3</v>
      </c>
      <c r="CC2" s="12">
        <v>2.6967979419948132E-3</v>
      </c>
      <c r="CD2" s="12">
        <v>2.619992033963126E-3</v>
      </c>
      <c r="CE2" s="12">
        <v>2.5465805617021563E-3</v>
      </c>
      <c r="CF2" s="12">
        <v>2.476355646873167E-3</v>
      </c>
      <c r="CG2" s="12">
        <v>2.4091259930244442E-3</v>
      </c>
      <c r="CH2" s="12">
        <v>2.3447152322700199E-3</v>
      </c>
      <c r="CI2" s="12">
        <v>2.2829604715828926E-3</v>
      </c>
      <c r="CJ2" s="12">
        <v>2.2237110102882184E-3</v>
      </c>
      <c r="CK2" s="12">
        <v>2.1668272050017505E-3</v>
      </c>
      <c r="CL2" s="12">
        <v>2.112179462055551E-3</v>
      </c>
      <c r="CM2" s="12">
        <v>2.0596473405641719E-3</v>
      </c>
      <c r="CN2" s="12">
        <v>2.0091187518476942E-3</v>
      </c>
      <c r="CO2" s="12">
        <v>1.9604892430505052E-3</v>
      </c>
      <c r="CP2" s="12">
        <v>1.913661354560766E-3</v>
      </c>
      <c r="CQ2" s="12">
        <v>1.8685440423117773E-3</v>
      </c>
      <c r="CR2" s="12">
        <v>1.2083874842776484E-3</v>
      </c>
      <c r="CS2" s="12">
        <v>7.8835688820092084E-4</v>
      </c>
      <c r="CT2" s="12">
        <v>5.4839545583050314E-4</v>
      </c>
      <c r="CU2" s="12">
        <v>3.8319273713738762E-4</v>
      </c>
      <c r="CV2" s="12">
        <v>2.6281013986732848E-4</v>
      </c>
      <c r="CW2" s="12">
        <v>1.7352658456547314E-4</v>
      </c>
      <c r="CX2" s="12">
        <v>1.0764101784142285E-4</v>
      </c>
      <c r="CY2" s="12">
        <v>6.0291417743335037E-5</v>
      </c>
      <c r="CZ2" s="12">
        <v>2.8159506742279177E-5</v>
      </c>
      <c r="DA2" s="12">
        <v>8.8510313938363513E-6</v>
      </c>
      <c r="DB2" s="12">
        <v>5.6472872607563675E-7</v>
      </c>
      <c r="DC2" s="12">
        <v>0</v>
      </c>
      <c r="DD2" s="12">
        <v>0</v>
      </c>
      <c r="DE2" s="12">
        <v>0</v>
      </c>
      <c r="DF2" s="12">
        <v>0</v>
      </c>
      <c r="DG2" s="12">
        <v>0</v>
      </c>
      <c r="DH2" s="12">
        <v>0</v>
      </c>
      <c r="DI2" s="12">
        <v>0</v>
      </c>
      <c r="DJ2" s="12">
        <v>0</v>
      </c>
      <c r="DK2" s="12">
        <v>0</v>
      </c>
      <c r="DL2" s="12">
        <v>0</v>
      </c>
      <c r="DM2" s="12">
        <v>0</v>
      </c>
      <c r="DN2" s="12">
        <v>0</v>
      </c>
      <c r="DO2" s="12">
        <v>0</v>
      </c>
      <c r="DP2" s="12">
        <v>0</v>
      </c>
      <c r="DQ2" s="12">
        <v>0</v>
      </c>
      <c r="DR2" s="12">
        <v>0</v>
      </c>
      <c r="DS2" s="12">
        <v>0</v>
      </c>
      <c r="DT2" s="12">
        <v>0</v>
      </c>
      <c r="DU2" s="12">
        <v>0</v>
      </c>
      <c r="DV2" s="12">
        <v>0</v>
      </c>
      <c r="DW2" s="12">
        <v>0</v>
      </c>
      <c r="DX2" s="12">
        <v>0</v>
      </c>
      <c r="DY2" s="12">
        <v>0</v>
      </c>
      <c r="DZ2" s="12">
        <v>0</v>
      </c>
      <c r="EA2" s="12">
        <v>0</v>
      </c>
      <c r="EB2" s="12">
        <v>0</v>
      </c>
      <c r="EC2" s="12">
        <v>0</v>
      </c>
      <c r="ED2" s="12">
        <v>0</v>
      </c>
      <c r="EE2" s="12">
        <v>0</v>
      </c>
      <c r="EF2" s="12">
        <v>0</v>
      </c>
      <c r="EG2" s="12">
        <v>0</v>
      </c>
      <c r="EH2" s="12">
        <v>0</v>
      </c>
      <c r="EI2" s="12">
        <v>0</v>
      </c>
      <c r="EJ2" s="12">
        <v>0</v>
      </c>
      <c r="EK2" s="12">
        <v>0</v>
      </c>
      <c r="EL2" s="12">
        <v>0</v>
      </c>
      <c r="EM2" s="12">
        <v>0</v>
      </c>
      <c r="EN2" s="12">
        <v>0</v>
      </c>
      <c r="EO2" s="12">
        <v>0</v>
      </c>
      <c r="EP2" s="12">
        <v>0</v>
      </c>
      <c r="EQ2" s="12">
        <v>0</v>
      </c>
      <c r="ER2" s="12">
        <v>0</v>
      </c>
      <c r="ES2" s="12">
        <v>0</v>
      </c>
      <c r="ET2" s="12">
        <v>0</v>
      </c>
      <c r="EU2" s="12">
        <v>0</v>
      </c>
      <c r="EV2" s="12">
        <v>0</v>
      </c>
      <c r="EW2" s="12">
        <v>0</v>
      </c>
      <c r="EX2" s="12">
        <v>0</v>
      </c>
      <c r="EZ2" s="13" t="s">
        <v>55</v>
      </c>
      <c r="FB2" s="12" t="s">
        <v>239</v>
      </c>
      <c r="FC2" s="12" t="s">
        <v>240</v>
      </c>
    </row>
    <row r="3" spans="1:159" x14ac:dyDescent="0.25">
      <c r="A3">
        <v>280</v>
      </c>
      <c r="B3" s="20">
        <f>'Input spectra'!S2</f>
        <v>0.97372055513649602</v>
      </c>
      <c r="C3">
        <f>'Input spectra'!B2</f>
        <v>2.8907850855113302</v>
      </c>
      <c r="D3">
        <f>D$2*EXP(- D$1 * ($C3*_c1+$B3))</f>
        <v>2.0653927966864227E-2</v>
      </c>
      <c r="E3">
        <f t="shared" ref="D3:M12" si="0">E$2*EXP(- E$1 * ($C3*_c1+$B3))</f>
        <v>4.3834308399782716E-3</v>
      </c>
      <c r="F3">
        <f t="shared" si="0"/>
        <v>9.302555863365267E-4</v>
      </c>
      <c r="G3">
        <f t="shared" si="0"/>
        <v>1.9740888473315568E-4</v>
      </c>
      <c r="H3">
        <f t="shared" si="0"/>
        <v>4.1889678677935802E-5</v>
      </c>
      <c r="I3">
        <f t="shared" si="0"/>
        <v>8.8883864049730771E-6</v>
      </c>
      <c r="J3">
        <f t="shared" si="0"/>
        <v>1.8858798331102185E-6</v>
      </c>
      <c r="K3">
        <f t="shared" si="0"/>
        <v>4.0011047319973415E-7</v>
      </c>
      <c r="L3">
        <f t="shared" si="0"/>
        <v>8.4882907659561845E-8</v>
      </c>
      <c r="M3">
        <f t="shared" si="0"/>
        <v>1.8006719705818149E-8</v>
      </c>
      <c r="N3">
        <f t="shared" ref="N3:W12" si="1">N$2*EXP(- N$1 * ($C3*_c1+$B3))</f>
        <v>3.8196413177473712E-9</v>
      </c>
      <c r="O3">
        <f t="shared" si="1"/>
        <v>8.101841943399242E-10</v>
      </c>
      <c r="P3">
        <f t="shared" si="1"/>
        <v>1.7183741466566873E-10</v>
      </c>
      <c r="Q3">
        <f t="shared" si="1"/>
        <v>3.6443832103454918E-11</v>
      </c>
      <c r="R3">
        <f t="shared" si="1"/>
        <v>7.7286251019127663E-12</v>
      </c>
      <c r="S3">
        <f t="shared" si="1"/>
        <v>1.6388978455187838E-12</v>
      </c>
      <c r="T3">
        <f t="shared" si="1"/>
        <v>3.4751415392066472E-13</v>
      </c>
      <c r="U3">
        <f t="shared" si="1"/>
        <v>7.3682372404850103E-14</v>
      </c>
      <c r="V3">
        <f t="shared" si="1"/>
        <v>1.5621570774938594E-14</v>
      </c>
      <c r="W3">
        <f t="shared" si="1"/>
        <v>3.3117328259829548E-15</v>
      </c>
      <c r="X3">
        <f t="shared" ref="X3:AG12" si="2">X$2*EXP(- X$1 * ($C3*_c1+$B3))</f>
        <v>7.0202868682067848E-16</v>
      </c>
      <c r="Y3">
        <f t="shared" si="2"/>
        <v>1.488068309812571E-16</v>
      </c>
      <c r="Z3">
        <f t="shared" si="2"/>
        <v>3.1539788367341316E-17</v>
      </c>
      <c r="AA3">
        <f t="shared" si="2"/>
        <v>6.6843936886374183E-18</v>
      </c>
      <c r="AB3">
        <f t="shared" si="2"/>
        <v>1.4165503992188782E-18</v>
      </c>
      <c r="AC3">
        <f t="shared" si="2"/>
        <v>3.0017064380388422E-19</v>
      </c>
      <c r="AD3">
        <f t="shared" si="2"/>
        <v>6.3601882925862091E-20</v>
      </c>
      <c r="AE3">
        <f t="shared" si="2"/>
        <v>1.3475245263756445E-20</v>
      </c>
      <c r="AF3">
        <f t="shared" si="2"/>
        <v>2.8547474569438465E-21</v>
      </c>
      <c r="AG3">
        <f t="shared" si="2"/>
        <v>6.0473118590904566E-22</v>
      </c>
      <c r="AH3">
        <f t="shared" ref="AH3:AQ12" si="3">AH$2*EXP(- AH$1 * ($C3*_c1+$B3))</f>
        <v>1.2809141320204744E-22</v>
      </c>
      <c r="AI3">
        <f t="shared" si="3"/>
        <v>2.7129385446506956E-23</v>
      </c>
      <c r="AJ3">
        <f t="shared" si="3"/>
        <v>5.7454158643739712E-24</v>
      </c>
      <c r="AK3">
        <f t="shared" si="3"/>
        <v>1.2166448548259872E-24</v>
      </c>
      <c r="AL3">
        <f t="shared" si="3"/>
        <v>2.576121043842667E-25</v>
      </c>
      <c r="AM3">
        <f t="shared" si="3"/>
        <v>5.4541617985800012E-26</v>
      </c>
      <c r="AN3">
        <f t="shared" si="3"/>
        <v>1.1546444709201116E-26</v>
      </c>
      <c r="AO3">
        <f t="shared" si="3"/>
        <v>2.4441408595559217E-27</v>
      </c>
      <c r="AP3">
        <f t="shared" si="3"/>
        <v>5.1732208900725663E-28</v>
      </c>
      <c r="AQ3">
        <f t="shared" si="3"/>
        <v>1.0948428350227829E-28</v>
      </c>
      <c r="AR3">
        <f t="shared" ref="AR3:BA12" si="4">AR$2*EXP(- AR$1 * ($C3*_c1+$B3))</f>
        <v>2.3168483335032717E-29</v>
      </c>
      <c r="AS3">
        <f t="shared" si="4"/>
        <v>4.902273837110599E-30</v>
      </c>
      <c r="AT3">
        <f t="shared" si="4"/>
        <v>1.0371718231568989E-30</v>
      </c>
      <c r="AU3">
        <f t="shared" si="4"/>
        <v>2.1940981217590373E-31</v>
      </c>
      <c r="AV3">
        <f t="shared" si="4"/>
        <v>4.6410105466999389E-32</v>
      </c>
      <c r="AW3">
        <f t="shared" si="4"/>
        <v>9.8156527689225269E-33</v>
      </c>
      <c r="AX3">
        <f t="shared" si="4"/>
        <v>1.8737716930341293E-33</v>
      </c>
      <c r="AY3">
        <f t="shared" si="4"/>
        <v>3.4383045941735366E-34</v>
      </c>
      <c r="AZ3">
        <f t="shared" si="4"/>
        <v>6.6467152919732293E-35</v>
      </c>
      <c r="BA3">
        <f t="shared" si="4"/>
        <v>1.3074996843046191E-35</v>
      </c>
      <c r="BB3">
        <f t="shared" ref="BB3:BK12" si="5">BB$2*EXP(- BB$1 * ($C3*_c1+$B3))</f>
        <v>2.5975094861471438E-36</v>
      </c>
      <c r="BC3">
        <f t="shared" si="5"/>
        <v>5.1946724835600574E-37</v>
      </c>
      <c r="BD3">
        <f t="shared" si="5"/>
        <v>1.0439857134990888E-37</v>
      </c>
      <c r="BE3">
        <f t="shared" si="5"/>
        <v>2.1062327119629593E-38</v>
      </c>
      <c r="BF3">
        <f t="shared" si="5"/>
        <v>4.2627163066674233E-39</v>
      </c>
      <c r="BG3">
        <f t="shared" si="5"/>
        <v>8.6500169765748253E-40</v>
      </c>
      <c r="BH3">
        <f t="shared" si="5"/>
        <v>1.7592856254915825E-40</v>
      </c>
      <c r="BI3">
        <f t="shared" si="5"/>
        <v>3.5852586333770732E-41</v>
      </c>
      <c r="BJ3">
        <f t="shared" si="5"/>
        <v>7.3193299924219316E-42</v>
      </c>
      <c r="BK3">
        <f t="shared" si="5"/>
        <v>1.4966134501258365E-42</v>
      </c>
      <c r="BL3">
        <f t="shared" ref="BL3:BU12" si="6">BL$2*EXP(- BL$1 * ($C3*_c1+$B3))</f>
        <v>3.0645745826476541E-43</v>
      </c>
      <c r="BM3">
        <f t="shared" si="6"/>
        <v>6.2834531721321718E-44</v>
      </c>
      <c r="BN3">
        <f t="shared" si="6"/>
        <v>1.2898757697647974E-44</v>
      </c>
      <c r="BO3">
        <f t="shared" si="6"/>
        <v>2.6508120270293062E-45</v>
      </c>
      <c r="BP3">
        <f t="shared" si="6"/>
        <v>5.4532703577334053E-46</v>
      </c>
      <c r="BQ3">
        <f t="shared" si="6"/>
        <v>1.1229281744548508E-46</v>
      </c>
      <c r="BR3">
        <f t="shared" si="6"/>
        <v>2.3143931394625891E-47</v>
      </c>
      <c r="BS3">
        <f t="shared" si="6"/>
        <v>4.7740703119703355E-48</v>
      </c>
      <c r="BT3">
        <f t="shared" si="6"/>
        <v>9.8556626092861553E-49</v>
      </c>
      <c r="BU3">
        <f t="shared" si="6"/>
        <v>2.0361469852552969E-49</v>
      </c>
      <c r="BV3">
        <f t="shared" ref="BV3:CE12" si="7">BV$2*EXP(- BV$1 * ($C3*_c1+$B3))</f>
        <v>4.2096061869670553E-50</v>
      </c>
      <c r="BW3">
        <f t="shared" si="7"/>
        <v>8.708978073826353E-51</v>
      </c>
      <c r="BX3">
        <f t="shared" si="7"/>
        <v>1.8029015758195022E-51</v>
      </c>
      <c r="BY3">
        <f t="shared" si="7"/>
        <v>3.7345892175835699E-52</v>
      </c>
      <c r="BZ3">
        <f t="shared" si="7"/>
        <v>7.7404751344085551E-53</v>
      </c>
      <c r="CA3">
        <f t="shared" si="7"/>
        <v>1.6052225577566374E-53</v>
      </c>
      <c r="CB3">
        <f t="shared" si="7"/>
        <v>3.330699592806281E-54</v>
      </c>
      <c r="CC3">
        <f t="shared" si="7"/>
        <v>6.9144670513755596E-55</v>
      </c>
      <c r="CD3">
        <f t="shared" si="7"/>
        <v>1.436137830094659E-55</v>
      </c>
      <c r="CE3">
        <f t="shared" si="7"/>
        <v>2.9842789757289816E-56</v>
      </c>
      <c r="CF3">
        <f t="shared" ref="CF3:CO12" si="8">CF$2*EXP(- CF$1 * ($C3*_c1+$B3))</f>
        <v>6.2041296463262101E-57</v>
      </c>
      <c r="CG3">
        <f t="shared" si="8"/>
        <v>1.2903668852318008E-57</v>
      </c>
      <c r="CH3">
        <f t="shared" si="8"/>
        <v>2.6849094821744892E-58</v>
      </c>
      <c r="CI3">
        <f t="shared" si="8"/>
        <v>5.5888671185244901E-59</v>
      </c>
      <c r="CJ3">
        <f t="shared" si="8"/>
        <v>1.1638301036262178E-59</v>
      </c>
      <c r="CK3">
        <f t="shared" si="8"/>
        <v>2.4244954184518722E-60</v>
      </c>
      <c r="CL3">
        <f t="shared" si="8"/>
        <v>5.0525864338375169E-61</v>
      </c>
      <c r="CM3">
        <f t="shared" si="8"/>
        <v>1.0533231998296304E-61</v>
      </c>
      <c r="CN3">
        <f t="shared" si="8"/>
        <v>2.1966468377047941E-62</v>
      </c>
      <c r="CO3">
        <f t="shared" si="8"/>
        <v>4.5825260691714168E-63</v>
      </c>
      <c r="CP3">
        <f t="shared" ref="CP3:CY12" si="9">CP$2*EXP(- CP$1 * ($C3*_c1+$B3))</f>
        <v>9.5629396544685607E-64</v>
      </c>
      <c r="CQ3">
        <f t="shared" si="9"/>
        <v>1.9962526953250652E-64</v>
      </c>
      <c r="CR3">
        <f t="shared" si="9"/>
        <v>2.7599692491727101E-65</v>
      </c>
      <c r="CS3">
        <f t="shared" si="9"/>
        <v>3.8495214109657939E-66</v>
      </c>
      <c r="CT3">
        <f t="shared" si="9"/>
        <v>5.7248428354668114E-67</v>
      </c>
      <c r="CU3">
        <f t="shared" si="9"/>
        <v>8.5521013336738121E-68</v>
      </c>
      <c r="CV3">
        <f t="shared" si="9"/>
        <v>1.2539595709419057E-68</v>
      </c>
      <c r="CW3">
        <f t="shared" si="9"/>
        <v>1.7700815860052811E-69</v>
      </c>
      <c r="CX3">
        <f t="shared" si="9"/>
        <v>2.3474205875716945E-70</v>
      </c>
      <c r="CY3">
        <f t="shared" si="9"/>
        <v>2.8109586551296141E-71</v>
      </c>
      <c r="CZ3">
        <f t="shared" ref="CZ3:DI12" si="10">CZ$2*EXP(- CZ$1 * ($C3*_c1+$B3))</f>
        <v>2.8067895619840305E-72</v>
      </c>
      <c r="DA3">
        <f t="shared" si="10"/>
        <v>1.8860992346794224E-73</v>
      </c>
      <c r="DB3">
        <f t="shared" si="10"/>
        <v>2.5727428822654717E-75</v>
      </c>
      <c r="DC3">
        <f t="shared" si="10"/>
        <v>0</v>
      </c>
      <c r="DD3">
        <f t="shared" si="10"/>
        <v>0</v>
      </c>
      <c r="DE3">
        <f t="shared" si="10"/>
        <v>0</v>
      </c>
      <c r="DF3">
        <f t="shared" si="10"/>
        <v>0</v>
      </c>
      <c r="DG3">
        <f t="shared" si="10"/>
        <v>0</v>
      </c>
      <c r="DH3">
        <f t="shared" si="10"/>
        <v>0</v>
      </c>
      <c r="DI3">
        <f t="shared" si="10"/>
        <v>0</v>
      </c>
      <c r="DJ3">
        <f t="shared" ref="DJ3:DS12" si="11">DJ$2*EXP(- DJ$1 * ($C3*_c1+$B3))</f>
        <v>0</v>
      </c>
      <c r="DK3">
        <f t="shared" si="11"/>
        <v>0</v>
      </c>
      <c r="DL3">
        <f t="shared" si="11"/>
        <v>0</v>
      </c>
      <c r="DM3">
        <f t="shared" si="11"/>
        <v>0</v>
      </c>
      <c r="DN3">
        <f t="shared" si="11"/>
        <v>0</v>
      </c>
      <c r="DO3">
        <f t="shared" si="11"/>
        <v>0</v>
      </c>
      <c r="DP3">
        <f t="shared" si="11"/>
        <v>0</v>
      </c>
      <c r="DQ3">
        <f t="shared" si="11"/>
        <v>0</v>
      </c>
      <c r="DR3">
        <f t="shared" si="11"/>
        <v>0</v>
      </c>
      <c r="DS3">
        <f t="shared" si="11"/>
        <v>0</v>
      </c>
      <c r="DT3">
        <f t="shared" ref="DT3:EC12" si="12">DT$2*EXP(- DT$1 * ($C3*_c1+$B3))</f>
        <v>0</v>
      </c>
      <c r="DU3">
        <f t="shared" si="12"/>
        <v>0</v>
      </c>
      <c r="DV3">
        <f t="shared" si="12"/>
        <v>0</v>
      </c>
      <c r="DW3">
        <f t="shared" si="12"/>
        <v>0</v>
      </c>
      <c r="DX3">
        <f t="shared" si="12"/>
        <v>0</v>
      </c>
      <c r="DY3">
        <f t="shared" si="12"/>
        <v>0</v>
      </c>
      <c r="DZ3">
        <f t="shared" si="12"/>
        <v>0</v>
      </c>
      <c r="EA3">
        <f t="shared" si="12"/>
        <v>0</v>
      </c>
      <c r="EB3">
        <f t="shared" si="12"/>
        <v>0</v>
      </c>
      <c r="EC3">
        <f t="shared" si="12"/>
        <v>0</v>
      </c>
      <c r="ED3">
        <f t="shared" ref="ED3:EM12" si="13">ED$2*EXP(- ED$1 * ($C3*_c1+$B3))</f>
        <v>0</v>
      </c>
      <c r="EE3">
        <f t="shared" si="13"/>
        <v>0</v>
      </c>
      <c r="EF3">
        <f t="shared" si="13"/>
        <v>0</v>
      </c>
      <c r="EG3">
        <f t="shared" si="13"/>
        <v>0</v>
      </c>
      <c r="EH3">
        <f t="shared" si="13"/>
        <v>0</v>
      </c>
      <c r="EI3">
        <f t="shared" si="13"/>
        <v>0</v>
      </c>
      <c r="EJ3">
        <f t="shared" si="13"/>
        <v>0</v>
      </c>
      <c r="EK3">
        <f t="shared" si="13"/>
        <v>0</v>
      </c>
      <c r="EL3">
        <f t="shared" si="13"/>
        <v>0</v>
      </c>
      <c r="EM3">
        <f t="shared" si="13"/>
        <v>0</v>
      </c>
      <c r="EN3">
        <f t="shared" ref="EN3:EX12" si="14">EN$2*EXP(- EN$1 * ($C3*_c1+$B3))</f>
        <v>0</v>
      </c>
      <c r="EO3">
        <f>EO$2*EXP(- EO$1 * ($C3*_c1+$B3))</f>
        <v>0</v>
      </c>
      <c r="EP3">
        <f t="shared" si="14"/>
        <v>0</v>
      </c>
      <c r="EQ3">
        <f t="shared" si="14"/>
        <v>0</v>
      </c>
      <c r="ER3">
        <f t="shared" si="14"/>
        <v>0</v>
      </c>
      <c r="ES3">
        <f t="shared" si="14"/>
        <v>0</v>
      </c>
      <c r="ET3">
        <f t="shared" si="14"/>
        <v>0</v>
      </c>
      <c r="EU3">
        <f t="shared" si="14"/>
        <v>0</v>
      </c>
      <c r="EV3">
        <f t="shared" si="14"/>
        <v>0</v>
      </c>
      <c r="EW3">
        <f t="shared" si="14"/>
        <v>0</v>
      </c>
      <c r="EX3">
        <f t="shared" si="14"/>
        <v>0</v>
      </c>
      <c r="EZ3">
        <f>SUM(D3:EX3)</f>
        <v>2.6218195070844066E-2</v>
      </c>
      <c r="FB3">
        <f>(1-EXP(-(C3*_c1+B3)*_t))/2</f>
        <v>0.49977669458999813</v>
      </c>
      <c r="FC3">
        <f>LN(1-FB3)/(-(C3*_c1+B3))</f>
        <v>4.489995882832333E-2</v>
      </c>
    </row>
    <row r="4" spans="1:159" x14ac:dyDescent="0.25">
      <c r="A4">
        <v>285</v>
      </c>
      <c r="B4" s="20">
        <f>'Input spectra'!S3</f>
        <v>0.83723111725609001</v>
      </c>
      <c r="C4">
        <f>'Input spectra'!B3</f>
        <v>2.81409489558277</v>
      </c>
      <c r="D4">
        <f t="shared" si="0"/>
        <v>2.0653927966864227E-2</v>
      </c>
      <c r="E4">
        <f t="shared" si="0"/>
        <v>4.6173721904367972E-3</v>
      </c>
      <c r="F4">
        <f t="shared" si="0"/>
        <v>1.0321997153170954E-3</v>
      </c>
      <c r="G4">
        <f t="shared" si="0"/>
        <v>2.3073255080031336E-4</v>
      </c>
      <c r="H4">
        <f t="shared" si="0"/>
        <v>5.1573894262752888E-5</v>
      </c>
      <c r="I4">
        <f t="shared" si="0"/>
        <v>1.1527272160777979E-5</v>
      </c>
      <c r="J4">
        <f t="shared" si="0"/>
        <v>2.5763114346618372E-6</v>
      </c>
      <c r="K4">
        <f t="shared" si="0"/>
        <v>5.7576463836571781E-7</v>
      </c>
      <c r="L4">
        <f t="shared" si="0"/>
        <v>1.2866666397264133E-7</v>
      </c>
      <c r="M4">
        <f t="shared" si="0"/>
        <v>2.8751540660288087E-8</v>
      </c>
      <c r="N4">
        <f t="shared" si="1"/>
        <v>6.4243593249970132E-9</v>
      </c>
      <c r="O4">
        <f t="shared" si="1"/>
        <v>1.4353960002837715E-9</v>
      </c>
      <c r="P4">
        <f t="shared" si="1"/>
        <v>3.2069073976955466E-10</v>
      </c>
      <c r="Q4">
        <f t="shared" si="1"/>
        <v>7.164294843747355E-11</v>
      </c>
      <c r="R4">
        <f t="shared" si="1"/>
        <v>1.600414136563891E-11</v>
      </c>
      <c r="S4">
        <f t="shared" si="1"/>
        <v>3.5748905195744624E-12</v>
      </c>
      <c r="T4">
        <f t="shared" si="1"/>
        <v>7.9848007548920068E-13</v>
      </c>
      <c r="U4">
        <f t="shared" si="1"/>
        <v>1.7833472268972066E-13</v>
      </c>
      <c r="V4">
        <f t="shared" si="1"/>
        <v>3.9827012920947113E-14</v>
      </c>
      <c r="W4">
        <f t="shared" si="1"/>
        <v>8.8938346531057686E-15</v>
      </c>
      <c r="X4">
        <f t="shared" si="2"/>
        <v>1.9859547158417972E-15</v>
      </c>
      <c r="Y4">
        <f t="shared" si="2"/>
        <v>4.4342285568368676E-16</v>
      </c>
      <c r="Z4">
        <f t="shared" si="2"/>
        <v>9.8999888521344995E-17</v>
      </c>
      <c r="AA4">
        <f t="shared" si="2"/>
        <v>2.2101343542567638E-17</v>
      </c>
      <c r="AB4">
        <f t="shared" si="2"/>
        <v>4.933662189017562E-18</v>
      </c>
      <c r="AC4">
        <f t="shared" si="2"/>
        <v>1.1012510100458521E-18</v>
      </c>
      <c r="AD4">
        <f t="shared" si="2"/>
        <v>2.4579259811207362E-19</v>
      </c>
      <c r="AE4">
        <f t="shared" si="2"/>
        <v>5.4855001320061568E-20</v>
      </c>
      <c r="AF4">
        <f t="shared" si="2"/>
        <v>1.2241312085275556E-20</v>
      </c>
      <c r="AG4">
        <f t="shared" si="2"/>
        <v>2.7315135877743631E-21</v>
      </c>
      <c r="AH4">
        <f t="shared" si="3"/>
        <v>6.0945513532867041E-22</v>
      </c>
      <c r="AI4">
        <f t="shared" si="3"/>
        <v>1.3596978277370869E-22</v>
      </c>
      <c r="AJ4">
        <f t="shared" si="3"/>
        <v>3.0332251001395945E-23</v>
      </c>
      <c r="AK4">
        <f t="shared" si="3"/>
        <v>6.7659334208129438E-24</v>
      </c>
      <c r="AL4">
        <f t="shared" si="3"/>
        <v>1.5090752119533536E-24</v>
      </c>
      <c r="AM4">
        <f t="shared" si="3"/>
        <v>3.3655291887429822E-25</v>
      </c>
      <c r="AN4">
        <f t="shared" si="3"/>
        <v>7.505063111320312E-26</v>
      </c>
      <c r="AO4">
        <f t="shared" si="3"/>
        <v>1.6734510904413511E-26</v>
      </c>
      <c r="AP4">
        <f t="shared" si="3"/>
        <v>3.7310282663103975E-27</v>
      </c>
      <c r="AQ4">
        <f t="shared" si="3"/>
        <v>8.3176381193688552E-28</v>
      </c>
      <c r="AR4">
        <f t="shared" si="4"/>
        <v>1.8540718904825136E-28</v>
      </c>
      <c r="AS4">
        <f t="shared" si="4"/>
        <v>4.1324466539324041E-29</v>
      </c>
      <c r="AT4">
        <f t="shared" si="4"/>
        <v>9.2096075277613737E-30</v>
      </c>
      <c r="AU4">
        <f t="shared" si="4"/>
        <v>2.0522354387905054E-30</v>
      </c>
      <c r="AV4">
        <f t="shared" si="4"/>
        <v>4.5726126841925024E-31</v>
      </c>
      <c r="AW4">
        <f t="shared" si="4"/>
        <v>1.0187128214859932E-31</v>
      </c>
      <c r="AX4">
        <f t="shared" si="4"/>
        <v>2.0484717704551171E-32</v>
      </c>
      <c r="AY4">
        <f t="shared" si="4"/>
        <v>3.9594820756228601E-33</v>
      </c>
      <c r="AZ4">
        <f t="shared" si="4"/>
        <v>8.0627247580387748E-34</v>
      </c>
      <c r="BA4">
        <f t="shared" si="4"/>
        <v>1.670694622184664E-34</v>
      </c>
      <c r="BB4">
        <f t="shared" si="5"/>
        <v>3.4961764924739192E-35</v>
      </c>
      <c r="BC4">
        <f t="shared" si="5"/>
        <v>7.3650398556063846E-36</v>
      </c>
      <c r="BD4">
        <f t="shared" si="5"/>
        <v>1.5591654764111312E-36</v>
      </c>
      <c r="BE4">
        <f t="shared" si="5"/>
        <v>3.3134828872995931E-37</v>
      </c>
      <c r="BF4">
        <f t="shared" si="5"/>
        <v>7.0639161090269766E-38</v>
      </c>
      <c r="BG4">
        <f t="shared" si="5"/>
        <v>1.5099299045797067E-38</v>
      </c>
      <c r="BH4">
        <f t="shared" si="5"/>
        <v>3.2348705418646893E-39</v>
      </c>
      <c r="BI4">
        <f t="shared" si="5"/>
        <v>6.9441927207630378E-40</v>
      </c>
      <c r="BJ4">
        <f t="shared" si="5"/>
        <v>1.4933215309421354E-40</v>
      </c>
      <c r="BK4">
        <f t="shared" si="5"/>
        <v>3.2164171352433678E-41</v>
      </c>
      <c r="BL4">
        <f t="shared" si="6"/>
        <v>6.9376700703445292E-42</v>
      </c>
      <c r="BM4">
        <f t="shared" si="6"/>
        <v>1.4983820242340088E-42</v>
      </c>
      <c r="BN4">
        <f t="shared" si="6"/>
        <v>3.2400579675979709E-43</v>
      </c>
      <c r="BO4">
        <f t="shared" si="6"/>
        <v>7.0139804663018971E-44</v>
      </c>
      <c r="BP4">
        <f t="shared" si="6"/>
        <v>1.5199292511932988E-44</v>
      </c>
      <c r="BQ4">
        <f t="shared" si="6"/>
        <v>3.2968489246835842E-45</v>
      </c>
      <c r="BR4">
        <f t="shared" si="6"/>
        <v>7.157558813855912E-46</v>
      </c>
      <c r="BS4">
        <f t="shared" si="6"/>
        <v>1.5552396761556446E-46</v>
      </c>
      <c r="BT4">
        <f t="shared" si="6"/>
        <v>3.3820114071203647E-47</v>
      </c>
      <c r="BU4">
        <f t="shared" si="6"/>
        <v>7.3600216193598621E-48</v>
      </c>
      <c r="BV4">
        <f t="shared" si="7"/>
        <v>1.6028473280574627E-48</v>
      </c>
      <c r="BW4">
        <f t="shared" si="7"/>
        <v>3.4930001944344796E-49</v>
      </c>
      <c r="BX4">
        <f t="shared" si="7"/>
        <v>7.6170034992133916E-50</v>
      </c>
      <c r="BY4">
        <f t="shared" si="7"/>
        <v>1.6620179116850051E-50</v>
      </c>
      <c r="BZ4">
        <f t="shared" si="7"/>
        <v>3.6286176180632668E-51</v>
      </c>
      <c r="CA4">
        <f t="shared" si="7"/>
        <v>7.9266478255830138E-52</v>
      </c>
      <c r="CB4">
        <f t="shared" si="7"/>
        <v>1.732489045373291E-52</v>
      </c>
      <c r="CC4">
        <f t="shared" si="7"/>
        <v>3.7885626104552363E-53</v>
      </c>
      <c r="CD4">
        <f t="shared" si="7"/>
        <v>8.288818000903408E-54</v>
      </c>
      <c r="CE4">
        <f t="shared" si="7"/>
        <v>1.8143314340151288E-54</v>
      </c>
      <c r="CF4">
        <f t="shared" si="8"/>
        <v>3.9731850653658308E-55</v>
      </c>
      <c r="CG4">
        <f t="shared" si="8"/>
        <v>8.7046610149039387E-56</v>
      </c>
      <c r="CH4">
        <f t="shared" si="8"/>
        <v>1.9078710877725167E-56</v>
      </c>
      <c r="CI4">
        <f t="shared" si="8"/>
        <v>4.1833469627094438E-57</v>
      </c>
      <c r="CJ4">
        <f t="shared" si="8"/>
        <v>9.1763593570529264E-58</v>
      </c>
      <c r="CK4">
        <f t="shared" si="8"/>
        <v>2.013645046737096E-58</v>
      </c>
      <c r="CL4">
        <f t="shared" si="8"/>
        <v>4.4203435707309154E-59</v>
      </c>
      <c r="CM4">
        <f t="shared" si="8"/>
        <v>9.7069914791729267E-60</v>
      </c>
      <c r="CN4">
        <f t="shared" si="8"/>
        <v>2.132376866173558E-60</v>
      </c>
      <c r="CO4">
        <f t="shared" si="8"/>
        <v>4.6858608862147441E-61</v>
      </c>
      <c r="CP4">
        <f t="shared" si="9"/>
        <v>1.0300459199879608E-61</v>
      </c>
      <c r="CQ4">
        <f t="shared" si="9"/>
        <v>2.2649645581879055E-62</v>
      </c>
      <c r="CR4">
        <f t="shared" si="9"/>
        <v>3.2986091742650409E-63</v>
      </c>
      <c r="CS4">
        <f t="shared" si="9"/>
        <v>4.8463422720602595E-64</v>
      </c>
      <c r="CT4">
        <f t="shared" si="9"/>
        <v>7.5919202249410581E-65</v>
      </c>
      <c r="CU4">
        <f t="shared" si="9"/>
        <v>1.1946525921620469E-65</v>
      </c>
      <c r="CV4">
        <f t="shared" si="9"/>
        <v>1.8451558322455269E-66</v>
      </c>
      <c r="CW4">
        <f t="shared" si="9"/>
        <v>2.743617245379209E-67</v>
      </c>
      <c r="CX4">
        <f t="shared" si="9"/>
        <v>3.8326739342679024E-68</v>
      </c>
      <c r="CY4">
        <f t="shared" si="9"/>
        <v>4.8344396809176035E-69</v>
      </c>
      <c r="CZ4">
        <f t="shared" si="10"/>
        <v>5.0848982262747509E-70</v>
      </c>
      <c r="DA4">
        <f t="shared" si="10"/>
        <v>3.5992969232892046E-71</v>
      </c>
      <c r="DB4">
        <f t="shared" si="10"/>
        <v>5.1716633395300135E-73</v>
      </c>
      <c r="DC4">
        <f t="shared" si="10"/>
        <v>0</v>
      </c>
      <c r="DD4">
        <f t="shared" si="10"/>
        <v>0</v>
      </c>
      <c r="DE4">
        <f t="shared" si="10"/>
        <v>0</v>
      </c>
      <c r="DF4">
        <f t="shared" si="10"/>
        <v>0</v>
      </c>
      <c r="DG4">
        <f t="shared" si="10"/>
        <v>0</v>
      </c>
      <c r="DH4">
        <f t="shared" si="10"/>
        <v>0</v>
      </c>
      <c r="DI4">
        <f t="shared" si="10"/>
        <v>0</v>
      </c>
      <c r="DJ4">
        <f t="shared" si="11"/>
        <v>0</v>
      </c>
      <c r="DK4">
        <f t="shared" si="11"/>
        <v>0</v>
      </c>
      <c r="DL4">
        <f t="shared" si="11"/>
        <v>0</v>
      </c>
      <c r="DM4">
        <f t="shared" si="11"/>
        <v>0</v>
      </c>
      <c r="DN4">
        <f t="shared" si="11"/>
        <v>0</v>
      </c>
      <c r="DO4">
        <f t="shared" si="11"/>
        <v>0</v>
      </c>
      <c r="DP4">
        <f t="shared" si="11"/>
        <v>0</v>
      </c>
      <c r="DQ4">
        <f t="shared" si="11"/>
        <v>0</v>
      </c>
      <c r="DR4">
        <f t="shared" si="11"/>
        <v>0</v>
      </c>
      <c r="DS4">
        <f t="shared" si="11"/>
        <v>0</v>
      </c>
      <c r="DT4">
        <f t="shared" si="12"/>
        <v>0</v>
      </c>
      <c r="DU4">
        <f t="shared" si="12"/>
        <v>0</v>
      </c>
      <c r="DV4">
        <f t="shared" si="12"/>
        <v>0</v>
      </c>
      <c r="DW4">
        <f t="shared" si="12"/>
        <v>0</v>
      </c>
      <c r="DX4">
        <f t="shared" si="12"/>
        <v>0</v>
      </c>
      <c r="DY4">
        <f t="shared" si="12"/>
        <v>0</v>
      </c>
      <c r="DZ4">
        <f t="shared" si="12"/>
        <v>0</v>
      </c>
      <c r="EA4">
        <f t="shared" si="12"/>
        <v>0</v>
      </c>
      <c r="EB4">
        <f t="shared" si="12"/>
        <v>0</v>
      </c>
      <c r="EC4">
        <f t="shared" si="12"/>
        <v>0</v>
      </c>
      <c r="ED4">
        <f t="shared" si="13"/>
        <v>0</v>
      </c>
      <c r="EE4">
        <f t="shared" si="13"/>
        <v>0</v>
      </c>
      <c r="EF4">
        <f t="shared" si="13"/>
        <v>0</v>
      </c>
      <c r="EG4">
        <f t="shared" si="13"/>
        <v>0</v>
      </c>
      <c r="EH4">
        <f t="shared" si="13"/>
        <v>0</v>
      </c>
      <c r="EI4">
        <f t="shared" si="13"/>
        <v>0</v>
      </c>
      <c r="EJ4">
        <f t="shared" si="13"/>
        <v>0</v>
      </c>
      <c r="EK4">
        <f t="shared" si="13"/>
        <v>0</v>
      </c>
      <c r="EL4">
        <f t="shared" si="13"/>
        <v>0</v>
      </c>
      <c r="EM4">
        <f t="shared" si="13"/>
        <v>0</v>
      </c>
      <c r="EN4">
        <f t="shared" si="14"/>
        <v>0</v>
      </c>
      <c r="EO4">
        <f t="shared" si="14"/>
        <v>0</v>
      </c>
      <c r="EP4">
        <f t="shared" si="14"/>
        <v>0</v>
      </c>
      <c r="EQ4">
        <f t="shared" si="14"/>
        <v>0</v>
      </c>
      <c r="ER4">
        <f t="shared" si="14"/>
        <v>0</v>
      </c>
      <c r="ES4">
        <f t="shared" si="14"/>
        <v>0</v>
      </c>
      <c r="ET4">
        <f t="shared" si="14"/>
        <v>0</v>
      </c>
      <c r="EU4">
        <f t="shared" si="14"/>
        <v>0</v>
      </c>
      <c r="EV4">
        <f t="shared" si="14"/>
        <v>0</v>
      </c>
      <c r="EW4">
        <f t="shared" si="14"/>
        <v>0</v>
      </c>
      <c r="EX4">
        <f t="shared" si="14"/>
        <v>0</v>
      </c>
      <c r="EZ4">
        <f t="shared" ref="EZ4:EZ67" si="15">SUM(D4:EX4)</f>
        <v>2.6600651356815753E-2</v>
      </c>
      <c r="FB4">
        <f t="shared" ref="FB4:FB34" si="16">(1-EXP(-(C4*_c1+B4)*_t))/2</f>
        <v>0.49971039712735421</v>
      </c>
      <c r="FC4">
        <f t="shared" ref="FC4:FC34" si="17">LN(1-FB4)/(-(C4*_c1+B4))</f>
        <v>4.6457057933445463E-2</v>
      </c>
    </row>
    <row r="5" spans="1:159" x14ac:dyDescent="0.25">
      <c r="A5">
        <v>290</v>
      </c>
      <c r="B5" s="20">
        <f>'Input spectra'!S4</f>
        <v>0.70074167937568299</v>
      </c>
      <c r="C5">
        <f>'Input spectra'!B4</f>
        <v>2.7374047056542099</v>
      </c>
      <c r="D5">
        <f t="shared" si="0"/>
        <v>2.0653927966864227E-2</v>
      </c>
      <c r="E5">
        <f t="shared" si="0"/>
        <v>4.8637988651658026E-3</v>
      </c>
      <c r="F5">
        <f t="shared" si="0"/>
        <v>1.1453156185780356E-3</v>
      </c>
      <c r="G5">
        <f t="shared" si="0"/>
        <v>2.6968142832467821E-4</v>
      </c>
      <c r="H5">
        <f t="shared" si="0"/>
        <v>6.3496943719136748E-5</v>
      </c>
      <c r="I5">
        <f t="shared" si="0"/>
        <v>1.4949620483904864E-5</v>
      </c>
      <c r="J5">
        <f t="shared" si="0"/>
        <v>3.5195140707469555E-6</v>
      </c>
      <c r="K5">
        <f t="shared" si="0"/>
        <v>8.2853347012218806E-7</v>
      </c>
      <c r="L5">
        <f t="shared" si="0"/>
        <v>1.9503467628896287E-7</v>
      </c>
      <c r="M5">
        <f t="shared" si="0"/>
        <v>4.5907922367065001E-8</v>
      </c>
      <c r="N5">
        <f t="shared" si="1"/>
        <v>1.0805305866001161E-8</v>
      </c>
      <c r="O5">
        <f t="shared" si="1"/>
        <v>2.5430780951105533E-9</v>
      </c>
      <c r="P5">
        <f t="shared" si="1"/>
        <v>5.9848753412658893E-10</v>
      </c>
      <c r="Q5">
        <f t="shared" si="1"/>
        <v>1.408389778068351E-10</v>
      </c>
      <c r="R5">
        <f t="shared" si="1"/>
        <v>3.3140764039384547E-11</v>
      </c>
      <c r="S5">
        <f t="shared" si="1"/>
        <v>7.797827217777555E-12</v>
      </c>
      <c r="T5">
        <f t="shared" si="1"/>
        <v>1.8346603260907487E-12</v>
      </c>
      <c r="U5">
        <f t="shared" si="1"/>
        <v>4.3162661948607424E-13</v>
      </c>
      <c r="V5">
        <f t="shared" si="1"/>
        <v>1.0153850602206958E-13</v>
      </c>
      <c r="W5">
        <f t="shared" si="1"/>
        <v>2.3884866018232304E-14</v>
      </c>
      <c r="X5">
        <f t="shared" si="2"/>
        <v>5.6180270228497183E-15</v>
      </c>
      <c r="Y5">
        <f t="shared" si="2"/>
        <v>1.3213360411353835E-15</v>
      </c>
      <c r="Z5">
        <f t="shared" si="2"/>
        <v>3.1074964147151499E-16</v>
      </c>
      <c r="AA5">
        <f t="shared" si="2"/>
        <v>7.307609472747434E-17</v>
      </c>
      <c r="AB5">
        <f t="shared" si="2"/>
        <v>1.7183308556309622E-17</v>
      </c>
      <c r="AC5">
        <f t="shared" si="2"/>
        <v>4.0402144985215777E-18</v>
      </c>
      <c r="AD5">
        <f t="shared" si="2"/>
        <v>9.4987755876827935E-19</v>
      </c>
      <c r="AE5">
        <f t="shared" si="2"/>
        <v>2.2330362905655563E-19</v>
      </c>
      <c r="AF5">
        <f t="shared" si="2"/>
        <v>5.2491410826769337E-20</v>
      </c>
      <c r="AG5">
        <f t="shared" si="2"/>
        <v>1.2337988603945124E-20</v>
      </c>
      <c r="AH5">
        <f t="shared" si="3"/>
        <v>2.8997694122758793E-21</v>
      </c>
      <c r="AI5">
        <f t="shared" si="3"/>
        <v>6.8146703374402435E-22</v>
      </c>
      <c r="AJ5">
        <f t="shared" si="3"/>
        <v>1.6013557112839701E-22</v>
      </c>
      <c r="AK5">
        <f t="shared" si="3"/>
        <v>3.7626308838844082E-23</v>
      </c>
      <c r="AL5">
        <f t="shared" si="3"/>
        <v>8.8400659618660617E-24</v>
      </c>
      <c r="AM5">
        <f t="shared" si="3"/>
        <v>2.0767236357436156E-24</v>
      </c>
      <c r="AN5">
        <f t="shared" si="3"/>
        <v>4.8782091564528047E-25</v>
      </c>
      <c r="AO5">
        <f t="shared" si="3"/>
        <v>1.1457762514588214E-25</v>
      </c>
      <c r="AP5">
        <f t="shared" si="3"/>
        <v>2.6908906887623356E-26</v>
      </c>
      <c r="AQ5">
        <f t="shared" si="3"/>
        <v>6.3189986426990875E-27</v>
      </c>
      <c r="AR5">
        <f t="shared" si="4"/>
        <v>1.4837322432234846E-27</v>
      </c>
      <c r="AS5">
        <f t="shared" si="4"/>
        <v>3.4835090643696838E-28</v>
      </c>
      <c r="AT5">
        <f t="shared" si="4"/>
        <v>8.1777068101635885E-29</v>
      </c>
      <c r="AU5">
        <f t="shared" si="4"/>
        <v>1.9195450989453044E-29</v>
      </c>
      <c r="AV5">
        <f t="shared" si="4"/>
        <v>4.5052228494731224E-30</v>
      </c>
      <c r="AW5">
        <f t="shared" si="4"/>
        <v>1.0572662227271007E-30</v>
      </c>
      <c r="AX5">
        <f t="shared" si="4"/>
        <v>2.2394599139005942E-31</v>
      </c>
      <c r="AY5">
        <f t="shared" si="4"/>
        <v>4.559659529218383E-32</v>
      </c>
      <c r="AZ5">
        <f t="shared" si="4"/>
        <v>9.7803994406675477E-33</v>
      </c>
      <c r="BA5">
        <f t="shared" si="4"/>
        <v>2.1347772042341106E-33</v>
      </c>
      <c r="BB5">
        <f t="shared" si="5"/>
        <v>4.7057576234910495E-34</v>
      </c>
      <c r="BC5">
        <f t="shared" si="5"/>
        <v>1.0442200590381866E-34</v>
      </c>
      <c r="BD5">
        <f t="shared" si="5"/>
        <v>2.3285730363919451E-35</v>
      </c>
      <c r="BE5">
        <f t="shared" si="5"/>
        <v>5.2127045516233929E-36</v>
      </c>
      <c r="BF5">
        <f t="shared" si="5"/>
        <v>1.1705895303734703E-36</v>
      </c>
      <c r="BG5">
        <f t="shared" si="5"/>
        <v>2.6357038638401111E-37</v>
      </c>
      <c r="BH5">
        <f t="shared" si="5"/>
        <v>5.9480889691803872E-38</v>
      </c>
      <c r="BI5">
        <f t="shared" si="5"/>
        <v>1.3450023408123651E-38</v>
      </c>
      <c r="BJ5">
        <f t="shared" si="5"/>
        <v>3.0467395199891715E-39</v>
      </c>
      <c r="BK5">
        <f t="shared" si="5"/>
        <v>6.9124991406546306E-40</v>
      </c>
      <c r="BL5">
        <f t="shared" si="6"/>
        <v>1.5705692489092901E-40</v>
      </c>
      <c r="BM5">
        <f t="shared" si="6"/>
        <v>3.5731127917132048E-41</v>
      </c>
      <c r="BN5">
        <f t="shared" si="6"/>
        <v>8.1387493892603297E-42</v>
      </c>
      <c r="BO5">
        <f t="shared" si="6"/>
        <v>1.8558811971589109E-42</v>
      </c>
      <c r="BP5">
        <f t="shared" si="6"/>
        <v>4.2363293530034945E-43</v>
      </c>
      <c r="BQ5">
        <f t="shared" si="6"/>
        <v>9.6793482249779615E-44</v>
      </c>
      <c r="BR5">
        <f t="shared" si="6"/>
        <v>2.2135672328212004E-44</v>
      </c>
      <c r="BS5">
        <f t="shared" si="6"/>
        <v>5.0664742918091094E-45</v>
      </c>
      <c r="BT5">
        <f t="shared" si="6"/>
        <v>1.1605512091206379E-45</v>
      </c>
      <c r="BU5">
        <f t="shared" si="6"/>
        <v>2.6604129578912425E-46</v>
      </c>
      <c r="BV5">
        <f t="shared" si="7"/>
        <v>6.1029926386343315E-47</v>
      </c>
      <c r="BW5">
        <f t="shared" si="7"/>
        <v>1.4009738289487411E-47</v>
      </c>
      <c r="BX5">
        <f t="shared" si="7"/>
        <v>3.2180759662743575E-48</v>
      </c>
      <c r="BY5">
        <f t="shared" si="7"/>
        <v>7.396539158191828E-49</v>
      </c>
      <c r="BZ5">
        <f t="shared" si="7"/>
        <v>1.7010410329449397E-49</v>
      </c>
      <c r="CA5">
        <f t="shared" si="7"/>
        <v>3.9142077493995476E-50</v>
      </c>
      <c r="CB5">
        <f t="shared" si="7"/>
        <v>9.0116752012735119E-51</v>
      </c>
      <c r="CC5">
        <f t="shared" si="7"/>
        <v>2.0758225538848981E-51</v>
      </c>
      <c r="CD5">
        <f t="shared" si="7"/>
        <v>4.7839770259078748E-52</v>
      </c>
      <c r="CE5">
        <f t="shared" si="7"/>
        <v>1.103046524546618E-52</v>
      </c>
      <c r="CF5">
        <f t="shared" si="8"/>
        <v>2.5444664221344754E-53</v>
      </c>
      <c r="CG5">
        <f t="shared" si="8"/>
        <v>5.8720604389019952E-54</v>
      </c>
      <c r="CH5">
        <f t="shared" si="8"/>
        <v>1.3557150107758189E-54</v>
      </c>
      <c r="CI5">
        <f t="shared" si="8"/>
        <v>3.131295026214693E-55</v>
      </c>
      <c r="CJ5">
        <f t="shared" si="8"/>
        <v>7.2352116333311388E-56</v>
      </c>
      <c r="CK5">
        <f t="shared" si="8"/>
        <v>1.6724165957954074E-56</v>
      </c>
      <c r="CL5">
        <f t="shared" si="8"/>
        <v>3.8672148491008878E-57</v>
      </c>
      <c r="CM5">
        <f t="shared" si="8"/>
        <v>8.9455623489518669E-58</v>
      </c>
      <c r="CN5">
        <f t="shared" si="8"/>
        <v>2.0699873194651883E-58</v>
      </c>
      <c r="CO5">
        <f t="shared" si="8"/>
        <v>4.7915258775445229E-59</v>
      </c>
      <c r="CP5">
        <f t="shared" si="9"/>
        <v>1.1094858230001112E-59</v>
      </c>
      <c r="CQ5">
        <f t="shared" si="9"/>
        <v>2.5698472251840666E-60</v>
      </c>
      <c r="CR5">
        <f t="shared" si="9"/>
        <v>3.9423709114901514E-61</v>
      </c>
      <c r="CS5">
        <f t="shared" si="9"/>
        <v>6.1012866043694201E-62</v>
      </c>
      <c r="CT5">
        <f t="shared" si="9"/>
        <v>1.0067918781069781E-62</v>
      </c>
      <c r="CU5">
        <f t="shared" si="9"/>
        <v>1.6688235560773032E-63</v>
      </c>
      <c r="CV5">
        <f t="shared" si="9"/>
        <v>2.7150795959971288E-64</v>
      </c>
      <c r="CW5">
        <f t="shared" si="9"/>
        <v>4.2525924503459317E-65</v>
      </c>
      <c r="CX5">
        <f t="shared" si="9"/>
        <v>6.2576725978247287E-66</v>
      </c>
      <c r="CY5">
        <f t="shared" si="9"/>
        <v>8.3145324765913392E-67</v>
      </c>
      <c r="CZ5">
        <f t="shared" si="10"/>
        <v>9.2120158638808653E-68</v>
      </c>
      <c r="DA5">
        <f t="shared" si="10"/>
        <v>6.8686408985267769E-69</v>
      </c>
      <c r="DB5">
        <f t="shared" si="10"/>
        <v>1.039594818503113E-70</v>
      </c>
      <c r="DC5">
        <f t="shared" si="10"/>
        <v>0</v>
      </c>
      <c r="DD5">
        <f t="shared" si="10"/>
        <v>0</v>
      </c>
      <c r="DE5">
        <f t="shared" si="10"/>
        <v>0</v>
      </c>
      <c r="DF5">
        <f t="shared" si="10"/>
        <v>0</v>
      </c>
      <c r="DG5">
        <f t="shared" si="10"/>
        <v>0</v>
      </c>
      <c r="DH5">
        <f t="shared" si="10"/>
        <v>0</v>
      </c>
      <c r="DI5">
        <f t="shared" si="10"/>
        <v>0</v>
      </c>
      <c r="DJ5">
        <f t="shared" si="11"/>
        <v>0</v>
      </c>
      <c r="DK5">
        <f t="shared" si="11"/>
        <v>0</v>
      </c>
      <c r="DL5">
        <f t="shared" si="11"/>
        <v>0</v>
      </c>
      <c r="DM5">
        <f t="shared" si="11"/>
        <v>0</v>
      </c>
      <c r="DN5">
        <f t="shared" si="11"/>
        <v>0</v>
      </c>
      <c r="DO5">
        <f t="shared" si="11"/>
        <v>0</v>
      </c>
      <c r="DP5">
        <f t="shared" si="11"/>
        <v>0</v>
      </c>
      <c r="DQ5">
        <f t="shared" si="11"/>
        <v>0</v>
      </c>
      <c r="DR5">
        <f t="shared" si="11"/>
        <v>0</v>
      </c>
      <c r="DS5">
        <f t="shared" si="11"/>
        <v>0</v>
      </c>
      <c r="DT5">
        <f t="shared" si="12"/>
        <v>0</v>
      </c>
      <c r="DU5">
        <f t="shared" si="12"/>
        <v>0</v>
      </c>
      <c r="DV5">
        <f t="shared" si="12"/>
        <v>0</v>
      </c>
      <c r="DW5">
        <f t="shared" si="12"/>
        <v>0</v>
      </c>
      <c r="DX5">
        <f t="shared" si="12"/>
        <v>0</v>
      </c>
      <c r="DY5">
        <f t="shared" si="12"/>
        <v>0</v>
      </c>
      <c r="DZ5">
        <f t="shared" si="12"/>
        <v>0</v>
      </c>
      <c r="EA5">
        <f t="shared" si="12"/>
        <v>0</v>
      </c>
      <c r="EB5">
        <f t="shared" si="12"/>
        <v>0</v>
      </c>
      <c r="EC5">
        <f t="shared" si="12"/>
        <v>0</v>
      </c>
      <c r="ED5">
        <f t="shared" si="13"/>
        <v>0</v>
      </c>
      <c r="EE5">
        <f t="shared" si="13"/>
        <v>0</v>
      </c>
      <c r="EF5">
        <f t="shared" si="13"/>
        <v>0</v>
      </c>
      <c r="EG5">
        <f t="shared" si="13"/>
        <v>0</v>
      </c>
      <c r="EH5">
        <f t="shared" si="13"/>
        <v>0</v>
      </c>
      <c r="EI5">
        <f t="shared" si="13"/>
        <v>0</v>
      </c>
      <c r="EJ5">
        <f t="shared" si="13"/>
        <v>0</v>
      </c>
      <c r="EK5">
        <f t="shared" si="13"/>
        <v>0</v>
      </c>
      <c r="EL5">
        <f t="shared" si="13"/>
        <v>0</v>
      </c>
      <c r="EM5">
        <f t="shared" si="13"/>
        <v>0</v>
      </c>
      <c r="EN5">
        <f t="shared" si="14"/>
        <v>0</v>
      </c>
      <c r="EO5">
        <f t="shared" si="14"/>
        <v>0</v>
      </c>
      <c r="EP5">
        <f t="shared" si="14"/>
        <v>0</v>
      </c>
      <c r="EQ5">
        <f t="shared" si="14"/>
        <v>0</v>
      </c>
      <c r="ER5">
        <f t="shared" si="14"/>
        <v>0</v>
      </c>
      <c r="ES5">
        <f t="shared" si="14"/>
        <v>0</v>
      </c>
      <c r="ET5">
        <f t="shared" si="14"/>
        <v>0</v>
      </c>
      <c r="EU5">
        <f t="shared" si="14"/>
        <v>0</v>
      </c>
      <c r="EV5">
        <f t="shared" si="14"/>
        <v>0</v>
      </c>
      <c r="EW5">
        <f t="shared" si="14"/>
        <v>0</v>
      </c>
      <c r="EX5">
        <f t="shared" si="14"/>
        <v>0</v>
      </c>
      <c r="EZ5">
        <f t="shared" si="15"/>
        <v>2.7015773564323432E-2</v>
      </c>
      <c r="FB5">
        <f t="shared" si="16"/>
        <v>0.49962441651617856</v>
      </c>
      <c r="FC5">
        <f t="shared" si="17"/>
        <v>4.8123964047523865E-2</v>
      </c>
    </row>
    <row r="6" spans="1:159" x14ac:dyDescent="0.25">
      <c r="A6">
        <v>295</v>
      </c>
      <c r="B6" s="20">
        <f>'Input spectra'!S5</f>
        <v>0.56425224149527597</v>
      </c>
      <c r="C6">
        <f>'Input spectra'!B5</f>
        <v>2.6607145157256502</v>
      </c>
      <c r="D6">
        <f t="shared" si="0"/>
        <v>2.0653927966864227E-2</v>
      </c>
      <c r="E6">
        <f t="shared" si="0"/>
        <v>5.123377199218215E-3</v>
      </c>
      <c r="F6">
        <f t="shared" si="0"/>
        <v>1.2708275798698654E-3</v>
      </c>
      <c r="G6">
        <f t="shared" si="0"/>
        <v>3.1520508281547495E-4</v>
      </c>
      <c r="H6">
        <f t="shared" si="0"/>
        <v>7.8176409195127738E-5</v>
      </c>
      <c r="I6">
        <f t="shared" si="0"/>
        <v>1.9388034696814549E-5</v>
      </c>
      <c r="J6">
        <f t="shared" si="0"/>
        <v>4.8080286907594701E-6</v>
      </c>
      <c r="K6">
        <f t="shared" si="0"/>
        <v>1.1922713994058799E-6</v>
      </c>
      <c r="L6">
        <f t="shared" si="0"/>
        <v>2.9563621050460091E-7</v>
      </c>
      <c r="M6">
        <f t="shared" si="0"/>
        <v>7.3301718365702001E-8</v>
      </c>
      <c r="N6">
        <f t="shared" si="1"/>
        <v>1.8173739816132309E-8</v>
      </c>
      <c r="O6">
        <f t="shared" si="1"/>
        <v>4.5055484316192708E-9</v>
      </c>
      <c r="P6">
        <f t="shared" si="1"/>
        <v>1.1169244511466563E-9</v>
      </c>
      <c r="Q6">
        <f t="shared" si="1"/>
        <v>2.7686769043272516E-10</v>
      </c>
      <c r="R6">
        <f t="shared" si="1"/>
        <v>6.862662707243075E-11</v>
      </c>
      <c r="S6">
        <f t="shared" si="1"/>
        <v>1.700922279587754E-11</v>
      </c>
      <c r="T6">
        <f t="shared" si="1"/>
        <v>4.2154821584861652E-12</v>
      </c>
      <c r="U6">
        <f t="shared" si="1"/>
        <v>1.0446733863102899E-12</v>
      </c>
      <c r="V6">
        <f t="shared" si="1"/>
        <v>2.5887123961966162E-13</v>
      </c>
      <c r="W6">
        <f t="shared" si="1"/>
        <v>6.4144078112548871E-14</v>
      </c>
      <c r="X6">
        <f t="shared" si="2"/>
        <v>1.5892722718046075E-14</v>
      </c>
      <c r="Y6">
        <f t="shared" si="2"/>
        <v>3.9373904868105634E-15</v>
      </c>
      <c r="Z6">
        <f t="shared" si="2"/>
        <v>9.7540856981727799E-16</v>
      </c>
      <c r="AA6">
        <f t="shared" si="2"/>
        <v>2.416195020150523E-16</v>
      </c>
      <c r="AB6">
        <f t="shared" si="2"/>
        <v>5.984724564211391E-17</v>
      </c>
      <c r="AC6">
        <f t="shared" si="2"/>
        <v>1.4822536411007986E-17</v>
      </c>
      <c r="AD6">
        <f t="shared" si="2"/>
        <v>3.6708484453228897E-18</v>
      </c>
      <c r="AE6">
        <f t="shared" si="2"/>
        <v>9.0902396408458371E-19</v>
      </c>
      <c r="AF6">
        <f t="shared" si="2"/>
        <v>2.2508601948797166E-19</v>
      </c>
      <c r="AG6">
        <f t="shared" si="2"/>
        <v>5.5729527933673387E-20</v>
      </c>
      <c r="AH6">
        <f t="shared" si="3"/>
        <v>1.3797016641489335E-20</v>
      </c>
      <c r="AI6">
        <f t="shared" si="3"/>
        <v>3.4154450246696707E-21</v>
      </c>
      <c r="AJ6">
        <f t="shared" si="3"/>
        <v>8.4541701634467373E-22</v>
      </c>
      <c r="AK6">
        <f t="shared" si="3"/>
        <v>2.0924520369666626E-22</v>
      </c>
      <c r="AL6">
        <f t="shared" si="3"/>
        <v>5.1784540353684548E-23</v>
      </c>
      <c r="AM6">
        <f t="shared" si="3"/>
        <v>1.2814570361420619E-23</v>
      </c>
      <c r="AN6">
        <f t="shared" si="3"/>
        <v>3.1707827397488145E-24</v>
      </c>
      <c r="AO6">
        <f t="shared" si="3"/>
        <v>7.8448854938497379E-25</v>
      </c>
      <c r="AP6">
        <f t="shared" si="3"/>
        <v>1.9407230881229385E-25</v>
      </c>
      <c r="AQ6">
        <f t="shared" si="3"/>
        <v>4.8006108553160751E-26</v>
      </c>
      <c r="AR6">
        <f t="shared" si="4"/>
        <v>1.1873657008025044E-26</v>
      </c>
      <c r="AS6">
        <f t="shared" si="4"/>
        <v>2.9364772053375052E-27</v>
      </c>
      <c r="AT6">
        <f t="shared" si="4"/>
        <v>7.2614265560620563E-28</v>
      </c>
      <c r="AU6">
        <f t="shared" si="4"/>
        <v>1.7954340507132461E-28</v>
      </c>
      <c r="AV6">
        <f t="shared" si="4"/>
        <v>4.438826186521648E-29</v>
      </c>
      <c r="AW6">
        <f t="shared" si="4"/>
        <v>1.0972786855564288E-29</v>
      </c>
      <c r="AX6">
        <f t="shared" si="4"/>
        <v>2.4482547322843402E-30</v>
      </c>
      <c r="AY6">
        <f t="shared" si="4"/>
        <v>5.2508117539897632E-31</v>
      </c>
      <c r="AZ6">
        <f t="shared" si="4"/>
        <v>1.1864005790801432E-31</v>
      </c>
      <c r="BA6">
        <f t="shared" si="4"/>
        <v>2.7277718208958357E-32</v>
      </c>
      <c r="BB6">
        <f t="shared" si="5"/>
        <v>6.3338206348314985E-33</v>
      </c>
      <c r="BC6">
        <f t="shared" si="5"/>
        <v>1.480501875176782E-33</v>
      </c>
      <c r="BD6">
        <f t="shared" si="5"/>
        <v>3.4776631908836278E-34</v>
      </c>
      <c r="BE6">
        <f t="shared" si="5"/>
        <v>8.2005218275504637E-35</v>
      </c>
      <c r="BF6">
        <f t="shared" si="5"/>
        <v>1.9398302973458053E-35</v>
      </c>
      <c r="BG6">
        <f t="shared" si="5"/>
        <v>4.6008326855380682E-36</v>
      </c>
      <c r="BH6">
        <f t="shared" si="5"/>
        <v>1.0936994827895429E-36</v>
      </c>
      <c r="BI6">
        <f t="shared" si="5"/>
        <v>2.6050994975726092E-37</v>
      </c>
      <c r="BJ6">
        <f t="shared" si="5"/>
        <v>6.2160904469163115E-38</v>
      </c>
      <c r="BK6">
        <f t="shared" si="5"/>
        <v>1.4855860530644624E-38</v>
      </c>
      <c r="BL6">
        <f t="shared" si="6"/>
        <v>3.5554988066721279E-39</v>
      </c>
      <c r="BM6">
        <f t="shared" si="6"/>
        <v>8.5206141129671184E-40</v>
      </c>
      <c r="BN6">
        <f t="shared" si="6"/>
        <v>2.0443844611302468E-40</v>
      </c>
      <c r="BO6">
        <f t="shared" si="6"/>
        <v>4.9106139295880264E-41</v>
      </c>
      <c r="BP6">
        <f t="shared" si="6"/>
        <v>1.1807448519744713E-41</v>
      </c>
      <c r="BQ6">
        <f t="shared" si="6"/>
        <v>2.8417978560960573E-42</v>
      </c>
      <c r="BR6">
        <f t="shared" si="6"/>
        <v>6.8457417139686997E-43</v>
      </c>
      <c r="BS6">
        <f t="shared" si="6"/>
        <v>1.6504955566085821E-43</v>
      </c>
      <c r="BT6">
        <f t="shared" si="6"/>
        <v>3.9824794977205663E-44</v>
      </c>
      <c r="BU6">
        <f t="shared" si="6"/>
        <v>9.6165439078306946E-45</v>
      </c>
      <c r="BV6">
        <f t="shared" si="7"/>
        <v>2.3237721082496972E-45</v>
      </c>
      <c r="BW6">
        <f t="shared" si="7"/>
        <v>5.6190310911708729E-46</v>
      </c>
      <c r="BX6">
        <f t="shared" si="7"/>
        <v>1.3595914621520265E-46</v>
      </c>
      <c r="BY6">
        <f t="shared" si="7"/>
        <v>3.2917089000081144E-47</v>
      </c>
      <c r="BZ6">
        <f t="shared" si="7"/>
        <v>7.9742229695363228E-48</v>
      </c>
      <c r="CA6">
        <f t="shared" si="7"/>
        <v>1.9328501331939258E-48</v>
      </c>
      <c r="CB6">
        <f t="shared" si="7"/>
        <v>4.6874922615023608E-49</v>
      </c>
      <c r="CC6">
        <f t="shared" si="7"/>
        <v>1.1373810382137102E-49</v>
      </c>
      <c r="CD6">
        <f t="shared" si="7"/>
        <v>2.7611218127747446E-50</v>
      </c>
      <c r="CE6">
        <f t="shared" si="7"/>
        <v>6.706115610981827E-51</v>
      </c>
      <c r="CF6">
        <f t="shared" si="8"/>
        <v>1.6295010846099854E-51</v>
      </c>
      <c r="CG6">
        <f t="shared" si="8"/>
        <v>3.9612218946929226E-52</v>
      </c>
      <c r="CH6">
        <f t="shared" si="8"/>
        <v>9.6335816514141048E-53</v>
      </c>
      <c r="CI6">
        <f t="shared" si="8"/>
        <v>2.3438191067102957E-53</v>
      </c>
      <c r="CJ6">
        <f t="shared" si="8"/>
        <v>5.7046902090701968E-54</v>
      </c>
      <c r="CK6">
        <f t="shared" si="8"/>
        <v>1.3890120676551768E-54</v>
      </c>
      <c r="CL6">
        <f t="shared" si="8"/>
        <v>3.3833005172114442E-55</v>
      </c>
      <c r="CM6">
        <f t="shared" si="8"/>
        <v>8.2438607173685842E-56</v>
      </c>
      <c r="CN6">
        <f t="shared" si="8"/>
        <v>2.0094231797006954E-56</v>
      </c>
      <c r="CO6">
        <f t="shared" si="8"/>
        <v>4.8995735880083454E-57</v>
      </c>
      <c r="CP6">
        <f t="shared" si="9"/>
        <v>1.1950523443193883E-57</v>
      </c>
      <c r="CQ6">
        <f t="shared" si="9"/>
        <v>2.9157695809906202E-58</v>
      </c>
      <c r="CR6">
        <f t="shared" si="9"/>
        <v>4.711770198488708E-59</v>
      </c>
      <c r="CS6">
        <f t="shared" si="9"/>
        <v>7.6811946286310097E-60</v>
      </c>
      <c r="CT6">
        <f t="shared" si="9"/>
        <v>1.33514296224059E-60</v>
      </c>
      <c r="CU6">
        <f t="shared" si="9"/>
        <v>2.331198274368899E-61</v>
      </c>
      <c r="CV6">
        <f t="shared" si="9"/>
        <v>3.9951407267475812E-62</v>
      </c>
      <c r="CW6">
        <f t="shared" si="9"/>
        <v>6.5914961641229768E-63</v>
      </c>
      <c r="CX6">
        <f t="shared" si="9"/>
        <v>1.0217009589949693E-63</v>
      </c>
      <c r="CY6">
        <f t="shared" si="9"/>
        <v>1.4299785469900115E-64</v>
      </c>
      <c r="CZ6">
        <f t="shared" si="10"/>
        <v>1.6688876060074644E-65</v>
      </c>
      <c r="DA6">
        <f t="shared" si="10"/>
        <v>1.3107623182641197E-66</v>
      </c>
      <c r="DB6">
        <f t="shared" si="10"/>
        <v>2.0897674804112562E-68</v>
      </c>
      <c r="DC6">
        <f t="shared" si="10"/>
        <v>0</v>
      </c>
      <c r="DD6">
        <f t="shared" si="10"/>
        <v>0</v>
      </c>
      <c r="DE6">
        <f t="shared" si="10"/>
        <v>0</v>
      </c>
      <c r="DF6">
        <f t="shared" si="10"/>
        <v>0</v>
      </c>
      <c r="DG6">
        <f t="shared" si="10"/>
        <v>0</v>
      </c>
      <c r="DH6">
        <f t="shared" si="10"/>
        <v>0</v>
      </c>
      <c r="DI6">
        <f t="shared" si="10"/>
        <v>0</v>
      </c>
      <c r="DJ6">
        <f t="shared" si="11"/>
        <v>0</v>
      </c>
      <c r="DK6">
        <f t="shared" si="11"/>
        <v>0</v>
      </c>
      <c r="DL6">
        <f t="shared" si="11"/>
        <v>0</v>
      </c>
      <c r="DM6">
        <f t="shared" si="11"/>
        <v>0</v>
      </c>
      <c r="DN6">
        <f t="shared" si="11"/>
        <v>0</v>
      </c>
      <c r="DO6">
        <f t="shared" si="11"/>
        <v>0</v>
      </c>
      <c r="DP6">
        <f t="shared" si="11"/>
        <v>0</v>
      </c>
      <c r="DQ6">
        <f t="shared" si="11"/>
        <v>0</v>
      </c>
      <c r="DR6">
        <f t="shared" si="11"/>
        <v>0</v>
      </c>
      <c r="DS6">
        <f t="shared" si="11"/>
        <v>0</v>
      </c>
      <c r="DT6">
        <f t="shared" si="12"/>
        <v>0</v>
      </c>
      <c r="DU6">
        <f t="shared" si="12"/>
        <v>0</v>
      </c>
      <c r="DV6">
        <f t="shared" si="12"/>
        <v>0</v>
      </c>
      <c r="DW6">
        <f t="shared" si="12"/>
        <v>0</v>
      </c>
      <c r="DX6">
        <f t="shared" si="12"/>
        <v>0</v>
      </c>
      <c r="DY6">
        <f t="shared" si="12"/>
        <v>0</v>
      </c>
      <c r="DZ6">
        <f t="shared" si="12"/>
        <v>0</v>
      </c>
      <c r="EA6">
        <f t="shared" si="12"/>
        <v>0</v>
      </c>
      <c r="EB6">
        <f t="shared" si="12"/>
        <v>0</v>
      </c>
      <c r="EC6">
        <f t="shared" si="12"/>
        <v>0</v>
      </c>
      <c r="ED6">
        <f t="shared" si="13"/>
        <v>0</v>
      </c>
      <c r="EE6">
        <f t="shared" si="13"/>
        <v>0</v>
      </c>
      <c r="EF6">
        <f t="shared" si="13"/>
        <v>0</v>
      </c>
      <c r="EG6">
        <f t="shared" si="13"/>
        <v>0</v>
      </c>
      <c r="EH6">
        <f t="shared" si="13"/>
        <v>0</v>
      </c>
      <c r="EI6">
        <f t="shared" si="13"/>
        <v>0</v>
      </c>
      <c r="EJ6">
        <f t="shared" si="13"/>
        <v>0</v>
      </c>
      <c r="EK6">
        <f t="shared" si="13"/>
        <v>0</v>
      </c>
      <c r="EL6">
        <f t="shared" si="13"/>
        <v>0</v>
      </c>
      <c r="EM6">
        <f t="shared" si="13"/>
        <v>0</v>
      </c>
      <c r="EN6">
        <f t="shared" si="14"/>
        <v>0</v>
      </c>
      <c r="EO6">
        <f t="shared" si="14"/>
        <v>0</v>
      </c>
      <c r="EP6">
        <f t="shared" si="14"/>
        <v>0</v>
      </c>
      <c r="EQ6">
        <f t="shared" si="14"/>
        <v>0</v>
      </c>
      <c r="ER6">
        <f t="shared" si="14"/>
        <v>0</v>
      </c>
      <c r="ES6">
        <f t="shared" si="14"/>
        <v>0</v>
      </c>
      <c r="ET6">
        <f t="shared" si="14"/>
        <v>0</v>
      </c>
      <c r="EU6">
        <f t="shared" si="14"/>
        <v>0</v>
      </c>
      <c r="EV6">
        <f t="shared" si="14"/>
        <v>0</v>
      </c>
      <c r="EW6">
        <f t="shared" si="14"/>
        <v>0</v>
      </c>
      <c r="EX6">
        <f t="shared" si="14"/>
        <v>0</v>
      </c>
      <c r="EZ6">
        <f t="shared" si="15"/>
        <v>2.7467295674999302E-2</v>
      </c>
      <c r="FB6">
        <f t="shared" si="16"/>
        <v>0.49951290899834411</v>
      </c>
      <c r="FC6">
        <f t="shared" si="17"/>
        <v>4.9912187509000033E-2</v>
      </c>
    </row>
    <row r="7" spans="1:159" x14ac:dyDescent="0.25">
      <c r="A7">
        <v>300</v>
      </c>
      <c r="B7" s="20">
        <f>'Input spectra'!S6</f>
        <v>0.42776280361487001</v>
      </c>
      <c r="C7">
        <f>'Input spectra'!B6</f>
        <v>2.5840243257970901</v>
      </c>
      <c r="D7">
        <f t="shared" si="0"/>
        <v>2.0653927966864227E-2</v>
      </c>
      <c r="E7">
        <f t="shared" si="0"/>
        <v>5.3968090895909777E-3</v>
      </c>
      <c r="F7">
        <f t="shared" si="0"/>
        <v>1.4100940488028998E-3</v>
      </c>
      <c r="G7">
        <f t="shared" si="0"/>
        <v>3.684133714728573E-4</v>
      </c>
      <c r="H7">
        <f t="shared" si="0"/>
        <v>9.6249529452583005E-5</v>
      </c>
      <c r="I7">
        <f t="shared" si="0"/>
        <v>2.5144176055143586E-5</v>
      </c>
      <c r="J7">
        <f t="shared" si="0"/>
        <v>6.5682760251786723E-6</v>
      </c>
      <c r="K7">
        <f t="shared" si="0"/>
        <v>1.7156954318714667E-6</v>
      </c>
      <c r="L7">
        <f t="shared" si="0"/>
        <v>4.4812938203885378E-7</v>
      </c>
      <c r="M7">
        <f t="shared" si="0"/>
        <v>1.1704171389858983E-7</v>
      </c>
      <c r="N7">
        <f t="shared" si="1"/>
        <v>3.0566910645603499E-8</v>
      </c>
      <c r="O7">
        <f t="shared" si="1"/>
        <v>7.9824393551643502E-9</v>
      </c>
      <c r="P7">
        <f t="shared" si="1"/>
        <v>2.0844548272669456E-9</v>
      </c>
      <c r="Q7">
        <f t="shared" si="1"/>
        <v>5.4427914203330104E-10</v>
      </c>
      <c r="R7">
        <f t="shared" si="1"/>
        <v>1.421093954786786E-10</v>
      </c>
      <c r="S7">
        <f t="shared" si="1"/>
        <v>3.710183004058109E-11</v>
      </c>
      <c r="T7">
        <f t="shared" si="1"/>
        <v>9.6858745871393844E-12</v>
      </c>
      <c r="U7">
        <f t="shared" si="1"/>
        <v>2.5284410988470527E-12</v>
      </c>
      <c r="V7">
        <f t="shared" si="1"/>
        <v>6.5998921323162444E-13</v>
      </c>
      <c r="W7">
        <f t="shared" si="1"/>
        <v>1.722623335533066E-13</v>
      </c>
      <c r="X7">
        <f t="shared" si="2"/>
        <v>4.4958601011601845E-14</v>
      </c>
      <c r="Y7">
        <f t="shared" si="2"/>
        <v>1.173285474927713E-14</v>
      </c>
      <c r="Z7">
        <f t="shared" si="2"/>
        <v>3.0616990371015454E-15</v>
      </c>
      <c r="AA7">
        <f t="shared" si="2"/>
        <v>7.9889304391156541E-16</v>
      </c>
      <c r="AB7">
        <f t="shared" si="2"/>
        <v>2.0844023135651271E-16</v>
      </c>
      <c r="AC7">
        <f t="shared" si="2"/>
        <v>5.4380178511822666E-17</v>
      </c>
      <c r="AD7">
        <f t="shared" si="2"/>
        <v>1.4186173980152641E-17</v>
      </c>
      <c r="AE7">
        <f t="shared" si="2"/>
        <v>3.7004529248862996E-18</v>
      </c>
      <c r="AF7">
        <f t="shared" si="2"/>
        <v>9.6518107193076122E-19</v>
      </c>
      <c r="AG7">
        <f t="shared" si="2"/>
        <v>2.5172500829811073E-19</v>
      </c>
      <c r="AH7">
        <f t="shared" si="3"/>
        <v>6.5645794937926354E-20</v>
      </c>
      <c r="AI7">
        <f t="shared" si="3"/>
        <v>1.7117870915121284E-20</v>
      </c>
      <c r="AJ7">
        <f t="shared" si="3"/>
        <v>4.4632802474102612E-21</v>
      </c>
      <c r="AK7">
        <f t="shared" si="3"/>
        <v>1.1636420531598474E-21</v>
      </c>
      <c r="AL7">
        <f t="shared" si="3"/>
        <v>3.0335052150180022E-22</v>
      </c>
      <c r="AM7">
        <f t="shared" si="3"/>
        <v>7.9073214519947294E-23</v>
      </c>
      <c r="AN7">
        <f t="shared" si="3"/>
        <v>2.0609741936525897E-23</v>
      </c>
      <c r="AO7">
        <f t="shared" si="3"/>
        <v>5.3712256937824488E-24</v>
      </c>
      <c r="AP7">
        <f t="shared" si="3"/>
        <v>1.3996875162943831E-24</v>
      </c>
      <c r="AQ7">
        <f t="shared" si="3"/>
        <v>3.6470754129383064E-25</v>
      </c>
      <c r="AR7">
        <f t="shared" si="4"/>
        <v>9.5019658289509049E-26</v>
      </c>
      <c r="AS7">
        <f t="shared" si="4"/>
        <v>2.4753483393122956E-26</v>
      </c>
      <c r="AT7">
        <f t="shared" si="4"/>
        <v>6.4478119420410562E-27</v>
      </c>
      <c r="AU7">
        <f t="shared" si="4"/>
        <v>1.6793475872131363E-27</v>
      </c>
      <c r="AV7">
        <f t="shared" si="4"/>
        <v>4.3734080582616613E-28</v>
      </c>
      <c r="AW7">
        <f t="shared" si="4"/>
        <v>1.1388054284670204E-28</v>
      </c>
      <c r="AX7">
        <f t="shared" si="4"/>
        <v>2.6765164211904385E-29</v>
      </c>
      <c r="AY7">
        <f t="shared" si="4"/>
        <v>6.0467286864646435E-30</v>
      </c>
      <c r="AZ7">
        <f t="shared" si="4"/>
        <v>1.439150151873172E-30</v>
      </c>
      <c r="BA7">
        <f t="shared" si="4"/>
        <v>3.4854874279692714E-31</v>
      </c>
      <c r="BB7">
        <f t="shared" si="5"/>
        <v>8.5251487739089241E-32</v>
      </c>
      <c r="BC7">
        <f t="shared" si="5"/>
        <v>2.099065023153173E-32</v>
      </c>
      <c r="BD7">
        <f t="shared" si="5"/>
        <v>5.1937994128654894E-33</v>
      </c>
      <c r="BE7">
        <f t="shared" si="5"/>
        <v>1.2900895797592894E-33</v>
      </c>
      <c r="BF7">
        <f t="shared" si="5"/>
        <v>3.2145696547450088E-34</v>
      </c>
      <c r="BG7">
        <f t="shared" si="5"/>
        <v>8.031122802041589E-35</v>
      </c>
      <c r="BH7">
        <f t="shared" si="5"/>
        <v>2.0110300381383221E-35</v>
      </c>
      <c r="BI7">
        <f t="shared" si="5"/>
        <v>5.0457483874370594E-36</v>
      </c>
      <c r="BJ7">
        <f t="shared" si="5"/>
        <v>1.2682338017652902E-36</v>
      </c>
      <c r="BK7">
        <f t="shared" si="5"/>
        <v>3.1927178233987804E-37</v>
      </c>
      <c r="BL7">
        <f t="shared" si="6"/>
        <v>8.0490381261610043E-38</v>
      </c>
      <c r="BM7">
        <f t="shared" si="6"/>
        <v>2.0318660253454625E-38</v>
      </c>
      <c r="BN7">
        <f t="shared" si="6"/>
        <v>5.1353194760192184E-39</v>
      </c>
      <c r="BO7">
        <f t="shared" si="6"/>
        <v>1.2993358196838916E-39</v>
      </c>
      <c r="BP7">
        <f t="shared" si="6"/>
        <v>3.290958490929886E-40</v>
      </c>
      <c r="BQ7">
        <f t="shared" si="6"/>
        <v>8.3433459228919685E-41</v>
      </c>
      <c r="BR7">
        <f t="shared" si="6"/>
        <v>2.1171337793359848E-41</v>
      </c>
      <c r="BS7">
        <f t="shared" si="6"/>
        <v>5.3767875360361372E-42</v>
      </c>
      <c r="BT7">
        <f t="shared" si="6"/>
        <v>1.3666043191478E-42</v>
      </c>
      <c r="BU7">
        <f t="shared" si="6"/>
        <v>3.4760737597871391E-43</v>
      </c>
      <c r="BV7">
        <f t="shared" si="7"/>
        <v>8.8479818522074821E-44</v>
      </c>
      <c r="BW7">
        <f t="shared" si="7"/>
        <v>2.253683098936757E-44</v>
      </c>
      <c r="BX7">
        <f t="shared" si="7"/>
        <v>5.7440811321080297E-45</v>
      </c>
      <c r="BY7">
        <f t="shared" si="7"/>
        <v>1.4649212625870299E-45</v>
      </c>
      <c r="BZ7">
        <f t="shared" si="7"/>
        <v>3.738195066217315E-46</v>
      </c>
      <c r="CA7">
        <f t="shared" si="7"/>
        <v>9.5444848014540811E-47</v>
      </c>
      <c r="CB7">
        <f t="shared" si="7"/>
        <v>2.4382352016570009E-47</v>
      </c>
      <c r="CC7">
        <f t="shared" si="7"/>
        <v>6.2319181553696811E-48</v>
      </c>
      <c r="CD7">
        <f t="shared" si="7"/>
        <v>1.5936100076763196E-48</v>
      </c>
      <c r="CE7">
        <f t="shared" si="7"/>
        <v>4.0770706934903062E-49</v>
      </c>
      <c r="CF7">
        <f t="shared" si="8"/>
        <v>1.0435483689809084E-49</v>
      </c>
      <c r="CG7">
        <f t="shared" si="8"/>
        <v>2.6721930167886506E-50</v>
      </c>
      <c r="CH7">
        <f t="shared" si="8"/>
        <v>6.8455313024346415E-51</v>
      </c>
      <c r="CI7">
        <f t="shared" si="8"/>
        <v>1.754382119535099E-51</v>
      </c>
      <c r="CJ7">
        <f t="shared" si="8"/>
        <v>4.4979320620754421E-52</v>
      </c>
      <c r="CK7">
        <f t="shared" si="8"/>
        <v>1.1536327305901327E-52</v>
      </c>
      <c r="CL7">
        <f t="shared" si="8"/>
        <v>2.9599396041894872E-53</v>
      </c>
      <c r="CM7">
        <f t="shared" si="8"/>
        <v>7.5972014811720256E-54</v>
      </c>
      <c r="CN7">
        <f t="shared" si="8"/>
        <v>1.9506310387262053E-54</v>
      </c>
      <c r="CO7">
        <f t="shared" si="8"/>
        <v>5.0100577473267684E-55</v>
      </c>
      <c r="CP7">
        <f t="shared" si="9"/>
        <v>1.2872179851757536E-55</v>
      </c>
      <c r="CQ7">
        <f t="shared" si="9"/>
        <v>3.308255901796418E-56</v>
      </c>
      <c r="CR7">
        <f t="shared" si="9"/>
        <v>5.6313266564192426E-57</v>
      </c>
      <c r="CS7">
        <f t="shared" si="9"/>
        <v>9.6702146200864383E-58</v>
      </c>
      <c r="CT7">
        <f t="shared" si="9"/>
        <v>1.7705811582154157E-58</v>
      </c>
      <c r="CU7">
        <f t="shared" si="9"/>
        <v>3.2564769203010918E-59</v>
      </c>
      <c r="CV7">
        <f t="shared" si="9"/>
        <v>5.8787040534829568E-60</v>
      </c>
      <c r="CW7">
        <f t="shared" si="9"/>
        <v>1.021678474694062E-60</v>
      </c>
      <c r="CX7">
        <f t="shared" si="9"/>
        <v>1.6681487139070004E-61</v>
      </c>
      <c r="CY7">
        <f t="shared" si="9"/>
        <v>2.4593549313910633E-62</v>
      </c>
      <c r="CZ7">
        <f t="shared" si="10"/>
        <v>3.0234271006910474E-63</v>
      </c>
      <c r="DA7">
        <f t="shared" si="10"/>
        <v>2.5013650886154745E-64</v>
      </c>
      <c r="DB7">
        <f t="shared" si="10"/>
        <v>4.2007982768446794E-66</v>
      </c>
      <c r="DC7">
        <f t="shared" si="10"/>
        <v>0</v>
      </c>
      <c r="DD7">
        <f t="shared" si="10"/>
        <v>0</v>
      </c>
      <c r="DE7">
        <f t="shared" si="10"/>
        <v>0</v>
      </c>
      <c r="DF7">
        <f t="shared" si="10"/>
        <v>0</v>
      </c>
      <c r="DG7">
        <f t="shared" si="10"/>
        <v>0</v>
      </c>
      <c r="DH7">
        <f t="shared" si="10"/>
        <v>0</v>
      </c>
      <c r="DI7">
        <f t="shared" si="10"/>
        <v>0</v>
      </c>
      <c r="DJ7">
        <f t="shared" si="11"/>
        <v>0</v>
      </c>
      <c r="DK7">
        <f t="shared" si="11"/>
        <v>0</v>
      </c>
      <c r="DL7">
        <f t="shared" si="11"/>
        <v>0</v>
      </c>
      <c r="DM7">
        <f t="shared" si="11"/>
        <v>0</v>
      </c>
      <c r="DN7">
        <f t="shared" si="11"/>
        <v>0</v>
      </c>
      <c r="DO7">
        <f t="shared" si="11"/>
        <v>0</v>
      </c>
      <c r="DP7">
        <f t="shared" si="11"/>
        <v>0</v>
      </c>
      <c r="DQ7">
        <f t="shared" si="11"/>
        <v>0</v>
      </c>
      <c r="DR7">
        <f t="shared" si="11"/>
        <v>0</v>
      </c>
      <c r="DS7">
        <f t="shared" si="11"/>
        <v>0</v>
      </c>
      <c r="DT7">
        <f t="shared" si="12"/>
        <v>0</v>
      </c>
      <c r="DU7">
        <f t="shared" si="12"/>
        <v>0</v>
      </c>
      <c r="DV7">
        <f t="shared" si="12"/>
        <v>0</v>
      </c>
      <c r="DW7">
        <f t="shared" si="12"/>
        <v>0</v>
      </c>
      <c r="DX7">
        <f t="shared" si="12"/>
        <v>0</v>
      </c>
      <c r="DY7">
        <f t="shared" si="12"/>
        <v>0</v>
      </c>
      <c r="DZ7">
        <f t="shared" si="12"/>
        <v>0</v>
      </c>
      <c r="EA7">
        <f t="shared" si="12"/>
        <v>0</v>
      </c>
      <c r="EB7">
        <f t="shared" si="12"/>
        <v>0</v>
      </c>
      <c r="EC7">
        <f t="shared" si="12"/>
        <v>0</v>
      </c>
      <c r="ED7">
        <f t="shared" si="13"/>
        <v>0</v>
      </c>
      <c r="EE7">
        <f t="shared" si="13"/>
        <v>0</v>
      </c>
      <c r="EF7">
        <f t="shared" si="13"/>
        <v>0</v>
      </c>
      <c r="EG7">
        <f t="shared" si="13"/>
        <v>0</v>
      </c>
      <c r="EH7">
        <f t="shared" si="13"/>
        <v>0</v>
      </c>
      <c r="EI7">
        <f t="shared" si="13"/>
        <v>0</v>
      </c>
      <c r="EJ7">
        <f t="shared" si="13"/>
        <v>0</v>
      </c>
      <c r="EK7">
        <f t="shared" si="13"/>
        <v>0</v>
      </c>
      <c r="EL7">
        <f t="shared" si="13"/>
        <v>0</v>
      </c>
      <c r="EM7">
        <f t="shared" si="13"/>
        <v>0</v>
      </c>
      <c r="EN7">
        <f t="shared" si="14"/>
        <v>0</v>
      </c>
      <c r="EO7">
        <f t="shared" si="14"/>
        <v>0</v>
      </c>
      <c r="EP7">
        <f t="shared" si="14"/>
        <v>0</v>
      </c>
      <c r="EQ7">
        <f t="shared" si="14"/>
        <v>0</v>
      </c>
      <c r="ER7">
        <f t="shared" si="14"/>
        <v>0</v>
      </c>
      <c r="ES7">
        <f t="shared" si="14"/>
        <v>0</v>
      </c>
      <c r="ET7">
        <f t="shared" si="14"/>
        <v>0</v>
      </c>
      <c r="EU7">
        <f t="shared" si="14"/>
        <v>0</v>
      </c>
      <c r="EV7">
        <f t="shared" si="14"/>
        <v>0</v>
      </c>
      <c r="EW7">
        <f t="shared" si="14"/>
        <v>0</v>
      </c>
      <c r="EX7">
        <f t="shared" si="14"/>
        <v>0</v>
      </c>
      <c r="EZ7">
        <f t="shared" si="15"/>
        <v>2.7959528695194271E-2</v>
      </c>
      <c r="FB7">
        <f t="shared" si="16"/>
        <v>0.49936829585401327</v>
      </c>
      <c r="FC7">
        <f t="shared" si="17"/>
        <v>5.1834773756867153E-2</v>
      </c>
    </row>
    <row r="8" spans="1:159" x14ac:dyDescent="0.25">
      <c r="A8">
        <v>305</v>
      </c>
      <c r="B8" s="20">
        <f>'Input spectra'!S7</f>
        <v>0.35554979577504597</v>
      </c>
      <c r="C8">
        <f>'Input spectra'!B7</f>
        <v>2.5073341358685299</v>
      </c>
      <c r="D8">
        <f t="shared" si="0"/>
        <v>2.0653927966864227E-2</v>
      </c>
      <c r="E8">
        <f t="shared" si="0"/>
        <v>5.6484109924455281E-3</v>
      </c>
      <c r="F8">
        <f t="shared" si="0"/>
        <v>1.5446374072479892E-3</v>
      </c>
      <c r="G8">
        <f t="shared" si="0"/>
        <v>4.2237974836839006E-4</v>
      </c>
      <c r="H8">
        <f t="shared" si="0"/>
        <v>1.1549297058163149E-4</v>
      </c>
      <c r="I8">
        <f t="shared" si="0"/>
        <v>3.1577924354590991E-5</v>
      </c>
      <c r="J8">
        <f t="shared" si="0"/>
        <v>8.6334981579938987E-6</v>
      </c>
      <c r="K8">
        <f t="shared" si="0"/>
        <v>2.3602871097141667E-6</v>
      </c>
      <c r="L8">
        <f t="shared" si="0"/>
        <v>6.452340736855221E-7</v>
      </c>
      <c r="M8">
        <f t="shared" si="0"/>
        <v>1.7637774298161379E-7</v>
      </c>
      <c r="N8">
        <f t="shared" si="1"/>
        <v>4.8210750225282706E-8</v>
      </c>
      <c r="O8">
        <f t="shared" si="1"/>
        <v>1.31770199766414E-8</v>
      </c>
      <c r="P8">
        <f t="shared" si="1"/>
        <v>3.6013331498258079E-9</v>
      </c>
      <c r="Q8">
        <f t="shared" si="1"/>
        <v>9.8419631937803392E-10</v>
      </c>
      <c r="R8">
        <f t="shared" si="1"/>
        <v>2.6895032366915261E-10</v>
      </c>
      <c r="S8">
        <f t="shared" si="1"/>
        <v>7.3490947242186031E-11</v>
      </c>
      <c r="T8">
        <f t="shared" si="1"/>
        <v>2.0080133195045184E-11</v>
      </c>
      <c r="U8">
        <f t="shared" si="1"/>
        <v>5.4861770995641343E-12</v>
      </c>
      <c r="V8">
        <f t="shared" si="1"/>
        <v>1.4987978235156557E-12</v>
      </c>
      <c r="W8">
        <f t="shared" si="1"/>
        <v>4.0943576508883161E-13</v>
      </c>
      <c r="X8">
        <f t="shared" si="2"/>
        <v>1.1184008111658281E-13</v>
      </c>
      <c r="Y8">
        <f t="shared" si="2"/>
        <v>3.0547636431401494E-14</v>
      </c>
      <c r="Z8">
        <f t="shared" si="2"/>
        <v>8.3430654535929941E-15</v>
      </c>
      <c r="AA8">
        <f t="shared" si="2"/>
        <v>2.2784579982296963E-15</v>
      </c>
      <c r="AB8">
        <f t="shared" si="2"/>
        <v>6.221902025912304E-16</v>
      </c>
      <c r="AC8">
        <f t="shared" si="2"/>
        <v>1.6989143503051329E-16</v>
      </c>
      <c r="AD8">
        <f t="shared" si="2"/>
        <v>4.6385834254213487E-17</v>
      </c>
      <c r="AE8">
        <f t="shared" si="2"/>
        <v>1.2663804810186123E-17</v>
      </c>
      <c r="AF8">
        <f t="shared" si="2"/>
        <v>3.4570634851838128E-18</v>
      </c>
      <c r="AG8">
        <f t="shared" si="2"/>
        <v>9.4365697999927206E-19</v>
      </c>
      <c r="AH8">
        <f t="shared" si="3"/>
        <v>2.5756327508679537E-19</v>
      </c>
      <c r="AI8">
        <f t="shared" si="3"/>
        <v>7.0293636023795133E-20</v>
      </c>
      <c r="AJ8">
        <f t="shared" si="3"/>
        <v>1.9182696354127126E-20</v>
      </c>
      <c r="AK8">
        <f t="shared" si="3"/>
        <v>5.234366618603851E-21</v>
      </c>
      <c r="AL8">
        <f t="shared" si="3"/>
        <v>1.4281660661640423E-21</v>
      </c>
      <c r="AM8">
        <f t="shared" si="3"/>
        <v>3.8963018300602008E-22</v>
      </c>
      <c r="AN8">
        <f t="shared" si="3"/>
        <v>1.0628818383202814E-22</v>
      </c>
      <c r="AO8">
        <f t="shared" si="3"/>
        <v>2.8991792524650423E-23</v>
      </c>
      <c r="AP8">
        <f t="shared" si="3"/>
        <v>7.907186642241913E-24</v>
      </c>
      <c r="AQ8">
        <f t="shared" si="3"/>
        <v>2.1563779321196334E-24</v>
      </c>
      <c r="AR8">
        <f t="shared" si="4"/>
        <v>5.8800745682146323E-25</v>
      </c>
      <c r="AS8">
        <f t="shared" si="4"/>
        <v>1.6032266615179429E-25</v>
      </c>
      <c r="AT8">
        <f t="shared" si="4"/>
        <v>4.370792609776004E-26</v>
      </c>
      <c r="AU8">
        <f t="shared" si="4"/>
        <v>1.1914550618418334E-26</v>
      </c>
      <c r="AV8">
        <f t="shared" si="4"/>
        <v>3.2474786690660476E-27</v>
      </c>
      <c r="AW8">
        <f t="shared" si="4"/>
        <v>8.8504442182535263E-28</v>
      </c>
      <c r="AX8">
        <f t="shared" si="4"/>
        <v>2.1770814982356192E-28</v>
      </c>
      <c r="AY8">
        <f t="shared" si="4"/>
        <v>5.1477149644909829E-29</v>
      </c>
      <c r="AZ8">
        <f t="shared" si="4"/>
        <v>1.2822991402142954E-29</v>
      </c>
      <c r="BA8">
        <f t="shared" si="4"/>
        <v>3.2503939281459803E-30</v>
      </c>
      <c r="BB8">
        <f t="shared" si="5"/>
        <v>8.3207730811283232E-31</v>
      </c>
      <c r="BC8">
        <f t="shared" si="5"/>
        <v>2.1442570069817596E-31</v>
      </c>
      <c r="BD8">
        <f t="shared" si="5"/>
        <v>5.5529703311867118E-32</v>
      </c>
      <c r="BE8">
        <f t="shared" si="5"/>
        <v>1.4436080055260007E-32</v>
      </c>
      <c r="BF8">
        <f t="shared" si="5"/>
        <v>3.7647963545705005E-33</v>
      </c>
      <c r="BG8">
        <f t="shared" si="5"/>
        <v>9.8442843453254528E-34</v>
      </c>
      <c r="BH8">
        <f t="shared" si="5"/>
        <v>2.5799760514423279E-34</v>
      </c>
      <c r="BI8">
        <f t="shared" si="5"/>
        <v>6.7750412131335476E-35</v>
      </c>
      <c r="BJ8">
        <f t="shared" si="5"/>
        <v>1.7822757976455589E-35</v>
      </c>
      <c r="BK8">
        <f t="shared" si="5"/>
        <v>4.6959704620190274E-36</v>
      </c>
      <c r="BL8">
        <f t="shared" si="6"/>
        <v>1.2390762666610475E-36</v>
      </c>
      <c r="BM8">
        <f t="shared" si="6"/>
        <v>3.2736960685035991E-37</v>
      </c>
      <c r="BN8">
        <f t="shared" si="6"/>
        <v>8.6596430218715628E-38</v>
      </c>
      <c r="BO8">
        <f t="shared" si="6"/>
        <v>2.2932065197339438E-38</v>
      </c>
      <c r="BP8">
        <f t="shared" si="6"/>
        <v>6.0790175264200015E-39</v>
      </c>
      <c r="BQ8">
        <f t="shared" si="6"/>
        <v>1.6130226857409742E-39</v>
      </c>
      <c r="BR8">
        <f t="shared" si="6"/>
        <v>4.2838845770840446E-40</v>
      </c>
      <c r="BS8">
        <f t="shared" si="6"/>
        <v>1.1386796765286142E-40</v>
      </c>
      <c r="BT8">
        <f t="shared" si="6"/>
        <v>3.029079814318526E-41</v>
      </c>
      <c r="BU8">
        <f t="shared" si="6"/>
        <v>8.063918789612341E-42</v>
      </c>
      <c r="BV8">
        <f t="shared" si="7"/>
        <v>2.1482786855491199E-42</v>
      </c>
      <c r="BW8">
        <f t="shared" si="7"/>
        <v>5.7270170807094467E-43</v>
      </c>
      <c r="BX8">
        <f t="shared" si="7"/>
        <v>1.5277258608404405E-43</v>
      </c>
      <c r="BY8">
        <f t="shared" si="7"/>
        <v>4.0778230994921566E-44</v>
      </c>
      <c r="BZ8">
        <f t="shared" si="7"/>
        <v>1.0890938189442636E-44</v>
      </c>
      <c r="CA8">
        <f t="shared" si="7"/>
        <v>2.9103489122168601E-45</v>
      </c>
      <c r="CB8">
        <f t="shared" si="7"/>
        <v>7.7813938751865888E-46</v>
      </c>
      <c r="CC8">
        <f t="shared" si="7"/>
        <v>2.0815784209357764E-46</v>
      </c>
      <c r="CD8">
        <f t="shared" si="7"/>
        <v>5.5711175052035837E-47</v>
      </c>
      <c r="CE8">
        <f t="shared" si="7"/>
        <v>1.491755838686544E-47</v>
      </c>
      <c r="CF8">
        <f t="shared" si="8"/>
        <v>3.9962377897842505E-48</v>
      </c>
      <c r="CG8">
        <f t="shared" si="8"/>
        <v>1.0710156024878121E-48</v>
      </c>
      <c r="CH8">
        <f t="shared" si="8"/>
        <v>2.8716027981829288E-49</v>
      </c>
      <c r="CI8">
        <f t="shared" si="8"/>
        <v>7.702480966446698E-50</v>
      </c>
      <c r="CJ8">
        <f t="shared" si="8"/>
        <v>2.0668481339115733E-50</v>
      </c>
      <c r="CK8">
        <f t="shared" si="8"/>
        <v>5.5482047408783852E-51</v>
      </c>
      <c r="CL8">
        <f t="shared" si="8"/>
        <v>1.4898995662739342E-51</v>
      </c>
      <c r="CM8">
        <f t="shared" si="8"/>
        <v>4.0023680459173063E-52</v>
      </c>
      <c r="CN8">
        <f t="shared" si="8"/>
        <v>1.0755429132651435E-52</v>
      </c>
      <c r="CO8">
        <f t="shared" si="8"/>
        <v>2.8912428947232666E-53</v>
      </c>
      <c r="CP8">
        <f t="shared" si="9"/>
        <v>7.7746917678439796E-54</v>
      </c>
      <c r="CQ8">
        <f t="shared" si="9"/>
        <v>2.0913148013497696E-54</v>
      </c>
      <c r="CR8">
        <f t="shared" si="9"/>
        <v>3.7258062740405401E-55</v>
      </c>
      <c r="CS8">
        <f t="shared" si="9"/>
        <v>6.6962999142402194E-56</v>
      </c>
      <c r="CT8">
        <f t="shared" si="9"/>
        <v>1.2832280855619093E-56</v>
      </c>
      <c r="CU8">
        <f t="shared" si="9"/>
        <v>2.4701609780228298E-57</v>
      </c>
      <c r="CV8">
        <f t="shared" si="9"/>
        <v>4.6671105038693296E-58</v>
      </c>
      <c r="CW8">
        <f t="shared" si="9"/>
        <v>8.4892625272105985E-59</v>
      </c>
      <c r="CX8">
        <f t="shared" si="9"/>
        <v>1.4507070442678773E-59</v>
      </c>
      <c r="CY8">
        <f t="shared" si="9"/>
        <v>2.2384912406257586E-60</v>
      </c>
      <c r="CZ8">
        <f t="shared" si="10"/>
        <v>2.8802018496551616E-61</v>
      </c>
      <c r="DA8">
        <f t="shared" si="10"/>
        <v>2.4939614820282295E-62</v>
      </c>
      <c r="DB8">
        <f t="shared" si="10"/>
        <v>4.3836282693667882E-64</v>
      </c>
      <c r="DC8">
        <f t="shared" si="10"/>
        <v>0</v>
      </c>
      <c r="DD8">
        <f t="shared" si="10"/>
        <v>0</v>
      </c>
      <c r="DE8">
        <f t="shared" si="10"/>
        <v>0</v>
      </c>
      <c r="DF8">
        <f t="shared" si="10"/>
        <v>0</v>
      </c>
      <c r="DG8">
        <f t="shared" si="10"/>
        <v>0</v>
      </c>
      <c r="DH8">
        <f t="shared" si="10"/>
        <v>0</v>
      </c>
      <c r="DI8">
        <f t="shared" si="10"/>
        <v>0</v>
      </c>
      <c r="DJ8">
        <f t="shared" si="11"/>
        <v>0</v>
      </c>
      <c r="DK8">
        <f t="shared" si="11"/>
        <v>0</v>
      </c>
      <c r="DL8">
        <f t="shared" si="11"/>
        <v>0</v>
      </c>
      <c r="DM8">
        <f t="shared" si="11"/>
        <v>0</v>
      </c>
      <c r="DN8">
        <f t="shared" si="11"/>
        <v>0</v>
      </c>
      <c r="DO8">
        <f t="shared" si="11"/>
        <v>0</v>
      </c>
      <c r="DP8">
        <f t="shared" si="11"/>
        <v>0</v>
      </c>
      <c r="DQ8">
        <f t="shared" si="11"/>
        <v>0</v>
      </c>
      <c r="DR8">
        <f t="shared" si="11"/>
        <v>0</v>
      </c>
      <c r="DS8">
        <f t="shared" si="11"/>
        <v>0</v>
      </c>
      <c r="DT8">
        <f t="shared" si="12"/>
        <v>0</v>
      </c>
      <c r="DU8">
        <f t="shared" si="12"/>
        <v>0</v>
      </c>
      <c r="DV8">
        <f t="shared" si="12"/>
        <v>0</v>
      </c>
      <c r="DW8">
        <f t="shared" si="12"/>
        <v>0</v>
      </c>
      <c r="DX8">
        <f t="shared" si="12"/>
        <v>0</v>
      </c>
      <c r="DY8">
        <f t="shared" si="12"/>
        <v>0</v>
      </c>
      <c r="DZ8">
        <f t="shared" si="12"/>
        <v>0</v>
      </c>
      <c r="EA8">
        <f t="shared" si="12"/>
        <v>0</v>
      </c>
      <c r="EB8">
        <f t="shared" si="12"/>
        <v>0</v>
      </c>
      <c r="EC8">
        <f t="shared" si="12"/>
        <v>0</v>
      </c>
      <c r="ED8">
        <f t="shared" si="13"/>
        <v>0</v>
      </c>
      <c r="EE8">
        <f t="shared" si="13"/>
        <v>0</v>
      </c>
      <c r="EF8">
        <f t="shared" si="13"/>
        <v>0</v>
      </c>
      <c r="EG8">
        <f t="shared" si="13"/>
        <v>0</v>
      </c>
      <c r="EH8">
        <f t="shared" si="13"/>
        <v>0</v>
      </c>
      <c r="EI8">
        <f t="shared" si="13"/>
        <v>0</v>
      </c>
      <c r="EJ8">
        <f t="shared" si="13"/>
        <v>0</v>
      </c>
      <c r="EK8">
        <f t="shared" si="13"/>
        <v>0</v>
      </c>
      <c r="EL8">
        <f t="shared" si="13"/>
        <v>0</v>
      </c>
      <c r="EM8">
        <f t="shared" si="13"/>
        <v>0</v>
      </c>
      <c r="EN8">
        <f t="shared" si="14"/>
        <v>0</v>
      </c>
      <c r="EO8">
        <f t="shared" si="14"/>
        <v>0</v>
      </c>
      <c r="EP8">
        <f t="shared" si="14"/>
        <v>0</v>
      </c>
      <c r="EQ8">
        <f t="shared" si="14"/>
        <v>0</v>
      </c>
      <c r="ER8">
        <f t="shared" si="14"/>
        <v>0</v>
      </c>
      <c r="ES8">
        <f t="shared" si="14"/>
        <v>0</v>
      </c>
      <c r="ET8">
        <f t="shared" si="14"/>
        <v>0</v>
      </c>
      <c r="EU8">
        <f t="shared" si="14"/>
        <v>0</v>
      </c>
      <c r="EV8">
        <f t="shared" si="14"/>
        <v>0</v>
      </c>
      <c r="EW8">
        <f t="shared" si="14"/>
        <v>0</v>
      </c>
      <c r="EX8">
        <f t="shared" si="14"/>
        <v>0</v>
      </c>
      <c r="EZ8">
        <f t="shared" si="15"/>
        <v>2.8428308750316076E-2</v>
      </c>
      <c r="FB8">
        <f t="shared" si="16"/>
        <v>0.49920665900156352</v>
      </c>
      <c r="FC8">
        <f t="shared" si="17"/>
        <v>5.3641787878802076E-2</v>
      </c>
    </row>
    <row r="9" spans="1:159" x14ac:dyDescent="0.25">
      <c r="A9">
        <v>310</v>
      </c>
      <c r="B9" s="20">
        <f>'Input spectra'!S8</f>
        <v>0.31259761372351003</v>
      </c>
      <c r="C9">
        <f>'Input spectra'!B8</f>
        <v>2.4306439459399698</v>
      </c>
      <c r="D9">
        <f t="shared" si="0"/>
        <v>2.0653927966864227E-2</v>
      </c>
      <c r="E9">
        <f t="shared" si="0"/>
        <v>5.8944697362242502E-3</v>
      </c>
      <c r="F9">
        <f t="shared" si="0"/>
        <v>1.6821450951219094E-3</v>
      </c>
      <c r="G9">
        <f t="shared" si="0"/>
        <v>4.8001901924660224E-4</v>
      </c>
      <c r="H9">
        <f t="shared" si="0"/>
        <v>1.3697123222542062E-4</v>
      </c>
      <c r="I9">
        <f t="shared" si="0"/>
        <v>3.9081915700077261E-5</v>
      </c>
      <c r="J9">
        <f t="shared" si="0"/>
        <v>1.1150581516933975E-5</v>
      </c>
      <c r="K9">
        <f t="shared" si="0"/>
        <v>3.1812221933428273E-6</v>
      </c>
      <c r="L9">
        <f t="shared" si="0"/>
        <v>9.0753820212269566E-7</v>
      </c>
      <c r="M9">
        <f t="shared" si="0"/>
        <v>2.588867689444521E-7</v>
      </c>
      <c r="N9">
        <f t="shared" si="1"/>
        <v>7.3846245016803202E-8</v>
      </c>
      <c r="O9">
        <f t="shared" si="1"/>
        <v>2.1062997888349991E-8</v>
      </c>
      <c r="P9">
        <f t="shared" si="1"/>
        <v>6.0073748393158672E-9</v>
      </c>
      <c r="Q9">
        <f t="shared" si="1"/>
        <v>1.7132534769625337E-9</v>
      </c>
      <c r="R9">
        <f t="shared" si="1"/>
        <v>4.8857406468717974E-10</v>
      </c>
      <c r="S9">
        <f t="shared" si="1"/>
        <v>1.3931909218044426E-10</v>
      </c>
      <c r="T9">
        <f t="shared" si="1"/>
        <v>3.9724810365580314E-11</v>
      </c>
      <c r="U9">
        <f t="shared" si="1"/>
        <v>1.1326181560366498E-11</v>
      </c>
      <c r="V9">
        <f t="shared" si="1"/>
        <v>3.2290532177771579E-12</v>
      </c>
      <c r="W9">
        <f t="shared" si="1"/>
        <v>9.2052667530304579E-13</v>
      </c>
      <c r="X9">
        <f t="shared" si="2"/>
        <v>2.6240162953406891E-13</v>
      </c>
      <c r="Y9">
        <f t="shared" si="2"/>
        <v>7.4793717586050543E-14</v>
      </c>
      <c r="Z9">
        <f t="shared" si="2"/>
        <v>2.1317271207177164E-14</v>
      </c>
      <c r="AA9">
        <f t="shared" si="2"/>
        <v>6.0752679818487967E-15</v>
      </c>
      <c r="AB9">
        <f t="shared" si="2"/>
        <v>1.7312749026044875E-15</v>
      </c>
      <c r="AC9">
        <f t="shared" si="2"/>
        <v>4.9332463432793562E-16</v>
      </c>
      <c r="AD9">
        <f t="shared" si="2"/>
        <v>1.4056109846675637E-16</v>
      </c>
      <c r="AE9">
        <f t="shared" si="2"/>
        <v>4.0046303217333875E-17</v>
      </c>
      <c r="AF9">
        <f t="shared" si="2"/>
        <v>1.1408381376782516E-17</v>
      </c>
      <c r="AG9">
        <f t="shared" si="2"/>
        <v>3.2497450086859083E-18</v>
      </c>
      <c r="AH9">
        <f t="shared" si="3"/>
        <v>9.2563020986798659E-19</v>
      </c>
      <c r="AI9">
        <f t="shared" si="3"/>
        <v>2.6362588003314974E-19</v>
      </c>
      <c r="AJ9">
        <f t="shared" si="3"/>
        <v>7.5075829484009071E-20</v>
      </c>
      <c r="AK9">
        <f t="shared" si="3"/>
        <v>2.1378295573880414E-20</v>
      </c>
      <c r="AL9">
        <f t="shared" si="3"/>
        <v>6.0870392505440974E-21</v>
      </c>
      <c r="AM9">
        <f t="shared" si="3"/>
        <v>1.7329995004862666E-21</v>
      </c>
      <c r="AN9">
        <f t="shared" si="3"/>
        <v>4.9334335623992385E-22</v>
      </c>
      <c r="AO9">
        <f t="shared" si="3"/>
        <v>1.4042932830067363E-22</v>
      </c>
      <c r="AP9">
        <f t="shared" si="3"/>
        <v>3.9968991777865563E-23</v>
      </c>
      <c r="AQ9">
        <f t="shared" si="3"/>
        <v>1.1374820044902565E-23</v>
      </c>
      <c r="AR9">
        <f t="shared" si="4"/>
        <v>3.2368378379316313E-24</v>
      </c>
      <c r="AS9">
        <f t="shared" si="4"/>
        <v>9.2098273292049118E-25</v>
      </c>
      <c r="AT9">
        <f t="shared" si="4"/>
        <v>2.6202046568345553E-25</v>
      </c>
      <c r="AU9">
        <f t="shared" si="4"/>
        <v>7.4536866885520114E-26</v>
      </c>
      <c r="AV9">
        <f t="shared" si="4"/>
        <v>2.1201091804819351E-26</v>
      </c>
      <c r="AW9">
        <f t="shared" si="4"/>
        <v>6.0296963416970138E-27</v>
      </c>
      <c r="AX9">
        <f t="shared" si="4"/>
        <v>1.5478308983070743E-27</v>
      </c>
      <c r="AY9">
        <f t="shared" si="4"/>
        <v>3.8192823786069093E-28</v>
      </c>
      <c r="AZ9">
        <f t="shared" si="4"/>
        <v>9.9283043396659261E-29</v>
      </c>
      <c r="BA9">
        <f t="shared" si="4"/>
        <v>2.6262748885321644E-29</v>
      </c>
      <c r="BB9">
        <f t="shared" si="5"/>
        <v>7.0159472351711077E-30</v>
      </c>
      <c r="BC9">
        <f t="shared" si="5"/>
        <v>1.8867654999942212E-30</v>
      </c>
      <c r="BD9">
        <f t="shared" si="5"/>
        <v>5.0989986189083843E-31</v>
      </c>
      <c r="BE9">
        <f t="shared" si="5"/>
        <v>1.3833347148853425E-31</v>
      </c>
      <c r="BF9">
        <f t="shared" si="5"/>
        <v>3.7647655517176763E-32</v>
      </c>
      <c r="BG9">
        <f t="shared" si="5"/>
        <v>1.0273041650350631E-32</v>
      </c>
      <c r="BH9">
        <f t="shared" si="5"/>
        <v>2.8096293226538774E-33</v>
      </c>
      <c r="BI9">
        <f t="shared" si="5"/>
        <v>7.699521680620979E-34</v>
      </c>
      <c r="BJ9">
        <f t="shared" si="5"/>
        <v>2.113708856839729E-34</v>
      </c>
      <c r="BK9">
        <f t="shared" si="5"/>
        <v>5.8118455816895331E-35</v>
      </c>
      <c r="BL9">
        <f t="shared" si="6"/>
        <v>1.6003139887118208E-35</v>
      </c>
      <c r="BM9">
        <f t="shared" si="6"/>
        <v>4.412289223729865E-36</v>
      </c>
      <c r="BN9">
        <f t="shared" si="6"/>
        <v>1.2179909398930904E-36</v>
      </c>
      <c r="BO9">
        <f t="shared" si="6"/>
        <v>3.3659347205375452E-37</v>
      </c>
      <c r="BP9">
        <f t="shared" si="6"/>
        <v>9.3113868318059707E-38</v>
      </c>
      <c r="BQ9">
        <f t="shared" si="6"/>
        <v>2.5783383121563684E-38</v>
      </c>
      <c r="BR9">
        <f t="shared" si="6"/>
        <v>7.1458787049615774E-39</v>
      </c>
      <c r="BS9">
        <f t="shared" si="6"/>
        <v>1.9821563189049633E-39</v>
      </c>
      <c r="BT9">
        <f t="shared" si="6"/>
        <v>5.5025690560519644E-40</v>
      </c>
      <c r="BU9">
        <f t="shared" si="6"/>
        <v>1.5286898528650374E-40</v>
      </c>
      <c r="BV9">
        <f t="shared" si="7"/>
        <v>4.2499352136493373E-41</v>
      </c>
      <c r="BW9">
        <f t="shared" si="7"/>
        <v>1.1823297601071436E-41</v>
      </c>
      <c r="BX9">
        <f t="shared" si="7"/>
        <v>3.2913496855086008E-42</v>
      </c>
      <c r="BY9">
        <f t="shared" si="7"/>
        <v>9.1680174227155128E-43</v>
      </c>
      <c r="BZ9">
        <f t="shared" si="7"/>
        <v>2.555234686486202E-43</v>
      </c>
      <c r="CA9">
        <f t="shared" si="7"/>
        <v>7.125724247884899E-44</v>
      </c>
      <c r="CB9">
        <f t="shared" si="7"/>
        <v>1.9881987903214483E-44</v>
      </c>
      <c r="CC9">
        <f t="shared" si="7"/>
        <v>5.5502639389707962E-45</v>
      </c>
      <c r="CD9">
        <f t="shared" si="7"/>
        <v>1.5501782190349611E-45</v>
      </c>
      <c r="CE9">
        <f t="shared" si="7"/>
        <v>4.3316714720594599E-46</v>
      </c>
      <c r="CF9">
        <f t="shared" si="8"/>
        <v>1.2109537031009988E-46</v>
      </c>
      <c r="CG9">
        <f t="shared" si="8"/>
        <v>3.3868071476891359E-47</v>
      </c>
      <c r="CH9">
        <f t="shared" si="8"/>
        <v>9.4762714036912244E-48</v>
      </c>
      <c r="CI9">
        <f t="shared" si="8"/>
        <v>2.6525416338786515E-48</v>
      </c>
      <c r="CJ9">
        <f t="shared" si="8"/>
        <v>7.4277725284666438E-49</v>
      </c>
      <c r="CK9">
        <f t="shared" si="8"/>
        <v>2.0807550626546089E-49</v>
      </c>
      <c r="CL9">
        <f t="shared" si="8"/>
        <v>5.8310118943044795E-50</v>
      </c>
      <c r="CM9">
        <f t="shared" si="8"/>
        <v>1.6346410797833152E-50</v>
      </c>
      <c r="CN9">
        <f t="shared" si="8"/>
        <v>4.5840736021714784E-51</v>
      </c>
      <c r="CO9">
        <f t="shared" si="8"/>
        <v>1.2859582536791393E-51</v>
      </c>
      <c r="CP9">
        <f t="shared" si="9"/>
        <v>3.6086430401772795E-52</v>
      </c>
      <c r="CQ9">
        <f t="shared" si="9"/>
        <v>1.0129747228253755E-52</v>
      </c>
      <c r="CR9">
        <f t="shared" si="9"/>
        <v>1.8832931188069223E-53</v>
      </c>
      <c r="CS9">
        <f t="shared" si="9"/>
        <v>3.5322464654534903E-54</v>
      </c>
      <c r="CT9">
        <f t="shared" si="9"/>
        <v>7.0638002798724321E-55</v>
      </c>
      <c r="CU9">
        <f t="shared" si="9"/>
        <v>1.4189865035791284E-55</v>
      </c>
      <c r="CV9">
        <f t="shared" si="9"/>
        <v>2.7978185455977658E-56</v>
      </c>
      <c r="CW9">
        <f t="shared" si="9"/>
        <v>5.3107991569663842E-57</v>
      </c>
      <c r="CX9">
        <f t="shared" si="9"/>
        <v>9.4708309790970488E-58</v>
      </c>
      <c r="CY9">
        <f t="shared" si="9"/>
        <v>1.5250434529967164E-58</v>
      </c>
      <c r="CZ9">
        <f t="shared" si="10"/>
        <v>2.0477087995194257E-59</v>
      </c>
      <c r="DA9">
        <f t="shared" si="10"/>
        <v>1.8503482174161399E-60</v>
      </c>
      <c r="DB9">
        <f t="shared" si="10"/>
        <v>3.3940317135527558E-62</v>
      </c>
      <c r="DC9">
        <f t="shared" si="10"/>
        <v>0</v>
      </c>
      <c r="DD9">
        <f t="shared" si="10"/>
        <v>0</v>
      </c>
      <c r="DE9">
        <f t="shared" si="10"/>
        <v>0</v>
      </c>
      <c r="DF9">
        <f t="shared" si="10"/>
        <v>0</v>
      </c>
      <c r="DG9">
        <f t="shared" si="10"/>
        <v>0</v>
      </c>
      <c r="DH9">
        <f t="shared" si="10"/>
        <v>0</v>
      </c>
      <c r="DI9">
        <f t="shared" si="10"/>
        <v>0</v>
      </c>
      <c r="DJ9">
        <f t="shared" si="11"/>
        <v>0</v>
      </c>
      <c r="DK9">
        <f t="shared" si="11"/>
        <v>0</v>
      </c>
      <c r="DL9">
        <f t="shared" si="11"/>
        <v>0</v>
      </c>
      <c r="DM9">
        <f t="shared" si="11"/>
        <v>0</v>
      </c>
      <c r="DN9">
        <f t="shared" si="11"/>
        <v>0</v>
      </c>
      <c r="DO9">
        <f t="shared" si="11"/>
        <v>0</v>
      </c>
      <c r="DP9">
        <f t="shared" si="11"/>
        <v>0</v>
      </c>
      <c r="DQ9">
        <f t="shared" si="11"/>
        <v>0</v>
      </c>
      <c r="DR9">
        <f t="shared" si="11"/>
        <v>0</v>
      </c>
      <c r="DS9">
        <f t="shared" si="11"/>
        <v>0</v>
      </c>
      <c r="DT9">
        <f t="shared" si="12"/>
        <v>0</v>
      </c>
      <c r="DU9">
        <f t="shared" si="12"/>
        <v>0</v>
      </c>
      <c r="DV9">
        <f t="shared" si="12"/>
        <v>0</v>
      </c>
      <c r="DW9">
        <f t="shared" si="12"/>
        <v>0</v>
      </c>
      <c r="DX9">
        <f t="shared" si="12"/>
        <v>0</v>
      </c>
      <c r="DY9">
        <f t="shared" si="12"/>
        <v>0</v>
      </c>
      <c r="DZ9">
        <f t="shared" si="12"/>
        <v>0</v>
      </c>
      <c r="EA9">
        <f t="shared" si="12"/>
        <v>0</v>
      </c>
      <c r="EB9">
        <f t="shared" si="12"/>
        <v>0</v>
      </c>
      <c r="EC9">
        <f t="shared" si="12"/>
        <v>0</v>
      </c>
      <c r="ED9">
        <f t="shared" si="13"/>
        <v>0</v>
      </c>
      <c r="EE9">
        <f t="shared" si="13"/>
        <v>0</v>
      </c>
      <c r="EF9">
        <f t="shared" si="13"/>
        <v>0</v>
      </c>
      <c r="EG9">
        <f t="shared" si="13"/>
        <v>0</v>
      </c>
      <c r="EH9">
        <f t="shared" si="13"/>
        <v>0</v>
      </c>
      <c r="EI9">
        <f t="shared" si="13"/>
        <v>0</v>
      </c>
      <c r="EJ9">
        <f t="shared" si="13"/>
        <v>0</v>
      </c>
      <c r="EK9">
        <f t="shared" si="13"/>
        <v>0</v>
      </c>
      <c r="EL9">
        <f t="shared" si="13"/>
        <v>0</v>
      </c>
      <c r="EM9">
        <f t="shared" si="13"/>
        <v>0</v>
      </c>
      <c r="EN9">
        <f t="shared" si="14"/>
        <v>0</v>
      </c>
      <c r="EO9">
        <f t="shared" si="14"/>
        <v>0</v>
      </c>
      <c r="EP9">
        <f t="shared" si="14"/>
        <v>0</v>
      </c>
      <c r="EQ9">
        <f t="shared" si="14"/>
        <v>0</v>
      </c>
      <c r="ER9">
        <f t="shared" si="14"/>
        <v>0</v>
      </c>
      <c r="ES9">
        <f t="shared" si="14"/>
        <v>0</v>
      </c>
      <c r="ET9">
        <f t="shared" si="14"/>
        <v>0</v>
      </c>
      <c r="EU9">
        <f t="shared" si="14"/>
        <v>0</v>
      </c>
      <c r="EV9">
        <f t="shared" si="14"/>
        <v>0</v>
      </c>
      <c r="EW9">
        <f t="shared" si="14"/>
        <v>0</v>
      </c>
      <c r="EX9">
        <f t="shared" si="14"/>
        <v>0</v>
      </c>
      <c r="EZ9">
        <f t="shared" si="15"/>
        <v>2.890221650739579E-2</v>
      </c>
      <c r="FB9">
        <f t="shared" si="16"/>
        <v>0.49901813413465212</v>
      </c>
      <c r="FC9">
        <f t="shared" si="17"/>
        <v>5.5446454523462071E-2</v>
      </c>
    </row>
    <row r="10" spans="1:159" x14ac:dyDescent="0.25">
      <c r="A10">
        <v>315</v>
      </c>
      <c r="B10" s="20">
        <f>'Input spectra'!S9</f>
        <v>0.28355362545371499</v>
      </c>
      <c r="C10">
        <f>'Input spectra'!B9</f>
        <v>2.3539537560114101</v>
      </c>
      <c r="D10">
        <f t="shared" si="0"/>
        <v>2.0653927966864227E-2</v>
      </c>
      <c r="E10">
        <f t="shared" si="0"/>
        <v>6.1426980796249588E-3</v>
      </c>
      <c r="F10">
        <f t="shared" si="0"/>
        <v>1.8268054923436573E-3</v>
      </c>
      <c r="G10">
        <f t="shared" si="0"/>
        <v>5.4325249286295849E-4</v>
      </c>
      <c r="H10">
        <f t="shared" si="0"/>
        <v>1.6154260165064199E-4</v>
      </c>
      <c r="I10">
        <f t="shared" si="0"/>
        <v>4.8033914566750903E-5</v>
      </c>
      <c r="J10">
        <f t="shared" si="0"/>
        <v>1.4281837331115869E-5</v>
      </c>
      <c r="K10">
        <f t="shared" si="0"/>
        <v>4.246146717716029E-6</v>
      </c>
      <c r="L10">
        <f t="shared" si="0"/>
        <v>1.2623516023983189E-6</v>
      </c>
      <c r="M10">
        <f t="shared" si="0"/>
        <v>3.7526641911193586E-7</v>
      </c>
      <c r="N10">
        <f t="shared" si="1"/>
        <v>1.1155080077973985E-7</v>
      </c>
      <c r="O10">
        <f t="shared" si="1"/>
        <v>3.3157279263521502E-8</v>
      </c>
      <c r="P10">
        <f t="shared" si="1"/>
        <v>9.8550279806557976E-9</v>
      </c>
      <c r="Q10">
        <f t="shared" si="1"/>
        <v>2.9289312641381352E-9</v>
      </c>
      <c r="R10">
        <f t="shared" si="1"/>
        <v>8.7042708163023049E-10</v>
      </c>
      <c r="S10">
        <f t="shared" si="1"/>
        <v>2.5865867522019166E-10</v>
      </c>
      <c r="T10">
        <f t="shared" si="1"/>
        <v>7.6858636074164142E-11</v>
      </c>
      <c r="U10">
        <f t="shared" si="1"/>
        <v>2.2836460248631781E-11</v>
      </c>
      <c r="V10">
        <f t="shared" si="1"/>
        <v>6.7847663814818938E-12</v>
      </c>
      <c r="W10">
        <f t="shared" si="1"/>
        <v>2.0156285504219812E-12</v>
      </c>
      <c r="X10">
        <f t="shared" si="2"/>
        <v>5.9876316921117346E-13</v>
      </c>
      <c r="Y10">
        <f t="shared" si="2"/>
        <v>1.7785582702769322E-13</v>
      </c>
      <c r="Z10">
        <f t="shared" si="2"/>
        <v>5.2826156819568892E-14</v>
      </c>
      <c r="AA10">
        <f t="shared" si="2"/>
        <v>1.5689072606354865E-14</v>
      </c>
      <c r="AB10">
        <f t="shared" si="2"/>
        <v>4.659210093869471E-15</v>
      </c>
      <c r="AC10">
        <f t="shared" si="2"/>
        <v>1.38354564292983E-15</v>
      </c>
      <c r="AD10">
        <f t="shared" si="2"/>
        <v>4.1080929211272219E-16</v>
      </c>
      <c r="AE10">
        <f t="shared" si="2"/>
        <v>1.2196970539115228E-16</v>
      </c>
      <c r="AF10">
        <f t="shared" si="2"/>
        <v>3.6209956408056087E-17</v>
      </c>
      <c r="AG10">
        <f t="shared" si="2"/>
        <v>1.0748990619924762E-17</v>
      </c>
      <c r="AH10">
        <f t="shared" si="3"/>
        <v>3.1905852000016327E-18</v>
      </c>
      <c r="AI10">
        <f t="shared" si="3"/>
        <v>9.4696798373734285E-19</v>
      </c>
      <c r="AJ10">
        <f t="shared" si="3"/>
        <v>2.810359125584268E-19</v>
      </c>
      <c r="AK10">
        <f t="shared" si="3"/>
        <v>8.3396761439079849E-20</v>
      </c>
      <c r="AL10">
        <f t="shared" si="3"/>
        <v>2.4745523071464532E-20</v>
      </c>
      <c r="AM10">
        <f t="shared" si="3"/>
        <v>7.3418143974408689E-21</v>
      </c>
      <c r="AN10">
        <f t="shared" si="3"/>
        <v>2.1780541622597312E-21</v>
      </c>
      <c r="AO10">
        <f t="shared" si="3"/>
        <v>6.4608794422240196E-22</v>
      </c>
      <c r="AP10">
        <f t="shared" si="3"/>
        <v>1.9163350351149184E-22</v>
      </c>
      <c r="AQ10">
        <f t="shared" si="3"/>
        <v>5.6833867244495936E-23</v>
      </c>
      <c r="AR10">
        <f t="shared" si="4"/>
        <v>1.6853808060709223E-23</v>
      </c>
      <c r="AS10">
        <f t="shared" si="4"/>
        <v>4.9973873924033393E-24</v>
      </c>
      <c r="AT10">
        <f t="shared" si="4"/>
        <v>1.4816348022252805E-24</v>
      </c>
      <c r="AU10">
        <f t="shared" si="4"/>
        <v>4.3922951669718958E-25</v>
      </c>
      <c r="AV10">
        <f t="shared" si="4"/>
        <v>1.3019461993730169E-25</v>
      </c>
      <c r="AW10">
        <f t="shared" si="4"/>
        <v>3.8587325674491984E-26</v>
      </c>
      <c r="AX10">
        <f t="shared" si="4"/>
        <v>1.0322554358434714E-26</v>
      </c>
      <c r="AY10">
        <f t="shared" si="4"/>
        <v>2.6543602392662857E-27</v>
      </c>
      <c r="AZ10">
        <f t="shared" si="4"/>
        <v>7.1906409406090287E-28</v>
      </c>
      <c r="BA10">
        <f t="shared" si="4"/>
        <v>1.9821984415001424E-28</v>
      </c>
      <c r="BB10">
        <f t="shared" si="5"/>
        <v>5.5183302907280205E-29</v>
      </c>
      <c r="BC10">
        <f t="shared" si="5"/>
        <v>1.5465135544329836E-29</v>
      </c>
      <c r="BD10">
        <f t="shared" si="5"/>
        <v>4.3554709972237259E-30</v>
      </c>
      <c r="BE10">
        <f t="shared" si="5"/>
        <v>1.2313795450569528E-30</v>
      </c>
      <c r="BF10">
        <f t="shared" si="5"/>
        <v>3.4923440579006798E-31</v>
      </c>
      <c r="BG10">
        <f t="shared" si="5"/>
        <v>9.9309904283199244E-32</v>
      </c>
      <c r="BH10">
        <f t="shared" si="5"/>
        <v>2.8304596538307126E-32</v>
      </c>
      <c r="BI10">
        <f t="shared" si="5"/>
        <v>8.0832519501175778E-33</v>
      </c>
      <c r="BJ10">
        <f t="shared" si="5"/>
        <v>2.3125011863152057E-33</v>
      </c>
      <c r="BK10">
        <f t="shared" si="5"/>
        <v>6.6262114608408473E-34</v>
      </c>
      <c r="BL10">
        <f t="shared" si="6"/>
        <v>1.9013884594425002E-34</v>
      </c>
      <c r="BM10">
        <f t="shared" si="6"/>
        <v>5.4631616634029815E-35</v>
      </c>
      <c r="BN10">
        <f t="shared" si="6"/>
        <v>1.5715874965737627E-35</v>
      </c>
      <c r="BO10">
        <f t="shared" si="6"/>
        <v>4.526000771433257E-36</v>
      </c>
      <c r="BP10">
        <f t="shared" si="6"/>
        <v>1.3047813232904427E-36</v>
      </c>
      <c r="BQ10">
        <f t="shared" si="6"/>
        <v>3.7651101977591496E-37</v>
      </c>
      <c r="BR10">
        <f t="shared" si="6"/>
        <v>1.0874463939598516E-37</v>
      </c>
      <c r="BS10">
        <f t="shared" si="6"/>
        <v>3.1434354465423908E-38</v>
      </c>
      <c r="BT10">
        <f t="shared" si="6"/>
        <v>9.0938246119861221E-39</v>
      </c>
      <c r="BU10">
        <f t="shared" si="6"/>
        <v>2.6327818948347801E-39</v>
      </c>
      <c r="BV10">
        <f t="shared" si="7"/>
        <v>7.6276759971222333E-40</v>
      </c>
      <c r="BW10">
        <f t="shared" si="7"/>
        <v>2.2113779568664556E-40</v>
      </c>
      <c r="BX10">
        <f t="shared" si="7"/>
        <v>6.4152385225879837E-41</v>
      </c>
      <c r="BY10">
        <f t="shared" si="7"/>
        <v>1.8622099379465251E-41</v>
      </c>
      <c r="BZ10">
        <f t="shared" si="7"/>
        <v>5.4087689752814868E-42</v>
      </c>
      <c r="CA10">
        <f t="shared" si="7"/>
        <v>1.5718499191506295E-42</v>
      </c>
      <c r="CB10">
        <f t="shared" si="7"/>
        <v>4.570421961191577E-43</v>
      </c>
      <c r="CC10">
        <f t="shared" si="7"/>
        <v>1.3296108682197034E-43</v>
      </c>
      <c r="CD10">
        <f t="shared" si="7"/>
        <v>3.8699644736656538E-44</v>
      </c>
      <c r="CE10">
        <f t="shared" si="7"/>
        <v>1.1269257075117684E-44</v>
      </c>
      <c r="CF10">
        <f t="shared" si="8"/>
        <v>3.2830820935007751E-45</v>
      </c>
      <c r="CG10">
        <f t="shared" si="8"/>
        <v>9.5688357068440855E-46</v>
      </c>
      <c r="CH10">
        <f t="shared" si="8"/>
        <v>2.7901050067354883E-46</v>
      </c>
      <c r="CI10">
        <f t="shared" si="8"/>
        <v>8.138787223344608E-47</v>
      </c>
      <c r="CJ10">
        <f t="shared" si="8"/>
        <v>2.3750377022106818E-47</v>
      </c>
      <c r="CK10">
        <f t="shared" si="8"/>
        <v>6.9334166721971264E-48</v>
      </c>
      <c r="CL10">
        <f t="shared" si="8"/>
        <v>2.0248119501799761E-48</v>
      </c>
      <c r="CM10">
        <f t="shared" si="8"/>
        <v>5.9153112945144658E-49</v>
      </c>
      <c r="CN10">
        <f t="shared" si="8"/>
        <v>1.7287062618809811E-49</v>
      </c>
      <c r="CO10">
        <f t="shared" si="8"/>
        <v>5.0537170274051019E-50</v>
      </c>
      <c r="CP10">
        <f t="shared" si="9"/>
        <v>1.4778909944733913E-50</v>
      </c>
      <c r="CQ10">
        <f t="shared" si="9"/>
        <v>4.3232615861244886E-51</v>
      </c>
      <c r="CR10">
        <f t="shared" si="9"/>
        <v>8.3761655587201736E-52</v>
      </c>
      <c r="CS10">
        <f t="shared" si="9"/>
        <v>1.6371661626608528E-52</v>
      </c>
      <c r="CT10">
        <f t="shared" si="9"/>
        <v>3.4118866917893687E-53</v>
      </c>
      <c r="CU10">
        <f t="shared" si="9"/>
        <v>7.1424774937728643E-54</v>
      </c>
      <c r="CV10">
        <f t="shared" si="9"/>
        <v>1.4675894731601822E-54</v>
      </c>
      <c r="CW10">
        <f t="shared" si="9"/>
        <v>2.90308230418267E-55</v>
      </c>
      <c r="CX10">
        <f t="shared" si="9"/>
        <v>5.3951308776958852E-56</v>
      </c>
      <c r="CY10">
        <f t="shared" si="9"/>
        <v>9.0533757187854388E-57</v>
      </c>
      <c r="CZ10">
        <f t="shared" si="10"/>
        <v>1.2668084455157674E-57</v>
      </c>
      <c r="DA10">
        <f t="shared" si="10"/>
        <v>1.1929181520580562E-58</v>
      </c>
      <c r="DB10">
        <f t="shared" si="10"/>
        <v>2.2802764634023496E-60</v>
      </c>
      <c r="DC10">
        <f t="shared" si="10"/>
        <v>0</v>
      </c>
      <c r="DD10">
        <f t="shared" si="10"/>
        <v>0</v>
      </c>
      <c r="DE10">
        <f t="shared" si="10"/>
        <v>0</v>
      </c>
      <c r="DF10">
        <f t="shared" si="10"/>
        <v>0</v>
      </c>
      <c r="DG10">
        <f t="shared" si="10"/>
        <v>0</v>
      </c>
      <c r="DH10">
        <f t="shared" si="10"/>
        <v>0</v>
      </c>
      <c r="DI10">
        <f t="shared" si="10"/>
        <v>0</v>
      </c>
      <c r="DJ10">
        <f t="shared" si="11"/>
        <v>0</v>
      </c>
      <c r="DK10">
        <f t="shared" si="11"/>
        <v>0</v>
      </c>
      <c r="DL10">
        <f t="shared" si="11"/>
        <v>0</v>
      </c>
      <c r="DM10">
        <f t="shared" si="11"/>
        <v>0</v>
      </c>
      <c r="DN10">
        <f t="shared" si="11"/>
        <v>0</v>
      </c>
      <c r="DO10">
        <f t="shared" si="11"/>
        <v>0</v>
      </c>
      <c r="DP10">
        <f t="shared" si="11"/>
        <v>0</v>
      </c>
      <c r="DQ10">
        <f t="shared" si="11"/>
        <v>0</v>
      </c>
      <c r="DR10">
        <f t="shared" si="11"/>
        <v>0</v>
      </c>
      <c r="DS10">
        <f t="shared" si="11"/>
        <v>0</v>
      </c>
      <c r="DT10">
        <f t="shared" si="12"/>
        <v>0</v>
      </c>
      <c r="DU10">
        <f t="shared" si="12"/>
        <v>0</v>
      </c>
      <c r="DV10">
        <f t="shared" si="12"/>
        <v>0</v>
      </c>
      <c r="DW10">
        <f t="shared" si="12"/>
        <v>0</v>
      </c>
      <c r="DX10">
        <f t="shared" si="12"/>
        <v>0</v>
      </c>
      <c r="DY10">
        <f t="shared" si="12"/>
        <v>0</v>
      </c>
      <c r="DZ10">
        <f t="shared" si="12"/>
        <v>0</v>
      </c>
      <c r="EA10">
        <f t="shared" si="12"/>
        <v>0</v>
      </c>
      <c r="EB10">
        <f t="shared" si="12"/>
        <v>0</v>
      </c>
      <c r="EC10">
        <f t="shared" si="12"/>
        <v>0</v>
      </c>
      <c r="ED10">
        <f t="shared" si="13"/>
        <v>0</v>
      </c>
      <c r="EE10">
        <f t="shared" si="13"/>
        <v>0</v>
      </c>
      <c r="EF10">
        <f t="shared" si="13"/>
        <v>0</v>
      </c>
      <c r="EG10">
        <f t="shared" si="13"/>
        <v>0</v>
      </c>
      <c r="EH10">
        <f t="shared" si="13"/>
        <v>0</v>
      </c>
      <c r="EI10">
        <f t="shared" si="13"/>
        <v>0</v>
      </c>
      <c r="EJ10">
        <f t="shared" si="13"/>
        <v>0</v>
      </c>
      <c r="EK10">
        <f t="shared" si="13"/>
        <v>0</v>
      </c>
      <c r="EL10">
        <f t="shared" si="13"/>
        <v>0</v>
      </c>
      <c r="EM10">
        <f t="shared" si="13"/>
        <v>0</v>
      </c>
      <c r="EN10">
        <f t="shared" si="14"/>
        <v>0</v>
      </c>
      <c r="EO10">
        <f t="shared" si="14"/>
        <v>0</v>
      </c>
      <c r="EP10">
        <f t="shared" si="14"/>
        <v>0</v>
      </c>
      <c r="EQ10">
        <f t="shared" si="14"/>
        <v>0</v>
      </c>
      <c r="ER10">
        <f t="shared" si="14"/>
        <v>0</v>
      </c>
      <c r="ES10">
        <f t="shared" si="14"/>
        <v>0</v>
      </c>
      <c r="ET10">
        <f t="shared" si="14"/>
        <v>0</v>
      </c>
      <c r="EU10">
        <f t="shared" si="14"/>
        <v>0</v>
      </c>
      <c r="EV10">
        <f t="shared" si="14"/>
        <v>0</v>
      </c>
      <c r="EW10">
        <f t="shared" si="14"/>
        <v>0</v>
      </c>
      <c r="EX10">
        <f t="shared" si="14"/>
        <v>0</v>
      </c>
      <c r="EZ10">
        <f t="shared" si="15"/>
        <v>2.9396584880455833E-2</v>
      </c>
      <c r="FB10">
        <f t="shared" si="16"/>
        <v>0.49879323057103786</v>
      </c>
      <c r="FC10">
        <f t="shared" si="17"/>
        <v>5.7306734721803226E-2</v>
      </c>
    </row>
    <row r="11" spans="1:159" x14ac:dyDescent="0.25">
      <c r="A11">
        <v>320</v>
      </c>
      <c r="B11" s="20">
        <f>'Input spectra'!S10</f>
        <v>0.25717686711194998</v>
      </c>
      <c r="C11">
        <f>'Input spectra'!B10</f>
        <v>2.27726356608285</v>
      </c>
      <c r="D11">
        <f t="shared" si="0"/>
        <v>2.0653927966864227E-2</v>
      </c>
      <c r="E11">
        <f t="shared" si="0"/>
        <v>6.3996726657874047E-3</v>
      </c>
      <c r="F11">
        <f t="shared" si="0"/>
        <v>1.9828483081294796E-3</v>
      </c>
      <c r="G11">
        <f t="shared" si="0"/>
        <v>6.1432402706155078E-4</v>
      </c>
      <c r="H11">
        <f t="shared" si="0"/>
        <v>1.9031868915392384E-4</v>
      </c>
      <c r="I11">
        <f t="shared" si="0"/>
        <v>5.8957754905004635E-5</v>
      </c>
      <c r="J11">
        <f t="shared" si="0"/>
        <v>1.8263147617862498E-5</v>
      </c>
      <c r="K11">
        <f t="shared" si="0"/>
        <v>5.6569864019998761E-6</v>
      </c>
      <c r="L11">
        <f t="shared" si="0"/>
        <v>1.7521410530260919E-6</v>
      </c>
      <c r="M11">
        <f t="shared" si="0"/>
        <v>5.426590172784877E-7</v>
      </c>
      <c r="N11">
        <f t="shared" si="1"/>
        <v>1.6805777305156255E-7</v>
      </c>
      <c r="O11">
        <f t="shared" si="1"/>
        <v>5.2043127869301313E-8</v>
      </c>
      <c r="P11">
        <f t="shared" si="1"/>
        <v>1.6115395050356687E-8</v>
      </c>
      <c r="Q11">
        <f t="shared" si="1"/>
        <v>4.9898887783255862E-9</v>
      </c>
      <c r="R11">
        <f t="shared" si="1"/>
        <v>1.5449437498443974E-9</v>
      </c>
      <c r="S11">
        <f t="shared" si="1"/>
        <v>4.7830609719736203E-10</v>
      </c>
      <c r="T11">
        <f t="shared" si="1"/>
        <v>1.4807104200878159E-10</v>
      </c>
      <c r="U11">
        <f t="shared" si="1"/>
        <v>4.5835802329424078E-11</v>
      </c>
      <c r="V11">
        <f t="shared" si="1"/>
        <v>1.4187619745958168E-11</v>
      </c>
      <c r="W11">
        <f t="shared" si="1"/>
        <v>4.3912052227525801E-12</v>
      </c>
      <c r="X11">
        <f t="shared" si="2"/>
        <v>1.3590232999943772E-12</v>
      </c>
      <c r="Y11">
        <f t="shared" si="2"/>
        <v>4.205702162980677E-13</v>
      </c>
      <c r="Z11">
        <f t="shared" si="2"/>
        <v>1.3014216370665138E-13</v>
      </c>
      <c r="AA11">
        <f t="shared" si="2"/>
        <v>4.0268446058695976E-14</v>
      </c>
      <c r="AB11">
        <f t="shared" si="2"/>
        <v>1.2458865092963959E-14</v>
      </c>
      <c r="AC11">
        <f t="shared" si="2"/>
        <v>3.8544132117411522E-15</v>
      </c>
      <c r="AD11">
        <f t="shared" si="2"/>
        <v>1.1923496535330453E-15</v>
      </c>
      <c r="AE11">
        <f t="shared" si="2"/>
        <v>3.6881955330134949E-16</v>
      </c>
      <c r="AF11">
        <f t="shared" si="2"/>
        <v>1.1407449527118637E-16</v>
      </c>
      <c r="AG11">
        <f t="shared" si="2"/>
        <v>3.5279858046297743E-17</v>
      </c>
      <c r="AH11">
        <f t="shared" si="3"/>
        <v>1.0910083705738916E-17</v>
      </c>
      <c r="AI11">
        <f t="shared" si="3"/>
        <v>3.3735847407116209E-18</v>
      </c>
      <c r="AJ11">
        <f t="shared" si="3"/>
        <v>1.0430778883245541E-18</v>
      </c>
      <c r="AK11">
        <f t="shared" si="3"/>
        <v>3.2247993372558906E-19</v>
      </c>
      <c r="AL11">
        <f t="shared" si="3"/>
        <v>9.9689344317533062E-20</v>
      </c>
      <c r="AM11">
        <f t="shared" si="3"/>
        <v>3.0814426806975683E-20</v>
      </c>
      <c r="AN11">
        <f t="shared" si="3"/>
        <v>9.5239686871323078E-21</v>
      </c>
      <c r="AO11">
        <f t="shared" si="3"/>
        <v>2.9433337621683544E-21</v>
      </c>
      <c r="AP11">
        <f t="shared" si="3"/>
        <v>9.0953183704483577E-22</v>
      </c>
      <c r="AQ11">
        <f t="shared" si="3"/>
        <v>2.8102972972837444E-22</v>
      </c>
      <c r="AR11">
        <f t="shared" si="4"/>
        <v>8.6824380266293319E-23</v>
      </c>
      <c r="AS11">
        <f t="shared" si="4"/>
        <v>2.6821635512975686E-23</v>
      </c>
      <c r="AT11">
        <f t="shared" si="4"/>
        <v>8.2847994798545041E-24</v>
      </c>
      <c r="AU11">
        <f t="shared" si="4"/>
        <v>2.558768169466679E-24</v>
      </c>
      <c r="AV11">
        <f t="shared" si="4"/>
        <v>7.9018913051770759E-25</v>
      </c>
      <c r="AW11">
        <f t="shared" si="4"/>
        <v>2.439952012473588E-25</v>
      </c>
      <c r="AX11">
        <f t="shared" si="4"/>
        <v>6.8002107783219006E-26</v>
      </c>
      <c r="AY11">
        <f t="shared" si="4"/>
        <v>1.8217704367386762E-26</v>
      </c>
      <c r="AZ11">
        <f t="shared" si="4"/>
        <v>5.141620059251577E-27</v>
      </c>
      <c r="BA11">
        <f t="shared" si="4"/>
        <v>1.4766518018529009E-27</v>
      </c>
      <c r="BB11">
        <f t="shared" si="5"/>
        <v>4.2828932658151614E-28</v>
      </c>
      <c r="BC11">
        <f t="shared" si="5"/>
        <v>1.2504947780263921E-28</v>
      </c>
      <c r="BD11">
        <f t="shared" si="5"/>
        <v>3.6691196059251915E-29</v>
      </c>
      <c r="BE11">
        <f t="shared" si="5"/>
        <v>1.0807301543565005E-29</v>
      </c>
      <c r="BF11">
        <f t="shared" si="5"/>
        <v>3.1933090238398122E-30</v>
      </c>
      <c r="BG11">
        <f t="shared" si="5"/>
        <v>9.4605215627158981E-31</v>
      </c>
      <c r="BH11">
        <f t="shared" si="5"/>
        <v>2.8091703539138537E-31</v>
      </c>
      <c r="BI11">
        <f t="shared" si="5"/>
        <v>8.3580663555142089E-32</v>
      </c>
      <c r="BJ11">
        <f t="shared" si="5"/>
        <v>2.4911521560275787E-32</v>
      </c>
      <c r="BK11">
        <f t="shared" si="5"/>
        <v>7.4367327157696269E-33</v>
      </c>
      <c r="BL11">
        <f t="shared" si="6"/>
        <v>2.2232398909824885E-33</v>
      </c>
      <c r="BM11">
        <f t="shared" si="6"/>
        <v>6.6551541000577298E-34</v>
      </c>
      <c r="BN11">
        <f t="shared" si="6"/>
        <v>1.9945788979163674E-34</v>
      </c>
      <c r="BO11">
        <f t="shared" si="6"/>
        <v>5.9844724212947142E-35</v>
      </c>
      <c r="BP11">
        <f t="shared" si="6"/>
        <v>1.7974117195153237E-35</v>
      </c>
      <c r="BQ11">
        <f t="shared" si="6"/>
        <v>5.4036364236771208E-36</v>
      </c>
      <c r="BR11">
        <f t="shared" si="6"/>
        <v>1.6259787945515769E-36</v>
      </c>
      <c r="BS11">
        <f t="shared" si="6"/>
        <v>4.8967750902469315E-37</v>
      </c>
      <c r="BT11">
        <f t="shared" si="6"/>
        <v>1.4758790780761716E-37</v>
      </c>
      <c r="BU11">
        <f t="shared" si="6"/>
        <v>4.4516158113710542E-38</v>
      </c>
      <c r="BV11">
        <f t="shared" si="7"/>
        <v>1.3436730972073391E-38</v>
      </c>
      <c r="BW11">
        <f t="shared" si="7"/>
        <v>4.0584757205011618E-39</v>
      </c>
      <c r="BX11">
        <f t="shared" si="7"/>
        <v>1.2266237676616094E-39</v>
      </c>
      <c r="BY11">
        <f t="shared" si="7"/>
        <v>3.7095890282289211E-40</v>
      </c>
      <c r="BZ11">
        <f t="shared" si="7"/>
        <v>1.1225202425287511E-40</v>
      </c>
      <c r="CA11">
        <f t="shared" si="7"/>
        <v>3.3986419829729406E-41</v>
      </c>
      <c r="CB11">
        <f t="shared" si="7"/>
        <v>1.0295542362270445E-41</v>
      </c>
      <c r="CC11">
        <f t="shared" si="7"/>
        <v>3.120441747776523E-42</v>
      </c>
      <c r="CD11">
        <f t="shared" si="7"/>
        <v>9.4623082688897996E-43</v>
      </c>
      <c r="CE11">
        <f t="shared" si="7"/>
        <v>2.8706747664352759E-43</v>
      </c>
      <c r="CF11">
        <f t="shared" si="8"/>
        <v>8.7130265875464722E-44</v>
      </c>
      <c r="CG11">
        <f t="shared" si="8"/>
        <v>2.6457267361070566E-44</v>
      </c>
      <c r="CH11">
        <f t="shared" si="8"/>
        <v>8.0372046663910436E-45</v>
      </c>
      <c r="CI11">
        <f t="shared" si="8"/>
        <v>2.4425460769814177E-45</v>
      </c>
      <c r="CJ11">
        <f t="shared" si="8"/>
        <v>7.425952550217456E-46</v>
      </c>
      <c r="CK11">
        <f t="shared" si="8"/>
        <v>2.2585387872780546E-46</v>
      </c>
      <c r="CL11">
        <f t="shared" si="8"/>
        <v>6.8716896889887202E-47</v>
      </c>
      <c r="CM11">
        <f t="shared" si="8"/>
        <v>2.091486375187714E-47</v>
      </c>
      <c r="CN11">
        <f t="shared" si="8"/>
        <v>6.3679146182657514E-48</v>
      </c>
      <c r="CO11">
        <f t="shared" si="8"/>
        <v>1.939481040988221E-48</v>
      </c>
      <c r="CP11">
        <f t="shared" si="9"/>
        <v>5.9090220657950555E-49</v>
      </c>
      <c r="CQ11">
        <f t="shared" si="9"/>
        <v>1.8008739427954956E-49</v>
      </c>
      <c r="CR11">
        <f t="shared" si="9"/>
        <v>3.6350939866941342E-50</v>
      </c>
      <c r="CS11">
        <f t="shared" si="9"/>
        <v>7.4022158077943205E-51</v>
      </c>
      <c r="CT11">
        <f t="shared" si="9"/>
        <v>1.6071713195939257E-51</v>
      </c>
      <c r="CU11">
        <f t="shared" si="9"/>
        <v>3.5052181000379675E-52</v>
      </c>
      <c r="CV11">
        <f t="shared" si="9"/>
        <v>7.5035942892049605E-53</v>
      </c>
      <c r="CW11">
        <f t="shared" si="9"/>
        <v>1.5464030442683081E-53</v>
      </c>
      <c r="CX11">
        <f t="shared" si="9"/>
        <v>2.9940836048793692E-54</v>
      </c>
      <c r="CY11">
        <f t="shared" si="9"/>
        <v>5.2344502203733471E-55</v>
      </c>
      <c r="CZ11">
        <f t="shared" si="10"/>
        <v>7.6308000018558451E-56</v>
      </c>
      <c r="DA11">
        <f t="shared" si="10"/>
        <v>7.4863195250592228E-57</v>
      </c>
      <c r="DB11">
        <f t="shared" si="10"/>
        <v>1.4908838424527494E-58</v>
      </c>
      <c r="DC11">
        <f t="shared" si="10"/>
        <v>0</v>
      </c>
      <c r="DD11">
        <f t="shared" si="10"/>
        <v>0</v>
      </c>
      <c r="DE11">
        <f t="shared" si="10"/>
        <v>0</v>
      </c>
      <c r="DF11">
        <f t="shared" si="10"/>
        <v>0</v>
      </c>
      <c r="DG11">
        <f t="shared" si="10"/>
        <v>0</v>
      </c>
      <c r="DH11">
        <f t="shared" si="10"/>
        <v>0</v>
      </c>
      <c r="DI11">
        <f t="shared" si="10"/>
        <v>0</v>
      </c>
      <c r="DJ11">
        <f t="shared" si="11"/>
        <v>0</v>
      </c>
      <c r="DK11">
        <f t="shared" si="11"/>
        <v>0</v>
      </c>
      <c r="DL11">
        <f t="shared" si="11"/>
        <v>0</v>
      </c>
      <c r="DM11">
        <f t="shared" si="11"/>
        <v>0</v>
      </c>
      <c r="DN11">
        <f t="shared" si="11"/>
        <v>0</v>
      </c>
      <c r="DO11">
        <f t="shared" si="11"/>
        <v>0</v>
      </c>
      <c r="DP11">
        <f t="shared" si="11"/>
        <v>0</v>
      </c>
      <c r="DQ11">
        <f t="shared" si="11"/>
        <v>0</v>
      </c>
      <c r="DR11">
        <f t="shared" si="11"/>
        <v>0</v>
      </c>
      <c r="DS11">
        <f t="shared" si="11"/>
        <v>0</v>
      </c>
      <c r="DT11">
        <f t="shared" si="12"/>
        <v>0</v>
      </c>
      <c r="DU11">
        <f t="shared" si="12"/>
        <v>0</v>
      </c>
      <c r="DV11">
        <f t="shared" si="12"/>
        <v>0</v>
      </c>
      <c r="DW11">
        <f t="shared" si="12"/>
        <v>0</v>
      </c>
      <c r="DX11">
        <f t="shared" si="12"/>
        <v>0</v>
      </c>
      <c r="DY11">
        <f t="shared" si="12"/>
        <v>0</v>
      </c>
      <c r="DZ11">
        <f t="shared" si="12"/>
        <v>0</v>
      </c>
      <c r="EA11">
        <f t="shared" si="12"/>
        <v>0</v>
      </c>
      <c r="EB11">
        <f t="shared" si="12"/>
        <v>0</v>
      </c>
      <c r="EC11">
        <f t="shared" si="12"/>
        <v>0</v>
      </c>
      <c r="ED11">
        <f t="shared" si="13"/>
        <v>0</v>
      </c>
      <c r="EE11">
        <f t="shared" si="13"/>
        <v>0</v>
      </c>
      <c r="EF11">
        <f t="shared" si="13"/>
        <v>0</v>
      </c>
      <c r="EG11">
        <f t="shared" si="13"/>
        <v>0</v>
      </c>
      <c r="EH11">
        <f t="shared" si="13"/>
        <v>0</v>
      </c>
      <c r="EI11">
        <f t="shared" si="13"/>
        <v>0</v>
      </c>
      <c r="EJ11">
        <f t="shared" si="13"/>
        <v>0</v>
      </c>
      <c r="EK11">
        <f t="shared" si="13"/>
        <v>0</v>
      </c>
      <c r="EL11">
        <f t="shared" si="13"/>
        <v>0</v>
      </c>
      <c r="EM11">
        <f t="shared" si="13"/>
        <v>0</v>
      </c>
      <c r="EN11">
        <f t="shared" si="14"/>
        <v>0</v>
      </c>
      <c r="EO11">
        <f t="shared" si="14"/>
        <v>0</v>
      </c>
      <c r="EP11">
        <f t="shared" si="14"/>
        <v>0</v>
      </c>
      <c r="EQ11">
        <f t="shared" si="14"/>
        <v>0</v>
      </c>
      <c r="ER11">
        <f t="shared" si="14"/>
        <v>0</v>
      </c>
      <c r="ES11">
        <f t="shared" si="14"/>
        <v>0</v>
      </c>
      <c r="ET11">
        <f t="shared" si="14"/>
        <v>0</v>
      </c>
      <c r="EU11">
        <f t="shared" si="14"/>
        <v>0</v>
      </c>
      <c r="EV11">
        <f t="shared" si="14"/>
        <v>0</v>
      </c>
      <c r="EW11">
        <f t="shared" si="14"/>
        <v>0</v>
      </c>
      <c r="EX11">
        <f t="shared" si="14"/>
        <v>0</v>
      </c>
      <c r="EZ11">
        <f t="shared" si="15"/>
        <v>2.9926507789880069E-2</v>
      </c>
      <c r="FB11">
        <f t="shared" si="16"/>
        <v>0.4985187878843243</v>
      </c>
      <c r="FC11">
        <f t="shared" si="17"/>
        <v>5.9276802505614463E-2</v>
      </c>
    </row>
    <row r="12" spans="1:159" x14ac:dyDescent="0.25">
      <c r="A12">
        <v>325</v>
      </c>
      <c r="B12" s="20">
        <f>'Input spectra'!S11</f>
        <v>0.23214819357297201</v>
      </c>
      <c r="C12">
        <f>'Input spectra'!B11</f>
        <v>2.2005733761542898</v>
      </c>
      <c r="D12">
        <f t="shared" si="0"/>
        <v>2.0653927966864227E-2</v>
      </c>
      <c r="E12">
        <f t="shared" si="0"/>
        <v>6.666498805574704E-3</v>
      </c>
      <c r="F12">
        <f t="shared" si="0"/>
        <v>2.1516398559158572E-3</v>
      </c>
      <c r="G12">
        <f t="shared" si="0"/>
        <v>6.944126686970213E-4</v>
      </c>
      <c r="H12">
        <f t="shared" si="0"/>
        <v>2.2409987603846707E-4</v>
      </c>
      <c r="I12">
        <f t="shared" si="0"/>
        <v>7.2317126377757928E-5</v>
      </c>
      <c r="J12">
        <f t="shared" si="0"/>
        <v>2.3335434795231438E-5</v>
      </c>
      <c r="K12">
        <f t="shared" si="0"/>
        <v>7.5294880303110115E-6</v>
      </c>
      <c r="L12">
        <f t="shared" si="0"/>
        <v>2.4293462725982178E-6</v>
      </c>
      <c r="M12">
        <f t="shared" si="0"/>
        <v>7.8376781545705194E-7</v>
      </c>
      <c r="N12">
        <f t="shared" si="1"/>
        <v>2.5284772515799314E-7</v>
      </c>
      <c r="O12">
        <f t="shared" si="1"/>
        <v>8.1565007671007631E-8</v>
      </c>
      <c r="P12">
        <f t="shared" si="1"/>
        <v>2.6310038996251642E-8</v>
      </c>
      <c r="Q12">
        <f t="shared" si="1"/>
        <v>8.4861644938660605E-9</v>
      </c>
      <c r="R12">
        <f t="shared" si="1"/>
        <v>2.7369905415332678E-9</v>
      </c>
      <c r="S12">
        <f t="shared" si="1"/>
        <v>8.8268670751538602E-10</v>
      </c>
      <c r="T12">
        <f t="shared" si="1"/>
        <v>2.8464977622563804E-10</v>
      </c>
      <c r="U12">
        <f t="shared" si="1"/>
        <v>9.1787934396803384E-11</v>
      </c>
      <c r="V12">
        <f t="shared" si="1"/>
        <v>2.9595817692564938E-11</v>
      </c>
      <c r="W12">
        <f t="shared" si="1"/>
        <v>9.5421135941046116E-12</v>
      </c>
      <c r="X12">
        <f t="shared" si="2"/>
        <v>3.0762936941897264E-12</v>
      </c>
      <c r="Y12">
        <f t="shared" si="2"/>
        <v>9.9169803131432054E-13</v>
      </c>
      <c r="Z12">
        <f t="shared" si="2"/>
        <v>3.1966788290654093E-13</v>
      </c>
      <c r="AA12">
        <f t="shared" si="2"/>
        <v>1.0303526614384778E-13</v>
      </c>
      <c r="AB12">
        <f t="shared" si="2"/>
        <v>3.3207757916709217E-14</v>
      </c>
      <c r="AC12">
        <f t="shared" si="2"/>
        <v>1.0701863000739646E-14</v>
      </c>
      <c r="AD12">
        <f t="shared" si="2"/>
        <v>3.4486156146716205E-15</v>
      </c>
      <c r="AE12">
        <f t="shared" si="2"/>
        <v>1.1112074452212321E-15</v>
      </c>
      <c r="AF12">
        <f t="shared" si="2"/>
        <v>3.5802207523878476E-16</v>
      </c>
      <c r="AG12">
        <f t="shared" si="2"/>
        <v>1.1534217147349114E-16</v>
      </c>
      <c r="AH12">
        <f t="shared" si="3"/>
        <v>3.7156039988137406E-17</v>
      </c>
      <c r="AI12">
        <f t="shared" si="3"/>
        <v>1.1968314893286645E-17</v>
      </c>
      <c r="AJ12">
        <f t="shared" si="3"/>
        <v>3.854767309977029E-18</v>
      </c>
      <c r="AK12">
        <f t="shared" si="3"/>
        <v>1.2414355241802825E-18</v>
      </c>
      <c r="AL12">
        <f t="shared" si="3"/>
        <v>3.997700523238655E-19</v>
      </c>
      <c r="AM12">
        <f t="shared" si="3"/>
        <v>1.287228526713654E-19</v>
      </c>
      <c r="AN12">
        <f t="shared" si="3"/>
        <v>4.1443799655992156E-20</v>
      </c>
      <c r="AO12">
        <f t="shared" si="3"/>
        <v>1.3342006979603097E-20</v>
      </c>
      <c r="AP12">
        <f t="shared" si="3"/>
        <v>4.2947669425077383E-21</v>
      </c>
      <c r="AQ12">
        <f t="shared" si="3"/>
        <v>1.3823372347163288E-21</v>
      </c>
      <c r="AR12">
        <f t="shared" si="4"/>
        <v>4.44880609805895E-22</v>
      </c>
      <c r="AS12">
        <f t="shared" si="4"/>
        <v>1.4316177895114359E-22</v>
      </c>
      <c r="AT12">
        <f t="shared" si="4"/>
        <v>4.6064236368147231E-23</v>
      </c>
      <c r="AU12">
        <f t="shared" si="4"/>
        <v>1.4820158851941263E-23</v>
      </c>
      <c r="AV12">
        <f t="shared" si="4"/>
        <v>4.7675253967878282E-24</v>
      </c>
      <c r="AW12">
        <f t="shared" si="4"/>
        <v>1.5334982807089679E-24</v>
      </c>
      <c r="AX12">
        <f t="shared" si="4"/>
        <v>4.4520950456163571E-25</v>
      </c>
      <c r="AY12">
        <f t="shared" si="4"/>
        <v>1.2424409238439214E-25</v>
      </c>
      <c r="AZ12">
        <f t="shared" si="4"/>
        <v>3.6527682862216612E-26</v>
      </c>
      <c r="BA12">
        <f t="shared" si="4"/>
        <v>1.0927989942258558E-26</v>
      </c>
      <c r="BB12">
        <f t="shared" si="5"/>
        <v>3.3017142418109891E-27</v>
      </c>
      <c r="BC12">
        <f t="shared" si="5"/>
        <v>1.0042091141935493E-27</v>
      </c>
      <c r="BD12">
        <f t="shared" si="5"/>
        <v>3.069334280819683E-28</v>
      </c>
      <c r="BE12">
        <f t="shared" si="5"/>
        <v>9.4175868658432582E-29</v>
      </c>
      <c r="BF12">
        <f t="shared" si="5"/>
        <v>2.8987005863267249E-29</v>
      </c>
      <c r="BG12">
        <f t="shared" si="5"/>
        <v>8.9457660161229296E-30</v>
      </c>
      <c r="BH12">
        <f t="shared" si="5"/>
        <v>2.7670727399990395E-30</v>
      </c>
      <c r="BI12">
        <f t="shared" si="5"/>
        <v>8.5760708206400768E-31</v>
      </c>
      <c r="BJ12">
        <f t="shared" si="5"/>
        <v>2.6627037080704221E-31</v>
      </c>
      <c r="BK12">
        <f t="shared" si="5"/>
        <v>8.2802758665812892E-32</v>
      </c>
      <c r="BL12">
        <f t="shared" si="6"/>
        <v>2.578629840851939E-32</v>
      </c>
      <c r="BM12">
        <f t="shared" si="6"/>
        <v>8.0408292267227465E-33</v>
      </c>
      <c r="BN12">
        <f t="shared" si="6"/>
        <v>2.5103483291173268E-33</v>
      </c>
      <c r="BO12">
        <f t="shared" si="6"/>
        <v>7.8460068278170827E-34</v>
      </c>
      <c r="BP12">
        <f t="shared" si="6"/>
        <v>2.4547678431098095E-34</v>
      </c>
      <c r="BQ12">
        <f t="shared" si="6"/>
        <v>7.6875689055021319E-35</v>
      </c>
      <c r="BR12">
        <f t="shared" si="6"/>
        <v>2.409671399774778E-35</v>
      </c>
      <c r="BS12">
        <f t="shared" si="6"/>
        <v>7.5595013265590188E-36</v>
      </c>
      <c r="BT12">
        <f t="shared" si="6"/>
        <v>2.3734157019743653E-36</v>
      </c>
      <c r="BU12">
        <f t="shared" si="6"/>
        <v>7.4572852532253368E-37</v>
      </c>
      <c r="BV12">
        <f t="shared" si="7"/>
        <v>2.3447510882981287E-37</v>
      </c>
      <c r="BW12">
        <f t="shared" si="7"/>
        <v>7.3774473881398223E-38</v>
      </c>
      <c r="BX12">
        <f t="shared" si="7"/>
        <v>2.3227078570141089E-38</v>
      </c>
      <c r="BY12">
        <f t="shared" si="7"/>
        <v>7.3172695980184476E-39</v>
      </c>
      <c r="BZ12">
        <f t="shared" si="7"/>
        <v>2.3065213777564379E-39</v>
      </c>
      <c r="CA12">
        <f t="shared" si="7"/>
        <v>7.2745940872260467E-40</v>
      </c>
      <c r="CB12">
        <f t="shared" si="7"/>
        <v>2.295581002010716E-40</v>
      </c>
      <c r="CC12">
        <f t="shared" si="7"/>
        <v>7.2476884469937651E-41</v>
      </c>
      <c r="CD12">
        <f t="shared" si="7"/>
        <v>2.2893941773335803E-41</v>
      </c>
      <c r="CE12">
        <f t="shared" si="7"/>
        <v>7.2351496390890244E-42</v>
      </c>
      <c r="CF12">
        <f t="shared" si="8"/>
        <v>2.2875606104561E-42</v>
      </c>
      <c r="CG12">
        <f t="shared" si="8"/>
        <v>7.2358341040759031E-43</v>
      </c>
      <c r="CH12">
        <f t="shared" si="8"/>
        <v>2.2897532679992698E-43</v>
      </c>
      <c r="CI12">
        <f t="shared" si="8"/>
        <v>7.2488058782433004E-44</v>
      </c>
      <c r="CJ12">
        <f t="shared" si="8"/>
        <v>2.2957041480843147E-44</v>
      </c>
      <c r="CK12">
        <f t="shared" si="8"/>
        <v>7.273297419086286E-45</v>
      </c>
      <c r="CL12">
        <f t="shared" si="8"/>
        <v>2.3051934546377062E-45</v>
      </c>
      <c r="CM12">
        <f t="shared" si="8"/>
        <v>7.3086795855396203E-46</v>
      </c>
      <c r="CN12">
        <f t="shared" si="8"/>
        <v>2.3180412459561539E-46</v>
      </c>
      <c r="CO12">
        <f t="shared" si="8"/>
        <v>7.3544383341790203E-47</v>
      </c>
      <c r="CP12">
        <f t="shared" si="9"/>
        <v>2.3341009136261837E-47</v>
      </c>
      <c r="CQ12">
        <f t="shared" si="9"/>
        <v>7.4101564230534434E-48</v>
      </c>
      <c r="CR12">
        <f t="shared" si="9"/>
        <v>1.5581158673523903E-48</v>
      </c>
      <c r="CS12">
        <f t="shared" si="9"/>
        <v>3.3051098110222383E-49</v>
      </c>
      <c r="CT12">
        <f t="shared" si="9"/>
        <v>7.4752611440286257E-50</v>
      </c>
      <c r="CU12">
        <f t="shared" si="9"/>
        <v>1.6983190677091175E-50</v>
      </c>
      <c r="CV12">
        <f t="shared" si="9"/>
        <v>3.7871597842555764E-51</v>
      </c>
      <c r="CW12">
        <f t="shared" si="9"/>
        <v>8.1303085054988062E-52</v>
      </c>
      <c r="CX12">
        <f t="shared" si="9"/>
        <v>1.6397902395497761E-52</v>
      </c>
      <c r="CY12">
        <f t="shared" si="9"/>
        <v>2.9863141533277483E-53</v>
      </c>
      <c r="CZ12">
        <f t="shared" si="10"/>
        <v>4.5349712100294936E-54</v>
      </c>
      <c r="DA12">
        <f t="shared" si="10"/>
        <v>4.6346065085298142E-55</v>
      </c>
      <c r="DB12">
        <f t="shared" si="10"/>
        <v>9.6145366774621073E-57</v>
      </c>
      <c r="DC12">
        <f t="shared" si="10"/>
        <v>0</v>
      </c>
      <c r="DD12">
        <f t="shared" si="10"/>
        <v>0</v>
      </c>
      <c r="DE12">
        <f t="shared" si="10"/>
        <v>0</v>
      </c>
      <c r="DF12">
        <f t="shared" si="10"/>
        <v>0</v>
      </c>
      <c r="DG12">
        <f t="shared" si="10"/>
        <v>0</v>
      </c>
      <c r="DH12">
        <f t="shared" si="10"/>
        <v>0</v>
      </c>
      <c r="DI12">
        <f t="shared" si="10"/>
        <v>0</v>
      </c>
      <c r="DJ12">
        <f t="shared" si="11"/>
        <v>0</v>
      </c>
      <c r="DK12">
        <f t="shared" si="11"/>
        <v>0</v>
      </c>
      <c r="DL12">
        <f t="shared" si="11"/>
        <v>0</v>
      </c>
      <c r="DM12">
        <f t="shared" si="11"/>
        <v>0</v>
      </c>
      <c r="DN12">
        <f t="shared" si="11"/>
        <v>0</v>
      </c>
      <c r="DO12">
        <f t="shared" si="11"/>
        <v>0</v>
      </c>
      <c r="DP12">
        <f t="shared" si="11"/>
        <v>0</v>
      </c>
      <c r="DQ12">
        <f t="shared" si="11"/>
        <v>0</v>
      </c>
      <c r="DR12">
        <f t="shared" si="11"/>
        <v>0</v>
      </c>
      <c r="DS12">
        <f t="shared" si="11"/>
        <v>0</v>
      </c>
      <c r="DT12">
        <f t="shared" si="12"/>
        <v>0</v>
      </c>
      <c r="DU12">
        <f t="shared" si="12"/>
        <v>0</v>
      </c>
      <c r="DV12">
        <f t="shared" si="12"/>
        <v>0</v>
      </c>
      <c r="DW12">
        <f t="shared" si="12"/>
        <v>0</v>
      </c>
      <c r="DX12">
        <f t="shared" si="12"/>
        <v>0</v>
      </c>
      <c r="DY12">
        <f t="shared" si="12"/>
        <v>0</v>
      </c>
      <c r="DZ12">
        <f t="shared" si="12"/>
        <v>0</v>
      </c>
      <c r="EA12">
        <f t="shared" si="12"/>
        <v>0</v>
      </c>
      <c r="EB12">
        <f t="shared" si="12"/>
        <v>0</v>
      </c>
      <c r="EC12">
        <f t="shared" si="12"/>
        <v>0</v>
      </c>
      <c r="ED12">
        <f t="shared" si="13"/>
        <v>0</v>
      </c>
      <c r="EE12">
        <f t="shared" si="13"/>
        <v>0</v>
      </c>
      <c r="EF12">
        <f t="shared" si="13"/>
        <v>0</v>
      </c>
      <c r="EG12">
        <f t="shared" si="13"/>
        <v>0</v>
      </c>
      <c r="EH12">
        <f t="shared" si="13"/>
        <v>0</v>
      </c>
      <c r="EI12">
        <f t="shared" si="13"/>
        <v>0</v>
      </c>
      <c r="EJ12">
        <f t="shared" si="13"/>
        <v>0</v>
      </c>
      <c r="EK12">
        <f t="shared" si="13"/>
        <v>0</v>
      </c>
      <c r="EL12">
        <f t="shared" si="13"/>
        <v>0</v>
      </c>
      <c r="EM12">
        <f t="shared" si="13"/>
        <v>0</v>
      </c>
      <c r="EN12">
        <f t="shared" si="14"/>
        <v>0</v>
      </c>
      <c r="EO12">
        <f t="shared" si="14"/>
        <v>0</v>
      </c>
      <c r="EP12">
        <f t="shared" si="14"/>
        <v>0</v>
      </c>
      <c r="EQ12">
        <f t="shared" si="14"/>
        <v>0</v>
      </c>
      <c r="ER12">
        <f t="shared" si="14"/>
        <v>0</v>
      </c>
      <c r="ES12">
        <f t="shared" si="14"/>
        <v>0</v>
      </c>
      <c r="ET12">
        <f t="shared" si="14"/>
        <v>0</v>
      </c>
      <c r="EU12">
        <f t="shared" si="14"/>
        <v>0</v>
      </c>
      <c r="EV12">
        <f t="shared" si="14"/>
        <v>0</v>
      </c>
      <c r="EW12">
        <f t="shared" si="14"/>
        <v>0</v>
      </c>
      <c r="EX12">
        <f t="shared" si="14"/>
        <v>0</v>
      </c>
      <c r="EZ12">
        <f t="shared" si="15"/>
        <v>3.049734758511052E-2</v>
      </c>
      <c r="FB12">
        <f t="shared" si="16"/>
        <v>0.49818315666981933</v>
      </c>
      <c r="FC12">
        <f t="shared" si="17"/>
        <v>6.1372421418844622E-2</v>
      </c>
    </row>
    <row r="13" spans="1:159" x14ac:dyDescent="0.25">
      <c r="A13">
        <v>330</v>
      </c>
      <c r="B13" s="20">
        <f>'Input spectra'!S12</f>
        <v>0.21124521566711199</v>
      </c>
      <c r="C13">
        <f>'Input spectra'!B12</f>
        <v>2.1238831862257301</v>
      </c>
      <c r="D13">
        <f t="shared" ref="D13:M22" si="18">D$2*EXP(- D$1 * ($C13*_c1+$B13))</f>
        <v>2.0653927966864227E-2</v>
      </c>
      <c r="E13">
        <f t="shared" si="18"/>
        <v>6.9415854411394229E-3</v>
      </c>
      <c r="F13">
        <f t="shared" si="18"/>
        <v>2.332874179024229E-3</v>
      </c>
      <c r="G13">
        <f t="shared" si="18"/>
        <v>7.8397143562560141E-4</v>
      </c>
      <c r="H13">
        <f t="shared" si="18"/>
        <v>2.6344204446179998E-4</v>
      </c>
      <c r="I13">
        <f t="shared" si="18"/>
        <v>8.8520834664780135E-5</v>
      </c>
      <c r="J13">
        <f t="shared" si="18"/>
        <v>2.9742748920166646E-5</v>
      </c>
      <c r="K13">
        <f t="shared" si="18"/>
        <v>9.9928995732748593E-6</v>
      </c>
      <c r="L13">
        <f t="shared" si="18"/>
        <v>3.3571934412105076E-6</v>
      </c>
      <c r="M13">
        <f t="shared" si="18"/>
        <v>1.1278081722434159E-6</v>
      </c>
      <c r="N13">
        <f t="shared" ref="N13:W22" si="19">N$2*EXP(- N$1 * ($C13*_c1+$B13))</f>
        <v>3.7885038258275225E-7</v>
      </c>
      <c r="O13">
        <f t="shared" si="19"/>
        <v>1.272545820125552E-7</v>
      </c>
      <c r="P13">
        <f t="shared" si="19"/>
        <v>4.2741711361048843E-8</v>
      </c>
      <c r="Q13">
        <f t="shared" si="19"/>
        <v>1.4354984539369817E-8</v>
      </c>
      <c r="R13">
        <f t="shared" si="19"/>
        <v>4.8208703043984417E-9</v>
      </c>
      <c r="S13">
        <f t="shared" si="19"/>
        <v>1.6188984443926129E-9</v>
      </c>
      <c r="T13">
        <f t="shared" si="19"/>
        <v>5.4360661622794203E-10</v>
      </c>
      <c r="U13">
        <f t="shared" si="19"/>
        <v>1.8252415715494703E-10</v>
      </c>
      <c r="V13">
        <f t="shared" si="19"/>
        <v>6.1281017338081802E-11</v>
      </c>
      <c r="W13">
        <f t="shared" si="19"/>
        <v>2.057316329917566E-11</v>
      </c>
      <c r="X13">
        <f t="shared" ref="X13:AG22" si="20">X$2*EXP(- X$1 * ($C13*_c1+$B13))</f>
        <v>6.9062954620615131E-12</v>
      </c>
      <c r="Y13">
        <f t="shared" si="20"/>
        <v>2.3182361721423142E-12</v>
      </c>
      <c r="Z13">
        <f t="shared" si="20"/>
        <v>7.7810480937712756E-13</v>
      </c>
      <c r="AA13">
        <f t="shared" si="20"/>
        <v>2.6114749241143988E-13</v>
      </c>
      <c r="AB13">
        <f t="shared" si="20"/>
        <v>8.7639599679351975E-14</v>
      </c>
      <c r="AC13">
        <f t="shared" si="20"/>
        <v>2.9409056096388539E-14</v>
      </c>
      <c r="AD13">
        <f t="shared" si="20"/>
        <v>9.8679594659134177E-15</v>
      </c>
      <c r="AE13">
        <f t="shared" si="20"/>
        <v>3.3108429246377727E-15</v>
      </c>
      <c r="AF13">
        <f t="shared" si="20"/>
        <v>1.1107443379641168E-15</v>
      </c>
      <c r="AG13">
        <f t="shared" si="20"/>
        <v>3.726089598150908E-16</v>
      </c>
      <c r="AH13">
        <f t="shared" ref="AH13:AQ22" si="21">AH$2*EXP(- AH$1 * ($C13*_c1+$B13))</f>
        <v>1.2498429937252838E-16</v>
      </c>
      <c r="AI13">
        <f t="shared" si="21"/>
        <v>4.191986868767754E-17</v>
      </c>
      <c r="AJ13">
        <f t="shared" si="21"/>
        <v>1.4058725186841054E-17</v>
      </c>
      <c r="AK13">
        <f t="shared" si="21"/>
        <v>4.7144692888985015E-18</v>
      </c>
      <c r="AL13">
        <f t="shared" si="21"/>
        <v>1.5808103373415821E-18</v>
      </c>
      <c r="AM13">
        <f t="shared" si="21"/>
        <v>5.3001240434328836E-19</v>
      </c>
      <c r="AN13">
        <f t="shared" si="21"/>
        <v>1.7768501844298119E-19</v>
      </c>
      <c r="AO13">
        <f t="shared" si="21"/>
        <v>5.9562549313779851E-20</v>
      </c>
      <c r="AP13">
        <f t="shared" si="21"/>
        <v>1.9964230875586873E-20</v>
      </c>
      <c r="AQ13">
        <f t="shared" si="21"/>
        <v>6.6909511060195526E-21</v>
      </c>
      <c r="AR13">
        <f t="shared" ref="AR13:BA22" si="22">AR$2*EXP(- AR$1 * ($C13*_c1+$B13))</f>
        <v>2.2422198616603001E-21</v>
      </c>
      <c r="AS13">
        <f t="shared" si="22"/>
        <v>7.5131605974198333E-22</v>
      </c>
      <c r="AT13">
        <f t="shared" si="22"/>
        <v>2.5172151087858839E-22</v>
      </c>
      <c r="AU13">
        <f t="shared" si="22"/>
        <v>8.4327685463160024E-23</v>
      </c>
      <c r="AV13">
        <f t="shared" si="22"/>
        <v>2.8246926826110345E-23</v>
      </c>
      <c r="AW13">
        <f t="shared" si="22"/>
        <v>9.4606799555198048E-24</v>
      </c>
      <c r="AX13">
        <f t="shared" si="22"/>
        <v>2.8599889348354568E-24</v>
      </c>
      <c r="AY13">
        <f t="shared" si="22"/>
        <v>8.3106796384341617E-25</v>
      </c>
      <c r="AZ13">
        <f t="shared" si="22"/>
        <v>2.5441562788305544E-25</v>
      </c>
      <c r="BA13">
        <f t="shared" si="22"/>
        <v>7.9254296631025647E-26</v>
      </c>
      <c r="BB13">
        <f t="shared" ref="BB13:BK22" si="23">BB$2*EXP(- BB$1 * ($C13*_c1+$B13))</f>
        <v>2.4933479000337696E-26</v>
      </c>
      <c r="BC13">
        <f t="shared" si="23"/>
        <v>7.8963869846912438E-27</v>
      </c>
      <c r="BD13">
        <f t="shared" si="23"/>
        <v>2.5130974136675192E-27</v>
      </c>
      <c r="BE13">
        <f t="shared" si="23"/>
        <v>8.0290772411810893E-28</v>
      </c>
      <c r="BF13">
        <f t="shared" si="23"/>
        <v>2.5732988593821719E-28</v>
      </c>
      <c r="BG13">
        <f t="shared" si="23"/>
        <v>8.2692338118667026E-29</v>
      </c>
      <c r="BH13">
        <f t="shared" si="23"/>
        <v>2.6633557561009939E-29</v>
      </c>
      <c r="BI13">
        <f t="shared" si="23"/>
        <v>8.5952365161372535E-30</v>
      </c>
      <c r="BJ13">
        <f t="shared" si="23"/>
        <v>2.7787737269419576E-30</v>
      </c>
      <c r="BK13">
        <f t="shared" si="23"/>
        <v>8.9977933559802396E-31</v>
      </c>
      <c r="BL13">
        <f t="shared" ref="BL13:BU22" si="24">BL$2*EXP(- BL$1 * ($C13*_c1+$B13))</f>
        <v>2.9177029937238204E-31</v>
      </c>
      <c r="BM13">
        <f t="shared" si="24"/>
        <v>9.4735725055877701E-32</v>
      </c>
      <c r="BN13">
        <f t="shared" si="24"/>
        <v>3.0796956521423313E-32</v>
      </c>
      <c r="BO13">
        <f t="shared" si="24"/>
        <v>1.0022668409923435E-32</v>
      </c>
      <c r="BP13">
        <f t="shared" si="24"/>
        <v>3.2651713270088744E-33</v>
      </c>
      <c r="BQ13">
        <f t="shared" si="24"/>
        <v>1.0647445800815404E-33</v>
      </c>
      <c r="BR13">
        <f t="shared" si="24"/>
        <v>3.4751624231253439E-34</v>
      </c>
      <c r="BS13">
        <f t="shared" si="24"/>
        <v>1.1351971706818087E-34</v>
      </c>
      <c r="BT13">
        <f t="shared" si="24"/>
        <v>3.7111869437357579E-35</v>
      </c>
      <c r="BU13">
        <f t="shared" si="24"/>
        <v>1.2141732044734839E-35</v>
      </c>
      <c r="BV13">
        <f t="shared" ref="BV13:CE22" si="25">BV$2*EXP(- BV$1 * ($C13*_c1+$B13))</f>
        <v>3.9751864409732916E-36</v>
      </c>
      <c r="BW13">
        <f t="shared" si="25"/>
        <v>1.3023500926713083E-36</v>
      </c>
      <c r="BX13">
        <f t="shared" si="25"/>
        <v>4.2695006224578377E-37</v>
      </c>
      <c r="BY13">
        <f t="shared" si="25"/>
        <v>1.400530001906827E-37</v>
      </c>
      <c r="BZ13">
        <f t="shared" si="25"/>
        <v>4.5968646042447913E-38</v>
      </c>
      <c r="CA13">
        <f t="shared" si="25"/>
        <v>1.5096416224879473E-38</v>
      </c>
      <c r="CB13">
        <f t="shared" si="25"/>
        <v>4.9604215535788302E-39</v>
      </c>
      <c r="CC13">
        <f t="shared" si="25"/>
        <v>1.6307460985544021E-39</v>
      </c>
      <c r="CD13">
        <f t="shared" si="25"/>
        <v>5.3637468662055079E-40</v>
      </c>
      <c r="CE13">
        <f t="shared" si="25"/>
        <v>1.7650462326566432E-40</v>
      </c>
      <c r="CF13">
        <f t="shared" ref="CF13:CO22" si="26">CF$2*EXP(- CF$1 * ($C13*_c1+$B13))</f>
        <v>5.8108818548139993E-41</v>
      </c>
      <c r="CG13">
        <f t="shared" si="26"/>
        <v>1.9138985127015499E-41</v>
      </c>
      <c r="CH13">
        <f t="shared" si="26"/>
        <v>6.3063759768937487E-42</v>
      </c>
      <c r="CI13">
        <f t="shared" si="26"/>
        <v>2.0788277674766827E-42</v>
      </c>
      <c r="CJ13">
        <f t="shared" si="26"/>
        <v>6.8553372756075401E-43</v>
      </c>
      <c r="CK13">
        <f t="shared" si="26"/>
        <v>2.2615444211966861E-43</v>
      </c>
      <c r="CL13">
        <f t="shared" si="26"/>
        <v>7.4634911335120659E-44</v>
      </c>
      <c r="CM13">
        <f t="shared" si="26"/>
        <v>2.4639644304621066E-44</v>
      </c>
      <c r="CN13">
        <f t="shared" si="26"/>
        <v>8.1372477448891912E-45</v>
      </c>
      <c r="CO13">
        <f t="shared" si="26"/>
        <v>2.6882320717831291E-45</v>
      </c>
      <c r="CP13">
        <f t="shared" ref="CP13:CY22" si="27">CP$2*EXP(- CP$1 * ($C13*_c1+$B13))</f>
        <v>8.883778952706412E-46</v>
      </c>
      <c r="CQ13">
        <f t="shared" si="27"/>
        <v>2.936745817459688E-46</v>
      </c>
      <c r="CR13">
        <f t="shared" si="27"/>
        <v>6.4298316402188152E-47</v>
      </c>
      <c r="CS13">
        <f t="shared" si="27"/>
        <v>1.420190530032318E-47</v>
      </c>
      <c r="CT13">
        <f t="shared" si="27"/>
        <v>3.3446290390367068E-48</v>
      </c>
      <c r="CU13">
        <f t="shared" si="27"/>
        <v>7.9122816927094689E-49</v>
      </c>
      <c r="CV13">
        <f t="shared" si="27"/>
        <v>1.8372021786840702E-49</v>
      </c>
      <c r="CW13">
        <f t="shared" si="27"/>
        <v>4.1068724617856638E-50</v>
      </c>
      <c r="CX13">
        <f t="shared" si="27"/>
        <v>8.6248858489468132E-51</v>
      </c>
      <c r="CY13">
        <f t="shared" si="27"/>
        <v>1.6355409388442953E-51</v>
      </c>
      <c r="CZ13">
        <f t="shared" ref="CZ13:DI22" si="28">CZ$2*EXP(- CZ$1 * ($C13*_c1+$B13))</f>
        <v>2.5861953649415235E-52</v>
      </c>
      <c r="DA13">
        <f t="shared" si="28"/>
        <v>2.7520766770656012E-53</v>
      </c>
      <c r="DB13">
        <f t="shared" si="28"/>
        <v>5.9447951107330387E-55</v>
      </c>
      <c r="DC13">
        <f t="shared" si="28"/>
        <v>0</v>
      </c>
      <c r="DD13">
        <f t="shared" si="28"/>
        <v>0</v>
      </c>
      <c r="DE13">
        <f t="shared" si="28"/>
        <v>0</v>
      </c>
      <c r="DF13">
        <f t="shared" si="28"/>
        <v>0</v>
      </c>
      <c r="DG13">
        <f t="shared" si="28"/>
        <v>0</v>
      </c>
      <c r="DH13">
        <f t="shared" si="28"/>
        <v>0</v>
      </c>
      <c r="DI13">
        <f t="shared" si="28"/>
        <v>0</v>
      </c>
      <c r="DJ13">
        <f t="shared" ref="DJ13:DS22" si="29">DJ$2*EXP(- DJ$1 * ($C13*_c1+$B13))</f>
        <v>0</v>
      </c>
      <c r="DK13">
        <f t="shared" si="29"/>
        <v>0</v>
      </c>
      <c r="DL13">
        <f t="shared" si="29"/>
        <v>0</v>
      </c>
      <c r="DM13">
        <f t="shared" si="29"/>
        <v>0</v>
      </c>
      <c r="DN13">
        <f t="shared" si="29"/>
        <v>0</v>
      </c>
      <c r="DO13">
        <f t="shared" si="29"/>
        <v>0</v>
      </c>
      <c r="DP13">
        <f t="shared" si="29"/>
        <v>0</v>
      </c>
      <c r="DQ13">
        <f t="shared" si="29"/>
        <v>0</v>
      </c>
      <c r="DR13">
        <f t="shared" si="29"/>
        <v>0</v>
      </c>
      <c r="DS13">
        <f t="shared" si="29"/>
        <v>0</v>
      </c>
      <c r="DT13">
        <f t="shared" ref="DT13:EC22" si="30">DT$2*EXP(- DT$1 * ($C13*_c1+$B13))</f>
        <v>0</v>
      </c>
      <c r="DU13">
        <f t="shared" si="30"/>
        <v>0</v>
      </c>
      <c r="DV13">
        <f t="shared" si="30"/>
        <v>0</v>
      </c>
      <c r="DW13">
        <f t="shared" si="30"/>
        <v>0</v>
      </c>
      <c r="DX13">
        <f t="shared" si="30"/>
        <v>0</v>
      </c>
      <c r="DY13">
        <f t="shared" si="30"/>
        <v>0</v>
      </c>
      <c r="DZ13">
        <f t="shared" si="30"/>
        <v>0</v>
      </c>
      <c r="EA13">
        <f t="shared" si="30"/>
        <v>0</v>
      </c>
      <c r="EB13">
        <f t="shared" si="30"/>
        <v>0</v>
      </c>
      <c r="EC13">
        <f t="shared" si="30"/>
        <v>0</v>
      </c>
      <c r="ED13">
        <f t="shared" ref="ED13:EM22" si="31">ED$2*EXP(- ED$1 * ($C13*_c1+$B13))</f>
        <v>0</v>
      </c>
      <c r="EE13">
        <f t="shared" si="31"/>
        <v>0</v>
      </c>
      <c r="EF13">
        <f t="shared" si="31"/>
        <v>0</v>
      </c>
      <c r="EG13">
        <f t="shared" si="31"/>
        <v>0</v>
      </c>
      <c r="EH13">
        <f t="shared" si="31"/>
        <v>0</v>
      </c>
      <c r="EI13">
        <f t="shared" si="31"/>
        <v>0</v>
      </c>
      <c r="EJ13">
        <f t="shared" si="31"/>
        <v>0</v>
      </c>
      <c r="EK13">
        <f t="shared" si="31"/>
        <v>0</v>
      </c>
      <c r="EL13">
        <f t="shared" si="31"/>
        <v>0</v>
      </c>
      <c r="EM13">
        <f t="shared" si="31"/>
        <v>0</v>
      </c>
      <c r="EN13">
        <f t="shared" ref="EN13:EX22" si="32">EN$2*EXP(- EN$1 * ($C13*_c1+$B13))</f>
        <v>0</v>
      </c>
      <c r="EO13">
        <f t="shared" si="32"/>
        <v>0</v>
      </c>
      <c r="EP13">
        <f t="shared" si="32"/>
        <v>0</v>
      </c>
      <c r="EQ13">
        <f t="shared" si="32"/>
        <v>0</v>
      </c>
      <c r="ER13">
        <f t="shared" si="32"/>
        <v>0</v>
      </c>
      <c r="ES13">
        <f t="shared" si="32"/>
        <v>0</v>
      </c>
      <c r="ET13">
        <f t="shared" si="32"/>
        <v>0</v>
      </c>
      <c r="EU13">
        <f t="shared" si="32"/>
        <v>0</v>
      </c>
      <c r="EV13">
        <f t="shared" si="32"/>
        <v>0</v>
      </c>
      <c r="EW13">
        <f t="shared" si="32"/>
        <v>0</v>
      </c>
      <c r="EX13">
        <f t="shared" si="32"/>
        <v>0</v>
      </c>
      <c r="EZ13">
        <f t="shared" si="15"/>
        <v>3.1109113011696832E-2</v>
      </c>
      <c r="FB13">
        <f t="shared" si="16"/>
        <v>0.49777606638844268</v>
      </c>
      <c r="FC13">
        <f t="shared" si="17"/>
        <v>6.3588839732836397E-2</v>
      </c>
    </row>
    <row r="14" spans="1:159" x14ac:dyDescent="0.25">
      <c r="A14">
        <v>335</v>
      </c>
      <c r="B14" s="20">
        <f>'Input spectra'!S13</f>
        <v>0.18959494375938701</v>
      </c>
      <c r="C14">
        <f>'Input spectra'!B13</f>
        <v>2.04719299629717</v>
      </c>
      <c r="D14">
        <f t="shared" si="18"/>
        <v>2.0653927966864227E-2</v>
      </c>
      <c r="E14">
        <f t="shared" si="18"/>
        <v>7.2285634271031492E-3</v>
      </c>
      <c r="F14">
        <f t="shared" si="18"/>
        <v>2.5297520776531141E-3</v>
      </c>
      <c r="G14">
        <f t="shared" si="18"/>
        <v>8.8527909068600687E-4</v>
      </c>
      <c r="H14">
        <f t="shared" si="18"/>
        <v>3.0978356843028407E-4</v>
      </c>
      <c r="I14">
        <f t="shared" si="18"/>
        <v>1.0839571460102796E-4</v>
      </c>
      <c r="J14">
        <f t="shared" si="18"/>
        <v>3.7926349251519851E-5</v>
      </c>
      <c r="K14">
        <f t="shared" si="18"/>
        <v>1.3269201234574424E-5</v>
      </c>
      <c r="L14">
        <f t="shared" si="18"/>
        <v>4.6421903675146179E-6</v>
      </c>
      <c r="M14">
        <f t="shared" si="18"/>
        <v>1.6239592969023103E-6</v>
      </c>
      <c r="N14">
        <f t="shared" si="19"/>
        <v>5.6806882365085609E-7</v>
      </c>
      <c r="O14">
        <f t="shared" si="19"/>
        <v>1.9870096506586584E-7</v>
      </c>
      <c r="P14">
        <f t="shared" si="19"/>
        <v>6.9497915280287213E-8</v>
      </c>
      <c r="Q14">
        <f t="shared" si="19"/>
        <v>2.4306135898117352E-8</v>
      </c>
      <c r="R14">
        <f t="shared" si="19"/>
        <v>8.5002551697185625E-9</v>
      </c>
      <c r="S14">
        <f t="shared" si="19"/>
        <v>2.9724834375850198E-9</v>
      </c>
      <c r="T14">
        <f t="shared" si="19"/>
        <v>1.0393884681730261E-9</v>
      </c>
      <c r="U14">
        <f t="shared" si="19"/>
        <v>3.6341833504958855E-10</v>
      </c>
      <c r="V14">
        <f t="shared" si="19"/>
        <v>1.2705909911184767E-10</v>
      </c>
      <c r="W14">
        <f t="shared" si="19"/>
        <v>4.4419554757843427E-11</v>
      </c>
      <c r="X14">
        <f t="shared" si="20"/>
        <v>1.5527859917460632E-11</v>
      </c>
      <c r="Y14">
        <f t="shared" si="20"/>
        <v>5.4277201893673614E-12</v>
      </c>
      <c r="Z14">
        <f t="shared" si="20"/>
        <v>1.8971042411247867E-12</v>
      </c>
      <c r="AA14">
        <f t="shared" si="20"/>
        <v>6.6302862373077644E-13</v>
      </c>
      <c r="AB14">
        <f t="shared" si="20"/>
        <v>2.3170751814170934E-13</v>
      </c>
      <c r="AC14">
        <f t="shared" si="20"/>
        <v>8.0968137353592381E-14</v>
      </c>
      <c r="AD14">
        <f t="shared" si="20"/>
        <v>2.8291354607058526E-14</v>
      </c>
      <c r="AE14">
        <f t="shared" si="20"/>
        <v>9.8845814635668676E-15</v>
      </c>
      <c r="AF14">
        <f t="shared" si="20"/>
        <v>3.4532429867169174E-15</v>
      </c>
      <c r="AG14">
        <f t="shared" si="20"/>
        <v>1.2063119961617838E-15</v>
      </c>
      <c r="AH14">
        <f t="shared" si="21"/>
        <v>4.2136177556000494E-16</v>
      </c>
      <c r="AI14">
        <f t="shared" si="21"/>
        <v>1.4716783855775704E-16</v>
      </c>
      <c r="AJ14">
        <f t="shared" si="21"/>
        <v>5.1396348122375218E-17</v>
      </c>
      <c r="AK14">
        <f t="shared" si="21"/>
        <v>1.7947850937550382E-17</v>
      </c>
      <c r="AL14">
        <f t="shared" si="21"/>
        <v>6.2668995365935429E-18</v>
      </c>
      <c r="AM14">
        <f t="shared" si="21"/>
        <v>2.188025211547131E-18</v>
      </c>
      <c r="AN14">
        <f t="shared" si="21"/>
        <v>7.6385411428560644E-19</v>
      </c>
      <c r="AO14">
        <f t="shared" si="21"/>
        <v>2.6664055863401826E-19</v>
      </c>
      <c r="AP14">
        <f t="shared" si="21"/>
        <v>9.3067669540600632E-20</v>
      </c>
      <c r="AQ14">
        <f t="shared" si="21"/>
        <v>3.2480853621429192E-20</v>
      </c>
      <c r="AR14">
        <f t="shared" si="22"/>
        <v>1.1334727816518667E-20</v>
      </c>
      <c r="AS14">
        <f t="shared" si="22"/>
        <v>3.9550219235739438E-21</v>
      </c>
      <c r="AT14">
        <f t="shared" si="22"/>
        <v>1.3798754098691659E-21</v>
      </c>
      <c r="AU14">
        <f t="shared" si="22"/>
        <v>4.813744644977532E-22</v>
      </c>
      <c r="AV14">
        <f t="shared" si="22"/>
        <v>1.6791032238909205E-22</v>
      </c>
      <c r="AW14">
        <f t="shared" si="22"/>
        <v>5.8562804195751199E-23</v>
      </c>
      <c r="AX14">
        <f t="shared" si="22"/>
        <v>1.8435596258966712E-23</v>
      </c>
      <c r="AY14">
        <f t="shared" si="22"/>
        <v>5.5785675916199175E-24</v>
      </c>
      <c r="AZ14">
        <f t="shared" si="22"/>
        <v>1.7783746770619153E-24</v>
      </c>
      <c r="BA14">
        <f t="shared" si="22"/>
        <v>5.7689346479084178E-25</v>
      </c>
      <c r="BB14">
        <f t="shared" si="23"/>
        <v>1.8899443048789283E-25</v>
      </c>
      <c r="BC14">
        <f t="shared" si="23"/>
        <v>6.232867177658674E-26</v>
      </c>
      <c r="BD14">
        <f t="shared" si="23"/>
        <v>2.0656754777075929E-26</v>
      </c>
      <c r="BE14">
        <f t="shared" si="23"/>
        <v>6.8724522197757236E-27</v>
      </c>
      <c r="BF14">
        <f t="shared" si="23"/>
        <v>2.2936631814250351E-27</v>
      </c>
      <c r="BG14">
        <f t="shared" si="23"/>
        <v>7.6753468419569368E-28</v>
      </c>
      <c r="BH14">
        <f t="shared" si="23"/>
        <v>2.5742767936297933E-28</v>
      </c>
      <c r="BI14">
        <f t="shared" si="23"/>
        <v>8.651217185883175E-29</v>
      </c>
      <c r="BJ14">
        <f t="shared" si="23"/>
        <v>2.9124997031508883E-29</v>
      </c>
      <c r="BK14">
        <f t="shared" si="23"/>
        <v>9.8206909240830107E-30</v>
      </c>
      <c r="BL14">
        <f t="shared" si="24"/>
        <v>3.316197837675358E-30</v>
      </c>
      <c r="BM14">
        <f t="shared" si="24"/>
        <v>1.1212603286175864E-30</v>
      </c>
      <c r="BN14">
        <f t="shared" si="24"/>
        <v>3.795716744450998E-31</v>
      </c>
      <c r="BO14">
        <f t="shared" si="24"/>
        <v>1.2863604552776222E-31</v>
      </c>
      <c r="BP14">
        <f t="shared" si="24"/>
        <v>4.3639384336724725E-32</v>
      </c>
      <c r="BQ14">
        <f t="shared" si="24"/>
        <v>1.4818744201940631E-32</v>
      </c>
      <c r="BR14">
        <f t="shared" si="24"/>
        <v>5.0365644234469312E-33</v>
      </c>
      <c r="BS14">
        <f t="shared" si="24"/>
        <v>1.7132624972090804E-33</v>
      </c>
      <c r="BT14">
        <f t="shared" si="24"/>
        <v>5.8325539217964974E-34</v>
      </c>
      <c r="BU14">
        <f t="shared" si="24"/>
        <v>1.9871007973909355E-34</v>
      </c>
      <c r="BV14">
        <f t="shared" si="25"/>
        <v>6.7747001552284049E-35</v>
      </c>
      <c r="BW14">
        <f t="shared" si="25"/>
        <v>2.3112857606722651E-35</v>
      </c>
      <c r="BX14">
        <f t="shared" si="25"/>
        <v>7.8903506194222734E-36</v>
      </c>
      <c r="BY14">
        <f t="shared" si="25"/>
        <v>2.6952866493393656E-36</v>
      </c>
      <c r="BZ14">
        <f t="shared" si="25"/>
        <v>9.212289517842777E-37</v>
      </c>
      <c r="CA14">
        <f t="shared" si="25"/>
        <v>3.1504533250341781E-37</v>
      </c>
      <c r="CB14">
        <f t="shared" si="25"/>
        <v>1.0779809767830427E-37</v>
      </c>
      <c r="CC14">
        <f t="shared" si="25"/>
        <v>3.6903892939829284E-38</v>
      </c>
      <c r="CD14">
        <f t="shared" si="25"/>
        <v>1.2640010357857138E-38</v>
      </c>
      <c r="CE14">
        <f t="shared" si="25"/>
        <v>4.3314027116566047E-39</v>
      </c>
      <c r="CF14">
        <f t="shared" si="26"/>
        <v>1.4849363776478887E-39</v>
      </c>
      <c r="CG14">
        <f t="shared" si="26"/>
        <v>5.0930510403704332E-40</v>
      </c>
      <c r="CH14">
        <f t="shared" si="26"/>
        <v>1.747560843827893E-40</v>
      </c>
      <c r="CI14">
        <f t="shared" si="26"/>
        <v>5.9987985492953249E-41</v>
      </c>
      <c r="CJ14">
        <f t="shared" si="26"/>
        <v>2.0600033072096953E-41</v>
      </c>
      <c r="CK14">
        <f t="shared" si="26"/>
        <v>7.0768100077073022E-42</v>
      </c>
      <c r="CL14">
        <f t="shared" si="26"/>
        <v>2.4320234454516738E-42</v>
      </c>
      <c r="CM14">
        <f t="shared" si="26"/>
        <v>8.3609089258421199E-43</v>
      </c>
      <c r="CN14">
        <f t="shared" si="26"/>
        <v>2.8753447256026343E-43</v>
      </c>
      <c r="CO14">
        <f t="shared" si="26"/>
        <v>9.891734742745729E-44</v>
      </c>
      <c r="CP14">
        <f t="shared" si="27"/>
        <v>3.404056579963578E-44</v>
      </c>
      <c r="CQ14">
        <f t="shared" si="27"/>
        <v>1.1718140681373717E-44</v>
      </c>
      <c r="CR14">
        <f t="shared" si="27"/>
        <v>2.6716851261018698E-45</v>
      </c>
      <c r="CS14">
        <f t="shared" si="27"/>
        <v>6.1450526204704846E-46</v>
      </c>
      <c r="CT14">
        <f t="shared" si="27"/>
        <v>1.507024359697988E-46</v>
      </c>
      <c r="CU14">
        <f t="shared" si="27"/>
        <v>3.712507839040614E-47</v>
      </c>
      <c r="CV14">
        <f t="shared" si="27"/>
        <v>8.9766834986184271E-48</v>
      </c>
      <c r="CW14">
        <f t="shared" si="27"/>
        <v>2.089601637372586E-48</v>
      </c>
      <c r="CX14">
        <f t="shared" si="27"/>
        <v>4.5698186121929275E-49</v>
      </c>
      <c r="CY14">
        <f t="shared" si="27"/>
        <v>9.024026211844424E-50</v>
      </c>
      <c r="CZ14">
        <f t="shared" si="28"/>
        <v>1.4859136776054571E-50</v>
      </c>
      <c r="DA14">
        <f t="shared" si="28"/>
        <v>1.64659238906815E-51</v>
      </c>
      <c r="DB14">
        <f t="shared" si="28"/>
        <v>3.7038704454568942E-53</v>
      </c>
      <c r="DC14">
        <f t="shared" si="28"/>
        <v>0</v>
      </c>
      <c r="DD14">
        <f t="shared" si="28"/>
        <v>0</v>
      </c>
      <c r="DE14">
        <f t="shared" si="28"/>
        <v>0</v>
      </c>
      <c r="DF14">
        <f t="shared" si="28"/>
        <v>0</v>
      </c>
      <c r="DG14">
        <f t="shared" si="28"/>
        <v>0</v>
      </c>
      <c r="DH14">
        <f t="shared" si="28"/>
        <v>0</v>
      </c>
      <c r="DI14">
        <f t="shared" si="28"/>
        <v>0</v>
      </c>
      <c r="DJ14">
        <f t="shared" si="29"/>
        <v>0</v>
      </c>
      <c r="DK14">
        <f t="shared" si="29"/>
        <v>0</v>
      </c>
      <c r="DL14">
        <f t="shared" si="29"/>
        <v>0</v>
      </c>
      <c r="DM14">
        <f t="shared" si="29"/>
        <v>0</v>
      </c>
      <c r="DN14">
        <f t="shared" si="29"/>
        <v>0</v>
      </c>
      <c r="DO14">
        <f t="shared" si="29"/>
        <v>0</v>
      </c>
      <c r="DP14">
        <f t="shared" si="29"/>
        <v>0</v>
      </c>
      <c r="DQ14">
        <f t="shared" si="29"/>
        <v>0</v>
      </c>
      <c r="DR14">
        <f t="shared" si="29"/>
        <v>0</v>
      </c>
      <c r="DS14">
        <f t="shared" si="29"/>
        <v>0</v>
      </c>
      <c r="DT14">
        <f t="shared" si="30"/>
        <v>0</v>
      </c>
      <c r="DU14">
        <f t="shared" si="30"/>
        <v>0</v>
      </c>
      <c r="DV14">
        <f t="shared" si="30"/>
        <v>0</v>
      </c>
      <c r="DW14">
        <f t="shared" si="30"/>
        <v>0</v>
      </c>
      <c r="DX14">
        <f t="shared" si="30"/>
        <v>0</v>
      </c>
      <c r="DY14">
        <f t="shared" si="30"/>
        <v>0</v>
      </c>
      <c r="DZ14">
        <f t="shared" si="30"/>
        <v>0</v>
      </c>
      <c r="EA14">
        <f t="shared" si="30"/>
        <v>0</v>
      </c>
      <c r="EB14">
        <f t="shared" si="30"/>
        <v>0</v>
      </c>
      <c r="EC14">
        <f t="shared" si="30"/>
        <v>0</v>
      </c>
      <c r="ED14">
        <f t="shared" si="31"/>
        <v>0</v>
      </c>
      <c r="EE14">
        <f t="shared" si="31"/>
        <v>0</v>
      </c>
      <c r="EF14">
        <f t="shared" si="31"/>
        <v>0</v>
      </c>
      <c r="EG14">
        <f t="shared" si="31"/>
        <v>0</v>
      </c>
      <c r="EH14">
        <f t="shared" si="31"/>
        <v>0</v>
      </c>
      <c r="EI14">
        <f t="shared" si="31"/>
        <v>0</v>
      </c>
      <c r="EJ14">
        <f t="shared" si="31"/>
        <v>0</v>
      </c>
      <c r="EK14">
        <f t="shared" si="31"/>
        <v>0</v>
      </c>
      <c r="EL14">
        <f t="shared" si="31"/>
        <v>0</v>
      </c>
      <c r="EM14">
        <f t="shared" si="31"/>
        <v>0</v>
      </c>
      <c r="EN14">
        <f t="shared" si="32"/>
        <v>0</v>
      </c>
      <c r="EO14">
        <f t="shared" si="32"/>
        <v>0</v>
      </c>
      <c r="EP14">
        <f t="shared" si="32"/>
        <v>0</v>
      </c>
      <c r="EQ14">
        <f t="shared" si="32"/>
        <v>0</v>
      </c>
      <c r="ER14">
        <f t="shared" si="32"/>
        <v>0</v>
      </c>
      <c r="ES14">
        <f t="shared" si="32"/>
        <v>0</v>
      </c>
      <c r="ET14">
        <f t="shared" si="32"/>
        <v>0</v>
      </c>
      <c r="EU14">
        <f t="shared" si="32"/>
        <v>0</v>
      </c>
      <c r="EV14">
        <f t="shared" si="32"/>
        <v>0</v>
      </c>
      <c r="EW14">
        <f t="shared" si="32"/>
        <v>0</v>
      </c>
      <c r="EX14">
        <f t="shared" si="32"/>
        <v>0</v>
      </c>
      <c r="EZ14">
        <f t="shared" si="15"/>
        <v>3.177403719022414E-2</v>
      </c>
      <c r="FB14">
        <f t="shared" si="16"/>
        <v>0.49727674423808937</v>
      </c>
      <c r="FC14">
        <f t="shared" si="17"/>
        <v>6.5964365710255754E-2</v>
      </c>
    </row>
    <row r="15" spans="1:159" x14ac:dyDescent="0.25">
      <c r="A15">
        <v>340</v>
      </c>
      <c r="B15" s="20">
        <f>'Input spectra'!S14</f>
        <v>0.16682454308446901</v>
      </c>
      <c r="C15">
        <f>'Input spectra'!B14</f>
        <v>1.9705028063686101</v>
      </c>
      <c r="D15">
        <f t="shared" si="18"/>
        <v>2.0653927966864227E-2</v>
      </c>
      <c r="E15">
        <f t="shared" si="18"/>
        <v>7.5282488275757531E-3</v>
      </c>
      <c r="F15">
        <f t="shared" si="18"/>
        <v>2.7438596894635743E-3</v>
      </c>
      <c r="G15">
        <f t="shared" si="18"/>
        <v>1.0000140782130825E-3</v>
      </c>
      <c r="H15">
        <f t="shared" si="18"/>
        <v>3.6444018170074527E-4</v>
      </c>
      <c r="I15">
        <f t="shared" si="18"/>
        <v>1.3280730328977435E-4</v>
      </c>
      <c r="J15">
        <f t="shared" si="18"/>
        <v>4.839414869238408E-5</v>
      </c>
      <c r="K15">
        <f t="shared" si="18"/>
        <v>1.7633501701320684E-5</v>
      </c>
      <c r="L15">
        <f t="shared" si="18"/>
        <v>6.4247864769563184E-6</v>
      </c>
      <c r="M15">
        <f t="shared" si="18"/>
        <v>2.3407383018752114E-6</v>
      </c>
      <c r="N15">
        <f t="shared" si="19"/>
        <v>8.5274787563117372E-7</v>
      </c>
      <c r="O15">
        <f t="shared" si="19"/>
        <v>3.1064304626609473E-7</v>
      </c>
      <c r="P15">
        <f t="shared" si="19"/>
        <v>1.1315543183451298E-7</v>
      </c>
      <c r="Q15">
        <f t="shared" si="19"/>
        <v>4.121558988217939E-8</v>
      </c>
      <c r="R15">
        <f t="shared" si="19"/>
        <v>1.5011342371479985E-8</v>
      </c>
      <c r="S15">
        <f t="shared" si="19"/>
        <v>5.4669988150302025E-9</v>
      </c>
      <c r="T15">
        <f t="shared" si="19"/>
        <v>1.990899784065886E-9</v>
      </c>
      <c r="U15">
        <f t="shared" si="19"/>
        <v>7.2497045653029943E-10</v>
      </c>
      <c r="V15">
        <f t="shared" si="19"/>
        <v>2.6397403766367941E-10</v>
      </c>
      <c r="W15">
        <f t="shared" si="19"/>
        <v>9.6110671976855478E-11</v>
      </c>
      <c r="X15">
        <f t="shared" si="20"/>
        <v>3.4990567500245771E-11</v>
      </c>
      <c r="Y15">
        <f t="shared" si="20"/>
        <v>1.2737928347318095E-11</v>
      </c>
      <c r="Z15">
        <f t="shared" si="20"/>
        <v>4.6367589065966397E-12</v>
      </c>
      <c r="AA15">
        <f t="shared" si="20"/>
        <v>1.6877090018616834E-12</v>
      </c>
      <c r="AB15">
        <f t="shared" si="20"/>
        <v>6.1425313760602101E-13</v>
      </c>
      <c r="AC15">
        <f t="shared" si="20"/>
        <v>2.2354418428670783E-13</v>
      </c>
      <c r="AD15">
        <f t="shared" si="20"/>
        <v>8.1347636346773963E-14</v>
      </c>
      <c r="AE15">
        <f t="shared" si="20"/>
        <v>2.9599982230955695E-14</v>
      </c>
      <c r="AF15">
        <f t="shared" si="20"/>
        <v>1.076966694715067E-14</v>
      </c>
      <c r="AG15">
        <f t="shared" si="20"/>
        <v>3.9181111338092254E-15</v>
      </c>
      <c r="AH15">
        <f t="shared" si="21"/>
        <v>1.4253260021807764E-15</v>
      </c>
      <c r="AI15">
        <f t="shared" si="21"/>
        <v>5.184584452795468E-16</v>
      </c>
      <c r="AJ15">
        <f t="shared" si="21"/>
        <v>1.8857116008849576E-16</v>
      </c>
      <c r="AK15">
        <f t="shared" si="21"/>
        <v>6.857999258326725E-17</v>
      </c>
      <c r="AL15">
        <f t="shared" si="21"/>
        <v>2.4939037120114715E-17</v>
      </c>
      <c r="AM15">
        <f t="shared" si="21"/>
        <v>9.0682031309614437E-18</v>
      </c>
      <c r="AN15">
        <f t="shared" si="21"/>
        <v>3.2970179328187587E-18</v>
      </c>
      <c r="AO15">
        <f t="shared" si="21"/>
        <v>1.1986132293038902E-18</v>
      </c>
      <c r="AP15">
        <f t="shared" si="21"/>
        <v>4.3570612429105548E-19</v>
      </c>
      <c r="AQ15">
        <f t="shared" si="21"/>
        <v>1.5836683186067008E-19</v>
      </c>
      <c r="AR15">
        <f t="shared" si="22"/>
        <v>5.7555901313567254E-20</v>
      </c>
      <c r="AS15">
        <f t="shared" si="22"/>
        <v>2.0915566299442335E-20</v>
      </c>
      <c r="AT15">
        <f t="shared" si="22"/>
        <v>7.5998072393278556E-21</v>
      </c>
      <c r="AU15">
        <f t="shared" si="22"/>
        <v>2.7611354969906682E-21</v>
      </c>
      <c r="AV15">
        <f t="shared" si="22"/>
        <v>1.0030533560210017E-21</v>
      </c>
      <c r="AW15">
        <f t="shared" si="22"/>
        <v>3.6434303612710351E-22</v>
      </c>
      <c r="AX15">
        <f t="shared" si="22"/>
        <v>1.1945044348376145E-22</v>
      </c>
      <c r="AY15">
        <f t="shared" si="22"/>
        <v>3.7643955087914264E-23</v>
      </c>
      <c r="AZ15">
        <f t="shared" si="22"/>
        <v>1.2497921193055425E-23</v>
      </c>
      <c r="BA15">
        <f t="shared" si="22"/>
        <v>4.2223293339029953E-24</v>
      </c>
      <c r="BB15">
        <f t="shared" si="23"/>
        <v>1.4406134342925823E-24</v>
      </c>
      <c r="BC15">
        <f t="shared" si="23"/>
        <v>4.9479841028891931E-25</v>
      </c>
      <c r="BD15">
        <f t="shared" si="23"/>
        <v>1.7078294033437915E-25</v>
      </c>
      <c r="BE15">
        <f t="shared" si="23"/>
        <v>5.9174703530324553E-26</v>
      </c>
      <c r="BF15">
        <f t="shared" si="23"/>
        <v>2.0568185190921647E-26</v>
      </c>
      <c r="BG15">
        <f t="shared" si="23"/>
        <v>7.1681372087851769E-27</v>
      </c>
      <c r="BH15">
        <f t="shared" si="23"/>
        <v>2.5038338735559099E-27</v>
      </c>
      <c r="BI15">
        <f t="shared" si="23"/>
        <v>8.7633357863537763E-28</v>
      </c>
      <c r="BJ15">
        <f t="shared" si="23"/>
        <v>3.0725580503971063E-28</v>
      </c>
      <c r="BK15">
        <f t="shared" si="23"/>
        <v>1.0789919866956354E-28</v>
      </c>
      <c r="BL15">
        <f t="shared" si="24"/>
        <v>3.7945351223824878E-29</v>
      </c>
      <c r="BM15">
        <f t="shared" si="24"/>
        <v>1.3361849350743937E-29</v>
      </c>
      <c r="BN15">
        <f t="shared" si="24"/>
        <v>4.7108131548015444E-30</v>
      </c>
      <c r="BO15">
        <f t="shared" si="24"/>
        <v>1.6626725744920566E-30</v>
      </c>
      <c r="BP15">
        <f t="shared" si="24"/>
        <v>5.8744151676087199E-31</v>
      </c>
      <c r="BQ15">
        <f t="shared" si="24"/>
        <v>2.0774921530813379E-31</v>
      </c>
      <c r="BR15">
        <f t="shared" si="24"/>
        <v>7.3536736650734543E-32</v>
      </c>
      <c r="BS15">
        <f t="shared" si="24"/>
        <v>2.6051686136446401E-32</v>
      </c>
      <c r="BT15">
        <f t="shared" si="24"/>
        <v>9.2366111441922787E-33</v>
      </c>
      <c r="BU15">
        <f t="shared" si="24"/>
        <v>3.2772967300370098E-33</v>
      </c>
      <c r="BV15">
        <f t="shared" si="25"/>
        <v>1.1636648455724097E-33</v>
      </c>
      <c r="BW15">
        <f t="shared" si="25"/>
        <v>4.1345995108361425E-34</v>
      </c>
      <c r="BX15">
        <f t="shared" si="25"/>
        <v>1.4700025105208057E-34</v>
      </c>
      <c r="BY15">
        <f t="shared" si="25"/>
        <v>5.2296027879262359E-35</v>
      </c>
      <c r="BZ15">
        <f t="shared" si="25"/>
        <v>1.8615439353328967E-35</v>
      </c>
      <c r="CA15">
        <f t="shared" si="25"/>
        <v>6.6301099620040861E-36</v>
      </c>
      <c r="CB15">
        <f t="shared" si="25"/>
        <v>2.3626573822272754E-36</v>
      </c>
      <c r="CC15">
        <f t="shared" si="25"/>
        <v>8.4237176476915911E-37</v>
      </c>
      <c r="CD15">
        <f t="shared" si="25"/>
        <v>3.0048376943328329E-37</v>
      </c>
      <c r="CE15">
        <f t="shared" si="25"/>
        <v>1.0723686816365234E-37</v>
      </c>
      <c r="CF15">
        <f t="shared" si="26"/>
        <v>3.8288237362514301E-38</v>
      </c>
      <c r="CG15">
        <f t="shared" si="26"/>
        <v>1.3676580453563881E-38</v>
      </c>
      <c r="CH15">
        <f t="shared" si="26"/>
        <v>4.8873537020158081E-39</v>
      </c>
      <c r="CI15">
        <f t="shared" si="26"/>
        <v>1.7472204816255787E-39</v>
      </c>
      <c r="CJ15">
        <f t="shared" si="26"/>
        <v>6.2487524630761755E-40</v>
      </c>
      <c r="CK15">
        <f t="shared" si="26"/>
        <v>2.2356556349109412E-40</v>
      </c>
      <c r="CL15">
        <f t="shared" si="26"/>
        <v>8.0016048210679506E-41</v>
      </c>
      <c r="CM15">
        <f t="shared" si="26"/>
        <v>2.8648692328753589E-41</v>
      </c>
      <c r="CN15">
        <f t="shared" si="26"/>
        <v>1.0260846707351904E-41</v>
      </c>
      <c r="CO15">
        <f t="shared" si="26"/>
        <v>3.676272627102216E-42</v>
      </c>
      <c r="CP15">
        <f t="shared" si="27"/>
        <v>1.3175708802734429E-42</v>
      </c>
      <c r="CQ15">
        <f t="shared" si="27"/>
        <v>4.7236519966716932E-43</v>
      </c>
      <c r="CR15">
        <f t="shared" si="27"/>
        <v>1.1216217663615439E-43</v>
      </c>
      <c r="CS15">
        <f t="shared" si="27"/>
        <v>2.6867591170847871E-44</v>
      </c>
      <c r="CT15">
        <f t="shared" si="27"/>
        <v>6.8622315239081606E-45</v>
      </c>
      <c r="CU15">
        <f t="shared" si="27"/>
        <v>1.7605746433844878E-45</v>
      </c>
      <c r="CV15">
        <f t="shared" si="27"/>
        <v>4.4334819577129019E-46</v>
      </c>
      <c r="CW15">
        <f t="shared" si="27"/>
        <v>1.0748169368491246E-46</v>
      </c>
      <c r="CX15">
        <f t="shared" si="27"/>
        <v>2.4480029268492627E-47</v>
      </c>
      <c r="CY15">
        <f t="shared" si="27"/>
        <v>5.0344877420979468E-48</v>
      </c>
      <c r="CZ15">
        <f t="shared" si="28"/>
        <v>8.6335714811914691E-49</v>
      </c>
      <c r="DA15">
        <f t="shared" si="28"/>
        <v>9.9637995410428001E-50</v>
      </c>
      <c r="DB15">
        <f t="shared" si="28"/>
        <v>2.3341923123255675E-51</v>
      </c>
      <c r="DC15">
        <f t="shared" si="28"/>
        <v>0</v>
      </c>
      <c r="DD15">
        <f t="shared" si="28"/>
        <v>0</v>
      </c>
      <c r="DE15">
        <f t="shared" si="28"/>
        <v>0</v>
      </c>
      <c r="DF15">
        <f t="shared" si="28"/>
        <v>0</v>
      </c>
      <c r="DG15">
        <f t="shared" si="28"/>
        <v>0</v>
      </c>
      <c r="DH15">
        <f t="shared" si="28"/>
        <v>0</v>
      </c>
      <c r="DI15">
        <f t="shared" si="28"/>
        <v>0</v>
      </c>
      <c r="DJ15">
        <f t="shared" si="29"/>
        <v>0</v>
      </c>
      <c r="DK15">
        <f t="shared" si="29"/>
        <v>0</v>
      </c>
      <c r="DL15">
        <f t="shared" si="29"/>
        <v>0</v>
      </c>
      <c r="DM15">
        <f t="shared" si="29"/>
        <v>0</v>
      </c>
      <c r="DN15">
        <f t="shared" si="29"/>
        <v>0</v>
      </c>
      <c r="DO15">
        <f t="shared" si="29"/>
        <v>0</v>
      </c>
      <c r="DP15">
        <f t="shared" si="29"/>
        <v>0</v>
      </c>
      <c r="DQ15">
        <f t="shared" si="29"/>
        <v>0</v>
      </c>
      <c r="DR15">
        <f t="shared" si="29"/>
        <v>0</v>
      </c>
      <c r="DS15">
        <f t="shared" si="29"/>
        <v>0</v>
      </c>
      <c r="DT15">
        <f t="shared" si="30"/>
        <v>0</v>
      </c>
      <c r="DU15">
        <f t="shared" si="30"/>
        <v>0</v>
      </c>
      <c r="DV15">
        <f t="shared" si="30"/>
        <v>0</v>
      </c>
      <c r="DW15">
        <f t="shared" si="30"/>
        <v>0</v>
      </c>
      <c r="DX15">
        <f t="shared" si="30"/>
        <v>0</v>
      </c>
      <c r="DY15">
        <f t="shared" si="30"/>
        <v>0</v>
      </c>
      <c r="DZ15">
        <f t="shared" si="30"/>
        <v>0</v>
      </c>
      <c r="EA15">
        <f t="shared" si="30"/>
        <v>0</v>
      </c>
      <c r="EB15">
        <f t="shared" si="30"/>
        <v>0</v>
      </c>
      <c r="EC15">
        <f t="shared" si="30"/>
        <v>0</v>
      </c>
      <c r="ED15">
        <f t="shared" si="31"/>
        <v>0</v>
      </c>
      <c r="EE15">
        <f t="shared" si="31"/>
        <v>0</v>
      </c>
      <c r="EF15">
        <f t="shared" si="31"/>
        <v>0</v>
      </c>
      <c r="EG15">
        <f t="shared" si="31"/>
        <v>0</v>
      </c>
      <c r="EH15">
        <f t="shared" si="31"/>
        <v>0</v>
      </c>
      <c r="EI15">
        <f t="shared" si="31"/>
        <v>0</v>
      </c>
      <c r="EJ15">
        <f t="shared" si="31"/>
        <v>0</v>
      </c>
      <c r="EK15">
        <f t="shared" si="31"/>
        <v>0</v>
      </c>
      <c r="EL15">
        <f t="shared" si="31"/>
        <v>0</v>
      </c>
      <c r="EM15">
        <f t="shared" si="31"/>
        <v>0</v>
      </c>
      <c r="EN15">
        <f t="shared" si="32"/>
        <v>0</v>
      </c>
      <c r="EO15">
        <f t="shared" si="32"/>
        <v>0</v>
      </c>
      <c r="EP15">
        <f t="shared" si="32"/>
        <v>0</v>
      </c>
      <c r="EQ15">
        <f t="shared" si="32"/>
        <v>0</v>
      </c>
      <c r="ER15">
        <f t="shared" si="32"/>
        <v>0</v>
      </c>
      <c r="ES15">
        <f t="shared" si="32"/>
        <v>0</v>
      </c>
      <c r="ET15">
        <f t="shared" si="32"/>
        <v>0</v>
      </c>
      <c r="EU15">
        <f t="shared" si="32"/>
        <v>0</v>
      </c>
      <c r="EV15">
        <f t="shared" si="32"/>
        <v>0</v>
      </c>
      <c r="EW15">
        <f t="shared" si="32"/>
        <v>0</v>
      </c>
      <c r="EX15">
        <f t="shared" si="32"/>
        <v>0</v>
      </c>
      <c r="EZ15">
        <f t="shared" si="15"/>
        <v>3.2499432593538082E-2</v>
      </c>
      <c r="FB15">
        <f t="shared" si="16"/>
        <v>0.49666344508877608</v>
      </c>
      <c r="FC15">
        <f t="shared" si="17"/>
        <v>6.8517121389008534E-2</v>
      </c>
    </row>
    <row r="16" spans="1:159" x14ac:dyDescent="0.25">
      <c r="A16">
        <v>345</v>
      </c>
      <c r="B16" s="20">
        <f>'Input spectra'!S15</f>
        <v>0.15151261018682399</v>
      </c>
      <c r="C16">
        <f>'Input spectra'!B15</f>
        <v>1.8938126164400599</v>
      </c>
      <c r="D16">
        <f t="shared" si="18"/>
        <v>2.0653927966864227E-2</v>
      </c>
      <c r="E16">
        <f t="shared" si="18"/>
        <v>7.8345132092796851E-3</v>
      </c>
      <c r="F16">
        <f t="shared" si="18"/>
        <v>2.9716523695370906E-3</v>
      </c>
      <c r="G16">
        <f t="shared" si="18"/>
        <v>1.1270943426599635E-3</v>
      </c>
      <c r="H16">
        <f t="shared" si="18"/>
        <v>4.27462933962665E-4</v>
      </c>
      <c r="I16">
        <f t="shared" si="18"/>
        <v>1.6211090040988124E-4</v>
      </c>
      <c r="J16">
        <f t="shared" si="18"/>
        <v>6.147537211242108E-5</v>
      </c>
      <c r="K16">
        <f t="shared" si="18"/>
        <v>2.3311215954978605E-5</v>
      </c>
      <c r="L16">
        <f t="shared" si="18"/>
        <v>8.8389996024571865E-6</v>
      </c>
      <c r="M16">
        <f t="shared" si="18"/>
        <v>3.3513156078820222E-6</v>
      </c>
      <c r="N16">
        <f t="shared" si="19"/>
        <v>1.2705775154147584E-6</v>
      </c>
      <c r="O16">
        <f t="shared" si="19"/>
        <v>4.8168176749567374E-7</v>
      </c>
      <c r="P16">
        <f t="shared" si="19"/>
        <v>1.8259632382837864E-7</v>
      </c>
      <c r="Q16">
        <f t="shared" si="19"/>
        <v>6.9214358043778529E-8</v>
      </c>
      <c r="R16">
        <f t="shared" si="19"/>
        <v>2.6234467746446486E-8</v>
      </c>
      <c r="S16">
        <f t="shared" si="19"/>
        <v>9.9430531054656179E-9</v>
      </c>
      <c r="T16">
        <f t="shared" si="19"/>
        <v>3.7682371830699998E-9</v>
      </c>
      <c r="U16">
        <f t="shared" si="19"/>
        <v>1.4279966610973556E-9</v>
      </c>
      <c r="V16">
        <f t="shared" si="19"/>
        <v>5.4111073555830656E-10</v>
      </c>
      <c r="W16">
        <f t="shared" si="19"/>
        <v>2.0502867294558552E-10</v>
      </c>
      <c r="X16">
        <f t="shared" si="20"/>
        <v>7.7680502301672229E-11</v>
      </c>
      <c r="Y16">
        <f t="shared" si="20"/>
        <v>2.9429161784039811E-11</v>
      </c>
      <c r="Z16">
        <f t="shared" si="20"/>
        <v>1.1148377283969358E-11</v>
      </c>
      <c r="AA16">
        <f t="shared" si="20"/>
        <v>4.2229191005171828E-12</v>
      </c>
      <c r="AB16">
        <f t="shared" si="20"/>
        <v>1.5994866892136476E-12</v>
      </c>
      <c r="AC16">
        <f t="shared" si="20"/>
        <v>6.0577964233059297E-13</v>
      </c>
      <c r="AD16">
        <f t="shared" si="20"/>
        <v>2.2941102701753649E-13</v>
      </c>
      <c r="AE16">
        <f t="shared" si="20"/>
        <v>8.687180653355654E-14</v>
      </c>
      <c r="AF16">
        <f t="shared" si="20"/>
        <v>3.2893321316843327E-14</v>
      </c>
      <c r="AG16">
        <f t="shared" si="20"/>
        <v>1.2453753250973736E-14</v>
      </c>
      <c r="AH16">
        <f t="shared" si="21"/>
        <v>4.7147184877865436E-15</v>
      </c>
      <c r="AI16">
        <f t="shared" si="21"/>
        <v>1.7847342725696751E-15</v>
      </c>
      <c r="AJ16">
        <f t="shared" si="21"/>
        <v>6.7554290201604744E-16</v>
      </c>
      <c r="AK16">
        <f t="shared" si="21"/>
        <v>2.5567787497385595E-16</v>
      </c>
      <c r="AL16">
        <f t="shared" si="21"/>
        <v>9.6759462649461388E-17</v>
      </c>
      <c r="AM16">
        <f t="shared" si="21"/>
        <v>3.6614495801324479E-17</v>
      </c>
      <c r="AN16">
        <f t="shared" si="21"/>
        <v>1.3853872277126659E-17</v>
      </c>
      <c r="AO16">
        <f t="shared" si="21"/>
        <v>5.2413961918979395E-18</v>
      </c>
      <c r="AP16">
        <f t="shared" si="21"/>
        <v>1.9828033246478393E-18</v>
      </c>
      <c r="AQ16">
        <f t="shared" si="21"/>
        <v>7.5001207360644466E-19</v>
      </c>
      <c r="AR16">
        <f t="shared" si="22"/>
        <v>2.836690388504642E-19</v>
      </c>
      <c r="AS16">
        <f t="shared" si="22"/>
        <v>1.072777750577787E-19</v>
      </c>
      <c r="AT16">
        <f t="shared" si="22"/>
        <v>4.0565866662103871E-20</v>
      </c>
      <c r="AU16">
        <f t="shared" si="22"/>
        <v>1.5337831170295131E-20</v>
      </c>
      <c r="AV16">
        <f t="shared" si="22"/>
        <v>5.7985355087295957E-21</v>
      </c>
      <c r="AW16">
        <f t="shared" si="22"/>
        <v>2.191910467739735E-21</v>
      </c>
      <c r="AX16">
        <f t="shared" si="22"/>
        <v>7.4785629921197189E-22</v>
      </c>
      <c r="AY16">
        <f t="shared" si="22"/>
        <v>2.4526958041736771E-22</v>
      </c>
      <c r="AZ16">
        <f t="shared" si="22"/>
        <v>8.474308602582573E-23</v>
      </c>
      <c r="BA16">
        <f t="shared" si="22"/>
        <v>2.9794537611209422E-23</v>
      </c>
      <c r="BB16">
        <f t="shared" si="23"/>
        <v>1.0579132530429121E-23</v>
      </c>
      <c r="BC16">
        <f t="shared" si="23"/>
        <v>3.7813680027593731E-24</v>
      </c>
      <c r="BD16">
        <f t="shared" si="23"/>
        <v>1.3582608649544044E-24</v>
      </c>
      <c r="BE16">
        <f t="shared" si="23"/>
        <v>4.8977074917700499E-25</v>
      </c>
      <c r="BF16">
        <f t="shared" si="23"/>
        <v>1.7716208348884199E-25</v>
      </c>
      <c r="BG16">
        <f t="shared" si="23"/>
        <v>6.4253851744694141E-26</v>
      </c>
      <c r="BH16">
        <f t="shared" si="23"/>
        <v>2.3356965519984713E-26</v>
      </c>
      <c r="BI16">
        <f t="shared" si="23"/>
        <v>8.5074305798112231E-27</v>
      </c>
      <c r="BJ16">
        <f t="shared" si="23"/>
        <v>3.1041815248604283E-27</v>
      </c>
      <c r="BK16">
        <f t="shared" si="23"/>
        <v>1.1344445792159967E-27</v>
      </c>
      <c r="BL16">
        <f t="shared" si="24"/>
        <v>4.1518503743026754E-28</v>
      </c>
      <c r="BM16">
        <f t="shared" si="24"/>
        <v>1.5214852265182495E-28</v>
      </c>
      <c r="BN16">
        <f t="shared" si="24"/>
        <v>5.582324776352592E-29</v>
      </c>
      <c r="BO16">
        <f t="shared" si="24"/>
        <v>2.050425554928122E-29</v>
      </c>
      <c r="BP16">
        <f t="shared" si="24"/>
        <v>7.5391079379261258E-30</v>
      </c>
      <c r="BQ16">
        <f t="shared" si="24"/>
        <v>2.774679136875591E-30</v>
      </c>
      <c r="BR16">
        <f t="shared" si="24"/>
        <v>1.022105632972271E-30</v>
      </c>
      <c r="BS16">
        <f t="shared" si="24"/>
        <v>3.7682986761398034E-31</v>
      </c>
      <c r="BT16">
        <f t="shared" si="24"/>
        <v>1.3904013888045303E-31</v>
      </c>
      <c r="BU16">
        <f t="shared" si="24"/>
        <v>5.1340648376812467E-32</v>
      </c>
      <c r="BV16">
        <f t="shared" si="25"/>
        <v>1.8971057954668336E-32</v>
      </c>
      <c r="BW16">
        <f t="shared" si="25"/>
        <v>7.0147974783831522E-33</v>
      </c>
      <c r="BX16">
        <f t="shared" si="25"/>
        <v>2.5954807768589255E-33</v>
      </c>
      <c r="BY16">
        <f t="shared" si="25"/>
        <v>9.6091836939051376E-34</v>
      </c>
      <c r="BZ16">
        <f t="shared" si="25"/>
        <v>3.5596650521746432E-34</v>
      </c>
      <c r="CA16">
        <f t="shared" si="25"/>
        <v>1.3193943725591509E-34</v>
      </c>
      <c r="CB16">
        <f t="shared" si="25"/>
        <v>4.8929716059481075E-35</v>
      </c>
      <c r="CC16">
        <f t="shared" si="25"/>
        <v>1.8154897503789309E-35</v>
      </c>
      <c r="CD16">
        <f t="shared" si="25"/>
        <v>6.7395216155255421E-36</v>
      </c>
      <c r="CE16">
        <f t="shared" si="25"/>
        <v>2.5030540393130127E-36</v>
      </c>
      <c r="CF16">
        <f t="shared" si="26"/>
        <v>9.3005692213125869E-37</v>
      </c>
      <c r="CG16">
        <f t="shared" si="26"/>
        <v>3.4573212246790582E-37</v>
      </c>
      <c r="CH16">
        <f t="shared" si="26"/>
        <v>1.2857425901699703E-37</v>
      </c>
      <c r="CI16">
        <f t="shared" si="26"/>
        <v>4.7835027026638921E-38</v>
      </c>
      <c r="CJ16">
        <f t="shared" si="26"/>
        <v>1.7803676096701532E-38</v>
      </c>
      <c r="CK16">
        <f t="shared" si="26"/>
        <v>6.6288672843776352E-39</v>
      </c>
      <c r="CL16">
        <f t="shared" si="26"/>
        <v>2.4690481896507645E-39</v>
      </c>
      <c r="CM16">
        <f t="shared" si="26"/>
        <v>9.1997351100716707E-40</v>
      </c>
      <c r="CN16">
        <f t="shared" si="26"/>
        <v>3.4290338385925301E-40</v>
      </c>
      <c r="CO16">
        <f t="shared" si="26"/>
        <v>1.2785400415600962E-40</v>
      </c>
      <c r="CP16">
        <f t="shared" si="27"/>
        <v>4.7686853022075466E-41</v>
      </c>
      <c r="CQ16">
        <f t="shared" si="27"/>
        <v>1.7791830062088503E-41</v>
      </c>
      <c r="CR16">
        <f t="shared" si="27"/>
        <v>4.3965013197341829E-42</v>
      </c>
      <c r="CS16">
        <f t="shared" si="27"/>
        <v>1.095992449896543E-42</v>
      </c>
      <c r="CT16">
        <f t="shared" si="27"/>
        <v>2.913145990941346E-43</v>
      </c>
      <c r="CU16">
        <f t="shared" si="27"/>
        <v>7.7780257692494299E-44</v>
      </c>
      <c r="CV16">
        <f t="shared" si="27"/>
        <v>2.0383461264069824E-44</v>
      </c>
      <c r="CW16">
        <f t="shared" si="27"/>
        <v>5.1426330941378161E-45</v>
      </c>
      <c r="CX16">
        <f t="shared" si="27"/>
        <v>1.2189363365427918E-45</v>
      </c>
      <c r="CY16">
        <f t="shared" si="27"/>
        <v>2.6088098802199226E-46</v>
      </c>
      <c r="CZ16">
        <f t="shared" si="28"/>
        <v>4.6558146638688895E-47</v>
      </c>
      <c r="DA16">
        <f t="shared" si="28"/>
        <v>5.5917562031416338E-48</v>
      </c>
      <c r="DB16">
        <f t="shared" si="28"/>
        <v>1.3632576173119117E-49</v>
      </c>
      <c r="DC16">
        <f t="shared" si="28"/>
        <v>0</v>
      </c>
      <c r="DD16">
        <f t="shared" si="28"/>
        <v>0</v>
      </c>
      <c r="DE16">
        <f t="shared" si="28"/>
        <v>0</v>
      </c>
      <c r="DF16">
        <f t="shared" si="28"/>
        <v>0</v>
      </c>
      <c r="DG16">
        <f t="shared" si="28"/>
        <v>0</v>
      </c>
      <c r="DH16">
        <f t="shared" si="28"/>
        <v>0</v>
      </c>
      <c r="DI16">
        <f t="shared" si="28"/>
        <v>0</v>
      </c>
      <c r="DJ16">
        <f t="shared" si="29"/>
        <v>0</v>
      </c>
      <c r="DK16">
        <f t="shared" si="29"/>
        <v>0</v>
      </c>
      <c r="DL16">
        <f t="shared" si="29"/>
        <v>0</v>
      </c>
      <c r="DM16">
        <f t="shared" si="29"/>
        <v>0</v>
      </c>
      <c r="DN16">
        <f t="shared" si="29"/>
        <v>0</v>
      </c>
      <c r="DO16">
        <f t="shared" si="29"/>
        <v>0</v>
      </c>
      <c r="DP16">
        <f t="shared" si="29"/>
        <v>0</v>
      </c>
      <c r="DQ16">
        <f t="shared" si="29"/>
        <v>0</v>
      </c>
      <c r="DR16">
        <f t="shared" si="29"/>
        <v>0</v>
      </c>
      <c r="DS16">
        <f t="shared" si="29"/>
        <v>0</v>
      </c>
      <c r="DT16">
        <f t="shared" si="30"/>
        <v>0</v>
      </c>
      <c r="DU16">
        <f t="shared" si="30"/>
        <v>0</v>
      </c>
      <c r="DV16">
        <f t="shared" si="30"/>
        <v>0</v>
      </c>
      <c r="DW16">
        <f t="shared" si="30"/>
        <v>0</v>
      </c>
      <c r="DX16">
        <f t="shared" si="30"/>
        <v>0</v>
      </c>
      <c r="DY16">
        <f t="shared" si="30"/>
        <v>0</v>
      </c>
      <c r="DZ16">
        <f t="shared" si="30"/>
        <v>0</v>
      </c>
      <c r="EA16">
        <f t="shared" si="30"/>
        <v>0</v>
      </c>
      <c r="EB16">
        <f t="shared" si="30"/>
        <v>0</v>
      </c>
      <c r="EC16">
        <f t="shared" si="30"/>
        <v>0</v>
      </c>
      <c r="ED16">
        <f t="shared" si="31"/>
        <v>0</v>
      </c>
      <c r="EE16">
        <f t="shared" si="31"/>
        <v>0</v>
      </c>
      <c r="EF16">
        <f t="shared" si="31"/>
        <v>0</v>
      </c>
      <c r="EG16">
        <f t="shared" si="31"/>
        <v>0</v>
      </c>
      <c r="EH16">
        <f t="shared" si="31"/>
        <v>0</v>
      </c>
      <c r="EI16">
        <f t="shared" si="31"/>
        <v>0</v>
      </c>
      <c r="EJ16">
        <f t="shared" si="31"/>
        <v>0</v>
      </c>
      <c r="EK16">
        <f t="shared" si="31"/>
        <v>0</v>
      </c>
      <c r="EL16">
        <f t="shared" si="31"/>
        <v>0</v>
      </c>
      <c r="EM16">
        <f t="shared" si="31"/>
        <v>0</v>
      </c>
      <c r="EN16">
        <f t="shared" si="32"/>
        <v>0</v>
      </c>
      <c r="EO16">
        <f t="shared" si="32"/>
        <v>0</v>
      </c>
      <c r="EP16">
        <f t="shared" si="32"/>
        <v>0</v>
      </c>
      <c r="EQ16">
        <f t="shared" si="32"/>
        <v>0</v>
      </c>
      <c r="ER16">
        <f t="shared" si="32"/>
        <v>0</v>
      </c>
      <c r="ES16">
        <f t="shared" si="32"/>
        <v>0</v>
      </c>
      <c r="ET16">
        <f t="shared" si="32"/>
        <v>0</v>
      </c>
      <c r="EU16">
        <f t="shared" si="32"/>
        <v>0</v>
      </c>
      <c r="EV16">
        <f t="shared" si="32"/>
        <v>0</v>
      </c>
      <c r="EW16">
        <f t="shared" si="32"/>
        <v>0</v>
      </c>
      <c r="EX16">
        <f t="shared" si="32"/>
        <v>0</v>
      </c>
      <c r="EZ16">
        <f t="shared" si="15"/>
        <v>3.3275784940905558E-2</v>
      </c>
      <c r="FB16">
        <f t="shared" si="16"/>
        <v>0.49592724264760241</v>
      </c>
      <c r="FC16">
        <f t="shared" si="17"/>
        <v>7.1205163121946635E-2</v>
      </c>
    </row>
    <row r="17" spans="1:159" x14ac:dyDescent="0.25">
      <c r="A17">
        <v>350</v>
      </c>
      <c r="B17" s="20">
        <f>'Input spectra'!S16</f>
        <v>0.14057880955124999</v>
      </c>
      <c r="C17">
        <f>'Input spectra'!B16</f>
        <v>1.8171224265115</v>
      </c>
      <c r="D17">
        <f t="shared" si="18"/>
        <v>2.0653927966864227E-2</v>
      </c>
      <c r="E17">
        <f t="shared" si="18"/>
        <v>8.1496682314664039E-3</v>
      </c>
      <c r="F17">
        <f t="shared" si="18"/>
        <v>3.215539341721853E-3</v>
      </c>
      <c r="G17">
        <f t="shared" si="18"/>
        <v>1.2686563749720243E-3</v>
      </c>
      <c r="H17">
        <f t="shared" si="18"/>
        <v>5.0050694788560265E-4</v>
      </c>
      <c r="I17">
        <f t="shared" si="18"/>
        <v>1.9744756325671087E-4</v>
      </c>
      <c r="J17">
        <f t="shared" si="18"/>
        <v>7.7887656822720597E-5</v>
      </c>
      <c r="K17">
        <f t="shared" si="18"/>
        <v>3.0722765942058539E-5</v>
      </c>
      <c r="L17">
        <f t="shared" si="18"/>
        <v>1.2117873401524619E-5</v>
      </c>
      <c r="M17">
        <f t="shared" si="18"/>
        <v>4.7793247114326633E-6</v>
      </c>
      <c r="N17">
        <f t="shared" si="19"/>
        <v>1.8848651576434281E-6</v>
      </c>
      <c r="O17">
        <f t="shared" si="19"/>
        <v>7.4330531919576092E-7</v>
      </c>
      <c r="P17">
        <f t="shared" si="19"/>
        <v>2.9310752930833306E-7</v>
      </c>
      <c r="Q17">
        <f t="shared" si="19"/>
        <v>1.1557370935468131E-7</v>
      </c>
      <c r="R17">
        <f t="shared" si="19"/>
        <v>4.5568320964539543E-8</v>
      </c>
      <c r="S17">
        <f t="shared" si="19"/>
        <v>1.7965464074747248E-8</v>
      </c>
      <c r="T17">
        <f t="shared" si="19"/>
        <v>7.082471309775215E-9</v>
      </c>
      <c r="U17">
        <f t="shared" si="19"/>
        <v>2.7919118197597884E-9</v>
      </c>
      <c r="V17">
        <f t="shared" si="19"/>
        <v>1.1004962519616027E-9</v>
      </c>
      <c r="W17">
        <f t="shared" si="19"/>
        <v>4.3375543563849342E-10</v>
      </c>
      <c r="X17">
        <f t="shared" si="20"/>
        <v>1.7095045724519408E-10</v>
      </c>
      <c r="Y17">
        <f t="shared" si="20"/>
        <v>6.7369612001642798E-11</v>
      </c>
      <c r="Z17">
        <f t="shared" si="20"/>
        <v>2.6547628000710237E-11</v>
      </c>
      <c r="AA17">
        <f t="shared" si="20"/>
        <v>1.0460555293220209E-11</v>
      </c>
      <c r="AB17">
        <f t="shared" si="20"/>
        <v>4.1214545995688755E-12</v>
      </c>
      <c r="AC17">
        <f t="shared" si="20"/>
        <v>1.6237249962856498E-12</v>
      </c>
      <c r="AD17">
        <f t="shared" si="20"/>
        <v>6.3964646367436351E-13</v>
      </c>
      <c r="AE17">
        <f t="shared" si="20"/>
        <v>2.5196051018959045E-13</v>
      </c>
      <c r="AF17">
        <f t="shared" si="20"/>
        <v>9.9240573572331593E-14</v>
      </c>
      <c r="AG17">
        <f t="shared" si="20"/>
        <v>3.9084963164579759E-14</v>
      </c>
      <c r="AH17">
        <f t="shared" si="21"/>
        <v>1.5391931745083136E-14</v>
      </c>
      <c r="AI17">
        <f t="shared" si="21"/>
        <v>6.0609239963601531E-15</v>
      </c>
      <c r="AJ17">
        <f t="shared" si="21"/>
        <v>2.3864158327915076E-15</v>
      </c>
      <c r="AK17">
        <f t="shared" si="21"/>
        <v>9.3953777649114816E-16</v>
      </c>
      <c r="AL17">
        <f t="shared" si="21"/>
        <v>3.6986433758795436E-16</v>
      </c>
      <c r="AM17">
        <f t="shared" si="21"/>
        <v>1.4558947529906369E-16</v>
      </c>
      <c r="AN17">
        <f t="shared" si="21"/>
        <v>5.7302822531933988E-17</v>
      </c>
      <c r="AO17">
        <f t="shared" si="21"/>
        <v>2.2551723376506096E-17</v>
      </c>
      <c r="AP17">
        <f t="shared" si="21"/>
        <v>8.8744265125075126E-18</v>
      </c>
      <c r="AQ17">
        <f t="shared" si="21"/>
        <v>3.4918600213373133E-18</v>
      </c>
      <c r="AR17">
        <f t="shared" si="22"/>
        <v>1.3738155264718515E-18</v>
      </c>
      <c r="AS17">
        <f t="shared" si="22"/>
        <v>5.4044829729157578E-19</v>
      </c>
      <c r="AT17">
        <f t="shared" si="22"/>
        <v>2.1258521963811397E-19</v>
      </c>
      <c r="AU17">
        <f t="shared" si="22"/>
        <v>8.3611145300486848E-20</v>
      </c>
      <c r="AV17">
        <f t="shared" si="22"/>
        <v>3.2881108673476159E-20</v>
      </c>
      <c r="AW17">
        <f t="shared" si="22"/>
        <v>1.2929414371039124E-20</v>
      </c>
      <c r="AX17">
        <f t="shared" si="22"/>
        <v>4.5888315090145188E-21</v>
      </c>
      <c r="AY17">
        <f t="shared" si="22"/>
        <v>1.5655089537515668E-21</v>
      </c>
      <c r="AZ17">
        <f t="shared" si="22"/>
        <v>5.6265742604809964E-22</v>
      </c>
      <c r="BA17">
        <f t="shared" si="22"/>
        <v>2.0578055858823504E-22</v>
      </c>
      <c r="BB17">
        <f t="shared" si="23"/>
        <v>7.6005612254034252E-23</v>
      </c>
      <c r="BC17">
        <f t="shared" si="23"/>
        <v>2.826001974851075E-23</v>
      </c>
      <c r="BD17">
        <f t="shared" si="23"/>
        <v>1.0559287528344689E-23</v>
      </c>
      <c r="BE17">
        <f t="shared" si="23"/>
        <v>3.960702150556896E-24</v>
      </c>
      <c r="BF17">
        <f t="shared" si="23"/>
        <v>1.4903148584049477E-24</v>
      </c>
      <c r="BG17">
        <f t="shared" si="23"/>
        <v>5.6225630117321416E-25</v>
      </c>
      <c r="BH17">
        <f t="shared" si="23"/>
        <v>2.1260794809064377E-25</v>
      </c>
      <c r="BI17">
        <f t="shared" si="23"/>
        <v>8.0554425090866415E-26</v>
      </c>
      <c r="BJ17">
        <f t="shared" si="23"/>
        <v>3.0574967945176479E-26</v>
      </c>
      <c r="BK17">
        <f t="shared" si="23"/>
        <v>1.1623317389186785E-26</v>
      </c>
      <c r="BL17">
        <f t="shared" si="24"/>
        <v>4.4250320300929154E-27</v>
      </c>
      <c r="BM17">
        <f t="shared" si="24"/>
        <v>1.6868263502275987E-27</v>
      </c>
      <c r="BN17">
        <f t="shared" si="24"/>
        <v>6.4379210839316066E-28</v>
      </c>
      <c r="BO17">
        <f t="shared" si="24"/>
        <v>2.4598151212003591E-28</v>
      </c>
      <c r="BP17">
        <f t="shared" si="24"/>
        <v>9.4081955193887113E-29</v>
      </c>
      <c r="BQ17">
        <f t="shared" si="24"/>
        <v>3.6018618703560786E-29</v>
      </c>
      <c r="BR17">
        <f t="shared" si="24"/>
        <v>1.3801871478470334E-29</v>
      </c>
      <c r="BS17">
        <f t="shared" si="24"/>
        <v>5.293164938056969E-30</v>
      </c>
      <c r="BT17">
        <f t="shared" si="24"/>
        <v>2.0316000474072652E-30</v>
      </c>
      <c r="BU17">
        <f t="shared" si="24"/>
        <v>7.8034613288562481E-31</v>
      </c>
      <c r="BV17">
        <f t="shared" si="25"/>
        <v>2.9994760344618412E-31</v>
      </c>
      <c r="BW17">
        <f t="shared" si="25"/>
        <v>1.1537106318320213E-31</v>
      </c>
      <c r="BX17">
        <f t="shared" si="25"/>
        <v>4.4404551343786022E-32</v>
      </c>
      <c r="BY17">
        <f t="shared" si="25"/>
        <v>1.7101101215634084E-32</v>
      </c>
      <c r="BZ17">
        <f t="shared" si="25"/>
        <v>6.5898363362273141E-33</v>
      </c>
      <c r="CA17">
        <f t="shared" si="25"/>
        <v>2.5407856817917143E-33</v>
      </c>
      <c r="CB17">
        <f t="shared" si="25"/>
        <v>9.8015331607745774E-34</v>
      </c>
      <c r="CC17">
        <f t="shared" si="25"/>
        <v>3.7830582765650274E-34</v>
      </c>
      <c r="CD17">
        <f t="shared" si="25"/>
        <v>1.460851977364464E-34</v>
      </c>
      <c r="CE17">
        <f t="shared" si="25"/>
        <v>5.643847626747643E-35</v>
      </c>
      <c r="CF17">
        <f t="shared" si="26"/>
        <v>2.1814360994263067E-35</v>
      </c>
      <c r="CG17">
        <f t="shared" si="26"/>
        <v>8.4353015140815176E-36</v>
      </c>
      <c r="CH17">
        <f t="shared" si="26"/>
        <v>3.2631934503811828E-36</v>
      </c>
      <c r="CI17">
        <f t="shared" si="26"/>
        <v>1.2628818633524366E-36</v>
      </c>
      <c r="CJ17">
        <f t="shared" si="26"/>
        <v>4.8893857133896412E-37</v>
      </c>
      <c r="CK17">
        <f t="shared" si="26"/>
        <v>1.8937029289714821E-37</v>
      </c>
      <c r="CL17">
        <f t="shared" si="26"/>
        <v>7.3371940495076326E-38</v>
      </c>
      <c r="CM17">
        <f t="shared" si="26"/>
        <v>2.843830277276734E-38</v>
      </c>
      <c r="CN17">
        <f t="shared" si="26"/>
        <v>1.1026255046195625E-38</v>
      </c>
      <c r="CO17">
        <f t="shared" si="26"/>
        <v>4.2765987920305241E-39</v>
      </c>
      <c r="CP17">
        <f t="shared" si="27"/>
        <v>1.6592458890442278E-39</v>
      </c>
      <c r="CQ17">
        <f t="shared" si="27"/>
        <v>6.4396256413484333E-40</v>
      </c>
      <c r="CR17">
        <f t="shared" si="27"/>
        <v>1.6552939172872208E-40</v>
      </c>
      <c r="CS17">
        <f t="shared" si="27"/>
        <v>4.2924316232813311E-41</v>
      </c>
      <c r="CT17">
        <f t="shared" si="27"/>
        <v>1.1868230846201347E-41</v>
      </c>
      <c r="CU17">
        <f t="shared" si="27"/>
        <v>3.2962566973068314E-42</v>
      </c>
      <c r="CV17">
        <f t="shared" si="27"/>
        <v>8.9858153910311202E-43</v>
      </c>
      <c r="CW17">
        <f t="shared" si="27"/>
        <v>2.3582672072399072E-43</v>
      </c>
      <c r="CX17">
        <f t="shared" si="27"/>
        <v>5.8145539887469119E-44</v>
      </c>
      <c r="CY17">
        <f t="shared" si="27"/>
        <v>1.2945109441509509E-44</v>
      </c>
      <c r="CZ17">
        <f t="shared" si="28"/>
        <v>2.4031832689191214E-45</v>
      </c>
      <c r="DA17">
        <f t="shared" si="28"/>
        <v>3.0023916819541351E-46</v>
      </c>
      <c r="DB17">
        <f t="shared" si="28"/>
        <v>7.6142120094926417E-48</v>
      </c>
      <c r="DC17">
        <f t="shared" si="28"/>
        <v>0</v>
      </c>
      <c r="DD17">
        <f t="shared" si="28"/>
        <v>0</v>
      </c>
      <c r="DE17">
        <f t="shared" si="28"/>
        <v>0</v>
      </c>
      <c r="DF17">
        <f t="shared" si="28"/>
        <v>0</v>
      </c>
      <c r="DG17">
        <f t="shared" si="28"/>
        <v>0</v>
      </c>
      <c r="DH17">
        <f t="shared" si="28"/>
        <v>0</v>
      </c>
      <c r="DI17">
        <f t="shared" si="28"/>
        <v>0</v>
      </c>
      <c r="DJ17">
        <f t="shared" si="29"/>
        <v>0</v>
      </c>
      <c r="DK17">
        <f t="shared" si="29"/>
        <v>0</v>
      </c>
      <c r="DL17">
        <f t="shared" si="29"/>
        <v>0</v>
      </c>
      <c r="DM17">
        <f t="shared" si="29"/>
        <v>0</v>
      </c>
      <c r="DN17">
        <f t="shared" si="29"/>
        <v>0</v>
      </c>
      <c r="DO17">
        <f t="shared" si="29"/>
        <v>0</v>
      </c>
      <c r="DP17">
        <f t="shared" si="29"/>
        <v>0</v>
      </c>
      <c r="DQ17">
        <f t="shared" si="29"/>
        <v>0</v>
      </c>
      <c r="DR17">
        <f t="shared" si="29"/>
        <v>0</v>
      </c>
      <c r="DS17">
        <f t="shared" si="29"/>
        <v>0</v>
      </c>
      <c r="DT17">
        <f t="shared" si="30"/>
        <v>0</v>
      </c>
      <c r="DU17">
        <f t="shared" si="30"/>
        <v>0</v>
      </c>
      <c r="DV17">
        <f t="shared" si="30"/>
        <v>0</v>
      </c>
      <c r="DW17">
        <f t="shared" si="30"/>
        <v>0</v>
      </c>
      <c r="DX17">
        <f t="shared" si="30"/>
        <v>0</v>
      </c>
      <c r="DY17">
        <f t="shared" si="30"/>
        <v>0</v>
      </c>
      <c r="DZ17">
        <f t="shared" si="30"/>
        <v>0</v>
      </c>
      <c r="EA17">
        <f t="shared" si="30"/>
        <v>0</v>
      </c>
      <c r="EB17">
        <f t="shared" si="30"/>
        <v>0</v>
      </c>
      <c r="EC17">
        <f t="shared" si="30"/>
        <v>0</v>
      </c>
      <c r="ED17">
        <f t="shared" si="31"/>
        <v>0</v>
      </c>
      <c r="EE17">
        <f t="shared" si="31"/>
        <v>0</v>
      </c>
      <c r="EF17">
        <f t="shared" si="31"/>
        <v>0</v>
      </c>
      <c r="EG17">
        <f t="shared" si="31"/>
        <v>0</v>
      </c>
      <c r="EH17">
        <f t="shared" si="31"/>
        <v>0</v>
      </c>
      <c r="EI17">
        <f t="shared" si="31"/>
        <v>0</v>
      </c>
      <c r="EJ17">
        <f t="shared" si="31"/>
        <v>0</v>
      </c>
      <c r="EK17">
        <f t="shared" si="31"/>
        <v>0</v>
      </c>
      <c r="EL17">
        <f t="shared" si="31"/>
        <v>0</v>
      </c>
      <c r="EM17">
        <f t="shared" si="31"/>
        <v>0</v>
      </c>
      <c r="EN17">
        <f t="shared" si="32"/>
        <v>0</v>
      </c>
      <c r="EO17">
        <f t="shared" si="32"/>
        <v>0</v>
      </c>
      <c r="EP17">
        <f t="shared" si="32"/>
        <v>0</v>
      </c>
      <c r="EQ17">
        <f t="shared" si="32"/>
        <v>0</v>
      </c>
      <c r="ER17">
        <f t="shared" si="32"/>
        <v>0</v>
      </c>
      <c r="ES17">
        <f t="shared" si="32"/>
        <v>0</v>
      </c>
      <c r="ET17">
        <f t="shared" si="32"/>
        <v>0</v>
      </c>
      <c r="EU17">
        <f t="shared" si="32"/>
        <v>0</v>
      </c>
      <c r="EV17">
        <f t="shared" si="32"/>
        <v>0</v>
      </c>
      <c r="EW17">
        <f t="shared" si="32"/>
        <v>0</v>
      </c>
      <c r="EX17">
        <f t="shared" si="32"/>
        <v>0</v>
      </c>
      <c r="EZ17">
        <f t="shared" si="15"/>
        <v>3.4114366123308641E-2</v>
      </c>
      <c r="FB17">
        <f t="shared" si="16"/>
        <v>0.49503946981397595</v>
      </c>
      <c r="FC17">
        <f t="shared" si="17"/>
        <v>7.4058190980012761E-2</v>
      </c>
    </row>
    <row r="18" spans="1:159" x14ac:dyDescent="0.25">
      <c r="A18">
        <v>355</v>
      </c>
      <c r="B18" s="20">
        <f>'Input spectra'!S17</f>
        <v>0.12964500891567601</v>
      </c>
      <c r="C18">
        <f>'Input spectra'!B17</f>
        <v>1.7404322365829401</v>
      </c>
      <c r="D18">
        <f t="shared" si="18"/>
        <v>2.0653927966864227E-2</v>
      </c>
      <c r="E18">
        <f t="shared" si="18"/>
        <v>8.4775008362107575E-3</v>
      </c>
      <c r="F18">
        <f t="shared" si="18"/>
        <v>3.4794424018619917E-3</v>
      </c>
      <c r="G18">
        <f t="shared" si="18"/>
        <v>1.427998470792369E-3</v>
      </c>
      <c r="H18">
        <f t="shared" si="18"/>
        <v>5.8603257727988449E-4</v>
      </c>
      <c r="I18">
        <f t="shared" si="18"/>
        <v>2.4048685274982633E-4</v>
      </c>
      <c r="J18">
        <f t="shared" si="18"/>
        <v>9.8681583809529609E-5</v>
      </c>
      <c r="K18">
        <f t="shared" si="18"/>
        <v>4.0490738404785992E-5</v>
      </c>
      <c r="L18">
        <f t="shared" si="18"/>
        <v>1.6613062832874979E-5</v>
      </c>
      <c r="M18">
        <f t="shared" si="18"/>
        <v>6.8158142562248018E-6</v>
      </c>
      <c r="N18">
        <f t="shared" si="19"/>
        <v>2.7961431863828224E-6</v>
      </c>
      <c r="O18">
        <f t="shared" si="19"/>
        <v>1.1470286708530575E-6</v>
      </c>
      <c r="P18">
        <f t="shared" si="19"/>
        <v>4.7050248294146244E-7</v>
      </c>
      <c r="Q18">
        <f t="shared" si="19"/>
        <v>1.9298426903781737E-7</v>
      </c>
      <c r="R18">
        <f t="shared" si="19"/>
        <v>7.9150524249098095E-8</v>
      </c>
      <c r="S18">
        <f t="shared" si="19"/>
        <v>3.2460643224727123E-8</v>
      </c>
      <c r="T18">
        <f t="shared" si="19"/>
        <v>1.3311635498730099E-8</v>
      </c>
      <c r="U18">
        <f t="shared" si="19"/>
        <v>5.4585362989045694E-9</v>
      </c>
      <c r="V18">
        <f t="shared" si="19"/>
        <v>2.238159254652308E-9</v>
      </c>
      <c r="W18">
        <f t="shared" si="19"/>
        <v>9.1764617720504116E-10</v>
      </c>
      <c r="X18">
        <f t="shared" si="20"/>
        <v>3.7620841738187263E-10</v>
      </c>
      <c r="Y18">
        <f t="shared" si="20"/>
        <v>1.5422337389552697E-10</v>
      </c>
      <c r="Z18">
        <f t="shared" si="20"/>
        <v>6.3217859829476893E-11</v>
      </c>
      <c r="AA18">
        <f t="shared" si="20"/>
        <v>2.5911748351777948E-11</v>
      </c>
      <c r="AB18">
        <f t="shared" si="20"/>
        <v>1.0619899578319396E-11</v>
      </c>
      <c r="AC18">
        <f t="shared" si="20"/>
        <v>4.3522143686103628E-12</v>
      </c>
      <c r="AD18">
        <f t="shared" si="20"/>
        <v>1.7834696257204954E-12</v>
      </c>
      <c r="AE18">
        <f t="shared" si="20"/>
        <v>7.3077907814057892E-13</v>
      </c>
      <c r="AF18">
        <f t="shared" si="20"/>
        <v>2.9941310420125458E-13</v>
      </c>
      <c r="AG18">
        <f t="shared" si="20"/>
        <v>1.2266457467005936E-13</v>
      </c>
      <c r="AH18">
        <f t="shared" si="21"/>
        <v>5.0249354963401773E-14</v>
      </c>
      <c r="AI18">
        <f t="shared" si="21"/>
        <v>2.0582783809470707E-14</v>
      </c>
      <c r="AJ18">
        <f t="shared" si="21"/>
        <v>8.4302277620004678E-15</v>
      </c>
      <c r="AK18">
        <f t="shared" si="21"/>
        <v>3.4525131810650277E-15</v>
      </c>
      <c r="AL18">
        <f t="shared" si="21"/>
        <v>1.4138113676279159E-15</v>
      </c>
      <c r="AM18">
        <f t="shared" si="21"/>
        <v>5.7890447086505716E-16</v>
      </c>
      <c r="AN18">
        <f t="shared" si="21"/>
        <v>2.3701773803326772E-16</v>
      </c>
      <c r="AO18">
        <f t="shared" si="21"/>
        <v>9.7031441362247359E-17</v>
      </c>
      <c r="AP18">
        <f t="shared" si="21"/>
        <v>3.971924242152651E-17</v>
      </c>
      <c r="AQ18">
        <f t="shared" si="21"/>
        <v>1.6257186834317675E-17</v>
      </c>
      <c r="AR18">
        <f t="shared" si="22"/>
        <v>6.6534194511445022E-18</v>
      </c>
      <c r="AS18">
        <f t="shared" si="22"/>
        <v>2.7226922061727313E-18</v>
      </c>
      <c r="AT18">
        <f t="shared" si="22"/>
        <v>1.1140517712839612E-18</v>
      </c>
      <c r="AU18">
        <f t="shared" si="22"/>
        <v>4.5578957942883042E-19</v>
      </c>
      <c r="AV18">
        <f t="shared" si="22"/>
        <v>1.8645523614872854E-19</v>
      </c>
      <c r="AW18">
        <f t="shared" si="22"/>
        <v>7.6266689921152815E-20</v>
      </c>
      <c r="AX18">
        <f t="shared" si="22"/>
        <v>2.8156979676861864E-20</v>
      </c>
      <c r="AY18">
        <f t="shared" si="22"/>
        <v>9.9923450764088231E-21</v>
      </c>
      <c r="AZ18">
        <f t="shared" si="22"/>
        <v>3.7358018681381878E-21</v>
      </c>
      <c r="BA18">
        <f t="shared" si="22"/>
        <v>1.4212550919721133E-21</v>
      </c>
      <c r="BB18">
        <f t="shared" si="23"/>
        <v>5.4606113284756771E-22</v>
      </c>
      <c r="BC18">
        <f t="shared" si="23"/>
        <v>2.1120100334150139E-22</v>
      </c>
      <c r="BD18">
        <f t="shared" si="23"/>
        <v>8.2089203910030479E-23</v>
      </c>
      <c r="BE18">
        <f t="shared" si="23"/>
        <v>3.2029600689274409E-23</v>
      </c>
      <c r="BF18">
        <f t="shared" si="23"/>
        <v>1.2536759183702397E-23</v>
      </c>
      <c r="BG18">
        <f t="shared" si="23"/>
        <v>4.9200497655004665E-24</v>
      </c>
      <c r="BH18">
        <f t="shared" si="23"/>
        <v>1.9352744924265949E-24</v>
      </c>
      <c r="BI18">
        <f t="shared" si="23"/>
        <v>7.6274679421057853E-25</v>
      </c>
      <c r="BJ18">
        <f t="shared" si="23"/>
        <v>3.0115141700374887E-25</v>
      </c>
      <c r="BK18">
        <f t="shared" si="23"/>
        <v>1.1909044267560443E-25</v>
      </c>
      <c r="BL18">
        <f t="shared" si="24"/>
        <v>4.7161883743551533E-26</v>
      </c>
      <c r="BM18">
        <f t="shared" si="24"/>
        <v>1.8701352377463079E-26</v>
      </c>
      <c r="BN18">
        <f t="shared" si="24"/>
        <v>7.4246536243296902E-27</v>
      </c>
      <c r="BO18">
        <f t="shared" si="24"/>
        <v>2.9509437277268675E-27</v>
      </c>
      <c r="BP18">
        <f t="shared" si="24"/>
        <v>1.174066529619105E-27</v>
      </c>
      <c r="BQ18">
        <f t="shared" si="24"/>
        <v>4.6756429457763843E-28</v>
      </c>
      <c r="BR18">
        <f t="shared" si="24"/>
        <v>1.8637178992377413E-28</v>
      </c>
      <c r="BS18">
        <f t="shared" si="24"/>
        <v>7.4350781266034624E-29</v>
      </c>
      <c r="BT18">
        <f t="shared" si="24"/>
        <v>2.9684944116561949E-29</v>
      </c>
      <c r="BU18">
        <f t="shared" si="24"/>
        <v>1.1860779058345042E-29</v>
      </c>
      <c r="BV18">
        <f t="shared" si="25"/>
        <v>4.742411573887448E-30</v>
      </c>
      <c r="BW18">
        <f t="shared" si="25"/>
        <v>1.8974863153270055E-30</v>
      </c>
      <c r="BX18">
        <f t="shared" si="25"/>
        <v>7.5969130560435812E-31</v>
      </c>
      <c r="BY18">
        <f t="shared" si="25"/>
        <v>3.0434183808231501E-31</v>
      </c>
      <c r="BZ18">
        <f t="shared" si="25"/>
        <v>1.2199446380982499E-31</v>
      </c>
      <c r="CA18">
        <f t="shared" si="25"/>
        <v>4.8928447892924224E-32</v>
      </c>
      <c r="CB18">
        <f t="shared" si="25"/>
        <v>1.9634295891882301E-32</v>
      </c>
      <c r="CC18">
        <f t="shared" si="25"/>
        <v>7.8830133416619087E-33</v>
      </c>
      <c r="CD18">
        <f t="shared" si="25"/>
        <v>3.1665281625531389E-33</v>
      </c>
      <c r="CE18">
        <f t="shared" si="25"/>
        <v>1.2725660546540908E-33</v>
      </c>
      <c r="CF18">
        <f t="shared" si="26"/>
        <v>5.1165292603550317E-34</v>
      </c>
      <c r="CG18">
        <f t="shared" si="26"/>
        <v>2.0580763836913121E-34</v>
      </c>
      <c r="CH18">
        <f t="shared" si="26"/>
        <v>8.2819310614911829E-35</v>
      </c>
      <c r="CI18">
        <f t="shared" si="26"/>
        <v>3.3341061977374336E-35</v>
      </c>
      <c r="CJ18">
        <f t="shared" si="26"/>
        <v>1.342761602966281E-35</v>
      </c>
      <c r="CK18">
        <f t="shared" si="26"/>
        <v>5.4098394632922003E-36</v>
      </c>
      <c r="CL18">
        <f t="shared" si="26"/>
        <v>2.1803712355952994E-36</v>
      </c>
      <c r="CM18">
        <f t="shared" si="26"/>
        <v>8.7908733775412911E-37</v>
      </c>
      <c r="CN18">
        <f t="shared" si="26"/>
        <v>3.545555572401717E-37</v>
      </c>
      <c r="CO18">
        <f t="shared" si="26"/>
        <v>1.4304829440993144E-37</v>
      </c>
      <c r="CP18">
        <f t="shared" si="27"/>
        <v>5.7732828774332623E-38</v>
      </c>
      <c r="CQ18">
        <f t="shared" si="27"/>
        <v>2.3307764437946174E-38</v>
      </c>
      <c r="CR18">
        <f t="shared" si="27"/>
        <v>6.2322236554537738E-39</v>
      </c>
      <c r="CS18">
        <f t="shared" si="27"/>
        <v>1.681121913046491E-39</v>
      </c>
      <c r="CT18">
        <f t="shared" si="27"/>
        <v>4.8351474267587834E-40</v>
      </c>
      <c r="CU18">
        <f t="shared" si="27"/>
        <v>1.3969236586353948E-40</v>
      </c>
      <c r="CV18">
        <f t="shared" si="27"/>
        <v>3.9612937761469825E-41</v>
      </c>
      <c r="CW18">
        <f t="shared" si="27"/>
        <v>1.0814351556759442E-41</v>
      </c>
      <c r="CX18">
        <f t="shared" si="27"/>
        <v>2.7736508523442258E-42</v>
      </c>
      <c r="CY18">
        <f t="shared" si="27"/>
        <v>6.4234599739607855E-43</v>
      </c>
      <c r="CZ18">
        <f t="shared" si="28"/>
        <v>1.2404466760310874E-43</v>
      </c>
      <c r="DA18">
        <f t="shared" si="28"/>
        <v>1.612079547889279E-44</v>
      </c>
      <c r="DB18">
        <f t="shared" si="28"/>
        <v>4.2527709942176495E-46</v>
      </c>
      <c r="DC18">
        <f t="shared" si="28"/>
        <v>0</v>
      </c>
      <c r="DD18">
        <f t="shared" si="28"/>
        <v>0</v>
      </c>
      <c r="DE18">
        <f t="shared" si="28"/>
        <v>0</v>
      </c>
      <c r="DF18">
        <f t="shared" si="28"/>
        <v>0</v>
      </c>
      <c r="DG18">
        <f t="shared" si="28"/>
        <v>0</v>
      </c>
      <c r="DH18">
        <f t="shared" si="28"/>
        <v>0</v>
      </c>
      <c r="DI18">
        <f t="shared" si="28"/>
        <v>0</v>
      </c>
      <c r="DJ18">
        <f t="shared" si="29"/>
        <v>0</v>
      </c>
      <c r="DK18">
        <f t="shared" si="29"/>
        <v>0</v>
      </c>
      <c r="DL18">
        <f t="shared" si="29"/>
        <v>0</v>
      </c>
      <c r="DM18">
        <f t="shared" si="29"/>
        <v>0</v>
      </c>
      <c r="DN18">
        <f t="shared" si="29"/>
        <v>0</v>
      </c>
      <c r="DO18">
        <f t="shared" si="29"/>
        <v>0</v>
      </c>
      <c r="DP18">
        <f t="shared" si="29"/>
        <v>0</v>
      </c>
      <c r="DQ18">
        <f t="shared" si="29"/>
        <v>0</v>
      </c>
      <c r="DR18">
        <f t="shared" si="29"/>
        <v>0</v>
      </c>
      <c r="DS18">
        <f t="shared" si="29"/>
        <v>0</v>
      </c>
      <c r="DT18">
        <f t="shared" si="30"/>
        <v>0</v>
      </c>
      <c r="DU18">
        <f t="shared" si="30"/>
        <v>0</v>
      </c>
      <c r="DV18">
        <f t="shared" si="30"/>
        <v>0</v>
      </c>
      <c r="DW18">
        <f t="shared" si="30"/>
        <v>0</v>
      </c>
      <c r="DX18">
        <f t="shared" si="30"/>
        <v>0</v>
      </c>
      <c r="DY18">
        <f t="shared" si="30"/>
        <v>0</v>
      </c>
      <c r="DZ18">
        <f t="shared" si="30"/>
        <v>0</v>
      </c>
      <c r="EA18">
        <f t="shared" si="30"/>
        <v>0</v>
      </c>
      <c r="EB18">
        <f t="shared" si="30"/>
        <v>0</v>
      </c>
      <c r="EC18">
        <f t="shared" si="30"/>
        <v>0</v>
      </c>
      <c r="ED18">
        <f t="shared" si="31"/>
        <v>0</v>
      </c>
      <c r="EE18">
        <f t="shared" si="31"/>
        <v>0</v>
      </c>
      <c r="EF18">
        <f t="shared" si="31"/>
        <v>0</v>
      </c>
      <c r="EG18">
        <f t="shared" si="31"/>
        <v>0</v>
      </c>
      <c r="EH18">
        <f t="shared" si="31"/>
        <v>0</v>
      </c>
      <c r="EI18">
        <f t="shared" si="31"/>
        <v>0</v>
      </c>
      <c r="EJ18">
        <f t="shared" si="31"/>
        <v>0</v>
      </c>
      <c r="EK18">
        <f t="shared" si="31"/>
        <v>0</v>
      </c>
      <c r="EL18">
        <f t="shared" si="31"/>
        <v>0</v>
      </c>
      <c r="EM18">
        <f t="shared" si="31"/>
        <v>0</v>
      </c>
      <c r="EN18">
        <f t="shared" si="32"/>
        <v>0</v>
      </c>
      <c r="EO18">
        <f t="shared" si="32"/>
        <v>0</v>
      </c>
      <c r="EP18">
        <f t="shared" si="32"/>
        <v>0</v>
      </c>
      <c r="EQ18">
        <f t="shared" si="32"/>
        <v>0</v>
      </c>
      <c r="ER18">
        <f t="shared" si="32"/>
        <v>0</v>
      </c>
      <c r="ES18">
        <f t="shared" si="32"/>
        <v>0</v>
      </c>
      <c r="ET18">
        <f t="shared" si="32"/>
        <v>0</v>
      </c>
      <c r="EU18">
        <f t="shared" si="32"/>
        <v>0</v>
      </c>
      <c r="EV18">
        <f t="shared" si="32"/>
        <v>0</v>
      </c>
      <c r="EW18">
        <f t="shared" si="32"/>
        <v>0</v>
      </c>
      <c r="EX18">
        <f t="shared" si="32"/>
        <v>0</v>
      </c>
      <c r="EZ18">
        <f t="shared" si="15"/>
        <v>3.5032731138371326E-2</v>
      </c>
      <c r="FB18">
        <f t="shared" si="16"/>
        <v>0.49395818174339062</v>
      </c>
      <c r="FC18">
        <f t="shared" si="17"/>
        <v>7.7123065603921598E-2</v>
      </c>
    </row>
    <row r="19" spans="1:159" x14ac:dyDescent="0.25">
      <c r="A19">
        <v>360</v>
      </c>
      <c r="B19" s="20">
        <f>'Input spectra'!S18</f>
        <v>0.118711208280102</v>
      </c>
      <c r="C19">
        <f>'Input spectra'!B18</f>
        <v>1.66374204665438</v>
      </c>
      <c r="D19">
        <f t="shared" si="18"/>
        <v>2.0653927966864227E-2</v>
      </c>
      <c r="E19">
        <f t="shared" si="18"/>
        <v>8.8185209982495905E-3</v>
      </c>
      <c r="F19">
        <f t="shared" si="18"/>
        <v>3.7650042936163718E-3</v>
      </c>
      <c r="G19">
        <f t="shared" si="18"/>
        <v>1.607353790052338E-3</v>
      </c>
      <c r="H19">
        <f t="shared" si="18"/>
        <v>6.8617265571266296E-4</v>
      </c>
      <c r="I19">
        <f t="shared" si="18"/>
        <v>2.9290777455847348E-4</v>
      </c>
      <c r="J19">
        <f t="shared" si="18"/>
        <v>1.250269346954667E-4</v>
      </c>
      <c r="K19">
        <f t="shared" si="18"/>
        <v>5.3364332484152595E-5</v>
      </c>
      <c r="L19">
        <f t="shared" si="18"/>
        <v>2.2775766633634496E-5</v>
      </c>
      <c r="M19">
        <f t="shared" si="18"/>
        <v>9.7200602135759874E-6</v>
      </c>
      <c r="N19">
        <f t="shared" si="19"/>
        <v>4.1479979016271498E-6</v>
      </c>
      <c r="O19">
        <f t="shared" si="19"/>
        <v>1.7700327682068231E-6</v>
      </c>
      <c r="P19">
        <f t="shared" si="19"/>
        <v>7.5526066142507355E-7</v>
      </c>
      <c r="Q19">
        <f t="shared" si="19"/>
        <v>3.2224394547869625E-7</v>
      </c>
      <c r="R19">
        <f t="shared" si="19"/>
        <v>1.3748159590480028E-7</v>
      </c>
      <c r="S19">
        <f t="shared" si="19"/>
        <v>5.8651051494078778E-8</v>
      </c>
      <c r="T19">
        <f t="shared" si="19"/>
        <v>2.5019464520312245E-8</v>
      </c>
      <c r="U19">
        <f t="shared" si="19"/>
        <v>1.067212019934865E-8</v>
      </c>
      <c r="V19">
        <f t="shared" si="19"/>
        <v>4.551907232993046E-9</v>
      </c>
      <c r="W19">
        <f t="shared" si="19"/>
        <v>1.9413578190656712E-9</v>
      </c>
      <c r="X19">
        <f t="shared" si="20"/>
        <v>8.2791690405350896E-10</v>
      </c>
      <c r="Y19">
        <f t="shared" si="20"/>
        <v>3.5305011189821537E-10</v>
      </c>
      <c r="Z19">
        <f t="shared" si="20"/>
        <v>1.5054067358908505E-10</v>
      </c>
      <c r="AA19">
        <f t="shared" si="20"/>
        <v>6.4185761063853925E-11</v>
      </c>
      <c r="AB19">
        <f t="shared" si="20"/>
        <v>2.7364675341901287E-11</v>
      </c>
      <c r="AC19">
        <f t="shared" si="20"/>
        <v>1.1665626847938277E-11</v>
      </c>
      <c r="AD19">
        <f t="shared" si="20"/>
        <v>4.9726905196913307E-12</v>
      </c>
      <c r="AE19">
        <f t="shared" si="20"/>
        <v>2.1195307972910037E-12</v>
      </c>
      <c r="AF19">
        <f t="shared" si="20"/>
        <v>9.0334228975501792E-13</v>
      </c>
      <c r="AG19">
        <f t="shared" si="20"/>
        <v>3.8497152512663224E-13</v>
      </c>
      <c r="AH19">
        <f t="shared" si="21"/>
        <v>1.6404683415027138E-13</v>
      </c>
      <c r="AI19">
        <f t="shared" si="21"/>
        <v>6.9898746396065562E-14</v>
      </c>
      <c r="AJ19">
        <f t="shared" si="21"/>
        <v>2.9780534952313856E-14</v>
      </c>
      <c r="AK19">
        <f t="shared" si="21"/>
        <v>1.268692708657683E-14</v>
      </c>
      <c r="AL19">
        <f t="shared" si="21"/>
        <v>5.4043128252627782E-15</v>
      </c>
      <c r="AM19">
        <f t="shared" si="21"/>
        <v>2.3018860786409267E-15</v>
      </c>
      <c r="AN19">
        <f t="shared" si="21"/>
        <v>9.8036022765020915E-16</v>
      </c>
      <c r="AO19">
        <f t="shared" si="21"/>
        <v>4.1748918500142947E-16</v>
      </c>
      <c r="AP19">
        <f t="shared" si="21"/>
        <v>1.7777128655203965E-16</v>
      </c>
      <c r="AQ19">
        <f t="shared" si="21"/>
        <v>7.5689209232588294E-17</v>
      </c>
      <c r="AR19">
        <f t="shared" si="22"/>
        <v>3.2222659840330977E-17</v>
      </c>
      <c r="AS19">
        <f t="shared" si="22"/>
        <v>1.3716488490580416E-17</v>
      </c>
      <c r="AT19">
        <f t="shared" si="22"/>
        <v>5.8381826883998339E-18</v>
      </c>
      <c r="AU19">
        <f t="shared" si="22"/>
        <v>2.4846465141615222E-18</v>
      </c>
      <c r="AV19">
        <f t="shared" si="22"/>
        <v>1.057310914680983E-18</v>
      </c>
      <c r="AW19">
        <f t="shared" si="22"/>
        <v>4.4987404878584273E-19</v>
      </c>
      <c r="AX19">
        <f t="shared" si="22"/>
        <v>1.727706722214058E-19</v>
      </c>
      <c r="AY19">
        <f t="shared" si="22"/>
        <v>6.3779232872963711E-20</v>
      </c>
      <c r="AZ19">
        <f t="shared" si="22"/>
        <v>2.4804108062712409E-20</v>
      </c>
      <c r="BA19">
        <f t="shared" si="22"/>
        <v>9.8161169855632148E-21</v>
      </c>
      <c r="BB19">
        <f t="shared" si="23"/>
        <v>3.9231676709628474E-21</v>
      </c>
      <c r="BC19">
        <f t="shared" si="23"/>
        <v>1.5784087983451329E-21</v>
      </c>
      <c r="BD19">
        <f t="shared" si="23"/>
        <v>6.3817159827249142E-22</v>
      </c>
      <c r="BE19">
        <f t="shared" si="23"/>
        <v>2.5901854805469446E-22</v>
      </c>
      <c r="BF19">
        <f t="shared" si="23"/>
        <v>1.0546115805244018E-22</v>
      </c>
      <c r="BG19">
        <f t="shared" si="23"/>
        <v>4.3053123005452293E-23</v>
      </c>
      <c r="BH19">
        <f t="shared" si="23"/>
        <v>1.7615932963335117E-23</v>
      </c>
      <c r="BI19">
        <f t="shared" si="23"/>
        <v>7.2222310744847137E-24</v>
      </c>
      <c r="BJ19">
        <f t="shared" si="23"/>
        <v>2.9662230922362373E-24</v>
      </c>
      <c r="BK19">
        <f t="shared" si="23"/>
        <v>1.2201794945275596E-24</v>
      </c>
      <c r="BL19">
        <f t="shared" si="24"/>
        <v>5.0265020978697106E-25</v>
      </c>
      <c r="BM19">
        <f t="shared" si="24"/>
        <v>2.0733644616047729E-25</v>
      </c>
      <c r="BN19">
        <f t="shared" si="24"/>
        <v>8.5626214926521545E-26</v>
      </c>
      <c r="BO19">
        <f t="shared" si="24"/>
        <v>3.5401314550668547E-26</v>
      </c>
      <c r="BP19">
        <f t="shared" si="24"/>
        <v>1.4651398486894768E-26</v>
      </c>
      <c r="BQ19">
        <f t="shared" si="24"/>
        <v>6.0695378510522724E-27</v>
      </c>
      <c r="BR19">
        <f t="shared" si="24"/>
        <v>2.5166474078224622E-27</v>
      </c>
      <c r="BS19">
        <f t="shared" si="24"/>
        <v>1.0443730243741348E-27</v>
      </c>
      <c r="BT19">
        <f t="shared" si="24"/>
        <v>4.3374477586175419E-28</v>
      </c>
      <c r="BU19">
        <f t="shared" si="24"/>
        <v>1.8027651312971064E-28</v>
      </c>
      <c r="BV19">
        <f t="shared" si="25"/>
        <v>7.4981320996541365E-29</v>
      </c>
      <c r="BW19">
        <f t="shared" si="25"/>
        <v>3.1207602820959582E-29</v>
      </c>
      <c r="BX19">
        <f t="shared" si="25"/>
        <v>1.2997110934476537E-29</v>
      </c>
      <c r="BY19">
        <f t="shared" si="25"/>
        <v>5.4162567216806584E-30</v>
      </c>
      <c r="BZ19">
        <f t="shared" si="25"/>
        <v>2.2584247075196589E-30</v>
      </c>
      <c r="CA19">
        <f t="shared" si="25"/>
        <v>9.4222548181332712E-31</v>
      </c>
      <c r="CB19">
        <f t="shared" si="25"/>
        <v>3.9331150427850126E-31</v>
      </c>
      <c r="CC19">
        <f t="shared" si="25"/>
        <v>1.642636586641295E-31</v>
      </c>
      <c r="CD19">
        <f t="shared" si="25"/>
        <v>6.8637348339231697E-32</v>
      </c>
      <c r="CE19">
        <f t="shared" si="25"/>
        <v>2.8693623048627099E-32</v>
      </c>
      <c r="CF19">
        <f t="shared" si="26"/>
        <v>1.2000751101053838E-32</v>
      </c>
      <c r="CG19">
        <f t="shared" si="26"/>
        <v>5.021371665300874E-33</v>
      </c>
      <c r="CH19">
        <f t="shared" si="26"/>
        <v>2.1019404197222584E-33</v>
      </c>
      <c r="CI19">
        <f t="shared" si="26"/>
        <v>8.8022992968495224E-34</v>
      </c>
      <c r="CJ19">
        <f t="shared" si="26"/>
        <v>3.6875976412803028E-34</v>
      </c>
      <c r="CK19">
        <f t="shared" si="26"/>
        <v>1.5454569230923724E-34</v>
      </c>
      <c r="CL19">
        <f t="shared" si="26"/>
        <v>6.4793416842100006E-35</v>
      </c>
      <c r="CM19">
        <f t="shared" si="26"/>
        <v>2.7174425758616767E-35</v>
      </c>
      <c r="CN19">
        <f t="shared" si="26"/>
        <v>1.140093736660484E-35</v>
      </c>
      <c r="CO19">
        <f t="shared" si="26"/>
        <v>4.7848338197454349E-36</v>
      </c>
      <c r="CP19">
        <f t="shared" si="27"/>
        <v>2.0087917892665734E-36</v>
      </c>
      <c r="CQ19">
        <f t="shared" si="27"/>
        <v>8.4360786379659503E-37</v>
      </c>
      <c r="CR19">
        <f t="shared" si="27"/>
        <v>2.3464480407957404E-37</v>
      </c>
      <c r="CS19">
        <f t="shared" si="27"/>
        <v>6.5840789896254634E-38</v>
      </c>
      <c r="CT19">
        <f t="shared" si="27"/>
        <v>1.9698513570769082E-38</v>
      </c>
      <c r="CU19">
        <f t="shared" si="27"/>
        <v>5.9200356260167316E-39</v>
      </c>
      <c r="CV19">
        <f t="shared" si="27"/>
        <v>1.7462909817402738E-39</v>
      </c>
      <c r="CW19">
        <f t="shared" si="27"/>
        <v>4.9591581155073061E-40</v>
      </c>
      <c r="CX19">
        <f t="shared" si="27"/>
        <v>1.3230832606591361E-40</v>
      </c>
      <c r="CY19">
        <f t="shared" si="27"/>
        <v>3.1873688070005038E-41</v>
      </c>
      <c r="CZ19">
        <f t="shared" si="28"/>
        <v>6.4027907316806265E-42</v>
      </c>
      <c r="DA19">
        <f t="shared" si="28"/>
        <v>8.655767614675025E-43</v>
      </c>
      <c r="DB19">
        <f t="shared" si="28"/>
        <v>2.3753030657290354E-44</v>
      </c>
      <c r="DC19">
        <f t="shared" si="28"/>
        <v>0</v>
      </c>
      <c r="DD19">
        <f t="shared" si="28"/>
        <v>0</v>
      </c>
      <c r="DE19">
        <f t="shared" si="28"/>
        <v>0</v>
      </c>
      <c r="DF19">
        <f t="shared" si="28"/>
        <v>0</v>
      </c>
      <c r="DG19">
        <f t="shared" si="28"/>
        <v>0</v>
      </c>
      <c r="DH19">
        <f t="shared" si="28"/>
        <v>0</v>
      </c>
      <c r="DI19">
        <f t="shared" si="28"/>
        <v>0</v>
      </c>
      <c r="DJ19">
        <f t="shared" si="29"/>
        <v>0</v>
      </c>
      <c r="DK19">
        <f t="shared" si="29"/>
        <v>0</v>
      </c>
      <c r="DL19">
        <f t="shared" si="29"/>
        <v>0</v>
      </c>
      <c r="DM19">
        <f t="shared" si="29"/>
        <v>0</v>
      </c>
      <c r="DN19">
        <f t="shared" si="29"/>
        <v>0</v>
      </c>
      <c r="DO19">
        <f t="shared" si="29"/>
        <v>0</v>
      </c>
      <c r="DP19">
        <f t="shared" si="29"/>
        <v>0</v>
      </c>
      <c r="DQ19">
        <f t="shared" si="29"/>
        <v>0</v>
      </c>
      <c r="DR19">
        <f t="shared" si="29"/>
        <v>0</v>
      </c>
      <c r="DS19">
        <f t="shared" si="29"/>
        <v>0</v>
      </c>
      <c r="DT19">
        <f t="shared" si="30"/>
        <v>0</v>
      </c>
      <c r="DU19">
        <f t="shared" si="30"/>
        <v>0</v>
      </c>
      <c r="DV19">
        <f t="shared" si="30"/>
        <v>0</v>
      </c>
      <c r="DW19">
        <f t="shared" si="30"/>
        <v>0</v>
      </c>
      <c r="DX19">
        <f t="shared" si="30"/>
        <v>0</v>
      </c>
      <c r="DY19">
        <f t="shared" si="30"/>
        <v>0</v>
      </c>
      <c r="DZ19">
        <f t="shared" si="30"/>
        <v>0</v>
      </c>
      <c r="EA19">
        <f t="shared" si="30"/>
        <v>0</v>
      </c>
      <c r="EB19">
        <f t="shared" si="30"/>
        <v>0</v>
      </c>
      <c r="EC19">
        <f t="shared" si="30"/>
        <v>0</v>
      </c>
      <c r="ED19">
        <f t="shared" si="31"/>
        <v>0</v>
      </c>
      <c r="EE19">
        <f t="shared" si="31"/>
        <v>0</v>
      </c>
      <c r="EF19">
        <f t="shared" si="31"/>
        <v>0</v>
      </c>
      <c r="EG19">
        <f t="shared" si="31"/>
        <v>0</v>
      </c>
      <c r="EH19">
        <f t="shared" si="31"/>
        <v>0</v>
      </c>
      <c r="EI19">
        <f t="shared" si="31"/>
        <v>0</v>
      </c>
      <c r="EJ19">
        <f t="shared" si="31"/>
        <v>0</v>
      </c>
      <c r="EK19">
        <f t="shared" si="31"/>
        <v>0</v>
      </c>
      <c r="EL19">
        <f t="shared" si="31"/>
        <v>0</v>
      </c>
      <c r="EM19">
        <f t="shared" si="31"/>
        <v>0</v>
      </c>
      <c r="EN19">
        <f t="shared" si="32"/>
        <v>0</v>
      </c>
      <c r="EO19">
        <f t="shared" si="32"/>
        <v>0</v>
      </c>
      <c r="EP19">
        <f t="shared" si="32"/>
        <v>0</v>
      </c>
      <c r="EQ19">
        <f t="shared" si="32"/>
        <v>0</v>
      </c>
      <c r="ER19">
        <f t="shared" si="32"/>
        <v>0</v>
      </c>
      <c r="ES19">
        <f t="shared" si="32"/>
        <v>0</v>
      </c>
      <c r="ET19">
        <f t="shared" si="32"/>
        <v>0</v>
      </c>
      <c r="EU19">
        <f t="shared" si="32"/>
        <v>0</v>
      </c>
      <c r="EV19">
        <f t="shared" si="32"/>
        <v>0</v>
      </c>
      <c r="EW19">
        <f t="shared" si="32"/>
        <v>0</v>
      </c>
      <c r="EX19">
        <f t="shared" si="32"/>
        <v>0</v>
      </c>
      <c r="EZ19">
        <f t="shared" si="15"/>
        <v>3.604200986924451E-2</v>
      </c>
      <c r="FB19">
        <f t="shared" si="16"/>
        <v>0.49264119630826059</v>
      </c>
      <c r="FC19">
        <f t="shared" si="17"/>
        <v>8.0419928150250328E-2</v>
      </c>
    </row>
    <row r="20" spans="1:159" x14ac:dyDescent="0.25">
      <c r="A20">
        <v>365</v>
      </c>
      <c r="B20" s="20">
        <f>'Input spectra'!S19</f>
        <v>0.110440838733823</v>
      </c>
      <c r="C20">
        <f>'Input spectra'!B19</f>
        <v>1.5870518567258201</v>
      </c>
      <c r="D20">
        <f t="shared" si="18"/>
        <v>2.0653927966864227E-2</v>
      </c>
      <c r="E20">
        <f t="shared" si="18"/>
        <v>9.1708162977812528E-3</v>
      </c>
      <c r="F20">
        <f t="shared" si="18"/>
        <v>4.0718329954085239E-3</v>
      </c>
      <c r="G20">
        <f t="shared" si="18"/>
        <v>1.8077909203494534E-3</v>
      </c>
      <c r="H20">
        <f t="shared" si="18"/>
        <v>8.0256898060204252E-4</v>
      </c>
      <c r="I20">
        <f t="shared" si="18"/>
        <v>3.562805407980815E-4</v>
      </c>
      <c r="J20">
        <f t="shared" si="18"/>
        <v>1.5815285201043532E-4</v>
      </c>
      <c r="K20">
        <f t="shared" si="18"/>
        <v>7.0199944134375508E-5</v>
      </c>
      <c r="L20">
        <f t="shared" si="18"/>
        <v>3.115809736989729E-5</v>
      </c>
      <c r="M20">
        <f t="shared" si="18"/>
        <v>1.3828628890670618E-5</v>
      </c>
      <c r="N20">
        <f t="shared" si="19"/>
        <v>6.1370680000149807E-6</v>
      </c>
      <c r="O20">
        <f t="shared" si="19"/>
        <v>2.723428353261335E-6</v>
      </c>
      <c r="P20">
        <f t="shared" si="19"/>
        <v>1.2084919266052608E-6</v>
      </c>
      <c r="Q20">
        <f t="shared" si="19"/>
        <v>5.36221095870298E-7</v>
      </c>
      <c r="R20">
        <f t="shared" si="19"/>
        <v>2.3791177390022502E-7</v>
      </c>
      <c r="S20">
        <f t="shared" si="19"/>
        <v>1.05550285799795E-7</v>
      </c>
      <c r="T20">
        <f t="shared" si="19"/>
        <v>4.682457694347974E-8</v>
      </c>
      <c r="U20">
        <f t="shared" si="19"/>
        <v>2.0771066710217965E-8</v>
      </c>
      <c r="V20">
        <f t="shared" si="19"/>
        <v>9.2132686700580181E-9</v>
      </c>
      <c r="W20">
        <f t="shared" si="19"/>
        <v>4.0863744788476985E-9</v>
      </c>
      <c r="X20">
        <f t="shared" si="20"/>
        <v>1.8123061518467907E-9</v>
      </c>
      <c r="Y20">
        <f t="shared" si="20"/>
        <v>8.0369896482535463E-10</v>
      </c>
      <c r="Z20">
        <f t="shared" si="20"/>
        <v>3.5638806461384977E-10</v>
      </c>
      <c r="AA20">
        <f t="shared" si="20"/>
        <v>1.5802297438385043E-10</v>
      </c>
      <c r="AB20">
        <f t="shared" si="20"/>
        <v>7.0062249580009896E-11</v>
      </c>
      <c r="AC20">
        <f t="shared" si="20"/>
        <v>3.1060904535713803E-11</v>
      </c>
      <c r="AD20">
        <f t="shared" si="20"/>
        <v>1.3769231143662074E-11</v>
      </c>
      <c r="AE20">
        <f t="shared" si="20"/>
        <v>6.1033774846904685E-12</v>
      </c>
      <c r="AF20">
        <f t="shared" si="20"/>
        <v>2.7051732404104816E-12</v>
      </c>
      <c r="AG20">
        <f t="shared" si="20"/>
        <v>1.1989017357413787E-12</v>
      </c>
      <c r="AH20">
        <f t="shared" si="21"/>
        <v>5.3129420102658683E-13</v>
      </c>
      <c r="AI20">
        <f t="shared" si="21"/>
        <v>2.3542297839560011E-13</v>
      </c>
      <c r="AJ20">
        <f t="shared" si="21"/>
        <v>1.043095803917184E-13</v>
      </c>
      <c r="AK20">
        <f t="shared" si="21"/>
        <v>4.6212598391410256E-14</v>
      </c>
      <c r="AL20">
        <f t="shared" si="21"/>
        <v>2.0471829930228221E-14</v>
      </c>
      <c r="AM20">
        <f t="shared" si="21"/>
        <v>9.0680154663846175E-15</v>
      </c>
      <c r="AN20">
        <f t="shared" si="21"/>
        <v>4.01630189835574E-15</v>
      </c>
      <c r="AO20">
        <f t="shared" si="21"/>
        <v>1.7786812906385369E-15</v>
      </c>
      <c r="AP20">
        <f t="shared" si="21"/>
        <v>7.8763818632062213E-16</v>
      </c>
      <c r="AQ20">
        <f t="shared" si="21"/>
        <v>3.4874770366994271E-16</v>
      </c>
      <c r="AR20">
        <f t="shared" si="22"/>
        <v>1.5440132259133502E-16</v>
      </c>
      <c r="AS20">
        <f t="shared" si="22"/>
        <v>6.8350990680605891E-17</v>
      </c>
      <c r="AT20">
        <f t="shared" si="22"/>
        <v>3.0254626215071116E-17</v>
      </c>
      <c r="AU20">
        <f t="shared" si="22"/>
        <v>1.339032021788652E-17</v>
      </c>
      <c r="AV20">
        <f t="shared" si="22"/>
        <v>5.9257224750137882E-18</v>
      </c>
      <c r="AW20">
        <f t="shared" si="22"/>
        <v>2.6220548633743573E-18</v>
      </c>
      <c r="AX20">
        <f t="shared" si="22"/>
        <v>1.0472083511379464E-18</v>
      </c>
      <c r="AY20">
        <f t="shared" si="22"/>
        <v>4.0202643050920143E-19</v>
      </c>
      <c r="AZ20">
        <f t="shared" si="22"/>
        <v>1.6259649147729106E-19</v>
      </c>
      <c r="BA20">
        <f t="shared" si="22"/>
        <v>6.6917471347766158E-20</v>
      </c>
      <c r="BB20">
        <f t="shared" si="23"/>
        <v>2.7813068571972309E-20</v>
      </c>
      <c r="BC20">
        <f t="shared" si="23"/>
        <v>1.1637073321089835E-20</v>
      </c>
      <c r="BD20">
        <f t="shared" si="23"/>
        <v>4.8929861943437074E-21</v>
      </c>
      <c r="BE20">
        <f t="shared" si="23"/>
        <v>2.0652832539022795E-21</v>
      </c>
      <c r="BF20">
        <f t="shared" si="23"/>
        <v>8.7448735846644596E-22</v>
      </c>
      <c r="BG20">
        <f t="shared" si="23"/>
        <v>3.7125977786855877E-22</v>
      </c>
      <c r="BH20">
        <f t="shared" si="23"/>
        <v>1.5797600619818825E-22</v>
      </c>
      <c r="BI20">
        <f t="shared" si="23"/>
        <v>6.7354885394472058E-23</v>
      </c>
      <c r="BJ20">
        <f t="shared" si="23"/>
        <v>2.8768271871178678E-23</v>
      </c>
      <c r="BK20">
        <f t="shared" si="23"/>
        <v>1.2306822184953791E-23</v>
      </c>
      <c r="BL20">
        <f t="shared" si="24"/>
        <v>5.2723024061927585E-24</v>
      </c>
      <c r="BM20">
        <f t="shared" si="24"/>
        <v>2.2616340560355692E-24</v>
      </c>
      <c r="BN20">
        <f t="shared" si="24"/>
        <v>9.7132747260722984E-25</v>
      </c>
      <c r="BO20">
        <f t="shared" si="24"/>
        <v>4.1762891060210503E-25</v>
      </c>
      <c r="BP20">
        <f t="shared" si="24"/>
        <v>1.7974734636536266E-25</v>
      </c>
      <c r="BQ20">
        <f t="shared" si="24"/>
        <v>7.7437490780897832E-26</v>
      </c>
      <c r="BR20">
        <f t="shared" si="24"/>
        <v>3.3391064314364916E-26</v>
      </c>
      <c r="BS20">
        <f t="shared" si="24"/>
        <v>1.4410391341123238E-26</v>
      </c>
      <c r="BT20">
        <f t="shared" si="24"/>
        <v>6.2239576252433033E-27</v>
      </c>
      <c r="BU20">
        <f t="shared" si="24"/>
        <v>2.6901949944856568E-27</v>
      </c>
      <c r="BV20">
        <f t="shared" si="25"/>
        <v>1.1636166824671044E-27</v>
      </c>
      <c r="BW20">
        <f t="shared" si="25"/>
        <v>5.0365077015345195E-28</v>
      </c>
      <c r="BX20">
        <f t="shared" si="25"/>
        <v>2.1813640870670881E-28</v>
      </c>
      <c r="BY20">
        <f t="shared" si="25"/>
        <v>9.4535040543491181E-29</v>
      </c>
      <c r="BZ20">
        <f t="shared" si="25"/>
        <v>4.0993163142296789E-29</v>
      </c>
      <c r="CA20">
        <f t="shared" si="25"/>
        <v>1.7785779363796423E-29</v>
      </c>
      <c r="CB20">
        <f t="shared" si="25"/>
        <v>7.7208825427311496E-30</v>
      </c>
      <c r="CC20">
        <f t="shared" si="25"/>
        <v>3.3533897182632784E-30</v>
      </c>
      <c r="CD20">
        <f t="shared" si="25"/>
        <v>1.4571869545518329E-30</v>
      </c>
      <c r="CE20">
        <f t="shared" si="25"/>
        <v>6.3350844238251233E-31</v>
      </c>
      <c r="CF20">
        <f t="shared" si="26"/>
        <v>2.7554192451030831E-31</v>
      </c>
      <c r="CG20">
        <f t="shared" si="26"/>
        <v>1.1989853241838005E-31</v>
      </c>
      <c r="CH20">
        <f t="shared" si="26"/>
        <v>5.2194427944746492E-32</v>
      </c>
      <c r="CI20">
        <f t="shared" si="26"/>
        <v>2.2730663487001799E-32</v>
      </c>
      <c r="CJ20">
        <f t="shared" si="26"/>
        <v>9.9031133599104569E-33</v>
      </c>
      <c r="CK20">
        <f t="shared" si="26"/>
        <v>4.3161583243383652E-33</v>
      </c>
      <c r="CL20">
        <f t="shared" si="26"/>
        <v>1.8818438590740897E-33</v>
      </c>
      <c r="CM20">
        <f t="shared" si="26"/>
        <v>8.2077726749942098E-34</v>
      </c>
      <c r="CN20">
        <f t="shared" si="26"/>
        <v>3.5811106869127386E-34</v>
      </c>
      <c r="CO20">
        <f t="shared" si="26"/>
        <v>1.5629903066813949E-34</v>
      </c>
      <c r="CP20">
        <f t="shared" si="27"/>
        <v>6.8239618606951823E-35</v>
      </c>
      <c r="CQ20">
        <f t="shared" si="27"/>
        <v>2.9802625567199088E-35</v>
      </c>
      <c r="CR20">
        <f t="shared" si="27"/>
        <v>8.620591969500382E-36</v>
      </c>
      <c r="CS20">
        <f t="shared" si="27"/>
        <v>2.5155527053914527E-36</v>
      </c>
      <c r="CT20">
        <f t="shared" si="27"/>
        <v>7.8267972770896236E-37</v>
      </c>
      <c r="CU20">
        <f t="shared" si="27"/>
        <v>2.4461731238046842E-37</v>
      </c>
      <c r="CV20">
        <f t="shared" si="27"/>
        <v>7.5039809342935501E-38</v>
      </c>
      <c r="CW20">
        <f t="shared" si="27"/>
        <v>2.2161303773519822E-38</v>
      </c>
      <c r="CX20">
        <f t="shared" si="27"/>
        <v>6.1487490304097333E-39</v>
      </c>
      <c r="CY20">
        <f t="shared" si="27"/>
        <v>1.540437743458107E-39</v>
      </c>
      <c r="CZ20">
        <f t="shared" si="28"/>
        <v>3.2180543990772928E-40</v>
      </c>
      <c r="DA20">
        <f t="shared" si="28"/>
        <v>4.5242011169811969E-41</v>
      </c>
      <c r="DB20">
        <f t="shared" si="28"/>
        <v>1.2911229011026495E-42</v>
      </c>
      <c r="DC20">
        <f t="shared" si="28"/>
        <v>0</v>
      </c>
      <c r="DD20">
        <f t="shared" si="28"/>
        <v>0</v>
      </c>
      <c r="DE20">
        <f t="shared" si="28"/>
        <v>0</v>
      </c>
      <c r="DF20">
        <f t="shared" si="28"/>
        <v>0</v>
      </c>
      <c r="DG20">
        <f t="shared" si="28"/>
        <v>0</v>
      </c>
      <c r="DH20">
        <f t="shared" si="28"/>
        <v>0</v>
      </c>
      <c r="DI20">
        <f t="shared" si="28"/>
        <v>0</v>
      </c>
      <c r="DJ20">
        <f t="shared" si="29"/>
        <v>0</v>
      </c>
      <c r="DK20">
        <f t="shared" si="29"/>
        <v>0</v>
      </c>
      <c r="DL20">
        <f t="shared" si="29"/>
        <v>0</v>
      </c>
      <c r="DM20">
        <f t="shared" si="29"/>
        <v>0</v>
      </c>
      <c r="DN20">
        <f t="shared" si="29"/>
        <v>0</v>
      </c>
      <c r="DO20">
        <f t="shared" si="29"/>
        <v>0</v>
      </c>
      <c r="DP20">
        <f t="shared" si="29"/>
        <v>0</v>
      </c>
      <c r="DQ20">
        <f t="shared" si="29"/>
        <v>0</v>
      </c>
      <c r="DR20">
        <f t="shared" si="29"/>
        <v>0</v>
      </c>
      <c r="DS20">
        <f t="shared" si="29"/>
        <v>0</v>
      </c>
      <c r="DT20">
        <f t="shared" si="30"/>
        <v>0</v>
      </c>
      <c r="DU20">
        <f t="shared" si="30"/>
        <v>0</v>
      </c>
      <c r="DV20">
        <f t="shared" si="30"/>
        <v>0</v>
      </c>
      <c r="DW20">
        <f t="shared" si="30"/>
        <v>0</v>
      </c>
      <c r="DX20">
        <f t="shared" si="30"/>
        <v>0</v>
      </c>
      <c r="DY20">
        <f t="shared" si="30"/>
        <v>0</v>
      </c>
      <c r="DZ20">
        <f t="shared" si="30"/>
        <v>0</v>
      </c>
      <c r="EA20">
        <f t="shared" si="30"/>
        <v>0</v>
      </c>
      <c r="EB20">
        <f t="shared" si="30"/>
        <v>0</v>
      </c>
      <c r="EC20">
        <f t="shared" si="30"/>
        <v>0</v>
      </c>
      <c r="ED20">
        <f t="shared" si="31"/>
        <v>0</v>
      </c>
      <c r="EE20">
        <f t="shared" si="31"/>
        <v>0</v>
      </c>
      <c r="EF20">
        <f t="shared" si="31"/>
        <v>0</v>
      </c>
      <c r="EG20">
        <f t="shared" si="31"/>
        <v>0</v>
      </c>
      <c r="EH20">
        <f t="shared" si="31"/>
        <v>0</v>
      </c>
      <c r="EI20">
        <f t="shared" si="31"/>
        <v>0</v>
      </c>
      <c r="EJ20">
        <f t="shared" si="31"/>
        <v>0</v>
      </c>
      <c r="EK20">
        <f t="shared" si="31"/>
        <v>0</v>
      </c>
      <c r="EL20">
        <f t="shared" si="31"/>
        <v>0</v>
      </c>
      <c r="EM20">
        <f t="shared" si="31"/>
        <v>0</v>
      </c>
      <c r="EN20">
        <f t="shared" si="32"/>
        <v>0</v>
      </c>
      <c r="EO20">
        <f t="shared" si="32"/>
        <v>0</v>
      </c>
      <c r="EP20">
        <f t="shared" si="32"/>
        <v>0</v>
      </c>
      <c r="EQ20">
        <f t="shared" si="32"/>
        <v>0</v>
      </c>
      <c r="ER20">
        <f t="shared" si="32"/>
        <v>0</v>
      </c>
      <c r="ES20">
        <f t="shared" si="32"/>
        <v>0</v>
      </c>
      <c r="ET20">
        <f t="shared" si="32"/>
        <v>0</v>
      </c>
      <c r="EU20">
        <f t="shared" si="32"/>
        <v>0</v>
      </c>
      <c r="EV20">
        <f t="shared" si="32"/>
        <v>0</v>
      </c>
      <c r="EW20">
        <f t="shared" si="32"/>
        <v>0</v>
      </c>
      <c r="EX20">
        <f t="shared" si="32"/>
        <v>0</v>
      </c>
      <c r="EZ20">
        <f t="shared" si="15"/>
        <v>3.7147590047201182E-2</v>
      </c>
      <c r="FB20">
        <f t="shared" si="16"/>
        <v>0.49104906463178755</v>
      </c>
      <c r="FC20">
        <f t="shared" si="17"/>
        <v>8.3945915330487647E-2</v>
      </c>
    </row>
    <row r="21" spans="1:159" x14ac:dyDescent="0.25">
      <c r="A21">
        <v>370</v>
      </c>
      <c r="B21" s="20">
        <f>'Input spectra'!S20</f>
        <v>0.102783372953167</v>
      </c>
      <c r="C21">
        <f>'Input spectra'!B20</f>
        <v>1.5103616667972599</v>
      </c>
      <c r="D21">
        <f t="shared" si="18"/>
        <v>2.0653927966864227E-2</v>
      </c>
      <c r="E21">
        <f t="shared" si="18"/>
        <v>9.5366010904039105E-3</v>
      </c>
      <c r="F21">
        <f t="shared" si="18"/>
        <v>4.4031269042267528E-3</v>
      </c>
      <c r="G21">
        <f t="shared" si="18"/>
        <v>2.0328487582818707E-3</v>
      </c>
      <c r="H21">
        <f t="shared" si="18"/>
        <v>9.384796522167269E-4</v>
      </c>
      <c r="I21">
        <f t="shared" si="18"/>
        <v>4.3323168932715998E-4</v>
      </c>
      <c r="J21">
        <f t="shared" si="18"/>
        <v>1.9998193399071374E-4</v>
      </c>
      <c r="K21">
        <f t="shared" si="18"/>
        <v>9.2307316404460462E-5</v>
      </c>
      <c r="L21">
        <f t="shared" si="18"/>
        <v>4.2604543028933174E-5</v>
      </c>
      <c r="M21">
        <f t="shared" si="18"/>
        <v>1.9662997586157828E-5</v>
      </c>
      <c r="N21">
        <f t="shared" si="19"/>
        <v>9.0743841818934461E-6</v>
      </c>
      <c r="O21">
        <f t="shared" si="19"/>
        <v>4.1875287701005734E-6</v>
      </c>
      <c r="P21">
        <f t="shared" si="19"/>
        <v>1.9322851907158127E-6</v>
      </c>
      <c r="Q21">
        <f t="shared" si="19"/>
        <v>8.9157316935416326E-7</v>
      </c>
      <c r="R21">
        <f t="shared" si="19"/>
        <v>4.1135298436565138E-7</v>
      </c>
      <c r="S21">
        <f t="shared" si="19"/>
        <v>1.8977707714476953E-7</v>
      </c>
      <c r="T21">
        <f t="shared" si="19"/>
        <v>8.7547515313035066E-8</v>
      </c>
      <c r="U21">
        <f t="shared" si="19"/>
        <v>4.0384469833815964E-8</v>
      </c>
      <c r="V21">
        <f t="shared" si="19"/>
        <v>1.862751594659952E-8</v>
      </c>
      <c r="W21">
        <f t="shared" si="19"/>
        <v>8.5914208584631048E-9</v>
      </c>
      <c r="X21">
        <f t="shared" si="20"/>
        <v>3.9622695594511548E-9</v>
      </c>
      <c r="Y21">
        <f t="shared" si="20"/>
        <v>1.8272227124822967E-9</v>
      </c>
      <c r="Z21">
        <f t="shared" si="20"/>
        <v>8.4257166441546082E-10</v>
      </c>
      <c r="AA21">
        <f t="shared" si="20"/>
        <v>3.8849868516876706E-10</v>
      </c>
      <c r="AB21">
        <f t="shared" si="20"/>
        <v>1.7911791349963118E-10</v>
      </c>
      <c r="AC21">
        <f t="shared" si="20"/>
        <v>8.2576156618300672E-11</v>
      </c>
      <c r="AD21">
        <f t="shared" si="20"/>
        <v>3.8065880488476625E-11</v>
      </c>
      <c r="AE21">
        <f t="shared" si="20"/>
        <v>1.7546158299036314E-11</v>
      </c>
      <c r="AF21">
        <f t="shared" si="20"/>
        <v>8.0870944877152509E-12</v>
      </c>
      <c r="AG21">
        <f t="shared" si="20"/>
        <v>3.7270622479033405E-12</v>
      </c>
      <c r="AH21">
        <f t="shared" si="21"/>
        <v>1.7175277221916654E-12</v>
      </c>
      <c r="AI21">
        <f t="shared" si="21"/>
        <v>7.9141294992541243E-13</v>
      </c>
      <c r="AJ21">
        <f t="shared" si="21"/>
        <v>3.6463984533185722E-13</v>
      </c>
      <c r="AK21">
        <f t="shared" si="21"/>
        <v>1.6799096937967029E-13</v>
      </c>
      <c r="AL21">
        <f t="shared" si="21"/>
        <v>7.738696873541471E-14</v>
      </c>
      <c r="AM21">
        <f t="shared" si="21"/>
        <v>3.5645855763197493E-14</v>
      </c>
      <c r="AN21">
        <f t="shared" si="21"/>
        <v>1.6417565832646075E-14</v>
      </c>
      <c r="AO21">
        <f t="shared" si="21"/>
        <v>7.5607725857437352E-15</v>
      </c>
      <c r="AP21">
        <f t="shared" si="21"/>
        <v>3.4816124341608407E-15</v>
      </c>
      <c r="AQ21">
        <f t="shared" si="21"/>
        <v>1.6030631854088594E-15</v>
      </c>
      <c r="AR21">
        <f t="shared" si="22"/>
        <v>7.3803324075079678E-16</v>
      </c>
      <c r="AS21">
        <f t="shared" si="22"/>
        <v>3.397467749383053E-16</v>
      </c>
      <c r="AT21">
        <f t="shared" si="22"/>
        <v>1.5638242509660575E-16</v>
      </c>
      <c r="AU21">
        <f t="shared" si="22"/>
        <v>7.1973519053588038E-17</v>
      </c>
      <c r="AV21">
        <f t="shared" si="22"/>
        <v>3.3121401490689495E-17</v>
      </c>
      <c r="AW21">
        <f t="shared" si="22"/>
        <v>1.5240344862488252E-17</v>
      </c>
      <c r="AX21">
        <f t="shared" si="22"/>
        <v>6.3295340348609849E-18</v>
      </c>
      <c r="AY21">
        <f t="shared" si="22"/>
        <v>2.5268465629318532E-18</v>
      </c>
      <c r="AZ21">
        <f t="shared" si="22"/>
        <v>1.0627253934183106E-18</v>
      </c>
      <c r="BA21">
        <f t="shared" si="22"/>
        <v>4.5481526466640339E-19</v>
      </c>
      <c r="BB21">
        <f t="shared" si="23"/>
        <v>1.9657579455665812E-19</v>
      </c>
      <c r="BC21">
        <f t="shared" si="23"/>
        <v>8.55284352309573E-20</v>
      </c>
      <c r="BD21">
        <f t="shared" si="23"/>
        <v>3.7396104864675502E-20</v>
      </c>
      <c r="BE21">
        <f t="shared" si="23"/>
        <v>1.6414120782911654E-20</v>
      </c>
      <c r="BF21">
        <f t="shared" si="23"/>
        <v>7.2273179272796714E-21</v>
      </c>
      <c r="BG21">
        <f t="shared" si="23"/>
        <v>3.190708630373742E-21</v>
      </c>
      <c r="BH21">
        <f t="shared" si="23"/>
        <v>1.411841681751397E-21</v>
      </c>
      <c r="BI21">
        <f t="shared" si="23"/>
        <v>6.2596434058008341E-22</v>
      </c>
      <c r="BJ21">
        <f t="shared" si="23"/>
        <v>2.7802246455359592E-22</v>
      </c>
      <c r="BK21">
        <f t="shared" si="23"/>
        <v>1.2367948350843764E-22</v>
      </c>
      <c r="BL21">
        <f t="shared" si="24"/>
        <v>5.5098233122715627E-23</v>
      </c>
      <c r="BM21">
        <f t="shared" si="24"/>
        <v>2.457793083480442E-23</v>
      </c>
      <c r="BN21">
        <f t="shared" si="24"/>
        <v>1.0976762749143923E-23</v>
      </c>
      <c r="BO21">
        <f t="shared" si="24"/>
        <v>4.9077765726955427E-24</v>
      </c>
      <c r="BP21">
        <f t="shared" si="24"/>
        <v>2.1965562945294444E-24</v>
      </c>
      <c r="BQ21">
        <f t="shared" si="24"/>
        <v>9.8404904726313898E-25</v>
      </c>
      <c r="BR21">
        <f t="shared" si="24"/>
        <v>4.4124658572568345E-25</v>
      </c>
      <c r="BS21">
        <f t="shared" si="24"/>
        <v>1.9802156731329545E-25</v>
      </c>
      <c r="BT21">
        <f t="shared" si="24"/>
        <v>8.8938329577188948E-26</v>
      </c>
      <c r="BU21">
        <f t="shared" si="24"/>
        <v>3.9975299307728304E-26</v>
      </c>
      <c r="BV21">
        <f t="shared" si="25"/>
        <v>1.7980572913060491E-26</v>
      </c>
      <c r="BW21">
        <f t="shared" si="25"/>
        <v>8.0929845548683213E-27</v>
      </c>
      <c r="BX21">
        <f t="shared" si="25"/>
        <v>3.6449618797742346E-27</v>
      </c>
      <c r="BY21">
        <f t="shared" si="25"/>
        <v>1.6426433101144874E-27</v>
      </c>
      <c r="BZ21">
        <f t="shared" si="25"/>
        <v>7.4070880644721856E-28</v>
      </c>
      <c r="CA21">
        <f t="shared" si="25"/>
        <v>3.3419088494163345E-28</v>
      </c>
      <c r="CB21">
        <f t="shared" si="25"/>
        <v>1.5086005722153793E-28</v>
      </c>
      <c r="CC21">
        <f t="shared" si="25"/>
        <v>6.8136053239814797E-29</v>
      </c>
      <c r="CD21">
        <f t="shared" si="25"/>
        <v>3.0788876557171068E-29</v>
      </c>
      <c r="CE21">
        <f t="shared" si="25"/>
        <v>1.3919274427774084E-29</v>
      </c>
      <c r="CF21">
        <f t="shared" si="26"/>
        <v>6.2956054192960567E-30</v>
      </c>
      <c r="CG21">
        <f t="shared" si="26"/>
        <v>2.8487169725867072E-30</v>
      </c>
      <c r="CH21">
        <f t="shared" si="26"/>
        <v>1.2895708290072593E-30</v>
      </c>
      <c r="CI21">
        <f t="shared" si="26"/>
        <v>5.8400799650405454E-31</v>
      </c>
      <c r="CJ21">
        <f t="shared" si="26"/>
        <v>2.6458429020574678E-31</v>
      </c>
      <c r="CK21">
        <f t="shared" si="26"/>
        <v>1.1991549194972917E-31</v>
      </c>
      <c r="CL21">
        <f t="shared" si="26"/>
        <v>5.4368472973791945E-32</v>
      </c>
      <c r="CM21">
        <f t="shared" si="26"/>
        <v>2.4658944968071057E-32</v>
      </c>
      <c r="CN21">
        <f t="shared" si="26"/>
        <v>1.1188002096960262E-32</v>
      </c>
      <c r="CO21">
        <f t="shared" si="26"/>
        <v>5.0778129841213451E-33</v>
      </c>
      <c r="CP21">
        <f t="shared" si="27"/>
        <v>2.3053805812747156E-33</v>
      </c>
      <c r="CQ21">
        <f t="shared" si="27"/>
        <v>1.0469988120692447E-33</v>
      </c>
      <c r="CR21">
        <f t="shared" si="27"/>
        <v>3.1493024761728177E-34</v>
      </c>
      <c r="CS21">
        <f t="shared" si="27"/>
        <v>9.5564442110737797E-35</v>
      </c>
      <c r="CT21">
        <f t="shared" si="27"/>
        <v>3.0919510920374921E-35</v>
      </c>
      <c r="CU21">
        <f t="shared" si="27"/>
        <v>1.0048965226060224E-35</v>
      </c>
      <c r="CV21">
        <f t="shared" si="27"/>
        <v>3.2056160046354273E-36</v>
      </c>
      <c r="CW21">
        <f t="shared" si="27"/>
        <v>9.8446596270384203E-37</v>
      </c>
      <c r="CX21">
        <f t="shared" si="27"/>
        <v>2.8403887783811243E-37</v>
      </c>
      <c r="CY21">
        <f t="shared" si="27"/>
        <v>7.3998138517988016E-38</v>
      </c>
      <c r="CZ21">
        <f t="shared" si="28"/>
        <v>1.6075172713417214E-38</v>
      </c>
      <c r="DA21">
        <f t="shared" si="28"/>
        <v>2.3501186649878472E-39</v>
      </c>
      <c r="DB21">
        <f t="shared" si="28"/>
        <v>6.9743075726000572E-41</v>
      </c>
      <c r="DC21">
        <f t="shared" si="28"/>
        <v>0</v>
      </c>
      <c r="DD21">
        <f t="shared" si="28"/>
        <v>0</v>
      </c>
      <c r="DE21">
        <f t="shared" si="28"/>
        <v>0</v>
      </c>
      <c r="DF21">
        <f t="shared" si="28"/>
        <v>0</v>
      </c>
      <c r="DG21">
        <f t="shared" si="28"/>
        <v>0</v>
      </c>
      <c r="DH21">
        <f t="shared" si="28"/>
        <v>0</v>
      </c>
      <c r="DI21">
        <f t="shared" si="28"/>
        <v>0</v>
      </c>
      <c r="DJ21">
        <f t="shared" si="29"/>
        <v>0</v>
      </c>
      <c r="DK21">
        <f t="shared" si="29"/>
        <v>0</v>
      </c>
      <c r="DL21">
        <f t="shared" si="29"/>
        <v>0</v>
      </c>
      <c r="DM21">
        <f t="shared" si="29"/>
        <v>0</v>
      </c>
      <c r="DN21">
        <f t="shared" si="29"/>
        <v>0</v>
      </c>
      <c r="DO21">
        <f t="shared" si="29"/>
        <v>0</v>
      </c>
      <c r="DP21">
        <f t="shared" si="29"/>
        <v>0</v>
      </c>
      <c r="DQ21">
        <f t="shared" si="29"/>
        <v>0</v>
      </c>
      <c r="DR21">
        <f t="shared" si="29"/>
        <v>0</v>
      </c>
      <c r="DS21">
        <f t="shared" si="29"/>
        <v>0</v>
      </c>
      <c r="DT21">
        <f t="shared" si="30"/>
        <v>0</v>
      </c>
      <c r="DU21">
        <f t="shared" si="30"/>
        <v>0</v>
      </c>
      <c r="DV21">
        <f t="shared" si="30"/>
        <v>0</v>
      </c>
      <c r="DW21">
        <f t="shared" si="30"/>
        <v>0</v>
      </c>
      <c r="DX21">
        <f t="shared" si="30"/>
        <v>0</v>
      </c>
      <c r="DY21">
        <f t="shared" si="30"/>
        <v>0</v>
      </c>
      <c r="DZ21">
        <f t="shared" si="30"/>
        <v>0</v>
      </c>
      <c r="EA21">
        <f t="shared" si="30"/>
        <v>0</v>
      </c>
      <c r="EB21">
        <f t="shared" si="30"/>
        <v>0</v>
      </c>
      <c r="EC21">
        <f t="shared" si="30"/>
        <v>0</v>
      </c>
      <c r="ED21">
        <f t="shared" si="31"/>
        <v>0</v>
      </c>
      <c r="EE21">
        <f t="shared" si="31"/>
        <v>0</v>
      </c>
      <c r="EF21">
        <f t="shared" si="31"/>
        <v>0</v>
      </c>
      <c r="EG21">
        <f t="shared" si="31"/>
        <v>0</v>
      </c>
      <c r="EH21">
        <f t="shared" si="31"/>
        <v>0</v>
      </c>
      <c r="EI21">
        <f t="shared" si="31"/>
        <v>0</v>
      </c>
      <c r="EJ21">
        <f t="shared" si="31"/>
        <v>0</v>
      </c>
      <c r="EK21">
        <f t="shared" si="31"/>
        <v>0</v>
      </c>
      <c r="EL21">
        <f t="shared" si="31"/>
        <v>0</v>
      </c>
      <c r="EM21">
        <f t="shared" si="31"/>
        <v>0</v>
      </c>
      <c r="EN21">
        <f t="shared" si="32"/>
        <v>0</v>
      </c>
      <c r="EO21">
        <f t="shared" si="32"/>
        <v>0</v>
      </c>
      <c r="EP21">
        <f t="shared" si="32"/>
        <v>0</v>
      </c>
      <c r="EQ21">
        <f t="shared" si="32"/>
        <v>0</v>
      </c>
      <c r="ER21">
        <f t="shared" si="32"/>
        <v>0</v>
      </c>
      <c r="ES21">
        <f t="shared" si="32"/>
        <v>0</v>
      </c>
      <c r="ET21">
        <f t="shared" si="32"/>
        <v>0</v>
      </c>
      <c r="EU21">
        <f t="shared" si="32"/>
        <v>0</v>
      </c>
      <c r="EV21">
        <f t="shared" si="32"/>
        <v>0</v>
      </c>
      <c r="EW21">
        <f t="shared" si="32"/>
        <v>0</v>
      </c>
      <c r="EX21">
        <f t="shared" si="32"/>
        <v>0</v>
      </c>
      <c r="EZ21">
        <f t="shared" si="15"/>
        <v>3.8369622257494344E-2</v>
      </c>
      <c r="FB21">
        <f t="shared" si="16"/>
        <v>0.48911579947099432</v>
      </c>
      <c r="FC21">
        <f t="shared" si="17"/>
        <v>8.773979770814487E-2</v>
      </c>
    </row>
    <row r="22" spans="1:159" x14ac:dyDescent="0.25">
      <c r="A22">
        <v>375</v>
      </c>
      <c r="B22" s="20">
        <f>'Input spectra'!S21</f>
        <v>9.5125907172512195E-2</v>
      </c>
      <c r="C22">
        <f>'Input spectra'!B21</f>
        <v>1.4336714768687</v>
      </c>
      <c r="D22">
        <f t="shared" si="18"/>
        <v>2.0653927966864227E-2</v>
      </c>
      <c r="E22">
        <f t="shared" si="18"/>
        <v>9.9169754800885364E-3</v>
      </c>
      <c r="F22">
        <f t="shared" si="18"/>
        <v>4.7613756646176768E-3</v>
      </c>
      <c r="G22">
        <f t="shared" si="18"/>
        <v>2.2859247867277241E-3</v>
      </c>
      <c r="H22">
        <f t="shared" si="18"/>
        <v>1.0974060534511836E-3</v>
      </c>
      <c r="I22">
        <f t="shared" si="18"/>
        <v>5.2680310919263991E-4</v>
      </c>
      <c r="J22">
        <f t="shared" si="18"/>
        <v>2.5287418730853673E-4</v>
      </c>
      <c r="K22">
        <f t="shared" si="18"/>
        <v>1.2137674419630741E-4</v>
      </c>
      <c r="L22">
        <f t="shared" si="18"/>
        <v>5.8256031013558481E-5</v>
      </c>
      <c r="M22">
        <f t="shared" si="18"/>
        <v>2.7958916037878939E-5</v>
      </c>
      <c r="N22">
        <f t="shared" si="19"/>
        <v>1.3417555138772571E-5</v>
      </c>
      <c r="O22">
        <f t="shared" si="19"/>
        <v>6.4387216867376361E-6</v>
      </c>
      <c r="P22">
        <f t="shared" si="19"/>
        <v>3.0895746806914386E-6</v>
      </c>
      <c r="Q22">
        <f t="shared" si="19"/>
        <v>1.4824159706400235E-6</v>
      </c>
      <c r="R22">
        <f t="shared" si="19"/>
        <v>7.1123540870865442E-7</v>
      </c>
      <c r="S22">
        <f t="shared" si="19"/>
        <v>3.4121498332959989E-7</v>
      </c>
      <c r="T22">
        <f t="shared" si="19"/>
        <v>1.6368684861237889E-7</v>
      </c>
      <c r="U22">
        <f t="shared" si="19"/>
        <v>7.8518134215807397E-8</v>
      </c>
      <c r="V22">
        <f t="shared" si="19"/>
        <v>3.766137326142161E-8</v>
      </c>
      <c r="W22">
        <f t="shared" si="19"/>
        <v>1.8063080794310483E-8</v>
      </c>
      <c r="X22">
        <f t="shared" si="20"/>
        <v>8.6627637641437259E-9</v>
      </c>
      <c r="Y22">
        <f t="shared" si="20"/>
        <v>4.1542206561590408E-9</v>
      </c>
      <c r="Z22">
        <f t="shared" si="20"/>
        <v>1.9920055696731759E-9</v>
      </c>
      <c r="AA22">
        <f t="shared" si="20"/>
        <v>9.5512205719679573E-10</v>
      </c>
      <c r="AB22">
        <f t="shared" si="20"/>
        <v>4.5792459032909911E-10</v>
      </c>
      <c r="AC22">
        <f t="shared" si="20"/>
        <v>2.1953068475548729E-10</v>
      </c>
      <c r="AD22">
        <f t="shared" si="20"/>
        <v>1.0523545158365283E-10</v>
      </c>
      <c r="AE22">
        <f t="shared" si="20"/>
        <v>5.0442180878879757E-11</v>
      </c>
      <c r="AF22">
        <f t="shared" si="20"/>
        <v>2.4176306447312868E-11</v>
      </c>
      <c r="AG22">
        <f t="shared" si="20"/>
        <v>1.1586431636247669E-11</v>
      </c>
      <c r="AH22">
        <f t="shared" si="21"/>
        <v>5.5522937588946704E-12</v>
      </c>
      <c r="AI22">
        <f t="shared" si="21"/>
        <v>2.6604644184611174E-12</v>
      </c>
      <c r="AJ22">
        <f t="shared" si="21"/>
        <v>1.2746884447652836E-12</v>
      </c>
      <c r="AK22">
        <f t="shared" si="21"/>
        <v>6.1067688845573722E-13</v>
      </c>
      <c r="AL22">
        <f t="shared" si="21"/>
        <v>2.9253578944660703E-13</v>
      </c>
      <c r="AM22">
        <f t="shared" si="21"/>
        <v>1.4012184229293783E-13</v>
      </c>
      <c r="AN22">
        <f t="shared" si="21"/>
        <v>6.7110609384122831E-14</v>
      </c>
      <c r="AO22">
        <f t="shared" si="21"/>
        <v>3.2139137232849045E-14</v>
      </c>
      <c r="AP22">
        <f t="shared" si="21"/>
        <v>1.5389839335149858E-14</v>
      </c>
      <c r="AQ22">
        <f t="shared" si="21"/>
        <v>7.368683863350251E-15</v>
      </c>
      <c r="AR22">
        <f t="shared" si="22"/>
        <v>3.5277746026489276E-15</v>
      </c>
      <c r="AS22">
        <f t="shared" si="22"/>
        <v>1.688751983425599E-15</v>
      </c>
      <c r="AT22">
        <f t="shared" si="22"/>
        <v>8.0832143505090394E-16</v>
      </c>
      <c r="AU22">
        <f t="shared" si="22"/>
        <v>3.868606098036028E-16</v>
      </c>
      <c r="AV22">
        <f t="shared" si="22"/>
        <v>1.8512970213051911E-16</v>
      </c>
      <c r="AW22">
        <f t="shared" si="22"/>
        <v>8.8582475817710313E-17</v>
      </c>
      <c r="AX22">
        <f t="shared" si="22"/>
        <v>3.8256953408487099E-17</v>
      </c>
      <c r="AY22">
        <f t="shared" si="22"/>
        <v>1.5881924838905069E-17</v>
      </c>
      <c r="AZ22">
        <f t="shared" si="22"/>
        <v>6.9459386949553091E-18</v>
      </c>
      <c r="BA22">
        <f t="shared" si="22"/>
        <v>3.09122447108834E-18</v>
      </c>
      <c r="BB22">
        <f t="shared" si="23"/>
        <v>1.389348424665416E-18</v>
      </c>
      <c r="BC22">
        <f t="shared" si="23"/>
        <v>6.2860420581855359E-19</v>
      </c>
      <c r="BD22">
        <f t="shared" si="23"/>
        <v>2.8581087366778518E-19</v>
      </c>
      <c r="BE22">
        <f t="shared" si="23"/>
        <v>1.3045346712948096E-19</v>
      </c>
      <c r="BF22">
        <f t="shared" si="23"/>
        <v>5.9731137238596942E-20</v>
      </c>
      <c r="BG22">
        <f t="shared" si="23"/>
        <v>2.7421827439507044E-20</v>
      </c>
      <c r="BH22">
        <f t="shared" si="23"/>
        <v>1.2617719502478843E-20</v>
      </c>
      <c r="BI22">
        <f t="shared" si="23"/>
        <v>5.8174155205378557E-21</v>
      </c>
      <c r="BJ22">
        <f t="shared" si="23"/>
        <v>2.6868659731310762E-21</v>
      </c>
      <c r="BK22">
        <f t="shared" si="23"/>
        <v>1.2429378121360263E-21</v>
      </c>
      <c r="BL22">
        <f t="shared" si="24"/>
        <v>5.7580447010763515E-22</v>
      </c>
      <c r="BM22">
        <f t="shared" si="24"/>
        <v>2.6709656343754325E-22</v>
      </c>
      <c r="BN22">
        <f t="shared" si="24"/>
        <v>1.2404603375170033E-22</v>
      </c>
      <c r="BO22">
        <f t="shared" si="24"/>
        <v>5.767385895955528E-23</v>
      </c>
      <c r="BP22">
        <f t="shared" si="24"/>
        <v>2.6842452211948407E-23</v>
      </c>
      <c r="BQ22">
        <f t="shared" si="24"/>
        <v>1.2504957452189849E-23</v>
      </c>
      <c r="BR22">
        <f t="shared" si="24"/>
        <v>5.830857848122229E-24</v>
      </c>
      <c r="BS22">
        <f t="shared" si="24"/>
        <v>2.7211295094610998E-24</v>
      </c>
      <c r="BT22">
        <f t="shared" si="24"/>
        <v>1.2708997946738592E-24</v>
      </c>
      <c r="BU22">
        <f t="shared" si="24"/>
        <v>5.9401811319181271E-25</v>
      </c>
      <c r="BV22">
        <f t="shared" si="25"/>
        <v>2.778414981095095E-25</v>
      </c>
      <c r="BW22">
        <f t="shared" si="25"/>
        <v>1.3004328174735122E-25</v>
      </c>
      <c r="BX22">
        <f t="shared" si="25"/>
        <v>6.0905683667277895E-26</v>
      </c>
      <c r="BY22">
        <f t="shared" si="25"/>
        <v>2.8542612651892098E-26</v>
      </c>
      <c r="BZ22">
        <f t="shared" si="25"/>
        <v>1.3383927803862166E-26</v>
      </c>
      <c r="CA22">
        <f t="shared" si="25"/>
        <v>6.2793732730882689E-27</v>
      </c>
      <c r="CB22">
        <f t="shared" si="25"/>
        <v>2.9476885238088952E-27</v>
      </c>
      <c r="CC22">
        <f t="shared" si="25"/>
        <v>1.3844265478046223E-27</v>
      </c>
      <c r="CD22">
        <f t="shared" si="25"/>
        <v>6.5053761062817134E-28</v>
      </c>
      <c r="CE22">
        <f t="shared" si="25"/>
        <v>3.0583049511863672E-28</v>
      </c>
      <c r="CF22">
        <f t="shared" si="26"/>
        <v>1.4384253019175664E-28</v>
      </c>
      <c r="CG22">
        <f t="shared" si="26"/>
        <v>6.7683800845750561E-29</v>
      </c>
      <c r="CH22">
        <f t="shared" si="26"/>
        <v>3.1861503009227016E-29</v>
      </c>
      <c r="CI22">
        <f t="shared" si="26"/>
        <v>1.5004636366013064E-29</v>
      </c>
      <c r="CJ22">
        <f t="shared" si="26"/>
        <v>7.0689735721967762E-30</v>
      </c>
      <c r="CK22">
        <f t="shared" si="26"/>
        <v>3.3316028118012456E-30</v>
      </c>
      <c r="CL22">
        <f t="shared" si="26"/>
        <v>1.5707630785883608E-30</v>
      </c>
      <c r="CM22">
        <f t="shared" si="26"/>
        <v>7.4083870377022142E-31</v>
      </c>
      <c r="CN22">
        <f t="shared" si="26"/>
        <v>3.4953231515301648E-31</v>
      </c>
      <c r="CO22">
        <f t="shared" si="26"/>
        <v>1.6496701605562902E-31</v>
      </c>
      <c r="CP22">
        <f t="shared" si="27"/>
        <v>7.7884075746826618E-32</v>
      </c>
      <c r="CQ22">
        <f t="shared" si="27"/>
        <v>3.6782212694738308E-32</v>
      </c>
      <c r="CR22">
        <f t="shared" si="27"/>
        <v>1.1505133431112595E-32</v>
      </c>
      <c r="CS22">
        <f t="shared" si="27"/>
        <v>3.6304397742741871E-33</v>
      </c>
      <c r="CT22">
        <f t="shared" si="27"/>
        <v>1.2214653346823992E-33</v>
      </c>
      <c r="CU22">
        <f t="shared" si="27"/>
        <v>4.1281502577176633E-34</v>
      </c>
      <c r="CV22">
        <f t="shared" si="27"/>
        <v>1.3694029954437674E-34</v>
      </c>
      <c r="CW22">
        <f t="shared" si="27"/>
        <v>4.3732681146693644E-35</v>
      </c>
      <c r="CX22">
        <f t="shared" si="27"/>
        <v>1.3121056612414011E-35</v>
      </c>
      <c r="CY22">
        <f t="shared" si="27"/>
        <v>3.5546548553365959E-36</v>
      </c>
      <c r="CZ22">
        <f t="shared" si="28"/>
        <v>8.0300438003869623E-37</v>
      </c>
      <c r="DA22">
        <f t="shared" si="28"/>
        <v>1.2207807736030532E-37</v>
      </c>
      <c r="DB22">
        <f t="shared" si="28"/>
        <v>3.7673381887723144E-39</v>
      </c>
      <c r="DC22">
        <f t="shared" si="28"/>
        <v>0</v>
      </c>
      <c r="DD22">
        <f t="shared" si="28"/>
        <v>0</v>
      </c>
      <c r="DE22">
        <f t="shared" si="28"/>
        <v>0</v>
      </c>
      <c r="DF22">
        <f t="shared" si="28"/>
        <v>0</v>
      </c>
      <c r="DG22">
        <f t="shared" si="28"/>
        <v>0</v>
      </c>
      <c r="DH22">
        <f t="shared" si="28"/>
        <v>0</v>
      </c>
      <c r="DI22">
        <f t="shared" si="28"/>
        <v>0</v>
      </c>
      <c r="DJ22">
        <f t="shared" si="29"/>
        <v>0</v>
      </c>
      <c r="DK22">
        <f t="shared" si="29"/>
        <v>0</v>
      </c>
      <c r="DL22">
        <f t="shared" si="29"/>
        <v>0</v>
      </c>
      <c r="DM22">
        <f t="shared" si="29"/>
        <v>0</v>
      </c>
      <c r="DN22">
        <f t="shared" si="29"/>
        <v>0</v>
      </c>
      <c r="DO22">
        <f t="shared" si="29"/>
        <v>0</v>
      </c>
      <c r="DP22">
        <f t="shared" si="29"/>
        <v>0</v>
      </c>
      <c r="DQ22">
        <f t="shared" si="29"/>
        <v>0</v>
      </c>
      <c r="DR22">
        <f t="shared" si="29"/>
        <v>0</v>
      </c>
      <c r="DS22">
        <f t="shared" si="29"/>
        <v>0</v>
      </c>
      <c r="DT22">
        <f t="shared" si="30"/>
        <v>0</v>
      </c>
      <c r="DU22">
        <f t="shared" si="30"/>
        <v>0</v>
      </c>
      <c r="DV22">
        <f t="shared" si="30"/>
        <v>0</v>
      </c>
      <c r="DW22">
        <f t="shared" si="30"/>
        <v>0</v>
      </c>
      <c r="DX22">
        <f t="shared" si="30"/>
        <v>0</v>
      </c>
      <c r="DY22">
        <f t="shared" si="30"/>
        <v>0</v>
      </c>
      <c r="DZ22">
        <f t="shared" si="30"/>
        <v>0</v>
      </c>
      <c r="EA22">
        <f t="shared" si="30"/>
        <v>0</v>
      </c>
      <c r="EB22">
        <f t="shared" si="30"/>
        <v>0</v>
      </c>
      <c r="EC22">
        <f t="shared" si="30"/>
        <v>0</v>
      </c>
      <c r="ED22">
        <f t="shared" si="31"/>
        <v>0</v>
      </c>
      <c r="EE22">
        <f t="shared" si="31"/>
        <v>0</v>
      </c>
      <c r="EF22">
        <f t="shared" si="31"/>
        <v>0</v>
      </c>
      <c r="EG22">
        <f t="shared" si="31"/>
        <v>0</v>
      </c>
      <c r="EH22">
        <f t="shared" si="31"/>
        <v>0</v>
      </c>
      <c r="EI22">
        <f t="shared" si="31"/>
        <v>0</v>
      </c>
      <c r="EJ22">
        <f t="shared" si="31"/>
        <v>0</v>
      </c>
      <c r="EK22">
        <f t="shared" si="31"/>
        <v>0</v>
      </c>
      <c r="EL22">
        <f t="shared" si="31"/>
        <v>0</v>
      </c>
      <c r="EM22">
        <f t="shared" si="31"/>
        <v>0</v>
      </c>
      <c r="EN22">
        <f t="shared" si="32"/>
        <v>0</v>
      </c>
      <c r="EO22">
        <f t="shared" si="32"/>
        <v>0</v>
      </c>
      <c r="EP22">
        <f t="shared" si="32"/>
        <v>0</v>
      </c>
      <c r="EQ22">
        <f t="shared" si="32"/>
        <v>0</v>
      </c>
      <c r="ER22">
        <f t="shared" si="32"/>
        <v>0</v>
      </c>
      <c r="ES22">
        <f t="shared" si="32"/>
        <v>0</v>
      </c>
      <c r="ET22">
        <f t="shared" si="32"/>
        <v>0</v>
      </c>
      <c r="EU22">
        <f t="shared" si="32"/>
        <v>0</v>
      </c>
      <c r="EV22">
        <f t="shared" si="32"/>
        <v>0</v>
      </c>
      <c r="EW22">
        <f t="shared" si="32"/>
        <v>0</v>
      </c>
      <c r="EX22">
        <f t="shared" si="32"/>
        <v>0</v>
      </c>
      <c r="EZ22">
        <f t="shared" si="15"/>
        <v>3.9728674230471259E-2</v>
      </c>
      <c r="FB22">
        <f t="shared" si="16"/>
        <v>0.48676497859918461</v>
      </c>
      <c r="FC22">
        <f t="shared" si="17"/>
        <v>9.1832166546732208E-2</v>
      </c>
    </row>
    <row r="23" spans="1:159" x14ac:dyDescent="0.25">
      <c r="A23">
        <v>380</v>
      </c>
      <c r="B23" s="20">
        <f>'Input spectra'!S22</f>
        <v>8.7468441391856694E-2</v>
      </c>
      <c r="C23">
        <f>'Input spectra'!B22</f>
        <v>1.3569812869401401</v>
      </c>
      <c r="D23">
        <f t="shared" ref="D23:M32" si="33">D$2*EXP(- D$1 * ($C23*_c1+$B23))</f>
        <v>2.0653927966864227E-2</v>
      </c>
      <c r="E23">
        <f t="shared" si="33"/>
        <v>1.0312521383707364E-2</v>
      </c>
      <c r="F23">
        <f t="shared" si="33"/>
        <v>5.1487723866988355E-3</v>
      </c>
      <c r="G23">
        <f t="shared" si="33"/>
        <v>2.5705070823825839E-3</v>
      </c>
      <c r="H23">
        <f t="shared" si="33"/>
        <v>1.2832457723581945E-3</v>
      </c>
      <c r="I23">
        <f t="shared" si="33"/>
        <v>6.4058452484407015E-4</v>
      </c>
      <c r="J23">
        <f t="shared" si="33"/>
        <v>3.1975565657806998E-4</v>
      </c>
      <c r="K23">
        <f t="shared" si="33"/>
        <v>1.5960071861631912E-4</v>
      </c>
      <c r="L23">
        <f t="shared" si="33"/>
        <v>7.9657353610105715E-5</v>
      </c>
      <c r="M23">
        <f t="shared" si="33"/>
        <v>3.9754924577901598E-5</v>
      </c>
      <c r="N23">
        <f t="shared" ref="N23:W32" si="34">N$2*EXP(- N$1 * ($C23*_c1+$B23))</f>
        <v>1.9839449409826225E-5</v>
      </c>
      <c r="O23">
        <f t="shared" si="34"/>
        <v>9.90014379250937E-6</v>
      </c>
      <c r="P23">
        <f t="shared" si="34"/>
        <v>4.9399911324857282E-6</v>
      </c>
      <c r="Q23">
        <f t="shared" si="34"/>
        <v>2.4648084818439149E-6</v>
      </c>
      <c r="R23">
        <f t="shared" si="34"/>
        <v>1.2297365664699076E-6</v>
      </c>
      <c r="S23">
        <f t="shared" si="34"/>
        <v>6.1349698604433593E-7</v>
      </c>
      <c r="T23">
        <f t="shared" si="34"/>
        <v>3.0604391584215115E-7</v>
      </c>
      <c r="U23">
        <f t="shared" si="34"/>
        <v>1.5266010488936037E-7</v>
      </c>
      <c r="V23">
        <f t="shared" si="34"/>
        <v>7.6144293205936276E-8</v>
      </c>
      <c r="W23">
        <f t="shared" si="34"/>
        <v>3.7976825155804931E-8</v>
      </c>
      <c r="X23">
        <f t="shared" ref="X23:AG32" si="35">X$2*EXP(- X$1 * ($C23*_c1+$B23))</f>
        <v>1.8939518098752618E-8</v>
      </c>
      <c r="Y23">
        <f t="shared" si="35"/>
        <v>9.4446884565122295E-9</v>
      </c>
      <c r="Z23">
        <f t="shared" si="35"/>
        <v>4.7094939898813772E-9</v>
      </c>
      <c r="AA23">
        <f t="shared" si="35"/>
        <v>2.3481627582537326E-9</v>
      </c>
      <c r="AB23">
        <f t="shared" si="35"/>
        <v>1.1707088717762729E-9</v>
      </c>
      <c r="AC23">
        <f t="shared" si="35"/>
        <v>5.8362756905705113E-10</v>
      </c>
      <c r="AD23">
        <f t="shared" si="35"/>
        <v>2.9092983343358719E-10</v>
      </c>
      <c r="AE23">
        <f t="shared" si="35"/>
        <v>1.4501257588433868E-10</v>
      </c>
      <c r="AF23">
        <f t="shared" si="35"/>
        <v>7.2274881210088307E-11</v>
      </c>
      <c r="AG23">
        <f t="shared" si="35"/>
        <v>3.6019092017301453E-11</v>
      </c>
      <c r="AH23">
        <f t="shared" ref="AH23:AQ32" si="36">AH$2*EXP(- AH$1 * ($C23*_c1+$B23))</f>
        <v>1.7949035457618492E-11</v>
      </c>
      <c r="AI23">
        <f t="shared" si="36"/>
        <v>8.9435874439062218E-12</v>
      </c>
      <c r="AJ23">
        <f t="shared" si="36"/>
        <v>4.4559876053572729E-12</v>
      </c>
      <c r="AK23">
        <f t="shared" si="36"/>
        <v>2.2199185079475615E-12</v>
      </c>
      <c r="AL23">
        <f t="shared" si="36"/>
        <v>1.1058346063371145E-12</v>
      </c>
      <c r="AM23">
        <f t="shared" si="36"/>
        <v>5.5081103447201383E-13</v>
      </c>
      <c r="AN23">
        <f t="shared" si="36"/>
        <v>2.7433018620534739E-13</v>
      </c>
      <c r="AO23">
        <f t="shared" si="36"/>
        <v>1.3661621618133946E-13</v>
      </c>
      <c r="AP23">
        <f t="shared" si="36"/>
        <v>6.8028006919389637E-14</v>
      </c>
      <c r="AQ23">
        <f t="shared" si="36"/>
        <v>3.3871092775516563E-14</v>
      </c>
      <c r="AR23">
        <f t="shared" ref="AR23:BA32" si="37">AR$2*EXP(- AR$1 * ($C23*_c1+$B23))</f>
        <v>1.6862646504152608E-14</v>
      </c>
      <c r="AS23">
        <f t="shared" si="37"/>
        <v>8.3941437326131472E-15</v>
      </c>
      <c r="AT23">
        <f t="shared" si="37"/>
        <v>4.1781136336716076E-15</v>
      </c>
      <c r="AU23">
        <f t="shared" si="37"/>
        <v>2.0793916066016643E-15</v>
      </c>
      <c r="AV23">
        <f t="shared" si="37"/>
        <v>1.0347692147196451E-15</v>
      </c>
      <c r="AW23">
        <f t="shared" si="37"/>
        <v>5.1487384916788064E-16</v>
      </c>
      <c r="AX23">
        <f t="shared" si="37"/>
        <v>2.3123257984524017E-16</v>
      </c>
      <c r="AY23">
        <f t="shared" si="37"/>
        <v>9.9822260792901328E-17</v>
      </c>
      <c r="AZ23">
        <f t="shared" si="37"/>
        <v>4.5398429973421009E-17</v>
      </c>
      <c r="BA23">
        <f t="shared" si="37"/>
        <v>2.1010000044005239E-17</v>
      </c>
      <c r="BB23">
        <f t="shared" ref="BB23:BK32" si="38">BB$2*EXP(- BB$1 * ($C23*_c1+$B23))</f>
        <v>9.8195662872618553E-18</v>
      </c>
      <c r="BC23">
        <f t="shared" si="38"/>
        <v>4.6200219436465396E-18</v>
      </c>
      <c r="BD23">
        <f t="shared" si="38"/>
        <v>2.1843947598912992E-18</v>
      </c>
      <c r="BE23">
        <f t="shared" si="38"/>
        <v>1.0367967502602827E-18</v>
      </c>
      <c r="BF23">
        <f t="shared" si="38"/>
        <v>4.93655985763312E-19</v>
      </c>
      <c r="BG23">
        <f t="shared" si="38"/>
        <v>2.3567072623425854E-19</v>
      </c>
      <c r="BH23">
        <f t="shared" si="38"/>
        <v>1.1276536703870146E-19</v>
      </c>
      <c r="BI23">
        <f t="shared" si="38"/>
        <v>5.4064299105653406E-20</v>
      </c>
      <c r="BJ23">
        <f t="shared" si="38"/>
        <v>2.5966422422594958E-20</v>
      </c>
      <c r="BK23">
        <f t="shared" si="38"/>
        <v>1.2491113004462828E-20</v>
      </c>
      <c r="BL23">
        <f t="shared" ref="BL23:BU32" si="39">BL$2*EXP(- BL$1 * ($C23*_c1+$B23))</f>
        <v>6.0174486368284126E-21</v>
      </c>
      <c r="BM23">
        <f t="shared" si="39"/>
        <v>2.9026273480728622E-21</v>
      </c>
      <c r="BN23">
        <f t="shared" si="39"/>
        <v>1.401817534111162E-21</v>
      </c>
      <c r="BO23">
        <f t="shared" si="39"/>
        <v>6.7775579389503517E-22</v>
      </c>
      <c r="BP23">
        <f t="shared" si="39"/>
        <v>3.28021295217975E-22</v>
      </c>
      <c r="BQ23">
        <f t="shared" si="39"/>
        <v>1.589087061422311E-22</v>
      </c>
      <c r="BR23">
        <f t="shared" si="39"/>
        <v>7.7051935006122525E-23</v>
      </c>
      <c r="BS23">
        <f t="shared" si="39"/>
        <v>3.7392622973966877E-23</v>
      </c>
      <c r="BT23">
        <f t="shared" si="39"/>
        <v>1.8160744594379415E-23</v>
      </c>
      <c r="BU23">
        <f t="shared" si="39"/>
        <v>8.8268887265528716E-24</v>
      </c>
      <c r="BV23">
        <f t="shared" ref="BV23:CE32" si="40">BV$2*EXP(- BV$1 * ($C23*_c1+$B23))</f>
        <v>4.2932946822659135E-24</v>
      </c>
      <c r="BW23">
        <f t="shared" si="40"/>
        <v>2.089619103183406E-24</v>
      </c>
      <c r="BX23">
        <f t="shared" si="40"/>
        <v>1.01770674847451E-24</v>
      </c>
      <c r="BY23">
        <f t="shared" si="40"/>
        <v>4.9595717583945938E-25</v>
      </c>
      <c r="BZ23">
        <f t="shared" si="40"/>
        <v>2.4183528250215516E-25</v>
      </c>
      <c r="CA23">
        <f t="shared" si="40"/>
        <v>1.1798804359868197E-25</v>
      </c>
      <c r="CB23">
        <f t="shared" si="40"/>
        <v>5.7595547777335954E-26</v>
      </c>
      <c r="CC23">
        <f t="shared" si="40"/>
        <v>2.8129555134641478E-26</v>
      </c>
      <c r="CD23">
        <f t="shared" si="40"/>
        <v>1.3745197297341644E-26</v>
      </c>
      <c r="CE23">
        <f t="shared" si="40"/>
        <v>6.719624088873464E-27</v>
      </c>
      <c r="CF23">
        <f t="shared" ref="CF23:CO32" si="41">CF$2*EXP(- CF$1 * ($C23*_c1+$B23))</f>
        <v>3.2865264123049345E-27</v>
      </c>
      <c r="CG23">
        <f t="shared" si="41"/>
        <v>1.6081263744384913E-27</v>
      </c>
      <c r="CH23">
        <f t="shared" si="41"/>
        <v>7.8720404585181151E-28</v>
      </c>
      <c r="CI23">
        <f t="shared" si="41"/>
        <v>3.855069002890276E-28</v>
      </c>
      <c r="CJ23">
        <f t="shared" si="41"/>
        <v>1.8886377314979297E-28</v>
      </c>
      <c r="CK23">
        <f t="shared" si="41"/>
        <v>9.2561662510255754E-29</v>
      </c>
      <c r="CL23">
        <f t="shared" si="41"/>
        <v>4.5381017970575539E-29</v>
      </c>
      <c r="CM23">
        <f t="shared" si="41"/>
        <v>2.2257318215138499E-29</v>
      </c>
      <c r="CN23">
        <f t="shared" si="41"/>
        <v>1.0919987168166729E-29</v>
      </c>
      <c r="CO23">
        <f t="shared" si="41"/>
        <v>5.3594168338611668E-30</v>
      </c>
      <c r="CP23">
        <f t="shared" ref="CP23:CY32" si="42">CP$2*EXP(- CP$1 * ($C23*_c1+$B23))</f>
        <v>2.6312051486021585E-30</v>
      </c>
      <c r="CQ23">
        <f t="shared" si="42"/>
        <v>1.2921993369286831E-30</v>
      </c>
      <c r="CR23">
        <f t="shared" si="42"/>
        <v>4.203092471084759E-31</v>
      </c>
      <c r="CS23">
        <f t="shared" si="42"/>
        <v>1.3791837909082874E-31</v>
      </c>
      <c r="CT23">
        <f t="shared" si="42"/>
        <v>4.8253595203138297E-32</v>
      </c>
      <c r="CU23">
        <f t="shared" si="42"/>
        <v>1.6958586448383958E-32</v>
      </c>
      <c r="CV23">
        <f t="shared" si="42"/>
        <v>5.8499351176768154E-33</v>
      </c>
      <c r="CW23">
        <f t="shared" si="42"/>
        <v>1.9427257749222506E-33</v>
      </c>
      <c r="CX23">
        <f t="shared" si="42"/>
        <v>6.0612169691888801E-34</v>
      </c>
      <c r="CY23">
        <f t="shared" si="42"/>
        <v>1.7075525673523078E-34</v>
      </c>
      <c r="CZ23">
        <f t="shared" ref="CZ23:DI32" si="43">CZ$2*EXP(- CZ$1 * ($C23*_c1+$B23))</f>
        <v>4.0112541610400998E-35</v>
      </c>
      <c r="DA23">
        <f t="shared" si="43"/>
        <v>6.3414061570656783E-36</v>
      </c>
      <c r="DB23">
        <f t="shared" si="43"/>
        <v>2.0350173663607302E-37</v>
      </c>
      <c r="DC23">
        <f t="shared" si="43"/>
        <v>0</v>
      </c>
      <c r="DD23">
        <f t="shared" si="43"/>
        <v>0</v>
      </c>
      <c r="DE23">
        <f t="shared" si="43"/>
        <v>0</v>
      </c>
      <c r="DF23">
        <f t="shared" si="43"/>
        <v>0</v>
      </c>
      <c r="DG23">
        <f t="shared" si="43"/>
        <v>0</v>
      </c>
      <c r="DH23">
        <f t="shared" si="43"/>
        <v>0</v>
      </c>
      <c r="DI23">
        <f t="shared" si="43"/>
        <v>0</v>
      </c>
      <c r="DJ23">
        <f t="shared" ref="DJ23:DS32" si="44">DJ$2*EXP(- DJ$1 * ($C23*_c1+$B23))</f>
        <v>0</v>
      </c>
      <c r="DK23">
        <f t="shared" si="44"/>
        <v>0</v>
      </c>
      <c r="DL23">
        <f t="shared" si="44"/>
        <v>0</v>
      </c>
      <c r="DM23">
        <f t="shared" si="44"/>
        <v>0</v>
      </c>
      <c r="DN23">
        <f t="shared" si="44"/>
        <v>0</v>
      </c>
      <c r="DO23">
        <f t="shared" si="44"/>
        <v>0</v>
      </c>
      <c r="DP23">
        <f t="shared" si="44"/>
        <v>0</v>
      </c>
      <c r="DQ23">
        <f t="shared" si="44"/>
        <v>0</v>
      </c>
      <c r="DR23">
        <f t="shared" si="44"/>
        <v>0</v>
      </c>
      <c r="DS23">
        <f t="shared" si="44"/>
        <v>0</v>
      </c>
      <c r="DT23">
        <f t="shared" ref="DT23:EC32" si="45">DT$2*EXP(- DT$1 * ($C23*_c1+$B23))</f>
        <v>0</v>
      </c>
      <c r="DU23">
        <f t="shared" si="45"/>
        <v>0</v>
      </c>
      <c r="DV23">
        <f t="shared" si="45"/>
        <v>0</v>
      </c>
      <c r="DW23">
        <f t="shared" si="45"/>
        <v>0</v>
      </c>
      <c r="DX23">
        <f t="shared" si="45"/>
        <v>0</v>
      </c>
      <c r="DY23">
        <f t="shared" si="45"/>
        <v>0</v>
      </c>
      <c r="DZ23">
        <f t="shared" si="45"/>
        <v>0</v>
      </c>
      <c r="EA23">
        <f t="shared" si="45"/>
        <v>0</v>
      </c>
      <c r="EB23">
        <f t="shared" si="45"/>
        <v>0</v>
      </c>
      <c r="EC23">
        <f t="shared" si="45"/>
        <v>0</v>
      </c>
      <c r="ED23">
        <f t="shared" ref="ED23:EM32" si="46">ED$2*EXP(- ED$1 * ($C23*_c1+$B23))</f>
        <v>0</v>
      </c>
      <c r="EE23">
        <f t="shared" si="46"/>
        <v>0</v>
      </c>
      <c r="EF23">
        <f t="shared" si="46"/>
        <v>0</v>
      </c>
      <c r="EG23">
        <f t="shared" si="46"/>
        <v>0</v>
      </c>
      <c r="EH23">
        <f t="shared" si="46"/>
        <v>0</v>
      </c>
      <c r="EI23">
        <f t="shared" si="46"/>
        <v>0</v>
      </c>
      <c r="EJ23">
        <f t="shared" si="46"/>
        <v>0</v>
      </c>
      <c r="EK23">
        <f t="shared" si="46"/>
        <v>0</v>
      </c>
      <c r="EL23">
        <f t="shared" si="46"/>
        <v>0</v>
      </c>
      <c r="EM23">
        <f t="shared" si="46"/>
        <v>0</v>
      </c>
      <c r="EN23">
        <f t="shared" ref="EN23:EX32" si="47">EN$2*EXP(- EN$1 * ($C23*_c1+$B23))</f>
        <v>0</v>
      </c>
      <c r="EO23">
        <f t="shared" si="47"/>
        <v>0</v>
      </c>
      <c r="EP23">
        <f t="shared" si="47"/>
        <v>0</v>
      </c>
      <c r="EQ23">
        <f t="shared" si="47"/>
        <v>0</v>
      </c>
      <c r="ER23">
        <f t="shared" si="47"/>
        <v>0</v>
      </c>
      <c r="ES23">
        <f t="shared" si="47"/>
        <v>0</v>
      </c>
      <c r="ET23">
        <f t="shared" si="47"/>
        <v>0</v>
      </c>
      <c r="EU23">
        <f t="shared" si="47"/>
        <v>0</v>
      </c>
      <c r="EV23">
        <f t="shared" si="47"/>
        <v>0</v>
      </c>
      <c r="EW23">
        <f t="shared" si="47"/>
        <v>0</v>
      </c>
      <c r="EX23">
        <f t="shared" si="47"/>
        <v>0</v>
      </c>
      <c r="EZ23">
        <f t="shared" si="15"/>
        <v>4.1247925997953579E-2</v>
      </c>
      <c r="FB23">
        <f t="shared" si="16"/>
        <v>0.48390641636808912</v>
      </c>
      <c r="FC23">
        <f t="shared" si="17"/>
        <v>9.625015780473932E-2</v>
      </c>
    </row>
    <row r="24" spans="1:159" x14ac:dyDescent="0.25">
      <c r="A24">
        <v>385</v>
      </c>
      <c r="B24" s="20">
        <f>'Input spectra'!S23</f>
        <v>8.2314219229792998E-2</v>
      </c>
      <c r="C24">
        <f>'Input spectra'!B23</f>
        <v>1.2802910970115799</v>
      </c>
      <c r="D24">
        <f t="shared" si="33"/>
        <v>2.0653927966864227E-2</v>
      </c>
      <c r="E24">
        <f t="shared" si="33"/>
        <v>1.0721159824891788E-2</v>
      </c>
      <c r="F24">
        <f t="shared" si="33"/>
        <v>5.5649018586362842E-3</v>
      </c>
      <c r="G24">
        <f t="shared" si="33"/>
        <v>2.8883480777536644E-3</v>
      </c>
      <c r="H24">
        <f t="shared" si="33"/>
        <v>1.4990546808808295E-3</v>
      </c>
      <c r="I24">
        <f t="shared" si="33"/>
        <v>7.7796665666430686E-4</v>
      </c>
      <c r="J24">
        <f t="shared" si="33"/>
        <v>4.0371946129335012E-4</v>
      </c>
      <c r="K24">
        <f t="shared" si="33"/>
        <v>2.0949477691906544E-4</v>
      </c>
      <c r="L24">
        <f t="shared" si="33"/>
        <v>1.0870290226952426E-4</v>
      </c>
      <c r="M24">
        <f t="shared" si="33"/>
        <v>5.6400519914480807E-5</v>
      </c>
      <c r="N24">
        <f t="shared" si="34"/>
        <v>2.9261642297636691E-5</v>
      </c>
      <c r="O24">
        <f t="shared" si="34"/>
        <v>1.5180549503916774E-5</v>
      </c>
      <c r="P24">
        <f t="shared" si="34"/>
        <v>7.8749728912174249E-6</v>
      </c>
      <c r="Q24">
        <f t="shared" si="34"/>
        <v>4.0849146428489329E-6</v>
      </c>
      <c r="R24">
        <f t="shared" si="34"/>
        <v>2.1187943273078281E-6</v>
      </c>
      <c r="S24">
        <f t="shared" si="34"/>
        <v>1.0989199459524411E-6</v>
      </c>
      <c r="T24">
        <f t="shared" si="34"/>
        <v>5.69920502820964E-7</v>
      </c>
      <c r="U24">
        <f t="shared" si="34"/>
        <v>2.9555138265889709E-7</v>
      </c>
      <c r="V24">
        <f t="shared" si="34"/>
        <v>1.5325748943090316E-7</v>
      </c>
      <c r="W24">
        <f t="shared" si="34"/>
        <v>7.946573605933757E-8</v>
      </c>
      <c r="X24">
        <f t="shared" si="35"/>
        <v>4.1200936532657164E-8</v>
      </c>
      <c r="Y24">
        <f t="shared" si="35"/>
        <v>2.1360071814372594E-8</v>
      </c>
      <c r="Z24">
        <f t="shared" si="35"/>
        <v>1.1073023633854395E-8</v>
      </c>
      <c r="AA24">
        <f t="shared" si="35"/>
        <v>5.7398042820133671E-9</v>
      </c>
      <c r="AB24">
        <f t="shared" si="35"/>
        <v>2.9750529911411956E-9</v>
      </c>
      <c r="AC24">
        <f t="shared" si="35"/>
        <v>1.5419081466704032E-9</v>
      </c>
      <c r="AD24">
        <f t="shared" si="35"/>
        <v>7.9907560240127299E-10</v>
      </c>
      <c r="AE24">
        <f t="shared" si="35"/>
        <v>4.1407802935540084E-10</v>
      </c>
      <c r="AF24">
        <f t="shared" si="35"/>
        <v>2.1455607484071991E-10</v>
      </c>
      <c r="AG24">
        <f t="shared" si="35"/>
        <v>1.1116372670731206E-10</v>
      </c>
      <c r="AH24">
        <f t="shared" si="36"/>
        <v>5.7590170030977455E-11</v>
      </c>
      <c r="AI24">
        <f t="shared" si="36"/>
        <v>2.9832930131263217E-11</v>
      </c>
      <c r="AJ24">
        <f t="shared" si="36"/>
        <v>1.5452723572757912E-11</v>
      </c>
      <c r="AK24">
        <f t="shared" si="36"/>
        <v>8.0034088248885461E-12</v>
      </c>
      <c r="AL24">
        <f t="shared" si="36"/>
        <v>4.1448140813395517E-12</v>
      </c>
      <c r="AM24">
        <f t="shared" si="36"/>
        <v>2.1463197312840204E-12</v>
      </c>
      <c r="AN24">
        <f t="shared" si="36"/>
        <v>1.1113280921705291E-12</v>
      </c>
      <c r="AO24">
        <f t="shared" si="36"/>
        <v>5.7537084956213831E-13</v>
      </c>
      <c r="AP24">
        <f t="shared" si="36"/>
        <v>2.9785867817316121E-13</v>
      </c>
      <c r="AQ24">
        <f t="shared" si="36"/>
        <v>1.5418020800978987E-13</v>
      </c>
      <c r="AR24">
        <f t="shared" si="37"/>
        <v>7.9799847775505876E-14</v>
      </c>
      <c r="AS24">
        <f t="shared" si="37"/>
        <v>4.1298058633981061E-14</v>
      </c>
      <c r="AT24">
        <f t="shared" si="37"/>
        <v>2.137028877724508E-14</v>
      </c>
      <c r="AU24">
        <f t="shared" si="37"/>
        <v>1.1057153486623933E-14</v>
      </c>
      <c r="AV24">
        <f t="shared" si="37"/>
        <v>5.7204139797076113E-15</v>
      </c>
      <c r="AW24">
        <f t="shared" si="37"/>
        <v>2.9591140370490857E-15</v>
      </c>
      <c r="AX24">
        <f t="shared" si="37"/>
        <v>1.3816142397078655E-15</v>
      </c>
      <c r="AY24">
        <f t="shared" si="37"/>
        <v>6.2007195016827387E-16</v>
      </c>
      <c r="AZ24">
        <f t="shared" si="37"/>
        <v>2.931787077145323E-16</v>
      </c>
      <c r="BA24">
        <f t="shared" si="37"/>
        <v>1.4105697105328525E-16</v>
      </c>
      <c r="BB24">
        <f t="shared" si="38"/>
        <v>6.8538992311920865E-17</v>
      </c>
      <c r="BC24">
        <f t="shared" si="38"/>
        <v>3.3524812321757861E-17</v>
      </c>
      <c r="BD24">
        <f t="shared" si="38"/>
        <v>1.6478980930048667E-17</v>
      </c>
      <c r="BE24">
        <f t="shared" si="38"/>
        <v>8.1314830409316852E-18</v>
      </c>
      <c r="BF24">
        <f t="shared" si="38"/>
        <v>4.0251071767050253E-18</v>
      </c>
      <c r="BG24">
        <f t="shared" si="38"/>
        <v>1.9977244721948688E-18</v>
      </c>
      <c r="BH24">
        <f t="shared" si="38"/>
        <v>9.9376247984985306E-19</v>
      </c>
      <c r="BI24">
        <f t="shared" si="38"/>
        <v>4.953296703922355E-19</v>
      </c>
      <c r="BJ24">
        <f t="shared" si="38"/>
        <v>2.4732771894807176E-19</v>
      </c>
      <c r="BK24">
        <f t="shared" si="38"/>
        <v>1.2369117630682077E-19</v>
      </c>
      <c r="BL24">
        <f t="shared" si="39"/>
        <v>6.1947941916400325E-20</v>
      </c>
      <c r="BM24">
        <f t="shared" si="39"/>
        <v>3.1065809981552681E-20</v>
      </c>
      <c r="BN24">
        <f t="shared" si="39"/>
        <v>1.5597672407548744E-20</v>
      </c>
      <c r="BO24">
        <f t="shared" si="39"/>
        <v>7.8400431678527352E-21</v>
      </c>
      <c r="BP24">
        <f t="shared" si="39"/>
        <v>3.9447924865947424E-21</v>
      </c>
      <c r="BQ24">
        <f t="shared" si="39"/>
        <v>1.9867660172902598E-21</v>
      </c>
      <c r="BR24">
        <f t="shared" si="39"/>
        <v>1.0015196835733794E-21</v>
      </c>
      <c r="BS24">
        <f t="shared" si="39"/>
        <v>5.0528776030381275E-22</v>
      </c>
      <c r="BT24">
        <f t="shared" si="39"/>
        <v>2.5513110301221146E-22</v>
      </c>
      <c r="BU24">
        <f t="shared" si="39"/>
        <v>1.2891822458176462E-22</v>
      </c>
      <c r="BV24">
        <f t="shared" si="40"/>
        <v>6.5188992762786812E-23</v>
      </c>
      <c r="BW24">
        <f t="shared" si="40"/>
        <v>3.2985844731159148E-23</v>
      </c>
      <c r="BX24">
        <f t="shared" si="40"/>
        <v>1.6701675559481056E-23</v>
      </c>
      <c r="BY24">
        <f t="shared" si="40"/>
        <v>8.461716585792548E-24</v>
      </c>
      <c r="BZ24">
        <f t="shared" si="40"/>
        <v>4.2895414364878316E-24</v>
      </c>
      <c r="CA24">
        <f t="shared" si="40"/>
        <v>2.1757355764872857E-24</v>
      </c>
      <c r="CB24">
        <f t="shared" si="40"/>
        <v>1.1041648925732909E-24</v>
      </c>
      <c r="CC24">
        <f t="shared" si="40"/>
        <v>5.6064092076377826E-25</v>
      </c>
      <c r="CD24">
        <f t="shared" si="40"/>
        <v>2.8480644685462886E-25</v>
      </c>
      <c r="CE24">
        <f t="shared" si="40"/>
        <v>1.4475071718302095E-25</v>
      </c>
      <c r="CF24">
        <f t="shared" si="41"/>
        <v>7.3602028002271841E-26</v>
      </c>
      <c r="CG24">
        <f t="shared" si="41"/>
        <v>3.744119805227012E-26</v>
      </c>
      <c r="CH24">
        <f t="shared" si="41"/>
        <v>1.9054334625580743E-26</v>
      </c>
      <c r="CI24">
        <f t="shared" si="41"/>
        <v>9.7009783323043519E-27</v>
      </c>
      <c r="CJ24">
        <f t="shared" si="41"/>
        <v>4.9409328152335607E-27</v>
      </c>
      <c r="CK24">
        <f t="shared" si="41"/>
        <v>2.517493403921821E-27</v>
      </c>
      <c r="CL24">
        <f t="shared" si="41"/>
        <v>1.2831822299216868E-27</v>
      </c>
      <c r="CM24">
        <f t="shared" si="41"/>
        <v>6.5428030318768946E-28</v>
      </c>
      <c r="CN24">
        <f t="shared" si="41"/>
        <v>3.3372600337267758E-28</v>
      </c>
      <c r="CO24">
        <f t="shared" si="41"/>
        <v>1.7027949897127934E-28</v>
      </c>
      <c r="CP24">
        <f t="shared" si="42"/>
        <v>8.6911340026585771E-29</v>
      </c>
      <c r="CQ24">
        <f t="shared" si="42"/>
        <v>4.4373956961767557E-29</v>
      </c>
      <c r="CR24">
        <f t="shared" si="42"/>
        <v>1.5005293586337478E-29</v>
      </c>
      <c r="CS24">
        <f t="shared" si="42"/>
        <v>5.118875945826029E-30</v>
      </c>
      <c r="CT24">
        <f t="shared" si="42"/>
        <v>1.861911546152451E-30</v>
      </c>
      <c r="CU24">
        <f t="shared" si="42"/>
        <v>6.802928810254481E-31</v>
      </c>
      <c r="CV24">
        <f t="shared" si="42"/>
        <v>2.4396876858870708E-31</v>
      </c>
      <c r="CW24">
        <f t="shared" si="42"/>
        <v>8.4230929881735151E-32</v>
      </c>
      <c r="CX24">
        <f t="shared" si="42"/>
        <v>2.7321015118286987E-32</v>
      </c>
      <c r="CY24">
        <f t="shared" si="42"/>
        <v>8.0018055183841092E-33</v>
      </c>
      <c r="CZ24">
        <f t="shared" si="43"/>
        <v>1.9542089508746941E-33</v>
      </c>
      <c r="DA24">
        <f t="shared" si="43"/>
        <v>3.2118355123884668E-34</v>
      </c>
      <c r="DB24">
        <f t="shared" si="43"/>
        <v>1.0715507722870589E-35</v>
      </c>
      <c r="DC24">
        <f t="shared" si="43"/>
        <v>0</v>
      </c>
      <c r="DD24">
        <f t="shared" si="43"/>
        <v>0</v>
      </c>
      <c r="DE24">
        <f t="shared" si="43"/>
        <v>0</v>
      </c>
      <c r="DF24">
        <f t="shared" si="43"/>
        <v>0</v>
      </c>
      <c r="DG24">
        <f t="shared" si="43"/>
        <v>0</v>
      </c>
      <c r="DH24">
        <f t="shared" si="43"/>
        <v>0</v>
      </c>
      <c r="DI24">
        <f t="shared" si="43"/>
        <v>0</v>
      </c>
      <c r="DJ24">
        <f t="shared" si="44"/>
        <v>0</v>
      </c>
      <c r="DK24">
        <f t="shared" si="44"/>
        <v>0</v>
      </c>
      <c r="DL24">
        <f t="shared" si="44"/>
        <v>0</v>
      </c>
      <c r="DM24">
        <f t="shared" si="44"/>
        <v>0</v>
      </c>
      <c r="DN24">
        <f t="shared" si="44"/>
        <v>0</v>
      </c>
      <c r="DO24">
        <f t="shared" si="44"/>
        <v>0</v>
      </c>
      <c r="DP24">
        <f t="shared" si="44"/>
        <v>0</v>
      </c>
      <c r="DQ24">
        <f t="shared" si="44"/>
        <v>0</v>
      </c>
      <c r="DR24">
        <f t="shared" si="44"/>
        <v>0</v>
      </c>
      <c r="DS24">
        <f t="shared" si="44"/>
        <v>0</v>
      </c>
      <c r="DT24">
        <f t="shared" si="45"/>
        <v>0</v>
      </c>
      <c r="DU24">
        <f t="shared" si="45"/>
        <v>0</v>
      </c>
      <c r="DV24">
        <f t="shared" si="45"/>
        <v>0</v>
      </c>
      <c r="DW24">
        <f t="shared" si="45"/>
        <v>0</v>
      </c>
      <c r="DX24">
        <f t="shared" si="45"/>
        <v>0</v>
      </c>
      <c r="DY24">
        <f t="shared" si="45"/>
        <v>0</v>
      </c>
      <c r="DZ24">
        <f t="shared" si="45"/>
        <v>0</v>
      </c>
      <c r="EA24">
        <f t="shared" si="45"/>
        <v>0</v>
      </c>
      <c r="EB24">
        <f t="shared" si="45"/>
        <v>0</v>
      </c>
      <c r="EC24">
        <f t="shared" si="45"/>
        <v>0</v>
      </c>
      <c r="ED24">
        <f t="shared" si="46"/>
        <v>0</v>
      </c>
      <c r="EE24">
        <f t="shared" si="46"/>
        <v>0</v>
      </c>
      <c r="EF24">
        <f t="shared" si="46"/>
        <v>0</v>
      </c>
      <c r="EG24">
        <f t="shared" si="46"/>
        <v>0</v>
      </c>
      <c r="EH24">
        <f t="shared" si="46"/>
        <v>0</v>
      </c>
      <c r="EI24">
        <f t="shared" si="46"/>
        <v>0</v>
      </c>
      <c r="EJ24">
        <f t="shared" si="46"/>
        <v>0</v>
      </c>
      <c r="EK24">
        <f t="shared" si="46"/>
        <v>0</v>
      </c>
      <c r="EL24">
        <f t="shared" si="46"/>
        <v>0</v>
      </c>
      <c r="EM24">
        <f t="shared" si="46"/>
        <v>0</v>
      </c>
      <c r="EN24">
        <f t="shared" si="47"/>
        <v>0</v>
      </c>
      <c r="EO24">
        <f t="shared" si="47"/>
        <v>0</v>
      </c>
      <c r="EP24">
        <f t="shared" si="47"/>
        <v>0</v>
      </c>
      <c r="EQ24">
        <f t="shared" si="47"/>
        <v>0</v>
      </c>
      <c r="ER24">
        <f t="shared" si="47"/>
        <v>0</v>
      </c>
      <c r="ES24">
        <f t="shared" si="47"/>
        <v>0</v>
      </c>
      <c r="ET24">
        <f t="shared" si="47"/>
        <v>0</v>
      </c>
      <c r="EU24">
        <f t="shared" si="47"/>
        <v>0</v>
      </c>
      <c r="EV24">
        <f t="shared" si="47"/>
        <v>0</v>
      </c>
      <c r="EW24">
        <f t="shared" si="47"/>
        <v>0</v>
      </c>
      <c r="EX24">
        <f t="shared" si="47"/>
        <v>0</v>
      </c>
      <c r="EZ24">
        <f t="shared" si="15"/>
        <v>4.2944480263952069E-2</v>
      </c>
      <c r="FB24">
        <f t="shared" si="16"/>
        <v>0.48045492676409446</v>
      </c>
      <c r="FC24">
        <f t="shared" si="17"/>
        <v>0.10099089562789203</v>
      </c>
    </row>
    <row r="25" spans="1:159" x14ac:dyDescent="0.25">
      <c r="A25">
        <v>390</v>
      </c>
      <c r="B25" s="20">
        <f>'Input spectra'!S24</f>
        <v>7.97564483552754E-2</v>
      </c>
      <c r="C25">
        <f>'Input spectra'!B24</f>
        <v>1.20360090708302</v>
      </c>
      <c r="D25">
        <f t="shared" si="33"/>
        <v>2.0653927966864227E-2</v>
      </c>
      <c r="E25">
        <f t="shared" si="33"/>
        <v>1.1143097127241467E-2</v>
      </c>
      <c r="F25">
        <f t="shared" si="33"/>
        <v>6.0115408289088514E-3</v>
      </c>
      <c r="G25">
        <f t="shared" si="33"/>
        <v>3.2429627969582722E-3</v>
      </c>
      <c r="H25">
        <f t="shared" si="33"/>
        <v>1.7493393194358939E-3</v>
      </c>
      <c r="I25">
        <f t="shared" si="33"/>
        <v>9.4358648607191064E-4</v>
      </c>
      <c r="J25">
        <f t="shared" si="33"/>
        <v>5.0893762575628609E-4</v>
      </c>
      <c r="K25">
        <f t="shared" si="33"/>
        <v>2.7448727757394946E-4</v>
      </c>
      <c r="L25">
        <f t="shared" si="33"/>
        <v>1.4803155640608458E-4</v>
      </c>
      <c r="M25">
        <f t="shared" si="33"/>
        <v>7.9828950371027408E-5</v>
      </c>
      <c r="N25">
        <f t="shared" si="34"/>
        <v>4.3046728815024926E-5</v>
      </c>
      <c r="O25">
        <f t="shared" si="34"/>
        <v>2.3210959586201006E-5</v>
      </c>
      <c r="P25">
        <f t="shared" si="34"/>
        <v>1.2514653114759939E-5</v>
      </c>
      <c r="Q25">
        <f t="shared" si="34"/>
        <v>6.747095861095289E-6</v>
      </c>
      <c r="R25">
        <f t="shared" si="34"/>
        <v>3.6373646496796072E-6</v>
      </c>
      <c r="S25">
        <f t="shared" si="34"/>
        <v>1.9607771718818293E-6</v>
      </c>
      <c r="T25">
        <f t="shared" si="34"/>
        <v>1.056916341046603E-6</v>
      </c>
      <c r="U25">
        <f t="shared" si="34"/>
        <v>5.6967016212273761E-7</v>
      </c>
      <c r="V25">
        <f t="shared" si="34"/>
        <v>3.070268310201686E-7</v>
      </c>
      <c r="W25">
        <f t="shared" si="34"/>
        <v>1.6546215612540673E-7</v>
      </c>
      <c r="X25">
        <f t="shared" si="35"/>
        <v>8.9164094320247924E-8</v>
      </c>
      <c r="Y25">
        <f t="shared" si="35"/>
        <v>4.804517380500311E-8</v>
      </c>
      <c r="Z25">
        <f t="shared" si="35"/>
        <v>2.5886744238358109E-8</v>
      </c>
      <c r="AA25">
        <f t="shared" si="35"/>
        <v>1.3946731360399461E-8</v>
      </c>
      <c r="AB25">
        <f t="shared" si="35"/>
        <v>7.5133600829911812E-9</v>
      </c>
      <c r="AC25">
        <f t="shared" si="35"/>
        <v>4.047269705550131E-9</v>
      </c>
      <c r="AD25">
        <f t="shared" si="35"/>
        <v>2.1799958146875135E-9</v>
      </c>
      <c r="AE25">
        <f t="shared" si="35"/>
        <v>1.1741244245048321E-9</v>
      </c>
      <c r="AF25">
        <f t="shared" si="35"/>
        <v>6.3231996693055465E-10</v>
      </c>
      <c r="AG25">
        <f t="shared" si="35"/>
        <v>3.4050486708646153E-10</v>
      </c>
      <c r="AH25">
        <f t="shared" si="36"/>
        <v>1.8334654589970554E-10</v>
      </c>
      <c r="AI25">
        <f t="shared" si="36"/>
        <v>9.8715290656446661E-11</v>
      </c>
      <c r="AJ25">
        <f t="shared" si="36"/>
        <v>5.3144423353518457E-11</v>
      </c>
      <c r="AK25">
        <f t="shared" si="36"/>
        <v>2.860828415754607E-11</v>
      </c>
      <c r="AL25">
        <f t="shared" si="36"/>
        <v>1.5398769191909757E-11</v>
      </c>
      <c r="AM25">
        <f t="shared" si="36"/>
        <v>8.2878048929876094E-12</v>
      </c>
      <c r="AN25">
        <f t="shared" si="36"/>
        <v>4.4601713001884844E-12</v>
      </c>
      <c r="AO25">
        <f t="shared" si="36"/>
        <v>2.4000552924154314E-12</v>
      </c>
      <c r="AP25">
        <f t="shared" si="36"/>
        <v>1.291361384457777E-12</v>
      </c>
      <c r="AQ25">
        <f t="shared" si="36"/>
        <v>6.9475280788027368E-13</v>
      </c>
      <c r="AR25">
        <f t="shared" si="37"/>
        <v>3.7373854632390106E-13</v>
      </c>
      <c r="AS25">
        <f t="shared" si="37"/>
        <v>2.0102941618737805E-13</v>
      </c>
      <c r="AT25">
        <f t="shared" si="37"/>
        <v>1.0811962019800427E-13</v>
      </c>
      <c r="AU25">
        <f t="shared" si="37"/>
        <v>5.8143558041762178E-14</v>
      </c>
      <c r="AV25">
        <f t="shared" si="37"/>
        <v>3.1264383651133229E-14</v>
      </c>
      <c r="AW25">
        <f t="shared" si="37"/>
        <v>1.6809247040363172E-14</v>
      </c>
      <c r="AX25">
        <f t="shared" si="37"/>
        <v>8.1571322630551041E-15</v>
      </c>
      <c r="AY25">
        <f t="shared" si="37"/>
        <v>3.8050199234131263E-15</v>
      </c>
      <c r="AZ25">
        <f t="shared" si="37"/>
        <v>1.8698700314082987E-15</v>
      </c>
      <c r="BA25">
        <f t="shared" si="37"/>
        <v>9.3505615782511576E-16</v>
      </c>
      <c r="BB25">
        <f t="shared" si="38"/>
        <v>4.7222067907480449E-16</v>
      </c>
      <c r="BC25">
        <f t="shared" si="38"/>
        <v>2.400699419391573E-16</v>
      </c>
      <c r="BD25">
        <f t="shared" si="38"/>
        <v>1.2264954150891181E-16</v>
      </c>
      <c r="BE25">
        <f t="shared" si="38"/>
        <v>6.2902728523937398E-17</v>
      </c>
      <c r="BF25">
        <f t="shared" si="38"/>
        <v>3.2362444465501532E-17</v>
      </c>
      <c r="BG25">
        <f t="shared" si="38"/>
        <v>1.6694122840402408E-17</v>
      </c>
      <c r="BH25">
        <f t="shared" si="38"/>
        <v>8.6312710772666207E-18</v>
      </c>
      <c r="BI25">
        <f t="shared" si="38"/>
        <v>4.4714733805397343E-18</v>
      </c>
      <c r="BJ25">
        <f t="shared" si="38"/>
        <v>2.3205623640201885E-18</v>
      </c>
      <c r="BK25">
        <f t="shared" si="38"/>
        <v>1.2062110916602184E-18</v>
      </c>
      <c r="BL25">
        <f t="shared" si="39"/>
        <v>6.2787852042245419E-19</v>
      </c>
      <c r="BM25">
        <f t="shared" si="39"/>
        <v>3.2726199305121654E-19</v>
      </c>
      <c r="BN25">
        <f t="shared" si="39"/>
        <v>1.7077992950322009E-19</v>
      </c>
      <c r="BO25">
        <f t="shared" si="39"/>
        <v>8.9219469143453746E-20</v>
      </c>
      <c r="BP25">
        <f t="shared" si="39"/>
        <v>4.6658362076492913E-20</v>
      </c>
      <c r="BQ25">
        <f t="shared" si="39"/>
        <v>2.4423966485212242E-20</v>
      </c>
      <c r="BR25">
        <f t="shared" si="39"/>
        <v>1.2796556169111247E-20</v>
      </c>
      <c r="BS25">
        <f t="shared" si="39"/>
        <v>6.7102166484106539E-21</v>
      </c>
      <c r="BT25">
        <f t="shared" si="39"/>
        <v>3.5214807298099593E-21</v>
      </c>
      <c r="BU25">
        <f t="shared" si="39"/>
        <v>1.8494405315354886E-21</v>
      </c>
      <c r="BV25">
        <f t="shared" si="40"/>
        <v>9.7199598679971239E-22</v>
      </c>
      <c r="BW25">
        <f t="shared" si="40"/>
        <v>5.1118953814916001E-22</v>
      </c>
      <c r="BX25">
        <f t="shared" si="40"/>
        <v>2.6901626299838501E-22</v>
      </c>
      <c r="BY25">
        <f t="shared" si="40"/>
        <v>1.4165800241095945E-22</v>
      </c>
      <c r="BZ25">
        <f t="shared" si="40"/>
        <v>7.4637597470675932E-23</v>
      </c>
      <c r="CA25">
        <f t="shared" si="40"/>
        <v>3.9347490827611191E-23</v>
      </c>
      <c r="CB25">
        <f t="shared" si="40"/>
        <v>2.0754343951947626E-23</v>
      </c>
      <c r="CC25">
        <f t="shared" si="40"/>
        <v>1.0952771175712873E-23</v>
      </c>
      <c r="CD25">
        <f t="shared" si="40"/>
        <v>5.7829998703812343E-24</v>
      </c>
      <c r="CE25">
        <f t="shared" si="40"/>
        <v>3.0548383689739758E-24</v>
      </c>
      <c r="CF25">
        <f t="shared" si="41"/>
        <v>1.6144382524876778E-24</v>
      </c>
      <c r="CG25">
        <f t="shared" si="41"/>
        <v>8.5358257526504172E-25</v>
      </c>
      <c r="CH25">
        <f t="shared" si="41"/>
        <v>4.514958238588082E-25</v>
      </c>
      <c r="CI25">
        <f t="shared" si="41"/>
        <v>2.3891291656984038E-25</v>
      </c>
      <c r="CJ25">
        <f t="shared" si="41"/>
        <v>1.264728163692902E-25</v>
      </c>
      <c r="CK25">
        <f t="shared" si="41"/>
        <v>6.6976234660881643E-26</v>
      </c>
      <c r="CL25">
        <f t="shared" si="41"/>
        <v>3.5481736745529275E-26</v>
      </c>
      <c r="CM25">
        <f t="shared" si="41"/>
        <v>1.8803752430764527E-26</v>
      </c>
      <c r="CN25">
        <f t="shared" si="41"/>
        <v>9.968616107704155E-27</v>
      </c>
      <c r="CO25">
        <f t="shared" si="41"/>
        <v>5.2865376981959026E-27</v>
      </c>
      <c r="CP25">
        <f t="shared" si="42"/>
        <v>2.8044620121623144E-27</v>
      </c>
      <c r="CQ25">
        <f t="shared" si="42"/>
        <v>1.4882141144188876E-27</v>
      </c>
      <c r="CR25">
        <f t="shared" si="42"/>
        <v>5.2305324897230584E-28</v>
      </c>
      <c r="CS25">
        <f t="shared" si="42"/>
        <v>1.8545568783745831E-28</v>
      </c>
      <c r="CT25">
        <f t="shared" si="42"/>
        <v>7.011141684057704E-29</v>
      </c>
      <c r="CU25">
        <f t="shared" si="42"/>
        <v>2.6625009444834311E-29</v>
      </c>
      <c r="CV25">
        <f t="shared" si="42"/>
        <v>9.9241249605009779E-30</v>
      </c>
      <c r="CW25">
        <f t="shared" si="42"/>
        <v>3.5611784027316423E-30</v>
      </c>
      <c r="CX25">
        <f t="shared" si="42"/>
        <v>1.2005579087383783E-30</v>
      </c>
      <c r="CY25">
        <f t="shared" si="42"/>
        <v>3.6545879583274534E-31</v>
      </c>
      <c r="CZ25">
        <f t="shared" si="43"/>
        <v>9.276530376308721E-32</v>
      </c>
      <c r="DA25">
        <f t="shared" si="43"/>
        <v>1.5846451080576745E-32</v>
      </c>
      <c r="DB25">
        <f t="shared" si="43"/>
        <v>5.4948471726843379E-34</v>
      </c>
      <c r="DC25">
        <f t="shared" si="43"/>
        <v>0</v>
      </c>
      <c r="DD25">
        <f t="shared" si="43"/>
        <v>0</v>
      </c>
      <c r="DE25">
        <f t="shared" si="43"/>
        <v>0</v>
      </c>
      <c r="DF25">
        <f t="shared" si="43"/>
        <v>0</v>
      </c>
      <c r="DG25">
        <f t="shared" si="43"/>
        <v>0</v>
      </c>
      <c r="DH25">
        <f t="shared" si="43"/>
        <v>0</v>
      </c>
      <c r="DI25">
        <f t="shared" si="43"/>
        <v>0</v>
      </c>
      <c r="DJ25">
        <f t="shared" si="44"/>
        <v>0</v>
      </c>
      <c r="DK25">
        <f t="shared" si="44"/>
        <v>0</v>
      </c>
      <c r="DL25">
        <f t="shared" si="44"/>
        <v>0</v>
      </c>
      <c r="DM25">
        <f t="shared" si="44"/>
        <v>0</v>
      </c>
      <c r="DN25">
        <f t="shared" si="44"/>
        <v>0</v>
      </c>
      <c r="DO25">
        <f t="shared" si="44"/>
        <v>0</v>
      </c>
      <c r="DP25">
        <f t="shared" si="44"/>
        <v>0</v>
      </c>
      <c r="DQ25">
        <f t="shared" si="44"/>
        <v>0</v>
      </c>
      <c r="DR25">
        <f t="shared" si="44"/>
        <v>0</v>
      </c>
      <c r="DS25">
        <f t="shared" si="44"/>
        <v>0</v>
      </c>
      <c r="DT25">
        <f t="shared" si="45"/>
        <v>0</v>
      </c>
      <c r="DU25">
        <f t="shared" si="45"/>
        <v>0</v>
      </c>
      <c r="DV25">
        <f t="shared" si="45"/>
        <v>0</v>
      </c>
      <c r="DW25">
        <f t="shared" si="45"/>
        <v>0</v>
      </c>
      <c r="DX25">
        <f t="shared" si="45"/>
        <v>0</v>
      </c>
      <c r="DY25">
        <f t="shared" si="45"/>
        <v>0</v>
      </c>
      <c r="DZ25">
        <f t="shared" si="45"/>
        <v>0</v>
      </c>
      <c r="EA25">
        <f t="shared" si="45"/>
        <v>0</v>
      </c>
      <c r="EB25">
        <f t="shared" si="45"/>
        <v>0</v>
      </c>
      <c r="EC25">
        <f t="shared" si="45"/>
        <v>0</v>
      </c>
      <c r="ED25">
        <f t="shared" si="46"/>
        <v>0</v>
      </c>
      <c r="EE25">
        <f t="shared" si="46"/>
        <v>0</v>
      </c>
      <c r="EF25">
        <f t="shared" si="46"/>
        <v>0</v>
      </c>
      <c r="EG25">
        <f t="shared" si="46"/>
        <v>0</v>
      </c>
      <c r="EH25">
        <f t="shared" si="46"/>
        <v>0</v>
      </c>
      <c r="EI25">
        <f t="shared" si="46"/>
        <v>0</v>
      </c>
      <c r="EJ25">
        <f t="shared" si="46"/>
        <v>0</v>
      </c>
      <c r="EK25">
        <f t="shared" si="46"/>
        <v>0</v>
      </c>
      <c r="EL25">
        <f t="shared" si="46"/>
        <v>0</v>
      </c>
      <c r="EM25">
        <f t="shared" si="46"/>
        <v>0</v>
      </c>
      <c r="EN25">
        <f t="shared" si="47"/>
        <v>0</v>
      </c>
      <c r="EO25">
        <f t="shared" si="47"/>
        <v>0</v>
      </c>
      <c r="EP25">
        <f t="shared" si="47"/>
        <v>0</v>
      </c>
      <c r="EQ25">
        <f t="shared" si="47"/>
        <v>0</v>
      </c>
      <c r="ER25">
        <f t="shared" si="47"/>
        <v>0</v>
      </c>
      <c r="ES25">
        <f t="shared" si="47"/>
        <v>0</v>
      </c>
      <c r="ET25">
        <f t="shared" si="47"/>
        <v>0</v>
      </c>
      <c r="EU25">
        <f t="shared" si="47"/>
        <v>0</v>
      </c>
      <c r="EV25">
        <f t="shared" si="47"/>
        <v>0</v>
      </c>
      <c r="EW25">
        <f t="shared" si="47"/>
        <v>0</v>
      </c>
      <c r="EX25">
        <f t="shared" si="47"/>
        <v>0</v>
      </c>
      <c r="EZ25">
        <f t="shared" si="15"/>
        <v>4.484914991774782E-2</v>
      </c>
      <c r="FB25">
        <f t="shared" si="16"/>
        <v>0.47629401361009205</v>
      </c>
      <c r="FC25">
        <f t="shared" si="17"/>
        <v>0.10607579544868</v>
      </c>
    </row>
    <row r="26" spans="1:159" x14ac:dyDescent="0.25">
      <c r="A26">
        <v>395</v>
      </c>
      <c r="B26" s="20">
        <f>'Input spectra'!S25</f>
        <v>7.7198677480757899E-2</v>
      </c>
      <c r="C26">
        <f>'Input spectra'!B25</f>
        <v>1.1269107171544599</v>
      </c>
      <c r="D26">
        <f t="shared" si="33"/>
        <v>2.0653927966864227E-2</v>
      </c>
      <c r="E26">
        <f t="shared" si="33"/>
        <v>1.1581640010519131E-2</v>
      </c>
      <c r="F26">
        <f t="shared" si="33"/>
        <v>6.4940270386896178E-3</v>
      </c>
      <c r="G26">
        <f t="shared" si="33"/>
        <v>3.641115066240418E-3</v>
      </c>
      <c r="H26">
        <f t="shared" si="33"/>
        <v>2.0414118934782978E-3</v>
      </c>
      <c r="I26">
        <f t="shared" si="33"/>
        <v>1.1444648033054781E-3</v>
      </c>
      <c r="J26">
        <f t="shared" si="33"/>
        <v>6.4157795633794953E-4</v>
      </c>
      <c r="K26">
        <f t="shared" si="33"/>
        <v>3.5964269208996078E-4</v>
      </c>
      <c r="L26">
        <f t="shared" si="33"/>
        <v>2.0158929738301414E-4</v>
      </c>
      <c r="M26">
        <f t="shared" si="33"/>
        <v>1.1298940731402348E-4</v>
      </c>
      <c r="N26">
        <f t="shared" si="34"/>
        <v>6.3325935121008481E-5</v>
      </c>
      <c r="O26">
        <f t="shared" si="34"/>
        <v>3.5489403382483143E-5</v>
      </c>
      <c r="P26">
        <f t="shared" si="34"/>
        <v>1.9887883392898726E-5</v>
      </c>
      <c r="Q26">
        <f t="shared" si="34"/>
        <v>1.1144248176275236E-5</v>
      </c>
      <c r="R26">
        <f t="shared" si="34"/>
        <v>6.2443161302728517E-6</v>
      </c>
      <c r="S26">
        <f t="shared" si="34"/>
        <v>3.4985688738598057E-6</v>
      </c>
      <c r="T26">
        <f t="shared" si="34"/>
        <v>1.9600490707776175E-6</v>
      </c>
      <c r="U26">
        <f t="shared" si="34"/>
        <v>1.0980293534525186E-6</v>
      </c>
      <c r="V26">
        <f t="shared" si="34"/>
        <v>6.1507907585023659E-7</v>
      </c>
      <c r="W26">
        <f t="shared" si="34"/>
        <v>3.4452238747559523E-7</v>
      </c>
      <c r="X26">
        <f t="shared" si="35"/>
        <v>1.9296250000648583E-7</v>
      </c>
      <c r="Y26">
        <f t="shared" si="35"/>
        <v>1.0806792907876596E-7</v>
      </c>
      <c r="Z26">
        <f t="shared" si="35"/>
        <v>6.0518567413994174E-8</v>
      </c>
      <c r="AA26">
        <f t="shared" si="35"/>
        <v>3.3888144278487583E-8</v>
      </c>
      <c r="AB26">
        <f t="shared" si="35"/>
        <v>1.8974646806217552E-8</v>
      </c>
      <c r="AC26">
        <f t="shared" si="35"/>
        <v>1.0623455168088771E-8</v>
      </c>
      <c r="AD26">
        <f t="shared" si="35"/>
        <v>5.947349334373214E-9</v>
      </c>
      <c r="AE26">
        <f t="shared" si="35"/>
        <v>3.3292473072402278E-9</v>
      </c>
      <c r="AF26">
        <f t="shared" si="35"/>
        <v>1.8635153578190728E-9</v>
      </c>
      <c r="AG26">
        <f t="shared" si="35"/>
        <v>1.0429981788469706E-9</v>
      </c>
      <c r="AH26">
        <f t="shared" si="36"/>
        <v>5.8370996083656464E-10</v>
      </c>
      <c r="AI26">
        <f t="shared" si="36"/>
        <v>3.2664269203563344E-10</v>
      </c>
      <c r="AJ26">
        <f t="shared" si="36"/>
        <v>1.8277229384709352E-10</v>
      </c>
      <c r="AK26">
        <f t="shared" si="36"/>
        <v>1.0226066671663481E-10</v>
      </c>
      <c r="AL26">
        <f t="shared" si="36"/>
        <v>5.720934352478241E-11</v>
      </c>
      <c r="AM26">
        <f t="shared" si="36"/>
        <v>3.2002552528899166E-11</v>
      </c>
      <c r="AN26">
        <f t="shared" si="36"/>
        <v>1.7900319597043522E-11</v>
      </c>
      <c r="AO26">
        <f t="shared" si="36"/>
        <v>1.0011395973631491E-11</v>
      </c>
      <c r="AP26">
        <f t="shared" si="36"/>
        <v>5.5986759744472949E-12</v>
      </c>
      <c r="AQ26">
        <f t="shared" si="36"/>
        <v>3.1306318125273214E-12</v>
      </c>
      <c r="AR26">
        <f t="shared" si="37"/>
        <v>1.7503855571410925E-12</v>
      </c>
      <c r="AS26">
        <f t="shared" si="37"/>
        <v>9.7856479237465972E-13</v>
      </c>
      <c r="AT26">
        <f t="shared" si="37"/>
        <v>5.4701423989216476E-13</v>
      </c>
      <c r="AU26">
        <f t="shared" si="37"/>
        <v>3.0574535714327037E-13</v>
      </c>
      <c r="AV26">
        <f t="shared" si="37"/>
        <v>1.7087254323772058E-13</v>
      </c>
      <c r="AW26">
        <f t="shared" si="37"/>
        <v>9.5484926409164996E-14</v>
      </c>
      <c r="AX26">
        <f t="shared" si="37"/>
        <v>4.8160191784823916E-14</v>
      </c>
      <c r="AY26">
        <f t="shared" si="37"/>
        <v>2.3349188128316201E-14</v>
      </c>
      <c r="AZ26">
        <f t="shared" si="37"/>
        <v>1.1925879480181502E-14</v>
      </c>
      <c r="BA26">
        <f t="shared" si="37"/>
        <v>6.1984176447145821E-15</v>
      </c>
      <c r="BB26">
        <f t="shared" si="38"/>
        <v>3.2535110631774727E-15</v>
      </c>
      <c r="BC26">
        <f t="shared" si="38"/>
        <v>1.7191319810988393E-15</v>
      </c>
      <c r="BD26">
        <f t="shared" si="38"/>
        <v>9.1285438682171652E-16</v>
      </c>
      <c r="BE26">
        <f t="shared" si="38"/>
        <v>4.8659675434837294E-16</v>
      </c>
      <c r="BF26">
        <f t="shared" si="38"/>
        <v>2.6019873901594508E-16</v>
      </c>
      <c r="BG26">
        <f t="shared" si="38"/>
        <v>1.3950559313329576E-16</v>
      </c>
      <c r="BH26">
        <f t="shared" si="38"/>
        <v>7.4966445121289016E-17</v>
      </c>
      <c r="BI26">
        <f t="shared" si="38"/>
        <v>4.0365185830767872E-17</v>
      </c>
      <c r="BJ26">
        <f t="shared" si="38"/>
        <v>2.1772770590414844E-17</v>
      </c>
      <c r="BK26">
        <f t="shared" si="38"/>
        <v>1.1762724238591507E-17</v>
      </c>
      <c r="BL26">
        <f t="shared" si="39"/>
        <v>6.3639149939785601E-18</v>
      </c>
      <c r="BM26">
        <f t="shared" si="39"/>
        <v>3.4475332257376521E-18</v>
      </c>
      <c r="BN26">
        <f t="shared" si="39"/>
        <v>1.8698805539094272E-18</v>
      </c>
      <c r="BO26">
        <f t="shared" si="39"/>
        <v>1.0153150312844392E-18</v>
      </c>
      <c r="BP26">
        <f t="shared" si="39"/>
        <v>5.5186749596057813E-19</v>
      </c>
      <c r="BQ26">
        <f t="shared" si="39"/>
        <v>3.0025183322008667E-19</v>
      </c>
      <c r="BR26">
        <f t="shared" si="39"/>
        <v>1.6350337639392119E-19</v>
      </c>
      <c r="BS26">
        <f t="shared" si="39"/>
        <v>8.911161323507003E-20</v>
      </c>
      <c r="BT26">
        <f t="shared" si="39"/>
        <v>4.8605702652527727E-20</v>
      </c>
      <c r="BU26">
        <f t="shared" si="39"/>
        <v>2.6531782382070696E-20</v>
      </c>
      <c r="BV26">
        <f t="shared" si="40"/>
        <v>1.4492879216475326E-20</v>
      </c>
      <c r="BW26">
        <f t="shared" si="40"/>
        <v>7.9220267373146798E-21</v>
      </c>
      <c r="BX26">
        <f t="shared" si="40"/>
        <v>4.3330831987413711E-21</v>
      </c>
      <c r="BY26">
        <f t="shared" si="40"/>
        <v>2.371503399293284E-21</v>
      </c>
      <c r="BZ26">
        <f t="shared" si="40"/>
        <v>1.2986868267102829E-21</v>
      </c>
      <c r="CA26">
        <f t="shared" si="40"/>
        <v>7.1158694611620521E-22</v>
      </c>
      <c r="CB26">
        <f t="shared" si="40"/>
        <v>3.9010730713588023E-22</v>
      </c>
      <c r="CC26">
        <f t="shared" si="40"/>
        <v>2.1397509882813787E-22</v>
      </c>
      <c r="CD26">
        <f t="shared" si="40"/>
        <v>1.1742391322307355E-22</v>
      </c>
      <c r="CE26">
        <f t="shared" si="40"/>
        <v>6.4469714846084924E-23</v>
      </c>
      <c r="CF26">
        <f t="shared" si="41"/>
        <v>3.5412215421768475E-23</v>
      </c>
      <c r="CG26">
        <f t="shared" si="41"/>
        <v>1.945993319388265E-23</v>
      </c>
      <c r="CH26">
        <f t="shared" si="41"/>
        <v>1.069827327836867E-23</v>
      </c>
      <c r="CI26">
        <f t="shared" si="41"/>
        <v>5.8838788984646456E-24</v>
      </c>
      <c r="CJ26">
        <f t="shared" si="41"/>
        <v>3.2373185142417922E-24</v>
      </c>
      <c r="CK26">
        <f t="shared" si="41"/>
        <v>1.7818580983613921E-24</v>
      </c>
      <c r="CL26">
        <f t="shared" si="41"/>
        <v>9.8111835803391291E-25</v>
      </c>
      <c r="CM26">
        <f t="shared" si="41"/>
        <v>5.4041227246918305E-25</v>
      </c>
      <c r="CN26">
        <f t="shared" si="41"/>
        <v>2.9776914624122826E-25</v>
      </c>
      <c r="CO26">
        <f t="shared" si="41"/>
        <v>1.6412710281206822E-25</v>
      </c>
      <c r="CP26">
        <f t="shared" si="42"/>
        <v>9.0494602606008438E-26</v>
      </c>
      <c r="CQ26">
        <f t="shared" si="42"/>
        <v>4.9911736568002206E-26</v>
      </c>
      <c r="CR26">
        <f t="shared" si="42"/>
        <v>1.8232545713706499E-26</v>
      </c>
      <c r="CS26">
        <f t="shared" si="42"/>
        <v>6.7190165409868466E-27</v>
      </c>
      <c r="CT26">
        <f t="shared" si="42"/>
        <v>2.6400882370331114E-27</v>
      </c>
      <c r="CU26">
        <f t="shared" si="42"/>
        <v>1.0420381393216558E-27</v>
      </c>
      <c r="CV26">
        <f t="shared" si="42"/>
        <v>4.0369206600240802E-28</v>
      </c>
      <c r="CW26">
        <f t="shared" si="42"/>
        <v>1.5056217037955869E-28</v>
      </c>
      <c r="CX26">
        <f t="shared" si="42"/>
        <v>5.2755700547508431E-29</v>
      </c>
      <c r="CY26">
        <f t="shared" si="42"/>
        <v>1.6691249386737581E-29</v>
      </c>
      <c r="CZ26">
        <f t="shared" si="43"/>
        <v>4.4035217310851881E-30</v>
      </c>
      <c r="DA26">
        <f t="shared" si="43"/>
        <v>7.8182712309068007E-31</v>
      </c>
      <c r="DB26">
        <f t="shared" si="43"/>
        <v>2.8177242023459188E-32</v>
      </c>
      <c r="DC26">
        <f t="shared" si="43"/>
        <v>0</v>
      </c>
      <c r="DD26">
        <f t="shared" si="43"/>
        <v>0</v>
      </c>
      <c r="DE26">
        <f t="shared" si="43"/>
        <v>0</v>
      </c>
      <c r="DF26">
        <f t="shared" si="43"/>
        <v>0</v>
      </c>
      <c r="DG26">
        <f t="shared" si="43"/>
        <v>0</v>
      </c>
      <c r="DH26">
        <f t="shared" si="43"/>
        <v>0</v>
      </c>
      <c r="DI26">
        <f t="shared" si="43"/>
        <v>0</v>
      </c>
      <c r="DJ26">
        <f t="shared" si="44"/>
        <v>0</v>
      </c>
      <c r="DK26">
        <f t="shared" si="44"/>
        <v>0</v>
      </c>
      <c r="DL26">
        <f t="shared" si="44"/>
        <v>0</v>
      </c>
      <c r="DM26">
        <f t="shared" si="44"/>
        <v>0</v>
      </c>
      <c r="DN26">
        <f t="shared" si="44"/>
        <v>0</v>
      </c>
      <c r="DO26">
        <f t="shared" si="44"/>
        <v>0</v>
      </c>
      <c r="DP26">
        <f t="shared" si="44"/>
        <v>0</v>
      </c>
      <c r="DQ26">
        <f t="shared" si="44"/>
        <v>0</v>
      </c>
      <c r="DR26">
        <f t="shared" si="44"/>
        <v>0</v>
      </c>
      <c r="DS26">
        <f t="shared" si="44"/>
        <v>0</v>
      </c>
      <c r="DT26">
        <f t="shared" si="45"/>
        <v>0</v>
      </c>
      <c r="DU26">
        <f t="shared" si="45"/>
        <v>0</v>
      </c>
      <c r="DV26">
        <f t="shared" si="45"/>
        <v>0</v>
      </c>
      <c r="DW26">
        <f t="shared" si="45"/>
        <v>0</v>
      </c>
      <c r="DX26">
        <f t="shared" si="45"/>
        <v>0</v>
      </c>
      <c r="DY26">
        <f t="shared" si="45"/>
        <v>0</v>
      </c>
      <c r="DZ26">
        <f t="shared" si="45"/>
        <v>0</v>
      </c>
      <c r="EA26">
        <f t="shared" si="45"/>
        <v>0</v>
      </c>
      <c r="EB26">
        <f t="shared" si="45"/>
        <v>0</v>
      </c>
      <c r="EC26">
        <f t="shared" si="45"/>
        <v>0</v>
      </c>
      <c r="ED26">
        <f t="shared" si="46"/>
        <v>0</v>
      </c>
      <c r="EE26">
        <f t="shared" si="46"/>
        <v>0</v>
      </c>
      <c r="EF26">
        <f t="shared" si="46"/>
        <v>0</v>
      </c>
      <c r="EG26">
        <f t="shared" si="46"/>
        <v>0</v>
      </c>
      <c r="EH26">
        <f t="shared" si="46"/>
        <v>0</v>
      </c>
      <c r="EI26">
        <f t="shared" si="46"/>
        <v>0</v>
      </c>
      <c r="EJ26">
        <f t="shared" si="46"/>
        <v>0</v>
      </c>
      <c r="EK26">
        <f t="shared" si="46"/>
        <v>0</v>
      </c>
      <c r="EL26">
        <f t="shared" si="46"/>
        <v>0</v>
      </c>
      <c r="EM26">
        <f t="shared" si="46"/>
        <v>0</v>
      </c>
      <c r="EN26">
        <f t="shared" si="47"/>
        <v>0</v>
      </c>
      <c r="EO26">
        <f t="shared" si="47"/>
        <v>0</v>
      </c>
      <c r="EP26">
        <f t="shared" si="47"/>
        <v>0</v>
      </c>
      <c r="EQ26">
        <f t="shared" si="47"/>
        <v>0</v>
      </c>
      <c r="ER26">
        <f t="shared" si="47"/>
        <v>0</v>
      </c>
      <c r="ES26">
        <f t="shared" si="47"/>
        <v>0</v>
      </c>
      <c r="ET26">
        <f t="shared" si="47"/>
        <v>0</v>
      </c>
      <c r="EU26">
        <f t="shared" si="47"/>
        <v>0</v>
      </c>
      <c r="EV26">
        <f t="shared" si="47"/>
        <v>0</v>
      </c>
      <c r="EW26">
        <f t="shared" si="47"/>
        <v>0</v>
      </c>
      <c r="EX26">
        <f t="shared" si="47"/>
        <v>0</v>
      </c>
      <c r="EZ26">
        <f t="shared" si="15"/>
        <v>4.7016432710722582E-2</v>
      </c>
      <c r="FB26">
        <f t="shared" si="16"/>
        <v>0.47124729163530987</v>
      </c>
      <c r="FC26">
        <f t="shared" si="17"/>
        <v>0.11156548762307754</v>
      </c>
    </row>
    <row r="27" spans="1:159" x14ac:dyDescent="0.25">
      <c r="A27">
        <v>400</v>
      </c>
      <c r="B27" s="20">
        <f>'Input spectra'!S26</f>
        <v>7.4640906606240301E-2</v>
      </c>
      <c r="C27">
        <f>'Input spectra'!B26</f>
        <v>1.04171843961628</v>
      </c>
      <c r="D27">
        <f t="shared" si="33"/>
        <v>2.0653927966864227E-2</v>
      </c>
      <c r="E27">
        <f t="shared" si="33"/>
        <v>1.2088722610812822E-2</v>
      </c>
      <c r="F27">
        <f t="shared" si="33"/>
        <v>7.0751360217025817E-3</v>
      </c>
      <c r="G27">
        <f t="shared" si="33"/>
        <v>4.1406207623184282E-3</v>
      </c>
      <c r="H27">
        <f t="shared" si="33"/>
        <v>2.4231039360876195E-3</v>
      </c>
      <c r="I27">
        <f t="shared" si="33"/>
        <v>1.4179280499671822E-3</v>
      </c>
      <c r="J27">
        <f t="shared" si="33"/>
        <v>8.2968175020451957E-4</v>
      </c>
      <c r="K27">
        <f t="shared" si="33"/>
        <v>4.8544909307411617E-4</v>
      </c>
      <c r="L27">
        <f t="shared" si="33"/>
        <v>2.8402088473661118E-4</v>
      </c>
      <c r="M27">
        <f t="shared" si="33"/>
        <v>1.6616168435178228E-4</v>
      </c>
      <c r="N27">
        <f t="shared" si="34"/>
        <v>9.720421953282543E-5</v>
      </c>
      <c r="O27">
        <f t="shared" si="34"/>
        <v>5.6860746227207618E-5</v>
      </c>
      <c r="P27">
        <f t="shared" si="34"/>
        <v>3.3259274543318412E-5</v>
      </c>
      <c r="Q27">
        <f t="shared" si="34"/>
        <v>1.9452943829439066E-5</v>
      </c>
      <c r="R27">
        <f t="shared" si="34"/>
        <v>1.1377053235991498E-5</v>
      </c>
      <c r="S27">
        <f t="shared" si="34"/>
        <v>6.6534314529308899E-6</v>
      </c>
      <c r="T27">
        <f t="shared" si="34"/>
        <v>3.8907430808587587E-6</v>
      </c>
      <c r="U27">
        <f t="shared" si="34"/>
        <v>2.2750445755391105E-6</v>
      </c>
      <c r="V27">
        <f t="shared" si="34"/>
        <v>1.3302009813244152E-6</v>
      </c>
      <c r="W27">
        <f t="shared" si="34"/>
        <v>7.7770360023906681E-7</v>
      </c>
      <c r="X27">
        <f t="shared" si="35"/>
        <v>4.5465286180365206E-7</v>
      </c>
      <c r="Y27">
        <f t="shared" si="35"/>
        <v>2.6577503964509616E-7</v>
      </c>
      <c r="Z27">
        <f t="shared" si="35"/>
        <v>1.5535182232250728E-7</v>
      </c>
      <c r="AA27">
        <f t="shared" si="35"/>
        <v>9.0800000545963231E-8</v>
      </c>
      <c r="AB27">
        <f t="shared" si="35"/>
        <v>5.3066704093815192E-8</v>
      </c>
      <c r="AC27">
        <f t="shared" si="35"/>
        <v>3.1011627186884165E-8</v>
      </c>
      <c r="AD27">
        <f t="shared" si="35"/>
        <v>1.8121434108543824E-8</v>
      </c>
      <c r="AE27">
        <f t="shared" si="35"/>
        <v>1.0588282579944635E-8</v>
      </c>
      <c r="AF27">
        <f t="shared" si="35"/>
        <v>6.1861834238517344E-9</v>
      </c>
      <c r="AG27">
        <f t="shared" si="35"/>
        <v>3.6139631287681534E-9</v>
      </c>
      <c r="AH27">
        <f t="shared" si="36"/>
        <v>2.1110942474989678E-9</v>
      </c>
      <c r="AI27">
        <f t="shared" si="36"/>
        <v>1.2330872710849652E-9</v>
      </c>
      <c r="AJ27">
        <f t="shared" si="36"/>
        <v>7.2018087054618109E-10</v>
      </c>
      <c r="AK27">
        <f t="shared" si="36"/>
        <v>4.205815232149756E-10</v>
      </c>
      <c r="AL27">
        <f t="shared" si="36"/>
        <v>2.4559464014073446E-10</v>
      </c>
      <c r="AM27">
        <f t="shared" si="36"/>
        <v>1.4339925331242001E-10</v>
      </c>
      <c r="AN27">
        <f t="shared" si="36"/>
        <v>8.3720807108933111E-11</v>
      </c>
      <c r="AO27">
        <f t="shared" si="36"/>
        <v>4.8873969232013989E-11</v>
      </c>
      <c r="AP27">
        <f t="shared" si="36"/>
        <v>2.8528481501923191E-11</v>
      </c>
      <c r="AQ27">
        <f t="shared" si="36"/>
        <v>1.665082158451349E-11</v>
      </c>
      <c r="AR27">
        <f t="shared" si="37"/>
        <v>9.7173477527731605E-12</v>
      </c>
      <c r="AS27">
        <f t="shared" si="37"/>
        <v>5.6704034578706503E-12</v>
      </c>
      <c r="AT27">
        <f t="shared" si="37"/>
        <v>3.3085168975961477E-12</v>
      </c>
      <c r="AU27">
        <f t="shared" si="37"/>
        <v>1.9302117118515351E-12</v>
      </c>
      <c r="AV27">
        <f t="shared" si="37"/>
        <v>1.1259723079336197E-12</v>
      </c>
      <c r="AW27">
        <f t="shared" si="37"/>
        <v>6.5675077585870289E-13</v>
      </c>
      <c r="AX27">
        <f t="shared" si="37"/>
        <v>3.457517087324306E-13</v>
      </c>
      <c r="AY27">
        <f t="shared" si="37"/>
        <v>1.7496785285938908E-13</v>
      </c>
      <c r="AZ27">
        <f t="shared" si="37"/>
        <v>9.327972235486025E-14</v>
      </c>
      <c r="BA27">
        <f t="shared" si="37"/>
        <v>5.0604369071546399E-14</v>
      </c>
      <c r="BB27">
        <f t="shared" si="38"/>
        <v>2.7724889098292783E-14</v>
      </c>
      <c r="BC27">
        <f t="shared" si="38"/>
        <v>1.5291042661128931E-14</v>
      </c>
      <c r="BD27">
        <f t="shared" si="38"/>
        <v>8.4750006057259466E-15</v>
      </c>
      <c r="BE27">
        <f t="shared" si="38"/>
        <v>4.7153918591651445E-15</v>
      </c>
      <c r="BF27">
        <f t="shared" si="38"/>
        <v>2.631868097108629E-15</v>
      </c>
      <c r="BG27">
        <f t="shared" si="38"/>
        <v>1.4728580836556414E-15</v>
      </c>
      <c r="BH27">
        <f t="shared" si="38"/>
        <v>8.2612649464049756E-16</v>
      </c>
      <c r="BI27">
        <f t="shared" si="38"/>
        <v>4.642981360218357E-16</v>
      </c>
      <c r="BJ27">
        <f t="shared" si="38"/>
        <v>2.6140508482285541E-16</v>
      </c>
      <c r="BK27">
        <f t="shared" si="38"/>
        <v>1.4740716740569378E-16</v>
      </c>
      <c r="BL27">
        <f t="shared" si="39"/>
        <v>8.3242555750927043E-17</v>
      </c>
      <c r="BM27">
        <f t="shared" si="39"/>
        <v>4.7069528366011636E-17</v>
      </c>
      <c r="BN27">
        <f t="shared" si="39"/>
        <v>2.6647446690026573E-17</v>
      </c>
      <c r="BO27">
        <f t="shared" si="39"/>
        <v>1.5102641147390058E-17</v>
      </c>
      <c r="BP27">
        <f t="shared" si="39"/>
        <v>8.5683510947315365E-18</v>
      </c>
      <c r="BQ27">
        <f t="shared" si="39"/>
        <v>4.8658470830915998E-18</v>
      </c>
      <c r="BR27">
        <f t="shared" si="39"/>
        <v>2.7657305360148091E-18</v>
      </c>
      <c r="BS27">
        <f t="shared" si="39"/>
        <v>1.5733588810107747E-18</v>
      </c>
      <c r="BT27">
        <f t="shared" si="39"/>
        <v>8.9575876460905049E-19</v>
      </c>
      <c r="BU27">
        <f t="shared" si="39"/>
        <v>5.1036468746611779E-19</v>
      </c>
      <c r="BV27">
        <f t="shared" si="40"/>
        <v>2.909907705198964E-19</v>
      </c>
      <c r="BW27">
        <f t="shared" si="40"/>
        <v>1.6602412349872698E-19</v>
      </c>
      <c r="BX27">
        <f t="shared" si="40"/>
        <v>9.4785579757777351E-20</v>
      </c>
      <c r="BY27">
        <f t="shared" si="40"/>
        <v>5.4147616575699897E-20</v>
      </c>
      <c r="BZ27">
        <f t="shared" si="40"/>
        <v>3.0950693129690984E-20</v>
      </c>
      <c r="CA27">
        <f t="shared" si="40"/>
        <v>1.7701263504545013E-20</v>
      </c>
      <c r="CB27">
        <f t="shared" si="40"/>
        <v>1.0129097007826779E-20</v>
      </c>
      <c r="CC27">
        <f t="shared" si="40"/>
        <v>5.7990951085118337E-21</v>
      </c>
      <c r="CD27">
        <f t="shared" si="40"/>
        <v>3.321726688492868E-21</v>
      </c>
      <c r="CE27">
        <f t="shared" si="40"/>
        <v>1.903590138776822E-21</v>
      </c>
      <c r="CF27">
        <f t="shared" si="41"/>
        <v>1.0913929526347416E-21</v>
      </c>
      <c r="CG27">
        <f t="shared" si="41"/>
        <v>6.2600779815245816E-22</v>
      </c>
      <c r="CH27">
        <f t="shared" si="41"/>
        <v>3.5922159446009535E-22</v>
      </c>
      <c r="CI27">
        <f t="shared" si="41"/>
        <v>2.0621622147223038E-22</v>
      </c>
      <c r="CJ27">
        <f t="shared" si="41"/>
        <v>1.1842813252680488E-22</v>
      </c>
      <c r="CK27">
        <f t="shared" si="41"/>
        <v>6.8038215715707355E-23</v>
      </c>
      <c r="CL27">
        <f t="shared" si="41"/>
        <v>3.9103132831895541E-23</v>
      </c>
      <c r="CM27">
        <f t="shared" si="41"/>
        <v>2.248152175220363E-23</v>
      </c>
      <c r="CN27">
        <f t="shared" si="41"/>
        <v>1.2929762514996059E-23</v>
      </c>
      <c r="CO27">
        <f t="shared" si="41"/>
        <v>7.4387764304717252E-24</v>
      </c>
      <c r="CP27">
        <f t="shared" si="42"/>
        <v>4.2810887467286696E-24</v>
      </c>
      <c r="CQ27">
        <f t="shared" si="42"/>
        <v>2.4645894473613372E-24</v>
      </c>
      <c r="CR27">
        <f t="shared" si="42"/>
        <v>9.3972237128205983E-25</v>
      </c>
      <c r="CS27">
        <f t="shared" si="42"/>
        <v>3.6146671779962996E-25</v>
      </c>
      <c r="CT27">
        <f t="shared" si="42"/>
        <v>1.4824887217097502E-25</v>
      </c>
      <c r="CU27">
        <f t="shared" si="42"/>
        <v>6.1075484566399876E-26</v>
      </c>
      <c r="CV27">
        <f t="shared" si="42"/>
        <v>2.4696981204164719E-26</v>
      </c>
      <c r="CW27">
        <f t="shared" si="42"/>
        <v>9.6143488093950294E-27</v>
      </c>
      <c r="CX27">
        <f t="shared" si="42"/>
        <v>3.5162824477731103E-27</v>
      </c>
      <c r="CY27">
        <f t="shared" si="42"/>
        <v>1.161217454037383E-27</v>
      </c>
      <c r="CZ27">
        <f t="shared" si="43"/>
        <v>3.1976814933446044E-28</v>
      </c>
      <c r="DA27">
        <f t="shared" si="43"/>
        <v>5.9259248959657172E-29</v>
      </c>
      <c r="DB27">
        <f t="shared" si="43"/>
        <v>2.2292267357471364E-30</v>
      </c>
      <c r="DC27">
        <f t="shared" si="43"/>
        <v>0</v>
      </c>
      <c r="DD27">
        <f t="shared" si="43"/>
        <v>0</v>
      </c>
      <c r="DE27">
        <f t="shared" si="43"/>
        <v>0</v>
      </c>
      <c r="DF27">
        <f t="shared" si="43"/>
        <v>0</v>
      </c>
      <c r="DG27">
        <f t="shared" si="43"/>
        <v>0</v>
      </c>
      <c r="DH27">
        <f t="shared" si="43"/>
        <v>0</v>
      </c>
      <c r="DI27">
        <f t="shared" si="43"/>
        <v>0</v>
      </c>
      <c r="DJ27">
        <f t="shared" si="44"/>
        <v>0</v>
      </c>
      <c r="DK27">
        <f t="shared" si="44"/>
        <v>0</v>
      </c>
      <c r="DL27">
        <f t="shared" si="44"/>
        <v>0</v>
      </c>
      <c r="DM27">
        <f t="shared" si="44"/>
        <v>0</v>
      </c>
      <c r="DN27">
        <f t="shared" si="44"/>
        <v>0</v>
      </c>
      <c r="DO27">
        <f t="shared" si="44"/>
        <v>0</v>
      </c>
      <c r="DP27">
        <f t="shared" si="44"/>
        <v>0</v>
      </c>
      <c r="DQ27">
        <f t="shared" si="44"/>
        <v>0</v>
      </c>
      <c r="DR27">
        <f t="shared" si="44"/>
        <v>0</v>
      </c>
      <c r="DS27">
        <f t="shared" si="44"/>
        <v>0</v>
      </c>
      <c r="DT27">
        <f t="shared" si="45"/>
        <v>0</v>
      </c>
      <c r="DU27">
        <f t="shared" si="45"/>
        <v>0</v>
      </c>
      <c r="DV27">
        <f t="shared" si="45"/>
        <v>0</v>
      </c>
      <c r="DW27">
        <f t="shared" si="45"/>
        <v>0</v>
      </c>
      <c r="DX27">
        <f t="shared" si="45"/>
        <v>0</v>
      </c>
      <c r="DY27">
        <f t="shared" si="45"/>
        <v>0</v>
      </c>
      <c r="DZ27">
        <f t="shared" si="45"/>
        <v>0</v>
      </c>
      <c r="EA27">
        <f t="shared" si="45"/>
        <v>0</v>
      </c>
      <c r="EB27">
        <f t="shared" si="45"/>
        <v>0</v>
      </c>
      <c r="EC27">
        <f t="shared" si="45"/>
        <v>0</v>
      </c>
      <c r="ED27">
        <f t="shared" si="46"/>
        <v>0</v>
      </c>
      <c r="EE27">
        <f t="shared" si="46"/>
        <v>0</v>
      </c>
      <c r="EF27">
        <f t="shared" si="46"/>
        <v>0</v>
      </c>
      <c r="EG27">
        <f t="shared" si="46"/>
        <v>0</v>
      </c>
      <c r="EH27">
        <f t="shared" si="46"/>
        <v>0</v>
      </c>
      <c r="EI27">
        <f t="shared" si="46"/>
        <v>0</v>
      </c>
      <c r="EJ27">
        <f t="shared" si="46"/>
        <v>0</v>
      </c>
      <c r="EK27">
        <f t="shared" si="46"/>
        <v>0</v>
      </c>
      <c r="EL27">
        <f t="shared" si="46"/>
        <v>0</v>
      </c>
      <c r="EM27">
        <f t="shared" si="46"/>
        <v>0</v>
      </c>
      <c r="EN27">
        <f t="shared" si="47"/>
        <v>0</v>
      </c>
      <c r="EO27">
        <f t="shared" si="47"/>
        <v>0</v>
      </c>
      <c r="EP27">
        <f t="shared" si="47"/>
        <v>0</v>
      </c>
      <c r="EQ27">
        <f t="shared" si="47"/>
        <v>0</v>
      </c>
      <c r="ER27">
        <f t="shared" si="47"/>
        <v>0</v>
      </c>
      <c r="ES27">
        <f t="shared" si="47"/>
        <v>0</v>
      </c>
      <c r="ET27">
        <f t="shared" si="47"/>
        <v>0</v>
      </c>
      <c r="EU27">
        <f t="shared" si="47"/>
        <v>0</v>
      </c>
      <c r="EV27">
        <f t="shared" si="47"/>
        <v>0</v>
      </c>
      <c r="EW27">
        <f t="shared" si="47"/>
        <v>0</v>
      </c>
      <c r="EX27">
        <f t="shared" si="47"/>
        <v>0</v>
      </c>
      <c r="EZ27">
        <f t="shared" si="15"/>
        <v>4.9798928363946317E-2</v>
      </c>
      <c r="FB27">
        <f t="shared" si="16"/>
        <v>0.46437699823964085</v>
      </c>
      <c r="FC27">
        <f t="shared" si="17"/>
        <v>0.11817095856554516</v>
      </c>
    </row>
    <row r="28" spans="1:159" x14ac:dyDescent="0.25">
      <c r="A28">
        <v>405</v>
      </c>
      <c r="B28" s="20">
        <f>'Input spectra'!S27</f>
        <v>7.2083135731722703E-2</v>
      </c>
      <c r="C28">
        <f>'Input spectra'!B27</f>
        <v>0.98858050682464405</v>
      </c>
      <c r="D28">
        <f t="shared" si="33"/>
        <v>2.0653927966864227E-2</v>
      </c>
      <c r="E28">
        <f t="shared" si="33"/>
        <v>1.2417387968015696E-2</v>
      </c>
      <c r="F28">
        <f t="shared" si="33"/>
        <v>7.465080062570904E-3</v>
      </c>
      <c r="G28">
        <f t="shared" si="33"/>
        <v>4.4876085800619418E-3</v>
      </c>
      <c r="H28">
        <f t="shared" si="33"/>
        <v>2.6975617527332102E-3</v>
      </c>
      <c r="I28">
        <f t="shared" si="33"/>
        <v>1.6214493402198847E-3</v>
      </c>
      <c r="J28">
        <f t="shared" si="33"/>
        <v>9.7456445139496549E-4</v>
      </c>
      <c r="K28">
        <f t="shared" si="33"/>
        <v>5.8572338095742567E-4</v>
      </c>
      <c r="L28">
        <f t="shared" si="33"/>
        <v>3.5200512006396004E-4</v>
      </c>
      <c r="M28">
        <f t="shared" si="33"/>
        <v>2.1153363314225032E-4</v>
      </c>
      <c r="N28">
        <f t="shared" si="34"/>
        <v>1.2711110622812272E-4</v>
      </c>
      <c r="O28">
        <f t="shared" si="34"/>
        <v>7.6376679573499187E-5</v>
      </c>
      <c r="P28">
        <f t="shared" si="34"/>
        <v>4.5889236178010214E-5</v>
      </c>
      <c r="Q28">
        <f t="shared" si="34"/>
        <v>2.7569775375914499E-5</v>
      </c>
      <c r="R28">
        <f t="shared" si="34"/>
        <v>1.6562562239183001E-5</v>
      </c>
      <c r="S28">
        <f t="shared" si="34"/>
        <v>9.9493167631231481E-6</v>
      </c>
      <c r="T28">
        <f t="shared" si="34"/>
        <v>5.9762665991701566E-6</v>
      </c>
      <c r="U28">
        <f t="shared" si="34"/>
        <v>3.5895264476616128E-6</v>
      </c>
      <c r="V28">
        <f t="shared" si="34"/>
        <v>2.1558291960426229E-6</v>
      </c>
      <c r="W28">
        <f t="shared" si="34"/>
        <v>1.2946758076553069E-6</v>
      </c>
      <c r="X28">
        <f t="shared" si="35"/>
        <v>7.774575592095125E-7</v>
      </c>
      <c r="Y28">
        <f t="shared" si="35"/>
        <v>4.6683218607275965E-7</v>
      </c>
      <c r="Z28">
        <f t="shared" si="35"/>
        <v>2.8029334706393161E-7</v>
      </c>
      <c r="AA28">
        <f t="shared" si="35"/>
        <v>1.6827985410348093E-7</v>
      </c>
      <c r="AB28">
        <f t="shared" si="35"/>
        <v>1.0102252720712373E-7</v>
      </c>
      <c r="AC28">
        <f t="shared" si="35"/>
        <v>6.0641579720230847E-8</v>
      </c>
      <c r="AD28">
        <f t="shared" si="35"/>
        <v>3.6398907960633804E-8</v>
      </c>
      <c r="AE28">
        <f t="shared" si="35"/>
        <v>2.1845960859312992E-8</v>
      </c>
      <c r="AF28">
        <f t="shared" si="35"/>
        <v>1.3110469936717471E-8</v>
      </c>
      <c r="AG28">
        <f t="shared" si="35"/>
        <v>7.8673599663807669E-9</v>
      </c>
      <c r="AH28">
        <f t="shared" si="36"/>
        <v>4.7206604623369288E-9</v>
      </c>
      <c r="AI28">
        <f t="shared" si="36"/>
        <v>2.8322970167488222E-9</v>
      </c>
      <c r="AJ28">
        <f t="shared" si="36"/>
        <v>1.6991683101667569E-9</v>
      </c>
      <c r="AK28">
        <f t="shared" si="36"/>
        <v>1.0192831526274184E-9</v>
      </c>
      <c r="AL28">
        <f t="shared" si="36"/>
        <v>6.1138302867524467E-10</v>
      </c>
      <c r="AM28">
        <f t="shared" si="36"/>
        <v>3.6668337711872239E-10</v>
      </c>
      <c r="AN28">
        <f t="shared" si="36"/>
        <v>2.1990118877013379E-10</v>
      </c>
      <c r="AO28">
        <f t="shared" si="36"/>
        <v>1.3186259547825802E-10</v>
      </c>
      <c r="AP28">
        <f t="shared" si="36"/>
        <v>7.9062856781639619E-11</v>
      </c>
      <c r="AQ28">
        <f t="shared" si="36"/>
        <v>4.7400110289062826E-11</v>
      </c>
      <c r="AR28">
        <f t="shared" si="37"/>
        <v>2.8414581759243639E-11</v>
      </c>
      <c r="AS28">
        <f t="shared" si="37"/>
        <v>1.7031673448968677E-11</v>
      </c>
      <c r="AT28">
        <f t="shared" si="37"/>
        <v>1.0207668464654481E-11</v>
      </c>
      <c r="AU28">
        <f t="shared" si="37"/>
        <v>6.1171338517055305E-12</v>
      </c>
      <c r="AV28">
        <f t="shared" si="37"/>
        <v>3.6653933270277496E-12</v>
      </c>
      <c r="AW28">
        <f t="shared" si="37"/>
        <v>2.1960554805402672E-12</v>
      </c>
      <c r="AX28">
        <f t="shared" si="37"/>
        <v>1.1875636243422288E-12</v>
      </c>
      <c r="AY28">
        <f t="shared" si="37"/>
        <v>6.1730621835129678E-13</v>
      </c>
      <c r="AZ28">
        <f t="shared" si="37"/>
        <v>3.3804885732120183E-13</v>
      </c>
      <c r="BA28">
        <f t="shared" si="37"/>
        <v>1.8837795592587622E-13</v>
      </c>
      <c r="BB28">
        <f t="shared" si="38"/>
        <v>1.0601363387786606E-13</v>
      </c>
      <c r="BC28">
        <f t="shared" si="38"/>
        <v>6.0059103014437154E-14</v>
      </c>
      <c r="BD28">
        <f t="shared" si="38"/>
        <v>3.4192536384089479E-14</v>
      </c>
      <c r="BE28">
        <f t="shared" si="38"/>
        <v>1.9541558957123549E-14</v>
      </c>
      <c r="BF28">
        <f t="shared" si="38"/>
        <v>1.1203542749729441E-14</v>
      </c>
      <c r="BG28">
        <f t="shared" si="38"/>
        <v>6.4402391808533062E-15</v>
      </c>
      <c r="BH28">
        <f t="shared" si="38"/>
        <v>3.7105431187103213E-15</v>
      </c>
      <c r="BI28">
        <f t="shared" si="38"/>
        <v>2.1420899829356375E-15</v>
      </c>
      <c r="BJ28">
        <f t="shared" si="38"/>
        <v>1.2388098202536929E-15</v>
      </c>
      <c r="BK28">
        <f t="shared" si="38"/>
        <v>7.1756136465871345E-16</v>
      </c>
      <c r="BL28">
        <f t="shared" si="39"/>
        <v>4.162322149142954E-16</v>
      </c>
      <c r="BM28">
        <f t="shared" si="39"/>
        <v>2.4175750734040601E-16</v>
      </c>
      <c r="BN28">
        <f t="shared" si="39"/>
        <v>1.4058712916578626E-16</v>
      </c>
      <c r="BO28">
        <f t="shared" si="39"/>
        <v>8.1845103435669246E-17</v>
      </c>
      <c r="BP28">
        <f t="shared" si="39"/>
        <v>4.7696541626566177E-17</v>
      </c>
      <c r="BQ28">
        <f t="shared" si="39"/>
        <v>2.782261403985343E-17</v>
      </c>
      <c r="BR28">
        <f t="shared" si="39"/>
        <v>1.6244231778725658E-17</v>
      </c>
      <c r="BS28">
        <f t="shared" si="39"/>
        <v>9.4922014559191994E-18</v>
      </c>
      <c r="BT28">
        <f t="shared" si="39"/>
        <v>5.5511128361528761E-18</v>
      </c>
      <c r="BU28">
        <f t="shared" si="39"/>
        <v>3.2487735796041549E-18</v>
      </c>
      <c r="BV28">
        <f t="shared" si="40"/>
        <v>1.9026893164162366E-18</v>
      </c>
      <c r="BW28">
        <f t="shared" si="40"/>
        <v>1.115089430486204E-18</v>
      </c>
      <c r="BX28">
        <f t="shared" si="40"/>
        <v>6.5392902181095309E-19</v>
      </c>
      <c r="BY28">
        <f t="shared" si="40"/>
        <v>3.8372272886698815E-19</v>
      </c>
      <c r="BZ28">
        <f t="shared" si="40"/>
        <v>2.2529855005206342E-19</v>
      </c>
      <c r="CA28">
        <f t="shared" si="40"/>
        <v>1.3235553949834588E-19</v>
      </c>
      <c r="CB28">
        <f t="shared" si="40"/>
        <v>7.7796207143232365E-20</v>
      </c>
      <c r="CC28">
        <f t="shared" si="40"/>
        <v>4.5750702089327587E-20</v>
      </c>
      <c r="CD28">
        <f t="shared" si="40"/>
        <v>2.6918525404353845E-20</v>
      </c>
      <c r="CE28">
        <f t="shared" si="40"/>
        <v>1.5845671715234545E-20</v>
      </c>
      <c r="CF28">
        <f t="shared" si="41"/>
        <v>9.3318594898099023E-21</v>
      </c>
      <c r="CG28">
        <f t="shared" si="41"/>
        <v>5.4981505458489252E-21</v>
      </c>
      <c r="CH28">
        <f t="shared" si="41"/>
        <v>3.2407770765027682E-21</v>
      </c>
      <c r="CI28">
        <f t="shared" si="41"/>
        <v>1.9109942708177217E-21</v>
      </c>
      <c r="CJ28">
        <f t="shared" si="41"/>
        <v>1.1273046000370721E-21</v>
      </c>
      <c r="CK28">
        <f t="shared" si="41"/>
        <v>6.6525653901051722E-22</v>
      </c>
      <c r="CL28">
        <f t="shared" si="41"/>
        <v>3.927332102119251E-22</v>
      </c>
      <c r="CM28">
        <f t="shared" si="41"/>
        <v>2.3193250425026177E-22</v>
      </c>
      <c r="CN28">
        <f t="shared" si="41"/>
        <v>1.370175818364389E-22</v>
      </c>
      <c r="CO28">
        <f t="shared" si="41"/>
        <v>8.0972415481515149E-23</v>
      </c>
      <c r="CP28">
        <f t="shared" si="42"/>
        <v>4.7867380022674912E-23</v>
      </c>
      <c r="CQ28">
        <f t="shared" si="42"/>
        <v>2.830608779103953E-23</v>
      </c>
      <c r="CR28">
        <f t="shared" si="42"/>
        <v>1.1086250018956917E-23</v>
      </c>
      <c r="CS28">
        <f t="shared" si="42"/>
        <v>4.3802939559985054E-24</v>
      </c>
      <c r="CT28">
        <f t="shared" si="42"/>
        <v>1.8453390705410908E-24</v>
      </c>
      <c r="CU28">
        <f t="shared" si="42"/>
        <v>7.8091099617312439E-25</v>
      </c>
      <c r="CV28">
        <f t="shared" si="42"/>
        <v>3.2436077263529775E-25</v>
      </c>
      <c r="CW28">
        <f t="shared" si="42"/>
        <v>1.2970423824631241E-25</v>
      </c>
      <c r="CX28">
        <f t="shared" si="42"/>
        <v>4.8726799188953034E-26</v>
      </c>
      <c r="CY28">
        <f t="shared" si="42"/>
        <v>1.6529035950588707E-26</v>
      </c>
      <c r="CZ28">
        <f t="shared" si="43"/>
        <v>4.6754025650647682E-27</v>
      </c>
      <c r="DA28">
        <f t="shared" si="43"/>
        <v>8.8999955277670976E-28</v>
      </c>
      <c r="DB28">
        <f t="shared" si="43"/>
        <v>3.4390439538561833E-29</v>
      </c>
      <c r="DC28">
        <f t="shared" si="43"/>
        <v>0</v>
      </c>
      <c r="DD28">
        <f t="shared" si="43"/>
        <v>0</v>
      </c>
      <c r="DE28">
        <f t="shared" si="43"/>
        <v>0</v>
      </c>
      <c r="DF28">
        <f t="shared" si="43"/>
        <v>0</v>
      </c>
      <c r="DG28">
        <f t="shared" si="43"/>
        <v>0</v>
      </c>
      <c r="DH28">
        <f t="shared" si="43"/>
        <v>0</v>
      </c>
      <c r="DI28">
        <f t="shared" si="43"/>
        <v>0</v>
      </c>
      <c r="DJ28">
        <f t="shared" si="44"/>
        <v>0</v>
      </c>
      <c r="DK28">
        <f t="shared" si="44"/>
        <v>0</v>
      </c>
      <c r="DL28">
        <f t="shared" si="44"/>
        <v>0</v>
      </c>
      <c r="DM28">
        <f t="shared" si="44"/>
        <v>0</v>
      </c>
      <c r="DN28">
        <f t="shared" si="44"/>
        <v>0</v>
      </c>
      <c r="DO28">
        <f t="shared" si="44"/>
        <v>0</v>
      </c>
      <c r="DP28">
        <f t="shared" si="44"/>
        <v>0</v>
      </c>
      <c r="DQ28">
        <f t="shared" si="44"/>
        <v>0</v>
      </c>
      <c r="DR28">
        <f t="shared" si="44"/>
        <v>0</v>
      </c>
      <c r="DS28">
        <f t="shared" si="44"/>
        <v>0</v>
      </c>
      <c r="DT28">
        <f t="shared" si="45"/>
        <v>0</v>
      </c>
      <c r="DU28">
        <f t="shared" si="45"/>
        <v>0</v>
      </c>
      <c r="DV28">
        <f t="shared" si="45"/>
        <v>0</v>
      </c>
      <c r="DW28">
        <f t="shared" si="45"/>
        <v>0</v>
      </c>
      <c r="DX28">
        <f t="shared" si="45"/>
        <v>0</v>
      </c>
      <c r="DY28">
        <f t="shared" si="45"/>
        <v>0</v>
      </c>
      <c r="DZ28">
        <f t="shared" si="45"/>
        <v>0</v>
      </c>
      <c r="EA28">
        <f t="shared" si="45"/>
        <v>0</v>
      </c>
      <c r="EB28">
        <f t="shared" si="45"/>
        <v>0</v>
      </c>
      <c r="EC28">
        <f t="shared" si="45"/>
        <v>0</v>
      </c>
      <c r="ED28">
        <f t="shared" si="46"/>
        <v>0</v>
      </c>
      <c r="EE28">
        <f t="shared" si="46"/>
        <v>0</v>
      </c>
      <c r="EF28">
        <f t="shared" si="46"/>
        <v>0</v>
      </c>
      <c r="EG28">
        <f t="shared" si="46"/>
        <v>0</v>
      </c>
      <c r="EH28">
        <f t="shared" si="46"/>
        <v>0</v>
      </c>
      <c r="EI28">
        <f t="shared" si="46"/>
        <v>0</v>
      </c>
      <c r="EJ28">
        <f t="shared" si="46"/>
        <v>0</v>
      </c>
      <c r="EK28">
        <f t="shared" si="46"/>
        <v>0</v>
      </c>
      <c r="EL28">
        <f t="shared" si="46"/>
        <v>0</v>
      </c>
      <c r="EM28">
        <f t="shared" si="46"/>
        <v>0</v>
      </c>
      <c r="EN28">
        <f t="shared" si="47"/>
        <v>0</v>
      </c>
      <c r="EO28">
        <f t="shared" si="47"/>
        <v>0</v>
      </c>
      <c r="EP28">
        <f t="shared" si="47"/>
        <v>0</v>
      </c>
      <c r="EQ28">
        <f t="shared" si="47"/>
        <v>0</v>
      </c>
      <c r="ER28">
        <f t="shared" si="47"/>
        <v>0</v>
      </c>
      <c r="ES28">
        <f t="shared" si="47"/>
        <v>0</v>
      </c>
      <c r="ET28">
        <f t="shared" si="47"/>
        <v>0</v>
      </c>
      <c r="EU28">
        <f t="shared" si="47"/>
        <v>0</v>
      </c>
      <c r="EV28">
        <f t="shared" si="47"/>
        <v>0</v>
      </c>
      <c r="EW28">
        <f t="shared" si="47"/>
        <v>0</v>
      </c>
      <c r="EX28">
        <f t="shared" si="47"/>
        <v>0</v>
      </c>
      <c r="EZ28">
        <f t="shared" si="15"/>
        <v>5.1785262778097113E-2</v>
      </c>
      <c r="FB28">
        <f t="shared" si="16"/>
        <v>0.45926387611675856</v>
      </c>
      <c r="FC28">
        <f t="shared" si="17"/>
        <v>0.12259733443434018</v>
      </c>
    </row>
    <row r="29" spans="1:159" x14ac:dyDescent="0.25">
      <c r="A29">
        <v>410</v>
      </c>
      <c r="B29" s="20">
        <f>'Input spectra'!S28</f>
        <v>6.9573699182009993E-2</v>
      </c>
      <c r="C29">
        <f>'Input spectra'!B28</f>
        <v>0.90328834272374003</v>
      </c>
      <c r="D29">
        <f t="shared" si="33"/>
        <v>2.0653927966864227E-2</v>
      </c>
      <c r="E29">
        <f t="shared" si="33"/>
        <v>1.2961647069686973E-2</v>
      </c>
      <c r="F29">
        <f t="shared" si="33"/>
        <v>8.1338161730199286E-3</v>
      </c>
      <c r="G29">
        <f t="shared" si="33"/>
        <v>5.1039309980079163E-3</v>
      </c>
      <c r="H29">
        <f t="shared" si="33"/>
        <v>3.2025149188828115E-3</v>
      </c>
      <c r="I29">
        <f t="shared" si="33"/>
        <v>2.0093384373824951E-3</v>
      </c>
      <c r="J29">
        <f t="shared" si="33"/>
        <v>1.2606374804968387E-3</v>
      </c>
      <c r="K29">
        <f t="shared" si="33"/>
        <v>7.9086462730846912E-4</v>
      </c>
      <c r="L29">
        <f t="shared" si="33"/>
        <v>4.9612203103252593E-4</v>
      </c>
      <c r="M29">
        <f t="shared" si="33"/>
        <v>3.1120667432737965E-4</v>
      </c>
      <c r="N29">
        <f t="shared" si="34"/>
        <v>1.9520139358923812E-4</v>
      </c>
      <c r="O29">
        <f t="shared" si="34"/>
        <v>1.2243064313458026E-4</v>
      </c>
      <c r="P29">
        <f t="shared" si="34"/>
        <v>7.6783893039131075E-5</v>
      </c>
      <c r="Q29">
        <f t="shared" si="34"/>
        <v>4.8152902257412279E-5</v>
      </c>
      <c r="R29">
        <f t="shared" si="34"/>
        <v>3.0195811462060708E-5</v>
      </c>
      <c r="S29">
        <f t="shared" si="34"/>
        <v>1.8934000372330735E-5</v>
      </c>
      <c r="T29">
        <f t="shared" si="34"/>
        <v>1.1871593786747741E-5</v>
      </c>
      <c r="U29">
        <f t="shared" si="34"/>
        <v>7.4429682086668737E-6</v>
      </c>
      <c r="V29">
        <f t="shared" si="34"/>
        <v>4.6660919975925417E-6</v>
      </c>
      <c r="W29">
        <f t="shared" si="34"/>
        <v>2.9250272902343503E-6</v>
      </c>
      <c r="X29">
        <f t="shared" si="35"/>
        <v>1.8334772334524573E-6</v>
      </c>
      <c r="Y29">
        <f t="shared" si="35"/>
        <v>1.1491839816426386E-6</v>
      </c>
      <c r="Z29">
        <f t="shared" si="35"/>
        <v>7.202304918522932E-7</v>
      </c>
      <c r="AA29">
        <f t="shared" si="35"/>
        <v>4.513576239146546E-7</v>
      </c>
      <c r="AB29">
        <f t="shared" si="35"/>
        <v>2.8283739330765431E-7</v>
      </c>
      <c r="AC29">
        <f t="shared" si="35"/>
        <v>1.7722257605436612E-7</v>
      </c>
      <c r="AD29">
        <f t="shared" si="35"/>
        <v>1.110367737456558E-7</v>
      </c>
      <c r="AE29">
        <f t="shared" si="35"/>
        <v>6.9563203403322369E-8</v>
      </c>
      <c r="AF29">
        <f t="shared" si="35"/>
        <v>4.3576929157963526E-8</v>
      </c>
      <c r="AG29">
        <f t="shared" si="35"/>
        <v>2.7295894226777684E-8</v>
      </c>
      <c r="AH29">
        <f t="shared" si="36"/>
        <v>1.7096255953234592E-8</v>
      </c>
      <c r="AI29">
        <f t="shared" si="36"/>
        <v>1.0706979793978036E-8</v>
      </c>
      <c r="AJ29">
        <f t="shared" si="36"/>
        <v>6.7049343441346873E-9</v>
      </c>
      <c r="AK29">
        <f t="shared" si="36"/>
        <v>4.1983913371650591E-9</v>
      </c>
      <c r="AL29">
        <f t="shared" si="36"/>
        <v>2.6286416922169164E-9</v>
      </c>
      <c r="AM29">
        <f t="shared" si="36"/>
        <v>1.6456564522742857E-9</v>
      </c>
      <c r="AN29">
        <f t="shared" si="36"/>
        <v>1.0301618748245824E-9</v>
      </c>
      <c r="AO29">
        <f t="shared" si="36"/>
        <v>6.4480657505286109E-10</v>
      </c>
      <c r="AP29">
        <f t="shared" si="36"/>
        <v>4.0356201491179208E-10</v>
      </c>
      <c r="AQ29">
        <f t="shared" si="36"/>
        <v>2.5254982550549805E-10</v>
      </c>
      <c r="AR29">
        <f t="shared" si="37"/>
        <v>1.5802977803494868E-10</v>
      </c>
      <c r="AS29">
        <f t="shared" si="37"/>
        <v>9.8874642315161922E-11</v>
      </c>
      <c r="AT29">
        <f t="shared" si="37"/>
        <v>6.1856323178932282E-11</v>
      </c>
      <c r="AU29">
        <f t="shared" si="37"/>
        <v>3.8693273256816128E-11</v>
      </c>
      <c r="AV29">
        <f t="shared" si="37"/>
        <v>2.4201261996246419E-11</v>
      </c>
      <c r="AW29">
        <f t="shared" si="37"/>
        <v>1.5135287597413832E-11</v>
      </c>
      <c r="AX29">
        <f t="shared" si="37"/>
        <v>8.5434680168535487E-12</v>
      </c>
      <c r="AY29">
        <f t="shared" si="37"/>
        <v>4.6356208208949717E-12</v>
      </c>
      <c r="AZ29">
        <f t="shared" si="37"/>
        <v>2.6498217887346437E-12</v>
      </c>
      <c r="BA29">
        <f t="shared" si="37"/>
        <v>1.5413356243963452E-12</v>
      </c>
      <c r="BB29">
        <f t="shared" si="38"/>
        <v>9.0543817029529161E-13</v>
      </c>
      <c r="BC29">
        <f t="shared" si="38"/>
        <v>5.3543389591347463E-13</v>
      </c>
      <c r="BD29">
        <f t="shared" si="38"/>
        <v>3.1819128355444498E-13</v>
      </c>
      <c r="BE29">
        <f t="shared" si="38"/>
        <v>1.8982180974856739E-13</v>
      </c>
      <c r="BF29">
        <f t="shared" si="38"/>
        <v>1.1359840132178065E-13</v>
      </c>
      <c r="BG29">
        <f t="shared" si="38"/>
        <v>6.8163013460282091E-14</v>
      </c>
      <c r="BH29">
        <f t="shared" si="38"/>
        <v>4.0993425434584065E-14</v>
      </c>
      <c r="BI29">
        <f t="shared" si="38"/>
        <v>2.4702697425775659E-14</v>
      </c>
      <c r="BJ29">
        <f t="shared" si="38"/>
        <v>1.4912183855472264E-14</v>
      </c>
      <c r="BK29">
        <f t="shared" si="38"/>
        <v>9.016242808961935E-15</v>
      </c>
      <c r="BL29">
        <f t="shared" si="39"/>
        <v>5.4592399501202855E-15</v>
      </c>
      <c r="BM29">
        <f t="shared" si="39"/>
        <v>3.3098354562428068E-15</v>
      </c>
      <c r="BN29">
        <f t="shared" si="39"/>
        <v>2.0091017823378823E-15</v>
      </c>
      <c r="BO29">
        <f t="shared" si="39"/>
        <v>1.2208969809156507E-15</v>
      </c>
      <c r="BP29">
        <f t="shared" si="39"/>
        <v>7.4268243026531485E-16</v>
      </c>
      <c r="BQ29">
        <f t="shared" si="39"/>
        <v>4.5221413404900476E-16</v>
      </c>
      <c r="BR29">
        <f t="shared" si="39"/>
        <v>2.7559752945420423E-16</v>
      </c>
      <c r="BS29">
        <f t="shared" si="39"/>
        <v>1.681020582215962E-16</v>
      </c>
      <c r="BT29">
        <f t="shared" si="39"/>
        <v>1.0261623608361478E-16</v>
      </c>
      <c r="BU29">
        <f t="shared" si="39"/>
        <v>6.2688143989089963E-17</v>
      </c>
      <c r="BV29">
        <f t="shared" si="40"/>
        <v>3.8323378492459756E-17</v>
      </c>
      <c r="BW29">
        <f t="shared" si="40"/>
        <v>2.3444207125857043E-17</v>
      </c>
      <c r="BX29">
        <f t="shared" si="40"/>
        <v>1.4351140092935176E-17</v>
      </c>
      <c r="BY29">
        <f t="shared" si="40"/>
        <v>8.7902911063367305E-18</v>
      </c>
      <c r="BZ29">
        <f t="shared" si="40"/>
        <v>5.3873361124509433E-18</v>
      </c>
      <c r="CA29">
        <f t="shared" si="40"/>
        <v>3.3036021429965024E-18</v>
      </c>
      <c r="CB29">
        <f t="shared" si="40"/>
        <v>2.0269077447832232E-18</v>
      </c>
      <c r="CC29">
        <f t="shared" si="40"/>
        <v>1.2442374323888275E-18</v>
      </c>
      <c r="CD29">
        <f t="shared" si="40"/>
        <v>7.6416423347298623E-19</v>
      </c>
      <c r="CE29">
        <f t="shared" si="40"/>
        <v>4.6954372056453702E-19</v>
      </c>
      <c r="CF29">
        <f t="shared" si="41"/>
        <v>2.8864465198810882E-19</v>
      </c>
      <c r="CG29">
        <f t="shared" si="41"/>
        <v>1.7751779429445674E-19</v>
      </c>
      <c r="CH29">
        <f t="shared" si="41"/>
        <v>1.0922055162738818E-19</v>
      </c>
      <c r="CI29">
        <f t="shared" si="41"/>
        <v>6.7227124252579826E-20</v>
      </c>
      <c r="CJ29">
        <f t="shared" si="41"/>
        <v>4.1395808547625972E-20</v>
      </c>
      <c r="CK29">
        <f t="shared" si="41"/>
        <v>2.5499647924624345E-20</v>
      </c>
      <c r="CL29">
        <f t="shared" si="41"/>
        <v>1.5713488106737317E-20</v>
      </c>
      <c r="CM29">
        <f t="shared" si="41"/>
        <v>9.686492185196798E-21</v>
      </c>
      <c r="CN29">
        <f t="shared" si="41"/>
        <v>5.9732563756897967E-21</v>
      </c>
      <c r="CO29">
        <f t="shared" si="41"/>
        <v>3.684697953742245E-21</v>
      </c>
      <c r="CP29">
        <f t="shared" si="42"/>
        <v>2.2737064682710668E-21</v>
      </c>
      <c r="CQ29">
        <f t="shared" si="42"/>
        <v>1.4034745143524049E-21</v>
      </c>
      <c r="CR29">
        <f t="shared" si="42"/>
        <v>5.7377192165212941E-22</v>
      </c>
      <c r="CS29">
        <f t="shared" si="42"/>
        <v>2.3663981708205946E-22</v>
      </c>
      <c r="CT29">
        <f t="shared" si="42"/>
        <v>1.0406164407004426E-22</v>
      </c>
      <c r="CU29">
        <f t="shared" si="42"/>
        <v>4.5966981487996938E-23</v>
      </c>
      <c r="CV29">
        <f t="shared" si="42"/>
        <v>1.9929789672195844E-23</v>
      </c>
      <c r="CW29">
        <f t="shared" si="42"/>
        <v>8.318758147179862E-24</v>
      </c>
      <c r="CX29">
        <f t="shared" si="42"/>
        <v>3.2621367003620934E-24</v>
      </c>
      <c r="CY29">
        <f t="shared" si="42"/>
        <v>1.1550791327016579E-24</v>
      </c>
      <c r="CZ29">
        <f t="shared" si="43"/>
        <v>3.4104616172527896E-25</v>
      </c>
      <c r="DA29">
        <f t="shared" si="43"/>
        <v>6.776631736614028E-26</v>
      </c>
      <c r="DB29">
        <f t="shared" si="43"/>
        <v>2.7333280928020512E-27</v>
      </c>
      <c r="DC29">
        <f t="shared" si="43"/>
        <v>0</v>
      </c>
      <c r="DD29">
        <f t="shared" si="43"/>
        <v>0</v>
      </c>
      <c r="DE29">
        <f t="shared" si="43"/>
        <v>0</v>
      </c>
      <c r="DF29">
        <f t="shared" si="43"/>
        <v>0</v>
      </c>
      <c r="DG29">
        <f t="shared" si="43"/>
        <v>0</v>
      </c>
      <c r="DH29">
        <f t="shared" si="43"/>
        <v>0</v>
      </c>
      <c r="DI29">
        <f t="shared" si="43"/>
        <v>0</v>
      </c>
      <c r="DJ29">
        <f t="shared" si="44"/>
        <v>0</v>
      </c>
      <c r="DK29">
        <f t="shared" si="44"/>
        <v>0</v>
      </c>
      <c r="DL29">
        <f t="shared" si="44"/>
        <v>0</v>
      </c>
      <c r="DM29">
        <f t="shared" si="44"/>
        <v>0</v>
      </c>
      <c r="DN29">
        <f t="shared" si="44"/>
        <v>0</v>
      </c>
      <c r="DO29">
        <f t="shared" si="44"/>
        <v>0</v>
      </c>
      <c r="DP29">
        <f t="shared" si="44"/>
        <v>0</v>
      </c>
      <c r="DQ29">
        <f t="shared" si="44"/>
        <v>0</v>
      </c>
      <c r="DR29">
        <f t="shared" si="44"/>
        <v>0</v>
      </c>
      <c r="DS29">
        <f t="shared" si="44"/>
        <v>0</v>
      </c>
      <c r="DT29">
        <f t="shared" si="45"/>
        <v>0</v>
      </c>
      <c r="DU29">
        <f t="shared" si="45"/>
        <v>0</v>
      </c>
      <c r="DV29">
        <f t="shared" si="45"/>
        <v>0</v>
      </c>
      <c r="DW29">
        <f t="shared" si="45"/>
        <v>0</v>
      </c>
      <c r="DX29">
        <f t="shared" si="45"/>
        <v>0</v>
      </c>
      <c r="DY29">
        <f t="shared" si="45"/>
        <v>0</v>
      </c>
      <c r="DZ29">
        <f t="shared" si="45"/>
        <v>0</v>
      </c>
      <c r="EA29">
        <f t="shared" si="45"/>
        <v>0</v>
      </c>
      <c r="EB29">
        <f t="shared" si="45"/>
        <v>0</v>
      </c>
      <c r="EC29">
        <f t="shared" si="45"/>
        <v>0</v>
      </c>
      <c r="ED29">
        <f t="shared" si="46"/>
        <v>0</v>
      </c>
      <c r="EE29">
        <f t="shared" si="46"/>
        <v>0</v>
      </c>
      <c r="EF29">
        <f t="shared" si="46"/>
        <v>0</v>
      </c>
      <c r="EG29">
        <f t="shared" si="46"/>
        <v>0</v>
      </c>
      <c r="EH29">
        <f t="shared" si="46"/>
        <v>0</v>
      </c>
      <c r="EI29">
        <f t="shared" si="46"/>
        <v>0</v>
      </c>
      <c r="EJ29">
        <f t="shared" si="46"/>
        <v>0</v>
      </c>
      <c r="EK29">
        <f t="shared" si="46"/>
        <v>0</v>
      </c>
      <c r="EL29">
        <f t="shared" si="46"/>
        <v>0</v>
      </c>
      <c r="EM29">
        <f t="shared" si="46"/>
        <v>0</v>
      </c>
      <c r="EN29">
        <f t="shared" si="47"/>
        <v>0</v>
      </c>
      <c r="EO29">
        <f t="shared" si="47"/>
        <v>0</v>
      </c>
      <c r="EP29">
        <f t="shared" si="47"/>
        <v>0</v>
      </c>
      <c r="EQ29">
        <f t="shared" si="47"/>
        <v>0</v>
      </c>
      <c r="ER29">
        <f t="shared" si="47"/>
        <v>0</v>
      </c>
      <c r="ES29">
        <f t="shared" si="47"/>
        <v>0</v>
      </c>
      <c r="ET29">
        <f t="shared" si="47"/>
        <v>0</v>
      </c>
      <c r="EU29">
        <f t="shared" si="47"/>
        <v>0</v>
      </c>
      <c r="EV29">
        <f t="shared" si="47"/>
        <v>0</v>
      </c>
      <c r="EW29">
        <f t="shared" si="47"/>
        <v>0</v>
      </c>
      <c r="EX29">
        <f t="shared" si="47"/>
        <v>0</v>
      </c>
      <c r="EZ29">
        <f t="shared" si="15"/>
        <v>5.5447522212583152E-2</v>
      </c>
      <c r="FB29">
        <f t="shared" si="16"/>
        <v>0.4495188301735828</v>
      </c>
      <c r="FC29">
        <f t="shared" si="17"/>
        <v>0.13017019683828632</v>
      </c>
    </row>
    <row r="30" spans="1:159" x14ac:dyDescent="0.25">
      <c r="A30">
        <v>415</v>
      </c>
      <c r="B30" s="20">
        <f>'Input spectra'!S29</f>
        <v>6.7846342788316902E-2</v>
      </c>
      <c r="C30">
        <f>'Input spectra'!B29</f>
        <v>0.81398434775870698</v>
      </c>
      <c r="D30">
        <f t="shared" si="33"/>
        <v>2.0653927966864227E-2</v>
      </c>
      <c r="E30">
        <f t="shared" si="33"/>
        <v>1.3555867842339923E-2</v>
      </c>
      <c r="F30">
        <f t="shared" si="33"/>
        <v>8.8966933469173896E-3</v>
      </c>
      <c r="G30">
        <f t="shared" si="33"/>
        <v>5.838566043057017E-3</v>
      </c>
      <c r="H30">
        <f t="shared" si="33"/>
        <v>3.8314194410633343E-3</v>
      </c>
      <c r="I30">
        <f t="shared" si="33"/>
        <v>2.5141359801671079E-3</v>
      </c>
      <c r="J30">
        <f t="shared" si="33"/>
        <v>1.6496545933818445E-3</v>
      </c>
      <c r="K30">
        <f t="shared" si="33"/>
        <v>1.0823608902553817E-3</v>
      </c>
      <c r="L30">
        <f t="shared" si="33"/>
        <v>7.1010993192499236E-4</v>
      </c>
      <c r="M30">
        <f t="shared" si="33"/>
        <v>4.6585752043666883E-4</v>
      </c>
      <c r="N30">
        <f t="shared" si="34"/>
        <v>3.0560063783955196E-4</v>
      </c>
      <c r="O30">
        <f t="shared" si="34"/>
        <v>2.0046040691336871E-4</v>
      </c>
      <c r="P30">
        <f t="shared" si="34"/>
        <v>1.3148485706237082E-4</v>
      </c>
      <c r="Q30">
        <f t="shared" si="34"/>
        <v>8.6237312388419028E-5</v>
      </c>
      <c r="R30">
        <f t="shared" si="34"/>
        <v>5.6557028617621118E-5</v>
      </c>
      <c r="S30">
        <f t="shared" si="34"/>
        <v>3.7089364753814484E-5</v>
      </c>
      <c r="T30">
        <f t="shared" si="34"/>
        <v>2.4321097893202282E-5</v>
      </c>
      <c r="U30">
        <f t="shared" si="34"/>
        <v>1.5947310353463904E-5</v>
      </c>
      <c r="V30">
        <f t="shared" si="34"/>
        <v>1.0455907045144686E-5</v>
      </c>
      <c r="W30">
        <f t="shared" si="34"/>
        <v>6.8549686517213819E-6</v>
      </c>
      <c r="X30">
        <f t="shared" si="35"/>
        <v>4.4938462185745583E-6</v>
      </c>
      <c r="Y30">
        <f t="shared" si="35"/>
        <v>2.9457737171277682E-6</v>
      </c>
      <c r="Z30">
        <f t="shared" si="35"/>
        <v>1.9308496477775076E-6</v>
      </c>
      <c r="AA30">
        <f t="shared" si="35"/>
        <v>1.2655079281016371E-6</v>
      </c>
      <c r="AB30">
        <f t="shared" si="35"/>
        <v>8.2936947670833339E-7</v>
      </c>
      <c r="AC30">
        <f t="shared" si="35"/>
        <v>5.4349731289461244E-7</v>
      </c>
      <c r="AD30">
        <f t="shared" si="35"/>
        <v>3.5613308762047384E-7</v>
      </c>
      <c r="AE30">
        <f t="shared" si="35"/>
        <v>2.3334161418114107E-7</v>
      </c>
      <c r="AF30">
        <f t="shared" si="35"/>
        <v>1.5287496880727318E-7</v>
      </c>
      <c r="AG30">
        <f t="shared" si="35"/>
        <v>1.0014844715422516E-7</v>
      </c>
      <c r="AH30">
        <f t="shared" si="36"/>
        <v>6.5601691658118923E-8</v>
      </c>
      <c r="AI30">
        <f t="shared" si="36"/>
        <v>4.2968297346935983E-8</v>
      </c>
      <c r="AJ30">
        <f t="shared" si="36"/>
        <v>2.814121378385655E-8</v>
      </c>
      <c r="AK30">
        <f t="shared" si="36"/>
        <v>1.8428854764055759E-8</v>
      </c>
      <c r="AL30">
        <f t="shared" si="36"/>
        <v>1.2067406881841517E-8</v>
      </c>
      <c r="AM30">
        <f t="shared" si="36"/>
        <v>7.9011239619194341E-9</v>
      </c>
      <c r="AN30">
        <f t="shared" si="36"/>
        <v>5.1727597263702091E-9</v>
      </c>
      <c r="AO30">
        <f t="shared" si="36"/>
        <v>3.386206386373643E-9</v>
      </c>
      <c r="AP30">
        <f t="shared" si="36"/>
        <v>2.2164675790869811E-9</v>
      </c>
      <c r="AQ30">
        <f t="shared" si="36"/>
        <v>1.4506589054309969E-9</v>
      </c>
      <c r="AR30">
        <f t="shared" si="37"/>
        <v>9.4934550847498551E-10</v>
      </c>
      <c r="AS30">
        <f t="shared" si="37"/>
        <v>6.2120855724939033E-10</v>
      </c>
      <c r="AT30">
        <f t="shared" si="37"/>
        <v>4.0644682914841898E-10</v>
      </c>
      <c r="AU30">
        <f t="shared" si="37"/>
        <v>2.6590239132031186E-10</v>
      </c>
      <c r="AV30">
        <f t="shared" si="37"/>
        <v>1.7393697792477575E-10</v>
      </c>
      <c r="AW30">
        <f t="shared" si="37"/>
        <v>1.1376579836581793E-10</v>
      </c>
      <c r="AX30">
        <f t="shared" si="37"/>
        <v>6.716180714757571E-11</v>
      </c>
      <c r="AY30">
        <f t="shared" si="37"/>
        <v>3.811212941122349E-11</v>
      </c>
      <c r="AZ30">
        <f t="shared" si="37"/>
        <v>2.2784479444738182E-11</v>
      </c>
      <c r="BA30">
        <f t="shared" si="37"/>
        <v>1.3860752040825747E-11</v>
      </c>
      <c r="BB30">
        <f t="shared" si="38"/>
        <v>8.515605059921703E-12</v>
      </c>
      <c r="BC30">
        <f t="shared" si="38"/>
        <v>5.2665923938389688E-12</v>
      </c>
      <c r="BD30">
        <f t="shared" si="38"/>
        <v>3.2732506244734361E-12</v>
      </c>
      <c r="BE30">
        <f t="shared" si="38"/>
        <v>2.0422279926683036E-12</v>
      </c>
      <c r="BF30">
        <f t="shared" si="38"/>
        <v>1.2781960435707004E-12</v>
      </c>
      <c r="BG30">
        <f t="shared" si="38"/>
        <v>8.0212336265757674E-13</v>
      </c>
      <c r="BH30">
        <f t="shared" si="38"/>
        <v>5.0451458713415389E-13</v>
      </c>
      <c r="BI30">
        <f t="shared" si="38"/>
        <v>3.1795893306637072E-13</v>
      </c>
      <c r="BJ30">
        <f t="shared" si="38"/>
        <v>2.0074051588534167E-13</v>
      </c>
      <c r="BK30">
        <f t="shared" si="38"/>
        <v>1.2693650000578874E-13</v>
      </c>
      <c r="BL30">
        <f t="shared" si="39"/>
        <v>8.0382264745201774E-14</v>
      </c>
      <c r="BM30">
        <f t="shared" si="39"/>
        <v>5.0968469553491412E-14</v>
      </c>
      <c r="BN30">
        <f t="shared" si="39"/>
        <v>3.2356702978469892E-14</v>
      </c>
      <c r="BO30">
        <f t="shared" si="39"/>
        <v>2.0564041772520019E-14</v>
      </c>
      <c r="BP30">
        <f t="shared" si="39"/>
        <v>1.3082771064091319E-14</v>
      </c>
      <c r="BQ30">
        <f t="shared" si="39"/>
        <v>8.3312057156975541E-15</v>
      </c>
      <c r="BR30">
        <f t="shared" si="39"/>
        <v>5.3101425576955309E-15</v>
      </c>
      <c r="BS30">
        <f t="shared" si="39"/>
        <v>3.3874354292723939E-15</v>
      </c>
      <c r="BT30">
        <f t="shared" si="39"/>
        <v>2.1626249531371479E-15</v>
      </c>
      <c r="BU30">
        <f t="shared" si="39"/>
        <v>1.3817124630224161E-15</v>
      </c>
      <c r="BV30">
        <f t="shared" si="40"/>
        <v>8.8341177919101946E-16</v>
      </c>
      <c r="BW30">
        <f t="shared" si="40"/>
        <v>5.6519990636804831E-16</v>
      </c>
      <c r="BX30">
        <f t="shared" si="40"/>
        <v>3.6184291197011887E-16</v>
      </c>
      <c r="BY30">
        <f t="shared" si="40"/>
        <v>2.3179499689211986E-16</v>
      </c>
      <c r="BZ30">
        <f t="shared" si="40"/>
        <v>1.4857372296938354E-16</v>
      </c>
      <c r="CA30">
        <f t="shared" si="40"/>
        <v>9.528462030914024E-17</v>
      </c>
      <c r="CB30">
        <f t="shared" si="40"/>
        <v>6.1141513481611775E-17</v>
      </c>
      <c r="CC30">
        <f t="shared" si="40"/>
        <v>3.9252977002093322E-17</v>
      </c>
      <c r="CD30">
        <f t="shared" si="40"/>
        <v>2.5212921873909669E-17</v>
      </c>
      <c r="CE30">
        <f t="shared" si="40"/>
        <v>1.6202410921866549E-17</v>
      </c>
      <c r="CF30">
        <f t="shared" si="41"/>
        <v>1.0416798302080943E-17</v>
      </c>
      <c r="CG30">
        <f t="shared" si="41"/>
        <v>6.7000765876737863E-18</v>
      </c>
      <c r="CH30">
        <f t="shared" si="41"/>
        <v>4.3113112161435966E-18</v>
      </c>
      <c r="CI30">
        <f t="shared" si="41"/>
        <v>2.7753430770774385E-18</v>
      </c>
      <c r="CJ30">
        <f t="shared" si="41"/>
        <v>1.7872925557983689E-18</v>
      </c>
      <c r="CK30">
        <f t="shared" si="41"/>
        <v>1.1514380985106403E-18</v>
      </c>
      <c r="CL30">
        <f t="shared" si="41"/>
        <v>7.4207217333832886E-19</v>
      </c>
      <c r="CM30">
        <f t="shared" si="41"/>
        <v>4.7841767038413196E-19</v>
      </c>
      <c r="CN30">
        <f t="shared" si="41"/>
        <v>3.0854532402821409E-19</v>
      </c>
      <c r="CO30">
        <f t="shared" si="41"/>
        <v>1.9905671889951946E-19</v>
      </c>
      <c r="CP30">
        <f t="shared" si="42"/>
        <v>1.2846253254471103E-19</v>
      </c>
      <c r="CQ30">
        <f t="shared" si="42"/>
        <v>8.2930397538018057E-20</v>
      </c>
      <c r="CR30">
        <f t="shared" si="42"/>
        <v>3.5458114851221943E-20</v>
      </c>
      <c r="CS30">
        <f t="shared" si="42"/>
        <v>1.5294359913556803E-20</v>
      </c>
      <c r="CT30">
        <f t="shared" si="42"/>
        <v>7.0339828047859173E-21</v>
      </c>
      <c r="CU30">
        <f t="shared" si="42"/>
        <v>3.2495538584956929E-21</v>
      </c>
      <c r="CV30">
        <f t="shared" si="42"/>
        <v>1.4734913923766409E-21</v>
      </c>
      <c r="CW30">
        <f t="shared" si="42"/>
        <v>6.4323626302664401E-22</v>
      </c>
      <c r="CX30">
        <f t="shared" si="42"/>
        <v>2.638039612238968E-22</v>
      </c>
      <c r="CY30">
        <f t="shared" si="42"/>
        <v>9.7691781314290594E-23</v>
      </c>
      <c r="CZ30">
        <f t="shared" si="43"/>
        <v>3.0166615712756227E-23</v>
      </c>
      <c r="DA30">
        <f t="shared" si="43"/>
        <v>6.2689447799453671E-24</v>
      </c>
      <c r="DB30">
        <f t="shared" si="43"/>
        <v>2.644474954728389E-25</v>
      </c>
      <c r="DC30">
        <f t="shared" si="43"/>
        <v>0</v>
      </c>
      <c r="DD30">
        <f t="shared" si="43"/>
        <v>0</v>
      </c>
      <c r="DE30">
        <f t="shared" si="43"/>
        <v>0</v>
      </c>
      <c r="DF30">
        <f t="shared" si="43"/>
        <v>0</v>
      </c>
      <c r="DG30">
        <f t="shared" si="43"/>
        <v>0</v>
      </c>
      <c r="DH30">
        <f t="shared" si="43"/>
        <v>0</v>
      </c>
      <c r="DI30">
        <f t="shared" si="43"/>
        <v>0</v>
      </c>
      <c r="DJ30">
        <f t="shared" si="44"/>
        <v>0</v>
      </c>
      <c r="DK30">
        <f t="shared" si="44"/>
        <v>0</v>
      </c>
      <c r="DL30">
        <f t="shared" si="44"/>
        <v>0</v>
      </c>
      <c r="DM30">
        <f t="shared" si="44"/>
        <v>0</v>
      </c>
      <c r="DN30">
        <f t="shared" si="44"/>
        <v>0</v>
      </c>
      <c r="DO30">
        <f t="shared" si="44"/>
        <v>0</v>
      </c>
      <c r="DP30">
        <f t="shared" si="44"/>
        <v>0</v>
      </c>
      <c r="DQ30">
        <f t="shared" si="44"/>
        <v>0</v>
      </c>
      <c r="DR30">
        <f t="shared" si="44"/>
        <v>0</v>
      </c>
      <c r="DS30">
        <f t="shared" si="44"/>
        <v>0</v>
      </c>
      <c r="DT30">
        <f t="shared" si="45"/>
        <v>0</v>
      </c>
      <c r="DU30">
        <f t="shared" si="45"/>
        <v>0</v>
      </c>
      <c r="DV30">
        <f t="shared" si="45"/>
        <v>0</v>
      </c>
      <c r="DW30">
        <f t="shared" si="45"/>
        <v>0</v>
      </c>
      <c r="DX30">
        <f t="shared" si="45"/>
        <v>0</v>
      </c>
      <c r="DY30">
        <f t="shared" si="45"/>
        <v>0</v>
      </c>
      <c r="DZ30">
        <f t="shared" si="45"/>
        <v>0</v>
      </c>
      <c r="EA30">
        <f t="shared" si="45"/>
        <v>0</v>
      </c>
      <c r="EB30">
        <f t="shared" si="45"/>
        <v>0</v>
      </c>
      <c r="EC30">
        <f t="shared" si="45"/>
        <v>0</v>
      </c>
      <c r="ED30">
        <f t="shared" si="46"/>
        <v>0</v>
      </c>
      <c r="EE30">
        <f t="shared" si="46"/>
        <v>0</v>
      </c>
      <c r="EF30">
        <f t="shared" si="46"/>
        <v>0</v>
      </c>
      <c r="EG30">
        <f t="shared" si="46"/>
        <v>0</v>
      </c>
      <c r="EH30">
        <f t="shared" si="46"/>
        <v>0</v>
      </c>
      <c r="EI30">
        <f t="shared" si="46"/>
        <v>0</v>
      </c>
      <c r="EJ30">
        <f t="shared" si="46"/>
        <v>0</v>
      </c>
      <c r="EK30">
        <f t="shared" si="46"/>
        <v>0</v>
      </c>
      <c r="EL30">
        <f t="shared" si="46"/>
        <v>0</v>
      </c>
      <c r="EM30">
        <f t="shared" si="46"/>
        <v>0</v>
      </c>
      <c r="EN30">
        <f t="shared" si="47"/>
        <v>0</v>
      </c>
      <c r="EO30">
        <f t="shared" si="47"/>
        <v>0</v>
      </c>
      <c r="EP30">
        <f t="shared" si="47"/>
        <v>0</v>
      </c>
      <c r="EQ30">
        <f t="shared" si="47"/>
        <v>0</v>
      </c>
      <c r="ER30">
        <f t="shared" si="47"/>
        <v>0</v>
      </c>
      <c r="ES30">
        <f t="shared" si="47"/>
        <v>0</v>
      </c>
      <c r="ET30">
        <f t="shared" si="47"/>
        <v>0</v>
      </c>
      <c r="EU30">
        <f t="shared" si="47"/>
        <v>0</v>
      </c>
      <c r="EV30">
        <f t="shared" si="47"/>
        <v>0</v>
      </c>
      <c r="EW30">
        <f t="shared" si="47"/>
        <v>0</v>
      </c>
      <c r="EX30">
        <f t="shared" si="47"/>
        <v>0</v>
      </c>
      <c r="EZ30">
        <f t="shared" si="15"/>
        <v>6.008664382010024E-2</v>
      </c>
      <c r="FB30">
        <f t="shared" si="16"/>
        <v>0.43683666075345079</v>
      </c>
      <c r="FC30">
        <f t="shared" si="17"/>
        <v>0.13876697741474894</v>
      </c>
    </row>
    <row r="31" spans="1:159" x14ac:dyDescent="0.25">
      <c r="A31">
        <v>420</v>
      </c>
      <c r="B31" s="20">
        <f>'Input spectra'!S30</f>
        <v>6.6118986394623797E-2</v>
      </c>
      <c r="C31">
        <f>'Input spectra'!B30</f>
        <v>0.74366118039737805</v>
      </c>
      <c r="D31">
        <f t="shared" si="33"/>
        <v>2.0653927966864227E-2</v>
      </c>
      <c r="E31">
        <f t="shared" si="33"/>
        <v>1.4043418108678478E-2</v>
      </c>
      <c r="F31">
        <f t="shared" si="33"/>
        <v>9.5481585345081037E-3</v>
      </c>
      <c r="G31">
        <f t="shared" si="33"/>
        <v>6.4914646555640143E-3</v>
      </c>
      <c r="H31">
        <f t="shared" si="33"/>
        <v>4.4130789614986021E-3</v>
      </c>
      <c r="I31">
        <f t="shared" si="33"/>
        <v>2.9999655176127351E-3</v>
      </c>
      <c r="J31">
        <f t="shared" si="33"/>
        <v>2.0392291005999555E-3</v>
      </c>
      <c r="K31">
        <f t="shared" si="33"/>
        <v>1.3860873197275999E-3</v>
      </c>
      <c r="L31">
        <f t="shared" si="33"/>
        <v>9.4208390930746399E-4</v>
      </c>
      <c r="M31">
        <f t="shared" si="33"/>
        <v>6.4026919884951493E-4</v>
      </c>
      <c r="N31">
        <f t="shared" si="34"/>
        <v>4.3512020996595716E-4</v>
      </c>
      <c r="O31">
        <f t="shared" si="34"/>
        <v>2.9568487271638868E-4</v>
      </c>
      <c r="P31">
        <f t="shared" si="34"/>
        <v>2.0091933747266717E-4</v>
      </c>
      <c r="Q31">
        <f t="shared" si="34"/>
        <v>1.365169924251416E-4</v>
      </c>
      <c r="R31">
        <f t="shared" si="34"/>
        <v>9.275206409557456E-5</v>
      </c>
      <c r="S31">
        <f t="shared" si="34"/>
        <v>6.3013252032928694E-5</v>
      </c>
      <c r="T31">
        <f t="shared" si="34"/>
        <v>4.2806643342892742E-5</v>
      </c>
      <c r="U31">
        <f t="shared" si="34"/>
        <v>2.9077759789544807E-5</v>
      </c>
      <c r="V31">
        <f t="shared" si="34"/>
        <v>1.9750619026026743E-5</v>
      </c>
      <c r="W31">
        <f t="shared" si="34"/>
        <v>1.3414360430355105E-5</v>
      </c>
      <c r="X31">
        <f t="shared" si="35"/>
        <v>9.1102061528017666E-6</v>
      </c>
      <c r="Y31">
        <f t="shared" si="35"/>
        <v>6.1866405089591015E-6</v>
      </c>
      <c r="Z31">
        <f t="shared" si="35"/>
        <v>4.2009687904907029E-6</v>
      </c>
      <c r="AA31">
        <f t="shared" si="35"/>
        <v>2.8524061753671135E-6</v>
      </c>
      <c r="AB31">
        <f t="shared" si="35"/>
        <v>1.9366005267255602E-6</v>
      </c>
      <c r="AC31">
        <f t="shared" si="35"/>
        <v>1.3147249319063695E-6</v>
      </c>
      <c r="AD31">
        <f t="shared" si="35"/>
        <v>8.9247348536865583E-7</v>
      </c>
      <c r="AE31">
        <f t="shared" si="35"/>
        <v>6.0578804049992129E-7</v>
      </c>
      <c r="AF31">
        <f t="shared" si="35"/>
        <v>4.1115954681262957E-7</v>
      </c>
      <c r="AG31">
        <f t="shared" si="35"/>
        <v>2.7903823545485118E-7</v>
      </c>
      <c r="AH31">
        <f t="shared" si="36"/>
        <v>1.8935642065343023E-7</v>
      </c>
      <c r="AI31">
        <f t="shared" si="36"/>
        <v>1.2848683807986652E-7</v>
      </c>
      <c r="AJ31">
        <f t="shared" si="36"/>
        <v>8.7176378264212758E-8</v>
      </c>
      <c r="AK31">
        <f t="shared" si="36"/>
        <v>5.914252255923548E-8</v>
      </c>
      <c r="AL31">
        <f t="shared" si="36"/>
        <v>4.0120002642648197E-8</v>
      </c>
      <c r="AM31">
        <f t="shared" si="36"/>
        <v>2.7213310200414417E-8</v>
      </c>
      <c r="AN31">
        <f t="shared" si="36"/>
        <v>1.8456965586974423E-8</v>
      </c>
      <c r="AO31">
        <f t="shared" si="36"/>
        <v>1.2516903985036132E-8</v>
      </c>
      <c r="AP31">
        <f t="shared" si="36"/>
        <v>8.4877070066816843E-9</v>
      </c>
      <c r="AQ31">
        <f t="shared" si="36"/>
        <v>5.7549268087333265E-9</v>
      </c>
      <c r="AR31">
        <f t="shared" si="37"/>
        <v>3.9016139565380622E-9</v>
      </c>
      <c r="AS31">
        <f t="shared" si="37"/>
        <v>2.6448614436161959E-9</v>
      </c>
      <c r="AT31">
        <f t="shared" si="37"/>
        <v>1.7927293790268146E-9</v>
      </c>
      <c r="AU31">
        <f t="shared" si="37"/>
        <v>1.2150068848197594E-9</v>
      </c>
      <c r="AV31">
        <f t="shared" si="37"/>
        <v>8.2336787033763894E-10</v>
      </c>
      <c r="AW31">
        <f t="shared" si="37"/>
        <v>5.5790366511918163E-10</v>
      </c>
      <c r="AX31">
        <f t="shared" si="37"/>
        <v>3.4120498600741696E-10</v>
      </c>
      <c r="AY31">
        <f t="shared" si="37"/>
        <v>2.0058650433301994E-10</v>
      </c>
      <c r="AZ31">
        <f t="shared" si="37"/>
        <v>1.2422903339363977E-10</v>
      </c>
      <c r="BA31">
        <f t="shared" si="37"/>
        <v>7.8291802088327446E-11</v>
      </c>
      <c r="BB31">
        <f t="shared" si="38"/>
        <v>4.9829956320139006E-11</v>
      </c>
      <c r="BC31">
        <f t="shared" si="38"/>
        <v>3.1926418530547816E-11</v>
      </c>
      <c r="BD31">
        <f t="shared" si="38"/>
        <v>2.0556314538361738E-11</v>
      </c>
      <c r="BE31">
        <f t="shared" si="38"/>
        <v>1.3286656874458812E-11</v>
      </c>
      <c r="BF31">
        <f t="shared" si="38"/>
        <v>8.614983771233443E-12</v>
      </c>
      <c r="BG31">
        <f t="shared" si="38"/>
        <v>5.6007174098204701E-12</v>
      </c>
      <c r="BH31">
        <f t="shared" si="38"/>
        <v>3.649402137954351E-12</v>
      </c>
      <c r="BI31">
        <f t="shared" si="38"/>
        <v>2.3826734495820132E-12</v>
      </c>
      <c r="BJ31">
        <f t="shared" si="38"/>
        <v>1.5583823839055261E-12</v>
      </c>
      <c r="BK31">
        <f t="shared" si="38"/>
        <v>1.0208713449331377E-12</v>
      </c>
      <c r="BL31">
        <f t="shared" si="39"/>
        <v>6.6971531781585775E-13</v>
      </c>
      <c r="BM31">
        <f t="shared" si="39"/>
        <v>4.399234242652527E-13</v>
      </c>
      <c r="BN31">
        <f t="shared" si="39"/>
        <v>2.8932452996268231E-13</v>
      </c>
      <c r="BO31">
        <f t="shared" si="39"/>
        <v>1.9049122351069691E-13</v>
      </c>
      <c r="BP31">
        <f t="shared" si="39"/>
        <v>1.2554855988979137E-13</v>
      </c>
      <c r="BQ31">
        <f t="shared" si="39"/>
        <v>8.2825745188311714E-14</v>
      </c>
      <c r="BR31">
        <f t="shared" si="39"/>
        <v>5.4690157489961964E-14</v>
      </c>
      <c r="BS31">
        <f t="shared" si="39"/>
        <v>3.6142610625008438E-14</v>
      </c>
      <c r="BT31">
        <f t="shared" si="39"/>
        <v>2.3904254453793203E-14</v>
      </c>
      <c r="BU31">
        <f t="shared" si="39"/>
        <v>1.5821846552452404E-14</v>
      </c>
      <c r="BV31">
        <f t="shared" si="40"/>
        <v>1.0479683797261214E-14</v>
      </c>
      <c r="BW31">
        <f t="shared" si="40"/>
        <v>6.9459647391866565E-15</v>
      </c>
      <c r="BX31">
        <f t="shared" si="40"/>
        <v>4.6067650440024213E-15</v>
      </c>
      <c r="BY31">
        <f t="shared" si="40"/>
        <v>3.0572119657196351E-15</v>
      </c>
      <c r="BZ31">
        <f t="shared" si="40"/>
        <v>2.0300605835555093E-15</v>
      </c>
      <c r="CA31">
        <f t="shared" si="40"/>
        <v>1.3487619340774787E-15</v>
      </c>
      <c r="CB31">
        <f t="shared" si="40"/>
        <v>8.9659059213154529E-16</v>
      </c>
      <c r="CC31">
        <f t="shared" si="40"/>
        <v>5.9631549210672465E-16</v>
      </c>
      <c r="CD31">
        <f t="shared" si="40"/>
        <v>3.9680046323270582E-16</v>
      </c>
      <c r="CE31">
        <f t="shared" si="40"/>
        <v>2.6416430574104203E-16</v>
      </c>
      <c r="CF31">
        <f t="shared" si="41"/>
        <v>1.7594391333836986E-16</v>
      </c>
      <c r="CG31">
        <f t="shared" si="41"/>
        <v>1.1723715185383671E-16</v>
      </c>
      <c r="CH31">
        <f t="shared" si="41"/>
        <v>7.8152048471739298E-17</v>
      </c>
      <c r="CI31">
        <f t="shared" si="41"/>
        <v>5.2118651268708742E-17</v>
      </c>
      <c r="CJ31">
        <f t="shared" si="41"/>
        <v>3.4771036613957514E-17</v>
      </c>
      <c r="CK31">
        <f t="shared" si="41"/>
        <v>2.3206416733545425E-17</v>
      </c>
      <c r="CL31">
        <f t="shared" si="41"/>
        <v>1.5493842541757522E-17</v>
      </c>
      <c r="CM31">
        <f t="shared" si="41"/>
        <v>1.0348221200311742E-17</v>
      </c>
      <c r="CN31">
        <f t="shared" si="41"/>
        <v>6.9138978786854279E-18</v>
      </c>
      <c r="CO31">
        <f t="shared" si="41"/>
        <v>4.6208974718794293E-18</v>
      </c>
      <c r="CP31">
        <f t="shared" si="42"/>
        <v>3.08938099658509E-18</v>
      </c>
      <c r="CQ31">
        <f t="shared" si="42"/>
        <v>2.0661137995557763E-18</v>
      </c>
      <c r="CR31">
        <f t="shared" si="42"/>
        <v>9.151697013104342E-19</v>
      </c>
      <c r="CS31">
        <f t="shared" si="42"/>
        <v>4.0894301720474915E-19</v>
      </c>
      <c r="CT31">
        <f t="shared" si="42"/>
        <v>1.9484007727515305E-19</v>
      </c>
      <c r="CU31">
        <f t="shared" si="42"/>
        <v>9.3249439521527305E-20</v>
      </c>
      <c r="CV31">
        <f t="shared" si="42"/>
        <v>4.3804183927722678E-20</v>
      </c>
      <c r="CW31">
        <f t="shared" si="42"/>
        <v>1.9809978797564574E-20</v>
      </c>
      <c r="CX31">
        <f t="shared" si="42"/>
        <v>8.4166700628775924E-21</v>
      </c>
      <c r="CY31">
        <f t="shared" si="42"/>
        <v>3.2289589137557022E-21</v>
      </c>
      <c r="CZ31">
        <f t="shared" si="43"/>
        <v>1.0329435334662709E-21</v>
      </c>
      <c r="DA31">
        <f t="shared" si="43"/>
        <v>2.2237703455361484E-22</v>
      </c>
      <c r="DB31">
        <f t="shared" si="43"/>
        <v>9.7180795173032292E-24</v>
      </c>
      <c r="DC31">
        <f t="shared" si="43"/>
        <v>0</v>
      </c>
      <c r="DD31">
        <f t="shared" si="43"/>
        <v>0</v>
      </c>
      <c r="DE31">
        <f t="shared" si="43"/>
        <v>0</v>
      </c>
      <c r="DF31">
        <f t="shared" si="43"/>
        <v>0</v>
      </c>
      <c r="DG31">
        <f t="shared" si="43"/>
        <v>0</v>
      </c>
      <c r="DH31">
        <f t="shared" si="43"/>
        <v>0</v>
      </c>
      <c r="DI31">
        <f t="shared" si="43"/>
        <v>0</v>
      </c>
      <c r="DJ31">
        <f t="shared" si="44"/>
        <v>0</v>
      </c>
      <c r="DK31">
        <f t="shared" si="44"/>
        <v>0</v>
      </c>
      <c r="DL31">
        <f t="shared" si="44"/>
        <v>0</v>
      </c>
      <c r="DM31">
        <f t="shared" si="44"/>
        <v>0</v>
      </c>
      <c r="DN31">
        <f t="shared" si="44"/>
        <v>0</v>
      </c>
      <c r="DO31">
        <f t="shared" si="44"/>
        <v>0</v>
      </c>
      <c r="DP31">
        <f t="shared" si="44"/>
        <v>0</v>
      </c>
      <c r="DQ31">
        <f t="shared" si="44"/>
        <v>0</v>
      </c>
      <c r="DR31">
        <f t="shared" si="44"/>
        <v>0</v>
      </c>
      <c r="DS31">
        <f t="shared" si="44"/>
        <v>0</v>
      </c>
      <c r="DT31">
        <f t="shared" si="45"/>
        <v>0</v>
      </c>
      <c r="DU31">
        <f t="shared" si="45"/>
        <v>0</v>
      </c>
      <c r="DV31">
        <f t="shared" si="45"/>
        <v>0</v>
      </c>
      <c r="DW31">
        <f t="shared" si="45"/>
        <v>0</v>
      </c>
      <c r="DX31">
        <f t="shared" si="45"/>
        <v>0</v>
      </c>
      <c r="DY31">
        <f t="shared" si="45"/>
        <v>0</v>
      </c>
      <c r="DZ31">
        <f t="shared" si="45"/>
        <v>0</v>
      </c>
      <c r="EA31">
        <f t="shared" si="45"/>
        <v>0</v>
      </c>
      <c r="EB31">
        <f t="shared" si="45"/>
        <v>0</v>
      </c>
      <c r="EC31">
        <f t="shared" si="45"/>
        <v>0</v>
      </c>
      <c r="ED31">
        <f t="shared" si="46"/>
        <v>0</v>
      </c>
      <c r="EE31">
        <f t="shared" si="46"/>
        <v>0</v>
      </c>
      <c r="EF31">
        <f t="shared" si="46"/>
        <v>0</v>
      </c>
      <c r="EG31">
        <f t="shared" si="46"/>
        <v>0</v>
      </c>
      <c r="EH31">
        <f t="shared" si="46"/>
        <v>0</v>
      </c>
      <c r="EI31">
        <f t="shared" si="46"/>
        <v>0</v>
      </c>
      <c r="EJ31">
        <f t="shared" si="46"/>
        <v>0</v>
      </c>
      <c r="EK31">
        <f t="shared" si="46"/>
        <v>0</v>
      </c>
      <c r="EL31">
        <f t="shared" si="46"/>
        <v>0</v>
      </c>
      <c r="EM31">
        <f t="shared" si="46"/>
        <v>0</v>
      </c>
      <c r="EN31">
        <f t="shared" si="47"/>
        <v>0</v>
      </c>
      <c r="EO31">
        <f t="shared" si="47"/>
        <v>0</v>
      </c>
      <c r="EP31">
        <f t="shared" si="47"/>
        <v>0</v>
      </c>
      <c r="EQ31">
        <f t="shared" si="47"/>
        <v>0</v>
      </c>
      <c r="ER31">
        <f t="shared" si="47"/>
        <v>0</v>
      </c>
      <c r="ES31">
        <f t="shared" si="47"/>
        <v>0</v>
      </c>
      <c r="ET31">
        <f t="shared" si="47"/>
        <v>0</v>
      </c>
      <c r="EU31">
        <f t="shared" si="47"/>
        <v>0</v>
      </c>
      <c r="EV31">
        <f t="shared" si="47"/>
        <v>0</v>
      </c>
      <c r="EW31">
        <f t="shared" si="47"/>
        <v>0</v>
      </c>
      <c r="EX31">
        <f t="shared" si="47"/>
        <v>0</v>
      </c>
      <c r="EZ31">
        <f t="shared" si="15"/>
        <v>6.4515117923059792E-2</v>
      </c>
      <c r="FB31">
        <f t="shared" si="16"/>
        <v>0.4246310298203011</v>
      </c>
      <c r="FC31">
        <f t="shared" si="17"/>
        <v>0.1460575313321599</v>
      </c>
    </row>
    <row r="32" spans="1:159" x14ac:dyDescent="0.25">
      <c r="A32">
        <v>425</v>
      </c>
      <c r="B32" s="20">
        <f>'Input spectra'!S31</f>
        <v>6.4391630000930594E-2</v>
      </c>
      <c r="C32">
        <f>'Input spectra'!B31</f>
        <v>0.69263435933641204</v>
      </c>
      <c r="D32">
        <f t="shared" si="33"/>
        <v>2.0653927966864227E-2</v>
      </c>
      <c r="E32">
        <f t="shared" si="33"/>
        <v>1.4408812090868891E-2</v>
      </c>
      <c r="F32">
        <f t="shared" si="33"/>
        <v>1.0051487209761515E-2</v>
      </c>
      <c r="G32">
        <f t="shared" si="33"/>
        <v>7.0114646929989536E-3</v>
      </c>
      <c r="H32">
        <f t="shared" si="33"/>
        <v>4.8906108199268748E-3</v>
      </c>
      <c r="I32">
        <f t="shared" si="33"/>
        <v>3.4110887618070485E-3</v>
      </c>
      <c r="J32">
        <f t="shared" si="33"/>
        <v>2.3790201984440901E-3</v>
      </c>
      <c r="K32">
        <f t="shared" si="33"/>
        <v>1.6591209654350171E-3</v>
      </c>
      <c r="L32">
        <f t="shared" si="33"/>
        <v>1.1569974412654488E-3</v>
      </c>
      <c r="M32">
        <f t="shared" si="33"/>
        <v>8.0679049640987896E-4</v>
      </c>
      <c r="N32">
        <f t="shared" si="34"/>
        <v>5.6255212663612966E-4</v>
      </c>
      <c r="O32">
        <f t="shared" si="34"/>
        <v>3.9222744010303809E-4</v>
      </c>
      <c r="P32">
        <f t="shared" si="34"/>
        <v>2.7345505494868333E-4</v>
      </c>
      <c r="Q32">
        <f t="shared" si="34"/>
        <v>1.9063659918924051E-4</v>
      </c>
      <c r="R32">
        <f t="shared" si="34"/>
        <v>1.328918981710157E-4</v>
      </c>
      <c r="S32">
        <f t="shared" si="34"/>
        <v>9.2632240124498942E-5</v>
      </c>
      <c r="T32">
        <f t="shared" si="34"/>
        <v>6.4564947008527017E-5</v>
      </c>
      <c r="U32">
        <f t="shared" si="34"/>
        <v>4.4998902404530887E-5</v>
      </c>
      <c r="V32">
        <f t="shared" si="34"/>
        <v>3.1360071172260649E-5</v>
      </c>
      <c r="W32">
        <f t="shared" si="34"/>
        <v>2.1853532615905199E-5</v>
      </c>
      <c r="X32">
        <f t="shared" si="35"/>
        <v>1.5227732372982385E-5</v>
      </c>
      <c r="Y32">
        <f t="shared" si="35"/>
        <v>1.0610045915344184E-5</v>
      </c>
      <c r="Z32">
        <f t="shared" si="35"/>
        <v>7.3920890334084429E-6</v>
      </c>
      <c r="AA32">
        <f t="shared" si="35"/>
        <v>5.1497299275525076E-6</v>
      </c>
      <c r="AB32">
        <f t="shared" si="35"/>
        <v>3.5873064853191828E-6</v>
      </c>
      <c r="AC32">
        <f t="shared" si="35"/>
        <v>2.4987262967336313E-6</v>
      </c>
      <c r="AD32">
        <f t="shared" si="35"/>
        <v>1.7403414443772637E-6</v>
      </c>
      <c r="AE32">
        <f t="shared" si="35"/>
        <v>1.21203507177689E-6</v>
      </c>
      <c r="AF32">
        <f t="shared" si="35"/>
        <v>8.440345448567385E-7</v>
      </c>
      <c r="AG32">
        <f t="shared" si="35"/>
        <v>5.8771789125891161E-7</v>
      </c>
      <c r="AH32">
        <f t="shared" si="36"/>
        <v>4.0920467051596322E-7</v>
      </c>
      <c r="AI32">
        <f t="shared" si="36"/>
        <v>2.848882513812794E-7</v>
      </c>
      <c r="AJ32">
        <f t="shared" si="36"/>
        <v>1.9832162473534282E-7</v>
      </c>
      <c r="AK32">
        <f t="shared" si="36"/>
        <v>1.3804683217151688E-7</v>
      </c>
      <c r="AL32">
        <f t="shared" si="36"/>
        <v>9.6082192663392295E-8</v>
      </c>
      <c r="AM32">
        <f t="shared" si="36"/>
        <v>6.6868052713359386E-8</v>
      </c>
      <c r="AN32">
        <f t="shared" si="36"/>
        <v>4.6532132708817504E-8</v>
      </c>
      <c r="AO32">
        <f t="shared" si="36"/>
        <v>3.2377620467852996E-8</v>
      </c>
      <c r="AP32">
        <f t="shared" si="36"/>
        <v>2.252650096152283E-8</v>
      </c>
      <c r="AQ32">
        <f t="shared" si="36"/>
        <v>1.5671065102471385E-8</v>
      </c>
      <c r="AR32">
        <f t="shared" si="37"/>
        <v>1.0900799654402086E-8</v>
      </c>
      <c r="AS32">
        <f t="shared" si="37"/>
        <v>7.5818002589495198E-9</v>
      </c>
      <c r="AT32">
        <f t="shared" si="37"/>
        <v>5.2727781688941402E-9</v>
      </c>
      <c r="AU32">
        <f t="shared" si="37"/>
        <v>3.6665604979203641E-9</v>
      </c>
      <c r="AV32">
        <f t="shared" si="37"/>
        <v>2.5493495299699562E-9</v>
      </c>
      <c r="AW32">
        <f t="shared" si="37"/>
        <v>1.7723522214177056E-9</v>
      </c>
      <c r="AX32">
        <f t="shared" si="37"/>
        <v>1.1121453230588419E-9</v>
      </c>
      <c r="AY32">
        <f t="shared" si="37"/>
        <v>6.7081572158516966E-10</v>
      </c>
      <c r="AZ32">
        <f t="shared" si="37"/>
        <v>4.262652996530402E-10</v>
      </c>
      <c r="BA32">
        <f t="shared" si="37"/>
        <v>2.756312884265885E-10</v>
      </c>
      <c r="BB32">
        <f t="shared" si="38"/>
        <v>1.7999402289643535E-10</v>
      </c>
      <c r="BC32">
        <f t="shared" si="38"/>
        <v>1.1832407860936966E-10</v>
      </c>
      <c r="BD32">
        <f t="shared" si="38"/>
        <v>7.8167016241477178E-11</v>
      </c>
      <c r="BE32">
        <f t="shared" si="38"/>
        <v>5.183813296829502E-11</v>
      </c>
      <c r="BF32">
        <f t="shared" si="38"/>
        <v>3.4486049480272E-11</v>
      </c>
      <c r="BG32">
        <f t="shared" si="38"/>
        <v>2.3003186223112973E-11</v>
      </c>
      <c r="BH32">
        <f t="shared" si="38"/>
        <v>1.5378763156170022E-11</v>
      </c>
      <c r="BI32">
        <f t="shared" si="38"/>
        <v>1.0301952981140325E-11</v>
      </c>
      <c r="BJ32">
        <f t="shared" si="38"/>
        <v>6.9132843428501556E-12</v>
      </c>
      <c r="BK32">
        <f t="shared" si="38"/>
        <v>4.64661569170903E-12</v>
      </c>
      <c r="BL32">
        <f t="shared" si="39"/>
        <v>3.1276008671223E-12</v>
      </c>
      <c r="BM32">
        <f t="shared" si="39"/>
        <v>2.107917120772026E-12</v>
      </c>
      <c r="BN32">
        <f t="shared" si="39"/>
        <v>1.4223846337596695E-12</v>
      </c>
      <c r="BO32">
        <f t="shared" si="39"/>
        <v>9.6086443401415502E-13</v>
      </c>
      <c r="BP32">
        <f t="shared" si="39"/>
        <v>6.4976188824332268E-13</v>
      </c>
      <c r="BQ32">
        <f t="shared" si="39"/>
        <v>4.398080784118668E-13</v>
      </c>
      <c r="BR32">
        <f t="shared" si="39"/>
        <v>2.9796302578173849E-13</v>
      </c>
      <c r="BS32">
        <f t="shared" si="39"/>
        <v>2.0203567937579636E-13</v>
      </c>
      <c r="BT32">
        <f t="shared" si="39"/>
        <v>1.3710052189902917E-13</v>
      </c>
      <c r="BU32">
        <f t="shared" si="39"/>
        <v>9.3105733239416948E-14</v>
      </c>
      <c r="BV32">
        <f t="shared" si="40"/>
        <v>6.3273635291868854E-14</v>
      </c>
      <c r="BW32">
        <f t="shared" si="40"/>
        <v>4.3029126891344937E-14</v>
      </c>
      <c r="BX32">
        <f t="shared" si="40"/>
        <v>2.9280694530044626E-14</v>
      </c>
      <c r="BY32">
        <f t="shared" si="40"/>
        <v>1.9937294010410281E-14</v>
      </c>
      <c r="BZ32">
        <f t="shared" si="40"/>
        <v>1.3583291255963095E-14</v>
      </c>
      <c r="CA32">
        <f t="shared" si="40"/>
        <v>9.2594814534278232E-15</v>
      </c>
      <c r="CB32">
        <f t="shared" si="40"/>
        <v>6.3154004655631961E-15</v>
      </c>
      <c r="CC32">
        <f t="shared" si="40"/>
        <v>4.3096118940562927E-15</v>
      </c>
      <c r="CD32">
        <f t="shared" si="40"/>
        <v>2.9423178794375505E-15</v>
      </c>
      <c r="CE32">
        <f t="shared" si="40"/>
        <v>2.0097725334348115E-15</v>
      </c>
      <c r="CF32">
        <f t="shared" si="41"/>
        <v>1.3734168482034276E-15</v>
      </c>
      <c r="CG32">
        <f t="shared" si="41"/>
        <v>9.3896355135679513E-16</v>
      </c>
      <c r="CH32">
        <f t="shared" si="41"/>
        <v>6.4221314779682535E-16</v>
      </c>
      <c r="CI32">
        <f t="shared" si="41"/>
        <v>4.3942761568400414E-16</v>
      </c>
      <c r="CJ32">
        <f t="shared" si="41"/>
        <v>3.0079261401463954E-16</v>
      </c>
      <c r="CK32">
        <f t="shared" si="41"/>
        <v>2.0597426796788382E-16</v>
      </c>
      <c r="CL32">
        <f t="shared" si="41"/>
        <v>1.4109751685606393E-16</v>
      </c>
      <c r="CM32">
        <f t="shared" si="41"/>
        <v>9.6689939328829337E-17</v>
      </c>
      <c r="CN32">
        <f t="shared" si="41"/>
        <v>6.6281739313221711E-17</v>
      </c>
      <c r="CO32">
        <f t="shared" si="41"/>
        <v>4.5451960423672986E-17</v>
      </c>
      <c r="CP32">
        <f t="shared" si="42"/>
        <v>3.1178348681376118E-17</v>
      </c>
      <c r="CQ32">
        <f t="shared" si="42"/>
        <v>2.1393962428375845E-17</v>
      </c>
      <c r="CR32">
        <f t="shared" si="42"/>
        <v>9.7228587239757921E-18</v>
      </c>
      <c r="CS32">
        <f t="shared" si="42"/>
        <v>4.4576964381414898E-18</v>
      </c>
      <c r="CT32">
        <f t="shared" si="42"/>
        <v>2.1791209608849826E-18</v>
      </c>
      <c r="CU32">
        <f t="shared" si="42"/>
        <v>1.0700513683943793E-18</v>
      </c>
      <c r="CV32">
        <f t="shared" si="42"/>
        <v>5.1573824961530511E-19</v>
      </c>
      <c r="CW32">
        <f t="shared" si="42"/>
        <v>2.3930573704259364E-19</v>
      </c>
      <c r="CX32">
        <f t="shared" si="42"/>
        <v>1.0431932161243519E-19</v>
      </c>
      <c r="CY32">
        <f t="shared" si="42"/>
        <v>4.1062210187108745E-20</v>
      </c>
      <c r="CZ32">
        <f t="shared" si="43"/>
        <v>1.3477574323485564E-20</v>
      </c>
      <c r="DA32">
        <f t="shared" si="43"/>
        <v>2.9770110068367506E-21</v>
      </c>
      <c r="DB32">
        <f t="shared" si="43"/>
        <v>1.3348310663207196E-22</v>
      </c>
      <c r="DC32">
        <f t="shared" si="43"/>
        <v>0</v>
      </c>
      <c r="DD32">
        <f t="shared" si="43"/>
        <v>0</v>
      </c>
      <c r="DE32">
        <f t="shared" si="43"/>
        <v>0</v>
      </c>
      <c r="DF32">
        <f t="shared" si="43"/>
        <v>0</v>
      </c>
      <c r="DG32">
        <f t="shared" si="43"/>
        <v>0</v>
      </c>
      <c r="DH32">
        <f t="shared" si="43"/>
        <v>0</v>
      </c>
      <c r="DI32">
        <f t="shared" si="43"/>
        <v>0</v>
      </c>
      <c r="DJ32">
        <f t="shared" si="44"/>
        <v>0</v>
      </c>
      <c r="DK32">
        <f t="shared" si="44"/>
        <v>0</v>
      </c>
      <c r="DL32">
        <f t="shared" si="44"/>
        <v>0</v>
      </c>
      <c r="DM32">
        <f t="shared" si="44"/>
        <v>0</v>
      </c>
      <c r="DN32">
        <f t="shared" si="44"/>
        <v>0</v>
      </c>
      <c r="DO32">
        <f t="shared" si="44"/>
        <v>0</v>
      </c>
      <c r="DP32">
        <f t="shared" si="44"/>
        <v>0</v>
      </c>
      <c r="DQ32">
        <f t="shared" si="44"/>
        <v>0</v>
      </c>
      <c r="DR32">
        <f t="shared" si="44"/>
        <v>0</v>
      </c>
      <c r="DS32">
        <f t="shared" si="44"/>
        <v>0</v>
      </c>
      <c r="DT32">
        <f t="shared" si="45"/>
        <v>0</v>
      </c>
      <c r="DU32">
        <f t="shared" si="45"/>
        <v>0</v>
      </c>
      <c r="DV32">
        <f t="shared" si="45"/>
        <v>0</v>
      </c>
      <c r="DW32">
        <f t="shared" si="45"/>
        <v>0</v>
      </c>
      <c r="DX32">
        <f t="shared" si="45"/>
        <v>0</v>
      </c>
      <c r="DY32">
        <f t="shared" si="45"/>
        <v>0</v>
      </c>
      <c r="DZ32">
        <f t="shared" si="45"/>
        <v>0</v>
      </c>
      <c r="EA32">
        <f t="shared" si="45"/>
        <v>0</v>
      </c>
      <c r="EB32">
        <f t="shared" si="45"/>
        <v>0</v>
      </c>
      <c r="EC32">
        <f t="shared" si="45"/>
        <v>0</v>
      </c>
      <c r="ED32">
        <f t="shared" si="46"/>
        <v>0</v>
      </c>
      <c r="EE32">
        <f t="shared" si="46"/>
        <v>0</v>
      </c>
      <c r="EF32">
        <f t="shared" si="46"/>
        <v>0</v>
      </c>
      <c r="EG32">
        <f t="shared" si="46"/>
        <v>0</v>
      </c>
      <c r="EH32">
        <f t="shared" si="46"/>
        <v>0</v>
      </c>
      <c r="EI32">
        <f t="shared" si="46"/>
        <v>0</v>
      </c>
      <c r="EJ32">
        <f t="shared" si="46"/>
        <v>0</v>
      </c>
      <c r="EK32">
        <f t="shared" si="46"/>
        <v>0</v>
      </c>
      <c r="EL32">
        <f t="shared" si="46"/>
        <v>0</v>
      </c>
      <c r="EM32">
        <f t="shared" si="46"/>
        <v>0</v>
      </c>
      <c r="EN32">
        <f t="shared" si="47"/>
        <v>0</v>
      </c>
      <c r="EO32">
        <f t="shared" si="47"/>
        <v>0</v>
      </c>
      <c r="EP32">
        <f t="shared" si="47"/>
        <v>0</v>
      </c>
      <c r="EQ32">
        <f t="shared" si="47"/>
        <v>0</v>
      </c>
      <c r="ER32">
        <f t="shared" si="47"/>
        <v>0</v>
      </c>
      <c r="ES32">
        <f t="shared" si="47"/>
        <v>0</v>
      </c>
      <c r="ET32">
        <f t="shared" si="47"/>
        <v>0</v>
      </c>
      <c r="EU32">
        <f t="shared" si="47"/>
        <v>0</v>
      </c>
      <c r="EV32">
        <f t="shared" si="47"/>
        <v>0</v>
      </c>
      <c r="EW32">
        <f t="shared" si="47"/>
        <v>0</v>
      </c>
      <c r="EX32">
        <f t="shared" si="47"/>
        <v>0</v>
      </c>
      <c r="EZ32">
        <f t="shared" si="15"/>
        <v>6.8286688495270656E-2</v>
      </c>
      <c r="FB32">
        <f t="shared" si="16"/>
        <v>0.41430226592286812</v>
      </c>
      <c r="FC32">
        <f t="shared" si="17"/>
        <v>0.15164899108279506</v>
      </c>
    </row>
    <row r="33" spans="1:159" x14ac:dyDescent="0.25">
      <c r="A33">
        <v>430</v>
      </c>
      <c r="B33" s="20">
        <f>'Input spectra'!S32</f>
        <v>6.2664273607237503E-2</v>
      </c>
      <c r="C33">
        <f>'Input spectra'!B32</f>
        <v>0.61922442137913203</v>
      </c>
      <c r="D33">
        <f t="shared" ref="D33:M42" si="48">D$2*EXP(- D$1 * ($C33*_c1+$B33))</f>
        <v>2.0653927966864227E-2</v>
      </c>
      <c r="E33">
        <f t="shared" si="48"/>
        <v>1.4950095305844305E-2</v>
      </c>
      <c r="F33">
        <f t="shared" si="48"/>
        <v>1.0820862826020345E-2</v>
      </c>
      <c r="G33">
        <f t="shared" si="48"/>
        <v>7.8317010677664643E-3</v>
      </c>
      <c r="H33">
        <f t="shared" si="48"/>
        <v>5.6679529806209182E-3</v>
      </c>
      <c r="I33">
        <f t="shared" si="48"/>
        <v>4.1017759908188291E-3</v>
      </c>
      <c r="J33">
        <f t="shared" si="48"/>
        <v>2.9681977466081933E-3</v>
      </c>
      <c r="K33">
        <f t="shared" si="48"/>
        <v>2.1477737821860706E-3</v>
      </c>
      <c r="L33">
        <f t="shared" si="48"/>
        <v>1.5540273843360449E-3</v>
      </c>
      <c r="M33">
        <f t="shared" si="48"/>
        <v>1.1243533711738547E-3</v>
      </c>
      <c r="N33">
        <f t="shared" ref="N33:W42" si="49">N$2*EXP(- N$1 * ($C33*_c1+$B33))</f>
        <v>8.1343078945428165E-4</v>
      </c>
      <c r="O33">
        <f t="shared" si="49"/>
        <v>5.8845274533509263E-4</v>
      </c>
      <c r="P33">
        <f t="shared" si="49"/>
        <v>4.2567226996586459E-4</v>
      </c>
      <c r="Q33">
        <f t="shared" si="49"/>
        <v>3.0790126202926972E-4</v>
      </c>
      <c r="R33">
        <f t="shared" si="49"/>
        <v>2.2269961971922689E-4</v>
      </c>
      <c r="S33">
        <f t="shared" si="49"/>
        <v>1.6106416336633716E-4</v>
      </c>
      <c r="T33">
        <f t="shared" si="49"/>
        <v>1.1647945685408697E-4</v>
      </c>
      <c r="U33">
        <f t="shared" si="49"/>
        <v>8.4230667495182877E-5</v>
      </c>
      <c r="V33">
        <f t="shared" si="49"/>
        <v>6.0906149591231745E-5</v>
      </c>
      <c r="W33">
        <f t="shared" si="49"/>
        <v>4.4037386750379245E-5</v>
      </c>
      <c r="X33">
        <f t="shared" ref="X33:AG42" si="50">X$2*EXP(- X$1 * ($C33*_c1+$B33))</f>
        <v>3.1838376044876115E-5</v>
      </c>
      <c r="Y33">
        <f t="shared" si="50"/>
        <v>2.3017000087621401E-5</v>
      </c>
      <c r="Z33">
        <f t="shared" si="50"/>
        <v>1.6638509872071314E-5</v>
      </c>
      <c r="AA33">
        <f t="shared" si="50"/>
        <v>1.202672766290584E-5</v>
      </c>
      <c r="AB33">
        <f t="shared" si="50"/>
        <v>8.6925518438653267E-6</v>
      </c>
      <c r="AC33">
        <f t="shared" si="50"/>
        <v>6.28222197884213E-6</v>
      </c>
      <c r="AD33">
        <f t="shared" si="50"/>
        <v>4.5398848415960849E-6</v>
      </c>
      <c r="AE33">
        <f t="shared" si="50"/>
        <v>3.2805098389610648E-6</v>
      </c>
      <c r="AF33">
        <f t="shared" si="50"/>
        <v>2.3702937058920721E-6</v>
      </c>
      <c r="AG33">
        <f t="shared" si="50"/>
        <v>1.7124844502011386E-6</v>
      </c>
      <c r="AH33">
        <f t="shared" ref="AH33:AQ42" si="51">AH$2*EXP(- AH$1 * ($C33*_c1+$B33))</f>
        <v>1.2371264450975476E-6</v>
      </c>
      <c r="AI33">
        <f t="shared" si="51"/>
        <v>8.9364253491028421E-7</v>
      </c>
      <c r="AJ33">
        <f t="shared" si="51"/>
        <v>6.454686408720261E-7</v>
      </c>
      <c r="AK33">
        <f t="shared" si="51"/>
        <v>4.6617320216801096E-7</v>
      </c>
      <c r="AL33">
        <f t="shared" si="51"/>
        <v>3.3665072068706564E-7</v>
      </c>
      <c r="AM33">
        <f t="shared" si="51"/>
        <v>2.430922441319918E-7</v>
      </c>
      <c r="AN33">
        <f t="shared" si="51"/>
        <v>1.7551780068890125E-7</v>
      </c>
      <c r="AO33">
        <f t="shared" si="51"/>
        <v>1.2671526084126105E-7</v>
      </c>
      <c r="AP33">
        <f t="shared" si="51"/>
        <v>9.1473124892876727E-8</v>
      </c>
      <c r="AQ33">
        <f t="shared" si="51"/>
        <v>6.6025861419232138E-8</v>
      </c>
      <c r="AR33">
        <f t="shared" ref="AR33:BA42" si="52">AR$2*EXP(- AR$1 * ($C33*_c1+$B33))</f>
        <v>4.7652940284098071E-8</v>
      </c>
      <c r="AS33">
        <f t="shared" si="52"/>
        <v>3.438899367838819E-8</v>
      </c>
      <c r="AT33">
        <f t="shared" si="52"/>
        <v>2.4814321947819726E-8</v>
      </c>
      <c r="AU33">
        <f t="shared" si="52"/>
        <v>1.7903483935438381E-8</v>
      </c>
      <c r="AV33">
        <f t="shared" si="52"/>
        <v>1.2915875886107528E-8</v>
      </c>
      <c r="AW33">
        <f t="shared" si="52"/>
        <v>9.3166610753622926E-9</v>
      </c>
      <c r="AX33">
        <f t="shared" si="52"/>
        <v>6.0657930113252355E-9</v>
      </c>
      <c r="AY33">
        <f t="shared" si="52"/>
        <v>3.796164841306839E-9</v>
      </c>
      <c r="AZ33">
        <f t="shared" si="52"/>
        <v>2.5028659724449251E-9</v>
      </c>
      <c r="BA33">
        <f t="shared" si="52"/>
        <v>1.6791980166477352E-9</v>
      </c>
      <c r="BB33">
        <f t="shared" ref="BB33:BK42" si="53">BB$2*EXP(- BB$1 * ($C33*_c1+$B33))</f>
        <v>1.1377511015833673E-9</v>
      </c>
      <c r="BC33">
        <f t="shared" si="53"/>
        <v>7.76029258971353E-10</v>
      </c>
      <c r="BD33">
        <f t="shared" si="53"/>
        <v>5.3191750499409311E-10</v>
      </c>
      <c r="BE33">
        <f t="shared" si="53"/>
        <v>3.6600404339873287E-10</v>
      </c>
      <c r="BF33">
        <f t="shared" si="53"/>
        <v>2.5263630598432228E-10</v>
      </c>
      <c r="BG33">
        <f t="shared" si="53"/>
        <v>1.7484615828265743E-10</v>
      </c>
      <c r="BH33">
        <f t="shared" si="53"/>
        <v>1.2128449697398173E-10</v>
      </c>
      <c r="BI33">
        <f t="shared" si="53"/>
        <v>8.429838021635964E-11</v>
      </c>
      <c r="BJ33">
        <f t="shared" si="53"/>
        <v>5.8694832792602942E-11</v>
      </c>
      <c r="BK33">
        <f t="shared" si="53"/>
        <v>4.0932473406764955E-11</v>
      </c>
      <c r="BL33">
        <f t="shared" ref="BL33:BU42" si="54">BL$2*EXP(- BL$1 * ($C33*_c1+$B33))</f>
        <v>2.858632599975541E-11</v>
      </c>
      <c r="BM33">
        <f t="shared" si="54"/>
        <v>1.9990162850610655E-11</v>
      </c>
      <c r="BN33">
        <f t="shared" si="54"/>
        <v>1.3995732601877505E-11</v>
      </c>
      <c r="BO33">
        <f t="shared" si="54"/>
        <v>9.8097171795338435E-12</v>
      </c>
      <c r="BP33">
        <f t="shared" si="54"/>
        <v>6.8827878908947755E-12</v>
      </c>
      <c r="BQ33">
        <f t="shared" si="54"/>
        <v>4.8338051223560533E-12</v>
      </c>
      <c r="BR33">
        <f t="shared" si="54"/>
        <v>3.3978491552761808E-12</v>
      </c>
      <c r="BS33">
        <f t="shared" si="54"/>
        <v>2.3904825343956659E-12</v>
      </c>
      <c r="BT33">
        <f t="shared" si="54"/>
        <v>1.6831095889120721E-12</v>
      </c>
      <c r="BU33">
        <f t="shared" si="54"/>
        <v>1.1859475835055521E-12</v>
      </c>
      <c r="BV33">
        <f t="shared" ref="BV33:CE42" si="55">BV$2*EXP(- BV$1 * ($C33*_c1+$B33))</f>
        <v>8.3623365157978476E-13</v>
      </c>
      <c r="BW33">
        <f t="shared" si="55"/>
        <v>5.9004233220575339E-13</v>
      </c>
      <c r="BX33">
        <f t="shared" si="55"/>
        <v>4.1659858888237108E-13</v>
      </c>
      <c r="BY33">
        <f t="shared" si="55"/>
        <v>2.9431908026426872E-13</v>
      </c>
      <c r="BZ33">
        <f t="shared" si="55"/>
        <v>2.0805252981957703E-13</v>
      </c>
      <c r="CA33">
        <f t="shared" si="55"/>
        <v>1.4715344632446673E-13</v>
      </c>
      <c r="CB33">
        <f t="shared" si="55"/>
        <v>1.0413589404904035E-13</v>
      </c>
      <c r="CC33">
        <f t="shared" si="55"/>
        <v>7.3731573109998127E-14</v>
      </c>
      <c r="CD33">
        <f t="shared" si="55"/>
        <v>5.2230082672531525E-14</v>
      </c>
      <c r="CE33">
        <f t="shared" si="55"/>
        <v>3.7016368734489924E-14</v>
      </c>
      <c r="CF33">
        <f t="shared" ref="CF33:CO42" si="56">CF$2*EXP(- CF$1 * ($C33*_c1+$B33))</f>
        <v>2.6246116994683005E-14</v>
      </c>
      <c r="CG33">
        <f t="shared" si="56"/>
        <v>1.8617750564982185E-14</v>
      </c>
      <c r="CH33">
        <f t="shared" si="56"/>
        <v>1.3212148591817669E-14</v>
      </c>
      <c r="CI33">
        <f t="shared" si="56"/>
        <v>9.3798822619563033E-15</v>
      </c>
      <c r="CJ33">
        <f t="shared" si="56"/>
        <v>6.661821503832913E-15</v>
      </c>
      <c r="CK33">
        <f t="shared" si="56"/>
        <v>4.7331969481777757E-15</v>
      </c>
      <c r="CL33">
        <f t="shared" si="56"/>
        <v>3.3641609251324612E-15</v>
      </c>
      <c r="CM33">
        <f t="shared" si="56"/>
        <v>2.391963028840536E-15</v>
      </c>
      <c r="CN33">
        <f t="shared" si="56"/>
        <v>1.7013076504436801E-15</v>
      </c>
      <c r="CO33">
        <f t="shared" si="56"/>
        <v>1.2104792860432986E-15</v>
      </c>
      <c r="CP33">
        <f t="shared" ref="CP33:CY42" si="57">CP$2*EXP(- CP$1 * ($C33*_c1+$B33))</f>
        <v>8.6153640866544934E-16</v>
      </c>
      <c r="CQ33">
        <f t="shared" si="57"/>
        <v>6.1337707231266442E-16</v>
      </c>
      <c r="CR33">
        <f t="shared" si="57"/>
        <v>2.892318187269437E-16</v>
      </c>
      <c r="CS33">
        <f t="shared" si="57"/>
        <v>1.3758730600702707E-16</v>
      </c>
      <c r="CT33">
        <f t="shared" si="57"/>
        <v>6.978546851452911E-17</v>
      </c>
      <c r="CU33">
        <f t="shared" si="57"/>
        <v>3.5555277349355952E-17</v>
      </c>
      <c r="CV33">
        <f t="shared" si="57"/>
        <v>1.7780524568431274E-17</v>
      </c>
      <c r="CW33">
        <f t="shared" si="57"/>
        <v>8.5602041388073914E-18</v>
      </c>
      <c r="CX33">
        <f t="shared" si="57"/>
        <v>3.87178781780304E-18</v>
      </c>
      <c r="CY33">
        <f t="shared" si="57"/>
        <v>1.5812658806981398E-18</v>
      </c>
      <c r="CZ33">
        <f t="shared" ref="CZ33:DI42" si="58">CZ$2*EXP(- CZ$1 * ($C33*_c1+$B33))</f>
        <v>5.3850544327565803E-19</v>
      </c>
      <c r="DA33">
        <f t="shared" si="58"/>
        <v>1.2341688650371673E-19</v>
      </c>
      <c r="DB33">
        <f t="shared" si="58"/>
        <v>5.7416436516698505E-21</v>
      </c>
      <c r="DC33">
        <f t="shared" si="58"/>
        <v>0</v>
      </c>
      <c r="DD33">
        <f t="shared" si="58"/>
        <v>0</v>
      </c>
      <c r="DE33">
        <f t="shared" si="58"/>
        <v>0</v>
      </c>
      <c r="DF33">
        <f t="shared" si="58"/>
        <v>0</v>
      </c>
      <c r="DG33">
        <f t="shared" si="58"/>
        <v>0</v>
      </c>
      <c r="DH33">
        <f t="shared" si="58"/>
        <v>0</v>
      </c>
      <c r="DI33">
        <f t="shared" si="58"/>
        <v>0</v>
      </c>
      <c r="DJ33">
        <f t="shared" ref="DJ33:DS42" si="59">DJ$2*EXP(- DJ$1 * ($C33*_c1+$B33))</f>
        <v>0</v>
      </c>
      <c r="DK33">
        <f t="shared" si="59"/>
        <v>0</v>
      </c>
      <c r="DL33">
        <f t="shared" si="59"/>
        <v>0</v>
      </c>
      <c r="DM33">
        <f t="shared" si="59"/>
        <v>0</v>
      </c>
      <c r="DN33">
        <f t="shared" si="59"/>
        <v>0</v>
      </c>
      <c r="DO33">
        <f t="shared" si="59"/>
        <v>0</v>
      </c>
      <c r="DP33">
        <f t="shared" si="59"/>
        <v>0</v>
      </c>
      <c r="DQ33">
        <f t="shared" si="59"/>
        <v>0</v>
      </c>
      <c r="DR33">
        <f t="shared" si="59"/>
        <v>0</v>
      </c>
      <c r="DS33">
        <f t="shared" si="59"/>
        <v>0</v>
      </c>
      <c r="DT33">
        <f t="shared" ref="DT33:EC42" si="60">DT$2*EXP(- DT$1 * ($C33*_c1+$B33))</f>
        <v>0</v>
      </c>
      <c r="DU33">
        <f t="shared" si="60"/>
        <v>0</v>
      </c>
      <c r="DV33">
        <f t="shared" si="60"/>
        <v>0</v>
      </c>
      <c r="DW33">
        <f t="shared" si="60"/>
        <v>0</v>
      </c>
      <c r="DX33">
        <f t="shared" si="60"/>
        <v>0</v>
      </c>
      <c r="DY33">
        <f t="shared" si="60"/>
        <v>0</v>
      </c>
      <c r="DZ33">
        <f t="shared" si="60"/>
        <v>0</v>
      </c>
      <c r="EA33">
        <f t="shared" si="60"/>
        <v>0</v>
      </c>
      <c r="EB33">
        <f t="shared" si="60"/>
        <v>0</v>
      </c>
      <c r="EC33">
        <f t="shared" si="60"/>
        <v>0</v>
      </c>
      <c r="ED33">
        <f t="shared" ref="ED33:EM42" si="61">ED$2*EXP(- ED$1 * ($C33*_c1+$B33))</f>
        <v>0</v>
      </c>
      <c r="EE33">
        <f t="shared" si="61"/>
        <v>0</v>
      </c>
      <c r="EF33">
        <f t="shared" si="61"/>
        <v>0</v>
      </c>
      <c r="EG33">
        <f t="shared" si="61"/>
        <v>0</v>
      </c>
      <c r="EH33">
        <f t="shared" si="61"/>
        <v>0</v>
      </c>
      <c r="EI33">
        <f t="shared" si="61"/>
        <v>0</v>
      </c>
      <c r="EJ33">
        <f t="shared" si="61"/>
        <v>0</v>
      </c>
      <c r="EK33">
        <f t="shared" si="61"/>
        <v>0</v>
      </c>
      <c r="EL33">
        <f t="shared" si="61"/>
        <v>0</v>
      </c>
      <c r="EM33">
        <f t="shared" si="61"/>
        <v>0</v>
      </c>
      <c r="EN33">
        <f t="shared" ref="EN33:EX42" si="62">EN$2*EXP(- EN$1 * ($C33*_c1+$B33))</f>
        <v>0</v>
      </c>
      <c r="EO33">
        <f t="shared" si="62"/>
        <v>0</v>
      </c>
      <c r="EP33">
        <f t="shared" si="62"/>
        <v>0</v>
      </c>
      <c r="EQ33">
        <f t="shared" si="62"/>
        <v>0</v>
      </c>
      <c r="ER33">
        <f t="shared" si="62"/>
        <v>0</v>
      </c>
      <c r="ES33">
        <f t="shared" si="62"/>
        <v>0</v>
      </c>
      <c r="ET33">
        <f t="shared" si="62"/>
        <v>0</v>
      </c>
      <c r="EU33">
        <f t="shared" si="62"/>
        <v>0</v>
      </c>
      <c r="EV33">
        <f t="shared" si="62"/>
        <v>0</v>
      </c>
      <c r="EW33">
        <f t="shared" si="62"/>
        <v>0</v>
      </c>
      <c r="EX33">
        <f t="shared" si="62"/>
        <v>0</v>
      </c>
      <c r="EZ33">
        <f t="shared" si="15"/>
        <v>7.476038805526096E-2</v>
      </c>
      <c r="FB33">
        <f t="shared" si="16"/>
        <v>0.39694993808400936</v>
      </c>
      <c r="FC33">
        <f t="shared" si="17"/>
        <v>0.16011056252590478</v>
      </c>
    </row>
    <row r="34" spans="1:159" x14ac:dyDescent="0.25">
      <c r="A34">
        <v>435</v>
      </c>
      <c r="B34" s="20">
        <f>'Input spectra'!S33</f>
        <v>6.1288205750163298E-2</v>
      </c>
      <c r="C34">
        <f>'Input spectra'!B33</f>
        <v>0.55786147901928596</v>
      </c>
      <c r="D34">
        <f t="shared" si="48"/>
        <v>2.0653927966864227E-2</v>
      </c>
      <c r="E34">
        <f t="shared" si="48"/>
        <v>1.5418016878368256E-2</v>
      </c>
      <c r="F34">
        <f t="shared" si="48"/>
        <v>1.1508825430610161E-2</v>
      </c>
      <c r="G34">
        <f t="shared" si="48"/>
        <v>8.5903284392774178E-3</v>
      </c>
      <c r="H34">
        <f t="shared" si="48"/>
        <v>6.4115710728583578E-3</v>
      </c>
      <c r="I34">
        <f t="shared" si="48"/>
        <v>4.7851407448802766E-3</v>
      </c>
      <c r="J34">
        <f t="shared" si="48"/>
        <v>3.5710848068393635E-3</v>
      </c>
      <c r="K34">
        <f t="shared" si="48"/>
        <v>2.6648969829151802E-3</v>
      </c>
      <c r="L34">
        <f t="shared" si="48"/>
        <v>1.9885435718679494E-3</v>
      </c>
      <c r="M34">
        <f t="shared" si="48"/>
        <v>1.4837605702377745E-3</v>
      </c>
      <c r="N34">
        <f t="shared" si="49"/>
        <v>1.1070472615931969E-3</v>
      </c>
      <c r="O34">
        <f t="shared" si="49"/>
        <v>8.2592707632396403E-4</v>
      </c>
      <c r="P34">
        <f t="shared" si="49"/>
        <v>6.1615506851133285E-4</v>
      </c>
      <c r="Q34">
        <f t="shared" si="49"/>
        <v>4.596324587089645E-4</v>
      </c>
      <c r="R34">
        <f t="shared" si="49"/>
        <v>3.4284928840121881E-4</v>
      </c>
      <c r="S34">
        <f t="shared" si="49"/>
        <v>2.5572150604282888E-4</v>
      </c>
      <c r="T34">
        <f t="shared" si="49"/>
        <v>1.9072262909587936E-4</v>
      </c>
      <c r="U34">
        <f t="shared" si="49"/>
        <v>1.422353958537226E-4</v>
      </c>
      <c r="V34">
        <f t="shared" si="49"/>
        <v>1.0606769809292446E-4</v>
      </c>
      <c r="W34">
        <f t="shared" si="49"/>
        <v>7.909118705620064E-5</v>
      </c>
      <c r="X34">
        <f t="shared" si="50"/>
        <v>5.8971478712515803E-5</v>
      </c>
      <c r="Y34">
        <f t="shared" si="50"/>
        <v>4.396675211031443E-5</v>
      </c>
      <c r="Z34">
        <f t="shared" si="50"/>
        <v>3.277741121499584E-5</v>
      </c>
      <c r="AA34">
        <f t="shared" si="50"/>
        <v>2.4433869681375463E-5</v>
      </c>
      <c r="AB34">
        <f t="shared" si="50"/>
        <v>1.8212795932625917E-5</v>
      </c>
      <c r="AC34">
        <f t="shared" si="50"/>
        <v>1.3574603880612879E-5</v>
      </c>
      <c r="AD34">
        <f t="shared" si="50"/>
        <v>1.0116802683264317E-5</v>
      </c>
      <c r="AE34">
        <f t="shared" si="50"/>
        <v>7.5391840056143505E-6</v>
      </c>
      <c r="AF34">
        <f t="shared" si="50"/>
        <v>5.6178445428836585E-6</v>
      </c>
      <c r="AG34">
        <f t="shared" si="50"/>
        <v>4.1858026260379799E-6</v>
      </c>
      <c r="AH34">
        <f t="shared" si="51"/>
        <v>3.1185359544181146E-6</v>
      </c>
      <c r="AI34">
        <f t="shared" si="51"/>
        <v>2.3231917257589911E-6</v>
      </c>
      <c r="AJ34">
        <f t="shared" si="51"/>
        <v>1.7305371365617989E-6</v>
      </c>
      <c r="AK34">
        <f t="shared" si="51"/>
        <v>1.2889546453595561E-6</v>
      </c>
      <c r="AL34">
        <f t="shared" si="51"/>
        <v>9.5996286995247352E-7</v>
      </c>
      <c r="AM34">
        <f t="shared" si="51"/>
        <v>7.1487571727137086E-7</v>
      </c>
      <c r="AN34">
        <f t="shared" si="51"/>
        <v>5.3231066355197241E-7</v>
      </c>
      <c r="AO34">
        <f t="shared" si="51"/>
        <v>3.9633048188701412E-7</v>
      </c>
      <c r="AP34">
        <f t="shared" si="51"/>
        <v>2.9505747704861504E-7</v>
      </c>
      <c r="AQ34">
        <f t="shared" si="51"/>
        <v>2.1964015445344054E-7</v>
      </c>
      <c r="AR34">
        <f t="shared" si="52"/>
        <v>1.6348274550337464E-7</v>
      </c>
      <c r="AS34">
        <f t="shared" si="52"/>
        <v>1.2167076612991776E-7</v>
      </c>
      <c r="AT34">
        <f t="shared" si="52"/>
        <v>9.0542763044804568E-8</v>
      </c>
      <c r="AU34">
        <f t="shared" si="52"/>
        <v>6.7371068814824093E-8</v>
      </c>
      <c r="AV34">
        <f t="shared" si="52"/>
        <v>5.0123836531923721E-8</v>
      </c>
      <c r="AW34">
        <f t="shared" si="52"/>
        <v>3.7287674110857268E-8</v>
      </c>
      <c r="AX34">
        <f t="shared" si="52"/>
        <v>2.503670310283729E-8</v>
      </c>
      <c r="AY34">
        <f t="shared" si="52"/>
        <v>1.615917450523389E-8</v>
      </c>
      <c r="AZ34">
        <f t="shared" si="52"/>
        <v>1.0987433455385787E-8</v>
      </c>
      <c r="BA34">
        <f t="shared" si="52"/>
        <v>7.6023022474126539E-9</v>
      </c>
      <c r="BB34">
        <f t="shared" si="53"/>
        <v>5.3122076088821958E-9</v>
      </c>
      <c r="BC34">
        <f t="shared" si="53"/>
        <v>3.7367188801528306E-9</v>
      </c>
      <c r="BD34">
        <f t="shared" si="53"/>
        <v>2.6414425456899505E-9</v>
      </c>
      <c r="BE34">
        <f t="shared" si="53"/>
        <v>1.8744217916437015E-9</v>
      </c>
      <c r="BF34">
        <f t="shared" si="53"/>
        <v>1.3343254188413842E-9</v>
      </c>
      <c r="BG34">
        <f t="shared" si="53"/>
        <v>9.523720620050502E-10</v>
      </c>
      <c r="BH34">
        <f t="shared" si="53"/>
        <v>6.8130315359053491E-10</v>
      </c>
      <c r="BI34">
        <f t="shared" si="53"/>
        <v>4.8835865972134941E-10</v>
      </c>
      <c r="BJ34">
        <f t="shared" si="53"/>
        <v>3.5067442102798381E-10</v>
      </c>
      <c r="BK34">
        <f t="shared" si="53"/>
        <v>2.5220678308274516E-10</v>
      </c>
      <c r="BL34">
        <f t="shared" si="54"/>
        <v>1.8164843979084016E-10</v>
      </c>
      <c r="BM34">
        <f t="shared" si="54"/>
        <v>1.3100088134283454E-10</v>
      </c>
      <c r="BN34">
        <f t="shared" si="54"/>
        <v>9.4588443122175875E-11</v>
      </c>
      <c r="BO34">
        <f t="shared" si="54"/>
        <v>6.8372818492218053E-11</v>
      </c>
      <c r="BP34">
        <f t="shared" si="54"/>
        <v>4.9473876182136653E-11</v>
      </c>
      <c r="BQ34">
        <f t="shared" si="54"/>
        <v>3.5833171237425492E-11</v>
      </c>
      <c r="BR34">
        <f t="shared" si="54"/>
        <v>2.5976746586610673E-11</v>
      </c>
      <c r="BS34">
        <f t="shared" si="54"/>
        <v>1.8847371599866853E-11</v>
      </c>
      <c r="BT34">
        <f t="shared" si="54"/>
        <v>1.3685547239565388E-11</v>
      </c>
      <c r="BU34">
        <f t="shared" si="54"/>
        <v>9.9448863381407164E-12</v>
      </c>
      <c r="BV34">
        <f t="shared" si="55"/>
        <v>7.2318019695285236E-12</v>
      </c>
      <c r="BW34">
        <f t="shared" si="55"/>
        <v>5.2624333845196264E-12</v>
      </c>
      <c r="BX34">
        <f t="shared" si="55"/>
        <v>3.8318260925790836E-12</v>
      </c>
      <c r="BY34">
        <f t="shared" si="55"/>
        <v>2.7918428523719456E-12</v>
      </c>
      <c r="BZ34">
        <f t="shared" si="55"/>
        <v>2.0353078508266104E-12</v>
      </c>
      <c r="CA34">
        <f t="shared" si="55"/>
        <v>1.48460903772262E-12</v>
      </c>
      <c r="CB34">
        <f t="shared" si="55"/>
        <v>1.0834943919771362E-12</v>
      </c>
      <c r="CC34">
        <f t="shared" si="55"/>
        <v>7.9115991163170783E-13</v>
      </c>
      <c r="CD34">
        <f t="shared" si="55"/>
        <v>5.7798430054776036E-13</v>
      </c>
      <c r="CE34">
        <f t="shared" si="55"/>
        <v>4.224484266852324E-13</v>
      </c>
      <c r="CF34">
        <f t="shared" si="56"/>
        <v>3.0890824508646814E-13</v>
      </c>
      <c r="CG34">
        <f t="shared" si="56"/>
        <v>2.2598322532709339E-13</v>
      </c>
      <c r="CH34">
        <f t="shared" si="56"/>
        <v>1.6538914429236063E-13</v>
      </c>
      <c r="CI34">
        <f t="shared" si="56"/>
        <v>1.210920114778325E-13</v>
      </c>
      <c r="CJ34">
        <f t="shared" si="56"/>
        <v>8.8694288438729659E-14</v>
      </c>
      <c r="CK34">
        <f t="shared" si="56"/>
        <v>6.4989290113626109E-14</v>
      </c>
      <c r="CL34">
        <f t="shared" si="56"/>
        <v>4.7637453184084142E-14</v>
      </c>
      <c r="CM34">
        <f t="shared" si="56"/>
        <v>3.4930981686154878E-14</v>
      </c>
      <c r="CN34">
        <f t="shared" si="56"/>
        <v>2.5622631975943865E-14</v>
      </c>
      <c r="CO34">
        <f t="shared" si="56"/>
        <v>1.8801080174752693E-14</v>
      </c>
      <c r="CP34">
        <f t="shared" si="57"/>
        <v>1.3800144387136218E-14</v>
      </c>
      <c r="CQ34">
        <f t="shared" si="57"/>
        <v>1.0132627764693765E-14</v>
      </c>
      <c r="CR34">
        <f t="shared" si="57"/>
        <v>4.9274834500539789E-15</v>
      </c>
      <c r="CS34">
        <f t="shared" si="57"/>
        <v>2.4173638789135236E-15</v>
      </c>
      <c r="CT34">
        <f t="shared" si="57"/>
        <v>1.2644836416266851E-15</v>
      </c>
      <c r="CU34">
        <f t="shared" si="57"/>
        <v>6.6441104432883536E-16</v>
      </c>
      <c r="CV34">
        <f t="shared" si="57"/>
        <v>3.4265880608300889E-16</v>
      </c>
      <c r="CW34">
        <f t="shared" si="57"/>
        <v>1.701319990108181E-16</v>
      </c>
      <c r="CX34">
        <f t="shared" si="57"/>
        <v>7.9359329128858382E-17</v>
      </c>
      <c r="CY34">
        <f t="shared" si="57"/>
        <v>3.3425344686458218E-17</v>
      </c>
      <c r="CZ34">
        <f t="shared" si="58"/>
        <v>1.1739393150956817E-17</v>
      </c>
      <c r="DA34">
        <f t="shared" si="58"/>
        <v>2.7746914207451323E-18</v>
      </c>
      <c r="DB34">
        <f t="shared" si="58"/>
        <v>1.3312539083384107E-19</v>
      </c>
      <c r="DC34">
        <f t="shared" si="58"/>
        <v>0</v>
      </c>
      <c r="DD34">
        <f t="shared" si="58"/>
        <v>0</v>
      </c>
      <c r="DE34">
        <f t="shared" si="58"/>
        <v>0</v>
      </c>
      <c r="DF34">
        <f t="shared" si="58"/>
        <v>0</v>
      </c>
      <c r="DG34">
        <f t="shared" si="58"/>
        <v>0</v>
      </c>
      <c r="DH34">
        <f t="shared" si="58"/>
        <v>0</v>
      </c>
      <c r="DI34">
        <f t="shared" si="58"/>
        <v>0</v>
      </c>
      <c r="DJ34">
        <f t="shared" si="59"/>
        <v>0</v>
      </c>
      <c r="DK34">
        <f t="shared" si="59"/>
        <v>0</v>
      </c>
      <c r="DL34">
        <f t="shared" si="59"/>
        <v>0</v>
      </c>
      <c r="DM34">
        <f t="shared" si="59"/>
        <v>0</v>
      </c>
      <c r="DN34">
        <f t="shared" si="59"/>
        <v>0</v>
      </c>
      <c r="DO34">
        <f t="shared" si="59"/>
        <v>0</v>
      </c>
      <c r="DP34">
        <f t="shared" si="59"/>
        <v>0</v>
      </c>
      <c r="DQ34">
        <f t="shared" si="59"/>
        <v>0</v>
      </c>
      <c r="DR34">
        <f t="shared" si="59"/>
        <v>0</v>
      </c>
      <c r="DS34">
        <f t="shared" si="59"/>
        <v>0</v>
      </c>
      <c r="DT34">
        <f t="shared" si="60"/>
        <v>0</v>
      </c>
      <c r="DU34">
        <f t="shared" si="60"/>
        <v>0</v>
      </c>
      <c r="DV34">
        <f t="shared" si="60"/>
        <v>0</v>
      </c>
      <c r="DW34">
        <f t="shared" si="60"/>
        <v>0</v>
      </c>
      <c r="DX34">
        <f t="shared" si="60"/>
        <v>0</v>
      </c>
      <c r="DY34">
        <f t="shared" si="60"/>
        <v>0</v>
      </c>
      <c r="DZ34">
        <f t="shared" si="60"/>
        <v>0</v>
      </c>
      <c r="EA34">
        <f t="shared" si="60"/>
        <v>0</v>
      </c>
      <c r="EB34">
        <f t="shared" si="60"/>
        <v>0</v>
      </c>
      <c r="EC34">
        <f t="shared" si="60"/>
        <v>0</v>
      </c>
      <c r="ED34">
        <f t="shared" si="61"/>
        <v>0</v>
      </c>
      <c r="EE34">
        <f t="shared" si="61"/>
        <v>0</v>
      </c>
      <c r="EF34">
        <f t="shared" si="61"/>
        <v>0</v>
      </c>
      <c r="EG34">
        <f t="shared" si="61"/>
        <v>0</v>
      </c>
      <c r="EH34">
        <f t="shared" si="61"/>
        <v>0</v>
      </c>
      <c r="EI34">
        <f t="shared" si="61"/>
        <v>0</v>
      </c>
      <c r="EJ34">
        <f t="shared" si="61"/>
        <v>0</v>
      </c>
      <c r="EK34">
        <f t="shared" si="61"/>
        <v>0</v>
      </c>
      <c r="EL34">
        <f t="shared" si="61"/>
        <v>0</v>
      </c>
      <c r="EM34">
        <f t="shared" si="61"/>
        <v>0</v>
      </c>
      <c r="EN34">
        <f t="shared" si="62"/>
        <v>0</v>
      </c>
      <c r="EO34">
        <f t="shared" si="62"/>
        <v>0</v>
      </c>
      <c r="EP34">
        <f t="shared" si="62"/>
        <v>0</v>
      </c>
      <c r="EQ34">
        <f t="shared" si="62"/>
        <v>0</v>
      </c>
      <c r="ER34">
        <f t="shared" si="62"/>
        <v>0</v>
      </c>
      <c r="ES34">
        <f t="shared" si="62"/>
        <v>0</v>
      </c>
      <c r="ET34">
        <f t="shared" si="62"/>
        <v>0</v>
      </c>
      <c r="EU34">
        <f t="shared" si="62"/>
        <v>0</v>
      </c>
      <c r="EV34">
        <f t="shared" si="62"/>
        <v>0</v>
      </c>
      <c r="EW34">
        <f t="shared" si="62"/>
        <v>0</v>
      </c>
      <c r="EX34">
        <f t="shared" si="62"/>
        <v>0</v>
      </c>
      <c r="EZ34">
        <f t="shared" si="15"/>
        <v>8.1433130521135433E-2</v>
      </c>
      <c r="FB34">
        <f t="shared" si="16"/>
        <v>0.37978157482505437</v>
      </c>
      <c r="FC34">
        <f t="shared" si="17"/>
        <v>0.16757324826238812</v>
      </c>
    </row>
    <row r="35" spans="1:159" x14ac:dyDescent="0.25">
      <c r="A35">
        <v>440</v>
      </c>
      <c r="B35" s="20">
        <f>'Input spectra'!S34</f>
        <v>6.0575906641161803E-2</v>
      </c>
      <c r="C35">
        <f>'Input spectra'!B34</f>
        <v>0.51086189430167706</v>
      </c>
      <c r="D35">
        <f t="shared" si="48"/>
        <v>2.0653927966864227E-2</v>
      </c>
      <c r="E35">
        <f t="shared" si="48"/>
        <v>1.5785752220758408E-2</v>
      </c>
      <c r="F35">
        <f t="shared" si="48"/>
        <v>1.206436678819835E-2</v>
      </c>
      <c r="G35">
        <f t="shared" si="48"/>
        <v>9.2197694989985431E-3</v>
      </c>
      <c r="H35">
        <f t="shared" si="48"/>
        <v>7.0454951526748473E-3</v>
      </c>
      <c r="I35">
        <f t="shared" si="48"/>
        <v>5.3836713558460397E-3</v>
      </c>
      <c r="J35">
        <f t="shared" si="48"/>
        <v>4.1135876311799982E-3</v>
      </c>
      <c r="K35">
        <f t="shared" si="48"/>
        <v>3.1429522248038479E-3</v>
      </c>
      <c r="L35">
        <f t="shared" si="48"/>
        <v>2.4012049539573039E-3</v>
      </c>
      <c r="M35">
        <f t="shared" si="48"/>
        <v>1.8344028227475773E-3</v>
      </c>
      <c r="N35">
        <f t="shared" si="49"/>
        <v>1.4013086764807746E-3</v>
      </c>
      <c r="O35">
        <f t="shared" si="49"/>
        <v>1.0704000427028694E-3</v>
      </c>
      <c r="P35">
        <f t="shared" si="49"/>
        <v>8.1758177936321671E-4</v>
      </c>
      <c r="Q35">
        <f t="shared" si="49"/>
        <v>6.2443700814113472E-4</v>
      </c>
      <c r="R35">
        <f t="shared" si="49"/>
        <v>4.7688972036924991E-4</v>
      </c>
      <c r="S35">
        <f t="shared" si="49"/>
        <v>3.6418221001279123E-4</v>
      </c>
      <c r="T35">
        <f t="shared" si="49"/>
        <v>2.7809326004055152E-4</v>
      </c>
      <c r="U35">
        <f t="shared" si="49"/>
        <v>2.1234042837172033E-4</v>
      </c>
      <c r="V35">
        <f t="shared" si="49"/>
        <v>1.6212310472554228E-4</v>
      </c>
      <c r="W35">
        <f t="shared" si="49"/>
        <v>1.2377320220898982E-4</v>
      </c>
      <c r="X35">
        <f t="shared" si="50"/>
        <v>9.4488143476065373E-5</v>
      </c>
      <c r="Y35">
        <f t="shared" si="50"/>
        <v>7.2126764001603268E-5</v>
      </c>
      <c r="Z35">
        <f t="shared" si="50"/>
        <v>5.5053315344850963E-5</v>
      </c>
      <c r="AA35">
        <f t="shared" si="50"/>
        <v>4.2018238905535305E-5</v>
      </c>
      <c r="AB35">
        <f t="shared" si="50"/>
        <v>3.2067047804773794E-5</v>
      </c>
      <c r="AC35">
        <f t="shared" si="50"/>
        <v>2.4470694092020256E-5</v>
      </c>
      <c r="AD35">
        <f t="shared" si="50"/>
        <v>1.8672358076729543E-5</v>
      </c>
      <c r="AE35">
        <f t="shared" si="50"/>
        <v>1.4246789105261556E-5</v>
      </c>
      <c r="AF35">
        <f t="shared" si="50"/>
        <v>1.0869238903396093E-5</v>
      </c>
      <c r="AG35">
        <f t="shared" si="50"/>
        <v>8.2917257316248562E-6</v>
      </c>
      <c r="AH35">
        <f t="shared" si="51"/>
        <v>6.3249005704537254E-6</v>
      </c>
      <c r="AI35">
        <f t="shared" si="51"/>
        <v>4.8241940010959367E-6</v>
      </c>
      <c r="AJ35">
        <f t="shared" si="51"/>
        <v>3.6792339196884567E-6</v>
      </c>
      <c r="AK35">
        <f t="shared" si="51"/>
        <v>2.8057623156201167E-6</v>
      </c>
      <c r="AL35">
        <f t="shared" si="51"/>
        <v>2.1394613350789071E-6</v>
      </c>
      <c r="AM35">
        <f t="shared" si="51"/>
        <v>1.6312379515598772E-6</v>
      </c>
      <c r="AN35">
        <f t="shared" si="51"/>
        <v>1.2436228780688094E-6</v>
      </c>
      <c r="AO35">
        <f t="shared" si="51"/>
        <v>9.4802060515072852E-7</v>
      </c>
      <c r="AP35">
        <f t="shared" si="51"/>
        <v>7.2260954008082278E-7</v>
      </c>
      <c r="AQ35">
        <f t="shared" si="51"/>
        <v>5.5073867033991915E-7</v>
      </c>
      <c r="AR35">
        <f t="shared" si="52"/>
        <v>4.1970343027566897E-7</v>
      </c>
      <c r="AS35">
        <f t="shared" si="52"/>
        <v>3.198111520116467E-7</v>
      </c>
      <c r="AT35">
        <f t="shared" si="52"/>
        <v>2.4366764698387869E-7</v>
      </c>
      <c r="AU35">
        <f t="shared" si="52"/>
        <v>1.8563263449285332E-7</v>
      </c>
      <c r="AV35">
        <f t="shared" si="52"/>
        <v>1.4140408657966772E-7</v>
      </c>
      <c r="AW35">
        <f t="shared" si="52"/>
        <v>1.0770099485324786E-7</v>
      </c>
      <c r="AX35">
        <f t="shared" si="52"/>
        <v>7.4040326446206618E-8</v>
      </c>
      <c r="AY35">
        <f t="shared" si="52"/>
        <v>4.8926834848389138E-8</v>
      </c>
      <c r="AZ35">
        <f t="shared" si="52"/>
        <v>3.406128069068969E-8</v>
      </c>
      <c r="BA35">
        <f t="shared" si="52"/>
        <v>2.4129404968505466E-8</v>
      </c>
      <c r="BB35">
        <f t="shared" si="53"/>
        <v>1.7262881318295138E-8</v>
      </c>
      <c r="BC35">
        <f t="shared" si="53"/>
        <v>1.2432699490332586E-8</v>
      </c>
      <c r="BD35">
        <f t="shared" si="53"/>
        <v>8.9981440983059872E-9</v>
      </c>
      <c r="BE35">
        <f t="shared" si="53"/>
        <v>6.5375626620903439E-9</v>
      </c>
      <c r="BF35">
        <f t="shared" si="53"/>
        <v>4.7648262015206334E-9</v>
      </c>
      <c r="BG35">
        <f t="shared" si="53"/>
        <v>3.4819995974113838E-9</v>
      </c>
      <c r="BH35">
        <f t="shared" si="53"/>
        <v>2.5503467611098957E-9</v>
      </c>
      <c r="BI35">
        <f t="shared" si="53"/>
        <v>1.8716924681767188E-9</v>
      </c>
      <c r="BJ35">
        <f t="shared" si="53"/>
        <v>1.3760570924320464E-9</v>
      </c>
      <c r="BK35">
        <f t="shared" si="53"/>
        <v>1.0132716505695629E-9</v>
      </c>
      <c r="BL35">
        <f t="shared" si="54"/>
        <v>7.4720120957033962E-10</v>
      </c>
      <c r="BM35">
        <f t="shared" si="54"/>
        <v>5.5171764870186246E-10</v>
      </c>
      <c r="BN35">
        <f t="shared" si="54"/>
        <v>4.0786599775793256E-10</v>
      </c>
      <c r="BO35">
        <f t="shared" si="54"/>
        <v>3.0185590211031524E-10</v>
      </c>
      <c r="BP35">
        <f t="shared" si="54"/>
        <v>2.2362939646588549E-10</v>
      </c>
      <c r="BQ35">
        <f t="shared" si="54"/>
        <v>1.6583452980573183E-10</v>
      </c>
      <c r="BR35">
        <f t="shared" si="54"/>
        <v>1.2308673206123904E-10</v>
      </c>
      <c r="BS35">
        <f t="shared" si="54"/>
        <v>9.1435331108903028E-11</v>
      </c>
      <c r="BT35">
        <f t="shared" si="54"/>
        <v>6.7977029341742967E-11</v>
      </c>
      <c r="BU35">
        <f t="shared" si="54"/>
        <v>5.0575082778737122E-11</v>
      </c>
      <c r="BV35">
        <f t="shared" si="55"/>
        <v>3.7654776010236487E-11</v>
      </c>
      <c r="BW35">
        <f t="shared" si="55"/>
        <v>2.805413738796585E-11</v>
      </c>
      <c r="BX35">
        <f t="shared" si="55"/>
        <v>2.0914758949001271E-11</v>
      </c>
      <c r="BY35">
        <f t="shared" si="55"/>
        <v>1.5601803616854235E-11</v>
      </c>
      <c r="BZ35">
        <f t="shared" si="55"/>
        <v>1.1645300795661286E-11</v>
      </c>
      <c r="CA35">
        <f t="shared" si="55"/>
        <v>8.696999956091151E-12</v>
      </c>
      <c r="CB35">
        <f t="shared" si="55"/>
        <v>6.4986148788906718E-12</v>
      </c>
      <c r="CC35">
        <f t="shared" si="55"/>
        <v>4.8584212866525391E-12</v>
      </c>
      <c r="CD35">
        <f t="shared" si="55"/>
        <v>3.6339898055623145E-12</v>
      </c>
      <c r="CE35">
        <f t="shared" si="55"/>
        <v>2.7194315041984981E-12</v>
      </c>
      <c r="CF35">
        <f t="shared" si="56"/>
        <v>2.0359668037795017E-12</v>
      </c>
      <c r="CG35">
        <f t="shared" si="56"/>
        <v>1.5249449288305765E-12</v>
      </c>
      <c r="CH35">
        <f t="shared" si="56"/>
        <v>1.1426723599544371E-12</v>
      </c>
      <c r="CI35">
        <f t="shared" si="56"/>
        <v>8.56578127221535E-13</v>
      </c>
      <c r="CJ35">
        <f t="shared" si="56"/>
        <v>6.423680114399753E-13</v>
      </c>
      <c r="CK35">
        <f t="shared" si="56"/>
        <v>4.8191096726085716E-13</v>
      </c>
      <c r="CL35">
        <f t="shared" si="56"/>
        <v>3.6166819338576808E-13</v>
      </c>
      <c r="CM35">
        <f t="shared" si="56"/>
        <v>2.7152469700722563E-13</v>
      </c>
      <c r="CN35">
        <f t="shared" si="56"/>
        <v>2.0391963746313139E-13</v>
      </c>
      <c r="CO35">
        <f t="shared" si="56"/>
        <v>1.5319862871086156E-13</v>
      </c>
      <c r="CP35">
        <f t="shared" si="57"/>
        <v>1.1513105166349799E-13</v>
      </c>
      <c r="CQ35">
        <f t="shared" si="57"/>
        <v>8.6550124091724869E-14</v>
      </c>
      <c r="CR35">
        <f t="shared" si="57"/>
        <v>4.3093080981969962E-14</v>
      </c>
      <c r="CS35">
        <f t="shared" si="57"/>
        <v>2.1645178147694772E-14</v>
      </c>
      <c r="CT35">
        <f t="shared" si="57"/>
        <v>1.1592286775071812E-14</v>
      </c>
      <c r="CU35">
        <f t="shared" si="57"/>
        <v>6.2363360425037733E-15</v>
      </c>
      <c r="CV35">
        <f t="shared" si="57"/>
        <v>3.292996947893234E-15</v>
      </c>
      <c r="CW35">
        <f t="shared" si="57"/>
        <v>1.6739874611824641E-15</v>
      </c>
      <c r="CX35">
        <f t="shared" si="57"/>
        <v>7.9946774848514968E-16</v>
      </c>
      <c r="CY35">
        <f t="shared" si="57"/>
        <v>3.4475900608989564E-16</v>
      </c>
      <c r="CZ35">
        <f t="shared" si="58"/>
        <v>1.2397158043730044E-16</v>
      </c>
      <c r="DA35">
        <f t="shared" si="58"/>
        <v>3.0000462269414852E-17</v>
      </c>
      <c r="DB35">
        <f t="shared" si="58"/>
        <v>1.4737062184245191E-18</v>
      </c>
      <c r="DC35">
        <f t="shared" si="58"/>
        <v>0</v>
      </c>
      <c r="DD35">
        <f t="shared" si="58"/>
        <v>0</v>
      </c>
      <c r="DE35">
        <f t="shared" si="58"/>
        <v>0</v>
      </c>
      <c r="DF35">
        <f t="shared" si="58"/>
        <v>0</v>
      </c>
      <c r="DG35">
        <f t="shared" si="58"/>
        <v>0</v>
      </c>
      <c r="DH35">
        <f t="shared" si="58"/>
        <v>0</v>
      </c>
      <c r="DI35">
        <f t="shared" si="58"/>
        <v>0</v>
      </c>
      <c r="DJ35">
        <f t="shared" si="59"/>
        <v>0</v>
      </c>
      <c r="DK35">
        <f t="shared" si="59"/>
        <v>0</v>
      </c>
      <c r="DL35">
        <f t="shared" si="59"/>
        <v>0</v>
      </c>
      <c r="DM35">
        <f t="shared" si="59"/>
        <v>0</v>
      </c>
      <c r="DN35">
        <f t="shared" si="59"/>
        <v>0</v>
      </c>
      <c r="DO35">
        <f t="shared" si="59"/>
        <v>0</v>
      </c>
      <c r="DP35">
        <f t="shared" si="59"/>
        <v>0</v>
      </c>
      <c r="DQ35">
        <f t="shared" si="59"/>
        <v>0</v>
      </c>
      <c r="DR35">
        <f t="shared" si="59"/>
        <v>0</v>
      </c>
      <c r="DS35">
        <f t="shared" si="59"/>
        <v>0</v>
      </c>
      <c r="DT35">
        <f t="shared" si="60"/>
        <v>0</v>
      </c>
      <c r="DU35">
        <f t="shared" si="60"/>
        <v>0</v>
      </c>
      <c r="DV35">
        <f t="shared" si="60"/>
        <v>0</v>
      </c>
      <c r="DW35">
        <f t="shared" si="60"/>
        <v>0</v>
      </c>
      <c r="DX35">
        <f t="shared" si="60"/>
        <v>0</v>
      </c>
      <c r="DY35">
        <f t="shared" si="60"/>
        <v>0</v>
      </c>
      <c r="DZ35">
        <f t="shared" si="60"/>
        <v>0</v>
      </c>
      <c r="EA35">
        <f t="shared" si="60"/>
        <v>0</v>
      </c>
      <c r="EB35">
        <f t="shared" si="60"/>
        <v>0</v>
      </c>
      <c r="EC35">
        <f t="shared" si="60"/>
        <v>0</v>
      </c>
      <c r="ED35">
        <f t="shared" si="61"/>
        <v>0</v>
      </c>
      <c r="EE35">
        <f t="shared" si="61"/>
        <v>0</v>
      </c>
      <c r="EF35">
        <f t="shared" si="61"/>
        <v>0</v>
      </c>
      <c r="EG35">
        <f t="shared" si="61"/>
        <v>0</v>
      </c>
      <c r="EH35">
        <f t="shared" si="61"/>
        <v>0</v>
      </c>
      <c r="EI35">
        <f t="shared" si="61"/>
        <v>0</v>
      </c>
      <c r="EJ35">
        <f t="shared" si="61"/>
        <v>0</v>
      </c>
      <c r="EK35">
        <f t="shared" si="61"/>
        <v>0</v>
      </c>
      <c r="EL35">
        <f t="shared" si="61"/>
        <v>0</v>
      </c>
      <c r="EM35">
        <f t="shared" si="61"/>
        <v>0</v>
      </c>
      <c r="EN35">
        <f t="shared" si="62"/>
        <v>0</v>
      </c>
      <c r="EO35">
        <f t="shared" si="62"/>
        <v>0</v>
      </c>
      <c r="EP35">
        <f t="shared" si="62"/>
        <v>0</v>
      </c>
      <c r="EQ35">
        <f t="shared" si="62"/>
        <v>0</v>
      </c>
      <c r="ER35">
        <f t="shared" si="62"/>
        <v>0</v>
      </c>
      <c r="ES35">
        <f t="shared" si="62"/>
        <v>0</v>
      </c>
      <c r="ET35">
        <f t="shared" si="62"/>
        <v>0</v>
      </c>
      <c r="EU35">
        <f t="shared" si="62"/>
        <v>0</v>
      </c>
      <c r="EV35">
        <f t="shared" si="62"/>
        <v>0</v>
      </c>
      <c r="EW35">
        <f t="shared" si="62"/>
        <v>0</v>
      </c>
      <c r="EX35">
        <f t="shared" si="62"/>
        <v>0</v>
      </c>
      <c r="EZ35">
        <f t="shared" si="15"/>
        <v>8.757509639237078E-2</v>
      </c>
      <c r="FB35">
        <f t="shared" ref="FB35:FB66" si="63">(1-EXP(-(C35*_c1+B35)*_t))/2</f>
        <v>0.3647445233974056</v>
      </c>
      <c r="FC35">
        <f t="shared" ref="FC35:FC66" si="64">LN(1-FB35)/(-(C35*_c1+B35))</f>
        <v>0.17351737075498919</v>
      </c>
    </row>
    <row r="36" spans="1:159" x14ac:dyDescent="0.25">
      <c r="A36">
        <v>445</v>
      </c>
      <c r="B36" s="20">
        <f>'Input spectra'!S35</f>
        <v>5.9863607532160197E-2</v>
      </c>
      <c r="C36">
        <f>'Input spectra'!B35</f>
        <v>0.46574901456085199</v>
      </c>
      <c r="D36">
        <f t="shared" si="48"/>
        <v>2.0653927966864227E-2</v>
      </c>
      <c r="E36">
        <f t="shared" si="48"/>
        <v>1.6147018906636747E-2</v>
      </c>
      <c r="F36">
        <f t="shared" si="48"/>
        <v>1.2622886483466378E-2</v>
      </c>
      <c r="G36">
        <f t="shared" si="48"/>
        <v>9.8673669666347018E-3</v>
      </c>
      <c r="H36">
        <f t="shared" si="48"/>
        <v>7.7129374426033173E-3</v>
      </c>
      <c r="I36">
        <f t="shared" si="48"/>
        <v>6.028564354100408E-3</v>
      </c>
      <c r="J36">
        <f t="shared" si="48"/>
        <v>4.7117602739193687E-3</v>
      </c>
      <c r="K36">
        <f t="shared" si="48"/>
        <v>3.6823688180856549E-3</v>
      </c>
      <c r="L36">
        <f t="shared" si="48"/>
        <v>2.877701927438732E-3</v>
      </c>
      <c r="M36">
        <f t="shared" si="48"/>
        <v>2.2487354126192122E-3</v>
      </c>
      <c r="N36">
        <f t="shared" si="49"/>
        <v>1.7571325838645041E-3</v>
      </c>
      <c r="O36">
        <f t="shared" si="49"/>
        <v>1.372915825453431E-3</v>
      </c>
      <c r="P36">
        <f t="shared" si="49"/>
        <v>1.0726451407989145E-3</v>
      </c>
      <c r="Q36">
        <f t="shared" si="49"/>
        <v>8.3799334922666276E-4</v>
      </c>
      <c r="R36">
        <f t="shared" si="49"/>
        <v>6.5463160801653461E-4</v>
      </c>
      <c r="S36">
        <f t="shared" si="49"/>
        <v>5.1135771061058062E-4</v>
      </c>
      <c r="T36">
        <f t="shared" si="49"/>
        <v>3.9941430705379234E-4</v>
      </c>
      <c r="U36">
        <f t="shared" si="49"/>
        <v>3.1195569273228673E-4</v>
      </c>
      <c r="V36">
        <f t="shared" si="49"/>
        <v>2.4363081067156102E-4</v>
      </c>
      <c r="W36">
        <f t="shared" si="49"/>
        <v>1.9025715459522675E-4</v>
      </c>
      <c r="X36">
        <f t="shared" si="50"/>
        <v>1.4856577008562976E-4</v>
      </c>
      <c r="Y36">
        <f t="shared" si="50"/>
        <v>1.1600186255637947E-4</v>
      </c>
      <c r="Z36">
        <f t="shared" si="50"/>
        <v>9.0568894002618968E-5</v>
      </c>
      <c r="AA36">
        <f t="shared" si="50"/>
        <v>7.070668964951234E-5</v>
      </c>
      <c r="AB36">
        <f t="shared" si="50"/>
        <v>5.5196140341465579E-5</v>
      </c>
      <c r="AC36">
        <f t="shared" si="50"/>
        <v>4.3084701762896806E-5</v>
      </c>
      <c r="AD36">
        <f t="shared" si="50"/>
        <v>3.3628155146637857E-5</v>
      </c>
      <c r="AE36">
        <f t="shared" si="50"/>
        <v>2.6245082534607319E-5</v>
      </c>
      <c r="AF36">
        <f t="shared" si="50"/>
        <v>2.0481282790644088E-5</v>
      </c>
      <c r="AG36">
        <f t="shared" si="50"/>
        <v>1.5981959285411663E-5</v>
      </c>
      <c r="AH36">
        <f t="shared" si="51"/>
        <v>1.2469983142455483E-5</v>
      </c>
      <c r="AI36">
        <f t="shared" si="51"/>
        <v>9.7289058398815172E-6</v>
      </c>
      <c r="AJ36">
        <f t="shared" si="51"/>
        <v>7.5896842481954765E-6</v>
      </c>
      <c r="AK36">
        <f t="shared" si="51"/>
        <v>5.9203074111667602E-6</v>
      </c>
      <c r="AL36">
        <f t="shared" si="51"/>
        <v>4.6176912804004124E-6</v>
      </c>
      <c r="AM36">
        <f t="shared" si="51"/>
        <v>3.6013459420856026E-6</v>
      </c>
      <c r="AN36">
        <f t="shared" si="51"/>
        <v>2.8084280325929029E-6</v>
      </c>
      <c r="AO36">
        <f t="shared" si="51"/>
        <v>2.1898756038853986E-6</v>
      </c>
      <c r="AP36">
        <f t="shared" si="51"/>
        <v>1.7073888134538016E-6</v>
      </c>
      <c r="AQ36">
        <f t="shared" si="51"/>
        <v>1.3310714995359094E-6</v>
      </c>
      <c r="AR36">
        <f t="shared" si="52"/>
        <v>1.0375891070391649E-6</v>
      </c>
      <c r="AS36">
        <f t="shared" si="52"/>
        <v>8.0873001348030898E-7</v>
      </c>
      <c r="AT36">
        <f t="shared" si="52"/>
        <v>6.3028199167818818E-7</v>
      </c>
      <c r="AU36">
        <f t="shared" si="52"/>
        <v>4.9115484166651936E-7</v>
      </c>
      <c r="AV36">
        <f t="shared" si="52"/>
        <v>3.8269530500291821E-7</v>
      </c>
      <c r="AW36">
        <f t="shared" si="52"/>
        <v>2.9815216039463128E-7</v>
      </c>
      <c r="AX36">
        <f t="shared" si="52"/>
        <v>2.0965906400929595E-7</v>
      </c>
      <c r="AY36">
        <f t="shared" si="52"/>
        <v>1.4171620416450724E-7</v>
      </c>
      <c r="AZ36">
        <f t="shared" si="52"/>
        <v>1.0091609460036984E-7</v>
      </c>
      <c r="BA36">
        <f t="shared" si="52"/>
        <v>7.3126223658982465E-8</v>
      </c>
      <c r="BB36">
        <f t="shared" si="53"/>
        <v>5.3513935518160078E-8</v>
      </c>
      <c r="BC36">
        <f t="shared" si="53"/>
        <v>3.9422677279505528E-8</v>
      </c>
      <c r="BD36">
        <f t="shared" si="53"/>
        <v>2.9185066972207235E-8</v>
      </c>
      <c r="BE36">
        <f t="shared" si="53"/>
        <v>2.1689557266921392E-8</v>
      </c>
      <c r="BF36">
        <f t="shared" si="53"/>
        <v>1.6169960497874345E-8</v>
      </c>
      <c r="BG36">
        <f t="shared" si="53"/>
        <v>1.2086976657861145E-8</v>
      </c>
      <c r="BH36">
        <f t="shared" si="53"/>
        <v>9.0555591734059186E-9</v>
      </c>
      <c r="BI36">
        <f t="shared" si="53"/>
        <v>6.7979443314111203E-9</v>
      </c>
      <c r="BJ36">
        <f t="shared" si="53"/>
        <v>5.1121858781753336E-9</v>
      </c>
      <c r="BK36">
        <f t="shared" si="53"/>
        <v>3.850553371569421E-9</v>
      </c>
      <c r="BL36">
        <f t="shared" si="54"/>
        <v>2.9044365523653421E-9</v>
      </c>
      <c r="BM36">
        <f t="shared" si="54"/>
        <v>2.1936547469954393E-9</v>
      </c>
      <c r="BN36">
        <f t="shared" si="54"/>
        <v>1.6588074341914618E-9</v>
      </c>
      <c r="BO36">
        <f t="shared" si="54"/>
        <v>1.2557558665854597E-9</v>
      </c>
      <c r="BP36">
        <f t="shared" si="54"/>
        <v>9.5161550093240841E-10</v>
      </c>
      <c r="BQ36">
        <f t="shared" si="54"/>
        <v>7.2182954127286573E-10</v>
      </c>
      <c r="BR36">
        <f t="shared" si="54"/>
        <v>5.4802201042734342E-10</v>
      </c>
      <c r="BS36">
        <f t="shared" si="54"/>
        <v>4.1641644694896473E-10</v>
      </c>
      <c r="BT36">
        <f t="shared" si="54"/>
        <v>3.1666720294606066E-10</v>
      </c>
      <c r="BU36">
        <f t="shared" si="54"/>
        <v>2.4099308369434592E-10</v>
      </c>
      <c r="BV36">
        <f t="shared" si="55"/>
        <v>1.835334030234815E-10</v>
      </c>
      <c r="BW36">
        <f t="shared" si="55"/>
        <v>1.3986821754106016E-10</v>
      </c>
      <c r="BX36">
        <f t="shared" si="55"/>
        <v>1.0666011718110464E-10</v>
      </c>
      <c r="BY36">
        <f t="shared" si="55"/>
        <v>8.1386256368644763E-11</v>
      </c>
      <c r="BZ36">
        <f t="shared" si="55"/>
        <v>6.2137538889086711E-11</v>
      </c>
      <c r="CA36">
        <f t="shared" si="55"/>
        <v>4.7467884527321532E-11</v>
      </c>
      <c r="CB36">
        <f t="shared" si="55"/>
        <v>3.628091922969889E-11</v>
      </c>
      <c r="CC36">
        <f t="shared" si="55"/>
        <v>2.7744680279197845E-11</v>
      </c>
      <c r="CD36">
        <f t="shared" si="55"/>
        <v>2.1227327988474559E-11</v>
      </c>
      <c r="CE36">
        <f t="shared" si="55"/>
        <v>1.6248632727302322E-11</v>
      </c>
      <c r="CF36">
        <f t="shared" si="56"/>
        <v>1.2443325521100306E-11</v>
      </c>
      <c r="CG36">
        <f t="shared" si="56"/>
        <v>9.5333821469248987E-12</v>
      </c>
      <c r="CH36">
        <f t="shared" si="56"/>
        <v>7.307042554416998E-12</v>
      </c>
      <c r="CI36">
        <f t="shared" si="56"/>
        <v>5.6029141331454559E-12</v>
      </c>
      <c r="CJ36">
        <f t="shared" si="56"/>
        <v>4.2979164065533908E-12</v>
      </c>
      <c r="CK36">
        <f t="shared" si="56"/>
        <v>3.2981312961723119E-12</v>
      </c>
      <c r="CL36">
        <f t="shared" si="56"/>
        <v>2.5318531902102821E-12</v>
      </c>
      <c r="CM36">
        <f t="shared" si="56"/>
        <v>1.9443059829025543E-12</v>
      </c>
      <c r="CN36">
        <f t="shared" si="56"/>
        <v>1.4936243918156977E-12</v>
      </c>
      <c r="CO36">
        <f t="shared" si="56"/>
        <v>1.1477949165835507E-12</v>
      </c>
      <c r="CP36">
        <f t="shared" si="57"/>
        <v>8.8232576821942273E-13</v>
      </c>
      <c r="CQ36">
        <f t="shared" si="57"/>
        <v>6.7847095146083113E-13</v>
      </c>
      <c r="CR36">
        <f t="shared" si="57"/>
        <v>3.4553988227310447E-13</v>
      </c>
      <c r="CS36">
        <f t="shared" si="57"/>
        <v>1.7753291013736297E-13</v>
      </c>
      <c r="CT36">
        <f t="shared" si="57"/>
        <v>9.7255438440870803E-14</v>
      </c>
      <c r="CU36">
        <f t="shared" si="57"/>
        <v>5.3518183062004986E-14</v>
      </c>
      <c r="CV36">
        <f t="shared" si="57"/>
        <v>2.8906150008836162E-14</v>
      </c>
      <c r="CW36">
        <f t="shared" si="57"/>
        <v>1.5030665043044069E-14</v>
      </c>
      <c r="CX36">
        <f t="shared" si="57"/>
        <v>7.3426701082407461E-15</v>
      </c>
      <c r="CY36">
        <f t="shared" si="57"/>
        <v>3.2388867310713136E-15</v>
      </c>
      <c r="CZ36">
        <f t="shared" si="58"/>
        <v>1.1913225165466158E-15</v>
      </c>
      <c r="DA36">
        <f t="shared" si="58"/>
        <v>2.9489148418220543E-16</v>
      </c>
      <c r="DB36">
        <f t="shared" si="58"/>
        <v>1.4817409137030556E-17</v>
      </c>
      <c r="DC36">
        <f t="shared" si="58"/>
        <v>0</v>
      </c>
      <c r="DD36">
        <f t="shared" si="58"/>
        <v>0</v>
      </c>
      <c r="DE36">
        <f t="shared" si="58"/>
        <v>0</v>
      </c>
      <c r="DF36">
        <f t="shared" si="58"/>
        <v>0</v>
      </c>
      <c r="DG36">
        <f t="shared" si="58"/>
        <v>0</v>
      </c>
      <c r="DH36">
        <f t="shared" si="58"/>
        <v>0</v>
      </c>
      <c r="DI36">
        <f t="shared" si="58"/>
        <v>0</v>
      </c>
      <c r="DJ36">
        <f t="shared" si="59"/>
        <v>0</v>
      </c>
      <c r="DK36">
        <f t="shared" si="59"/>
        <v>0</v>
      </c>
      <c r="DL36">
        <f t="shared" si="59"/>
        <v>0</v>
      </c>
      <c r="DM36">
        <f t="shared" si="59"/>
        <v>0</v>
      </c>
      <c r="DN36">
        <f t="shared" si="59"/>
        <v>0</v>
      </c>
      <c r="DO36">
        <f t="shared" si="59"/>
        <v>0</v>
      </c>
      <c r="DP36">
        <f t="shared" si="59"/>
        <v>0</v>
      </c>
      <c r="DQ36">
        <f t="shared" si="59"/>
        <v>0</v>
      </c>
      <c r="DR36">
        <f t="shared" si="59"/>
        <v>0</v>
      </c>
      <c r="DS36">
        <f t="shared" si="59"/>
        <v>0</v>
      </c>
      <c r="DT36">
        <f t="shared" si="60"/>
        <v>0</v>
      </c>
      <c r="DU36">
        <f t="shared" si="60"/>
        <v>0</v>
      </c>
      <c r="DV36">
        <f t="shared" si="60"/>
        <v>0</v>
      </c>
      <c r="DW36">
        <f t="shared" si="60"/>
        <v>0</v>
      </c>
      <c r="DX36">
        <f t="shared" si="60"/>
        <v>0</v>
      </c>
      <c r="DY36">
        <f t="shared" si="60"/>
        <v>0</v>
      </c>
      <c r="DZ36">
        <f t="shared" si="60"/>
        <v>0</v>
      </c>
      <c r="EA36">
        <f t="shared" si="60"/>
        <v>0</v>
      </c>
      <c r="EB36">
        <f t="shared" si="60"/>
        <v>0</v>
      </c>
      <c r="EC36">
        <f t="shared" si="60"/>
        <v>0</v>
      </c>
      <c r="ED36">
        <f t="shared" si="61"/>
        <v>0</v>
      </c>
      <c r="EE36">
        <f t="shared" si="61"/>
        <v>0</v>
      </c>
      <c r="EF36">
        <f t="shared" si="61"/>
        <v>0</v>
      </c>
      <c r="EG36">
        <f t="shared" si="61"/>
        <v>0</v>
      </c>
      <c r="EH36">
        <f t="shared" si="61"/>
        <v>0</v>
      </c>
      <c r="EI36">
        <f t="shared" si="61"/>
        <v>0</v>
      </c>
      <c r="EJ36">
        <f t="shared" si="61"/>
        <v>0</v>
      </c>
      <c r="EK36">
        <f t="shared" si="61"/>
        <v>0</v>
      </c>
      <c r="EL36">
        <f t="shared" si="61"/>
        <v>0</v>
      </c>
      <c r="EM36">
        <f t="shared" si="61"/>
        <v>0</v>
      </c>
      <c r="EN36">
        <f t="shared" si="62"/>
        <v>0</v>
      </c>
      <c r="EO36">
        <f t="shared" si="62"/>
        <v>0</v>
      </c>
      <c r="EP36">
        <f t="shared" si="62"/>
        <v>0</v>
      </c>
      <c r="EQ36">
        <f t="shared" si="62"/>
        <v>0</v>
      </c>
      <c r="ER36">
        <f t="shared" si="62"/>
        <v>0</v>
      </c>
      <c r="ES36">
        <f t="shared" si="62"/>
        <v>0</v>
      </c>
      <c r="ET36">
        <f t="shared" si="62"/>
        <v>0</v>
      </c>
      <c r="EU36">
        <f t="shared" si="62"/>
        <v>0</v>
      </c>
      <c r="EV36">
        <f t="shared" si="62"/>
        <v>0</v>
      </c>
      <c r="EW36">
        <f t="shared" si="62"/>
        <v>0</v>
      </c>
      <c r="EX36">
        <f t="shared" si="62"/>
        <v>0</v>
      </c>
      <c r="EZ36">
        <f t="shared" si="15"/>
        <v>9.4582010843428654E-2</v>
      </c>
      <c r="FB36">
        <f t="shared" si="63"/>
        <v>0.34854269678667571</v>
      </c>
      <c r="FC36">
        <f t="shared" si="64"/>
        <v>0.17941131346444156</v>
      </c>
    </row>
    <row r="37" spans="1:159" x14ac:dyDescent="0.25">
      <c r="A37">
        <v>450</v>
      </c>
      <c r="B37" s="20">
        <f>'Input spectra'!S36</f>
        <v>5.9151308423158598E-2</v>
      </c>
      <c r="C37">
        <f>'Input spectra'!B36</f>
        <v>0.42928464007866501</v>
      </c>
      <c r="D37">
        <f t="shared" si="48"/>
        <v>2.0653927966864227E-2</v>
      </c>
      <c r="E37">
        <f t="shared" si="48"/>
        <v>1.644528585468516E-2</v>
      </c>
      <c r="F37">
        <f t="shared" si="48"/>
        <v>1.3093532266871466E-2</v>
      </c>
      <c r="G37">
        <f t="shared" si="48"/>
        <v>1.0424338348983469E-2</v>
      </c>
      <c r="H37">
        <f t="shared" si="48"/>
        <v>8.298815343218708E-3</v>
      </c>
      <c r="I37">
        <f t="shared" si="48"/>
        <v>6.6063148315390835E-3</v>
      </c>
      <c r="J37">
        <f t="shared" si="48"/>
        <v>5.2586906626541528E-3</v>
      </c>
      <c r="K37">
        <f t="shared" si="48"/>
        <v>4.1857260005299041E-3</v>
      </c>
      <c r="L37">
        <f t="shared" si="48"/>
        <v>3.331489065890811E-3</v>
      </c>
      <c r="M37">
        <f t="shared" si="48"/>
        <v>2.6514290896306972E-3</v>
      </c>
      <c r="N37">
        <f t="shared" si="49"/>
        <v>2.1100622264142947E-3</v>
      </c>
      <c r="O37">
        <f t="shared" si="49"/>
        <v>1.6791276566321812E-3</v>
      </c>
      <c r="P37">
        <f t="shared" si="49"/>
        <v>1.3361184052934551E-3</v>
      </c>
      <c r="Q37">
        <f t="shared" si="49"/>
        <v>1.063110779514706E-3</v>
      </c>
      <c r="R37">
        <f t="shared" si="49"/>
        <v>8.4583177052976501E-4</v>
      </c>
      <c r="S37">
        <f t="shared" si="49"/>
        <v>6.7291607789501885E-4</v>
      </c>
      <c r="T37">
        <f t="shared" si="49"/>
        <v>5.3531422778819212E-4</v>
      </c>
      <c r="U37">
        <f t="shared" si="49"/>
        <v>4.2582108033675022E-4</v>
      </c>
      <c r="V37">
        <f t="shared" si="49"/>
        <v>3.3870025651089677E-4</v>
      </c>
      <c r="W37">
        <f t="shared" si="49"/>
        <v>2.6938498520165003E-4</v>
      </c>
      <c r="X37">
        <f t="shared" si="50"/>
        <v>2.1423983235506315E-4</v>
      </c>
      <c r="Y37">
        <f t="shared" si="50"/>
        <v>1.7037093109714932E-4</v>
      </c>
      <c r="Z37">
        <f t="shared" si="50"/>
        <v>1.3547484781882563E-4</v>
      </c>
      <c r="AA37">
        <f t="shared" si="50"/>
        <v>1.077182242717846E-4</v>
      </c>
      <c r="AB37">
        <f t="shared" si="50"/>
        <v>8.5641933551608619E-5</v>
      </c>
      <c r="AC37">
        <f t="shared" si="50"/>
        <v>6.8084761078418977E-5</v>
      </c>
      <c r="AD37">
        <f t="shared" si="50"/>
        <v>5.4122636223774837E-5</v>
      </c>
      <c r="AE37">
        <f t="shared" si="50"/>
        <v>4.3020248602030683E-5</v>
      </c>
      <c r="AF37">
        <f t="shared" si="50"/>
        <v>3.4192527113087296E-5</v>
      </c>
      <c r="AG37">
        <f t="shared" si="50"/>
        <v>2.717397296261635E-5</v>
      </c>
      <c r="AH37">
        <f t="shared" si="51"/>
        <v>2.1594246692947212E-5</v>
      </c>
      <c r="AI37">
        <f t="shared" si="51"/>
        <v>1.7158734930865013E-5</v>
      </c>
      <c r="AJ37">
        <f t="shared" si="51"/>
        <v>1.3633081991477059E-5</v>
      </c>
      <c r="AK37">
        <f t="shared" si="51"/>
        <v>1.0830878133218221E-5</v>
      </c>
      <c r="AL37">
        <f t="shared" si="51"/>
        <v>8.6038608666653427E-6</v>
      </c>
      <c r="AM37">
        <f t="shared" si="51"/>
        <v>6.8341168283466584E-6</v>
      </c>
      <c r="AN37">
        <f t="shared" si="51"/>
        <v>5.4278761523952925E-6</v>
      </c>
      <c r="AO37">
        <f t="shared" si="51"/>
        <v>4.3105744356163482E-6</v>
      </c>
      <c r="AP37">
        <f t="shared" si="51"/>
        <v>3.4229236200254902E-6</v>
      </c>
      <c r="AQ37">
        <f t="shared" si="51"/>
        <v>2.7177858567503437E-6</v>
      </c>
      <c r="AR37">
        <f t="shared" si="52"/>
        <v>2.1576864113963585E-6</v>
      </c>
      <c r="AS37">
        <f t="shared" si="52"/>
        <v>1.7128351103845828E-6</v>
      </c>
      <c r="AT37">
        <f t="shared" si="52"/>
        <v>1.3595524524109566E-6</v>
      </c>
      <c r="AU37">
        <f t="shared" si="52"/>
        <v>1.0790177067146923E-6</v>
      </c>
      <c r="AV37">
        <f t="shared" si="52"/>
        <v>8.5627319559597304E-7</v>
      </c>
      <c r="AW37">
        <f t="shared" si="52"/>
        <v>6.7943239297114306E-7</v>
      </c>
      <c r="AX37">
        <f t="shared" si="52"/>
        <v>4.8659876663123828E-7</v>
      </c>
      <c r="AY37">
        <f t="shared" si="52"/>
        <v>3.3498545123501731E-7</v>
      </c>
      <c r="AZ37">
        <f t="shared" si="52"/>
        <v>2.42949462472E-7</v>
      </c>
      <c r="BA37">
        <f t="shared" si="52"/>
        <v>1.7929894196218871E-7</v>
      </c>
      <c r="BB37">
        <f t="shared" si="53"/>
        <v>1.3363510045582523E-7</v>
      </c>
      <c r="BC37">
        <f t="shared" si="53"/>
        <v>1.0026488068692451E-7</v>
      </c>
      <c r="BD37">
        <f t="shared" si="53"/>
        <v>7.5598380825525062E-8</v>
      </c>
      <c r="BE37">
        <f t="shared" si="53"/>
        <v>5.7220488329680445E-8</v>
      </c>
      <c r="BF37">
        <f t="shared" si="53"/>
        <v>4.344691103881373E-8</v>
      </c>
      <c r="BG37">
        <f t="shared" si="53"/>
        <v>3.3076283237549191E-8</v>
      </c>
      <c r="BH37">
        <f t="shared" si="53"/>
        <v>2.523848981650427E-8</v>
      </c>
      <c r="BI37">
        <f t="shared" si="53"/>
        <v>1.9296332268278693E-8</v>
      </c>
      <c r="BJ37">
        <f t="shared" si="53"/>
        <v>1.4779266292531325E-8</v>
      </c>
      <c r="BK37">
        <f t="shared" si="53"/>
        <v>1.1337530241377847E-8</v>
      </c>
      <c r="BL37">
        <f t="shared" si="54"/>
        <v>8.7097618010373987E-9</v>
      </c>
      <c r="BM37">
        <f t="shared" si="54"/>
        <v>6.6997983798735904E-9</v>
      </c>
      <c r="BN37">
        <f t="shared" si="54"/>
        <v>5.1598669510045796E-9</v>
      </c>
      <c r="BO37">
        <f t="shared" si="54"/>
        <v>3.9782934900002072E-9</v>
      </c>
      <c r="BP37">
        <f t="shared" si="54"/>
        <v>3.0704510922083249E-9</v>
      </c>
      <c r="BQ37">
        <f t="shared" si="54"/>
        <v>2.3720530702053572E-9</v>
      </c>
      <c r="BR37">
        <f t="shared" si="54"/>
        <v>1.8341583367331081E-9</v>
      </c>
      <c r="BS37">
        <f t="shared" si="54"/>
        <v>1.4194358502522869E-9</v>
      </c>
      <c r="BT37">
        <f t="shared" si="54"/>
        <v>1.0993603127588619E-9</v>
      </c>
      <c r="BU37">
        <f t="shared" si="54"/>
        <v>8.5210010853095324E-10</v>
      </c>
      <c r="BV37">
        <f t="shared" si="55"/>
        <v>6.6092203604051659E-10</v>
      </c>
      <c r="BW37">
        <f t="shared" si="55"/>
        <v>5.1298330142810503E-10</v>
      </c>
      <c r="BX37">
        <f t="shared" si="55"/>
        <v>3.984146665876741E-10</v>
      </c>
      <c r="BY37">
        <f t="shared" si="55"/>
        <v>3.0962313679359683E-10</v>
      </c>
      <c r="BZ37">
        <f t="shared" si="55"/>
        <v>2.4076062112401962E-10</v>
      </c>
      <c r="CA37">
        <f t="shared" si="55"/>
        <v>1.8731836456146238E-10</v>
      </c>
      <c r="CB37">
        <f t="shared" si="55"/>
        <v>1.4581689132444096E-10</v>
      </c>
      <c r="CC37">
        <f t="shared" si="55"/>
        <v>1.1356862058315551E-10</v>
      </c>
      <c r="CD37">
        <f t="shared" si="55"/>
        <v>8.8495875417349023E-11</v>
      </c>
      <c r="CE37">
        <f t="shared" si="55"/>
        <v>6.8991183452671815E-11</v>
      </c>
      <c r="CF37">
        <f t="shared" si="56"/>
        <v>5.3809915254244077E-11</v>
      </c>
      <c r="CG37">
        <f t="shared" si="56"/>
        <v>4.1987684066233485E-11</v>
      </c>
      <c r="CH37">
        <f t="shared" si="56"/>
        <v>3.27767303491495E-11</v>
      </c>
      <c r="CI37">
        <f t="shared" si="56"/>
        <v>2.5596879945377764E-11</v>
      </c>
      <c r="CJ37">
        <f t="shared" si="56"/>
        <v>1.9997702449218743E-11</v>
      </c>
      <c r="CK37">
        <f t="shared" si="56"/>
        <v>1.5629286470490028E-11</v>
      </c>
      <c r="CL37">
        <f t="shared" si="56"/>
        <v>1.2219651028415654E-11</v>
      </c>
      <c r="CM37">
        <f t="shared" si="56"/>
        <v>9.5572725141349443E-12</v>
      </c>
      <c r="CN37">
        <f t="shared" si="56"/>
        <v>7.4775586376964161E-12</v>
      </c>
      <c r="CO37">
        <f t="shared" si="56"/>
        <v>5.8523703334004515E-12</v>
      </c>
      <c r="CP37">
        <f t="shared" si="57"/>
        <v>4.581899289672031E-12</v>
      </c>
      <c r="CQ37">
        <f t="shared" si="57"/>
        <v>3.588367441247386E-12</v>
      </c>
      <c r="CR37">
        <f t="shared" si="57"/>
        <v>1.8612851110026739E-12</v>
      </c>
      <c r="CS37">
        <f t="shared" si="57"/>
        <v>9.739634683282522E-13</v>
      </c>
      <c r="CT37">
        <f t="shared" si="57"/>
        <v>5.4340892188684093E-13</v>
      </c>
      <c r="CU37">
        <f t="shared" si="57"/>
        <v>3.0455329483277193E-13</v>
      </c>
      <c r="CV37">
        <f t="shared" si="57"/>
        <v>1.6753334769143447E-13</v>
      </c>
      <c r="CW37">
        <f t="shared" si="57"/>
        <v>8.8723422102397555E-14</v>
      </c>
      <c r="CX37">
        <f t="shared" si="57"/>
        <v>4.4143135442111496E-14</v>
      </c>
      <c r="CY37">
        <f t="shared" si="57"/>
        <v>1.98314283023113E-14</v>
      </c>
      <c r="CZ37">
        <f t="shared" si="58"/>
        <v>7.4291077472386359E-15</v>
      </c>
      <c r="DA37">
        <f t="shared" si="58"/>
        <v>1.8729173432318126E-15</v>
      </c>
      <c r="DB37">
        <f t="shared" si="58"/>
        <v>9.5846823826487238E-17</v>
      </c>
      <c r="DC37">
        <f t="shared" si="58"/>
        <v>0</v>
      </c>
      <c r="DD37">
        <f t="shared" si="58"/>
        <v>0</v>
      </c>
      <c r="DE37">
        <f t="shared" si="58"/>
        <v>0</v>
      </c>
      <c r="DF37">
        <f t="shared" si="58"/>
        <v>0</v>
      </c>
      <c r="DG37">
        <f t="shared" si="58"/>
        <v>0</v>
      </c>
      <c r="DH37">
        <f t="shared" si="58"/>
        <v>0</v>
      </c>
      <c r="DI37">
        <f t="shared" si="58"/>
        <v>0</v>
      </c>
      <c r="DJ37">
        <f t="shared" si="59"/>
        <v>0</v>
      </c>
      <c r="DK37">
        <f t="shared" si="59"/>
        <v>0</v>
      </c>
      <c r="DL37">
        <f t="shared" si="59"/>
        <v>0</v>
      </c>
      <c r="DM37">
        <f t="shared" si="59"/>
        <v>0</v>
      </c>
      <c r="DN37">
        <f t="shared" si="59"/>
        <v>0</v>
      </c>
      <c r="DO37">
        <f t="shared" si="59"/>
        <v>0</v>
      </c>
      <c r="DP37">
        <f t="shared" si="59"/>
        <v>0</v>
      </c>
      <c r="DQ37">
        <f t="shared" si="59"/>
        <v>0</v>
      </c>
      <c r="DR37">
        <f t="shared" si="59"/>
        <v>0</v>
      </c>
      <c r="DS37">
        <f t="shared" si="59"/>
        <v>0</v>
      </c>
      <c r="DT37">
        <f t="shared" si="60"/>
        <v>0</v>
      </c>
      <c r="DU37">
        <f t="shared" si="60"/>
        <v>0</v>
      </c>
      <c r="DV37">
        <f t="shared" si="60"/>
        <v>0</v>
      </c>
      <c r="DW37">
        <f t="shared" si="60"/>
        <v>0</v>
      </c>
      <c r="DX37">
        <f t="shared" si="60"/>
        <v>0</v>
      </c>
      <c r="DY37">
        <f t="shared" si="60"/>
        <v>0</v>
      </c>
      <c r="DZ37">
        <f t="shared" si="60"/>
        <v>0</v>
      </c>
      <c r="EA37">
        <f t="shared" si="60"/>
        <v>0</v>
      </c>
      <c r="EB37">
        <f t="shared" si="60"/>
        <v>0</v>
      </c>
      <c r="EC37">
        <f t="shared" si="60"/>
        <v>0</v>
      </c>
      <c r="ED37">
        <f t="shared" si="61"/>
        <v>0</v>
      </c>
      <c r="EE37">
        <f t="shared" si="61"/>
        <v>0</v>
      </c>
      <c r="EF37">
        <f t="shared" si="61"/>
        <v>0</v>
      </c>
      <c r="EG37">
        <f t="shared" si="61"/>
        <v>0</v>
      </c>
      <c r="EH37">
        <f t="shared" si="61"/>
        <v>0</v>
      </c>
      <c r="EI37">
        <f t="shared" si="61"/>
        <v>0</v>
      </c>
      <c r="EJ37">
        <f t="shared" si="61"/>
        <v>0</v>
      </c>
      <c r="EK37">
        <f t="shared" si="61"/>
        <v>0</v>
      </c>
      <c r="EL37">
        <f t="shared" si="61"/>
        <v>0</v>
      </c>
      <c r="EM37">
        <f t="shared" si="61"/>
        <v>0</v>
      </c>
      <c r="EN37">
        <f t="shared" si="62"/>
        <v>0</v>
      </c>
      <c r="EO37">
        <f t="shared" si="62"/>
        <v>0</v>
      </c>
      <c r="EP37">
        <f t="shared" si="62"/>
        <v>0</v>
      </c>
      <c r="EQ37">
        <f t="shared" si="62"/>
        <v>0</v>
      </c>
      <c r="ER37">
        <f t="shared" si="62"/>
        <v>0</v>
      </c>
      <c r="ES37">
        <f t="shared" si="62"/>
        <v>0</v>
      </c>
      <c r="ET37">
        <f t="shared" si="62"/>
        <v>0</v>
      </c>
      <c r="EU37">
        <f t="shared" si="62"/>
        <v>0</v>
      </c>
      <c r="EV37">
        <f t="shared" si="62"/>
        <v>0</v>
      </c>
      <c r="EW37">
        <f t="shared" si="62"/>
        <v>0</v>
      </c>
      <c r="EX37">
        <f t="shared" si="62"/>
        <v>0</v>
      </c>
      <c r="EZ37">
        <f t="shared" si="15"/>
        <v>0.10127015157438451</v>
      </c>
      <c r="FB37">
        <f t="shared" si="63"/>
        <v>0.33402771044775492</v>
      </c>
      <c r="FC37">
        <f t="shared" si="64"/>
        <v>0.18430899294551548</v>
      </c>
    </row>
    <row r="38" spans="1:159" x14ac:dyDescent="0.25">
      <c r="A38">
        <v>455</v>
      </c>
      <c r="B38" s="20">
        <f>'Input spectra'!S37</f>
        <v>5.8439009314156999E-2</v>
      </c>
      <c r="C38">
        <f>'Input spectra'!B37</f>
        <v>0.39282026559647698</v>
      </c>
      <c r="D38">
        <f t="shared" si="48"/>
        <v>2.0653927966864227E-2</v>
      </c>
      <c r="E38">
        <f t="shared" si="48"/>
        <v>1.6749062375293847E-2</v>
      </c>
      <c r="F38">
        <f t="shared" si="48"/>
        <v>1.3581726132779496E-2</v>
      </c>
      <c r="G38">
        <f t="shared" si="48"/>
        <v>1.1012748424329531E-2</v>
      </c>
      <c r="H38">
        <f t="shared" si="48"/>
        <v>8.9291967701473837E-3</v>
      </c>
      <c r="I38">
        <f t="shared" si="48"/>
        <v>7.2394343146936395E-3</v>
      </c>
      <c r="J38">
        <f t="shared" si="48"/>
        <v>5.8691074837903109E-3</v>
      </c>
      <c r="K38">
        <f t="shared" si="48"/>
        <v>4.7578890157505653E-3</v>
      </c>
      <c r="L38">
        <f t="shared" si="48"/>
        <v>3.8568342642868688E-3</v>
      </c>
      <c r="M38">
        <f t="shared" si="48"/>
        <v>3.1262353845140116E-3</v>
      </c>
      <c r="N38">
        <f t="shared" si="49"/>
        <v>2.5338797084670087E-3</v>
      </c>
      <c r="O38">
        <f t="shared" si="49"/>
        <v>2.0536362353721954E-3</v>
      </c>
      <c r="P38">
        <f t="shared" si="49"/>
        <v>1.6643084698396123E-3</v>
      </c>
      <c r="Q38">
        <f t="shared" si="49"/>
        <v>1.3487034599539186E-3</v>
      </c>
      <c r="R38">
        <f t="shared" si="49"/>
        <v>1.0928763220052953E-3</v>
      </c>
      <c r="S38">
        <f t="shared" si="49"/>
        <v>8.855171995919229E-4</v>
      </c>
      <c r="T38">
        <f t="shared" si="49"/>
        <v>7.1745382529293572E-4</v>
      </c>
      <c r="U38">
        <f t="shared" si="49"/>
        <v>5.8124790373601692E-4</v>
      </c>
      <c r="V38">
        <f t="shared" si="49"/>
        <v>4.7086763551921834E-4</v>
      </c>
      <c r="W38">
        <f t="shared" si="49"/>
        <v>3.8142203065363449E-4</v>
      </c>
      <c r="X38">
        <f t="shared" si="50"/>
        <v>3.089453629935826E-4</v>
      </c>
      <c r="Y38">
        <f t="shared" si="50"/>
        <v>2.5022231129092867E-4</v>
      </c>
      <c r="Z38">
        <f t="shared" si="50"/>
        <v>2.0264611369774944E-4</v>
      </c>
      <c r="AA38">
        <f t="shared" si="50"/>
        <v>1.6410350842024812E-4</v>
      </c>
      <c r="AB38">
        <f t="shared" si="50"/>
        <v>1.3288140687163651E-4</v>
      </c>
      <c r="AC38">
        <f t="shared" si="50"/>
        <v>1.0759119830086478E-4</v>
      </c>
      <c r="AD38">
        <f t="shared" si="50"/>
        <v>8.7107358076524382E-5</v>
      </c>
      <c r="AE38">
        <f t="shared" si="50"/>
        <v>7.0517659349713272E-5</v>
      </c>
      <c r="AF38">
        <f t="shared" si="50"/>
        <v>5.7082797124079017E-5</v>
      </c>
      <c r="AG38">
        <f t="shared" si="50"/>
        <v>4.62036470864401E-5</v>
      </c>
      <c r="AH38">
        <f t="shared" si="51"/>
        <v>3.7394716970246534E-5</v>
      </c>
      <c r="AI38">
        <f t="shared" si="51"/>
        <v>3.0262620409046652E-5</v>
      </c>
      <c r="AJ38">
        <f t="shared" si="51"/>
        <v>2.4488624099287007E-5</v>
      </c>
      <c r="AK38">
        <f t="shared" si="51"/>
        <v>1.9814498300436687E-5</v>
      </c>
      <c r="AL38">
        <f t="shared" si="51"/>
        <v>1.6031046104606108E-5</v>
      </c>
      <c r="AM38">
        <f t="shared" si="51"/>
        <v>1.296880487866825E-5</v>
      </c>
      <c r="AN38">
        <f t="shared" si="51"/>
        <v>1.0490508990732862E-5</v>
      </c>
      <c r="AO38">
        <f t="shared" si="51"/>
        <v>8.4849805769889295E-6</v>
      </c>
      <c r="AP38">
        <f t="shared" si="51"/>
        <v>6.8621780910160779E-6</v>
      </c>
      <c r="AQ38">
        <f t="shared" si="51"/>
        <v>5.5491834704053651E-6</v>
      </c>
      <c r="AR38">
        <f t="shared" si="52"/>
        <v>4.4869501986289198E-6</v>
      </c>
      <c r="AS38">
        <f t="shared" si="52"/>
        <v>3.6276681543458769E-6</v>
      </c>
      <c r="AT38">
        <f t="shared" si="52"/>
        <v>2.9326284032567449E-6</v>
      </c>
      <c r="AU38">
        <f t="shared" si="52"/>
        <v>2.3704931981396864E-6</v>
      </c>
      <c r="AV38">
        <f t="shared" si="52"/>
        <v>1.9158943836286753E-6</v>
      </c>
      <c r="AW38">
        <f t="shared" si="52"/>
        <v>1.5482979429278552E-6</v>
      </c>
      <c r="AX38">
        <f t="shared" si="52"/>
        <v>1.1293495027553369E-6</v>
      </c>
      <c r="AY38">
        <f t="shared" si="52"/>
        <v>7.918307804015754E-7</v>
      </c>
      <c r="AZ38">
        <f t="shared" si="52"/>
        <v>5.8488630132956905E-7</v>
      </c>
      <c r="BA38">
        <f t="shared" si="52"/>
        <v>4.3962492496099528E-7</v>
      </c>
      <c r="BB38">
        <f t="shared" si="53"/>
        <v>3.3371382427626995E-7</v>
      </c>
      <c r="BC38">
        <f t="shared" si="53"/>
        <v>2.5500668632644263E-7</v>
      </c>
      <c r="BD38">
        <f t="shared" si="53"/>
        <v>1.958232677308477E-7</v>
      </c>
      <c r="BE38">
        <f t="shared" si="53"/>
        <v>1.5095671361077596E-7</v>
      </c>
      <c r="BF38">
        <f t="shared" si="53"/>
        <v>1.1673708659107651E-7</v>
      </c>
      <c r="BG38">
        <f t="shared" si="53"/>
        <v>9.0513992355488091E-8</v>
      </c>
      <c r="BH38">
        <f t="shared" si="53"/>
        <v>7.0341472682159241E-8</v>
      </c>
      <c r="BI38">
        <f t="shared" si="53"/>
        <v>5.4773681697762778E-8</v>
      </c>
      <c r="BJ38">
        <f t="shared" si="53"/>
        <v>4.2726676484525781E-8</v>
      </c>
      <c r="BK38">
        <f t="shared" si="53"/>
        <v>3.3382108899784011E-8</v>
      </c>
      <c r="BL38">
        <f t="shared" si="54"/>
        <v>2.6118646168749266E-8</v>
      </c>
      <c r="BM38">
        <f t="shared" si="54"/>
        <v>2.0462335010757036E-8</v>
      </c>
      <c r="BN38">
        <f t="shared" si="54"/>
        <v>1.6050221625060005E-8</v>
      </c>
      <c r="BO38">
        <f t="shared" si="54"/>
        <v>1.2603420389039014E-8</v>
      </c>
      <c r="BP38">
        <f t="shared" si="54"/>
        <v>9.9070159117901915E-9</v>
      </c>
      <c r="BQ38">
        <f t="shared" si="54"/>
        <v>7.7949646643013531E-9</v>
      </c>
      <c r="BR38">
        <f t="shared" si="54"/>
        <v>6.1386892135670621E-9</v>
      </c>
      <c r="BS38">
        <f t="shared" si="54"/>
        <v>4.8384211232377925E-9</v>
      </c>
      <c r="BT38">
        <f t="shared" si="54"/>
        <v>3.8166033173797624E-9</v>
      </c>
      <c r="BU38">
        <f t="shared" si="54"/>
        <v>3.0128441191257436E-9</v>
      </c>
      <c r="BV38">
        <f t="shared" si="55"/>
        <v>2.3800459781594695E-9</v>
      </c>
      <c r="BW38">
        <f t="shared" si="55"/>
        <v>1.8814271903253135E-9</v>
      </c>
      <c r="BX38">
        <f t="shared" si="55"/>
        <v>1.4882249405618853E-9</v>
      </c>
      <c r="BY38">
        <f t="shared" si="55"/>
        <v>1.1779198493130827E-9</v>
      </c>
      <c r="BZ38">
        <f t="shared" si="55"/>
        <v>9.3286083936301927E-10</v>
      </c>
      <c r="CA38">
        <f t="shared" si="55"/>
        <v>7.3919809259218486E-10</v>
      </c>
      <c r="CB38">
        <f t="shared" si="55"/>
        <v>5.8605366807022462E-10</v>
      </c>
      <c r="CC38">
        <f t="shared" si="55"/>
        <v>4.6487584111148009E-10</v>
      </c>
      <c r="CD38">
        <f t="shared" si="55"/>
        <v>3.6893574029361713E-10</v>
      </c>
      <c r="CE38">
        <f t="shared" si="55"/>
        <v>2.9293439479388456E-10</v>
      </c>
      <c r="CF38">
        <f t="shared" si="56"/>
        <v>2.3269559048014082E-10</v>
      </c>
      <c r="CG38">
        <f t="shared" si="56"/>
        <v>1.8492551605251348E-10</v>
      </c>
      <c r="CH38">
        <f t="shared" si="56"/>
        <v>1.470244691173308E-10</v>
      </c>
      <c r="CI38">
        <f t="shared" si="56"/>
        <v>1.1693919402799787E-10</v>
      </c>
      <c r="CJ38">
        <f t="shared" si="56"/>
        <v>9.3046971001514394E-11</v>
      </c>
      <c r="CK38">
        <f t="shared" si="56"/>
        <v>7.4064545538301956E-11</v>
      </c>
      <c r="CL38">
        <f t="shared" si="56"/>
        <v>5.897651247458958E-11</v>
      </c>
      <c r="CM38">
        <f t="shared" si="56"/>
        <v>4.697895223934054E-11</v>
      </c>
      <c r="CN38">
        <f t="shared" si="56"/>
        <v>3.7435036202254131E-11</v>
      </c>
      <c r="CO38">
        <f t="shared" si="56"/>
        <v>2.9840033288537513E-11</v>
      </c>
      <c r="CP38">
        <f t="shared" si="57"/>
        <v>2.3793707332230014E-11</v>
      </c>
      <c r="CQ38">
        <f t="shared" si="57"/>
        <v>1.8978529391244354E-11</v>
      </c>
      <c r="CR38">
        <f t="shared" si="57"/>
        <v>1.0025998277392046E-11</v>
      </c>
      <c r="CS38">
        <f t="shared" si="57"/>
        <v>5.3432619163628841E-12</v>
      </c>
      <c r="CT38">
        <f t="shared" si="57"/>
        <v>3.0362647181500739E-12</v>
      </c>
      <c r="CU38">
        <f t="shared" si="57"/>
        <v>1.73310647123502E-12</v>
      </c>
      <c r="CV38">
        <f t="shared" si="57"/>
        <v>9.7098446455583636E-13</v>
      </c>
      <c r="CW38">
        <f t="shared" si="57"/>
        <v>5.2371905082160842E-13</v>
      </c>
      <c r="CX38">
        <f t="shared" si="57"/>
        <v>2.6538253495465461E-13</v>
      </c>
      <c r="CY38">
        <f t="shared" si="57"/>
        <v>1.2142615076250179E-13</v>
      </c>
      <c r="CZ38">
        <f t="shared" si="58"/>
        <v>4.6328043962496582E-14</v>
      </c>
      <c r="DA38">
        <f t="shared" si="58"/>
        <v>1.1895288818890787E-14</v>
      </c>
      <c r="DB38">
        <f t="shared" si="58"/>
        <v>6.1998785028265245E-16</v>
      </c>
      <c r="DC38">
        <f t="shared" si="58"/>
        <v>0</v>
      </c>
      <c r="DD38">
        <f t="shared" si="58"/>
        <v>0</v>
      </c>
      <c r="DE38">
        <f t="shared" si="58"/>
        <v>0</v>
      </c>
      <c r="DF38">
        <f t="shared" si="58"/>
        <v>0</v>
      </c>
      <c r="DG38">
        <f t="shared" si="58"/>
        <v>0</v>
      </c>
      <c r="DH38">
        <f t="shared" si="58"/>
        <v>0</v>
      </c>
      <c r="DI38">
        <f t="shared" si="58"/>
        <v>0</v>
      </c>
      <c r="DJ38">
        <f t="shared" si="59"/>
        <v>0</v>
      </c>
      <c r="DK38">
        <f t="shared" si="59"/>
        <v>0</v>
      </c>
      <c r="DL38">
        <f t="shared" si="59"/>
        <v>0</v>
      </c>
      <c r="DM38">
        <f t="shared" si="59"/>
        <v>0</v>
      </c>
      <c r="DN38">
        <f t="shared" si="59"/>
        <v>0</v>
      </c>
      <c r="DO38">
        <f t="shared" si="59"/>
        <v>0</v>
      </c>
      <c r="DP38">
        <f t="shared" si="59"/>
        <v>0</v>
      </c>
      <c r="DQ38">
        <f t="shared" si="59"/>
        <v>0</v>
      </c>
      <c r="DR38">
        <f t="shared" si="59"/>
        <v>0</v>
      </c>
      <c r="DS38">
        <f t="shared" si="59"/>
        <v>0</v>
      </c>
      <c r="DT38">
        <f t="shared" si="60"/>
        <v>0</v>
      </c>
      <c r="DU38">
        <f t="shared" si="60"/>
        <v>0</v>
      </c>
      <c r="DV38">
        <f t="shared" si="60"/>
        <v>0</v>
      </c>
      <c r="DW38">
        <f t="shared" si="60"/>
        <v>0</v>
      </c>
      <c r="DX38">
        <f t="shared" si="60"/>
        <v>0</v>
      </c>
      <c r="DY38">
        <f t="shared" si="60"/>
        <v>0</v>
      </c>
      <c r="DZ38">
        <f t="shared" si="60"/>
        <v>0</v>
      </c>
      <c r="EA38">
        <f t="shared" si="60"/>
        <v>0</v>
      </c>
      <c r="EB38">
        <f t="shared" si="60"/>
        <v>0</v>
      </c>
      <c r="EC38">
        <f t="shared" si="60"/>
        <v>0</v>
      </c>
      <c r="ED38">
        <f t="shared" si="61"/>
        <v>0</v>
      </c>
      <c r="EE38">
        <f t="shared" si="61"/>
        <v>0</v>
      </c>
      <c r="EF38">
        <f t="shared" si="61"/>
        <v>0</v>
      </c>
      <c r="EG38">
        <f t="shared" si="61"/>
        <v>0</v>
      </c>
      <c r="EH38">
        <f t="shared" si="61"/>
        <v>0</v>
      </c>
      <c r="EI38">
        <f t="shared" si="61"/>
        <v>0</v>
      </c>
      <c r="EJ38">
        <f t="shared" si="61"/>
        <v>0</v>
      </c>
      <c r="EK38">
        <f t="shared" si="61"/>
        <v>0</v>
      </c>
      <c r="EL38">
        <f t="shared" si="61"/>
        <v>0</v>
      </c>
      <c r="EM38">
        <f t="shared" si="61"/>
        <v>0</v>
      </c>
      <c r="EN38">
        <f t="shared" si="62"/>
        <v>0</v>
      </c>
      <c r="EO38">
        <f t="shared" si="62"/>
        <v>0</v>
      </c>
      <c r="EP38">
        <f t="shared" si="62"/>
        <v>0</v>
      </c>
      <c r="EQ38">
        <f t="shared" si="62"/>
        <v>0</v>
      </c>
      <c r="ER38">
        <f t="shared" si="62"/>
        <v>0</v>
      </c>
      <c r="ES38">
        <f t="shared" si="62"/>
        <v>0</v>
      </c>
      <c r="ET38">
        <f t="shared" si="62"/>
        <v>0</v>
      </c>
      <c r="EU38">
        <f t="shared" si="62"/>
        <v>0</v>
      </c>
      <c r="EV38">
        <f t="shared" si="62"/>
        <v>0</v>
      </c>
      <c r="EW38">
        <f t="shared" si="62"/>
        <v>0</v>
      </c>
      <c r="EX38">
        <f t="shared" si="62"/>
        <v>0</v>
      </c>
      <c r="EZ38">
        <f t="shared" si="15"/>
        <v>0.10912701718970201</v>
      </c>
      <c r="FB38">
        <f t="shared" si="63"/>
        <v>0.31812167313968809</v>
      </c>
      <c r="FC38">
        <f t="shared" si="64"/>
        <v>0.18931837173145161</v>
      </c>
    </row>
    <row r="39" spans="1:159" x14ac:dyDescent="0.25">
      <c r="A39">
        <v>460</v>
      </c>
      <c r="B39" s="20">
        <f>'Input spectra'!S38</f>
        <v>5.7726710205155497E-2</v>
      </c>
      <c r="C39">
        <f>'Input spectra'!B38</f>
        <v>0.35635589111429</v>
      </c>
      <c r="D39">
        <f t="shared" si="48"/>
        <v>2.0653927966864227E-2</v>
      </c>
      <c r="E39">
        <f t="shared" si="48"/>
        <v>1.7058450241019207E-2</v>
      </c>
      <c r="F39">
        <f t="shared" si="48"/>
        <v>1.4088122363477434E-2</v>
      </c>
      <c r="G39">
        <f t="shared" si="48"/>
        <v>1.1634371774722669E-2</v>
      </c>
      <c r="H39">
        <f t="shared" si="48"/>
        <v>9.6074622295532017E-3</v>
      </c>
      <c r="I39">
        <f t="shared" si="48"/>
        <v>7.9332291198955362E-3</v>
      </c>
      <c r="J39">
        <f t="shared" si="48"/>
        <v>6.5503800976377674E-3</v>
      </c>
      <c r="K39">
        <f t="shared" si="48"/>
        <v>5.4082631981486468E-3</v>
      </c>
      <c r="L39">
        <f t="shared" si="48"/>
        <v>4.4650215708271239E-3</v>
      </c>
      <c r="M39">
        <f t="shared" si="48"/>
        <v>3.6860679086645693E-3</v>
      </c>
      <c r="N39">
        <f t="shared" si="49"/>
        <v>3.0428232383892715E-3</v>
      </c>
      <c r="O39">
        <f t="shared" si="49"/>
        <v>2.5116743033656692E-3</v>
      </c>
      <c r="P39">
        <f t="shared" si="49"/>
        <v>2.0731116881602188E-3</v>
      </c>
      <c r="Q39">
        <f t="shared" si="49"/>
        <v>1.7110173821414988E-3</v>
      </c>
      <c r="R39">
        <f t="shared" si="49"/>
        <v>1.4120758959571174E-3</v>
      </c>
      <c r="S39">
        <f t="shared" si="49"/>
        <v>1.1652875247475493E-3</v>
      </c>
      <c r="T39">
        <f t="shared" si="49"/>
        <v>9.615660572936045E-4</v>
      </c>
      <c r="U39">
        <f t="shared" si="49"/>
        <v>7.9340629479952298E-4</v>
      </c>
      <c r="V39">
        <f t="shared" si="49"/>
        <v>6.5460927742853458E-4</v>
      </c>
      <c r="W39">
        <f t="shared" si="49"/>
        <v>5.4005521265054377E-4</v>
      </c>
      <c r="X39">
        <f t="shared" si="50"/>
        <v>4.4551583272829149E-4</v>
      </c>
      <c r="Y39">
        <f t="shared" si="50"/>
        <v>3.6749934196269338E-4</v>
      </c>
      <c r="Z39">
        <f t="shared" si="50"/>
        <v>3.0312229951141026E-4</v>
      </c>
      <c r="AA39">
        <f t="shared" si="50"/>
        <v>2.500037635960925E-4</v>
      </c>
      <c r="AB39">
        <f t="shared" si="50"/>
        <v>2.0617783321700265E-4</v>
      </c>
      <c r="AC39">
        <f t="shared" si="50"/>
        <v>1.7002139345811851E-4</v>
      </c>
      <c r="AD39">
        <f t="shared" si="50"/>
        <v>1.4019442437540846E-4</v>
      </c>
      <c r="AE39">
        <f t="shared" si="50"/>
        <v>1.1559069140124421E-4</v>
      </c>
      <c r="AF39">
        <f t="shared" si="50"/>
        <v>9.5297013781164326E-5</v>
      </c>
      <c r="AG39">
        <f t="shared" si="50"/>
        <v>7.8559620524577608E-5</v>
      </c>
      <c r="AH39">
        <f t="shared" si="51"/>
        <v>6.4756362061082492E-5</v>
      </c>
      <c r="AI39">
        <f t="shared" si="51"/>
        <v>5.3373759645569835E-5</v>
      </c>
      <c r="AJ39">
        <f t="shared" si="51"/>
        <v>4.3988051318922513E-5</v>
      </c>
      <c r="AK39">
        <f t="shared" si="51"/>
        <v>3.6249539332720971E-5</v>
      </c>
      <c r="AL39">
        <f t="shared" si="51"/>
        <v>2.986966469944872E-5</v>
      </c>
      <c r="AM39">
        <f t="shared" si="51"/>
        <v>2.4610334327816215E-5</v>
      </c>
      <c r="AN39">
        <f t="shared" si="51"/>
        <v>2.0275108678756469E-5</v>
      </c>
      <c r="AO39">
        <f t="shared" si="51"/>
        <v>1.6701926034965667E-5</v>
      </c>
      <c r="AP39">
        <f t="shared" si="51"/>
        <v>1.3757095798845043E-5</v>
      </c>
      <c r="AQ39">
        <f t="shared" si="51"/>
        <v>1.1330339773362123E-5</v>
      </c>
      <c r="AR39">
        <f t="shared" si="52"/>
        <v>9.3306988349371404E-6</v>
      </c>
      <c r="AS39">
        <f t="shared" si="52"/>
        <v>7.6831541800308682E-6</v>
      </c>
      <c r="AT39">
        <f t="shared" si="52"/>
        <v>6.3258385774941592E-6</v>
      </c>
      <c r="AU39">
        <f t="shared" si="52"/>
        <v>5.207734745646953E-6</v>
      </c>
      <c r="AV39">
        <f t="shared" si="52"/>
        <v>4.2867758889323012E-6</v>
      </c>
      <c r="AW39">
        <f t="shared" si="52"/>
        <v>3.5282782288191308E-6</v>
      </c>
      <c r="AX39">
        <f t="shared" si="52"/>
        <v>2.6211128897913158E-6</v>
      </c>
      <c r="AY39">
        <f t="shared" si="52"/>
        <v>1.8717110921676054E-6</v>
      </c>
      <c r="AZ39">
        <f t="shared" si="52"/>
        <v>1.4080787913758035E-6</v>
      </c>
      <c r="BA39">
        <f t="shared" si="52"/>
        <v>1.0779208874958848E-6</v>
      </c>
      <c r="BB39">
        <f t="shared" si="53"/>
        <v>8.3335078982414118E-7</v>
      </c>
      <c r="BC39">
        <f t="shared" si="53"/>
        <v>6.4856617417459692E-7</v>
      </c>
      <c r="BD39">
        <f t="shared" si="53"/>
        <v>5.0724303571114168E-7</v>
      </c>
      <c r="BE39">
        <f t="shared" si="53"/>
        <v>3.9824772645893438E-7</v>
      </c>
      <c r="BF39">
        <f t="shared" si="53"/>
        <v>3.136597530166835E-7</v>
      </c>
      <c r="BG39">
        <f t="shared" si="53"/>
        <v>2.4769357407208453E-7</v>
      </c>
      <c r="BH39">
        <f t="shared" si="53"/>
        <v>1.9604670545141721E-7</v>
      </c>
      <c r="BI39">
        <f t="shared" si="53"/>
        <v>1.5547805484567184E-7</v>
      </c>
      <c r="BJ39">
        <f t="shared" si="53"/>
        <v>1.2352229449548663E-7</v>
      </c>
      <c r="BK39">
        <f t="shared" si="53"/>
        <v>9.8289942418850517E-8</v>
      </c>
      <c r="BL39">
        <f t="shared" si="54"/>
        <v>7.8324033799299419E-8</v>
      </c>
      <c r="BM39">
        <f t="shared" si="54"/>
        <v>6.2495485737339418E-8</v>
      </c>
      <c r="BN39">
        <f t="shared" si="54"/>
        <v>4.9925631156706718E-8</v>
      </c>
      <c r="BO39">
        <f t="shared" si="54"/>
        <v>3.9928226990319646E-8</v>
      </c>
      <c r="BP39">
        <f t="shared" si="54"/>
        <v>3.1965649778798634E-8</v>
      </c>
      <c r="BQ39">
        <f t="shared" si="54"/>
        <v>2.561556268740829E-8</v>
      </c>
      <c r="BR39">
        <f t="shared" si="54"/>
        <v>2.054539376784822E-8</v>
      </c>
      <c r="BS39">
        <f t="shared" si="54"/>
        <v>1.6492692474712358E-8</v>
      </c>
      <c r="BT39">
        <f t="shared" si="54"/>
        <v>1.3249942455789523E-8</v>
      </c>
      <c r="BU39">
        <f t="shared" si="54"/>
        <v>1.0652773770677811E-8</v>
      </c>
      <c r="BV39">
        <f t="shared" si="55"/>
        <v>8.5707822545738128E-9</v>
      </c>
      <c r="BW39">
        <f t="shared" si="55"/>
        <v>6.9003576971040601E-9</v>
      </c>
      <c r="BX39">
        <f t="shared" si="55"/>
        <v>5.5590661174190538E-9</v>
      </c>
      <c r="BY39">
        <f t="shared" si="55"/>
        <v>4.4812386625055271E-9</v>
      </c>
      <c r="BZ39">
        <f t="shared" si="55"/>
        <v>3.6145003346239801E-9</v>
      </c>
      <c r="CA39">
        <f t="shared" si="55"/>
        <v>2.9170328353609776E-9</v>
      </c>
      <c r="CB39">
        <f t="shared" si="55"/>
        <v>2.3554123170432932E-9</v>
      </c>
      <c r="CC39">
        <f t="shared" si="55"/>
        <v>1.9028984110171624E-9</v>
      </c>
      <c r="CD39">
        <f t="shared" si="55"/>
        <v>1.5380782417720377E-9</v>
      </c>
      <c r="CE39">
        <f t="shared" si="55"/>
        <v>1.2437902259224486E-9</v>
      </c>
      <c r="CF39">
        <f t="shared" si="56"/>
        <v>1.0062687810055328E-9</v>
      </c>
      <c r="CG39">
        <f t="shared" si="56"/>
        <v>8.1446374687735085E-10</v>
      </c>
      <c r="CH39">
        <f t="shared" si="56"/>
        <v>6.5949819548712053E-10</v>
      </c>
      <c r="CI39">
        <f t="shared" si="56"/>
        <v>5.3423601349454673E-10</v>
      </c>
      <c r="CJ39">
        <f t="shared" si="56"/>
        <v>4.3293667532764627E-10</v>
      </c>
      <c r="CK39">
        <f t="shared" si="56"/>
        <v>3.5097935636104379E-10</v>
      </c>
      <c r="CL39">
        <f t="shared" si="56"/>
        <v>2.8464225496922751E-10</v>
      </c>
      <c r="CM39">
        <f t="shared" si="56"/>
        <v>2.3092592057430746E-10</v>
      </c>
      <c r="CN39">
        <f t="shared" si="56"/>
        <v>1.8741169456021028E-10</v>
      </c>
      <c r="CO39">
        <f t="shared" si="56"/>
        <v>1.5214819567708617E-10</v>
      </c>
      <c r="CP39">
        <f t="shared" si="57"/>
        <v>1.2356022531702398E-10</v>
      </c>
      <c r="CQ39">
        <f t="shared" si="57"/>
        <v>1.0037561196049143E-10</v>
      </c>
      <c r="CR39">
        <f t="shared" si="57"/>
        <v>5.4006041774069121E-11</v>
      </c>
      <c r="CS39">
        <f t="shared" si="57"/>
        <v>2.9313674316612312E-11</v>
      </c>
      <c r="CT39">
        <f t="shared" si="57"/>
        <v>1.6964946778334687E-11</v>
      </c>
      <c r="CU39">
        <f t="shared" si="57"/>
        <v>9.8625038428359517E-12</v>
      </c>
      <c r="CV39">
        <f t="shared" si="57"/>
        <v>5.6276009725849991E-12</v>
      </c>
      <c r="CW39">
        <f t="shared" si="57"/>
        <v>3.0914231856039057E-12</v>
      </c>
      <c r="CX39">
        <f t="shared" si="57"/>
        <v>1.5954437570777587E-12</v>
      </c>
      <c r="CY39">
        <f t="shared" si="57"/>
        <v>7.43482005644481E-13</v>
      </c>
      <c r="CZ39">
        <f t="shared" si="58"/>
        <v>2.8890248067658918E-13</v>
      </c>
      <c r="DA39">
        <f t="shared" si="58"/>
        <v>7.5549461163437382E-14</v>
      </c>
      <c r="DB39">
        <f t="shared" si="58"/>
        <v>4.0104086828577929E-15</v>
      </c>
      <c r="DC39">
        <f t="shared" si="58"/>
        <v>0</v>
      </c>
      <c r="DD39">
        <f t="shared" si="58"/>
        <v>0</v>
      </c>
      <c r="DE39">
        <f t="shared" si="58"/>
        <v>0</v>
      </c>
      <c r="DF39">
        <f t="shared" si="58"/>
        <v>0</v>
      </c>
      <c r="DG39">
        <f t="shared" si="58"/>
        <v>0</v>
      </c>
      <c r="DH39">
        <f t="shared" si="58"/>
        <v>0</v>
      </c>
      <c r="DI39">
        <f t="shared" si="58"/>
        <v>0</v>
      </c>
      <c r="DJ39">
        <f t="shared" si="59"/>
        <v>0</v>
      </c>
      <c r="DK39">
        <f t="shared" si="59"/>
        <v>0</v>
      </c>
      <c r="DL39">
        <f t="shared" si="59"/>
        <v>0</v>
      </c>
      <c r="DM39">
        <f t="shared" si="59"/>
        <v>0</v>
      </c>
      <c r="DN39">
        <f t="shared" si="59"/>
        <v>0</v>
      </c>
      <c r="DO39">
        <f t="shared" si="59"/>
        <v>0</v>
      </c>
      <c r="DP39">
        <f t="shared" si="59"/>
        <v>0</v>
      </c>
      <c r="DQ39">
        <f t="shared" si="59"/>
        <v>0</v>
      </c>
      <c r="DR39">
        <f t="shared" si="59"/>
        <v>0</v>
      </c>
      <c r="DS39">
        <f t="shared" si="59"/>
        <v>0</v>
      </c>
      <c r="DT39">
        <f t="shared" si="60"/>
        <v>0</v>
      </c>
      <c r="DU39">
        <f t="shared" si="60"/>
        <v>0</v>
      </c>
      <c r="DV39">
        <f t="shared" si="60"/>
        <v>0</v>
      </c>
      <c r="DW39">
        <f t="shared" si="60"/>
        <v>0</v>
      </c>
      <c r="DX39">
        <f t="shared" si="60"/>
        <v>0</v>
      </c>
      <c r="DY39">
        <f t="shared" si="60"/>
        <v>0</v>
      </c>
      <c r="DZ39">
        <f t="shared" si="60"/>
        <v>0</v>
      </c>
      <c r="EA39">
        <f t="shared" si="60"/>
        <v>0</v>
      </c>
      <c r="EB39">
        <f t="shared" si="60"/>
        <v>0</v>
      </c>
      <c r="EC39">
        <f t="shared" si="60"/>
        <v>0</v>
      </c>
      <c r="ED39">
        <f t="shared" si="61"/>
        <v>0</v>
      </c>
      <c r="EE39">
        <f t="shared" si="61"/>
        <v>0</v>
      </c>
      <c r="EF39">
        <f t="shared" si="61"/>
        <v>0</v>
      </c>
      <c r="EG39">
        <f t="shared" si="61"/>
        <v>0</v>
      </c>
      <c r="EH39">
        <f t="shared" si="61"/>
        <v>0</v>
      </c>
      <c r="EI39">
        <f t="shared" si="61"/>
        <v>0</v>
      </c>
      <c r="EJ39">
        <f t="shared" si="61"/>
        <v>0</v>
      </c>
      <c r="EK39">
        <f t="shared" si="61"/>
        <v>0</v>
      </c>
      <c r="EL39">
        <f t="shared" si="61"/>
        <v>0</v>
      </c>
      <c r="EM39">
        <f t="shared" si="61"/>
        <v>0</v>
      </c>
      <c r="EN39">
        <f t="shared" si="62"/>
        <v>0</v>
      </c>
      <c r="EO39">
        <f t="shared" si="62"/>
        <v>0</v>
      </c>
      <c r="EP39">
        <f t="shared" si="62"/>
        <v>0</v>
      </c>
      <c r="EQ39">
        <f t="shared" si="62"/>
        <v>0</v>
      </c>
      <c r="ER39">
        <f t="shared" si="62"/>
        <v>0</v>
      </c>
      <c r="ES39">
        <f t="shared" si="62"/>
        <v>0</v>
      </c>
      <c r="ET39">
        <f t="shared" si="62"/>
        <v>0</v>
      </c>
      <c r="EU39">
        <f t="shared" si="62"/>
        <v>0</v>
      </c>
      <c r="EV39">
        <f t="shared" si="62"/>
        <v>0</v>
      </c>
      <c r="EW39">
        <f t="shared" si="62"/>
        <v>0</v>
      </c>
      <c r="EX39">
        <f t="shared" si="62"/>
        <v>0</v>
      </c>
      <c r="EZ39">
        <f t="shared" si="15"/>
        <v>0.11848507442170854</v>
      </c>
      <c r="FB39">
        <f t="shared" si="63"/>
        <v>0.30069127279771923</v>
      </c>
      <c r="FC39">
        <f t="shared" si="64"/>
        <v>0.19443422973657132</v>
      </c>
    </row>
    <row r="40" spans="1:159" x14ac:dyDescent="0.25">
      <c r="A40">
        <v>465</v>
      </c>
      <c r="B40" s="20">
        <f>'Input spectra'!S39</f>
        <v>5.7014411096153898E-2</v>
      </c>
      <c r="C40">
        <f>'Input spectra'!B39</f>
        <v>0.32359450094724701</v>
      </c>
      <c r="D40">
        <f t="shared" si="48"/>
        <v>2.0653927966864227E-2</v>
      </c>
      <c r="E40">
        <f t="shared" si="48"/>
        <v>1.7341415867135439E-2</v>
      </c>
      <c r="F40">
        <f t="shared" si="48"/>
        <v>1.4559386513192274E-2</v>
      </c>
      <c r="G40">
        <f t="shared" si="48"/>
        <v>1.2223001870698495E-2</v>
      </c>
      <c r="H40">
        <f t="shared" si="48"/>
        <v>1.0260974462419829E-2</v>
      </c>
      <c r="I40">
        <f t="shared" si="48"/>
        <v>8.6134056038204947E-3</v>
      </c>
      <c r="J40">
        <f t="shared" si="48"/>
        <v>7.2299681297460982E-3</v>
      </c>
      <c r="K40">
        <f t="shared" si="48"/>
        <v>6.0683787723022188E-3</v>
      </c>
      <c r="L40">
        <f t="shared" si="48"/>
        <v>5.0931140715514142E-3</v>
      </c>
      <c r="M40">
        <f t="shared" si="48"/>
        <v>4.2743310364018947E-3</v>
      </c>
      <c r="N40">
        <f t="shared" si="49"/>
        <v>3.586959943042077E-3</v>
      </c>
      <c r="O40">
        <f t="shared" si="49"/>
        <v>3.0099418475851708E-3</v>
      </c>
      <c r="P40">
        <f t="shared" si="49"/>
        <v>2.5255877539591678E-3</v>
      </c>
      <c r="Q40">
        <f t="shared" si="49"/>
        <v>2.1190400485330239E-3</v>
      </c>
      <c r="R40">
        <f t="shared" si="49"/>
        <v>1.7778198997393953E-3</v>
      </c>
      <c r="S40">
        <f t="shared" si="49"/>
        <v>1.4914469167728282E-3</v>
      </c>
      <c r="T40">
        <f t="shared" si="49"/>
        <v>1.2511195443236194E-3</v>
      </c>
      <c r="U40">
        <f t="shared" si="49"/>
        <v>1.0494465058797022E-3</v>
      </c>
      <c r="V40">
        <f t="shared" si="49"/>
        <v>8.8022115159862974E-4</v>
      </c>
      <c r="W40">
        <f t="shared" si="49"/>
        <v>7.3823186455835373E-4</v>
      </c>
      <c r="X40">
        <f t="shared" si="50"/>
        <v>6.1910277040167318E-4</v>
      </c>
      <c r="Y40">
        <f t="shared" si="50"/>
        <v>5.1915991285219015E-4</v>
      </c>
      <c r="Z40">
        <f t="shared" si="50"/>
        <v>4.3531882893555146E-4</v>
      </c>
      <c r="AA40">
        <f t="shared" si="50"/>
        <v>3.6499010623330881E-4</v>
      </c>
      <c r="AB40">
        <f t="shared" si="50"/>
        <v>3.0600004967771806E-4</v>
      </c>
      <c r="AC40">
        <f t="shared" si="50"/>
        <v>2.5652404370637538E-4</v>
      </c>
      <c r="AD40">
        <f t="shared" si="50"/>
        <v>2.1503058086355396E-4</v>
      </c>
      <c r="AE40">
        <f t="shared" si="50"/>
        <v>1.8023425178939777E-4</v>
      </c>
      <c r="AF40">
        <f t="shared" si="50"/>
        <v>1.5105626375802166E-4</v>
      </c>
      <c r="AG40">
        <f t="shared" si="50"/>
        <v>1.2659128373471547E-4</v>
      </c>
      <c r="AH40">
        <f t="shared" si="51"/>
        <v>1.0607959423603259E-4</v>
      </c>
      <c r="AI40">
        <f t="shared" si="51"/>
        <v>8.8883711909307962E-5</v>
      </c>
      <c r="AJ40">
        <f t="shared" si="51"/>
        <v>7.4468754589346295E-5</v>
      </c>
      <c r="AK40">
        <f t="shared" si="51"/>
        <v>6.2385956750558546E-5</v>
      </c>
      <c r="AL40">
        <f t="shared" si="51"/>
        <v>5.225882920906634E-5</v>
      </c>
      <c r="AM40">
        <f t="shared" si="51"/>
        <v>4.3771539547179909E-5</v>
      </c>
      <c r="AN40">
        <f t="shared" si="51"/>
        <v>3.6659157475239672E-5</v>
      </c>
      <c r="AO40">
        <f t="shared" si="51"/>
        <v>3.0699466266967451E-5</v>
      </c>
      <c r="AP40">
        <f t="shared" si="51"/>
        <v>2.5706089230778325E-5</v>
      </c>
      <c r="AQ40">
        <f t="shared" si="51"/>
        <v>2.1522720362376187E-5</v>
      </c>
      <c r="AR40">
        <f t="shared" si="52"/>
        <v>1.8018282083446451E-5</v>
      </c>
      <c r="AS40">
        <f t="shared" si="52"/>
        <v>1.5082861332893385E-5</v>
      </c>
      <c r="AT40">
        <f t="shared" si="52"/>
        <v>1.2624299102834563E-5</v>
      </c>
      <c r="AU40">
        <f t="shared" si="52"/>
        <v>1.0565328525957646E-5</v>
      </c>
      <c r="AV40">
        <f t="shared" si="52"/>
        <v>8.8411734327764568E-6</v>
      </c>
      <c r="AW40">
        <f t="shared" si="52"/>
        <v>7.3975334185461099E-6</v>
      </c>
      <c r="AX40">
        <f t="shared" si="52"/>
        <v>5.5866931365710856E-6</v>
      </c>
      <c r="AY40">
        <f t="shared" si="52"/>
        <v>4.055579185414847E-6</v>
      </c>
      <c r="AZ40">
        <f t="shared" si="52"/>
        <v>3.1016015765801814E-6</v>
      </c>
      <c r="BA40">
        <f t="shared" si="52"/>
        <v>2.4137424004096208E-6</v>
      </c>
      <c r="BB40">
        <f t="shared" si="53"/>
        <v>1.8970416387415996E-6</v>
      </c>
      <c r="BC40">
        <f t="shared" si="53"/>
        <v>1.5008880048665185E-6</v>
      </c>
      <c r="BD40">
        <f t="shared" si="53"/>
        <v>1.1933149061356389E-6</v>
      </c>
      <c r="BE40">
        <f t="shared" si="53"/>
        <v>9.5243919210133897E-7</v>
      </c>
      <c r="BF40">
        <f t="shared" si="53"/>
        <v>7.6258407064018129E-7</v>
      </c>
      <c r="BG40">
        <f t="shared" si="53"/>
        <v>6.121934139627949E-7</v>
      </c>
      <c r="BH40">
        <f t="shared" si="53"/>
        <v>4.9258189135386073E-7</v>
      </c>
      <c r="BI40">
        <f t="shared" si="53"/>
        <v>3.9713025294928128E-7</v>
      </c>
      <c r="BJ40">
        <f t="shared" si="53"/>
        <v>3.2074079723307586E-7</v>
      </c>
      <c r="BK40">
        <f t="shared" si="53"/>
        <v>2.5945552001478091E-7</v>
      </c>
      <c r="BL40">
        <f t="shared" si="54"/>
        <v>2.101811968105047E-7</v>
      </c>
      <c r="BM40">
        <f t="shared" si="54"/>
        <v>1.7048746084549297E-7</v>
      </c>
      <c r="BN40">
        <f t="shared" si="54"/>
        <v>1.3845617796463033E-7</v>
      </c>
      <c r="BO40">
        <f t="shared" si="54"/>
        <v>1.1256769700165519E-7</v>
      </c>
      <c r="BP40">
        <f t="shared" si="54"/>
        <v>9.1614090060880173E-8</v>
      </c>
      <c r="BQ40">
        <f t="shared" si="54"/>
        <v>7.4632435794997416E-8</v>
      </c>
      <c r="BR40">
        <f t="shared" si="54"/>
        <v>6.0853164188907096E-8</v>
      </c>
      <c r="BS40">
        <f t="shared" si="54"/>
        <v>4.9659831008889126E-8</v>
      </c>
      <c r="BT40">
        <f t="shared" si="54"/>
        <v>4.0557637440749781E-8</v>
      </c>
      <c r="BU40">
        <f t="shared" si="54"/>
        <v>3.3148687756005351E-8</v>
      </c>
      <c r="BV40">
        <f t="shared" si="55"/>
        <v>2.7112469638009583E-8</v>
      </c>
      <c r="BW40">
        <f t="shared" si="55"/>
        <v>2.2190403597143436E-8</v>
      </c>
      <c r="BX40">
        <f t="shared" si="55"/>
        <v>1.8173577059359002E-8</v>
      </c>
      <c r="BY40">
        <f t="shared" si="55"/>
        <v>1.4892980878395479E-8</v>
      </c>
      <c r="BZ40">
        <f t="shared" si="55"/>
        <v>1.2211719136401112E-8</v>
      </c>
      <c r="CA40">
        <f t="shared" si="55"/>
        <v>1.0018779901802649E-8</v>
      </c>
      <c r="CB40">
        <f t="shared" si="55"/>
        <v>8.2240442826886738E-9</v>
      </c>
      <c r="CC40">
        <f t="shared" si="55"/>
        <v>6.75428033666863E-9</v>
      </c>
      <c r="CD40">
        <f t="shared" si="55"/>
        <v>5.54992210079993E-9</v>
      </c>
      <c r="CE40">
        <f t="shared" si="55"/>
        <v>4.562475851064273E-9</v>
      </c>
      <c r="CF40">
        <f t="shared" si="56"/>
        <v>3.7524284365974328E-9</v>
      </c>
      <c r="CG40">
        <f t="shared" si="56"/>
        <v>3.0875582338799269E-9</v>
      </c>
      <c r="CH40">
        <f t="shared" si="56"/>
        <v>2.5415695074833349E-9</v>
      </c>
      <c r="CI40">
        <f t="shared" si="56"/>
        <v>2.092986952793961E-9</v>
      </c>
      <c r="CJ40">
        <f t="shared" si="56"/>
        <v>1.7242598595845268E-9</v>
      </c>
      <c r="CK40">
        <f t="shared" si="56"/>
        <v>1.4210353895629633E-9</v>
      </c>
      <c r="CL40">
        <f t="shared" si="56"/>
        <v>1.1715684616935593E-9</v>
      </c>
      <c r="CM40">
        <f t="shared" si="56"/>
        <v>9.662421188606378E-10</v>
      </c>
      <c r="CN40">
        <f t="shared" si="56"/>
        <v>7.9717734652686673E-10</v>
      </c>
      <c r="CO40">
        <f t="shared" si="56"/>
        <v>6.5791539362004974E-10</v>
      </c>
      <c r="CP40">
        <f t="shared" si="57"/>
        <v>5.4315891653782434E-10</v>
      </c>
      <c r="CQ40">
        <f t="shared" si="57"/>
        <v>4.4856089338323026E-10</v>
      </c>
      <c r="CR40">
        <f t="shared" si="57"/>
        <v>2.4534687474216198E-10</v>
      </c>
      <c r="CS40">
        <f t="shared" si="57"/>
        <v>1.3537966057281615E-10</v>
      </c>
      <c r="CT40">
        <f t="shared" si="57"/>
        <v>7.9649058081063755E-11</v>
      </c>
      <c r="CU40">
        <f t="shared" si="57"/>
        <v>4.7071746087920199E-11</v>
      </c>
      <c r="CV40">
        <f t="shared" si="57"/>
        <v>2.7304950856652227E-11</v>
      </c>
      <c r="CW40">
        <f t="shared" si="57"/>
        <v>1.524830405255236E-11</v>
      </c>
      <c r="CX40">
        <f t="shared" si="57"/>
        <v>7.9999921833523635E-12</v>
      </c>
      <c r="CY40">
        <f t="shared" si="57"/>
        <v>3.7898629551376792E-12</v>
      </c>
      <c r="CZ40">
        <f t="shared" si="58"/>
        <v>1.4970947767003759E-12</v>
      </c>
      <c r="DA40">
        <f t="shared" si="58"/>
        <v>3.9799203039273414E-13</v>
      </c>
      <c r="DB40">
        <f t="shared" si="58"/>
        <v>2.1477148329241177E-14</v>
      </c>
      <c r="DC40">
        <f t="shared" si="58"/>
        <v>0</v>
      </c>
      <c r="DD40">
        <f t="shared" si="58"/>
        <v>0</v>
      </c>
      <c r="DE40">
        <f t="shared" si="58"/>
        <v>0</v>
      </c>
      <c r="DF40">
        <f t="shared" si="58"/>
        <v>0</v>
      </c>
      <c r="DG40">
        <f t="shared" si="58"/>
        <v>0</v>
      </c>
      <c r="DH40">
        <f t="shared" si="58"/>
        <v>0</v>
      </c>
      <c r="DI40">
        <f t="shared" si="58"/>
        <v>0</v>
      </c>
      <c r="DJ40">
        <f t="shared" si="59"/>
        <v>0</v>
      </c>
      <c r="DK40">
        <f t="shared" si="59"/>
        <v>0</v>
      </c>
      <c r="DL40">
        <f t="shared" si="59"/>
        <v>0</v>
      </c>
      <c r="DM40">
        <f t="shared" si="59"/>
        <v>0</v>
      </c>
      <c r="DN40">
        <f t="shared" si="59"/>
        <v>0</v>
      </c>
      <c r="DO40">
        <f t="shared" si="59"/>
        <v>0</v>
      </c>
      <c r="DP40">
        <f t="shared" si="59"/>
        <v>0</v>
      </c>
      <c r="DQ40">
        <f t="shared" si="59"/>
        <v>0</v>
      </c>
      <c r="DR40">
        <f t="shared" si="59"/>
        <v>0</v>
      </c>
      <c r="DS40">
        <f t="shared" si="59"/>
        <v>0</v>
      </c>
      <c r="DT40">
        <f t="shared" si="60"/>
        <v>0</v>
      </c>
      <c r="DU40">
        <f t="shared" si="60"/>
        <v>0</v>
      </c>
      <c r="DV40">
        <f t="shared" si="60"/>
        <v>0</v>
      </c>
      <c r="DW40">
        <f t="shared" si="60"/>
        <v>0</v>
      </c>
      <c r="DX40">
        <f t="shared" si="60"/>
        <v>0</v>
      </c>
      <c r="DY40">
        <f t="shared" si="60"/>
        <v>0</v>
      </c>
      <c r="DZ40">
        <f t="shared" si="60"/>
        <v>0</v>
      </c>
      <c r="EA40">
        <f t="shared" si="60"/>
        <v>0</v>
      </c>
      <c r="EB40">
        <f t="shared" si="60"/>
        <v>0</v>
      </c>
      <c r="EC40">
        <f t="shared" si="60"/>
        <v>0</v>
      </c>
      <c r="ED40">
        <f t="shared" si="61"/>
        <v>0</v>
      </c>
      <c r="EE40">
        <f t="shared" si="61"/>
        <v>0</v>
      </c>
      <c r="EF40">
        <f t="shared" si="61"/>
        <v>0</v>
      </c>
      <c r="EG40">
        <f t="shared" si="61"/>
        <v>0</v>
      </c>
      <c r="EH40">
        <f t="shared" si="61"/>
        <v>0</v>
      </c>
      <c r="EI40">
        <f t="shared" si="61"/>
        <v>0</v>
      </c>
      <c r="EJ40">
        <f t="shared" si="61"/>
        <v>0</v>
      </c>
      <c r="EK40">
        <f t="shared" si="61"/>
        <v>0</v>
      </c>
      <c r="EL40">
        <f t="shared" si="61"/>
        <v>0</v>
      </c>
      <c r="EM40">
        <f t="shared" si="61"/>
        <v>0</v>
      </c>
      <c r="EN40">
        <f t="shared" si="62"/>
        <v>0</v>
      </c>
      <c r="EO40">
        <f t="shared" si="62"/>
        <v>0</v>
      </c>
      <c r="EP40">
        <f t="shared" si="62"/>
        <v>0</v>
      </c>
      <c r="EQ40">
        <f t="shared" si="62"/>
        <v>0</v>
      </c>
      <c r="ER40">
        <f t="shared" si="62"/>
        <v>0</v>
      </c>
      <c r="ES40">
        <f t="shared" si="62"/>
        <v>0</v>
      </c>
      <c r="ET40">
        <f t="shared" si="62"/>
        <v>0</v>
      </c>
      <c r="EU40">
        <f t="shared" si="62"/>
        <v>0</v>
      </c>
      <c r="EV40">
        <f t="shared" si="62"/>
        <v>0</v>
      </c>
      <c r="EW40">
        <f t="shared" si="62"/>
        <v>0</v>
      </c>
      <c r="EX40">
        <f t="shared" si="62"/>
        <v>0</v>
      </c>
      <c r="EZ40">
        <f t="shared" si="15"/>
        <v>0.12856137076273733</v>
      </c>
      <c r="FB40">
        <f t="shared" si="63"/>
        <v>0.28360300933838894</v>
      </c>
      <c r="FC40">
        <f t="shared" si="64"/>
        <v>0.19911845656329186</v>
      </c>
    </row>
    <row r="41" spans="1:159" x14ac:dyDescent="0.25">
      <c r="A41">
        <v>470</v>
      </c>
      <c r="B41" s="20">
        <f>'Input spectra'!S40</f>
        <v>5.6302111987152299E-2</v>
      </c>
      <c r="C41">
        <f>'Input spectra'!B40</f>
        <v>0.29299467128427098</v>
      </c>
      <c r="D41">
        <f t="shared" si="48"/>
        <v>2.0653927966864227E-2</v>
      </c>
      <c r="E41">
        <f t="shared" si="48"/>
        <v>1.7610032463898737E-2</v>
      </c>
      <c r="F41">
        <f t="shared" si="48"/>
        <v>1.501392638851805E-2</v>
      </c>
      <c r="G41">
        <f t="shared" si="48"/>
        <v>1.2799844341991169E-2</v>
      </c>
      <c r="H41">
        <f t="shared" si="48"/>
        <v>1.0911664897026397E-2</v>
      </c>
      <c r="I41">
        <f t="shared" si="48"/>
        <v>9.3014983906877392E-3</v>
      </c>
      <c r="J41">
        <f t="shared" si="48"/>
        <v>7.9284812404820191E-3</v>
      </c>
      <c r="K41">
        <f t="shared" si="48"/>
        <v>6.7577466183971003E-3</v>
      </c>
      <c r="L41">
        <f t="shared" si="48"/>
        <v>5.7595457186267896E-3</v>
      </c>
      <c r="M41">
        <f t="shared" si="48"/>
        <v>4.9084976142834188E-3</v>
      </c>
      <c r="N41">
        <f t="shared" si="49"/>
        <v>4.1829489099558257E-3</v>
      </c>
      <c r="O41">
        <f t="shared" si="49"/>
        <v>3.5644271403176765E-3</v>
      </c>
      <c r="P41">
        <f t="shared" si="49"/>
        <v>3.0371742083183531E-3</v>
      </c>
      <c r="Q41">
        <f t="shared" si="49"/>
        <v>2.5877481580643237E-3</v>
      </c>
      <c r="R41">
        <f t="shared" si="49"/>
        <v>2.2046832871121433E-3</v>
      </c>
      <c r="S41">
        <f t="shared" si="49"/>
        <v>1.8782000630871518E-3</v>
      </c>
      <c r="T41">
        <f t="shared" si="49"/>
        <v>1.5999575566645015E-3</v>
      </c>
      <c r="U41">
        <f t="shared" si="49"/>
        <v>1.3628421680586989E-3</v>
      </c>
      <c r="V41">
        <f t="shared" si="49"/>
        <v>1.1607873337994839E-3</v>
      </c>
      <c r="W41">
        <f t="shared" si="49"/>
        <v>9.8861967739627995E-4</v>
      </c>
      <c r="X41">
        <f t="shared" si="50"/>
        <v>8.419277308788452E-4</v>
      </c>
      <c r="Y41">
        <f t="shared" si="50"/>
        <v>7.1694992069496844E-4</v>
      </c>
      <c r="Z41">
        <f t="shared" si="50"/>
        <v>6.1047899518259249E-4</v>
      </c>
      <c r="AA41">
        <f t="shared" si="50"/>
        <v>5.1978048388932408E-4</v>
      </c>
      <c r="AB41">
        <f t="shared" si="50"/>
        <v>4.425231317023128E-4</v>
      </c>
      <c r="AC41">
        <f t="shared" si="50"/>
        <v>3.7671955188761403E-4</v>
      </c>
      <c r="AD41">
        <f t="shared" si="50"/>
        <v>3.2067559924716629E-4</v>
      </c>
      <c r="AE41">
        <f t="shared" si="50"/>
        <v>2.7294718411259502E-4</v>
      </c>
      <c r="AF41">
        <f t="shared" si="50"/>
        <v>2.3230343529950882E-4</v>
      </c>
      <c r="AG41">
        <f t="shared" si="50"/>
        <v>1.9769528013405201E-4</v>
      </c>
      <c r="AH41">
        <f t="shared" si="51"/>
        <v>1.6822864624109146E-4</v>
      </c>
      <c r="AI41">
        <f t="shared" si="51"/>
        <v>1.4314160637174522E-4</v>
      </c>
      <c r="AJ41">
        <f t="shared" si="51"/>
        <v>1.2178488706891081E-4</v>
      </c>
      <c r="AK41">
        <f t="shared" si="51"/>
        <v>1.0360524691823096E-4</v>
      </c>
      <c r="AL41">
        <f t="shared" si="51"/>
        <v>8.813130263949063E-5</v>
      </c>
      <c r="AM41">
        <f t="shared" si="51"/>
        <v>7.4961443159413221E-5</v>
      </c>
      <c r="AN41">
        <f t="shared" si="51"/>
        <v>6.3753524625087402E-5</v>
      </c>
      <c r="AO41">
        <f t="shared" si="51"/>
        <v>5.421608439463078E-5</v>
      </c>
      <c r="AP41">
        <f t="shared" si="51"/>
        <v>4.6100850511096768E-5</v>
      </c>
      <c r="AQ41">
        <f t="shared" si="51"/>
        <v>3.9196355994389243E-5</v>
      </c>
      <c r="AR41">
        <f t="shared" si="52"/>
        <v>3.33224952999658E-5</v>
      </c>
      <c r="AS41">
        <f t="shared" si="52"/>
        <v>2.8325884197516874E-5</v>
      </c>
      <c r="AT41">
        <f t="shared" si="52"/>
        <v>2.4075904719609561E-5</v>
      </c>
      <c r="AU41">
        <f t="shared" si="52"/>
        <v>2.0461334233413369E-5</v>
      </c>
      <c r="AV41">
        <f t="shared" si="52"/>
        <v>1.738747253681376E-5</v>
      </c>
      <c r="AW41">
        <f t="shared" si="52"/>
        <v>1.4773693548000533E-5</v>
      </c>
      <c r="AX41">
        <f t="shared" si="52"/>
        <v>1.1330069425175873E-5</v>
      </c>
      <c r="AY41">
        <f t="shared" si="52"/>
        <v>8.3523030288178273E-6</v>
      </c>
      <c r="AZ41">
        <f t="shared" si="52"/>
        <v>6.4865679094183828E-6</v>
      </c>
      <c r="BA41">
        <f t="shared" si="52"/>
        <v>5.1261992552490113E-6</v>
      </c>
      <c r="BB41">
        <f t="shared" si="53"/>
        <v>4.0912595358264538E-6</v>
      </c>
      <c r="BC41">
        <f t="shared" si="53"/>
        <v>3.2870329469738701E-6</v>
      </c>
      <c r="BD41">
        <f t="shared" si="53"/>
        <v>2.6539115185313177E-6</v>
      </c>
      <c r="BE41">
        <f t="shared" si="53"/>
        <v>2.1510189433559106E-6</v>
      </c>
      <c r="BF41">
        <f t="shared" si="53"/>
        <v>1.7489214717528712E-6</v>
      </c>
      <c r="BG41">
        <f t="shared" si="53"/>
        <v>1.4257613479674116E-6</v>
      </c>
      <c r="BH41">
        <f t="shared" si="53"/>
        <v>1.1649632602355762E-6</v>
      </c>
      <c r="BI41">
        <f t="shared" si="53"/>
        <v>9.537671558899079E-7</v>
      </c>
      <c r="BJ41">
        <f t="shared" si="53"/>
        <v>7.8223851993381864E-7</v>
      </c>
      <c r="BK41">
        <f t="shared" si="53"/>
        <v>6.4257453718339148E-7</v>
      </c>
      <c r="BL41">
        <f t="shared" si="54"/>
        <v>5.2860353265153743E-7</v>
      </c>
      <c r="BM41">
        <f t="shared" si="54"/>
        <v>4.3541586237949902E-7</v>
      </c>
      <c r="BN41">
        <f t="shared" si="54"/>
        <v>3.5908705244102122E-7</v>
      </c>
      <c r="BO41">
        <f t="shared" si="54"/>
        <v>2.9646729551839162E-7</v>
      </c>
      <c r="BP41">
        <f t="shared" si="54"/>
        <v>2.4501963372548668E-7</v>
      </c>
      <c r="BQ41">
        <f t="shared" si="54"/>
        <v>2.0269443873627651E-7</v>
      </c>
      <c r="BR41">
        <f t="shared" si="54"/>
        <v>1.6783131051856514E-7</v>
      </c>
      <c r="BS41">
        <f t="shared" si="54"/>
        <v>1.3908191482659643E-7</v>
      </c>
      <c r="BT41">
        <f t="shared" si="54"/>
        <v>1.1534895804202242E-7</v>
      </c>
      <c r="BU41">
        <f t="shared" si="54"/>
        <v>9.5737695955704944E-8</v>
      </c>
      <c r="BV41">
        <f t="shared" si="55"/>
        <v>7.9517242764889943E-8</v>
      </c>
      <c r="BW41">
        <f t="shared" si="55"/>
        <v>6.6089587087539031E-8</v>
      </c>
      <c r="BX41">
        <f t="shared" si="55"/>
        <v>5.496469943468892E-8</v>
      </c>
      <c r="BY41">
        <f t="shared" si="55"/>
        <v>4.5740475587335988E-8</v>
      </c>
      <c r="BZ41">
        <f t="shared" si="55"/>
        <v>3.8086534198886333E-8</v>
      </c>
      <c r="CA41">
        <f t="shared" si="55"/>
        <v>3.1731096989774244E-8</v>
      </c>
      <c r="CB41">
        <f t="shared" si="55"/>
        <v>2.6450342143111238E-8</v>
      </c>
      <c r="CC41">
        <f t="shared" si="55"/>
        <v>2.2059747617445199E-8</v>
      </c>
      <c r="CD41">
        <f t="shared" si="55"/>
        <v>1.8407039660199829E-8</v>
      </c>
      <c r="CE41">
        <f t="shared" si="55"/>
        <v>1.5366439230793586E-8</v>
      </c>
      <c r="CF41">
        <f t="shared" si="56"/>
        <v>1.2833960131834461E-8</v>
      </c>
      <c r="CG41">
        <f t="shared" si="56"/>
        <v>1.0723561040399716E-8</v>
      </c>
      <c r="CH41">
        <f t="shared" si="56"/>
        <v>8.9639921069139668E-9</v>
      </c>
      <c r="CI41">
        <f t="shared" si="56"/>
        <v>7.4962074800989639E-9</v>
      </c>
      <c r="CJ41">
        <f t="shared" si="56"/>
        <v>6.2712396715390592E-9</v>
      </c>
      <c r="CK41">
        <f t="shared" si="56"/>
        <v>5.2484513734136219E-9</v>
      </c>
      <c r="CL41">
        <f t="shared" si="56"/>
        <v>4.3940961878523502E-9</v>
      </c>
      <c r="CM41">
        <f t="shared" si="56"/>
        <v>3.6801325003241234E-9</v>
      </c>
      <c r="CN41">
        <f t="shared" si="56"/>
        <v>3.0832450499092692E-9</v>
      </c>
      <c r="CO41">
        <f t="shared" si="56"/>
        <v>2.584037104190004E-9</v>
      </c>
      <c r="CP41">
        <f t="shared" si="57"/>
        <v>2.1663629227865334E-9</v>
      </c>
      <c r="CQ41">
        <f t="shared" si="57"/>
        <v>1.8167756990977727E-9</v>
      </c>
      <c r="CR41">
        <f t="shared" si="57"/>
        <v>1.0091042557132995E-9</v>
      </c>
      <c r="CS41">
        <f t="shared" si="57"/>
        <v>5.6543740111368461E-10</v>
      </c>
      <c r="CT41">
        <f t="shared" si="57"/>
        <v>3.3782155637213927E-10</v>
      </c>
      <c r="CU41">
        <f t="shared" si="57"/>
        <v>2.0274148626314438E-10</v>
      </c>
      <c r="CV41">
        <f t="shared" si="57"/>
        <v>1.1942611923278678E-10</v>
      </c>
      <c r="CW41">
        <f t="shared" si="57"/>
        <v>6.7725944041673753E-11</v>
      </c>
      <c r="CX41">
        <f t="shared" si="57"/>
        <v>3.6082671972955541E-11</v>
      </c>
      <c r="CY41">
        <f t="shared" si="57"/>
        <v>1.7358341836554298E-11</v>
      </c>
      <c r="CZ41">
        <f t="shared" si="58"/>
        <v>6.9632121853458046E-12</v>
      </c>
      <c r="DA41">
        <f t="shared" si="58"/>
        <v>1.8797942341736733E-12</v>
      </c>
      <c r="DB41">
        <f t="shared" si="58"/>
        <v>1.0301208023677857E-13</v>
      </c>
      <c r="DC41">
        <f t="shared" si="58"/>
        <v>0</v>
      </c>
      <c r="DD41">
        <f t="shared" si="58"/>
        <v>0</v>
      </c>
      <c r="DE41">
        <f t="shared" si="58"/>
        <v>0</v>
      </c>
      <c r="DF41">
        <f t="shared" si="58"/>
        <v>0</v>
      </c>
      <c r="DG41">
        <f t="shared" si="58"/>
        <v>0</v>
      </c>
      <c r="DH41">
        <f t="shared" si="58"/>
        <v>0</v>
      </c>
      <c r="DI41">
        <f t="shared" si="58"/>
        <v>0</v>
      </c>
      <c r="DJ41">
        <f t="shared" si="59"/>
        <v>0</v>
      </c>
      <c r="DK41">
        <f t="shared" si="59"/>
        <v>0</v>
      </c>
      <c r="DL41">
        <f t="shared" si="59"/>
        <v>0</v>
      </c>
      <c r="DM41">
        <f t="shared" si="59"/>
        <v>0</v>
      </c>
      <c r="DN41">
        <f t="shared" si="59"/>
        <v>0</v>
      </c>
      <c r="DO41">
        <f t="shared" si="59"/>
        <v>0</v>
      </c>
      <c r="DP41">
        <f t="shared" si="59"/>
        <v>0</v>
      </c>
      <c r="DQ41">
        <f t="shared" si="59"/>
        <v>0</v>
      </c>
      <c r="DR41">
        <f t="shared" si="59"/>
        <v>0</v>
      </c>
      <c r="DS41">
        <f t="shared" si="59"/>
        <v>0</v>
      </c>
      <c r="DT41">
        <f t="shared" si="60"/>
        <v>0</v>
      </c>
      <c r="DU41">
        <f t="shared" si="60"/>
        <v>0</v>
      </c>
      <c r="DV41">
        <f t="shared" si="60"/>
        <v>0</v>
      </c>
      <c r="DW41">
        <f t="shared" si="60"/>
        <v>0</v>
      </c>
      <c r="DX41">
        <f t="shared" si="60"/>
        <v>0</v>
      </c>
      <c r="DY41">
        <f t="shared" si="60"/>
        <v>0</v>
      </c>
      <c r="DZ41">
        <f t="shared" si="60"/>
        <v>0</v>
      </c>
      <c r="EA41">
        <f t="shared" si="60"/>
        <v>0</v>
      </c>
      <c r="EB41">
        <f t="shared" si="60"/>
        <v>0</v>
      </c>
      <c r="EC41">
        <f t="shared" si="60"/>
        <v>0</v>
      </c>
      <c r="ED41">
        <f t="shared" si="61"/>
        <v>0</v>
      </c>
      <c r="EE41">
        <f t="shared" si="61"/>
        <v>0</v>
      </c>
      <c r="EF41">
        <f t="shared" si="61"/>
        <v>0</v>
      </c>
      <c r="EG41">
        <f t="shared" si="61"/>
        <v>0</v>
      </c>
      <c r="EH41">
        <f t="shared" si="61"/>
        <v>0</v>
      </c>
      <c r="EI41">
        <f t="shared" si="61"/>
        <v>0</v>
      </c>
      <c r="EJ41">
        <f t="shared" si="61"/>
        <v>0</v>
      </c>
      <c r="EK41">
        <f t="shared" si="61"/>
        <v>0</v>
      </c>
      <c r="EL41">
        <f t="shared" si="61"/>
        <v>0</v>
      </c>
      <c r="EM41">
        <f t="shared" si="61"/>
        <v>0</v>
      </c>
      <c r="EN41">
        <f t="shared" si="62"/>
        <v>0</v>
      </c>
      <c r="EO41">
        <f t="shared" si="62"/>
        <v>0</v>
      </c>
      <c r="EP41">
        <f t="shared" si="62"/>
        <v>0</v>
      </c>
      <c r="EQ41">
        <f t="shared" si="62"/>
        <v>0</v>
      </c>
      <c r="ER41">
        <f t="shared" si="62"/>
        <v>0</v>
      </c>
      <c r="ES41">
        <f t="shared" si="62"/>
        <v>0</v>
      </c>
      <c r="ET41">
        <f t="shared" si="62"/>
        <v>0</v>
      </c>
      <c r="EU41">
        <f t="shared" si="62"/>
        <v>0</v>
      </c>
      <c r="EV41">
        <f t="shared" si="62"/>
        <v>0</v>
      </c>
      <c r="EW41">
        <f t="shared" si="62"/>
        <v>0</v>
      </c>
      <c r="EX41">
        <f t="shared" si="62"/>
        <v>0</v>
      </c>
      <c r="EZ41">
        <f t="shared" si="15"/>
        <v>0.13983927410549929</v>
      </c>
      <c r="FB41">
        <f t="shared" si="63"/>
        <v>0.26631586239293598</v>
      </c>
      <c r="FC41">
        <f t="shared" si="64"/>
        <v>0.20356383814288898</v>
      </c>
    </row>
    <row r="42" spans="1:159" x14ac:dyDescent="0.25">
      <c r="A42">
        <v>475</v>
      </c>
      <c r="B42" s="20">
        <f>'Input spectra'!S41</f>
        <v>5.60983453589321E-2</v>
      </c>
      <c r="C42">
        <f>'Input spectra'!B41</f>
        <v>0.26287754085331899</v>
      </c>
      <c r="D42">
        <f t="shared" si="48"/>
        <v>2.0653927966864227E-2</v>
      </c>
      <c r="E42">
        <f t="shared" si="48"/>
        <v>1.7877585256866675E-2</v>
      </c>
      <c r="F42">
        <f t="shared" si="48"/>
        <v>1.547361135853479E-2</v>
      </c>
      <c r="G42">
        <f t="shared" si="48"/>
        <v>1.3392165016671009E-2</v>
      </c>
      <c r="H42">
        <f t="shared" si="48"/>
        <v>1.1590063759172979E-2</v>
      </c>
      <c r="I42">
        <f t="shared" si="48"/>
        <v>1.0029895807668625E-2</v>
      </c>
      <c r="J42">
        <f t="shared" si="48"/>
        <v>8.6792502466529631E-3</v>
      </c>
      <c r="K42">
        <f t="shared" si="48"/>
        <v>7.5100497267496721E-3</v>
      </c>
      <c r="L42">
        <f t="shared" si="48"/>
        <v>6.4979720656976889E-3</v>
      </c>
      <c r="M42">
        <f t="shared" si="48"/>
        <v>5.6219489217357458E-3</v>
      </c>
      <c r="N42">
        <f t="shared" si="49"/>
        <v>4.8637312849050722E-3</v>
      </c>
      <c r="O42">
        <f t="shared" si="49"/>
        <v>4.2075128942389876E-3</v>
      </c>
      <c r="P42">
        <f t="shared" si="49"/>
        <v>3.6396038704718794E-3</v>
      </c>
      <c r="Q42">
        <f t="shared" si="49"/>
        <v>3.1481478787388634E-3</v>
      </c>
      <c r="R42">
        <f t="shared" si="49"/>
        <v>2.7228770245386561E-3</v>
      </c>
      <c r="S42">
        <f t="shared" si="49"/>
        <v>2.3548994570312472E-3</v>
      </c>
      <c r="T42">
        <f t="shared" si="49"/>
        <v>2.0365153221859958E-3</v>
      </c>
      <c r="U42">
        <f t="shared" si="49"/>
        <v>1.7610572879592601E-3</v>
      </c>
      <c r="V42">
        <f t="shared" si="49"/>
        <v>1.5227523663402494E-3</v>
      </c>
      <c r="W42">
        <f t="shared" si="49"/>
        <v>1.3166021929755744E-3</v>
      </c>
      <c r="X42">
        <f t="shared" si="50"/>
        <v>1.1382793030294297E-3</v>
      </c>
      <c r="Y42">
        <f t="shared" si="50"/>
        <v>9.8403726964536539E-4</v>
      </c>
      <c r="Z42">
        <f t="shared" si="50"/>
        <v>8.5063285551592995E-4</v>
      </c>
      <c r="AA42">
        <f t="shared" si="50"/>
        <v>7.3525857442276546E-4</v>
      </c>
      <c r="AB42">
        <f t="shared" si="50"/>
        <v>6.3548427319953728E-4</v>
      </c>
      <c r="AC42">
        <f t="shared" si="50"/>
        <v>5.4920652974549075E-4</v>
      </c>
      <c r="AD42">
        <f t="shared" si="50"/>
        <v>4.7460482325324666E-4</v>
      </c>
      <c r="AE42">
        <f t="shared" si="50"/>
        <v>4.1010357198460273E-4</v>
      </c>
      <c r="AF42">
        <f t="shared" si="50"/>
        <v>3.5433925457213503E-4</v>
      </c>
      <c r="AG42">
        <f t="shared" si="50"/>
        <v>3.0613193540488903E-4</v>
      </c>
      <c r="AH42">
        <f t="shared" si="51"/>
        <v>2.6446060530918038E-4</v>
      </c>
      <c r="AI42">
        <f t="shared" si="51"/>
        <v>2.2844182731256504E-4</v>
      </c>
      <c r="AJ42">
        <f t="shared" si="51"/>
        <v>1.9731124538665165E-4</v>
      </c>
      <c r="AK42">
        <f t="shared" si="51"/>
        <v>1.7040757309537457E-4</v>
      </c>
      <c r="AL42">
        <f t="shared" si="51"/>
        <v>1.4715873023747473E-4</v>
      </c>
      <c r="AM42">
        <f t="shared" si="51"/>
        <v>1.2706983991252196E-4</v>
      </c>
      <c r="AN42">
        <f t="shared" si="51"/>
        <v>1.0971283686697263E-4</v>
      </c>
      <c r="AO42">
        <f t="shared" si="51"/>
        <v>9.4717471277899404E-5</v>
      </c>
      <c r="AP42">
        <f t="shared" si="51"/>
        <v>8.1763520989836785E-5</v>
      </c>
      <c r="AQ42">
        <f t="shared" si="51"/>
        <v>7.0574050226580645E-5</v>
      </c>
      <c r="AR42">
        <f t="shared" si="52"/>
        <v>6.0909574467944428E-5</v>
      </c>
      <c r="AS42">
        <f t="shared" si="52"/>
        <v>5.2563009956296202E-5</v>
      </c>
      <c r="AT42">
        <f t="shared" si="52"/>
        <v>4.5355302564897597E-5</v>
      </c>
      <c r="AU42">
        <f t="shared" si="52"/>
        <v>3.9131644853988013E-5</v>
      </c>
      <c r="AV42">
        <f t="shared" si="52"/>
        <v>3.3758202351053669E-5</v>
      </c>
      <c r="AW42">
        <f t="shared" si="52"/>
        <v>2.9119280670056739E-5</v>
      </c>
      <c r="AX42">
        <f t="shared" si="52"/>
        <v>2.2671112318515058E-5</v>
      </c>
      <c r="AY42">
        <f t="shared" si="52"/>
        <v>1.6966614851560101E-5</v>
      </c>
      <c r="AZ42">
        <f t="shared" si="52"/>
        <v>1.3376812177080022E-5</v>
      </c>
      <c r="BA42">
        <f t="shared" si="52"/>
        <v>1.0732029171203169E-5</v>
      </c>
      <c r="BB42">
        <f t="shared" si="53"/>
        <v>8.6954506189630581E-6</v>
      </c>
      <c r="BC42">
        <f t="shared" si="53"/>
        <v>7.0923118111077303E-6</v>
      </c>
      <c r="BD42">
        <f t="shared" si="53"/>
        <v>5.8132487168274265E-6</v>
      </c>
      <c r="BE42">
        <f t="shared" si="53"/>
        <v>4.7832755654904928E-6</v>
      </c>
      <c r="BF42">
        <f t="shared" si="53"/>
        <v>3.948209391462361E-6</v>
      </c>
      <c r="BG42">
        <f t="shared" si="53"/>
        <v>3.2675738042147378E-6</v>
      </c>
      <c r="BH42">
        <f t="shared" si="53"/>
        <v>2.7104381354634743E-6</v>
      </c>
      <c r="BI42">
        <f t="shared" si="53"/>
        <v>2.2527776779332792E-6</v>
      </c>
      <c r="BJ42">
        <f t="shared" si="53"/>
        <v>1.8757021263256289E-6</v>
      </c>
      <c r="BK42">
        <f t="shared" si="53"/>
        <v>1.5642165835377246E-6</v>
      </c>
      <c r="BL42">
        <f t="shared" si="54"/>
        <v>1.3063277008904482E-6</v>
      </c>
      <c r="BM42">
        <f t="shared" si="54"/>
        <v>1.0923832261664554E-6</v>
      </c>
      <c r="BN42">
        <f t="shared" si="54"/>
        <v>9.1457478503775703E-7</v>
      </c>
      <c r="BO42">
        <f t="shared" si="54"/>
        <v>7.6655791170874454E-7</v>
      </c>
      <c r="BP42">
        <f t="shared" si="54"/>
        <v>6.4315813376063358E-7</v>
      </c>
      <c r="BQ42">
        <f t="shared" si="54"/>
        <v>5.4014133631975191E-7</v>
      </c>
      <c r="BR42">
        <f t="shared" si="54"/>
        <v>4.5403284210558015E-7</v>
      </c>
      <c r="BS42">
        <f t="shared" si="54"/>
        <v>3.8197386143317858E-7</v>
      </c>
      <c r="BT42">
        <f t="shared" si="54"/>
        <v>3.2160690224877857E-7</v>
      </c>
      <c r="BU42">
        <f t="shared" si="54"/>
        <v>2.7098381819468236E-7</v>
      </c>
      <c r="BV42">
        <f t="shared" si="55"/>
        <v>2.2849168490240142E-7</v>
      </c>
      <c r="BW42">
        <f t="shared" si="55"/>
        <v>1.9279280732833211E-7</v>
      </c>
      <c r="BX42">
        <f t="shared" si="55"/>
        <v>1.62775990786238E-7</v>
      </c>
      <c r="BY42">
        <f t="shared" si="55"/>
        <v>1.3751683462940634E-7</v>
      </c>
      <c r="BZ42">
        <f t="shared" si="55"/>
        <v>1.1624528512197355E-7</v>
      </c>
      <c r="CA42">
        <f t="shared" si="55"/>
        <v>9.8319051536028861E-8</v>
      </c>
      <c r="CB42">
        <f t="shared" si="55"/>
        <v>8.3201774559399173E-8</v>
      </c>
      <c r="CC42">
        <f t="shared" si="55"/>
        <v>7.0445058761813193E-8</v>
      </c>
      <c r="CD42">
        <f t="shared" si="55"/>
        <v>5.9673655892845334E-8</v>
      </c>
      <c r="CE42">
        <f t="shared" si="55"/>
        <v>5.0573224138483737E-8</v>
      </c>
      <c r="CF42">
        <f t="shared" si="56"/>
        <v>4.2880198379455991E-8</v>
      </c>
      <c r="CG42">
        <f t="shared" si="56"/>
        <v>3.6373394215085929E-8</v>
      </c>
      <c r="CH42">
        <f t="shared" si="56"/>
        <v>3.086703881111791E-8</v>
      </c>
      <c r="CI42">
        <f t="shared" si="56"/>
        <v>2.6204978170533562E-8</v>
      </c>
      <c r="CJ42">
        <f t="shared" si="56"/>
        <v>2.2255856058824206E-8</v>
      </c>
      <c r="CK42">
        <f t="shared" si="56"/>
        <v>1.890909675860302E-8</v>
      </c>
      <c r="CL42">
        <f t="shared" si="56"/>
        <v>1.6071553822888617E-8</v>
      </c>
      <c r="CM42">
        <f t="shared" si="56"/>
        <v>1.366471141310682E-8</v>
      </c>
      <c r="CN42">
        <f t="shared" si="56"/>
        <v>1.1622344732480748E-8</v>
      </c>
      <c r="CO42">
        <f t="shared" si="56"/>
        <v>9.8885623611566617E-9</v>
      </c>
      <c r="CP42">
        <f t="shared" si="57"/>
        <v>8.4161666550661538E-9</v>
      </c>
      <c r="CQ42">
        <f t="shared" si="57"/>
        <v>7.1652793380071464E-9</v>
      </c>
      <c r="CR42">
        <f t="shared" si="57"/>
        <v>4.0403273447482322E-9</v>
      </c>
      <c r="CS42">
        <f t="shared" si="57"/>
        <v>2.2983372083812087E-9</v>
      </c>
      <c r="CT42">
        <f t="shared" si="57"/>
        <v>1.3940080316739079E-9</v>
      </c>
      <c r="CU42">
        <f t="shared" si="57"/>
        <v>8.4931588075255483E-10</v>
      </c>
      <c r="CV42">
        <f t="shared" si="57"/>
        <v>5.0789582182262027E-10</v>
      </c>
      <c r="CW42">
        <f t="shared" si="57"/>
        <v>2.9240115835407709E-10</v>
      </c>
      <c r="CX42">
        <f t="shared" si="57"/>
        <v>1.5815080714810134E-10</v>
      </c>
      <c r="CY42">
        <f t="shared" si="57"/>
        <v>7.7237758275457769E-11</v>
      </c>
      <c r="CZ42">
        <f t="shared" si="58"/>
        <v>3.1454280430098215E-11</v>
      </c>
      <c r="DA42">
        <f t="shared" si="58"/>
        <v>8.6204341656522898E-12</v>
      </c>
      <c r="DB42">
        <f t="shared" si="58"/>
        <v>4.7957406088211395E-13</v>
      </c>
      <c r="DC42">
        <f t="shared" si="58"/>
        <v>0</v>
      </c>
      <c r="DD42">
        <f t="shared" si="58"/>
        <v>0</v>
      </c>
      <c r="DE42">
        <f t="shared" si="58"/>
        <v>0</v>
      </c>
      <c r="DF42">
        <f t="shared" si="58"/>
        <v>0</v>
      </c>
      <c r="DG42">
        <f t="shared" si="58"/>
        <v>0</v>
      </c>
      <c r="DH42">
        <f t="shared" si="58"/>
        <v>0</v>
      </c>
      <c r="DI42">
        <f t="shared" si="58"/>
        <v>0</v>
      </c>
      <c r="DJ42">
        <f t="shared" si="59"/>
        <v>0</v>
      </c>
      <c r="DK42">
        <f t="shared" si="59"/>
        <v>0</v>
      </c>
      <c r="DL42">
        <f t="shared" si="59"/>
        <v>0</v>
      </c>
      <c r="DM42">
        <f t="shared" si="59"/>
        <v>0</v>
      </c>
      <c r="DN42">
        <f t="shared" si="59"/>
        <v>0</v>
      </c>
      <c r="DO42">
        <f t="shared" si="59"/>
        <v>0</v>
      </c>
      <c r="DP42">
        <f t="shared" si="59"/>
        <v>0</v>
      </c>
      <c r="DQ42">
        <f t="shared" si="59"/>
        <v>0</v>
      </c>
      <c r="DR42">
        <f t="shared" si="59"/>
        <v>0</v>
      </c>
      <c r="DS42">
        <f t="shared" si="59"/>
        <v>0</v>
      </c>
      <c r="DT42">
        <f t="shared" si="60"/>
        <v>0</v>
      </c>
      <c r="DU42">
        <f t="shared" si="60"/>
        <v>0</v>
      </c>
      <c r="DV42">
        <f t="shared" si="60"/>
        <v>0</v>
      </c>
      <c r="DW42">
        <f t="shared" si="60"/>
        <v>0</v>
      </c>
      <c r="DX42">
        <f t="shared" si="60"/>
        <v>0</v>
      </c>
      <c r="DY42">
        <f t="shared" si="60"/>
        <v>0</v>
      </c>
      <c r="DZ42">
        <f t="shared" si="60"/>
        <v>0</v>
      </c>
      <c r="EA42">
        <f t="shared" si="60"/>
        <v>0</v>
      </c>
      <c r="EB42">
        <f t="shared" si="60"/>
        <v>0</v>
      </c>
      <c r="EC42">
        <f t="shared" si="60"/>
        <v>0</v>
      </c>
      <c r="ED42">
        <f t="shared" si="61"/>
        <v>0</v>
      </c>
      <c r="EE42">
        <f t="shared" si="61"/>
        <v>0</v>
      </c>
      <c r="EF42">
        <f t="shared" si="61"/>
        <v>0</v>
      </c>
      <c r="EG42">
        <f t="shared" si="61"/>
        <v>0</v>
      </c>
      <c r="EH42">
        <f t="shared" si="61"/>
        <v>0</v>
      </c>
      <c r="EI42">
        <f t="shared" si="61"/>
        <v>0</v>
      </c>
      <c r="EJ42">
        <f t="shared" si="61"/>
        <v>0</v>
      </c>
      <c r="EK42">
        <f t="shared" si="61"/>
        <v>0</v>
      </c>
      <c r="EL42">
        <f t="shared" si="61"/>
        <v>0</v>
      </c>
      <c r="EM42">
        <f t="shared" si="61"/>
        <v>0</v>
      </c>
      <c r="EN42">
        <f t="shared" si="62"/>
        <v>0</v>
      </c>
      <c r="EO42">
        <f t="shared" si="62"/>
        <v>0</v>
      </c>
      <c r="EP42">
        <f t="shared" si="62"/>
        <v>0</v>
      </c>
      <c r="EQ42">
        <f t="shared" si="62"/>
        <v>0</v>
      </c>
      <c r="ER42">
        <f t="shared" si="62"/>
        <v>0</v>
      </c>
      <c r="ES42">
        <f t="shared" si="62"/>
        <v>0</v>
      </c>
      <c r="ET42">
        <f t="shared" si="62"/>
        <v>0</v>
      </c>
      <c r="EU42">
        <f t="shared" si="62"/>
        <v>0</v>
      </c>
      <c r="EV42">
        <f t="shared" si="62"/>
        <v>0</v>
      </c>
      <c r="EW42">
        <f t="shared" si="62"/>
        <v>0</v>
      </c>
      <c r="EX42">
        <f t="shared" si="62"/>
        <v>0</v>
      </c>
      <c r="EZ42">
        <f t="shared" si="15"/>
        <v>0.15320459833849701</v>
      </c>
      <c r="FB42">
        <f t="shared" si="63"/>
        <v>0.24801613098699354</v>
      </c>
      <c r="FC42">
        <f t="shared" si="64"/>
        <v>0.20798490150325111</v>
      </c>
    </row>
    <row r="43" spans="1:159" x14ac:dyDescent="0.25">
      <c r="A43">
        <v>480</v>
      </c>
      <c r="B43" s="20">
        <f>'Input spectra'!S42</f>
        <v>5.5906912360481502E-2</v>
      </c>
      <c r="C43">
        <f>'Input spectra'!B42</f>
        <v>0.233058421543754</v>
      </c>
      <c r="D43">
        <f t="shared" ref="D43:M52" si="65">D$2*EXP(- D$1 * ($C43*_c1+$B43))</f>
        <v>2.0653927966864227E-2</v>
      </c>
      <c r="E43">
        <f t="shared" si="65"/>
        <v>1.8146476521744004E-2</v>
      </c>
      <c r="F43">
        <f t="shared" si="65"/>
        <v>1.5942579501320157E-2</v>
      </c>
      <c r="G43">
        <f t="shared" si="65"/>
        <v>1.4005581721749864E-2</v>
      </c>
      <c r="H43">
        <f t="shared" si="65"/>
        <v>1.2303244036114555E-2</v>
      </c>
      <c r="I43">
        <f t="shared" si="65"/>
        <v>1.0807212427755003E-2</v>
      </c>
      <c r="J43">
        <f t="shared" si="65"/>
        <v>9.4925508080945728E-3</v>
      </c>
      <c r="K43">
        <f t="shared" si="65"/>
        <v>8.3373298883839559E-3</v>
      </c>
      <c r="L43">
        <f t="shared" si="65"/>
        <v>7.3222654073132401E-3</v>
      </c>
      <c r="M43">
        <f t="shared" si="65"/>
        <v>6.4303997999891217E-3</v>
      </c>
      <c r="N43">
        <f t="shared" ref="N43:W52" si="66">N$2*EXP(- N$1 * ($C43*_c1+$B43))</f>
        <v>5.6468221013589925E-3</v>
      </c>
      <c r="O43">
        <f t="shared" si="66"/>
        <v>4.9584215002249224E-3</v>
      </c>
      <c r="P43">
        <f t="shared" si="66"/>
        <v>4.3536705086111476E-3</v>
      </c>
      <c r="Q43">
        <f t="shared" si="66"/>
        <v>3.8224341943100264E-3</v>
      </c>
      <c r="R43">
        <f t="shared" si="66"/>
        <v>3.3558023497561955E-3</v>
      </c>
      <c r="S43">
        <f t="shared" si="66"/>
        <v>2.9459418448576657E-3</v>
      </c>
      <c r="T43">
        <f t="shared" si="66"/>
        <v>2.5859667411153591E-3</v>
      </c>
      <c r="U43">
        <f t="shared" si="66"/>
        <v>2.2698240346348542E-3</v>
      </c>
      <c r="V43">
        <f t="shared" si="66"/>
        <v>1.9921931511846084E-3</v>
      </c>
      <c r="W43">
        <f t="shared" si="66"/>
        <v>1.7483975414306001E-3</v>
      </c>
      <c r="X43">
        <f t="shared" ref="X43:AG52" si="67">X$2*EXP(- X$1 * ($C43*_c1+$B43))</f>
        <v>1.5343269225306202E-3</v>
      </c>
      <c r="Y43">
        <f t="shared" si="67"/>
        <v>1.3463688866192491E-3</v>
      </c>
      <c r="Z43">
        <f t="shared" si="67"/>
        <v>1.1813487501895635E-3</v>
      </c>
      <c r="AA43">
        <f t="shared" si="67"/>
        <v>1.0364766534750084E-3</v>
      </c>
      <c r="AB43">
        <f t="shared" si="67"/>
        <v>9.0930103785152915E-4</v>
      </c>
      <c r="AC43">
        <f t="shared" si="67"/>
        <v>7.976677339509592E-4</v>
      </c>
      <c r="AD43">
        <f t="shared" si="67"/>
        <v>6.9968398530551978E-4</v>
      </c>
      <c r="AE43">
        <f t="shared" si="67"/>
        <v>6.1368681343055057E-4</v>
      </c>
      <c r="AF43">
        <f t="shared" si="67"/>
        <v>5.3821520161928364E-4</v>
      </c>
      <c r="AG43">
        <f t="shared" si="67"/>
        <v>4.7198563753299939E-4</v>
      </c>
      <c r="AH43">
        <f t="shared" ref="AH43:AQ52" si="68">AH$2*EXP(- AH$1 * ($C43*_c1+$B43))</f>
        <v>4.1387060994650237E-4</v>
      </c>
      <c r="AI43">
        <f t="shared" si="68"/>
        <v>3.628797036544383E-4</v>
      </c>
      <c r="AJ43">
        <f t="shared" si="68"/>
        <v>3.1814297935262796E-4</v>
      </c>
      <c r="AK43">
        <f t="shared" si="68"/>
        <v>2.78896362979427E-4</v>
      </c>
      <c r="AL43">
        <f t="shared" si="68"/>
        <v>2.4446880215069864E-4</v>
      </c>
      <c r="AM43">
        <f t="shared" si="68"/>
        <v>2.1427097649019404E-4</v>
      </c>
      <c r="AN43">
        <f t="shared" si="68"/>
        <v>1.8778537432206262E-4</v>
      </c>
      <c r="AO43">
        <f t="shared" si="68"/>
        <v>1.6455757077385186E-4</v>
      </c>
      <c r="AP43">
        <f t="shared" si="68"/>
        <v>1.4418856220643349E-4</v>
      </c>
      <c r="AQ43">
        <f t="shared" si="68"/>
        <v>1.263280293672691E-4</v>
      </c>
      <c r="AR43">
        <f t="shared" ref="AR43:BA52" si="69">AR$2*EXP(- AR$1 * ($C43*_c1+$B43))</f>
        <v>1.1066841704181282E-4</v>
      </c>
      <c r="AS43">
        <f t="shared" si="69"/>
        <v>9.6939731506815179E-5</v>
      </c>
      <c r="AT43">
        <f t="shared" si="69"/>
        <v>8.4904968990837627E-5</v>
      </c>
      <c r="AU43">
        <f t="shared" si="69"/>
        <v>7.4356098816770932E-5</v>
      </c>
      <c r="AV43">
        <f t="shared" si="69"/>
        <v>6.5110534110560079E-5</v>
      </c>
      <c r="AW43">
        <f t="shared" si="69"/>
        <v>5.700803106102278E-5</v>
      </c>
      <c r="AX43">
        <f t="shared" si="69"/>
        <v>4.5051751615641903E-5</v>
      </c>
      <c r="AY43">
        <f t="shared" si="69"/>
        <v>3.4222955070837065E-5</v>
      </c>
      <c r="AZ43">
        <f t="shared" si="69"/>
        <v>2.7387878234389282E-5</v>
      </c>
      <c r="BA43">
        <f t="shared" si="69"/>
        <v>2.2303399158628408E-5</v>
      </c>
      <c r="BB43">
        <f t="shared" ref="BB43:BK52" si="70">BB$2*EXP(- BB$1 * ($C43*_c1+$B43))</f>
        <v>1.8342763173774971E-5</v>
      </c>
      <c r="BC43">
        <f t="shared" si="70"/>
        <v>1.5186019039272315E-5</v>
      </c>
      <c r="BD43">
        <f t="shared" si="70"/>
        <v>1.2634512133098368E-5</v>
      </c>
      <c r="BE43">
        <f t="shared" si="70"/>
        <v>1.0552331525241502E-5</v>
      </c>
      <c r="BF43">
        <f t="shared" si="70"/>
        <v>8.8411071946113812E-6</v>
      </c>
      <c r="BG43">
        <f t="shared" si="70"/>
        <v>7.4270327341541546E-6</v>
      </c>
      <c r="BH43">
        <f t="shared" si="70"/>
        <v>6.253352130730094E-6</v>
      </c>
      <c r="BI43">
        <f t="shared" si="70"/>
        <v>5.2756402518674553E-6</v>
      </c>
      <c r="BJ43">
        <f t="shared" si="70"/>
        <v>4.4586580186219917E-6</v>
      </c>
      <c r="BK43">
        <f t="shared" si="70"/>
        <v>3.7741628155139623E-6</v>
      </c>
      <c r="BL43">
        <f t="shared" ref="BL43:BU52" si="71">BL$2*EXP(- BL$1 * ($C43*_c1+$B43))</f>
        <v>3.1993321860745763E-6</v>
      </c>
      <c r="BM43">
        <f t="shared" si="71"/>
        <v>2.7155992186067824E-6</v>
      </c>
      <c r="BN43">
        <f t="shared" si="71"/>
        <v>2.3077742817484277E-6</v>
      </c>
      <c r="BO43">
        <f t="shared" si="71"/>
        <v>1.9633717110988272E-6</v>
      </c>
      <c r="BP43">
        <f t="shared" si="71"/>
        <v>1.6720866463743497E-6</v>
      </c>
      <c r="BQ43">
        <f t="shared" si="71"/>
        <v>1.425384001714424E-6</v>
      </c>
      <c r="BR43">
        <f t="shared" si="71"/>
        <v>1.2161725229275637E-6</v>
      </c>
      <c r="BS43">
        <f t="shared" si="71"/>
        <v>1.0385442777462723E-6</v>
      </c>
      <c r="BT43">
        <f t="shared" si="71"/>
        <v>8.875650373675656E-7</v>
      </c>
      <c r="BU43">
        <f t="shared" si="71"/>
        <v>7.5910462330104896E-7</v>
      </c>
      <c r="BV43">
        <f t="shared" ref="BV43:CE52" si="72">BV$2*EXP(- BV$1 * ($C43*_c1+$B43))</f>
        <v>6.4969890115404844E-7</v>
      </c>
      <c r="BW43">
        <f t="shared" si="72"/>
        <v>5.5643701564189607E-7</v>
      </c>
      <c r="BX43">
        <f t="shared" si="72"/>
        <v>4.7686888490137745E-7</v>
      </c>
      <c r="BY43">
        <f t="shared" si="72"/>
        <v>4.0892904585194079E-7</v>
      </c>
      <c r="BZ43">
        <f t="shared" si="72"/>
        <v>3.5087376124319528E-7</v>
      </c>
      <c r="CA43">
        <f t="shared" si="72"/>
        <v>3.0122892989573627E-7</v>
      </c>
      <c r="CB43">
        <f t="shared" si="72"/>
        <v>2.5874683199067703E-7</v>
      </c>
      <c r="CC43">
        <f t="shared" si="72"/>
        <v>2.2237012541038437E-7</v>
      </c>
      <c r="CD43">
        <f t="shared" si="72"/>
        <v>1.9120181220698841E-7</v>
      </c>
      <c r="CE43">
        <f t="shared" si="72"/>
        <v>1.6448013489999986E-7</v>
      </c>
      <c r="CF43">
        <f t="shared" ref="CF43:CO52" si="73">CF$2*EXP(- CF$1 * ($C43*_c1+$B43))</f>
        <v>1.4155755443500354E-7</v>
      </c>
      <c r="CG43">
        <f t="shared" si="73"/>
        <v>1.2188311583314269E-7</v>
      </c>
      <c r="CH43">
        <f t="shared" si="73"/>
        <v>1.0498763189112939E-7</v>
      </c>
      <c r="CI43">
        <f t="shared" si="73"/>
        <v>9.0471215963281485E-8</v>
      </c>
      <c r="CJ43">
        <f t="shared" si="73"/>
        <v>7.7992776687171437E-8</v>
      </c>
      <c r="CK43">
        <f t="shared" si="73"/>
        <v>6.7261154264368206E-8</v>
      </c>
      <c r="CL43">
        <f t="shared" si="73"/>
        <v>5.8027632533299623E-8</v>
      </c>
      <c r="CM43">
        <f t="shared" si="73"/>
        <v>5.0079605908418833E-8</v>
      </c>
      <c r="CN43">
        <f t="shared" si="73"/>
        <v>4.3235217164308566E-8</v>
      </c>
      <c r="CO43">
        <f t="shared" si="73"/>
        <v>3.7338812496383761E-8</v>
      </c>
      <c r="CP43">
        <f t="shared" ref="CP43:CY52" si="74">CP$2*EXP(- CP$1 * ($C43*_c1+$B43))</f>
        <v>3.2257085479024786E-8</v>
      </c>
      <c r="CQ43">
        <f t="shared" si="74"/>
        <v>2.7875802423361305E-8</v>
      </c>
      <c r="CR43">
        <f t="shared" si="74"/>
        <v>1.5954906291996218E-8</v>
      </c>
      <c r="CS43">
        <f t="shared" si="74"/>
        <v>9.2124449634533073E-9</v>
      </c>
      <c r="CT43">
        <f t="shared" si="74"/>
        <v>5.671656074127175E-9</v>
      </c>
      <c r="CU43">
        <f t="shared" si="74"/>
        <v>3.5074970114756317E-9</v>
      </c>
      <c r="CV43">
        <f t="shared" si="74"/>
        <v>2.1290514588630205E-9</v>
      </c>
      <c r="CW43">
        <f t="shared" si="74"/>
        <v>1.2441537712703107E-9</v>
      </c>
      <c r="CX43">
        <f t="shared" si="74"/>
        <v>6.8304581950475841E-10</v>
      </c>
      <c r="CY43">
        <f t="shared" si="74"/>
        <v>3.3860357465405001E-10</v>
      </c>
      <c r="CZ43">
        <f t="shared" ref="CZ43:DI52" si="75">CZ$2*EXP(- CZ$1 * ($C43*_c1+$B43))</f>
        <v>1.3996681685544026E-10</v>
      </c>
      <c r="DA43">
        <f t="shared" si="75"/>
        <v>3.8936590918186758E-11</v>
      </c>
      <c r="DB43">
        <f t="shared" si="75"/>
        <v>2.1987098558336609E-12</v>
      </c>
      <c r="DC43">
        <f t="shared" si="75"/>
        <v>0</v>
      </c>
      <c r="DD43">
        <f t="shared" si="75"/>
        <v>0</v>
      </c>
      <c r="DE43">
        <f t="shared" si="75"/>
        <v>0</v>
      </c>
      <c r="DF43">
        <f t="shared" si="75"/>
        <v>0</v>
      </c>
      <c r="DG43">
        <f t="shared" si="75"/>
        <v>0</v>
      </c>
      <c r="DH43">
        <f t="shared" si="75"/>
        <v>0</v>
      </c>
      <c r="DI43">
        <f t="shared" si="75"/>
        <v>0</v>
      </c>
      <c r="DJ43">
        <f t="shared" ref="DJ43:DS52" si="76">DJ$2*EXP(- DJ$1 * ($C43*_c1+$B43))</f>
        <v>0</v>
      </c>
      <c r="DK43">
        <f t="shared" si="76"/>
        <v>0</v>
      </c>
      <c r="DL43">
        <f t="shared" si="76"/>
        <v>0</v>
      </c>
      <c r="DM43">
        <f t="shared" si="76"/>
        <v>0</v>
      </c>
      <c r="DN43">
        <f t="shared" si="76"/>
        <v>0</v>
      </c>
      <c r="DO43">
        <f t="shared" si="76"/>
        <v>0</v>
      </c>
      <c r="DP43">
        <f t="shared" si="76"/>
        <v>0</v>
      </c>
      <c r="DQ43">
        <f t="shared" si="76"/>
        <v>0</v>
      </c>
      <c r="DR43">
        <f t="shared" si="76"/>
        <v>0</v>
      </c>
      <c r="DS43">
        <f t="shared" si="76"/>
        <v>0</v>
      </c>
      <c r="DT43">
        <f t="shared" ref="DT43:EC52" si="77">DT$2*EXP(- DT$1 * ($C43*_c1+$B43))</f>
        <v>0</v>
      </c>
      <c r="DU43">
        <f t="shared" si="77"/>
        <v>0</v>
      </c>
      <c r="DV43">
        <f t="shared" si="77"/>
        <v>0</v>
      </c>
      <c r="DW43">
        <f t="shared" si="77"/>
        <v>0</v>
      </c>
      <c r="DX43">
        <f t="shared" si="77"/>
        <v>0</v>
      </c>
      <c r="DY43">
        <f t="shared" si="77"/>
        <v>0</v>
      </c>
      <c r="DZ43">
        <f t="shared" si="77"/>
        <v>0</v>
      </c>
      <c r="EA43">
        <f t="shared" si="77"/>
        <v>0</v>
      </c>
      <c r="EB43">
        <f t="shared" si="77"/>
        <v>0</v>
      </c>
      <c r="EC43">
        <f t="shared" si="77"/>
        <v>0</v>
      </c>
      <c r="ED43">
        <f t="shared" ref="ED43:EM52" si="78">ED$2*EXP(- ED$1 * ($C43*_c1+$B43))</f>
        <v>0</v>
      </c>
      <c r="EE43">
        <f t="shared" si="78"/>
        <v>0</v>
      </c>
      <c r="EF43">
        <f t="shared" si="78"/>
        <v>0</v>
      </c>
      <c r="EG43">
        <f t="shared" si="78"/>
        <v>0</v>
      </c>
      <c r="EH43">
        <f t="shared" si="78"/>
        <v>0</v>
      </c>
      <c r="EI43">
        <f t="shared" si="78"/>
        <v>0</v>
      </c>
      <c r="EJ43">
        <f t="shared" si="78"/>
        <v>0</v>
      </c>
      <c r="EK43">
        <f t="shared" si="78"/>
        <v>0</v>
      </c>
      <c r="EL43">
        <f t="shared" si="78"/>
        <v>0</v>
      </c>
      <c r="EM43">
        <f t="shared" si="78"/>
        <v>0</v>
      </c>
      <c r="EN43">
        <f t="shared" ref="EN43:EX52" si="79">EN$2*EXP(- EN$1 * ($C43*_c1+$B43))</f>
        <v>0</v>
      </c>
      <c r="EO43">
        <f t="shared" si="79"/>
        <v>0</v>
      </c>
      <c r="EP43">
        <f t="shared" si="79"/>
        <v>0</v>
      </c>
      <c r="EQ43">
        <f t="shared" si="79"/>
        <v>0</v>
      </c>
      <c r="ER43">
        <f t="shared" si="79"/>
        <v>0</v>
      </c>
      <c r="ES43">
        <f t="shared" si="79"/>
        <v>0</v>
      </c>
      <c r="ET43">
        <f t="shared" si="79"/>
        <v>0</v>
      </c>
      <c r="EU43">
        <f t="shared" si="79"/>
        <v>0</v>
      </c>
      <c r="EV43">
        <f t="shared" si="79"/>
        <v>0</v>
      </c>
      <c r="EW43">
        <f t="shared" si="79"/>
        <v>0</v>
      </c>
      <c r="EX43">
        <f t="shared" si="79"/>
        <v>0</v>
      </c>
      <c r="EZ43">
        <f t="shared" si="15"/>
        <v>0.16943784964520228</v>
      </c>
      <c r="FB43">
        <f t="shared" si="63"/>
        <v>0.22848738880128505</v>
      </c>
      <c r="FC43">
        <f t="shared" si="64"/>
        <v>0.21241604088336957</v>
      </c>
    </row>
    <row r="44" spans="1:159" x14ac:dyDescent="0.25">
      <c r="A44">
        <v>485</v>
      </c>
      <c r="B44" s="20">
        <f>'Input spectra'!S43</f>
        <v>5.5715479362031001E-2</v>
      </c>
      <c r="C44">
        <f>'Input spectra'!B43</f>
        <v>0.20323930223418801</v>
      </c>
      <c r="D44">
        <f t="shared" si="65"/>
        <v>2.0653927966864227E-2</v>
      </c>
      <c r="E44">
        <f t="shared" si="65"/>
        <v>1.8419412097488184E-2</v>
      </c>
      <c r="F44">
        <f t="shared" si="65"/>
        <v>1.6425760946601749E-2</v>
      </c>
      <c r="G44">
        <f t="shared" si="65"/>
        <v>1.4647095456218787E-2</v>
      </c>
      <c r="H44">
        <f t="shared" si="65"/>
        <v>1.3060308981681546E-2</v>
      </c>
      <c r="I44">
        <f t="shared" si="65"/>
        <v>1.1644771062259997E-2</v>
      </c>
      <c r="J44">
        <f t="shared" si="65"/>
        <v>1.03820627684985E-2</v>
      </c>
      <c r="K44">
        <f t="shared" si="65"/>
        <v>9.255740267624676E-3</v>
      </c>
      <c r="L44">
        <f t="shared" si="65"/>
        <v>8.25112360488112E-3</v>
      </c>
      <c r="M44">
        <f t="shared" si="65"/>
        <v>7.3551080174050574E-3</v>
      </c>
      <c r="N44">
        <f t="shared" si="66"/>
        <v>6.5559953822611067E-3</v>
      </c>
      <c r="O44">
        <f t="shared" si="66"/>
        <v>5.8433436550025704E-3</v>
      </c>
      <c r="P44">
        <f t="shared" si="66"/>
        <v>5.2078323828942076E-3</v>
      </c>
      <c r="Q44">
        <f t="shared" si="66"/>
        <v>4.6411425805333332E-3</v>
      </c>
      <c r="R44">
        <f t="shared" si="66"/>
        <v>4.135849437613629E-3</v>
      </c>
      <c r="S44">
        <f t="shared" si="66"/>
        <v>3.6853264912737587E-3</v>
      </c>
      <c r="T44">
        <f t="shared" si="66"/>
        <v>3.2836600409059387E-3</v>
      </c>
      <c r="U44">
        <f t="shared" si="66"/>
        <v>2.9255727132968044E-3</v>
      </c>
      <c r="V44">
        <f t="shared" si="66"/>
        <v>2.6063552021695449E-3</v>
      </c>
      <c r="W44">
        <f t="shared" si="66"/>
        <v>2.3218053100548834E-3</v>
      </c>
      <c r="X44">
        <f t="shared" si="67"/>
        <v>2.0681735132466335E-3</v>
      </c>
      <c r="Y44">
        <f t="shared" si="67"/>
        <v>1.8421143535647295E-3</v>
      </c>
      <c r="Z44">
        <f t="shared" si="67"/>
        <v>1.6406430348002501E-3</v>
      </c>
      <c r="AA44">
        <f t="shared" si="67"/>
        <v>1.4610966679880733E-3</v>
      </c>
      <c r="AB44">
        <f t="shared" si="67"/>
        <v>1.3010996688792313E-3</v>
      </c>
      <c r="AC44">
        <f t="shared" si="67"/>
        <v>1.1585328639142775E-3</v>
      </c>
      <c r="AD44">
        <f t="shared" si="67"/>
        <v>1.0315059082991983E-3</v>
      </c>
      <c r="AE44">
        <f t="shared" si="67"/>
        <v>9.1833266205417884E-4</v>
      </c>
      <c r="AF44">
        <f t="shared" si="67"/>
        <v>8.1750920767690097E-4</v>
      </c>
      <c r="AG44">
        <f t="shared" si="67"/>
        <v>7.2769422681367546E-4</v>
      </c>
      <c r="AH44">
        <f t="shared" si="68"/>
        <v>6.4769148349047578E-4</v>
      </c>
      <c r="AI44">
        <f t="shared" si="68"/>
        <v>5.7643418840351687E-4</v>
      </c>
      <c r="AJ44">
        <f t="shared" si="68"/>
        <v>5.1297104284668115E-4</v>
      </c>
      <c r="AK44">
        <f t="shared" si="68"/>
        <v>4.5645378236576023E-4</v>
      </c>
      <c r="AL44">
        <f t="shared" si="68"/>
        <v>4.0612605944991258E-4</v>
      </c>
      <c r="AM44">
        <f t="shared" si="68"/>
        <v>3.6131352174260245E-4</v>
      </c>
      <c r="AN44">
        <f t="shared" si="68"/>
        <v>3.2141495759547943E-4</v>
      </c>
      <c r="AO44">
        <f t="shared" si="68"/>
        <v>2.8589439449393461E-4</v>
      </c>
      <c r="AP44">
        <f t="shared" si="68"/>
        <v>2.5427404812646372E-4</v>
      </c>
      <c r="AQ44">
        <f t="shared" si="68"/>
        <v>2.2612803080709773E-4</v>
      </c>
      <c r="AR44">
        <f t="shared" si="69"/>
        <v>2.0107673773006658E-4</v>
      </c>
      <c r="AS44">
        <f t="shared" si="69"/>
        <v>1.787818382628209E-4</v>
      </c>
      <c r="AT44">
        <f t="shared" si="69"/>
        <v>1.5894180727865927E-4</v>
      </c>
      <c r="AU44">
        <f t="shared" si="69"/>
        <v>1.4128793849272744E-4</v>
      </c>
      <c r="AV44">
        <f t="shared" si="69"/>
        <v>1.255807879838179E-4</v>
      </c>
      <c r="AW44">
        <f t="shared" si="69"/>
        <v>1.1160700163848757E-4</v>
      </c>
      <c r="AX44">
        <f t="shared" si="69"/>
        <v>8.9526278866341663E-5</v>
      </c>
      <c r="AY44">
        <f t="shared" si="69"/>
        <v>6.9030308286444205E-5</v>
      </c>
      <c r="AZ44">
        <f t="shared" si="69"/>
        <v>5.6074337013341095E-5</v>
      </c>
      <c r="BA44">
        <f t="shared" si="69"/>
        <v>4.6351123920151325E-5</v>
      </c>
      <c r="BB44">
        <f t="shared" si="70"/>
        <v>3.8693447366080904E-5</v>
      </c>
      <c r="BC44">
        <f t="shared" si="70"/>
        <v>3.2516220437455262E-5</v>
      </c>
      <c r="BD44">
        <f t="shared" si="70"/>
        <v>2.7459842958264493E-5</v>
      </c>
      <c r="BE44">
        <f t="shared" si="70"/>
        <v>2.3279382317416154E-5</v>
      </c>
      <c r="BF44">
        <f t="shared" si="70"/>
        <v>1.9797626892746854E-5</v>
      </c>
      <c r="BG44">
        <f t="shared" si="70"/>
        <v>1.6881275998432997E-5</v>
      </c>
      <c r="BH44">
        <f t="shared" si="70"/>
        <v>1.442734012603497E-5</v>
      </c>
      <c r="BI44">
        <f t="shared" si="70"/>
        <v>1.2354694535440577E-5</v>
      </c>
      <c r="BJ44">
        <f t="shared" si="70"/>
        <v>1.0598501248151551E-5</v>
      </c>
      <c r="BK44">
        <f t="shared" si="70"/>
        <v>9.1063508135125921E-6</v>
      </c>
      <c r="BL44">
        <f t="shared" si="71"/>
        <v>7.8354967362905135E-6</v>
      </c>
      <c r="BM44">
        <f t="shared" si="71"/>
        <v>6.7508168740173005E-6</v>
      </c>
      <c r="BN44">
        <f t="shared" si="71"/>
        <v>5.8232768086644189E-6</v>
      </c>
      <c r="BO44">
        <f t="shared" si="71"/>
        <v>5.0287504923801429E-6</v>
      </c>
      <c r="BP44">
        <f t="shared" si="71"/>
        <v>4.3471016010256181E-6</v>
      </c>
      <c r="BQ44">
        <f t="shared" si="71"/>
        <v>3.7614591139915149E-6</v>
      </c>
      <c r="BR44">
        <f t="shared" si="71"/>
        <v>3.2576401272313649E-6</v>
      </c>
      <c r="BS44">
        <f t="shared" si="71"/>
        <v>2.8236859265519209E-6</v>
      </c>
      <c r="BT44">
        <f t="shared" si="71"/>
        <v>2.4494862829403184E-6</v>
      </c>
      <c r="BU44">
        <f t="shared" si="71"/>
        <v>2.126473207721422E-6</v>
      </c>
      <c r="BV44">
        <f t="shared" si="72"/>
        <v>1.8473699046908079E-6</v>
      </c>
      <c r="BW44">
        <f t="shared" si="72"/>
        <v>1.6059839403094202E-6</v>
      </c>
      <c r="BX44">
        <f t="shared" si="72"/>
        <v>1.3970360879923864E-6</v>
      </c>
      <c r="BY44">
        <f t="shared" si="72"/>
        <v>1.2160181332855173E-6</v>
      </c>
      <c r="BZ44">
        <f t="shared" si="72"/>
        <v>1.0590743203027262E-6</v>
      </c>
      <c r="CA44">
        <f t="shared" si="72"/>
        <v>9.2290219228653113E-7</v>
      </c>
      <c r="CB44">
        <f t="shared" si="72"/>
        <v>8.0466941263875581E-7</v>
      </c>
      <c r="CC44">
        <f t="shared" si="72"/>
        <v>7.0194380619690296E-7</v>
      </c>
      <c r="CD44">
        <f t="shared" si="72"/>
        <v>6.1263437683262443E-7</v>
      </c>
      <c r="CE44">
        <f t="shared" si="72"/>
        <v>5.3494146828848526E-7</v>
      </c>
      <c r="CF44">
        <f t="shared" si="73"/>
        <v>4.6731456417935357E-7</v>
      </c>
      <c r="CG44">
        <f t="shared" si="73"/>
        <v>4.0841648808882508E-7</v>
      </c>
      <c r="CH44">
        <f t="shared" si="73"/>
        <v>3.5709297926361416E-7</v>
      </c>
      <c r="CI44">
        <f t="shared" si="73"/>
        <v>3.1234679397973154E-7</v>
      </c>
      <c r="CJ44">
        <f t="shared" si="73"/>
        <v>2.7331562530318515E-7</v>
      </c>
      <c r="CK44">
        <f t="shared" si="73"/>
        <v>2.3925325100031575E-7</v>
      </c>
      <c r="CL44">
        <f t="shared" si="73"/>
        <v>2.0951341572364407E-7</v>
      </c>
      <c r="CM44">
        <f t="shared" si="73"/>
        <v>1.8353603322621674E-7</v>
      </c>
      <c r="CN44">
        <f t="shared" si="73"/>
        <v>1.6083536035727326E-7</v>
      </c>
      <c r="CO44">
        <f t="shared" si="73"/>
        <v>1.4098984945644628E-7</v>
      </c>
      <c r="CP44">
        <f t="shared" si="74"/>
        <v>1.236334314951815E-7</v>
      </c>
      <c r="CQ44">
        <f t="shared" si="74"/>
        <v>1.0844802052929155E-7</v>
      </c>
      <c r="CR44">
        <f t="shared" si="74"/>
        <v>6.3004557073147987E-8</v>
      </c>
      <c r="CS44">
        <f t="shared" si="74"/>
        <v>3.6926323037008064E-8</v>
      </c>
      <c r="CT44">
        <f t="shared" si="74"/>
        <v>2.3075679545804646E-8</v>
      </c>
      <c r="CU44">
        <f t="shared" si="74"/>
        <v>1.4485229305508899E-8</v>
      </c>
      <c r="CV44">
        <f t="shared" si="74"/>
        <v>8.9247832325543821E-9</v>
      </c>
      <c r="CW44">
        <f t="shared" si="74"/>
        <v>5.2938183120731007E-9</v>
      </c>
      <c r="CX44">
        <f t="shared" si="74"/>
        <v>2.9500424307417016E-9</v>
      </c>
      <c r="CY44">
        <f t="shared" si="74"/>
        <v>1.4844084464442102E-9</v>
      </c>
      <c r="CZ44">
        <f t="shared" si="75"/>
        <v>6.2283128250802767E-10</v>
      </c>
      <c r="DA44">
        <f t="shared" si="75"/>
        <v>1.7586795319091379E-10</v>
      </c>
      <c r="DB44">
        <f t="shared" si="75"/>
        <v>1.0080455605226415E-11</v>
      </c>
      <c r="DC44">
        <f t="shared" si="75"/>
        <v>0</v>
      </c>
      <c r="DD44">
        <f t="shared" si="75"/>
        <v>0</v>
      </c>
      <c r="DE44">
        <f t="shared" si="75"/>
        <v>0</v>
      </c>
      <c r="DF44">
        <f t="shared" si="75"/>
        <v>0</v>
      </c>
      <c r="DG44">
        <f t="shared" si="75"/>
        <v>0</v>
      </c>
      <c r="DH44">
        <f t="shared" si="75"/>
        <v>0</v>
      </c>
      <c r="DI44">
        <f t="shared" si="75"/>
        <v>0</v>
      </c>
      <c r="DJ44">
        <f t="shared" si="76"/>
        <v>0</v>
      </c>
      <c r="DK44">
        <f t="shared" si="76"/>
        <v>0</v>
      </c>
      <c r="DL44">
        <f t="shared" si="76"/>
        <v>0</v>
      </c>
      <c r="DM44">
        <f t="shared" si="76"/>
        <v>0</v>
      </c>
      <c r="DN44">
        <f t="shared" si="76"/>
        <v>0</v>
      </c>
      <c r="DO44">
        <f t="shared" si="76"/>
        <v>0</v>
      </c>
      <c r="DP44">
        <f t="shared" si="76"/>
        <v>0</v>
      </c>
      <c r="DQ44">
        <f t="shared" si="76"/>
        <v>0</v>
      </c>
      <c r="DR44">
        <f t="shared" si="76"/>
        <v>0</v>
      </c>
      <c r="DS44">
        <f t="shared" si="76"/>
        <v>0</v>
      </c>
      <c r="DT44">
        <f t="shared" si="77"/>
        <v>0</v>
      </c>
      <c r="DU44">
        <f t="shared" si="77"/>
        <v>0</v>
      </c>
      <c r="DV44">
        <f t="shared" si="77"/>
        <v>0</v>
      </c>
      <c r="DW44">
        <f t="shared" si="77"/>
        <v>0</v>
      </c>
      <c r="DX44">
        <f t="shared" si="77"/>
        <v>0</v>
      </c>
      <c r="DY44">
        <f t="shared" si="77"/>
        <v>0</v>
      </c>
      <c r="DZ44">
        <f t="shared" si="77"/>
        <v>0</v>
      </c>
      <c r="EA44">
        <f t="shared" si="77"/>
        <v>0</v>
      </c>
      <c r="EB44">
        <f t="shared" si="77"/>
        <v>0</v>
      </c>
      <c r="EC44">
        <f t="shared" si="77"/>
        <v>0</v>
      </c>
      <c r="ED44">
        <f t="shared" si="78"/>
        <v>0</v>
      </c>
      <c r="EE44">
        <f t="shared" si="78"/>
        <v>0</v>
      </c>
      <c r="EF44">
        <f t="shared" si="78"/>
        <v>0</v>
      </c>
      <c r="EG44">
        <f t="shared" si="78"/>
        <v>0</v>
      </c>
      <c r="EH44">
        <f t="shared" si="78"/>
        <v>0</v>
      </c>
      <c r="EI44">
        <f t="shared" si="78"/>
        <v>0</v>
      </c>
      <c r="EJ44">
        <f t="shared" si="78"/>
        <v>0</v>
      </c>
      <c r="EK44">
        <f t="shared" si="78"/>
        <v>0</v>
      </c>
      <c r="EL44">
        <f t="shared" si="78"/>
        <v>0</v>
      </c>
      <c r="EM44">
        <f t="shared" si="78"/>
        <v>0</v>
      </c>
      <c r="EN44">
        <f t="shared" si="79"/>
        <v>0</v>
      </c>
      <c r="EO44">
        <f t="shared" si="79"/>
        <v>0</v>
      </c>
      <c r="EP44">
        <f t="shared" si="79"/>
        <v>0</v>
      </c>
      <c r="EQ44">
        <f t="shared" si="79"/>
        <v>0</v>
      </c>
      <c r="ER44">
        <f t="shared" si="79"/>
        <v>0</v>
      </c>
      <c r="ES44">
        <f t="shared" si="79"/>
        <v>0</v>
      </c>
      <c r="ET44">
        <f t="shared" si="79"/>
        <v>0</v>
      </c>
      <c r="EU44">
        <f t="shared" si="79"/>
        <v>0</v>
      </c>
      <c r="EV44">
        <f t="shared" si="79"/>
        <v>0</v>
      </c>
      <c r="EW44">
        <f t="shared" si="79"/>
        <v>0</v>
      </c>
      <c r="EX44">
        <f t="shared" si="79"/>
        <v>0</v>
      </c>
      <c r="EZ44">
        <f t="shared" si="15"/>
        <v>0.18975901923450247</v>
      </c>
      <c r="FB44">
        <f t="shared" si="63"/>
        <v>0.20744516969005022</v>
      </c>
      <c r="FC44">
        <f t="shared" si="64"/>
        <v>0.21689615487685759</v>
      </c>
    </row>
    <row r="45" spans="1:159" x14ac:dyDescent="0.25">
      <c r="A45">
        <v>490</v>
      </c>
      <c r="B45" s="20">
        <f>'Input spectra'!S44</f>
        <v>5.5524046363580402E-2</v>
      </c>
      <c r="C45">
        <f>'Input spectra'!B44</f>
        <v>0.174931414341262</v>
      </c>
      <c r="D45">
        <f t="shared" si="65"/>
        <v>2.0653927966864227E-2</v>
      </c>
      <c r="E45">
        <f t="shared" si="65"/>
        <v>1.8682330815973695E-2</v>
      </c>
      <c r="F45">
        <f t="shared" si="65"/>
        <v>1.6898030325511421E-2</v>
      </c>
      <c r="G45">
        <f t="shared" si="65"/>
        <v>1.5283308958528537E-2</v>
      </c>
      <c r="H45">
        <f t="shared" si="65"/>
        <v>1.3822118945904788E-2</v>
      </c>
      <c r="I45">
        <f t="shared" si="65"/>
        <v>1.2499925441728859E-2</v>
      </c>
      <c r="J45">
        <f t="shared" si="65"/>
        <v>1.1303564367822407E-2</v>
      </c>
      <c r="K45">
        <f t="shared" si="65"/>
        <v>1.0221113575369895E-2</v>
      </c>
      <c r="L45">
        <f t="shared" si="65"/>
        <v>9.2417760794627889E-3</v>
      </c>
      <c r="M45">
        <f t="shared" si="65"/>
        <v>8.3557742383268165E-3</v>
      </c>
      <c r="N45">
        <f t="shared" si="66"/>
        <v>7.5542538541770949E-3</v>
      </c>
      <c r="O45">
        <f t="shared" si="66"/>
        <v>6.8291972680392986E-3</v>
      </c>
      <c r="P45">
        <f t="shared" si="66"/>
        <v>6.1733446073935338E-3</v>
      </c>
      <c r="Q45">
        <f t="shared" si="66"/>
        <v>5.5801224239651372E-3</v>
      </c>
      <c r="R45">
        <f t="shared" si="66"/>
        <v>5.0435790301510955E-3</v>
      </c>
      <c r="S45">
        <f t="shared" si="66"/>
        <v>4.5583259071102144E-3</v>
      </c>
      <c r="T45">
        <f t="shared" si="66"/>
        <v>4.1194846160751489E-3</v>
      </c>
      <c r="U45">
        <f t="shared" si="66"/>
        <v>3.7226386975232994E-3</v>
      </c>
      <c r="V45">
        <f t="shared" si="66"/>
        <v>3.3637900909779602E-3</v>
      </c>
      <c r="W45">
        <f t="shared" si="66"/>
        <v>3.0393196518605239E-3</v>
      </c>
      <c r="X45">
        <f t="shared" si="67"/>
        <v>2.7459513813961087E-3</v>
      </c>
      <c r="Y45">
        <f t="shared" si="67"/>
        <v>2.4807200214668054E-3</v>
      </c>
      <c r="Z45">
        <f t="shared" si="67"/>
        <v>2.2409416988521265E-3</v>
      </c>
      <c r="AA45">
        <f t="shared" si="67"/>
        <v>2.0241873328064393E-3</v>
      </c>
      <c r="AB45">
        <f t="shared" si="67"/>
        <v>1.828258546680638E-3</v>
      </c>
      <c r="AC45">
        <f t="shared" si="67"/>
        <v>1.6511658485561945E-3</v>
      </c>
      <c r="AD45">
        <f t="shared" si="67"/>
        <v>1.4911088678564832E-3</v>
      </c>
      <c r="AE45">
        <f t="shared" si="67"/>
        <v>1.3464584548436897E-3</v>
      </c>
      <c r="AF45">
        <f t="shared" si="67"/>
        <v>1.2157404679908816E-3</v>
      </c>
      <c r="AG45">
        <f t="shared" si="67"/>
        <v>1.097621090611435E-3</v>
      </c>
      <c r="AH45">
        <f t="shared" si="68"/>
        <v>9.9089353298931616E-4</v>
      </c>
      <c r="AI45">
        <f t="shared" si="68"/>
        <v>8.9446598972634851E-4</v>
      </c>
      <c r="AJ45">
        <f t="shared" si="68"/>
        <v>8.0735073423606667E-4</v>
      </c>
      <c r="AK45">
        <f t="shared" si="68"/>
        <v>7.2865424338543292E-4</v>
      </c>
      <c r="AL45">
        <f t="shared" si="68"/>
        <v>6.5756825532203498E-4</v>
      </c>
      <c r="AM45">
        <f t="shared" si="68"/>
        <v>5.9336167262198408E-4</v>
      </c>
      <c r="AN45">
        <f t="shared" si="68"/>
        <v>5.3537323114016973E-4</v>
      </c>
      <c r="AO45">
        <f t="shared" si="68"/>
        <v>4.8300486241923427E-4</v>
      </c>
      <c r="AP45">
        <f t="shared" si="68"/>
        <v>4.357156842886225E-4</v>
      </c>
      <c r="AQ45">
        <f t="shared" si="68"/>
        <v>3.9301656042569402E-4</v>
      </c>
      <c r="AR45">
        <f t="shared" si="69"/>
        <v>3.5446517521638902E-4</v>
      </c>
      <c r="AS45">
        <f t="shared" si="69"/>
        <v>3.1966157529701863E-4</v>
      </c>
      <c r="AT45">
        <f t="shared" si="69"/>
        <v>2.8824413373015721E-4</v>
      </c>
      <c r="AU45">
        <f t="shared" si="69"/>
        <v>2.5988589691050074E-4</v>
      </c>
      <c r="AV45">
        <f t="shared" si="69"/>
        <v>2.3429127805097504E-4</v>
      </c>
      <c r="AW45">
        <f t="shared" si="69"/>
        <v>2.1119306450168227E-4</v>
      </c>
      <c r="AX45">
        <f t="shared" si="69"/>
        <v>1.7182804083526294E-4</v>
      </c>
      <c r="AY45">
        <f t="shared" si="69"/>
        <v>1.3438122982016281E-4</v>
      </c>
      <c r="AZ45">
        <f t="shared" si="69"/>
        <v>1.1071800186271385E-4</v>
      </c>
      <c r="BA45">
        <f t="shared" si="69"/>
        <v>9.2826003932938904E-5</v>
      </c>
      <c r="BB45">
        <f t="shared" si="70"/>
        <v>7.8596300375170176E-5</v>
      </c>
      <c r="BC45">
        <f t="shared" si="70"/>
        <v>6.699155085361974E-5</v>
      </c>
      <c r="BD45">
        <f t="shared" si="70"/>
        <v>5.7381687435841485E-5</v>
      </c>
      <c r="BE45">
        <f t="shared" si="70"/>
        <v>4.9340325778654452E-5</v>
      </c>
      <c r="BF45">
        <f t="shared" si="70"/>
        <v>4.2559742209881598E-5</v>
      </c>
      <c r="BG45">
        <f t="shared" si="70"/>
        <v>3.6808355726335653E-5</v>
      </c>
      <c r="BH45">
        <f t="shared" si="70"/>
        <v>3.1906760401128073E-5</v>
      </c>
      <c r="BI45">
        <f t="shared" si="70"/>
        <v>2.7713013053725707E-5</v>
      </c>
      <c r="BJ45">
        <f t="shared" si="70"/>
        <v>2.4113013155423641E-5</v>
      </c>
      <c r="BK45">
        <f t="shared" si="70"/>
        <v>2.1013901801178952E-5</v>
      </c>
      <c r="BL45">
        <f t="shared" si="71"/>
        <v>1.8339358870531289E-5</v>
      </c>
      <c r="BM45">
        <f t="shared" si="71"/>
        <v>1.6026151199679393E-5</v>
      </c>
      <c r="BN45">
        <f t="shared" si="71"/>
        <v>1.4021537468597657E-5</v>
      </c>
      <c r="BO45">
        <f t="shared" si="71"/>
        <v>1.2281278610958443E-5</v>
      </c>
      <c r="BP45">
        <f t="shared" si="71"/>
        <v>1.0768087600960519E-5</v>
      </c>
      <c r="BQ45">
        <f t="shared" si="71"/>
        <v>9.4504051666746309E-6</v>
      </c>
      <c r="BR45">
        <f t="shared" si="71"/>
        <v>8.3014218233489953E-6</v>
      </c>
      <c r="BS45">
        <f t="shared" si="71"/>
        <v>7.2982890439203049E-6</v>
      </c>
      <c r="BT45">
        <f t="shared" si="71"/>
        <v>6.4214776507534945E-6</v>
      </c>
      <c r="BU45">
        <f t="shared" si="71"/>
        <v>5.6542521577308329E-6</v>
      </c>
      <c r="BV45">
        <f t="shared" si="72"/>
        <v>4.982237372126135E-6</v>
      </c>
      <c r="BW45">
        <f t="shared" si="72"/>
        <v>4.3930590649913886E-6</v>
      </c>
      <c r="BX45">
        <f t="shared" si="72"/>
        <v>3.876044574797368E-6</v>
      </c>
      <c r="BY45">
        <f t="shared" si="72"/>
        <v>3.4219722449024451E-6</v>
      </c>
      <c r="BZ45">
        <f t="shared" si="72"/>
        <v>3.0228608976990642E-6</v>
      </c>
      <c r="CA45">
        <f t="shared" si="72"/>
        <v>2.6717923148948783E-6</v>
      </c>
      <c r="CB45">
        <f t="shared" si="72"/>
        <v>2.362761063334157E-6</v>
      </c>
      <c r="CC45">
        <f t="shared" si="72"/>
        <v>2.0905470782521211E-6</v>
      </c>
      <c r="CD45">
        <f t="shared" si="72"/>
        <v>1.8506072626948635E-6</v>
      </c>
      <c r="CE45">
        <f t="shared" si="72"/>
        <v>1.638983035711865E-6</v>
      </c>
      <c r="CF45">
        <f t="shared" si="73"/>
        <v>1.4522213019514072E-6</v>
      </c>
      <c r="CG45">
        <f t="shared" si="73"/>
        <v>1.2873067508281647E-6</v>
      </c>
      <c r="CH45">
        <f t="shared" si="73"/>
        <v>1.1416037467609077E-6</v>
      </c>
      <c r="CI45">
        <f t="shared" si="73"/>
        <v>1.0128063601496437E-6</v>
      </c>
      <c r="CJ45">
        <f t="shared" si="73"/>
        <v>8.9889532494642079E-7</v>
      </c>
      <c r="CK45">
        <f t="shared" si="73"/>
        <v>7.9810090312492055E-7</v>
      </c>
      <c r="CL45">
        <f t="shared" si="73"/>
        <v>7.0887079711190634E-7</v>
      </c>
      <c r="CM45">
        <f t="shared" si="73"/>
        <v>6.2984238465765396E-7</v>
      </c>
      <c r="CN45">
        <f t="shared" si="73"/>
        <v>5.5981866173831252E-7</v>
      </c>
      <c r="CO45">
        <f t="shared" si="73"/>
        <v>4.9774737193338087E-7</v>
      </c>
      <c r="CP45">
        <f t="shared" si="74"/>
        <v>4.4270287854761323E-7</v>
      </c>
      <c r="CQ45">
        <f t="shared" si="74"/>
        <v>3.9387040116676961E-7</v>
      </c>
      <c r="CR45">
        <f t="shared" si="74"/>
        <v>2.3209135946077519E-7</v>
      </c>
      <c r="CS45">
        <f t="shared" si="74"/>
        <v>1.3796799970452315E-7</v>
      </c>
      <c r="CT45">
        <f t="shared" si="74"/>
        <v>8.7448445947084085E-8</v>
      </c>
      <c r="CU45">
        <f t="shared" si="74"/>
        <v>5.5677312615009238E-8</v>
      </c>
      <c r="CV45">
        <f t="shared" si="74"/>
        <v>3.4794120290894267E-8</v>
      </c>
      <c r="CW45">
        <f t="shared" si="74"/>
        <v>2.0933049933683447E-8</v>
      </c>
      <c r="CX45">
        <f t="shared" si="74"/>
        <v>1.1831696847695614E-8</v>
      </c>
      <c r="CY45">
        <f t="shared" si="74"/>
        <v>6.0384779050456613E-9</v>
      </c>
      <c r="CZ45">
        <f t="shared" si="75"/>
        <v>2.5698026682199148E-9</v>
      </c>
      <c r="DA45">
        <f t="shared" si="75"/>
        <v>7.359890635888449E-10</v>
      </c>
      <c r="DB45">
        <f t="shared" si="75"/>
        <v>4.2787814738309769E-11</v>
      </c>
      <c r="DC45">
        <f t="shared" si="75"/>
        <v>0</v>
      </c>
      <c r="DD45">
        <f t="shared" si="75"/>
        <v>0</v>
      </c>
      <c r="DE45">
        <f t="shared" si="75"/>
        <v>0</v>
      </c>
      <c r="DF45">
        <f t="shared" si="75"/>
        <v>0</v>
      </c>
      <c r="DG45">
        <f t="shared" si="75"/>
        <v>0</v>
      </c>
      <c r="DH45">
        <f t="shared" si="75"/>
        <v>0</v>
      </c>
      <c r="DI45">
        <f t="shared" si="75"/>
        <v>0</v>
      </c>
      <c r="DJ45">
        <f t="shared" si="76"/>
        <v>0</v>
      </c>
      <c r="DK45">
        <f t="shared" si="76"/>
        <v>0</v>
      </c>
      <c r="DL45">
        <f t="shared" si="76"/>
        <v>0</v>
      </c>
      <c r="DM45">
        <f t="shared" si="76"/>
        <v>0</v>
      </c>
      <c r="DN45">
        <f t="shared" si="76"/>
        <v>0</v>
      </c>
      <c r="DO45">
        <f t="shared" si="76"/>
        <v>0</v>
      </c>
      <c r="DP45">
        <f t="shared" si="76"/>
        <v>0</v>
      </c>
      <c r="DQ45">
        <f t="shared" si="76"/>
        <v>0</v>
      </c>
      <c r="DR45">
        <f t="shared" si="76"/>
        <v>0</v>
      </c>
      <c r="DS45">
        <f t="shared" si="76"/>
        <v>0</v>
      </c>
      <c r="DT45">
        <f t="shared" si="77"/>
        <v>0</v>
      </c>
      <c r="DU45">
        <f t="shared" si="77"/>
        <v>0</v>
      </c>
      <c r="DV45">
        <f t="shared" si="77"/>
        <v>0</v>
      </c>
      <c r="DW45">
        <f t="shared" si="77"/>
        <v>0</v>
      </c>
      <c r="DX45">
        <f t="shared" si="77"/>
        <v>0</v>
      </c>
      <c r="DY45">
        <f t="shared" si="77"/>
        <v>0</v>
      </c>
      <c r="DZ45">
        <f t="shared" si="77"/>
        <v>0</v>
      </c>
      <c r="EA45">
        <f t="shared" si="77"/>
        <v>0</v>
      </c>
      <c r="EB45">
        <f t="shared" si="77"/>
        <v>0</v>
      </c>
      <c r="EC45">
        <f t="shared" si="77"/>
        <v>0</v>
      </c>
      <c r="ED45">
        <f t="shared" si="78"/>
        <v>0</v>
      </c>
      <c r="EE45">
        <f t="shared" si="78"/>
        <v>0</v>
      </c>
      <c r="EF45">
        <f t="shared" si="78"/>
        <v>0</v>
      </c>
      <c r="EG45">
        <f t="shared" si="78"/>
        <v>0</v>
      </c>
      <c r="EH45">
        <f t="shared" si="78"/>
        <v>0</v>
      </c>
      <c r="EI45">
        <f t="shared" si="78"/>
        <v>0</v>
      </c>
      <c r="EJ45">
        <f t="shared" si="78"/>
        <v>0</v>
      </c>
      <c r="EK45">
        <f t="shared" si="78"/>
        <v>0</v>
      </c>
      <c r="EL45">
        <f t="shared" si="78"/>
        <v>0</v>
      </c>
      <c r="EM45">
        <f t="shared" si="78"/>
        <v>0</v>
      </c>
      <c r="EN45">
        <f t="shared" si="79"/>
        <v>0</v>
      </c>
      <c r="EO45">
        <f t="shared" si="79"/>
        <v>0</v>
      </c>
      <c r="EP45">
        <f t="shared" si="79"/>
        <v>0</v>
      </c>
      <c r="EQ45">
        <f t="shared" si="79"/>
        <v>0</v>
      </c>
      <c r="ER45">
        <f t="shared" si="79"/>
        <v>0</v>
      </c>
      <c r="ES45">
        <f t="shared" si="79"/>
        <v>0</v>
      </c>
      <c r="ET45">
        <f t="shared" si="79"/>
        <v>0</v>
      </c>
      <c r="EU45">
        <f t="shared" si="79"/>
        <v>0</v>
      </c>
      <c r="EV45">
        <f t="shared" si="79"/>
        <v>0</v>
      </c>
      <c r="EW45">
        <f t="shared" si="79"/>
        <v>0</v>
      </c>
      <c r="EX45">
        <f t="shared" si="79"/>
        <v>0</v>
      </c>
      <c r="EZ45">
        <f t="shared" si="15"/>
        <v>0.2143506914337589</v>
      </c>
      <c r="FB45">
        <f t="shared" si="63"/>
        <v>0.18596088777186465</v>
      </c>
      <c r="FC45">
        <f t="shared" si="64"/>
        <v>0.22119011095445643</v>
      </c>
    </row>
    <row r="46" spans="1:159" x14ac:dyDescent="0.25">
      <c r="A46">
        <v>495</v>
      </c>
      <c r="B46" s="20">
        <f>'Input spectra'!S45</f>
        <v>5.5332613365129901E-2</v>
      </c>
      <c r="C46">
        <f>'Input spectra'!B45</f>
        <v>0.14741165750235599</v>
      </c>
      <c r="D46">
        <f t="shared" si="65"/>
        <v>2.0653927966864227E-2</v>
      </c>
      <c r="E46">
        <f t="shared" si="65"/>
        <v>1.8941536759126194E-2</v>
      </c>
      <c r="F46">
        <f t="shared" si="65"/>
        <v>1.7370182899002658E-2</v>
      </c>
      <c r="G46">
        <f t="shared" si="65"/>
        <v>1.5928315593626025E-2</v>
      </c>
      <c r="H46">
        <f t="shared" si="65"/>
        <v>1.4605325435436151E-2</v>
      </c>
      <c r="I46">
        <f t="shared" si="65"/>
        <v>1.3391468006378264E-2</v>
      </c>
      <c r="J46">
        <f t="shared" si="65"/>
        <v>1.2277793658546129E-2</v>
      </c>
      <c r="K46">
        <f t="shared" si="65"/>
        <v>1.1256082973581322E-2</v>
      </c>
      <c r="L46">
        <f t="shared" si="65"/>
        <v>1.0318787443123237E-2</v>
      </c>
      <c r="M46">
        <f t="shared" si="65"/>
        <v>9.4589749493843248E-3</v>
      </c>
      <c r="N46">
        <f t="shared" si="66"/>
        <v>8.6702796587575705E-3</v>
      </c>
      <c r="O46">
        <f t="shared" si="66"/>
        <v>7.9468559724837299E-3</v>
      </c>
      <c r="P46">
        <f t="shared" si="66"/>
        <v>7.2833362070313006E-3</v>
      </c>
      <c r="Q46">
        <f t="shared" si="66"/>
        <v>6.6747917031720781E-3</v>
      </c>
      <c r="R46">
        <f t="shared" si="66"/>
        <v>6.1166970869532215E-3</v>
      </c>
      <c r="S46">
        <f t="shared" si="66"/>
        <v>5.6048974280418036E-3</v>
      </c>
      <c r="T46">
        <f t="shared" si="66"/>
        <v>5.1355780614054233E-3</v>
      </c>
      <c r="U46">
        <f t="shared" si="66"/>
        <v>4.7052368571356981E-3</v>
      </c>
      <c r="V46">
        <f t="shared" si="66"/>
        <v>4.3106587405519281E-3</v>
      </c>
      <c r="W46">
        <f t="shared" si="66"/>
        <v>3.948892280661081E-3</v>
      </c>
      <c r="X46">
        <f t="shared" si="67"/>
        <v>3.6172281797088824E-3</v>
      </c>
      <c r="Y46">
        <f t="shared" si="67"/>
        <v>3.3131795100379475E-3</v>
      </c>
      <c r="Z46">
        <f t="shared" si="67"/>
        <v>3.034463556866564E-3</v>
      </c>
      <c r="AA46">
        <f t="shared" si="67"/>
        <v>2.7789851370031552E-3</v>
      </c>
      <c r="AB46">
        <f t="shared" si="67"/>
        <v>2.5448212739961618E-3</v>
      </c>
      <c r="AC46">
        <f t="shared" si="67"/>
        <v>2.3302071198607094E-3</v>
      </c>
      <c r="AD46">
        <f t="shared" si="67"/>
        <v>2.1335230223895924E-3</v>
      </c>
      <c r="AE46">
        <f t="shared" si="67"/>
        <v>1.9532826452089433E-3</v>
      </c>
      <c r="AF46">
        <f t="shared" si="67"/>
        <v>1.7881220552357603E-3</v>
      </c>
      <c r="AG46">
        <f t="shared" si="67"/>
        <v>1.636789699087779E-3</v>
      </c>
      <c r="AH46">
        <f t="shared" si="68"/>
        <v>1.4981371963345847E-3</v>
      </c>
      <c r="AI46">
        <f t="shared" si="68"/>
        <v>1.3711108833067412E-3</v>
      </c>
      <c r="AJ46">
        <f t="shared" si="68"/>
        <v>1.2547440465382059E-3</v>
      </c>
      <c r="AK46">
        <f t="shared" si="68"/>
        <v>1.1481497898440008E-3</v>
      </c>
      <c r="AL46">
        <f t="shared" si="68"/>
        <v>1.0505144835647818E-3</v>
      </c>
      <c r="AM46">
        <f t="shared" si="68"/>
        <v>9.6109174867441767E-4</v>
      </c>
      <c r="AN46">
        <f t="shared" si="68"/>
        <v>8.7919693227539214E-4</v>
      </c>
      <c r="AO46">
        <f t="shared" si="68"/>
        <v>8.0420203452669905E-4</v>
      </c>
      <c r="AP46">
        <f t="shared" si="68"/>
        <v>7.3553105028477926E-4</v>
      </c>
      <c r="AQ46">
        <f t="shared" si="68"/>
        <v>6.7265569171279791E-4</v>
      </c>
      <c r="AR46">
        <f t="shared" si="69"/>
        <v>6.1509146084816379E-4</v>
      </c>
      <c r="AS46">
        <f t="shared" si="69"/>
        <v>5.6239404363197035E-4</v>
      </c>
      <c r="AT46">
        <f t="shared" si="69"/>
        <v>5.1415599921482012E-4</v>
      </c>
      <c r="AU46">
        <f t="shared" si="69"/>
        <v>4.7000372047754186E-4</v>
      </c>
      <c r="AV46">
        <f t="shared" si="69"/>
        <v>4.2959464365771306E-4</v>
      </c>
      <c r="AW46">
        <f t="shared" si="69"/>
        <v>3.9261468676749498E-4</v>
      </c>
      <c r="AX46">
        <f t="shared" si="69"/>
        <v>3.2386579376932377E-4</v>
      </c>
      <c r="AY46">
        <f t="shared" si="69"/>
        <v>2.5679928307981777E-4</v>
      </c>
      <c r="AZ46">
        <f t="shared" si="69"/>
        <v>2.1451496170470883E-4</v>
      </c>
      <c r="BA46">
        <f t="shared" si="69"/>
        <v>1.8234470505681095E-4</v>
      </c>
      <c r="BB46">
        <f t="shared" si="70"/>
        <v>1.5653438765592949E-4</v>
      </c>
      <c r="BC46">
        <f t="shared" si="70"/>
        <v>1.3527322370642002E-4</v>
      </c>
      <c r="BD46">
        <f t="shared" si="70"/>
        <v>1.1747603409223102E-4</v>
      </c>
      <c r="BE46">
        <f t="shared" si="70"/>
        <v>1.0241465984744442E-4</v>
      </c>
      <c r="BF46">
        <f t="shared" si="70"/>
        <v>8.9566015860179736E-5</v>
      </c>
      <c r="BG46">
        <f t="shared" si="70"/>
        <v>7.8537095848192363E-5</v>
      </c>
      <c r="BH46">
        <f t="shared" si="70"/>
        <v>6.902323095351691E-5</v>
      </c>
      <c r="BI46">
        <f t="shared" si="70"/>
        <v>6.0782767906613719E-5</v>
      </c>
      <c r="BJ46">
        <f t="shared" si="70"/>
        <v>5.3620685623741441E-5</v>
      </c>
      <c r="BK46">
        <f t="shared" si="70"/>
        <v>4.7377455380670073E-5</v>
      </c>
      <c r="BL46">
        <f t="shared" si="71"/>
        <v>4.1921164192250515E-5</v>
      </c>
      <c r="BM46">
        <f t="shared" si="71"/>
        <v>3.7141768162823947E-5</v>
      </c>
      <c r="BN46">
        <f t="shared" si="71"/>
        <v>3.294679160932611E-5</v>
      </c>
      <c r="BO46">
        <f t="shared" si="71"/>
        <v>2.9258039980270224E-5</v>
      </c>
      <c r="BP46">
        <f t="shared" si="71"/>
        <v>2.6009043337240922E-5</v>
      </c>
      <c r="BQ46">
        <f t="shared" si="71"/>
        <v>2.3143038605421016E-5</v>
      </c>
      <c r="BR46">
        <f t="shared" si="71"/>
        <v>2.0611357063154637E-5</v>
      </c>
      <c r="BS46">
        <f t="shared" si="71"/>
        <v>1.8372121841080979E-5</v>
      </c>
      <c r="BT46">
        <f t="shared" si="71"/>
        <v>1.6389186077134446E-5</v>
      </c>
      <c r="BU46">
        <f t="shared" si="71"/>
        <v>1.4631260282325272E-5</v>
      </c>
      <c r="BV46">
        <f t="shared" si="72"/>
        <v>1.3071190134802995E-5</v>
      </c>
      <c r="BW46">
        <f t="shared" si="72"/>
        <v>1.1685355045173396E-5</v>
      </c>
      <c r="BX46">
        <f t="shared" si="72"/>
        <v>1.0453164525316151E-5</v>
      </c>
      <c r="BY46">
        <f t="shared" si="72"/>
        <v>9.3566343717919197E-6</v>
      </c>
      <c r="BZ46">
        <f t="shared" si="72"/>
        <v>8.3800284318635117E-6</v>
      </c>
      <c r="CA46">
        <f t="shared" si="72"/>
        <v>7.5095545903276881E-6</v>
      </c>
      <c r="CB46">
        <f t="shared" si="72"/>
        <v>6.7331058327034752E-6</v>
      </c>
      <c r="CC46">
        <f t="shared" si="72"/>
        <v>6.0400389707616329E-6</v>
      </c>
      <c r="CD46">
        <f t="shared" si="72"/>
        <v>5.4209849792989731E-6</v>
      </c>
      <c r="CE46">
        <f t="shared" si="72"/>
        <v>4.8676859755368262E-6</v>
      </c>
      <c r="CF46">
        <f t="shared" si="73"/>
        <v>4.3728547388498748E-6</v>
      </c>
      <c r="CG46">
        <f t="shared" si="73"/>
        <v>3.9300533667283165E-6</v>
      </c>
      <c r="CH46">
        <f t="shared" si="73"/>
        <v>3.5335882291859427E-6</v>
      </c>
      <c r="CI46">
        <f t="shared" si="73"/>
        <v>3.1784188458706033E-6</v>
      </c>
      <c r="CJ46">
        <f t="shared" si="73"/>
        <v>2.8600786891559096E-6</v>
      </c>
      <c r="CK46">
        <f t="shared" si="73"/>
        <v>2.574606228968539E-6</v>
      </c>
      <c r="CL46">
        <f t="shared" si="73"/>
        <v>2.3184847939115757E-6</v>
      </c>
      <c r="CM46">
        <f t="shared" si="73"/>
        <v>2.0885900385190824E-6</v>
      </c>
      <c r="CN46">
        <f t="shared" si="73"/>
        <v>1.882143986256237E-6</v>
      </c>
      <c r="CO46">
        <f t="shared" si="73"/>
        <v>1.6966747685725042E-6</v>
      </c>
      <c r="CP46">
        <f t="shared" si="74"/>
        <v>1.5299813070649774E-6</v>
      </c>
      <c r="CQ46">
        <f t="shared" si="74"/>
        <v>1.380102292764202E-6</v>
      </c>
      <c r="CR46">
        <f t="shared" si="74"/>
        <v>8.2451973967822493E-7</v>
      </c>
      <c r="CS46">
        <f t="shared" si="74"/>
        <v>4.9694074416834319E-7</v>
      </c>
      <c r="CT46">
        <f t="shared" si="74"/>
        <v>3.1934674014090784E-7</v>
      </c>
      <c r="CU46">
        <f t="shared" si="74"/>
        <v>2.0614500179410594E-7</v>
      </c>
      <c r="CV46">
        <f t="shared" si="74"/>
        <v>1.3061244462550149E-7</v>
      </c>
      <c r="CW46">
        <f t="shared" si="74"/>
        <v>7.9670099579133433E-8</v>
      </c>
      <c r="CX46">
        <f t="shared" si="74"/>
        <v>4.5655598180826446E-8</v>
      </c>
      <c r="CY46">
        <f t="shared" si="74"/>
        <v>2.3624283099469515E-8</v>
      </c>
      <c r="CZ46">
        <f t="shared" si="75"/>
        <v>1.0193306558156266E-8</v>
      </c>
      <c r="DA46">
        <f t="shared" si="75"/>
        <v>2.9598576442810323E-9</v>
      </c>
      <c r="DB46">
        <f t="shared" si="75"/>
        <v>1.74463155319024E-10</v>
      </c>
      <c r="DC46">
        <f t="shared" si="75"/>
        <v>0</v>
      </c>
      <c r="DD46">
        <f t="shared" si="75"/>
        <v>0</v>
      </c>
      <c r="DE46">
        <f t="shared" si="75"/>
        <v>0</v>
      </c>
      <c r="DF46">
        <f t="shared" si="75"/>
        <v>0</v>
      </c>
      <c r="DG46">
        <f t="shared" si="75"/>
        <v>0</v>
      </c>
      <c r="DH46">
        <f t="shared" si="75"/>
        <v>0</v>
      </c>
      <c r="DI46">
        <f t="shared" si="75"/>
        <v>0</v>
      </c>
      <c r="DJ46">
        <f t="shared" si="76"/>
        <v>0</v>
      </c>
      <c r="DK46">
        <f t="shared" si="76"/>
        <v>0</v>
      </c>
      <c r="DL46">
        <f t="shared" si="76"/>
        <v>0</v>
      </c>
      <c r="DM46">
        <f t="shared" si="76"/>
        <v>0</v>
      </c>
      <c r="DN46">
        <f t="shared" si="76"/>
        <v>0</v>
      </c>
      <c r="DO46">
        <f t="shared" si="76"/>
        <v>0</v>
      </c>
      <c r="DP46">
        <f t="shared" si="76"/>
        <v>0</v>
      </c>
      <c r="DQ46">
        <f t="shared" si="76"/>
        <v>0</v>
      </c>
      <c r="DR46">
        <f t="shared" si="76"/>
        <v>0</v>
      </c>
      <c r="DS46">
        <f t="shared" si="76"/>
        <v>0</v>
      </c>
      <c r="DT46">
        <f t="shared" si="77"/>
        <v>0</v>
      </c>
      <c r="DU46">
        <f t="shared" si="77"/>
        <v>0</v>
      </c>
      <c r="DV46">
        <f t="shared" si="77"/>
        <v>0</v>
      </c>
      <c r="DW46">
        <f t="shared" si="77"/>
        <v>0</v>
      </c>
      <c r="DX46">
        <f t="shared" si="77"/>
        <v>0</v>
      </c>
      <c r="DY46">
        <f t="shared" si="77"/>
        <v>0</v>
      </c>
      <c r="DZ46">
        <f t="shared" si="77"/>
        <v>0</v>
      </c>
      <c r="EA46">
        <f t="shared" si="77"/>
        <v>0</v>
      </c>
      <c r="EB46">
        <f t="shared" si="77"/>
        <v>0</v>
      </c>
      <c r="EC46">
        <f t="shared" si="77"/>
        <v>0</v>
      </c>
      <c r="ED46">
        <f t="shared" si="78"/>
        <v>0</v>
      </c>
      <c r="EE46">
        <f t="shared" si="78"/>
        <v>0</v>
      </c>
      <c r="EF46">
        <f t="shared" si="78"/>
        <v>0</v>
      </c>
      <c r="EG46">
        <f t="shared" si="78"/>
        <v>0</v>
      </c>
      <c r="EH46">
        <f t="shared" si="78"/>
        <v>0</v>
      </c>
      <c r="EI46">
        <f t="shared" si="78"/>
        <v>0</v>
      </c>
      <c r="EJ46">
        <f t="shared" si="78"/>
        <v>0</v>
      </c>
      <c r="EK46">
        <f t="shared" si="78"/>
        <v>0</v>
      </c>
      <c r="EL46">
        <f t="shared" si="78"/>
        <v>0</v>
      </c>
      <c r="EM46">
        <f t="shared" si="78"/>
        <v>0</v>
      </c>
      <c r="EN46">
        <f t="shared" si="79"/>
        <v>0</v>
      </c>
      <c r="EO46">
        <f t="shared" si="79"/>
        <v>0</v>
      </c>
      <c r="EP46">
        <f t="shared" si="79"/>
        <v>0</v>
      </c>
      <c r="EQ46">
        <f t="shared" si="79"/>
        <v>0</v>
      </c>
      <c r="ER46">
        <f t="shared" si="79"/>
        <v>0</v>
      </c>
      <c r="ES46">
        <f t="shared" si="79"/>
        <v>0</v>
      </c>
      <c r="ET46">
        <f t="shared" si="79"/>
        <v>0</v>
      </c>
      <c r="EU46">
        <f t="shared" si="79"/>
        <v>0</v>
      </c>
      <c r="EV46">
        <f t="shared" si="79"/>
        <v>0</v>
      </c>
      <c r="EW46">
        <f t="shared" si="79"/>
        <v>0</v>
      </c>
      <c r="EX46">
        <f t="shared" si="79"/>
        <v>0</v>
      </c>
      <c r="EZ46">
        <f t="shared" si="15"/>
        <v>0.24535496752637673</v>
      </c>
      <c r="FB46">
        <f t="shared" si="63"/>
        <v>0.16356241533126659</v>
      </c>
      <c r="FC46">
        <f t="shared" si="64"/>
        <v>0.22539806552861691</v>
      </c>
    </row>
    <row r="47" spans="1:159" x14ac:dyDescent="0.25">
      <c r="A47">
        <v>500</v>
      </c>
      <c r="B47" s="20">
        <f>'Input spectra'!S46</f>
        <v>5.51411803666794E-2</v>
      </c>
      <c r="C47">
        <f>'Input spectra'!B46</f>
        <v>0.12774307503944701</v>
      </c>
      <c r="D47">
        <f t="shared" si="65"/>
        <v>2.0653927966864227E-2</v>
      </c>
      <c r="E47">
        <f t="shared" si="65"/>
        <v>1.9129098497628904E-2</v>
      </c>
      <c r="F47">
        <f t="shared" si="65"/>
        <v>1.7715890033420046E-2</v>
      </c>
      <c r="G47">
        <f t="shared" si="65"/>
        <v>1.6406189692887835E-2</v>
      </c>
      <c r="H47">
        <f t="shared" si="65"/>
        <v>1.5192470696075868E-2</v>
      </c>
      <c r="I47">
        <f t="shared" si="65"/>
        <v>1.4067750242743813E-2</v>
      </c>
      <c r="J47">
        <f t="shared" si="65"/>
        <v>1.3025550404174397E-2</v>
      </c>
      <c r="K47">
        <f t="shared" si="65"/>
        <v>1.2059861813729403E-2</v>
      </c>
      <c r="L47">
        <f t="shared" si="65"/>
        <v>1.1165109956667196E-2</v>
      </c>
      <c r="M47">
        <f t="shared" si="65"/>
        <v>1.0336123873902777E-2</v>
      </c>
      <c r="N47">
        <f t="shared" si="66"/>
        <v>9.5681071075568429E-3</v>
      </c>
      <c r="O47">
        <f t="shared" si="66"/>
        <v>8.8566107283732966E-3</v>
      </c>
      <c r="P47">
        <f t="shared" si="66"/>
        <v>8.1975082964514112E-3</v>
      </c>
      <c r="Q47">
        <f t="shared" si="66"/>
        <v>7.5869726172999585E-3</v>
      </c>
      <c r="R47">
        <f t="shared" si="66"/>
        <v>7.0214541650337305E-3</v>
      </c>
      <c r="S47">
        <f t="shared" si="66"/>
        <v>6.4976610536501356E-3</v>
      </c>
      <c r="T47">
        <f t="shared" si="66"/>
        <v>6.0125404457946566E-3</v>
      </c>
      <c r="U47">
        <f t="shared" si="66"/>
        <v>5.5632612962942599E-3</v>
      </c>
      <c r="V47">
        <f t="shared" si="66"/>
        <v>5.1471983350500289E-3</v>
      </c>
      <c r="W47">
        <f t="shared" si="66"/>
        <v>4.7619172006736401E-3</v>
      </c>
      <c r="X47">
        <f t="shared" si="67"/>
        <v>4.4051606425636785E-3</v>
      </c>
      <c r="Y47">
        <f t="shared" si="67"/>
        <v>4.0748357149811747E-3</v>
      </c>
      <c r="Z47">
        <f t="shared" si="67"/>
        <v>3.7690018921308589E-3</v>
      </c>
      <c r="AA47">
        <f t="shared" si="67"/>
        <v>3.485860038315019E-3</v>
      </c>
      <c r="AB47">
        <f t="shared" si="67"/>
        <v>3.2237421719277211E-3</v>
      </c>
      <c r="AC47">
        <f t="shared" si="67"/>
        <v>2.9811019664241546E-3</v>
      </c>
      <c r="AD47">
        <f t="shared" si="67"/>
        <v>2.7565059354564582E-3</v>
      </c>
      <c r="AE47">
        <f t="shared" si="67"/>
        <v>2.5486252531357347E-3</v>
      </c>
      <c r="AF47">
        <f t="shared" si="67"/>
        <v>2.3562281638802966E-3</v>
      </c>
      <c r="AG47">
        <f t="shared" si="67"/>
        <v>2.1781729395617027E-3</v>
      </c>
      <c r="AH47">
        <f t="shared" si="68"/>
        <v>2.0134013446803014E-3</v>
      </c>
      <c r="AI47">
        <f t="shared" si="68"/>
        <v>1.8609325731073093E-3</v>
      </c>
      <c r="AJ47">
        <f t="shared" si="68"/>
        <v>1.7198576225360876E-3</v>
      </c>
      <c r="AK47">
        <f t="shared" si="68"/>
        <v>1.5893340752054933E-3</v>
      </c>
      <c r="AL47">
        <f t="shared" si="68"/>
        <v>1.4685812557059695E-3</v>
      </c>
      <c r="AM47">
        <f t="shared" si="68"/>
        <v>1.3568757387668235E-3</v>
      </c>
      <c r="AN47">
        <f t="shared" si="68"/>
        <v>1.2535471818621148E-3</v>
      </c>
      <c r="AO47">
        <f t="shared" si="68"/>
        <v>1.157974459273443E-3</v>
      </c>
      <c r="AP47">
        <f t="shared" si="68"/>
        <v>1.0695820759203552E-3</v>
      </c>
      <c r="AQ47">
        <f t="shared" si="68"/>
        <v>9.8783684082234097E-4</v>
      </c>
      <c r="AR47">
        <f t="shared" si="69"/>
        <v>9.1224478149881248E-4</v>
      </c>
      <c r="AS47">
        <f t="shared" si="69"/>
        <v>8.4234828195301305E-4</v>
      </c>
      <c r="AT47">
        <f t="shared" si="69"/>
        <v>7.777234281297501E-4</v>
      </c>
      <c r="AU47">
        <f t="shared" si="69"/>
        <v>7.1797754589201926E-4</v>
      </c>
      <c r="AV47">
        <f t="shared" si="69"/>
        <v>6.6274691763423962E-4</v>
      </c>
      <c r="AW47">
        <f t="shared" si="69"/>
        <v>6.116946646459318E-4</v>
      </c>
      <c r="AX47">
        <f t="shared" si="69"/>
        <v>5.0958017562133956E-4</v>
      </c>
      <c r="AY47">
        <f t="shared" si="69"/>
        <v>4.0805672762578646E-4</v>
      </c>
      <c r="AZ47">
        <f t="shared" si="69"/>
        <v>3.4424180948327388E-4</v>
      </c>
      <c r="BA47">
        <f t="shared" si="69"/>
        <v>2.9551428326885019E-4</v>
      </c>
      <c r="BB47">
        <f t="shared" si="70"/>
        <v>2.5619719523419556E-4</v>
      </c>
      <c r="BC47">
        <f t="shared" si="70"/>
        <v>2.2359173416969767E-4</v>
      </c>
      <c r="BD47">
        <f t="shared" si="70"/>
        <v>1.9609768800115204E-4</v>
      </c>
      <c r="BE47">
        <f t="shared" si="70"/>
        <v>1.7264921811380778E-4</v>
      </c>
      <c r="BF47">
        <f t="shared" si="70"/>
        <v>1.524842672952736E-4</v>
      </c>
      <c r="BG47">
        <f t="shared" si="70"/>
        <v>1.3503175472516369E-4</v>
      </c>
      <c r="BH47">
        <f t="shared" si="70"/>
        <v>1.1984934098156655E-4</v>
      </c>
      <c r="BI47">
        <f t="shared" si="70"/>
        <v>1.0658599184312863E-4</v>
      </c>
      <c r="BJ47">
        <f t="shared" si="70"/>
        <v>9.4957946223206063E-5</v>
      </c>
      <c r="BK47">
        <f t="shared" si="70"/>
        <v>8.4732490913187123E-5</v>
      </c>
      <c r="BL47">
        <f t="shared" si="71"/>
        <v>7.5716559128597186E-5</v>
      </c>
      <c r="BM47">
        <f t="shared" si="71"/>
        <v>6.7748455960316923E-5</v>
      </c>
      <c r="BN47">
        <f t="shared" si="71"/>
        <v>6.0691692413286604E-5</v>
      </c>
      <c r="BO47">
        <f t="shared" si="71"/>
        <v>5.4430289026997457E-5</v>
      </c>
      <c r="BP47">
        <f t="shared" si="71"/>
        <v>4.8865132640380844E-5</v>
      </c>
      <c r="BQ47">
        <f t="shared" si="71"/>
        <v>4.3911105978705629E-5</v>
      </c>
      <c r="BR47">
        <f t="shared" si="71"/>
        <v>3.9494796011723277E-5</v>
      </c>
      <c r="BS47">
        <f t="shared" si="71"/>
        <v>3.5552643442674028E-5</v>
      </c>
      <c r="BT47">
        <f t="shared" si="71"/>
        <v>3.2029433596308937E-5</v>
      </c>
      <c r="BU47">
        <f t="shared" si="71"/>
        <v>2.8877055073359523E-5</v>
      </c>
      <c r="BV47">
        <f t="shared" si="72"/>
        <v>2.6053470898710009E-5</v>
      </c>
      <c r="BW47">
        <f t="shared" si="72"/>
        <v>2.3521860056716997E-5</v>
      </c>
      <c r="BX47">
        <f t="shared" si="72"/>
        <v>2.1249896913115209E-5</v>
      </c>
      <c r="BY47">
        <f t="shared" si="72"/>
        <v>1.920914314107434E-5</v>
      </c>
      <c r="BZ47">
        <f t="shared" si="72"/>
        <v>1.7374532118006321E-5</v>
      </c>
      <c r="CA47">
        <f t="shared" si="72"/>
        <v>1.5723929830662646E-5</v>
      </c>
      <c r="CB47">
        <f t="shared" si="72"/>
        <v>1.4237759460177995E-5</v>
      </c>
      <c r="CC47">
        <f t="shared" si="72"/>
        <v>1.289867925701302E-5</v>
      </c>
      <c r="CD47">
        <f t="shared" si="72"/>
        <v>1.1691305230919779E-5</v>
      </c>
      <c r="CE47">
        <f t="shared" si="72"/>
        <v>1.0601971698532895E-5</v>
      </c>
      <c r="CF47">
        <f t="shared" si="73"/>
        <v>9.6185239432183147E-6</v>
      </c>
      <c r="CG47">
        <f t="shared" si="73"/>
        <v>8.7301382170112135E-6</v>
      </c>
      <c r="CH47">
        <f t="shared" si="73"/>
        <v>7.9271651044439314E-6</v>
      </c>
      <c r="CI47">
        <f t="shared" si="73"/>
        <v>7.2009929119838224E-6</v>
      </c>
      <c r="CJ47">
        <f t="shared" si="73"/>
        <v>6.5439282747034719E-6</v>
      </c>
      <c r="CK47">
        <f t="shared" si="73"/>
        <v>5.9490916069047182E-6</v>
      </c>
      <c r="CL47">
        <f t="shared" si="73"/>
        <v>5.4103253838059179E-6</v>
      </c>
      <c r="CM47">
        <f t="shared" si="73"/>
        <v>4.9221135412794368E-6</v>
      </c>
      <c r="CN47">
        <f t="shared" si="73"/>
        <v>4.479510531223855E-6</v>
      </c>
      <c r="CO47">
        <f t="shared" si="73"/>
        <v>4.0780787804066331E-6</v>
      </c>
      <c r="CP47">
        <f t="shared" si="74"/>
        <v>3.7138334776725896E-6</v>
      </c>
      <c r="CQ47">
        <f t="shared" si="74"/>
        <v>3.3831937640426023E-6</v>
      </c>
      <c r="CR47">
        <f t="shared" si="74"/>
        <v>2.0412488072991523E-6</v>
      </c>
      <c r="CS47">
        <f t="shared" si="74"/>
        <v>1.2424496119351291E-6</v>
      </c>
      <c r="CT47">
        <f t="shared" si="74"/>
        <v>8.0633582987541444E-7</v>
      </c>
      <c r="CU47">
        <f t="shared" si="74"/>
        <v>5.2566077689723756E-7</v>
      </c>
      <c r="CV47">
        <f t="shared" si="74"/>
        <v>3.3635401299328903E-7</v>
      </c>
      <c r="CW47">
        <f t="shared" si="74"/>
        <v>2.0719854803807644E-7</v>
      </c>
      <c r="CX47">
        <f t="shared" si="74"/>
        <v>1.199125606881214E-7</v>
      </c>
      <c r="CY47">
        <f t="shared" si="74"/>
        <v>6.2662623065036201E-8</v>
      </c>
      <c r="CZ47">
        <f t="shared" si="75"/>
        <v>2.730513386639498E-8</v>
      </c>
      <c r="DA47">
        <f t="shared" si="75"/>
        <v>8.0071753760541038E-9</v>
      </c>
      <c r="DB47">
        <f t="shared" si="75"/>
        <v>4.7664114788032887E-10</v>
      </c>
      <c r="DC47">
        <f t="shared" si="75"/>
        <v>0</v>
      </c>
      <c r="DD47">
        <f t="shared" si="75"/>
        <v>0</v>
      </c>
      <c r="DE47">
        <f t="shared" si="75"/>
        <v>0</v>
      </c>
      <c r="DF47">
        <f t="shared" si="75"/>
        <v>0</v>
      </c>
      <c r="DG47">
        <f t="shared" si="75"/>
        <v>0</v>
      </c>
      <c r="DH47">
        <f t="shared" si="75"/>
        <v>0</v>
      </c>
      <c r="DI47">
        <f t="shared" si="75"/>
        <v>0</v>
      </c>
      <c r="DJ47">
        <f t="shared" si="76"/>
        <v>0</v>
      </c>
      <c r="DK47">
        <f t="shared" si="76"/>
        <v>0</v>
      </c>
      <c r="DL47">
        <f t="shared" si="76"/>
        <v>0</v>
      </c>
      <c r="DM47">
        <f t="shared" si="76"/>
        <v>0</v>
      </c>
      <c r="DN47">
        <f t="shared" si="76"/>
        <v>0</v>
      </c>
      <c r="DO47">
        <f t="shared" si="76"/>
        <v>0</v>
      </c>
      <c r="DP47">
        <f t="shared" si="76"/>
        <v>0</v>
      </c>
      <c r="DQ47">
        <f t="shared" si="76"/>
        <v>0</v>
      </c>
      <c r="DR47">
        <f t="shared" si="76"/>
        <v>0</v>
      </c>
      <c r="DS47">
        <f t="shared" si="76"/>
        <v>0</v>
      </c>
      <c r="DT47">
        <f t="shared" si="77"/>
        <v>0</v>
      </c>
      <c r="DU47">
        <f t="shared" si="77"/>
        <v>0</v>
      </c>
      <c r="DV47">
        <f t="shared" si="77"/>
        <v>0</v>
      </c>
      <c r="DW47">
        <f t="shared" si="77"/>
        <v>0</v>
      </c>
      <c r="DX47">
        <f t="shared" si="77"/>
        <v>0</v>
      </c>
      <c r="DY47">
        <f t="shared" si="77"/>
        <v>0</v>
      </c>
      <c r="DZ47">
        <f t="shared" si="77"/>
        <v>0</v>
      </c>
      <c r="EA47">
        <f t="shared" si="77"/>
        <v>0</v>
      </c>
      <c r="EB47">
        <f t="shared" si="77"/>
        <v>0</v>
      </c>
      <c r="EC47">
        <f t="shared" si="77"/>
        <v>0</v>
      </c>
      <c r="ED47">
        <f t="shared" si="78"/>
        <v>0</v>
      </c>
      <c r="EE47">
        <f t="shared" si="78"/>
        <v>0</v>
      </c>
      <c r="EF47">
        <f t="shared" si="78"/>
        <v>0</v>
      </c>
      <c r="EG47">
        <f t="shared" si="78"/>
        <v>0</v>
      </c>
      <c r="EH47">
        <f t="shared" si="78"/>
        <v>0</v>
      </c>
      <c r="EI47">
        <f t="shared" si="78"/>
        <v>0</v>
      </c>
      <c r="EJ47">
        <f t="shared" si="78"/>
        <v>0</v>
      </c>
      <c r="EK47">
        <f t="shared" si="78"/>
        <v>0</v>
      </c>
      <c r="EL47">
        <f t="shared" si="78"/>
        <v>0</v>
      </c>
      <c r="EM47">
        <f t="shared" si="78"/>
        <v>0</v>
      </c>
      <c r="EN47">
        <f t="shared" si="79"/>
        <v>0</v>
      </c>
      <c r="EO47">
        <f t="shared" si="79"/>
        <v>0</v>
      </c>
      <c r="EP47">
        <f t="shared" si="79"/>
        <v>0</v>
      </c>
      <c r="EQ47">
        <f t="shared" si="79"/>
        <v>0</v>
      </c>
      <c r="ER47">
        <f t="shared" si="79"/>
        <v>0</v>
      </c>
      <c r="ES47">
        <f t="shared" si="79"/>
        <v>0</v>
      </c>
      <c r="ET47">
        <f t="shared" si="79"/>
        <v>0</v>
      </c>
      <c r="EU47">
        <f t="shared" si="79"/>
        <v>0</v>
      </c>
      <c r="EV47">
        <f t="shared" si="79"/>
        <v>0</v>
      </c>
      <c r="EW47">
        <f t="shared" si="79"/>
        <v>0</v>
      </c>
      <c r="EX47">
        <f t="shared" si="79"/>
        <v>0</v>
      </c>
      <c r="EZ47">
        <f t="shared" si="15"/>
        <v>0.27358388277291829</v>
      </c>
      <c r="FB47">
        <f t="shared" si="63"/>
        <v>0.1465719881392048</v>
      </c>
      <c r="FC47">
        <f t="shared" si="64"/>
        <v>0.22842485764670539</v>
      </c>
    </row>
    <row r="48" spans="1:159" x14ac:dyDescent="0.25">
      <c r="A48">
        <v>505</v>
      </c>
      <c r="B48" s="20">
        <f>'Input spectra'!S47</f>
        <v>5.4949747368228802E-2</v>
      </c>
      <c r="C48">
        <f>'Input spectra'!B47</f>
        <v>0.112440517580027</v>
      </c>
      <c r="D48">
        <f t="shared" si="65"/>
        <v>2.0653927966864227E-2</v>
      </c>
      <c r="E48">
        <f t="shared" si="65"/>
        <v>1.9276390931549196E-2</v>
      </c>
      <c r="F48">
        <f t="shared" si="65"/>
        <v>1.798976208289221E-2</v>
      </c>
      <c r="G48">
        <f t="shared" si="65"/>
        <v>1.6788094089287685E-2</v>
      </c>
      <c r="H48">
        <f t="shared" si="65"/>
        <v>1.5665825878973697E-2</v>
      </c>
      <c r="I48">
        <f t="shared" si="65"/>
        <v>1.461775770823903E-2</v>
      </c>
      <c r="J48">
        <f t="shared" si="65"/>
        <v>1.3639027830372255E-2</v>
      </c>
      <c r="K48">
        <f t="shared" si="65"/>
        <v>1.2725090663050491E-2</v>
      </c>
      <c r="L48">
        <f t="shared" si="65"/>
        <v>1.1871696358377024E-2</v>
      </c>
      <c r="M48">
        <f t="shared" si="65"/>
        <v>1.1074871685875752E-2</v>
      </c>
      <c r="N48">
        <f t="shared" si="66"/>
        <v>1.033090214446219E-2</v>
      </c>
      <c r="O48">
        <f t="shared" si="66"/>
        <v>9.6363152247602012E-3</v>
      </c>
      <c r="P48">
        <f t="shared" si="66"/>
        <v>8.9878647481435019E-3</v>
      </c>
      <c r="Q48">
        <f t="shared" si="66"/>
        <v>8.3825162135727719E-3</v>
      </c>
      <c r="R48">
        <f t="shared" si="66"/>
        <v>7.8174330876932766E-3</v>
      </c>
      <c r="S48">
        <f t="shared" si="66"/>
        <v>7.2899639777727352E-3</v>
      </c>
      <c r="T48">
        <f t="shared" si="66"/>
        <v>6.7976306309127056E-3</v>
      </c>
      <c r="U48">
        <f t="shared" si="66"/>
        <v>6.3381167065754227E-3</v>
      </c>
      <c r="V48">
        <f t="shared" si="66"/>
        <v>5.909257272847428E-3</v>
      </c>
      <c r="W48">
        <f t="shared" si="66"/>
        <v>5.5090289800257715E-3</v>
      </c>
      <c r="X48">
        <f t="shared" si="67"/>
        <v>5.135540868075987E-3</v>
      </c>
      <c r="Y48">
        <f t="shared" si="67"/>
        <v>4.7870257672858541E-3</v>
      </c>
      <c r="Z48">
        <f t="shared" si="67"/>
        <v>4.4618322540373656E-3</v>
      </c>
      <c r="AA48">
        <f t="shared" si="67"/>
        <v>4.1584171260523294E-3</v>
      </c>
      <c r="AB48">
        <f t="shared" si="67"/>
        <v>3.8753383637452963E-3</v>
      </c>
      <c r="AC48">
        <f t="shared" si="67"/>
        <v>3.6112485464506123E-3</v>
      </c>
      <c r="AD48">
        <f t="shared" si="67"/>
        <v>3.3648886942878047E-3</v>
      </c>
      <c r="AE48">
        <f t="shared" si="67"/>
        <v>3.1350825082996654E-3</v>
      </c>
      <c r="AF48">
        <f t="shared" si="67"/>
        <v>2.9207309832483793E-3</v>
      </c>
      <c r="AG48">
        <f t="shared" si="67"/>
        <v>2.7208073690945253E-3</v>
      </c>
      <c r="AH48">
        <f t="shared" si="68"/>
        <v>2.5343524587187406E-3</v>
      </c>
      <c r="AI48">
        <f t="shared" si="68"/>
        <v>2.3604701808828993E-3</v>
      </c>
      <c r="AJ48">
        <f t="shared" si="68"/>
        <v>2.1983234787731616E-3</v>
      </c>
      <c r="AK48">
        <f t="shared" si="68"/>
        <v>2.0471304557268867E-3</v>
      </c>
      <c r="AL48">
        <f t="shared" si="68"/>
        <v>1.9061607709246681E-3</v>
      </c>
      <c r="AM48">
        <f t="shared" si="68"/>
        <v>1.7747322689327816E-3</v>
      </c>
      <c r="AN48">
        <f t="shared" si="68"/>
        <v>1.6522078280148823E-3</v>
      </c>
      <c r="AO48">
        <f t="shared" si="68"/>
        <v>1.5379924130993596E-3</v>
      </c>
      <c r="AP48">
        <f t="shared" si="68"/>
        <v>1.4315303201944856E-3</v>
      </c>
      <c r="AQ48">
        <f t="shared" si="68"/>
        <v>1.3323025998914187E-3</v>
      </c>
      <c r="AR48">
        <f t="shared" si="69"/>
        <v>1.2398246483888396E-3</v>
      </c>
      <c r="AS48">
        <f t="shared" si="69"/>
        <v>1.1536439552159463E-3</v>
      </c>
      <c r="AT48">
        <f t="shared" si="69"/>
        <v>1.0733379975260439E-3</v>
      </c>
      <c r="AU48">
        <f t="shared" si="69"/>
        <v>9.985122714839575E-4</v>
      </c>
      <c r="AV48">
        <f t="shared" si="69"/>
        <v>9.2879845187981351E-4</v>
      </c>
      <c r="AW48">
        <f t="shared" si="69"/>
        <v>8.6385267167214815E-4</v>
      </c>
      <c r="AX48">
        <f t="shared" si="69"/>
        <v>7.2518486968521742E-4</v>
      </c>
      <c r="AY48">
        <f t="shared" si="69"/>
        <v>5.8517797891748991E-4</v>
      </c>
      <c r="AZ48">
        <f t="shared" si="69"/>
        <v>4.9746470153532655E-4</v>
      </c>
      <c r="BA48">
        <f t="shared" si="69"/>
        <v>4.3033666794884822E-4</v>
      </c>
      <c r="BB48">
        <f t="shared" si="70"/>
        <v>3.7595465710675802E-4</v>
      </c>
      <c r="BC48">
        <f t="shared" si="70"/>
        <v>3.3063442111231175E-4</v>
      </c>
      <c r="BD48">
        <f t="shared" si="70"/>
        <v>2.9221063319245972E-4</v>
      </c>
      <c r="BE48">
        <f t="shared" si="70"/>
        <v>2.5925036698081465E-4</v>
      </c>
      <c r="BF48">
        <f t="shared" si="70"/>
        <v>2.3073369616444055E-4</v>
      </c>
      <c r="BG48">
        <f t="shared" si="70"/>
        <v>2.0589846987150625E-4</v>
      </c>
      <c r="BH48">
        <f t="shared" si="70"/>
        <v>1.8415523968263976E-4</v>
      </c>
      <c r="BI48">
        <f t="shared" si="70"/>
        <v>1.6503641560406424E-4</v>
      </c>
      <c r="BJ48">
        <f t="shared" si="70"/>
        <v>1.4816382688507233E-4</v>
      </c>
      <c r="BK48">
        <f t="shared" si="70"/>
        <v>1.3322694504362188E-4</v>
      </c>
      <c r="BL48">
        <f t="shared" si="71"/>
        <v>1.199676598296148E-4</v>
      </c>
      <c r="BM48">
        <f t="shared" si="71"/>
        <v>1.0816928060776305E-4</v>
      </c>
      <c r="BN48">
        <f t="shared" si="71"/>
        <v>9.7648372594824498E-5</v>
      </c>
      <c r="BO48">
        <f t="shared" si="71"/>
        <v>8.8248559290665646E-5</v>
      </c>
      <c r="BP48">
        <f t="shared" si="71"/>
        <v>7.9835727564582024E-5</v>
      </c>
      <c r="BQ48">
        <f t="shared" si="71"/>
        <v>7.2294257758041442E-5</v>
      </c>
      <c r="BR48">
        <f t="shared" si="71"/>
        <v>6.5524018536567685E-5</v>
      </c>
      <c r="BS48">
        <f t="shared" si="71"/>
        <v>5.943794266855718E-5</v>
      </c>
      <c r="BT48">
        <f t="shared" si="71"/>
        <v>5.3960051078445291E-5</v>
      </c>
      <c r="BU48">
        <f t="shared" si="71"/>
        <v>4.9023827612423608E-5</v>
      </c>
      <c r="BV48">
        <f t="shared" si="72"/>
        <v>4.4570871544021084E-5</v>
      </c>
      <c r="BW48">
        <f t="shared" si="72"/>
        <v>4.0549772413136193E-5</v>
      </c>
      <c r="BX48">
        <f t="shared" si="72"/>
        <v>3.6915164561086513E-5</v>
      </c>
      <c r="BY48">
        <f t="shared" si="72"/>
        <v>3.3626928152585943E-5</v>
      </c>
      <c r="BZ48">
        <f t="shared" si="72"/>
        <v>3.0649510536681714E-5</v>
      </c>
      <c r="CA48">
        <f t="shared" si="72"/>
        <v>2.7951347155451234E-5</v>
      </c>
      <c r="CB48">
        <f t="shared" si="72"/>
        <v>2.5504365320972287E-5</v>
      </c>
      <c r="CC48">
        <f t="shared" si="72"/>
        <v>2.3283557371061499E-5</v>
      </c>
      <c r="CD48">
        <f t="shared" si="72"/>
        <v>2.1266612213490806E-5</v>
      </c>
      <c r="CE48">
        <f t="shared" si="72"/>
        <v>1.9433596244063154E-5</v>
      </c>
      <c r="CF48">
        <f t="shared" si="73"/>
        <v>1.7766676198661645E-5</v>
      </c>
      <c r="CG48">
        <f t="shared" si="73"/>
        <v>1.6249877764102488E-5</v>
      </c>
      <c r="CH48">
        <f t="shared" si="73"/>
        <v>1.4868874795496467E-5</v>
      </c>
      <c r="CI48">
        <f t="shared" si="73"/>
        <v>1.36108048204679E-5</v>
      </c>
      <c r="CJ48">
        <f t="shared" si="73"/>
        <v>1.2464107192450579E-5</v>
      </c>
      <c r="CK48">
        <f t="shared" si="73"/>
        <v>1.1418380816789278E-5</v>
      </c>
      <c r="CL48">
        <f t="shared" si="73"/>
        <v>1.0464258838168775E-5</v>
      </c>
      <c r="CM48">
        <f t="shared" si="73"/>
        <v>9.5932980644820226E-6</v>
      </c>
      <c r="CN48">
        <f t="shared" si="73"/>
        <v>8.7978812252419516E-6</v>
      </c>
      <c r="CO48">
        <f t="shared" si="73"/>
        <v>8.0711304336344788E-6</v>
      </c>
      <c r="CP48">
        <f t="shared" si="74"/>
        <v>7.4068304495693016E-6</v>
      </c>
      <c r="CQ48">
        <f t="shared" si="74"/>
        <v>6.7993605340594175E-6</v>
      </c>
      <c r="CR48">
        <f t="shared" si="74"/>
        <v>4.1339799355251006E-6</v>
      </c>
      <c r="CS48">
        <f t="shared" si="74"/>
        <v>2.5356098323469362E-6</v>
      </c>
      <c r="CT48">
        <f t="shared" si="74"/>
        <v>1.6582531183021282E-6</v>
      </c>
      <c r="CU48">
        <f t="shared" si="74"/>
        <v>1.0893605880834415E-6</v>
      </c>
      <c r="CV48">
        <f t="shared" si="74"/>
        <v>7.0241523376097327E-7</v>
      </c>
      <c r="CW48">
        <f t="shared" si="74"/>
        <v>4.3602886255967604E-7</v>
      </c>
      <c r="CX48">
        <f t="shared" si="74"/>
        <v>2.5428715886481105E-7</v>
      </c>
      <c r="CY48">
        <f t="shared" si="74"/>
        <v>1.3390584817684908E-7</v>
      </c>
      <c r="CZ48">
        <f t="shared" si="75"/>
        <v>5.8798535091280456E-8</v>
      </c>
      <c r="DA48">
        <f t="shared" si="75"/>
        <v>1.7375317882470305E-8</v>
      </c>
      <c r="DB48">
        <f t="shared" si="75"/>
        <v>1.0422602427528897E-9</v>
      </c>
      <c r="DC48">
        <f t="shared" si="75"/>
        <v>0</v>
      </c>
      <c r="DD48">
        <f t="shared" si="75"/>
        <v>0</v>
      </c>
      <c r="DE48">
        <f t="shared" si="75"/>
        <v>0</v>
      </c>
      <c r="DF48">
        <f t="shared" si="75"/>
        <v>0</v>
      </c>
      <c r="DG48">
        <f t="shared" si="75"/>
        <v>0</v>
      </c>
      <c r="DH48">
        <f t="shared" si="75"/>
        <v>0</v>
      </c>
      <c r="DI48">
        <f t="shared" si="75"/>
        <v>0</v>
      </c>
      <c r="DJ48">
        <f t="shared" si="76"/>
        <v>0</v>
      </c>
      <c r="DK48">
        <f t="shared" si="76"/>
        <v>0</v>
      </c>
      <c r="DL48">
        <f t="shared" si="76"/>
        <v>0</v>
      </c>
      <c r="DM48">
        <f t="shared" si="76"/>
        <v>0</v>
      </c>
      <c r="DN48">
        <f t="shared" si="76"/>
        <v>0</v>
      </c>
      <c r="DO48">
        <f t="shared" si="76"/>
        <v>0</v>
      </c>
      <c r="DP48">
        <f t="shared" si="76"/>
        <v>0</v>
      </c>
      <c r="DQ48">
        <f t="shared" si="76"/>
        <v>0</v>
      </c>
      <c r="DR48">
        <f t="shared" si="76"/>
        <v>0</v>
      </c>
      <c r="DS48">
        <f t="shared" si="76"/>
        <v>0</v>
      </c>
      <c r="DT48">
        <f t="shared" si="77"/>
        <v>0</v>
      </c>
      <c r="DU48">
        <f t="shared" si="77"/>
        <v>0</v>
      </c>
      <c r="DV48">
        <f t="shared" si="77"/>
        <v>0</v>
      </c>
      <c r="DW48">
        <f t="shared" si="77"/>
        <v>0</v>
      </c>
      <c r="DX48">
        <f t="shared" si="77"/>
        <v>0</v>
      </c>
      <c r="DY48">
        <f t="shared" si="77"/>
        <v>0</v>
      </c>
      <c r="DZ48">
        <f t="shared" si="77"/>
        <v>0</v>
      </c>
      <c r="EA48">
        <f t="shared" si="77"/>
        <v>0</v>
      </c>
      <c r="EB48">
        <f t="shared" si="77"/>
        <v>0</v>
      </c>
      <c r="EC48">
        <f t="shared" si="77"/>
        <v>0</v>
      </c>
      <c r="ED48">
        <f t="shared" si="78"/>
        <v>0</v>
      </c>
      <c r="EE48">
        <f t="shared" si="78"/>
        <v>0</v>
      </c>
      <c r="EF48">
        <f t="shared" si="78"/>
        <v>0</v>
      </c>
      <c r="EG48">
        <f t="shared" si="78"/>
        <v>0</v>
      </c>
      <c r="EH48">
        <f t="shared" si="78"/>
        <v>0</v>
      </c>
      <c r="EI48">
        <f t="shared" si="78"/>
        <v>0</v>
      </c>
      <c r="EJ48">
        <f t="shared" si="78"/>
        <v>0</v>
      </c>
      <c r="EK48">
        <f t="shared" si="78"/>
        <v>0</v>
      </c>
      <c r="EL48">
        <f t="shared" si="78"/>
        <v>0</v>
      </c>
      <c r="EM48">
        <f t="shared" si="78"/>
        <v>0</v>
      </c>
      <c r="EN48">
        <f t="shared" si="79"/>
        <v>0</v>
      </c>
      <c r="EO48">
        <f t="shared" si="79"/>
        <v>0</v>
      </c>
      <c r="EP48">
        <f t="shared" si="79"/>
        <v>0</v>
      </c>
      <c r="EQ48">
        <f t="shared" si="79"/>
        <v>0</v>
      </c>
      <c r="ER48">
        <f t="shared" si="79"/>
        <v>0</v>
      </c>
      <c r="ES48">
        <f t="shared" si="79"/>
        <v>0</v>
      </c>
      <c r="ET48">
        <f t="shared" si="79"/>
        <v>0</v>
      </c>
      <c r="EU48">
        <f t="shared" si="79"/>
        <v>0</v>
      </c>
      <c r="EV48">
        <f t="shared" si="79"/>
        <v>0</v>
      </c>
      <c r="EW48">
        <f t="shared" si="79"/>
        <v>0</v>
      </c>
      <c r="EX48">
        <f t="shared" si="79"/>
        <v>0</v>
      </c>
      <c r="EZ48">
        <f t="shared" si="15"/>
        <v>0.30031538228476023</v>
      </c>
      <c r="FB48">
        <f t="shared" si="63"/>
        <v>0.13275399722492653</v>
      </c>
      <c r="FC48">
        <f t="shared" si="64"/>
        <v>0.23079002392708445</v>
      </c>
    </row>
    <row r="49" spans="1:159" x14ac:dyDescent="0.25">
      <c r="A49">
        <v>510</v>
      </c>
      <c r="B49" s="20">
        <f>'Input spectra'!S48</f>
        <v>5.48774322466078E-2</v>
      </c>
      <c r="C49">
        <f>'Input spectra'!B48</f>
        <v>9.7137960120607297E-2</v>
      </c>
      <c r="D49">
        <f t="shared" si="65"/>
        <v>2.0653927966864227E-2</v>
      </c>
      <c r="E49">
        <f t="shared" si="65"/>
        <v>1.9424586121778272E-2</v>
      </c>
      <c r="F49">
        <f t="shared" si="65"/>
        <v>1.8267432752180575E-2</v>
      </c>
      <c r="G49">
        <f t="shared" si="65"/>
        <v>1.7178274599281139E-2</v>
      </c>
      <c r="H49">
        <f t="shared" si="65"/>
        <v>1.6153159824034386E-2</v>
      </c>
      <c r="I49">
        <f t="shared" si="65"/>
        <v>1.518836421062242E-2</v>
      </c>
      <c r="J49">
        <f t="shared" si="65"/>
        <v>1.4280378153428711E-2</v>
      </c>
      <c r="K49">
        <f t="shared" si="65"/>
        <v>1.3425894383248206E-2</v>
      </c>
      <c r="L49">
        <f t="shared" si="65"/>
        <v>1.2621796390967754E-2</v>
      </c>
      <c r="M49">
        <f t="shared" si="65"/>
        <v>1.1865147509299335E-2</v>
      </c>
      <c r="N49">
        <f t="shared" si="66"/>
        <v>1.1153180615365764E-2</v>
      </c>
      <c r="O49">
        <f t="shared" si="66"/>
        <v>1.0483288419031324E-2</v>
      </c>
      <c r="P49">
        <f t="shared" si="66"/>
        <v>9.8530143038456364E-3</v>
      </c>
      <c r="Q49">
        <f t="shared" si="66"/>
        <v>9.2600436893338165E-3</v>
      </c>
      <c r="R49">
        <f t="shared" si="66"/>
        <v>8.7021958851265374E-3</v>
      </c>
      <c r="S49">
        <f t="shared" si="66"/>
        <v>8.1774164090852881E-3</v>
      </c>
      <c r="T49">
        <f t="shared" si="66"/>
        <v>7.6837697431466666E-3</v>
      </c>
      <c r="U49">
        <f t="shared" si="66"/>
        <v>7.219432502090093E-3</v>
      </c>
      <c r="V49">
        <f t="shared" si="66"/>
        <v>6.7826869918309043E-3</v>
      </c>
      <c r="W49">
        <f t="shared" si="66"/>
        <v>6.3719151351598075E-3</v>
      </c>
      <c r="X49">
        <f t="shared" si="67"/>
        <v>5.985592744094749E-3</v>
      </c>
      <c r="Y49">
        <f t="shared" si="67"/>
        <v>5.6222841191864706E-3</v>
      </c>
      <c r="Z49">
        <f t="shared" si="67"/>
        <v>5.2806369572280824E-3</v>
      </c>
      <c r="AA49">
        <f t="shared" si="67"/>
        <v>4.9593775498659775E-3</v>
      </c>
      <c r="AB49">
        <f t="shared" si="67"/>
        <v>4.6573062565973839E-3</v>
      </c>
      <c r="AC49">
        <f t="shared" si="67"/>
        <v>4.3732932365724521E-3</v>
      </c>
      <c r="AD49">
        <f t="shared" si="67"/>
        <v>4.1062744244988562E-3</v>
      </c>
      <c r="AE49">
        <f t="shared" si="67"/>
        <v>3.8552477367775743E-3</v>
      </c>
      <c r="AF49">
        <f t="shared" si="67"/>
        <v>3.6192694947824247E-3</v>
      </c>
      <c r="AG49">
        <f t="shared" si="67"/>
        <v>3.3974510529357861E-3</v>
      </c>
      <c r="AH49">
        <f t="shared" si="68"/>
        <v>3.188955619931164E-3</v>
      </c>
      <c r="AI49">
        <f t="shared" si="68"/>
        <v>2.9929952621121584E-3</v>
      </c>
      <c r="AJ49">
        <f t="shared" si="68"/>
        <v>2.8088280786392672E-3</v>
      </c>
      <c r="AK49">
        <f t="shared" si="68"/>
        <v>2.6357555386627494E-3</v>
      </c>
      <c r="AL49">
        <f t="shared" si="68"/>
        <v>2.4731199712735804E-3</v>
      </c>
      <c r="AM49">
        <f t="shared" si="68"/>
        <v>2.3203021995270925E-3</v>
      </c>
      <c r="AN49">
        <f t="shared" si="68"/>
        <v>2.1767193103270307E-3</v>
      </c>
      <c r="AO49">
        <f t="shared" si="68"/>
        <v>2.0418225524231181E-3</v>
      </c>
      <c r="AP49">
        <f t="shared" si="68"/>
        <v>1.9150953552143134E-3</v>
      </c>
      <c r="AQ49">
        <f t="shared" si="68"/>
        <v>1.7960514614642775E-3</v>
      </c>
      <c r="AR49">
        <f t="shared" si="69"/>
        <v>1.684233167426606E-3</v>
      </c>
      <c r="AS49">
        <f t="shared" si="69"/>
        <v>1.5792096642462017E-3</v>
      </c>
      <c r="AT49">
        <f t="shared" si="69"/>
        <v>1.4805754748513373E-3</v>
      </c>
      <c r="AU49">
        <f t="shared" si="69"/>
        <v>1.3879489808793916E-3</v>
      </c>
      <c r="AV49">
        <f t="shared" si="69"/>
        <v>1.3009710344890782E-3</v>
      </c>
      <c r="AW49">
        <f t="shared" si="69"/>
        <v>1.2193036502044837E-3</v>
      </c>
      <c r="AX49">
        <f t="shared" si="69"/>
        <v>1.0314471407275323E-3</v>
      </c>
      <c r="AY49">
        <f t="shared" si="69"/>
        <v>8.3871085771645927E-4</v>
      </c>
      <c r="AZ49">
        <f t="shared" si="69"/>
        <v>7.1847656900813652E-4</v>
      </c>
      <c r="BA49">
        <f t="shared" si="69"/>
        <v>6.2630335909500518E-4</v>
      </c>
      <c r="BB49">
        <f t="shared" si="70"/>
        <v>5.5136336444805184E-4</v>
      </c>
      <c r="BC49">
        <f t="shared" si="70"/>
        <v>4.8862597494788633E-4</v>
      </c>
      <c r="BD49">
        <f t="shared" si="70"/>
        <v>4.351615847672188E-4</v>
      </c>
      <c r="BE49">
        <f t="shared" si="70"/>
        <v>3.8904511177809511E-4</v>
      </c>
      <c r="BF49">
        <f t="shared" si="70"/>
        <v>3.4891340496515262E-4</v>
      </c>
      <c r="BG49">
        <f t="shared" si="70"/>
        <v>3.1375149202516597E-4</v>
      </c>
      <c r="BH49">
        <f t="shared" si="70"/>
        <v>2.8277617096071948E-4</v>
      </c>
      <c r="BI49">
        <f t="shared" si="70"/>
        <v>2.5536687430858168E-4</v>
      </c>
      <c r="BJ49">
        <f t="shared" si="70"/>
        <v>2.3102182671475583E-4</v>
      </c>
      <c r="BK49">
        <f t="shared" si="70"/>
        <v>2.0932878126957174E-4</v>
      </c>
      <c r="BL49">
        <f t="shared" si="71"/>
        <v>1.8994467006235914E-4</v>
      </c>
      <c r="BM49">
        <f t="shared" si="71"/>
        <v>1.7258097347878492E-4</v>
      </c>
      <c r="BN49">
        <f t="shared" si="71"/>
        <v>1.5699290707857274E-4</v>
      </c>
      <c r="BO49">
        <f t="shared" si="71"/>
        <v>1.4297124349538508E-4</v>
      </c>
      <c r="BP49">
        <f t="shared" si="71"/>
        <v>1.3033600548942767E-4</v>
      </c>
      <c r="BQ49">
        <f t="shared" si="71"/>
        <v>1.1893152047736692E-4</v>
      </c>
      <c r="BR49">
        <f t="shared" si="71"/>
        <v>1.0862248677437354E-4</v>
      </c>
      <c r="BS49">
        <f t="shared" si="71"/>
        <v>9.9290805549850911E-5</v>
      </c>
      <c r="BT49">
        <f t="shared" si="71"/>
        <v>9.0833001696854397E-5</v>
      </c>
      <c r="BU49">
        <f t="shared" si="71"/>
        <v>8.3158104091683195E-5</v>
      </c>
      <c r="BV49">
        <f t="shared" si="72"/>
        <v>7.6185888724236472E-5</v>
      </c>
      <c r="BW49">
        <f t="shared" si="72"/>
        <v>6.9845411670391074E-5</v>
      </c>
      <c r="BX49">
        <f t="shared" si="72"/>
        <v>6.4073775891095819E-5</v>
      </c>
      <c r="BY49">
        <f t="shared" si="72"/>
        <v>5.8815088360784508E-5</v>
      </c>
      <c r="BZ49">
        <f t="shared" si="72"/>
        <v>5.401957337059603E-5</v>
      </c>
      <c r="CA49">
        <f t="shared" si="72"/>
        <v>4.964281491638067E-5</v>
      </c>
      <c r="CB49">
        <f t="shared" si="72"/>
        <v>4.5645106486995539E-5</v>
      </c>
      <c r="CC49">
        <f t="shared" si="72"/>
        <v>4.1990890749725671E-5</v>
      </c>
      <c r="CD49">
        <f t="shared" si="72"/>
        <v>3.8648274896437272E-5</v>
      </c>
      <c r="CE49">
        <f t="shared" si="72"/>
        <v>3.5588609989818529E-5</v>
      </c>
      <c r="CF49">
        <f t="shared" si="73"/>
        <v>3.2786124697167706E-5</v>
      </c>
      <c r="CG49">
        <f t="shared" si="73"/>
        <v>3.0217605440479698E-5</v>
      </c>
      <c r="CH49">
        <f t="shared" si="73"/>
        <v>2.7862116316378162E-5</v>
      </c>
      <c r="CI49">
        <f t="shared" si="73"/>
        <v>2.5700753215934202E-5</v>
      </c>
      <c r="CJ49">
        <f t="shared" si="73"/>
        <v>2.3716427454586688E-5</v>
      </c>
      <c r="CK49">
        <f t="shared" si="73"/>
        <v>2.1893674946192833E-5</v>
      </c>
      <c r="CL49">
        <f t="shared" si="73"/>
        <v>2.0218487553679878E-5</v>
      </c>
      <c r="CM49">
        <f t="shared" si="73"/>
        <v>1.867816374603616E-5</v>
      </c>
      <c r="CN49">
        <f t="shared" si="73"/>
        <v>1.7261176106522817E-5</v>
      </c>
      <c r="CO49">
        <f t="shared" si="73"/>
        <v>1.5957053585090216E-5</v>
      </c>
      <c r="CP49">
        <f t="shared" si="74"/>
        <v>1.4756276681077506E-5</v>
      </c>
      <c r="CQ49">
        <f t="shared" si="74"/>
        <v>1.3650183990007369E-5</v>
      </c>
      <c r="CR49">
        <f t="shared" si="74"/>
        <v>8.3630529845816738E-6</v>
      </c>
      <c r="CS49">
        <f t="shared" si="74"/>
        <v>5.1689812852588903E-6</v>
      </c>
      <c r="CT49">
        <f t="shared" si="74"/>
        <v>3.4064294909618565E-6</v>
      </c>
      <c r="CU49">
        <f t="shared" si="74"/>
        <v>2.2549986643645636E-6</v>
      </c>
      <c r="CV49">
        <f t="shared" si="74"/>
        <v>1.4651922089033097E-6</v>
      </c>
      <c r="CW49">
        <f t="shared" si="74"/>
        <v>9.1652004029004821E-7</v>
      </c>
      <c r="CX49">
        <f t="shared" si="74"/>
        <v>5.386134643440553E-7</v>
      </c>
      <c r="CY49">
        <f t="shared" si="74"/>
        <v>2.8581062506901718E-7</v>
      </c>
      <c r="CZ49">
        <f t="shared" si="75"/>
        <v>1.2646530039584371E-7</v>
      </c>
      <c r="DA49">
        <f t="shared" si="75"/>
        <v>3.7658557569692107E-8</v>
      </c>
      <c r="DB49">
        <f t="shared" si="75"/>
        <v>2.2763191031757378E-9</v>
      </c>
      <c r="DC49">
        <f t="shared" si="75"/>
        <v>0</v>
      </c>
      <c r="DD49">
        <f t="shared" si="75"/>
        <v>0</v>
      </c>
      <c r="DE49">
        <f t="shared" si="75"/>
        <v>0</v>
      </c>
      <c r="DF49">
        <f t="shared" si="75"/>
        <v>0</v>
      </c>
      <c r="DG49">
        <f t="shared" si="75"/>
        <v>0</v>
      </c>
      <c r="DH49">
        <f t="shared" si="75"/>
        <v>0</v>
      </c>
      <c r="DI49">
        <f t="shared" si="75"/>
        <v>0</v>
      </c>
      <c r="DJ49">
        <f t="shared" si="76"/>
        <v>0</v>
      </c>
      <c r="DK49">
        <f t="shared" si="76"/>
        <v>0</v>
      </c>
      <c r="DL49">
        <f t="shared" si="76"/>
        <v>0</v>
      </c>
      <c r="DM49">
        <f t="shared" si="76"/>
        <v>0</v>
      </c>
      <c r="DN49">
        <f t="shared" si="76"/>
        <v>0</v>
      </c>
      <c r="DO49">
        <f t="shared" si="76"/>
        <v>0</v>
      </c>
      <c r="DP49">
        <f t="shared" si="76"/>
        <v>0</v>
      </c>
      <c r="DQ49">
        <f t="shared" si="76"/>
        <v>0</v>
      </c>
      <c r="DR49">
        <f t="shared" si="76"/>
        <v>0</v>
      </c>
      <c r="DS49">
        <f t="shared" si="76"/>
        <v>0</v>
      </c>
      <c r="DT49">
        <f t="shared" si="77"/>
        <v>0</v>
      </c>
      <c r="DU49">
        <f t="shared" si="77"/>
        <v>0</v>
      </c>
      <c r="DV49">
        <f t="shared" si="77"/>
        <v>0</v>
      </c>
      <c r="DW49">
        <f t="shared" si="77"/>
        <v>0</v>
      </c>
      <c r="DX49">
        <f t="shared" si="77"/>
        <v>0</v>
      </c>
      <c r="DY49">
        <f t="shared" si="77"/>
        <v>0</v>
      </c>
      <c r="DZ49">
        <f t="shared" si="77"/>
        <v>0</v>
      </c>
      <c r="EA49">
        <f t="shared" si="77"/>
        <v>0</v>
      </c>
      <c r="EB49">
        <f t="shared" si="77"/>
        <v>0</v>
      </c>
      <c r="EC49">
        <f t="shared" si="77"/>
        <v>0</v>
      </c>
      <c r="ED49">
        <f t="shared" si="78"/>
        <v>0</v>
      </c>
      <c r="EE49">
        <f t="shared" si="78"/>
        <v>0</v>
      </c>
      <c r="EF49">
        <f t="shared" si="78"/>
        <v>0</v>
      </c>
      <c r="EG49">
        <f t="shared" si="78"/>
        <v>0</v>
      </c>
      <c r="EH49">
        <f t="shared" si="78"/>
        <v>0</v>
      </c>
      <c r="EI49">
        <f t="shared" si="78"/>
        <v>0</v>
      </c>
      <c r="EJ49">
        <f t="shared" si="78"/>
        <v>0</v>
      </c>
      <c r="EK49">
        <f t="shared" si="78"/>
        <v>0</v>
      </c>
      <c r="EL49">
        <f t="shared" si="78"/>
        <v>0</v>
      </c>
      <c r="EM49">
        <f t="shared" si="78"/>
        <v>0</v>
      </c>
      <c r="EN49">
        <f t="shared" si="79"/>
        <v>0</v>
      </c>
      <c r="EO49">
        <f t="shared" si="79"/>
        <v>0</v>
      </c>
      <c r="EP49">
        <f t="shared" si="79"/>
        <v>0</v>
      </c>
      <c r="EQ49">
        <f t="shared" si="79"/>
        <v>0</v>
      </c>
      <c r="ER49">
        <f t="shared" si="79"/>
        <v>0</v>
      </c>
      <c r="ES49">
        <f t="shared" si="79"/>
        <v>0</v>
      </c>
      <c r="ET49">
        <f t="shared" si="79"/>
        <v>0</v>
      </c>
      <c r="EU49">
        <f t="shared" si="79"/>
        <v>0</v>
      </c>
      <c r="EV49">
        <f t="shared" si="79"/>
        <v>0</v>
      </c>
      <c r="EW49">
        <f t="shared" si="79"/>
        <v>0</v>
      </c>
      <c r="EX49">
        <f t="shared" si="79"/>
        <v>0</v>
      </c>
      <c r="EZ49">
        <f t="shared" si="15"/>
        <v>0.33243820020858988</v>
      </c>
      <c r="FB49">
        <f t="shared" si="63"/>
        <v>0.11841849096327506</v>
      </c>
      <c r="FC49">
        <f t="shared" si="64"/>
        <v>0.23315844444023498</v>
      </c>
    </row>
    <row r="50" spans="1:159" x14ac:dyDescent="0.25">
      <c r="A50">
        <v>515</v>
      </c>
      <c r="B50" s="20">
        <f>'Input spectra'!S49</f>
        <v>5.4881431446767701E-2</v>
      </c>
      <c r="C50">
        <f>'Input spectra'!B49</f>
        <v>8.1835402661186996E-2</v>
      </c>
      <c r="D50">
        <f t="shared" si="65"/>
        <v>2.0653927966864227E-2</v>
      </c>
      <c r="E50">
        <f t="shared" si="65"/>
        <v>1.9573771247057659E-2</v>
      </c>
      <c r="F50">
        <f t="shared" si="65"/>
        <v>1.8549106133402014E-2</v>
      </c>
      <c r="G50">
        <f t="shared" si="65"/>
        <v>1.7577121069662208E-2</v>
      </c>
      <c r="H50">
        <f t="shared" si="65"/>
        <v>1.6655145379845734E-2</v>
      </c>
      <c r="I50">
        <f t="shared" si="65"/>
        <v>1.5780642272793379E-2</v>
      </c>
      <c r="J50">
        <f t="shared" si="65"/>
        <v>1.4951202191510667E-2</v>
      </c>
      <c r="K50">
        <f t="shared" si="65"/>
        <v>1.4164536490359269E-2</v>
      </c>
      <c r="L50">
        <f t="shared" si="65"/>
        <v>1.3418471424049581E-2</v>
      </c>
      <c r="M50">
        <f t="shared" si="65"/>
        <v>1.2710942433157953E-2</v>
      </c>
      <c r="N50">
        <f t="shared" si="66"/>
        <v>1.2039988711636402E-2</v>
      </c>
      <c r="O50">
        <f t="shared" si="66"/>
        <v>1.1403748042490804E-2</v>
      </c>
      <c r="P50">
        <f t="shared" si="66"/>
        <v>1.0800451888477471E-2</v>
      </c>
      <c r="Q50">
        <f t="shared" si="66"/>
        <v>1.0228420725309183E-2</v>
      </c>
      <c r="R50">
        <f t="shared" si="66"/>
        <v>9.6860596054718223E-3</v>
      </c>
      <c r="S50">
        <f t="shared" si="66"/>
        <v>9.1718539413332585E-3</v>
      </c>
      <c r="T50">
        <f t="shared" si="66"/>
        <v>8.6843654967783575E-3</v>
      </c>
      <c r="U50">
        <f t="shared" si="66"/>
        <v>8.2222285771295194E-3</v>
      </c>
      <c r="V50">
        <f t="shared" si="66"/>
        <v>7.7841464076121017E-3</v>
      </c>
      <c r="W50">
        <f t="shared" si="66"/>
        <v>7.368887691099702E-3</v>
      </c>
      <c r="X50">
        <f t="shared" si="67"/>
        <v>6.9752833363269226E-3</v>
      </c>
      <c r="Y50">
        <f t="shared" si="67"/>
        <v>6.6022233481877451E-3</v>
      </c>
      <c r="Z50">
        <f t="shared" si="67"/>
        <v>6.2486538721472943E-3</v>
      </c>
      <c r="AA50">
        <f t="shared" si="67"/>
        <v>5.9135743851845201E-3</v>
      </c>
      <c r="AB50">
        <f t="shared" si="67"/>
        <v>5.5960350260540704E-3</v>
      </c>
      <c r="AC50">
        <f t="shared" si="67"/>
        <v>5.2951340580084079E-3</v>
      </c>
      <c r="AD50">
        <f t="shared" si="67"/>
        <v>5.0100154574567223E-3</v>
      </c>
      <c r="AE50">
        <f t="shared" si="67"/>
        <v>4.7398666223565523E-3</v>
      </c>
      <c r="AF50">
        <f t="shared" si="67"/>
        <v>4.4839161944376102E-3</v>
      </c>
      <c r="AG50">
        <f t="shared" si="67"/>
        <v>4.2414319896463262E-3</v>
      </c>
      <c r="AH50">
        <f t="shared" si="68"/>
        <v>4.0117190314744528E-3</v>
      </c>
      <c r="AI50">
        <f t="shared" si="68"/>
        <v>3.7941176820964657E-3</v>
      </c>
      <c r="AJ50">
        <f t="shared" si="68"/>
        <v>3.5880018664893433E-3</v>
      </c>
      <c r="AK50">
        <f t="shared" si="68"/>
        <v>3.3927773849447874E-3</v>
      </c>
      <c r="AL50">
        <f t="shared" si="68"/>
        <v>3.2078803096091233E-3</v>
      </c>
      <c r="AM50">
        <f t="shared" si="68"/>
        <v>3.0327754609001251E-3</v>
      </c>
      <c r="AN50">
        <f t="shared" si="68"/>
        <v>2.866954959853714E-3</v>
      </c>
      <c r="AO50">
        <f t="shared" si="68"/>
        <v>2.7099368526472042E-3</v>
      </c>
      <c r="AP50">
        <f t="shared" si="68"/>
        <v>2.5612638037299899E-3</v>
      </c>
      <c r="AQ50">
        <f t="shared" si="68"/>
        <v>2.4205018541678881E-3</v>
      </c>
      <c r="AR50">
        <f t="shared" si="69"/>
        <v>2.2872392419740501E-3</v>
      </c>
      <c r="AS50">
        <f t="shared" si="69"/>
        <v>2.1610852813579162E-3</v>
      </c>
      <c r="AT50">
        <f t="shared" si="69"/>
        <v>2.0416692979745282E-3</v>
      </c>
      <c r="AU50">
        <f t="shared" si="69"/>
        <v>1.9286396174000001E-3</v>
      </c>
      <c r="AV50">
        <f t="shared" si="69"/>
        <v>1.8216626041953261E-3</v>
      </c>
      <c r="AW50">
        <f t="shared" si="69"/>
        <v>1.720421749050577E-3</v>
      </c>
      <c r="AX50">
        <f t="shared" si="69"/>
        <v>1.4665361100350141E-3</v>
      </c>
      <c r="AY50">
        <f t="shared" si="69"/>
        <v>1.2016577296639478E-3</v>
      </c>
      <c r="AZ50">
        <f t="shared" si="69"/>
        <v>1.0372987702100701E-3</v>
      </c>
      <c r="BA50">
        <f t="shared" si="69"/>
        <v>9.1116856637934519E-4</v>
      </c>
      <c r="BB50">
        <f t="shared" si="70"/>
        <v>8.0830381450225342E-4</v>
      </c>
      <c r="BC50">
        <f t="shared" si="70"/>
        <v>7.2183179345337314E-4</v>
      </c>
      <c r="BD50">
        <f t="shared" si="70"/>
        <v>6.4778776493338056E-4</v>
      </c>
      <c r="BE50">
        <f t="shared" si="70"/>
        <v>5.8358603213359817E-4</v>
      </c>
      <c r="BF50">
        <f t="shared" si="70"/>
        <v>5.2740630242020434E-4</v>
      </c>
      <c r="BG50">
        <f t="shared" si="70"/>
        <v>4.7789907996809194E-4</v>
      </c>
      <c r="BH50">
        <f t="shared" si="70"/>
        <v>4.3402619208880077E-4</v>
      </c>
      <c r="BI50">
        <f t="shared" si="70"/>
        <v>3.9496664808947126E-4</v>
      </c>
      <c r="BJ50">
        <f t="shared" si="70"/>
        <v>3.6005729262309692E-4</v>
      </c>
      <c r="BK50">
        <f t="shared" si="70"/>
        <v>3.2875341846419411E-4</v>
      </c>
      <c r="BL50">
        <f t="shared" si="71"/>
        <v>3.0060152429092237E-4</v>
      </c>
      <c r="BM50">
        <f t="shared" si="71"/>
        <v>2.7521982588425231E-4</v>
      </c>
      <c r="BN50">
        <f t="shared" si="71"/>
        <v>2.5228391816332007E-4</v>
      </c>
      <c r="BO50">
        <f t="shared" si="71"/>
        <v>2.3151597569122379E-4</v>
      </c>
      <c r="BP50">
        <f t="shared" si="71"/>
        <v>2.1267645439189037E-4</v>
      </c>
      <c r="BQ50">
        <f t="shared" si="71"/>
        <v>1.9555760522957694E-4</v>
      </c>
      <c r="BR50">
        <f t="shared" si="71"/>
        <v>1.7997832879218111E-4</v>
      </c>
      <c r="BS50">
        <f t="shared" si="71"/>
        <v>1.6578004081508249E-4</v>
      </c>
      <c r="BT50">
        <f t="shared" si="71"/>
        <v>1.5282331244370709E-4</v>
      </c>
      <c r="BU50">
        <f t="shared" si="71"/>
        <v>1.4098511286391504E-4</v>
      </c>
      <c r="BV50">
        <f t="shared" si="72"/>
        <v>1.3015652633173517E-4</v>
      </c>
      <c r="BW50">
        <f t="shared" si="72"/>
        <v>1.2024084712533777E-4</v>
      </c>
      <c r="BX50">
        <f t="shared" si="72"/>
        <v>1.1115197867008207E-4</v>
      </c>
      <c r="BY50">
        <f t="shared" si="72"/>
        <v>1.0281307975211376E-4</v>
      </c>
      <c r="BZ50">
        <f t="shared" si="72"/>
        <v>9.5155413131762246E-5</v>
      </c>
      <c r="CA50">
        <f t="shared" si="72"/>
        <v>8.8117361210046259E-5</v>
      </c>
      <c r="CB50">
        <f t="shared" si="72"/>
        <v>8.1643580527119246E-5</v>
      </c>
      <c r="CC50">
        <f t="shared" si="72"/>
        <v>7.5684272366441605E-5</v>
      </c>
      <c r="CD50">
        <f t="shared" si="72"/>
        <v>7.0194551019014161E-5</v>
      </c>
      <c r="CE50">
        <f t="shared" si="72"/>
        <v>6.5133894627722639E-5</v>
      </c>
      <c r="CF50">
        <f t="shared" si="73"/>
        <v>6.0465666201092201E-5</v>
      </c>
      <c r="CG50">
        <f t="shared" si="73"/>
        <v>5.6156694519550746E-5</v>
      </c>
      <c r="CH50">
        <f t="shared" si="73"/>
        <v>5.2176906375696302E-5</v>
      </c>
      <c r="CI50">
        <f t="shared" si="73"/>
        <v>4.8499002983423375E-5</v>
      </c>
      <c r="CJ50">
        <f t="shared" si="73"/>
        <v>4.5098174527801236E-5</v>
      </c>
      <c r="CK50">
        <f t="shared" si="73"/>
        <v>4.1951847760985563E-5</v>
      </c>
      <c r="CL50">
        <f t="shared" si="73"/>
        <v>3.9039462319924291E-5</v>
      </c>
      <c r="CM50">
        <f t="shared" si="73"/>
        <v>3.6342272080925924E-5</v>
      </c>
      <c r="CN50">
        <f t="shared" si="73"/>
        <v>3.384316839921041E-5</v>
      </c>
      <c r="CO50">
        <f t="shared" si="73"/>
        <v>3.1526522528047973E-5</v>
      </c>
      <c r="CP50">
        <f t="shared" si="74"/>
        <v>2.937804488767232E-5</v>
      </c>
      <c r="CQ50">
        <f t="shared" si="74"/>
        <v>2.7384659171369327E-5</v>
      </c>
      <c r="CR50">
        <f t="shared" si="74"/>
        <v>1.6906605447828849E-5</v>
      </c>
      <c r="CS50">
        <f t="shared" si="74"/>
        <v>1.0529779175475887E-5</v>
      </c>
      <c r="CT50">
        <f t="shared" si="74"/>
        <v>6.9925638743506401E-6</v>
      </c>
      <c r="CU50">
        <f t="shared" si="74"/>
        <v>4.6645103559338398E-6</v>
      </c>
      <c r="CV50">
        <f t="shared" si="74"/>
        <v>3.0540567848135765E-6</v>
      </c>
      <c r="CW50">
        <f t="shared" si="74"/>
        <v>1.9250730185009227E-6</v>
      </c>
      <c r="CX50">
        <f t="shared" si="74"/>
        <v>1.1400008673221914E-6</v>
      </c>
      <c r="CY50">
        <f t="shared" si="74"/>
        <v>6.0957771293191507E-7</v>
      </c>
      <c r="CZ50">
        <f t="shared" si="75"/>
        <v>2.7179710388320185E-7</v>
      </c>
      <c r="DA50">
        <f t="shared" si="75"/>
        <v>8.1556740534363814E-8</v>
      </c>
      <c r="DB50">
        <f t="shared" si="75"/>
        <v>4.9676622068516719E-9</v>
      </c>
      <c r="DC50">
        <f t="shared" si="75"/>
        <v>0</v>
      </c>
      <c r="DD50">
        <f t="shared" si="75"/>
        <v>0</v>
      </c>
      <c r="DE50">
        <f t="shared" si="75"/>
        <v>0</v>
      </c>
      <c r="DF50">
        <f t="shared" si="75"/>
        <v>0</v>
      </c>
      <c r="DG50">
        <f t="shared" si="75"/>
        <v>0</v>
      </c>
      <c r="DH50">
        <f t="shared" si="75"/>
        <v>0</v>
      </c>
      <c r="DI50">
        <f t="shared" si="75"/>
        <v>0</v>
      </c>
      <c r="DJ50">
        <f t="shared" si="76"/>
        <v>0</v>
      </c>
      <c r="DK50">
        <f t="shared" si="76"/>
        <v>0</v>
      </c>
      <c r="DL50">
        <f t="shared" si="76"/>
        <v>0</v>
      </c>
      <c r="DM50">
        <f t="shared" si="76"/>
        <v>0</v>
      </c>
      <c r="DN50">
        <f t="shared" si="76"/>
        <v>0</v>
      </c>
      <c r="DO50">
        <f t="shared" si="76"/>
        <v>0</v>
      </c>
      <c r="DP50">
        <f t="shared" si="76"/>
        <v>0</v>
      </c>
      <c r="DQ50">
        <f t="shared" si="76"/>
        <v>0</v>
      </c>
      <c r="DR50">
        <f t="shared" si="76"/>
        <v>0</v>
      </c>
      <c r="DS50">
        <f t="shared" si="76"/>
        <v>0</v>
      </c>
      <c r="DT50">
        <f t="shared" si="77"/>
        <v>0</v>
      </c>
      <c r="DU50">
        <f t="shared" si="77"/>
        <v>0</v>
      </c>
      <c r="DV50">
        <f t="shared" si="77"/>
        <v>0</v>
      </c>
      <c r="DW50">
        <f t="shared" si="77"/>
        <v>0</v>
      </c>
      <c r="DX50">
        <f t="shared" si="77"/>
        <v>0</v>
      </c>
      <c r="DY50">
        <f t="shared" si="77"/>
        <v>0</v>
      </c>
      <c r="DZ50">
        <f t="shared" si="77"/>
        <v>0</v>
      </c>
      <c r="EA50">
        <f t="shared" si="77"/>
        <v>0</v>
      </c>
      <c r="EB50">
        <f t="shared" si="77"/>
        <v>0</v>
      </c>
      <c r="EC50">
        <f t="shared" si="77"/>
        <v>0</v>
      </c>
      <c r="ED50">
        <f t="shared" si="78"/>
        <v>0</v>
      </c>
      <c r="EE50">
        <f t="shared" si="78"/>
        <v>0</v>
      </c>
      <c r="EF50">
        <f t="shared" si="78"/>
        <v>0</v>
      </c>
      <c r="EG50">
        <f t="shared" si="78"/>
        <v>0</v>
      </c>
      <c r="EH50">
        <f t="shared" si="78"/>
        <v>0</v>
      </c>
      <c r="EI50">
        <f t="shared" si="78"/>
        <v>0</v>
      </c>
      <c r="EJ50">
        <f t="shared" si="78"/>
        <v>0</v>
      </c>
      <c r="EK50">
        <f t="shared" si="78"/>
        <v>0</v>
      </c>
      <c r="EL50">
        <f t="shared" si="78"/>
        <v>0</v>
      </c>
      <c r="EM50">
        <f t="shared" si="78"/>
        <v>0</v>
      </c>
      <c r="EN50">
        <f t="shared" si="79"/>
        <v>0</v>
      </c>
      <c r="EO50">
        <f t="shared" si="79"/>
        <v>0</v>
      </c>
      <c r="EP50">
        <f t="shared" si="79"/>
        <v>0</v>
      </c>
      <c r="EQ50">
        <f t="shared" si="79"/>
        <v>0</v>
      </c>
      <c r="ER50">
        <f t="shared" si="79"/>
        <v>0</v>
      </c>
      <c r="ES50">
        <f t="shared" si="79"/>
        <v>0</v>
      </c>
      <c r="ET50">
        <f t="shared" si="79"/>
        <v>0</v>
      </c>
      <c r="EU50">
        <f t="shared" si="79"/>
        <v>0</v>
      </c>
      <c r="EV50">
        <f t="shared" si="79"/>
        <v>0</v>
      </c>
      <c r="EW50">
        <f t="shared" si="79"/>
        <v>0</v>
      </c>
      <c r="EX50">
        <f t="shared" si="79"/>
        <v>0</v>
      </c>
      <c r="EZ50">
        <f t="shared" si="15"/>
        <v>0.37157483501250477</v>
      </c>
      <c r="FB50">
        <f t="shared" si="63"/>
        <v>0.10353852406239705</v>
      </c>
      <c r="FC50">
        <f t="shared" si="64"/>
        <v>0.23553058827354031</v>
      </c>
    </row>
    <row r="51" spans="1:159" x14ac:dyDescent="0.25">
      <c r="A51">
        <v>520</v>
      </c>
      <c r="B51" s="20">
        <f>'Input spectra'!S50</f>
        <v>5.4885430646927698E-2</v>
      </c>
      <c r="C51">
        <f>'Input spectra'!B50</f>
        <v>6.9876539603496199E-2</v>
      </c>
      <c r="D51">
        <f t="shared" si="65"/>
        <v>2.0653927966864227E-2</v>
      </c>
      <c r="E51">
        <f t="shared" si="65"/>
        <v>1.9691154011987677E-2</v>
      </c>
      <c r="F51">
        <f t="shared" si="65"/>
        <v>1.8772249036622522E-2</v>
      </c>
      <c r="G51">
        <f t="shared" si="65"/>
        <v>1.7895248165553105E-2</v>
      </c>
      <c r="H51">
        <f t="shared" si="65"/>
        <v>1.7058273357440656E-2</v>
      </c>
      <c r="I51">
        <f t="shared" si="65"/>
        <v>1.6259529608448904E-2</v>
      </c>
      <c r="J51">
        <f t="shared" si="65"/>
        <v>1.5497301320387723E-2</v>
      </c>
      <c r="K51">
        <f t="shared" si="65"/>
        <v>1.4769948826297822E-2</v>
      </c>
      <c r="L51">
        <f t="shared" si="65"/>
        <v>1.4075905066701909E-2</v>
      </c>
      <c r="M51">
        <f t="shared" si="65"/>
        <v>1.3413672410037438E-2</v>
      </c>
      <c r="N51">
        <f t="shared" si="66"/>
        <v>1.278181961106338E-2</v>
      </c>
      <c r="O51">
        <f t="shared" si="66"/>
        <v>1.2178978901299103E-2</v>
      </c>
      <c r="P51">
        <f t="shared" si="66"/>
        <v>1.1603843205807641E-2</v>
      </c>
      <c r="Q51">
        <f t="shared" si="66"/>
        <v>1.1055163480879027E-2</v>
      </c>
      <c r="R51">
        <f t="shared" si="66"/>
        <v>1.0531746167402564E-2</v>
      </c>
      <c r="S51">
        <f t="shared" si="66"/>
        <v>1.0032450754939928E-2</v>
      </c>
      <c r="T51">
        <f t="shared" si="66"/>
        <v>9.5561874517247868E-3</v>
      </c>
      <c r="U51">
        <f t="shared" si="66"/>
        <v>9.1019149560189715E-3</v>
      </c>
      <c r="V51">
        <f t="shared" si="66"/>
        <v>8.6686383244513523E-3</v>
      </c>
      <c r="W51">
        <f t="shared" si="66"/>
        <v>8.2554069331527737E-3</v>
      </c>
      <c r="X51">
        <f t="shared" si="67"/>
        <v>7.8613125276801032E-3</v>
      </c>
      <c r="Y51">
        <f t="shared" si="67"/>
        <v>7.4854873578942376E-3</v>
      </c>
      <c r="Z51">
        <f t="shared" si="67"/>
        <v>7.1271023941213915E-3</v>
      </c>
      <c r="AA51">
        <f t="shared" si="67"/>
        <v>6.7853656210845707E-3</v>
      </c>
      <c r="AB51">
        <f t="shared" si="67"/>
        <v>6.4595204062428691E-3</v>
      </c>
      <c r="AC51">
        <f t="shared" si="67"/>
        <v>6.1488439393205989E-3</v>
      </c>
      <c r="AD51">
        <f t="shared" si="67"/>
        <v>5.8526457399464514E-3</v>
      </c>
      <c r="AE51">
        <f t="shared" si="67"/>
        <v>5.5702662304551948E-3</v>
      </c>
      <c r="AF51">
        <f t="shared" si="67"/>
        <v>5.3010753710310381E-3</v>
      </c>
      <c r="AG51">
        <f t="shared" si="67"/>
        <v>5.0444713544930235E-3</v>
      </c>
      <c r="AH51">
        <f t="shared" si="68"/>
        <v>4.7998793581389343E-3</v>
      </c>
      <c r="AI51">
        <f t="shared" si="68"/>
        <v>4.5667503501751767E-3</v>
      </c>
      <c r="AJ51">
        <f t="shared" si="68"/>
        <v>4.3445599483665862E-3</v>
      </c>
      <c r="AK51">
        <f t="shared" si="68"/>
        <v>4.1328073286418026E-3</v>
      </c>
      <c r="AL51">
        <f t="shared" si="68"/>
        <v>3.9310141814873894E-3</v>
      </c>
      <c r="AM51">
        <f t="shared" si="68"/>
        <v>3.7387237140571027E-3</v>
      </c>
      <c r="AN51">
        <f t="shared" si="68"/>
        <v>3.5554996960120329E-3</v>
      </c>
      <c r="AO51">
        <f t="shared" si="68"/>
        <v>3.3809255471928278E-3</v>
      </c>
      <c r="AP51">
        <f t="shared" si="68"/>
        <v>3.2146034653069873E-3</v>
      </c>
      <c r="AQ51">
        <f t="shared" si="68"/>
        <v>3.0561535918925591E-3</v>
      </c>
      <c r="AR51">
        <f t="shared" si="69"/>
        <v>2.9052132148945312E-3</v>
      </c>
      <c r="AS51">
        <f t="shared" si="69"/>
        <v>2.7614360062619258E-3</v>
      </c>
      <c r="AT51">
        <f t="shared" si="69"/>
        <v>2.6244912930423157E-3</v>
      </c>
      <c r="AU51">
        <f t="shared" si="69"/>
        <v>2.4940633605162175E-3</v>
      </c>
      <c r="AV51">
        <f t="shared" si="69"/>
        <v>2.3698507859766676E-3</v>
      </c>
      <c r="AW51">
        <f t="shared" si="69"/>
        <v>2.2515658018196125E-3</v>
      </c>
      <c r="AX51">
        <f t="shared" si="69"/>
        <v>1.9308082283354541E-3</v>
      </c>
      <c r="AY51">
        <f t="shared" si="69"/>
        <v>1.5915629653514298E-3</v>
      </c>
      <c r="AZ51">
        <f t="shared" si="69"/>
        <v>1.3821130380779023E-3</v>
      </c>
      <c r="BA51">
        <f t="shared" si="69"/>
        <v>1.2213358081173105E-3</v>
      </c>
      <c r="BB51">
        <f t="shared" si="70"/>
        <v>1.0899526962400879E-3</v>
      </c>
      <c r="BC51">
        <f t="shared" si="70"/>
        <v>9.791871128202441E-4</v>
      </c>
      <c r="BD51">
        <f t="shared" si="70"/>
        <v>8.8401387932916505E-4</v>
      </c>
      <c r="BE51">
        <f t="shared" si="70"/>
        <v>8.0117592739901826E-4</v>
      </c>
      <c r="BF51">
        <f t="shared" si="70"/>
        <v>7.2839168379726881E-4</v>
      </c>
      <c r="BG51">
        <f t="shared" si="70"/>
        <v>6.6397620893156035E-4</v>
      </c>
      <c r="BH51">
        <f t="shared" si="70"/>
        <v>6.066370386432205E-4</v>
      </c>
      <c r="BI51">
        <f t="shared" si="70"/>
        <v>5.5535421079622399E-4</v>
      </c>
      <c r="BJ51">
        <f t="shared" si="70"/>
        <v>5.0930497302533676E-4</v>
      </c>
      <c r="BK51">
        <f t="shared" si="70"/>
        <v>4.6781403073883584E-4</v>
      </c>
      <c r="BL51">
        <f t="shared" si="71"/>
        <v>4.3031927994566422E-4</v>
      </c>
      <c r="BM51">
        <f t="shared" si="71"/>
        <v>3.9634738966743381E-4</v>
      </c>
      <c r="BN51">
        <f t="shared" si="71"/>
        <v>3.6549590395323179E-4</v>
      </c>
      <c r="BO51">
        <f t="shared" si="71"/>
        <v>3.3741980658719926E-4</v>
      </c>
      <c r="BP51">
        <f t="shared" si="71"/>
        <v>3.1182122923447233E-4</v>
      </c>
      <c r="BQ51">
        <f t="shared" si="71"/>
        <v>2.8844142906625509E-4</v>
      </c>
      <c r="BR51">
        <f t="shared" si="71"/>
        <v>2.6705444039478024E-4</v>
      </c>
      <c r="BS51">
        <f t="shared" si="71"/>
        <v>2.4746198448110155E-4</v>
      </c>
      <c r="BT51">
        <f t="shared" si="71"/>
        <v>2.2948934073992934E-4</v>
      </c>
      <c r="BU51">
        <f t="shared" si="71"/>
        <v>2.129819634078839E-4</v>
      </c>
      <c r="BV51">
        <f t="shared" si="72"/>
        <v>1.9780268382900881E-4</v>
      </c>
      <c r="BW51">
        <f t="shared" si="72"/>
        <v>1.8382937818490873E-4</v>
      </c>
      <c r="BX51">
        <f t="shared" si="72"/>
        <v>1.7095300905458044E-4</v>
      </c>
      <c r="BY51">
        <f t="shared" si="72"/>
        <v>1.5907597007345749E-4</v>
      </c>
      <c r="BZ51">
        <f t="shared" si="72"/>
        <v>1.4811067845579536E-4</v>
      </c>
      <c r="CA51">
        <f t="shared" si="72"/>
        <v>1.3797837179251125E-4</v>
      </c>
      <c r="CB51">
        <f t="shared" si="72"/>
        <v>1.2860807439900489E-4</v>
      </c>
      <c r="CC51">
        <f t="shared" si="72"/>
        <v>1.1993570530551073E-4</v>
      </c>
      <c r="CD51">
        <f t="shared" si="72"/>
        <v>1.1190330528143096E-4</v>
      </c>
      <c r="CE51">
        <f t="shared" si="72"/>
        <v>1.0445836444225615E-4</v>
      </c>
      <c r="CF51">
        <f t="shared" si="73"/>
        <v>9.7553235277557073E-5</v>
      </c>
      <c r="CG51">
        <f t="shared" si="73"/>
        <v>9.1144618563122822E-5</v>
      </c>
      <c r="CH51">
        <f t="shared" si="73"/>
        <v>8.5193111729884021E-5</v>
      </c>
      <c r="CI51">
        <f t="shared" si="73"/>
        <v>7.9662810969688048E-5</v>
      </c>
      <c r="CJ51">
        <f t="shared" si="73"/>
        <v>7.4520959748944826E-5</v>
      </c>
      <c r="CK51">
        <f t="shared" si="73"/>
        <v>6.9737637541162739E-5</v>
      </c>
      <c r="CL51">
        <f t="shared" si="73"/>
        <v>6.5285483529035898E-5</v>
      </c>
      <c r="CM51">
        <f t="shared" si="73"/>
        <v>6.113945080534558E-5</v>
      </c>
      <c r="CN51">
        <f t="shared" si="73"/>
        <v>5.7276587250322946E-5</v>
      </c>
      <c r="CO51">
        <f t="shared" si="73"/>
        <v>5.3675839805588491E-5</v>
      </c>
      <c r="CP51">
        <f t="shared" si="74"/>
        <v>5.0317879320638844E-5</v>
      </c>
      <c r="CQ51">
        <f t="shared" si="74"/>
        <v>4.7184943532512382E-5</v>
      </c>
      <c r="CR51">
        <f t="shared" si="74"/>
        <v>2.9305502835626847E-5</v>
      </c>
      <c r="CS51">
        <f t="shared" si="74"/>
        <v>1.8361522279043096E-5</v>
      </c>
      <c r="CT51">
        <f t="shared" si="74"/>
        <v>1.2266552531627833E-5</v>
      </c>
      <c r="CU51">
        <f t="shared" si="74"/>
        <v>8.231686135323828E-6</v>
      </c>
      <c r="CV51">
        <f t="shared" si="74"/>
        <v>5.4219624993078376E-6</v>
      </c>
      <c r="CW51">
        <f t="shared" si="74"/>
        <v>3.4381377214917921E-6</v>
      </c>
      <c r="CX51">
        <f t="shared" si="74"/>
        <v>2.0482261397481306E-6</v>
      </c>
      <c r="CY51">
        <f t="shared" si="74"/>
        <v>1.1017890787795335E-6</v>
      </c>
      <c r="CZ51">
        <f t="shared" si="75"/>
        <v>4.9420924838011424E-7</v>
      </c>
      <c r="DA51">
        <f t="shared" si="75"/>
        <v>1.4918410889900783E-7</v>
      </c>
      <c r="DB51">
        <f t="shared" si="75"/>
        <v>9.1413728137669277E-9</v>
      </c>
      <c r="DC51">
        <f t="shared" si="75"/>
        <v>0</v>
      </c>
      <c r="DD51">
        <f t="shared" si="75"/>
        <v>0</v>
      </c>
      <c r="DE51">
        <f t="shared" si="75"/>
        <v>0</v>
      </c>
      <c r="DF51">
        <f t="shared" si="75"/>
        <v>0</v>
      </c>
      <c r="DG51">
        <f t="shared" si="75"/>
        <v>0</v>
      </c>
      <c r="DH51">
        <f t="shared" si="75"/>
        <v>0</v>
      </c>
      <c r="DI51">
        <f t="shared" si="75"/>
        <v>0</v>
      </c>
      <c r="DJ51">
        <f t="shared" si="76"/>
        <v>0</v>
      </c>
      <c r="DK51">
        <f t="shared" si="76"/>
        <v>0</v>
      </c>
      <c r="DL51">
        <f t="shared" si="76"/>
        <v>0</v>
      </c>
      <c r="DM51">
        <f t="shared" si="76"/>
        <v>0</v>
      </c>
      <c r="DN51">
        <f t="shared" si="76"/>
        <v>0</v>
      </c>
      <c r="DO51">
        <f t="shared" si="76"/>
        <v>0</v>
      </c>
      <c r="DP51">
        <f t="shared" si="76"/>
        <v>0</v>
      </c>
      <c r="DQ51">
        <f t="shared" si="76"/>
        <v>0</v>
      </c>
      <c r="DR51">
        <f t="shared" si="76"/>
        <v>0</v>
      </c>
      <c r="DS51">
        <f t="shared" si="76"/>
        <v>0</v>
      </c>
      <c r="DT51">
        <f t="shared" si="77"/>
        <v>0</v>
      </c>
      <c r="DU51">
        <f t="shared" si="77"/>
        <v>0</v>
      </c>
      <c r="DV51">
        <f t="shared" si="77"/>
        <v>0</v>
      </c>
      <c r="DW51">
        <f t="shared" si="77"/>
        <v>0</v>
      </c>
      <c r="DX51">
        <f t="shared" si="77"/>
        <v>0</v>
      </c>
      <c r="DY51">
        <f t="shared" si="77"/>
        <v>0</v>
      </c>
      <c r="DZ51">
        <f t="shared" si="77"/>
        <v>0</v>
      </c>
      <c r="EA51">
        <f t="shared" si="77"/>
        <v>0</v>
      </c>
      <c r="EB51">
        <f t="shared" si="77"/>
        <v>0</v>
      </c>
      <c r="EC51">
        <f t="shared" si="77"/>
        <v>0</v>
      </c>
      <c r="ED51">
        <f t="shared" si="78"/>
        <v>0</v>
      </c>
      <c r="EE51">
        <f t="shared" si="78"/>
        <v>0</v>
      </c>
      <c r="EF51">
        <f t="shared" si="78"/>
        <v>0</v>
      </c>
      <c r="EG51">
        <f t="shared" si="78"/>
        <v>0</v>
      </c>
      <c r="EH51">
        <f t="shared" si="78"/>
        <v>0</v>
      </c>
      <c r="EI51">
        <f t="shared" si="78"/>
        <v>0</v>
      </c>
      <c r="EJ51">
        <f t="shared" si="78"/>
        <v>0</v>
      </c>
      <c r="EK51">
        <f t="shared" si="78"/>
        <v>0</v>
      </c>
      <c r="EL51">
        <f t="shared" si="78"/>
        <v>0</v>
      </c>
      <c r="EM51">
        <f t="shared" si="78"/>
        <v>0</v>
      </c>
      <c r="EN51">
        <f t="shared" si="79"/>
        <v>0</v>
      </c>
      <c r="EO51">
        <f t="shared" si="79"/>
        <v>0</v>
      </c>
      <c r="EP51">
        <f t="shared" si="79"/>
        <v>0</v>
      </c>
      <c r="EQ51">
        <f t="shared" si="79"/>
        <v>0</v>
      </c>
      <c r="ER51">
        <f t="shared" si="79"/>
        <v>0</v>
      </c>
      <c r="ES51">
        <f t="shared" si="79"/>
        <v>0</v>
      </c>
      <c r="ET51">
        <f t="shared" si="79"/>
        <v>0</v>
      </c>
      <c r="EU51">
        <f t="shared" si="79"/>
        <v>0</v>
      </c>
      <c r="EV51">
        <f t="shared" si="79"/>
        <v>0</v>
      </c>
      <c r="EW51">
        <f t="shared" si="79"/>
        <v>0</v>
      </c>
      <c r="EX51">
        <f t="shared" si="79"/>
        <v>0</v>
      </c>
      <c r="EZ51">
        <f t="shared" si="15"/>
        <v>0.40849162472505784</v>
      </c>
      <c r="FB51">
        <f t="shared" si="63"/>
        <v>9.1507304000514933E-2</v>
      </c>
      <c r="FC51">
        <f t="shared" si="64"/>
        <v>0.23738806994656289</v>
      </c>
    </row>
    <row r="52" spans="1:159" x14ac:dyDescent="0.25">
      <c r="A52">
        <v>525</v>
      </c>
      <c r="B52" s="20">
        <f>'Input spectra'!S51</f>
        <v>5.4889429847087598E-2</v>
      </c>
      <c r="C52">
        <f>'Input spectra'!B51</f>
        <v>6.1498627272259597E-2</v>
      </c>
      <c r="D52">
        <f t="shared" si="65"/>
        <v>2.0653927966864227E-2</v>
      </c>
      <c r="E52">
        <f t="shared" si="65"/>
        <v>1.9773804490361414E-2</v>
      </c>
      <c r="F52">
        <f t="shared" si="65"/>
        <v>1.8930166802457401E-2</v>
      </c>
      <c r="G52">
        <f t="shared" si="65"/>
        <v>1.8121532656497057E-2</v>
      </c>
      <c r="H52">
        <f t="shared" si="65"/>
        <v>1.7346479097307688E-2</v>
      </c>
      <c r="I52">
        <f t="shared" si="65"/>
        <v>1.660364011832265E-2</v>
      </c>
      <c r="J52">
        <f t="shared" si="65"/>
        <v>1.5891704410369176E-2</v>
      </c>
      <c r="K52">
        <f t="shared" si="65"/>
        <v>1.5209413198563455E-2</v>
      </c>
      <c r="L52">
        <f t="shared" si="65"/>
        <v>1.4555558163892967E-2</v>
      </c>
      <c r="M52">
        <f t="shared" si="65"/>
        <v>1.3928979446197897E-2</v>
      </c>
      <c r="N52">
        <f t="shared" si="66"/>
        <v>1.3328563725390312E-2</v>
      </c>
      <c r="O52">
        <f t="shared" si="66"/>
        <v>1.2753242377871662E-2</v>
      </c>
      <c r="P52">
        <f t="shared" si="66"/>
        <v>1.2201989705226403E-2</v>
      </c>
      <c r="Q52">
        <f t="shared" si="66"/>
        <v>1.1673821232382304E-2</v>
      </c>
      <c r="R52">
        <f t="shared" si="66"/>
        <v>1.1167792072536433E-2</v>
      </c>
      <c r="S52">
        <f t="shared" si="66"/>
        <v>1.0682995356250075E-2</v>
      </c>
      <c r="T52">
        <f t="shared" si="66"/>
        <v>1.0218560722216124E-2</v>
      </c>
      <c r="U52">
        <f t="shared" si="66"/>
        <v>9.7736528672988515E-3</v>
      </c>
      <c r="V52">
        <f t="shared" si="66"/>
        <v>9.3474701535387634E-3</v>
      </c>
      <c r="W52">
        <f t="shared" si="66"/>
        <v>8.9392432699043362E-3</v>
      </c>
      <c r="X52">
        <f t="shared" si="67"/>
        <v>8.5482339466581916E-3</v>
      </c>
      <c r="Y52">
        <f t="shared" si="67"/>
        <v>8.1737337202877139E-3</v>
      </c>
      <c r="Z52">
        <f t="shared" si="67"/>
        <v>7.8150627470293943E-3</v>
      </c>
      <c r="AA52">
        <f t="shared" si="67"/>
        <v>7.4715686630923697E-3</v>
      </c>
      <c r="AB52">
        <f t="shared" si="67"/>
        <v>7.1426254897600005E-3</v>
      </c>
      <c r="AC52">
        <f t="shared" si="67"/>
        <v>6.8276325816187412E-3</v>
      </c>
      <c r="AD52">
        <f t="shared" si="67"/>
        <v>6.5260136162313626E-3</v>
      </c>
      <c r="AE52">
        <f t="shared" si="67"/>
        <v>6.2372156236367524E-3</v>
      </c>
      <c r="AF52">
        <f t="shared" si="67"/>
        <v>5.960708054121161E-3</v>
      </c>
      <c r="AG52">
        <f t="shared" si="67"/>
        <v>5.6959818827660245E-3</v>
      </c>
      <c r="AH52">
        <f t="shared" si="68"/>
        <v>5.4425487493354177E-3</v>
      </c>
      <c r="AI52">
        <f t="shared" si="68"/>
        <v>5.1999401321218787E-3</v>
      </c>
      <c r="AJ52">
        <f t="shared" si="68"/>
        <v>4.9677065544229283E-3</v>
      </c>
      <c r="AK52">
        <f t="shared" si="68"/>
        <v>4.7454168223720512E-3</v>
      </c>
      <c r="AL52">
        <f t="shared" si="68"/>
        <v>4.5326572928974856E-3</v>
      </c>
      <c r="AM52">
        <f t="shared" si="68"/>
        <v>4.3290311706297071E-3</v>
      </c>
      <c r="AN52">
        <f t="shared" si="68"/>
        <v>4.134157832624258E-3</v>
      </c>
      <c r="AO52">
        <f t="shared" si="68"/>
        <v>3.9476721798106526E-3</v>
      </c>
      <c r="AP52">
        <f t="shared" si="68"/>
        <v>3.7692240141202825E-3</v>
      </c>
      <c r="AQ52">
        <f t="shared" si="68"/>
        <v>3.5984774402870118E-3</v>
      </c>
      <c r="AR52">
        <f t="shared" si="69"/>
        <v>3.4351102913532171E-3</v>
      </c>
      <c r="AS52">
        <f t="shared" si="69"/>
        <v>3.2788135769516238E-3</v>
      </c>
      <c r="AT52">
        <f t="shared" si="69"/>
        <v>3.1292909534694335E-3</v>
      </c>
      <c r="AU52">
        <f t="shared" si="69"/>
        <v>2.9862582152360316E-3</v>
      </c>
      <c r="AV52">
        <f t="shared" si="69"/>
        <v>2.8494428059088759E-3</v>
      </c>
      <c r="AW52">
        <f t="shared" si="69"/>
        <v>2.7185833492644083E-3</v>
      </c>
      <c r="AX52">
        <f t="shared" si="69"/>
        <v>2.3410797948220556E-3</v>
      </c>
      <c r="AY52">
        <f t="shared" si="69"/>
        <v>1.9378491530324092E-3</v>
      </c>
      <c r="AZ52">
        <f t="shared" si="69"/>
        <v>1.6898913127750112E-3</v>
      </c>
      <c r="BA52">
        <f t="shared" si="69"/>
        <v>1.4995790576227059E-3</v>
      </c>
      <c r="BB52">
        <f t="shared" si="70"/>
        <v>1.3438815551846768E-3</v>
      </c>
      <c r="BC52">
        <f t="shared" si="70"/>
        <v>1.2123781455794305E-3</v>
      </c>
      <c r="BD52">
        <f t="shared" si="70"/>
        <v>1.0991337932386737E-3</v>
      </c>
      <c r="BE52">
        <f t="shared" si="70"/>
        <v>1.0003188105016344E-3</v>
      </c>
      <c r="BF52">
        <f t="shared" si="70"/>
        <v>9.1326032187753379E-4</v>
      </c>
      <c r="BG52">
        <f t="shared" si="70"/>
        <v>8.3599021830179092E-4</v>
      </c>
      <c r="BH52">
        <f t="shared" si="70"/>
        <v>7.6700230192027613E-4</v>
      </c>
      <c r="BI52">
        <f t="shared" si="70"/>
        <v>7.0511001044440272E-4</v>
      </c>
      <c r="BJ52">
        <f t="shared" si="70"/>
        <v>6.4935740131007462E-4</v>
      </c>
      <c r="BK52">
        <f t="shared" si="70"/>
        <v>5.9896050749730085E-4</v>
      </c>
      <c r="BL52">
        <f t="shared" si="71"/>
        <v>5.5326706275249935E-4</v>
      </c>
      <c r="BM52">
        <f t="shared" si="71"/>
        <v>5.1172788252721224E-4</v>
      </c>
      <c r="BN52">
        <f t="shared" si="71"/>
        <v>4.7387594103308215E-4</v>
      </c>
      <c r="BO52">
        <f t="shared" si="71"/>
        <v>4.3931070343680749E-4</v>
      </c>
      <c r="BP52">
        <f t="shared" si="71"/>
        <v>4.0768615077319193E-4</v>
      </c>
      <c r="BQ52">
        <f t="shared" si="71"/>
        <v>3.7870146464741457E-4</v>
      </c>
      <c r="BR52">
        <f t="shared" si="71"/>
        <v>3.5209366939558773E-4</v>
      </c>
      <c r="BS52">
        <f t="shared" si="71"/>
        <v>3.2763174225343227E-4</v>
      </c>
      <c r="BT52">
        <f t="shared" si="71"/>
        <v>3.051118429373369E-4</v>
      </c>
      <c r="BU52">
        <f t="shared" si="71"/>
        <v>2.8435340951385392E-4</v>
      </c>
      <c r="BV52">
        <f t="shared" si="72"/>
        <v>2.6519593355367612E-4</v>
      </c>
      <c r="BW52">
        <f t="shared" si="72"/>
        <v>2.4749627425289745E-4</v>
      </c>
      <c r="BX52">
        <f t="shared" si="72"/>
        <v>2.3112640475050696E-4</v>
      </c>
      <c r="BY52">
        <f t="shared" si="72"/>
        <v>2.1597150836011759E-4</v>
      </c>
      <c r="BZ52">
        <f t="shared" si="72"/>
        <v>2.0192836057098868E-4</v>
      </c>
      <c r="CA52">
        <f t="shared" si="72"/>
        <v>1.8890394628422416E-4</v>
      </c>
      <c r="CB52">
        <f t="shared" si="72"/>
        <v>1.768142720882901E-4</v>
      </c>
      <c r="CC52">
        <f t="shared" si="72"/>
        <v>1.6558334131818939E-4</v>
      </c>
      <c r="CD52">
        <f t="shared" si="72"/>
        <v>1.5514226580371255E-4</v>
      </c>
      <c r="CE52">
        <f t="shared" si="72"/>
        <v>1.4542849303815944E-4</v>
      </c>
      <c r="CF52">
        <f t="shared" si="73"/>
        <v>1.3638513131232542E-4</v>
      </c>
      <c r="CG52">
        <f t="shared" si="73"/>
        <v>1.2796035839635723E-4</v>
      </c>
      <c r="CH52">
        <f t="shared" si="73"/>
        <v>1.2010690179038648E-4</v>
      </c>
      <c r="CI52">
        <f t="shared" si="73"/>
        <v>1.1278158053572204E-4</v>
      </c>
      <c r="CJ52">
        <f t="shared" si="73"/>
        <v>1.0594490018192618E-4</v>
      </c>
      <c r="CK52">
        <f t="shared" si="73"/>
        <v>9.9560693817765599E-5</v>
      </c>
      <c r="CL52">
        <f t="shared" si="73"/>
        <v>9.3595803154772656E-5</v>
      </c>
      <c r="CM52">
        <f t="shared" si="73"/>
        <v>8.8019794546727618E-5</v>
      </c>
      <c r="CN52">
        <f t="shared" si="73"/>
        <v>8.2804705572600822E-5</v>
      </c>
      <c r="CO52">
        <f t="shared" si="73"/>
        <v>7.7924818432582198E-5</v>
      </c>
      <c r="CP52">
        <f t="shared" si="74"/>
        <v>7.3356456929143211E-5</v>
      </c>
      <c r="CQ52">
        <f t="shared" si="74"/>
        <v>6.9077804245480911E-5</v>
      </c>
      <c r="CR52">
        <f t="shared" si="74"/>
        <v>4.3082741301466621E-5</v>
      </c>
      <c r="CS52">
        <f t="shared" si="74"/>
        <v>2.710702787370552E-5</v>
      </c>
      <c r="CT52">
        <f t="shared" si="74"/>
        <v>1.8185062931561637E-5</v>
      </c>
      <c r="CU52">
        <f t="shared" si="74"/>
        <v>1.2254628639504108E-5</v>
      </c>
      <c r="CV52">
        <f t="shared" si="74"/>
        <v>8.105632855390252E-6</v>
      </c>
      <c r="CW52">
        <f t="shared" si="74"/>
        <v>5.161462247200643E-6</v>
      </c>
      <c r="CX52">
        <f t="shared" si="74"/>
        <v>3.0877807622126868E-6</v>
      </c>
      <c r="CY52">
        <f t="shared" si="74"/>
        <v>1.6679617335550606E-6</v>
      </c>
      <c r="CZ52">
        <f t="shared" si="75"/>
        <v>7.5130720680867125E-7</v>
      </c>
      <c r="DA52">
        <f t="shared" si="75"/>
        <v>2.2774472037053125E-7</v>
      </c>
      <c r="DB52">
        <f t="shared" si="75"/>
        <v>1.4013810528262846E-8</v>
      </c>
      <c r="DC52">
        <f t="shared" si="75"/>
        <v>0</v>
      </c>
      <c r="DD52">
        <f t="shared" si="75"/>
        <v>0</v>
      </c>
      <c r="DE52">
        <f t="shared" si="75"/>
        <v>0</v>
      </c>
      <c r="DF52">
        <f t="shared" si="75"/>
        <v>0</v>
      </c>
      <c r="DG52">
        <f t="shared" si="75"/>
        <v>0</v>
      </c>
      <c r="DH52">
        <f t="shared" si="75"/>
        <v>0</v>
      </c>
      <c r="DI52">
        <f t="shared" si="75"/>
        <v>0</v>
      </c>
      <c r="DJ52">
        <f t="shared" si="76"/>
        <v>0</v>
      </c>
      <c r="DK52">
        <f t="shared" si="76"/>
        <v>0</v>
      </c>
      <c r="DL52">
        <f t="shared" si="76"/>
        <v>0</v>
      </c>
      <c r="DM52">
        <f t="shared" si="76"/>
        <v>0</v>
      </c>
      <c r="DN52">
        <f t="shared" si="76"/>
        <v>0</v>
      </c>
      <c r="DO52">
        <f t="shared" si="76"/>
        <v>0</v>
      </c>
      <c r="DP52">
        <f t="shared" si="76"/>
        <v>0</v>
      </c>
      <c r="DQ52">
        <f t="shared" si="76"/>
        <v>0</v>
      </c>
      <c r="DR52">
        <f t="shared" si="76"/>
        <v>0</v>
      </c>
      <c r="DS52">
        <f t="shared" si="76"/>
        <v>0</v>
      </c>
      <c r="DT52">
        <f t="shared" si="77"/>
        <v>0</v>
      </c>
      <c r="DU52">
        <f t="shared" si="77"/>
        <v>0</v>
      </c>
      <c r="DV52">
        <f t="shared" si="77"/>
        <v>0</v>
      </c>
      <c r="DW52">
        <f t="shared" si="77"/>
        <v>0</v>
      </c>
      <c r="DX52">
        <f t="shared" si="77"/>
        <v>0</v>
      </c>
      <c r="DY52">
        <f t="shared" si="77"/>
        <v>0</v>
      </c>
      <c r="DZ52">
        <f t="shared" si="77"/>
        <v>0</v>
      </c>
      <c r="EA52">
        <f t="shared" si="77"/>
        <v>0</v>
      </c>
      <c r="EB52">
        <f t="shared" si="77"/>
        <v>0</v>
      </c>
      <c r="EC52">
        <f t="shared" si="77"/>
        <v>0</v>
      </c>
      <c r="ED52">
        <f t="shared" si="78"/>
        <v>0</v>
      </c>
      <c r="EE52">
        <f t="shared" si="78"/>
        <v>0</v>
      </c>
      <c r="EF52">
        <f t="shared" si="78"/>
        <v>0</v>
      </c>
      <c r="EG52">
        <f t="shared" si="78"/>
        <v>0</v>
      </c>
      <c r="EH52">
        <f t="shared" si="78"/>
        <v>0</v>
      </c>
      <c r="EI52">
        <f t="shared" si="78"/>
        <v>0</v>
      </c>
      <c r="EJ52">
        <f t="shared" si="78"/>
        <v>0</v>
      </c>
      <c r="EK52">
        <f t="shared" si="78"/>
        <v>0</v>
      </c>
      <c r="EL52">
        <f t="shared" si="78"/>
        <v>0</v>
      </c>
      <c r="EM52">
        <f t="shared" si="78"/>
        <v>0</v>
      </c>
      <c r="EN52">
        <f t="shared" si="79"/>
        <v>0</v>
      </c>
      <c r="EO52">
        <f t="shared" si="79"/>
        <v>0</v>
      </c>
      <c r="EP52">
        <f t="shared" si="79"/>
        <v>0</v>
      </c>
      <c r="EQ52">
        <f t="shared" si="79"/>
        <v>0</v>
      </c>
      <c r="ER52">
        <f t="shared" si="79"/>
        <v>0</v>
      </c>
      <c r="ES52">
        <f t="shared" si="79"/>
        <v>0</v>
      </c>
      <c r="ET52">
        <f t="shared" si="79"/>
        <v>0</v>
      </c>
      <c r="EU52">
        <f t="shared" si="79"/>
        <v>0</v>
      </c>
      <c r="EV52">
        <f t="shared" si="79"/>
        <v>0</v>
      </c>
      <c r="EW52">
        <f t="shared" si="79"/>
        <v>0</v>
      </c>
      <c r="EX52">
        <f t="shared" si="79"/>
        <v>0</v>
      </c>
      <c r="EZ52">
        <f t="shared" si="15"/>
        <v>0.43849395290585352</v>
      </c>
      <c r="FB52">
        <f t="shared" si="63"/>
        <v>8.2862119712585669E-2</v>
      </c>
      <c r="FC52">
        <f t="shared" si="64"/>
        <v>0.23869100202884538</v>
      </c>
    </row>
    <row r="53" spans="1:159" x14ac:dyDescent="0.25">
      <c r="A53">
        <v>530</v>
      </c>
      <c r="B53" s="20">
        <f>'Input spectra'!S52</f>
        <v>5.4893429047247602E-2</v>
      </c>
      <c r="C53">
        <f>'Input spectra'!B52</f>
        <v>5.3120714941022898E-2</v>
      </c>
      <c r="D53">
        <f t="shared" ref="D53:M62" si="80">D$2*EXP(- D$1 * ($C53*_c1+$B53))</f>
        <v>2.0653927966864227E-2</v>
      </c>
      <c r="E53">
        <f t="shared" si="80"/>
        <v>1.9856801880935995E-2</v>
      </c>
      <c r="F53">
        <f t="shared" si="80"/>
        <v>1.908941301970573E-2</v>
      </c>
      <c r="G53">
        <f t="shared" si="80"/>
        <v>1.8350678503168974E-2</v>
      </c>
      <c r="H53">
        <f t="shared" si="80"/>
        <v>1.7639554178095217E-2</v>
      </c>
      <c r="I53">
        <f t="shared" si="80"/>
        <v>1.6955033252347099E-2</v>
      </c>
      <c r="J53">
        <f t="shared" si="80"/>
        <v>1.6296144976822888E-2</v>
      </c>
      <c r="K53">
        <f t="shared" si="80"/>
        <v>1.5661953373376693E-2</v>
      </c>
      <c r="L53">
        <f t="shared" si="80"/>
        <v>1.5051556007127341E-2</v>
      </c>
      <c r="M53">
        <f t="shared" si="80"/>
        <v>1.4464082801621219E-2</v>
      </c>
      <c r="N53">
        <f t="shared" ref="N53:W62" si="81">N$2*EXP(- N$1 * ($C53*_c1+$B53))</f>
        <v>1.3898694895367169E-2</v>
      </c>
      <c r="O53">
        <f t="shared" si="81"/>
        <v>1.335458353831229E-2</v>
      </c>
      <c r="P53">
        <f t="shared" si="81"/>
        <v>1.2830969026876676E-2</v>
      </c>
      <c r="Q53">
        <f t="shared" si="81"/>
        <v>1.2327099676212488E-2</v>
      </c>
      <c r="R53">
        <f t="shared" si="81"/>
        <v>1.1842250828398682E-2</v>
      </c>
      <c r="S53">
        <f t="shared" si="81"/>
        <v>1.1375723895326918E-2</v>
      </c>
      <c r="T53">
        <f t="shared" si="81"/>
        <v>1.0926845435076908E-2</v>
      </c>
      <c r="U53">
        <f t="shared" si="81"/>
        <v>1.0494966260620821E-2</v>
      </c>
      <c r="V53">
        <f t="shared" si="81"/>
        <v>1.0079460579736224E-2</v>
      </c>
      <c r="W53">
        <f t="shared" si="81"/>
        <v>9.6797251650455069E-3</v>
      </c>
      <c r="X53">
        <f t="shared" ref="X53:AG62" si="82">X$2*EXP(- X$1 * ($C53*_c1+$B53))</f>
        <v>9.2951785531370287E-3</v>
      </c>
      <c r="Y53">
        <f t="shared" si="82"/>
        <v>8.9252602717591091E-3</v>
      </c>
      <c r="Z53">
        <f t="shared" si="82"/>
        <v>8.5694300941127205E-3</v>
      </c>
      <c r="AA53">
        <f t="shared" si="82"/>
        <v>8.2271673193022431E-3</v>
      </c>
      <c r="AB53">
        <f t="shared" si="82"/>
        <v>7.8979700780360332E-3</v>
      </c>
      <c r="AC53">
        <f t="shared" si="82"/>
        <v>7.5813546626998379E-3</v>
      </c>
      <c r="AD53">
        <f t="shared" si="82"/>
        <v>7.2768548809562621E-3</v>
      </c>
      <c r="AE53">
        <f t="shared" si="82"/>
        <v>6.9840214320526922E-3</v>
      </c>
      <c r="AF53">
        <f t="shared" si="82"/>
        <v>6.7024213050482376E-3</v>
      </c>
      <c r="AG53">
        <f t="shared" si="82"/>
        <v>6.431637198197452E-3</v>
      </c>
      <c r="AH53">
        <f t="shared" ref="AH53:AQ62" si="83">AH$2*EXP(- AH$1 * ($C53*_c1+$B53))</f>
        <v>6.1712669587549139E-3</v>
      </c>
      <c r="AI53">
        <f t="shared" si="83"/>
        <v>5.9209230424900573E-3</v>
      </c>
      <c r="AJ53">
        <f t="shared" si="83"/>
        <v>5.6802319922262152E-3</v>
      </c>
      <c r="AK53">
        <f t="shared" si="83"/>
        <v>5.4488339347414667E-3</v>
      </c>
      <c r="AL53">
        <f t="shared" si="83"/>
        <v>5.2263820953917621E-3</v>
      </c>
      <c r="AM53">
        <f t="shared" si="83"/>
        <v>5.0125423298388733E-3</v>
      </c>
      <c r="AN53">
        <f t="shared" si="83"/>
        <v>4.8069926722870077E-3</v>
      </c>
      <c r="AO53">
        <f t="shared" si="83"/>
        <v>4.6094228996525688E-3</v>
      </c>
      <c r="AP53">
        <f t="shared" si="83"/>
        <v>4.4195341111113685E-3</v>
      </c>
      <c r="AQ53">
        <f t="shared" si="83"/>
        <v>4.2370383224868422E-3</v>
      </c>
      <c r="AR53">
        <f t="shared" ref="AR53:BA62" si="84">AR$2*EXP(- AR$1 * ($C53*_c1+$B53))</f>
        <v>4.0616580749613532E-3</v>
      </c>
      <c r="AS53">
        <f t="shared" si="84"/>
        <v>3.8931260576105533E-3</v>
      </c>
      <c r="AT53">
        <f t="shared" si="84"/>
        <v>3.7311847432780821E-3</v>
      </c>
      <c r="AU53">
        <f t="shared" si="84"/>
        <v>3.5755860373246195E-3</v>
      </c>
      <c r="AV53">
        <f t="shared" si="84"/>
        <v>3.4260909388013254E-3</v>
      </c>
      <c r="AW53">
        <f t="shared" si="84"/>
        <v>3.2824692136134248E-3</v>
      </c>
      <c r="AX53">
        <f t="shared" si="84"/>
        <v>2.8385287183331251E-3</v>
      </c>
      <c r="AY53">
        <f t="shared" si="84"/>
        <v>2.3594789660610397E-3</v>
      </c>
      <c r="AZ53">
        <f t="shared" si="84"/>
        <v>2.0662077343282354E-3</v>
      </c>
      <c r="BA53">
        <f t="shared" si="84"/>
        <v>1.841211348357203E-3</v>
      </c>
      <c r="BB53">
        <f t="shared" ref="BB53:BK62" si="85">BB$2*EXP(- BB$1 * ($C53*_c1+$B53))</f>
        <v>1.6569688213035729E-3</v>
      </c>
      <c r="BC53">
        <f t="shared" si="85"/>
        <v>1.5011030564374415E-3</v>
      </c>
      <c r="BD53">
        <f t="shared" si="85"/>
        <v>1.3666019546616198E-3</v>
      </c>
      <c r="BE53">
        <f t="shared" si="85"/>
        <v>1.2489612935475138E-3</v>
      </c>
      <c r="BF53">
        <f t="shared" si="85"/>
        <v>1.145049338245871E-3</v>
      </c>
      <c r="BG53">
        <f t="shared" si="85"/>
        <v>1.0525672993929741E-3</v>
      </c>
      <c r="BH53">
        <f t="shared" si="85"/>
        <v>9.6976032400981427E-4</v>
      </c>
      <c r="BI53">
        <f t="shared" si="85"/>
        <v>8.9524868482781161E-4</v>
      </c>
      <c r="BJ53">
        <f t="shared" si="85"/>
        <v>8.279224766477931E-4</v>
      </c>
      <c r="BK53">
        <f t="shared" si="85"/>
        <v>7.6687244496457738E-4</v>
      </c>
      <c r="BL53">
        <f t="shared" ref="BL53:BU62" si="86">BL$2*EXP(- BL$1 * ($C53*_c1+$B53))</f>
        <v>7.1134261696438551E-4</v>
      </c>
      <c r="BM53">
        <f t="shared" si="86"/>
        <v>6.6069673367979162E-4</v>
      </c>
      <c r="BN53">
        <f t="shared" si="86"/>
        <v>6.1439377312070772E-4</v>
      </c>
      <c r="BO53">
        <f t="shared" si="86"/>
        <v>5.7196966623317635E-4</v>
      </c>
      <c r="BP53">
        <f t="shared" si="86"/>
        <v>5.3302335424790172E-4</v>
      </c>
      <c r="BQ53">
        <f t="shared" si="86"/>
        <v>4.9720596583632587E-4</v>
      </c>
      <c r="BR53">
        <f t="shared" si="86"/>
        <v>4.6421228512504015E-4</v>
      </c>
      <c r="BS53">
        <f t="shared" si="86"/>
        <v>4.3377393403315858E-4</v>
      </c>
      <c r="BT53">
        <f t="shared" si="86"/>
        <v>4.0565385913116146E-4</v>
      </c>
      <c r="BU53">
        <f t="shared" si="86"/>
        <v>3.7964182604187927E-4</v>
      </c>
      <c r="BV53">
        <f t="shared" ref="BV53:CE62" si="87">BV$2*EXP(- BV$1 * ($C53*_c1+$B53))</f>
        <v>3.5555070240706149E-4</v>
      </c>
      <c r="BW53">
        <f t="shared" si="87"/>
        <v>3.3321336542547374E-4</v>
      </c>
      <c r="BX53">
        <f t="shared" si="87"/>
        <v>3.1248010940737532E-4</v>
      </c>
      <c r="BY53">
        <f t="shared" si="87"/>
        <v>2.9321645753161574E-4</v>
      </c>
      <c r="BZ53">
        <f t="shared" si="87"/>
        <v>2.7530130324166278E-4</v>
      </c>
      <c r="CA53">
        <f t="shared" si="87"/>
        <v>2.5862532263690586E-4</v>
      </c>
      <c r="CB53">
        <f t="shared" si="87"/>
        <v>2.4308961128768666E-4</v>
      </c>
      <c r="CC53">
        <f t="shared" si="87"/>
        <v>2.2860450815922567E-4</v>
      </c>
      <c r="CD53">
        <f t="shared" si="87"/>
        <v>2.1508857650073249E-4</v>
      </c>
      <c r="CE53">
        <f t="shared" si="87"/>
        <v>2.0246771716439559E-4</v>
      </c>
      <c r="CF53">
        <f t="shared" ref="CF53:CO62" si="88">CF$2*EXP(- CF$1 * ($C53*_c1+$B53))</f>
        <v>1.9067439424389447E-4</v>
      </c>
      <c r="CG53">
        <f t="shared" si="88"/>
        <v>1.7964695644191454E-4</v>
      </c>
      <c r="CH53">
        <f t="shared" si="88"/>
        <v>1.6932904039735131E-4</v>
      </c>
      <c r="CI53">
        <f t="shared" si="88"/>
        <v>1.5966904448018392E-4</v>
      </c>
      <c r="CJ53">
        <f t="shared" si="88"/>
        <v>1.506196634124438E-4</v>
      </c>
      <c r="CK53">
        <f t="shared" si="88"/>
        <v>1.4213747558661035E-4</v>
      </c>
      <c r="CL53">
        <f t="shared" si="88"/>
        <v>1.3418257619691025E-4</v>
      </c>
      <c r="CM53">
        <f t="shared" si="88"/>
        <v>1.2671825032767203E-4</v>
      </c>
      <c r="CN53">
        <f t="shared" si="88"/>
        <v>1.1971068099778367E-4</v>
      </c>
      <c r="CO53">
        <f t="shared" si="88"/>
        <v>1.1312868787418043E-4</v>
      </c>
      <c r="CP53">
        <f t="shared" ref="CP53:CY62" si="89">CP$2*EXP(- CP$1 * ($C53*_c1+$B53))</f>
        <v>1.0694349296612899E-4</v>
      </c>
      <c r="CQ53">
        <f t="shared" si="89"/>
        <v>1.0112851011656021E-4</v>
      </c>
      <c r="CR53">
        <f t="shared" si="89"/>
        <v>6.333699880394502E-5</v>
      </c>
      <c r="CS53">
        <f t="shared" si="89"/>
        <v>4.0017976123063834E-5</v>
      </c>
      <c r="CT53">
        <f t="shared" si="89"/>
        <v>2.6959205772950244E-5</v>
      </c>
      <c r="CU53">
        <f t="shared" si="89"/>
        <v>1.8243640564442765E-5</v>
      </c>
      <c r="CV53">
        <f t="shared" si="89"/>
        <v>1.2117620510058774E-5</v>
      </c>
      <c r="CW53">
        <f t="shared" si="89"/>
        <v>7.7485821358308909E-6</v>
      </c>
      <c r="CX53">
        <f t="shared" si="89"/>
        <v>4.6549498858867415E-6</v>
      </c>
      <c r="CY53">
        <f t="shared" si="89"/>
        <v>2.5250716295770324E-6</v>
      </c>
      <c r="CZ53">
        <f t="shared" ref="CZ53:DI62" si="90">CZ$2*EXP(- CZ$1 * ($C53*_c1+$B53))</f>
        <v>1.1421528853472644E-6</v>
      </c>
      <c r="DA53">
        <f t="shared" si="90"/>
        <v>3.4767548661475871E-7</v>
      </c>
      <c r="DB53">
        <f t="shared" si="90"/>
        <v>2.1483303385930441E-8</v>
      </c>
      <c r="DC53">
        <f t="shared" si="90"/>
        <v>0</v>
      </c>
      <c r="DD53">
        <f t="shared" si="90"/>
        <v>0</v>
      </c>
      <c r="DE53">
        <f t="shared" si="90"/>
        <v>0</v>
      </c>
      <c r="DF53">
        <f t="shared" si="90"/>
        <v>0</v>
      </c>
      <c r="DG53">
        <f t="shared" si="90"/>
        <v>0</v>
      </c>
      <c r="DH53">
        <f t="shared" si="90"/>
        <v>0</v>
      </c>
      <c r="DI53">
        <f t="shared" si="90"/>
        <v>0</v>
      </c>
      <c r="DJ53">
        <f t="shared" ref="DJ53:DS62" si="91">DJ$2*EXP(- DJ$1 * ($C53*_c1+$B53))</f>
        <v>0</v>
      </c>
      <c r="DK53">
        <f t="shared" si="91"/>
        <v>0</v>
      </c>
      <c r="DL53">
        <f t="shared" si="91"/>
        <v>0</v>
      </c>
      <c r="DM53">
        <f t="shared" si="91"/>
        <v>0</v>
      </c>
      <c r="DN53">
        <f t="shared" si="91"/>
        <v>0</v>
      </c>
      <c r="DO53">
        <f t="shared" si="91"/>
        <v>0</v>
      </c>
      <c r="DP53">
        <f t="shared" si="91"/>
        <v>0</v>
      </c>
      <c r="DQ53">
        <f t="shared" si="91"/>
        <v>0</v>
      </c>
      <c r="DR53">
        <f t="shared" si="91"/>
        <v>0</v>
      </c>
      <c r="DS53">
        <f t="shared" si="91"/>
        <v>0</v>
      </c>
      <c r="DT53">
        <f t="shared" ref="DT53:EC62" si="92">DT$2*EXP(- DT$1 * ($C53*_c1+$B53))</f>
        <v>0</v>
      </c>
      <c r="DU53">
        <f t="shared" si="92"/>
        <v>0</v>
      </c>
      <c r="DV53">
        <f t="shared" si="92"/>
        <v>0</v>
      </c>
      <c r="DW53">
        <f t="shared" si="92"/>
        <v>0</v>
      </c>
      <c r="DX53">
        <f t="shared" si="92"/>
        <v>0</v>
      </c>
      <c r="DY53">
        <f t="shared" si="92"/>
        <v>0</v>
      </c>
      <c r="DZ53">
        <f t="shared" si="92"/>
        <v>0</v>
      </c>
      <c r="EA53">
        <f t="shared" si="92"/>
        <v>0</v>
      </c>
      <c r="EB53">
        <f t="shared" si="92"/>
        <v>0</v>
      </c>
      <c r="EC53">
        <f t="shared" si="92"/>
        <v>0</v>
      </c>
      <c r="ED53">
        <f t="shared" ref="ED53:EM62" si="93">ED$2*EXP(- ED$1 * ($C53*_c1+$B53))</f>
        <v>0</v>
      </c>
      <c r="EE53">
        <f t="shared" si="93"/>
        <v>0</v>
      </c>
      <c r="EF53">
        <f t="shared" si="93"/>
        <v>0</v>
      </c>
      <c r="EG53">
        <f t="shared" si="93"/>
        <v>0</v>
      </c>
      <c r="EH53">
        <f t="shared" si="93"/>
        <v>0</v>
      </c>
      <c r="EI53">
        <f t="shared" si="93"/>
        <v>0</v>
      </c>
      <c r="EJ53">
        <f t="shared" si="93"/>
        <v>0</v>
      </c>
      <c r="EK53">
        <f t="shared" si="93"/>
        <v>0</v>
      </c>
      <c r="EL53">
        <f t="shared" si="93"/>
        <v>0</v>
      </c>
      <c r="EM53">
        <f t="shared" si="93"/>
        <v>0</v>
      </c>
      <c r="EN53">
        <f t="shared" ref="EN53:EX62" si="94">EN$2*EXP(- EN$1 * ($C53*_c1+$B53))</f>
        <v>0</v>
      </c>
      <c r="EO53">
        <f t="shared" si="94"/>
        <v>0</v>
      </c>
      <c r="EP53">
        <f t="shared" si="94"/>
        <v>0</v>
      </c>
      <c r="EQ53">
        <f t="shared" si="94"/>
        <v>0</v>
      </c>
      <c r="ER53">
        <f t="shared" si="94"/>
        <v>0</v>
      </c>
      <c r="ES53">
        <f t="shared" si="94"/>
        <v>0</v>
      </c>
      <c r="ET53">
        <f t="shared" si="94"/>
        <v>0</v>
      </c>
      <c r="EU53">
        <f t="shared" si="94"/>
        <v>0</v>
      </c>
      <c r="EV53">
        <f t="shared" si="94"/>
        <v>0</v>
      </c>
      <c r="EW53">
        <f t="shared" si="94"/>
        <v>0</v>
      </c>
      <c r="EX53">
        <f t="shared" si="94"/>
        <v>0</v>
      </c>
      <c r="EZ53">
        <f t="shared" si="15"/>
        <v>0.47262108276034792</v>
      </c>
      <c r="FB53">
        <f t="shared" si="63"/>
        <v>7.4033972027503336E-2</v>
      </c>
      <c r="FC53">
        <f t="shared" si="64"/>
        <v>0.2399951667664387</v>
      </c>
    </row>
    <row r="54" spans="1:159" x14ac:dyDescent="0.25">
      <c r="A54">
        <v>535</v>
      </c>
      <c r="B54" s="20">
        <f>'Input spectra'!S53</f>
        <v>5.4897428247407599E-2</v>
      </c>
      <c r="C54">
        <f>'Input spectra'!B53</f>
        <v>4.4742802609786303E-2</v>
      </c>
      <c r="D54">
        <f t="shared" si="80"/>
        <v>2.0653927966864227E-2</v>
      </c>
      <c r="E54">
        <f t="shared" si="80"/>
        <v>1.9940147639820046E-2</v>
      </c>
      <c r="F54">
        <f t="shared" si="80"/>
        <v>1.9249998863697576E-2</v>
      </c>
      <c r="G54">
        <f t="shared" si="80"/>
        <v>1.8582721887264585E-2</v>
      </c>
      <c r="H54">
        <f t="shared" si="80"/>
        <v>1.7937580869091172E-2</v>
      </c>
      <c r="I54">
        <f t="shared" si="80"/>
        <v>1.7313863137214107E-2</v>
      </c>
      <c r="J54">
        <f t="shared" si="80"/>
        <v>1.6710878471433925E-2</v>
      </c>
      <c r="K54">
        <f t="shared" si="80"/>
        <v>1.6127958407560001E-2</v>
      </c>
      <c r="L54">
        <f t="shared" si="80"/>
        <v>1.5564455562939341E-2</v>
      </c>
      <c r="M54">
        <f t="shared" si="80"/>
        <v>1.5019742982624705E-2</v>
      </c>
      <c r="N54">
        <f t="shared" si="81"/>
        <v>1.4493213505557096E-2</v>
      </c>
      <c r="O54">
        <f t="shared" si="81"/>
        <v>1.3984279150156383E-2</v>
      </c>
      <c r="P54">
        <f t="shared" si="81"/>
        <v>1.3492370518732031E-2</v>
      </c>
      <c r="Q54">
        <f t="shared" si="81"/>
        <v>1.3016936220143539E-2</v>
      </c>
      <c r="R54">
        <f t="shared" si="81"/>
        <v>1.2557442310157381E-2</v>
      </c>
      <c r="S54">
        <f t="shared" si="81"/>
        <v>1.2113371748963857E-2</v>
      </c>
      <c r="T54">
        <f t="shared" si="81"/>
        <v>1.1684223875333319E-2</v>
      </c>
      <c r="U54">
        <f t="shared" si="81"/>
        <v>1.1269513896906988E-2</v>
      </c>
      <c r="V54">
        <f t="shared" si="81"/>
        <v>1.0868772396132695E-2</v>
      </c>
      <c r="W54">
        <f t="shared" si="81"/>
        <v>1.0481544851370607E-2</v>
      </c>
      <c r="X54">
        <f t="shared" si="82"/>
        <v>1.0107391172708305E-2</v>
      </c>
      <c r="Y54">
        <f t="shared" si="82"/>
        <v>9.7458852520384467E-3</v>
      </c>
      <c r="Z54">
        <f t="shared" si="82"/>
        <v>9.3966145269656718E-3</v>
      </c>
      <c r="AA54">
        <f t="shared" si="82"/>
        <v>9.059179558122462E-3</v>
      </c>
      <c r="AB54">
        <f t="shared" si="82"/>
        <v>8.7331936194863201E-3</v>
      </c>
      <c r="AC54">
        <f t="shared" si="82"/>
        <v>8.4182823013029574E-3</v>
      </c>
      <c r="AD54">
        <f t="shared" si="82"/>
        <v>8.1140831252319578E-3</v>
      </c>
      <c r="AE54">
        <f t="shared" si="82"/>
        <v>7.8202451713431341E-3</v>
      </c>
      <c r="AF54">
        <f t="shared" si="82"/>
        <v>7.5364287166028244E-3</v>
      </c>
      <c r="AG54">
        <f t="shared" si="82"/>
        <v>7.2623048845003339E-3</v>
      </c>
      <c r="AH54">
        <f t="shared" si="83"/>
        <v>6.9975553054753099E-3</v>
      </c>
      <c r="AI54">
        <f t="shared" si="83"/>
        <v>6.7418717878169523E-3</v>
      </c>
      <c r="AJ54">
        <f t="shared" si="83"/>
        <v>6.4949559987160311E-3</v>
      </c>
      <c r="AK54">
        <f t="shared" si="83"/>
        <v>6.2565191551601854E-3</v>
      </c>
      <c r="AL54">
        <f t="shared" si="83"/>
        <v>6.0262817243724289E-3</v>
      </c>
      <c r="AM54">
        <f t="shared" si="83"/>
        <v>5.8039731335017553E-3</v>
      </c>
      <c r="AN54">
        <f t="shared" si="83"/>
        <v>5.5893314882835745E-3</v>
      </c>
      <c r="AO54">
        <f t="shared" si="83"/>
        <v>5.3821033003962704E-3</v>
      </c>
      <c r="AP54">
        <f t="shared" si="83"/>
        <v>5.1820432232483381E-3</v>
      </c>
      <c r="AQ54">
        <f t="shared" si="83"/>
        <v>4.9889137959387049E-3</v>
      </c>
      <c r="AR54">
        <f t="shared" si="84"/>
        <v>4.8024851951405378E-3</v>
      </c>
      <c r="AS54">
        <f t="shared" si="84"/>
        <v>4.6225349946664163E-3</v>
      </c>
      <c r="AT54">
        <f t="shared" si="84"/>
        <v>4.4488479324800755E-3</v>
      </c>
      <c r="AU54">
        <f t="shared" si="84"/>
        <v>4.2812156849270444E-3</v>
      </c>
      <c r="AV54">
        <f t="shared" si="84"/>
        <v>4.1194366479633416E-3</v>
      </c>
      <c r="AW54">
        <f t="shared" si="84"/>
        <v>3.9633157251681419E-3</v>
      </c>
      <c r="AX54">
        <f t="shared" si="84"/>
        <v>3.4416790502496716E-3</v>
      </c>
      <c r="AY54">
        <f t="shared" si="84"/>
        <v>2.8728453825071026E-3</v>
      </c>
      <c r="AZ54">
        <f t="shared" si="84"/>
        <v>2.5263248406119251E-3</v>
      </c>
      <c r="BA54">
        <f t="shared" si="84"/>
        <v>2.2606738951753747E-3</v>
      </c>
      <c r="BB54">
        <f t="shared" si="85"/>
        <v>2.0429967687106538E-3</v>
      </c>
      <c r="BC54">
        <f t="shared" si="85"/>
        <v>1.8585871035879651E-3</v>
      </c>
      <c r="BD54">
        <f t="shared" si="85"/>
        <v>1.6991570216233081E-3</v>
      </c>
      <c r="BE54">
        <f t="shared" si="85"/>
        <v>1.5594071574017703E-3</v>
      </c>
      <c r="BF54">
        <f t="shared" si="85"/>
        <v>1.4356673071285841E-3</v>
      </c>
      <c r="BG54">
        <f t="shared" si="85"/>
        <v>1.3252522523552611E-3</v>
      </c>
      <c r="BH54">
        <f t="shared" si="85"/>
        <v>1.2261176839614856E-3</v>
      </c>
      <c r="BI54">
        <f t="shared" si="85"/>
        <v>1.1366598060078437E-3</v>
      </c>
      <c r="BJ54">
        <f t="shared" si="85"/>
        <v>1.0555906900509807E-3</v>
      </c>
      <c r="BK54">
        <f t="shared" si="85"/>
        <v>9.8185663242346074E-4</v>
      </c>
      <c r="BL54">
        <f t="shared" si="86"/>
        <v>9.1458240111448434E-4</v>
      </c>
      <c r="BM54">
        <f t="shared" si="86"/>
        <v>8.5303183351931355E-4</v>
      </c>
      <c r="BN54">
        <f t="shared" si="86"/>
        <v>7.9657917983041386E-4</v>
      </c>
      <c r="BO54">
        <f t="shared" si="86"/>
        <v>7.4468774953931544E-4</v>
      </c>
      <c r="BP54">
        <f t="shared" si="86"/>
        <v>6.9689366596056921E-4</v>
      </c>
      <c r="BQ54">
        <f t="shared" si="86"/>
        <v>6.5279328320897313E-4</v>
      </c>
      <c r="BR54">
        <f t="shared" si="86"/>
        <v>6.1203328657096032E-4</v>
      </c>
      <c r="BS54">
        <f t="shared" si="86"/>
        <v>5.7430279664738733E-4</v>
      </c>
      <c r="BT54">
        <f t="shared" si="86"/>
        <v>5.3932699512355346E-4</v>
      </c>
      <c r="BU54">
        <f t="shared" si="86"/>
        <v>5.068619234312007E-4</v>
      </c>
      <c r="BV54">
        <f t="shared" si="87"/>
        <v>4.7669019765179558E-4</v>
      </c>
      <c r="BW54">
        <f t="shared" si="87"/>
        <v>4.4861744781141897E-4</v>
      </c>
      <c r="BX54">
        <f t="shared" si="87"/>
        <v>4.2246933612214495E-4</v>
      </c>
      <c r="BY54">
        <f t="shared" si="87"/>
        <v>3.9808904248624571E-4</v>
      </c>
      <c r="BZ54">
        <f t="shared" si="87"/>
        <v>3.753351304999731E-4</v>
      </c>
      <c r="CA54">
        <f t="shared" si="87"/>
        <v>3.5407972583275369E-4</v>
      </c>
      <c r="CB54">
        <f t="shared" si="87"/>
        <v>3.3420695296865601E-4</v>
      </c>
      <c r="CC54">
        <f t="shared" si="87"/>
        <v>3.1561158709979731E-4</v>
      </c>
      <c r="CD54">
        <f t="shared" si="87"/>
        <v>2.9819788631708997E-4</v>
      </c>
      <c r="CE54">
        <f t="shared" si="87"/>
        <v>2.8187857576854032E-4</v>
      </c>
      <c r="CF54">
        <f t="shared" si="88"/>
        <v>2.6657396059558797E-4</v>
      </c>
      <c r="CG54">
        <f t="shared" si="88"/>
        <v>2.5221114854084175E-4</v>
      </c>
      <c r="CH54">
        <f t="shared" si="88"/>
        <v>2.3872336638844721E-4</v>
      </c>
      <c r="CI54">
        <f t="shared" si="88"/>
        <v>2.2604935703255085E-4</v>
      </c>
      <c r="CJ54">
        <f t="shared" si="88"/>
        <v>2.1413284610699877E-4</v>
      </c>
      <c r="CK54">
        <f t="shared" si="88"/>
        <v>2.0292206885493932E-4</v>
      </c>
      <c r="CL54">
        <f t="shared" si="88"/>
        <v>1.9236934935069693E-4</v>
      </c>
      <c r="CM54">
        <f t="shared" si="88"/>
        <v>1.8243072537032468E-4</v>
      </c>
      <c r="CN54">
        <f t="shared" si="88"/>
        <v>1.7306561319016284E-4</v>
      </c>
      <c r="CO54">
        <f t="shared" si="88"/>
        <v>1.6423650741266883E-4</v>
      </c>
      <c r="CP54">
        <f t="shared" si="89"/>
        <v>1.559087116059E-4</v>
      </c>
      <c r="CQ54">
        <f t="shared" si="89"/>
        <v>1.4805009612134878E-4</v>
      </c>
      <c r="CR54">
        <f t="shared" si="89"/>
        <v>9.3113281474369597E-5</v>
      </c>
      <c r="CS54">
        <f t="shared" si="89"/>
        <v>5.9078347521069673E-5</v>
      </c>
      <c r="CT54">
        <f t="shared" si="89"/>
        <v>3.9966800150405423E-5</v>
      </c>
      <c r="CU54">
        <f t="shared" si="89"/>
        <v>2.715956809753217E-5</v>
      </c>
      <c r="CV54">
        <f t="shared" si="89"/>
        <v>1.811539326360552E-5</v>
      </c>
      <c r="CW54">
        <f t="shared" si="89"/>
        <v>1.1632464259189472E-5</v>
      </c>
      <c r="CX54">
        <f t="shared" si="89"/>
        <v>7.0175184408459396E-6</v>
      </c>
      <c r="CY54">
        <f t="shared" si="89"/>
        <v>3.8226217102146125E-6</v>
      </c>
      <c r="CZ54">
        <f t="shared" si="90"/>
        <v>1.7363246374918391E-6</v>
      </c>
      <c r="DA54">
        <f t="shared" si="90"/>
        <v>5.3076200315925922E-7</v>
      </c>
      <c r="DB54">
        <f t="shared" si="90"/>
        <v>3.2934106211948286E-8</v>
      </c>
      <c r="DC54">
        <f t="shared" si="90"/>
        <v>0</v>
      </c>
      <c r="DD54">
        <f t="shared" si="90"/>
        <v>0</v>
      </c>
      <c r="DE54">
        <f t="shared" si="90"/>
        <v>0</v>
      </c>
      <c r="DF54">
        <f t="shared" si="90"/>
        <v>0</v>
      </c>
      <c r="DG54">
        <f t="shared" si="90"/>
        <v>0</v>
      </c>
      <c r="DH54">
        <f t="shared" si="90"/>
        <v>0</v>
      </c>
      <c r="DI54">
        <f t="shared" si="90"/>
        <v>0</v>
      </c>
      <c r="DJ54">
        <f t="shared" si="91"/>
        <v>0</v>
      </c>
      <c r="DK54">
        <f t="shared" si="91"/>
        <v>0</v>
      </c>
      <c r="DL54">
        <f t="shared" si="91"/>
        <v>0</v>
      </c>
      <c r="DM54">
        <f t="shared" si="91"/>
        <v>0</v>
      </c>
      <c r="DN54">
        <f t="shared" si="91"/>
        <v>0</v>
      </c>
      <c r="DO54">
        <f t="shared" si="91"/>
        <v>0</v>
      </c>
      <c r="DP54">
        <f t="shared" si="91"/>
        <v>0</v>
      </c>
      <c r="DQ54">
        <f t="shared" si="91"/>
        <v>0</v>
      </c>
      <c r="DR54">
        <f t="shared" si="91"/>
        <v>0</v>
      </c>
      <c r="DS54">
        <f t="shared" si="91"/>
        <v>0</v>
      </c>
      <c r="DT54">
        <f t="shared" si="92"/>
        <v>0</v>
      </c>
      <c r="DU54">
        <f t="shared" si="92"/>
        <v>0</v>
      </c>
      <c r="DV54">
        <f t="shared" si="92"/>
        <v>0</v>
      </c>
      <c r="DW54">
        <f t="shared" si="92"/>
        <v>0</v>
      </c>
      <c r="DX54">
        <f t="shared" si="92"/>
        <v>0</v>
      </c>
      <c r="DY54">
        <f t="shared" si="92"/>
        <v>0</v>
      </c>
      <c r="DZ54">
        <f t="shared" si="92"/>
        <v>0</v>
      </c>
      <c r="EA54">
        <f t="shared" si="92"/>
        <v>0</v>
      </c>
      <c r="EB54">
        <f t="shared" si="92"/>
        <v>0</v>
      </c>
      <c r="EC54">
        <f t="shared" si="92"/>
        <v>0</v>
      </c>
      <c r="ED54">
        <f t="shared" si="93"/>
        <v>0</v>
      </c>
      <c r="EE54">
        <f t="shared" si="93"/>
        <v>0</v>
      </c>
      <c r="EF54">
        <f t="shared" si="93"/>
        <v>0</v>
      </c>
      <c r="EG54">
        <f t="shared" si="93"/>
        <v>0</v>
      </c>
      <c r="EH54">
        <f t="shared" si="93"/>
        <v>0</v>
      </c>
      <c r="EI54">
        <f t="shared" si="93"/>
        <v>0</v>
      </c>
      <c r="EJ54">
        <f t="shared" si="93"/>
        <v>0</v>
      </c>
      <c r="EK54">
        <f t="shared" si="93"/>
        <v>0</v>
      </c>
      <c r="EL54">
        <f t="shared" si="93"/>
        <v>0</v>
      </c>
      <c r="EM54">
        <f t="shared" si="93"/>
        <v>0</v>
      </c>
      <c r="EN54">
        <f t="shared" si="94"/>
        <v>0</v>
      </c>
      <c r="EO54">
        <f t="shared" si="94"/>
        <v>0</v>
      </c>
      <c r="EP54">
        <f t="shared" si="94"/>
        <v>0</v>
      </c>
      <c r="EQ54">
        <f t="shared" si="94"/>
        <v>0</v>
      </c>
      <c r="ER54">
        <f t="shared" si="94"/>
        <v>0</v>
      </c>
      <c r="ES54">
        <f t="shared" si="94"/>
        <v>0</v>
      </c>
      <c r="ET54">
        <f t="shared" si="94"/>
        <v>0</v>
      </c>
      <c r="EU54">
        <f t="shared" si="94"/>
        <v>0</v>
      </c>
      <c r="EV54">
        <f t="shared" si="94"/>
        <v>0</v>
      </c>
      <c r="EW54">
        <f t="shared" si="94"/>
        <v>0</v>
      </c>
      <c r="EX54">
        <f t="shared" si="94"/>
        <v>0</v>
      </c>
      <c r="EZ54">
        <f t="shared" si="15"/>
        <v>0.51165590203905587</v>
      </c>
      <c r="FB54">
        <f t="shared" si="63"/>
        <v>6.5018988777413356E-2</v>
      </c>
      <c r="FC54">
        <f t="shared" si="64"/>
        <v>0.24130042341304747</v>
      </c>
    </row>
    <row r="55" spans="1:159" x14ac:dyDescent="0.25">
      <c r="A55">
        <v>540</v>
      </c>
      <c r="B55" s="20">
        <f>'Input spectra'!S54</f>
        <v>5.49014274475675E-2</v>
      </c>
      <c r="C55">
        <f>'Input spectra'!B54</f>
        <v>3.72882151810741E-2</v>
      </c>
      <c r="D55">
        <f t="shared" si="80"/>
        <v>2.0653927966864227E-2</v>
      </c>
      <c r="E55">
        <f t="shared" si="80"/>
        <v>2.0014601106219828E-2</v>
      </c>
      <c r="F55">
        <f t="shared" si="80"/>
        <v>1.9394020352295756E-2</v>
      </c>
      <c r="G55">
        <f t="shared" si="80"/>
        <v>1.8791655211864475E-2</v>
      </c>
      <c r="H55">
        <f t="shared" si="80"/>
        <v>1.8206989832241772E-2</v>
      </c>
      <c r="I55">
        <f t="shared" si="80"/>
        <v>1.7639522604707858E-2</v>
      </c>
      <c r="J55">
        <f t="shared" si="80"/>
        <v>1.7088765778516951E-2</v>
      </c>
      <c r="K55">
        <f t="shared" si="80"/>
        <v>1.6554245085215843E-2</v>
      </c>
      <c r="L55">
        <f t="shared" si="80"/>
        <v>1.60354993729994E-2</v>
      </c>
      <c r="M55">
        <f t="shared" si="80"/>
        <v>1.5532080250837814E-2</v>
      </c>
      <c r="N55">
        <f t="shared" si="81"/>
        <v>1.5043551742117531E-2</v>
      </c>
      <c r="O55">
        <f t="shared" si="81"/>
        <v>1.456948994754453E-2</v>
      </c>
      <c r="P55">
        <f t="shared" si="81"/>
        <v>1.4109482717065127E-2</v>
      </c>
      <c r="Q55">
        <f t="shared" si="81"/>
        <v>1.3663129330565913E-2</v>
      </c>
      <c r="R55">
        <f t="shared" si="81"/>
        <v>1.3230040187120732E-2</v>
      </c>
      <c r="S55">
        <f t="shared" si="81"/>
        <v>1.2809836502558607E-2</v>
      </c>
      <c r="T55">
        <f t="shared" si="81"/>
        <v>1.2402150015132488E-2</v>
      </c>
      <c r="U55">
        <f t="shared" si="81"/>
        <v>1.2006622699074434E-2</v>
      </c>
      <c r="V55">
        <f t="shared" si="81"/>
        <v>1.1622906485828515E-2</v>
      </c>
      <c r="W55">
        <f t="shared" si="81"/>
        <v>1.1250662992758112E-2</v>
      </c>
      <c r="X55">
        <f t="shared" si="82"/>
        <v>1.0889563259129672E-2</v>
      </c>
      <c r="Y55">
        <f t="shared" si="82"/>
        <v>1.0539287489180186E-2</v>
      </c>
      <c r="Z55">
        <f t="shared" si="82"/>
        <v>1.0199524802080627E-2</v>
      </c>
      <c r="AA55">
        <f t="shared" si="82"/>
        <v>9.86997298861262E-3</v>
      </c>
      <c r="AB55">
        <f t="shared" si="82"/>
        <v>9.5503382743803208E-3</v>
      </c>
      <c r="AC55">
        <f t="shared" si="82"/>
        <v>9.2403350893842263E-3</v>
      </c>
      <c r="AD55">
        <f t="shared" si="82"/>
        <v>8.9396858437880769E-3</v>
      </c>
      <c r="AE55">
        <f t="shared" si="82"/>
        <v>8.6481207097146191E-3</v>
      </c>
      <c r="AF55">
        <f t="shared" si="82"/>
        <v>8.3653774089101299E-3</v>
      </c>
      <c r="AG55">
        <f t="shared" si="82"/>
        <v>8.0912010061218939E-3</v>
      </c>
      <c r="AH55">
        <f t="shared" si="83"/>
        <v>7.8253437080369782E-3</v>
      </c>
      <c r="AI55">
        <f t="shared" si="83"/>
        <v>7.5675646676344856E-3</v>
      </c>
      <c r="AJ55">
        <f t="shared" si="83"/>
        <v>7.3176297938074772E-3</v>
      </c>
      <c r="AK55">
        <f t="shared" si="83"/>
        <v>7.0753115661145059E-3</v>
      </c>
      <c r="AL55">
        <f t="shared" si="83"/>
        <v>6.8403888545243586E-3</v>
      </c>
      <c r="AM55">
        <f t="shared" si="83"/>
        <v>6.6126467440212004E-3</v>
      </c>
      <c r="AN55">
        <f t="shared" si="83"/>
        <v>6.3918763639408405E-3</v>
      </c>
      <c r="AO55">
        <f t="shared" si="83"/>
        <v>6.1778747219122122E-3</v>
      </c>
      <c r="AP55">
        <f t="shared" si="83"/>
        <v>5.9704445422814664E-3</v>
      </c>
      <c r="AQ55">
        <f t="shared" si="83"/>
        <v>5.7693941088993337E-3</v>
      </c>
      <c r="AR55">
        <f t="shared" si="84"/>
        <v>5.5745371121555505E-3</v>
      </c>
      <c r="AS55">
        <f t="shared" si="84"/>
        <v>5.385692500147166E-3</v>
      </c>
      <c r="AT55">
        <f t="shared" si="84"/>
        <v>5.2026843338705735E-3</v>
      </c>
      <c r="AU55">
        <f t="shared" si="84"/>
        <v>5.0253416463300286E-3</v>
      </c>
      <c r="AV55">
        <f t="shared" si="84"/>
        <v>4.8534983054581322E-3</v>
      </c>
      <c r="AW55">
        <f t="shared" si="84"/>
        <v>4.686992880746697E-3</v>
      </c>
      <c r="AX55">
        <f t="shared" si="84"/>
        <v>4.0853057105170046E-3</v>
      </c>
      <c r="AY55">
        <f t="shared" si="84"/>
        <v>3.4228275190304378E-3</v>
      </c>
      <c r="AZ55">
        <f t="shared" si="84"/>
        <v>3.0212072906128109E-3</v>
      </c>
      <c r="BA55">
        <f t="shared" si="84"/>
        <v>2.7136124333350304E-3</v>
      </c>
      <c r="BB55">
        <f t="shared" si="85"/>
        <v>2.4614790864358003E-3</v>
      </c>
      <c r="BC55">
        <f t="shared" si="85"/>
        <v>2.2476565966176058E-3</v>
      </c>
      <c r="BD55">
        <f t="shared" si="85"/>
        <v>2.0625245367262984E-3</v>
      </c>
      <c r="BE55">
        <f t="shared" si="85"/>
        <v>1.8999566931358568E-3</v>
      </c>
      <c r="BF55">
        <f t="shared" si="85"/>
        <v>1.7557252657806502E-3</v>
      </c>
      <c r="BG55">
        <f t="shared" si="85"/>
        <v>1.6267464532824614E-3</v>
      </c>
      <c r="BH55">
        <f t="shared" si="85"/>
        <v>1.5106784817476174E-3</v>
      </c>
      <c r="BI55">
        <f t="shared" si="85"/>
        <v>1.4056880709440022E-3</v>
      </c>
      <c r="BJ55">
        <f t="shared" si="85"/>
        <v>1.3103055392671061E-3</v>
      </c>
      <c r="BK55">
        <f t="shared" si="85"/>
        <v>1.2233301327136249E-3</v>
      </c>
      <c r="BL55">
        <f t="shared" si="86"/>
        <v>1.1437655321652224E-3</v>
      </c>
      <c r="BM55">
        <f t="shared" si="86"/>
        <v>1.0707743825806551E-3</v>
      </c>
      <c r="BN55">
        <f t="shared" si="86"/>
        <v>1.0036452983793827E-3</v>
      </c>
      <c r="BO55">
        <f t="shared" si="86"/>
        <v>9.4176833120743165E-4</v>
      </c>
      <c r="BP55">
        <f t="shared" si="86"/>
        <v>8.8461634484169E-4</v>
      </c>
      <c r="BQ55">
        <f t="shared" si="86"/>
        <v>8.317306172307636E-4</v>
      </c>
      <c r="BR55">
        <f t="shared" si="86"/>
        <v>7.8270953371250987E-4</v>
      </c>
      <c r="BS55">
        <f t="shared" si="86"/>
        <v>7.3719958417979266E-4</v>
      </c>
      <c r="BT55">
        <f t="shared" si="86"/>
        <v>6.9488810663953331E-4</v>
      </c>
      <c r="BU55">
        <f t="shared" si="86"/>
        <v>6.554973745528294E-4</v>
      </c>
      <c r="BV55">
        <f t="shared" si="87"/>
        <v>6.1877973214148239E-4</v>
      </c>
      <c r="BW55">
        <f t="shared" si="87"/>
        <v>5.8451355689435858E-4</v>
      </c>
      <c r="BX55">
        <f t="shared" si="87"/>
        <v>5.5249988217290235E-4</v>
      </c>
      <c r="BY55">
        <f t="shared" si="87"/>
        <v>5.2255955180377696E-4</v>
      </c>
      <c r="BZ55">
        <f t="shared" si="87"/>
        <v>4.9453080728434308E-4</v>
      </c>
      <c r="CA55">
        <f t="shared" si="87"/>
        <v>4.6826722969044946E-4</v>
      </c>
      <c r="CB55">
        <f t="shared" si="87"/>
        <v>4.4363597460264837E-4</v>
      </c>
      <c r="CC55">
        <f t="shared" si="87"/>
        <v>4.2051625077213213E-4</v>
      </c>
      <c r="CD55">
        <f t="shared" si="87"/>
        <v>3.9879800282968799E-4</v>
      </c>
      <c r="CE55">
        <f t="shared" si="87"/>
        <v>3.7838076581330258E-4</v>
      </c>
      <c r="CF55">
        <f t="shared" si="88"/>
        <v>3.5917266516902446E-4</v>
      </c>
      <c r="CG55">
        <f t="shared" si="88"/>
        <v>3.4108954054332558E-4</v>
      </c>
      <c r="CH55">
        <f t="shared" si="88"/>
        <v>3.2405417541322778E-4</v>
      </c>
      <c r="CI55">
        <f t="shared" si="88"/>
        <v>3.0799561760198646E-4</v>
      </c>
      <c r="CJ55">
        <f t="shared" si="88"/>
        <v>2.9284857816097733E-4</v>
      </c>
      <c r="CK55">
        <f t="shared" si="88"/>
        <v>2.7855289808274185E-4</v>
      </c>
      <c r="CL55">
        <f t="shared" si="88"/>
        <v>2.6505307393819184E-4</v>
      </c>
      <c r="CM55">
        <f t="shared" si="88"/>
        <v>2.5229783487408725E-4</v>
      </c>
      <c r="CN55">
        <f t="shared" si="88"/>
        <v>2.402397645207708E-4</v>
      </c>
      <c r="CO55">
        <f t="shared" si="88"/>
        <v>2.288349622883987E-4</v>
      </c>
      <c r="CP55">
        <f t="shared" si="89"/>
        <v>2.1804273930710035E-4</v>
      </c>
      <c r="CQ55">
        <f t="shared" si="89"/>
        <v>2.0782534492004426E-4</v>
      </c>
      <c r="CR55">
        <f t="shared" si="89"/>
        <v>1.3119582591663515E-4</v>
      </c>
      <c r="CS55">
        <f t="shared" si="89"/>
        <v>8.3551700670244007E-5</v>
      </c>
      <c r="CT55">
        <f t="shared" si="89"/>
        <v>5.6734195824604487E-5</v>
      </c>
      <c r="CU55">
        <f t="shared" si="89"/>
        <v>3.8697860368576912E-5</v>
      </c>
      <c r="CV55">
        <f t="shared" si="89"/>
        <v>2.5907793677988854E-5</v>
      </c>
      <c r="CW55">
        <f t="shared" si="89"/>
        <v>1.6698326925244802E-5</v>
      </c>
      <c r="CX55">
        <f t="shared" si="89"/>
        <v>1.0111215455809825E-5</v>
      </c>
      <c r="CY55">
        <f t="shared" si="89"/>
        <v>5.5284029946291582E-6</v>
      </c>
      <c r="CZ55">
        <f t="shared" si="90"/>
        <v>2.5205067721192761E-6</v>
      </c>
      <c r="DA55">
        <f t="shared" si="90"/>
        <v>7.7334865556244922E-7</v>
      </c>
      <c r="DB55">
        <f t="shared" si="90"/>
        <v>4.8165931259895507E-8</v>
      </c>
      <c r="DC55">
        <f t="shared" si="90"/>
        <v>0</v>
      </c>
      <c r="DD55">
        <f t="shared" si="90"/>
        <v>0</v>
      </c>
      <c r="DE55">
        <f t="shared" si="90"/>
        <v>0</v>
      </c>
      <c r="DF55">
        <f t="shared" si="90"/>
        <v>0</v>
      </c>
      <c r="DG55">
        <f t="shared" si="90"/>
        <v>0</v>
      </c>
      <c r="DH55">
        <f t="shared" si="90"/>
        <v>0</v>
      </c>
      <c r="DI55">
        <f t="shared" si="90"/>
        <v>0</v>
      </c>
      <c r="DJ55">
        <f t="shared" si="91"/>
        <v>0</v>
      </c>
      <c r="DK55">
        <f t="shared" si="91"/>
        <v>0</v>
      </c>
      <c r="DL55">
        <f t="shared" si="91"/>
        <v>0</v>
      </c>
      <c r="DM55">
        <f t="shared" si="91"/>
        <v>0</v>
      </c>
      <c r="DN55">
        <f t="shared" si="91"/>
        <v>0</v>
      </c>
      <c r="DO55">
        <f t="shared" si="91"/>
        <v>0</v>
      </c>
      <c r="DP55">
        <f t="shared" si="91"/>
        <v>0</v>
      </c>
      <c r="DQ55">
        <f t="shared" si="91"/>
        <v>0</v>
      </c>
      <c r="DR55">
        <f t="shared" si="91"/>
        <v>0</v>
      </c>
      <c r="DS55">
        <f t="shared" si="91"/>
        <v>0</v>
      </c>
      <c r="DT55">
        <f t="shared" si="92"/>
        <v>0</v>
      </c>
      <c r="DU55">
        <f t="shared" si="92"/>
        <v>0</v>
      </c>
      <c r="DV55">
        <f t="shared" si="92"/>
        <v>0</v>
      </c>
      <c r="DW55">
        <f t="shared" si="92"/>
        <v>0</v>
      </c>
      <c r="DX55">
        <f t="shared" si="92"/>
        <v>0</v>
      </c>
      <c r="DY55">
        <f t="shared" si="92"/>
        <v>0</v>
      </c>
      <c r="DZ55">
        <f t="shared" si="92"/>
        <v>0</v>
      </c>
      <c r="EA55">
        <f t="shared" si="92"/>
        <v>0</v>
      </c>
      <c r="EB55">
        <f t="shared" si="92"/>
        <v>0</v>
      </c>
      <c r="EC55">
        <f t="shared" si="92"/>
        <v>0</v>
      </c>
      <c r="ED55">
        <f t="shared" si="93"/>
        <v>0</v>
      </c>
      <c r="EE55">
        <f t="shared" si="93"/>
        <v>0</v>
      </c>
      <c r="EF55">
        <f t="shared" si="93"/>
        <v>0</v>
      </c>
      <c r="EG55">
        <f t="shared" si="93"/>
        <v>0</v>
      </c>
      <c r="EH55">
        <f t="shared" si="93"/>
        <v>0</v>
      </c>
      <c r="EI55">
        <f t="shared" si="93"/>
        <v>0</v>
      </c>
      <c r="EJ55">
        <f t="shared" si="93"/>
        <v>0</v>
      </c>
      <c r="EK55">
        <f t="shared" si="93"/>
        <v>0</v>
      </c>
      <c r="EL55">
        <f t="shared" si="93"/>
        <v>0</v>
      </c>
      <c r="EM55">
        <f t="shared" si="93"/>
        <v>0</v>
      </c>
      <c r="EN55">
        <f t="shared" si="94"/>
        <v>0</v>
      </c>
      <c r="EO55">
        <f t="shared" si="94"/>
        <v>0</v>
      </c>
      <c r="EP55">
        <f t="shared" si="94"/>
        <v>0</v>
      </c>
      <c r="EQ55">
        <f t="shared" si="94"/>
        <v>0</v>
      </c>
      <c r="ER55">
        <f t="shared" si="94"/>
        <v>0</v>
      </c>
      <c r="ES55">
        <f t="shared" si="94"/>
        <v>0</v>
      </c>
      <c r="ET55">
        <f t="shared" si="94"/>
        <v>0</v>
      </c>
      <c r="EU55">
        <f t="shared" si="94"/>
        <v>0</v>
      </c>
      <c r="EV55">
        <f t="shared" si="94"/>
        <v>0</v>
      </c>
      <c r="EW55">
        <f t="shared" si="94"/>
        <v>0</v>
      </c>
      <c r="EX55">
        <f t="shared" si="94"/>
        <v>0</v>
      </c>
      <c r="EZ55">
        <f t="shared" si="15"/>
        <v>0.55129370411036682</v>
      </c>
      <c r="FB55">
        <f t="shared" si="63"/>
        <v>5.6837355171902804E-2</v>
      </c>
      <c r="FC55">
        <f t="shared" si="64"/>
        <v>0.24246261827195836</v>
      </c>
    </row>
    <row r="56" spans="1:159" x14ac:dyDescent="0.25">
      <c r="A56">
        <v>545</v>
      </c>
      <c r="B56" s="20">
        <f>'Input spectra'!S55</f>
        <v>5.46745446580355E-2</v>
      </c>
      <c r="C56">
        <f>'Input spectra'!B55</f>
        <v>3.1829941816214402E-2</v>
      </c>
      <c r="D56">
        <f t="shared" si="80"/>
        <v>2.0653927966864227E-2</v>
      </c>
      <c r="E56">
        <f t="shared" si="80"/>
        <v>2.0069753635385542E-2</v>
      </c>
      <c r="F56">
        <f t="shared" si="80"/>
        <v>1.9501052514517135E-2</v>
      </c>
      <c r="G56">
        <f t="shared" si="80"/>
        <v>1.8947431367854328E-2</v>
      </c>
      <c r="H56">
        <f t="shared" si="80"/>
        <v>1.8408506672094739E-2</v>
      </c>
      <c r="I56">
        <f t="shared" si="80"/>
        <v>1.7883904382062398E-2</v>
      </c>
      <c r="J56">
        <f t="shared" si="80"/>
        <v>1.7373259701326714E-2</v>
      </c>
      <c r="K56">
        <f t="shared" si="80"/>
        <v>1.6876216858284818E-2</v>
      </c>
      <c r="L56">
        <f t="shared" si="80"/>
        <v>1.6392428887578778E-2</v>
      </c>
      <c r="M56">
        <f t="shared" si="80"/>
        <v>1.5921557416722135E-2</v>
      </c>
      <c r="N56">
        <f t="shared" si="81"/>
        <v>1.5463272457813211E-2</v>
      </c>
      <c r="O56">
        <f t="shared" si="81"/>
        <v>1.5017252204215417E-2</v>
      </c>
      <c r="P56">
        <f t="shared" si="81"/>
        <v>1.4583182832087722E-2</v>
      </c>
      <c r="Q56">
        <f t="shared" si="81"/>
        <v>1.4160758306650921E-2</v>
      </c>
      <c r="R56">
        <f t="shared" si="81"/>
        <v>1.3749680193078278E-2</v>
      </c>
      <c r="S56">
        <f t="shared" si="81"/>
        <v>1.3349657471901503E-2</v>
      </c>
      <c r="T56">
        <f t="shared" si="81"/>
        <v>1.296040635882572E-2</v>
      </c>
      <c r="U56">
        <f t="shared" si="81"/>
        <v>1.2581650128849417E-2</v>
      </c>
      <c r="V56">
        <f t="shared" si="81"/>
        <v>1.2213118944587958E-2</v>
      </c>
      <c r="W56">
        <f t="shared" si="81"/>
        <v>1.1854549688701452E-2</v>
      </c>
      <c r="X56">
        <f t="shared" si="82"/>
        <v>1.1505685800330158E-2</v>
      </c>
      <c r="Y56">
        <f t="shared" si="82"/>
        <v>1.1166277115442916E-2</v>
      </c>
      <c r="Z56">
        <f t="shared" si="82"/>
        <v>1.0836079711006181E-2</v>
      </c>
      <c r="AA56">
        <f t="shared" si="82"/>
        <v>1.0514855752883488E-2</v>
      </c>
      <c r="AB56">
        <f t="shared" si="82"/>
        <v>1.0202373347377251E-2</v>
      </c>
      <c r="AC56">
        <f t="shared" si="82"/>
        <v>9.8984063963268726E-3</v>
      </c>
      <c r="AD56">
        <f t="shared" si="82"/>
        <v>9.6027344556790864E-3</v>
      </c>
      <c r="AE56">
        <f t="shared" si="82"/>
        <v>9.315142597448544E-3</v>
      </c>
      <c r="AF56">
        <f t="shared" si="82"/>
        <v>9.0354212749884349E-3</v>
      </c>
      <c r="AG56">
        <f t="shared" si="82"/>
        <v>8.7633661914928943E-3</v>
      </c>
      <c r="AH56">
        <f t="shared" si="83"/>
        <v>8.4987781716547809E-3</v>
      </c>
      <c r="AI56">
        <f t="shared" si="83"/>
        <v>8.2414630364041151E-3</v>
      </c>
      <c r="AJ56">
        <f t="shared" si="83"/>
        <v>7.9912314806543355E-3</v>
      </c>
      <c r="AK56">
        <f t="shared" si="83"/>
        <v>7.7478989539851006E-3</v>
      </c>
      <c r="AL56">
        <f t="shared" si="83"/>
        <v>7.5112855441921943E-3</v>
      </c>
      <c r="AM56">
        <f t="shared" si="83"/>
        <v>7.2812158636365266E-3</v>
      </c>
      <c r="AN56">
        <f t="shared" si="83"/>
        <v>7.0575189383259808E-3</v>
      </c>
      <c r="AO56">
        <f t="shared" si="83"/>
        <v>6.840028099665333E-3</v>
      </c>
      <c r="AP56">
        <f t="shared" si="83"/>
        <v>6.6285808788109791E-3</v>
      </c>
      <c r="AQ56">
        <f t="shared" si="83"/>
        <v>6.4230189035687007E-3</v>
      </c>
      <c r="AR56">
        <f t="shared" si="84"/>
        <v>6.2231877977742033E-3</v>
      </c>
      <c r="AS56">
        <f t="shared" si="84"/>
        <v>6.028937083097455E-3</v>
      </c>
      <c r="AT56">
        <f t="shared" si="84"/>
        <v>5.8401200832133345E-3</v>
      </c>
      <c r="AU56">
        <f t="shared" si="84"/>
        <v>5.6565938302824579E-3</v>
      </c>
      <c r="AV56">
        <f t="shared" si="84"/>
        <v>5.4782189736872263E-3</v>
      </c>
      <c r="AW56">
        <f t="shared" si="84"/>
        <v>5.3048596909696464E-3</v>
      </c>
      <c r="AX56">
        <f t="shared" si="84"/>
        <v>4.6365961611407706E-3</v>
      </c>
      <c r="AY56">
        <f t="shared" si="84"/>
        <v>3.8954248247563762E-3</v>
      </c>
      <c r="AZ56">
        <f t="shared" si="84"/>
        <v>3.4478267835564504E-3</v>
      </c>
      <c r="BA56">
        <f t="shared" si="84"/>
        <v>3.1053305640561754E-3</v>
      </c>
      <c r="BB56">
        <f t="shared" si="85"/>
        <v>2.8245630271548469E-3</v>
      </c>
      <c r="BC56">
        <f t="shared" si="85"/>
        <v>2.5863076321294494E-3</v>
      </c>
      <c r="BD56">
        <f t="shared" si="85"/>
        <v>2.3798218542880507E-3</v>
      </c>
      <c r="BE56">
        <f t="shared" si="85"/>
        <v>2.1982856701986625E-3</v>
      </c>
      <c r="BF56">
        <f t="shared" si="85"/>
        <v>2.0370049684035052E-3</v>
      </c>
      <c r="BG56">
        <f t="shared" si="85"/>
        <v>1.8925636755390133E-3</v>
      </c>
      <c r="BH56">
        <f t="shared" si="85"/>
        <v>1.7623727832949715E-3</v>
      </c>
      <c r="BI56">
        <f t="shared" si="85"/>
        <v>1.644408813799619E-3</v>
      </c>
      <c r="BJ56">
        <f t="shared" si="85"/>
        <v>1.5370518428134351E-3</v>
      </c>
      <c r="BK56">
        <f t="shared" si="85"/>
        <v>1.4389798568764176E-3</v>
      </c>
      <c r="BL56">
        <f t="shared" si="86"/>
        <v>1.349096912953656E-3</v>
      </c>
      <c r="BM56">
        <f t="shared" si="86"/>
        <v>1.2664825742654214E-3</v>
      </c>
      <c r="BN56">
        <f t="shared" si="86"/>
        <v>1.1903552809531645E-3</v>
      </c>
      <c r="BO56">
        <f t="shared" si="86"/>
        <v>1.1200451589823265E-3</v>
      </c>
      <c r="BP56">
        <f t="shared" si="86"/>
        <v>1.0549734079848623E-3</v>
      </c>
      <c r="BQ56">
        <f t="shared" si="86"/>
        <v>9.9463639033101981E-4</v>
      </c>
      <c r="BR56">
        <f t="shared" si="86"/>
        <v>9.3859315328759642E-4</v>
      </c>
      <c r="BS56">
        <f t="shared" si="86"/>
        <v>8.8645550647636841E-4</v>
      </c>
      <c r="BT56">
        <f t="shared" si="86"/>
        <v>8.3788003368177411E-4</v>
      </c>
      <c r="BU56">
        <f t="shared" si="86"/>
        <v>7.9256159115103524E-4</v>
      </c>
      <c r="BV56">
        <f t="shared" si="87"/>
        <v>7.5022796371849998E-4</v>
      </c>
      <c r="BW56">
        <f t="shared" si="87"/>
        <v>7.1063543375629069E-4</v>
      </c>
      <c r="BX56">
        <f t="shared" si="87"/>
        <v>6.7356507772370225E-4</v>
      </c>
      <c r="BY56">
        <f t="shared" si="87"/>
        <v>6.3881964846690636E-4</v>
      </c>
      <c r="BZ56">
        <f t="shared" si="87"/>
        <v>6.0622093336162581E-4</v>
      </c>
      <c r="CA56">
        <f t="shared" si="87"/>
        <v>5.7560750222341553E-4</v>
      </c>
      <c r="CB56">
        <f t="shared" si="87"/>
        <v>5.4683277690895928E-4</v>
      </c>
      <c r="CC56">
        <f t="shared" si="87"/>
        <v>5.1976336827794483E-4</v>
      </c>
      <c r="CD56">
        <f t="shared" si="87"/>
        <v>4.9427763679237198E-4</v>
      </c>
      <c r="CE56">
        <f t="shared" si="87"/>
        <v>4.7026444129396759E-4</v>
      </c>
      <c r="CF56">
        <f t="shared" si="88"/>
        <v>4.4762204699584976E-4</v>
      </c>
      <c r="CG56">
        <f t="shared" si="88"/>
        <v>4.2625716887243468E-4</v>
      </c>
      <c r="CH56">
        <f t="shared" si="88"/>
        <v>4.060841307429189E-4</v>
      </c>
      <c r="CI56">
        <f t="shared" si="88"/>
        <v>3.8702412365085385E-4</v>
      </c>
      <c r="CJ56">
        <f t="shared" si="88"/>
        <v>3.6900454982061669E-4</v>
      </c>
      <c r="CK56">
        <f t="shared" si="88"/>
        <v>3.5195844065423595E-4</v>
      </c>
      <c r="CL56">
        <f t="shared" si="88"/>
        <v>3.3582393902134718E-4</v>
      </c>
      <c r="CM56">
        <f t="shared" si="88"/>
        <v>3.2054383757007543E-4</v>
      </c>
      <c r="CN56">
        <f t="shared" si="88"/>
        <v>3.0606516600895713E-4</v>
      </c>
      <c r="CO56">
        <f t="shared" si="88"/>
        <v>2.9233882132792554E-4</v>
      </c>
      <c r="CP56">
        <f t="shared" si="89"/>
        <v>2.7931923577803559E-4</v>
      </c>
      <c r="CQ56">
        <f t="shared" si="89"/>
        <v>2.6696407814529494E-4</v>
      </c>
      <c r="CR56">
        <f t="shared" si="89"/>
        <v>1.689932811782983E-4</v>
      </c>
      <c r="CS56">
        <f t="shared" si="89"/>
        <v>1.0791947329373016E-4</v>
      </c>
      <c r="CT56">
        <f t="shared" si="89"/>
        <v>7.3482602408438249E-5</v>
      </c>
      <c r="CU56">
        <f t="shared" si="89"/>
        <v>5.0259907023588826E-5</v>
      </c>
      <c r="CV56">
        <f t="shared" si="89"/>
        <v>3.3741179463819891E-5</v>
      </c>
      <c r="CW56">
        <f t="shared" si="89"/>
        <v>2.1807098837625635E-5</v>
      </c>
      <c r="CX56">
        <f t="shared" si="89"/>
        <v>1.3241079695047071E-5</v>
      </c>
      <c r="CY56">
        <f t="shared" si="89"/>
        <v>7.259635751479256E-6</v>
      </c>
      <c r="CZ56">
        <f t="shared" si="90"/>
        <v>3.3189301183716504E-6</v>
      </c>
      <c r="DA56">
        <f t="shared" si="90"/>
        <v>1.0211291564578725E-6</v>
      </c>
      <c r="DB56">
        <f t="shared" si="90"/>
        <v>6.3773522531508978E-8</v>
      </c>
      <c r="DC56">
        <f t="shared" si="90"/>
        <v>0</v>
      </c>
      <c r="DD56">
        <f t="shared" si="90"/>
        <v>0</v>
      </c>
      <c r="DE56">
        <f t="shared" si="90"/>
        <v>0</v>
      </c>
      <c r="DF56">
        <f t="shared" si="90"/>
        <v>0</v>
      </c>
      <c r="DG56">
        <f t="shared" si="90"/>
        <v>0</v>
      </c>
      <c r="DH56">
        <f t="shared" si="90"/>
        <v>0</v>
      </c>
      <c r="DI56">
        <f t="shared" si="90"/>
        <v>0</v>
      </c>
      <c r="DJ56">
        <f t="shared" si="91"/>
        <v>0</v>
      </c>
      <c r="DK56">
        <f t="shared" si="91"/>
        <v>0</v>
      </c>
      <c r="DL56">
        <f t="shared" si="91"/>
        <v>0</v>
      </c>
      <c r="DM56">
        <f t="shared" si="91"/>
        <v>0</v>
      </c>
      <c r="DN56">
        <f t="shared" si="91"/>
        <v>0</v>
      </c>
      <c r="DO56">
        <f t="shared" si="91"/>
        <v>0</v>
      </c>
      <c r="DP56">
        <f t="shared" si="91"/>
        <v>0</v>
      </c>
      <c r="DQ56">
        <f t="shared" si="91"/>
        <v>0</v>
      </c>
      <c r="DR56">
        <f t="shared" si="91"/>
        <v>0</v>
      </c>
      <c r="DS56">
        <f t="shared" si="91"/>
        <v>0</v>
      </c>
      <c r="DT56">
        <f t="shared" si="92"/>
        <v>0</v>
      </c>
      <c r="DU56">
        <f t="shared" si="92"/>
        <v>0</v>
      </c>
      <c r="DV56">
        <f t="shared" si="92"/>
        <v>0</v>
      </c>
      <c r="DW56">
        <f t="shared" si="92"/>
        <v>0</v>
      </c>
      <c r="DX56">
        <f t="shared" si="92"/>
        <v>0</v>
      </c>
      <c r="DY56">
        <f t="shared" si="92"/>
        <v>0</v>
      </c>
      <c r="DZ56">
        <f t="shared" si="92"/>
        <v>0</v>
      </c>
      <c r="EA56">
        <f t="shared" si="92"/>
        <v>0</v>
      </c>
      <c r="EB56">
        <f t="shared" si="92"/>
        <v>0</v>
      </c>
      <c r="EC56">
        <f t="shared" si="92"/>
        <v>0</v>
      </c>
      <c r="ED56">
        <f t="shared" si="93"/>
        <v>0</v>
      </c>
      <c r="EE56">
        <f t="shared" si="93"/>
        <v>0</v>
      </c>
      <c r="EF56">
        <f t="shared" si="93"/>
        <v>0</v>
      </c>
      <c r="EG56">
        <f t="shared" si="93"/>
        <v>0</v>
      </c>
      <c r="EH56">
        <f t="shared" si="93"/>
        <v>0</v>
      </c>
      <c r="EI56">
        <f t="shared" si="93"/>
        <v>0</v>
      </c>
      <c r="EJ56">
        <f t="shared" si="93"/>
        <v>0</v>
      </c>
      <c r="EK56">
        <f t="shared" si="93"/>
        <v>0</v>
      </c>
      <c r="EL56">
        <f t="shared" si="93"/>
        <v>0</v>
      </c>
      <c r="EM56">
        <f t="shared" si="93"/>
        <v>0</v>
      </c>
      <c r="EN56">
        <f t="shared" si="94"/>
        <v>0</v>
      </c>
      <c r="EO56">
        <f t="shared" si="94"/>
        <v>0</v>
      </c>
      <c r="EP56">
        <f t="shared" si="94"/>
        <v>0</v>
      </c>
      <c r="EQ56">
        <f t="shared" si="94"/>
        <v>0</v>
      </c>
      <c r="ER56">
        <f t="shared" si="94"/>
        <v>0</v>
      </c>
      <c r="ES56">
        <f t="shared" si="94"/>
        <v>0</v>
      </c>
      <c r="ET56">
        <f t="shared" si="94"/>
        <v>0</v>
      </c>
      <c r="EU56">
        <f t="shared" si="94"/>
        <v>0</v>
      </c>
      <c r="EV56">
        <f t="shared" si="94"/>
        <v>0</v>
      </c>
      <c r="EW56">
        <f t="shared" si="94"/>
        <v>0</v>
      </c>
      <c r="EX56">
        <f t="shared" si="94"/>
        <v>0</v>
      </c>
      <c r="EZ56">
        <f t="shared" si="15"/>
        <v>0.58402879484193704</v>
      </c>
      <c r="FB56">
        <f t="shared" si="63"/>
        <v>5.0697683638426916E-2</v>
      </c>
      <c r="FC56">
        <f t="shared" si="64"/>
        <v>0.24332117201051065</v>
      </c>
    </row>
    <row r="57" spans="1:159" x14ac:dyDescent="0.25">
      <c r="A57">
        <v>550</v>
      </c>
      <c r="B57" s="20">
        <f>'Input spectra'!S56</f>
        <v>5.4438020244348399E-2</v>
      </c>
      <c r="C57">
        <f>'Input spectra'!B56</f>
        <v>2.6371668451354802E-2</v>
      </c>
      <c r="D57">
        <f t="shared" si="80"/>
        <v>2.0653927966864227E-2</v>
      </c>
      <c r="E57">
        <f t="shared" si="80"/>
        <v>2.0125077547505789E-2</v>
      </c>
      <c r="F57">
        <f t="shared" si="80"/>
        <v>1.9608713180210641E-2</v>
      </c>
      <c r="G57">
        <f t="shared" si="80"/>
        <v>1.9104554112520111E-2</v>
      </c>
      <c r="H57">
        <f t="shared" si="80"/>
        <v>1.8612325702180486E-2</v>
      </c>
      <c r="I57">
        <f t="shared" si="80"/>
        <v>1.8131759287231992E-2</v>
      </c>
      <c r="J57">
        <f t="shared" si="80"/>
        <v>1.7662592058811755E-2</v>
      </c>
      <c r="K57">
        <f t="shared" si="80"/>
        <v>1.7204566936614842E-2</v>
      </c>
      <c r="L57">
        <f t="shared" si="80"/>
        <v>1.6757432446958705E-2</v>
      </c>
      <c r="M57">
        <f t="shared" si="80"/>
        <v>1.6320942603397181E-2</v>
      </c>
      <c r="N57">
        <f t="shared" si="81"/>
        <v>1.5894856789831588E-2</v>
      </c>
      <c r="O57">
        <f t="shared" si="81"/>
        <v>1.5478939646067374E-2</v>
      </c>
      <c r="P57">
        <f t="shared" si="81"/>
        <v>1.5072960955765881E-2</v>
      </c>
      <c r="Q57">
        <f t="shared" si="81"/>
        <v>1.4676695536741762E-2</v>
      </c>
      <c r="R57">
        <f t="shared" si="81"/>
        <v>1.4289923133557652E-2</v>
      </c>
      <c r="S57">
        <f t="shared" si="81"/>
        <v>1.3912428312368689E-2</v>
      </c>
      <c r="T57">
        <f t="shared" si="81"/>
        <v>1.3544000357970378E-2</v>
      </c>
      <c r="U57">
        <f t="shared" si="81"/>
        <v>1.3184433173004306E-2</v>
      </c>
      <c r="V57">
        <f t="shared" si="81"/>
        <v>1.2833525179277147E-2</v>
      </c>
      <c r="W57">
        <f t="shared" si="81"/>
        <v>1.2491079221149247E-2</v>
      </c>
      <c r="X57">
        <f t="shared" si="82"/>
        <v>1.2156902470950018E-2</v>
      </c>
      <c r="Y57">
        <f t="shared" si="82"/>
        <v>1.1830806336378263E-2</v>
      </c>
      <c r="Z57">
        <f t="shared" si="82"/>
        <v>1.1512606369846341E-2</v>
      </c>
      <c r="AA57">
        <f t="shared" si="82"/>
        <v>1.1202122179727995E-2</v>
      </c>
      <c r="AB57">
        <f t="shared" si="82"/>
        <v>1.0899177343470422E-2</v>
      </c>
      <c r="AC57">
        <f t="shared" si="82"/>
        <v>1.0603599322532055E-2</v>
      </c>
      <c r="AD57">
        <f t="shared" si="82"/>
        <v>1.0315219379108185E-2</v>
      </c>
      <c r="AE57">
        <f t="shared" si="82"/>
        <v>1.0033872494607476E-2</v>
      </c>
      <c r="AF57">
        <f t="shared" si="82"/>
        <v>9.7593972898430831E-3</v>
      </c>
      <c r="AG57">
        <f t="shared" si="82"/>
        <v>9.4916359469028166E-3</v>
      </c>
      <c r="AH57">
        <f t="shared" si="83"/>
        <v>9.2304341326636292E-3</v>
      </c>
      <c r="AI57">
        <f t="shared" si="83"/>
        <v>8.9756409239162907E-3</v>
      </c>
      <c r="AJ57">
        <f t="shared" si="83"/>
        <v>8.7271087340668758E-3</v>
      </c>
      <c r="AK57">
        <f t="shared" si="83"/>
        <v>8.4846932413823826E-3</v>
      </c>
      <c r="AL57">
        <f t="shared" si="83"/>
        <v>8.2482533187484448E-3</v>
      </c>
      <c r="AM57">
        <f t="shared" si="83"/>
        <v>8.0176509649077451E-3</v>
      </c>
      <c r="AN57">
        <f t="shared" si="83"/>
        <v>7.7927512371484342E-3</v>
      </c>
      <c r="AO57">
        <f t="shared" si="83"/>
        <v>7.5734221854124257E-3</v>
      </c>
      <c r="AP57">
        <f t="shared" si="83"/>
        <v>7.3595347877941E-3</v>
      </c>
      <c r="AQ57">
        <f t="shared" si="83"/>
        <v>7.1509628874005119E-3</v>
      </c>
      <c r="AR57">
        <f t="shared" si="84"/>
        <v>6.9475831305448746E-3</v>
      </c>
      <c r="AS57">
        <f t="shared" si="84"/>
        <v>6.7492749062455452E-3</v>
      </c>
      <c r="AT57">
        <f t="shared" si="84"/>
        <v>6.5559202870034E-3</v>
      </c>
      <c r="AU57">
        <f t="shared" si="84"/>
        <v>6.367403970831069E-3</v>
      </c>
      <c r="AV57">
        <f t="shared" si="84"/>
        <v>6.1836132245078838E-3</v>
      </c>
      <c r="AW57">
        <f t="shared" si="84"/>
        <v>6.0044378280351661E-3</v>
      </c>
      <c r="AX57">
        <f t="shared" si="84"/>
        <v>5.2625137443918363E-3</v>
      </c>
      <c r="AY57">
        <f t="shared" si="84"/>
        <v>4.4334755786325682E-3</v>
      </c>
      <c r="AZ57">
        <f t="shared" si="84"/>
        <v>3.9348705832243031E-3</v>
      </c>
      <c r="BA57">
        <f t="shared" si="84"/>
        <v>3.553762277003816E-3</v>
      </c>
      <c r="BB57">
        <f t="shared" si="85"/>
        <v>3.2413604322415971E-3</v>
      </c>
      <c r="BC57">
        <f t="shared" si="85"/>
        <v>2.9761290487771049E-3</v>
      </c>
      <c r="BD57">
        <f t="shared" si="85"/>
        <v>2.7460696417337012E-3</v>
      </c>
      <c r="BE57">
        <f t="shared" si="85"/>
        <v>2.5435878897705263E-3</v>
      </c>
      <c r="BF57">
        <f t="shared" si="85"/>
        <v>2.3634707347438386E-3</v>
      </c>
      <c r="BG57">
        <f t="shared" si="85"/>
        <v>2.2019333146016066E-3</v>
      </c>
      <c r="BH57">
        <f t="shared" si="85"/>
        <v>2.0561129119346672E-3</v>
      </c>
      <c r="BI57">
        <f t="shared" si="85"/>
        <v>1.9237759896545737E-3</v>
      </c>
      <c r="BJ57">
        <f t="shared" si="85"/>
        <v>1.8031370671401871E-3</v>
      </c>
      <c r="BK57">
        <f t="shared" si="85"/>
        <v>1.6927407960805633E-3</v>
      </c>
      <c r="BL57">
        <f t="shared" si="86"/>
        <v>1.5913819069990707E-3</v>
      </c>
      <c r="BM57">
        <f t="shared" si="86"/>
        <v>1.4980489597128882E-3</v>
      </c>
      <c r="BN57">
        <f t="shared" si="86"/>
        <v>1.411883662476697E-3</v>
      </c>
      <c r="BO57">
        <f t="shared" si="86"/>
        <v>1.3321507212567219E-3</v>
      </c>
      <c r="BP57">
        <f t="shared" si="86"/>
        <v>1.2582150188180491E-3</v>
      </c>
      <c r="BQ57">
        <f t="shared" si="86"/>
        <v>1.1895240243610897E-3</v>
      </c>
      <c r="BR57">
        <f t="shared" si="86"/>
        <v>1.125594017568212E-3</v>
      </c>
      <c r="BS57">
        <f t="shared" si="86"/>
        <v>1.0659991479715152E-3</v>
      </c>
      <c r="BT57">
        <f t="shared" si="86"/>
        <v>1.0103626378350561E-3</v>
      </c>
      <c r="BU57">
        <f t="shared" si="86"/>
        <v>9.5834963017084925E-4</v>
      </c>
      <c r="BV57">
        <f t="shared" si="87"/>
        <v>9.0966131656591246E-4</v>
      </c>
      <c r="BW57">
        <f t="shared" si="87"/>
        <v>8.6403007281171261E-4</v>
      </c>
      <c r="BX57">
        <f t="shared" si="87"/>
        <v>8.2121539692042126E-4</v>
      </c>
      <c r="BY57">
        <f t="shared" si="87"/>
        <v>7.8100049239486426E-4</v>
      </c>
      <c r="BZ57">
        <f t="shared" si="87"/>
        <v>7.4318937513508597E-4</v>
      </c>
      <c r="CA57">
        <f t="shared" si="87"/>
        <v>7.0760440883736503E-4</v>
      </c>
      <c r="CB57">
        <f t="shared" si="87"/>
        <v>6.7408419371499102E-4</v>
      </c>
      <c r="CC57">
        <f t="shared" si="87"/>
        <v>6.4248174860943267E-4</v>
      </c>
      <c r="CD57">
        <f t="shared" si="87"/>
        <v>6.1266293830858386E-4</v>
      </c>
      <c r="CE57">
        <f t="shared" si="87"/>
        <v>5.8450510703256893E-4</v>
      </c>
      <c r="CF57">
        <f t="shared" si="88"/>
        <v>5.5789588622795342E-4</v>
      </c>
      <c r="CG57">
        <f t="shared" si="88"/>
        <v>5.3273215049658704E-4</v>
      </c>
      <c r="CH57">
        <f t="shared" si="88"/>
        <v>5.0891910002184555E-4</v>
      </c>
      <c r="CI57">
        <f t="shared" si="88"/>
        <v>4.8636945150101778E-4</v>
      </c>
      <c r="CJ57">
        <f t="shared" si="88"/>
        <v>4.6500272254270243E-4</v>
      </c>
      <c r="CK57">
        <f t="shared" si="88"/>
        <v>4.4474459689024796E-4</v>
      </c>
      <c r="CL57">
        <f t="shared" si="88"/>
        <v>4.2552635979993948E-4</v>
      </c>
      <c r="CM57">
        <f t="shared" si="88"/>
        <v>4.072843945234057E-4</v>
      </c>
      <c r="CN57">
        <f t="shared" si="88"/>
        <v>3.8995973218579225E-4</v>
      </c>
      <c r="CO57">
        <f t="shared" si="88"/>
        <v>3.7349764846807484E-4</v>
      </c>
      <c r="CP57">
        <f t="shared" si="89"/>
        <v>3.5784730143562728E-4</v>
      </c>
      <c r="CQ57">
        <f t="shared" si="89"/>
        <v>3.4296140563931535E-4</v>
      </c>
      <c r="CR57">
        <f t="shared" si="89"/>
        <v>2.176994751129361E-4</v>
      </c>
      <c r="CS57">
        <f t="shared" si="89"/>
        <v>1.3940658283939975E-4</v>
      </c>
      <c r="CT57">
        <f t="shared" si="89"/>
        <v>9.5183904194112934E-5</v>
      </c>
      <c r="CU57">
        <f t="shared" si="89"/>
        <v>6.5282411377415479E-5</v>
      </c>
      <c r="CV57">
        <f t="shared" si="89"/>
        <v>4.3947106677501052E-5</v>
      </c>
      <c r="CW57">
        <f t="shared" si="89"/>
        <v>2.8481538246502426E-5</v>
      </c>
      <c r="CX57">
        <f t="shared" si="89"/>
        <v>1.7341412538004482E-5</v>
      </c>
      <c r="CY57">
        <f t="shared" si="89"/>
        <v>9.5339182184511197E-6</v>
      </c>
      <c r="CZ57">
        <f t="shared" si="90"/>
        <v>4.3706921787485829E-6</v>
      </c>
      <c r="DA57">
        <f t="shared" si="90"/>
        <v>1.3484297032419773E-6</v>
      </c>
      <c r="DB57">
        <f t="shared" si="90"/>
        <v>8.4446870699206712E-8</v>
      </c>
      <c r="DC57">
        <f t="shared" si="90"/>
        <v>0</v>
      </c>
      <c r="DD57">
        <f t="shared" si="90"/>
        <v>0</v>
      </c>
      <c r="DE57">
        <f t="shared" si="90"/>
        <v>0</v>
      </c>
      <c r="DF57">
        <f t="shared" si="90"/>
        <v>0</v>
      </c>
      <c r="DG57">
        <f t="shared" si="90"/>
        <v>0</v>
      </c>
      <c r="DH57">
        <f t="shared" si="90"/>
        <v>0</v>
      </c>
      <c r="DI57">
        <f t="shared" si="90"/>
        <v>0</v>
      </c>
      <c r="DJ57">
        <f t="shared" si="91"/>
        <v>0</v>
      </c>
      <c r="DK57">
        <f t="shared" si="91"/>
        <v>0</v>
      </c>
      <c r="DL57">
        <f t="shared" si="91"/>
        <v>0</v>
      </c>
      <c r="DM57">
        <f t="shared" si="91"/>
        <v>0</v>
      </c>
      <c r="DN57">
        <f t="shared" si="91"/>
        <v>0</v>
      </c>
      <c r="DO57">
        <f t="shared" si="91"/>
        <v>0</v>
      </c>
      <c r="DP57">
        <f t="shared" si="91"/>
        <v>0</v>
      </c>
      <c r="DQ57">
        <f t="shared" si="91"/>
        <v>0</v>
      </c>
      <c r="DR57">
        <f t="shared" si="91"/>
        <v>0</v>
      </c>
      <c r="DS57">
        <f t="shared" si="91"/>
        <v>0</v>
      </c>
      <c r="DT57">
        <f t="shared" si="92"/>
        <v>0</v>
      </c>
      <c r="DU57">
        <f t="shared" si="92"/>
        <v>0</v>
      </c>
      <c r="DV57">
        <f t="shared" si="92"/>
        <v>0</v>
      </c>
      <c r="DW57">
        <f t="shared" si="92"/>
        <v>0</v>
      </c>
      <c r="DX57">
        <f t="shared" si="92"/>
        <v>0</v>
      </c>
      <c r="DY57">
        <f t="shared" si="92"/>
        <v>0</v>
      </c>
      <c r="DZ57">
        <f t="shared" si="92"/>
        <v>0</v>
      </c>
      <c r="EA57">
        <f t="shared" si="92"/>
        <v>0</v>
      </c>
      <c r="EB57">
        <f t="shared" si="92"/>
        <v>0</v>
      </c>
      <c r="EC57">
        <f t="shared" si="92"/>
        <v>0</v>
      </c>
      <c r="ED57">
        <f t="shared" si="93"/>
        <v>0</v>
      </c>
      <c r="EE57">
        <f t="shared" si="93"/>
        <v>0</v>
      </c>
      <c r="EF57">
        <f t="shared" si="93"/>
        <v>0</v>
      </c>
      <c r="EG57">
        <f t="shared" si="93"/>
        <v>0</v>
      </c>
      <c r="EH57">
        <f t="shared" si="93"/>
        <v>0</v>
      </c>
      <c r="EI57">
        <f t="shared" si="93"/>
        <v>0</v>
      </c>
      <c r="EJ57">
        <f t="shared" si="93"/>
        <v>0</v>
      </c>
      <c r="EK57">
        <f t="shared" si="93"/>
        <v>0</v>
      </c>
      <c r="EL57">
        <f t="shared" si="93"/>
        <v>0</v>
      </c>
      <c r="EM57">
        <f t="shared" si="93"/>
        <v>0</v>
      </c>
      <c r="EN57">
        <f t="shared" si="94"/>
        <v>0</v>
      </c>
      <c r="EO57">
        <f t="shared" si="94"/>
        <v>0</v>
      </c>
      <c r="EP57">
        <f t="shared" si="94"/>
        <v>0</v>
      </c>
      <c r="EQ57">
        <f t="shared" si="94"/>
        <v>0</v>
      </c>
      <c r="ER57">
        <f t="shared" si="94"/>
        <v>0</v>
      </c>
      <c r="ES57">
        <f t="shared" si="94"/>
        <v>0</v>
      </c>
      <c r="ET57">
        <f t="shared" si="94"/>
        <v>0</v>
      </c>
      <c r="EU57">
        <f t="shared" si="94"/>
        <v>0</v>
      </c>
      <c r="EV57">
        <f t="shared" si="94"/>
        <v>0</v>
      </c>
      <c r="EW57">
        <f t="shared" si="94"/>
        <v>0</v>
      </c>
      <c r="EX57">
        <f t="shared" si="94"/>
        <v>0</v>
      </c>
      <c r="EZ57">
        <f t="shared" si="15"/>
        <v>0.62016506449712616</v>
      </c>
      <c r="FB57">
        <f t="shared" si="63"/>
        <v>4.4470755746440827E-2</v>
      </c>
      <c r="FC57">
        <f t="shared" si="64"/>
        <v>0.24418034216349857</v>
      </c>
    </row>
    <row r="58" spans="1:159" x14ac:dyDescent="0.25">
      <c r="A58">
        <v>555</v>
      </c>
      <c r="B58" s="20">
        <f>'Input spectra'!S57</f>
        <v>5.4201495830661403E-2</v>
      </c>
      <c r="C58">
        <f>'Input spectra'!B57</f>
        <v>2.0913395086495201E-2</v>
      </c>
      <c r="D58">
        <f t="shared" si="80"/>
        <v>2.0653927966864227E-2</v>
      </c>
      <c r="E58">
        <f t="shared" si="80"/>
        <v>2.0180553964500175E-2</v>
      </c>
      <c r="F58">
        <f t="shared" si="80"/>
        <v>1.9716968214794184E-2</v>
      </c>
      <c r="G58">
        <f t="shared" si="80"/>
        <v>1.9262979807248729E-2</v>
      </c>
      <c r="H58">
        <f t="shared" si="80"/>
        <v>1.8818401417056856E-2</v>
      </c>
      <c r="I58">
        <f t="shared" si="80"/>
        <v>1.8383049239508988E-2</v>
      </c>
      <c r="J58">
        <f t="shared" si="80"/>
        <v>1.7956742925576398E-2</v>
      </c>
      <c r="K58">
        <f t="shared" si="80"/>
        <v>1.7539305518650686E-2</v>
      </c>
      <c r="L58">
        <f t="shared" si="80"/>
        <v>1.7130563392418741E-2</v>
      </c>
      <c r="M58">
        <f t="shared" si="80"/>
        <v>1.6730346189853137E-2</v>
      </c>
      <c r="N58">
        <f t="shared" si="81"/>
        <v>1.6338486763298236E-2</v>
      </c>
      <c r="O58">
        <f t="shared" si="81"/>
        <v>1.5954821115632598E-2</v>
      </c>
      <c r="P58">
        <f t="shared" si="81"/>
        <v>1.557918834248872E-2</v>
      </c>
      <c r="Q58">
        <f t="shared" si="81"/>
        <v>1.5211430575511305E-2</v>
      </c>
      <c r="R58">
        <f t="shared" si="81"/>
        <v>1.485139292663573E-2</v>
      </c>
      <c r="S58">
        <f t="shared" si="81"/>
        <v>1.4498923433368671E-2</v>
      </c>
      <c r="T58">
        <f t="shared" si="81"/>
        <v>1.4153873005053086E-2</v>
      </c>
      <c r="U58">
        <f t="shared" si="81"/>
        <v>1.3816095370100149E-2</v>
      </c>
      <c r="V58">
        <f t="shared" si="81"/>
        <v>1.3485447024171027E-2</v>
      </c>
      <c r="W58">
        <f t="shared" si="81"/>
        <v>1.3161787179291637E-2</v>
      </c>
      <c r="X58">
        <f t="shared" si="82"/>
        <v>1.2844977713883838E-2</v>
      </c>
      <c r="Y58">
        <f t="shared" si="82"/>
        <v>1.2534883123696872E-2</v>
      </c>
      <c r="Z58">
        <f t="shared" si="82"/>
        <v>1.2231370473623026E-2</v>
      </c>
      <c r="AA58">
        <f t="shared" si="82"/>
        <v>1.1934309350381854E-2</v>
      </c>
      <c r="AB58">
        <f t="shared" si="82"/>
        <v>1.1643571816057595E-2</v>
      </c>
      <c r="AC58">
        <f t="shared" si="82"/>
        <v>1.1359032362474571E-2</v>
      </c>
      <c r="AD58">
        <f t="shared" si="82"/>
        <v>1.1080567866395755E-2</v>
      </c>
      <c r="AE58">
        <f t="shared" si="82"/>
        <v>1.0808057545529867E-2</v>
      </c>
      <c r="AF58">
        <f t="shared" si="82"/>
        <v>1.0541382915332678E-2</v>
      </c>
      <c r="AG58">
        <f t="shared" si="82"/>
        <v>1.0280427746588331E-2</v>
      </c>
      <c r="AH58">
        <f t="shared" si="83"/>
        <v>1.0025078023756963E-2</v>
      </c>
      <c r="AI58">
        <f t="shared" si="83"/>
        <v>9.7752219040748607E-3</v>
      </c>
      <c r="AJ58">
        <f t="shared" si="83"/>
        <v>9.5307496773939047E-3</v>
      </c>
      <c r="AK58">
        <f t="shared" si="83"/>
        <v>9.2915537267470524E-3</v>
      </c>
      <c r="AL58">
        <f t="shared" si="83"/>
        <v>9.0575284896270564E-3</v>
      </c>
      <c r="AM58">
        <f t="shared" si="83"/>
        <v>8.8285704199656447E-3</v>
      </c>
      <c r="AN58">
        <f t="shared" si="83"/>
        <v>8.6045779508007441E-3</v>
      </c>
      <c r="AO58">
        <f t="shared" si="83"/>
        <v>8.3854514576195138E-3</v>
      </c>
      <c r="AP58">
        <f t="shared" si="83"/>
        <v>8.1710932223651358E-3</v>
      </c>
      <c r="AQ58">
        <f t="shared" si="83"/>
        <v>7.9614073980955533E-3</v>
      </c>
      <c r="AR58">
        <f t="shared" si="84"/>
        <v>7.756299974282576E-3</v>
      </c>
      <c r="AS58">
        <f t="shared" si="84"/>
        <v>7.5556787427399092E-3</v>
      </c>
      <c r="AT58">
        <f t="shared" si="84"/>
        <v>7.3594532641689013E-3</v>
      </c>
      <c r="AU58">
        <f t="shared" si="84"/>
        <v>7.1675348353110813E-3</v>
      </c>
      <c r="AV58">
        <f t="shared" si="84"/>
        <v>6.9798364566965336E-3</v>
      </c>
      <c r="AW58">
        <f t="shared" si="84"/>
        <v>6.7962728009776374E-3</v>
      </c>
      <c r="AX58">
        <f t="shared" si="84"/>
        <v>5.9729271101969846E-3</v>
      </c>
      <c r="AY58">
        <f t="shared" si="84"/>
        <v>5.0458439298878433E-3</v>
      </c>
      <c r="AZ58">
        <f t="shared" si="84"/>
        <v>4.4907147251617317E-3</v>
      </c>
      <c r="BA58">
        <f t="shared" si="84"/>
        <v>4.066950703296165E-3</v>
      </c>
      <c r="BB58">
        <f t="shared" si="85"/>
        <v>3.7196611832324492E-3</v>
      </c>
      <c r="BC58">
        <f t="shared" si="85"/>
        <v>3.424706328412359E-3</v>
      </c>
      <c r="BD58">
        <f t="shared" si="85"/>
        <v>3.1686819177931267E-3</v>
      </c>
      <c r="BE58">
        <f t="shared" si="85"/>
        <v>2.9431294761624793E-3</v>
      </c>
      <c r="BF58">
        <f t="shared" si="85"/>
        <v>2.7422583649212105E-3</v>
      </c>
      <c r="BG58">
        <f t="shared" si="85"/>
        <v>2.5618743425219401E-3</v>
      </c>
      <c r="BH58">
        <f t="shared" si="85"/>
        <v>2.3988116173244796E-3</v>
      </c>
      <c r="BI58">
        <f t="shared" si="85"/>
        <v>2.2506046107962615E-3</v>
      </c>
      <c r="BJ58">
        <f t="shared" si="85"/>
        <v>2.1152853744631642E-3</v>
      </c>
      <c r="BK58">
        <f t="shared" si="85"/>
        <v>1.9912519199089393E-3</v>
      </c>
      <c r="BL58">
        <f t="shared" si="86"/>
        <v>1.877178985147521E-3</v>
      </c>
      <c r="BM58">
        <f t="shared" si="86"/>
        <v>1.7719554388646089E-3</v>
      </c>
      <c r="BN58">
        <f t="shared" si="86"/>
        <v>1.6746390831923761E-3</v>
      </c>
      <c r="BO58">
        <f t="shared" si="86"/>
        <v>1.5844232082188794E-3</v>
      </c>
      <c r="BP58">
        <f t="shared" si="86"/>
        <v>1.5006113155053269E-3</v>
      </c>
      <c r="BQ58">
        <f t="shared" si="86"/>
        <v>1.4225976631131434E-3</v>
      </c>
      <c r="BR58">
        <f t="shared" si="86"/>
        <v>1.3498520503240181E-3</v>
      </c>
      <c r="BS58">
        <f t="shared" si="86"/>
        <v>1.2819077496545384E-3</v>
      </c>
      <c r="BT58">
        <f t="shared" si="86"/>
        <v>1.2183518151725322E-3</v>
      </c>
      <c r="BU58">
        <f t="shared" si="86"/>
        <v>1.1588172123188096E-3</v>
      </c>
      <c r="BV58">
        <f t="shared" si="87"/>
        <v>1.1029763630177301E-3</v>
      </c>
      <c r="BW58">
        <f t="shared" si="87"/>
        <v>1.0505358039591339E-3</v>
      </c>
      <c r="BX58">
        <f t="shared" si="87"/>
        <v>1.001231730151845E-3</v>
      </c>
      <c r="BY58">
        <f t="shared" si="87"/>
        <v>9.5482624960715871E-4</v>
      </c>
      <c r="BZ58">
        <f t="shared" si="87"/>
        <v>9.1110421451612972E-4</v>
      </c>
      <c r="CA58">
        <f t="shared" si="87"/>
        <v>8.6987052370233672E-4</v>
      </c>
      <c r="CB58">
        <f t="shared" si="87"/>
        <v>8.309478133057105E-4</v>
      </c>
      <c r="CC58">
        <f t="shared" si="87"/>
        <v>7.9417446955495571E-4</v>
      </c>
      <c r="CD58">
        <f t="shared" si="87"/>
        <v>7.5940291050347595E-4</v>
      </c>
      <c r="CE58">
        <f t="shared" si="87"/>
        <v>7.2649809372592503E-4</v>
      </c>
      <c r="CF58">
        <f t="shared" si="88"/>
        <v>6.9533621491382682E-4</v>
      </c>
      <c r="CG58">
        <f t="shared" si="88"/>
        <v>6.6580356859089298E-4</v>
      </c>
      <c r="CH58">
        <f t="shared" si="88"/>
        <v>6.3779554717692283E-4</v>
      </c>
      <c r="CI58">
        <f t="shared" si="88"/>
        <v>6.1121575865075628E-4</v>
      </c>
      <c r="CJ58">
        <f t="shared" si="88"/>
        <v>5.8597524631400757E-4</v>
      </c>
      <c r="CK58">
        <f t="shared" si="88"/>
        <v>5.6199179680246826E-4</v>
      </c>
      <c r="CL58">
        <f t="shared" si="88"/>
        <v>5.3918932465704065E-4</v>
      </c>
      <c r="CM58">
        <f t="shared" si="88"/>
        <v>5.1749732354793173E-4</v>
      </c>
      <c r="CN58">
        <f t="shared" si="88"/>
        <v>4.9685037572019656E-4</v>
      </c>
      <c r="CO58">
        <f t="shared" si="88"/>
        <v>4.7718771245471855E-4</v>
      </c>
      <c r="CP58">
        <f t="shared" si="89"/>
        <v>4.5845281936300603E-4</v>
      </c>
      <c r="CQ58">
        <f t="shared" si="89"/>
        <v>4.4059308119378859E-4</v>
      </c>
      <c r="CR58">
        <f t="shared" si="89"/>
        <v>2.8044346576385631E-4</v>
      </c>
      <c r="CS58">
        <f t="shared" si="89"/>
        <v>1.8008052435600132E-4</v>
      </c>
      <c r="CT58">
        <f t="shared" si="89"/>
        <v>1.2329415835432737E-4</v>
      </c>
      <c r="CU58">
        <f t="shared" si="89"/>
        <v>8.4795087926642696E-5</v>
      </c>
      <c r="CV58">
        <f t="shared" si="89"/>
        <v>5.7240091070159783E-5</v>
      </c>
      <c r="CW58">
        <f t="shared" si="89"/>
        <v>3.7198805165561548E-5</v>
      </c>
      <c r="CX58">
        <f t="shared" si="89"/>
        <v>2.2711485448255938E-5</v>
      </c>
      <c r="CY58">
        <f t="shared" si="89"/>
        <v>1.2520682814918473E-5</v>
      </c>
      <c r="CZ58">
        <f t="shared" si="90"/>
        <v>5.7557554513218864E-6</v>
      </c>
      <c r="DA58">
        <f t="shared" si="90"/>
        <v>1.7806392590850071E-6</v>
      </c>
      <c r="DB58">
        <f t="shared" si="90"/>
        <v>1.1182186098259095E-7</v>
      </c>
      <c r="DC58">
        <f t="shared" si="90"/>
        <v>0</v>
      </c>
      <c r="DD58">
        <f t="shared" si="90"/>
        <v>0</v>
      </c>
      <c r="DE58">
        <f t="shared" si="90"/>
        <v>0</v>
      </c>
      <c r="DF58">
        <f t="shared" si="90"/>
        <v>0</v>
      </c>
      <c r="DG58">
        <f t="shared" si="90"/>
        <v>0</v>
      </c>
      <c r="DH58">
        <f t="shared" si="90"/>
        <v>0</v>
      </c>
      <c r="DI58">
        <f t="shared" si="90"/>
        <v>0</v>
      </c>
      <c r="DJ58">
        <f t="shared" si="91"/>
        <v>0</v>
      </c>
      <c r="DK58">
        <f t="shared" si="91"/>
        <v>0</v>
      </c>
      <c r="DL58">
        <f t="shared" si="91"/>
        <v>0</v>
      </c>
      <c r="DM58">
        <f t="shared" si="91"/>
        <v>0</v>
      </c>
      <c r="DN58">
        <f t="shared" si="91"/>
        <v>0</v>
      </c>
      <c r="DO58">
        <f t="shared" si="91"/>
        <v>0</v>
      </c>
      <c r="DP58">
        <f t="shared" si="91"/>
        <v>0</v>
      </c>
      <c r="DQ58">
        <f t="shared" si="91"/>
        <v>0</v>
      </c>
      <c r="DR58">
        <f t="shared" si="91"/>
        <v>0</v>
      </c>
      <c r="DS58">
        <f t="shared" si="91"/>
        <v>0</v>
      </c>
      <c r="DT58">
        <f t="shared" si="92"/>
        <v>0</v>
      </c>
      <c r="DU58">
        <f t="shared" si="92"/>
        <v>0</v>
      </c>
      <c r="DV58">
        <f t="shared" si="92"/>
        <v>0</v>
      </c>
      <c r="DW58">
        <f t="shared" si="92"/>
        <v>0</v>
      </c>
      <c r="DX58">
        <f t="shared" si="92"/>
        <v>0</v>
      </c>
      <c r="DY58">
        <f t="shared" si="92"/>
        <v>0</v>
      </c>
      <c r="DZ58">
        <f t="shared" si="92"/>
        <v>0</v>
      </c>
      <c r="EA58">
        <f t="shared" si="92"/>
        <v>0</v>
      </c>
      <c r="EB58">
        <f t="shared" si="92"/>
        <v>0</v>
      </c>
      <c r="EC58">
        <f t="shared" si="92"/>
        <v>0</v>
      </c>
      <c r="ED58">
        <f t="shared" si="93"/>
        <v>0</v>
      </c>
      <c r="EE58">
        <f t="shared" si="93"/>
        <v>0</v>
      </c>
      <c r="EF58">
        <f t="shared" si="93"/>
        <v>0</v>
      </c>
      <c r="EG58">
        <f t="shared" si="93"/>
        <v>0</v>
      </c>
      <c r="EH58">
        <f t="shared" si="93"/>
        <v>0</v>
      </c>
      <c r="EI58">
        <f t="shared" si="93"/>
        <v>0</v>
      </c>
      <c r="EJ58">
        <f t="shared" si="93"/>
        <v>0</v>
      </c>
      <c r="EK58">
        <f t="shared" si="93"/>
        <v>0</v>
      </c>
      <c r="EL58">
        <f t="shared" si="93"/>
        <v>0</v>
      </c>
      <c r="EM58">
        <f t="shared" si="93"/>
        <v>0</v>
      </c>
      <c r="EN58">
        <f t="shared" si="94"/>
        <v>0</v>
      </c>
      <c r="EO58">
        <f t="shared" si="94"/>
        <v>0</v>
      </c>
      <c r="EP58">
        <f t="shared" si="94"/>
        <v>0</v>
      </c>
      <c r="EQ58">
        <f t="shared" si="94"/>
        <v>0</v>
      </c>
      <c r="ER58">
        <f t="shared" si="94"/>
        <v>0</v>
      </c>
      <c r="ES58">
        <f t="shared" si="94"/>
        <v>0</v>
      </c>
      <c r="ET58">
        <f t="shared" si="94"/>
        <v>0</v>
      </c>
      <c r="EU58">
        <f t="shared" si="94"/>
        <v>0</v>
      </c>
      <c r="EV58">
        <f t="shared" si="94"/>
        <v>0</v>
      </c>
      <c r="EW58">
        <f t="shared" si="94"/>
        <v>0</v>
      </c>
      <c r="EX58">
        <f t="shared" si="94"/>
        <v>0</v>
      </c>
      <c r="EZ58">
        <f t="shared" si="15"/>
        <v>0.66015759921510286</v>
      </c>
      <c r="FB58">
        <f t="shared" si="63"/>
        <v>3.8157528208180969E-2</v>
      </c>
      <c r="FC58">
        <f t="shared" si="64"/>
        <v>0.24503978750744454</v>
      </c>
    </row>
    <row r="59" spans="1:159" x14ac:dyDescent="0.25">
      <c r="A59">
        <v>560</v>
      </c>
      <c r="B59" s="20">
        <f>'Input spectra'!S58</f>
        <v>5.3964971416974303E-2</v>
      </c>
      <c r="C59">
        <f>'Input spectra'!B58</f>
        <v>1.54551217216355E-2</v>
      </c>
      <c r="D59">
        <f t="shared" si="80"/>
        <v>2.0653927966864227E-2</v>
      </c>
      <c r="E59">
        <f t="shared" si="80"/>
        <v>2.0236183306760833E-2</v>
      </c>
      <c r="F59">
        <f t="shared" si="80"/>
        <v>1.9825820899636824E-2</v>
      </c>
      <c r="G59">
        <f t="shared" si="80"/>
        <v>1.9422719256834042E-2</v>
      </c>
      <c r="H59">
        <f t="shared" si="80"/>
        <v>1.9026758802743286E-2</v>
      </c>
      <c r="I59">
        <f t="shared" si="80"/>
        <v>1.8637821845571261E-2</v>
      </c>
      <c r="J59">
        <f t="shared" si="80"/>
        <v>1.8255792548544571E-2</v>
      </c>
      <c r="K59">
        <f t="shared" si="80"/>
        <v>1.7880556901544362E-2</v>
      </c>
      <c r="L59">
        <f t="shared" si="80"/>
        <v>1.7512002693165343E-2</v>
      </c>
      <c r="M59">
        <f t="shared" si="80"/>
        <v>1.7150019483192828E-2</v>
      </c>
      <c r="N59">
        <f t="shared" si="81"/>
        <v>1.6794498575491739E-2</v>
      </c>
      <c r="O59">
        <f t="shared" si="81"/>
        <v>1.6445332991301465E-2</v>
      </c>
      <c r="P59">
        <f t="shared" si="81"/>
        <v>1.6102417442930613E-2</v>
      </c>
      <c r="Q59">
        <f t="shared" si="81"/>
        <v>1.5765648307845773E-2</v>
      </c>
      <c r="R59">
        <f t="shared" si="81"/>
        <v>1.5434923603148444E-2</v>
      </c>
      <c r="S59">
        <f t="shared" si="81"/>
        <v>1.5110142960434499E-2</v>
      </c>
      <c r="T59">
        <f t="shared" si="81"/>
        <v>1.4791207601030455E-2</v>
      </c>
      <c r="U59">
        <f t="shared" si="81"/>
        <v>1.4478020311601045E-2</v>
      </c>
      <c r="V59">
        <f t="shared" si="81"/>
        <v>1.4170485420122626E-2</v>
      </c>
      <c r="W59">
        <f t="shared" si="81"/>
        <v>1.3868508772217007E-2</v>
      </c>
      <c r="X59">
        <f t="shared" si="82"/>
        <v>1.3571997707840379E-2</v>
      </c>
      <c r="Y59">
        <f t="shared" si="82"/>
        <v>1.3280861038322149E-2</v>
      </c>
      <c r="Z59">
        <f t="shared" si="82"/>
        <v>1.2995009023748472E-2</v>
      </c>
      <c r="AA59">
        <f t="shared" si="82"/>
        <v>1.2714353350685411E-2</v>
      </c>
      <c r="AB59">
        <f t="shared" si="82"/>
        <v>1.2438807110236731E-2</v>
      </c>
      <c r="AC59">
        <f t="shared" si="82"/>
        <v>1.2168284776431375E-2</v>
      </c>
      <c r="AD59">
        <f t="shared" si="82"/>
        <v>1.1902702184935728E-2</v>
      </c>
      <c r="AE59">
        <f t="shared" si="82"/>
        <v>1.1641976512085931E-2</v>
      </c>
      <c r="AF59">
        <f t="shared" si="82"/>
        <v>1.1386026254235472E-2</v>
      </c>
      <c r="AG59">
        <f t="shared" si="82"/>
        <v>1.1134771207413394E-2</v>
      </c>
      <c r="AH59">
        <f t="shared" si="83"/>
        <v>1.0888132447288593E-2</v>
      </c>
      <c r="AI59">
        <f t="shared" si="83"/>
        <v>1.0646032309435591E-2</v>
      </c>
      <c r="AJ59">
        <f t="shared" si="83"/>
        <v>1.0408394369897413E-2</v>
      </c>
      <c r="AK59">
        <f t="shared" si="83"/>
        <v>1.0175143426041091E-2</v>
      </c>
      <c r="AL59">
        <f t="shared" si="83"/>
        <v>9.9462054777015758E-3</v>
      </c>
      <c r="AM59">
        <f t="shared" si="83"/>
        <v>9.721507708609689E-3</v>
      </c>
      <c r="AN59">
        <f t="shared" si="83"/>
        <v>9.5009784680999496E-3</v>
      </c>
      <c r="AO59">
        <f t="shared" si="83"/>
        <v>9.2845472530941695E-3</v>
      </c>
      <c r="AP59">
        <f t="shared" si="83"/>
        <v>9.0721446903566927E-3</v>
      </c>
      <c r="AQ59">
        <f t="shared" si="83"/>
        <v>8.8637025190172452E-3</v>
      </c>
      <c r="AR59">
        <f t="shared" si="84"/>
        <v>8.6591535733575135E-3</v>
      </c>
      <c r="AS59">
        <f t="shared" si="84"/>
        <v>8.4584317658574475E-3</v>
      </c>
      <c r="AT59">
        <f t="shared" si="84"/>
        <v>8.2614720704974817E-3</v>
      </c>
      <c r="AU59">
        <f t="shared" si="84"/>
        <v>8.0682105063129405E-3</v>
      </c>
      <c r="AV59">
        <f t="shared" si="84"/>
        <v>7.8785841211967671E-3</v>
      </c>
      <c r="AW59">
        <f t="shared" si="84"/>
        <v>7.6925309759470189E-3</v>
      </c>
      <c r="AX59">
        <f t="shared" si="84"/>
        <v>6.7792427719063544E-3</v>
      </c>
      <c r="AY59">
        <f t="shared" si="84"/>
        <v>5.7427949050841403E-3</v>
      </c>
      <c r="AZ59">
        <f t="shared" si="84"/>
        <v>5.1250780213105895E-3</v>
      </c>
      <c r="BA59">
        <f t="shared" si="84"/>
        <v>4.6542471706875685E-3</v>
      </c>
      <c r="BB59">
        <f t="shared" si="85"/>
        <v>4.2685408202129257E-3</v>
      </c>
      <c r="BC59">
        <f t="shared" si="85"/>
        <v>3.9408954530002656E-3</v>
      </c>
      <c r="BD59">
        <f t="shared" si="85"/>
        <v>3.65633301630696E-3</v>
      </c>
      <c r="BE59">
        <f t="shared" si="85"/>
        <v>3.4054302382442603E-3</v>
      </c>
      <c r="BF59">
        <f t="shared" si="85"/>
        <v>3.1817533551120603E-3</v>
      </c>
      <c r="BG59">
        <f t="shared" si="85"/>
        <v>2.9806534572822505E-3</v>
      </c>
      <c r="BH59">
        <f t="shared" si="85"/>
        <v>2.7986289770421651E-3</v>
      </c>
      <c r="BI59">
        <f t="shared" si="85"/>
        <v>2.6329578606742576E-3</v>
      </c>
      <c r="BJ59">
        <f t="shared" si="85"/>
        <v>2.4814709302794862E-3</v>
      </c>
      <c r="BK59">
        <f t="shared" si="85"/>
        <v>2.3424048251935313E-3</v>
      </c>
      <c r="BL59">
        <f t="shared" si="86"/>
        <v>2.2143025044971481E-3</v>
      </c>
      <c r="BM59">
        <f t="shared" si="86"/>
        <v>2.0959435651046079E-3</v>
      </c>
      <c r="BN59">
        <f t="shared" si="86"/>
        <v>1.9862940081309278E-3</v>
      </c>
      <c r="BO59">
        <f t="shared" si="86"/>
        <v>1.8844691240150087E-3</v>
      </c>
      <c r="BP59">
        <f t="shared" si="86"/>
        <v>1.7897054847890632E-3</v>
      </c>
      <c r="BQ59">
        <f t="shared" si="86"/>
        <v>1.701339417824695E-3</v>
      </c>
      <c r="BR59">
        <f t="shared" si="86"/>
        <v>1.61879019373301E-3</v>
      </c>
      <c r="BS59">
        <f t="shared" si="86"/>
        <v>1.5415467092552311E-3</v>
      </c>
      <c r="BT59">
        <f t="shared" si="86"/>
        <v>1.4691568056345117E-3</v>
      </c>
      <c r="BU59">
        <f t="shared" si="86"/>
        <v>1.4012186046620015E-3</v>
      </c>
      <c r="BV59">
        <f t="shared" si="87"/>
        <v>1.3373734105441377E-3</v>
      </c>
      <c r="BW59">
        <f t="shared" si="87"/>
        <v>1.2772998419009524E-3</v>
      </c>
      <c r="BX59">
        <f t="shared" si="87"/>
        <v>1.220708940945495E-3</v>
      </c>
      <c r="BY59">
        <f t="shared" si="87"/>
        <v>1.167340066769043E-3</v>
      </c>
      <c r="BZ59">
        <f t="shared" si="87"/>
        <v>1.1169574236151751E-3</v>
      </c>
      <c r="CA59">
        <f t="shared" si="87"/>
        <v>1.0693471077285138E-3</v>
      </c>
      <c r="CB59">
        <f t="shared" si="87"/>
        <v>1.0243145809905817E-3</v>
      </c>
      <c r="CC59">
        <f t="shared" si="87"/>
        <v>9.8168249830908583E-4</v>
      </c>
      <c r="CD59">
        <f t="shared" si="87"/>
        <v>9.4128883015718906E-4</v>
      </c>
      <c r="CE59">
        <f t="shared" si="87"/>
        <v>9.0298523286982361E-4</v>
      </c>
      <c r="CF59">
        <f t="shared" si="88"/>
        <v>8.6663562809125526E-4</v>
      </c>
      <c r="CG59">
        <f t="shared" si="88"/>
        <v>8.3211495971315542E-4</v>
      </c>
      <c r="CH59">
        <f t="shared" si="88"/>
        <v>7.9930810217429657E-4</v>
      </c>
      <c r="CI59">
        <f t="shared" si="88"/>
        <v>7.6810889843117471E-4</v>
      </c>
      <c r="CJ59">
        <f t="shared" si="88"/>
        <v>7.3841930949389485E-4</v>
      </c>
      <c r="CK59">
        <f t="shared" si="88"/>
        <v>7.1014866033596491E-4</v>
      </c>
      <c r="CL59">
        <f t="shared" si="88"/>
        <v>6.8321296936998455E-4</v>
      </c>
      <c r="CM59">
        <f t="shared" si="88"/>
        <v>6.5753435064127934E-4</v>
      </c>
      <c r="CN59">
        <f t="shared" si="88"/>
        <v>6.3304047951209428E-4</v>
      </c>
      <c r="CO59">
        <f t="shared" si="88"/>
        <v>6.0966411395554476E-4</v>
      </c>
      <c r="CP59">
        <f t="shared" si="89"/>
        <v>5.8734266470275153E-4</v>
      </c>
      <c r="CQ59">
        <f t="shared" si="89"/>
        <v>5.6601780842941687E-4</v>
      </c>
      <c r="CR59">
        <f t="shared" si="89"/>
        <v>3.61271139716084E-4</v>
      </c>
      <c r="CS59">
        <f t="shared" si="89"/>
        <v>2.3262169254727137E-4</v>
      </c>
      <c r="CT59">
        <f t="shared" si="89"/>
        <v>1.5970609330439973E-4</v>
      </c>
      <c r="CU59">
        <f t="shared" si="89"/>
        <v>1.1014003289367723E-4</v>
      </c>
      <c r="CV59">
        <f t="shared" si="89"/>
        <v>7.4553896113429218E-5</v>
      </c>
      <c r="CW59">
        <f t="shared" si="89"/>
        <v>4.8584142252757128E-5</v>
      </c>
      <c r="CX59">
        <f t="shared" si="89"/>
        <v>2.9744495734469166E-5</v>
      </c>
      <c r="CY59">
        <f t="shared" si="89"/>
        <v>1.6443134350408153E-5</v>
      </c>
      <c r="CZ59">
        <f t="shared" si="90"/>
        <v>7.5797423978979972E-6</v>
      </c>
      <c r="DA59">
        <f t="shared" si="90"/>
        <v>2.3513841050606415E-6</v>
      </c>
      <c r="DB59">
        <f t="shared" si="90"/>
        <v>1.4807095266026754E-7</v>
      </c>
      <c r="DC59">
        <f t="shared" si="90"/>
        <v>0</v>
      </c>
      <c r="DD59">
        <f t="shared" si="90"/>
        <v>0</v>
      </c>
      <c r="DE59">
        <f t="shared" si="90"/>
        <v>0</v>
      </c>
      <c r="DF59">
        <f t="shared" si="90"/>
        <v>0</v>
      </c>
      <c r="DG59">
        <f t="shared" si="90"/>
        <v>0</v>
      </c>
      <c r="DH59">
        <f t="shared" si="90"/>
        <v>0</v>
      </c>
      <c r="DI59">
        <f t="shared" si="90"/>
        <v>0</v>
      </c>
      <c r="DJ59">
        <f t="shared" si="91"/>
        <v>0</v>
      </c>
      <c r="DK59">
        <f t="shared" si="91"/>
        <v>0</v>
      </c>
      <c r="DL59">
        <f t="shared" si="91"/>
        <v>0</v>
      </c>
      <c r="DM59">
        <f t="shared" si="91"/>
        <v>0</v>
      </c>
      <c r="DN59">
        <f t="shared" si="91"/>
        <v>0</v>
      </c>
      <c r="DO59">
        <f t="shared" si="91"/>
        <v>0</v>
      </c>
      <c r="DP59">
        <f t="shared" si="91"/>
        <v>0</v>
      </c>
      <c r="DQ59">
        <f t="shared" si="91"/>
        <v>0</v>
      </c>
      <c r="DR59">
        <f t="shared" si="91"/>
        <v>0</v>
      </c>
      <c r="DS59">
        <f t="shared" si="91"/>
        <v>0</v>
      </c>
      <c r="DT59">
        <f t="shared" si="92"/>
        <v>0</v>
      </c>
      <c r="DU59">
        <f t="shared" si="92"/>
        <v>0</v>
      </c>
      <c r="DV59">
        <f t="shared" si="92"/>
        <v>0</v>
      </c>
      <c r="DW59">
        <f t="shared" si="92"/>
        <v>0</v>
      </c>
      <c r="DX59">
        <f t="shared" si="92"/>
        <v>0</v>
      </c>
      <c r="DY59">
        <f t="shared" si="92"/>
        <v>0</v>
      </c>
      <c r="DZ59">
        <f t="shared" si="92"/>
        <v>0</v>
      </c>
      <c r="EA59">
        <f t="shared" si="92"/>
        <v>0</v>
      </c>
      <c r="EB59">
        <f t="shared" si="92"/>
        <v>0</v>
      </c>
      <c r="EC59">
        <f t="shared" si="92"/>
        <v>0</v>
      </c>
      <c r="ED59">
        <f t="shared" si="93"/>
        <v>0</v>
      </c>
      <c r="EE59">
        <f t="shared" si="93"/>
        <v>0</v>
      </c>
      <c r="EF59">
        <f t="shared" si="93"/>
        <v>0</v>
      </c>
      <c r="EG59">
        <f t="shared" si="93"/>
        <v>0</v>
      </c>
      <c r="EH59">
        <f t="shared" si="93"/>
        <v>0</v>
      </c>
      <c r="EI59">
        <f t="shared" si="93"/>
        <v>0</v>
      </c>
      <c r="EJ59">
        <f t="shared" si="93"/>
        <v>0</v>
      </c>
      <c r="EK59">
        <f t="shared" si="93"/>
        <v>0</v>
      </c>
      <c r="EL59">
        <f t="shared" si="93"/>
        <v>0</v>
      </c>
      <c r="EM59">
        <f t="shared" si="93"/>
        <v>0</v>
      </c>
      <c r="EN59">
        <f t="shared" si="94"/>
        <v>0</v>
      </c>
      <c r="EO59">
        <f t="shared" si="94"/>
        <v>0</v>
      </c>
      <c r="EP59">
        <f t="shared" si="94"/>
        <v>0</v>
      </c>
      <c r="EQ59">
        <f t="shared" si="94"/>
        <v>0</v>
      </c>
      <c r="ER59">
        <f t="shared" si="94"/>
        <v>0</v>
      </c>
      <c r="ES59">
        <f t="shared" si="94"/>
        <v>0</v>
      </c>
      <c r="ET59">
        <f t="shared" si="94"/>
        <v>0</v>
      </c>
      <c r="EU59">
        <f t="shared" si="94"/>
        <v>0</v>
      </c>
      <c r="EV59">
        <f t="shared" si="94"/>
        <v>0</v>
      </c>
      <c r="EW59">
        <f t="shared" si="94"/>
        <v>0</v>
      </c>
      <c r="EX59">
        <f t="shared" si="94"/>
        <v>0</v>
      </c>
      <c r="EZ59">
        <f t="shared" si="15"/>
        <v>0.70454993846265934</v>
      </c>
      <c r="FB59">
        <f t="shared" si="63"/>
        <v>3.1756804987804754E-2</v>
      </c>
      <c r="FC59">
        <f t="shared" si="64"/>
        <v>0.24589946750274128</v>
      </c>
    </row>
    <row r="60" spans="1:159" x14ac:dyDescent="0.25">
      <c r="A60">
        <v>565</v>
      </c>
      <c r="B60" s="20">
        <f>'Input spectra'!S59</f>
        <v>5.37284470032873E-2</v>
      </c>
      <c r="C60">
        <f>'Input spectra'!B59</f>
        <v>9.9968483567759499E-3</v>
      </c>
      <c r="D60">
        <f t="shared" si="80"/>
        <v>2.0653927966864227E-2</v>
      </c>
      <c r="E60">
        <f t="shared" si="80"/>
        <v>2.0291965995838716E-2</v>
      </c>
      <c r="F60">
        <f t="shared" si="80"/>
        <v>1.9935274534223273E-2</v>
      </c>
      <c r="G60">
        <f t="shared" si="80"/>
        <v>1.9583783355669317E-2</v>
      </c>
      <c r="H60">
        <f t="shared" si="80"/>
        <v>1.9237423121904445E-2</v>
      </c>
      <c r="I60">
        <f t="shared" si="80"/>
        <v>1.8896125371882615E-2</v>
      </c>
      <c r="J60">
        <f t="shared" si="80"/>
        <v>1.8559822511063626E-2</v>
      </c>
      <c r="K60">
        <f t="shared" si="80"/>
        <v>1.8228447800820422E-2</v>
      </c>
      <c r="L60">
        <f t="shared" si="80"/>
        <v>1.7901935347972811E-2</v>
      </c>
      <c r="M60">
        <f t="shared" si="80"/>
        <v>1.7580220094445948E-2</v>
      </c>
      <c r="N60">
        <f t="shared" si="81"/>
        <v>1.7263237807052311E-2</v>
      </c>
      <c r="O60">
        <f t="shared" si="81"/>
        <v>1.6950925067395532E-2</v>
      </c>
      <c r="P60">
        <f t="shared" si="81"/>
        <v>1.6643219261894843E-2</v>
      </c>
      <c r="Q60">
        <f t="shared" si="81"/>
        <v>1.6340058571928582E-2</v>
      </c>
      <c r="R60">
        <f t="shared" si="81"/>
        <v>1.6041381964095418E-2</v>
      </c>
      <c r="S60">
        <f t="shared" si="81"/>
        <v>1.5747129180591932E-2</v>
      </c>
      <c r="T60">
        <f t="shared" si="81"/>
        <v>1.5457240729705153E-2</v>
      </c>
      <c r="U60">
        <f t="shared" si="81"/>
        <v>1.5171657876418719E-2</v>
      </c>
      <c r="V60">
        <f t="shared" si="81"/>
        <v>1.4890322633131347E-2</v>
      </c>
      <c r="W60">
        <f t="shared" si="81"/>
        <v>1.4613177750486253E-2</v>
      </c>
      <c r="X60">
        <f t="shared" si="82"/>
        <v>1.4340166708310256E-2</v>
      </c>
      <c r="Y60">
        <f t="shared" si="82"/>
        <v>1.4071233706661274E-2</v>
      </c>
      <c r="Z60">
        <f t="shared" si="82"/>
        <v>1.3806323656982917E-2</v>
      </c>
      <c r="AA60">
        <f t="shared" si="82"/>
        <v>1.3545382173364947E-2</v>
      </c>
      <c r="AB60">
        <f t="shared" si="82"/>
        <v>1.3288355563908361E-2</v>
      </c>
      <c r="AC60">
        <f t="shared" si="82"/>
        <v>1.3035190822193831E-2</v>
      </c>
      <c r="AD60">
        <f t="shared" si="82"/>
        <v>1.2785835618852333E-2</v>
      </c>
      <c r="AE60">
        <f t="shared" si="82"/>
        <v>1.2540238293236765E-2</v>
      </c>
      <c r="AF60">
        <f t="shared" si="82"/>
        <v>1.2298347845193304E-2</v>
      </c>
      <c r="AG60">
        <f t="shared" si="82"/>
        <v>1.2060113926931409E-2</v>
      </c>
      <c r="AH60">
        <f t="shared" si="83"/>
        <v>1.1825486834991282E-2</v>
      </c>
      <c r="AI60">
        <f t="shared" si="83"/>
        <v>1.1594417502307604E-2</v>
      </c>
      <c r="AJ60">
        <f t="shared" si="83"/>
        <v>1.1366857490368478E-2</v>
      </c>
      <c r="AK60">
        <f t="shared" si="83"/>
        <v>1.1142758981468402E-2</v>
      </c>
      <c r="AL60">
        <f t="shared" si="83"/>
        <v>1.0922074771054224E-2</v>
      </c>
      <c r="AM60">
        <f t="shared" si="83"/>
        <v>1.0704758260162928E-2</v>
      </c>
      <c r="AN60">
        <f t="shared" si="83"/>
        <v>1.0490763447950188E-2</v>
      </c>
      <c r="AO60">
        <f t="shared" si="83"/>
        <v>1.028004492430867E-2</v>
      </c>
      <c r="AP60">
        <f t="shared" si="83"/>
        <v>1.0072557862574954E-2</v>
      </c>
      <c r="AQ60">
        <f t="shared" si="83"/>
        <v>9.8682580123240493E-3</v>
      </c>
      <c r="AR60">
        <f t="shared" si="84"/>
        <v>9.6671016922505477E-3</v>
      </c>
      <c r="AS60">
        <f t="shared" si="84"/>
        <v>9.4690457831352656E-3</v>
      </c>
      <c r="AT60">
        <f t="shared" si="84"/>
        <v>9.2740477208964733E-3</v>
      </c>
      <c r="AU60">
        <f t="shared" si="84"/>
        <v>9.0820654897246864E-3</v>
      </c>
      <c r="AV60">
        <f t="shared" si="84"/>
        <v>8.8930576152999891E-3</v>
      </c>
      <c r="AW60">
        <f t="shared" si="84"/>
        <v>8.7069831580909897E-3</v>
      </c>
      <c r="AX60">
        <f t="shared" si="84"/>
        <v>7.6944070658395659E-3</v>
      </c>
      <c r="AY60">
        <f t="shared" si="84"/>
        <v>6.5360113749283718E-3</v>
      </c>
      <c r="AZ60">
        <f t="shared" si="84"/>
        <v>5.849052173665918E-3</v>
      </c>
      <c r="BA60">
        <f t="shared" si="84"/>
        <v>5.3263534048486535E-3</v>
      </c>
      <c r="BB60">
        <f t="shared" si="85"/>
        <v>4.8984140856587581E-3</v>
      </c>
      <c r="BC60">
        <f t="shared" si="85"/>
        <v>4.5348872230682241E-3</v>
      </c>
      <c r="BD60">
        <f t="shared" si="85"/>
        <v>4.2190322263230412E-3</v>
      </c>
      <c r="BE60">
        <f t="shared" si="85"/>
        <v>3.9403482590475349E-3</v>
      </c>
      <c r="BF60">
        <f t="shared" si="85"/>
        <v>3.6916851242999754E-3</v>
      </c>
      <c r="BG60">
        <f t="shared" si="85"/>
        <v>3.467888680153916E-3</v>
      </c>
      <c r="BH60">
        <f t="shared" si="85"/>
        <v>3.2650851340614395E-3</v>
      </c>
      <c r="BI60">
        <f t="shared" si="85"/>
        <v>3.0802687699256199E-3</v>
      </c>
      <c r="BJ60">
        <f t="shared" si="85"/>
        <v>2.9110483399361017E-3</v>
      </c>
      <c r="BK60">
        <f t="shared" si="85"/>
        <v>2.755482774545587E-3</v>
      </c>
      <c r="BL60">
        <f t="shared" si="86"/>
        <v>2.6119702064728773E-3</v>
      </c>
      <c r="BM60">
        <f t="shared" si="86"/>
        <v>2.479170374012464E-3</v>
      </c>
      <c r="BN60">
        <f t="shared" si="86"/>
        <v>2.3559487691017763E-3</v>
      </c>
      <c r="BO60">
        <f t="shared" si="86"/>
        <v>2.2413354342101337E-3</v>
      </c>
      <c r="BP60">
        <f t="shared" si="86"/>
        <v>2.1344939153716976E-3</v>
      </c>
      <c r="BQ60">
        <f t="shared" si="86"/>
        <v>2.0346974339250294E-3</v>
      </c>
      <c r="BR60">
        <f t="shared" si="86"/>
        <v>1.9413103018935461E-3</v>
      </c>
      <c r="BS60">
        <f t="shared" si="86"/>
        <v>1.8537732199965453E-3</v>
      </c>
      <c r="BT60">
        <f t="shared" si="86"/>
        <v>1.7715914998136508E-3</v>
      </c>
      <c r="BU60">
        <f t="shared" si="86"/>
        <v>1.6943255219018512E-3</v>
      </c>
      <c r="BV60">
        <f t="shared" si="87"/>
        <v>1.6215829270692151E-3</v>
      </c>
      <c r="BW60">
        <f t="shared" si="87"/>
        <v>1.5530121676687314E-3</v>
      </c>
      <c r="BX60">
        <f t="shared" si="87"/>
        <v>1.4882971380444287E-3</v>
      </c>
      <c r="BY60">
        <f t="shared" si="87"/>
        <v>1.4271526699700498E-3</v>
      </c>
      <c r="BZ60">
        <f t="shared" si="87"/>
        <v>1.3693207278506726E-3</v>
      </c>
      <c r="CA60">
        <f t="shared" si="87"/>
        <v>1.3145671748254672E-3</v>
      </c>
      <c r="CB60">
        <f t="shared" si="87"/>
        <v>1.2626790082711126E-3</v>
      </c>
      <c r="CC60">
        <f t="shared" si="87"/>
        <v>1.2134619840227388E-3</v>
      </c>
      <c r="CD60">
        <f t="shared" si="87"/>
        <v>1.1667385646326521E-3</v>
      </c>
      <c r="CE60">
        <f t="shared" si="87"/>
        <v>1.1223461394085515E-3</v>
      </c>
      <c r="CF60">
        <f t="shared" si="88"/>
        <v>1.0801354737005871E-3</v>
      </c>
      <c r="CG60">
        <f t="shared" si="88"/>
        <v>1.0399693525882563E-3</v>
      </c>
      <c r="CH60">
        <f t="shared" si="88"/>
        <v>1.0017213902314122E-3</v>
      </c>
      <c r="CI60">
        <f t="shared" si="88"/>
        <v>9.652749810501283E-4</v>
      </c>
      <c r="CJ60">
        <f t="shared" si="88"/>
        <v>9.3052237285335022E-4</v>
      </c>
      <c r="CK60">
        <f t="shared" si="88"/>
        <v>8.9736384524883033E-4</v>
      </c>
      <c r="CL60">
        <f t="shared" si="88"/>
        <v>8.6570697929201493E-4</v>
      </c>
      <c r="CM60">
        <f t="shared" si="88"/>
        <v>8.3546600648882487E-4</v>
      </c>
      <c r="CN60">
        <f t="shared" si="88"/>
        <v>8.0656122704952525E-4</v>
      </c>
      <c r="CO60">
        <f t="shared" si="88"/>
        <v>7.7891848877074206E-4</v>
      </c>
      <c r="CP60">
        <f t="shared" si="89"/>
        <v>7.5246871915728283E-4</v>
      </c>
      <c r="CQ60">
        <f t="shared" si="89"/>
        <v>7.2714750443011295E-4</v>
      </c>
      <c r="CR60">
        <f t="shared" si="89"/>
        <v>4.6539446385838502E-4</v>
      </c>
      <c r="CS60">
        <f t="shared" si="89"/>
        <v>3.0049252709072027E-4</v>
      </c>
      <c r="CT60">
        <f t="shared" si="89"/>
        <v>2.0687140882419769E-4</v>
      </c>
      <c r="CU60">
        <f t="shared" si="89"/>
        <v>1.4306049020569134E-4</v>
      </c>
      <c r="CV60">
        <f t="shared" si="89"/>
        <v>9.7104727154942932E-5</v>
      </c>
      <c r="CW60">
        <f t="shared" si="89"/>
        <v>6.3454158485213498E-5</v>
      </c>
      <c r="CX60">
        <f t="shared" si="89"/>
        <v>3.8955401156545118E-5</v>
      </c>
      <c r="CY60">
        <f t="shared" si="89"/>
        <v>2.1594402738436506E-5</v>
      </c>
      <c r="CZ60">
        <f t="shared" si="90"/>
        <v>9.9817470190289745E-6</v>
      </c>
      <c r="DA60">
        <f t="shared" si="90"/>
        <v>3.1050686888555423E-6</v>
      </c>
      <c r="DB60">
        <f t="shared" si="90"/>
        <v>1.9607084723024252E-7</v>
      </c>
      <c r="DC60">
        <f t="shared" si="90"/>
        <v>0</v>
      </c>
      <c r="DD60">
        <f t="shared" si="90"/>
        <v>0</v>
      </c>
      <c r="DE60">
        <f t="shared" si="90"/>
        <v>0</v>
      </c>
      <c r="DF60">
        <f t="shared" si="90"/>
        <v>0</v>
      </c>
      <c r="DG60">
        <f t="shared" si="90"/>
        <v>0</v>
      </c>
      <c r="DH60">
        <f t="shared" si="90"/>
        <v>0</v>
      </c>
      <c r="DI60">
        <f t="shared" si="90"/>
        <v>0</v>
      </c>
      <c r="DJ60">
        <f t="shared" si="91"/>
        <v>0</v>
      </c>
      <c r="DK60">
        <f t="shared" si="91"/>
        <v>0</v>
      </c>
      <c r="DL60">
        <f t="shared" si="91"/>
        <v>0</v>
      </c>
      <c r="DM60">
        <f t="shared" si="91"/>
        <v>0</v>
      </c>
      <c r="DN60">
        <f t="shared" si="91"/>
        <v>0</v>
      </c>
      <c r="DO60">
        <f t="shared" si="91"/>
        <v>0</v>
      </c>
      <c r="DP60">
        <f t="shared" si="91"/>
        <v>0</v>
      </c>
      <c r="DQ60">
        <f t="shared" si="91"/>
        <v>0</v>
      </c>
      <c r="DR60">
        <f t="shared" si="91"/>
        <v>0</v>
      </c>
      <c r="DS60">
        <f t="shared" si="91"/>
        <v>0</v>
      </c>
      <c r="DT60">
        <f t="shared" si="92"/>
        <v>0</v>
      </c>
      <c r="DU60">
        <f t="shared" si="92"/>
        <v>0</v>
      </c>
      <c r="DV60">
        <f t="shared" si="92"/>
        <v>0</v>
      </c>
      <c r="DW60">
        <f t="shared" si="92"/>
        <v>0</v>
      </c>
      <c r="DX60">
        <f t="shared" si="92"/>
        <v>0</v>
      </c>
      <c r="DY60">
        <f t="shared" si="92"/>
        <v>0</v>
      </c>
      <c r="DZ60">
        <f t="shared" si="92"/>
        <v>0</v>
      </c>
      <c r="EA60">
        <f t="shared" si="92"/>
        <v>0</v>
      </c>
      <c r="EB60">
        <f t="shared" si="92"/>
        <v>0</v>
      </c>
      <c r="EC60">
        <f t="shared" si="92"/>
        <v>0</v>
      </c>
      <c r="ED60">
        <f t="shared" si="93"/>
        <v>0</v>
      </c>
      <c r="EE60">
        <f t="shared" si="93"/>
        <v>0</v>
      </c>
      <c r="EF60">
        <f t="shared" si="93"/>
        <v>0</v>
      </c>
      <c r="EG60">
        <f t="shared" si="93"/>
        <v>0</v>
      </c>
      <c r="EH60">
        <f t="shared" si="93"/>
        <v>0</v>
      </c>
      <c r="EI60">
        <f t="shared" si="93"/>
        <v>0</v>
      </c>
      <c r="EJ60">
        <f t="shared" si="93"/>
        <v>0</v>
      </c>
      <c r="EK60">
        <f t="shared" si="93"/>
        <v>0</v>
      </c>
      <c r="EL60">
        <f t="shared" si="93"/>
        <v>0</v>
      </c>
      <c r="EM60">
        <f t="shared" si="93"/>
        <v>0</v>
      </c>
      <c r="EN60">
        <f t="shared" si="94"/>
        <v>0</v>
      </c>
      <c r="EO60">
        <f t="shared" si="94"/>
        <v>0</v>
      </c>
      <c r="EP60">
        <f t="shared" si="94"/>
        <v>0</v>
      </c>
      <c r="EQ60">
        <f t="shared" si="94"/>
        <v>0</v>
      </c>
      <c r="ER60">
        <f t="shared" si="94"/>
        <v>0</v>
      </c>
      <c r="ES60">
        <f t="shared" si="94"/>
        <v>0</v>
      </c>
      <c r="ET60">
        <f t="shared" si="94"/>
        <v>0</v>
      </c>
      <c r="EU60">
        <f t="shared" si="94"/>
        <v>0</v>
      </c>
      <c r="EV60">
        <f t="shared" si="94"/>
        <v>0</v>
      </c>
      <c r="EW60">
        <f t="shared" si="94"/>
        <v>0</v>
      </c>
      <c r="EX60">
        <f t="shared" si="94"/>
        <v>0</v>
      </c>
      <c r="EZ60">
        <f t="shared" si="15"/>
        <v>0.75397795142762603</v>
      </c>
      <c r="FB60">
        <f t="shared" si="63"/>
        <v>2.5267373473484067E-2</v>
      </c>
      <c r="FC60">
        <f t="shared" si="64"/>
        <v>0.24675934155063145</v>
      </c>
    </row>
    <row r="61" spans="1:159" x14ac:dyDescent="0.25">
      <c r="A61">
        <v>570</v>
      </c>
      <c r="B61" s="20">
        <f>'Input spectra'!S60</f>
        <v>5.3491922589600199E-2</v>
      </c>
      <c r="C61">
        <f>'Input spectra'!B60</f>
        <v>4.5385749919163304E-3</v>
      </c>
      <c r="D61">
        <f t="shared" si="80"/>
        <v>2.0653927966864227E-2</v>
      </c>
      <c r="E61">
        <f t="shared" si="80"/>
        <v>2.0347902454446828E-2</v>
      </c>
      <c r="F61">
        <f t="shared" si="80"/>
        <v>2.0045332436253924E-2</v>
      </c>
      <c r="G61">
        <f t="shared" si="80"/>
        <v>1.9746183088490268E-2</v>
      </c>
      <c r="H61">
        <f t="shared" si="80"/>
        <v>1.9450419916913316E-2</v>
      </c>
      <c r="I61">
        <f t="shared" si="80"/>
        <v>1.9158008753836855E-2</v>
      </c>
      <c r="J61">
        <f t="shared" si="80"/>
        <v>1.8868915755161038E-2</v>
      </c>
      <c r="K61">
        <f t="shared" si="80"/>
        <v>1.8583107397428765E-2</v>
      </c>
      <c r="L61">
        <f t="shared" si="80"/>
        <v>1.830055047490807E-2</v>
      </c>
      <c r="M61">
        <f t="shared" si="80"/>
        <v>1.8021212096700351E-2</v>
      </c>
      <c r="N61">
        <f t="shared" si="81"/>
        <v>1.7745059683874156E-2</v>
      </c>
      <c r="O61">
        <f t="shared" si="81"/>
        <v>1.7472060966624372E-2</v>
      </c>
      <c r="P61">
        <f t="shared" si="81"/>
        <v>1.7202183981456554E-2</v>
      </c>
      <c r="Q61">
        <f t="shared" si="81"/>
        <v>1.6935397068396207E-2</v>
      </c>
      <c r="R61">
        <f t="shared" si="81"/>
        <v>1.6671668868222717E-2</v>
      </c>
      <c r="S61">
        <f t="shared" si="81"/>
        <v>1.6410968319727898E-2</v>
      </c>
      <c r="T61">
        <f t="shared" si="81"/>
        <v>1.615326465699872E-2</v>
      </c>
      <c r="U61">
        <f t="shared" si="81"/>
        <v>1.5898527406724164E-2</v>
      </c>
      <c r="V61">
        <f t="shared" si="81"/>
        <v>1.5646726385525975E-2</v>
      </c>
      <c r="W61">
        <f t="shared" si="81"/>
        <v>1.5397831697313014E-2</v>
      </c>
      <c r="X61">
        <f t="shared" si="82"/>
        <v>1.5151813730659122E-2</v>
      </c>
      <c r="Y61">
        <f t="shared" si="82"/>
        <v>1.49086431562042E-2</v>
      </c>
      <c r="Z61">
        <f t="shared" si="82"/>
        <v>1.4668290924078377E-2</v>
      </c>
      <c r="AA61">
        <f t="shared" si="82"/>
        <v>1.4430728261348986E-2</v>
      </c>
      <c r="AB61">
        <f t="shared" si="82"/>
        <v>1.4195926669490244E-2</v>
      </c>
      <c r="AC61">
        <f t="shared" si="82"/>
        <v>1.3963857921875348E-2</v>
      </c>
      <c r="AD61">
        <f t="shared" si="82"/>
        <v>1.3734494061290837E-2</v>
      </c>
      <c r="AE61">
        <f t="shared" si="82"/>
        <v>1.3507807397473055E-2</v>
      </c>
      <c r="AF61">
        <f t="shared" si="82"/>
        <v>1.3283770504666448E-2</v>
      </c>
      <c r="AG61">
        <f t="shared" si="82"/>
        <v>1.3062356219203564E-2</v>
      </c>
      <c r="AH61">
        <f t="shared" si="83"/>
        <v>1.2843537637106571E-2</v>
      </c>
      <c r="AI61">
        <f t="shared" si="83"/>
        <v>1.2627288111710044E-2</v>
      </c>
      <c r="AJ61">
        <f t="shared" si="83"/>
        <v>1.2413581251304916E-2</v>
      </c>
      <c r="AK61">
        <f t="shared" si="83"/>
        <v>1.2202390916803332E-2</v>
      </c>
      <c r="AL61">
        <f t="shared" si="83"/>
        <v>1.1993691219424309E-2</v>
      </c>
      <c r="AM61">
        <f t="shared" si="83"/>
        <v>1.1787456518399946E-2</v>
      </c>
      <c r="AN61">
        <f t="shared" si="83"/>
        <v>1.1583661418702007E-2</v>
      </c>
      <c r="AO61">
        <f t="shared" si="83"/>
        <v>1.1382280768788798E-2</v>
      </c>
      <c r="AP61">
        <f t="shared" si="83"/>
        <v>1.1183289658372026E-2</v>
      </c>
      <c r="AQ61">
        <f t="shared" si="83"/>
        <v>1.0986663416203545E-2</v>
      </c>
      <c r="AR61">
        <f t="shared" si="84"/>
        <v>1.0792377607881825E-2</v>
      </c>
      <c r="AS61">
        <f t="shared" si="84"/>
        <v>1.0600408033677934E-2</v>
      </c>
      <c r="AT61">
        <f t="shared" si="84"/>
        <v>1.0410730726380836E-2</v>
      </c>
      <c r="AU61">
        <f t="shared" si="84"/>
        <v>1.0223321949161968E-2</v>
      </c>
      <c r="AV61">
        <f t="shared" si="84"/>
        <v>1.0038158193458744E-2</v>
      </c>
      <c r="AW61">
        <f t="shared" si="84"/>
        <v>9.8552161768769766E-3</v>
      </c>
      <c r="AX61">
        <f t="shared" si="84"/>
        <v>8.7331140197821153E-3</v>
      </c>
      <c r="AY61">
        <f t="shared" si="84"/>
        <v>7.4387898922479894E-3</v>
      </c>
      <c r="AZ61">
        <f t="shared" si="84"/>
        <v>6.6752957102334011E-3</v>
      </c>
      <c r="BA61">
        <f t="shared" si="84"/>
        <v>6.0955165363836506E-3</v>
      </c>
      <c r="BB61">
        <f t="shared" si="85"/>
        <v>5.6212325394567227E-3</v>
      </c>
      <c r="BC61">
        <f t="shared" si="85"/>
        <v>5.2184084483364998E-3</v>
      </c>
      <c r="BD61">
        <f t="shared" si="85"/>
        <v>4.8683292378907343E-3</v>
      </c>
      <c r="BE61">
        <f t="shared" si="85"/>
        <v>4.5592901091357843E-3</v>
      </c>
      <c r="BF61">
        <f t="shared" si="85"/>
        <v>4.2833424014721488E-3</v>
      </c>
      <c r="BG61">
        <f t="shared" si="85"/>
        <v>4.0347702509855648E-3</v>
      </c>
      <c r="BH61">
        <f t="shared" si="85"/>
        <v>3.8092869830627842E-3</v>
      </c>
      <c r="BI61">
        <f t="shared" si="85"/>
        <v>3.6035729385161452E-3</v>
      </c>
      <c r="BJ61">
        <f t="shared" si="85"/>
        <v>3.4149916221224122E-3</v>
      </c>
      <c r="BK61">
        <f t="shared" si="85"/>
        <v>3.2414061135611575E-3</v>
      </c>
      <c r="BL61">
        <f t="shared" si="86"/>
        <v>3.0810552513245246E-3</v>
      </c>
      <c r="BM61">
        <f t="shared" si="86"/>
        <v>2.9324671931585896E-3</v>
      </c>
      <c r="BN61">
        <f t="shared" si="86"/>
        <v>2.7943972946155738E-3</v>
      </c>
      <c r="BO61">
        <f t="shared" si="86"/>
        <v>2.6657823493243566E-3</v>
      </c>
      <c r="BP61">
        <f t="shared" si="86"/>
        <v>2.5457061586285491E-3</v>
      </c>
      <c r="BQ61">
        <f t="shared" si="86"/>
        <v>2.4333731436813714E-3</v>
      </c>
      <c r="BR61">
        <f t="shared" si="86"/>
        <v>2.3280877922464099E-3</v>
      </c>
      <c r="BS61">
        <f t="shared" si="86"/>
        <v>2.2292384204411408E-3</v>
      </c>
      <c r="BT61">
        <f t="shared" si="86"/>
        <v>2.136284180269303E-3</v>
      </c>
      <c r="BU61">
        <f t="shared" si="86"/>
        <v>2.048744546080632E-3</v>
      </c>
      <c r="BV61">
        <f t="shared" si="87"/>
        <v>1.9661907202809521E-3</v>
      </c>
      <c r="BW61">
        <f t="shared" si="87"/>
        <v>1.8882385433773232E-3</v>
      </c>
      <c r="BX61">
        <f t="shared" si="87"/>
        <v>1.8145425963666684E-3</v>
      </c>
      <c r="BY61">
        <f t="shared" si="87"/>
        <v>1.7447912578208622E-3</v>
      </c>
      <c r="BZ61">
        <f t="shared" si="87"/>
        <v>1.6787025325036096E-3</v>
      </c>
      <c r="CA61">
        <f t="shared" si="87"/>
        <v>1.6160205088125072E-3</v>
      </c>
      <c r="CB61">
        <f t="shared" si="87"/>
        <v>1.5565123327510122E-3</v>
      </c>
      <c r="CC61">
        <f t="shared" si="87"/>
        <v>1.4999656092521965E-3</v>
      </c>
      <c r="CD61">
        <f t="shared" si="87"/>
        <v>1.446186159431788E-3</v>
      </c>
      <c r="CE61">
        <f t="shared" si="87"/>
        <v>1.3949960761173157E-3</v>
      </c>
      <c r="CF61">
        <f t="shared" si="88"/>
        <v>1.3462320307740046E-3</v>
      </c>
      <c r="CG61">
        <f t="shared" si="88"/>
        <v>1.2997437934485219E-3</v>
      </c>
      <c r="CH61">
        <f t="shared" si="88"/>
        <v>1.2553929341108392E-3</v>
      </c>
      <c r="CI61">
        <f t="shared" si="88"/>
        <v>1.2130516791881922E-3</v>
      </c>
      <c r="CJ61">
        <f t="shared" si="88"/>
        <v>1.1726019014509418E-3</v>
      </c>
      <c r="CK61">
        <f t="shared" si="88"/>
        <v>1.1339342249534166E-3</v>
      </c>
      <c r="CL61">
        <f t="shared" si="88"/>
        <v>1.0969472296259272E-3</v>
      </c>
      <c r="CM61">
        <f t="shared" si="88"/>
        <v>1.0615467424897873E-3</v>
      </c>
      <c r="CN61">
        <f t="shared" si="88"/>
        <v>1.0276452044283681E-3</v>
      </c>
      <c r="CO61">
        <f t="shared" si="88"/>
        <v>9.951611030744364E-4</v>
      </c>
      <c r="CP61">
        <f t="shared" si="89"/>
        <v>9.6401846373063503E-4</v>
      </c>
      <c r="CQ61">
        <f t="shared" si="89"/>
        <v>9.3414639137609089E-4</v>
      </c>
      <c r="CR61">
        <f t="shared" si="89"/>
        <v>5.9952756580625285E-4</v>
      </c>
      <c r="CS61">
        <f t="shared" si="89"/>
        <v>3.881656858765159E-4</v>
      </c>
      <c r="CT61">
        <f t="shared" si="89"/>
        <v>2.679658546736835E-4</v>
      </c>
      <c r="CU61">
        <f t="shared" si="89"/>
        <v>1.8582075309210927E-4</v>
      </c>
      <c r="CV61">
        <f t="shared" si="89"/>
        <v>1.264766635601418E-4</v>
      </c>
      <c r="CW61">
        <f t="shared" si="89"/>
        <v>8.287540012787015E-5</v>
      </c>
      <c r="CX61">
        <f t="shared" si="89"/>
        <v>5.1018625187476074E-5</v>
      </c>
      <c r="CY61">
        <f t="shared" si="89"/>
        <v>2.835944897684431E-5</v>
      </c>
      <c r="CZ61">
        <f t="shared" si="90"/>
        <v>1.3144941915113758E-5</v>
      </c>
      <c r="DA61">
        <f t="shared" si="90"/>
        <v>4.1003303295964346E-6</v>
      </c>
      <c r="DB61">
        <f t="shared" si="90"/>
        <v>2.5963078134433475E-7</v>
      </c>
      <c r="DC61">
        <f t="shared" si="90"/>
        <v>0</v>
      </c>
      <c r="DD61">
        <f t="shared" si="90"/>
        <v>0</v>
      </c>
      <c r="DE61">
        <f t="shared" si="90"/>
        <v>0</v>
      </c>
      <c r="DF61">
        <f t="shared" si="90"/>
        <v>0</v>
      </c>
      <c r="DG61">
        <f t="shared" si="90"/>
        <v>0</v>
      </c>
      <c r="DH61">
        <f t="shared" si="90"/>
        <v>0</v>
      </c>
      <c r="DI61">
        <f t="shared" si="90"/>
        <v>0</v>
      </c>
      <c r="DJ61">
        <f t="shared" si="91"/>
        <v>0</v>
      </c>
      <c r="DK61">
        <f t="shared" si="91"/>
        <v>0</v>
      </c>
      <c r="DL61">
        <f t="shared" si="91"/>
        <v>0</v>
      </c>
      <c r="DM61">
        <f t="shared" si="91"/>
        <v>0</v>
      </c>
      <c r="DN61">
        <f t="shared" si="91"/>
        <v>0</v>
      </c>
      <c r="DO61">
        <f t="shared" si="91"/>
        <v>0</v>
      </c>
      <c r="DP61">
        <f t="shared" si="91"/>
        <v>0</v>
      </c>
      <c r="DQ61">
        <f t="shared" si="91"/>
        <v>0</v>
      </c>
      <c r="DR61">
        <f t="shared" si="91"/>
        <v>0</v>
      </c>
      <c r="DS61">
        <f t="shared" si="91"/>
        <v>0</v>
      </c>
      <c r="DT61">
        <f t="shared" si="92"/>
        <v>0</v>
      </c>
      <c r="DU61">
        <f t="shared" si="92"/>
        <v>0</v>
      </c>
      <c r="DV61">
        <f t="shared" si="92"/>
        <v>0</v>
      </c>
      <c r="DW61">
        <f t="shared" si="92"/>
        <v>0</v>
      </c>
      <c r="DX61">
        <f t="shared" si="92"/>
        <v>0</v>
      </c>
      <c r="DY61">
        <f t="shared" si="92"/>
        <v>0</v>
      </c>
      <c r="DZ61">
        <f t="shared" si="92"/>
        <v>0</v>
      </c>
      <c r="EA61">
        <f t="shared" si="92"/>
        <v>0</v>
      </c>
      <c r="EB61">
        <f t="shared" si="92"/>
        <v>0</v>
      </c>
      <c r="EC61">
        <f t="shared" si="92"/>
        <v>0</v>
      </c>
      <c r="ED61">
        <f t="shared" si="93"/>
        <v>0</v>
      </c>
      <c r="EE61">
        <f t="shared" si="93"/>
        <v>0</v>
      </c>
      <c r="EF61">
        <f t="shared" si="93"/>
        <v>0</v>
      </c>
      <c r="EG61">
        <f t="shared" si="93"/>
        <v>0</v>
      </c>
      <c r="EH61">
        <f t="shared" si="93"/>
        <v>0</v>
      </c>
      <c r="EI61">
        <f t="shared" si="93"/>
        <v>0</v>
      </c>
      <c r="EJ61">
        <f t="shared" si="93"/>
        <v>0</v>
      </c>
      <c r="EK61">
        <f t="shared" si="93"/>
        <v>0</v>
      </c>
      <c r="EL61">
        <f t="shared" si="93"/>
        <v>0</v>
      </c>
      <c r="EM61">
        <f t="shared" si="93"/>
        <v>0</v>
      </c>
      <c r="EN61">
        <f t="shared" si="94"/>
        <v>0</v>
      </c>
      <c r="EO61">
        <f t="shared" si="94"/>
        <v>0</v>
      </c>
      <c r="EP61">
        <f t="shared" si="94"/>
        <v>0</v>
      </c>
      <c r="EQ61">
        <f t="shared" si="94"/>
        <v>0</v>
      </c>
      <c r="ER61">
        <f t="shared" si="94"/>
        <v>0</v>
      </c>
      <c r="ES61">
        <f t="shared" si="94"/>
        <v>0</v>
      </c>
      <c r="ET61">
        <f t="shared" si="94"/>
        <v>0</v>
      </c>
      <c r="EU61">
        <f t="shared" si="94"/>
        <v>0</v>
      </c>
      <c r="EV61">
        <f t="shared" si="94"/>
        <v>0</v>
      </c>
      <c r="EW61">
        <f t="shared" si="94"/>
        <v>0</v>
      </c>
      <c r="EX61">
        <f t="shared" si="94"/>
        <v>0</v>
      </c>
      <c r="EZ61">
        <f t="shared" si="15"/>
        <v>0.80918775789506148</v>
      </c>
      <c r="FB61">
        <f t="shared" si="63"/>
        <v>1.8688004247675583E-2</v>
      </c>
      <c r="FC61">
        <f t="shared" si="64"/>
        <v>0.24761936900340883</v>
      </c>
    </row>
    <row r="62" spans="1:159" x14ac:dyDescent="0.25">
      <c r="A62">
        <v>575</v>
      </c>
      <c r="B62" s="20">
        <f>'Input spectra'!S61</f>
        <v>5.3255398175913203E-2</v>
      </c>
      <c r="C62">
        <f>'Input spectra'!B61</f>
        <v>0</v>
      </c>
      <c r="D62">
        <f t="shared" si="80"/>
        <v>2.0653927966864227E-2</v>
      </c>
      <c r="E62">
        <f t="shared" si="80"/>
        <v>2.0394612503829186E-2</v>
      </c>
      <c r="F62">
        <f t="shared" si="80"/>
        <v>2.013746902504664E-2</v>
      </c>
      <c r="G62">
        <f t="shared" si="80"/>
        <v>1.9882481773528013E-2</v>
      </c>
      <c r="H62">
        <f t="shared" si="80"/>
        <v>1.962963509839414E-2</v>
      </c>
      <c r="I62">
        <f t="shared" si="80"/>
        <v>1.9378913454192633E-2</v>
      </c>
      <c r="J62">
        <f t="shared" si="80"/>
        <v>1.9130301400219461E-2</v>
      </c>
      <c r="K62">
        <f t="shared" si="80"/>
        <v>1.8883783599844797E-2</v>
      </c>
      <c r="L62">
        <f t="shared" si="80"/>
        <v>1.8639344819843036E-2</v>
      </c>
      <c r="M62">
        <f t="shared" si="80"/>
        <v>1.8396969929727041E-2</v>
      </c>
      <c r="N62">
        <f t="shared" si="81"/>
        <v>1.8156643901086501E-2</v>
      </c>
      <c r="O62">
        <f t="shared" si="81"/>
        <v>1.7918351806930428E-2</v>
      </c>
      <c r="P62">
        <f t="shared" si="81"/>
        <v>1.7682078821033786E-2</v>
      </c>
      <c r="Q62">
        <f t="shared" si="81"/>
        <v>1.7447810217288175E-2</v>
      </c>
      <c r="R62">
        <f t="shared" si="81"/>
        <v>1.7215531369056559E-2</v>
      </c>
      <c r="S62">
        <f t="shared" si="81"/>
        <v>1.6985227748532065E-2</v>
      </c>
      <c r="T62">
        <f t="shared" si="81"/>
        <v>1.6756884926100741E-2</v>
      </c>
      <c r="U62">
        <f t="shared" si="81"/>
        <v>1.6530488569708322E-2</v>
      </c>
      <c r="V62">
        <f t="shared" si="81"/>
        <v>1.630602444423096E-2</v>
      </c>
      <c r="W62">
        <f t="shared" si="81"/>
        <v>1.6083478410849852E-2</v>
      </c>
      <c r="X62">
        <f t="shared" si="82"/>
        <v>1.586283642642982E-2</v>
      </c>
      <c r="Y62">
        <f t="shared" si="82"/>
        <v>1.5644084542901737E-2</v>
      </c>
      <c r="Z62">
        <f t="shared" si="82"/>
        <v>1.5427208906648835E-2</v>
      </c>
      <c r="AA62">
        <f t="shared" si="82"/>
        <v>1.5212195757896846E-2</v>
      </c>
      <c r="AB62">
        <f t="shared" si="82"/>
        <v>1.4999031430107957E-2</v>
      </c>
      <c r="AC62">
        <f t="shared" si="82"/>
        <v>1.4787702349378568E-2</v>
      </c>
      <c r="AD62">
        <f t="shared" si="82"/>
        <v>1.4578195033840767E-2</v>
      </c>
      <c r="AE62">
        <f t="shared" si="82"/>
        <v>1.4370496093067633E-2</v>
      </c>
      <c r="AF62">
        <f t="shared" si="82"/>
        <v>1.4164592227482188E-2</v>
      </c>
      <c r="AG62">
        <f t="shared" si="82"/>
        <v>1.3960470227770062E-2</v>
      </c>
      <c r="AH62">
        <f t="shared" si="83"/>
        <v>1.3758116974295884E-2</v>
      </c>
      <c r="AI62">
        <f t="shared" si="83"/>
        <v>1.3557519436523252E-2</v>
      </c>
      <c r="AJ62">
        <f t="shared" si="83"/>
        <v>1.3358664672438392E-2</v>
      </c>
      <c r="AK62">
        <f t="shared" si="83"/>
        <v>1.3161539827977388E-2</v>
      </c>
      <c r="AL62">
        <f t="shared" si="83"/>
        <v>1.2966132136457035E-2</v>
      </c>
      <c r="AM62">
        <f t="shared" si="83"/>
        <v>1.2772428918009223E-2</v>
      </c>
      <c r="AN62">
        <f t="shared" si="83"/>
        <v>1.2580417579018883E-2</v>
      </c>
      <c r="AO62">
        <f t="shared" si="83"/>
        <v>1.2390085611565448E-2</v>
      </c>
      <c r="AP62">
        <f t="shared" si="83"/>
        <v>1.2201420592867824E-2</v>
      </c>
      <c r="AQ62">
        <f t="shared" si="83"/>
        <v>1.2014410184732816E-2</v>
      </c>
      <c r="AR62">
        <f t="shared" si="84"/>
        <v>1.182904213300705E-2</v>
      </c>
      <c r="AS62">
        <f t="shared" si="84"/>
        <v>1.1645304267032286E-2</v>
      </c>
      <c r="AT62">
        <f t="shared" si="84"/>
        <v>1.1463184499104171E-2</v>
      </c>
      <c r="AU62">
        <f t="shared" si="84"/>
        <v>1.1282670823934405E-2</v>
      </c>
      <c r="AV62">
        <f t="shared" si="84"/>
        <v>1.1103751318116226E-2</v>
      </c>
      <c r="AW62">
        <f t="shared" si="84"/>
        <v>1.0926414139593306E-2</v>
      </c>
      <c r="AX62">
        <f t="shared" si="84"/>
        <v>9.7045732809293538E-3</v>
      </c>
      <c r="AY62">
        <f t="shared" si="84"/>
        <v>8.2852461750393402E-3</v>
      </c>
      <c r="AZ62">
        <f t="shared" si="84"/>
        <v>7.4519416414998109E-3</v>
      </c>
      <c r="BA62">
        <f t="shared" si="84"/>
        <v>6.8203279951693846E-3</v>
      </c>
      <c r="BB62">
        <f t="shared" si="85"/>
        <v>6.3040857175922956E-3</v>
      </c>
      <c r="BC62">
        <f t="shared" si="85"/>
        <v>5.8657620018407273E-3</v>
      </c>
      <c r="BD62">
        <f t="shared" si="85"/>
        <v>5.4848167434183737E-3</v>
      </c>
      <c r="BE62">
        <f t="shared" si="85"/>
        <v>5.1484348211738246E-3</v>
      </c>
      <c r="BF62">
        <f t="shared" si="85"/>
        <v>4.8479328440043656E-3</v>
      </c>
      <c r="BG62">
        <f t="shared" si="85"/>
        <v>4.5770791642260689E-3</v>
      </c>
      <c r="BH62">
        <f t="shared" si="85"/>
        <v>4.3312087693219486E-3</v>
      </c>
      <c r="BI62">
        <f t="shared" si="85"/>
        <v>4.106714892308707E-3</v>
      </c>
      <c r="BJ62">
        <f t="shared" si="85"/>
        <v>3.9007371813261061E-3</v>
      </c>
      <c r="BK62">
        <f t="shared" si="85"/>
        <v>3.7109602760006812E-3</v>
      </c>
      <c r="BL62">
        <f t="shared" si="86"/>
        <v>3.5354781384820374E-3</v>
      </c>
      <c r="BM62">
        <f t="shared" si="86"/>
        <v>3.3726994597009187E-3</v>
      </c>
      <c r="BN62">
        <f t="shared" si="86"/>
        <v>3.2212797628602199E-3</v>
      </c>
      <c r="BO62">
        <f t="shared" si="86"/>
        <v>3.0800714509050826E-3</v>
      </c>
      <c r="BP62">
        <f t="shared" si="86"/>
        <v>2.9480862661869678E-3</v>
      </c>
      <c r="BQ62">
        <f t="shared" si="86"/>
        <v>2.8244665522218289E-3</v>
      </c>
      <c r="BR62">
        <f t="shared" si="86"/>
        <v>2.7084628947573984E-3</v>
      </c>
      <c r="BS62">
        <f t="shared" si="86"/>
        <v>2.5994164757788883E-3</v>
      </c>
      <c r="BT62">
        <f t="shared" si="86"/>
        <v>2.496744969160795E-3</v>
      </c>
      <c r="BU62">
        <f t="shared" si="86"/>
        <v>2.399931138561497E-3</v>
      </c>
      <c r="BV62">
        <f t="shared" si="87"/>
        <v>2.3085135254635623E-3</v>
      </c>
      <c r="BW62">
        <f t="shared" si="87"/>
        <v>2.2220787739688657E-3</v>
      </c>
      <c r="BX62">
        <f t="shared" si="87"/>
        <v>2.140255251713697E-3</v>
      </c>
      <c r="BY62">
        <f t="shared" si="87"/>
        <v>2.0627077076562778E-3</v>
      </c>
      <c r="BZ62">
        <f t="shared" si="87"/>
        <v>1.9891327670889447E-3</v>
      </c>
      <c r="CA62">
        <f t="shared" si="87"/>
        <v>1.9192551084531528E-3</v>
      </c>
      <c r="CB62">
        <f t="shared" si="87"/>
        <v>1.85282419975465E-3</v>
      </c>
      <c r="CC62">
        <f t="shared" si="87"/>
        <v>1.789611497609394E-3</v>
      </c>
      <c r="CD62">
        <f t="shared" si="87"/>
        <v>1.7294080313176227E-3</v>
      </c>
      <c r="CE62">
        <f t="shared" si="87"/>
        <v>1.6720223093715579E-3</v>
      </c>
      <c r="CF62">
        <f t="shared" si="88"/>
        <v>1.6172784975369222E-3</v>
      </c>
      <c r="CG62">
        <f t="shared" si="88"/>
        <v>1.5650148269005378E-3</v>
      </c>
      <c r="CH62">
        <f t="shared" si="88"/>
        <v>1.5150821976280002E-3</v>
      </c>
      <c r="CI62">
        <f t="shared" si="88"/>
        <v>1.4673429500597053E-3</v>
      </c>
      <c r="CJ62">
        <f t="shared" si="88"/>
        <v>1.4216697795156486E-3</v>
      </c>
      <c r="CK62">
        <f t="shared" si="88"/>
        <v>1.3779447750255395E-3</v>
      </c>
      <c r="CL62">
        <f t="shared" si="88"/>
        <v>1.3360585653391631E-3</v>
      </c>
      <c r="CM62">
        <f t="shared" si="88"/>
        <v>1.2959095581473112E-3</v>
      </c>
      <c r="CN62">
        <f t="shared" si="88"/>
        <v>1.2574032605683944E-3</v>
      </c>
      <c r="CO62">
        <f t="shared" si="88"/>
        <v>1.2204516707177402E-3</v>
      </c>
      <c r="CP62">
        <f t="shared" si="89"/>
        <v>1.1849727316446009E-3</v>
      </c>
      <c r="CQ62">
        <f t="shared" si="89"/>
        <v>1.1508898401506006E-3</v>
      </c>
      <c r="CR62">
        <f t="shared" si="89"/>
        <v>7.403273320279154E-4</v>
      </c>
      <c r="CS62">
        <f t="shared" si="89"/>
        <v>4.804271903979027E-4</v>
      </c>
      <c r="CT62">
        <f t="shared" si="89"/>
        <v>3.3241889933444384E-4</v>
      </c>
      <c r="CU62">
        <f t="shared" si="89"/>
        <v>2.3104484134396026E-4</v>
      </c>
      <c r="CV62">
        <f t="shared" si="89"/>
        <v>1.5761889263226831E-4</v>
      </c>
      <c r="CW62">
        <f t="shared" si="89"/>
        <v>1.0351882192337021E-4</v>
      </c>
      <c r="CX62">
        <f t="shared" si="89"/>
        <v>6.3873136866478237E-5</v>
      </c>
      <c r="CY62">
        <f t="shared" si="89"/>
        <v>3.5586321115152929E-5</v>
      </c>
      <c r="CZ62">
        <f t="shared" si="90"/>
        <v>1.653254782125664E-5</v>
      </c>
      <c r="DA62">
        <f t="shared" si="90"/>
        <v>5.1688719453755921E-6</v>
      </c>
      <c r="DB62">
        <f t="shared" si="90"/>
        <v>3.2804159803258413E-7</v>
      </c>
      <c r="DC62">
        <f t="shared" si="90"/>
        <v>0</v>
      </c>
      <c r="DD62">
        <f t="shared" si="90"/>
        <v>0</v>
      </c>
      <c r="DE62">
        <f t="shared" si="90"/>
        <v>0</v>
      </c>
      <c r="DF62">
        <f t="shared" si="90"/>
        <v>0</v>
      </c>
      <c r="DG62">
        <f t="shared" si="90"/>
        <v>0</v>
      </c>
      <c r="DH62">
        <f t="shared" si="90"/>
        <v>0</v>
      </c>
      <c r="DI62">
        <f t="shared" si="90"/>
        <v>0</v>
      </c>
      <c r="DJ62">
        <f t="shared" si="91"/>
        <v>0</v>
      </c>
      <c r="DK62">
        <f t="shared" si="91"/>
        <v>0</v>
      </c>
      <c r="DL62">
        <f t="shared" si="91"/>
        <v>0</v>
      </c>
      <c r="DM62">
        <f t="shared" si="91"/>
        <v>0</v>
      </c>
      <c r="DN62">
        <f t="shared" si="91"/>
        <v>0</v>
      </c>
      <c r="DO62">
        <f t="shared" si="91"/>
        <v>0</v>
      </c>
      <c r="DP62">
        <f t="shared" si="91"/>
        <v>0</v>
      </c>
      <c r="DQ62">
        <f t="shared" si="91"/>
        <v>0</v>
      </c>
      <c r="DR62">
        <f t="shared" si="91"/>
        <v>0</v>
      </c>
      <c r="DS62">
        <f t="shared" si="91"/>
        <v>0</v>
      </c>
      <c r="DT62">
        <f t="shared" si="92"/>
        <v>0</v>
      </c>
      <c r="DU62">
        <f t="shared" si="92"/>
        <v>0</v>
      </c>
      <c r="DV62">
        <f t="shared" si="92"/>
        <v>0</v>
      </c>
      <c r="DW62">
        <f t="shared" si="92"/>
        <v>0</v>
      </c>
      <c r="DX62">
        <f t="shared" si="92"/>
        <v>0</v>
      </c>
      <c r="DY62">
        <f t="shared" si="92"/>
        <v>0</v>
      </c>
      <c r="DZ62">
        <f t="shared" si="92"/>
        <v>0</v>
      </c>
      <c r="EA62">
        <f t="shared" si="92"/>
        <v>0</v>
      </c>
      <c r="EB62">
        <f t="shared" si="92"/>
        <v>0</v>
      </c>
      <c r="EC62">
        <f t="shared" si="92"/>
        <v>0</v>
      </c>
      <c r="ED62">
        <f t="shared" si="93"/>
        <v>0</v>
      </c>
      <c r="EE62">
        <f t="shared" si="93"/>
        <v>0</v>
      </c>
      <c r="EF62">
        <f t="shared" si="93"/>
        <v>0</v>
      </c>
      <c r="EG62">
        <f t="shared" si="93"/>
        <v>0</v>
      </c>
      <c r="EH62">
        <f t="shared" si="93"/>
        <v>0</v>
      </c>
      <c r="EI62">
        <f t="shared" si="93"/>
        <v>0</v>
      </c>
      <c r="EJ62">
        <f t="shared" si="93"/>
        <v>0</v>
      </c>
      <c r="EK62">
        <f t="shared" si="93"/>
        <v>0</v>
      </c>
      <c r="EL62">
        <f t="shared" si="93"/>
        <v>0</v>
      </c>
      <c r="EM62">
        <f t="shared" si="93"/>
        <v>0</v>
      </c>
      <c r="EN62">
        <f t="shared" si="94"/>
        <v>0</v>
      </c>
      <c r="EO62">
        <f t="shared" si="94"/>
        <v>0</v>
      </c>
      <c r="EP62">
        <f t="shared" si="94"/>
        <v>0</v>
      </c>
      <c r="EQ62">
        <f t="shared" si="94"/>
        <v>0</v>
      </c>
      <c r="ER62">
        <f t="shared" si="94"/>
        <v>0</v>
      </c>
      <c r="ES62">
        <f t="shared" si="94"/>
        <v>0</v>
      </c>
      <c r="ET62">
        <f t="shared" si="94"/>
        <v>0</v>
      </c>
      <c r="EU62">
        <f t="shared" si="94"/>
        <v>0</v>
      </c>
      <c r="EV62">
        <f t="shared" si="94"/>
        <v>0</v>
      </c>
      <c r="EW62">
        <f t="shared" si="94"/>
        <v>0</v>
      </c>
      <c r="EX62">
        <f t="shared" si="94"/>
        <v>0</v>
      </c>
      <c r="EZ62">
        <f t="shared" si="15"/>
        <v>0.86021700723160832</v>
      </c>
      <c r="FB62">
        <f t="shared" si="63"/>
        <v>1.313815386575562E-2</v>
      </c>
      <c r="FC62">
        <f t="shared" si="64"/>
        <v>0.24833581797122342</v>
      </c>
    </row>
    <row r="63" spans="1:159" x14ac:dyDescent="0.25">
      <c r="A63">
        <v>580</v>
      </c>
      <c r="B63" s="20">
        <f>'Input spectra'!S62</f>
        <v>5.3018873762226103E-2</v>
      </c>
      <c r="C63">
        <f>'Input spectra'!B62</f>
        <v>0</v>
      </c>
      <c r="D63">
        <f t="shared" ref="D63:M72" si="95">D$2*EXP(- D$1 * ($C63*_c1+$B63))</f>
        <v>2.0653927966864227E-2</v>
      </c>
      <c r="E63">
        <f t="shared" si="95"/>
        <v>2.0395094891910475E-2</v>
      </c>
      <c r="F63">
        <f t="shared" si="95"/>
        <v>2.0138421648189186E-2</v>
      </c>
      <c r="G63">
        <f t="shared" si="95"/>
        <v>1.9883892631286006E-2</v>
      </c>
      <c r="H63">
        <f t="shared" si="95"/>
        <v>1.9631492341422436E-2</v>
      </c>
      <c r="I63">
        <f t="shared" si="95"/>
        <v>1.9381205382785548E-2</v>
      </c>
      <c r="J63">
        <f t="shared" si="95"/>
        <v>1.9133016462861894E-2</v>
      </c>
      <c r="K63">
        <f t="shared" si="95"/>
        <v>1.8886910391775476E-2</v>
      </c>
      <c r="L63">
        <f t="shared" si="95"/>
        <v>1.8642872081629944E-2</v>
      </c>
      <c r="M63">
        <f t="shared" si="95"/>
        <v>1.8400886545854776E-2</v>
      </c>
      <c r="N63">
        <f t="shared" ref="N63:W72" si="96">N$2*EXP(- N$1 * ($C63*_c1+$B63))</f>
        <v>1.8160938898555586E-2</v>
      </c>
      <c r="O63">
        <f t="shared" si="96"/>
        <v>1.7923014353868436E-2</v>
      </c>
      <c r="P63">
        <f t="shared" si="96"/>
        <v>1.7687098225318179E-2</v>
      </c>
      <c r="Q63">
        <f t="shared" si="96"/>
        <v>1.7453175925180791E-2</v>
      </c>
      <c r="R63">
        <f t="shared" si="96"/>
        <v>1.7221232963849645E-2</v>
      </c>
      <c r="S63">
        <f t="shared" si="96"/>
        <v>1.6991254949205767E-2</v>
      </c>
      <c r="T63">
        <f t="shared" si="96"/>
        <v>1.6763227585991962E-2</v>
      </c>
      <c r="U63">
        <f t="shared" si="96"/>
        <v>1.6537136675190866E-2</v>
      </c>
      <c r="V63">
        <f t="shared" si="96"/>
        <v>1.6312968113406857E-2</v>
      </c>
      <c r="W63">
        <f t="shared" si="96"/>
        <v>1.6090707892251824E-2</v>
      </c>
      <c r="X63">
        <f t="shared" ref="X63:AG72" si="97">X$2*EXP(- X$1 * ($C63*_c1+$B63))</f>
        <v>1.5870342097734712E-2</v>
      </c>
      <c r="Y63">
        <f t="shared" si="97"/>
        <v>1.5651856909654937E-2</v>
      </c>
      <c r="Z63">
        <f t="shared" si="97"/>
        <v>1.5435238600999518E-2</v>
      </c>
      <c r="AA63">
        <f t="shared" si="97"/>
        <v>1.5220473537343987E-2</v>
      </c>
      <c r="AB63">
        <f t="shared" si="97"/>
        <v>1.5007548176257038E-2</v>
      </c>
      <c r="AC63">
        <f t="shared" si="97"/>
        <v>1.4796449066708862E-2</v>
      </c>
      <c r="AD63">
        <f t="shared" si="97"/>
        <v>1.4587162848483166E-2</v>
      </c>
      <c r="AE63">
        <f t="shared" si="97"/>
        <v>1.4379676251592892E-2</v>
      </c>
      <c r="AF63">
        <f t="shared" si="97"/>
        <v>1.4173976095699529E-2</v>
      </c>
      <c r="AG63">
        <f t="shared" si="97"/>
        <v>1.3970049289536065E-2</v>
      </c>
      <c r="AH63">
        <f t="shared" ref="AH63:AQ72" si="98">AH$2*EXP(- AH$1 * ($C63*_c1+$B63))</f>
        <v>1.3767882830333542E-2</v>
      </c>
      <c r="AI63">
        <f t="shared" si="98"/>
        <v>1.3567463803251171E-2</v>
      </c>
      <c r="AJ63">
        <f t="shared" si="98"/>
        <v>1.3368779380810008E-2</v>
      </c>
      <c r="AK63">
        <f t="shared" si="98"/>
        <v>1.3171816822330144E-2</v>
      </c>
      <c r="AL63">
        <f t="shared" si="98"/>
        <v>1.2976563473371444E-2</v>
      </c>
      <c r="AM63">
        <f t="shared" si="98"/>
        <v>1.2783006765177728E-2</v>
      </c>
      <c r="AN63">
        <f t="shared" si="98"/>
        <v>1.2591134214124434E-2</v>
      </c>
      <c r="AO63">
        <f t="shared" si="98"/>
        <v>1.2400933421169744E-2</v>
      </c>
      <c r="AP63">
        <f t="shared" si="98"/>
        <v>1.2212392071309131E-2</v>
      </c>
      <c r="AQ63">
        <f t="shared" si="98"/>
        <v>1.2025497933033258E-2</v>
      </c>
      <c r="AR63">
        <f t="shared" ref="AR63:BA72" si="99">AR$2*EXP(- AR$1 * ($C63*_c1+$B63))</f>
        <v>1.1840238857789353E-2</v>
      </c>
      <c r="AS63">
        <f t="shared" si="99"/>
        <v>1.1656602779445862E-2</v>
      </c>
      <c r="AT63">
        <f t="shared" si="99"/>
        <v>1.1474577713760476E-2</v>
      </c>
      <c r="AU63">
        <f t="shared" si="99"/>
        <v>1.1294151757851508E-2</v>
      </c>
      <c r="AV63">
        <f t="shared" si="99"/>
        <v>1.1115313089672509E-2</v>
      </c>
      <c r="AW63">
        <f t="shared" si="99"/>
        <v>1.0938049967490222E-2</v>
      </c>
      <c r="AX63">
        <f t="shared" si="99"/>
        <v>9.7151377221328331E-3</v>
      </c>
      <c r="AY63">
        <f t="shared" si="99"/>
        <v>8.2944617124551985E-3</v>
      </c>
      <c r="AZ63">
        <f t="shared" si="99"/>
        <v>7.4604067633020979E-3</v>
      </c>
      <c r="BA63">
        <f t="shared" si="99"/>
        <v>6.8282371305009295E-3</v>
      </c>
      <c r="BB63">
        <f t="shared" ref="BB63:BK72" si="100">BB$2*EXP(- BB$1 * ($C63*_c1+$B63))</f>
        <v>6.3115454786528248E-3</v>
      </c>
      <c r="BC63">
        <f t="shared" si="100"/>
        <v>5.8728419903704664E-3</v>
      </c>
      <c r="BD63">
        <f t="shared" si="100"/>
        <v>5.4915668175514838E-3</v>
      </c>
      <c r="BE63">
        <f t="shared" si="100"/>
        <v>5.1548928399434042E-3</v>
      </c>
      <c r="BF63">
        <f t="shared" si="100"/>
        <v>4.8541287341131393E-3</v>
      </c>
      <c r="BG63">
        <f t="shared" si="100"/>
        <v>4.5830372891127614E-3</v>
      </c>
      <c r="BH63">
        <f t="shared" si="100"/>
        <v>4.3369494153733378E-3</v>
      </c>
      <c r="BI63">
        <f t="shared" si="100"/>
        <v>4.1122552546906431E-3</v>
      </c>
      <c r="BJ63">
        <f t="shared" si="100"/>
        <v>3.9060920470336867E-3</v>
      </c>
      <c r="BK63">
        <f t="shared" si="100"/>
        <v>3.7161425140014464E-3</v>
      </c>
      <c r="BL63">
        <f t="shared" ref="BL63:BU72" si="101">BL$2*EXP(- BL$1 * ($C63*_c1+$B63))</f>
        <v>3.5404990617149889E-3</v>
      </c>
      <c r="BM63">
        <f t="shared" si="101"/>
        <v>3.3775690989610281E-3</v>
      </c>
      <c r="BN63">
        <f t="shared" si="101"/>
        <v>3.2260070783069906E-3</v>
      </c>
      <c r="BO63">
        <f t="shared" si="101"/>
        <v>3.0846644983063692E-3</v>
      </c>
      <c r="BP63">
        <f t="shared" si="101"/>
        <v>2.9525523296037482E-3</v>
      </c>
      <c r="BQ63">
        <f t="shared" si="101"/>
        <v>2.8288122513427361E-3</v>
      </c>
      <c r="BR63">
        <f t="shared" si="101"/>
        <v>2.712694272765936E-3</v>
      </c>
      <c r="BS63">
        <f t="shared" si="101"/>
        <v>2.6035390720509344E-3</v>
      </c>
      <c r="BT63">
        <f t="shared" si="101"/>
        <v>2.5007638799859353E-3</v>
      </c>
      <c r="BU63">
        <f t="shared" si="101"/>
        <v>2.4038510682977965E-3</v>
      </c>
      <c r="BV63">
        <f t="shared" ref="BV63:CE72" si="102">BV$2*EXP(- BV$1 * ($C63*_c1+$B63))</f>
        <v>2.3123388299690828E-3</v>
      </c>
      <c r="BW63">
        <f t="shared" si="102"/>
        <v>2.2258134977377326E-3</v>
      </c>
      <c r="BX63">
        <f t="shared" si="102"/>
        <v>2.1439031598352444E-3</v>
      </c>
      <c r="BY63">
        <f t="shared" si="102"/>
        <v>2.0662723134826809E-3</v>
      </c>
      <c r="BZ63">
        <f t="shared" si="102"/>
        <v>1.9926173563188975E-3</v>
      </c>
      <c r="CA63">
        <f t="shared" si="102"/>
        <v>1.9226627602019831E-3</v>
      </c>
      <c r="CB63">
        <f t="shared" si="102"/>
        <v>1.8561578050744489E-3</v>
      </c>
      <c r="CC63">
        <f t="shared" si="102"/>
        <v>1.7928737758387244E-3</v>
      </c>
      <c r="CD63">
        <f t="shared" si="102"/>
        <v>1.7326015445737861E-3</v>
      </c>
      <c r="CE63">
        <f t="shared" si="102"/>
        <v>1.6751494754451549E-3</v>
      </c>
      <c r="CF63">
        <f t="shared" ref="CF63:CO72" si="103">CF$2*EXP(- CF$1 * ($C63*_c1+$B63))</f>
        <v>1.6203416014055692E-3</v>
      </c>
      <c r="CG63">
        <f t="shared" si="103"/>
        <v>1.5680160310438439E-3</v>
      </c>
      <c r="CH63">
        <f t="shared" si="103"/>
        <v>1.5180235512975229E-3</v>
      </c>
      <c r="CI63">
        <f t="shared" si="103"/>
        <v>1.4702263976343042E-3</v>
      </c>
      <c r="CJ63">
        <f t="shared" si="103"/>
        <v>1.4244971680534039E-3</v>
      </c>
      <c r="CK63">
        <f t="shared" si="103"/>
        <v>1.3807178611074161E-3</v>
      </c>
      <c r="CL63">
        <f t="shared" si="103"/>
        <v>1.3387790212862538E-3</v>
      </c>
      <c r="CM63">
        <f t="shared" si="103"/>
        <v>1.2985789776822996E-3</v>
      </c>
      <c r="CN63">
        <f t="shared" si="103"/>
        <v>1.2600231639824425E-3</v>
      </c>
      <c r="CO63">
        <f t="shared" si="103"/>
        <v>1.2230235095960259E-3</v>
      </c>
      <c r="CP63">
        <f t="shared" ref="CP63:CY72" si="104">CP$2*EXP(- CP$1 * ($C63*_c1+$B63))</f>
        <v>1.1874978931969351E-3</v>
      </c>
      <c r="CQ63">
        <f t="shared" si="104"/>
        <v>1.1533696511877791E-3</v>
      </c>
      <c r="CR63">
        <f t="shared" si="104"/>
        <v>7.4194005654659647E-4</v>
      </c>
      <c r="CS63">
        <f t="shared" si="104"/>
        <v>4.814851382066908E-4</v>
      </c>
      <c r="CT63">
        <f t="shared" si="104"/>
        <v>3.3315879829071696E-4</v>
      </c>
      <c r="CU63">
        <f t="shared" si="104"/>
        <v>2.315645786289538E-4</v>
      </c>
      <c r="CV63">
        <f t="shared" si="104"/>
        <v>1.5797719413937559E-4</v>
      </c>
      <c r="CW63">
        <f t="shared" si="104"/>
        <v>1.0375659644856187E-4</v>
      </c>
      <c r="CX63">
        <f t="shared" si="104"/>
        <v>6.4021362640509583E-5</v>
      </c>
      <c r="CY63">
        <f t="shared" si="104"/>
        <v>3.5669747386162135E-5</v>
      </c>
      <c r="CZ63">
        <f t="shared" ref="CZ63:DI72" si="105">CZ$2*EXP(- CZ$1 * ($C63*_c1+$B63))</f>
        <v>1.6571697614215971E-5</v>
      </c>
      <c r="DA63">
        <f t="shared" si="105"/>
        <v>5.1812346065594619E-6</v>
      </c>
      <c r="DB63">
        <f t="shared" si="105"/>
        <v>3.2883396990197051E-7</v>
      </c>
      <c r="DC63">
        <f t="shared" si="105"/>
        <v>0</v>
      </c>
      <c r="DD63">
        <f t="shared" si="105"/>
        <v>0</v>
      </c>
      <c r="DE63">
        <f t="shared" si="105"/>
        <v>0</v>
      </c>
      <c r="DF63">
        <f t="shared" si="105"/>
        <v>0</v>
      </c>
      <c r="DG63">
        <f t="shared" si="105"/>
        <v>0</v>
      </c>
      <c r="DH63">
        <f t="shared" si="105"/>
        <v>0</v>
      </c>
      <c r="DI63">
        <f t="shared" si="105"/>
        <v>0</v>
      </c>
      <c r="DJ63">
        <f t="shared" ref="DJ63:DS72" si="106">DJ$2*EXP(- DJ$1 * ($C63*_c1+$B63))</f>
        <v>0</v>
      </c>
      <c r="DK63">
        <f t="shared" si="106"/>
        <v>0</v>
      </c>
      <c r="DL63">
        <f t="shared" si="106"/>
        <v>0</v>
      </c>
      <c r="DM63">
        <f t="shared" si="106"/>
        <v>0</v>
      </c>
      <c r="DN63">
        <f t="shared" si="106"/>
        <v>0</v>
      </c>
      <c r="DO63">
        <f t="shared" si="106"/>
        <v>0</v>
      </c>
      <c r="DP63">
        <f t="shared" si="106"/>
        <v>0</v>
      </c>
      <c r="DQ63">
        <f t="shared" si="106"/>
        <v>0</v>
      </c>
      <c r="DR63">
        <f t="shared" si="106"/>
        <v>0</v>
      </c>
      <c r="DS63">
        <f t="shared" si="106"/>
        <v>0</v>
      </c>
      <c r="DT63">
        <f t="shared" ref="DT63:EC72" si="107">DT$2*EXP(- DT$1 * ($C63*_c1+$B63))</f>
        <v>0</v>
      </c>
      <c r="DU63">
        <f t="shared" si="107"/>
        <v>0</v>
      </c>
      <c r="DV63">
        <f t="shared" si="107"/>
        <v>0</v>
      </c>
      <c r="DW63">
        <f t="shared" si="107"/>
        <v>0</v>
      </c>
      <c r="DX63">
        <f t="shared" si="107"/>
        <v>0</v>
      </c>
      <c r="DY63">
        <f t="shared" si="107"/>
        <v>0</v>
      </c>
      <c r="DZ63">
        <f t="shared" si="107"/>
        <v>0</v>
      </c>
      <c r="EA63">
        <f t="shared" si="107"/>
        <v>0</v>
      </c>
      <c r="EB63">
        <f t="shared" si="107"/>
        <v>0</v>
      </c>
      <c r="EC63">
        <f t="shared" si="107"/>
        <v>0</v>
      </c>
      <c r="ED63">
        <f t="shared" ref="ED63:EM72" si="108">ED$2*EXP(- ED$1 * ($C63*_c1+$B63))</f>
        <v>0</v>
      </c>
      <c r="EE63">
        <f t="shared" si="108"/>
        <v>0</v>
      </c>
      <c r="EF63">
        <f t="shared" si="108"/>
        <v>0</v>
      </c>
      <c r="EG63">
        <f t="shared" si="108"/>
        <v>0</v>
      </c>
      <c r="EH63">
        <f t="shared" si="108"/>
        <v>0</v>
      </c>
      <c r="EI63">
        <f t="shared" si="108"/>
        <v>0</v>
      </c>
      <c r="EJ63">
        <f t="shared" si="108"/>
        <v>0</v>
      </c>
      <c r="EK63">
        <f t="shared" si="108"/>
        <v>0</v>
      </c>
      <c r="EL63">
        <f t="shared" si="108"/>
        <v>0</v>
      </c>
      <c r="EM63">
        <f t="shared" si="108"/>
        <v>0</v>
      </c>
      <c r="EN63">
        <f t="shared" ref="EN63:EX72" si="109">EN$2*EXP(- EN$1 * ($C63*_c1+$B63))</f>
        <v>0</v>
      </c>
      <c r="EO63">
        <f t="shared" si="109"/>
        <v>0</v>
      </c>
      <c r="EP63">
        <f t="shared" si="109"/>
        <v>0</v>
      </c>
      <c r="EQ63">
        <f t="shared" si="109"/>
        <v>0</v>
      </c>
      <c r="ER63">
        <f t="shared" si="109"/>
        <v>0</v>
      </c>
      <c r="ES63">
        <f t="shared" si="109"/>
        <v>0</v>
      </c>
      <c r="ET63">
        <f t="shared" si="109"/>
        <v>0</v>
      </c>
      <c r="EU63">
        <f t="shared" si="109"/>
        <v>0</v>
      </c>
      <c r="EV63">
        <f t="shared" si="109"/>
        <v>0</v>
      </c>
      <c r="EW63">
        <f t="shared" si="109"/>
        <v>0</v>
      </c>
      <c r="EX63">
        <f t="shared" si="109"/>
        <v>0</v>
      </c>
      <c r="EZ63">
        <f t="shared" si="15"/>
        <v>0.86076944258733135</v>
      </c>
      <c r="FB63">
        <f t="shared" si="63"/>
        <v>1.3080573104657045E-2</v>
      </c>
      <c r="FC63">
        <f t="shared" si="64"/>
        <v>0.24834320870701529</v>
      </c>
    </row>
    <row r="64" spans="1:159" x14ac:dyDescent="0.25">
      <c r="A64">
        <v>585</v>
      </c>
      <c r="B64" s="20">
        <f>'Input spectra'!S63</f>
        <v>5.2948228928148197E-2</v>
      </c>
      <c r="C64">
        <f>'Input spectra'!B63</f>
        <v>0</v>
      </c>
      <c r="D64">
        <f t="shared" si="95"/>
        <v>2.0653927966864227E-2</v>
      </c>
      <c r="E64">
        <f t="shared" si="95"/>
        <v>2.0395238973228872E-2</v>
      </c>
      <c r="F64">
        <f t="shared" si="95"/>
        <v>2.0138706185290473E-2</v>
      </c>
      <c r="G64">
        <f t="shared" si="95"/>
        <v>1.9884314044040313E-2</v>
      </c>
      <c r="H64">
        <f t="shared" si="95"/>
        <v>1.9632047094668151E-2</v>
      </c>
      <c r="I64">
        <f t="shared" si="95"/>
        <v>1.9381889985895646E-2</v>
      </c>
      <c r="J64">
        <f t="shared" si="95"/>
        <v>1.9133827469313854E-2</v>
      </c>
      <c r="K64">
        <f t="shared" si="95"/>
        <v>1.8887844398724866E-2</v>
      </c>
      <c r="L64">
        <f t="shared" si="95"/>
        <v>1.8643925729487528E-2</v>
      </c>
      <c r="M64">
        <f t="shared" si="95"/>
        <v>1.8402056517867221E-2</v>
      </c>
      <c r="N64">
        <f t="shared" si="96"/>
        <v>1.8162221920389673E-2</v>
      </c>
      <c r="O64">
        <f t="shared" si="96"/>
        <v>1.7924407193198755E-2</v>
      </c>
      <c r="P64">
        <f t="shared" si="96"/>
        <v>1.768859769141834E-2</v>
      </c>
      <c r="Q64">
        <f t="shared" si="96"/>
        <v>1.7454778868518026E-2</v>
      </c>
      <c r="R64">
        <f t="shared" si="96"/>
        <v>1.7222936275682874E-2</v>
      </c>
      <c r="S64">
        <f t="shared" si="96"/>
        <v>1.6993055561187024E-2</v>
      </c>
      <c r="T64">
        <f t="shared" si="96"/>
        <v>1.6765122469771219E-2</v>
      </c>
      <c r="U64">
        <f t="shared" si="96"/>
        <v>1.6539122842024162E-2</v>
      </c>
      <c r="V64">
        <f t="shared" si="96"/>
        <v>1.6315042613767764E-2</v>
      </c>
      <c r="W64">
        <f t="shared" si="96"/>
        <v>1.609286781544619E-2</v>
      </c>
      <c r="X64">
        <f t="shared" si="97"/>
        <v>1.5872584571518678E-2</v>
      </c>
      <c r="Y64">
        <f t="shared" si="97"/>
        <v>1.5654179099856183E-2</v>
      </c>
      <c r="Z64">
        <f t="shared" si="97"/>
        <v>1.5437637711141726E-2</v>
      </c>
      <c r="AA64">
        <f t="shared" si="97"/>
        <v>1.5222946808274488E-2</v>
      </c>
      <c r="AB64">
        <f t="shared" si="97"/>
        <v>1.5010092885777628E-2</v>
      </c>
      <c r="AC64">
        <f t="shared" si="97"/>
        <v>1.4799062529209749E-2</v>
      </c>
      <c r="AD64">
        <f t="shared" si="97"/>
        <v>1.4589842414580043E-2</v>
      </c>
      <c r="AE64">
        <f t="shared" si="97"/>
        <v>1.4382419307767083E-2</v>
      </c>
      <c r="AF64">
        <f t="shared" si="97"/>
        <v>1.417678006394122E-2</v>
      </c>
      <c r="AG64">
        <f t="shared" si="97"/>
        <v>1.3972911626990565E-2</v>
      </c>
      <c r="AH64">
        <f t="shared" si="98"/>
        <v>1.3770801028950563E-2</v>
      </c>
      <c r="AI64">
        <f t="shared" si="98"/>
        <v>1.3570435389437113E-2</v>
      </c>
      <c r="AJ64">
        <f t="shared" si="98"/>
        <v>1.3371801915083206E-2</v>
      </c>
      <c r="AK64">
        <f t="shared" si="98"/>
        <v>1.3174887898979071E-2</v>
      </c>
      <c r="AL64">
        <f t="shared" si="98"/>
        <v>1.2979680720115828E-2</v>
      </c>
      <c r="AM64">
        <f t="shared" si="98"/>
        <v>1.2786167842832584E-2</v>
      </c>
      <c r="AN64">
        <f t="shared" si="98"/>
        <v>1.259433681626698E-2</v>
      </c>
      <c r="AO64">
        <f t="shared" si="98"/>
        <v>1.2404175273809165E-2</v>
      </c>
      <c r="AP64">
        <f t="shared" si="98"/>
        <v>1.221567093255917E-2</v>
      </c>
      <c r="AQ64">
        <f t="shared" si="98"/>
        <v>1.2028811592787653E-2</v>
      </c>
      <c r="AR64">
        <f t="shared" si="99"/>
        <v>1.1843585137400026E-2</v>
      </c>
      <c r="AS64">
        <f t="shared" si="99"/>
        <v>1.1659979531403911E-2</v>
      </c>
      <c r="AT64">
        <f t="shared" si="99"/>
        <v>1.1477982821379898E-2</v>
      </c>
      <c r="AU64">
        <f t="shared" si="99"/>
        <v>1.1297583134955646E-2</v>
      </c>
      <c r="AV64">
        <f t="shared" si="99"/>
        <v>1.1118768680283215E-2</v>
      </c>
      <c r="AW64">
        <f t="shared" si="99"/>
        <v>1.0941527745519701E-2</v>
      </c>
      <c r="AX64">
        <f t="shared" si="99"/>
        <v>9.7182953269076677E-3</v>
      </c>
      <c r="AY64">
        <f t="shared" si="99"/>
        <v>8.2972161858105541E-3</v>
      </c>
      <c r="AZ64">
        <f t="shared" si="99"/>
        <v>7.462936980420244E-3</v>
      </c>
      <c r="BA64">
        <f t="shared" si="99"/>
        <v>6.8306012000778462E-3</v>
      </c>
      <c r="BB64">
        <f t="shared" si="100"/>
        <v>6.3137752628520507E-3</v>
      </c>
      <c r="BC64">
        <f t="shared" si="100"/>
        <v>5.8749582899216063E-3</v>
      </c>
      <c r="BD64">
        <f t="shared" si="100"/>
        <v>5.4935845324343372E-3</v>
      </c>
      <c r="BE64">
        <f t="shared" si="100"/>
        <v>5.1568232840286388E-3</v>
      </c>
      <c r="BF64">
        <f t="shared" si="100"/>
        <v>4.8559808506080035E-3</v>
      </c>
      <c r="BG64">
        <f t="shared" si="100"/>
        <v>4.5848183586033328E-3</v>
      </c>
      <c r="BH64">
        <f t="shared" si="100"/>
        <v>4.3386655000043732E-3</v>
      </c>
      <c r="BI64">
        <f t="shared" si="100"/>
        <v>4.1139114927954377E-3</v>
      </c>
      <c r="BJ64">
        <f t="shared" si="100"/>
        <v>3.9076928572717379E-3</v>
      </c>
      <c r="BK64">
        <f t="shared" si="100"/>
        <v>3.7176917418423397E-3</v>
      </c>
      <c r="BL64">
        <f t="shared" si="101"/>
        <v>3.5420000876243011E-3</v>
      </c>
      <c r="BM64">
        <f t="shared" si="101"/>
        <v>3.3790249202519267E-3</v>
      </c>
      <c r="BN64">
        <f t="shared" si="101"/>
        <v>3.2274203723500019E-3</v>
      </c>
      <c r="BO64">
        <f t="shared" si="101"/>
        <v>3.0860376722112912E-3</v>
      </c>
      <c r="BP64">
        <f t="shared" si="101"/>
        <v>2.9538875598721487E-3</v>
      </c>
      <c r="BQ64">
        <f t="shared" si="101"/>
        <v>2.8301115159443547E-3</v>
      </c>
      <c r="BR64">
        <f t="shared" si="101"/>
        <v>2.7139593773971731E-3</v>
      </c>
      <c r="BS64">
        <f t="shared" si="101"/>
        <v>2.6047716718598274E-3</v>
      </c>
      <c r="BT64">
        <f t="shared" si="101"/>
        <v>2.5019654977180309E-3</v>
      </c>
      <c r="BU64">
        <f t="shared" si="101"/>
        <v>2.4050231095830619E-3</v>
      </c>
      <c r="BV64">
        <f t="shared" si="102"/>
        <v>2.3134825963007392E-3</v>
      </c>
      <c r="BW64">
        <f t="shared" si="102"/>
        <v>2.2269301975697108E-3</v>
      </c>
      <c r="BX64">
        <f t="shared" si="102"/>
        <v>2.1449939181325487E-3</v>
      </c>
      <c r="BY64">
        <f t="shared" si="102"/>
        <v>2.0673381799892654E-3</v>
      </c>
      <c r="BZ64">
        <f t="shared" si="102"/>
        <v>1.9936593127545064E-3</v>
      </c>
      <c r="CA64">
        <f t="shared" si="102"/>
        <v>1.9236817265584217E-3</v>
      </c>
      <c r="CB64">
        <f t="shared" si="102"/>
        <v>1.8571546451498198E-3</v>
      </c>
      <c r="CC64">
        <f t="shared" si="102"/>
        <v>1.7938493021230648E-3</v>
      </c>
      <c r="CD64">
        <f t="shared" si="102"/>
        <v>1.7335565225796358E-3</v>
      </c>
      <c r="CE64">
        <f t="shared" si="102"/>
        <v>1.6760846275606764E-3</v>
      </c>
      <c r="CF64">
        <f t="shared" si="103"/>
        <v>1.6212576103350296E-3</v>
      </c>
      <c r="CG64">
        <f t="shared" si="103"/>
        <v>1.5689135428898758E-3</v>
      </c>
      <c r="CH64">
        <f t="shared" si="103"/>
        <v>1.5189031783311021E-3</v>
      </c>
      <c r="CI64">
        <f t="shared" si="103"/>
        <v>1.4710887207914228E-3</v>
      </c>
      <c r="CJ64">
        <f t="shared" si="103"/>
        <v>1.4253427391916532E-3</v>
      </c>
      <c r="CK64">
        <f t="shared" si="103"/>
        <v>1.3815472050509273E-3</v>
      </c>
      <c r="CL64">
        <f t="shared" si="103"/>
        <v>1.3395926376834491E-3</v>
      </c>
      <c r="CM64">
        <f t="shared" si="103"/>
        <v>1.2993773426975656E-3</v>
      </c>
      <c r="CN64">
        <f t="shared" si="103"/>
        <v>1.2608067318400139E-3</v>
      </c>
      <c r="CO64">
        <f t="shared" si="103"/>
        <v>1.2237927139919847E-3</v>
      </c>
      <c r="CP64">
        <f t="shared" si="104"/>
        <v>1.188253148593202E-3</v>
      </c>
      <c r="CQ64">
        <f t="shared" si="104"/>
        <v>1.1541113540002447E-3</v>
      </c>
      <c r="CR64">
        <f t="shared" si="104"/>
        <v>7.4242242421897631E-4</v>
      </c>
      <c r="CS64">
        <f t="shared" si="104"/>
        <v>4.8180157641538468E-4</v>
      </c>
      <c r="CT64">
        <f t="shared" si="104"/>
        <v>3.333801096762152E-4</v>
      </c>
      <c r="CU64">
        <f t="shared" si="104"/>
        <v>2.3172003978186144E-4</v>
      </c>
      <c r="CV64">
        <f t="shared" si="104"/>
        <v>1.5808436909539475E-4</v>
      </c>
      <c r="CW64">
        <f t="shared" si="104"/>
        <v>1.0382772052998481E-4</v>
      </c>
      <c r="CX64">
        <f t="shared" si="104"/>
        <v>6.4065701216669817E-5</v>
      </c>
      <c r="CY64">
        <f t="shared" si="104"/>
        <v>3.569470295742514E-5</v>
      </c>
      <c r="CZ64">
        <f t="shared" si="105"/>
        <v>1.6583408798685787E-5</v>
      </c>
      <c r="DA64">
        <f t="shared" si="105"/>
        <v>5.1849328030947938E-6</v>
      </c>
      <c r="DB64">
        <f t="shared" si="105"/>
        <v>3.2907100558966057E-7</v>
      </c>
      <c r="DC64">
        <f t="shared" si="105"/>
        <v>0</v>
      </c>
      <c r="DD64">
        <f t="shared" si="105"/>
        <v>0</v>
      </c>
      <c r="DE64">
        <f t="shared" si="105"/>
        <v>0</v>
      </c>
      <c r="DF64">
        <f t="shared" si="105"/>
        <v>0</v>
      </c>
      <c r="DG64">
        <f t="shared" si="105"/>
        <v>0</v>
      </c>
      <c r="DH64">
        <f t="shared" si="105"/>
        <v>0</v>
      </c>
      <c r="DI64">
        <f t="shared" si="105"/>
        <v>0</v>
      </c>
      <c r="DJ64">
        <f t="shared" si="106"/>
        <v>0</v>
      </c>
      <c r="DK64">
        <f t="shared" si="106"/>
        <v>0</v>
      </c>
      <c r="DL64">
        <f t="shared" si="106"/>
        <v>0</v>
      </c>
      <c r="DM64">
        <f t="shared" si="106"/>
        <v>0</v>
      </c>
      <c r="DN64">
        <f t="shared" si="106"/>
        <v>0</v>
      </c>
      <c r="DO64">
        <f t="shared" si="106"/>
        <v>0</v>
      </c>
      <c r="DP64">
        <f t="shared" si="106"/>
        <v>0</v>
      </c>
      <c r="DQ64">
        <f t="shared" si="106"/>
        <v>0</v>
      </c>
      <c r="DR64">
        <f t="shared" si="106"/>
        <v>0</v>
      </c>
      <c r="DS64">
        <f t="shared" si="106"/>
        <v>0</v>
      </c>
      <c r="DT64">
        <f t="shared" si="107"/>
        <v>0</v>
      </c>
      <c r="DU64">
        <f t="shared" si="107"/>
        <v>0</v>
      </c>
      <c r="DV64">
        <f t="shared" si="107"/>
        <v>0</v>
      </c>
      <c r="DW64">
        <f t="shared" si="107"/>
        <v>0</v>
      </c>
      <c r="DX64">
        <f t="shared" si="107"/>
        <v>0</v>
      </c>
      <c r="DY64">
        <f t="shared" si="107"/>
        <v>0</v>
      </c>
      <c r="DZ64">
        <f t="shared" si="107"/>
        <v>0</v>
      </c>
      <c r="EA64">
        <f t="shared" si="107"/>
        <v>0</v>
      </c>
      <c r="EB64">
        <f t="shared" si="107"/>
        <v>0</v>
      </c>
      <c r="EC64">
        <f t="shared" si="107"/>
        <v>0</v>
      </c>
      <c r="ED64">
        <f t="shared" si="108"/>
        <v>0</v>
      </c>
      <c r="EE64">
        <f t="shared" si="108"/>
        <v>0</v>
      </c>
      <c r="EF64">
        <f t="shared" si="108"/>
        <v>0</v>
      </c>
      <c r="EG64">
        <f t="shared" si="108"/>
        <v>0</v>
      </c>
      <c r="EH64">
        <f t="shared" si="108"/>
        <v>0</v>
      </c>
      <c r="EI64">
        <f t="shared" si="108"/>
        <v>0</v>
      </c>
      <c r="EJ64">
        <f t="shared" si="108"/>
        <v>0</v>
      </c>
      <c r="EK64">
        <f t="shared" si="108"/>
        <v>0</v>
      </c>
      <c r="EL64">
        <f t="shared" si="108"/>
        <v>0</v>
      </c>
      <c r="EM64">
        <f t="shared" si="108"/>
        <v>0</v>
      </c>
      <c r="EN64">
        <f t="shared" si="109"/>
        <v>0</v>
      </c>
      <c r="EO64">
        <f t="shared" si="109"/>
        <v>0</v>
      </c>
      <c r="EP64">
        <f t="shared" si="109"/>
        <v>0</v>
      </c>
      <c r="EQ64">
        <f t="shared" si="109"/>
        <v>0</v>
      </c>
      <c r="ER64">
        <f t="shared" si="109"/>
        <v>0</v>
      </c>
      <c r="ES64">
        <f t="shared" si="109"/>
        <v>0</v>
      </c>
      <c r="ET64">
        <f t="shared" si="109"/>
        <v>0</v>
      </c>
      <c r="EU64">
        <f t="shared" si="109"/>
        <v>0</v>
      </c>
      <c r="EV64">
        <f t="shared" si="109"/>
        <v>0</v>
      </c>
      <c r="EW64">
        <f t="shared" si="109"/>
        <v>0</v>
      </c>
      <c r="EX64">
        <f t="shared" si="109"/>
        <v>0</v>
      </c>
      <c r="EZ64">
        <f t="shared" si="15"/>
        <v>0.86093455075661063</v>
      </c>
      <c r="FB64">
        <f t="shared" si="63"/>
        <v>1.3063373629834119E-2</v>
      </c>
      <c r="FC64">
        <f t="shared" si="64"/>
        <v>0.24834541616442446</v>
      </c>
    </row>
    <row r="65" spans="1:159" x14ac:dyDescent="0.25">
      <c r="A65">
        <v>590</v>
      </c>
      <c r="B65" s="20">
        <f>'Input spectra'!S64</f>
        <v>5.2881155092397297E-2</v>
      </c>
      <c r="C65">
        <f>'Input spectra'!B64</f>
        <v>0</v>
      </c>
      <c r="D65">
        <f t="shared" si="95"/>
        <v>2.0653927966864227E-2</v>
      </c>
      <c r="E65">
        <f t="shared" si="95"/>
        <v>2.039537577237855E-2</v>
      </c>
      <c r="F65">
        <f t="shared" si="95"/>
        <v>2.0138976343156704E-2</v>
      </c>
      <c r="G65">
        <f t="shared" si="95"/>
        <v>1.9884714163230191E-2</v>
      </c>
      <c r="H65">
        <f t="shared" si="95"/>
        <v>1.9632573820414934E-2</v>
      </c>
      <c r="I65">
        <f t="shared" si="95"/>
        <v>1.9382540005648142E-2</v>
      </c>
      <c r="J65">
        <f t="shared" si="95"/>
        <v>1.9134597512329248E-2</v>
      </c>
      <c r="K65">
        <f t="shared" si="95"/>
        <v>1.8888731235664969E-2</v>
      </c>
      <c r="L65">
        <f t="shared" si="95"/>
        <v>1.8644926172018402E-2</v>
      </c>
      <c r="M65">
        <f t="shared" si="95"/>
        <v>1.8403167418262166E-2</v>
      </c>
      <c r="N65">
        <f t="shared" si="96"/>
        <v>1.8163440171135553E-2</v>
      </c>
      <c r="O65">
        <f t="shared" si="96"/>
        <v>1.7925729726605631E-2</v>
      </c>
      <c r="P65">
        <f t="shared" si="96"/>
        <v>1.7690021479232376E-2</v>
      </c>
      <c r="Q65">
        <f t="shared" si="96"/>
        <v>1.745630092153768E-2</v>
      </c>
      <c r="R65">
        <f t="shared" si="96"/>
        <v>1.7224553643378288E-2</v>
      </c>
      <c r="S65">
        <f t="shared" si="96"/>
        <v>1.6994765331322638E-2</v>
      </c>
      <c r="T65">
        <f t="shared" si="96"/>
        <v>1.6766921768031573E-2</v>
      </c>
      <c r="U65">
        <f t="shared" si="96"/>
        <v>1.6541008831642841E-2</v>
      </c>
      <c r="V65">
        <f t="shared" si="96"/>
        <v>1.6317012495159502E-2</v>
      </c>
      <c r="W65">
        <f t="shared" si="96"/>
        <v>1.6094918825842058E-2</v>
      </c>
      <c r="X65">
        <f t="shared" si="97"/>
        <v>1.5874713984604372E-2</v>
      </c>
      <c r="Y65">
        <f t="shared" si="97"/>
        <v>1.5656384225413371E-2</v>
      </c>
      <c r="Z65">
        <f t="shared" si="97"/>
        <v>1.5439915894692433E-2</v>
      </c>
      <c r="AA65">
        <f t="shared" si="97"/>
        <v>1.52252954307285E-2</v>
      </c>
      <c r="AB65">
        <f t="shared" si="97"/>
        <v>1.5012509363082877E-2</v>
      </c>
      <c r="AC65">
        <f t="shared" si="97"/>
        <v>1.4801544312005676E-2</v>
      </c>
      <c r="AD65">
        <f t="shared" si="97"/>
        <v>1.4592386987853912E-2</v>
      </c>
      <c r="AE65">
        <f t="shared" si="97"/>
        <v>1.43850241905132E-2</v>
      </c>
      <c r="AF65">
        <f t="shared" si="97"/>
        <v>1.4179442808823071E-2</v>
      </c>
      <c r="AG65">
        <f t="shared" si="97"/>
        <v>1.3975629820005808E-2</v>
      </c>
      <c r="AH65">
        <f t="shared" si="98"/>
        <v>1.3773572289098908E-2</v>
      </c>
      <c r="AI65">
        <f t="shared" si="98"/>
        <v>1.3573257368391E-2</v>
      </c>
      <c r="AJ65">
        <f t="shared" si="98"/>
        <v>1.3374672296861319E-2</v>
      </c>
      <c r="AK65">
        <f t="shared" si="98"/>
        <v>1.3177804399622635E-2</v>
      </c>
      <c r="AL65">
        <f t="shared" si="98"/>
        <v>1.2982641087367665E-2</v>
      </c>
      <c r="AM65">
        <f t="shared" si="98"/>
        <v>1.2789169855818926E-2</v>
      </c>
      <c r="AN65">
        <f t="shared" si="98"/>
        <v>1.2597378285181999E-2</v>
      </c>
      <c r="AO65">
        <f t="shared" si="98"/>
        <v>1.2407254039602212E-2</v>
      </c>
      <c r="AP65">
        <f t="shared" si="98"/>
        <v>1.2218784866624694E-2</v>
      </c>
      <c r="AQ65">
        <f t="shared" si="98"/>
        <v>1.2031958596657774E-2</v>
      </c>
      <c r="AR65">
        <f t="shared" si="99"/>
        <v>1.1846763142439772E-2</v>
      </c>
      <c r="AS65">
        <f t="shared" si="99"/>
        <v>1.1663186498509039E-2</v>
      </c>
      <c r="AT65">
        <f t="shared" si="99"/>
        <v>1.1481216740677345E-2</v>
      </c>
      <c r="AU65">
        <f t="shared" si="99"/>
        <v>1.1300842025506554E-2</v>
      </c>
      <c r="AV65">
        <f t="shared" si="99"/>
        <v>1.1122050589788502E-2</v>
      </c>
      <c r="AW65">
        <f t="shared" si="99"/>
        <v>1.0944830750028186E-2</v>
      </c>
      <c r="AX65">
        <f t="shared" si="99"/>
        <v>9.7212942689149911E-3</v>
      </c>
      <c r="AY65">
        <f t="shared" si="99"/>
        <v>8.2998322708889051E-3</v>
      </c>
      <c r="AZ65">
        <f t="shared" si="99"/>
        <v>7.465340092730163E-3</v>
      </c>
      <c r="BA65">
        <f t="shared" si="99"/>
        <v>6.8328465266867446E-3</v>
      </c>
      <c r="BB65">
        <f t="shared" si="100"/>
        <v>6.3158930635794893E-3</v>
      </c>
      <c r="BC65">
        <f t="shared" si="100"/>
        <v>5.8769683192296095E-3</v>
      </c>
      <c r="BD65">
        <f t="shared" si="100"/>
        <v>5.4955009407115143E-3</v>
      </c>
      <c r="BE65">
        <f t="shared" si="100"/>
        <v>5.1586568158767977E-3</v>
      </c>
      <c r="BF65">
        <f t="shared" si="100"/>
        <v>4.8577399991841562E-3</v>
      </c>
      <c r="BG65">
        <f t="shared" si="100"/>
        <v>4.5865100380640105E-3</v>
      </c>
      <c r="BH65">
        <f t="shared" si="100"/>
        <v>4.3402954673519662E-3</v>
      </c>
      <c r="BI65">
        <f t="shared" si="100"/>
        <v>4.1154846276928629E-3</v>
      </c>
      <c r="BJ65">
        <f t="shared" si="100"/>
        <v>3.9092133559144888E-3</v>
      </c>
      <c r="BK65">
        <f t="shared" si="100"/>
        <v>3.7191632560755043E-3</v>
      </c>
      <c r="BL65">
        <f t="shared" si="101"/>
        <v>3.5434258276872649E-3</v>
      </c>
      <c r="BM65">
        <f t="shared" si="101"/>
        <v>3.380407732512975E-3</v>
      </c>
      <c r="BN65">
        <f t="shared" si="101"/>
        <v>3.228762799336525E-3</v>
      </c>
      <c r="BO65">
        <f t="shared" si="101"/>
        <v>3.0873419997924489E-3</v>
      </c>
      <c r="BP65">
        <f t="shared" si="101"/>
        <v>2.9551558549165079E-3</v>
      </c>
      <c r="BQ65">
        <f t="shared" si="101"/>
        <v>2.8313456567824772E-3</v>
      </c>
      <c r="BR65">
        <f t="shared" si="101"/>
        <v>2.7151610787589167E-3</v>
      </c>
      <c r="BS65">
        <f t="shared" si="101"/>
        <v>2.6059425055061625E-3</v>
      </c>
      <c r="BT65">
        <f t="shared" si="101"/>
        <v>2.5031069096737978E-3</v>
      </c>
      <c r="BU65">
        <f t="shared" si="101"/>
        <v>2.4061364346545833E-3</v>
      </c>
      <c r="BV65">
        <f t="shared" si="102"/>
        <v>2.314569070401467E-3</v>
      </c>
      <c r="BW65">
        <f t="shared" si="102"/>
        <v>2.2279909682591508E-3</v>
      </c>
      <c r="BX65">
        <f t="shared" si="102"/>
        <v>2.1460300536859313E-3</v>
      </c>
      <c r="BY65">
        <f t="shared" si="102"/>
        <v>2.0683506772492511E-3</v>
      </c>
      <c r="BZ65">
        <f t="shared" si="102"/>
        <v>1.9946491039657538E-3</v>
      </c>
      <c r="CA65">
        <f t="shared" si="102"/>
        <v>1.9246496853468982E-3</v>
      </c>
      <c r="CB65">
        <f t="shared" si="102"/>
        <v>1.8581015917784253E-3</v>
      </c>
      <c r="CC65">
        <f t="shared" si="102"/>
        <v>1.7947760081312969E-3</v>
      </c>
      <c r="CD65">
        <f t="shared" si="102"/>
        <v>1.7344637148961214E-3</v>
      </c>
      <c r="CE65">
        <f t="shared" si="102"/>
        <v>1.6769729921622823E-3</v>
      </c>
      <c r="CF65">
        <f t="shared" si="103"/>
        <v>1.6221277955141054E-3</v>
      </c>
      <c r="CG65">
        <f t="shared" si="103"/>
        <v>1.5697661621813042E-3</v>
      </c>
      <c r="CH65">
        <f t="shared" si="103"/>
        <v>1.5197388131427886E-3</v>
      </c>
      <c r="CI65">
        <f t="shared" si="103"/>
        <v>1.471907922775232E-3</v>
      </c>
      <c r="CJ65">
        <f t="shared" si="103"/>
        <v>1.426146032386347E-3</v>
      </c>
      <c r="CK65">
        <f t="shared" si="103"/>
        <v>1.382335087824111E-3</v>
      </c>
      <c r="CL65">
        <f t="shared" si="103"/>
        <v>1.3403655844957559E-3</v>
      </c>
      <c r="CM65">
        <f t="shared" si="103"/>
        <v>1.300135805709119E-3</v>
      </c>
      <c r="CN65">
        <f t="shared" si="103"/>
        <v>1.2615511423765464E-3</v>
      </c>
      <c r="CO65">
        <f t="shared" si="103"/>
        <v>1.2245234838857094E-3</v>
      </c>
      <c r="CP65">
        <f t="shared" si="104"/>
        <v>1.1889706714116202E-3</v>
      </c>
      <c r="CQ65">
        <f t="shared" si="104"/>
        <v>1.1548160061744209E-3</v>
      </c>
      <c r="CR65">
        <f t="shared" si="104"/>
        <v>7.4288069910201035E-4</v>
      </c>
      <c r="CS65">
        <f t="shared" si="104"/>
        <v>4.8210221157388828E-4</v>
      </c>
      <c r="CT65">
        <f t="shared" si="104"/>
        <v>3.3359037013079232E-4</v>
      </c>
      <c r="CU65">
        <f t="shared" si="104"/>
        <v>2.3186773917693851E-4</v>
      </c>
      <c r="CV65">
        <f t="shared" si="104"/>
        <v>1.5818619379485963E-4</v>
      </c>
      <c r="CW65">
        <f t="shared" si="104"/>
        <v>1.0389529450765387E-4</v>
      </c>
      <c r="CX65">
        <f t="shared" si="104"/>
        <v>6.410782695701708E-5</v>
      </c>
      <c r="CY65">
        <f t="shared" si="104"/>
        <v>3.5718413217096431E-5</v>
      </c>
      <c r="CZ65">
        <f t="shared" si="105"/>
        <v>1.6594535658253916E-5</v>
      </c>
      <c r="DA65">
        <f t="shared" si="105"/>
        <v>5.1884465037764598E-6</v>
      </c>
      <c r="DB65">
        <f t="shared" si="105"/>
        <v>3.292962175773275E-7</v>
      </c>
      <c r="DC65">
        <f t="shared" si="105"/>
        <v>0</v>
      </c>
      <c r="DD65">
        <f t="shared" si="105"/>
        <v>0</v>
      </c>
      <c r="DE65">
        <f t="shared" si="105"/>
        <v>0</v>
      </c>
      <c r="DF65">
        <f t="shared" si="105"/>
        <v>0</v>
      </c>
      <c r="DG65">
        <f t="shared" si="105"/>
        <v>0</v>
      </c>
      <c r="DH65">
        <f t="shared" si="105"/>
        <v>0</v>
      </c>
      <c r="DI65">
        <f t="shared" si="105"/>
        <v>0</v>
      </c>
      <c r="DJ65">
        <f t="shared" si="106"/>
        <v>0</v>
      </c>
      <c r="DK65">
        <f t="shared" si="106"/>
        <v>0</v>
      </c>
      <c r="DL65">
        <f t="shared" si="106"/>
        <v>0</v>
      </c>
      <c r="DM65">
        <f t="shared" si="106"/>
        <v>0</v>
      </c>
      <c r="DN65">
        <f t="shared" si="106"/>
        <v>0</v>
      </c>
      <c r="DO65">
        <f t="shared" si="106"/>
        <v>0</v>
      </c>
      <c r="DP65">
        <f t="shared" si="106"/>
        <v>0</v>
      </c>
      <c r="DQ65">
        <f t="shared" si="106"/>
        <v>0</v>
      </c>
      <c r="DR65">
        <f t="shared" si="106"/>
        <v>0</v>
      </c>
      <c r="DS65">
        <f t="shared" si="106"/>
        <v>0</v>
      </c>
      <c r="DT65">
        <f t="shared" si="107"/>
        <v>0</v>
      </c>
      <c r="DU65">
        <f t="shared" si="107"/>
        <v>0</v>
      </c>
      <c r="DV65">
        <f t="shared" si="107"/>
        <v>0</v>
      </c>
      <c r="DW65">
        <f t="shared" si="107"/>
        <v>0</v>
      </c>
      <c r="DX65">
        <f t="shared" si="107"/>
        <v>0</v>
      </c>
      <c r="DY65">
        <f t="shared" si="107"/>
        <v>0</v>
      </c>
      <c r="DZ65">
        <f t="shared" si="107"/>
        <v>0</v>
      </c>
      <c r="EA65">
        <f t="shared" si="107"/>
        <v>0</v>
      </c>
      <c r="EB65">
        <f t="shared" si="107"/>
        <v>0</v>
      </c>
      <c r="EC65">
        <f t="shared" si="107"/>
        <v>0</v>
      </c>
      <c r="ED65">
        <f t="shared" si="108"/>
        <v>0</v>
      </c>
      <c r="EE65">
        <f t="shared" si="108"/>
        <v>0</v>
      </c>
      <c r="EF65">
        <f t="shared" si="108"/>
        <v>0</v>
      </c>
      <c r="EG65">
        <f t="shared" si="108"/>
        <v>0</v>
      </c>
      <c r="EH65">
        <f t="shared" si="108"/>
        <v>0</v>
      </c>
      <c r="EI65">
        <f t="shared" si="108"/>
        <v>0</v>
      </c>
      <c r="EJ65">
        <f t="shared" si="108"/>
        <v>0</v>
      </c>
      <c r="EK65">
        <f t="shared" si="108"/>
        <v>0</v>
      </c>
      <c r="EL65">
        <f t="shared" si="108"/>
        <v>0</v>
      </c>
      <c r="EM65">
        <f t="shared" si="108"/>
        <v>0</v>
      </c>
      <c r="EN65">
        <f t="shared" si="109"/>
        <v>0</v>
      </c>
      <c r="EO65">
        <f t="shared" si="109"/>
        <v>0</v>
      </c>
      <c r="EP65">
        <f t="shared" si="109"/>
        <v>0</v>
      </c>
      <c r="EQ65">
        <f t="shared" si="109"/>
        <v>0</v>
      </c>
      <c r="ER65">
        <f t="shared" si="109"/>
        <v>0</v>
      </c>
      <c r="ES65">
        <f t="shared" si="109"/>
        <v>0</v>
      </c>
      <c r="ET65">
        <f t="shared" si="109"/>
        <v>0</v>
      </c>
      <c r="EU65">
        <f t="shared" si="109"/>
        <v>0</v>
      </c>
      <c r="EV65">
        <f t="shared" si="109"/>
        <v>0</v>
      </c>
      <c r="EW65">
        <f t="shared" si="109"/>
        <v>0</v>
      </c>
      <c r="EX65">
        <f t="shared" si="109"/>
        <v>0</v>
      </c>
      <c r="EZ65">
        <f t="shared" si="15"/>
        <v>0.86109135869687159</v>
      </c>
      <c r="FB65">
        <f t="shared" si="63"/>
        <v>1.3047043002347103E-2</v>
      </c>
      <c r="FC65">
        <f t="shared" si="64"/>
        <v>0.24834751203840283</v>
      </c>
    </row>
    <row r="66" spans="1:159" x14ac:dyDescent="0.25">
      <c r="A66">
        <v>595</v>
      </c>
      <c r="B66" s="20">
        <f>'Input spectra'!S65</f>
        <v>5.2814081256646501E-2</v>
      </c>
      <c r="C66">
        <f>'Input spectra'!B65</f>
        <v>0</v>
      </c>
      <c r="D66">
        <f t="shared" si="95"/>
        <v>2.0653927966864227E-2</v>
      </c>
      <c r="E66">
        <f t="shared" si="95"/>
        <v>2.0395512572445797E-2</v>
      </c>
      <c r="F66">
        <f t="shared" si="95"/>
        <v>2.013924650464706E-2</v>
      </c>
      <c r="G66">
        <f t="shared" si="95"/>
        <v>1.988511429047141E-2</v>
      </c>
      <c r="H66">
        <f t="shared" si="95"/>
        <v>1.9633100560293718E-2</v>
      </c>
      <c r="I66">
        <f t="shared" si="95"/>
        <v>1.9383190047200662E-2</v>
      </c>
      <c r="J66">
        <f t="shared" si="95"/>
        <v>1.9135367586335109E-2</v>
      </c>
      <c r="K66">
        <f t="shared" si="95"/>
        <v>1.8889618114244534E-2</v>
      </c>
      <c r="L66">
        <f t="shared" si="95"/>
        <v>1.8645926668233524E-2</v>
      </c>
      <c r="M66">
        <f t="shared" si="95"/>
        <v>1.8404278385720247E-2</v>
      </c>
      <c r="N66">
        <f t="shared" si="96"/>
        <v>1.8164658503596918E-2</v>
      </c>
      <c r="O66">
        <f t="shared" si="96"/>
        <v>1.7927052357594227E-2</v>
      </c>
      <c r="P66">
        <f t="shared" si="96"/>
        <v>1.7691445381649719E-2</v>
      </c>
      <c r="Q66">
        <f t="shared" si="96"/>
        <v>1.745782310728004E-2</v>
      </c>
      <c r="R66">
        <f t="shared" si="96"/>
        <v>1.7226171162957108E-2</v>
      </c>
      <c r="S66">
        <f t="shared" si="96"/>
        <v>1.6996475273488167E-2</v>
      </c>
      <c r="T66">
        <f t="shared" si="96"/>
        <v>1.676872125939962E-2</v>
      </c>
      <c r="U66">
        <f t="shared" si="96"/>
        <v>1.6542895036324726E-2</v>
      </c>
      <c r="V66">
        <f t="shared" si="96"/>
        <v>1.63189826143951E-2</v>
      </c>
      <c r="W66">
        <f t="shared" si="96"/>
        <v>1.6096970097635933E-2</v>
      </c>
      <c r="X66">
        <f t="shared" si="97"/>
        <v>1.5876843683365033E-2</v>
      </c>
      <c r="Y66">
        <f t="shared" si="97"/>
        <v>1.5658589661595515E-2</v>
      </c>
      <c r="Z66">
        <f t="shared" si="97"/>
        <v>1.5442194414442263E-2</v>
      </c>
      <c r="AA66">
        <f t="shared" si="97"/>
        <v>1.5227644415532024E-2</v>
      </c>
      <c r="AB66">
        <f t="shared" si="97"/>
        <v>1.5014926229417195E-2</v>
      </c>
      <c r="AC66">
        <f t="shared" si="97"/>
        <v>1.4804026510993223E-2</v>
      </c>
      <c r="AD66">
        <f t="shared" si="97"/>
        <v>1.4594932004919629E-2</v>
      </c>
      <c r="AE66">
        <f t="shared" si="97"/>
        <v>1.4387629545044626E-2</v>
      </c>
      <c r="AF66">
        <f t="shared" si="97"/>
        <v>1.4182106053833316E-2</v>
      </c>
      <c r="AG66">
        <f t="shared" si="97"/>
        <v>1.3978348541799407E-2</v>
      </c>
      <c r="AH66">
        <f t="shared" si="98"/>
        <v>1.3776344106940499E-2</v>
      </c>
      <c r="AI66">
        <f t="shared" si="98"/>
        <v>1.3576079934176841E-2</v>
      </c>
      <c r="AJ66">
        <f t="shared" si="98"/>
        <v>1.3377543294793601E-2</v>
      </c>
      <c r="AK66">
        <f t="shared" si="98"/>
        <v>1.3180721545886563E-2</v>
      </c>
      <c r="AL66">
        <f t="shared" si="98"/>
        <v>1.2985602129811315E-2</v>
      </c>
      <c r="AM66">
        <f t="shared" si="98"/>
        <v>1.2792172573635833E-2</v>
      </c>
      <c r="AN66">
        <f t="shared" si="98"/>
        <v>1.2600420488596439E-2</v>
      </c>
      <c r="AO66">
        <f t="shared" si="98"/>
        <v>1.2410333569557208E-2</v>
      </c>
      <c r="AP66">
        <f t="shared" si="98"/>
        <v>1.2221899594472674E-2</v>
      </c>
      <c r="AQ66">
        <f t="shared" si="98"/>
        <v>1.2035106423853895E-2</v>
      </c>
      <c r="AR66">
        <f t="shared" si="99"/>
        <v>1.184994200023785E-2</v>
      </c>
      <c r="AS66">
        <f t="shared" si="99"/>
        <v>1.1666394347660135E-2</v>
      </c>
      <c r="AT66">
        <f t="shared" si="99"/>
        <v>1.1484451571130884E-2</v>
      </c>
      <c r="AU66">
        <f t="shared" si="99"/>
        <v>1.130410185611406E-2</v>
      </c>
      <c r="AV66">
        <f t="shared" si="99"/>
        <v>1.1125333468009866E-2</v>
      </c>
      <c r="AW66">
        <f t="shared" si="99"/>
        <v>1.0948134751640455E-2</v>
      </c>
      <c r="AX66">
        <f t="shared" si="99"/>
        <v>9.7242941363575707E-3</v>
      </c>
      <c r="AY66">
        <f t="shared" si="99"/>
        <v>8.3024491808103042E-3</v>
      </c>
      <c r="AZ66">
        <f t="shared" si="99"/>
        <v>7.4677439788572476E-3</v>
      </c>
      <c r="BA66">
        <f t="shared" si="99"/>
        <v>6.8350925913699947E-3</v>
      </c>
      <c r="BB66">
        <f t="shared" si="100"/>
        <v>6.3180115746711268E-3</v>
      </c>
      <c r="BC66">
        <f t="shared" si="100"/>
        <v>5.8789790362391422E-3</v>
      </c>
      <c r="BD66">
        <f t="shared" si="100"/>
        <v>5.4974180175177082E-3</v>
      </c>
      <c r="BE66">
        <f t="shared" si="100"/>
        <v>5.1604909996454985E-3</v>
      </c>
      <c r="BF66">
        <f t="shared" si="100"/>
        <v>4.8594997850370603E-3</v>
      </c>
      <c r="BG66">
        <f t="shared" si="100"/>
        <v>4.5882023417106784E-3</v>
      </c>
      <c r="BH66">
        <f t="shared" si="100"/>
        <v>4.3419260470522608E-3</v>
      </c>
      <c r="BI66">
        <f t="shared" si="100"/>
        <v>4.1170583641475644E-3</v>
      </c>
      <c r="BJ66">
        <f t="shared" si="100"/>
        <v>3.910734446189233E-3</v>
      </c>
      <c r="BK66">
        <f t="shared" si="100"/>
        <v>3.7206353527545208E-3</v>
      </c>
      <c r="BL66">
        <f t="shared" si="101"/>
        <v>3.5448521416448268E-3</v>
      </c>
      <c r="BM66">
        <f t="shared" si="101"/>
        <v>3.3817911106679673E-3</v>
      </c>
      <c r="BN66">
        <f t="shared" si="101"/>
        <v>3.2301057846978493E-3</v>
      </c>
      <c r="BO66">
        <f t="shared" si="101"/>
        <v>3.0886468786534712E-3</v>
      </c>
      <c r="BP66">
        <f t="shared" si="101"/>
        <v>2.9564246945219851E-3</v>
      </c>
      <c r="BQ66">
        <f t="shared" si="101"/>
        <v>2.832580335798546E-3</v>
      </c>
      <c r="BR66">
        <f t="shared" si="101"/>
        <v>2.7163633122163763E-3</v>
      </c>
      <c r="BS66">
        <f t="shared" si="101"/>
        <v>2.6071138654371762E-3</v>
      </c>
      <c r="BT66">
        <f t="shared" si="101"/>
        <v>2.5042488423486753E-3</v>
      </c>
      <c r="BU66">
        <f t="shared" si="101"/>
        <v>2.4072502751027371E-3</v>
      </c>
      <c r="BV66">
        <f t="shared" si="102"/>
        <v>2.3156560547398638E-3</v>
      </c>
      <c r="BW66">
        <f t="shared" si="102"/>
        <v>2.2290522442336034E-3</v>
      </c>
      <c r="BX66">
        <f t="shared" si="102"/>
        <v>2.1470666897427759E-3</v>
      </c>
      <c r="BY66">
        <f t="shared" si="102"/>
        <v>2.0693636703887734E-3</v>
      </c>
      <c r="BZ66">
        <f t="shared" si="102"/>
        <v>1.9956393865782317E-3</v>
      </c>
      <c r="CA66">
        <f t="shared" si="102"/>
        <v>1.925618131193187E-3</v>
      </c>
      <c r="CB66">
        <f t="shared" si="102"/>
        <v>1.8590490212466893E-3</v>
      </c>
      <c r="CC66">
        <f t="shared" si="102"/>
        <v>1.7957031928776386E-3</v>
      </c>
      <c r="CD66">
        <f t="shared" si="102"/>
        <v>1.735371381957956E-3</v>
      </c>
      <c r="CE66">
        <f t="shared" si="102"/>
        <v>1.6778618276181937E-3</v>
      </c>
      <c r="CF66">
        <f t="shared" si="103"/>
        <v>1.6229984477517405E-3</v>
      </c>
      <c r="CG66">
        <f t="shared" si="103"/>
        <v>1.5706192448250045E-3</v>
      </c>
      <c r="CH66">
        <f t="shared" si="103"/>
        <v>1.5205749076845924E-3</v>
      </c>
      <c r="CI66">
        <f t="shared" si="103"/>
        <v>1.4727275809462712E-3</v>
      </c>
      <c r="CJ66">
        <f t="shared" si="103"/>
        <v>1.4269497783001915E-3</v>
      </c>
      <c r="CK66">
        <f t="shared" si="103"/>
        <v>1.3831234199190843E-3</v>
      </c>
      <c r="CL66">
        <f t="shared" si="103"/>
        <v>1.3411389772994453E-3</v>
      </c>
      <c r="CM66">
        <f t="shared" si="103"/>
        <v>1.3008947114451371E-3</v>
      </c>
      <c r="CN66">
        <f t="shared" si="103"/>
        <v>1.2622959924309142E-3</v>
      </c>
      <c r="CO66">
        <f t="shared" si="103"/>
        <v>1.2252546901479714E-3</v>
      </c>
      <c r="CP66">
        <f t="shared" si="104"/>
        <v>1.1896886275038691E-3</v>
      </c>
      <c r="CQ66">
        <f t="shared" si="104"/>
        <v>1.1555210885797734E-3</v>
      </c>
      <c r="CR66">
        <f t="shared" si="104"/>
        <v>7.4333925686425305E-4</v>
      </c>
      <c r="CS66">
        <f t="shared" si="104"/>
        <v>4.8240303432309879E-4</v>
      </c>
      <c r="CT66">
        <f t="shared" si="104"/>
        <v>3.3380076319513636E-4</v>
      </c>
      <c r="CU66">
        <f t="shared" si="104"/>
        <v>2.3201553271627376E-4</v>
      </c>
      <c r="CV66">
        <f t="shared" si="104"/>
        <v>1.5828808408126051E-4</v>
      </c>
      <c r="CW66">
        <f t="shared" si="104"/>
        <v>1.0396291246435304E-4</v>
      </c>
      <c r="CX66">
        <f t="shared" si="104"/>
        <v>6.4149980396709886E-5</v>
      </c>
      <c r="CY66">
        <f t="shared" si="104"/>
        <v>3.5742139226343024E-5</v>
      </c>
      <c r="CZ66">
        <f t="shared" si="105"/>
        <v>1.6605669983537034E-5</v>
      </c>
      <c r="DA66">
        <f t="shared" si="105"/>
        <v>5.1919625856061399E-6</v>
      </c>
      <c r="DB66">
        <f t="shared" si="105"/>
        <v>3.2952158369719819E-7</v>
      </c>
      <c r="DC66">
        <f t="shared" si="105"/>
        <v>0</v>
      </c>
      <c r="DD66">
        <f t="shared" si="105"/>
        <v>0</v>
      </c>
      <c r="DE66">
        <f t="shared" si="105"/>
        <v>0</v>
      </c>
      <c r="DF66">
        <f t="shared" si="105"/>
        <v>0</v>
      </c>
      <c r="DG66">
        <f t="shared" si="105"/>
        <v>0</v>
      </c>
      <c r="DH66">
        <f t="shared" si="105"/>
        <v>0</v>
      </c>
      <c r="DI66">
        <f t="shared" si="105"/>
        <v>0</v>
      </c>
      <c r="DJ66">
        <f t="shared" si="106"/>
        <v>0</v>
      </c>
      <c r="DK66">
        <f t="shared" si="106"/>
        <v>0</v>
      </c>
      <c r="DL66">
        <f t="shared" si="106"/>
        <v>0</v>
      </c>
      <c r="DM66">
        <f t="shared" si="106"/>
        <v>0</v>
      </c>
      <c r="DN66">
        <f t="shared" si="106"/>
        <v>0</v>
      </c>
      <c r="DO66">
        <f t="shared" si="106"/>
        <v>0</v>
      </c>
      <c r="DP66">
        <f t="shared" si="106"/>
        <v>0</v>
      </c>
      <c r="DQ66">
        <f t="shared" si="106"/>
        <v>0</v>
      </c>
      <c r="DR66">
        <f t="shared" si="106"/>
        <v>0</v>
      </c>
      <c r="DS66">
        <f t="shared" si="106"/>
        <v>0</v>
      </c>
      <c r="DT66">
        <f t="shared" si="107"/>
        <v>0</v>
      </c>
      <c r="DU66">
        <f t="shared" si="107"/>
        <v>0</v>
      </c>
      <c r="DV66">
        <f t="shared" si="107"/>
        <v>0</v>
      </c>
      <c r="DW66">
        <f t="shared" si="107"/>
        <v>0</v>
      </c>
      <c r="DX66">
        <f t="shared" si="107"/>
        <v>0</v>
      </c>
      <c r="DY66">
        <f t="shared" si="107"/>
        <v>0</v>
      </c>
      <c r="DZ66">
        <f t="shared" si="107"/>
        <v>0</v>
      </c>
      <c r="EA66">
        <f t="shared" si="107"/>
        <v>0</v>
      </c>
      <c r="EB66">
        <f t="shared" si="107"/>
        <v>0</v>
      </c>
      <c r="EC66">
        <f t="shared" si="107"/>
        <v>0</v>
      </c>
      <c r="ED66">
        <f t="shared" si="108"/>
        <v>0</v>
      </c>
      <c r="EE66">
        <f t="shared" si="108"/>
        <v>0</v>
      </c>
      <c r="EF66">
        <f t="shared" si="108"/>
        <v>0</v>
      </c>
      <c r="EG66">
        <f t="shared" si="108"/>
        <v>0</v>
      </c>
      <c r="EH66">
        <f t="shared" si="108"/>
        <v>0</v>
      </c>
      <c r="EI66">
        <f t="shared" si="108"/>
        <v>0</v>
      </c>
      <c r="EJ66">
        <f t="shared" si="108"/>
        <v>0</v>
      </c>
      <c r="EK66">
        <f t="shared" si="108"/>
        <v>0</v>
      </c>
      <c r="EL66">
        <f t="shared" si="108"/>
        <v>0</v>
      </c>
      <c r="EM66">
        <f t="shared" si="108"/>
        <v>0</v>
      </c>
      <c r="EN66">
        <f t="shared" si="109"/>
        <v>0</v>
      </c>
      <c r="EO66">
        <f t="shared" si="109"/>
        <v>0</v>
      </c>
      <c r="EP66">
        <f t="shared" si="109"/>
        <v>0</v>
      </c>
      <c r="EQ66">
        <f t="shared" si="109"/>
        <v>0</v>
      </c>
      <c r="ER66">
        <f t="shared" si="109"/>
        <v>0</v>
      </c>
      <c r="ES66">
        <f t="shared" si="109"/>
        <v>0</v>
      </c>
      <c r="ET66">
        <f t="shared" si="109"/>
        <v>0</v>
      </c>
      <c r="EU66">
        <f t="shared" si="109"/>
        <v>0</v>
      </c>
      <c r="EV66">
        <f t="shared" si="109"/>
        <v>0</v>
      </c>
      <c r="EW66">
        <f t="shared" si="109"/>
        <v>0</v>
      </c>
      <c r="EX66">
        <f t="shared" si="109"/>
        <v>0</v>
      </c>
      <c r="EZ66">
        <f t="shared" si="15"/>
        <v>0.86124821122651896</v>
      </c>
      <c r="FB66">
        <f t="shared" si="63"/>
        <v>1.303071182717197E-2</v>
      </c>
      <c r="FC66">
        <f t="shared" si="64"/>
        <v>0.24834960791284702</v>
      </c>
    </row>
    <row r="67" spans="1:159" x14ac:dyDescent="0.25">
      <c r="A67">
        <v>600</v>
      </c>
      <c r="B67" s="20">
        <f>'Input spectra'!S66</f>
        <v>5.2747007420895602E-2</v>
      </c>
      <c r="C67">
        <f>'Input spectra'!B66</f>
        <v>0</v>
      </c>
      <c r="D67">
        <f t="shared" si="95"/>
        <v>2.0653927966864227E-2</v>
      </c>
      <c r="E67">
        <f t="shared" si="95"/>
        <v>2.0395649373430622E-2</v>
      </c>
      <c r="F67">
        <f t="shared" si="95"/>
        <v>2.01395166697616E-2</v>
      </c>
      <c r="G67">
        <f t="shared" si="95"/>
        <v>1.9885514425764129E-2</v>
      </c>
      <c r="H67">
        <f t="shared" si="95"/>
        <v>1.9633627314304871E-2</v>
      </c>
      <c r="I67">
        <f t="shared" si="95"/>
        <v>1.938384011055394E-2</v>
      </c>
      <c r="J67">
        <f t="shared" si="95"/>
        <v>1.9136137691332687E-2</v>
      </c>
      <c r="K67">
        <f t="shared" si="95"/>
        <v>1.8890505034465526E-2</v>
      </c>
      <c r="L67">
        <f t="shared" si="95"/>
        <v>1.8646927218135788E-2</v>
      </c>
      <c r="M67">
        <f t="shared" si="95"/>
        <v>1.8405389420245517E-2</v>
      </c>
      <c r="N67">
        <f t="shared" si="96"/>
        <v>1.816587691777926E-2</v>
      </c>
      <c r="O67">
        <f t="shared" si="96"/>
        <v>1.7928375086171757E-2</v>
      </c>
      <c r="P67">
        <f t="shared" si="96"/>
        <v>1.7692869398679589E-2</v>
      </c>
      <c r="Q67">
        <f t="shared" si="96"/>
        <v>1.7459345425756671E-2</v>
      </c>
      <c r="R67">
        <f t="shared" si="96"/>
        <v>1.7227788834433603E-2</v>
      </c>
      <c r="S67">
        <f t="shared" si="96"/>
        <v>1.6998185387700922E-2</v>
      </c>
      <c r="T67">
        <f t="shared" si="96"/>
        <v>1.6770520943896094E-2</v>
      </c>
      <c r="U67">
        <f t="shared" si="96"/>
        <v>1.6544781456094351E-2</v>
      </c>
      <c r="V67">
        <f t="shared" si="96"/>
        <v>1.6320952971503273E-2</v>
      </c>
      <c r="W67">
        <f t="shared" si="96"/>
        <v>1.6099021630861143E-2</v>
      </c>
      <c r="X67">
        <f t="shared" si="97"/>
        <v>1.5878973667838987E-2</v>
      </c>
      <c r="Y67">
        <f t="shared" si="97"/>
        <v>1.5660795408446376E-2</v>
      </c>
      <c r="Z67">
        <f t="shared" si="97"/>
        <v>1.5444473270440835E-2</v>
      </c>
      <c r="AA67">
        <f t="shared" si="97"/>
        <v>1.5229993762740975E-2</v>
      </c>
      <c r="AB67">
        <f t="shared" si="97"/>
        <v>1.5017343484843224E-2</v>
      </c>
      <c r="AC67">
        <f t="shared" si="97"/>
        <v>1.4806509126242191E-2</v>
      </c>
      <c r="AD67">
        <f t="shared" si="97"/>
        <v>1.4597477465854597E-2</v>
      </c>
      <c r="AE67">
        <f t="shared" si="97"/>
        <v>1.4390235371446809E-2</v>
      </c>
      <c r="AF67">
        <f t="shared" si="97"/>
        <v>1.4184769799065898E-2</v>
      </c>
      <c r="AG67">
        <f t="shared" si="97"/>
        <v>1.3981067792474232E-2</v>
      </c>
      <c r="AH67">
        <f t="shared" si="98"/>
        <v>1.3779116482587579E-2</v>
      </c>
      <c r="AI67">
        <f t="shared" si="98"/>
        <v>1.3578903086916682E-2</v>
      </c>
      <c r="AJ67">
        <f t="shared" si="98"/>
        <v>1.3380414909012324E-2</v>
      </c>
      <c r="AK67">
        <f t="shared" si="98"/>
        <v>1.3183639337913786E-2</v>
      </c>
      <c r="AL67">
        <f t="shared" si="98"/>
        <v>1.298856384760079E-2</v>
      </c>
      <c r="AM67">
        <f t="shared" si="98"/>
        <v>1.2795175996448797E-2</v>
      </c>
      <c r="AN67">
        <f t="shared" si="98"/>
        <v>1.2603463426687686E-2</v>
      </c>
      <c r="AO67">
        <f t="shared" si="98"/>
        <v>1.2413413863863829E-2</v>
      </c>
      <c r="AP67">
        <f t="shared" si="98"/>
        <v>1.2225015116305469E-2</v>
      </c>
      <c r="AQ67">
        <f t="shared" si="98"/>
        <v>1.2038255074591421E-2</v>
      </c>
      <c r="AR67">
        <f t="shared" si="99"/>
        <v>1.1853121711023103E-2</v>
      </c>
      <c r="AS67">
        <f t="shared" si="99"/>
        <v>1.1669603079099807E-2</v>
      </c>
      <c r="AT67">
        <f t="shared" si="99"/>
        <v>1.1487687312997243E-2</v>
      </c>
      <c r="AU67">
        <f t="shared" si="99"/>
        <v>1.1307362627049343E-2</v>
      </c>
      <c r="AV67">
        <f t="shared" si="99"/>
        <v>1.1128617315233246E-2</v>
      </c>
      <c r="AW67">
        <f t="shared" si="99"/>
        <v>1.0951439750657523E-2</v>
      </c>
      <c r="AX67">
        <f t="shared" si="99"/>
        <v>9.7272949295209923E-3</v>
      </c>
      <c r="AY67">
        <f t="shared" si="99"/>
        <v>8.3050669158348332E-3</v>
      </c>
      <c r="AZ67">
        <f t="shared" si="99"/>
        <v>7.4701486390506798E-3</v>
      </c>
      <c r="BA67">
        <f t="shared" si="99"/>
        <v>6.8373393943702209E-3</v>
      </c>
      <c r="BB67">
        <f t="shared" si="100"/>
        <v>6.320130796365243E-3</v>
      </c>
      <c r="BC67">
        <f t="shared" si="100"/>
        <v>5.8809904411854979E-3</v>
      </c>
      <c r="BD67">
        <f t="shared" si="100"/>
        <v>5.499335763086137E-3</v>
      </c>
      <c r="BE67">
        <f t="shared" si="100"/>
        <v>5.1623258355665384E-3</v>
      </c>
      <c r="BF67">
        <f t="shared" si="100"/>
        <v>4.861260208397584E-3</v>
      </c>
      <c r="BG67">
        <f t="shared" si="100"/>
        <v>4.5898952697736488E-3</v>
      </c>
      <c r="BH67">
        <f t="shared" si="100"/>
        <v>4.3435572393353142E-3</v>
      </c>
      <c r="BI67">
        <f t="shared" si="100"/>
        <v>4.1186327023895811E-3</v>
      </c>
      <c r="BJ67">
        <f t="shared" si="100"/>
        <v>3.9122561283261824E-3</v>
      </c>
      <c r="BK67">
        <f t="shared" si="100"/>
        <v>3.7221080321099319E-3</v>
      </c>
      <c r="BL67">
        <f t="shared" si="101"/>
        <v>3.5462790297279994E-3</v>
      </c>
      <c r="BM67">
        <f t="shared" si="101"/>
        <v>3.3831750549484919E-3</v>
      </c>
      <c r="BN67">
        <f t="shared" si="101"/>
        <v>3.2314493286662313E-3</v>
      </c>
      <c r="BO67">
        <f t="shared" si="101"/>
        <v>3.0899523090273644E-3</v>
      </c>
      <c r="BP67">
        <f t="shared" si="101"/>
        <v>2.9576940789224002E-3</v>
      </c>
      <c r="BQ67">
        <f t="shared" si="101"/>
        <v>2.8338155532272504E-3</v>
      </c>
      <c r="BR67">
        <f t="shared" si="101"/>
        <v>2.7175660780051594E-3</v>
      </c>
      <c r="BS67">
        <f t="shared" si="101"/>
        <v>2.6082857518894349E-3</v>
      </c>
      <c r="BT67">
        <f t="shared" si="101"/>
        <v>2.5053912959802217E-3</v>
      </c>
      <c r="BU67">
        <f t="shared" si="101"/>
        <v>2.4083646311661021E-3</v>
      </c>
      <c r="BV67">
        <f t="shared" si="102"/>
        <v>2.3167435495555547E-3</v>
      </c>
      <c r="BW67">
        <f t="shared" si="102"/>
        <v>2.2301140257337576E-3</v>
      </c>
      <c r="BX67">
        <f t="shared" si="102"/>
        <v>2.1481038265448527E-3</v>
      </c>
      <c r="BY67">
        <f t="shared" si="102"/>
        <v>2.0703771596506972E-3</v>
      </c>
      <c r="BZ67">
        <f t="shared" si="102"/>
        <v>1.9966301608359085E-3</v>
      </c>
      <c r="CA67">
        <f t="shared" si="102"/>
        <v>1.9265870643423689E-3</v>
      </c>
      <c r="CB67">
        <f t="shared" si="102"/>
        <v>1.8599969338008104E-3</v>
      </c>
      <c r="CC67">
        <f t="shared" si="102"/>
        <v>1.7966308566094091E-3</v>
      </c>
      <c r="CD67">
        <f t="shared" si="102"/>
        <v>1.736279524013583E-3</v>
      </c>
      <c r="CE67">
        <f t="shared" si="102"/>
        <v>1.6787511341779771E-3</v>
      </c>
      <c r="CF67">
        <f t="shared" si="103"/>
        <v>1.6238695672986241E-3</v>
      </c>
      <c r="CG67">
        <f t="shared" si="103"/>
        <v>1.571472791072786E-3</v>
      </c>
      <c r="CH67">
        <f t="shared" si="103"/>
        <v>1.5214114622094401E-3</v>
      </c>
      <c r="CI67">
        <f t="shared" si="103"/>
        <v>1.4735476955585786E-3</v>
      </c>
      <c r="CJ67">
        <f t="shared" si="103"/>
        <v>1.4277539771883326E-3</v>
      </c>
      <c r="CK67">
        <f t="shared" si="103"/>
        <v>1.3839122015920937E-3</v>
      </c>
      <c r="CL67">
        <f t="shared" si="103"/>
        <v>1.3419128163518577E-3</v>
      </c>
      <c r="CM67">
        <f t="shared" si="103"/>
        <v>1.301654060164046E-3</v>
      </c>
      <c r="CN67">
        <f t="shared" si="103"/>
        <v>1.2630412822626214E-3</v>
      </c>
      <c r="CO67">
        <f t="shared" si="103"/>
        <v>1.2259863330393434E-3</v>
      </c>
      <c r="CP67">
        <f t="shared" si="104"/>
        <v>1.1904070171315821E-3</v>
      </c>
      <c r="CQ67">
        <f t="shared" si="104"/>
        <v>1.1562266014789851E-3</v>
      </c>
      <c r="CR67">
        <f t="shared" si="104"/>
        <v>7.4379809768031864E-4</v>
      </c>
      <c r="CS67">
        <f t="shared" si="104"/>
        <v>4.827040447800702E-4</v>
      </c>
      <c r="CT67">
        <f t="shared" si="104"/>
        <v>3.3401128895288408E-4</v>
      </c>
      <c r="CU67">
        <f t="shared" si="104"/>
        <v>2.3216342045987562E-4</v>
      </c>
      <c r="CV67">
        <f t="shared" si="104"/>
        <v>1.583900399968433E-4</v>
      </c>
      <c r="CW67">
        <f t="shared" si="104"/>
        <v>1.0403057442870528E-4</v>
      </c>
      <c r="CX67">
        <f t="shared" si="104"/>
        <v>6.4192161553961775E-5</v>
      </c>
      <c r="CY67">
        <f t="shared" si="104"/>
        <v>3.5765880995626671E-5</v>
      </c>
      <c r="CZ67">
        <f t="shared" si="105"/>
        <v>1.6616811779544394E-5</v>
      </c>
      <c r="DA67">
        <f t="shared" si="105"/>
        <v>5.1954810501974918E-6</v>
      </c>
      <c r="DB67">
        <f t="shared" si="105"/>
        <v>3.2974710405475938E-7</v>
      </c>
      <c r="DC67">
        <f t="shared" si="105"/>
        <v>0</v>
      </c>
      <c r="DD67">
        <f t="shared" si="105"/>
        <v>0</v>
      </c>
      <c r="DE67">
        <f t="shared" si="105"/>
        <v>0</v>
      </c>
      <c r="DF67">
        <f t="shared" si="105"/>
        <v>0</v>
      </c>
      <c r="DG67">
        <f t="shared" si="105"/>
        <v>0</v>
      </c>
      <c r="DH67">
        <f t="shared" si="105"/>
        <v>0</v>
      </c>
      <c r="DI67">
        <f t="shared" si="105"/>
        <v>0</v>
      </c>
      <c r="DJ67">
        <f t="shared" si="106"/>
        <v>0</v>
      </c>
      <c r="DK67">
        <f t="shared" si="106"/>
        <v>0</v>
      </c>
      <c r="DL67">
        <f t="shared" si="106"/>
        <v>0</v>
      </c>
      <c r="DM67">
        <f t="shared" si="106"/>
        <v>0</v>
      </c>
      <c r="DN67">
        <f t="shared" si="106"/>
        <v>0</v>
      </c>
      <c r="DO67">
        <f t="shared" si="106"/>
        <v>0</v>
      </c>
      <c r="DP67">
        <f t="shared" si="106"/>
        <v>0</v>
      </c>
      <c r="DQ67">
        <f t="shared" si="106"/>
        <v>0</v>
      </c>
      <c r="DR67">
        <f t="shared" si="106"/>
        <v>0</v>
      </c>
      <c r="DS67">
        <f t="shared" si="106"/>
        <v>0</v>
      </c>
      <c r="DT67">
        <f t="shared" si="107"/>
        <v>0</v>
      </c>
      <c r="DU67">
        <f t="shared" si="107"/>
        <v>0</v>
      </c>
      <c r="DV67">
        <f t="shared" si="107"/>
        <v>0</v>
      </c>
      <c r="DW67">
        <f t="shared" si="107"/>
        <v>0</v>
      </c>
      <c r="DX67">
        <f t="shared" si="107"/>
        <v>0</v>
      </c>
      <c r="DY67">
        <f t="shared" si="107"/>
        <v>0</v>
      </c>
      <c r="DZ67">
        <f t="shared" si="107"/>
        <v>0</v>
      </c>
      <c r="EA67">
        <f t="shared" si="107"/>
        <v>0</v>
      </c>
      <c r="EB67">
        <f t="shared" si="107"/>
        <v>0</v>
      </c>
      <c r="EC67">
        <f t="shared" si="107"/>
        <v>0</v>
      </c>
      <c r="ED67">
        <f t="shared" si="108"/>
        <v>0</v>
      </c>
      <c r="EE67">
        <f t="shared" si="108"/>
        <v>0</v>
      </c>
      <c r="EF67">
        <f t="shared" si="108"/>
        <v>0</v>
      </c>
      <c r="EG67">
        <f t="shared" si="108"/>
        <v>0</v>
      </c>
      <c r="EH67">
        <f t="shared" si="108"/>
        <v>0</v>
      </c>
      <c r="EI67">
        <f t="shared" si="108"/>
        <v>0</v>
      </c>
      <c r="EJ67">
        <f t="shared" si="108"/>
        <v>0</v>
      </c>
      <c r="EK67">
        <f t="shared" si="108"/>
        <v>0</v>
      </c>
      <c r="EL67">
        <f t="shared" si="108"/>
        <v>0</v>
      </c>
      <c r="EM67">
        <f t="shared" si="108"/>
        <v>0</v>
      </c>
      <c r="EN67">
        <f t="shared" si="109"/>
        <v>0</v>
      </c>
      <c r="EO67">
        <f t="shared" si="109"/>
        <v>0</v>
      </c>
      <c r="EP67">
        <f t="shared" si="109"/>
        <v>0</v>
      </c>
      <c r="EQ67">
        <f t="shared" si="109"/>
        <v>0</v>
      </c>
      <c r="ER67">
        <f t="shared" si="109"/>
        <v>0</v>
      </c>
      <c r="ES67">
        <f t="shared" si="109"/>
        <v>0</v>
      </c>
      <c r="ET67">
        <f t="shared" si="109"/>
        <v>0</v>
      </c>
      <c r="EU67">
        <f t="shared" si="109"/>
        <v>0</v>
      </c>
      <c r="EV67">
        <f t="shared" si="109"/>
        <v>0</v>
      </c>
      <c r="EW67">
        <f t="shared" si="109"/>
        <v>0</v>
      </c>
      <c r="EX67">
        <f t="shared" si="109"/>
        <v>0</v>
      </c>
      <c r="EZ67">
        <f t="shared" si="15"/>
        <v>0.86140510836138684</v>
      </c>
      <c r="FB67">
        <f t="shared" ref="FB67:FB98" si="110">(1-EXP(-(C67*_c1+B67)*_t))/2</f>
        <v>1.3014380104290346E-2</v>
      </c>
      <c r="FC67">
        <f t="shared" ref="FC67:FC98" si="111">LN(1-FB67)/(-(C67*_c1+B67))</f>
        <v>0.24835170378775415</v>
      </c>
    </row>
    <row r="68" spans="1:159" x14ac:dyDescent="0.25">
      <c r="A68">
        <v>605</v>
      </c>
      <c r="B68" s="20">
        <f>'Input spectra'!S67</f>
        <v>5.2679933585144702E-2</v>
      </c>
      <c r="C68">
        <f>'Input spectra'!B67</f>
        <v>0</v>
      </c>
      <c r="D68">
        <f t="shared" si="95"/>
        <v>2.0653927966864227E-2</v>
      </c>
      <c r="E68">
        <f t="shared" si="95"/>
        <v>2.0395786175333021E-2</v>
      </c>
      <c r="F68">
        <f t="shared" si="95"/>
        <v>2.0139786838500363E-2</v>
      </c>
      <c r="G68">
        <f t="shared" si="95"/>
        <v>1.9885914569108515E-2</v>
      </c>
      <c r="H68">
        <f t="shared" si="95"/>
        <v>1.9634154082448781E-2</v>
      </c>
      <c r="I68">
        <f t="shared" si="95"/>
        <v>1.9384490195708703E-2</v>
      </c>
      <c r="J68">
        <f t="shared" si="95"/>
        <v>1.9136907827323222E-2</v>
      </c>
      <c r="K68">
        <f t="shared" si="95"/>
        <v>1.8891391996329894E-2</v>
      </c>
      <c r="L68">
        <f t="shared" si="95"/>
        <v>1.8647927821728066E-2</v>
      </c>
      <c r="M68">
        <f t="shared" si="95"/>
        <v>1.8406500521842027E-2</v>
      </c>
      <c r="N68">
        <f t="shared" si="96"/>
        <v>1.8167095413688054E-2</v>
      </c>
      <c r="O68">
        <f t="shared" si="96"/>
        <v>1.7929697912345412E-2</v>
      </c>
      <c r="P68">
        <f t="shared" si="96"/>
        <v>1.7694293530331216E-2</v>
      </c>
      <c r="Q68">
        <f t="shared" si="96"/>
        <v>1.746086787697915E-2</v>
      </c>
      <c r="R68">
        <f t="shared" si="96"/>
        <v>1.7229406657822032E-2</v>
      </c>
      <c r="S68">
        <f t="shared" si="96"/>
        <v>1.6999895673978211E-2</v>
      </c>
      <c r="T68">
        <f t="shared" si="96"/>
        <v>1.6772320821541724E-2</v>
      </c>
      <c r="U68">
        <f t="shared" si="96"/>
        <v>1.6546668090976234E-2</v>
      </c>
      <c r="V68">
        <f t="shared" si="96"/>
        <v>1.6322923566512743E-2</v>
      </c>
      <c r="W68">
        <f t="shared" si="96"/>
        <v>1.6101073425550991E-2</v>
      </c>
      <c r="X68">
        <f t="shared" si="97"/>
        <v>1.5881103938064568E-2</v>
      </c>
      <c r="Y68">
        <f t="shared" si="97"/>
        <v>1.5663001466009709E-2</v>
      </c>
      <c r="Z68">
        <f t="shared" si="97"/>
        <v>1.5446752462737768E-2</v>
      </c>
      <c r="AA68">
        <f t="shared" si="97"/>
        <v>1.5232343472411258E-2</v>
      </c>
      <c r="AB68">
        <f t="shared" si="97"/>
        <v>1.50197611294236E-2</v>
      </c>
      <c r="AC68">
        <f t="shared" si="97"/>
        <v>1.4808992157822384E-2</v>
      </c>
      <c r="AD68">
        <f t="shared" si="97"/>
        <v>1.460002337073623E-2</v>
      </c>
      <c r="AE68">
        <f t="shared" si="97"/>
        <v>1.439284166980521E-2</v>
      </c>
      <c r="AF68">
        <f t="shared" si="97"/>
        <v>1.4187434044614771E-2</v>
      </c>
      <c r="AG68">
        <f t="shared" si="97"/>
        <v>1.3983787572133166E-2</v>
      </c>
      <c r="AH68">
        <f t="shared" si="98"/>
        <v>1.3781889416152394E-2</v>
      </c>
      <c r="AI68">
        <f t="shared" si="98"/>
        <v>1.3581726826732574E-2</v>
      </c>
      <c r="AJ68">
        <f t="shared" si="98"/>
        <v>1.3383287139649773E-2</v>
      </c>
      <c r="AK68">
        <f t="shared" si="98"/>
        <v>1.3186557775847251E-2</v>
      </c>
      <c r="AL68">
        <f t="shared" si="98"/>
        <v>1.2991526240890113E-2</v>
      </c>
      <c r="AM68">
        <f t="shared" si="98"/>
        <v>1.2798180124423341E-2</v>
      </c>
      <c r="AN68">
        <f t="shared" si="98"/>
        <v>1.2606507099633159E-2</v>
      </c>
      <c r="AO68">
        <f t="shared" si="98"/>
        <v>1.2416494922711787E-2</v>
      </c>
      <c r="AP68">
        <f t="shared" si="98"/>
        <v>1.222813143232547E-2</v>
      </c>
      <c r="AQ68">
        <f t="shared" si="98"/>
        <v>1.2041404549085807E-2</v>
      </c>
      <c r="AR68">
        <f t="shared" si="99"/>
        <v>1.1856302275024402E-2</v>
      </c>
      <c r="AS68">
        <f t="shared" si="99"/>
        <v>1.1672812693070722E-2</v>
      </c>
      <c r="AT68">
        <f t="shared" si="99"/>
        <v>1.1490923966533206E-2</v>
      </c>
      <c r="AU68">
        <f t="shared" si="99"/>
        <v>1.1310624338583642E-2</v>
      </c>
      <c r="AV68">
        <f t="shared" si="99"/>
        <v>1.1131902131744661E-2</v>
      </c>
      <c r="AW68">
        <f t="shared" si="99"/>
        <v>1.0954745747380477E-2</v>
      </c>
      <c r="AX68">
        <f t="shared" si="99"/>
        <v>9.7302966486909181E-3</v>
      </c>
      <c r="AY68">
        <f t="shared" si="99"/>
        <v>8.3076854762226381E-3</v>
      </c>
      <c r="AZ68">
        <f t="shared" si="99"/>
        <v>7.4725540735597097E-3</v>
      </c>
      <c r="BA68">
        <f t="shared" si="99"/>
        <v>6.8395869359301155E-3</v>
      </c>
      <c r="BB68">
        <f t="shared" si="100"/>
        <v>6.3222507289001882E-3</v>
      </c>
      <c r="BC68">
        <f t="shared" si="100"/>
        <v>5.8830025343040394E-3</v>
      </c>
      <c r="BD68">
        <f t="shared" si="100"/>
        <v>5.501254177650094E-3</v>
      </c>
      <c r="BE68">
        <f t="shared" si="100"/>
        <v>5.1641613238717909E-3</v>
      </c>
      <c r="BF68">
        <f t="shared" si="100"/>
        <v>4.8630212694966693E-3</v>
      </c>
      <c r="BG68">
        <f t="shared" si="100"/>
        <v>4.5915888224833147E-3</v>
      </c>
      <c r="BH68">
        <f t="shared" si="100"/>
        <v>4.3451890444312609E-3</v>
      </c>
      <c r="BI68">
        <f t="shared" si="100"/>
        <v>4.1202076426490276E-3</v>
      </c>
      <c r="BJ68">
        <f t="shared" si="100"/>
        <v>3.9137784025556283E-3</v>
      </c>
      <c r="BK68">
        <f t="shared" si="100"/>
        <v>3.7235812943723686E-3</v>
      </c>
      <c r="BL68">
        <f t="shared" si="101"/>
        <v>3.5477064921678775E-3</v>
      </c>
      <c r="BM68">
        <f t="shared" si="101"/>
        <v>3.3845595655862255E-3</v>
      </c>
      <c r="BN68">
        <f t="shared" si="101"/>
        <v>3.2327934314740178E-3</v>
      </c>
      <c r="BO68">
        <f t="shared" si="101"/>
        <v>3.0912582911472256E-3</v>
      </c>
      <c r="BP68">
        <f t="shared" si="101"/>
        <v>2.9589640083516671E-3</v>
      </c>
      <c r="BQ68">
        <f t="shared" si="101"/>
        <v>2.8350513093033771E-3</v>
      </c>
      <c r="BR68">
        <f t="shared" si="101"/>
        <v>2.718769376360973E-3</v>
      </c>
      <c r="BS68">
        <f t="shared" si="101"/>
        <v>2.6094581650996061E-3</v>
      </c>
      <c r="BT68">
        <f t="shared" si="101"/>
        <v>2.5065342708060997E-3</v>
      </c>
      <c r="BU68">
        <f t="shared" si="101"/>
        <v>2.4094795030833653E-3</v>
      </c>
      <c r="BV68">
        <f t="shared" si="102"/>
        <v>2.317831555088272E-3</v>
      </c>
      <c r="BW68">
        <f t="shared" si="102"/>
        <v>2.231176313000413E-3</v>
      </c>
      <c r="BX68">
        <f t="shared" si="102"/>
        <v>2.1491414643340441E-3</v>
      </c>
      <c r="BY68">
        <f t="shared" si="102"/>
        <v>2.0713911452779998E-3</v>
      </c>
      <c r="BZ68">
        <f t="shared" si="102"/>
        <v>1.9976214269828694E-3</v>
      </c>
      <c r="CA68">
        <f t="shared" si="102"/>
        <v>1.9275564850396438E-3</v>
      </c>
      <c r="CB68">
        <f t="shared" si="102"/>
        <v>1.8609453296871085E-3</v>
      </c>
      <c r="CC68">
        <f t="shared" si="102"/>
        <v>1.7975589995740521E-3</v>
      </c>
      <c r="CD68">
        <f t="shared" si="102"/>
        <v>1.7371881413115714E-3</v>
      </c>
      <c r="CE68">
        <f t="shared" si="102"/>
        <v>1.6796409120913276E-3</v>
      </c>
      <c r="CF68">
        <f t="shared" si="103"/>
        <v>1.6247411544055761E-3</v>
      </c>
      <c r="CG68">
        <f t="shared" si="103"/>
        <v>1.5723268011765903E-3</v>
      </c>
      <c r="CH68">
        <f t="shared" si="103"/>
        <v>1.5222484769703926E-3</v>
      </c>
      <c r="CI68">
        <f t="shared" si="103"/>
        <v>1.4743682668663307E-3</v>
      </c>
      <c r="CJ68">
        <f t="shared" si="103"/>
        <v>1.428558629306056E-3</v>
      </c>
      <c r="CK68">
        <f t="shared" si="103"/>
        <v>1.3847014330995275E-3</v>
      </c>
      <c r="CL68">
        <f t="shared" si="103"/>
        <v>1.3426871019104781E-3</v>
      </c>
      <c r="CM68">
        <f t="shared" si="103"/>
        <v>1.3024138521244191E-3</v>
      </c>
      <c r="CN68">
        <f t="shared" si="103"/>
        <v>1.2637870121313217E-3</v>
      </c>
      <c r="CO68">
        <f t="shared" si="103"/>
        <v>1.2267184128205515E-3</v>
      </c>
      <c r="CP68">
        <f t="shared" si="104"/>
        <v>1.191125840556547E-3</v>
      </c>
      <c r="CQ68">
        <f t="shared" si="104"/>
        <v>1.1569325451348971E-3</v>
      </c>
      <c r="CR68">
        <f t="shared" si="104"/>
        <v>7.4425722172492695E-4</v>
      </c>
      <c r="CS68">
        <f t="shared" si="104"/>
        <v>4.8300524306192822E-4</v>
      </c>
      <c r="CT68">
        <f t="shared" si="104"/>
        <v>3.3422194748772386E-4</v>
      </c>
      <c r="CU68">
        <f t="shared" si="104"/>
        <v>2.323114024677901E-4</v>
      </c>
      <c r="CV68">
        <f t="shared" si="104"/>
        <v>1.5849206158388067E-4</v>
      </c>
      <c r="CW68">
        <f t="shared" si="104"/>
        <v>1.0409828042935195E-4</v>
      </c>
      <c r="CX68">
        <f t="shared" si="104"/>
        <v>6.4234370446998105E-5</v>
      </c>
      <c r="CY68">
        <f t="shared" si="104"/>
        <v>3.5789638535415988E-5</v>
      </c>
      <c r="CZ68">
        <f t="shared" si="105"/>
        <v>1.6627961051288554E-5</v>
      </c>
      <c r="DA68">
        <f t="shared" si="105"/>
        <v>5.1990018991652467E-6</v>
      </c>
      <c r="DB68">
        <f t="shared" si="105"/>
        <v>3.2997277875556911E-7</v>
      </c>
      <c r="DC68">
        <f t="shared" si="105"/>
        <v>0</v>
      </c>
      <c r="DD68">
        <f t="shared" si="105"/>
        <v>0</v>
      </c>
      <c r="DE68">
        <f t="shared" si="105"/>
        <v>0</v>
      </c>
      <c r="DF68">
        <f t="shared" si="105"/>
        <v>0</v>
      </c>
      <c r="DG68">
        <f t="shared" si="105"/>
        <v>0</v>
      </c>
      <c r="DH68">
        <f t="shared" si="105"/>
        <v>0</v>
      </c>
      <c r="DI68">
        <f t="shared" si="105"/>
        <v>0</v>
      </c>
      <c r="DJ68">
        <f t="shared" si="106"/>
        <v>0</v>
      </c>
      <c r="DK68">
        <f t="shared" si="106"/>
        <v>0</v>
      </c>
      <c r="DL68">
        <f t="shared" si="106"/>
        <v>0</v>
      </c>
      <c r="DM68">
        <f t="shared" si="106"/>
        <v>0</v>
      </c>
      <c r="DN68">
        <f t="shared" si="106"/>
        <v>0</v>
      </c>
      <c r="DO68">
        <f t="shared" si="106"/>
        <v>0</v>
      </c>
      <c r="DP68">
        <f t="shared" si="106"/>
        <v>0</v>
      </c>
      <c r="DQ68">
        <f t="shared" si="106"/>
        <v>0</v>
      </c>
      <c r="DR68">
        <f t="shared" si="106"/>
        <v>0</v>
      </c>
      <c r="DS68">
        <f t="shared" si="106"/>
        <v>0</v>
      </c>
      <c r="DT68">
        <f t="shared" si="107"/>
        <v>0</v>
      </c>
      <c r="DU68">
        <f t="shared" si="107"/>
        <v>0</v>
      </c>
      <c r="DV68">
        <f t="shared" si="107"/>
        <v>0</v>
      </c>
      <c r="DW68">
        <f t="shared" si="107"/>
        <v>0</v>
      </c>
      <c r="DX68">
        <f t="shared" si="107"/>
        <v>0</v>
      </c>
      <c r="DY68">
        <f t="shared" si="107"/>
        <v>0</v>
      </c>
      <c r="DZ68">
        <f t="shared" si="107"/>
        <v>0</v>
      </c>
      <c r="EA68">
        <f t="shared" si="107"/>
        <v>0</v>
      </c>
      <c r="EB68">
        <f t="shared" si="107"/>
        <v>0</v>
      </c>
      <c r="EC68">
        <f t="shared" si="107"/>
        <v>0</v>
      </c>
      <c r="ED68">
        <f t="shared" si="108"/>
        <v>0</v>
      </c>
      <c r="EE68">
        <f t="shared" si="108"/>
        <v>0</v>
      </c>
      <c r="EF68">
        <f t="shared" si="108"/>
        <v>0</v>
      </c>
      <c r="EG68">
        <f t="shared" si="108"/>
        <v>0</v>
      </c>
      <c r="EH68">
        <f t="shared" si="108"/>
        <v>0</v>
      </c>
      <c r="EI68">
        <f t="shared" si="108"/>
        <v>0</v>
      </c>
      <c r="EJ68">
        <f t="shared" si="108"/>
        <v>0</v>
      </c>
      <c r="EK68">
        <f t="shared" si="108"/>
        <v>0</v>
      </c>
      <c r="EL68">
        <f t="shared" si="108"/>
        <v>0</v>
      </c>
      <c r="EM68">
        <f t="shared" si="108"/>
        <v>0</v>
      </c>
      <c r="EN68">
        <f t="shared" si="109"/>
        <v>0</v>
      </c>
      <c r="EO68">
        <f t="shared" si="109"/>
        <v>0</v>
      </c>
      <c r="EP68">
        <f t="shared" si="109"/>
        <v>0</v>
      </c>
      <c r="EQ68">
        <f t="shared" si="109"/>
        <v>0</v>
      </c>
      <c r="ER68">
        <f t="shared" si="109"/>
        <v>0</v>
      </c>
      <c r="ES68">
        <f t="shared" si="109"/>
        <v>0</v>
      </c>
      <c r="ET68">
        <f t="shared" si="109"/>
        <v>0</v>
      </c>
      <c r="EU68">
        <f t="shared" si="109"/>
        <v>0</v>
      </c>
      <c r="EV68">
        <f t="shared" si="109"/>
        <v>0</v>
      </c>
      <c r="EW68">
        <f t="shared" si="109"/>
        <v>0</v>
      </c>
      <c r="EX68">
        <f t="shared" si="109"/>
        <v>0</v>
      </c>
      <c r="EZ68">
        <f t="shared" ref="EZ68:EZ131" si="112">SUM(D68:EX68)</f>
        <v>0.86156205011731501</v>
      </c>
      <c r="FB68">
        <f t="shared" si="110"/>
        <v>1.2998047833683912E-2</v>
      </c>
      <c r="FC68">
        <f t="shared" si="111"/>
        <v>0.24835379966312621</v>
      </c>
    </row>
    <row r="69" spans="1:159" x14ac:dyDescent="0.25">
      <c r="A69">
        <v>610</v>
      </c>
      <c r="B69" s="20">
        <f>'Input spectra'!S68</f>
        <v>5.2612859749393802E-2</v>
      </c>
      <c r="C69">
        <f>'Input spectra'!B68</f>
        <v>0</v>
      </c>
      <c r="D69">
        <f t="shared" si="95"/>
        <v>2.0653927966864227E-2</v>
      </c>
      <c r="E69">
        <f t="shared" si="95"/>
        <v>2.039592297815301E-2</v>
      </c>
      <c r="F69">
        <f t="shared" si="95"/>
        <v>2.01400570108634E-2</v>
      </c>
      <c r="G69">
        <f t="shared" si="95"/>
        <v>1.9886314720504724E-2</v>
      </c>
      <c r="H69">
        <f t="shared" si="95"/>
        <v>1.9634680864725827E-2</v>
      </c>
      <c r="I69">
        <f t="shared" si="95"/>
        <v>1.9385140302665686E-2</v>
      </c>
      <c r="J69">
        <f t="shared" si="95"/>
        <v>1.9137677994307972E-2</v>
      </c>
      <c r="K69">
        <f t="shared" si="95"/>
        <v>1.8892278999839592E-2</v>
      </c>
      <c r="L69">
        <f t="shared" si="95"/>
        <v>1.8648928479013244E-2</v>
      </c>
      <c r="M69">
        <f t="shared" si="95"/>
        <v>1.8407611690513817E-2</v>
      </c>
      <c r="N69">
        <f t="shared" si="96"/>
        <v>1.8168313991328785E-2</v>
      </c>
      <c r="O69">
        <f t="shared" si="96"/>
        <v>1.7931020836122396E-2</v>
      </c>
      <c r="P69">
        <f t="shared" si="96"/>
        <v>1.7695717776613822E-2</v>
      </c>
      <c r="Q69">
        <f t="shared" si="96"/>
        <v>1.7462390460959057E-2</v>
      </c>
      <c r="R69">
        <f t="shared" si="96"/>
        <v>1.7231024633136666E-2</v>
      </c>
      <c r="S69">
        <f t="shared" si="96"/>
        <v>1.7001606132337348E-2</v>
      </c>
      <c r="T69">
        <f t="shared" si="96"/>
        <v>1.6774120892357233E-2</v>
      </c>
      <c r="U69">
        <f t="shared" si="96"/>
        <v>1.6548554940994907E-2</v>
      </c>
      <c r="V69">
        <f t="shared" si="96"/>
        <v>1.6324894399452238E-2</v>
      </c>
      <c r="W69">
        <f t="shared" si="96"/>
        <v>1.6103125481738811E-2</v>
      </c>
      <c r="X69">
        <f t="shared" si="97"/>
        <v>1.5883234494080106E-2</v>
      </c>
      <c r="Y69">
        <f t="shared" si="97"/>
        <v>1.5665207834329294E-2</v>
      </c>
      <c r="Z69">
        <f t="shared" si="97"/>
        <v>1.544903199138269E-2</v>
      </c>
      <c r="AA69">
        <f t="shared" si="97"/>
        <v>1.5234693544598797E-2</v>
      </c>
      <c r="AB69">
        <f t="shared" si="97"/>
        <v>1.5022179163220972E-2</v>
      </c>
      <c r="AC69">
        <f t="shared" si="97"/>
        <v>1.4811475605803618E-2</v>
      </c>
      <c r="AD69">
        <f t="shared" si="97"/>
        <v>1.4602569719641955E-2</v>
      </c>
      <c r="AE69">
        <f t="shared" si="97"/>
        <v>1.439544844020531E-2</v>
      </c>
      <c r="AF69">
        <f t="shared" si="97"/>
        <v>1.4190098790573903E-2</v>
      </c>
      <c r="AG69">
        <f t="shared" si="97"/>
        <v>1.3986507880879111E-2</v>
      </c>
      <c r="AH69">
        <f t="shared" si="98"/>
        <v>1.3784662907747222E-2</v>
      </c>
      <c r="AI69">
        <f t="shared" si="98"/>
        <v>1.3584551153746597E-2</v>
      </c>
      <c r="AJ69">
        <f t="shared" si="98"/>
        <v>1.3386159986838272E-2</v>
      </c>
      <c r="AK69">
        <f t="shared" si="98"/>
        <v>1.318947685982994E-2</v>
      </c>
      <c r="AL69">
        <f t="shared" si="98"/>
        <v>1.299448930983335E-2</v>
      </c>
      <c r="AM69">
        <f t="shared" si="98"/>
        <v>1.2801184957725023E-2</v>
      </c>
      <c r="AN69">
        <f t="shared" si="98"/>
        <v>1.260955150761032E-2</v>
      </c>
      <c r="AO69">
        <f t="shared" si="98"/>
        <v>1.2419576746290845E-2</v>
      </c>
      <c r="AP69">
        <f t="shared" si="98"/>
        <v>1.2231248542735124E-2</v>
      </c>
      <c r="AQ69">
        <f t="shared" si="98"/>
        <v>1.2044554847552565E-2</v>
      </c>
      <c r="AR69">
        <f t="shared" si="99"/>
        <v>1.1859483692470692E-2</v>
      </c>
      <c r="AS69">
        <f t="shared" si="99"/>
        <v>1.1676023189815603E-2</v>
      </c>
      <c r="AT69">
        <f t="shared" si="99"/>
        <v>1.1494161531995638E-2</v>
      </c>
      <c r="AU69">
        <f t="shared" si="99"/>
        <v>1.1313886990988285E-2</v>
      </c>
      <c r="AV69">
        <f t="shared" si="99"/>
        <v>1.1135187917830211E-2</v>
      </c>
      <c r="AW69">
        <f t="shared" si="99"/>
        <v>1.0958052742110506E-2</v>
      </c>
      <c r="AX69">
        <f t="shared" si="99"/>
        <v>9.7332992941530985E-3</v>
      </c>
      <c r="AY69">
        <f t="shared" si="99"/>
        <v>8.3103048622339536E-3</v>
      </c>
      <c r="AZ69">
        <f t="shared" si="99"/>
        <v>7.4749602826336735E-3</v>
      </c>
      <c r="BA69">
        <f t="shared" si="99"/>
        <v>6.8418352162924563E-3</v>
      </c>
      <c r="BB69">
        <f t="shared" si="100"/>
        <v>6.3243713725143966E-3</v>
      </c>
      <c r="BC69">
        <f t="shared" si="100"/>
        <v>5.8850153158302157E-3</v>
      </c>
      <c r="BD69">
        <f t="shared" si="100"/>
        <v>5.5031732614429533E-3</v>
      </c>
      <c r="BE69">
        <f t="shared" si="100"/>
        <v>5.1659974647932138E-3</v>
      </c>
      <c r="BF69">
        <f t="shared" si="100"/>
        <v>4.8647829685653475E-3</v>
      </c>
      <c r="BG69">
        <f t="shared" si="100"/>
        <v>4.593283000070154E-3</v>
      </c>
      <c r="BH69">
        <f t="shared" si="100"/>
        <v>4.3468214625703256E-3</v>
      </c>
      <c r="BI69">
        <f t="shared" si="100"/>
        <v>4.1217831851561131E-3</v>
      </c>
      <c r="BJ69">
        <f t="shared" si="100"/>
        <v>3.9153012691079585E-3</v>
      </c>
      <c r="BK69">
        <f t="shared" si="100"/>
        <v>3.7250551397725526E-3</v>
      </c>
      <c r="BL69">
        <f t="shared" si="101"/>
        <v>3.5491345291956554E-3</v>
      </c>
      <c r="BM69">
        <f t="shared" si="101"/>
        <v>3.3859446428129397E-3</v>
      </c>
      <c r="BN69">
        <f t="shared" si="101"/>
        <v>3.2341380933536565E-3</v>
      </c>
      <c r="BO69">
        <f t="shared" si="101"/>
        <v>3.0925648252462523E-3</v>
      </c>
      <c r="BP69">
        <f t="shared" si="101"/>
        <v>2.9602344830438015E-3</v>
      </c>
      <c r="BQ69">
        <f t="shared" si="101"/>
        <v>2.8362876042618171E-3</v>
      </c>
      <c r="BR69">
        <f t="shared" si="101"/>
        <v>2.71997320751963E-3</v>
      </c>
      <c r="BS69">
        <f t="shared" si="101"/>
        <v>2.6106311053044652E-3</v>
      </c>
      <c r="BT69">
        <f t="shared" si="101"/>
        <v>2.50767776706408E-3</v>
      </c>
      <c r="BU69">
        <f t="shared" si="101"/>
        <v>2.4105948910933227E-3</v>
      </c>
      <c r="BV69">
        <f t="shared" si="102"/>
        <v>2.3189200715778616E-3</v>
      </c>
      <c r="BW69">
        <f t="shared" si="102"/>
        <v>2.2322391062744844E-3</v>
      </c>
      <c r="BX69">
        <f t="shared" si="102"/>
        <v>2.150179603352351E-3</v>
      </c>
      <c r="BY69">
        <f t="shared" si="102"/>
        <v>2.0724056275137816E-3</v>
      </c>
      <c r="BZ69">
        <f t="shared" si="102"/>
        <v>1.9986131852633231E-3</v>
      </c>
      <c r="CA69">
        <f t="shared" si="102"/>
        <v>1.9285263935303362E-3</v>
      </c>
      <c r="CB69">
        <f t="shared" si="102"/>
        <v>1.8618942091520297E-3</v>
      </c>
      <c r="CC69">
        <f t="shared" si="102"/>
        <v>1.7984876220191403E-3</v>
      </c>
      <c r="CD69">
        <f t="shared" si="102"/>
        <v>1.7380972341006213E-3</v>
      </c>
      <c r="CE69">
        <f t="shared" si="102"/>
        <v>1.6805311616080736E-3</v>
      </c>
      <c r="CF69">
        <f t="shared" si="103"/>
        <v>1.6256132093235517E-3</v>
      </c>
      <c r="CG69">
        <f t="shared" si="103"/>
        <v>1.573181275388499E-3</v>
      </c>
      <c r="CH69">
        <f t="shared" si="103"/>
        <v>1.5230859522206523E-3</v>
      </c>
      <c r="CI69">
        <f t="shared" si="103"/>
        <v>1.4751892951238462E-3</v>
      </c>
      <c r="CJ69">
        <f t="shared" si="103"/>
        <v>1.4293637349087919E-3</v>
      </c>
      <c r="CK69">
        <f t="shared" si="103"/>
        <v>1.3854911146979219E-3</v>
      </c>
      <c r="CL69">
        <f t="shared" si="103"/>
        <v>1.3434618342329412E-3</v>
      </c>
      <c r="CM69">
        <f t="shared" si="103"/>
        <v>1.3031740875849823E-3</v>
      </c>
      <c r="CN69">
        <f t="shared" si="103"/>
        <v>1.2645331822968239E-3</v>
      </c>
      <c r="CO69">
        <f t="shared" si="103"/>
        <v>1.2274509297524779E-3</v>
      </c>
      <c r="CP69">
        <f t="shared" si="104"/>
        <v>1.1918450980407109E-3</v>
      </c>
      <c r="CQ69">
        <f t="shared" si="104"/>
        <v>1.1576389198105111E-3</v>
      </c>
      <c r="CR69">
        <f t="shared" si="104"/>
        <v>7.4471662917290646E-4</v>
      </c>
      <c r="CS69">
        <f t="shared" si="104"/>
        <v>4.8330662928587208E-4</v>
      </c>
      <c r="CT69">
        <f t="shared" si="104"/>
        <v>3.3443273888339735E-4</v>
      </c>
      <c r="CU69">
        <f t="shared" si="104"/>
        <v>2.3245947880010169E-4</v>
      </c>
      <c r="CV69">
        <f t="shared" si="104"/>
        <v>1.5859414888467262E-4</v>
      </c>
      <c r="CW69">
        <f t="shared" si="104"/>
        <v>1.0416603049495306E-4</v>
      </c>
      <c r="CX69">
        <f t="shared" si="104"/>
        <v>6.4276607094056212E-5</v>
      </c>
      <c r="CY69">
        <f t="shared" si="104"/>
        <v>3.5813411856186522E-5</v>
      </c>
      <c r="CZ69">
        <f t="shared" si="105"/>
        <v>1.6639117803785462E-5</v>
      </c>
      <c r="DA69">
        <f t="shared" si="105"/>
        <v>5.2025251341252402E-6</v>
      </c>
      <c r="DB69">
        <f t="shared" si="105"/>
        <v>3.3019860790525784E-7</v>
      </c>
      <c r="DC69">
        <f t="shared" si="105"/>
        <v>0</v>
      </c>
      <c r="DD69">
        <f t="shared" si="105"/>
        <v>0</v>
      </c>
      <c r="DE69">
        <f t="shared" si="105"/>
        <v>0</v>
      </c>
      <c r="DF69">
        <f t="shared" si="105"/>
        <v>0</v>
      </c>
      <c r="DG69">
        <f t="shared" si="105"/>
        <v>0</v>
      </c>
      <c r="DH69">
        <f t="shared" si="105"/>
        <v>0</v>
      </c>
      <c r="DI69">
        <f t="shared" si="105"/>
        <v>0</v>
      </c>
      <c r="DJ69">
        <f t="shared" si="106"/>
        <v>0</v>
      </c>
      <c r="DK69">
        <f t="shared" si="106"/>
        <v>0</v>
      </c>
      <c r="DL69">
        <f t="shared" si="106"/>
        <v>0</v>
      </c>
      <c r="DM69">
        <f t="shared" si="106"/>
        <v>0</v>
      </c>
      <c r="DN69">
        <f t="shared" si="106"/>
        <v>0</v>
      </c>
      <c r="DO69">
        <f t="shared" si="106"/>
        <v>0</v>
      </c>
      <c r="DP69">
        <f t="shared" si="106"/>
        <v>0</v>
      </c>
      <c r="DQ69">
        <f t="shared" si="106"/>
        <v>0</v>
      </c>
      <c r="DR69">
        <f t="shared" si="106"/>
        <v>0</v>
      </c>
      <c r="DS69">
        <f t="shared" si="106"/>
        <v>0</v>
      </c>
      <c r="DT69">
        <f t="shared" si="107"/>
        <v>0</v>
      </c>
      <c r="DU69">
        <f t="shared" si="107"/>
        <v>0</v>
      </c>
      <c r="DV69">
        <f t="shared" si="107"/>
        <v>0</v>
      </c>
      <c r="DW69">
        <f t="shared" si="107"/>
        <v>0</v>
      </c>
      <c r="DX69">
        <f t="shared" si="107"/>
        <v>0</v>
      </c>
      <c r="DY69">
        <f t="shared" si="107"/>
        <v>0</v>
      </c>
      <c r="DZ69">
        <f t="shared" si="107"/>
        <v>0</v>
      </c>
      <c r="EA69">
        <f t="shared" si="107"/>
        <v>0</v>
      </c>
      <c r="EB69">
        <f t="shared" si="107"/>
        <v>0</v>
      </c>
      <c r="EC69">
        <f t="shared" si="107"/>
        <v>0</v>
      </c>
      <c r="ED69">
        <f t="shared" si="108"/>
        <v>0</v>
      </c>
      <c r="EE69">
        <f t="shared" si="108"/>
        <v>0</v>
      </c>
      <c r="EF69">
        <f t="shared" si="108"/>
        <v>0</v>
      </c>
      <c r="EG69">
        <f t="shared" si="108"/>
        <v>0</v>
      </c>
      <c r="EH69">
        <f t="shared" si="108"/>
        <v>0</v>
      </c>
      <c r="EI69">
        <f t="shared" si="108"/>
        <v>0</v>
      </c>
      <c r="EJ69">
        <f t="shared" si="108"/>
        <v>0</v>
      </c>
      <c r="EK69">
        <f t="shared" si="108"/>
        <v>0</v>
      </c>
      <c r="EL69">
        <f t="shared" si="108"/>
        <v>0</v>
      </c>
      <c r="EM69">
        <f t="shared" si="108"/>
        <v>0</v>
      </c>
      <c r="EN69">
        <f t="shared" si="109"/>
        <v>0</v>
      </c>
      <c r="EO69">
        <f t="shared" si="109"/>
        <v>0</v>
      </c>
      <c r="EP69">
        <f t="shared" si="109"/>
        <v>0</v>
      </c>
      <c r="EQ69">
        <f t="shared" si="109"/>
        <v>0</v>
      </c>
      <c r="ER69">
        <f t="shared" si="109"/>
        <v>0</v>
      </c>
      <c r="ES69">
        <f t="shared" si="109"/>
        <v>0</v>
      </c>
      <c r="ET69">
        <f t="shared" si="109"/>
        <v>0</v>
      </c>
      <c r="EU69">
        <f t="shared" si="109"/>
        <v>0</v>
      </c>
      <c r="EV69">
        <f t="shared" si="109"/>
        <v>0</v>
      </c>
      <c r="EW69">
        <f t="shared" si="109"/>
        <v>0</v>
      </c>
      <c r="EX69">
        <f t="shared" si="109"/>
        <v>0</v>
      </c>
      <c r="EZ69">
        <f t="shared" si="112"/>
        <v>0.86171903651015203</v>
      </c>
      <c r="FB69">
        <f t="shared" si="110"/>
        <v>1.2981715015334239E-2</v>
      </c>
      <c r="FC69">
        <f t="shared" si="111"/>
        <v>0.24835589553895715</v>
      </c>
    </row>
    <row r="70" spans="1:159" x14ac:dyDescent="0.25">
      <c r="A70">
        <v>615</v>
      </c>
      <c r="B70" s="20">
        <f>'Input spectra'!S69</f>
        <v>5.2487484428636301E-2</v>
      </c>
      <c r="C70">
        <f>'Input spectra'!B69</f>
        <v>0</v>
      </c>
      <c r="D70">
        <f t="shared" si="95"/>
        <v>2.0653927966864227E-2</v>
      </c>
      <c r="E70">
        <f t="shared" si="95"/>
        <v>2.0396178694294585E-2</v>
      </c>
      <c r="F70">
        <f t="shared" si="95"/>
        <v>2.0140562030416635E-2</v>
      </c>
      <c r="G70">
        <f t="shared" si="95"/>
        <v>1.9887062710497588E-2</v>
      </c>
      <c r="H70">
        <f t="shared" si="95"/>
        <v>1.9635665571181751E-2</v>
      </c>
      <c r="I70">
        <f t="shared" si="95"/>
        <v>1.9386355549847478E-2</v>
      </c>
      <c r="J70">
        <f t="shared" si="95"/>
        <v>1.9139117683968011E-2</v>
      </c>
      <c r="K70">
        <f t="shared" si="95"/>
        <v>1.8893937110476294E-2</v>
      </c>
      <c r="L70">
        <f t="shared" si="95"/>
        <v>1.8650799065133679E-2</v>
      </c>
      <c r="M70">
        <f t="shared" si="95"/>
        <v>1.8409688881902527E-2</v>
      </c>
      <c r="N70">
        <f t="shared" si="96"/>
        <v>1.8170591992322637E-2</v>
      </c>
      <c r="O70">
        <f t="shared" si="96"/>
        <v>1.7933493924891561E-2</v>
      </c>
      <c r="P70">
        <f t="shared" si="96"/>
        <v>1.7698380304448699E-2</v>
      </c>
      <c r="Q70">
        <f t="shared" si="96"/>
        <v>1.7465236851563197E-2</v>
      </c>
      <c r="R70">
        <f t="shared" si="96"/>
        <v>1.7234049381925597E-2</v>
      </c>
      <c r="S70">
        <f t="shared" si="96"/>
        <v>1.7004803805743273E-2</v>
      </c>
      <c r="T70">
        <f t="shared" si="96"/>
        <v>1.6777486127139547E-2</v>
      </c>
      <c r="U70">
        <f t="shared" si="96"/>
        <v>1.6552082443556514E-2</v>
      </c>
      <c r="V70">
        <f t="shared" si="96"/>
        <v>1.6328578945161584E-2</v>
      </c>
      <c r="W70">
        <f t="shared" si="96"/>
        <v>1.6106961914257624E-2</v>
      </c>
      <c r="X70">
        <f t="shared" si="97"/>
        <v>1.5887217724696777E-2</v>
      </c>
      <c r="Y70">
        <f t="shared" si="97"/>
        <v>1.5669332841297862E-2</v>
      </c>
      <c r="Z70">
        <f t="shared" si="97"/>
        <v>1.54532938192674E-2</v>
      </c>
      <c r="AA70">
        <f t="shared" si="97"/>
        <v>1.5239087303624171E-2</v>
      </c>
      <c r="AB70">
        <f t="shared" si="97"/>
        <v>1.5026700028627358E-2</v>
      </c>
      <c r="AC70">
        <f t="shared" si="97"/>
        <v>1.4816118817208176E-2</v>
      </c>
      <c r="AD70">
        <f t="shared" si="97"/>
        <v>1.4607330580405033E-2</v>
      </c>
      <c r="AE70">
        <f t="shared" si="97"/>
        <v>1.4400322316802178E-2</v>
      </c>
      <c r="AF70">
        <f t="shared" si="97"/>
        <v>1.4195081111971793E-2</v>
      </c>
      <c r="AG70">
        <f t="shared" si="97"/>
        <v>1.399159413791953E-2</v>
      </c>
      <c r="AH70">
        <f t="shared" si="98"/>
        <v>1.3789848652533489E-2</v>
      </c>
      <c r="AI70">
        <f t="shared" si="98"/>
        <v>1.3589831999036579E-2</v>
      </c>
      <c r="AJ70">
        <f t="shared" si="98"/>
        <v>1.3391531605442262E-2</v>
      </c>
      <c r="AK70">
        <f t="shared" si="98"/>
        <v>1.3194934984013649E-2</v>
      </c>
      <c r="AL70">
        <f t="shared" si="98"/>
        <v>1.3000029730725953E-2</v>
      </c>
      <c r="AM70">
        <f t="shared" si="98"/>
        <v>1.2806803524732265E-2</v>
      </c>
      <c r="AN70">
        <f t="shared" si="98"/>
        <v>1.2615244127832584E-2</v>
      </c>
      <c r="AO70">
        <f t="shared" si="98"/>
        <v>1.2425339383946195E-2</v>
      </c>
      <c r="AP70">
        <f t="shared" si="98"/>
        <v>1.2237077218587251E-2</v>
      </c>
      <c r="AQ70">
        <f t="shared" si="98"/>
        <v>1.2050445638343614E-2</v>
      </c>
      <c r="AR70">
        <f t="shared" si="99"/>
        <v>1.1865432730358921E-2</v>
      </c>
      <c r="AS70">
        <f t="shared" si="99"/>
        <v>1.1682026661817866E-2</v>
      </c>
      <c r="AT70">
        <f t="shared" si="99"/>
        <v>1.1500215679434598E-2</v>
      </c>
      <c r="AU70">
        <f t="shared" si="99"/>
        <v>1.1319988108944388E-2</v>
      </c>
      <c r="AV70">
        <f t="shared" si="99"/>
        <v>1.1141332354598325E-2</v>
      </c>
      <c r="AW70">
        <f t="shared" si="99"/>
        <v>1.0964236898661231E-2</v>
      </c>
      <c r="AX70">
        <f t="shared" si="99"/>
        <v>9.7389143645741014E-3</v>
      </c>
      <c r="AY70">
        <f t="shared" si="99"/>
        <v>8.3152032688667415E-3</v>
      </c>
      <c r="AZ70">
        <f t="shared" si="99"/>
        <v>7.4794600790968942E-3</v>
      </c>
      <c r="BA70">
        <f t="shared" si="99"/>
        <v>6.8460397143495187E-3</v>
      </c>
      <c r="BB70">
        <f t="shared" si="100"/>
        <v>6.328337215878826E-3</v>
      </c>
      <c r="BC70">
        <f t="shared" si="100"/>
        <v>5.8887794811149276E-3</v>
      </c>
      <c r="BD70">
        <f t="shared" si="100"/>
        <v>5.5067622342209813E-3</v>
      </c>
      <c r="BE70">
        <f t="shared" si="100"/>
        <v>5.1694313550810257E-3</v>
      </c>
      <c r="BF70">
        <f t="shared" si="100"/>
        <v>4.8680776718561377E-3</v>
      </c>
      <c r="BG70">
        <f t="shared" si="100"/>
        <v>4.5964514561837094E-3</v>
      </c>
      <c r="BH70">
        <f t="shared" si="100"/>
        <v>4.349874445354074E-3</v>
      </c>
      <c r="BI70">
        <f t="shared" si="100"/>
        <v>4.1247298262904386E-3</v>
      </c>
      <c r="BJ70">
        <f t="shared" si="100"/>
        <v>3.9181494210219015E-3</v>
      </c>
      <c r="BK70">
        <f t="shared" si="100"/>
        <v>3.7278116360564798E-3</v>
      </c>
      <c r="BL70">
        <f t="shared" si="101"/>
        <v>3.5518053769249356E-3</v>
      </c>
      <c r="BM70">
        <f t="shared" si="101"/>
        <v>3.3885351680533926E-3</v>
      </c>
      <c r="BN70">
        <f t="shared" si="101"/>
        <v>3.2366530535253638E-3</v>
      </c>
      <c r="BO70">
        <f t="shared" si="101"/>
        <v>3.0950084974378372E-3</v>
      </c>
      <c r="BP70">
        <f t="shared" si="101"/>
        <v>2.9626107344969338E-3</v>
      </c>
      <c r="BQ70">
        <f t="shared" si="101"/>
        <v>2.8385999493875727E-3</v>
      </c>
      <c r="BR70">
        <f t="shared" si="101"/>
        <v>2.7222248545724316E-3</v>
      </c>
      <c r="BS70">
        <f t="shared" si="101"/>
        <v>2.6128249949969873E-3</v>
      </c>
      <c r="BT70">
        <f t="shared" si="101"/>
        <v>2.5098166048198615E-3</v>
      </c>
      <c r="BU70">
        <f t="shared" si="101"/>
        <v>2.412681174217288E-3</v>
      </c>
      <c r="BV70">
        <f t="shared" si="102"/>
        <v>2.3209561123240883E-3</v>
      </c>
      <c r="BW70">
        <f t="shared" si="102"/>
        <v>2.2342270515697477E-3</v>
      </c>
      <c r="BX70">
        <f t="shared" si="102"/>
        <v>2.1521214517697005E-3</v>
      </c>
      <c r="BY70">
        <f t="shared" si="102"/>
        <v>2.0743032439665197E-3</v>
      </c>
      <c r="BZ70">
        <f t="shared" si="102"/>
        <v>2.0004683137952685E-3</v>
      </c>
      <c r="CA70">
        <f t="shared" si="102"/>
        <v>1.9303406685053932E-3</v>
      </c>
      <c r="CB70">
        <f t="shared" si="102"/>
        <v>1.8636691650893173E-3</v>
      </c>
      <c r="CC70">
        <f t="shared" si="102"/>
        <v>1.8002247022753238E-3</v>
      </c>
      <c r="CD70">
        <f t="shared" si="102"/>
        <v>1.739797798565692E-3</v>
      </c>
      <c r="CE70">
        <f t="shared" si="102"/>
        <v>1.6821964935525538E-3</v>
      </c>
      <c r="CF70">
        <f t="shared" si="103"/>
        <v>1.6272445215123198E-3</v>
      </c>
      <c r="CG70">
        <f t="shared" si="103"/>
        <v>1.5747797155579602E-3</v>
      </c>
      <c r="CH70">
        <f t="shared" si="103"/>
        <v>1.5246526080009118E-3</v>
      </c>
      <c r="CI70">
        <f t="shared" si="103"/>
        <v>1.4767251984751535E-3</v>
      </c>
      <c r="CJ70">
        <f t="shared" si="103"/>
        <v>1.4308698661313053E-3</v>
      </c>
      <c r="CK70">
        <f t="shared" si="103"/>
        <v>1.3869684060653462E-3</v>
      </c>
      <c r="CL70">
        <f t="shared" si="103"/>
        <v>1.3449111732935053E-3</v>
      </c>
      <c r="CM70">
        <f t="shared" si="103"/>
        <v>1.3045963201672739E-3</v>
      </c>
      <c r="CN70">
        <f t="shared" si="103"/>
        <v>1.2659291152529891E-3</v>
      </c>
      <c r="CO70">
        <f t="shared" si="103"/>
        <v>1.2288213334670534E-3</v>
      </c>
      <c r="CP70">
        <f t="shared" si="104"/>
        <v>1.1931907087297513E-3</v>
      </c>
      <c r="CQ70">
        <f t="shared" si="104"/>
        <v>1.1589604416325948E-3</v>
      </c>
      <c r="CR70">
        <f t="shared" si="104"/>
        <v>7.4557612036249337E-4</v>
      </c>
      <c r="CS70">
        <f t="shared" si="104"/>
        <v>4.8387048887958966E-4</v>
      </c>
      <c r="CT70">
        <f t="shared" si="104"/>
        <v>3.3482710957815487E-4</v>
      </c>
      <c r="CU70">
        <f t="shared" si="104"/>
        <v>2.3273651822972808E-4</v>
      </c>
      <c r="CV70">
        <f t="shared" si="104"/>
        <v>1.5878514821125579E-4</v>
      </c>
      <c r="CW70">
        <f t="shared" si="104"/>
        <v>1.0429278809687175E-4</v>
      </c>
      <c r="CX70">
        <f t="shared" si="104"/>
        <v>6.4355630893792357E-5</v>
      </c>
      <c r="CY70">
        <f t="shared" si="104"/>
        <v>3.585789162315702E-5</v>
      </c>
      <c r="CZ70">
        <f t="shared" si="105"/>
        <v>1.6659992234060765E-5</v>
      </c>
      <c r="DA70">
        <f t="shared" si="105"/>
        <v>5.209117216390885E-6</v>
      </c>
      <c r="DB70">
        <f t="shared" si="105"/>
        <v>3.3062114533915512E-7</v>
      </c>
      <c r="DC70">
        <f t="shared" si="105"/>
        <v>0</v>
      </c>
      <c r="DD70">
        <f t="shared" si="105"/>
        <v>0</v>
      </c>
      <c r="DE70">
        <f t="shared" si="105"/>
        <v>0</v>
      </c>
      <c r="DF70">
        <f t="shared" si="105"/>
        <v>0</v>
      </c>
      <c r="DG70">
        <f t="shared" si="105"/>
        <v>0</v>
      </c>
      <c r="DH70">
        <f t="shared" si="105"/>
        <v>0</v>
      </c>
      <c r="DI70">
        <f t="shared" si="105"/>
        <v>0</v>
      </c>
      <c r="DJ70">
        <f t="shared" si="106"/>
        <v>0</v>
      </c>
      <c r="DK70">
        <f t="shared" si="106"/>
        <v>0</v>
      </c>
      <c r="DL70">
        <f t="shared" si="106"/>
        <v>0</v>
      </c>
      <c r="DM70">
        <f t="shared" si="106"/>
        <v>0</v>
      </c>
      <c r="DN70">
        <f t="shared" si="106"/>
        <v>0</v>
      </c>
      <c r="DO70">
        <f t="shared" si="106"/>
        <v>0</v>
      </c>
      <c r="DP70">
        <f t="shared" si="106"/>
        <v>0</v>
      </c>
      <c r="DQ70">
        <f t="shared" si="106"/>
        <v>0</v>
      </c>
      <c r="DR70">
        <f t="shared" si="106"/>
        <v>0</v>
      </c>
      <c r="DS70">
        <f t="shared" si="106"/>
        <v>0</v>
      </c>
      <c r="DT70">
        <f t="shared" si="107"/>
        <v>0</v>
      </c>
      <c r="DU70">
        <f t="shared" si="107"/>
        <v>0</v>
      </c>
      <c r="DV70">
        <f t="shared" si="107"/>
        <v>0</v>
      </c>
      <c r="DW70">
        <f t="shared" si="107"/>
        <v>0</v>
      </c>
      <c r="DX70">
        <f t="shared" si="107"/>
        <v>0</v>
      </c>
      <c r="DY70">
        <f t="shared" si="107"/>
        <v>0</v>
      </c>
      <c r="DZ70">
        <f t="shared" si="107"/>
        <v>0</v>
      </c>
      <c r="EA70">
        <f t="shared" si="107"/>
        <v>0</v>
      </c>
      <c r="EB70">
        <f t="shared" si="107"/>
        <v>0</v>
      </c>
      <c r="EC70">
        <f t="shared" si="107"/>
        <v>0</v>
      </c>
      <c r="ED70">
        <f t="shared" si="108"/>
        <v>0</v>
      </c>
      <c r="EE70">
        <f t="shared" si="108"/>
        <v>0</v>
      </c>
      <c r="EF70">
        <f t="shared" si="108"/>
        <v>0</v>
      </c>
      <c r="EG70">
        <f t="shared" si="108"/>
        <v>0</v>
      </c>
      <c r="EH70">
        <f t="shared" si="108"/>
        <v>0</v>
      </c>
      <c r="EI70">
        <f t="shared" si="108"/>
        <v>0</v>
      </c>
      <c r="EJ70">
        <f t="shared" si="108"/>
        <v>0</v>
      </c>
      <c r="EK70">
        <f t="shared" si="108"/>
        <v>0</v>
      </c>
      <c r="EL70">
        <f t="shared" si="108"/>
        <v>0</v>
      </c>
      <c r="EM70">
        <f t="shared" si="108"/>
        <v>0</v>
      </c>
      <c r="EN70">
        <f t="shared" si="109"/>
        <v>0</v>
      </c>
      <c r="EO70">
        <f t="shared" si="109"/>
        <v>0</v>
      </c>
      <c r="EP70">
        <f t="shared" si="109"/>
        <v>0</v>
      </c>
      <c r="EQ70">
        <f t="shared" si="109"/>
        <v>0</v>
      </c>
      <c r="ER70">
        <f t="shared" si="109"/>
        <v>0</v>
      </c>
      <c r="ES70">
        <f t="shared" si="109"/>
        <v>0</v>
      </c>
      <c r="ET70">
        <f t="shared" si="109"/>
        <v>0</v>
      </c>
      <c r="EU70">
        <f t="shared" si="109"/>
        <v>0</v>
      </c>
      <c r="EV70">
        <f t="shared" si="109"/>
        <v>0</v>
      </c>
      <c r="EW70">
        <f t="shared" si="109"/>
        <v>0</v>
      </c>
      <c r="EX70">
        <f t="shared" si="109"/>
        <v>0</v>
      </c>
      <c r="EZ70">
        <f t="shared" si="112"/>
        <v>0.86201259735097113</v>
      </c>
      <c r="FB70">
        <f t="shared" si="110"/>
        <v>1.2951184021538609E-2</v>
      </c>
      <c r="FC70">
        <f t="shared" si="111"/>
        <v>0.24835981317964617</v>
      </c>
    </row>
    <row r="71" spans="1:159" x14ac:dyDescent="0.25">
      <c r="A71">
        <v>620</v>
      </c>
      <c r="B71" s="20">
        <f>'Input spectra'!S70</f>
        <v>5.2163191009261901E-2</v>
      </c>
      <c r="C71">
        <f>'Input spectra'!B70</f>
        <v>0</v>
      </c>
      <c r="D71">
        <f t="shared" si="95"/>
        <v>2.0653927966864227E-2</v>
      </c>
      <c r="E71">
        <f t="shared" si="95"/>
        <v>2.0396840139672738E-2</v>
      </c>
      <c r="F71">
        <f t="shared" si="95"/>
        <v>2.0141868363125481E-2</v>
      </c>
      <c r="G71">
        <f t="shared" si="95"/>
        <v>1.9888997577686078E-2</v>
      </c>
      <c r="H71">
        <f t="shared" si="95"/>
        <v>1.9638212823241505E-2</v>
      </c>
      <c r="I71">
        <f t="shared" si="95"/>
        <v>1.9389499238475206E-2</v>
      </c>
      <c r="J71">
        <f t="shared" si="95"/>
        <v>1.9142842060244001E-2</v>
      </c>
      <c r="K71">
        <f t="shared" si="95"/>
        <v>1.889822662295881E-2</v>
      </c>
      <c r="L71">
        <f t="shared" si="95"/>
        <v>1.8655638357969184E-2</v>
      </c>
      <c r="M71">
        <f t="shared" si="95"/>
        <v>1.8415062792951589E-2</v>
      </c>
      <c r="N71">
        <f t="shared" si="96"/>
        <v>1.8176485551301431E-2</v>
      </c>
      <c r="O71">
        <f t="shared" si="96"/>
        <v>1.7939892351528777E-2</v>
      </c>
      <c r="P71">
        <f t="shared" si="96"/>
        <v>1.7705269006657823E-2</v>
      </c>
      <c r="Q71">
        <f t="shared" si="96"/>
        <v>1.747260142363E-2</v>
      </c>
      <c r="R71">
        <f t="shared" si="96"/>
        <v>1.7241875602710718E-2</v>
      </c>
      <c r="S71">
        <f t="shared" si="96"/>
        <v>1.7013077636899805E-2</v>
      </c>
      <c r="T71">
        <f t="shared" si="96"/>
        <v>1.6786193711345473E-2</v>
      </c>
      <c r="U71">
        <f t="shared" si="96"/>
        <v>1.6561210102761934E-2</v>
      </c>
      <c r="V71">
        <f t="shared" si="96"/>
        <v>1.6338113178850554E-2</v>
      </c>
      <c r="W71">
        <f t="shared" si="96"/>
        <v>1.611688939772455E-2</v>
      </c>
      <c r="X71">
        <f t="shared" si="97"/>
        <v>1.5897525307337235E-2</v>
      </c>
      <c r="Y71">
        <f t="shared" si="97"/>
        <v>1.5680007544913721E-2</v>
      </c>
      <c r="Z71">
        <f t="shared" si="97"/>
        <v>1.5464322836386168E-2</v>
      </c>
      <c r="AA71">
        <f t="shared" si="97"/>
        <v>1.5250457995832399E-2</v>
      </c>
      <c r="AB71">
        <f t="shared" si="97"/>
        <v>1.503839992491807E-2</v>
      </c>
      <c r="AC71">
        <f t="shared" si="97"/>
        <v>1.4828135612342171E-2</v>
      </c>
      <c r="AD71">
        <f t="shared" si="97"/>
        <v>1.4619652133285945E-2</v>
      </c>
      <c r="AE71">
        <f t="shared" si="97"/>
        <v>1.4412936648865218E-2</v>
      </c>
      <c r="AF71">
        <f t="shared" si="97"/>
        <v>1.4207976405586055E-2</v>
      </c>
      <c r="AG71">
        <f t="shared" si="97"/>
        <v>1.4004758734803752E-2</v>
      </c>
      <c r="AH71">
        <f t="shared" si="98"/>
        <v>1.3803271052185179E-2</v>
      </c>
      <c r="AI71">
        <f t="shared" si="98"/>
        <v>1.3603500857174378E-2</v>
      </c>
      <c r="AJ71">
        <f t="shared" si="98"/>
        <v>1.3405435732461479E-2</v>
      </c>
      <c r="AK71">
        <f t="shared" si="98"/>
        <v>1.3209063343454832E-2</v>
      </c>
      <c r="AL71">
        <f t="shared" si="98"/>
        <v>1.3014371437756432E-2</v>
      </c>
      <c r="AM71">
        <f t="shared" si="98"/>
        <v>1.2821347844640511E-2</v>
      </c>
      <c r="AN71">
        <f t="shared" si="98"/>
        <v>1.2629980474535354E-2</v>
      </c>
      <c r="AO71">
        <f t="shared" si="98"/>
        <v>1.2440257318508318E-2</v>
      </c>
      <c r="AP71">
        <f t="shared" si="98"/>
        <v>1.2252166447753964E-2</v>
      </c>
      <c r="AQ71">
        <f t="shared" si="98"/>
        <v>1.206569601308537E-2</v>
      </c>
      <c r="AR71">
        <f t="shared" si="99"/>
        <v>1.1880834244428561E-2</v>
      </c>
      <c r="AS71">
        <f t="shared" si="99"/>
        <v>1.1697569450320033E-2</v>
      </c>
      <c r="AT71">
        <f t="shared" si="99"/>
        <v>1.151589001740737E-2</v>
      </c>
      <c r="AU71">
        <f t="shared" si="99"/>
        <v>1.133578440995295E-2</v>
      </c>
      <c r="AV71">
        <f t="shared" si="99"/>
        <v>1.1157241169340654E-2</v>
      </c>
      <c r="AW71">
        <f t="shared" si="99"/>
        <v>1.0980248913585662E-2</v>
      </c>
      <c r="AX71">
        <f t="shared" si="99"/>
        <v>9.7534532289167402E-3</v>
      </c>
      <c r="AY71">
        <f t="shared" si="99"/>
        <v>8.3278867911849401E-3</v>
      </c>
      <c r="AZ71">
        <f t="shared" si="99"/>
        <v>7.4911117357613945E-3</v>
      </c>
      <c r="BA71">
        <f t="shared" si="99"/>
        <v>6.8569269777728169E-3</v>
      </c>
      <c r="BB71">
        <f t="shared" si="100"/>
        <v>6.3386067300419298E-3</v>
      </c>
      <c r="BC71">
        <f t="shared" si="100"/>
        <v>5.8985269709751426E-3</v>
      </c>
      <c r="BD71">
        <f t="shared" si="100"/>
        <v>5.5160562635231522E-3</v>
      </c>
      <c r="BE71">
        <f t="shared" si="100"/>
        <v>5.1783239816385052E-3</v>
      </c>
      <c r="BF71">
        <f t="shared" si="100"/>
        <v>4.8766100425446813E-3</v>
      </c>
      <c r="BG71">
        <f t="shared" si="100"/>
        <v>4.6046570661063511E-3</v>
      </c>
      <c r="BH71">
        <f t="shared" si="100"/>
        <v>4.3577811823521124E-3</v>
      </c>
      <c r="BI71">
        <f t="shared" si="100"/>
        <v>4.1323613270414349E-3</v>
      </c>
      <c r="BJ71">
        <f t="shared" si="100"/>
        <v>3.925526010593091E-3</v>
      </c>
      <c r="BK71">
        <f t="shared" si="100"/>
        <v>3.7349510020794827E-3</v>
      </c>
      <c r="BL71">
        <f t="shared" si="101"/>
        <v>3.5587230674908091E-3</v>
      </c>
      <c r="BM71">
        <f t="shared" si="101"/>
        <v>3.3952449683983463E-3</v>
      </c>
      <c r="BN71">
        <f t="shared" si="101"/>
        <v>3.2431672769156973E-3</v>
      </c>
      <c r="BO71">
        <f t="shared" si="101"/>
        <v>3.1013382137933614E-3</v>
      </c>
      <c r="BP71">
        <f t="shared" si="101"/>
        <v>2.9687659528555366E-3</v>
      </c>
      <c r="BQ71">
        <f t="shared" si="101"/>
        <v>2.8445897655028922E-3</v>
      </c>
      <c r="BR71">
        <f t="shared" si="101"/>
        <v>2.7280575717368999E-3</v>
      </c>
      <c r="BS71">
        <f t="shared" si="101"/>
        <v>2.6185082240016973E-3</v>
      </c>
      <c r="BT71">
        <f t="shared" si="101"/>
        <v>2.5153573474438928E-3</v>
      </c>
      <c r="BU71">
        <f t="shared" si="101"/>
        <v>2.4180858935607934E-3</v>
      </c>
      <c r="BV71">
        <f t="shared" si="102"/>
        <v>2.3262307925204428E-3</v>
      </c>
      <c r="BW71">
        <f t="shared" si="102"/>
        <v>2.2393772488405179E-3</v>
      </c>
      <c r="BX71">
        <f t="shared" si="102"/>
        <v>2.1571523383607971E-3</v>
      </c>
      <c r="BY71">
        <f t="shared" si="102"/>
        <v>2.0792196461832464E-3</v>
      </c>
      <c r="BZ71">
        <f t="shared" si="102"/>
        <v>2.0052747451093388E-3</v>
      </c>
      <c r="CA71">
        <f t="shared" si="102"/>
        <v>1.9350413585183545E-3</v>
      </c>
      <c r="CB71">
        <f t="shared" si="102"/>
        <v>1.8682680849898758E-3</v>
      </c>
      <c r="CC71">
        <f t="shared" si="102"/>
        <v>1.8047255873125528E-3</v>
      </c>
      <c r="CD71">
        <f t="shared" si="102"/>
        <v>1.7442041679685029E-3</v>
      </c>
      <c r="CE71">
        <f t="shared" si="102"/>
        <v>1.6865116682525925E-3</v>
      </c>
      <c r="CF71">
        <f t="shared" si="103"/>
        <v>1.6314716399684953E-3</v>
      </c>
      <c r="CG71">
        <f t="shared" si="103"/>
        <v>1.5789217479329973E-3</v>
      </c>
      <c r="CH71">
        <f t="shared" si="103"/>
        <v>1.5287123689012969E-3</v>
      </c>
      <c r="CI71">
        <f t="shared" si="103"/>
        <v>1.4807053584337938E-3</v>
      </c>
      <c r="CJ71">
        <f t="shared" si="103"/>
        <v>1.4347729619857499E-3</v>
      </c>
      <c r="CK71">
        <f t="shared" si="103"/>
        <v>1.3907968503624325E-3</v>
      </c>
      <c r="CL71">
        <f t="shared" si="103"/>
        <v>1.348667262832944E-3</v>
      </c>
      <c r="CM71">
        <f t="shared" si="103"/>
        <v>1.3082822437812899E-3</v>
      </c>
      <c r="CN71">
        <f t="shared" si="103"/>
        <v>1.269546960906167E-3</v>
      </c>
      <c r="CO71">
        <f t="shared" si="103"/>
        <v>1.2323730947495538E-3</v>
      </c>
      <c r="CP71">
        <f t="shared" si="104"/>
        <v>1.1966782908077406E-3</v>
      </c>
      <c r="CQ71">
        <f t="shared" si="104"/>
        <v>1.1623856667117613E-3</v>
      </c>
      <c r="CR71">
        <f t="shared" si="104"/>
        <v>7.4780386790298365E-4</v>
      </c>
      <c r="CS71">
        <f t="shared" si="104"/>
        <v>4.8533201063752845E-4</v>
      </c>
      <c r="CT71">
        <f t="shared" si="104"/>
        <v>3.3584933979415244E-4</v>
      </c>
      <c r="CU71">
        <f t="shared" si="104"/>
        <v>2.3345463559768689E-4</v>
      </c>
      <c r="CV71">
        <f t="shared" si="104"/>
        <v>1.5928025108780507E-4</v>
      </c>
      <c r="CW71">
        <f t="shared" si="104"/>
        <v>1.0462137284081398E-4</v>
      </c>
      <c r="CX71">
        <f t="shared" si="104"/>
        <v>6.4560483294036063E-5</v>
      </c>
      <c r="CY71">
        <f t="shared" si="104"/>
        <v>3.5973198555879877E-5</v>
      </c>
      <c r="CZ71">
        <f t="shared" si="105"/>
        <v>1.6714107190740275E-5</v>
      </c>
      <c r="DA71">
        <f t="shared" si="105"/>
        <v>5.2262069412271028E-6</v>
      </c>
      <c r="DB71">
        <f t="shared" si="105"/>
        <v>3.3171658234945885E-7</v>
      </c>
      <c r="DC71">
        <f t="shared" si="105"/>
        <v>0</v>
      </c>
      <c r="DD71">
        <f t="shared" si="105"/>
        <v>0</v>
      </c>
      <c r="DE71">
        <f t="shared" si="105"/>
        <v>0</v>
      </c>
      <c r="DF71">
        <f t="shared" si="105"/>
        <v>0</v>
      </c>
      <c r="DG71">
        <f t="shared" si="105"/>
        <v>0</v>
      </c>
      <c r="DH71">
        <f t="shared" si="105"/>
        <v>0</v>
      </c>
      <c r="DI71">
        <f t="shared" si="105"/>
        <v>0</v>
      </c>
      <c r="DJ71">
        <f t="shared" si="106"/>
        <v>0</v>
      </c>
      <c r="DK71">
        <f t="shared" si="106"/>
        <v>0</v>
      </c>
      <c r="DL71">
        <f t="shared" si="106"/>
        <v>0</v>
      </c>
      <c r="DM71">
        <f t="shared" si="106"/>
        <v>0</v>
      </c>
      <c r="DN71">
        <f t="shared" si="106"/>
        <v>0</v>
      </c>
      <c r="DO71">
        <f t="shared" si="106"/>
        <v>0</v>
      </c>
      <c r="DP71">
        <f t="shared" si="106"/>
        <v>0</v>
      </c>
      <c r="DQ71">
        <f t="shared" si="106"/>
        <v>0</v>
      </c>
      <c r="DR71">
        <f t="shared" si="106"/>
        <v>0</v>
      </c>
      <c r="DS71">
        <f t="shared" si="106"/>
        <v>0</v>
      </c>
      <c r="DT71">
        <f t="shared" si="107"/>
        <v>0</v>
      </c>
      <c r="DU71">
        <f t="shared" si="107"/>
        <v>0</v>
      </c>
      <c r="DV71">
        <f t="shared" si="107"/>
        <v>0</v>
      </c>
      <c r="DW71">
        <f t="shared" si="107"/>
        <v>0</v>
      </c>
      <c r="DX71">
        <f t="shared" si="107"/>
        <v>0</v>
      </c>
      <c r="DY71">
        <f t="shared" si="107"/>
        <v>0</v>
      </c>
      <c r="DZ71">
        <f t="shared" si="107"/>
        <v>0</v>
      </c>
      <c r="EA71">
        <f t="shared" si="107"/>
        <v>0</v>
      </c>
      <c r="EB71">
        <f t="shared" si="107"/>
        <v>0</v>
      </c>
      <c r="EC71">
        <f t="shared" si="107"/>
        <v>0</v>
      </c>
      <c r="ED71">
        <f t="shared" si="108"/>
        <v>0</v>
      </c>
      <c r="EE71">
        <f t="shared" si="108"/>
        <v>0</v>
      </c>
      <c r="EF71">
        <f t="shared" si="108"/>
        <v>0</v>
      </c>
      <c r="EG71">
        <f t="shared" si="108"/>
        <v>0</v>
      </c>
      <c r="EH71">
        <f t="shared" si="108"/>
        <v>0</v>
      </c>
      <c r="EI71">
        <f t="shared" si="108"/>
        <v>0</v>
      </c>
      <c r="EJ71">
        <f t="shared" si="108"/>
        <v>0</v>
      </c>
      <c r="EK71">
        <f t="shared" si="108"/>
        <v>0</v>
      </c>
      <c r="EL71">
        <f t="shared" si="108"/>
        <v>0</v>
      </c>
      <c r="EM71">
        <f t="shared" si="108"/>
        <v>0</v>
      </c>
      <c r="EN71">
        <f t="shared" si="109"/>
        <v>0</v>
      </c>
      <c r="EO71">
        <f t="shared" si="109"/>
        <v>0</v>
      </c>
      <c r="EP71">
        <f t="shared" si="109"/>
        <v>0</v>
      </c>
      <c r="EQ71">
        <f t="shared" si="109"/>
        <v>0</v>
      </c>
      <c r="ER71">
        <f t="shared" si="109"/>
        <v>0</v>
      </c>
      <c r="ES71">
        <f t="shared" si="109"/>
        <v>0</v>
      </c>
      <c r="ET71">
        <f t="shared" si="109"/>
        <v>0</v>
      </c>
      <c r="EU71">
        <f t="shared" si="109"/>
        <v>0</v>
      </c>
      <c r="EV71">
        <f t="shared" si="109"/>
        <v>0</v>
      </c>
      <c r="EW71">
        <f t="shared" si="109"/>
        <v>0</v>
      </c>
      <c r="EX71">
        <f t="shared" si="109"/>
        <v>0</v>
      </c>
      <c r="EZ71">
        <f t="shared" si="112"/>
        <v>0.86277264064554904</v>
      </c>
      <c r="FB71">
        <f t="shared" si="110"/>
        <v>1.2872204255589104E-2</v>
      </c>
      <c r="FC71">
        <f t="shared" si="111"/>
        <v>0.24836994648197855</v>
      </c>
    </row>
    <row r="72" spans="1:159" x14ac:dyDescent="0.25">
      <c r="A72">
        <v>625</v>
      </c>
      <c r="B72" s="20">
        <f>'Input spectra'!S71</f>
        <v>5.1838897589887398E-2</v>
      </c>
      <c r="C72">
        <f>'Input spectra'!B71</f>
        <v>0</v>
      </c>
      <c r="D72">
        <f t="shared" si="95"/>
        <v>2.0653927966864227E-2</v>
      </c>
      <c r="E72">
        <f t="shared" si="95"/>
        <v>2.0397501606501483E-2</v>
      </c>
      <c r="F72">
        <f t="shared" si="95"/>
        <v>2.0143174780564096E-2</v>
      </c>
      <c r="G72">
        <f t="shared" si="95"/>
        <v>1.989093263312313E-2</v>
      </c>
      <c r="H72">
        <f t="shared" si="95"/>
        <v>1.9640760405745521E-2</v>
      </c>
      <c r="I72">
        <f t="shared" si="95"/>
        <v>1.9392643436883034E-2</v>
      </c>
      <c r="J72">
        <f t="shared" si="95"/>
        <v>1.9146567161264932E-2</v>
      </c>
      <c r="K72">
        <f t="shared" si="95"/>
        <v>1.8902517109294328E-2</v>
      </c>
      <c r="L72">
        <f t="shared" si="95"/>
        <v>1.866047890644822E-2</v>
      </c>
      <c r="M72">
        <f t="shared" si="95"/>
        <v>1.8420438272681156E-2</v>
      </c>
      <c r="N72">
        <f t="shared" si="96"/>
        <v>1.8182381021832558E-2</v>
      </c>
      <c r="O72">
        <f t="shared" si="96"/>
        <v>1.7946293061037566E-2</v>
      </c>
      <c r="P72">
        <f t="shared" si="96"/>
        <v>1.771216039014158E-2</v>
      </c>
      <c r="Q72">
        <f t="shared" si="96"/>
        <v>1.7479969101118289E-2</v>
      </c>
      <c r="R72">
        <f t="shared" si="96"/>
        <v>1.7249705377491216E-2</v>
      </c>
      <c r="S72">
        <f t="shared" si="96"/>
        <v>1.7021355493758886E-2</v>
      </c>
      <c r="T72">
        <f t="shared" si="96"/>
        <v>1.6794905814823374E-2</v>
      </c>
      <c r="U72">
        <f t="shared" si="96"/>
        <v>1.6570342795422386E-2</v>
      </c>
      <c r="V72">
        <f t="shared" si="96"/>
        <v>1.6347652979564819E-2</v>
      </c>
      <c r="W72">
        <f t="shared" si="96"/>
        <v>1.6126822999969714E-2</v>
      </c>
      <c r="X72">
        <f t="shared" si="97"/>
        <v>1.5907839577508624E-2</v>
      </c>
      <c r="Y72">
        <f t="shared" si="97"/>
        <v>1.5690689520651412E-2</v>
      </c>
      <c r="Z72">
        <f t="shared" si="97"/>
        <v>1.5475359724915396E-2</v>
      </c>
      <c r="AA72">
        <f t="shared" si="97"/>
        <v>1.5261837172317851E-2</v>
      </c>
      <c r="AB72">
        <f t="shared" si="97"/>
        <v>1.5050108930831857E-2</v>
      </c>
      <c r="AC72">
        <f t="shared" si="97"/>
        <v>1.4840162153845451E-2</v>
      </c>
      <c r="AD72">
        <f t="shared" si="97"/>
        <v>1.4631984079624075E-2</v>
      </c>
      <c r="AE72">
        <f t="shared" si="97"/>
        <v>1.4425562030776306E-2</v>
      </c>
      <c r="AF72">
        <f t="shared" si="97"/>
        <v>1.4220883413722843E-2</v>
      </c>
      <c r="AG72">
        <f t="shared" si="97"/>
        <v>1.4017935718168707E-2</v>
      </c>
      <c r="AH72">
        <f t="shared" si="98"/>
        <v>1.3816706516578693E-2</v>
      </c>
      <c r="AI72">
        <f t="shared" si="98"/>
        <v>1.3617183463656E-2</v>
      </c>
      <c r="AJ72">
        <f t="shared" si="98"/>
        <v>1.3419354295824042E-2</v>
      </c>
      <c r="AK72">
        <f t="shared" si="98"/>
        <v>1.3223206830711409E-2</v>
      </c>
      <c r="AL72">
        <f t="shared" si="98"/>
        <v>1.3028728966640001E-2</v>
      </c>
      <c r="AM72">
        <f t="shared" si="98"/>
        <v>1.2835908682116252E-2</v>
      </c>
      <c r="AN72">
        <f t="shared" si="98"/>
        <v>1.2644734035325464E-2</v>
      </c>
      <c r="AO72">
        <f t="shared" si="98"/>
        <v>1.2455193163629242E-2</v>
      </c>
      <c r="AP72">
        <f t="shared" si="98"/>
        <v>1.2267274283065989E-2</v>
      </c>
      <c r="AQ72">
        <f t="shared" si="98"/>
        <v>1.208096568785443E-2</v>
      </c>
      <c r="AR72">
        <f t="shared" si="99"/>
        <v>1.1896255749900204E-2</v>
      </c>
      <c r="AS72">
        <f t="shared" si="99"/>
        <v>1.1713132918305431E-2</v>
      </c>
      <c r="AT72">
        <f t="shared" si="99"/>
        <v>1.1531585718881293E-2</v>
      </c>
      <c r="AU72">
        <f t="shared" si="99"/>
        <v>1.1351602753663608E-2</v>
      </c>
      <c r="AV72">
        <f t="shared" si="99"/>
        <v>1.1173172700431309E-2</v>
      </c>
      <c r="AW72">
        <f t="shared" si="99"/>
        <v>1.0996284312227931E-2</v>
      </c>
      <c r="AX72">
        <f t="shared" si="99"/>
        <v>9.7680137977911672E-3</v>
      </c>
      <c r="AY72">
        <f t="shared" si="99"/>
        <v>8.3405896602025791E-3</v>
      </c>
      <c r="AZ72">
        <f t="shared" si="99"/>
        <v>7.5027815436161712E-3</v>
      </c>
      <c r="BA72">
        <f t="shared" si="99"/>
        <v>6.8678315552214222E-3</v>
      </c>
      <c r="BB72">
        <f t="shared" si="100"/>
        <v>6.3488929093917287E-3</v>
      </c>
      <c r="BC72">
        <f t="shared" si="100"/>
        <v>5.9082905955129932E-3</v>
      </c>
      <c r="BD72">
        <f t="shared" si="100"/>
        <v>5.5253659788086678E-3</v>
      </c>
      <c r="BE72">
        <f t="shared" si="100"/>
        <v>5.1872319055859045E-3</v>
      </c>
      <c r="BF72">
        <f t="shared" si="100"/>
        <v>4.8851573680787491E-3</v>
      </c>
      <c r="BG72">
        <f t="shared" si="100"/>
        <v>4.612877324728073E-3</v>
      </c>
      <c r="BH72">
        <f t="shared" si="100"/>
        <v>4.3657022913718624E-3</v>
      </c>
      <c r="BI72">
        <f t="shared" si="100"/>
        <v>4.1400069474575169E-3</v>
      </c>
      <c r="BJ72">
        <f t="shared" si="100"/>
        <v>3.9329164878617274E-3</v>
      </c>
      <c r="BK72">
        <f t="shared" si="100"/>
        <v>3.7421040411504277E-3</v>
      </c>
      <c r="BL72">
        <f t="shared" si="101"/>
        <v>3.5656542313294822E-3</v>
      </c>
      <c r="BM72">
        <f t="shared" si="101"/>
        <v>3.401968055139469E-3</v>
      </c>
      <c r="BN72">
        <f t="shared" si="101"/>
        <v>3.2496946111046495E-3</v>
      </c>
      <c r="BO72">
        <f t="shared" si="101"/>
        <v>3.1076808752859291E-3</v>
      </c>
      <c r="BP72">
        <f t="shared" si="101"/>
        <v>2.9749339595000275E-3</v>
      </c>
      <c r="BQ72">
        <f t="shared" si="101"/>
        <v>2.8505922209114331E-3</v>
      </c>
      <c r="BR72">
        <f t="shared" si="101"/>
        <v>2.733902786248701E-3</v>
      </c>
      <c r="BS72">
        <f t="shared" si="101"/>
        <v>2.6242038147573795E-3</v>
      </c>
      <c r="BT72">
        <f t="shared" si="101"/>
        <v>2.52091032196916E-3</v>
      </c>
      <c r="BU72">
        <f t="shared" si="101"/>
        <v>2.4235027201779404E-3</v>
      </c>
      <c r="BV72">
        <f t="shared" si="102"/>
        <v>2.3315174601262231E-3</v>
      </c>
      <c r="BW72">
        <f t="shared" si="102"/>
        <v>2.2445393180165682E-3</v>
      </c>
      <c r="BX72">
        <f t="shared" si="102"/>
        <v>2.1621949853568999E-3</v>
      </c>
      <c r="BY72">
        <f t="shared" si="102"/>
        <v>2.0841477009926352E-3</v>
      </c>
      <c r="BZ72">
        <f t="shared" si="102"/>
        <v>2.0100927246103116E-3</v>
      </c>
      <c r="CA72">
        <f t="shared" si="102"/>
        <v>1.9397534954675799E-3</v>
      </c>
      <c r="CB72">
        <f t="shared" si="102"/>
        <v>1.8728783535056554E-3</v>
      </c>
      <c r="CC72">
        <f t="shared" si="102"/>
        <v>1.8092377253706381E-3</v>
      </c>
      <c r="CD72">
        <f t="shared" si="102"/>
        <v>1.7486216973413584E-3</v>
      </c>
      <c r="CE72">
        <f t="shared" si="102"/>
        <v>1.6908379122496872E-3</v>
      </c>
      <c r="CF72">
        <f t="shared" si="103"/>
        <v>1.6357097392761704E-3</v>
      </c>
      <c r="CG72">
        <f t="shared" si="103"/>
        <v>1.5830746748045968E-3</v>
      </c>
      <c r="CH72">
        <f t="shared" si="103"/>
        <v>1.5327829399091673E-3</v>
      </c>
      <c r="CI72">
        <f t="shared" si="103"/>
        <v>1.4846962459626784E-3</v>
      </c>
      <c r="CJ72">
        <f t="shared" si="103"/>
        <v>1.4386867046205978E-3</v>
      </c>
      <c r="CK72">
        <f t="shared" si="103"/>
        <v>1.3946358623016322E-3</v>
      </c>
      <c r="CL72">
        <f t="shared" si="103"/>
        <v>1.3524338424396156E-3</v>
      </c>
      <c r="CM72">
        <f t="shared" si="103"/>
        <v>1.3119785813698664E-3</v>
      </c>
      <c r="CN72">
        <f t="shared" si="103"/>
        <v>1.2731751458484992E-3</v>
      </c>
      <c r="CO72">
        <f t="shared" si="103"/>
        <v>1.2359351219737873E-3</v>
      </c>
      <c r="CP72">
        <f t="shared" si="104"/>
        <v>1.2001760667538714E-3</v>
      </c>
      <c r="CQ72">
        <f t="shared" si="104"/>
        <v>1.1658210147998094E-3</v>
      </c>
      <c r="CR72">
        <f t="shared" si="104"/>
        <v>7.5003827185181251E-4</v>
      </c>
      <c r="CS72">
        <f t="shared" si="104"/>
        <v>4.8679794689459102E-4</v>
      </c>
      <c r="CT72">
        <f t="shared" si="104"/>
        <v>3.3687469088831284E-4</v>
      </c>
      <c r="CU72">
        <f t="shared" si="104"/>
        <v>2.3417496874406383E-4</v>
      </c>
      <c r="CV72">
        <f t="shared" si="104"/>
        <v>1.5977689772875015E-4</v>
      </c>
      <c r="CW72">
        <f t="shared" si="104"/>
        <v>1.0495099282349066E-4</v>
      </c>
      <c r="CX72">
        <f t="shared" si="104"/>
        <v>6.4765987766294411E-5</v>
      </c>
      <c r="CY72">
        <f t="shared" si="104"/>
        <v>3.6088876276960164E-5</v>
      </c>
      <c r="CZ72">
        <f t="shared" si="105"/>
        <v>1.6768397923524338E-5</v>
      </c>
      <c r="DA72">
        <f t="shared" si="105"/>
        <v>5.2433527328943945E-6</v>
      </c>
      <c r="DB72">
        <f t="shared" si="105"/>
        <v>3.3281564883797528E-7</v>
      </c>
      <c r="DC72">
        <f t="shared" si="105"/>
        <v>0</v>
      </c>
      <c r="DD72">
        <f t="shared" si="105"/>
        <v>0</v>
      </c>
      <c r="DE72">
        <f t="shared" si="105"/>
        <v>0</v>
      </c>
      <c r="DF72">
        <f t="shared" si="105"/>
        <v>0</v>
      </c>
      <c r="DG72">
        <f t="shared" si="105"/>
        <v>0</v>
      </c>
      <c r="DH72">
        <f t="shared" si="105"/>
        <v>0</v>
      </c>
      <c r="DI72">
        <f t="shared" si="105"/>
        <v>0</v>
      </c>
      <c r="DJ72">
        <f t="shared" si="106"/>
        <v>0</v>
      </c>
      <c r="DK72">
        <f t="shared" si="106"/>
        <v>0</v>
      </c>
      <c r="DL72">
        <f t="shared" si="106"/>
        <v>0</v>
      </c>
      <c r="DM72">
        <f t="shared" si="106"/>
        <v>0</v>
      </c>
      <c r="DN72">
        <f t="shared" si="106"/>
        <v>0</v>
      </c>
      <c r="DO72">
        <f t="shared" si="106"/>
        <v>0</v>
      </c>
      <c r="DP72">
        <f t="shared" si="106"/>
        <v>0</v>
      </c>
      <c r="DQ72">
        <f t="shared" si="106"/>
        <v>0</v>
      </c>
      <c r="DR72">
        <f t="shared" si="106"/>
        <v>0</v>
      </c>
      <c r="DS72">
        <f t="shared" si="106"/>
        <v>0</v>
      </c>
      <c r="DT72">
        <f t="shared" si="107"/>
        <v>0</v>
      </c>
      <c r="DU72">
        <f t="shared" si="107"/>
        <v>0</v>
      </c>
      <c r="DV72">
        <f t="shared" si="107"/>
        <v>0</v>
      </c>
      <c r="DW72">
        <f t="shared" si="107"/>
        <v>0</v>
      </c>
      <c r="DX72">
        <f t="shared" si="107"/>
        <v>0</v>
      </c>
      <c r="DY72">
        <f t="shared" si="107"/>
        <v>0</v>
      </c>
      <c r="DZ72">
        <f t="shared" si="107"/>
        <v>0</v>
      </c>
      <c r="EA72">
        <f t="shared" si="107"/>
        <v>0</v>
      </c>
      <c r="EB72">
        <f t="shared" si="107"/>
        <v>0</v>
      </c>
      <c r="EC72">
        <f t="shared" si="107"/>
        <v>0</v>
      </c>
      <c r="ED72">
        <f t="shared" si="108"/>
        <v>0</v>
      </c>
      <c r="EE72">
        <f t="shared" si="108"/>
        <v>0</v>
      </c>
      <c r="EF72">
        <f t="shared" si="108"/>
        <v>0</v>
      </c>
      <c r="EG72">
        <f t="shared" si="108"/>
        <v>0</v>
      </c>
      <c r="EH72">
        <f t="shared" si="108"/>
        <v>0</v>
      </c>
      <c r="EI72">
        <f t="shared" si="108"/>
        <v>0</v>
      </c>
      <c r="EJ72">
        <f t="shared" si="108"/>
        <v>0</v>
      </c>
      <c r="EK72">
        <f t="shared" si="108"/>
        <v>0</v>
      </c>
      <c r="EL72">
        <f t="shared" si="108"/>
        <v>0</v>
      </c>
      <c r="EM72">
        <f t="shared" si="108"/>
        <v>0</v>
      </c>
      <c r="EN72">
        <f t="shared" si="109"/>
        <v>0</v>
      </c>
      <c r="EO72">
        <f t="shared" si="109"/>
        <v>0</v>
      </c>
      <c r="EP72">
        <f t="shared" si="109"/>
        <v>0</v>
      </c>
      <c r="EQ72">
        <f t="shared" si="109"/>
        <v>0</v>
      </c>
      <c r="ER72">
        <f t="shared" si="109"/>
        <v>0</v>
      </c>
      <c r="ES72">
        <f t="shared" si="109"/>
        <v>0</v>
      </c>
      <c r="ET72">
        <f t="shared" si="109"/>
        <v>0</v>
      </c>
      <c r="EU72">
        <f t="shared" si="109"/>
        <v>0</v>
      </c>
      <c r="EV72">
        <f t="shared" si="109"/>
        <v>0</v>
      </c>
      <c r="EW72">
        <f t="shared" si="109"/>
        <v>0</v>
      </c>
      <c r="EX72">
        <f t="shared" si="109"/>
        <v>0</v>
      </c>
      <c r="EZ72">
        <f t="shared" si="112"/>
        <v>0.86353373023128466</v>
      </c>
      <c r="FB72">
        <f t="shared" si="110"/>
        <v>1.2793211682292083E-2</v>
      </c>
      <c r="FC72">
        <f t="shared" si="111"/>
        <v>0.24838007979502372</v>
      </c>
    </row>
    <row r="73" spans="1:159" x14ac:dyDescent="0.25">
      <c r="A73">
        <v>630</v>
      </c>
      <c r="B73" s="20">
        <f>'Input spectra'!S72</f>
        <v>5.1514604170512998E-2</v>
      </c>
      <c r="C73">
        <f>'Input spectra'!B72</f>
        <v>0</v>
      </c>
      <c r="D73">
        <f t="shared" ref="D73:M82" si="113">D$2*EXP(- D$1 * ($C73*_c1+$B73))</f>
        <v>2.0653927966864227E-2</v>
      </c>
      <c r="E73">
        <f t="shared" si="113"/>
        <v>2.0398163094781506E-2</v>
      </c>
      <c r="F73">
        <f t="shared" si="113"/>
        <v>2.0144481282737971E-2</v>
      </c>
      <c r="G73">
        <f t="shared" si="113"/>
        <v>1.9892867876827067E-2</v>
      </c>
      <c r="H73">
        <f t="shared" si="113"/>
        <v>1.9643308318736667E-2</v>
      </c>
      <c r="I73">
        <f t="shared" si="113"/>
        <v>1.9395788145153622E-2</v>
      </c>
      <c r="J73">
        <f t="shared" si="113"/>
        <v>1.915029298717183E-2</v>
      </c>
      <c r="K73">
        <f t="shared" si="113"/>
        <v>1.8906808569703937E-2</v>
      </c>
      <c r="L73">
        <f t="shared" si="113"/>
        <v>1.8665320710896577E-2</v>
      </c>
      <c r="M73">
        <f t="shared" si="113"/>
        <v>1.8425815321549133E-2</v>
      </c>
      <c r="N73">
        <f t="shared" ref="N73:W82" si="114">N$2*EXP(- N$1 * ($C73*_c1+$B73))</f>
        <v>1.8188278404536011E-2</v>
      </c>
      <c r="O73">
        <f t="shared" si="114"/>
        <v>1.7952696054232414E-2</v>
      </c>
      <c r="P73">
        <f t="shared" si="114"/>
        <v>1.7719054455943593E-2</v>
      </c>
      <c r="Q73">
        <f t="shared" si="114"/>
        <v>1.748733988533752E-2</v>
      </c>
      <c r="R73">
        <f t="shared" si="114"/>
        <v>1.7257538707881007E-2</v>
      </c>
      <c r="S73">
        <f t="shared" si="114"/>
        <v>1.7029637378279255E-2</v>
      </c>
      <c r="T73">
        <f t="shared" si="114"/>
        <v>1.6803622439918751E-2</v>
      </c>
      <c r="U73">
        <f t="shared" si="114"/>
        <v>1.6579480524313562E-2</v>
      </c>
      <c r="V73">
        <f t="shared" si="114"/>
        <v>1.635719835055496E-2</v>
      </c>
      <c r="W73">
        <f t="shared" si="114"/>
        <v>1.61367627247644E-2</v>
      </c>
      <c r="X73">
        <f t="shared" ref="X73:AG82" si="115">X$2*EXP(- X$1 * ($C73*_c1+$B73))</f>
        <v>1.5918160539549787E-2</v>
      </c>
      <c r="Y73">
        <f t="shared" si="115"/>
        <v>1.5701378773465037E-2</v>
      </c>
      <c r="Z73">
        <f t="shared" si="115"/>
        <v>1.5486404490472911E-2</v>
      </c>
      <c r="AA73">
        <f t="shared" si="115"/>
        <v>1.5273224839411093E-2</v>
      </c>
      <c r="AB73">
        <f t="shared" si="115"/>
        <v>1.5061827053461523E-2</v>
      </c>
      <c r="AC73">
        <f t="shared" si="115"/>
        <v>1.4852198449622921E-2</v>
      </c>
      <c r="AD73">
        <f t="shared" si="115"/>
        <v>1.4644326428186485E-2</v>
      </c>
      <c r="AE73">
        <f t="shared" si="115"/>
        <v>1.4438198472214833E-2</v>
      </c>
      <c r="AF73">
        <f t="shared" si="115"/>
        <v>1.423380214702402E-2</v>
      </c>
      <c r="AG73">
        <f t="shared" si="115"/>
        <v>1.4031125099668739E-2</v>
      </c>
      <c r="AH73">
        <f t="shared" ref="AH73:AQ82" si="116">AH$2*EXP(- AH$1 * ($C73*_c1+$B73))</f>
        <v>1.3830155058430639E-2</v>
      </c>
      <c r="AI73">
        <f t="shared" si="116"/>
        <v>1.363087983230973E-2</v>
      </c>
      <c r="AJ73">
        <f t="shared" si="116"/>
        <v>1.3433287310518878E-2</v>
      </c>
      <c r="AK73">
        <f t="shared" si="116"/>
        <v>1.3237365461981345E-2</v>
      </c>
      <c r="AL73">
        <f t="shared" si="116"/>
        <v>1.3043102334831415E-2</v>
      </c>
      <c r="AM73">
        <f t="shared" si="116"/>
        <v>1.2850486055918013E-2</v>
      </c>
      <c r="AN73">
        <f t="shared" si="116"/>
        <v>1.2659504830311332E-2</v>
      </c>
      <c r="AO73">
        <f t="shared" si="116"/>
        <v>1.2470146940812478E-2</v>
      </c>
      <c r="AP73">
        <f t="shared" si="116"/>
        <v>1.2282400747466081E-2</v>
      </c>
      <c r="AQ73">
        <f t="shared" si="116"/>
        <v>1.2096254687075828E-2</v>
      </c>
      <c r="AR73">
        <f t="shared" ref="AR73:BA82" si="117">AR$2*EXP(- AR$1 * ($C73*_c1+$B73))</f>
        <v>1.1911697272722991E-2</v>
      </c>
      <c r="AS73">
        <f t="shared" si="117"/>
        <v>1.1728717093287846E-2</v>
      </c>
      <c r="AT73">
        <f t="shared" si="117"/>
        <v>1.1547302812973968E-2</v>
      </c>
      <c r="AU73">
        <f t="shared" si="117"/>
        <v>1.1367443170835496E-2</v>
      </c>
      <c r="AV73">
        <f t="shared" si="117"/>
        <v>1.1189126980307168E-2</v>
      </c>
      <c r="AW73">
        <f t="shared" si="117"/>
        <v>1.1012343128737284E-2</v>
      </c>
      <c r="AX73">
        <f t="shared" si="117"/>
        <v>9.7825961035992656E-3</v>
      </c>
      <c r="AY73">
        <f t="shared" si="117"/>
        <v>8.353311905429971E-3</v>
      </c>
      <c r="AZ73">
        <f t="shared" si="117"/>
        <v>7.514469530937512E-3</v>
      </c>
      <c r="BA73">
        <f t="shared" si="117"/>
        <v>6.878753474229839E-3</v>
      </c>
      <c r="BB73">
        <f t="shared" ref="BB73:BK82" si="118">BB$2*EXP(- BB$1 * ($C73*_c1+$B73))</f>
        <v>6.3591957809721851E-3</v>
      </c>
      <c r="BC73">
        <f t="shared" si="118"/>
        <v>5.9180703814356375E-3</v>
      </c>
      <c r="BD73">
        <f t="shared" si="118"/>
        <v>5.5346914065515151E-3</v>
      </c>
      <c r="BE73">
        <f t="shared" si="118"/>
        <v>5.1961551532382936E-3</v>
      </c>
      <c r="BF73">
        <f t="shared" si="118"/>
        <v>4.8937196746699722E-3</v>
      </c>
      <c r="BG73">
        <f t="shared" si="118"/>
        <v>4.6211122581998054E-3</v>
      </c>
      <c r="BH73">
        <f t="shared" si="118"/>
        <v>4.3736377985372429E-3</v>
      </c>
      <c r="BI73">
        <f t="shared" si="118"/>
        <v>4.147666713662632E-3</v>
      </c>
      <c r="BJ73">
        <f t="shared" si="118"/>
        <v>3.9403208789737833E-3</v>
      </c>
      <c r="BK73">
        <f t="shared" si="118"/>
        <v>3.7492707794554224E-3</v>
      </c>
      <c r="BL73">
        <f t="shared" ref="BL73:BU82" si="119">BL$2*EXP(- BL$1 * ($C73*_c1+$B73))</f>
        <v>3.572598894682233E-3</v>
      </c>
      <c r="BM73">
        <f t="shared" si="119"/>
        <v>3.4087044545857842E-3</v>
      </c>
      <c r="BN73">
        <f t="shared" si="119"/>
        <v>3.2562350824795593E-3</v>
      </c>
      <c r="BO73">
        <f t="shared" si="119"/>
        <v>3.1140365083901131E-3</v>
      </c>
      <c r="BP73">
        <f t="shared" si="119"/>
        <v>2.9811147809997696E-3</v>
      </c>
      <c r="BQ73">
        <f t="shared" si="119"/>
        <v>2.8566073422837501E-3</v>
      </c>
      <c r="BR73">
        <f t="shared" si="119"/>
        <v>2.7397605248850061E-3</v>
      </c>
      <c r="BS73">
        <f t="shared" si="119"/>
        <v>2.6299117941524235E-3</v>
      </c>
      <c r="BT73">
        <f t="shared" si="119"/>
        <v>2.5264755553991536E-3</v>
      </c>
      <c r="BU73">
        <f t="shared" si="119"/>
        <v>2.4289316811905918E-3</v>
      </c>
      <c r="BV73">
        <f t="shared" ref="BV73:CE82" si="120">BV$2*EXP(- BV$1 * ($C73*_c1+$B73))</f>
        <v>2.3368161423844023E-3</v>
      </c>
      <c r="BW73">
        <f t="shared" si="120"/>
        <v>2.2497132864642525E-3</v>
      </c>
      <c r="BX73">
        <f t="shared" si="120"/>
        <v>2.1672494202496068E-3</v>
      </c>
      <c r="BY73">
        <f t="shared" si="120"/>
        <v>2.0890874360130324E-3</v>
      </c>
      <c r="BZ73">
        <f t="shared" si="120"/>
        <v>2.01492228004447E-3</v>
      </c>
      <c r="CA73">
        <f t="shared" si="120"/>
        <v>1.9444771072281981E-3</v>
      </c>
      <c r="CB73">
        <f t="shared" si="120"/>
        <v>1.8774999986412872E-3</v>
      </c>
      <c r="CC73">
        <f t="shared" si="120"/>
        <v>1.8137611445841499E-3</v>
      </c>
      <c r="CD73">
        <f t="shared" si="120"/>
        <v>1.7530504149490067E-3</v>
      </c>
      <c r="CE73">
        <f t="shared" si="120"/>
        <v>1.6951752539388245E-3</v>
      </c>
      <c r="CF73">
        <f t="shared" ref="CF73:CO82" si="121">CF$2*EXP(- CF$1 * ($C73*_c1+$B73))</f>
        <v>1.6399588479604722E-3</v>
      </c>
      <c r="CG73">
        <f t="shared" si="121"/>
        <v>1.5872385248277849E-3</v>
      </c>
      <c r="CH73">
        <f t="shared" si="121"/>
        <v>1.5368643498090788E-3</v>
      </c>
      <c r="CI73">
        <f t="shared" si="121"/>
        <v>1.4886978899754074E-3</v>
      </c>
      <c r="CJ73">
        <f t="shared" si="121"/>
        <v>1.4426111230779041E-3</v>
      </c>
      <c r="CK73">
        <f t="shared" si="121"/>
        <v>1.3984854710527696E-3</v>
      </c>
      <c r="CL73">
        <f t="shared" si="121"/>
        <v>1.3562109414103456E-3</v>
      </c>
      <c r="CM73">
        <f t="shared" si="121"/>
        <v>1.3156853623559836E-3</v>
      </c>
      <c r="CN73">
        <f t="shared" si="121"/>
        <v>1.2768136996282036E-3</v>
      </c>
      <c r="CO73">
        <f t="shared" si="121"/>
        <v>1.2395074448122293E-3</v>
      </c>
      <c r="CP73">
        <f t="shared" ref="CP73:CY82" si="122">CP$2*EXP(- CP$1 * ($C73*_c1+$B73))</f>
        <v>1.2036840663638404E-3</v>
      </c>
      <c r="CQ73">
        <f t="shared" si="122"/>
        <v>1.1692665158145692E-3</v>
      </c>
      <c r="CR73">
        <f t="shared" si="122"/>
        <v>7.5227935209802382E-4</v>
      </c>
      <c r="CS73">
        <f t="shared" si="122"/>
        <v>4.8826831098468829E-4</v>
      </c>
      <c r="CT73">
        <f t="shared" si="122"/>
        <v>3.3790317238870489E-4</v>
      </c>
      <c r="CU73">
        <f t="shared" si="122"/>
        <v>2.3489752450572702E-4</v>
      </c>
      <c r="CV73">
        <f t="shared" si="122"/>
        <v>1.6027509294765294E-4</v>
      </c>
      <c r="CW73">
        <f t="shared" si="122"/>
        <v>1.0528165130652362E-4</v>
      </c>
      <c r="CX73">
        <f t="shared" si="122"/>
        <v>6.4972146386197855E-5</v>
      </c>
      <c r="CY73">
        <f t="shared" si="122"/>
        <v>3.6204925978728578E-5</v>
      </c>
      <c r="CZ73">
        <f t="shared" ref="CZ73:DI82" si="123">CZ$2*EXP(- CZ$1 * ($C73*_c1+$B73))</f>
        <v>1.6822865003368534E-5</v>
      </c>
      <c r="DA73">
        <f t="shared" si="123"/>
        <v>5.2605547753330703E-6</v>
      </c>
      <c r="DB73">
        <f t="shared" si="123"/>
        <v>3.3391835683014373E-7</v>
      </c>
      <c r="DC73">
        <f t="shared" si="123"/>
        <v>0</v>
      </c>
      <c r="DD73">
        <f t="shared" si="123"/>
        <v>0</v>
      </c>
      <c r="DE73">
        <f t="shared" si="123"/>
        <v>0</v>
      </c>
      <c r="DF73">
        <f t="shared" si="123"/>
        <v>0</v>
      </c>
      <c r="DG73">
        <f t="shared" si="123"/>
        <v>0</v>
      </c>
      <c r="DH73">
        <f t="shared" si="123"/>
        <v>0</v>
      </c>
      <c r="DI73">
        <f t="shared" si="123"/>
        <v>0</v>
      </c>
      <c r="DJ73">
        <f t="shared" ref="DJ73:DS82" si="124">DJ$2*EXP(- DJ$1 * ($C73*_c1+$B73))</f>
        <v>0</v>
      </c>
      <c r="DK73">
        <f t="shared" si="124"/>
        <v>0</v>
      </c>
      <c r="DL73">
        <f t="shared" si="124"/>
        <v>0</v>
      </c>
      <c r="DM73">
        <f t="shared" si="124"/>
        <v>0</v>
      </c>
      <c r="DN73">
        <f t="shared" si="124"/>
        <v>0</v>
      </c>
      <c r="DO73">
        <f t="shared" si="124"/>
        <v>0</v>
      </c>
      <c r="DP73">
        <f t="shared" si="124"/>
        <v>0</v>
      </c>
      <c r="DQ73">
        <f t="shared" si="124"/>
        <v>0</v>
      </c>
      <c r="DR73">
        <f t="shared" si="124"/>
        <v>0</v>
      </c>
      <c r="DS73">
        <f t="shared" si="124"/>
        <v>0</v>
      </c>
      <c r="DT73">
        <f t="shared" ref="DT73:EC82" si="125">DT$2*EXP(- DT$1 * ($C73*_c1+$B73))</f>
        <v>0</v>
      </c>
      <c r="DU73">
        <f t="shared" si="125"/>
        <v>0</v>
      </c>
      <c r="DV73">
        <f t="shared" si="125"/>
        <v>0</v>
      </c>
      <c r="DW73">
        <f t="shared" si="125"/>
        <v>0</v>
      </c>
      <c r="DX73">
        <f t="shared" si="125"/>
        <v>0</v>
      </c>
      <c r="DY73">
        <f t="shared" si="125"/>
        <v>0</v>
      </c>
      <c r="DZ73">
        <f t="shared" si="125"/>
        <v>0</v>
      </c>
      <c r="EA73">
        <f t="shared" si="125"/>
        <v>0</v>
      </c>
      <c r="EB73">
        <f t="shared" si="125"/>
        <v>0</v>
      </c>
      <c r="EC73">
        <f t="shared" si="125"/>
        <v>0</v>
      </c>
      <c r="ED73">
        <f t="shared" ref="ED73:EM82" si="126">ED$2*EXP(- ED$1 * ($C73*_c1+$B73))</f>
        <v>0</v>
      </c>
      <c r="EE73">
        <f t="shared" si="126"/>
        <v>0</v>
      </c>
      <c r="EF73">
        <f t="shared" si="126"/>
        <v>0</v>
      </c>
      <c r="EG73">
        <f t="shared" si="126"/>
        <v>0</v>
      </c>
      <c r="EH73">
        <f t="shared" si="126"/>
        <v>0</v>
      </c>
      <c r="EI73">
        <f t="shared" si="126"/>
        <v>0</v>
      </c>
      <c r="EJ73">
        <f t="shared" si="126"/>
        <v>0</v>
      </c>
      <c r="EK73">
        <f t="shared" si="126"/>
        <v>0</v>
      </c>
      <c r="EL73">
        <f t="shared" si="126"/>
        <v>0</v>
      </c>
      <c r="EM73">
        <f t="shared" si="126"/>
        <v>0</v>
      </c>
      <c r="EN73">
        <f t="shared" ref="EN73:EX82" si="127">EN$2*EXP(- EN$1 * ($C73*_c1+$B73))</f>
        <v>0</v>
      </c>
      <c r="EO73">
        <f t="shared" si="127"/>
        <v>0</v>
      </c>
      <c r="EP73">
        <f t="shared" si="127"/>
        <v>0</v>
      </c>
      <c r="EQ73">
        <f t="shared" si="127"/>
        <v>0</v>
      </c>
      <c r="ER73">
        <f t="shared" si="127"/>
        <v>0</v>
      </c>
      <c r="ES73">
        <f t="shared" si="127"/>
        <v>0</v>
      </c>
      <c r="ET73">
        <f t="shared" si="127"/>
        <v>0</v>
      </c>
      <c r="EU73">
        <f t="shared" si="127"/>
        <v>0</v>
      </c>
      <c r="EV73">
        <f t="shared" si="127"/>
        <v>0</v>
      </c>
      <c r="EW73">
        <f t="shared" si="127"/>
        <v>0</v>
      </c>
      <c r="EX73">
        <f t="shared" si="127"/>
        <v>0</v>
      </c>
      <c r="EZ73">
        <f t="shared" si="112"/>
        <v>0.86429586790704127</v>
      </c>
      <c r="FB73">
        <f t="shared" si="110"/>
        <v>1.2714206299570763E-2</v>
      </c>
      <c r="FC73">
        <f t="shared" si="111"/>
        <v>0.24839021311871518</v>
      </c>
    </row>
    <row r="74" spans="1:159" x14ac:dyDescent="0.25">
      <c r="A74">
        <v>635</v>
      </c>
      <c r="B74" s="20">
        <f>'Input spectra'!S73</f>
        <v>5.1190310751138599E-2</v>
      </c>
      <c r="C74">
        <f>'Input spectra'!B73</f>
        <v>0</v>
      </c>
      <c r="D74">
        <f t="shared" si="113"/>
        <v>2.0653927966864227E-2</v>
      </c>
      <c r="E74">
        <f t="shared" si="113"/>
        <v>2.0398824604513505E-2</v>
      </c>
      <c r="F74">
        <f t="shared" si="113"/>
        <v>2.0145787869652609E-2</v>
      </c>
      <c r="G74">
        <f t="shared" si="113"/>
        <v>1.9894803308816201E-2</v>
      </c>
      <c r="H74">
        <f t="shared" si="113"/>
        <v>1.964585656225782E-2</v>
      </c>
      <c r="I74">
        <f t="shared" si="113"/>
        <v>1.9398933363369647E-2</v>
      </c>
      <c r="J74">
        <f t="shared" si="113"/>
        <v>1.9154019538105752E-2</v>
      </c>
      <c r="K74">
        <f t="shared" si="113"/>
        <v>1.8911101004408785E-2</v>
      </c>
      <c r="L74">
        <f t="shared" si="113"/>
        <v>1.8670163771640151E-2</v>
      </c>
      <c r="M74">
        <f t="shared" si="113"/>
        <v>1.8431193940013559E-2</v>
      </c>
      <c r="N74">
        <f t="shared" si="114"/>
        <v>1.8194177700032007E-2</v>
      </c>
      <c r="O74">
        <f t="shared" si="114"/>
        <v>1.7959101331928125E-2</v>
      </c>
      <c r="P74">
        <f t="shared" si="114"/>
        <v>1.7725951205107896E-2</v>
      </c>
      <c r="Q74">
        <f t="shared" si="114"/>
        <v>1.7494713777597714E-2</v>
      </c>
      <c r="R74">
        <f t="shared" si="114"/>
        <v>1.726537559549474E-2</v>
      </c>
      <c r="S74">
        <f t="shared" si="114"/>
        <v>1.7037923292420602E-2</v>
      </c>
      <c r="T74">
        <f t="shared" si="114"/>
        <v>1.681234358897836E-2</v>
      </c>
      <c r="U74">
        <f t="shared" si="114"/>
        <v>1.6588623292212702E-2</v>
      </c>
      <c r="V74">
        <f t="shared" si="114"/>
        <v>1.6366749295073448E-2</v>
      </c>
      <c r="W74">
        <f t="shared" si="114"/>
        <v>1.6146708575882233E-2</v>
      </c>
      <c r="X74">
        <f t="shared" si="115"/>
        <v>1.5928488197802401E-2</v>
      </c>
      <c r="Y74">
        <f t="shared" si="115"/>
        <v>1.5712075308312097E-2</v>
      </c>
      <c r="Z74">
        <f t="shared" si="115"/>
        <v>1.5497457138680545E-2</v>
      </c>
      <c r="AA74">
        <f t="shared" si="115"/>
        <v>1.5284621003447419E-2</v>
      </c>
      <c r="AB74">
        <f t="shared" si="115"/>
        <v>1.5073554299905416E-2</v>
      </c>
      <c r="AC74">
        <f t="shared" si="115"/>
        <v>1.4864244507585906E-2</v>
      </c>
      <c r="AD74">
        <f t="shared" si="115"/>
        <v>1.4656679187747653E-2</v>
      </c>
      <c r="AE74">
        <f t="shared" si="115"/>
        <v>1.4450845982868681E-2</v>
      </c>
      <c r="AF74">
        <f t="shared" si="115"/>
        <v>1.4246732616141128E-2</v>
      </c>
      <c r="AG74">
        <f t="shared" si="115"/>
        <v>1.4044326890969176E-2</v>
      </c>
      <c r="AH74">
        <f t="shared" si="116"/>
        <v>1.3843616690470012E-2</v>
      </c>
      <c r="AI74">
        <f t="shared" si="116"/>
        <v>1.3644589976977773E-2</v>
      </c>
      <c r="AJ74">
        <f t="shared" si="116"/>
        <v>1.3447234791550484E-2</v>
      </c>
      <c r="AK74">
        <f t="shared" si="116"/>
        <v>1.3251539253479959E-2</v>
      </c>
      <c r="AL74">
        <f t="shared" si="116"/>
        <v>1.3057491559804691E-2</v>
      </c>
      <c r="AM74">
        <f t="shared" si="116"/>
        <v>1.2865079984825627E-2</v>
      </c>
      <c r="AN74">
        <f t="shared" si="116"/>
        <v>1.2674292879624882E-2</v>
      </c>
      <c r="AO74">
        <f t="shared" si="116"/>
        <v>1.2485118671587371E-2</v>
      </c>
      <c r="AP74">
        <f t="shared" si="116"/>
        <v>1.2297545863925299E-2</v>
      </c>
      <c r="AQ74">
        <f t="shared" si="116"/>
        <v>1.2111563035205516E-2</v>
      </c>
      <c r="AR74">
        <f t="shared" si="117"/>
        <v>1.1927158838879756E-2</v>
      </c>
      <c r="AS74">
        <f t="shared" si="117"/>
        <v>1.1744322002817675E-2</v>
      </c>
      <c r="AT74">
        <f t="shared" si="117"/>
        <v>1.1563041328842687E-2</v>
      </c>
      <c r="AU74">
        <f t="shared" si="117"/>
        <v>1.1383305692270687E-2</v>
      </c>
      <c r="AV74">
        <f t="shared" si="117"/>
        <v>1.1205104041451443E-2</v>
      </c>
      <c r="AW74">
        <f t="shared" si="117"/>
        <v>1.102842539731284E-2</v>
      </c>
      <c r="AX74">
        <f t="shared" si="117"/>
        <v>9.7972001787913036E-3</v>
      </c>
      <c r="AY74">
        <f t="shared" si="117"/>
        <v>8.3660535564224463E-3</v>
      </c>
      <c r="AZ74">
        <f t="shared" si="117"/>
        <v>7.5261757260457716E-3</v>
      </c>
      <c r="BA74">
        <f t="shared" si="117"/>
        <v>6.8896927623763697E-3</v>
      </c>
      <c r="BB74">
        <f t="shared" si="118"/>
        <v>6.3695153718711624E-3</v>
      </c>
      <c r="BC74">
        <f t="shared" si="118"/>
        <v>5.9278663554944528E-3</v>
      </c>
      <c r="BD74">
        <f t="shared" si="118"/>
        <v>5.544032573270373E-3</v>
      </c>
      <c r="BE74">
        <f t="shared" si="118"/>
        <v>5.2050937509560188E-3</v>
      </c>
      <c r="BF74">
        <f t="shared" si="118"/>
        <v>4.9022969885759325E-3</v>
      </c>
      <c r="BG74">
        <f t="shared" si="118"/>
        <v>4.6293618927191731E-3</v>
      </c>
      <c r="BH74">
        <f t="shared" si="118"/>
        <v>4.3815877300196673E-3</v>
      </c>
      <c r="BI74">
        <f t="shared" si="118"/>
        <v>4.1553406518290651E-3</v>
      </c>
      <c r="BJ74">
        <f t="shared" si="118"/>
        <v>3.9477392101244617E-3</v>
      </c>
      <c r="BK74">
        <f t="shared" si="118"/>
        <v>3.7564512432307321E-3</v>
      </c>
      <c r="BL74">
        <f t="shared" si="119"/>
        <v>3.5795570838414569E-3</v>
      </c>
      <c r="BM74">
        <f t="shared" si="119"/>
        <v>3.4154541930984184E-3</v>
      </c>
      <c r="BN74">
        <f t="shared" si="119"/>
        <v>3.2627887174808785E-3</v>
      </c>
      <c r="BO74">
        <f t="shared" si="119"/>
        <v>3.1204051396346395E-3</v>
      </c>
      <c r="BP74">
        <f t="shared" si="119"/>
        <v>2.9873084439793335E-3</v>
      </c>
      <c r="BQ74">
        <f t="shared" si="119"/>
        <v>2.8626351563466801E-3</v>
      </c>
      <c r="BR74">
        <f t="shared" si="119"/>
        <v>2.7456308144803666E-3</v>
      </c>
      <c r="BS74">
        <f t="shared" si="119"/>
        <v>2.6356321891337076E-3</v>
      </c>
      <c r="BT74">
        <f t="shared" si="119"/>
        <v>2.5320530747969814E-3</v>
      </c>
      <c r="BU74">
        <f t="shared" si="119"/>
        <v>2.4343728037813715E-3</v>
      </c>
      <c r="BV74">
        <f t="shared" si="120"/>
        <v>2.3421268665998699E-3</v>
      </c>
      <c r="BW74">
        <f t="shared" si="120"/>
        <v>2.2548991816130123E-3</v>
      </c>
      <c r="BX74">
        <f t="shared" si="120"/>
        <v>2.1723156705947852E-3</v>
      </c>
      <c r="BY74">
        <f t="shared" si="120"/>
        <v>2.0940388789282495E-3</v>
      </c>
      <c r="BZ74">
        <f t="shared" si="120"/>
        <v>2.0197634392247676E-3</v>
      </c>
      <c r="CA74">
        <f t="shared" si="120"/>
        <v>1.9492122217432213E-3</v>
      </c>
      <c r="CB74">
        <f t="shared" si="120"/>
        <v>1.8821330484705128E-3</v>
      </c>
      <c r="CC74">
        <f t="shared" si="120"/>
        <v>1.818295873158004E-3</v>
      </c>
      <c r="CD74">
        <f t="shared" si="120"/>
        <v>1.7574903491277857E-3</v>
      </c>
      <c r="CE74">
        <f t="shared" si="120"/>
        <v>1.6995237217878329E-3</v>
      </c>
      <c r="CF74">
        <f t="shared" si="121"/>
        <v>1.6442189946206307E-3</v>
      </c>
      <c r="CG74">
        <f t="shared" si="121"/>
        <v>1.5914133267329602E-3</v>
      </c>
      <c r="CH74">
        <f t="shared" si="121"/>
        <v>1.5409566274622365E-3</v>
      </c>
      <c r="CI74">
        <f t="shared" si="121"/>
        <v>1.4927103194635142E-3</v>
      </c>
      <c r="CJ74">
        <f t="shared" si="121"/>
        <v>1.4465462464789474E-3</v>
      </c>
      <c r="CK74">
        <f t="shared" si="121"/>
        <v>1.4023457058661918E-3</v>
      </c>
      <c r="CL74">
        <f t="shared" si="121"/>
        <v>1.3599985891237848E-3</v>
      </c>
      <c r="CM74">
        <f t="shared" si="121"/>
        <v>1.3194026162457548E-3</v>
      </c>
      <c r="CN74">
        <f t="shared" si="121"/>
        <v>1.2804626518779468E-3</v>
      </c>
      <c r="CO74">
        <f t="shared" si="121"/>
        <v>1.2430900930231242E-3</v>
      </c>
      <c r="CP74">
        <f t="shared" si="122"/>
        <v>1.2072023195204386E-3</v>
      </c>
      <c r="CQ74">
        <f t="shared" si="122"/>
        <v>1.1727221997622939E-3</v>
      </c>
      <c r="CR74">
        <f t="shared" si="122"/>
        <v>7.5452712859009165E-4</v>
      </c>
      <c r="CS74">
        <f t="shared" si="122"/>
        <v>4.8974311628200773E-4</v>
      </c>
      <c r="CT74">
        <f t="shared" si="122"/>
        <v>3.389347938524877E-4</v>
      </c>
      <c r="CU74">
        <f t="shared" si="122"/>
        <v>2.3562230974064058E-4</v>
      </c>
      <c r="CV74">
        <f t="shared" si="122"/>
        <v>1.6077484157308493E-4</v>
      </c>
      <c r="CW74">
        <f t="shared" si="122"/>
        <v>1.0561335156181103E-4</v>
      </c>
      <c r="CX74">
        <f t="shared" si="122"/>
        <v>6.5178961235984084E-5</v>
      </c>
      <c r="CY74">
        <f t="shared" si="122"/>
        <v>3.6321348857350071E-5</v>
      </c>
      <c r="CZ74">
        <f t="shared" si="123"/>
        <v>1.6877509003083095E-5</v>
      </c>
      <c r="DA74">
        <f t="shared" si="123"/>
        <v>5.2778132530869244E-6</v>
      </c>
      <c r="DB74">
        <f t="shared" si="123"/>
        <v>3.3502471839124812E-7</v>
      </c>
      <c r="DC74">
        <f t="shared" si="123"/>
        <v>0</v>
      </c>
      <c r="DD74">
        <f t="shared" si="123"/>
        <v>0</v>
      </c>
      <c r="DE74">
        <f t="shared" si="123"/>
        <v>0</v>
      </c>
      <c r="DF74">
        <f t="shared" si="123"/>
        <v>0</v>
      </c>
      <c r="DG74">
        <f t="shared" si="123"/>
        <v>0</v>
      </c>
      <c r="DH74">
        <f t="shared" si="123"/>
        <v>0</v>
      </c>
      <c r="DI74">
        <f t="shared" si="123"/>
        <v>0</v>
      </c>
      <c r="DJ74">
        <f t="shared" si="124"/>
        <v>0</v>
      </c>
      <c r="DK74">
        <f t="shared" si="124"/>
        <v>0</v>
      </c>
      <c r="DL74">
        <f t="shared" si="124"/>
        <v>0</v>
      </c>
      <c r="DM74">
        <f t="shared" si="124"/>
        <v>0</v>
      </c>
      <c r="DN74">
        <f t="shared" si="124"/>
        <v>0</v>
      </c>
      <c r="DO74">
        <f t="shared" si="124"/>
        <v>0</v>
      </c>
      <c r="DP74">
        <f t="shared" si="124"/>
        <v>0</v>
      </c>
      <c r="DQ74">
        <f t="shared" si="124"/>
        <v>0</v>
      </c>
      <c r="DR74">
        <f t="shared" si="124"/>
        <v>0</v>
      </c>
      <c r="DS74">
        <f t="shared" si="124"/>
        <v>0</v>
      </c>
      <c r="DT74">
        <f t="shared" si="125"/>
        <v>0</v>
      </c>
      <c r="DU74">
        <f t="shared" si="125"/>
        <v>0</v>
      </c>
      <c r="DV74">
        <f t="shared" si="125"/>
        <v>0</v>
      </c>
      <c r="DW74">
        <f t="shared" si="125"/>
        <v>0</v>
      </c>
      <c r="DX74">
        <f t="shared" si="125"/>
        <v>0</v>
      </c>
      <c r="DY74">
        <f t="shared" si="125"/>
        <v>0</v>
      </c>
      <c r="DZ74">
        <f t="shared" si="125"/>
        <v>0</v>
      </c>
      <c r="EA74">
        <f t="shared" si="125"/>
        <v>0</v>
      </c>
      <c r="EB74">
        <f t="shared" si="125"/>
        <v>0</v>
      </c>
      <c r="EC74">
        <f t="shared" si="125"/>
        <v>0</v>
      </c>
      <c r="ED74">
        <f t="shared" si="126"/>
        <v>0</v>
      </c>
      <c r="EE74">
        <f t="shared" si="126"/>
        <v>0</v>
      </c>
      <c r="EF74">
        <f t="shared" si="126"/>
        <v>0</v>
      </c>
      <c r="EG74">
        <f t="shared" si="126"/>
        <v>0</v>
      </c>
      <c r="EH74">
        <f t="shared" si="126"/>
        <v>0</v>
      </c>
      <c r="EI74">
        <f t="shared" si="126"/>
        <v>0</v>
      </c>
      <c r="EJ74">
        <f t="shared" si="126"/>
        <v>0</v>
      </c>
      <c r="EK74">
        <f t="shared" si="126"/>
        <v>0</v>
      </c>
      <c r="EL74">
        <f t="shared" si="126"/>
        <v>0</v>
      </c>
      <c r="EM74">
        <f t="shared" si="126"/>
        <v>0</v>
      </c>
      <c r="EN74">
        <f t="shared" si="127"/>
        <v>0</v>
      </c>
      <c r="EO74">
        <f t="shared" si="127"/>
        <v>0</v>
      </c>
      <c r="EP74">
        <f t="shared" si="127"/>
        <v>0</v>
      </c>
      <c r="EQ74">
        <f t="shared" si="127"/>
        <v>0</v>
      </c>
      <c r="ER74">
        <f t="shared" si="127"/>
        <v>0</v>
      </c>
      <c r="ES74">
        <f t="shared" si="127"/>
        <v>0</v>
      </c>
      <c r="ET74">
        <f t="shared" si="127"/>
        <v>0</v>
      </c>
      <c r="EU74">
        <f t="shared" si="127"/>
        <v>0</v>
      </c>
      <c r="EV74">
        <f t="shared" si="127"/>
        <v>0</v>
      </c>
      <c r="EW74">
        <f t="shared" si="127"/>
        <v>0</v>
      </c>
      <c r="EX74">
        <f t="shared" si="127"/>
        <v>0</v>
      </c>
      <c r="EZ74">
        <f t="shared" si="112"/>
        <v>0.86505905547525197</v>
      </c>
      <c r="FB74">
        <f t="shared" si="110"/>
        <v>1.2635188105347972E-2</v>
      </c>
      <c r="FC74">
        <f t="shared" si="111"/>
        <v>0.24840034645298575</v>
      </c>
    </row>
    <row r="75" spans="1:159" x14ac:dyDescent="0.25">
      <c r="A75">
        <v>640</v>
      </c>
      <c r="B75" s="20">
        <f>'Input spectra'!S74</f>
        <v>5.0866017331764102E-2</v>
      </c>
      <c r="C75">
        <f>'Input spectra'!B74</f>
        <v>0</v>
      </c>
      <c r="D75">
        <f t="shared" si="113"/>
        <v>2.0653927966864227E-2</v>
      </c>
      <c r="E75">
        <f t="shared" si="113"/>
        <v>2.039948613569818E-2</v>
      </c>
      <c r="F75">
        <f t="shared" si="113"/>
        <v>2.0147094541313502E-2</v>
      </c>
      <c r="G75">
        <f t="shared" si="113"/>
        <v>1.9896738929108853E-2</v>
      </c>
      <c r="H75">
        <f t="shared" si="113"/>
        <v>1.9648405136351854E-2</v>
      </c>
      <c r="I75">
        <f t="shared" si="113"/>
        <v>1.9402079091613809E-2</v>
      </c>
      <c r="J75">
        <f t="shared" si="113"/>
        <v>1.9157746814207795E-2</v>
      </c>
      <c r="K75">
        <f t="shared" si="113"/>
        <v>1.8915394413630073E-2</v>
      </c>
      <c r="L75">
        <f t="shared" si="113"/>
        <v>1.8675008089004904E-2</v>
      </c>
      <c r="M75">
        <f t="shared" si="113"/>
        <v>1.8436574128532609E-2</v>
      </c>
      <c r="N75">
        <f t="shared" si="114"/>
        <v>1.8200078908940948E-2</v>
      </c>
      <c r="O75">
        <f t="shared" si="114"/>
        <v>1.796550889493977E-2</v>
      </c>
      <c r="P75">
        <f t="shared" si="114"/>
        <v>1.7732850638678934E-2</v>
      </c>
      <c r="Q75">
        <f t="shared" si="114"/>
        <v>1.7502090779209445E-2</v>
      </c>
      <c r="R75">
        <f t="shared" si="114"/>
        <v>1.7273216041947804E-2</v>
      </c>
      <c r="S75">
        <f t="shared" si="114"/>
        <v>1.7046213238143579E-2</v>
      </c>
      <c r="T75">
        <f t="shared" si="114"/>
        <v>1.6821069264350143E-2</v>
      </c>
      <c r="U75">
        <f t="shared" si="114"/>
        <v>1.659777110189857E-2</v>
      </c>
      <c r="V75">
        <f t="shared" si="114"/>
        <v>1.6376305816374667E-2</v>
      </c>
      <c r="W75">
        <f t="shared" si="114"/>
        <v>1.6156660557099155E-2</v>
      </c>
      <c r="X75">
        <f t="shared" si="115"/>
        <v>1.5938822556610943E-2</v>
      </c>
      <c r="Y75">
        <f t="shared" si="115"/>
        <v>1.5722779130153471E-2</v>
      </c>
      <c r="Z75">
        <f t="shared" si="115"/>
        <v>1.5508517675164153E-2</v>
      </c>
      <c r="AA75">
        <f t="shared" si="115"/>
        <v>1.5296025670766853E-2</v>
      </c>
      <c r="AB75">
        <f t="shared" si="115"/>
        <v>1.5085290677267407E-2</v>
      </c>
      <c r="AC75">
        <f t="shared" si="115"/>
        <v>1.4876300335652152E-2</v>
      </c>
      <c r="AD75">
        <f t="shared" si="115"/>
        <v>1.4669042367089451E-2</v>
      </c>
      <c r="AE75">
        <f t="shared" si="115"/>
        <v>1.4463504572434215E-2</v>
      </c>
      <c r="AF75">
        <f t="shared" si="115"/>
        <v>1.4259674831735384E-2</v>
      </c>
      <c r="AG75">
        <f t="shared" si="115"/>
        <v>1.405754110374632E-2</v>
      </c>
      <c r="AH75">
        <f t="shared" si="116"/>
        <v>1.3857091425438202E-2</v>
      </c>
      <c r="AI75">
        <f t="shared" si="116"/>
        <v>1.3658313911516258E-2</v>
      </c>
      <c r="AJ75">
        <f t="shared" si="116"/>
        <v>1.3461196753938939E-2</v>
      </c>
      <c r="AK75">
        <f t="shared" si="116"/>
        <v>1.326572822143994E-2</v>
      </c>
      <c r="AL75">
        <f t="shared" si="116"/>
        <v>1.3071896659053126E-2</v>
      </c>
      <c r="AM75">
        <f t="shared" si="116"/>
        <v>1.2879690487640257E-2</v>
      </c>
      <c r="AN75">
        <f t="shared" si="116"/>
        <v>1.2689098203421557E-2</v>
      </c>
      <c r="AO75">
        <f t="shared" si="116"/>
        <v>1.2500108377509108E-2</v>
      </c>
      <c r="AP75">
        <f t="shared" si="116"/>
        <v>1.2312709655443026E-2</v>
      </c>
      <c r="AQ75">
        <f t="shared" si="116"/>
        <v>1.2126890756730407E-2</v>
      </c>
      <c r="AR75">
        <f t="shared" si="117"/>
        <v>1.1942640474387062E-2</v>
      </c>
      <c r="AS75">
        <f t="shared" si="117"/>
        <v>1.1759947674481975E-2</v>
      </c>
      <c r="AT75">
        <f t="shared" si="117"/>
        <v>1.1578801295684487E-2</v>
      </c>
      <c r="AU75">
        <f t="shared" si="117"/>
        <v>1.1399190348814236E-2</v>
      </c>
      <c r="AV75">
        <f t="shared" si="117"/>
        <v>1.122110391639373E-2</v>
      </c>
      <c r="AW75">
        <f t="shared" si="117"/>
        <v>1.1044531152203664E-2</v>
      </c>
      <c r="AX75">
        <f t="shared" si="117"/>
        <v>9.8118260558659898E-3</v>
      </c>
      <c r="AY75">
        <f t="shared" si="117"/>
        <v>8.3788146427804262E-3</v>
      </c>
      <c r="AZ75">
        <f t="shared" si="117"/>
        <v>7.5379001573054128E-3</v>
      </c>
      <c r="BA75">
        <f t="shared" si="117"/>
        <v>6.9006494472831758E-3</v>
      </c>
      <c r="BB75">
        <f t="shared" si="118"/>
        <v>6.379851709220479E-3</v>
      </c>
      <c r="BC75">
        <f t="shared" si="118"/>
        <v>5.9376785444850934E-3</v>
      </c>
      <c r="BD75">
        <f t="shared" si="118"/>
        <v>5.5533895055286751E-3</v>
      </c>
      <c r="BE75">
        <f t="shared" si="118"/>
        <v>5.2140477251447735E-3</v>
      </c>
      <c r="BF75">
        <f t="shared" si="118"/>
        <v>4.9108893361002335E-3</v>
      </c>
      <c r="BG75">
        <f t="shared" si="118"/>
        <v>4.6376262545305674E-3</v>
      </c>
      <c r="BH75">
        <f t="shared" si="118"/>
        <v>4.3895521120381215E-3</v>
      </c>
      <c r="BI75">
        <f t="shared" si="118"/>
        <v>4.1630287881775268E-3</v>
      </c>
      <c r="BJ75">
        <f t="shared" si="118"/>
        <v>3.9551715075582831E-3</v>
      </c>
      <c r="BK75">
        <f t="shared" si="118"/>
        <v>3.7636454587628683E-3</v>
      </c>
      <c r="BL75">
        <f t="shared" si="119"/>
        <v>3.5865288251507579E-3</v>
      </c>
      <c r="BM75">
        <f t="shared" si="119"/>
        <v>3.4222172970906949E-3</v>
      </c>
      <c r="BN75">
        <f t="shared" si="119"/>
        <v>3.2693555426022754E-3</v>
      </c>
      <c r="BO75">
        <f t="shared" si="119"/>
        <v>3.126786795602487E-3</v>
      </c>
      <c r="BP75">
        <f t="shared" si="119"/>
        <v>2.9935149751186057E-3</v>
      </c>
      <c r="BQ75">
        <f t="shared" si="119"/>
        <v>2.868675689883457E-3</v>
      </c>
      <c r="BR75">
        <f t="shared" si="119"/>
        <v>2.7515136819268298E-3</v>
      </c>
      <c r="BS75">
        <f t="shared" si="119"/>
        <v>2.6413650267067242E-3</v>
      </c>
      <c r="BT75">
        <f t="shared" si="119"/>
        <v>2.5376429072854986E-3</v>
      </c>
      <c r="BU75">
        <f t="shared" si="119"/>
        <v>2.4398261151937976E-3</v>
      </c>
      <c r="BV75">
        <f t="shared" si="120"/>
        <v>2.3474496601395708E-3</v>
      </c>
      <c r="BW75">
        <f t="shared" si="120"/>
        <v>2.2600970309555172E-3</v>
      </c>
      <c r="BX75">
        <f t="shared" si="120"/>
        <v>2.17739376401272E-3</v>
      </c>
      <c r="BY75">
        <f t="shared" si="120"/>
        <v>2.0990020574877116E-3</v>
      </c>
      <c r="BZ75">
        <f t="shared" si="120"/>
        <v>2.0246162300309807E-3</v>
      </c>
      <c r="CA75">
        <f t="shared" si="120"/>
        <v>1.953958867023708E-3</v>
      </c>
      <c r="CB75">
        <f t="shared" si="120"/>
        <v>1.8867775311363498E-3</v>
      </c>
      <c r="CC75">
        <f t="shared" si="120"/>
        <v>1.8228419393676335E-3</v>
      </c>
      <c r="CD75">
        <f t="shared" si="120"/>
        <v>1.7619415282857996E-3</v>
      </c>
      <c r="CE75">
        <f t="shared" si="120"/>
        <v>1.7038833443375674E-3</v>
      </c>
      <c r="CF75">
        <f t="shared" si="121"/>
        <v>1.6484902079301692E-3</v>
      </c>
      <c r="CG75">
        <f t="shared" si="121"/>
        <v>1.5955991093260895E-3</v>
      </c>
      <c r="CH75">
        <f t="shared" si="121"/>
        <v>1.5450598018066956E-3</v>
      </c>
      <c r="CI75">
        <f t="shared" si="121"/>
        <v>1.4967335634966726E-3</v>
      </c>
      <c r="CJ75">
        <f t="shared" si="121"/>
        <v>1.4504921040244423E-3</v>
      </c>
      <c r="CK75">
        <f t="shared" si="121"/>
        <v>1.406216596072984E-3</v>
      </c>
      <c r="CL75">
        <f t="shared" si="121"/>
        <v>1.3637968150406318E-3</v>
      </c>
      <c r="CM75">
        <f t="shared" si="121"/>
        <v>1.3231303726286585E-3</v>
      </c>
      <c r="CN75">
        <f t="shared" si="121"/>
        <v>1.2841220323150805E-3</v>
      </c>
      <c r="CO75">
        <f t="shared" si="121"/>
        <v>1.2466830964507289E-3</v>
      </c>
      <c r="CP75">
        <f t="shared" si="122"/>
        <v>1.2107308561938009E-3</v>
      </c>
      <c r="CQ75">
        <f t="shared" si="122"/>
        <v>1.1761880967379177E-3</v>
      </c>
      <c r="CR75">
        <f t="shared" si="122"/>
        <v>7.5678162133609444E-4</v>
      </c>
      <c r="CS75">
        <f t="shared" si="122"/>
        <v>4.91222376201133E-4</v>
      </c>
      <c r="CT75">
        <f t="shared" si="122"/>
        <v>3.3996956486599829E-4</v>
      </c>
      <c r="CU75">
        <f t="shared" si="122"/>
        <v>2.3634933132792902E-4</v>
      </c>
      <c r="CV75">
        <f t="shared" si="122"/>
        <v>1.6127614844867324E-4</v>
      </c>
      <c r="CW75">
        <f t="shared" si="122"/>
        <v>1.0594609687155954E-4</v>
      </c>
      <c r="CX75">
        <f t="shared" si="122"/>
        <v>6.5386434404518813E-5</v>
      </c>
      <c r="CY75">
        <f t="shared" si="122"/>
        <v>3.6438146112836083E-5</v>
      </c>
      <c r="CZ75">
        <f t="shared" si="123"/>
        <v>1.693233049733883E-5</v>
      </c>
      <c r="DA75">
        <f t="shared" si="123"/>
        <v>5.295128351305183E-6</v>
      </c>
      <c r="DB75">
        <f t="shared" si="123"/>
        <v>3.3613474562654793E-7</v>
      </c>
      <c r="DC75">
        <f t="shared" si="123"/>
        <v>0</v>
      </c>
      <c r="DD75">
        <f t="shared" si="123"/>
        <v>0</v>
      </c>
      <c r="DE75">
        <f t="shared" si="123"/>
        <v>0</v>
      </c>
      <c r="DF75">
        <f t="shared" si="123"/>
        <v>0</v>
      </c>
      <c r="DG75">
        <f t="shared" si="123"/>
        <v>0</v>
      </c>
      <c r="DH75">
        <f t="shared" si="123"/>
        <v>0</v>
      </c>
      <c r="DI75">
        <f t="shared" si="123"/>
        <v>0</v>
      </c>
      <c r="DJ75">
        <f t="shared" si="124"/>
        <v>0</v>
      </c>
      <c r="DK75">
        <f t="shared" si="124"/>
        <v>0</v>
      </c>
      <c r="DL75">
        <f t="shared" si="124"/>
        <v>0</v>
      </c>
      <c r="DM75">
        <f t="shared" si="124"/>
        <v>0</v>
      </c>
      <c r="DN75">
        <f t="shared" si="124"/>
        <v>0</v>
      </c>
      <c r="DO75">
        <f t="shared" si="124"/>
        <v>0</v>
      </c>
      <c r="DP75">
        <f t="shared" si="124"/>
        <v>0</v>
      </c>
      <c r="DQ75">
        <f t="shared" si="124"/>
        <v>0</v>
      </c>
      <c r="DR75">
        <f t="shared" si="124"/>
        <v>0</v>
      </c>
      <c r="DS75">
        <f t="shared" si="124"/>
        <v>0</v>
      </c>
      <c r="DT75">
        <f t="shared" si="125"/>
        <v>0</v>
      </c>
      <c r="DU75">
        <f t="shared" si="125"/>
        <v>0</v>
      </c>
      <c r="DV75">
        <f t="shared" si="125"/>
        <v>0</v>
      </c>
      <c r="DW75">
        <f t="shared" si="125"/>
        <v>0</v>
      </c>
      <c r="DX75">
        <f t="shared" si="125"/>
        <v>0</v>
      </c>
      <c r="DY75">
        <f t="shared" si="125"/>
        <v>0</v>
      </c>
      <c r="DZ75">
        <f t="shared" si="125"/>
        <v>0</v>
      </c>
      <c r="EA75">
        <f t="shared" si="125"/>
        <v>0</v>
      </c>
      <c r="EB75">
        <f t="shared" si="125"/>
        <v>0</v>
      </c>
      <c r="EC75">
        <f t="shared" si="125"/>
        <v>0</v>
      </c>
      <c r="ED75">
        <f t="shared" si="126"/>
        <v>0</v>
      </c>
      <c r="EE75">
        <f t="shared" si="126"/>
        <v>0</v>
      </c>
      <c r="EF75">
        <f t="shared" si="126"/>
        <v>0</v>
      </c>
      <c r="EG75">
        <f t="shared" si="126"/>
        <v>0</v>
      </c>
      <c r="EH75">
        <f t="shared" si="126"/>
        <v>0</v>
      </c>
      <c r="EI75">
        <f t="shared" si="126"/>
        <v>0</v>
      </c>
      <c r="EJ75">
        <f t="shared" si="126"/>
        <v>0</v>
      </c>
      <c r="EK75">
        <f t="shared" si="126"/>
        <v>0</v>
      </c>
      <c r="EL75">
        <f t="shared" si="126"/>
        <v>0</v>
      </c>
      <c r="EM75">
        <f t="shared" si="126"/>
        <v>0</v>
      </c>
      <c r="EN75">
        <f t="shared" si="127"/>
        <v>0</v>
      </c>
      <c r="EO75">
        <f t="shared" si="127"/>
        <v>0</v>
      </c>
      <c r="EP75">
        <f t="shared" si="127"/>
        <v>0</v>
      </c>
      <c r="EQ75">
        <f t="shared" si="127"/>
        <v>0</v>
      </c>
      <c r="ER75">
        <f t="shared" si="127"/>
        <v>0</v>
      </c>
      <c r="ES75">
        <f t="shared" si="127"/>
        <v>0</v>
      </c>
      <c r="ET75">
        <f t="shared" si="127"/>
        <v>0</v>
      </c>
      <c r="EU75">
        <f t="shared" si="127"/>
        <v>0</v>
      </c>
      <c r="EV75">
        <f t="shared" si="127"/>
        <v>0</v>
      </c>
      <c r="EW75">
        <f t="shared" si="127"/>
        <v>0</v>
      </c>
      <c r="EX75">
        <f t="shared" si="127"/>
        <v>0</v>
      </c>
      <c r="EZ75">
        <f t="shared" si="112"/>
        <v>0.86582329474193276</v>
      </c>
      <c r="FB75">
        <f t="shared" si="110"/>
        <v>1.255615709754615E-2</v>
      </c>
      <c r="FC75">
        <f t="shared" si="111"/>
        <v>0.24841047979777059</v>
      </c>
    </row>
    <row r="76" spans="1:159" x14ac:dyDescent="0.25">
      <c r="A76">
        <v>645</v>
      </c>
      <c r="B76" s="20">
        <f>'Input spectra'!S75</f>
        <v>5.0541723912389702E-2</v>
      </c>
      <c r="C76">
        <f>'Input spectra'!B75</f>
        <v>0</v>
      </c>
      <c r="D76">
        <f t="shared" si="113"/>
        <v>2.0653927966864227E-2</v>
      </c>
      <c r="E76">
        <f t="shared" si="113"/>
        <v>2.0400147688336225E-2</v>
      </c>
      <c r="F76">
        <f t="shared" si="113"/>
        <v>2.0148401297726146E-2</v>
      </c>
      <c r="G76">
        <f t="shared" si="113"/>
        <v>1.9898674737723342E-2</v>
      </c>
      <c r="H76">
        <f t="shared" si="113"/>
        <v>1.9650954041061652E-2</v>
      </c>
      <c r="I76">
        <f t="shared" si="113"/>
        <v>1.9405225329968811E-2</v>
      </c>
      <c r="J76">
        <f t="shared" si="113"/>
        <v>1.9161474815619063E-2</v>
      </c>
      <c r="K76">
        <f t="shared" si="113"/>
        <v>1.891968879758904E-2</v>
      </c>
      <c r="L76">
        <f t="shared" si="113"/>
        <v>1.8679853663316894E-2</v>
      </c>
      <c r="M76">
        <f t="shared" si="113"/>
        <v>1.8441955887564594E-2</v>
      </c>
      <c r="N76">
        <f t="shared" si="114"/>
        <v>1.8205982031883439E-2</v>
      </c>
      <c r="O76">
        <f t="shared" si="114"/>
        <v>1.7971918744082716E-2</v>
      </c>
      <c r="P76">
        <f t="shared" si="114"/>
        <v>1.7739752757701541E-2</v>
      </c>
      <c r="Q76">
        <f t="shared" si="114"/>
        <v>1.7509470891483827E-2</v>
      </c>
      <c r="R76">
        <f t="shared" si="114"/>
        <v>1.7281060048856309E-2</v>
      </c>
      <c r="S76">
        <f t="shared" si="114"/>
        <v>1.7054507217409778E-2</v>
      </c>
      <c r="T76">
        <f t="shared" si="114"/>
        <v>1.6829799468383286E-2</v>
      </c>
      <c r="U76">
        <f t="shared" si="114"/>
        <v>1.6606923956151459E-2</v>
      </c>
      <c r="V76">
        <f t="shared" si="114"/>
        <v>1.6385867917714878E-2</v>
      </c>
      <c r="W76">
        <f t="shared" si="114"/>
        <v>1.6166618672193434E-2</v>
      </c>
      <c r="X76">
        <f t="shared" si="115"/>
        <v>1.5949163620322712E-2</v>
      </c>
      <c r="Y76">
        <f t="shared" si="115"/>
        <v>1.5733490243953398E-2</v>
      </c>
      <c r="Z76">
        <f t="shared" si="115"/>
        <v>1.551958610555359E-2</v>
      </c>
      <c r="AA76">
        <f t="shared" si="115"/>
        <v>1.5307438847714142E-2</v>
      </c>
      <c r="AB76">
        <f t="shared" si="115"/>
        <v>1.5097036192656883E-2</v>
      </c>
      <c r="AC76">
        <f t="shared" si="115"/>
        <v>1.4888365941745812E-2</v>
      </c>
      <c r="AD76">
        <f t="shared" si="115"/>
        <v>1.4681415975001142E-2</v>
      </c>
      <c r="AE76">
        <f t="shared" si="115"/>
        <v>1.4476174250616284E-2</v>
      </c>
      <c r="AF76">
        <f t="shared" si="115"/>
        <v>1.4272628804477676E-2</v>
      </c>
      <c r="AG76">
        <f t="shared" si="115"/>
        <v>1.4070767749687449E-2</v>
      </c>
      <c r="AH76">
        <f t="shared" si="116"/>
        <v>1.3870579276088981E-2</v>
      </c>
      <c r="AI76">
        <f t="shared" si="116"/>
        <v>1.3672051649795233E-2</v>
      </c>
      <c r="AJ76">
        <f t="shared" si="116"/>
        <v>1.3475173212719899E-2</v>
      </c>
      <c r="AK76">
        <f t="shared" si="116"/>
        <v>1.3279932382111337E-2</v>
      </c>
      <c r="AL76">
        <f t="shared" si="116"/>
        <v>1.3086317650089302E-2</v>
      </c>
      <c r="AM76">
        <f t="shared" si="116"/>
        <v>1.2894317583184408E-2</v>
      </c>
      <c r="AN76">
        <f t="shared" si="116"/>
        <v>1.2703920821880328E-2</v>
      </c>
      <c r="AO76">
        <f t="shared" si="116"/>
        <v>1.2515116080158747E-2</v>
      </c>
      <c r="AP76">
        <f t="shared" si="116"/>
        <v>1.2327892145046997E-2</v>
      </c>
      <c r="AQ76">
        <f t="shared" si="116"/>
        <v>1.2142237876168385E-2</v>
      </c>
      <c r="AR76">
        <f t="shared" si="117"/>
        <v>1.1958142205295222E-2</v>
      </c>
      <c r="AS76">
        <f t="shared" si="117"/>
        <v>1.1775594135904498E-2</v>
      </c>
      <c r="AT76">
        <f t="shared" si="117"/>
        <v>1.1594582742736184E-2</v>
      </c>
      <c r="AU76">
        <f t="shared" si="117"/>
        <v>1.1415097171354225E-2</v>
      </c>
      <c r="AV76">
        <f t="shared" si="117"/>
        <v>1.123712663771006E-2</v>
      </c>
      <c r="AW76">
        <f t="shared" si="117"/>
        <v>1.106066042770883E-2</v>
      </c>
      <c r="AX76">
        <f t="shared" si="117"/>
        <v>9.8264737673705409E-3</v>
      </c>
      <c r="AY76">
        <f t="shared" si="117"/>
        <v>8.3915951941494656E-3</v>
      </c>
      <c r="AZ76">
        <f t="shared" si="117"/>
        <v>7.5496428531250841E-3</v>
      </c>
      <c r="BA76">
        <f t="shared" si="117"/>
        <v>6.9116235566163324E-3</v>
      </c>
      <c r="BB76">
        <f t="shared" si="118"/>
        <v>6.3902048201959728E-3</v>
      </c>
      <c r="BC76">
        <f t="shared" si="118"/>
        <v>5.9475069752475624E-3</v>
      </c>
      <c r="BD76">
        <f t="shared" si="118"/>
        <v>5.5627622299346804E-3</v>
      </c>
      <c r="BE76">
        <f t="shared" si="118"/>
        <v>5.2230171022556648E-3</v>
      </c>
      <c r="BF76">
        <f t="shared" si="118"/>
        <v>4.9194967435925718E-3</v>
      </c>
      <c r="BG76">
        <f t="shared" si="118"/>
        <v>4.6459053699252238E-3</v>
      </c>
      <c r="BH76">
        <f t="shared" si="118"/>
        <v>4.3975309708592404E-3</v>
      </c>
      <c r="BI76">
        <f t="shared" si="118"/>
        <v>4.1707311489772312E-3</v>
      </c>
      <c r="BJ76">
        <f t="shared" si="118"/>
        <v>3.9626177975691703E-3</v>
      </c>
      <c r="BK76">
        <f t="shared" si="118"/>
        <v>3.7708534523886801E-3</v>
      </c>
      <c r="BL76">
        <f t="shared" si="119"/>
        <v>3.5935141450050396E-3</v>
      </c>
      <c r="BM76">
        <f t="shared" si="119"/>
        <v>3.4289937930282346E-3</v>
      </c>
      <c r="BN76">
        <f t="shared" si="119"/>
        <v>3.2759355843907326E-3</v>
      </c>
      <c r="BO76">
        <f t="shared" si="119"/>
        <v>3.133181502930996E-3</v>
      </c>
      <c r="BP76">
        <f t="shared" si="119"/>
        <v>2.9997344011528969E-3</v>
      </c>
      <c r="BQ76">
        <f t="shared" si="119"/>
        <v>2.8747289697338262E-3</v>
      </c>
      <c r="BR76">
        <f t="shared" si="119"/>
        <v>2.7574091541740565E-3</v>
      </c>
      <c r="BS76">
        <f t="shared" si="119"/>
        <v>2.6471103339357001E-3</v>
      </c>
      <c r="BT76">
        <f t="shared" si="119"/>
        <v>2.5432450800474309E-3</v>
      </c>
      <c r="BU76">
        <f t="shared" si="119"/>
        <v>2.4452916427324103E-3</v>
      </c>
      <c r="BV76">
        <f t="shared" si="120"/>
        <v>2.3527845504326406E-3</v>
      </c>
      <c r="BW76">
        <f t="shared" si="120"/>
        <v>2.2653068620478068E-3</v>
      </c>
      <c r="BX76">
        <f t="shared" si="120"/>
        <v>2.1824837281882552E-3</v>
      </c>
      <c r="BY76">
        <f t="shared" si="120"/>
        <v>2.1039769995066099E-3</v>
      </c>
      <c r="BZ76">
        <f t="shared" si="120"/>
        <v>2.0294806804098697E-3</v>
      </c>
      <c r="CA76">
        <f t="shared" si="120"/>
        <v>1.9587170711489249E-3</v>
      </c>
      <c r="CB76">
        <f t="shared" si="120"/>
        <v>1.89143347485126E-3</v>
      </c>
      <c r="CC76">
        <f t="shared" si="120"/>
        <v>1.8273993715591612E-3</v>
      </c>
      <c r="CD76">
        <f t="shared" si="120"/>
        <v>1.7664039809030983E-3</v>
      </c>
      <c r="CE76">
        <f t="shared" si="120"/>
        <v>1.7082541502020923E-3</v>
      </c>
      <c r="CF76">
        <f t="shared" si="121"/>
        <v>1.652772516637093E-3</v>
      </c>
      <c r="CG76">
        <f t="shared" si="121"/>
        <v>1.5997959014889013E-3</v>
      </c>
      <c r="CH76">
        <f t="shared" si="121"/>
        <v>1.5491739018575628E-3</v>
      </c>
      <c r="CI76">
        <f t="shared" si="121"/>
        <v>1.5007676512229021E-3</v>
      </c>
      <c r="CJ76">
        <f t="shared" si="121"/>
        <v>1.4544487249947542E-3</v>
      </c>
      <c r="CK76">
        <f t="shared" si="121"/>
        <v>1.410098171085191E-3</v>
      </c>
      <c r="CL76">
        <f t="shared" si="121"/>
        <v>1.3676056487038613E-3</v>
      </c>
      <c r="CM76">
        <f t="shared" si="121"/>
        <v>1.3268686611777696E-3</v>
      </c>
      <c r="CN76">
        <f t="shared" si="121"/>
        <v>1.2877918707418807E-3</v>
      </c>
      <c r="CO76">
        <f t="shared" si="121"/>
        <v>1.2502864850255581E-3</v>
      </c>
      <c r="CP76">
        <f t="shared" si="122"/>
        <v>1.2142697064416593E-3</v>
      </c>
      <c r="CQ76">
        <f t="shared" si="122"/>
        <v>1.1796642369253159E-3</v>
      </c>
      <c r="CR76">
        <f t="shared" si="122"/>
        <v>7.5904285040389241E-4</v>
      </c>
      <c r="CS76">
        <f t="shared" si="122"/>
        <v>4.9270610419716498E-4</v>
      </c>
      <c r="CT76">
        <f t="shared" si="122"/>
        <v>3.4100749504484019E-4</v>
      </c>
      <c r="CU76">
        <f t="shared" si="122"/>
        <v>2.3707859616794224E-4</v>
      </c>
      <c r="CV76">
        <f t="shared" si="122"/>
        <v>1.6177901843314742E-4</v>
      </c>
      <c r="CW76">
        <f t="shared" si="122"/>
        <v>1.0627989052831638E-4</v>
      </c>
      <c r="CX76">
        <f t="shared" si="122"/>
        <v>6.5594567987316708E-5</v>
      </c>
      <c r="CY76">
        <f t="shared" si="122"/>
        <v>3.6555318949056753E-5</v>
      </c>
      <c r="CZ76">
        <f t="shared" si="123"/>
        <v>1.6987330062673162E-5</v>
      </c>
      <c r="DA76">
        <f t="shared" si="123"/>
        <v>5.3125002557444854E-6</v>
      </c>
      <c r="DB76">
        <f t="shared" si="123"/>
        <v>3.372484506814096E-7</v>
      </c>
      <c r="DC76">
        <f t="shared" si="123"/>
        <v>0</v>
      </c>
      <c r="DD76">
        <f t="shared" si="123"/>
        <v>0</v>
      </c>
      <c r="DE76">
        <f t="shared" si="123"/>
        <v>0</v>
      </c>
      <c r="DF76">
        <f t="shared" si="123"/>
        <v>0</v>
      </c>
      <c r="DG76">
        <f t="shared" si="123"/>
        <v>0</v>
      </c>
      <c r="DH76">
        <f t="shared" si="123"/>
        <v>0</v>
      </c>
      <c r="DI76">
        <f t="shared" si="123"/>
        <v>0</v>
      </c>
      <c r="DJ76">
        <f t="shared" si="124"/>
        <v>0</v>
      </c>
      <c r="DK76">
        <f t="shared" si="124"/>
        <v>0</v>
      </c>
      <c r="DL76">
        <f t="shared" si="124"/>
        <v>0</v>
      </c>
      <c r="DM76">
        <f t="shared" si="124"/>
        <v>0</v>
      </c>
      <c r="DN76">
        <f t="shared" si="124"/>
        <v>0</v>
      </c>
      <c r="DO76">
        <f t="shared" si="124"/>
        <v>0</v>
      </c>
      <c r="DP76">
        <f t="shared" si="124"/>
        <v>0</v>
      </c>
      <c r="DQ76">
        <f t="shared" si="124"/>
        <v>0</v>
      </c>
      <c r="DR76">
        <f t="shared" si="124"/>
        <v>0</v>
      </c>
      <c r="DS76">
        <f t="shared" si="124"/>
        <v>0</v>
      </c>
      <c r="DT76">
        <f t="shared" si="125"/>
        <v>0</v>
      </c>
      <c r="DU76">
        <f t="shared" si="125"/>
        <v>0</v>
      </c>
      <c r="DV76">
        <f t="shared" si="125"/>
        <v>0</v>
      </c>
      <c r="DW76">
        <f t="shared" si="125"/>
        <v>0</v>
      </c>
      <c r="DX76">
        <f t="shared" si="125"/>
        <v>0</v>
      </c>
      <c r="DY76">
        <f t="shared" si="125"/>
        <v>0</v>
      </c>
      <c r="DZ76">
        <f t="shared" si="125"/>
        <v>0</v>
      </c>
      <c r="EA76">
        <f t="shared" si="125"/>
        <v>0</v>
      </c>
      <c r="EB76">
        <f t="shared" si="125"/>
        <v>0</v>
      </c>
      <c r="EC76">
        <f t="shared" si="125"/>
        <v>0</v>
      </c>
      <c r="ED76">
        <f t="shared" si="126"/>
        <v>0</v>
      </c>
      <c r="EE76">
        <f t="shared" si="126"/>
        <v>0</v>
      </c>
      <c r="EF76">
        <f t="shared" si="126"/>
        <v>0</v>
      </c>
      <c r="EG76">
        <f t="shared" si="126"/>
        <v>0</v>
      </c>
      <c r="EH76">
        <f t="shared" si="126"/>
        <v>0</v>
      </c>
      <c r="EI76">
        <f t="shared" si="126"/>
        <v>0</v>
      </c>
      <c r="EJ76">
        <f t="shared" si="126"/>
        <v>0</v>
      </c>
      <c r="EK76">
        <f t="shared" si="126"/>
        <v>0</v>
      </c>
      <c r="EL76">
        <f t="shared" si="126"/>
        <v>0</v>
      </c>
      <c r="EM76">
        <f t="shared" si="126"/>
        <v>0</v>
      </c>
      <c r="EN76">
        <f t="shared" si="127"/>
        <v>0</v>
      </c>
      <c r="EO76">
        <f t="shared" si="127"/>
        <v>0</v>
      </c>
      <c r="EP76">
        <f t="shared" si="127"/>
        <v>0</v>
      </c>
      <c r="EQ76">
        <f t="shared" si="127"/>
        <v>0</v>
      </c>
      <c r="ER76">
        <f t="shared" si="127"/>
        <v>0</v>
      </c>
      <c r="ES76">
        <f t="shared" si="127"/>
        <v>0</v>
      </c>
      <c r="ET76">
        <f t="shared" si="127"/>
        <v>0</v>
      </c>
      <c r="EU76">
        <f t="shared" si="127"/>
        <v>0</v>
      </c>
      <c r="EV76">
        <f t="shared" si="127"/>
        <v>0</v>
      </c>
      <c r="EW76">
        <f t="shared" si="127"/>
        <v>0</v>
      </c>
      <c r="EX76">
        <f t="shared" si="127"/>
        <v>0</v>
      </c>
      <c r="EZ76">
        <f t="shared" si="112"/>
        <v>0.86658858751668444</v>
      </c>
      <c r="FB76">
        <f t="shared" si="110"/>
        <v>1.2477113274087459E-2</v>
      </c>
      <c r="FC76">
        <f t="shared" si="111"/>
        <v>0.24842061315300354</v>
      </c>
    </row>
    <row r="77" spans="1:159" x14ac:dyDescent="0.25">
      <c r="A77">
        <v>650</v>
      </c>
      <c r="B77" s="20">
        <f>'Input spectra'!S76</f>
        <v>5.0217430493015199E-2</v>
      </c>
      <c r="C77">
        <f>'Input spectra'!B76</f>
        <v>0</v>
      </c>
      <c r="D77">
        <f t="shared" si="113"/>
        <v>2.0653927966864227E-2</v>
      </c>
      <c r="E77">
        <f t="shared" si="113"/>
        <v>2.0400809262428331E-2</v>
      </c>
      <c r="F77">
        <f t="shared" si="113"/>
        <v>2.0149708138896039E-2</v>
      </c>
      <c r="G77">
        <f t="shared" si="113"/>
        <v>1.9900610734677991E-2</v>
      </c>
      <c r="H77">
        <f t="shared" si="113"/>
        <v>1.9653503276430107E-2</v>
      </c>
      <c r="I77">
        <f t="shared" si="113"/>
        <v>1.9408372078517373E-2</v>
      </c>
      <c r="J77">
        <f t="shared" si="113"/>
        <v>1.9165203542480705E-2</v>
      </c>
      <c r="K77">
        <f t="shared" si="113"/>
        <v>1.8923984156506986E-2</v>
      </c>
      <c r="L77">
        <f t="shared" si="113"/>
        <v>1.868470049490226E-2</v>
      </c>
      <c r="M77">
        <f t="shared" si="113"/>
        <v>1.8447339217567964E-2</v>
      </c>
      <c r="N77">
        <f t="shared" si="114"/>
        <v>1.8211887069480296E-2</v>
      </c>
      <c r="O77">
        <f t="shared" si="114"/>
        <v>1.797833088017263E-2</v>
      </c>
      <c r="P77">
        <f t="shared" si="114"/>
        <v>1.7746657563220983E-2</v>
      </c>
      <c r="Q77">
        <f t="shared" si="114"/>
        <v>1.7516854115732537E-2</v>
      </c>
      <c r="R77">
        <f t="shared" si="114"/>
        <v>1.7288907617837121E-2</v>
      </c>
      <c r="S77">
        <f t="shared" si="114"/>
        <v>1.7062805232181764E-2</v>
      </c>
      <c r="T77">
        <f t="shared" si="114"/>
        <v>1.6838534203428176E-2</v>
      </c>
      <c r="U77">
        <f t="shared" si="114"/>
        <v>1.661608185775321E-2</v>
      </c>
      <c r="V77">
        <f t="shared" si="114"/>
        <v>1.6395435602352276E-2</v>
      </c>
      <c r="W77">
        <f t="shared" si="114"/>
        <v>1.6176582924945674E-2</v>
      </c>
      <c r="X77">
        <f t="shared" si="115"/>
        <v>1.5959511393287842E-2</v>
      </c>
      <c r="Y77">
        <f t="shared" si="115"/>
        <v>1.5744208654679518E-2</v>
      </c>
      <c r="Z77">
        <f t="shared" si="115"/>
        <v>1.5530662435482746E-2</v>
      </c>
      <c r="AA77">
        <f t="shared" si="115"/>
        <v>1.5318860540638773E-2</v>
      </c>
      <c r="AB77">
        <f t="shared" si="115"/>
        <v>1.5108790853188789E-2</v>
      </c>
      <c r="AC77">
        <f t="shared" si="115"/>
        <v>1.4900441333797488E-2</v>
      </c>
      <c r="AD77">
        <f t="shared" si="115"/>
        <v>1.4693800020279434E-2</v>
      </c>
      <c r="AE77">
        <f t="shared" si="115"/>
        <v>1.448885502712826E-2</v>
      </c>
      <c r="AF77">
        <f t="shared" si="115"/>
        <v>1.4285594545048607E-2</v>
      </c>
      <c r="AG77">
        <f t="shared" si="115"/>
        <v>1.4084006840490847E-2</v>
      </c>
      <c r="AH77">
        <f t="shared" si="116"/>
        <v>1.3884080255188554E-2</v>
      </c>
      <c r="AI77">
        <f t="shared" si="116"/>
        <v>1.368580320569872E-2</v>
      </c>
      <c r="AJ77">
        <f t="shared" si="116"/>
        <v>1.3489164182944656E-2</v>
      </c>
      <c r="AK77">
        <f t="shared" si="116"/>
        <v>1.3294151751761621E-2</v>
      </c>
      <c r="AL77">
        <f t="shared" si="116"/>
        <v>1.3100754550445138E-2</v>
      </c>
      <c r="AM77">
        <f t="shared" si="116"/>
        <v>1.2908961290301977E-2</v>
      </c>
      <c r="AN77">
        <f t="shared" si="116"/>
        <v>1.271876075520376E-2</v>
      </c>
      <c r="AO77">
        <f t="shared" si="116"/>
        <v>1.2530141801143277E-2</v>
      </c>
      <c r="AP77">
        <f t="shared" si="116"/>
        <v>1.2343093355793356E-2</v>
      </c>
      <c r="AQ77">
        <f t="shared" si="116"/>
        <v>1.2157604418068377E-2</v>
      </c>
      <c r="AR77">
        <f t="shared" si="117"/>
        <v>1.1973664057688384E-2</v>
      </c>
      <c r="AS77">
        <f t="shared" si="117"/>
        <v>1.1791261414745761E-2</v>
      </c>
      <c r="AT77">
        <f t="shared" si="117"/>
        <v>1.1610385699274466E-2</v>
      </c>
      <c r="AU77">
        <f t="shared" si="117"/>
        <v>1.1431026190821859E-2</v>
      </c>
      <c r="AV77">
        <f t="shared" si="117"/>
        <v>1.1253172238022998E-2</v>
      </c>
      <c r="AW77">
        <f t="shared" si="117"/>
        <v>1.1076813258177515E-2</v>
      </c>
      <c r="AX77">
        <f t="shared" si="117"/>
        <v>9.8411433459007751E-3</v>
      </c>
      <c r="AY77">
        <f t="shared" si="117"/>
        <v>8.404395240220356E-3</v>
      </c>
      <c r="AZ77">
        <f t="shared" si="117"/>
        <v>7.5614038419576975E-3</v>
      </c>
      <c r="BA77">
        <f t="shared" si="117"/>
        <v>6.9226151180859291E-3</v>
      </c>
      <c r="BB77">
        <f t="shared" si="118"/>
        <v>6.4005747320175959E-3</v>
      </c>
      <c r="BC77">
        <f t="shared" si="118"/>
        <v>5.957351674666299E-3</v>
      </c>
      <c r="BD77">
        <f t="shared" si="118"/>
        <v>5.5721507731415695E-3</v>
      </c>
      <c r="BE77">
        <f t="shared" si="118"/>
        <v>5.2320019087853126E-3</v>
      </c>
      <c r="BF77">
        <f t="shared" si="118"/>
        <v>4.9281192374488435E-3</v>
      </c>
      <c r="BG77">
        <f t="shared" si="118"/>
        <v>4.6541992652413249E-3</v>
      </c>
      <c r="BH77">
        <f t="shared" si="118"/>
        <v>4.4055243327974138E-3</v>
      </c>
      <c r="BI77">
        <f t="shared" si="118"/>
        <v>4.1784477605460082E-3</v>
      </c>
      <c r="BJ77">
        <f t="shared" si="118"/>
        <v>3.9700781065005603E-3</v>
      </c>
      <c r="BK77">
        <f t="shared" si="118"/>
        <v>3.778075250495463E-3</v>
      </c>
      <c r="BL77">
        <f t="shared" si="119"/>
        <v>3.6005130698506245E-3</v>
      </c>
      <c r="BM77">
        <f t="shared" si="119"/>
        <v>3.4357837074290732E-3</v>
      </c>
      <c r="BN77">
        <f t="shared" si="119"/>
        <v>3.282528869446672E-3</v>
      </c>
      <c r="BO77">
        <f t="shared" si="119"/>
        <v>3.1395892883119905E-3</v>
      </c>
      <c r="BP77">
        <f t="shared" si="119"/>
        <v>3.0059667488730743E-3</v>
      </c>
      <c r="BQ77">
        <f t="shared" si="119"/>
        <v>2.8807950227941769E-3</v>
      </c>
      <c r="BR77">
        <f t="shared" si="119"/>
        <v>2.7633172582294595E-3</v>
      </c>
      <c r="BS77">
        <f t="shared" si="119"/>
        <v>2.6528681379437377E-3</v>
      </c>
      <c r="BT77">
        <f t="shared" si="119"/>
        <v>2.5488596203255215E-3</v>
      </c>
      <c r="BU77">
        <f t="shared" si="119"/>
        <v>2.4507694137629234E-3</v>
      </c>
      <c r="BV77">
        <f t="shared" si="120"/>
        <v>2.3581315649705559E-3</v>
      </c>
      <c r="BW77">
        <f t="shared" si="120"/>
        <v>2.2705287025094473E-3</v>
      </c>
      <c r="BX77">
        <f t="shared" si="120"/>
        <v>2.1875855908709595E-3</v>
      </c>
      <c r="BY77">
        <f t="shared" si="120"/>
        <v>2.1089637328660675E-3</v>
      </c>
      <c r="BZ77">
        <f t="shared" si="120"/>
        <v>2.0343568183753447E-3</v>
      </c>
      <c r="CA77">
        <f t="shared" si="120"/>
        <v>1.9634868622665194E-3</v>
      </c>
      <c r="CB77">
        <f t="shared" si="120"/>
        <v>1.8961009078973291E-3</v>
      </c>
      <c r="CC77">
        <f t="shared" si="120"/>
        <v>1.8319681981495857E-3</v>
      </c>
      <c r="CD77">
        <f t="shared" si="120"/>
        <v>1.770877735531868E-3</v>
      </c>
      <c r="CE77">
        <f t="shared" si="120"/>
        <v>1.7126361680688772E-3</v>
      </c>
      <c r="CF77">
        <f t="shared" si="121"/>
        <v>1.6570659495640911E-3</v>
      </c>
      <c r="CG77">
        <f t="shared" si="121"/>
        <v>1.6040037321790963E-3</v>
      </c>
      <c r="CH77">
        <f t="shared" si="121"/>
        <v>1.5532989567072094E-3</v>
      </c>
      <c r="CI77">
        <f t="shared" si="121"/>
        <v>1.5048126118687893E-3</v>
      </c>
      <c r="CJ77">
        <f t="shared" si="121"/>
        <v>1.4584161387501222E-3</v>
      </c>
      <c r="CK77">
        <f t="shared" si="121"/>
        <v>1.4139904603960478E-3</v>
      </c>
      <c r="CL77">
        <f t="shared" si="121"/>
        <v>1.3714251197389604E-3</v>
      </c>
      <c r="CM77">
        <f t="shared" si="121"/>
        <v>1.3306175116500041E-3</v>
      </c>
      <c r="CN77">
        <f t="shared" si="121"/>
        <v>1.2914721970457999E-3</v>
      </c>
      <c r="CO77">
        <f t="shared" si="121"/>
        <v>1.2539002887646416E-3</v>
      </c>
      <c r="CP77">
        <f t="shared" si="122"/>
        <v>1.2178189004096052E-3</v>
      </c>
      <c r="CQ77">
        <f t="shared" si="122"/>
        <v>1.1831506505975736E-3</v>
      </c>
      <c r="CR77">
        <f t="shared" si="122"/>
        <v>7.6131083592130989E-4</v>
      </c>
      <c r="CS77">
        <f t="shared" si="122"/>
        <v>4.9419431376584739E-4</v>
      </c>
      <c r="CT77">
        <f t="shared" si="122"/>
        <v>3.4204859403397448E-4</v>
      </c>
      <c r="CU77">
        <f t="shared" si="122"/>
        <v>2.3781011118232211E-4</v>
      </c>
      <c r="CV77">
        <f t="shared" si="122"/>
        <v>1.6228345640038747E-4</v>
      </c>
      <c r="CW77">
        <f t="shared" si="122"/>
        <v>1.0661473583500266E-4</v>
      </c>
      <c r="CX77">
        <f t="shared" si="122"/>
        <v>6.5803364086562948E-5</v>
      </c>
      <c r="CY77">
        <f t="shared" si="122"/>
        <v>3.6672868573753622E-5</v>
      </c>
      <c r="CZ77">
        <f t="shared" si="123"/>
        <v>1.7042508277496274E-5</v>
      </c>
      <c r="DA77">
        <f t="shared" si="123"/>
        <v>5.3299291527709078E-6</v>
      </c>
      <c r="DB77">
        <f t="shared" si="123"/>
        <v>3.3836584574144171E-7</v>
      </c>
      <c r="DC77">
        <f t="shared" si="123"/>
        <v>0</v>
      </c>
      <c r="DD77">
        <f t="shared" si="123"/>
        <v>0</v>
      </c>
      <c r="DE77">
        <f t="shared" si="123"/>
        <v>0</v>
      </c>
      <c r="DF77">
        <f t="shared" si="123"/>
        <v>0</v>
      </c>
      <c r="DG77">
        <f t="shared" si="123"/>
        <v>0</v>
      </c>
      <c r="DH77">
        <f t="shared" si="123"/>
        <v>0</v>
      </c>
      <c r="DI77">
        <f t="shared" si="123"/>
        <v>0</v>
      </c>
      <c r="DJ77">
        <f t="shared" si="124"/>
        <v>0</v>
      </c>
      <c r="DK77">
        <f t="shared" si="124"/>
        <v>0</v>
      </c>
      <c r="DL77">
        <f t="shared" si="124"/>
        <v>0</v>
      </c>
      <c r="DM77">
        <f t="shared" si="124"/>
        <v>0</v>
      </c>
      <c r="DN77">
        <f t="shared" si="124"/>
        <v>0</v>
      </c>
      <c r="DO77">
        <f t="shared" si="124"/>
        <v>0</v>
      </c>
      <c r="DP77">
        <f t="shared" si="124"/>
        <v>0</v>
      </c>
      <c r="DQ77">
        <f t="shared" si="124"/>
        <v>0</v>
      </c>
      <c r="DR77">
        <f t="shared" si="124"/>
        <v>0</v>
      </c>
      <c r="DS77">
        <f t="shared" si="124"/>
        <v>0</v>
      </c>
      <c r="DT77">
        <f t="shared" si="125"/>
        <v>0</v>
      </c>
      <c r="DU77">
        <f t="shared" si="125"/>
        <v>0</v>
      </c>
      <c r="DV77">
        <f t="shared" si="125"/>
        <v>0</v>
      </c>
      <c r="DW77">
        <f t="shared" si="125"/>
        <v>0</v>
      </c>
      <c r="DX77">
        <f t="shared" si="125"/>
        <v>0</v>
      </c>
      <c r="DY77">
        <f t="shared" si="125"/>
        <v>0</v>
      </c>
      <c r="DZ77">
        <f t="shared" si="125"/>
        <v>0</v>
      </c>
      <c r="EA77">
        <f t="shared" si="125"/>
        <v>0</v>
      </c>
      <c r="EB77">
        <f t="shared" si="125"/>
        <v>0</v>
      </c>
      <c r="EC77">
        <f t="shared" si="125"/>
        <v>0</v>
      </c>
      <c r="ED77">
        <f t="shared" si="126"/>
        <v>0</v>
      </c>
      <c r="EE77">
        <f t="shared" si="126"/>
        <v>0</v>
      </c>
      <c r="EF77">
        <f t="shared" si="126"/>
        <v>0</v>
      </c>
      <c r="EG77">
        <f t="shared" si="126"/>
        <v>0</v>
      </c>
      <c r="EH77">
        <f t="shared" si="126"/>
        <v>0</v>
      </c>
      <c r="EI77">
        <f t="shared" si="126"/>
        <v>0</v>
      </c>
      <c r="EJ77">
        <f t="shared" si="126"/>
        <v>0</v>
      </c>
      <c r="EK77">
        <f t="shared" si="126"/>
        <v>0</v>
      </c>
      <c r="EL77">
        <f t="shared" si="126"/>
        <v>0</v>
      </c>
      <c r="EM77">
        <f t="shared" si="126"/>
        <v>0</v>
      </c>
      <c r="EN77">
        <f t="shared" si="127"/>
        <v>0</v>
      </c>
      <c r="EO77">
        <f t="shared" si="127"/>
        <v>0</v>
      </c>
      <c r="EP77">
        <f t="shared" si="127"/>
        <v>0</v>
      </c>
      <c r="EQ77">
        <f t="shared" si="127"/>
        <v>0</v>
      </c>
      <c r="ER77">
        <f t="shared" si="127"/>
        <v>0</v>
      </c>
      <c r="ES77">
        <f t="shared" si="127"/>
        <v>0</v>
      </c>
      <c r="ET77">
        <f t="shared" si="127"/>
        <v>0</v>
      </c>
      <c r="EU77">
        <f t="shared" si="127"/>
        <v>0</v>
      </c>
      <c r="EV77">
        <f t="shared" si="127"/>
        <v>0</v>
      </c>
      <c r="EW77">
        <f t="shared" si="127"/>
        <v>0</v>
      </c>
      <c r="EX77">
        <f t="shared" si="127"/>
        <v>0</v>
      </c>
      <c r="EZ77">
        <f t="shared" si="112"/>
        <v>0.86735493561270505</v>
      </c>
      <c r="FB77">
        <f t="shared" si="110"/>
        <v>1.2398056632893673E-2</v>
      </c>
      <c r="FC77">
        <f t="shared" si="111"/>
        <v>0.24843074651861138</v>
      </c>
    </row>
    <row r="78" spans="1:159" x14ac:dyDescent="0.25">
      <c r="A78">
        <v>655</v>
      </c>
      <c r="B78" s="20">
        <f>'Input spectra'!S77</f>
        <v>4.9893137073640799E-2</v>
      </c>
      <c r="C78">
        <f>'Input spectra'!B77</f>
        <v>0</v>
      </c>
      <c r="D78">
        <f t="shared" si="113"/>
        <v>2.0653927966864227E-2</v>
      </c>
      <c r="E78">
        <f t="shared" si="113"/>
        <v>2.0401470857975199E-2</v>
      </c>
      <c r="F78">
        <f t="shared" si="113"/>
        <v>2.0151015064828682E-2</v>
      </c>
      <c r="G78">
        <f t="shared" si="113"/>
        <v>1.9902546919991122E-2</v>
      </c>
      <c r="H78">
        <f t="shared" si="113"/>
        <v>1.9656052842500112E-2</v>
      </c>
      <c r="I78">
        <f t="shared" si="113"/>
        <v>1.9411519337342226E-2</v>
      </c>
      <c r="J78">
        <f t="shared" si="113"/>
        <v>1.9168932994933881E-2</v>
      </c>
      <c r="K78">
        <f t="shared" si="113"/>
        <v>1.8928280490605253E-2</v>
      </c>
      <c r="L78">
        <f t="shared" si="113"/>
        <v>1.8689548584087216E-2</v>
      </c>
      <c r="M78">
        <f t="shared" si="113"/>
        <v>1.8452724119001281E-2</v>
      </c>
      <c r="N78">
        <f t="shared" si="114"/>
        <v>1.8217794022352525E-2</v>
      </c>
      <c r="O78">
        <f t="shared" si="114"/>
        <v>1.7984745304025457E-2</v>
      </c>
      <c r="P78">
        <f t="shared" si="114"/>
        <v>1.7753565056282911E-2</v>
      </c>
      <c r="Q78">
        <f t="shared" si="114"/>
        <v>1.7524240453267802E-2</v>
      </c>
      <c r="R78">
        <f t="shared" si="114"/>
        <v>1.7296758750507815E-2</v>
      </c>
      <c r="S78">
        <f t="shared" si="114"/>
        <v>1.7071107284423032E-2</v>
      </c>
      <c r="T78">
        <f t="shared" si="114"/>
        <v>1.6847273471836427E-2</v>
      </c>
      <c r="U78">
        <f t="shared" si="114"/>
        <v>1.6625244809487176E-2</v>
      </c>
      <c r="V78">
        <f t="shared" si="114"/>
        <v>1.6405008873546924E-2</v>
      </c>
      <c r="W78">
        <f t="shared" si="114"/>
        <v>1.6186553319138795E-2</v>
      </c>
      <c r="X78">
        <f t="shared" si="115"/>
        <v>1.5969865879859265E-2</v>
      </c>
      <c r="Y78">
        <f t="shared" si="115"/>
        <v>1.5754934367302846E-2</v>
      </c>
      <c r="Z78">
        <f t="shared" si="115"/>
        <v>1.5541746670589517E-2</v>
      </c>
      <c r="AA78">
        <f t="shared" si="115"/>
        <v>1.5330290755894968E-2</v>
      </c>
      <c r="AB78">
        <f t="shared" si="115"/>
        <v>1.5120554665983589E-2</v>
      </c>
      <c r="AC78">
        <f t="shared" si="115"/>
        <v>1.4912526519744189E-2</v>
      </c>
      <c r="AD78">
        <f t="shared" si="115"/>
        <v>1.4706194511728424E-2</v>
      </c>
      <c r="AE78">
        <f t="shared" si="115"/>
        <v>1.4501546911691995E-2</v>
      </c>
      <c r="AF78">
        <f t="shared" si="115"/>
        <v>1.4298572064138466E-2</v>
      </c>
      <c r="AG78">
        <f t="shared" si="115"/>
        <v>1.4097258387865795E-2</v>
      </c>
      <c r="AH78">
        <f t="shared" si="116"/>
        <v>1.3897594375515541E-2</v>
      </c>
      <c r="AI78">
        <f t="shared" si="116"/>
        <v>1.3699568593124685E-2</v>
      </c>
      <c r="AJ78">
        <f t="shared" si="116"/>
        <v>1.3503169679680108E-2</v>
      </c>
      <c r="AK78">
        <f t="shared" si="116"/>
        <v>1.3308386346675661E-2</v>
      </c>
      <c r="AL78">
        <f t="shared" si="116"/>
        <v>1.3115207377671878E-2</v>
      </c>
      <c r="AM78">
        <f t="shared" si="116"/>
        <v>1.2923621627858237E-2</v>
      </c>
      <c r="AN78">
        <f t="shared" si="116"/>
        <v>1.2733618023617992E-2</v>
      </c>
      <c r="AO78">
        <f t="shared" si="116"/>
        <v>1.25451855620956E-2</v>
      </c>
      <c r="AP78">
        <f t="shared" si="116"/>
        <v>1.2358313310766658E-2</v>
      </c>
      <c r="AQ78">
        <f t="shared" si="116"/>
        <v>1.2172990407010366E-2</v>
      </c>
      <c r="AR78">
        <f t="shared" si="117"/>
        <v>1.1989206057684536E-2</v>
      </c>
      <c r="AS78">
        <f t="shared" si="117"/>
        <v>1.1806949538703067E-2</v>
      </c>
      <c r="AT78">
        <f t="shared" si="117"/>
        <v>1.1626210194615896E-2</v>
      </c>
      <c r="AU78">
        <f t="shared" si="117"/>
        <v>1.1446977438191482E-2</v>
      </c>
      <c r="AV78">
        <f t="shared" si="117"/>
        <v>1.126924075000167E-2</v>
      </c>
      <c r="AW78">
        <f t="shared" si="117"/>
        <v>1.1092989678009044E-2</v>
      </c>
      <c r="AX78">
        <f t="shared" si="117"/>
        <v>9.8558348241011545E-3</v>
      </c>
      <c r="AY78">
        <f t="shared" si="117"/>
        <v>8.4172148107291636E-3</v>
      </c>
      <c r="AZ78">
        <f t="shared" si="117"/>
        <v>7.5731831523004793E-3</v>
      </c>
      <c r="BA78">
        <f t="shared" si="117"/>
        <v>6.9336241594461093E-3</v>
      </c>
      <c r="BB78">
        <f t="shared" si="118"/>
        <v>6.4109614719494584E-3</v>
      </c>
      <c r="BC78">
        <f t="shared" si="118"/>
        <v>5.9672126696702337E-3</v>
      </c>
      <c r="BD78">
        <f t="shared" si="118"/>
        <v>5.5815551618474887E-3</v>
      </c>
      <c r="BE78">
        <f t="shared" si="118"/>
        <v>5.2410021712759091E-3</v>
      </c>
      <c r="BF78">
        <f t="shared" si="118"/>
        <v>4.9367568441111929E-3</v>
      </c>
      <c r="BG78">
        <f t="shared" si="118"/>
        <v>4.6625079668640608E-3</v>
      </c>
      <c r="BH78">
        <f t="shared" si="118"/>
        <v>4.4135322242148528E-3</v>
      </c>
      <c r="BI78">
        <f t="shared" si="118"/>
        <v>4.1861786492503675E-3</v>
      </c>
      <c r="BJ78">
        <f t="shared" si="118"/>
        <v>3.9775524607454744E-3</v>
      </c>
      <c r="BK78">
        <f t="shared" si="118"/>
        <v>3.7853108795210398E-3</v>
      </c>
      <c r="BL78">
        <f t="shared" si="119"/>
        <v>3.6075256261853339E-3</v>
      </c>
      <c r="BM78">
        <f t="shared" si="119"/>
        <v>3.4425870668637446E-3</v>
      </c>
      <c r="BN78">
        <f t="shared" si="119"/>
        <v>3.2891354244240431E-3</v>
      </c>
      <c r="BO78">
        <f t="shared" si="119"/>
        <v>3.1460101784918752E-3</v>
      </c>
      <c r="BP78">
        <f t="shared" si="119"/>
        <v>3.0122120451256569E-3</v>
      </c>
      <c r="BQ78">
        <f t="shared" si="119"/>
        <v>2.8868738760176424E-3</v>
      </c>
      <c r="BR78">
        <f t="shared" si="119"/>
        <v>2.7692380211583089E-3</v>
      </c>
      <c r="BS78">
        <f t="shared" si="119"/>
        <v>2.6586384659129281E-3</v>
      </c>
      <c r="BT78">
        <f t="shared" si="119"/>
        <v>2.5544865554226475E-3</v>
      </c>
      <c r="BU78">
        <f t="shared" si="119"/>
        <v>2.456259455712346E-3</v>
      </c>
      <c r="BV78">
        <f t="shared" si="120"/>
        <v>2.3634907313072663E-3</v>
      </c>
      <c r="BW78">
        <f t="shared" si="120"/>
        <v>2.2757625800236651E-3</v>
      </c>
      <c r="BX78">
        <f t="shared" si="120"/>
        <v>2.1926993798752643E-3</v>
      </c>
      <c r="BY78">
        <f t="shared" si="120"/>
        <v>2.1139622855132841E-3</v>
      </c>
      <c r="BZ78">
        <f t="shared" si="120"/>
        <v>2.0392446720086171E-3</v>
      </c>
      <c r="CA78">
        <f t="shared" si="120"/>
        <v>1.9682682685926802E-3</v>
      </c>
      <c r="CB78">
        <f t="shared" si="120"/>
        <v>1.9007798586264289E-3</v>
      </c>
      <c r="CC78">
        <f t="shared" si="120"/>
        <v>1.8365484476269478E-3</v>
      </c>
      <c r="CD78">
        <f t="shared" si="120"/>
        <v>1.7753628207966034E-3</v>
      </c>
      <c r="CE78">
        <f t="shared" si="120"/>
        <v>1.717029426698976E-3</v>
      </c>
      <c r="CF78">
        <f t="shared" si="121"/>
        <v>1.6613705356087211E-3</v>
      </c>
      <c r="CG78">
        <f t="shared" si="121"/>
        <v>1.6082226304305334E-3</v>
      </c>
      <c r="CH78">
        <f t="shared" si="121"/>
        <v>1.5574349955254667E-3</v>
      </c>
      <c r="CI78">
        <f t="shared" si="121"/>
        <v>1.5088684747396888E-3</v>
      </c>
      <c r="CJ78">
        <f t="shared" si="121"/>
        <v>1.4623943747308695E-3</v>
      </c>
      <c r="CK78">
        <f t="shared" si="121"/>
        <v>1.4178934935801957E-3</v>
      </c>
      <c r="CL78">
        <f t="shared" si="121"/>
        <v>1.3752552578541494E-3</v>
      </c>
      <c r="CM78">
        <f t="shared" si="121"/>
        <v>1.3343769538863468E-3</v>
      </c>
      <c r="CN78">
        <f t="shared" si="121"/>
        <v>1.2951630411996988E-3</v>
      </c>
      <c r="CO78">
        <f t="shared" si="121"/>
        <v>1.2575245377717654E-3</v>
      </c>
      <c r="CP78">
        <f t="shared" si="122"/>
        <v>1.2213784683313392E-3</v>
      </c>
      <c r="CQ78">
        <f t="shared" si="122"/>
        <v>1.1866473681172416E-3</v>
      </c>
      <c r="CR78">
        <f t="shared" si="122"/>
        <v>7.6358559807630962E-4</v>
      </c>
      <c r="CS78">
        <f t="shared" si="122"/>
        <v>4.9568701844368557E-4</v>
      </c>
      <c r="CT78">
        <f t="shared" si="122"/>
        <v>3.430928715078073E-4</v>
      </c>
      <c r="CU78">
        <f t="shared" si="122"/>
        <v>2.3854388331406669E-4</v>
      </c>
      <c r="CV78">
        <f t="shared" si="122"/>
        <v>1.6278946723946979E-4</v>
      </c>
      <c r="CW78">
        <f t="shared" si="122"/>
        <v>1.0695063610494533E-4</v>
      </c>
      <c r="CX78">
        <f t="shared" si="122"/>
        <v>6.6012824811134043E-5</v>
      </c>
      <c r="CY78">
        <f t="shared" si="122"/>
        <v>3.6790796198551769E-5</v>
      </c>
      <c r="CZ78">
        <f t="shared" si="123"/>
        <v>1.7097865722097084E-5</v>
      </c>
      <c r="DA78">
        <f t="shared" si="123"/>
        <v>5.3474152293619252E-6</v>
      </c>
      <c r="DB78">
        <f t="shared" si="123"/>
        <v>3.3948694303262576E-7</v>
      </c>
      <c r="DC78">
        <f t="shared" si="123"/>
        <v>0</v>
      </c>
      <c r="DD78">
        <f t="shared" si="123"/>
        <v>0</v>
      </c>
      <c r="DE78">
        <f t="shared" si="123"/>
        <v>0</v>
      </c>
      <c r="DF78">
        <f t="shared" si="123"/>
        <v>0</v>
      </c>
      <c r="DG78">
        <f t="shared" si="123"/>
        <v>0</v>
      </c>
      <c r="DH78">
        <f t="shared" si="123"/>
        <v>0</v>
      </c>
      <c r="DI78">
        <f t="shared" si="123"/>
        <v>0</v>
      </c>
      <c r="DJ78">
        <f t="shared" si="124"/>
        <v>0</v>
      </c>
      <c r="DK78">
        <f t="shared" si="124"/>
        <v>0</v>
      </c>
      <c r="DL78">
        <f t="shared" si="124"/>
        <v>0</v>
      </c>
      <c r="DM78">
        <f t="shared" si="124"/>
        <v>0</v>
      </c>
      <c r="DN78">
        <f t="shared" si="124"/>
        <v>0</v>
      </c>
      <c r="DO78">
        <f t="shared" si="124"/>
        <v>0</v>
      </c>
      <c r="DP78">
        <f t="shared" si="124"/>
        <v>0</v>
      </c>
      <c r="DQ78">
        <f t="shared" si="124"/>
        <v>0</v>
      </c>
      <c r="DR78">
        <f t="shared" si="124"/>
        <v>0</v>
      </c>
      <c r="DS78">
        <f t="shared" si="124"/>
        <v>0</v>
      </c>
      <c r="DT78">
        <f t="shared" si="125"/>
        <v>0</v>
      </c>
      <c r="DU78">
        <f t="shared" si="125"/>
        <v>0</v>
      </c>
      <c r="DV78">
        <f t="shared" si="125"/>
        <v>0</v>
      </c>
      <c r="DW78">
        <f t="shared" si="125"/>
        <v>0</v>
      </c>
      <c r="DX78">
        <f t="shared" si="125"/>
        <v>0</v>
      </c>
      <c r="DY78">
        <f t="shared" si="125"/>
        <v>0</v>
      </c>
      <c r="DZ78">
        <f t="shared" si="125"/>
        <v>0</v>
      </c>
      <c r="EA78">
        <f t="shared" si="125"/>
        <v>0</v>
      </c>
      <c r="EB78">
        <f t="shared" si="125"/>
        <v>0</v>
      </c>
      <c r="EC78">
        <f t="shared" si="125"/>
        <v>0</v>
      </c>
      <c r="ED78">
        <f t="shared" si="126"/>
        <v>0</v>
      </c>
      <c r="EE78">
        <f t="shared" si="126"/>
        <v>0</v>
      </c>
      <c r="EF78">
        <f t="shared" si="126"/>
        <v>0</v>
      </c>
      <c r="EG78">
        <f t="shared" si="126"/>
        <v>0</v>
      </c>
      <c r="EH78">
        <f t="shared" si="126"/>
        <v>0</v>
      </c>
      <c r="EI78">
        <f t="shared" si="126"/>
        <v>0</v>
      </c>
      <c r="EJ78">
        <f t="shared" si="126"/>
        <v>0</v>
      </c>
      <c r="EK78">
        <f t="shared" si="126"/>
        <v>0</v>
      </c>
      <c r="EL78">
        <f t="shared" si="126"/>
        <v>0</v>
      </c>
      <c r="EM78">
        <f t="shared" si="126"/>
        <v>0</v>
      </c>
      <c r="EN78">
        <f t="shared" si="127"/>
        <v>0</v>
      </c>
      <c r="EO78">
        <f t="shared" si="127"/>
        <v>0</v>
      </c>
      <c r="EP78">
        <f t="shared" si="127"/>
        <v>0</v>
      </c>
      <c r="EQ78">
        <f t="shared" si="127"/>
        <v>0</v>
      </c>
      <c r="ER78">
        <f t="shared" si="127"/>
        <v>0</v>
      </c>
      <c r="ES78">
        <f t="shared" si="127"/>
        <v>0</v>
      </c>
      <c r="ET78">
        <f t="shared" si="127"/>
        <v>0</v>
      </c>
      <c r="EU78">
        <f t="shared" si="127"/>
        <v>0</v>
      </c>
      <c r="EV78">
        <f t="shared" si="127"/>
        <v>0</v>
      </c>
      <c r="EW78">
        <f t="shared" si="127"/>
        <v>0</v>
      </c>
      <c r="EX78">
        <f t="shared" si="127"/>
        <v>0</v>
      </c>
      <c r="EZ78">
        <f t="shared" si="112"/>
        <v>0.86812234084679774</v>
      </c>
      <c r="FB78">
        <f t="shared" si="110"/>
        <v>1.2318987171886397E-2</v>
      </c>
      <c r="FC78">
        <f t="shared" si="111"/>
        <v>0.248440879894537</v>
      </c>
    </row>
    <row r="79" spans="1:159" x14ac:dyDescent="0.25">
      <c r="A79">
        <v>660</v>
      </c>
      <c r="B79" s="20">
        <f>'Input spectra'!S78</f>
        <v>4.9568843654266399E-2</v>
      </c>
      <c r="C79">
        <f>'Input spectra'!B78</f>
        <v>0</v>
      </c>
      <c r="D79">
        <f t="shared" si="113"/>
        <v>2.0653927966864227E-2</v>
      </c>
      <c r="E79">
        <f t="shared" si="113"/>
        <v>2.0402132474977526E-2</v>
      </c>
      <c r="F79">
        <f t="shared" si="113"/>
        <v>2.0152322075529569E-2</v>
      </c>
      <c r="G79">
        <f t="shared" si="113"/>
        <v>1.9904483293681066E-2</v>
      </c>
      <c r="H79">
        <f t="shared" si="113"/>
        <v>1.9658602739314565E-2</v>
      </c>
      <c r="I79">
        <f t="shared" si="113"/>
        <v>1.9414667106526118E-2</v>
      </c>
      <c r="J79">
        <f t="shared" si="113"/>
        <v>1.9172663173119799E-2</v>
      </c>
      <c r="K79">
        <f t="shared" si="113"/>
        <v>1.8932577800105242E-2</v>
      </c>
      <c r="L79">
        <f t="shared" si="113"/>
        <v>1.8694397931198078E-2</v>
      </c>
      <c r="M79">
        <f t="shared" si="113"/>
        <v>1.845811059232327E-2</v>
      </c>
      <c r="N79">
        <f t="shared" si="114"/>
        <v>1.8223702891121334E-2</v>
      </c>
      <c r="O79">
        <f t="shared" si="114"/>
        <v>1.7991162016457441E-2</v>
      </c>
      <c r="P79">
        <f t="shared" si="114"/>
        <v>1.7760475237933393E-2</v>
      </c>
      <c r="Q79">
        <f t="shared" si="114"/>
        <v>1.7531629905402399E-2</v>
      </c>
      <c r="R79">
        <f t="shared" si="114"/>
        <v>1.7304613448486713E-2</v>
      </c>
      <c r="S79">
        <f t="shared" si="114"/>
        <v>1.7079413376098061E-2</v>
      </c>
      <c r="T79">
        <f t="shared" si="114"/>
        <v>1.6856017275960873E-2</v>
      </c>
      <c r="U79">
        <f t="shared" si="114"/>
        <v>1.6634412814138265E-2</v>
      </c>
      <c r="V79">
        <f t="shared" si="114"/>
        <v>1.6414587734560809E-2</v>
      </c>
      <c r="W79">
        <f t="shared" si="114"/>
        <v>1.6196529858558063E-2</v>
      </c>
      <c r="X79">
        <f t="shared" si="115"/>
        <v>1.5980227084392756E-2</v>
      </c>
      <c r="Y79">
        <f t="shared" si="115"/>
        <v>1.5765667386797782E-2</v>
      </c>
      <c r="Z79">
        <f t="shared" si="115"/>
        <v>1.5552838816515828E-2</v>
      </c>
      <c r="AA79">
        <f t="shared" si="115"/>
        <v>1.5341729499841691E-2</v>
      </c>
      <c r="AB79">
        <f t="shared" si="115"/>
        <v>1.5132327638167306E-2</v>
      </c>
      <c r="AC79">
        <f t="shared" si="115"/>
        <v>1.4924621507529377E-2</v>
      </c>
      <c r="AD79">
        <f t="shared" si="115"/>
        <v>1.4718599458159658E-2</v>
      </c>
      <c r="AE79">
        <f t="shared" si="115"/>
        <v>1.451424991403788E-2</v>
      </c>
      <c r="AF79">
        <f t="shared" si="115"/>
        <v>1.4311561372447259E-2</v>
      </c>
      <c r="AG79">
        <f t="shared" si="115"/>
        <v>1.4110522403532604E-2</v>
      </c>
      <c r="AH79">
        <f t="shared" si="116"/>
        <v>1.3911121649861002E-2</v>
      </c>
      <c r="AI79">
        <f t="shared" si="116"/>
        <v>1.3713347825985085E-2</v>
      </c>
      <c r="AJ79">
        <f t="shared" si="116"/>
        <v>1.3517189718008806E-2</v>
      </c>
      <c r="AK79">
        <f t="shared" si="116"/>
        <v>1.3322636183155779E-2</v>
      </c>
      <c r="AL79">
        <f t="shared" si="116"/>
        <v>1.3129676149340146E-2</v>
      </c>
      <c r="AM79">
        <f t="shared" si="116"/>
        <v>1.2938298614739913E-2</v>
      </c>
      <c r="AN79">
        <f t="shared" si="116"/>
        <v>1.274849264737281E-2</v>
      </c>
      <c r="AO79">
        <f t="shared" si="116"/>
        <v>1.2560247384674612E-2</v>
      </c>
      <c r="AP79">
        <f t="shared" si="116"/>
        <v>1.2373552033079938E-2</v>
      </c>
      <c r="AQ79">
        <f t="shared" si="116"/>
        <v>1.2188395867605454E-2</v>
      </c>
      <c r="AR79">
        <f t="shared" si="117"/>
        <v>1.2004768231435585E-2</v>
      </c>
      <c r="AS79">
        <f t="shared" si="117"/>
        <v>1.1822658535510582E-2</v>
      </c>
      <c r="AT79">
        <f t="shared" si="117"/>
        <v>1.1642056258117013E-2</v>
      </c>
      <c r="AU79">
        <f t="shared" si="117"/>
        <v>1.1462950944480682E-2</v>
      </c>
      <c r="AV79">
        <f t="shared" si="117"/>
        <v>1.1285332206361871E-2</v>
      </c>
      <c r="AW79">
        <f t="shared" si="117"/>
        <v>1.1109189721652984E-2</v>
      </c>
      <c r="AX79">
        <f t="shared" si="117"/>
        <v>9.8705482346648915E-3</v>
      </c>
      <c r="AY79">
        <f t="shared" si="117"/>
        <v>8.4300539354573208E-3</v>
      </c>
      <c r="AZ79">
        <f t="shared" si="117"/>
        <v>7.5849808126950569E-3</v>
      </c>
      <c r="BA79">
        <f t="shared" si="117"/>
        <v>6.9446507084951611E-3</v>
      </c>
      <c r="BB79">
        <f t="shared" si="118"/>
        <v>6.4213650672999252E-3</v>
      </c>
      <c r="BC79">
        <f t="shared" si="118"/>
        <v>5.9770899872328776E-3</v>
      </c>
      <c r="BD79">
        <f t="shared" si="118"/>
        <v>5.5909754227956602E-3</v>
      </c>
      <c r="BE79">
        <f t="shared" si="118"/>
        <v>5.2500179163153084E-3</v>
      </c>
      <c r="BF79">
        <f t="shared" si="118"/>
        <v>4.9454095900681207E-3</v>
      </c>
      <c r="BG79">
        <f t="shared" si="118"/>
        <v>4.6708315012257322E-3</v>
      </c>
      <c r="BH79">
        <f t="shared" si="118"/>
        <v>4.4215546715216962E-3</v>
      </c>
      <c r="BI79">
        <f t="shared" si="118"/>
        <v>4.1939238415056113E-3</v>
      </c>
      <c r="BJ79">
        <f t="shared" si="118"/>
        <v>3.9850408867466306E-3</v>
      </c>
      <c r="BK79">
        <f t="shared" si="118"/>
        <v>3.7925603659538752E-3</v>
      </c>
      <c r="BL79">
        <f t="shared" si="119"/>
        <v>3.6145518405586042E-3</v>
      </c>
      <c r="BM79">
        <f t="shared" si="119"/>
        <v>3.4494038979554064E-3</v>
      </c>
      <c r="BN79">
        <f t="shared" si="119"/>
        <v>3.2957552760304485E-3</v>
      </c>
      <c r="BO79">
        <f t="shared" si="119"/>
        <v>3.1524442002717605E-3</v>
      </c>
      <c r="BP79">
        <f t="shared" si="119"/>
        <v>3.0184703168129462E-3</v>
      </c>
      <c r="BQ79">
        <f t="shared" si="119"/>
        <v>2.8929655564142384E-3</v>
      </c>
      <c r="BR79">
        <f t="shared" si="119"/>
        <v>2.7751714700838736E-3</v>
      </c>
      <c r="BS79">
        <f t="shared" si="119"/>
        <v>2.6644213450844932E-3</v>
      </c>
      <c r="BT79">
        <f t="shared" si="119"/>
        <v>2.560125912701966E-3</v>
      </c>
      <c r="BU79">
        <f t="shared" si="119"/>
        <v>2.4617617960691332E-3</v>
      </c>
      <c r="BV79">
        <f t="shared" si="120"/>
        <v>2.3688620770593457E-3</v>
      </c>
      <c r="BW79">
        <f t="shared" si="120"/>
        <v>2.2810085223375067E-3</v>
      </c>
      <c r="BX79">
        <f t="shared" si="120"/>
        <v>2.1978251230806252E-3</v>
      </c>
      <c r="BY79">
        <f t="shared" si="120"/>
        <v>2.1189726854617024E-3</v>
      </c>
      <c r="BZ79">
        <f t="shared" si="120"/>
        <v>2.0441442694583757E-3</v>
      </c>
      <c r="CA79">
        <f t="shared" si="120"/>
        <v>1.9730613184123095E-3</v>
      </c>
      <c r="CB79">
        <f t="shared" si="120"/>
        <v>1.9054703554603981E-3</v>
      </c>
      <c r="CC79">
        <f t="shared" si="120"/>
        <v>1.8411401485505169E-3</v>
      </c>
      <c r="CD79">
        <f t="shared" si="120"/>
        <v>1.7798592653943002E-3</v>
      </c>
      <c r="CE79">
        <f t="shared" si="120"/>
        <v>1.7214339549272248E-3</v>
      </c>
      <c r="CF79">
        <f t="shared" si="121"/>
        <v>1.6656863037436114E-3</v>
      </c>
      <c r="CG79">
        <f t="shared" si="121"/>
        <v>1.6124526253534425E-3</v>
      </c>
      <c r="CH79">
        <f t="shared" si="121"/>
        <v>1.5615820475598421E-3</v>
      </c>
      <c r="CI79">
        <f t="shared" si="121"/>
        <v>1.5129352692199445E-3</v>
      </c>
      <c r="CJ79">
        <f t="shared" si="121"/>
        <v>1.4663834624576294E-3</v>
      </c>
      <c r="CK79">
        <f t="shared" si="121"/>
        <v>1.4218073002939134E-3</v>
      </c>
      <c r="CL79">
        <f t="shared" si="121"/>
        <v>1.3790960928406224E-3</v>
      </c>
      <c r="CM79">
        <f t="shared" si="121"/>
        <v>1.3381470178120967E-3</v>
      </c>
      <c r="CN79">
        <f t="shared" si="121"/>
        <v>1.2988644332621007E-3</v>
      </c>
      <c r="CO79">
        <f t="shared" si="121"/>
        <v>1.2611592622377302E-3</v>
      </c>
      <c r="CP79">
        <f t="shared" si="122"/>
        <v>1.2249484405289347E-3</v>
      </c>
      <c r="CQ79">
        <f t="shared" si="122"/>
        <v>1.1901544199366086E-3</v>
      </c>
      <c r="CR79">
        <f t="shared" si="122"/>
        <v>7.6586715711717749E-4</v>
      </c>
      <c r="CS79">
        <f t="shared" si="122"/>
        <v>4.9718423180807319E-4</v>
      </c>
      <c r="CT79">
        <f t="shared" si="122"/>
        <v>3.4414033717028165E-4</v>
      </c>
      <c r="CU79">
        <f t="shared" si="122"/>
        <v>2.3927991952759758E-4</v>
      </c>
      <c r="CV79">
        <f t="shared" si="122"/>
        <v>1.6329705585471581E-4</v>
      </c>
      <c r="CW79">
        <f t="shared" si="122"/>
        <v>1.0728759466191057E-4</v>
      </c>
      <c r="CX79">
        <f t="shared" si="122"/>
        <v>6.6222952276619461E-5</v>
      </c>
      <c r="CY79">
        <f t="shared" si="122"/>
        <v>3.6909103038972566E-5</v>
      </c>
      <c r="CZ79">
        <f t="shared" si="123"/>
        <v>1.7153402978649446E-5</v>
      </c>
      <c r="DA79">
        <f t="shared" si="123"/>
        <v>5.364958673108448E-6</v>
      </c>
      <c r="DB79">
        <f t="shared" si="123"/>
        <v>3.4061175482145227E-7</v>
      </c>
      <c r="DC79">
        <f t="shared" si="123"/>
        <v>0</v>
      </c>
      <c r="DD79">
        <f t="shared" si="123"/>
        <v>0</v>
      </c>
      <c r="DE79">
        <f t="shared" si="123"/>
        <v>0</v>
      </c>
      <c r="DF79">
        <f t="shared" si="123"/>
        <v>0</v>
      </c>
      <c r="DG79">
        <f t="shared" si="123"/>
        <v>0</v>
      </c>
      <c r="DH79">
        <f t="shared" si="123"/>
        <v>0</v>
      </c>
      <c r="DI79">
        <f t="shared" si="123"/>
        <v>0</v>
      </c>
      <c r="DJ79">
        <f t="shared" si="124"/>
        <v>0</v>
      </c>
      <c r="DK79">
        <f t="shared" si="124"/>
        <v>0</v>
      </c>
      <c r="DL79">
        <f t="shared" si="124"/>
        <v>0</v>
      </c>
      <c r="DM79">
        <f t="shared" si="124"/>
        <v>0</v>
      </c>
      <c r="DN79">
        <f t="shared" si="124"/>
        <v>0</v>
      </c>
      <c r="DO79">
        <f t="shared" si="124"/>
        <v>0</v>
      </c>
      <c r="DP79">
        <f t="shared" si="124"/>
        <v>0</v>
      </c>
      <c r="DQ79">
        <f t="shared" si="124"/>
        <v>0</v>
      </c>
      <c r="DR79">
        <f t="shared" si="124"/>
        <v>0</v>
      </c>
      <c r="DS79">
        <f t="shared" si="124"/>
        <v>0</v>
      </c>
      <c r="DT79">
        <f t="shared" si="125"/>
        <v>0</v>
      </c>
      <c r="DU79">
        <f t="shared" si="125"/>
        <v>0</v>
      </c>
      <c r="DV79">
        <f t="shared" si="125"/>
        <v>0</v>
      </c>
      <c r="DW79">
        <f t="shared" si="125"/>
        <v>0</v>
      </c>
      <c r="DX79">
        <f t="shared" si="125"/>
        <v>0</v>
      </c>
      <c r="DY79">
        <f t="shared" si="125"/>
        <v>0</v>
      </c>
      <c r="DZ79">
        <f t="shared" si="125"/>
        <v>0</v>
      </c>
      <c r="EA79">
        <f t="shared" si="125"/>
        <v>0</v>
      </c>
      <c r="EB79">
        <f t="shared" si="125"/>
        <v>0</v>
      </c>
      <c r="EC79">
        <f t="shared" si="125"/>
        <v>0</v>
      </c>
      <c r="ED79">
        <f t="shared" si="126"/>
        <v>0</v>
      </c>
      <c r="EE79">
        <f t="shared" si="126"/>
        <v>0</v>
      </c>
      <c r="EF79">
        <f t="shared" si="126"/>
        <v>0</v>
      </c>
      <c r="EG79">
        <f t="shared" si="126"/>
        <v>0</v>
      </c>
      <c r="EH79">
        <f t="shared" si="126"/>
        <v>0</v>
      </c>
      <c r="EI79">
        <f t="shared" si="126"/>
        <v>0</v>
      </c>
      <c r="EJ79">
        <f t="shared" si="126"/>
        <v>0</v>
      </c>
      <c r="EK79">
        <f t="shared" si="126"/>
        <v>0</v>
      </c>
      <c r="EL79">
        <f t="shared" si="126"/>
        <v>0</v>
      </c>
      <c r="EM79">
        <f t="shared" si="126"/>
        <v>0</v>
      </c>
      <c r="EN79">
        <f t="shared" si="127"/>
        <v>0</v>
      </c>
      <c r="EO79">
        <f t="shared" si="127"/>
        <v>0</v>
      </c>
      <c r="EP79">
        <f t="shared" si="127"/>
        <v>0</v>
      </c>
      <c r="EQ79">
        <f t="shared" si="127"/>
        <v>0</v>
      </c>
      <c r="ER79">
        <f t="shared" si="127"/>
        <v>0</v>
      </c>
      <c r="ES79">
        <f t="shared" si="127"/>
        <v>0</v>
      </c>
      <c r="ET79">
        <f t="shared" si="127"/>
        <v>0</v>
      </c>
      <c r="EU79">
        <f t="shared" si="127"/>
        <v>0</v>
      </c>
      <c r="EV79">
        <f t="shared" si="127"/>
        <v>0</v>
      </c>
      <c r="EW79">
        <f t="shared" si="127"/>
        <v>0</v>
      </c>
      <c r="EX79">
        <f t="shared" si="127"/>
        <v>0</v>
      </c>
      <c r="EZ79">
        <f t="shared" si="112"/>
        <v>0.86889080503937288</v>
      </c>
      <c r="FB79">
        <f t="shared" si="110"/>
        <v>1.2239904888986686E-2</v>
      </c>
      <c r="FC79">
        <f t="shared" si="111"/>
        <v>0.24845101328070915</v>
      </c>
    </row>
    <row r="80" spans="1:159" x14ac:dyDescent="0.25">
      <c r="A80">
        <v>665</v>
      </c>
      <c r="B80" s="20">
        <f>'Input spectra'!S79</f>
        <v>4.9244550234891903E-2</v>
      </c>
      <c r="C80">
        <f>'Input spectra'!B79</f>
        <v>0</v>
      </c>
      <c r="D80">
        <f t="shared" si="113"/>
        <v>2.0653927966864227E-2</v>
      </c>
      <c r="E80">
        <f t="shared" si="113"/>
        <v>2.0402794113435999E-2</v>
      </c>
      <c r="F80">
        <f t="shared" si="113"/>
        <v>2.0153629171004196E-2</v>
      </c>
      <c r="G80">
        <f t="shared" si="113"/>
        <v>1.9906419855766147E-2</v>
      </c>
      <c r="H80">
        <f t="shared" si="113"/>
        <v>1.9661152966916381E-2</v>
      </c>
      <c r="I80">
        <f t="shared" si="113"/>
        <v>1.9417815386151806E-2</v>
      </c>
      <c r="J80">
        <f t="shared" si="113"/>
        <v>1.9176394077179672E-2</v>
      </c>
      <c r="K80">
        <f t="shared" si="113"/>
        <v>1.8936876085228392E-2</v>
      </c>
      <c r="L80">
        <f t="shared" si="113"/>
        <v>1.8699248536561235E-2</v>
      </c>
      <c r="M80">
        <f t="shared" si="113"/>
        <v>1.8463498637992772E-2</v>
      </c>
      <c r="N80">
        <f t="shared" si="114"/>
        <v>1.8229613676408147E-2</v>
      </c>
      <c r="O80">
        <f t="shared" si="114"/>
        <v>1.7997581018285122E-2</v>
      </c>
      <c r="P80">
        <f t="shared" si="114"/>
        <v>1.7767388109218903E-2</v>
      </c>
      <c r="Q80">
        <f t="shared" si="114"/>
        <v>1.753902247344967E-2</v>
      </c>
      <c r="R80">
        <f t="shared" si="114"/>
        <v>1.7312471713392879E-2</v>
      </c>
      <c r="S80">
        <f t="shared" si="114"/>
        <v>1.7087723509172269E-2</v>
      </c>
      <c r="T80">
        <f t="shared" si="114"/>
        <v>1.6864765618155576E-2</v>
      </c>
      <c r="U80">
        <f t="shared" si="114"/>
        <v>1.6643585874492908E-2</v>
      </c>
      <c r="V80">
        <f t="shared" si="114"/>
        <v>1.642417218865783E-2</v>
      </c>
      <c r="W80">
        <f t="shared" si="114"/>
        <v>1.6206512546991077E-2</v>
      </c>
      <c r="X80">
        <f t="shared" si="115"/>
        <v>1.5990595011246913E-2</v>
      </c>
      <c r="Y80">
        <f t="shared" si="115"/>
        <v>1.5776407718142132E-2</v>
      </c>
      <c r="Z80">
        <f t="shared" si="115"/>
        <v>1.5563938878907637E-2</v>
      </c>
      <c r="AA80">
        <f t="shared" si="115"/>
        <v>1.5353176778842653E-2</v>
      </c>
      <c r="AB80">
        <f t="shared" si="115"/>
        <v>1.5144109776871507E-2</v>
      </c>
      <c r="AC80">
        <f t="shared" si="115"/>
        <v>1.4936726305102959E-2</v>
      </c>
      <c r="AD80">
        <f t="shared" si="115"/>
        <v>1.4731014868392105E-2</v>
      </c>
      <c r="AE80">
        <f t="shared" si="115"/>
        <v>1.4526964043904824E-2</v>
      </c>
      <c r="AF80">
        <f t="shared" si="115"/>
        <v>1.432456248068472E-2</v>
      </c>
      <c r="AG80">
        <f t="shared" si="115"/>
        <v>1.4123798899222608E-2</v>
      </c>
      <c r="AH80">
        <f t="shared" si="116"/>
        <v>1.392466209102846E-2</v>
      </c>
      <c r="AI80">
        <f t="shared" si="116"/>
        <v>1.3727140918205871E-2</v>
      </c>
      <c r="AJ80">
        <f t="shared" si="116"/>
        <v>1.3531224313028967E-2</v>
      </c>
      <c r="AK80">
        <f t="shared" si="116"/>
        <v>1.3336901277521752E-2</v>
      </c>
      <c r="AL80">
        <f t="shared" si="116"/>
        <v>1.3144160883039937E-2</v>
      </c>
      <c r="AM80">
        <f t="shared" si="116"/>
        <v>1.2952992269855168E-2</v>
      </c>
      <c r="AN80">
        <f t="shared" si="116"/>
        <v>1.2763384646741651E-2</v>
      </c>
      <c r="AO80">
        <f t="shared" si="116"/>
        <v>1.2575327290565217E-2</v>
      </c>
      <c r="AP80">
        <f t="shared" si="116"/>
        <v>1.238880954587473E-2</v>
      </c>
      <c r="AQ80">
        <f t="shared" si="116"/>
        <v>1.2203820824495885E-2</v>
      </c>
      <c r="AR80">
        <f t="shared" si="117"/>
        <v>1.2020350605127373E-2</v>
      </c>
      <c r="AS80">
        <f t="shared" si="117"/>
        <v>1.1838388432939375E-2</v>
      </c>
      <c r="AT80">
        <f t="shared" si="117"/>
        <v>1.1657923919174371E-2</v>
      </c>
      <c r="AU80">
        <f t="shared" si="117"/>
        <v>1.1478946740750326E-2</v>
      </c>
      <c r="AV80">
        <f t="shared" si="117"/>
        <v>1.1301446639866099E-2</v>
      </c>
      <c r="AW80">
        <f t="shared" si="117"/>
        <v>1.1125413423609223E-2</v>
      </c>
      <c r="AX80">
        <f t="shared" si="117"/>
        <v>9.8852836103340037E-3</v>
      </c>
      <c r="AY80">
        <f t="shared" si="117"/>
        <v>8.4429126442316874E-3</v>
      </c>
      <c r="AZ80">
        <f t="shared" si="117"/>
        <v>7.5967968517275221E-3</v>
      </c>
      <c r="BA80">
        <f t="shared" si="117"/>
        <v>6.9556947930755827E-3</v>
      </c>
      <c r="BB80">
        <f t="shared" si="118"/>
        <v>6.4317855454216737E-3</v>
      </c>
      <c r="BC80">
        <f t="shared" si="118"/>
        <v>5.9869836543723935E-3</v>
      </c>
      <c r="BD80">
        <f t="shared" si="118"/>
        <v>5.6004115827744368E-3</v>
      </c>
      <c r="BE80">
        <f t="shared" si="118"/>
        <v>5.2590491705371079E-3</v>
      </c>
      <c r="BF80">
        <f t="shared" si="118"/>
        <v>4.9540775018545539E-3</v>
      </c>
      <c r="BG80">
        <f t="shared" si="118"/>
        <v>4.679169894805827E-3</v>
      </c>
      <c r="BH80">
        <f t="shared" si="118"/>
        <v>4.429591701176086E-3</v>
      </c>
      <c r="BI80">
        <f t="shared" si="118"/>
        <v>4.2016833637759125E-3</v>
      </c>
      <c r="BJ80">
        <f t="shared" si="118"/>
        <v>3.9925434109965305E-3</v>
      </c>
      <c r="BK80">
        <f t="shared" si="118"/>
        <v>3.7998237363331602E-3</v>
      </c>
      <c r="BL80">
        <f t="shared" si="119"/>
        <v>3.6215917395715815E-3</v>
      </c>
      <c r="BM80">
        <f t="shared" si="119"/>
        <v>3.4562342273799307E-3</v>
      </c>
      <c r="BN80">
        <f t="shared" si="119"/>
        <v>3.3023884510272414E-3</v>
      </c>
      <c r="BO80">
        <f t="shared" si="119"/>
        <v>3.1588913805075708E-3</v>
      </c>
      <c r="BP80">
        <f t="shared" si="119"/>
        <v>3.0247415908931383E-3</v>
      </c>
      <c r="BQ80">
        <f t="shared" si="119"/>
        <v>2.8990700910509763E-3</v>
      </c>
      <c r="BR80">
        <f t="shared" si="119"/>
        <v>2.7811176321875354E-3</v>
      </c>
      <c r="BS80">
        <f t="shared" si="119"/>
        <v>2.6702168027589071E-3</v>
      </c>
      <c r="BT80">
        <f t="shared" si="119"/>
        <v>2.5657777195870427E-3</v>
      </c>
      <c r="BU80">
        <f t="shared" si="119"/>
        <v>2.467276462383317E-3</v>
      </c>
      <c r="BV80">
        <f t="shared" si="120"/>
        <v>2.3742456299061304E-3</v>
      </c>
      <c r="BW80">
        <f t="shared" si="120"/>
        <v>2.2862665572619765E-3</v>
      </c>
      <c r="BX80">
        <f t="shared" si="120"/>
        <v>2.2029628484316697E-3</v>
      </c>
      <c r="BY80">
        <f t="shared" si="120"/>
        <v>2.1239949607911612E-3</v>
      </c>
      <c r="BZ80">
        <f t="shared" si="120"/>
        <v>2.0490556389409368E-3</v>
      </c>
      <c r="CA80">
        <f t="shared" si="120"/>
        <v>1.9778660400791874E-3</v>
      </c>
      <c r="CB80">
        <f t="shared" si="120"/>
        <v>1.9101724268912113E-3</v>
      </c>
      <c r="CC80">
        <f t="shared" si="120"/>
        <v>1.8457433295509672E-3</v>
      </c>
      <c r="CD80">
        <f t="shared" si="120"/>
        <v>1.7843670980946353E-3</v>
      </c>
      <c r="CE80">
        <f t="shared" si="120"/>
        <v>1.725849781662426E-3</v>
      </c>
      <c r="CF80">
        <f t="shared" si="121"/>
        <v>1.6700132830166537E-3</v>
      </c>
      <c r="CG80">
        <f t="shared" si="121"/>
        <v>1.61669374613462E-3</v>
      </c>
      <c r="CH80">
        <f t="shared" si="121"/>
        <v>1.5657401421357211E-3</v>
      </c>
      <c r="CI80">
        <f t="shared" si="121"/>
        <v>1.5170130247730994E-3</v>
      </c>
      <c r="CJ80">
        <f t="shared" si="121"/>
        <v>1.4703834315315612E-3</v>
      </c>
      <c r="CK80">
        <f t="shared" si="121"/>
        <v>1.4257319102753401E-3</v>
      </c>
      <c r="CL80">
        <f t="shared" si="121"/>
        <v>1.3829476545727743E-3</v>
      </c>
      <c r="CM80">
        <f t="shared" si="121"/>
        <v>1.3419277334371013E-3</v>
      </c>
      <c r="CN80">
        <f t="shared" si="121"/>
        <v>1.302576403377431E-3</v>
      </c>
      <c r="CO80">
        <f t="shared" si="121"/>
        <v>1.2648044924405994E-3</v>
      </c>
      <c r="CP80">
        <f t="shared" si="122"/>
        <v>1.2285288474130943E-3</v>
      </c>
      <c r="CQ80">
        <f t="shared" si="122"/>
        <v>1.1936718365979629E-3</v>
      </c>
      <c r="CR80">
        <f t="shared" si="122"/>
        <v>7.6815553335269997E-4</v>
      </c>
      <c r="CS80">
        <f t="shared" si="122"/>
        <v>4.9868596747741384E-4</v>
      </c>
      <c r="CT80">
        <f t="shared" si="122"/>
        <v>3.4519100075496679E-4</v>
      </c>
      <c r="CU80">
        <f t="shared" si="122"/>
        <v>2.4001822680882529E-4</v>
      </c>
      <c r="CV80">
        <f t="shared" si="122"/>
        <v>1.6380622716573892E-4</v>
      </c>
      <c r="CW80">
        <f t="shared" si="122"/>
        <v>1.0762561484013638E-4</v>
      </c>
      <c r="CX80">
        <f t="shared" si="122"/>
        <v>6.6433748605342936E-5</v>
      </c>
      <c r="CY80">
        <f t="shared" si="122"/>
        <v>3.7027790314446092E-5</v>
      </c>
      <c r="CZ80">
        <f t="shared" si="123"/>
        <v>1.7209120631218231E-5</v>
      </c>
      <c r="DA80">
        <f t="shared" si="123"/>
        <v>5.3825596722168262E-6</v>
      </c>
      <c r="DB80">
        <f t="shared" si="123"/>
        <v>3.4174029341505408E-7</v>
      </c>
      <c r="DC80">
        <f t="shared" si="123"/>
        <v>0</v>
      </c>
      <c r="DD80">
        <f t="shared" si="123"/>
        <v>0</v>
      </c>
      <c r="DE80">
        <f t="shared" si="123"/>
        <v>0</v>
      </c>
      <c r="DF80">
        <f t="shared" si="123"/>
        <v>0</v>
      </c>
      <c r="DG80">
        <f t="shared" si="123"/>
        <v>0</v>
      </c>
      <c r="DH80">
        <f t="shared" si="123"/>
        <v>0</v>
      </c>
      <c r="DI80">
        <f t="shared" si="123"/>
        <v>0</v>
      </c>
      <c r="DJ80">
        <f t="shared" si="124"/>
        <v>0</v>
      </c>
      <c r="DK80">
        <f t="shared" si="124"/>
        <v>0</v>
      </c>
      <c r="DL80">
        <f t="shared" si="124"/>
        <v>0</v>
      </c>
      <c r="DM80">
        <f t="shared" si="124"/>
        <v>0</v>
      </c>
      <c r="DN80">
        <f t="shared" si="124"/>
        <v>0</v>
      </c>
      <c r="DO80">
        <f t="shared" si="124"/>
        <v>0</v>
      </c>
      <c r="DP80">
        <f t="shared" si="124"/>
        <v>0</v>
      </c>
      <c r="DQ80">
        <f t="shared" si="124"/>
        <v>0</v>
      </c>
      <c r="DR80">
        <f t="shared" si="124"/>
        <v>0</v>
      </c>
      <c r="DS80">
        <f t="shared" si="124"/>
        <v>0</v>
      </c>
      <c r="DT80">
        <f t="shared" si="125"/>
        <v>0</v>
      </c>
      <c r="DU80">
        <f t="shared" si="125"/>
        <v>0</v>
      </c>
      <c r="DV80">
        <f t="shared" si="125"/>
        <v>0</v>
      </c>
      <c r="DW80">
        <f t="shared" si="125"/>
        <v>0</v>
      </c>
      <c r="DX80">
        <f t="shared" si="125"/>
        <v>0</v>
      </c>
      <c r="DY80">
        <f t="shared" si="125"/>
        <v>0</v>
      </c>
      <c r="DZ80">
        <f t="shared" si="125"/>
        <v>0</v>
      </c>
      <c r="EA80">
        <f t="shared" si="125"/>
        <v>0</v>
      </c>
      <c r="EB80">
        <f t="shared" si="125"/>
        <v>0</v>
      </c>
      <c r="EC80">
        <f t="shared" si="125"/>
        <v>0</v>
      </c>
      <c r="ED80">
        <f t="shared" si="126"/>
        <v>0</v>
      </c>
      <c r="EE80">
        <f t="shared" si="126"/>
        <v>0</v>
      </c>
      <c r="EF80">
        <f t="shared" si="126"/>
        <v>0</v>
      </c>
      <c r="EG80">
        <f t="shared" si="126"/>
        <v>0</v>
      </c>
      <c r="EH80">
        <f t="shared" si="126"/>
        <v>0</v>
      </c>
      <c r="EI80">
        <f t="shared" si="126"/>
        <v>0</v>
      </c>
      <c r="EJ80">
        <f t="shared" si="126"/>
        <v>0</v>
      </c>
      <c r="EK80">
        <f t="shared" si="126"/>
        <v>0</v>
      </c>
      <c r="EL80">
        <f t="shared" si="126"/>
        <v>0</v>
      </c>
      <c r="EM80">
        <f t="shared" si="126"/>
        <v>0</v>
      </c>
      <c r="EN80">
        <f t="shared" si="127"/>
        <v>0</v>
      </c>
      <c r="EO80">
        <f t="shared" si="127"/>
        <v>0</v>
      </c>
      <c r="EP80">
        <f t="shared" si="127"/>
        <v>0</v>
      </c>
      <c r="EQ80">
        <f t="shared" si="127"/>
        <v>0</v>
      </c>
      <c r="ER80">
        <f t="shared" si="127"/>
        <v>0</v>
      </c>
      <c r="ES80">
        <f t="shared" si="127"/>
        <v>0</v>
      </c>
      <c r="ET80">
        <f t="shared" si="127"/>
        <v>0</v>
      </c>
      <c r="EU80">
        <f t="shared" si="127"/>
        <v>0</v>
      </c>
      <c r="EV80">
        <f t="shared" si="127"/>
        <v>0</v>
      </c>
      <c r="EW80">
        <f t="shared" si="127"/>
        <v>0</v>
      </c>
      <c r="EX80">
        <f t="shared" si="127"/>
        <v>0</v>
      </c>
      <c r="EZ80">
        <f t="shared" si="112"/>
        <v>0.86966033001446441</v>
      </c>
      <c r="FB80">
        <f t="shared" si="110"/>
        <v>1.2160809782115312E-2</v>
      </c>
      <c r="FC80">
        <f t="shared" si="111"/>
        <v>0.24846114667705888</v>
      </c>
    </row>
    <row r="81" spans="1:159" x14ac:dyDescent="0.25">
      <c r="A81">
        <v>670</v>
      </c>
      <c r="B81" s="20">
        <f>'Input spectra'!S80</f>
        <v>4.8772566563715702E-2</v>
      </c>
      <c r="C81">
        <f>'Input spectra'!B80</f>
        <v>0</v>
      </c>
      <c r="D81">
        <f t="shared" si="113"/>
        <v>2.0653927966864227E-2</v>
      </c>
      <c r="E81">
        <f t="shared" si="113"/>
        <v>2.0403757114728655E-2</v>
      </c>
      <c r="F81">
        <f t="shared" si="113"/>
        <v>2.0155531697575661E-2</v>
      </c>
      <c r="G81">
        <f t="shared" si="113"/>
        <v>1.9909238706866238E-2</v>
      </c>
      <c r="H81">
        <f t="shared" si="113"/>
        <v>1.9664865214592164E-2</v>
      </c>
      <c r="I81">
        <f t="shared" si="113"/>
        <v>1.9422398372800343E-2</v>
      </c>
      <c r="J81">
        <f t="shared" si="113"/>
        <v>1.9181825413119819E-2</v>
      </c>
      <c r="K81">
        <f t="shared" si="113"/>
        <v>1.8943133646291518E-2</v>
      </c>
      <c r="L81">
        <f t="shared" si="113"/>
        <v>1.8706310461700692E-2</v>
      </c>
      <c r="M81">
        <f t="shared" si="113"/>
        <v>1.8471343326912019E-2</v>
      </c>
      <c r="N81">
        <f t="shared" si="114"/>
        <v>1.8238219787207383E-2</v>
      </c>
      <c r="O81">
        <f t="shared" si="114"/>
        <v>1.800692746512627E-2</v>
      </c>
      <c r="P81">
        <f t="shared" si="114"/>
        <v>1.7777454060008864E-2</v>
      </c>
      <c r="Q81">
        <f t="shared" si="114"/>
        <v>1.7549787347541677E-2</v>
      </c>
      <c r="R81">
        <f t="shared" si="114"/>
        <v>1.7323915179305826E-2</v>
      </c>
      <c r="S81">
        <f t="shared" si="114"/>
        <v>1.7099825482327923E-2</v>
      </c>
      <c r="T81">
        <f t="shared" si="114"/>
        <v>1.6877506258633473E-2</v>
      </c>
      <c r="U81">
        <f t="shared" si="114"/>
        <v>1.6656945584802893E-2</v>
      </c>
      <c r="V81">
        <f t="shared" si="114"/>
        <v>1.6438131611530033E-2</v>
      </c>
      <c r="W81">
        <f t="shared" si="114"/>
        <v>1.6221052563183264E-2</v>
      </c>
      <c r="X81">
        <f t="shared" si="115"/>
        <v>1.6005696737369055E-2</v>
      </c>
      <c r="Y81">
        <f t="shared" si="115"/>
        <v>1.5792052504498055E-2</v>
      </c>
      <c r="Z81">
        <f t="shared" si="115"/>
        <v>1.5580108307353695E-2</v>
      </c>
      <c r="AA81">
        <f t="shared" si="115"/>
        <v>1.5369852660663208E-2</v>
      </c>
      <c r="AB81">
        <f t="shared" si="115"/>
        <v>1.5161274150671171E-2</v>
      </c>
      <c r="AC81">
        <f t="shared" si="115"/>
        <v>1.495436143471545E-2</v>
      </c>
      <c r="AD81">
        <f t="shared" si="115"/>
        <v>1.4749103240805595E-2</v>
      </c>
      <c r="AE81">
        <f t="shared" si="115"/>
        <v>1.4545488367203664E-2</v>
      </c>
      <c r="AF81">
        <f t="shared" si="115"/>
        <v>1.4343505682007427E-2</v>
      </c>
      <c r="AG81">
        <f t="shared" si="115"/>
        <v>1.4143144122735986E-2</v>
      </c>
      <c r="AH81">
        <f t="shared" si="116"/>
        <v>1.3944392695917769E-2</v>
      </c>
      <c r="AI81">
        <f t="shared" si="116"/>
        <v>1.3747240476680885E-2</v>
      </c>
      <c r="AJ81">
        <f t="shared" si="116"/>
        <v>1.3551676608345825E-2</v>
      </c>
      <c r="AK81">
        <f t="shared" si="116"/>
        <v>1.3357690302020522E-2</v>
      </c>
      <c r="AL81">
        <f t="shared" si="116"/>
        <v>1.316527083619772E-2</v>
      </c>
      <c r="AM81">
        <f t="shared" si="116"/>
        <v>1.2974407556354676E-2</v>
      </c>
      <c r="AN81">
        <f t="shared" si="116"/>
        <v>1.2785089874555114E-2</v>
      </c>
      <c r="AO81">
        <f t="shared" si="116"/>
        <v>1.2597307269053542E-2</v>
      </c>
      <c r="AP81">
        <f t="shared" si="116"/>
        <v>1.2411049283901784E-2</v>
      </c>
      <c r="AQ81">
        <f t="shared" si="116"/>
        <v>1.2226305528557777E-2</v>
      </c>
      <c r="AR81">
        <f t="shared" si="117"/>
        <v>1.2043065677496662E-2</v>
      </c>
      <c r="AS81">
        <f t="shared" si="117"/>
        <v>1.1861319469824065E-2</v>
      </c>
      <c r="AT81">
        <f t="shared" si="117"/>
        <v>1.1681056708891606E-2</v>
      </c>
      <c r="AU81">
        <f t="shared" si="117"/>
        <v>1.150226726191466E-2</v>
      </c>
      <c r="AV81">
        <f t="shared" si="117"/>
        <v>1.1324941059592268E-2</v>
      </c>
      <c r="AW81">
        <f t="shared" si="117"/>
        <v>1.1149068095729261E-2</v>
      </c>
      <c r="AX81">
        <f t="shared" si="117"/>
        <v>9.9067691110122993E-3</v>
      </c>
      <c r="AY81">
        <f t="shared" si="117"/>
        <v>8.4616625426652391E-3</v>
      </c>
      <c r="AZ81">
        <f t="shared" si="117"/>
        <v>7.6140270695962903E-3</v>
      </c>
      <c r="BA81">
        <f t="shared" si="117"/>
        <v>6.9717999836789316E-3</v>
      </c>
      <c r="BB81">
        <f t="shared" si="118"/>
        <v>6.4469819582855621E-3</v>
      </c>
      <c r="BC81">
        <f t="shared" si="118"/>
        <v>6.0014123816956458E-3</v>
      </c>
      <c r="BD81">
        <f t="shared" si="118"/>
        <v>5.6141736387355463E-3</v>
      </c>
      <c r="BE81">
        <f t="shared" si="118"/>
        <v>5.2722212209714205E-3</v>
      </c>
      <c r="BF81">
        <f t="shared" si="118"/>
        <v>4.9667201221163604E-3</v>
      </c>
      <c r="BG81">
        <f t="shared" si="118"/>
        <v>4.691332379151909E-3</v>
      </c>
      <c r="BH81">
        <f t="shared" si="118"/>
        <v>4.4413150791678801E-3</v>
      </c>
      <c r="BI81">
        <f t="shared" si="118"/>
        <v>4.2130024006437035E-3</v>
      </c>
      <c r="BJ81">
        <f t="shared" si="118"/>
        <v>4.0034879933071241E-3</v>
      </c>
      <c r="BK81">
        <f t="shared" si="118"/>
        <v>3.8104198660921405E-3</v>
      </c>
      <c r="BL81">
        <f t="shared" si="119"/>
        <v>3.6318622682617037E-3</v>
      </c>
      <c r="BM81">
        <f t="shared" si="119"/>
        <v>3.4661994112050488E-3</v>
      </c>
      <c r="BN81">
        <f t="shared" si="119"/>
        <v>3.3120663796098121E-3</v>
      </c>
      <c r="BO81">
        <f t="shared" si="119"/>
        <v>3.1682983137698963E-3</v>
      </c>
      <c r="BP81">
        <f t="shared" si="119"/>
        <v>3.0338922278778531E-3</v>
      </c>
      <c r="BQ81">
        <f t="shared" si="119"/>
        <v>2.907977787337492E-3</v>
      </c>
      <c r="BR81">
        <f t="shared" si="119"/>
        <v>2.7897945778399985E-3</v>
      </c>
      <c r="BS81">
        <f t="shared" si="119"/>
        <v>2.6786741695237395E-3</v>
      </c>
      <c r="BT81">
        <f t="shared" si="119"/>
        <v>2.5740257838175401E-3</v>
      </c>
      <c r="BU81">
        <f t="shared" si="119"/>
        <v>2.475324708578116E-3</v>
      </c>
      <c r="BV81">
        <f t="shared" si="120"/>
        <v>2.3821028385993676E-3</v>
      </c>
      <c r="BW81">
        <f t="shared" si="120"/>
        <v>2.2939408801600147E-3</v>
      </c>
      <c r="BX81">
        <f t="shared" si="120"/>
        <v>2.2104618730639479E-3</v>
      </c>
      <c r="BY81">
        <f t="shared" si="120"/>
        <v>2.1313257664698866E-3</v>
      </c>
      <c r="BZ81">
        <f t="shared" si="120"/>
        <v>2.0562248454636355E-3</v>
      </c>
      <c r="CA81">
        <f t="shared" si="120"/>
        <v>1.9848798503300253E-3</v>
      </c>
      <c r="CB81">
        <f t="shared" si="120"/>
        <v>1.9170366642803677E-3</v>
      </c>
      <c r="CC81">
        <f t="shared" si="120"/>
        <v>1.8524634710610696E-3</v>
      </c>
      <c r="CD81">
        <f t="shared" si="120"/>
        <v>1.7909483035682512E-3</v>
      </c>
      <c r="CE81">
        <f t="shared" si="120"/>
        <v>1.7322969198567007E-3</v>
      </c>
      <c r="CF81">
        <f t="shared" si="121"/>
        <v>1.6763309548642926E-3</v>
      </c>
      <c r="CG81">
        <f t="shared" si="121"/>
        <v>1.622886305579967E-3</v>
      </c>
      <c r="CH81">
        <f t="shared" si="121"/>
        <v>1.5718117148571765E-3</v>
      </c>
      <c r="CI81">
        <f t="shared" si="121"/>
        <v>1.5229675250559079E-3</v>
      </c>
      <c r="CJ81">
        <f t="shared" si="121"/>
        <v>1.4762245775160024E-3</v>
      </c>
      <c r="CK81">
        <f t="shared" si="121"/>
        <v>1.431463237772966E-3</v>
      </c>
      <c r="CL81">
        <f t="shared" si="121"/>
        <v>1.3885725296163111E-3</v>
      </c>
      <c r="CM81">
        <f t="shared" si="121"/>
        <v>1.3474493637069594E-3</v>
      </c>
      <c r="CN81">
        <f t="shared" si="121"/>
        <v>1.3079978486286595E-3</v>
      </c>
      <c r="CO81">
        <f t="shared" si="121"/>
        <v>1.2701286740379636E-3</v>
      </c>
      <c r="CP81">
        <f t="shared" si="122"/>
        <v>1.2337585570682062E-3</v>
      </c>
      <c r="CQ81">
        <f t="shared" si="122"/>
        <v>1.1988097443906816E-3</v>
      </c>
      <c r="CR81">
        <f t="shared" si="122"/>
        <v>7.7149830887518662E-4</v>
      </c>
      <c r="CS81">
        <f t="shared" si="122"/>
        <v>5.0087973486253278E-4</v>
      </c>
      <c r="CT81">
        <f t="shared" si="122"/>
        <v>3.467258935741444E-4</v>
      </c>
      <c r="CU81">
        <f t="shared" si="122"/>
        <v>2.4109684768250264E-4</v>
      </c>
      <c r="CV81">
        <f t="shared" si="122"/>
        <v>1.6455012430689942E-4</v>
      </c>
      <c r="CW81">
        <f t="shared" si="122"/>
        <v>1.0811948056401619E-4</v>
      </c>
      <c r="CX81">
        <f t="shared" si="122"/>
        <v>6.6741745683873959E-5</v>
      </c>
      <c r="CY81">
        <f t="shared" si="122"/>
        <v>3.7201212641659508E-5</v>
      </c>
      <c r="CZ81">
        <f t="shared" si="123"/>
        <v>1.7290536855050268E-5</v>
      </c>
      <c r="DA81">
        <f t="shared" si="123"/>
        <v>5.4082797786065168E-6</v>
      </c>
      <c r="DB81">
        <f t="shared" si="123"/>
        <v>3.4338947755895076E-7</v>
      </c>
      <c r="DC81">
        <f t="shared" si="123"/>
        <v>0</v>
      </c>
      <c r="DD81">
        <f t="shared" si="123"/>
        <v>0</v>
      </c>
      <c r="DE81">
        <f t="shared" si="123"/>
        <v>0</v>
      </c>
      <c r="DF81">
        <f t="shared" si="123"/>
        <v>0</v>
      </c>
      <c r="DG81">
        <f t="shared" si="123"/>
        <v>0</v>
      </c>
      <c r="DH81">
        <f t="shared" si="123"/>
        <v>0</v>
      </c>
      <c r="DI81">
        <f t="shared" si="123"/>
        <v>0</v>
      </c>
      <c r="DJ81">
        <f t="shared" si="124"/>
        <v>0</v>
      </c>
      <c r="DK81">
        <f t="shared" si="124"/>
        <v>0</v>
      </c>
      <c r="DL81">
        <f t="shared" si="124"/>
        <v>0</v>
      </c>
      <c r="DM81">
        <f t="shared" si="124"/>
        <v>0</v>
      </c>
      <c r="DN81">
        <f t="shared" si="124"/>
        <v>0</v>
      </c>
      <c r="DO81">
        <f t="shared" si="124"/>
        <v>0</v>
      </c>
      <c r="DP81">
        <f t="shared" si="124"/>
        <v>0</v>
      </c>
      <c r="DQ81">
        <f t="shared" si="124"/>
        <v>0</v>
      </c>
      <c r="DR81">
        <f t="shared" si="124"/>
        <v>0</v>
      </c>
      <c r="DS81">
        <f t="shared" si="124"/>
        <v>0</v>
      </c>
      <c r="DT81">
        <f t="shared" si="125"/>
        <v>0</v>
      </c>
      <c r="DU81">
        <f t="shared" si="125"/>
        <v>0</v>
      </c>
      <c r="DV81">
        <f t="shared" si="125"/>
        <v>0</v>
      </c>
      <c r="DW81">
        <f t="shared" si="125"/>
        <v>0</v>
      </c>
      <c r="DX81">
        <f t="shared" si="125"/>
        <v>0</v>
      </c>
      <c r="DY81">
        <f t="shared" si="125"/>
        <v>0</v>
      </c>
      <c r="DZ81">
        <f t="shared" si="125"/>
        <v>0</v>
      </c>
      <c r="EA81">
        <f t="shared" si="125"/>
        <v>0</v>
      </c>
      <c r="EB81">
        <f t="shared" si="125"/>
        <v>0</v>
      </c>
      <c r="EC81">
        <f t="shared" si="125"/>
        <v>0</v>
      </c>
      <c r="ED81">
        <f t="shared" si="126"/>
        <v>0</v>
      </c>
      <c r="EE81">
        <f t="shared" si="126"/>
        <v>0</v>
      </c>
      <c r="EF81">
        <f t="shared" si="126"/>
        <v>0</v>
      </c>
      <c r="EG81">
        <f t="shared" si="126"/>
        <v>0</v>
      </c>
      <c r="EH81">
        <f t="shared" si="126"/>
        <v>0</v>
      </c>
      <c r="EI81">
        <f t="shared" si="126"/>
        <v>0</v>
      </c>
      <c r="EJ81">
        <f t="shared" si="126"/>
        <v>0</v>
      </c>
      <c r="EK81">
        <f t="shared" si="126"/>
        <v>0</v>
      </c>
      <c r="EL81">
        <f t="shared" si="126"/>
        <v>0</v>
      </c>
      <c r="EM81">
        <f t="shared" si="126"/>
        <v>0</v>
      </c>
      <c r="EN81">
        <f t="shared" si="127"/>
        <v>0</v>
      </c>
      <c r="EO81">
        <f t="shared" si="127"/>
        <v>0</v>
      </c>
      <c r="EP81">
        <f t="shared" si="127"/>
        <v>0</v>
      </c>
      <c r="EQ81">
        <f t="shared" si="127"/>
        <v>0</v>
      </c>
      <c r="ER81">
        <f t="shared" si="127"/>
        <v>0</v>
      </c>
      <c r="ES81">
        <f t="shared" si="127"/>
        <v>0</v>
      </c>
      <c r="ET81">
        <f t="shared" si="127"/>
        <v>0</v>
      </c>
      <c r="EU81">
        <f t="shared" si="127"/>
        <v>0</v>
      </c>
      <c r="EV81">
        <f t="shared" si="127"/>
        <v>0</v>
      </c>
      <c r="EW81">
        <f t="shared" si="127"/>
        <v>0</v>
      </c>
      <c r="EX81">
        <f t="shared" si="127"/>
        <v>0</v>
      </c>
      <c r="EZ81">
        <f t="shared" si="112"/>
        <v>0.87078221254936727</v>
      </c>
      <c r="FB81">
        <f t="shared" si="110"/>
        <v>1.2045670130669484E-2</v>
      </c>
      <c r="FC81">
        <f t="shared" si="111"/>
        <v>0.24847589505978887</v>
      </c>
    </row>
    <row r="82" spans="1:159" x14ac:dyDescent="0.25">
      <c r="A82">
        <v>675</v>
      </c>
      <c r="B82" s="20">
        <f>'Input spectra'!S81</f>
        <v>4.8299681722252998E-2</v>
      </c>
      <c r="C82">
        <f>'Input spectra'!B81</f>
        <v>0</v>
      </c>
      <c r="D82">
        <f t="shared" si="113"/>
        <v>2.0653927966864227E-2</v>
      </c>
      <c r="E82">
        <f t="shared" si="113"/>
        <v>2.0404722000287309E-2</v>
      </c>
      <c r="F82">
        <f t="shared" si="113"/>
        <v>2.0157438036804417E-2</v>
      </c>
      <c r="G82">
        <f t="shared" si="113"/>
        <v>1.9912063340377317E-2</v>
      </c>
      <c r="H82">
        <f t="shared" si="113"/>
        <v>1.9668585253078789E-2</v>
      </c>
      <c r="I82">
        <f t="shared" si="113"/>
        <v>1.9426991194635576E-2</v>
      </c>
      <c r="J82">
        <f t="shared" si="113"/>
        <v>1.9187268661973934E-2</v>
      </c>
      <c r="K82">
        <f t="shared" si="113"/>
        <v>1.8949405228767743E-2</v>
      </c>
      <c r="L82">
        <f t="shared" si="113"/>
        <v>1.8713388544989221E-2</v>
      </c>
      <c r="M82">
        <f t="shared" si="113"/>
        <v>1.847920633646212E-2</v>
      </c>
      <c r="N82">
        <f t="shared" si="114"/>
        <v>1.8246846404417517E-2</v>
      </c>
      <c r="O82">
        <f t="shared" si="114"/>
        <v>1.8016296625052084E-2</v>
      </c>
      <c r="P82">
        <f t="shared" si="114"/>
        <v>1.7787544949088904E-2</v>
      </c>
      <c r="Q82">
        <f t="shared" si="114"/>
        <v>1.7560579401340731E-2</v>
      </c>
      <c r="R82">
        <f t="shared" si="114"/>
        <v>1.7335388080275762E-2</v>
      </c>
      <c r="S82">
        <f t="shared" si="114"/>
        <v>1.7111959157585874E-2</v>
      </c>
      <c r="T82">
        <f t="shared" si="114"/>
        <v>1.6890280877757284E-2</v>
      </c>
      <c r="U82">
        <f t="shared" si="114"/>
        <v>1.6670341557643676E-2</v>
      </c>
      <c r="V82">
        <f t="shared" si="114"/>
        <v>1.6452129586041742E-2</v>
      </c>
      <c r="W82">
        <f t="shared" si="114"/>
        <v>1.6235633423269127E-2</v>
      </c>
      <c r="X82">
        <f t="shared" si="115"/>
        <v>1.6020841600744774E-2</v>
      </c>
      <c r="Y82">
        <f t="shared" si="115"/>
        <v>1.5807742720571651E-2</v>
      </c>
      <c r="Z82">
        <f t="shared" si="115"/>
        <v>1.5596325455121872E-2</v>
      </c>
      <c r="AA82">
        <f t="shared" si="115"/>
        <v>1.5386578546624114E-2</v>
      </c>
      <c r="AB82">
        <f t="shared" si="115"/>
        <v>1.5178490806753465E-2</v>
      </c>
      <c r="AC82">
        <f t="shared" si="115"/>
        <v>1.4972051116223527E-2</v>
      </c>
      <c r="AD82">
        <f t="shared" si="115"/>
        <v>1.4767248424380873E-2</v>
      </c>
      <c r="AE82">
        <f t="shared" si="115"/>
        <v>1.456407174880181E-2</v>
      </c>
      <c r="AF82">
        <f t="shared" si="115"/>
        <v>1.4362510174891423E-2</v>
      </c>
      <c r="AG82">
        <f t="shared" si="115"/>
        <v>1.4162552855484897E-2</v>
      </c>
      <c r="AH82">
        <f t="shared" si="116"/>
        <v>1.3964189010451128E-2</v>
      </c>
      <c r="AI82">
        <f t="shared" si="116"/>
        <v>1.3767407926298563E-2</v>
      </c>
      <c r="AJ82">
        <f t="shared" si="116"/>
        <v>1.3572198955783297E-2</v>
      </c>
      <c r="AK82">
        <f t="shared" si="116"/>
        <v>1.337855151751938E-2</v>
      </c>
      <c r="AL82">
        <f t="shared" si="116"/>
        <v>1.3186455095591382E-2</v>
      </c>
      <c r="AM82">
        <f t="shared" si="116"/>
        <v>1.2995899239169124E-2</v>
      </c>
      <c r="AN82">
        <f t="shared" si="116"/>
        <v>1.2806873562124595E-2</v>
      </c>
      <c r="AO82">
        <f t="shared" si="116"/>
        <v>1.2619367742651107E-2</v>
      </c>
      <c r="AP82">
        <f t="shared" si="116"/>
        <v>1.2433371522884559E-2</v>
      </c>
      <c r="AQ82">
        <f t="shared" si="116"/>
        <v>1.2248874708526866E-2</v>
      </c>
      <c r="AR82">
        <f t="shared" si="117"/>
        <v>1.2065867168471571E-2</v>
      </c>
      <c r="AS82">
        <f t="shared" si="117"/>
        <v>1.1884338834431551E-2</v>
      </c>
      <c r="AT82">
        <f t="shared" si="117"/>
        <v>1.1704279700568842E-2</v>
      </c>
      <c r="AU82">
        <f t="shared" si="117"/>
        <v>1.1525679823126621E-2</v>
      </c>
      <c r="AV82">
        <f t="shared" si="117"/>
        <v>1.1348529320063208E-2</v>
      </c>
      <c r="AW82">
        <f t="shared" si="117"/>
        <v>1.1172818370688229E-2</v>
      </c>
      <c r="AX82">
        <f t="shared" si="117"/>
        <v>9.928342466771432E-3</v>
      </c>
      <c r="AY82">
        <f t="shared" si="117"/>
        <v>8.4804899996446352E-3</v>
      </c>
      <c r="AZ82">
        <f t="shared" si="117"/>
        <v>7.6313293772869604E-3</v>
      </c>
      <c r="BA82">
        <f t="shared" si="117"/>
        <v>6.9879733211485181E-3</v>
      </c>
      <c r="BB82">
        <f t="shared" si="118"/>
        <v>6.4622433936355125E-3</v>
      </c>
      <c r="BC82">
        <f t="shared" si="118"/>
        <v>6.0159035313241925E-3</v>
      </c>
      <c r="BD82">
        <f t="shared" si="118"/>
        <v>5.627995885809256E-3</v>
      </c>
      <c r="BE82">
        <f t="shared" si="118"/>
        <v>5.285451507040565E-3</v>
      </c>
      <c r="BF82">
        <f t="shared" si="118"/>
        <v>4.9794192372578363E-3</v>
      </c>
      <c r="BG82">
        <f t="shared" si="118"/>
        <v>4.7035497900189509E-3</v>
      </c>
      <c r="BH82">
        <f t="shared" si="118"/>
        <v>4.4530919570169372E-3</v>
      </c>
      <c r="BI82">
        <f t="shared" si="118"/>
        <v>4.2243736293539526E-3</v>
      </c>
      <c r="BJ82">
        <f t="shared" si="118"/>
        <v>4.0144835603144685E-3</v>
      </c>
      <c r="BK82">
        <f t="shared" si="118"/>
        <v>3.8210658602438282E-3</v>
      </c>
      <c r="BL82">
        <f t="shared" si="119"/>
        <v>3.6421816166067305E-3</v>
      </c>
      <c r="BM82">
        <f t="shared" si="119"/>
        <v>3.4762124363058632E-3</v>
      </c>
      <c r="BN82">
        <f t="shared" si="119"/>
        <v>3.3217912298257788E-3</v>
      </c>
      <c r="BO82">
        <f t="shared" si="119"/>
        <v>3.1777513013766913E-3</v>
      </c>
      <c r="BP82">
        <f t="shared" si="119"/>
        <v>3.0430880988695746E-3</v>
      </c>
      <c r="BQ82">
        <f t="shared" si="119"/>
        <v>2.9169299396319633E-3</v>
      </c>
      <c r="BR82">
        <f t="shared" si="119"/>
        <v>2.7985152398683137E-3</v>
      </c>
      <c r="BS82">
        <f t="shared" si="119"/>
        <v>2.687174547955219E-3</v>
      </c>
      <c r="BT82">
        <f t="shared" si="119"/>
        <v>2.582316186922071E-3</v>
      </c>
      <c r="BU82">
        <f t="shared" si="119"/>
        <v>2.4834146501310867E-3</v>
      </c>
      <c r="BV82">
        <f t="shared" si="120"/>
        <v>2.3900011260810567E-3</v>
      </c>
      <c r="BW82">
        <f t="shared" si="120"/>
        <v>2.301655690155105E-3</v>
      </c>
      <c r="BX82">
        <f t="shared" si="120"/>
        <v>2.2180008161371816E-3</v>
      </c>
      <c r="BY82">
        <f t="shared" si="120"/>
        <v>2.1386959433192208E-3</v>
      </c>
      <c r="BZ82">
        <f t="shared" si="120"/>
        <v>2.0634328957902185E-3</v>
      </c>
      <c r="CA82">
        <f t="shared" si="120"/>
        <v>1.9919319955851431E-3</v>
      </c>
      <c r="CB82">
        <f t="shared" si="120"/>
        <v>1.9239387452320994E-3</v>
      </c>
      <c r="CC82">
        <f t="shared" si="120"/>
        <v>1.8592209809524573E-3</v>
      </c>
      <c r="CD82">
        <f t="shared" si="120"/>
        <v>1.7975664175032872E-3</v>
      </c>
      <c r="CE82">
        <f t="shared" si="120"/>
        <v>1.7387805209421276E-3</v>
      </c>
      <c r="CF82">
        <f t="shared" si="121"/>
        <v>1.6826846575479972E-3</v>
      </c>
      <c r="CG82">
        <f t="shared" si="121"/>
        <v>1.6291144765560434E-3</v>
      </c>
      <c r="CH82">
        <f t="shared" si="121"/>
        <v>1.577918491850019E-3</v>
      </c>
      <c r="CI82">
        <f t="shared" si="121"/>
        <v>1.5289568337483041E-3</v>
      </c>
      <c r="CJ82">
        <f t="shared" si="121"/>
        <v>1.4821001468470578E-3</v>
      </c>
      <c r="CK82">
        <f t="shared" si="121"/>
        <v>1.4372286137991888E-3</v>
      </c>
      <c r="CL82">
        <f t="shared" si="121"/>
        <v>1.3942310881020555E-3</v>
      </c>
      <c r="CM82">
        <f t="shared" si="121"/>
        <v>1.353004321587673E-3</v>
      </c>
      <c r="CN82">
        <f t="shared" si="121"/>
        <v>1.3134522744712113E-3</v>
      </c>
      <c r="CO82">
        <f t="shared" si="121"/>
        <v>1.2754854976060968E-3</v>
      </c>
      <c r="CP82">
        <f t="shared" si="122"/>
        <v>1.2390205780873789E-3</v>
      </c>
      <c r="CQ82">
        <f t="shared" si="122"/>
        <v>1.2039796405947933E-3</v>
      </c>
      <c r="CR82">
        <f t="shared" si="122"/>
        <v>7.7486205529768036E-4</v>
      </c>
      <c r="CS82">
        <f t="shared" si="122"/>
        <v>5.0308736913976383E-4</v>
      </c>
      <c r="CT82">
        <f t="shared" si="122"/>
        <v>3.4827056148651378E-4</v>
      </c>
      <c r="CU82">
        <f t="shared" si="122"/>
        <v>2.4218238912691352E-4</v>
      </c>
      <c r="CV82">
        <f t="shared" si="122"/>
        <v>1.6529882975875138E-4</v>
      </c>
      <c r="CW82">
        <f t="shared" si="122"/>
        <v>1.0861656195962404E-4</v>
      </c>
      <c r="CX82">
        <f t="shared" si="122"/>
        <v>6.7051762847179772E-5</v>
      </c>
      <c r="CY82">
        <f t="shared" si="122"/>
        <v>3.7375780654601401E-5</v>
      </c>
      <c r="CZ82">
        <f t="shared" si="123"/>
        <v>1.7372494813497609E-5</v>
      </c>
      <c r="DA82">
        <f t="shared" si="123"/>
        <v>5.434172246982365E-6</v>
      </c>
      <c r="DB82">
        <f t="shared" si="123"/>
        <v>3.4504979206380596E-7</v>
      </c>
      <c r="DC82">
        <f t="shared" si="123"/>
        <v>0</v>
      </c>
      <c r="DD82">
        <f t="shared" si="123"/>
        <v>0</v>
      </c>
      <c r="DE82">
        <f t="shared" si="123"/>
        <v>0</v>
      </c>
      <c r="DF82">
        <f t="shared" si="123"/>
        <v>0</v>
      </c>
      <c r="DG82">
        <f t="shared" si="123"/>
        <v>0</v>
      </c>
      <c r="DH82">
        <f t="shared" si="123"/>
        <v>0</v>
      </c>
      <c r="DI82">
        <f t="shared" si="123"/>
        <v>0</v>
      </c>
      <c r="DJ82">
        <f t="shared" si="124"/>
        <v>0</v>
      </c>
      <c r="DK82">
        <f t="shared" si="124"/>
        <v>0</v>
      </c>
      <c r="DL82">
        <f t="shared" si="124"/>
        <v>0</v>
      </c>
      <c r="DM82">
        <f t="shared" si="124"/>
        <v>0</v>
      </c>
      <c r="DN82">
        <f t="shared" si="124"/>
        <v>0</v>
      </c>
      <c r="DO82">
        <f t="shared" si="124"/>
        <v>0</v>
      </c>
      <c r="DP82">
        <f t="shared" si="124"/>
        <v>0</v>
      </c>
      <c r="DQ82">
        <f t="shared" si="124"/>
        <v>0</v>
      </c>
      <c r="DR82">
        <f t="shared" si="124"/>
        <v>0</v>
      </c>
      <c r="DS82">
        <f t="shared" si="124"/>
        <v>0</v>
      </c>
      <c r="DT82">
        <f t="shared" si="125"/>
        <v>0</v>
      </c>
      <c r="DU82">
        <f t="shared" si="125"/>
        <v>0</v>
      </c>
      <c r="DV82">
        <f t="shared" si="125"/>
        <v>0</v>
      </c>
      <c r="DW82">
        <f t="shared" si="125"/>
        <v>0</v>
      </c>
      <c r="DX82">
        <f t="shared" si="125"/>
        <v>0</v>
      </c>
      <c r="DY82">
        <f t="shared" si="125"/>
        <v>0</v>
      </c>
      <c r="DZ82">
        <f t="shared" si="125"/>
        <v>0</v>
      </c>
      <c r="EA82">
        <f t="shared" si="125"/>
        <v>0</v>
      </c>
      <c r="EB82">
        <f t="shared" si="125"/>
        <v>0</v>
      </c>
      <c r="EC82">
        <f t="shared" si="125"/>
        <v>0</v>
      </c>
      <c r="ED82">
        <f t="shared" si="126"/>
        <v>0</v>
      </c>
      <c r="EE82">
        <f t="shared" si="126"/>
        <v>0</v>
      </c>
      <c r="EF82">
        <f t="shared" si="126"/>
        <v>0</v>
      </c>
      <c r="EG82">
        <f t="shared" si="126"/>
        <v>0</v>
      </c>
      <c r="EH82">
        <f t="shared" si="126"/>
        <v>0</v>
      </c>
      <c r="EI82">
        <f t="shared" si="126"/>
        <v>0</v>
      </c>
      <c r="EJ82">
        <f t="shared" si="126"/>
        <v>0</v>
      </c>
      <c r="EK82">
        <f t="shared" si="126"/>
        <v>0</v>
      </c>
      <c r="EL82">
        <f t="shared" si="126"/>
        <v>0</v>
      </c>
      <c r="EM82">
        <f t="shared" si="126"/>
        <v>0</v>
      </c>
      <c r="EN82">
        <f t="shared" si="127"/>
        <v>0</v>
      </c>
      <c r="EO82">
        <f t="shared" si="127"/>
        <v>0</v>
      </c>
      <c r="EP82">
        <f t="shared" si="127"/>
        <v>0</v>
      </c>
      <c r="EQ82">
        <f t="shared" si="127"/>
        <v>0</v>
      </c>
      <c r="ER82">
        <f t="shared" si="127"/>
        <v>0</v>
      </c>
      <c r="ES82">
        <f t="shared" si="127"/>
        <v>0</v>
      </c>
      <c r="ET82">
        <f t="shared" si="127"/>
        <v>0</v>
      </c>
      <c r="EU82">
        <f t="shared" si="127"/>
        <v>0</v>
      </c>
      <c r="EV82">
        <f t="shared" si="127"/>
        <v>0</v>
      </c>
      <c r="EW82">
        <f t="shared" si="127"/>
        <v>0</v>
      </c>
      <c r="EX82">
        <f t="shared" si="127"/>
        <v>0</v>
      </c>
      <c r="EZ82">
        <f t="shared" si="112"/>
        <v>0.87190850011864118</v>
      </c>
      <c r="FB82">
        <f t="shared" si="110"/>
        <v>1.1930283387085905E-2</v>
      </c>
      <c r="FC82">
        <f t="shared" si="111"/>
        <v>0.24849067162325553</v>
      </c>
    </row>
    <row r="83" spans="1:159" x14ac:dyDescent="0.25">
      <c r="A83">
        <v>680</v>
      </c>
      <c r="B83" s="20">
        <f>'Input spectra'!S82</f>
        <v>4.7826796880790397E-2</v>
      </c>
      <c r="C83">
        <f>'Input spectra'!B82</f>
        <v>0</v>
      </c>
      <c r="D83">
        <f t="shared" ref="D83:M92" si="128">D$2*EXP(- D$1 * ($C83*_c1+$B83))</f>
        <v>2.0653927966864227E-2</v>
      </c>
      <c r="E83">
        <f t="shared" si="128"/>
        <v>2.0405686931475014E-2</v>
      </c>
      <c r="F83">
        <f t="shared" si="128"/>
        <v>2.0159344556337479E-2</v>
      </c>
      <c r="G83">
        <f t="shared" si="128"/>
        <v>1.9914888374634735E-2</v>
      </c>
      <c r="H83">
        <f t="shared" si="128"/>
        <v>1.9672305995291892E-2</v>
      </c>
      <c r="I83">
        <f t="shared" si="128"/>
        <v>1.9431585102537112E-2</v>
      </c>
      <c r="J83">
        <f t="shared" si="128"/>
        <v>1.9192713455465089E-2</v>
      </c>
      <c r="K83">
        <f t="shared" si="128"/>
        <v>1.8955678887603005E-2</v>
      </c>
      <c r="L83">
        <f t="shared" si="128"/>
        <v>1.8720469306478943E-2</v>
      </c>
      <c r="M83">
        <f t="shared" si="128"/>
        <v>1.848707269319266E-2</v>
      </c>
      <c r="N83">
        <f t="shared" ref="N83:W92" si="129">N$2*EXP(- N$1 * ($C83*_c1+$B83))</f>
        <v>1.8255477101988854E-2</v>
      </c>
      <c r="O83">
        <f t="shared" si="129"/>
        <v>1.8025670659832748E-2</v>
      </c>
      <c r="P83">
        <f t="shared" si="129"/>
        <v>1.7797641565988124E-2</v>
      </c>
      <c r="Q83">
        <f t="shared" si="129"/>
        <v>1.7571378091597704E-2</v>
      </c>
      <c r="R83">
        <f t="shared" si="129"/>
        <v>1.7346868579265852E-2</v>
      </c>
      <c r="S83">
        <f t="shared" si="129"/>
        <v>1.7124101442643695E-2</v>
      </c>
      <c r="T83">
        <f t="shared" si="129"/>
        <v>1.6903065166016522E-2</v>
      </c>
      <c r="U83">
        <f t="shared" si="129"/>
        <v>1.6683748303893513E-2</v>
      </c>
      <c r="V83">
        <f t="shared" si="129"/>
        <v>1.6466139480599783E-2</v>
      </c>
      <c r="W83">
        <f t="shared" si="129"/>
        <v>1.6250227389870735E-2</v>
      </c>
      <c r="X83">
        <f t="shared" ref="X83:AG92" si="130">X$2*EXP(- X$1 * ($C83*_c1+$B83))</f>
        <v>1.6036000794448651E-2</v>
      </c>
      <c r="Y83">
        <f t="shared" si="130"/>
        <v>1.5823448525681589E-2</v>
      </c>
      <c r="Z83">
        <f t="shared" si="130"/>
        <v>1.561255948312454E-2</v>
      </c>
      <c r="AA83">
        <f t="shared" si="130"/>
        <v>1.5403322634142789E-2</v>
      </c>
      <c r="AB83">
        <f t="shared" si="130"/>
        <v>1.5195727013517558E-2</v>
      </c>
      <c r="AC83">
        <f t="shared" si="130"/>
        <v>1.4989761723053838E-2</v>
      </c>
      <c r="AD83">
        <f t="shared" si="130"/>
        <v>1.4785415931190421E-2</v>
      </c>
      <c r="AE83">
        <f t="shared" si="130"/>
        <v>1.458267887261217E-2</v>
      </c>
      <c r="AF83">
        <f t="shared" si="130"/>
        <v>1.4381539847864422E-2</v>
      </c>
      <c r="AG83">
        <f t="shared" si="130"/>
        <v>1.4181988222969589E-2</v>
      </c>
      <c r="AH83">
        <f t="shared" ref="AH83:AQ92" si="131">AH$2*EXP(- AH$1 * ($C83*_c1+$B83))</f>
        <v>1.3984013429045924E-2</v>
      </c>
      <c r="AI83">
        <f t="shared" si="131"/>
        <v>1.378760496192841E-2</v>
      </c>
      <c r="AJ83">
        <f t="shared" si="131"/>
        <v>1.3592752381791815E-2</v>
      </c>
      <c r="AK83">
        <f t="shared" si="131"/>
        <v>1.3399445312775831E-2</v>
      </c>
      <c r="AL83">
        <f t="shared" si="131"/>
        <v>1.3207673442612377E-2</v>
      </c>
      <c r="AM83">
        <f t="shared" si="131"/>
        <v>1.301742652225496E-2</v>
      </c>
      <c r="AN83">
        <f t="shared" si="131"/>
        <v>1.2828694365510132E-2</v>
      </c>
      <c r="AO83">
        <f t="shared" si="131"/>
        <v>1.2641466848671054E-2</v>
      </c>
      <c r="AP83">
        <f t="shared" si="131"/>
        <v>1.2455733910153087E-2</v>
      </c>
      <c r="AQ83">
        <f t="shared" si="131"/>
        <v>1.2271485550131451E-2</v>
      </c>
      <c r="AR83">
        <f t="shared" ref="AR83:BA92" si="132">AR$2*EXP(- AR$1 * ($C83*_c1+$B83))</f>
        <v>1.208871183018095E-2</v>
      </c>
      <c r="AS83">
        <f t="shared" si="132"/>
        <v>1.1907402872917706E-2</v>
      </c>
      <c r="AT83">
        <f t="shared" si="132"/>
        <v>1.1727548861642892E-2</v>
      </c>
      <c r="AU83">
        <f t="shared" si="132"/>
        <v>1.1549140039988545E-2</v>
      </c>
      <c r="AV83">
        <f t="shared" si="132"/>
        <v>1.1372166711565299E-2</v>
      </c>
      <c r="AW83">
        <f t="shared" si="132"/>
        <v>1.119661923961216E-2</v>
      </c>
      <c r="AX83">
        <f t="shared" si="132"/>
        <v>9.949962801487423E-3</v>
      </c>
      <c r="AY83">
        <f t="shared" si="132"/>
        <v>8.4993593482894682E-3</v>
      </c>
      <c r="AZ83">
        <f t="shared" si="132"/>
        <v>7.6486710031792408E-3</v>
      </c>
      <c r="BA83">
        <f t="shared" si="132"/>
        <v>7.0041841778879484E-3</v>
      </c>
      <c r="BB83">
        <f t="shared" ref="BB83:BK92" si="133">BB$2*EXP(- BB$1 * ($C83*_c1+$B83))</f>
        <v>6.4775409561858236E-3</v>
      </c>
      <c r="BC83">
        <f t="shared" si="133"/>
        <v>6.0304296716189656E-3</v>
      </c>
      <c r="BD83">
        <f t="shared" si="133"/>
        <v>5.6418521636284408E-3</v>
      </c>
      <c r="BE83">
        <f t="shared" si="133"/>
        <v>5.2987149936265529E-3</v>
      </c>
      <c r="BF83">
        <f t="shared" si="133"/>
        <v>4.992150822021397E-3</v>
      </c>
      <c r="BG83">
        <f t="shared" si="133"/>
        <v>4.7157990181004254E-3</v>
      </c>
      <c r="BH83">
        <f t="shared" si="133"/>
        <v>4.464900063195755E-3</v>
      </c>
      <c r="BI83">
        <f t="shared" si="133"/>
        <v>4.235775549915304E-3</v>
      </c>
      <c r="BJ83">
        <f t="shared" si="133"/>
        <v>4.025509326611533E-3</v>
      </c>
      <c r="BK83">
        <f t="shared" si="133"/>
        <v>3.8317415984120418E-3</v>
      </c>
      <c r="BL83">
        <f t="shared" ref="BL83:BU92" si="134">BL$2*EXP(- BL$1 * ($C83*_c1+$B83))</f>
        <v>3.652530285708546E-3</v>
      </c>
      <c r="BM83">
        <f t="shared" si="134"/>
        <v>3.4862543866529686E-3</v>
      </c>
      <c r="BN83">
        <f t="shared" si="134"/>
        <v>3.3315446340321793E-3</v>
      </c>
      <c r="BO83">
        <f t="shared" si="134"/>
        <v>3.1872324930747177E-3</v>
      </c>
      <c r="BP83">
        <f t="shared" si="134"/>
        <v>3.052311842981676E-3</v>
      </c>
      <c r="BQ83">
        <f t="shared" si="134"/>
        <v>2.925909650950801E-3</v>
      </c>
      <c r="BR83">
        <f t="shared" si="134"/>
        <v>2.8072631619489681E-3</v>
      </c>
      <c r="BS83">
        <f t="shared" si="134"/>
        <v>2.6957019010872036E-3</v>
      </c>
      <c r="BT83">
        <f t="shared" si="134"/>
        <v>2.5906332916952727E-3</v>
      </c>
      <c r="BU83">
        <f t="shared" si="134"/>
        <v>2.4915310315099526E-3</v>
      </c>
      <c r="BV83">
        <f t="shared" ref="BV83:CE92" si="135">BV$2*EXP(- BV$1 * ($C83*_c1+$B83))</f>
        <v>2.3979256017457786E-3</v>
      </c>
      <c r="BW83">
        <f t="shared" si="135"/>
        <v>2.3093964460208019E-3</v>
      </c>
      <c r="BX83">
        <f t="shared" si="135"/>
        <v>2.2255654713311942E-3</v>
      </c>
      <c r="BY83">
        <f t="shared" si="135"/>
        <v>2.1460916064211227E-3</v>
      </c>
      <c r="BZ83">
        <f t="shared" si="135"/>
        <v>2.0706662137764268E-3</v>
      </c>
      <c r="CA83">
        <f t="shared" si="135"/>
        <v>1.9990091966403329E-3</v>
      </c>
      <c r="CB83">
        <f t="shared" si="135"/>
        <v>1.9308656763718057E-3</v>
      </c>
      <c r="CC83">
        <f t="shared" si="135"/>
        <v>1.8660031412300157E-3</v>
      </c>
      <c r="CD83">
        <f t="shared" si="135"/>
        <v>1.8042089874385145E-3</v>
      </c>
      <c r="CE83">
        <f t="shared" si="135"/>
        <v>1.7452883887006351E-3</v>
      </c>
      <c r="CF83">
        <f t="shared" ref="CF83:CO92" si="136">CF$2*EXP(- CF$1 * ($C83*_c1+$B83))</f>
        <v>1.6890624423126735E-3</v>
      </c>
      <c r="CG83">
        <f t="shared" si="136"/>
        <v>1.6353665494613998E-3</v>
      </c>
      <c r="CH83">
        <f t="shared" si="136"/>
        <v>1.5840489947922776E-3</v>
      </c>
      <c r="CI83">
        <f t="shared" si="136"/>
        <v>1.5349696963366439E-3</v>
      </c>
      <c r="CJ83">
        <f t="shared" si="136"/>
        <v>1.4879991017222156E-3</v>
      </c>
      <c r="CK83">
        <f t="shared" si="136"/>
        <v>1.4430172105130586E-3</v>
      </c>
      <c r="CL83">
        <f t="shared" si="136"/>
        <v>1.3999127057247565E-3</v>
      </c>
      <c r="CM83">
        <f t="shared" si="136"/>
        <v>1.3585821801857614E-3</v>
      </c>
      <c r="CN83">
        <f t="shared" si="136"/>
        <v>1.3189294455815035E-3</v>
      </c>
      <c r="CO83">
        <f t="shared" si="136"/>
        <v>1.2808649138133267E-3</v>
      </c>
      <c r="CP83">
        <f t="shared" ref="CP83:CY92" si="137">CP$2*EXP(- CP$1 * ($C83*_c1+$B83))</f>
        <v>1.2443050418000964E-3</v>
      </c>
      <c r="CQ83">
        <f t="shared" si="137"/>
        <v>1.20917183210213E-3</v>
      </c>
      <c r="CR83">
        <f t="shared" si="137"/>
        <v>7.7824046771472538E-4</v>
      </c>
      <c r="CS83">
        <f t="shared" si="137"/>
        <v>5.0530473359524438E-4</v>
      </c>
      <c r="CT83">
        <f t="shared" si="137"/>
        <v>3.4982211091250413E-4</v>
      </c>
      <c r="CU83">
        <f t="shared" si="137"/>
        <v>2.4327281823467963E-4</v>
      </c>
      <c r="CV83">
        <f t="shared" si="137"/>
        <v>1.6605094183126657E-4</v>
      </c>
      <c r="CW83">
        <f t="shared" si="137"/>
        <v>1.0911592869652801E-4</v>
      </c>
      <c r="CX83">
        <f t="shared" si="137"/>
        <v>6.7363220048359253E-5</v>
      </c>
      <c r="CY83">
        <f t="shared" si="137"/>
        <v>3.7551167834150434E-5</v>
      </c>
      <c r="CZ83">
        <f t="shared" ref="CZ83:DI92" si="138">CZ$2*EXP(- CZ$1 * ($C83*_c1+$B83))</f>
        <v>1.7454841256525205E-5</v>
      </c>
      <c r="DA83">
        <f t="shared" si="138"/>
        <v>5.460188677125356E-6</v>
      </c>
      <c r="DB83">
        <f t="shared" si="138"/>
        <v>3.467181343168452E-7</v>
      </c>
      <c r="DC83">
        <f t="shared" si="138"/>
        <v>0</v>
      </c>
      <c r="DD83">
        <f t="shared" si="138"/>
        <v>0</v>
      </c>
      <c r="DE83">
        <f t="shared" si="138"/>
        <v>0</v>
      </c>
      <c r="DF83">
        <f t="shared" si="138"/>
        <v>0</v>
      </c>
      <c r="DG83">
        <f t="shared" si="138"/>
        <v>0</v>
      </c>
      <c r="DH83">
        <f t="shared" si="138"/>
        <v>0</v>
      </c>
      <c r="DI83">
        <f t="shared" si="138"/>
        <v>0</v>
      </c>
      <c r="DJ83">
        <f t="shared" ref="DJ83:DS92" si="139">DJ$2*EXP(- DJ$1 * ($C83*_c1+$B83))</f>
        <v>0</v>
      </c>
      <c r="DK83">
        <f t="shared" si="139"/>
        <v>0</v>
      </c>
      <c r="DL83">
        <f t="shared" si="139"/>
        <v>0</v>
      </c>
      <c r="DM83">
        <f t="shared" si="139"/>
        <v>0</v>
      </c>
      <c r="DN83">
        <f t="shared" si="139"/>
        <v>0</v>
      </c>
      <c r="DO83">
        <f t="shared" si="139"/>
        <v>0</v>
      </c>
      <c r="DP83">
        <f t="shared" si="139"/>
        <v>0</v>
      </c>
      <c r="DQ83">
        <f t="shared" si="139"/>
        <v>0</v>
      </c>
      <c r="DR83">
        <f t="shared" si="139"/>
        <v>0</v>
      </c>
      <c r="DS83">
        <f t="shared" si="139"/>
        <v>0</v>
      </c>
      <c r="DT83">
        <f t="shared" ref="DT83:EC92" si="140">DT$2*EXP(- DT$1 * ($C83*_c1+$B83))</f>
        <v>0</v>
      </c>
      <c r="DU83">
        <f t="shared" si="140"/>
        <v>0</v>
      </c>
      <c r="DV83">
        <f t="shared" si="140"/>
        <v>0</v>
      </c>
      <c r="DW83">
        <f t="shared" si="140"/>
        <v>0</v>
      </c>
      <c r="DX83">
        <f t="shared" si="140"/>
        <v>0</v>
      </c>
      <c r="DY83">
        <f t="shared" si="140"/>
        <v>0</v>
      </c>
      <c r="DZ83">
        <f t="shared" si="140"/>
        <v>0</v>
      </c>
      <c r="EA83">
        <f t="shared" si="140"/>
        <v>0</v>
      </c>
      <c r="EB83">
        <f t="shared" si="140"/>
        <v>0</v>
      </c>
      <c r="EC83">
        <f t="shared" si="140"/>
        <v>0</v>
      </c>
      <c r="ED83">
        <f t="shared" ref="ED83:EM92" si="141">ED$2*EXP(- ED$1 * ($C83*_c1+$B83))</f>
        <v>0</v>
      </c>
      <c r="EE83">
        <f t="shared" si="141"/>
        <v>0</v>
      </c>
      <c r="EF83">
        <f t="shared" si="141"/>
        <v>0</v>
      </c>
      <c r="EG83">
        <f t="shared" si="141"/>
        <v>0</v>
      </c>
      <c r="EH83">
        <f t="shared" si="141"/>
        <v>0</v>
      </c>
      <c r="EI83">
        <f t="shared" si="141"/>
        <v>0</v>
      </c>
      <c r="EJ83">
        <f t="shared" si="141"/>
        <v>0</v>
      </c>
      <c r="EK83">
        <f t="shared" si="141"/>
        <v>0</v>
      </c>
      <c r="EL83">
        <f t="shared" si="141"/>
        <v>0</v>
      </c>
      <c r="EM83">
        <f t="shared" si="141"/>
        <v>0</v>
      </c>
      <c r="EN83">
        <f t="shared" ref="EN83:EX92" si="142">EN$2*EXP(- EN$1 * ($C83*_c1+$B83))</f>
        <v>0</v>
      </c>
      <c r="EO83">
        <f t="shared" si="142"/>
        <v>0</v>
      </c>
      <c r="EP83">
        <f t="shared" si="142"/>
        <v>0</v>
      </c>
      <c r="EQ83">
        <f t="shared" si="142"/>
        <v>0</v>
      </c>
      <c r="ER83">
        <f t="shared" si="142"/>
        <v>0</v>
      </c>
      <c r="ES83">
        <f t="shared" si="142"/>
        <v>0</v>
      </c>
      <c r="ET83">
        <f t="shared" si="142"/>
        <v>0</v>
      </c>
      <c r="EU83">
        <f t="shared" si="142"/>
        <v>0</v>
      </c>
      <c r="EV83">
        <f t="shared" si="142"/>
        <v>0</v>
      </c>
      <c r="EW83">
        <f t="shared" si="142"/>
        <v>0</v>
      </c>
      <c r="EX83">
        <f t="shared" si="142"/>
        <v>0</v>
      </c>
      <c r="EZ83">
        <f t="shared" si="112"/>
        <v>0.87303705853572611</v>
      </c>
      <c r="FB83">
        <f t="shared" si="110"/>
        <v>1.1814869357955782E-2</v>
      </c>
      <c r="FC83">
        <f t="shared" si="111"/>
        <v>0.24850544820781603</v>
      </c>
    </row>
    <row r="84" spans="1:159" x14ac:dyDescent="0.25">
      <c r="A84">
        <v>685</v>
      </c>
      <c r="B84" s="20">
        <f>'Input spectra'!S83</f>
        <v>4.7353912039327803E-2</v>
      </c>
      <c r="C84">
        <f>'Input spectra'!B83</f>
        <v>0</v>
      </c>
      <c r="D84">
        <f t="shared" si="128"/>
        <v>2.0653927966864227E-2</v>
      </c>
      <c r="E84">
        <f t="shared" si="128"/>
        <v>2.0406651908293934E-2</v>
      </c>
      <c r="F84">
        <f t="shared" si="128"/>
        <v>2.0161251256191906E-2</v>
      </c>
      <c r="G84">
        <f t="shared" si="128"/>
        <v>1.9917713809695346E-2</v>
      </c>
      <c r="H84">
        <f t="shared" si="128"/>
        <v>1.96760274413646E-2</v>
      </c>
      <c r="I84">
        <f t="shared" si="128"/>
        <v>1.9436180096761773E-2</v>
      </c>
      <c r="J84">
        <f t="shared" si="128"/>
        <v>1.9198159794031611E-2</v>
      </c>
      <c r="K84">
        <f t="shared" si="128"/>
        <v>1.8961954623484736E-2</v>
      </c>
      <c r="L84">
        <f t="shared" si="128"/>
        <v>1.8727552747183237E-2</v>
      </c>
      <c r="M84">
        <f t="shared" si="128"/>
        <v>1.8494942398528499E-2</v>
      </c>
      <c r="N84">
        <f t="shared" si="129"/>
        <v>1.8264111881851397E-2</v>
      </c>
      <c r="O84">
        <f t="shared" si="129"/>
        <v>1.8035049572004691E-2</v>
      </c>
      <c r="P84">
        <f t="shared" si="129"/>
        <v>1.7807743913957775E-2</v>
      </c>
      <c r="Q84">
        <f t="shared" si="129"/>
        <v>1.7582183422393614E-2</v>
      </c>
      <c r="R84">
        <f t="shared" si="129"/>
        <v>1.7358356681307942E-2</v>
      </c>
      <c r="S84">
        <f t="shared" si="129"/>
        <v>1.7136252343610721E-2</v>
      </c>
      <c r="T84">
        <f t="shared" si="129"/>
        <v>1.691585913072978E-2</v>
      </c>
      <c r="U84">
        <f t="shared" si="129"/>
        <v>1.6697165832216671E-2</v>
      </c>
      <c r="V84">
        <f t="shared" si="129"/>
        <v>1.6480161305354735E-2</v>
      </c>
      <c r="W84">
        <f t="shared" si="129"/>
        <v>1.6264834474769337E-2</v>
      </c>
      <c r="X84">
        <f t="shared" si="130"/>
        <v>1.6051174332040286E-2</v>
      </c>
      <c r="Y84">
        <f t="shared" si="130"/>
        <v>1.5839169935316377E-2</v>
      </c>
      <c r="Z84">
        <f t="shared" si="130"/>
        <v>1.5628810408932142E-2</v>
      </c>
      <c r="AA84">
        <f t="shared" si="130"/>
        <v>1.5420084943026661E-2</v>
      </c>
      <c r="AB84">
        <f t="shared" si="130"/>
        <v>1.5212982793164581E-2</v>
      </c>
      <c r="AC84">
        <f t="shared" si="130"/>
        <v>1.5007493279959181E-2</v>
      </c>
      <c r="AD84">
        <f t="shared" si="130"/>
        <v>1.4803605788697553E-2</v>
      </c>
      <c r="AE84">
        <f t="shared" si="130"/>
        <v>1.4601309768967905E-2</v>
      </c>
      <c r="AF84">
        <f t="shared" si="130"/>
        <v>1.4400594734288905E-2</v>
      </c>
      <c r="AG84">
        <f t="shared" si="130"/>
        <v>1.4201450261741098E-2</v>
      </c>
      <c r="AH84">
        <f t="shared" si="131"/>
        <v>1.4003865991600412E-2</v>
      </c>
      <c r="AI84">
        <f t="shared" si="131"/>
        <v>1.3807831626973644E-2</v>
      </c>
      <c r="AJ84">
        <f t="shared" si="131"/>
        <v>1.3613336933436058E-2</v>
      </c>
      <c r="AK84">
        <f t="shared" si="131"/>
        <v>1.342037173867093E-2</v>
      </c>
      <c r="AL84">
        <f t="shared" si="131"/>
        <v>1.3228925932111167E-2</v>
      </c>
      <c r="AM84">
        <f t="shared" si="131"/>
        <v>1.303898946458288E-2</v>
      </c>
      <c r="AN84">
        <f t="shared" si="131"/>
        <v>1.2850552347950971E-2</v>
      </c>
      <c r="AO84">
        <f t="shared" si="131"/>
        <v>1.2663604654766698E-2</v>
      </c>
      <c r="AP84">
        <f t="shared" si="131"/>
        <v>1.2478136517917193E-2</v>
      </c>
      <c r="AQ84">
        <f t="shared" si="131"/>
        <v>1.2294138130276942E-2</v>
      </c>
      <c r="AR84">
        <f t="shared" si="132"/>
        <v>1.2111599744361235E-2</v>
      </c>
      <c r="AS84">
        <f t="shared" si="132"/>
        <v>1.1930511671981519E-2</v>
      </c>
      <c r="AT84">
        <f t="shared" si="132"/>
        <v>1.1750864283902674E-2</v>
      </c>
      <c r="AU84">
        <f t="shared" si="132"/>
        <v>1.1572648009502258E-2</v>
      </c>
      <c r="AV84">
        <f t="shared" si="132"/>
        <v>1.1395853336431581E-2</v>
      </c>
      <c r="AW84">
        <f t="shared" si="132"/>
        <v>1.1220470810278724E-2</v>
      </c>
      <c r="AX84">
        <f t="shared" si="132"/>
        <v>9.9716302174634314E-3</v>
      </c>
      <c r="AY84">
        <f t="shared" si="132"/>
        <v>8.5182706818099745E-3</v>
      </c>
      <c r="AZ84">
        <f t="shared" si="132"/>
        <v>7.6660520366208119E-3</v>
      </c>
      <c r="BA84">
        <f t="shared" si="132"/>
        <v>7.0204326409352659E-3</v>
      </c>
      <c r="BB84">
        <f t="shared" si="133"/>
        <v>6.4928747314575864E-3</v>
      </c>
      <c r="BC84">
        <f t="shared" si="133"/>
        <v>6.0449908870692445E-3</v>
      </c>
      <c r="BD84">
        <f t="shared" si="133"/>
        <v>5.6557425559777171E-3</v>
      </c>
      <c r="BE84">
        <f t="shared" si="133"/>
        <v>5.3120117640438613E-3</v>
      </c>
      <c r="BF84">
        <f t="shared" si="133"/>
        <v>5.0049149594267152E-3</v>
      </c>
      <c r="BG84">
        <f t="shared" si="133"/>
        <v>4.7280801462563742E-3</v>
      </c>
      <c r="BH84">
        <f t="shared" si="133"/>
        <v>4.4767394805113906E-3</v>
      </c>
      <c r="BI84">
        <f t="shared" si="133"/>
        <v>4.2472082451675067E-3</v>
      </c>
      <c r="BJ84">
        <f t="shared" si="133"/>
        <v>4.0365653751405738E-3</v>
      </c>
      <c r="BK84">
        <f t="shared" si="133"/>
        <v>3.8424471636990761E-3</v>
      </c>
      <c r="BL84">
        <f t="shared" si="134"/>
        <v>3.6629083588773335E-3</v>
      </c>
      <c r="BM84">
        <f t="shared" si="134"/>
        <v>3.496325345804518E-3</v>
      </c>
      <c r="BN84">
        <f t="shared" si="134"/>
        <v>3.3413266760689039E-3</v>
      </c>
      <c r="BO84">
        <f t="shared" si="134"/>
        <v>3.1967419730141726E-3</v>
      </c>
      <c r="BP84">
        <f t="shared" si="134"/>
        <v>3.0615635446989086E-3</v>
      </c>
      <c r="BQ84">
        <f t="shared" si="134"/>
        <v>2.9349170061339193E-3</v>
      </c>
      <c r="BR84">
        <f t="shared" si="134"/>
        <v>2.8160384292945824E-3</v>
      </c>
      <c r="BS84">
        <f t="shared" si="134"/>
        <v>2.7042563145199382E-3</v>
      </c>
      <c r="BT84">
        <f t="shared" si="134"/>
        <v>2.598977184137684E-3</v>
      </c>
      <c r="BU84">
        <f t="shared" si="134"/>
        <v>2.4996739391262637E-3</v>
      </c>
      <c r="BV84">
        <f t="shared" si="135"/>
        <v>2.4058763524251333E-3</v>
      </c>
      <c r="BW84">
        <f t="shared" si="135"/>
        <v>2.3171632350163138E-3</v>
      </c>
      <c r="BX84">
        <f t="shared" si="135"/>
        <v>2.2331559263390694E-3</v>
      </c>
      <c r="BY84">
        <f t="shared" si="135"/>
        <v>2.1535128439076805E-3</v>
      </c>
      <c r="BZ84">
        <f t="shared" si="135"/>
        <v>2.0779248879974777E-3</v>
      </c>
      <c r="CA84">
        <f t="shared" si="135"/>
        <v>2.0061115425171762E-3</v>
      </c>
      <c r="CB84">
        <f t="shared" si="135"/>
        <v>1.9378175471698731E-3</v>
      </c>
      <c r="CC84">
        <f t="shared" si="135"/>
        <v>1.8728100418146717E-3</v>
      </c>
      <c r="CD84">
        <f t="shared" si="135"/>
        <v>1.8108761037465013E-3</v>
      </c>
      <c r="CE84">
        <f t="shared" si="135"/>
        <v>1.7518206139569702E-3</v>
      </c>
      <c r="CF84">
        <f t="shared" si="136"/>
        <v>1.6954644004352768E-3</v>
      </c>
      <c r="CG84">
        <f t="shared" si="136"/>
        <v>1.6416426160247685E-3</v>
      </c>
      <c r="CH84">
        <f t="shared" si="136"/>
        <v>1.5902033158636214E-3</v>
      </c>
      <c r="CI84">
        <f t="shared" si="136"/>
        <v>1.5410062054503194E-3</v>
      </c>
      <c r="CJ84">
        <f t="shared" si="136"/>
        <v>1.4939215352190395E-3</v>
      </c>
      <c r="CK84">
        <f t="shared" si="136"/>
        <v>1.4488291214384556E-3</v>
      </c>
      <c r="CL84">
        <f t="shared" si="136"/>
        <v>1.4056174764524815E-3</v>
      </c>
      <c r="CM84">
        <f t="shared" si="136"/>
        <v>1.3641830339110961E-3</v>
      </c>
      <c r="CN84">
        <f t="shared" si="136"/>
        <v>1.3244294568086038E-3</v>
      </c>
      <c r="CO84">
        <f t="shared" si="136"/>
        <v>1.2862670179451035E-3</v>
      </c>
      <c r="CP84">
        <f t="shared" si="137"/>
        <v>1.2496120439251896E-3</v>
      </c>
      <c r="CQ84">
        <f t="shared" si="137"/>
        <v>1.21438641506173E-3</v>
      </c>
      <c r="CR84">
        <f t="shared" si="137"/>
        <v>7.8163361007032087E-4</v>
      </c>
      <c r="CS84">
        <f t="shared" si="137"/>
        <v>5.0753187111486826E-4</v>
      </c>
      <c r="CT84">
        <f t="shared" si="137"/>
        <v>3.5138057250933956E-4</v>
      </c>
      <c r="CU84">
        <f t="shared" si="137"/>
        <v>2.4436815701256399E-4</v>
      </c>
      <c r="CV84">
        <f t="shared" si="137"/>
        <v>1.6680647602461862E-4</v>
      </c>
      <c r="CW84">
        <f t="shared" si="137"/>
        <v>1.0961759128162885E-4</v>
      </c>
      <c r="CX84">
        <f t="shared" si="137"/>
        <v>6.7676123976426246E-5</v>
      </c>
      <c r="CY84">
        <f t="shared" si="137"/>
        <v>3.7727378024275064E-5</v>
      </c>
      <c r="CZ84">
        <f t="shared" si="138"/>
        <v>1.7537578025568268E-5</v>
      </c>
      <c r="DA84">
        <f t="shared" si="138"/>
        <v>5.4863296625099957E-6</v>
      </c>
      <c r="DB84">
        <f t="shared" si="138"/>
        <v>3.4839454313284809E-7</v>
      </c>
      <c r="DC84">
        <f t="shared" si="138"/>
        <v>0</v>
      </c>
      <c r="DD84">
        <f t="shared" si="138"/>
        <v>0</v>
      </c>
      <c r="DE84">
        <f t="shared" si="138"/>
        <v>0</v>
      </c>
      <c r="DF84">
        <f t="shared" si="138"/>
        <v>0</v>
      </c>
      <c r="DG84">
        <f t="shared" si="138"/>
        <v>0</v>
      </c>
      <c r="DH84">
        <f t="shared" si="138"/>
        <v>0</v>
      </c>
      <c r="DI84">
        <f t="shared" si="138"/>
        <v>0</v>
      </c>
      <c r="DJ84">
        <f t="shared" si="139"/>
        <v>0</v>
      </c>
      <c r="DK84">
        <f t="shared" si="139"/>
        <v>0</v>
      </c>
      <c r="DL84">
        <f t="shared" si="139"/>
        <v>0</v>
      </c>
      <c r="DM84">
        <f t="shared" si="139"/>
        <v>0</v>
      </c>
      <c r="DN84">
        <f t="shared" si="139"/>
        <v>0</v>
      </c>
      <c r="DO84">
        <f t="shared" si="139"/>
        <v>0</v>
      </c>
      <c r="DP84">
        <f t="shared" si="139"/>
        <v>0</v>
      </c>
      <c r="DQ84">
        <f t="shared" si="139"/>
        <v>0</v>
      </c>
      <c r="DR84">
        <f t="shared" si="139"/>
        <v>0</v>
      </c>
      <c r="DS84">
        <f t="shared" si="139"/>
        <v>0</v>
      </c>
      <c r="DT84">
        <f t="shared" si="140"/>
        <v>0</v>
      </c>
      <c r="DU84">
        <f t="shared" si="140"/>
        <v>0</v>
      </c>
      <c r="DV84">
        <f t="shared" si="140"/>
        <v>0</v>
      </c>
      <c r="DW84">
        <f t="shared" si="140"/>
        <v>0</v>
      </c>
      <c r="DX84">
        <f t="shared" si="140"/>
        <v>0</v>
      </c>
      <c r="DY84">
        <f t="shared" si="140"/>
        <v>0</v>
      </c>
      <c r="DZ84">
        <f t="shared" si="140"/>
        <v>0</v>
      </c>
      <c r="EA84">
        <f t="shared" si="140"/>
        <v>0</v>
      </c>
      <c r="EB84">
        <f t="shared" si="140"/>
        <v>0</v>
      </c>
      <c r="EC84">
        <f t="shared" si="140"/>
        <v>0</v>
      </c>
      <c r="ED84">
        <f t="shared" si="141"/>
        <v>0</v>
      </c>
      <c r="EE84">
        <f t="shared" si="141"/>
        <v>0</v>
      </c>
      <c r="EF84">
        <f t="shared" si="141"/>
        <v>0</v>
      </c>
      <c r="EG84">
        <f t="shared" si="141"/>
        <v>0</v>
      </c>
      <c r="EH84">
        <f t="shared" si="141"/>
        <v>0</v>
      </c>
      <c r="EI84">
        <f t="shared" si="141"/>
        <v>0</v>
      </c>
      <c r="EJ84">
        <f t="shared" si="141"/>
        <v>0</v>
      </c>
      <c r="EK84">
        <f t="shared" si="141"/>
        <v>0</v>
      </c>
      <c r="EL84">
        <f t="shared" si="141"/>
        <v>0</v>
      </c>
      <c r="EM84">
        <f t="shared" si="141"/>
        <v>0</v>
      </c>
      <c r="EN84">
        <f t="shared" si="142"/>
        <v>0</v>
      </c>
      <c r="EO84">
        <f t="shared" si="142"/>
        <v>0</v>
      </c>
      <c r="EP84">
        <f t="shared" si="142"/>
        <v>0</v>
      </c>
      <c r="EQ84">
        <f t="shared" si="142"/>
        <v>0</v>
      </c>
      <c r="ER84">
        <f t="shared" si="142"/>
        <v>0</v>
      </c>
      <c r="ES84">
        <f t="shared" si="142"/>
        <v>0</v>
      </c>
      <c r="ET84">
        <f t="shared" si="142"/>
        <v>0</v>
      </c>
      <c r="EU84">
        <f t="shared" si="142"/>
        <v>0</v>
      </c>
      <c r="EV84">
        <f t="shared" si="142"/>
        <v>0</v>
      </c>
      <c r="EW84">
        <f t="shared" si="142"/>
        <v>0</v>
      </c>
      <c r="EX84">
        <f t="shared" si="142"/>
        <v>0</v>
      </c>
      <c r="EZ84">
        <f t="shared" si="112"/>
        <v>0.87416789351440349</v>
      </c>
      <c r="FB84">
        <f t="shared" si="110"/>
        <v>1.1699428036826887E-2</v>
      </c>
      <c r="FC84">
        <f t="shared" si="111"/>
        <v>0.24852022481326083</v>
      </c>
    </row>
    <row r="85" spans="1:159" x14ac:dyDescent="0.25">
      <c r="A85">
        <v>690</v>
      </c>
      <c r="B85" s="20">
        <f>'Input spectra'!S84</f>
        <v>4.6881027197865098E-2</v>
      </c>
      <c r="C85">
        <f>'Input spectra'!B84</f>
        <v>0</v>
      </c>
      <c r="D85">
        <f t="shared" si="128"/>
        <v>2.0653927966864227E-2</v>
      </c>
      <c r="E85">
        <f t="shared" si="128"/>
        <v>2.040761693074622E-2</v>
      </c>
      <c r="F85">
        <f t="shared" si="128"/>
        <v>2.0163158136384751E-2</v>
      </c>
      <c r="G85">
        <f t="shared" si="128"/>
        <v>1.992053964561601E-2</v>
      </c>
      <c r="H85">
        <f t="shared" si="128"/>
        <v>1.9679749591430061E-2</v>
      </c>
      <c r="I85">
        <f t="shared" si="128"/>
        <v>1.9440776177566444E-2</v>
      </c>
      <c r="J85">
        <f t="shared" si="128"/>
        <v>1.9203607678111946E-2</v>
      </c>
      <c r="K85">
        <f t="shared" si="128"/>
        <v>1.8968232437100593E-2</v>
      </c>
      <c r="L85">
        <f t="shared" si="128"/>
        <v>1.8734638868115862E-2</v>
      </c>
      <c r="M85">
        <f t="shared" si="128"/>
        <v>1.8502815453895094E-2</v>
      </c>
      <c r="N85">
        <f t="shared" si="129"/>
        <v>1.8272750745936053E-2</v>
      </c>
      <c r="O85">
        <f t="shared" si="129"/>
        <v>1.8044433364105668E-2</v>
      </c>
      <c r="P85">
        <f t="shared" si="129"/>
        <v>1.7817851996250939E-2</v>
      </c>
      <c r="Q85">
        <f t="shared" si="129"/>
        <v>1.7592995397811988E-2</v>
      </c>
      <c r="R85">
        <f t="shared" si="129"/>
        <v>1.7369852391437221E-2</v>
      </c>
      <c r="S85">
        <f t="shared" si="129"/>
        <v>1.7148411866600623E-2</v>
      </c>
      <c r="T85">
        <f t="shared" si="129"/>
        <v>1.6928662779221188E-2</v>
      </c>
      <c r="U85">
        <f t="shared" si="129"/>
        <v>1.6710594151284393E-2</v>
      </c>
      <c r="V85">
        <f t="shared" si="129"/>
        <v>1.6494195070465813E-2</v>
      </c>
      <c r="W85">
        <f t="shared" si="129"/>
        <v>1.6279454689756782E-2</v>
      </c>
      <c r="X85">
        <f t="shared" si="130"/>
        <v>1.606636222709212E-2</v>
      </c>
      <c r="Y85">
        <f t="shared" si="130"/>
        <v>1.5854906964979921E-2</v>
      </c>
      <c r="Z85">
        <f t="shared" si="130"/>
        <v>1.56450782501334E-2</v>
      </c>
      <c r="AA85">
        <f t="shared" si="130"/>
        <v>1.5436865493104711E-2</v>
      </c>
      <c r="AB85">
        <f t="shared" si="130"/>
        <v>1.5230258167920875E-2</v>
      </c>
      <c r="AC85">
        <f t="shared" si="130"/>
        <v>1.5025245811721639E-2</v>
      </c>
      <c r="AD85">
        <f t="shared" si="130"/>
        <v>1.4821818024399367E-2</v>
      </c>
      <c r="AE85">
        <f t="shared" si="130"/>
        <v>1.461996446824093E-2</v>
      </c>
      <c r="AF85">
        <f t="shared" si="130"/>
        <v>1.441967486757155E-2</v>
      </c>
      <c r="AG85">
        <f t="shared" si="130"/>
        <v>1.4220939008400621E-2</v>
      </c>
      <c r="AH85">
        <f t="shared" si="131"/>
        <v>1.4023746738069482E-2</v>
      </c>
      <c r="AI85">
        <f t="shared" si="131"/>
        <v>1.3828087964901153E-2</v>
      </c>
      <c r="AJ85">
        <f t="shared" si="131"/>
        <v>1.3633952657851977E-2</v>
      </c>
      <c r="AK85">
        <f t="shared" si="131"/>
        <v>1.34413308461652E-2</v>
      </c>
      <c r="AL85">
        <f t="shared" si="131"/>
        <v>1.3250212619026475E-2</v>
      </c>
      <c r="AM85">
        <f t="shared" si="131"/>
        <v>1.3060588125221262E-2</v>
      </c>
      <c r="AN85">
        <f t="shared" si="131"/>
        <v>1.2872447572794104E-2</v>
      </c>
      <c r="AO85">
        <f t="shared" si="131"/>
        <v>1.2685781228709827E-2</v>
      </c>
      <c r="AP85">
        <f t="shared" si="131"/>
        <v>1.2500579418516573E-2</v>
      </c>
      <c r="AQ85">
        <f t="shared" si="131"/>
        <v>1.2316832526010709E-2</v>
      </c>
      <c r="AR85">
        <f t="shared" si="132"/>
        <v>1.2134530992903602E-2</v>
      </c>
      <c r="AS85">
        <f t="shared" si="132"/>
        <v>1.1953665318490228E-2</v>
      </c>
      <c r="AT85">
        <f t="shared" si="132"/>
        <v>1.1774226059319591E-2</v>
      </c>
      <c r="AU85">
        <f t="shared" si="132"/>
        <v>1.1596203828867026E-2</v>
      </c>
      <c r="AV85">
        <f t="shared" si="132"/>
        <v>1.1419589297208233E-2</v>
      </c>
      <c r="AW85">
        <f t="shared" si="132"/>
        <v>1.1244373190695191E-2</v>
      </c>
      <c r="AX85">
        <f t="shared" si="132"/>
        <v>9.9933448172253997E-3</v>
      </c>
      <c r="AY85">
        <f t="shared" si="132"/>
        <v>8.5372240936237836E-3</v>
      </c>
      <c r="AZ85">
        <f t="shared" si="132"/>
        <v>7.6834725671623902E-3</v>
      </c>
      <c r="BA85">
        <f t="shared" si="132"/>
        <v>7.0367187975304297E-3</v>
      </c>
      <c r="BB85">
        <f t="shared" si="133"/>
        <v>6.5082448051743472E-3</v>
      </c>
      <c r="BC85">
        <f t="shared" si="133"/>
        <v>6.0595872623683163E-3</v>
      </c>
      <c r="BD85">
        <f t="shared" si="133"/>
        <v>5.6696671468479815E-3</v>
      </c>
      <c r="BE85">
        <f t="shared" si="133"/>
        <v>5.325341901816041E-3</v>
      </c>
      <c r="BF85">
        <f t="shared" si="133"/>
        <v>5.0177117327057322E-3</v>
      </c>
      <c r="BG85">
        <f t="shared" si="133"/>
        <v>4.7403932575626256E-3</v>
      </c>
      <c r="BH85">
        <f t="shared" si="133"/>
        <v>4.4886102919904783E-3</v>
      </c>
      <c r="BI85">
        <f t="shared" si="133"/>
        <v>4.2586717981739023E-3</v>
      </c>
      <c r="BJ85">
        <f t="shared" si="133"/>
        <v>4.0476517890716459E-3</v>
      </c>
      <c r="BK85">
        <f t="shared" si="133"/>
        <v>3.8531826394394074E-3</v>
      </c>
      <c r="BL85">
        <f t="shared" si="134"/>
        <v>3.6733159196599891E-3</v>
      </c>
      <c r="BM85">
        <f t="shared" si="134"/>
        <v>3.506425397560047E-3</v>
      </c>
      <c r="BN85">
        <f t="shared" si="134"/>
        <v>3.3511374400220146E-3</v>
      </c>
      <c r="BO85">
        <f t="shared" si="134"/>
        <v>3.2062798255963272E-3</v>
      </c>
      <c r="BP85">
        <f t="shared" si="134"/>
        <v>3.0708432887620986E-3</v>
      </c>
      <c r="BQ85">
        <f t="shared" si="134"/>
        <v>2.9439520902824127E-3</v>
      </c>
      <c r="BR85">
        <f t="shared" si="134"/>
        <v>2.8248411273841456E-3</v>
      </c>
      <c r="BS85">
        <f t="shared" si="134"/>
        <v>2.71283787412531E-3</v>
      </c>
      <c r="BT85">
        <f t="shared" si="134"/>
        <v>2.6073479505268316E-3</v>
      </c>
      <c r="BU85">
        <f t="shared" si="134"/>
        <v>2.5078434596739877E-3</v>
      </c>
      <c r="BV85">
        <f t="shared" si="135"/>
        <v>2.4138534652386272E-3</v>
      </c>
      <c r="BW85">
        <f t="shared" si="135"/>
        <v>2.3249561446943138E-3</v>
      </c>
      <c r="BX85">
        <f t="shared" si="135"/>
        <v>2.2407722691529758E-3</v>
      </c>
      <c r="BY85">
        <f t="shared" si="135"/>
        <v>2.1609597442157464E-3</v>
      </c>
      <c r="BZ85">
        <f t="shared" si="135"/>
        <v>2.08520900733909E-3</v>
      </c>
      <c r="CA85">
        <f t="shared" si="135"/>
        <v>2.0132391225535437E-3</v>
      </c>
      <c r="CB85">
        <f t="shared" si="135"/>
        <v>1.9447944474188172E-3</v>
      </c>
      <c r="CC85">
        <f t="shared" si="135"/>
        <v>1.879641772955369E-3</v>
      </c>
      <c r="CD85">
        <f t="shared" si="135"/>
        <v>1.8175678571337715E-3</v>
      </c>
      <c r="CE85">
        <f t="shared" si="135"/>
        <v>1.7583772878758182E-3</v>
      </c>
      <c r="CF85">
        <f t="shared" si="136"/>
        <v>1.7018906235387232E-3</v>
      </c>
      <c r="CG85">
        <f t="shared" si="136"/>
        <v>1.6479427683269115E-3</v>
      </c>
      <c r="CH85">
        <f t="shared" si="136"/>
        <v>1.5963815476018552E-3</v>
      </c>
      <c r="CI85">
        <f t="shared" si="136"/>
        <v>1.5470664540830023E-3</v>
      </c>
      <c r="CJ85">
        <f t="shared" si="136"/>
        <v>1.4998675407855546E-3</v>
      </c>
      <c r="CK85">
        <f t="shared" si="136"/>
        <v>1.4546644404759398E-3</v>
      </c>
      <c r="CL85">
        <f t="shared" si="136"/>
        <v>1.4113454946362263E-3</v>
      </c>
      <c r="CM85">
        <f t="shared" si="136"/>
        <v>1.3698069775627615E-3</v>
      </c>
      <c r="CN85">
        <f t="shared" si="136"/>
        <v>1.3299524033971075E-3</v>
      </c>
      <c r="CO85">
        <f t="shared" si="136"/>
        <v>1.2916919056887488E-3</v>
      </c>
      <c r="CP85">
        <f t="shared" si="137"/>
        <v>1.2549416805897337E-3</v>
      </c>
      <c r="CQ85">
        <f t="shared" si="137"/>
        <v>1.2196234860372779E-3</v>
      </c>
      <c r="CR85">
        <f t="shared" si="137"/>
        <v>7.8504154658726307E-4</v>
      </c>
      <c r="CS85">
        <f t="shared" si="137"/>
        <v>5.097688247735502E-4</v>
      </c>
      <c r="CT85">
        <f t="shared" si="137"/>
        <v>3.5294597707082232E-4</v>
      </c>
      <c r="CU85">
        <f t="shared" si="137"/>
        <v>2.4546842756641537E-4</v>
      </c>
      <c r="CV85">
        <f t="shared" si="137"/>
        <v>1.6756544790950714E-4</v>
      </c>
      <c r="CW85">
        <f t="shared" si="137"/>
        <v>1.1012156027013301E-4</v>
      </c>
      <c r="CX85">
        <f t="shared" si="137"/>
        <v>6.799048135146527E-5</v>
      </c>
      <c r="CY85">
        <f t="shared" si="137"/>
        <v>3.7904415086981722E-5</v>
      </c>
      <c r="CZ85">
        <f t="shared" si="138"/>
        <v>1.7620706970790507E-5</v>
      </c>
      <c r="DA85">
        <f t="shared" si="138"/>
        <v>5.5125957994520853E-6</v>
      </c>
      <c r="DB85">
        <f t="shared" si="138"/>
        <v>3.5007905751426667E-7</v>
      </c>
      <c r="DC85">
        <f t="shared" si="138"/>
        <v>0</v>
      </c>
      <c r="DD85">
        <f t="shared" si="138"/>
        <v>0</v>
      </c>
      <c r="DE85">
        <f t="shared" si="138"/>
        <v>0</v>
      </c>
      <c r="DF85">
        <f t="shared" si="138"/>
        <v>0</v>
      </c>
      <c r="DG85">
        <f t="shared" si="138"/>
        <v>0</v>
      </c>
      <c r="DH85">
        <f t="shared" si="138"/>
        <v>0</v>
      </c>
      <c r="DI85">
        <f t="shared" si="138"/>
        <v>0</v>
      </c>
      <c r="DJ85">
        <f t="shared" si="139"/>
        <v>0</v>
      </c>
      <c r="DK85">
        <f t="shared" si="139"/>
        <v>0</v>
      </c>
      <c r="DL85">
        <f t="shared" si="139"/>
        <v>0</v>
      </c>
      <c r="DM85">
        <f t="shared" si="139"/>
        <v>0</v>
      </c>
      <c r="DN85">
        <f t="shared" si="139"/>
        <v>0</v>
      </c>
      <c r="DO85">
        <f t="shared" si="139"/>
        <v>0</v>
      </c>
      <c r="DP85">
        <f t="shared" si="139"/>
        <v>0</v>
      </c>
      <c r="DQ85">
        <f t="shared" si="139"/>
        <v>0</v>
      </c>
      <c r="DR85">
        <f t="shared" si="139"/>
        <v>0</v>
      </c>
      <c r="DS85">
        <f t="shared" si="139"/>
        <v>0</v>
      </c>
      <c r="DT85">
        <f t="shared" si="140"/>
        <v>0</v>
      </c>
      <c r="DU85">
        <f t="shared" si="140"/>
        <v>0</v>
      </c>
      <c r="DV85">
        <f t="shared" si="140"/>
        <v>0</v>
      </c>
      <c r="DW85">
        <f t="shared" si="140"/>
        <v>0</v>
      </c>
      <c r="DX85">
        <f t="shared" si="140"/>
        <v>0</v>
      </c>
      <c r="DY85">
        <f t="shared" si="140"/>
        <v>0</v>
      </c>
      <c r="DZ85">
        <f t="shared" si="140"/>
        <v>0</v>
      </c>
      <c r="EA85">
        <f t="shared" si="140"/>
        <v>0</v>
      </c>
      <c r="EB85">
        <f t="shared" si="140"/>
        <v>0</v>
      </c>
      <c r="EC85">
        <f t="shared" si="140"/>
        <v>0</v>
      </c>
      <c r="ED85">
        <f t="shared" si="141"/>
        <v>0</v>
      </c>
      <c r="EE85">
        <f t="shared" si="141"/>
        <v>0</v>
      </c>
      <c r="EF85">
        <f t="shared" si="141"/>
        <v>0</v>
      </c>
      <c r="EG85">
        <f t="shared" si="141"/>
        <v>0</v>
      </c>
      <c r="EH85">
        <f t="shared" si="141"/>
        <v>0</v>
      </c>
      <c r="EI85">
        <f t="shared" si="141"/>
        <v>0</v>
      </c>
      <c r="EJ85">
        <f t="shared" si="141"/>
        <v>0</v>
      </c>
      <c r="EK85">
        <f t="shared" si="141"/>
        <v>0</v>
      </c>
      <c r="EL85">
        <f t="shared" si="141"/>
        <v>0</v>
      </c>
      <c r="EM85">
        <f t="shared" si="141"/>
        <v>0</v>
      </c>
      <c r="EN85">
        <f t="shared" si="142"/>
        <v>0</v>
      </c>
      <c r="EO85">
        <f t="shared" si="142"/>
        <v>0</v>
      </c>
      <c r="EP85">
        <f t="shared" si="142"/>
        <v>0</v>
      </c>
      <c r="EQ85">
        <f t="shared" si="142"/>
        <v>0</v>
      </c>
      <c r="ER85">
        <f t="shared" si="142"/>
        <v>0</v>
      </c>
      <c r="ES85">
        <f t="shared" si="142"/>
        <v>0</v>
      </c>
      <c r="ET85">
        <f t="shared" si="142"/>
        <v>0</v>
      </c>
      <c r="EU85">
        <f t="shared" si="142"/>
        <v>0</v>
      </c>
      <c r="EV85">
        <f t="shared" si="142"/>
        <v>0</v>
      </c>
      <c r="EW85">
        <f t="shared" si="142"/>
        <v>0</v>
      </c>
      <c r="EX85">
        <f t="shared" si="142"/>
        <v>0</v>
      </c>
      <c r="EZ85">
        <f t="shared" si="112"/>
        <v>0.87530101078504896</v>
      </c>
      <c r="FB85">
        <f t="shared" si="110"/>
        <v>1.1583959417245382E-2</v>
      </c>
      <c r="FC85">
        <f t="shared" si="111"/>
        <v>0.24853500143938456</v>
      </c>
    </row>
    <row r="86" spans="1:159" x14ac:dyDescent="0.25">
      <c r="A86">
        <v>695</v>
      </c>
      <c r="B86" s="20">
        <f>'Input spectra'!S85</f>
        <v>4.6408142356402497E-2</v>
      </c>
      <c r="C86">
        <f>'Input spectra'!B85</f>
        <v>0</v>
      </c>
      <c r="D86">
        <f t="shared" si="128"/>
        <v>2.0653927966864227E-2</v>
      </c>
      <c r="E86">
        <f t="shared" si="128"/>
        <v>2.0408581998834035E-2</v>
      </c>
      <c r="F86">
        <f t="shared" si="128"/>
        <v>2.0165065196933077E-2</v>
      </c>
      <c r="G86">
        <f t="shared" si="128"/>
        <v>1.9923365882453602E-2</v>
      </c>
      <c r="H86">
        <f t="shared" si="128"/>
        <v>1.968347244562145E-2</v>
      </c>
      <c r="I86">
        <f t="shared" si="128"/>
        <v>1.9445373345208072E-2</v>
      </c>
      <c r="J86">
        <f t="shared" si="128"/>
        <v>1.9209057108144672E-2</v>
      </c>
      <c r="K86">
        <f t="shared" si="128"/>
        <v>1.8974512329138455E-2</v>
      </c>
      <c r="L86">
        <f t="shared" si="128"/>
        <v>1.8741727670290961E-2</v>
      </c>
      <c r="M86">
        <f t="shared" si="128"/>
        <v>1.8510691860718506E-2</v>
      </c>
      <c r="N86">
        <f t="shared" si="129"/>
        <v>1.8281393696174649E-2</v>
      </c>
      <c r="O86">
        <f t="shared" si="129"/>
        <v>1.8053822038674738E-2</v>
      </c>
      <c r="P86">
        <f t="shared" si="129"/>
        <v>1.7827965816122546E-2</v>
      </c>
      <c r="Q86">
        <f t="shared" si="129"/>
        <v>1.760381402193887E-2</v>
      </c>
      <c r="R86">
        <f t="shared" si="129"/>
        <v>1.7381355714692195E-2</v>
      </c>
      <c r="S86">
        <f t="shared" si="129"/>
        <v>1.7160580017731401E-2</v>
      </c>
      <c r="T86">
        <f t="shared" si="129"/>
        <v>1.6941476118820412E-2</v>
      </c>
      <c r="U86">
        <f t="shared" si="129"/>
        <v>1.6724033269774889E-2</v>
      </c>
      <c r="V86">
        <f t="shared" si="129"/>
        <v>1.6508240786100893E-2</v>
      </c>
      <c r="W86">
        <f t="shared" si="129"/>
        <v>1.6294088046635496E-2</v>
      </c>
      <c r="X86">
        <f t="shared" si="130"/>
        <v>1.6081564493189413E-2</v>
      </c>
      <c r="Y86">
        <f t="shared" si="130"/>
        <v>1.5870659630191512E-2</v>
      </c>
      <c r="Z86">
        <f t="shared" si="130"/>
        <v>1.566136302433534E-2</v>
      </c>
      <c r="AA86">
        <f t="shared" si="130"/>
        <v>1.5453664304227493E-2</v>
      </c>
      <c r="AB86">
        <f t="shared" si="130"/>
        <v>1.5247553160038011E-2</v>
      </c>
      <c r="AC86">
        <f t="shared" si="130"/>
        <v>1.50430193431526E-2</v>
      </c>
      <c r="AD86">
        <f t="shared" si="130"/>
        <v>1.4840052665826782E-2</v>
      </c>
      <c r="AE86">
        <f t="shared" si="130"/>
        <v>1.4638643000841951E-2</v>
      </c>
      <c r="AF86">
        <f t="shared" si="130"/>
        <v>1.4438780281163289E-2</v>
      </c>
      <c r="AG86">
        <f t="shared" si="130"/>
        <v>1.4240454499599554E-2</v>
      </c>
      <c r="AH86">
        <f t="shared" si="131"/>
        <v>1.4043655708464742E-2</v>
      </c>
      <c r="AI86">
        <f t="shared" si="131"/>
        <v>1.3848374019241586E-2</v>
      </c>
      <c r="AJ86">
        <f t="shared" si="131"/>
        <v>1.3654599602246895E-2</v>
      </c>
      <c r="AK86">
        <f t="shared" si="131"/>
        <v>1.3462322686298732E-2</v>
      </c>
      <c r="AL86">
        <f t="shared" si="131"/>
        <v>1.3271533558385411E-2</v>
      </c>
      <c r="AM86">
        <f t="shared" si="131"/>
        <v>1.3082222563336307E-2</v>
      </c>
      <c r="AN86">
        <f t="shared" si="131"/>
        <v>1.2894380103494439E-2</v>
      </c>
      <c r="AO86">
        <f t="shared" si="131"/>
        <v>1.2707996638390902E-2</v>
      </c>
      <c r="AP86">
        <f t="shared" si="131"/>
        <v>1.2523062684421027E-2</v>
      </c>
      <c r="AQ86">
        <f t="shared" si="131"/>
        <v>1.2339568814522335E-2</v>
      </c>
      <c r="AR86">
        <f t="shared" si="132"/>
        <v>1.2157505657854268E-2</v>
      </c>
      <c r="AS86">
        <f t="shared" si="132"/>
        <v>1.197686389947965E-2</v>
      </c>
      <c r="AT86">
        <f t="shared" si="132"/>
        <v>1.1797634280047884E-2</v>
      </c>
      <c r="AU86">
        <f t="shared" si="132"/>
        <v>1.1619807595479944E-2</v>
      </c>
      <c r="AV86">
        <f t="shared" si="132"/>
        <v>1.1443374696655012E-2</v>
      </c>
      <c r="AW86">
        <f t="shared" si="132"/>
        <v>1.1268326489098894E-2</v>
      </c>
      <c r="AX86">
        <f t="shared" si="132"/>
        <v>1.0015106703522517E-2</v>
      </c>
      <c r="AY86">
        <f t="shared" si="132"/>
        <v>8.5562196773563762E-3</v>
      </c>
      <c r="AZ86">
        <f t="shared" si="132"/>
        <v>7.7009326845581746E-3</v>
      </c>
      <c r="BA86">
        <f t="shared" si="132"/>
        <v>7.0530427351157658E-3</v>
      </c>
      <c r="BB86">
        <f t="shared" si="133"/>
        <v>6.5236512632625603E-3</v>
      </c>
      <c r="BC86">
        <f t="shared" si="133"/>
        <v>6.0742188824139606E-3</v>
      </c>
      <c r="BD86">
        <f t="shared" si="133"/>
        <v>5.6836260204369124E-3</v>
      </c>
      <c r="BE86">
        <f t="shared" si="133"/>
        <v>5.3387054906762262E-3</v>
      </c>
      <c r="BF86">
        <f t="shared" si="133"/>
        <v>5.0305412253031931E-3</v>
      </c>
      <c r="BG86">
        <f t="shared" si="133"/>
        <v>4.7527384353113515E-3</v>
      </c>
      <c r="BH86">
        <f t="shared" si="133"/>
        <v>4.500512580879806E-3</v>
      </c>
      <c r="BI86">
        <f t="shared" si="133"/>
        <v>4.2701662922220223E-3</v>
      </c>
      <c r="BJ86">
        <f t="shared" si="133"/>
        <v>4.0587686518032259E-3</v>
      </c>
      <c r="BK86">
        <f t="shared" si="133"/>
        <v>3.8639481092003335E-3</v>
      </c>
      <c r="BL86">
        <f t="shared" si="134"/>
        <v>3.6837530518407857E-3</v>
      </c>
      <c r="BM86">
        <f t="shared" si="134"/>
        <v>3.5165546259611586E-3</v>
      </c>
      <c r="BN86">
        <f t="shared" si="134"/>
        <v>3.3609770102244591E-3</v>
      </c>
      <c r="BO86">
        <f t="shared" si="134"/>
        <v>3.2158461354742656E-3</v>
      </c>
      <c r="BP86">
        <f t="shared" si="134"/>
        <v>3.08015116016892E-3</v>
      </c>
      <c r="BQ86">
        <f t="shared" si="134"/>
        <v>2.9530149887593503E-3</v>
      </c>
      <c r="BR86">
        <f t="shared" si="134"/>
        <v>2.8336713419638403E-3</v>
      </c>
      <c r="BS86">
        <f t="shared" si="134"/>
        <v>2.7214466660476998E-3</v>
      </c>
      <c r="BT86">
        <f t="shared" si="134"/>
        <v>2.6157456774181203E-3</v>
      </c>
      <c r="BU86">
        <f t="shared" si="134"/>
        <v>2.5160396801304193E-3</v>
      </c>
      <c r="BV86">
        <f t="shared" si="135"/>
        <v>2.4218570275946218E-3</v>
      </c>
      <c r="BW86">
        <f t="shared" si="135"/>
        <v>2.332775262901919E-3</v>
      </c>
      <c r="BX86">
        <f t="shared" si="135"/>
        <v>2.2484145880651792E-3</v>
      </c>
      <c r="BY86">
        <f t="shared" si="135"/>
        <v>2.1684323960879841E-3</v>
      </c>
      <c r="BZ86">
        <f t="shared" si="135"/>
        <v>2.0925186609985626E-3</v>
      </c>
      <c r="CA86">
        <f t="shared" si="135"/>
        <v>2.0203920264047111E-3</v>
      </c>
      <c r="CB86">
        <f t="shared" si="135"/>
        <v>1.9517964672344369E-3</v>
      </c>
      <c r="CC86">
        <f t="shared" si="135"/>
        <v>1.8864984252302626E-3</v>
      </c>
      <c r="CD86">
        <f t="shared" si="135"/>
        <v>1.8242843386420324E-3</v>
      </c>
      <c r="CE86">
        <f t="shared" si="135"/>
        <v>1.7649585019630673E-3</v>
      </c>
      <c r="CF86">
        <f t="shared" si="136"/>
        <v>1.7083412035931987E-3</v>
      </c>
      <c r="CG86">
        <f t="shared" si="136"/>
        <v>1.6542670988019652E-3</v>
      </c>
      <c r="CH86">
        <f t="shared" si="136"/>
        <v>1.6025837829043048E-3</v>
      </c>
      <c r="CI86">
        <f t="shared" si="136"/>
        <v>1.5531505355940716E-3</v>
      </c>
      <c r="CJ86">
        <f t="shared" si="136"/>
        <v>1.5058372122417176E-3</v>
      </c>
      <c r="CK86">
        <f t="shared" si="136"/>
        <v>1.4605232619042602E-3</v>
      </c>
      <c r="CL86">
        <f t="shared" si="136"/>
        <v>1.4170968550114714E-3</v>
      </c>
      <c r="CM86">
        <f t="shared" si="136"/>
        <v>1.3754541063306536E-3</v>
      </c>
      <c r="CN86">
        <f t="shared" si="136"/>
        <v>1.335498380988781E-3</v>
      </c>
      <c r="CO86">
        <f t="shared" si="136"/>
        <v>1.2971396731351454E-3</v>
      </c>
      <c r="CP86">
        <f t="shared" si="137"/>
        <v>1.2602940483307846E-3</v>
      </c>
      <c r="CQ86">
        <f t="shared" si="137"/>
        <v>1.2248831420088875E-3</v>
      </c>
      <c r="CR86">
        <f t="shared" si="137"/>
        <v>7.8846434176835863E-4</v>
      </c>
      <c r="CS86">
        <f t="shared" si="137"/>
        <v>5.120156378360561E-4</v>
      </c>
      <c r="CT86">
        <f t="shared" si="137"/>
        <v>3.5451835552794054E-4</v>
      </c>
      <c r="CU86">
        <f t="shared" si="137"/>
        <v>2.4657365210161363E-4</v>
      </c>
      <c r="CV86">
        <f t="shared" si="137"/>
        <v>1.6832787312747808E-4</v>
      </c>
      <c r="CW86">
        <f t="shared" si="137"/>
        <v>1.1062784626577437E-4</v>
      </c>
      <c r="CX86">
        <f t="shared" si="137"/>
        <v>6.830629892477555E-5</v>
      </c>
      <c r="CY86">
        <f t="shared" si="137"/>
        <v>3.8082282902399327E-5</v>
      </c>
      <c r="CZ86">
        <f t="shared" si="138"/>
        <v>1.7704229951125424E-5</v>
      </c>
      <c r="DA86">
        <f t="shared" si="138"/>
        <v>5.5389876871223079E-6</v>
      </c>
      <c r="DB86">
        <f t="shared" si="138"/>
        <v>3.5177171665213163E-7</v>
      </c>
      <c r="DC86">
        <f t="shared" si="138"/>
        <v>0</v>
      </c>
      <c r="DD86">
        <f t="shared" si="138"/>
        <v>0</v>
      </c>
      <c r="DE86">
        <f t="shared" si="138"/>
        <v>0</v>
      </c>
      <c r="DF86">
        <f t="shared" si="138"/>
        <v>0</v>
      </c>
      <c r="DG86">
        <f t="shared" si="138"/>
        <v>0</v>
      </c>
      <c r="DH86">
        <f t="shared" si="138"/>
        <v>0</v>
      </c>
      <c r="DI86">
        <f t="shared" si="138"/>
        <v>0</v>
      </c>
      <c r="DJ86">
        <f t="shared" si="139"/>
        <v>0</v>
      </c>
      <c r="DK86">
        <f t="shared" si="139"/>
        <v>0</v>
      </c>
      <c r="DL86">
        <f t="shared" si="139"/>
        <v>0</v>
      </c>
      <c r="DM86">
        <f t="shared" si="139"/>
        <v>0</v>
      </c>
      <c r="DN86">
        <f t="shared" si="139"/>
        <v>0</v>
      </c>
      <c r="DO86">
        <f t="shared" si="139"/>
        <v>0</v>
      </c>
      <c r="DP86">
        <f t="shared" si="139"/>
        <v>0</v>
      </c>
      <c r="DQ86">
        <f t="shared" si="139"/>
        <v>0</v>
      </c>
      <c r="DR86">
        <f t="shared" si="139"/>
        <v>0</v>
      </c>
      <c r="DS86">
        <f t="shared" si="139"/>
        <v>0</v>
      </c>
      <c r="DT86">
        <f t="shared" si="140"/>
        <v>0</v>
      </c>
      <c r="DU86">
        <f t="shared" si="140"/>
        <v>0</v>
      </c>
      <c r="DV86">
        <f t="shared" si="140"/>
        <v>0</v>
      </c>
      <c r="DW86">
        <f t="shared" si="140"/>
        <v>0</v>
      </c>
      <c r="DX86">
        <f t="shared" si="140"/>
        <v>0</v>
      </c>
      <c r="DY86">
        <f t="shared" si="140"/>
        <v>0</v>
      </c>
      <c r="DZ86">
        <f t="shared" si="140"/>
        <v>0</v>
      </c>
      <c r="EA86">
        <f t="shared" si="140"/>
        <v>0</v>
      </c>
      <c r="EB86">
        <f t="shared" si="140"/>
        <v>0</v>
      </c>
      <c r="EC86">
        <f t="shared" si="140"/>
        <v>0</v>
      </c>
      <c r="ED86">
        <f t="shared" si="141"/>
        <v>0</v>
      </c>
      <c r="EE86">
        <f t="shared" si="141"/>
        <v>0</v>
      </c>
      <c r="EF86">
        <f t="shared" si="141"/>
        <v>0</v>
      </c>
      <c r="EG86">
        <f t="shared" si="141"/>
        <v>0</v>
      </c>
      <c r="EH86">
        <f t="shared" si="141"/>
        <v>0</v>
      </c>
      <c r="EI86">
        <f t="shared" si="141"/>
        <v>0</v>
      </c>
      <c r="EJ86">
        <f t="shared" si="141"/>
        <v>0</v>
      </c>
      <c r="EK86">
        <f t="shared" si="141"/>
        <v>0</v>
      </c>
      <c r="EL86">
        <f t="shared" si="141"/>
        <v>0</v>
      </c>
      <c r="EM86">
        <f t="shared" si="141"/>
        <v>0</v>
      </c>
      <c r="EN86">
        <f t="shared" si="142"/>
        <v>0</v>
      </c>
      <c r="EO86">
        <f t="shared" si="142"/>
        <v>0</v>
      </c>
      <c r="EP86">
        <f t="shared" si="142"/>
        <v>0</v>
      </c>
      <c r="EQ86">
        <f t="shared" si="142"/>
        <v>0</v>
      </c>
      <c r="ER86">
        <f t="shared" si="142"/>
        <v>0</v>
      </c>
      <c r="ES86">
        <f t="shared" si="142"/>
        <v>0</v>
      </c>
      <c r="ET86">
        <f t="shared" si="142"/>
        <v>0</v>
      </c>
      <c r="EU86">
        <f t="shared" si="142"/>
        <v>0</v>
      </c>
      <c r="EV86">
        <f t="shared" si="142"/>
        <v>0</v>
      </c>
      <c r="EW86">
        <f t="shared" si="142"/>
        <v>0</v>
      </c>
      <c r="EX86">
        <f t="shared" si="142"/>
        <v>0</v>
      </c>
      <c r="EZ86">
        <f t="shared" si="112"/>
        <v>0.87643641609468614</v>
      </c>
      <c r="FB86">
        <f t="shared" si="110"/>
        <v>1.1468463492756042E-2</v>
      </c>
      <c r="FC86">
        <f t="shared" si="111"/>
        <v>0.24854977808598186</v>
      </c>
    </row>
    <row r="87" spans="1:159" x14ac:dyDescent="0.25">
      <c r="A87">
        <v>700</v>
      </c>
      <c r="B87" s="20">
        <f>'Input spectra'!S86</f>
        <v>4.6239135100465803E-2</v>
      </c>
      <c r="C87">
        <f>'Input spectra'!B86</f>
        <v>0</v>
      </c>
      <c r="D87">
        <f t="shared" si="128"/>
        <v>2.0653927966864227E-2</v>
      </c>
      <c r="E87">
        <f t="shared" si="128"/>
        <v>2.0408926921592869E-2</v>
      </c>
      <c r="F87">
        <f t="shared" si="128"/>
        <v>2.0165746816919829E-2</v>
      </c>
      <c r="G87">
        <f t="shared" si="128"/>
        <v>1.9924376066081686E-2</v>
      </c>
      <c r="H87">
        <f t="shared" si="128"/>
        <v>1.9684803150466834E-2</v>
      </c>
      <c r="I87">
        <f t="shared" si="128"/>
        <v>1.944701661923327E-2</v>
      </c>
      <c r="J87">
        <f t="shared" si="128"/>
        <v>1.9211005088928455E-2</v>
      </c>
      <c r="K87">
        <f t="shared" si="128"/>
        <v>1.8976757243111236E-2</v>
      </c>
      <c r="L87">
        <f t="shared" si="128"/>
        <v>1.8744261831975841E-2</v>
      </c>
      <c r="M87">
        <f t="shared" si="128"/>
        <v>1.8513507671977902E-2</v>
      </c>
      <c r="N87">
        <f t="shared" si="129"/>
        <v>1.8284483645462507E-2</v>
      </c>
      <c r="O87">
        <f t="shared" si="129"/>
        <v>1.8057178700294281E-2</v>
      </c>
      <c r="P87">
        <f t="shared" si="129"/>
        <v>1.7831581849489495E-2</v>
      </c>
      <c r="Q87">
        <f t="shared" si="129"/>
        <v>1.7607682170850139E-2</v>
      </c>
      <c r="R87">
        <f t="shared" si="129"/>
        <v>1.7385468806599989E-2</v>
      </c>
      <c r="S87">
        <f t="shared" si="129"/>
        <v>1.7164930963022712E-2</v>
      </c>
      <c r="T87">
        <f t="shared" si="129"/>
        <v>1.6946057910101849E-2</v>
      </c>
      <c r="U87">
        <f t="shared" si="129"/>
        <v>1.6728838981162814E-2</v>
      </c>
      <c r="V87">
        <f t="shared" si="129"/>
        <v>1.651326357251685E-2</v>
      </c>
      <c r="W87">
        <f t="shared" si="129"/>
        <v>1.6299321143106872E-2</v>
      </c>
      <c r="X87">
        <f t="shared" si="130"/>
        <v>1.6087001214155267E-2</v>
      </c>
      <c r="Y87">
        <f t="shared" si="130"/>
        <v>1.5876293368813625E-2</v>
      </c>
      <c r="Z87">
        <f t="shared" si="130"/>
        <v>1.5667187251814353E-2</v>
      </c>
      <c r="AA87">
        <f t="shared" si="130"/>
        <v>1.5459672569124172E-2</v>
      </c>
      <c r="AB87">
        <f t="shared" si="130"/>
        <v>1.5253739087599555E-2</v>
      </c>
      <c r="AC87">
        <f t="shared" si="130"/>
        <v>1.5049376634643985E-2</v>
      </c>
      <c r="AD87">
        <f t="shared" si="130"/>
        <v>1.4846575097867094E-2</v>
      </c>
      <c r="AE87">
        <f t="shared" si="130"/>
        <v>1.464532442474569E-2</v>
      </c>
      <c r="AF87">
        <f t="shared" si="130"/>
        <v>1.4445614622286584E-2</v>
      </c>
      <c r="AG87">
        <f t="shared" si="130"/>
        <v>1.4247435756691282E-2</v>
      </c>
      <c r="AH87">
        <f t="shared" si="131"/>
        <v>1.4050777953022502E-2</v>
      </c>
      <c r="AI87">
        <f t="shared" si="131"/>
        <v>1.3855631394872493E-2</v>
      </c>
      <c r="AJ87">
        <f t="shared" si="131"/>
        <v>1.3661986324033183E-2</v>
      </c>
      <c r="AK87">
        <f t="shared" si="131"/>
        <v>1.3469833040168107E-2</v>
      </c>
      <c r="AL87">
        <f t="shared" si="131"/>
        <v>1.3279161900486124E-2</v>
      </c>
      <c r="AM87">
        <f t="shared" si="131"/>
        <v>1.3089963319416939E-2</v>
      </c>
      <c r="AN87">
        <f t="shared" si="131"/>
        <v>1.2902227768288343E-2</v>
      </c>
      <c r="AO87">
        <f t="shared" si="131"/>
        <v>1.2715945775005273E-2</v>
      </c>
      <c r="AP87">
        <f t="shared" si="131"/>
        <v>1.2531107923730583E-2</v>
      </c>
      <c r="AQ87">
        <f t="shared" si="131"/>
        <v>1.2347704854567551E-2</v>
      </c>
      <c r="AR87">
        <f t="shared" si="132"/>
        <v>1.2165727263244159E-2</v>
      </c>
      <c r="AS87">
        <f t="shared" si="132"/>
        <v>1.1985165900799063E-2</v>
      </c>
      <c r="AT87">
        <f t="shared" si="132"/>
        <v>1.1806011573269253E-2</v>
      </c>
      <c r="AU87">
        <f t="shared" si="132"/>
        <v>1.1628255141379506E-2</v>
      </c>
      <c r="AV87">
        <f t="shared" si="132"/>
        <v>1.1451887520233421E-2</v>
      </c>
      <c r="AW87">
        <f t="shared" si="132"/>
        <v>1.1276899679006231E-2</v>
      </c>
      <c r="AX87">
        <f t="shared" si="132"/>
        <v>1.0022895809114163E-2</v>
      </c>
      <c r="AY87">
        <f t="shared" si="132"/>
        <v>8.5630188744975997E-3</v>
      </c>
      <c r="AZ87">
        <f t="shared" si="132"/>
        <v>7.7071824840485512E-3</v>
      </c>
      <c r="BA87">
        <f t="shared" si="132"/>
        <v>7.0588860297553027E-3</v>
      </c>
      <c r="BB87">
        <f t="shared" si="133"/>
        <v>6.529166315137295E-3</v>
      </c>
      <c r="BC87">
        <f t="shared" si="133"/>
        <v>6.0794567334714117E-3</v>
      </c>
      <c r="BD87">
        <f t="shared" si="133"/>
        <v>5.6886232009655952E-3</v>
      </c>
      <c r="BE87">
        <f t="shared" si="133"/>
        <v>5.3434897168797759E-3</v>
      </c>
      <c r="BF87">
        <f t="shared" si="133"/>
        <v>5.0351343899645764E-3</v>
      </c>
      <c r="BG87">
        <f t="shared" si="133"/>
        <v>4.7571583492825665E-3</v>
      </c>
      <c r="BH87">
        <f t="shared" si="133"/>
        <v>4.5047740651596221E-3</v>
      </c>
      <c r="BI87">
        <f t="shared" si="133"/>
        <v>4.2742819020707493E-3</v>
      </c>
      <c r="BJ87">
        <f t="shared" si="133"/>
        <v>4.062749178267747E-3</v>
      </c>
      <c r="BK87">
        <f t="shared" si="133"/>
        <v>3.867802938864177E-3</v>
      </c>
      <c r="BL87">
        <f t="shared" si="134"/>
        <v>3.6874904324228782E-3</v>
      </c>
      <c r="BM87">
        <f t="shared" si="134"/>
        <v>3.5201818671925372E-3</v>
      </c>
      <c r="BN87">
        <f t="shared" si="134"/>
        <v>3.364500638921325E-3</v>
      </c>
      <c r="BO87">
        <f t="shared" si="134"/>
        <v>3.2192720173816343E-3</v>
      </c>
      <c r="BP87">
        <f t="shared" si="134"/>
        <v>3.0834845971749354E-3</v>
      </c>
      <c r="BQ87">
        <f t="shared" si="134"/>
        <v>2.9562607975098629E-3</v>
      </c>
      <c r="BR87">
        <f t="shared" si="134"/>
        <v>2.836833918197449E-3</v>
      </c>
      <c r="BS87">
        <f t="shared" si="134"/>
        <v>2.7245300378065935E-3</v>
      </c>
      <c r="BT87">
        <f t="shared" si="134"/>
        <v>2.6187535494788987E-3</v>
      </c>
      <c r="BU87">
        <f t="shared" si="134"/>
        <v>2.5189754714232742E-3</v>
      </c>
      <c r="BV87">
        <f t="shared" si="135"/>
        <v>2.424723902963367E-3</v>
      </c>
      <c r="BW87">
        <f t="shared" si="135"/>
        <v>2.3355761602522418E-3</v>
      </c>
      <c r="BX87">
        <f t="shared" si="135"/>
        <v>2.2511522417214703E-3</v>
      </c>
      <c r="BY87">
        <f t="shared" si="135"/>
        <v>2.1711093570079775E-3</v>
      </c>
      <c r="BZ87">
        <f t="shared" si="135"/>
        <v>2.0951373143644862E-3</v>
      </c>
      <c r="CA87">
        <f t="shared" si="135"/>
        <v>2.0229546070090324E-3</v>
      </c>
      <c r="CB87">
        <f t="shared" si="135"/>
        <v>1.9543050729998956E-3</v>
      </c>
      <c r="CC87">
        <f t="shared" si="135"/>
        <v>1.8889550291422937E-3</v>
      </c>
      <c r="CD87">
        <f t="shared" si="135"/>
        <v>1.8266907993228232E-3</v>
      </c>
      <c r="CE87">
        <f t="shared" si="135"/>
        <v>1.7673165730774693E-3</v>
      </c>
      <c r="CF87">
        <f t="shared" si="136"/>
        <v>1.7106525422452886E-3</v>
      </c>
      <c r="CG87">
        <f t="shared" si="136"/>
        <v>1.6565332730555525E-3</v>
      </c>
      <c r="CH87">
        <f t="shared" si="136"/>
        <v>1.6048062785399067E-3</v>
      </c>
      <c r="CI87">
        <f t="shared" si="136"/>
        <v>1.5553307621977844E-3</v>
      </c>
      <c r="CJ87">
        <f t="shared" si="136"/>
        <v>1.5079765087073203E-3</v>
      </c>
      <c r="CK87">
        <f t="shared" si="136"/>
        <v>1.4626229014181743E-3</v>
      </c>
      <c r="CL87">
        <f t="shared" si="136"/>
        <v>1.4191580495804229E-3</v>
      </c>
      <c r="CM87">
        <f t="shared" si="136"/>
        <v>1.3774780109036937E-3</v>
      </c>
      <c r="CN87">
        <f t="shared" si="136"/>
        <v>1.3374860972184084E-3</v>
      </c>
      <c r="CO87">
        <f t="shared" si="136"/>
        <v>1.2990922528164333E-3</v>
      </c>
      <c r="CP87">
        <f t="shared" si="137"/>
        <v>1.2622124965524504E-3</v>
      </c>
      <c r="CQ87">
        <f t="shared" si="137"/>
        <v>1.2267684200459991E-3</v>
      </c>
      <c r="CR87">
        <f t="shared" si="137"/>
        <v>7.8969125235463363E-4</v>
      </c>
      <c r="CS87">
        <f t="shared" si="137"/>
        <v>5.1282104015174153E-4</v>
      </c>
      <c r="CT87">
        <f t="shared" si="137"/>
        <v>3.5508201518327852E-4</v>
      </c>
      <c r="CU87">
        <f t="shared" si="137"/>
        <v>2.469698610820301E-4</v>
      </c>
      <c r="CV87">
        <f t="shared" si="137"/>
        <v>1.6860120166772556E-4</v>
      </c>
      <c r="CW87">
        <f t="shared" si="137"/>
        <v>1.108093550198186E-4</v>
      </c>
      <c r="CX87">
        <f t="shared" si="137"/>
        <v>6.8419526416018411E-5</v>
      </c>
      <c r="CY87">
        <f t="shared" si="137"/>
        <v>3.8146054441011117E-5</v>
      </c>
      <c r="CZ87">
        <f t="shared" si="138"/>
        <v>1.7734176683297502E-5</v>
      </c>
      <c r="DA87">
        <f t="shared" si="138"/>
        <v>5.5484506653577371E-6</v>
      </c>
      <c r="DB87">
        <f t="shared" si="138"/>
        <v>3.5237864975991763E-7</v>
      </c>
      <c r="DC87">
        <f t="shared" si="138"/>
        <v>0</v>
      </c>
      <c r="DD87">
        <f t="shared" si="138"/>
        <v>0</v>
      </c>
      <c r="DE87">
        <f t="shared" si="138"/>
        <v>0</v>
      </c>
      <c r="DF87">
        <f t="shared" si="138"/>
        <v>0</v>
      </c>
      <c r="DG87">
        <f t="shared" si="138"/>
        <v>0</v>
      </c>
      <c r="DH87">
        <f t="shared" si="138"/>
        <v>0</v>
      </c>
      <c r="DI87">
        <f t="shared" si="138"/>
        <v>0</v>
      </c>
      <c r="DJ87">
        <f t="shared" si="139"/>
        <v>0</v>
      </c>
      <c r="DK87">
        <f t="shared" si="139"/>
        <v>0</v>
      </c>
      <c r="DL87">
        <f t="shared" si="139"/>
        <v>0</v>
      </c>
      <c r="DM87">
        <f t="shared" si="139"/>
        <v>0</v>
      </c>
      <c r="DN87">
        <f t="shared" si="139"/>
        <v>0</v>
      </c>
      <c r="DO87">
        <f t="shared" si="139"/>
        <v>0</v>
      </c>
      <c r="DP87">
        <f t="shared" si="139"/>
        <v>0</v>
      </c>
      <c r="DQ87">
        <f t="shared" si="139"/>
        <v>0</v>
      </c>
      <c r="DR87">
        <f t="shared" si="139"/>
        <v>0</v>
      </c>
      <c r="DS87">
        <f t="shared" si="139"/>
        <v>0</v>
      </c>
      <c r="DT87">
        <f t="shared" si="140"/>
        <v>0</v>
      </c>
      <c r="DU87">
        <f t="shared" si="140"/>
        <v>0</v>
      </c>
      <c r="DV87">
        <f t="shared" si="140"/>
        <v>0</v>
      </c>
      <c r="DW87">
        <f t="shared" si="140"/>
        <v>0</v>
      </c>
      <c r="DX87">
        <f t="shared" si="140"/>
        <v>0</v>
      </c>
      <c r="DY87">
        <f t="shared" si="140"/>
        <v>0</v>
      </c>
      <c r="DZ87">
        <f t="shared" si="140"/>
        <v>0</v>
      </c>
      <c r="EA87">
        <f t="shared" si="140"/>
        <v>0</v>
      </c>
      <c r="EB87">
        <f t="shared" si="140"/>
        <v>0</v>
      </c>
      <c r="EC87">
        <f t="shared" si="140"/>
        <v>0</v>
      </c>
      <c r="ED87">
        <f t="shared" si="141"/>
        <v>0</v>
      </c>
      <c r="EE87">
        <f t="shared" si="141"/>
        <v>0</v>
      </c>
      <c r="EF87">
        <f t="shared" si="141"/>
        <v>0</v>
      </c>
      <c r="EG87">
        <f t="shared" si="141"/>
        <v>0</v>
      </c>
      <c r="EH87">
        <f t="shared" si="141"/>
        <v>0</v>
      </c>
      <c r="EI87">
        <f t="shared" si="141"/>
        <v>0</v>
      </c>
      <c r="EJ87">
        <f t="shared" si="141"/>
        <v>0</v>
      </c>
      <c r="EK87">
        <f t="shared" si="141"/>
        <v>0</v>
      </c>
      <c r="EL87">
        <f t="shared" si="141"/>
        <v>0</v>
      </c>
      <c r="EM87">
        <f t="shared" si="141"/>
        <v>0</v>
      </c>
      <c r="EN87">
        <f t="shared" si="142"/>
        <v>0</v>
      </c>
      <c r="EO87">
        <f t="shared" si="142"/>
        <v>0</v>
      </c>
      <c r="EP87">
        <f t="shared" si="142"/>
        <v>0</v>
      </c>
      <c r="EQ87">
        <f t="shared" si="142"/>
        <v>0</v>
      </c>
      <c r="ER87">
        <f t="shared" si="142"/>
        <v>0</v>
      </c>
      <c r="ES87">
        <f t="shared" si="142"/>
        <v>0</v>
      </c>
      <c r="ET87">
        <f t="shared" si="142"/>
        <v>0</v>
      </c>
      <c r="EU87">
        <f t="shared" si="142"/>
        <v>0</v>
      </c>
      <c r="EV87">
        <f t="shared" si="142"/>
        <v>0</v>
      </c>
      <c r="EW87">
        <f t="shared" si="142"/>
        <v>0</v>
      </c>
      <c r="EX87">
        <f t="shared" si="142"/>
        <v>0</v>
      </c>
      <c r="EZ87">
        <f t="shared" si="112"/>
        <v>0.87684276175747</v>
      </c>
      <c r="FB87">
        <f t="shared" si="110"/>
        <v>1.14271790612267E-2</v>
      </c>
      <c r="FC87">
        <f t="shared" si="111"/>
        <v>0.24855505920858317</v>
      </c>
    </row>
    <row r="88" spans="1:159" x14ac:dyDescent="0.25">
      <c r="A88">
        <v>705</v>
      </c>
      <c r="B88" s="20">
        <f>'Input spectra'!S87</f>
        <v>4.6084134168562503E-2</v>
      </c>
      <c r="C88">
        <f>'Input spectra'!B87</f>
        <v>0</v>
      </c>
      <c r="D88">
        <f t="shared" si="128"/>
        <v>2.0653927966864227E-2</v>
      </c>
      <c r="E88">
        <f t="shared" si="128"/>
        <v>2.0409243264313731E-2</v>
      </c>
      <c r="F88">
        <f t="shared" si="128"/>
        <v>2.0166371968519513E-2</v>
      </c>
      <c r="G88">
        <f t="shared" si="128"/>
        <v>1.9925302576680369E-2</v>
      </c>
      <c r="H88">
        <f t="shared" si="128"/>
        <v>1.9686023653435324E-2</v>
      </c>
      <c r="I88">
        <f t="shared" si="128"/>
        <v>1.9448523830486661E-2</v>
      </c>
      <c r="J88">
        <f t="shared" si="128"/>
        <v>1.9212791806224972E-2</v>
      </c>
      <c r="K88">
        <f t="shared" si="128"/>
        <v>1.8978816345356215E-2</v>
      </c>
      <c r="L88">
        <f t="shared" si="128"/>
        <v>1.8746586278530854E-2</v>
      </c>
      <c r="M88">
        <f t="shared" si="128"/>
        <v>1.8516090501974947E-2</v>
      </c>
      <c r="N88">
        <f t="shared" si="129"/>
        <v>1.8287317977123272E-2</v>
      </c>
      <c r="O88">
        <f t="shared" si="129"/>
        <v>1.8060257730254405E-2</v>
      </c>
      <c r="P88">
        <f t="shared" si="129"/>
        <v>1.7834898852127811E-2</v>
      </c>
      <c r="Q88">
        <f t="shared" si="129"/>
        <v>1.7611230497622886E-2</v>
      </c>
      <c r="R88">
        <f t="shared" si="129"/>
        <v>1.7389241885379932E-2</v>
      </c>
      <c r="S88">
        <f t="shared" si="129"/>
        <v>1.7168922297443132E-2</v>
      </c>
      <c r="T88">
        <f t="shared" si="129"/>
        <v>1.6950261078905415E-2</v>
      </c>
      <c r="U88">
        <f t="shared" si="129"/>
        <v>1.6733247637555237E-2</v>
      </c>
      <c r="V88">
        <f t="shared" si="129"/>
        <v>1.6517871443525338E-2</v>
      </c>
      <c r="W88">
        <f t="shared" si="129"/>
        <v>1.6304122028943348E-2</v>
      </c>
      <c r="X88">
        <f t="shared" si="130"/>
        <v>1.6091988987584301E-2</v>
      </c>
      <c r="Y88">
        <f t="shared" si="130"/>
        <v>1.5881461974525033E-2</v>
      </c>
      <c r="Z88">
        <f t="shared" si="130"/>
        <v>1.5672530705800488E-2</v>
      </c>
      <c r="AA88">
        <f t="shared" si="130"/>
        <v>1.5465184958061833E-2</v>
      </c>
      <c r="AB88">
        <f t="shared" si="130"/>
        <v>1.525941456823646E-2</v>
      </c>
      <c r="AC88">
        <f t="shared" si="130"/>
        <v>1.5055209433189843E-2</v>
      </c>
      <c r="AD88">
        <f t="shared" si="130"/>
        <v>1.4852559509389199E-2</v>
      </c>
      <c r="AE88">
        <f t="shared" si="130"/>
        <v>1.4651454812569005E-2</v>
      </c>
      <c r="AF88">
        <f t="shared" si="130"/>
        <v>1.4451885417398313E-2</v>
      </c>
      <c r="AG88">
        <f t="shared" si="130"/>
        <v>1.4253841457149865E-2</v>
      </c>
      <c r="AH88">
        <f t="shared" si="131"/>
        <v>1.4057313123371039E-2</v>
      </c>
      <c r="AI88">
        <f t="shared" si="131"/>
        <v>1.386229066555654E-2</v>
      </c>
      <c r="AJ88">
        <f t="shared" si="131"/>
        <v>1.3668764390822895E-2</v>
      </c>
      <c r="AK88">
        <f t="shared" si="131"/>
        <v>1.3476724663584702E-2</v>
      </c>
      <c r="AL88">
        <f t="shared" si="131"/>
        <v>1.3286161905232654E-2</v>
      </c>
      <c r="AM88">
        <f t="shared" si="131"/>
        <v>1.3097066593813303E-2</v>
      </c>
      <c r="AN88">
        <f t="shared" si="131"/>
        <v>1.2909429263710553E-2</v>
      </c>
      <c r="AO88">
        <f t="shared" si="131"/>
        <v>1.2723240505328913E-2</v>
      </c>
      <c r="AP88">
        <f t="shared" si="131"/>
        <v>1.2538490964778441E-2</v>
      </c>
      <c r="AQ88">
        <f t="shared" si="131"/>
        <v>1.2355171343561415E-2</v>
      </c>
      <c r="AR88">
        <f t="shared" si="132"/>
        <v>1.2173272398260715E-2</v>
      </c>
      <c r="AS88">
        <f t="shared" si="132"/>
        <v>1.1992784940229897E-2</v>
      </c>
      <c r="AT88">
        <f t="shared" si="132"/>
        <v>1.1813699835284913E-2</v>
      </c>
      <c r="AU88">
        <f t="shared" si="132"/>
        <v>1.1636008003397594E-2</v>
      </c>
      <c r="AV88">
        <f t="shared" si="132"/>
        <v>1.1459700418390704E-2</v>
      </c>
      <c r="AW88">
        <f t="shared" si="132"/>
        <v>1.1284768107634725E-2</v>
      </c>
      <c r="AX88">
        <f t="shared" si="132"/>
        <v>1.0030044725092771E-2</v>
      </c>
      <c r="AY88">
        <f t="shared" si="132"/>
        <v>8.5692593440819462E-3</v>
      </c>
      <c r="AZ88">
        <f t="shared" si="132"/>
        <v>7.7129187959482058E-3</v>
      </c>
      <c r="BA88">
        <f t="shared" si="132"/>
        <v>7.0642493223928857E-3</v>
      </c>
      <c r="BB88">
        <f t="shared" si="133"/>
        <v>6.5342284107747662E-3</v>
      </c>
      <c r="BC88">
        <f t="shared" si="133"/>
        <v>6.0842644729331803E-3</v>
      </c>
      <c r="BD88">
        <f t="shared" si="133"/>
        <v>5.6932101071180286E-3</v>
      </c>
      <c r="BE88">
        <f t="shared" si="133"/>
        <v>5.3478812236494319E-3</v>
      </c>
      <c r="BF88">
        <f t="shared" si="133"/>
        <v>5.0393505870301039E-3</v>
      </c>
      <c r="BG88">
        <f t="shared" si="133"/>
        <v>4.7612155803173984E-3</v>
      </c>
      <c r="BH88">
        <f t="shared" si="133"/>
        <v>4.5086859300710255E-3</v>
      </c>
      <c r="BI88">
        <f t="shared" si="133"/>
        <v>4.2780599215399484E-3</v>
      </c>
      <c r="BJ88">
        <f t="shared" si="133"/>
        <v>4.0664032540091441E-3</v>
      </c>
      <c r="BK88">
        <f t="shared" si="133"/>
        <v>3.8713416837720472E-3</v>
      </c>
      <c r="BL88">
        <f t="shared" si="134"/>
        <v>3.6909214143122184E-3</v>
      </c>
      <c r="BM88">
        <f t="shared" si="134"/>
        <v>3.5235117931427125E-3</v>
      </c>
      <c r="BN88">
        <f t="shared" si="134"/>
        <v>3.3677354975847167E-3</v>
      </c>
      <c r="BO88">
        <f t="shared" si="134"/>
        <v>3.2224171907971498E-3</v>
      </c>
      <c r="BP88">
        <f t="shared" si="134"/>
        <v>3.0865449499789428E-3</v>
      </c>
      <c r="BQ88">
        <f t="shared" si="134"/>
        <v>2.9592407490780801E-3</v>
      </c>
      <c r="BR88">
        <f t="shared" si="134"/>
        <v>2.8397375016825429E-3</v>
      </c>
      <c r="BS88">
        <f t="shared" si="134"/>
        <v>2.7273609489671768E-3</v>
      </c>
      <c r="BT88">
        <f t="shared" si="134"/>
        <v>2.621515187451236E-3</v>
      </c>
      <c r="BU88">
        <f t="shared" si="134"/>
        <v>2.5216709730585376E-3</v>
      </c>
      <c r="BV88">
        <f t="shared" si="135"/>
        <v>2.4273561719716282E-3</v>
      </c>
      <c r="BW88">
        <f t="shared" si="135"/>
        <v>2.3381478921143803E-3</v>
      </c>
      <c r="BX88">
        <f t="shared" si="135"/>
        <v>2.2536659451218312E-3</v>
      </c>
      <c r="BY88">
        <f t="shared" si="135"/>
        <v>2.1735673723835671E-3</v>
      </c>
      <c r="BZ88">
        <f t="shared" si="135"/>
        <v>2.0975418300467207E-3</v>
      </c>
      <c r="CA88">
        <f t="shared" si="135"/>
        <v>2.0253076733416958E-3</v>
      </c>
      <c r="CB88">
        <f t="shared" si="135"/>
        <v>1.9566086147450464E-3</v>
      </c>
      <c r="CC88">
        <f t="shared" si="135"/>
        <v>1.8912108564293146E-3</v>
      </c>
      <c r="CD88">
        <f t="shared" si="135"/>
        <v>1.8289006173509933E-3</v>
      </c>
      <c r="CE88">
        <f t="shared" si="135"/>
        <v>1.769481990746618E-3</v>
      </c>
      <c r="CF88">
        <f t="shared" si="136"/>
        <v>1.7127750798602368E-3</v>
      </c>
      <c r="CG88">
        <f t="shared" si="136"/>
        <v>1.6586143692266838E-3</v>
      </c>
      <c r="CH88">
        <f t="shared" si="136"/>
        <v>1.6068472963831023E-3</v>
      </c>
      <c r="CI88">
        <f t="shared" si="136"/>
        <v>1.5573329949213047E-3</v>
      </c>
      <c r="CJ88">
        <f t="shared" si="136"/>
        <v>1.5099411846602666E-3</v>
      </c>
      <c r="CK88">
        <f t="shared" si="136"/>
        <v>1.4645511886644186E-3</v>
      </c>
      <c r="CL88">
        <f t="shared" si="136"/>
        <v>1.4210510600529255E-3</v>
      </c>
      <c r="CM88">
        <f t="shared" si="136"/>
        <v>1.3793368041866067E-3</v>
      </c>
      <c r="CN88">
        <f t="shared" si="136"/>
        <v>1.3393116839980263E-3</v>
      </c>
      <c r="CO88">
        <f t="shared" si="136"/>
        <v>1.3008855980366878E-3</v>
      </c>
      <c r="CP88">
        <f t="shared" si="137"/>
        <v>1.2639745223060844E-3</v>
      </c>
      <c r="CQ88">
        <f t="shared" si="137"/>
        <v>1.2285000082286834E-3</v>
      </c>
      <c r="CR88">
        <f t="shared" si="137"/>
        <v>7.9081816215146922E-4</v>
      </c>
      <c r="CS88">
        <f t="shared" si="137"/>
        <v>5.1356080918922608E-4</v>
      </c>
      <c r="CT88">
        <f t="shared" si="137"/>
        <v>3.5559974987027699E-4</v>
      </c>
      <c r="CU88">
        <f t="shared" si="137"/>
        <v>2.4733379427057956E-4</v>
      </c>
      <c r="CV88">
        <f t="shared" si="137"/>
        <v>1.6885226851268961E-4</v>
      </c>
      <c r="CW88">
        <f t="shared" si="137"/>
        <v>1.1097608319399838E-4</v>
      </c>
      <c r="CX88">
        <f t="shared" si="137"/>
        <v>6.8523535276701647E-5</v>
      </c>
      <c r="CY88">
        <f t="shared" si="137"/>
        <v>3.8204634848072856E-5</v>
      </c>
      <c r="CZ88">
        <f t="shared" si="138"/>
        <v>1.7761686136869003E-5</v>
      </c>
      <c r="DA88">
        <f t="shared" si="138"/>
        <v>5.5571436197731849E-6</v>
      </c>
      <c r="DB88">
        <f t="shared" si="138"/>
        <v>3.5293620438813821E-7</v>
      </c>
      <c r="DC88">
        <f t="shared" si="138"/>
        <v>0</v>
      </c>
      <c r="DD88">
        <f t="shared" si="138"/>
        <v>0</v>
      </c>
      <c r="DE88">
        <f t="shared" si="138"/>
        <v>0</v>
      </c>
      <c r="DF88">
        <f t="shared" si="138"/>
        <v>0</v>
      </c>
      <c r="DG88">
        <f t="shared" si="138"/>
        <v>0</v>
      </c>
      <c r="DH88">
        <f t="shared" si="138"/>
        <v>0</v>
      </c>
      <c r="DI88">
        <f t="shared" si="138"/>
        <v>0</v>
      </c>
      <c r="DJ88">
        <f t="shared" si="139"/>
        <v>0</v>
      </c>
      <c r="DK88">
        <f t="shared" si="139"/>
        <v>0</v>
      </c>
      <c r="DL88">
        <f t="shared" si="139"/>
        <v>0</v>
      </c>
      <c r="DM88">
        <f t="shared" si="139"/>
        <v>0</v>
      </c>
      <c r="DN88">
        <f t="shared" si="139"/>
        <v>0</v>
      </c>
      <c r="DO88">
        <f t="shared" si="139"/>
        <v>0</v>
      </c>
      <c r="DP88">
        <f t="shared" si="139"/>
        <v>0</v>
      </c>
      <c r="DQ88">
        <f t="shared" si="139"/>
        <v>0</v>
      </c>
      <c r="DR88">
        <f t="shared" si="139"/>
        <v>0</v>
      </c>
      <c r="DS88">
        <f t="shared" si="139"/>
        <v>0</v>
      </c>
      <c r="DT88">
        <f t="shared" si="140"/>
        <v>0</v>
      </c>
      <c r="DU88">
        <f t="shared" si="140"/>
        <v>0</v>
      </c>
      <c r="DV88">
        <f t="shared" si="140"/>
        <v>0</v>
      </c>
      <c r="DW88">
        <f t="shared" si="140"/>
        <v>0</v>
      </c>
      <c r="DX88">
        <f t="shared" si="140"/>
        <v>0</v>
      </c>
      <c r="DY88">
        <f t="shared" si="140"/>
        <v>0</v>
      </c>
      <c r="DZ88">
        <f t="shared" si="140"/>
        <v>0</v>
      </c>
      <c r="EA88">
        <f t="shared" si="140"/>
        <v>0</v>
      </c>
      <c r="EB88">
        <f t="shared" si="140"/>
        <v>0</v>
      </c>
      <c r="EC88">
        <f t="shared" si="140"/>
        <v>0</v>
      </c>
      <c r="ED88">
        <f t="shared" si="141"/>
        <v>0</v>
      </c>
      <c r="EE88">
        <f t="shared" si="141"/>
        <v>0</v>
      </c>
      <c r="EF88">
        <f t="shared" si="141"/>
        <v>0</v>
      </c>
      <c r="EG88">
        <f t="shared" si="141"/>
        <v>0</v>
      </c>
      <c r="EH88">
        <f t="shared" si="141"/>
        <v>0</v>
      </c>
      <c r="EI88">
        <f t="shared" si="141"/>
        <v>0</v>
      </c>
      <c r="EJ88">
        <f t="shared" si="141"/>
        <v>0</v>
      </c>
      <c r="EK88">
        <f t="shared" si="141"/>
        <v>0</v>
      </c>
      <c r="EL88">
        <f t="shared" si="141"/>
        <v>0</v>
      </c>
      <c r="EM88">
        <f t="shared" si="141"/>
        <v>0</v>
      </c>
      <c r="EN88">
        <f t="shared" si="142"/>
        <v>0</v>
      </c>
      <c r="EO88">
        <f t="shared" si="142"/>
        <v>0</v>
      </c>
      <c r="EP88">
        <f t="shared" si="142"/>
        <v>0</v>
      </c>
      <c r="EQ88">
        <f t="shared" si="142"/>
        <v>0</v>
      </c>
      <c r="ER88">
        <f t="shared" si="142"/>
        <v>0</v>
      </c>
      <c r="ES88">
        <f t="shared" si="142"/>
        <v>0</v>
      </c>
      <c r="ET88">
        <f t="shared" si="142"/>
        <v>0</v>
      </c>
      <c r="EU88">
        <f t="shared" si="142"/>
        <v>0</v>
      </c>
      <c r="EV88">
        <f t="shared" si="142"/>
        <v>0</v>
      </c>
      <c r="EW88">
        <f t="shared" si="142"/>
        <v>0</v>
      </c>
      <c r="EX88">
        <f t="shared" si="142"/>
        <v>0</v>
      </c>
      <c r="EZ88">
        <f t="shared" si="112"/>
        <v>0.8772156896909663</v>
      </c>
      <c r="FB88">
        <f t="shared" si="110"/>
        <v>1.1389312972651833E-2</v>
      </c>
      <c r="FC88">
        <f t="shared" si="111"/>
        <v>0.24855990266517544</v>
      </c>
    </row>
    <row r="89" spans="1:159" x14ac:dyDescent="0.25">
      <c r="A89">
        <v>710</v>
      </c>
      <c r="B89" s="20">
        <f>'Input spectra'!S88</f>
        <v>4.59291332366593E-2</v>
      </c>
      <c r="C89">
        <f>'Input spectra'!B88</f>
        <v>0</v>
      </c>
      <c r="D89">
        <f t="shared" si="128"/>
        <v>2.0653927966864227E-2</v>
      </c>
      <c r="E89">
        <f t="shared" si="128"/>
        <v>2.0409559611937977E-2</v>
      </c>
      <c r="F89">
        <f t="shared" si="128"/>
        <v>2.0166997139499317E-2</v>
      </c>
      <c r="G89">
        <f t="shared" si="128"/>
        <v>1.9926229130363057E-2</v>
      </c>
      <c r="H89">
        <f t="shared" si="128"/>
        <v>1.9687244232077798E-2</v>
      </c>
      <c r="I89">
        <f t="shared" si="128"/>
        <v>1.9450031158554155E-2</v>
      </c>
      <c r="J89">
        <f t="shared" si="128"/>
        <v>1.9214578689694919E-2</v>
      </c>
      <c r="K89">
        <f t="shared" si="128"/>
        <v>1.8980875671027249E-2</v>
      </c>
      <c r="L89">
        <f t="shared" si="128"/>
        <v>1.8748911013336839E-2</v>
      </c>
      <c r="M89">
        <f t="shared" si="128"/>
        <v>1.8518673692304075E-2</v>
      </c>
      <c r="N89">
        <f t="shared" si="129"/>
        <v>1.8290152748142136E-2</v>
      </c>
      <c r="O89">
        <f t="shared" si="129"/>
        <v>1.8063337285237048E-2</v>
      </c>
      <c r="P89">
        <f t="shared" si="129"/>
        <v>1.7838216471789705E-2</v>
      </c>
      <c r="Q89">
        <f t="shared" si="129"/>
        <v>1.7614779539459811E-2</v>
      </c>
      <c r="R89">
        <f t="shared" si="129"/>
        <v>1.739301578301173E-2</v>
      </c>
      <c r="S89">
        <f t="shared" si="129"/>
        <v>1.7172914559962272E-2</v>
      </c>
      <c r="T89">
        <f t="shared" si="129"/>
        <v>1.6954465290230376E-2</v>
      </c>
      <c r="U89">
        <f t="shared" si="129"/>
        <v>1.6737657455788667E-2</v>
      </c>
      <c r="V89">
        <f t="shared" si="129"/>
        <v>1.6522480600316924E-2</v>
      </c>
      <c r="W89">
        <f t="shared" si="129"/>
        <v>1.6308924328857419E-2</v>
      </c>
      <c r="X89">
        <f t="shared" si="130"/>
        <v>1.6096978307472077E-2</v>
      </c>
      <c r="Y89">
        <f t="shared" si="130"/>
        <v>1.5886632262901552E-2</v>
      </c>
      <c r="Z89">
        <f t="shared" si="130"/>
        <v>1.56778759822261E-2</v>
      </c>
      <c r="AA89">
        <f t="shared" si="130"/>
        <v>1.5470699312528299E-2</v>
      </c>
      <c r="AB89">
        <f t="shared" si="130"/>
        <v>1.5265092160557603E-2</v>
      </c>
      <c r="AC89">
        <f t="shared" si="130"/>
        <v>1.5061044492396704E-2</v>
      </c>
      <c r="AD89">
        <f t="shared" si="130"/>
        <v>1.4858546333129677E-2</v>
      </c>
      <c r="AE89">
        <f t="shared" si="130"/>
        <v>1.4657587766511972E-2</v>
      </c>
      <c r="AF89">
        <f t="shared" si="130"/>
        <v>1.445815893464214E-2</v>
      </c>
      <c r="AG89">
        <f t="shared" si="130"/>
        <v>1.4260250037635354E-2</v>
      </c>
      <c r="AH89">
        <f t="shared" si="131"/>
        <v>1.4063851333298709E-2</v>
      </c>
      <c r="AI89">
        <f t="shared" si="131"/>
        <v>1.3868953136808264E-2</v>
      </c>
      <c r="AJ89">
        <f t="shared" si="131"/>
        <v>1.3675545820387847E-2</v>
      </c>
      <c r="AK89">
        <f t="shared" si="131"/>
        <v>1.3483619812989562E-2</v>
      </c>
      <c r="AL89">
        <f t="shared" si="131"/>
        <v>1.3293165599976092E-2</v>
      </c>
      <c r="AM89">
        <f t="shared" si="131"/>
        <v>1.3104173722804662E-2</v>
      </c>
      <c r="AN89">
        <f t="shared" si="131"/>
        <v>1.2916634778712731E-2</v>
      </c>
      <c r="AO89">
        <f t="shared" si="131"/>
        <v>1.2730539420405411E-2</v>
      </c>
      <c r="AP89">
        <f t="shared" si="131"/>
        <v>1.254587835574455E-2</v>
      </c>
      <c r="AQ89">
        <f t="shared" si="131"/>
        <v>1.2362642347439501E-2</v>
      </c>
      <c r="AR89">
        <f t="shared" si="132"/>
        <v>1.2180822212739594E-2</v>
      </c>
      <c r="AS89">
        <f t="shared" si="132"/>
        <v>1.2000408823128254E-2</v>
      </c>
      <c r="AT89">
        <f t="shared" si="132"/>
        <v>1.1821393104018751E-2</v>
      </c>
      <c r="AU89">
        <f t="shared" si="132"/>
        <v>1.1643766034451679E-2</v>
      </c>
      <c r="AV89">
        <f t="shared" si="132"/>
        <v>1.1467518646793979E-2</v>
      </c>
      <c r="AW89">
        <f t="shared" si="132"/>
        <v>1.1292642026439665E-2</v>
      </c>
      <c r="AX89">
        <f t="shared" si="132"/>
        <v>1.003719874009671E-2</v>
      </c>
      <c r="AY89">
        <f t="shared" si="132"/>
        <v>8.5755043615320815E-3</v>
      </c>
      <c r="AZ89">
        <f t="shared" si="132"/>
        <v>7.7186593772776103E-3</v>
      </c>
      <c r="BA89">
        <f t="shared" si="132"/>
        <v>7.0696166900230065E-3</v>
      </c>
      <c r="BB89">
        <f t="shared" si="133"/>
        <v>6.5392944310805621E-3</v>
      </c>
      <c r="BC89">
        <f t="shared" si="133"/>
        <v>6.0890760144384102E-3</v>
      </c>
      <c r="BD89">
        <f t="shared" si="133"/>
        <v>5.6978007118293735E-3</v>
      </c>
      <c r="BE89">
        <f t="shared" si="133"/>
        <v>5.3522763395458415E-3</v>
      </c>
      <c r="BF89">
        <f t="shared" si="133"/>
        <v>5.0435703145510899E-3</v>
      </c>
      <c r="BG89">
        <f t="shared" si="133"/>
        <v>4.7652762716372263E-3</v>
      </c>
      <c r="BH89">
        <f t="shared" si="133"/>
        <v>4.5126011919756764E-3</v>
      </c>
      <c r="BI89">
        <f t="shared" si="133"/>
        <v>4.2818412803843752E-3</v>
      </c>
      <c r="BJ89">
        <f t="shared" si="133"/>
        <v>4.0700606162614545E-3</v>
      </c>
      <c r="BK89">
        <f t="shared" si="133"/>
        <v>3.8748836663618029E-3</v>
      </c>
      <c r="BL89">
        <f t="shared" si="134"/>
        <v>3.694355588518103E-3</v>
      </c>
      <c r="BM89">
        <f t="shared" si="134"/>
        <v>3.5268448690457155E-3</v>
      </c>
      <c r="BN89">
        <f t="shared" si="134"/>
        <v>3.3709734664601988E-3</v>
      </c>
      <c r="BO89">
        <f t="shared" si="134"/>
        <v>3.2255654369930187E-3</v>
      </c>
      <c r="BP89">
        <f t="shared" si="134"/>
        <v>3.0896083401774897E-3</v>
      </c>
      <c r="BQ89">
        <f t="shared" si="134"/>
        <v>2.9622237044784868E-3</v>
      </c>
      <c r="BR89">
        <f t="shared" si="134"/>
        <v>2.842644057071277E-3</v>
      </c>
      <c r="BS89">
        <f t="shared" si="134"/>
        <v>2.7301948015737649E-3</v>
      </c>
      <c r="BT89">
        <f t="shared" si="134"/>
        <v>2.6242797377420265E-3</v>
      </c>
      <c r="BU89">
        <f t="shared" si="134"/>
        <v>2.5243693590922974E-3</v>
      </c>
      <c r="BV89">
        <f t="shared" si="135"/>
        <v>2.4299912985588984E-3</v>
      </c>
      <c r="BW89">
        <f t="shared" si="135"/>
        <v>2.34072245574235E-3</v>
      </c>
      <c r="BX89">
        <f t="shared" si="135"/>
        <v>2.2561824553980064E-3</v>
      </c>
      <c r="BY89">
        <f t="shared" si="135"/>
        <v>2.1760281705943759E-3</v>
      </c>
      <c r="BZ89">
        <f t="shared" si="135"/>
        <v>2.0999491053073482E-3</v>
      </c>
      <c r="CA89">
        <f t="shared" si="135"/>
        <v>2.0276634767210258E-3</v>
      </c>
      <c r="CB89">
        <f t="shared" si="135"/>
        <v>1.9589148716776276E-3</v>
      </c>
      <c r="CC89">
        <f t="shared" si="135"/>
        <v>1.8934693776696948E-3</v>
      </c>
      <c r="CD89">
        <f t="shared" si="135"/>
        <v>1.8311131086809161E-3</v>
      </c>
      <c r="CE89">
        <f t="shared" si="135"/>
        <v>1.7716500616097388E-3</v>
      </c>
      <c r="CF89">
        <f t="shared" si="136"/>
        <v>1.7149002510701515E-3</v>
      </c>
      <c r="CG89">
        <f t="shared" si="136"/>
        <v>1.6606980798706678E-3</v>
      </c>
      <c r="CH89">
        <f t="shared" si="136"/>
        <v>1.6088909100248625E-3</v>
      </c>
      <c r="CI89">
        <f t="shared" si="136"/>
        <v>1.5593378051903699E-3</v>
      </c>
      <c r="CJ89">
        <f t="shared" si="136"/>
        <v>1.5119084203026884E-3</v>
      </c>
      <c r="CK89">
        <f t="shared" si="136"/>
        <v>1.466482018118705E-3</v>
      </c>
      <c r="CL89">
        <f t="shared" si="136"/>
        <v>1.4229465956061605E-3</v>
      </c>
      <c r="CM89">
        <f t="shared" si="136"/>
        <v>1.3811981057581743E-3</v>
      </c>
      <c r="CN89">
        <f t="shared" si="136"/>
        <v>1.3411397625920235E-3</v>
      </c>
      <c r="CO89">
        <f t="shared" si="136"/>
        <v>1.3026814188987373E-3</v>
      </c>
      <c r="CP89">
        <f t="shared" si="137"/>
        <v>1.265739007815713E-3</v>
      </c>
      <c r="CQ89">
        <f t="shared" si="137"/>
        <v>1.2302340405545193E-3</v>
      </c>
      <c r="CR89">
        <f t="shared" si="137"/>
        <v>7.9194668007766646E-4</v>
      </c>
      <c r="CS89">
        <f t="shared" si="137"/>
        <v>5.1430164537915896E-4</v>
      </c>
      <c r="CT89">
        <f t="shared" si="137"/>
        <v>3.5611823945105924E-4</v>
      </c>
      <c r="CU89">
        <f t="shared" si="137"/>
        <v>2.4769826374871956E-4</v>
      </c>
      <c r="CV89">
        <f t="shared" si="137"/>
        <v>1.6910370922545526E-4</v>
      </c>
      <c r="CW89">
        <f t="shared" si="137"/>
        <v>1.1114306223403737E-4</v>
      </c>
      <c r="CX89">
        <f t="shared" si="137"/>
        <v>6.8627702247849287E-5</v>
      </c>
      <c r="CY89">
        <f t="shared" si="137"/>
        <v>3.8263305216315136E-5</v>
      </c>
      <c r="CZ89">
        <f t="shared" si="138"/>
        <v>1.7789238263413091E-5</v>
      </c>
      <c r="DA89">
        <f t="shared" si="138"/>
        <v>5.5658501937485776E-6</v>
      </c>
      <c r="DB89">
        <f t="shared" si="138"/>
        <v>3.5349464121272208E-7</v>
      </c>
      <c r="DC89">
        <f t="shared" si="138"/>
        <v>0</v>
      </c>
      <c r="DD89">
        <f t="shared" si="138"/>
        <v>0</v>
      </c>
      <c r="DE89">
        <f t="shared" si="138"/>
        <v>0</v>
      </c>
      <c r="DF89">
        <f t="shared" si="138"/>
        <v>0</v>
      </c>
      <c r="DG89">
        <f t="shared" si="138"/>
        <v>0</v>
      </c>
      <c r="DH89">
        <f t="shared" si="138"/>
        <v>0</v>
      </c>
      <c r="DI89">
        <f t="shared" si="138"/>
        <v>0</v>
      </c>
      <c r="DJ89">
        <f t="shared" si="139"/>
        <v>0</v>
      </c>
      <c r="DK89">
        <f t="shared" si="139"/>
        <v>0</v>
      </c>
      <c r="DL89">
        <f t="shared" si="139"/>
        <v>0</v>
      </c>
      <c r="DM89">
        <f t="shared" si="139"/>
        <v>0</v>
      </c>
      <c r="DN89">
        <f t="shared" si="139"/>
        <v>0</v>
      </c>
      <c r="DO89">
        <f t="shared" si="139"/>
        <v>0</v>
      </c>
      <c r="DP89">
        <f t="shared" si="139"/>
        <v>0</v>
      </c>
      <c r="DQ89">
        <f t="shared" si="139"/>
        <v>0</v>
      </c>
      <c r="DR89">
        <f t="shared" si="139"/>
        <v>0</v>
      </c>
      <c r="DS89">
        <f t="shared" si="139"/>
        <v>0</v>
      </c>
      <c r="DT89">
        <f t="shared" si="140"/>
        <v>0</v>
      </c>
      <c r="DU89">
        <f t="shared" si="140"/>
        <v>0</v>
      </c>
      <c r="DV89">
        <f t="shared" si="140"/>
        <v>0</v>
      </c>
      <c r="DW89">
        <f t="shared" si="140"/>
        <v>0</v>
      </c>
      <c r="DX89">
        <f t="shared" si="140"/>
        <v>0</v>
      </c>
      <c r="DY89">
        <f t="shared" si="140"/>
        <v>0</v>
      </c>
      <c r="DZ89">
        <f t="shared" si="140"/>
        <v>0</v>
      </c>
      <c r="EA89">
        <f t="shared" si="140"/>
        <v>0</v>
      </c>
      <c r="EB89">
        <f t="shared" si="140"/>
        <v>0</v>
      </c>
      <c r="EC89">
        <f t="shared" si="140"/>
        <v>0</v>
      </c>
      <c r="ED89">
        <f t="shared" si="141"/>
        <v>0</v>
      </c>
      <c r="EE89">
        <f t="shared" si="141"/>
        <v>0</v>
      </c>
      <c r="EF89">
        <f t="shared" si="141"/>
        <v>0</v>
      </c>
      <c r="EG89">
        <f t="shared" si="141"/>
        <v>0</v>
      </c>
      <c r="EH89">
        <f t="shared" si="141"/>
        <v>0</v>
      </c>
      <c r="EI89">
        <f t="shared" si="141"/>
        <v>0</v>
      </c>
      <c r="EJ89">
        <f t="shared" si="141"/>
        <v>0</v>
      </c>
      <c r="EK89">
        <f t="shared" si="141"/>
        <v>0</v>
      </c>
      <c r="EL89">
        <f t="shared" si="141"/>
        <v>0</v>
      </c>
      <c r="EM89">
        <f t="shared" si="141"/>
        <v>0</v>
      </c>
      <c r="EN89">
        <f t="shared" si="142"/>
        <v>0</v>
      </c>
      <c r="EO89">
        <f t="shared" si="142"/>
        <v>0</v>
      </c>
      <c r="EP89">
        <f t="shared" si="142"/>
        <v>0</v>
      </c>
      <c r="EQ89">
        <f t="shared" si="142"/>
        <v>0</v>
      </c>
      <c r="ER89">
        <f t="shared" si="142"/>
        <v>0</v>
      </c>
      <c r="ES89">
        <f t="shared" si="142"/>
        <v>0</v>
      </c>
      <c r="ET89">
        <f t="shared" si="142"/>
        <v>0</v>
      </c>
      <c r="EU89">
        <f t="shared" si="142"/>
        <v>0</v>
      </c>
      <c r="EV89">
        <f t="shared" si="142"/>
        <v>0</v>
      </c>
      <c r="EW89">
        <f t="shared" si="142"/>
        <v>0</v>
      </c>
      <c r="EX89">
        <f t="shared" si="142"/>
        <v>0</v>
      </c>
      <c r="EZ89">
        <f t="shared" si="112"/>
        <v>0.87758886449118501</v>
      </c>
      <c r="FB89">
        <f t="shared" si="110"/>
        <v>1.1351443949323747E-2</v>
      </c>
      <c r="FC89">
        <f t="shared" si="111"/>
        <v>0.24856474612392718</v>
      </c>
    </row>
    <row r="90" spans="1:159" x14ac:dyDescent="0.25">
      <c r="A90">
        <v>715</v>
      </c>
      <c r="B90" s="20">
        <f>'Input spectra'!S89</f>
        <v>4.5774132304756E-2</v>
      </c>
      <c r="C90">
        <f>'Input spectra'!B89</f>
        <v>0</v>
      </c>
      <c r="D90">
        <f t="shared" si="128"/>
        <v>2.0653927966864227E-2</v>
      </c>
      <c r="E90">
        <f t="shared" si="128"/>
        <v>2.0409875964465675E-2</v>
      </c>
      <c r="F90">
        <f t="shared" si="128"/>
        <v>2.016762232985984E-2</v>
      </c>
      <c r="G90">
        <f t="shared" si="128"/>
        <v>1.9927155727131753E-2</v>
      </c>
      <c r="H90">
        <f t="shared" si="128"/>
        <v>1.968846488639895E-2</v>
      </c>
      <c r="I90">
        <f t="shared" si="128"/>
        <v>1.9451538603444805E-2</v>
      </c>
      <c r="J90">
        <f t="shared" si="128"/>
        <v>1.9216365739353761E-2</v>
      </c>
      <c r="K90">
        <f t="shared" si="128"/>
        <v>1.8982935220148586E-2</v>
      </c>
      <c r="L90">
        <f t="shared" si="128"/>
        <v>1.8751236036429548E-2</v>
      </c>
      <c r="M90">
        <f t="shared" si="128"/>
        <v>1.8521257243015558E-2</v>
      </c>
      <c r="N90">
        <f t="shared" si="129"/>
        <v>1.8292987958587206E-2</v>
      </c>
      <c r="O90">
        <f t="shared" si="129"/>
        <v>1.8066417365331738E-2</v>
      </c>
      <c r="P90">
        <f t="shared" si="129"/>
        <v>1.784153470858996E-2</v>
      </c>
      <c r="Q90">
        <f t="shared" si="129"/>
        <v>1.7618329296505027E-2</v>
      </c>
      <c r="R90">
        <f t="shared" si="129"/>
        <v>1.7396790499673104E-2</v>
      </c>
      <c r="S90">
        <f t="shared" si="129"/>
        <v>1.7176907750795944E-2</v>
      </c>
      <c r="T90">
        <f t="shared" si="129"/>
        <v>1.6958670544335318E-2</v>
      </c>
      <c r="U90">
        <f t="shared" si="129"/>
        <v>1.6742068436169297E-2</v>
      </c>
      <c r="V90">
        <f t="shared" si="129"/>
        <v>1.65270910432504E-2</v>
      </c>
      <c r="W90">
        <f t="shared" si="129"/>
        <v>1.6313728043265592E-2</v>
      </c>
      <c r="X90">
        <f t="shared" si="130"/>
        <v>1.6101969174298087E-2</v>
      </c>
      <c r="Y90">
        <f t="shared" si="130"/>
        <v>1.5891804234490988E-2</v>
      </c>
      <c r="Z90">
        <f t="shared" si="130"/>
        <v>1.5683223081712751E-2</v>
      </c>
      <c r="AA90">
        <f t="shared" si="130"/>
        <v>1.5476215633224419E-2</v>
      </c>
      <c r="AB90">
        <f t="shared" si="130"/>
        <v>1.5270771865348689E-2</v>
      </c>
      <c r="AC90">
        <f t="shared" si="130"/>
        <v>1.506688181314075E-2</v>
      </c>
      <c r="AD90">
        <f t="shared" si="130"/>
        <v>1.486453557006086E-2</v>
      </c>
      <c r="AE90">
        <f t="shared" si="130"/>
        <v>1.466372328764875E-2</v>
      </c>
      <c r="AF90">
        <f t="shared" si="130"/>
        <v>1.4464435175199748E-2</v>
      </c>
      <c r="AG90">
        <f t="shared" si="130"/>
        <v>1.4266661499442626E-2</v>
      </c>
      <c r="AH90">
        <f t="shared" si="131"/>
        <v>1.4070392584219257E-2</v>
      </c>
      <c r="AI90">
        <f t="shared" si="131"/>
        <v>1.3875618810165927E-2</v>
      </c>
      <c r="AJ90">
        <f t="shared" si="131"/>
        <v>1.3682330614396407E-2</v>
      </c>
      <c r="AK90">
        <f t="shared" si="131"/>
        <v>1.3490518490186714E-2</v>
      </c>
      <c r="AL90">
        <f t="shared" si="131"/>
        <v>1.3300172986661604E-2</v>
      </c>
      <c r="AM90">
        <f t="shared" si="131"/>
        <v>1.3111284708482723E-2</v>
      </c>
      <c r="AN90">
        <f t="shared" si="131"/>
        <v>1.292384431553845E-2</v>
      </c>
      <c r="AO90">
        <f t="shared" si="131"/>
        <v>1.2737842522635436E-2</v>
      </c>
      <c r="AP90">
        <f t="shared" si="131"/>
        <v>1.2553270099191792E-2</v>
      </c>
      <c r="AQ90">
        <f t="shared" si="131"/>
        <v>1.2370117868931909E-2</v>
      </c>
      <c r="AR90">
        <f t="shared" si="132"/>
        <v>1.218837670958299E-2</v>
      </c>
      <c r="AS90">
        <f t="shared" si="132"/>
        <v>1.2008037552573163E-2</v>
      </c>
      <c r="AT90">
        <f t="shared" si="132"/>
        <v>1.1829091382731234E-2</v>
      </c>
      <c r="AU90">
        <f t="shared" si="132"/>
        <v>1.1651529237988104E-2</v>
      </c>
      <c r="AV90">
        <f t="shared" si="132"/>
        <v>1.1475342209079746E-2</v>
      </c>
      <c r="AW90">
        <f t="shared" si="132"/>
        <v>1.130052143925182E-2</v>
      </c>
      <c r="AX90">
        <f t="shared" si="132"/>
        <v>1.0044357857762911E-2</v>
      </c>
      <c r="AY90">
        <f t="shared" si="132"/>
        <v>8.5817539301623613E-3</v>
      </c>
      <c r="AZ90">
        <f t="shared" si="132"/>
        <v>7.7244042312144285E-3</v>
      </c>
      <c r="BA90">
        <f t="shared" si="132"/>
        <v>7.0749881357418214E-3</v>
      </c>
      <c r="BB90">
        <f t="shared" si="133"/>
        <v>6.544364379097503E-3</v>
      </c>
      <c r="BC90">
        <f t="shared" si="133"/>
        <v>6.0938913609938274E-3</v>
      </c>
      <c r="BD90">
        <f t="shared" si="133"/>
        <v>5.7023950180818935E-3</v>
      </c>
      <c r="BE90">
        <f t="shared" si="133"/>
        <v>5.3566750675351424E-3</v>
      </c>
      <c r="BF90">
        <f t="shared" si="133"/>
        <v>5.0477935754837822E-3</v>
      </c>
      <c r="BG90">
        <f t="shared" si="133"/>
        <v>4.7693404261932226E-3</v>
      </c>
      <c r="BH90">
        <f t="shared" si="133"/>
        <v>4.5165198538234651E-3</v>
      </c>
      <c r="BI90">
        <f t="shared" si="133"/>
        <v>4.2856259815556939E-3</v>
      </c>
      <c r="BJ90">
        <f t="shared" si="133"/>
        <v>4.0737212679806036E-3</v>
      </c>
      <c r="BK90">
        <f t="shared" si="133"/>
        <v>3.878428889595682E-3</v>
      </c>
      <c r="BL90">
        <f t="shared" si="134"/>
        <v>3.6977929580107906E-3</v>
      </c>
      <c r="BM90">
        <f t="shared" si="134"/>
        <v>3.5301810978812572E-3</v>
      </c>
      <c r="BN90">
        <f t="shared" si="134"/>
        <v>3.3742145485381437E-3</v>
      </c>
      <c r="BO90">
        <f t="shared" si="134"/>
        <v>3.2287167589712981E-3</v>
      </c>
      <c r="BP90">
        <f t="shared" si="134"/>
        <v>3.092674770785188E-3</v>
      </c>
      <c r="BQ90">
        <f t="shared" si="134"/>
        <v>2.9652096667389912E-3</v>
      </c>
      <c r="BR90">
        <f t="shared" si="134"/>
        <v>2.8455535874054869E-3</v>
      </c>
      <c r="BS90">
        <f t="shared" si="134"/>
        <v>2.7330315986826576E-3</v>
      </c>
      <c r="BT90">
        <f t="shared" si="134"/>
        <v>2.6270472034224932E-3</v>
      </c>
      <c r="BU90">
        <f t="shared" si="134"/>
        <v>2.5270706326110891E-3</v>
      </c>
      <c r="BV90">
        <f t="shared" si="135"/>
        <v>2.4326292858273557E-3</v>
      </c>
      <c r="BW90">
        <f t="shared" si="135"/>
        <v>2.3432998542542464E-3</v>
      </c>
      <c r="BX90">
        <f t="shared" si="135"/>
        <v>2.25870177568424E-3</v>
      </c>
      <c r="BY90">
        <f t="shared" si="135"/>
        <v>2.1784917547909861E-3</v>
      </c>
      <c r="BZ90">
        <f t="shared" si="135"/>
        <v>2.102359143313443E-3</v>
      </c>
      <c r="CA90">
        <f t="shared" si="135"/>
        <v>2.0300220203307109E-3</v>
      </c>
      <c r="CB90">
        <f t="shared" si="135"/>
        <v>1.9612238469980366E-3</v>
      </c>
      <c r="CC90">
        <f t="shared" si="135"/>
        <v>1.8957305960806091E-3</v>
      </c>
      <c r="CD90">
        <f t="shared" si="135"/>
        <v>1.8333282765465903E-3</v>
      </c>
      <c r="CE90">
        <f t="shared" si="135"/>
        <v>1.7738207889176807E-3</v>
      </c>
      <c r="CF90">
        <f t="shared" si="136"/>
        <v>1.7170280591427385E-3</v>
      </c>
      <c r="CG90">
        <f t="shared" si="136"/>
        <v>1.6627844082720584E-3</v>
      </c>
      <c r="CH90">
        <f t="shared" si="136"/>
        <v>1.6109371227665671E-3</v>
      </c>
      <c r="CI90">
        <f t="shared" si="136"/>
        <v>1.5613451963231494E-3</v>
      </c>
      <c r="CJ90">
        <f t="shared" si="136"/>
        <v>1.513878218969494E-3</v>
      </c>
      <c r="CK90">
        <f t="shared" si="136"/>
        <v>1.4684153931326222E-3</v>
      </c>
      <c r="CL90">
        <f t="shared" si="136"/>
        <v>1.4248446596083276E-3</v>
      </c>
      <c r="CM90">
        <f t="shared" si="136"/>
        <v>1.3830619190031287E-3</v>
      </c>
      <c r="CN90">
        <f t="shared" si="136"/>
        <v>1.3429703364015756E-3</v>
      </c>
      <c r="CO90">
        <f t="shared" si="136"/>
        <v>1.3044797188201103E-3</v>
      </c>
      <c r="CP90">
        <f t="shared" si="137"/>
        <v>1.2675059565151134E-3</v>
      </c>
      <c r="CQ90">
        <f t="shared" si="137"/>
        <v>1.2319705204734267E-3</v>
      </c>
      <c r="CR90">
        <f t="shared" si="137"/>
        <v>7.9307680842806904E-4</v>
      </c>
      <c r="CS90">
        <f t="shared" si="137"/>
        <v>5.1504355026096003E-4</v>
      </c>
      <c r="CT90">
        <f t="shared" si="137"/>
        <v>3.566374850263145E-4</v>
      </c>
      <c r="CU90">
        <f t="shared" si="137"/>
        <v>2.4806327030672332E-4</v>
      </c>
      <c r="CV90">
        <f t="shared" si="137"/>
        <v>1.6935552436275552E-4</v>
      </c>
      <c r="CW90">
        <f t="shared" si="137"/>
        <v>1.1131029251739854E-4</v>
      </c>
      <c r="CX90">
        <f t="shared" si="137"/>
        <v>6.8732027569815211E-5</v>
      </c>
      <c r="CY90">
        <f t="shared" si="137"/>
        <v>3.8322065683890249E-5</v>
      </c>
      <c r="CZ90">
        <f t="shared" si="138"/>
        <v>1.7816833129124598E-5</v>
      </c>
      <c r="DA90">
        <f t="shared" si="138"/>
        <v>5.5745704086221747E-6</v>
      </c>
      <c r="DB90">
        <f t="shared" si="138"/>
        <v>3.5405396162953394E-7</v>
      </c>
      <c r="DC90">
        <f t="shared" si="138"/>
        <v>0</v>
      </c>
      <c r="DD90">
        <f t="shared" si="138"/>
        <v>0</v>
      </c>
      <c r="DE90">
        <f t="shared" si="138"/>
        <v>0</v>
      </c>
      <c r="DF90">
        <f t="shared" si="138"/>
        <v>0</v>
      </c>
      <c r="DG90">
        <f t="shared" si="138"/>
        <v>0</v>
      </c>
      <c r="DH90">
        <f t="shared" si="138"/>
        <v>0</v>
      </c>
      <c r="DI90">
        <f t="shared" si="138"/>
        <v>0</v>
      </c>
      <c r="DJ90">
        <f t="shared" si="139"/>
        <v>0</v>
      </c>
      <c r="DK90">
        <f t="shared" si="139"/>
        <v>0</v>
      </c>
      <c r="DL90">
        <f t="shared" si="139"/>
        <v>0</v>
      </c>
      <c r="DM90">
        <f t="shared" si="139"/>
        <v>0</v>
      </c>
      <c r="DN90">
        <f t="shared" si="139"/>
        <v>0</v>
      </c>
      <c r="DO90">
        <f t="shared" si="139"/>
        <v>0</v>
      </c>
      <c r="DP90">
        <f t="shared" si="139"/>
        <v>0</v>
      </c>
      <c r="DQ90">
        <f t="shared" si="139"/>
        <v>0</v>
      </c>
      <c r="DR90">
        <f t="shared" si="139"/>
        <v>0</v>
      </c>
      <c r="DS90">
        <f t="shared" si="139"/>
        <v>0</v>
      </c>
      <c r="DT90">
        <f t="shared" si="140"/>
        <v>0</v>
      </c>
      <c r="DU90">
        <f t="shared" si="140"/>
        <v>0</v>
      </c>
      <c r="DV90">
        <f t="shared" si="140"/>
        <v>0</v>
      </c>
      <c r="DW90">
        <f t="shared" si="140"/>
        <v>0</v>
      </c>
      <c r="DX90">
        <f t="shared" si="140"/>
        <v>0</v>
      </c>
      <c r="DY90">
        <f t="shared" si="140"/>
        <v>0</v>
      </c>
      <c r="DZ90">
        <f t="shared" si="140"/>
        <v>0</v>
      </c>
      <c r="EA90">
        <f t="shared" si="140"/>
        <v>0</v>
      </c>
      <c r="EB90">
        <f t="shared" si="140"/>
        <v>0</v>
      </c>
      <c r="EC90">
        <f t="shared" si="140"/>
        <v>0</v>
      </c>
      <c r="ED90">
        <f t="shared" si="141"/>
        <v>0</v>
      </c>
      <c r="EE90">
        <f t="shared" si="141"/>
        <v>0</v>
      </c>
      <c r="EF90">
        <f t="shared" si="141"/>
        <v>0</v>
      </c>
      <c r="EG90">
        <f t="shared" si="141"/>
        <v>0</v>
      </c>
      <c r="EH90">
        <f t="shared" si="141"/>
        <v>0</v>
      </c>
      <c r="EI90">
        <f t="shared" si="141"/>
        <v>0</v>
      </c>
      <c r="EJ90">
        <f t="shared" si="141"/>
        <v>0</v>
      </c>
      <c r="EK90">
        <f t="shared" si="141"/>
        <v>0</v>
      </c>
      <c r="EL90">
        <f t="shared" si="141"/>
        <v>0</v>
      </c>
      <c r="EM90">
        <f t="shared" si="141"/>
        <v>0</v>
      </c>
      <c r="EN90">
        <f t="shared" si="142"/>
        <v>0</v>
      </c>
      <c r="EO90">
        <f t="shared" si="142"/>
        <v>0</v>
      </c>
      <c r="EP90">
        <f t="shared" si="142"/>
        <v>0</v>
      </c>
      <c r="EQ90">
        <f t="shared" si="142"/>
        <v>0</v>
      </c>
      <c r="ER90">
        <f t="shared" si="142"/>
        <v>0</v>
      </c>
      <c r="ES90">
        <f t="shared" si="142"/>
        <v>0</v>
      </c>
      <c r="ET90">
        <f t="shared" si="142"/>
        <v>0</v>
      </c>
      <c r="EU90">
        <f t="shared" si="142"/>
        <v>0</v>
      </c>
      <c r="EV90">
        <f t="shared" si="142"/>
        <v>0</v>
      </c>
      <c r="EW90">
        <f t="shared" si="142"/>
        <v>0</v>
      </c>
      <c r="EX90">
        <f t="shared" si="142"/>
        <v>0</v>
      </c>
      <c r="EZ90">
        <f t="shared" si="112"/>
        <v>0.87796228636189888</v>
      </c>
      <c r="FB90">
        <f t="shared" si="110"/>
        <v>1.1313571991014959E-2</v>
      </c>
      <c r="FC90">
        <f t="shared" si="111"/>
        <v>0.24856958958483394</v>
      </c>
    </row>
    <row r="91" spans="1:159" x14ac:dyDescent="0.25">
      <c r="A91">
        <v>720</v>
      </c>
      <c r="B91" s="20">
        <f>'Input spectra'!S90</f>
        <v>4.56191313728527E-2</v>
      </c>
      <c r="C91">
        <f>'Input spectra'!B90</f>
        <v>0</v>
      </c>
      <c r="D91">
        <f t="shared" si="128"/>
        <v>2.0653927966864227E-2</v>
      </c>
      <c r="E91">
        <f t="shared" si="128"/>
        <v>2.0410192321896909E-2</v>
      </c>
      <c r="F91">
        <f t="shared" si="128"/>
        <v>2.016824753960168E-2</v>
      </c>
      <c r="G91">
        <f t="shared" si="128"/>
        <v>1.9928082366988457E-2</v>
      </c>
      <c r="H91">
        <f t="shared" si="128"/>
        <v>1.9689685616403472E-2</v>
      </c>
      <c r="I91">
        <f t="shared" si="128"/>
        <v>1.9453046165167662E-2</v>
      </c>
      <c r="J91">
        <f t="shared" si="128"/>
        <v>1.9218152955216946E-2</v>
      </c>
      <c r="K91">
        <f t="shared" si="128"/>
        <v>1.8984994992744468E-2</v>
      </c>
      <c r="L91">
        <f t="shared" si="128"/>
        <v>1.8753561347844734E-2</v>
      </c>
      <c r="M91">
        <f t="shared" si="128"/>
        <v>1.8523841154159674E-2</v>
      </c>
      <c r="N91">
        <f t="shared" si="129"/>
        <v>1.8295823608526596E-2</v>
      </c>
      <c r="O91">
        <f t="shared" si="129"/>
        <v>1.8069497970628012E-2</v>
      </c>
      <c r="P91">
        <f t="shared" si="129"/>
        <v>1.7844853562643374E-2</v>
      </c>
      <c r="Q91">
        <f t="shared" si="129"/>
        <v>1.762187976890266E-2</v>
      </c>
      <c r="R91">
        <f t="shared" si="129"/>
        <v>1.7400566035541798E-2</v>
      </c>
      <c r="S91">
        <f t="shared" si="129"/>
        <v>1.7180901870160005E-2</v>
      </c>
      <c r="T91">
        <f t="shared" si="129"/>
        <v>1.6962876841478885E-2</v>
      </c>
      <c r="U91">
        <f t="shared" si="129"/>
        <v>1.6746480579003391E-2</v>
      </c>
      <c r="V91">
        <f t="shared" si="129"/>
        <v>1.6531702772684648E-2</v>
      </c>
      <c r="W91">
        <f t="shared" si="129"/>
        <v>1.6318533172584505E-2</v>
      </c>
      <c r="X91">
        <f t="shared" si="130"/>
        <v>1.6106961588541954E-2</v>
      </c>
      <c r="Y91">
        <f t="shared" si="130"/>
        <v>1.5896977889841318E-2</v>
      </c>
      <c r="Z91">
        <f t="shared" si="130"/>
        <v>1.5688572004882211E-2</v>
      </c>
      <c r="AA91">
        <f t="shared" si="130"/>
        <v>1.5481733920851273E-2</v>
      </c>
      <c r="AB91">
        <f t="shared" si="130"/>
        <v>1.5276453683395705E-2</v>
      </c>
      <c r="AC91">
        <f t="shared" si="130"/>
        <v>1.5072721396298502E-2</v>
      </c>
      <c r="AD91">
        <f t="shared" si="130"/>
        <v>1.4870527221155462E-2</v>
      </c>
      <c r="AE91">
        <f t="shared" si="130"/>
        <v>1.4669861377053939E-2</v>
      </c>
      <c r="AF91">
        <f t="shared" si="130"/>
        <v>1.4470714140253308E-2</v>
      </c>
      <c r="AG91">
        <f t="shared" si="130"/>
        <v>1.427307584386713E-2</v>
      </c>
      <c r="AH91">
        <f t="shared" si="131"/>
        <v>1.407693687754708E-2</v>
      </c>
      <c r="AI91">
        <f t="shared" si="131"/>
        <v>1.3882287687168511E-2</v>
      </c>
      <c r="AJ91">
        <f t="shared" si="131"/>
        <v>1.3689118774517759E-2</v>
      </c>
      <c r="AK91">
        <f t="shared" si="131"/>
        <v>1.349742069698109E-2</v>
      </c>
      <c r="AL91">
        <f t="shared" si="131"/>
        <v>1.3307184067235361E-2</v>
      </c>
      <c r="AM91">
        <f t="shared" si="131"/>
        <v>1.3118399552940313E-2</v>
      </c>
      <c r="AN91">
        <f t="shared" si="131"/>
        <v>1.2931057876432521E-2</v>
      </c>
      <c r="AO91">
        <f t="shared" si="131"/>
        <v>1.2745149814421021E-2</v>
      </c>
      <c r="AP91">
        <f t="shared" si="131"/>
        <v>1.2560666197684542E-2</v>
      </c>
      <c r="AQ91">
        <f t="shared" si="131"/>
        <v>1.2377597910770373E-2</v>
      </c>
      <c r="AR91">
        <f t="shared" si="132"/>
        <v>1.2195935891694881E-2</v>
      </c>
      <c r="AS91">
        <f t="shared" si="132"/>
        <v>1.2015671131645598E-2</v>
      </c>
      <c r="AT91">
        <f t="shared" si="132"/>
        <v>1.1836794674684931E-2</v>
      </c>
      <c r="AU91">
        <f t="shared" si="132"/>
        <v>1.1659297617455492E-2</v>
      </c>
      <c r="AV91">
        <f t="shared" si="132"/>
        <v>1.1483171108886969E-2</v>
      </c>
      <c r="AW91">
        <f t="shared" si="132"/>
        <v>1.1308406349904616E-2</v>
      </c>
      <c r="AX91">
        <f t="shared" si="132"/>
        <v>1.005152208173089E-2</v>
      </c>
      <c r="AY91">
        <f t="shared" si="132"/>
        <v>8.5880080532895475E-3</v>
      </c>
      <c r="AZ91">
        <f t="shared" si="132"/>
        <v>7.7301533609386774E-3</v>
      </c>
      <c r="BA91">
        <f t="shared" si="132"/>
        <v>7.0803636626478317E-3</v>
      </c>
      <c r="BB91">
        <f t="shared" si="133"/>
        <v>6.5494382578707615E-3</v>
      </c>
      <c r="BC91">
        <f t="shared" si="133"/>
        <v>6.0987105156085292E-3</v>
      </c>
      <c r="BD91">
        <f t="shared" si="133"/>
        <v>5.7069930288602497E-3</v>
      </c>
      <c r="BE91">
        <f t="shared" si="133"/>
        <v>5.3610774105859052E-3</v>
      </c>
      <c r="BF91">
        <f t="shared" si="133"/>
        <v>5.0520203727869011E-3</v>
      </c>
      <c r="BG91">
        <f t="shared" si="133"/>
        <v>4.7734080469390722E-3</v>
      </c>
      <c r="BH91">
        <f t="shared" si="133"/>
        <v>4.5204419185668398E-3</v>
      </c>
      <c r="BI91">
        <f t="shared" si="133"/>
        <v>4.2894140280081696E-3</v>
      </c>
      <c r="BJ91">
        <f t="shared" si="133"/>
        <v>4.0773852121251657E-3</v>
      </c>
      <c r="BK91">
        <f t="shared" si="133"/>
        <v>3.8819773564386234E-3</v>
      </c>
      <c r="BL91">
        <f t="shared" si="134"/>
        <v>3.7012335257632948E-3</v>
      </c>
      <c r="BM91">
        <f t="shared" si="134"/>
        <v>3.5335204826318608E-3</v>
      </c>
      <c r="BN91">
        <f t="shared" si="134"/>
        <v>3.3774587468117928E-3</v>
      </c>
      <c r="BO91">
        <f t="shared" si="134"/>
        <v>3.2318711597369735E-3</v>
      </c>
      <c r="BP91">
        <f t="shared" si="134"/>
        <v>3.0957442448196382E-3</v>
      </c>
      <c r="BQ91">
        <f t="shared" si="134"/>
        <v>2.9681986388905468E-3</v>
      </c>
      <c r="BR91">
        <f t="shared" si="134"/>
        <v>2.8484660957301157E-3</v>
      </c>
      <c r="BS91">
        <f t="shared" si="134"/>
        <v>2.7358713433533262E-3</v>
      </c>
      <c r="BT91">
        <f t="shared" si="134"/>
        <v>2.6298175875670944E-3</v>
      </c>
      <c r="BU91">
        <f t="shared" si="134"/>
        <v>2.5297747967047476E-3</v>
      </c>
      <c r="BV91">
        <f t="shared" si="135"/>
        <v>2.4352701368825394E-3</v>
      </c>
      <c r="BW91">
        <f t="shared" si="135"/>
        <v>2.3458800907715949E-3</v>
      </c>
      <c r="BX91">
        <f t="shared" si="135"/>
        <v>2.2612239091182704E-3</v>
      </c>
      <c r="BY91">
        <f t="shared" si="135"/>
        <v>2.1809581281275426E-3</v>
      </c>
      <c r="BZ91">
        <f t="shared" si="135"/>
        <v>2.1047719472357101E-3</v>
      </c>
      <c r="CA91">
        <f t="shared" si="135"/>
        <v>2.032383307358139E-3</v>
      </c>
      <c r="CB91">
        <f t="shared" si="135"/>
        <v>1.9635355439104386E-3</v>
      </c>
      <c r="CC91">
        <f t="shared" si="135"/>
        <v>1.8979945148830705E-3</v>
      </c>
      <c r="CD91">
        <f t="shared" si="135"/>
        <v>1.8355461241859219E-3</v>
      </c>
      <c r="CE91">
        <f t="shared" si="135"/>
        <v>1.7759941759252708E-3</v>
      </c>
      <c r="CF91">
        <f t="shared" si="136"/>
        <v>1.7191585073497535E-3</v>
      </c>
      <c r="CG91">
        <f t="shared" si="136"/>
        <v>1.6648733577195325E-3</v>
      </c>
      <c r="CH91">
        <f t="shared" si="136"/>
        <v>1.6129859379137911E-3</v>
      </c>
      <c r="CI91">
        <f t="shared" si="136"/>
        <v>1.5633551716420788E-3</v>
      </c>
      <c r="CJ91">
        <f t="shared" si="136"/>
        <v>1.5158505839999335E-3</v>
      </c>
      <c r="CK91">
        <f t="shared" si="136"/>
        <v>1.4703513170621746E-3</v>
      </c>
      <c r="CL91">
        <f t="shared" si="136"/>
        <v>1.4267452554321157E-3</v>
      </c>
      <c r="CM91">
        <f t="shared" si="136"/>
        <v>1.3849282473107646E-3</v>
      </c>
      <c r="CN91">
        <f t="shared" si="136"/>
        <v>1.344803408832499E-3</v>
      </c>
      <c r="CO91">
        <f t="shared" si="136"/>
        <v>1.306280501223048E-3</v>
      </c>
      <c r="CP91">
        <f t="shared" si="137"/>
        <v>1.269275371842853E-3</v>
      </c>
      <c r="CQ91">
        <f t="shared" si="137"/>
        <v>1.2337094514401912E-3</v>
      </c>
      <c r="CR91">
        <f t="shared" si="137"/>
        <v>7.9420854950079298E-4</v>
      </c>
      <c r="CS91">
        <f t="shared" si="137"/>
        <v>5.1578652537626816E-4</v>
      </c>
      <c r="CT91">
        <f t="shared" si="137"/>
        <v>3.5715748769833575E-4</v>
      </c>
      <c r="CU91">
        <f t="shared" si="137"/>
        <v>2.4842881473602818E-4</v>
      </c>
      <c r="CV91">
        <f t="shared" si="137"/>
        <v>1.696077144821521E-4</v>
      </c>
      <c r="CW91">
        <f t="shared" si="137"/>
        <v>1.1147777442211249E-4</v>
      </c>
      <c r="CX91">
        <f t="shared" si="137"/>
        <v>6.8836511483318471E-5</v>
      </c>
      <c r="CY91">
        <f t="shared" si="137"/>
        <v>3.8380916389162546E-5</v>
      </c>
      <c r="CZ91">
        <f t="shared" si="138"/>
        <v>1.7844470800300977E-5</v>
      </c>
      <c r="DA91">
        <f t="shared" si="138"/>
        <v>5.5833042857656472E-6</v>
      </c>
      <c r="DB91">
        <f t="shared" si="138"/>
        <v>3.5461416703664598E-7</v>
      </c>
      <c r="DC91">
        <f t="shared" si="138"/>
        <v>0</v>
      </c>
      <c r="DD91">
        <f t="shared" si="138"/>
        <v>0</v>
      </c>
      <c r="DE91">
        <f t="shared" si="138"/>
        <v>0</v>
      </c>
      <c r="DF91">
        <f t="shared" si="138"/>
        <v>0</v>
      </c>
      <c r="DG91">
        <f t="shared" si="138"/>
        <v>0</v>
      </c>
      <c r="DH91">
        <f t="shared" si="138"/>
        <v>0</v>
      </c>
      <c r="DI91">
        <f t="shared" si="138"/>
        <v>0</v>
      </c>
      <c r="DJ91">
        <f t="shared" si="139"/>
        <v>0</v>
      </c>
      <c r="DK91">
        <f t="shared" si="139"/>
        <v>0</v>
      </c>
      <c r="DL91">
        <f t="shared" si="139"/>
        <v>0</v>
      </c>
      <c r="DM91">
        <f t="shared" si="139"/>
        <v>0</v>
      </c>
      <c r="DN91">
        <f t="shared" si="139"/>
        <v>0</v>
      </c>
      <c r="DO91">
        <f t="shared" si="139"/>
        <v>0</v>
      </c>
      <c r="DP91">
        <f t="shared" si="139"/>
        <v>0</v>
      </c>
      <c r="DQ91">
        <f t="shared" si="139"/>
        <v>0</v>
      </c>
      <c r="DR91">
        <f t="shared" si="139"/>
        <v>0</v>
      </c>
      <c r="DS91">
        <f t="shared" si="139"/>
        <v>0</v>
      </c>
      <c r="DT91">
        <f t="shared" si="140"/>
        <v>0</v>
      </c>
      <c r="DU91">
        <f t="shared" si="140"/>
        <v>0</v>
      </c>
      <c r="DV91">
        <f t="shared" si="140"/>
        <v>0</v>
      </c>
      <c r="DW91">
        <f t="shared" si="140"/>
        <v>0</v>
      </c>
      <c r="DX91">
        <f t="shared" si="140"/>
        <v>0</v>
      </c>
      <c r="DY91">
        <f t="shared" si="140"/>
        <v>0</v>
      </c>
      <c r="DZ91">
        <f t="shared" si="140"/>
        <v>0</v>
      </c>
      <c r="EA91">
        <f t="shared" si="140"/>
        <v>0</v>
      </c>
      <c r="EB91">
        <f t="shared" si="140"/>
        <v>0</v>
      </c>
      <c r="EC91">
        <f t="shared" si="140"/>
        <v>0</v>
      </c>
      <c r="ED91">
        <f t="shared" si="141"/>
        <v>0</v>
      </c>
      <c r="EE91">
        <f t="shared" si="141"/>
        <v>0</v>
      </c>
      <c r="EF91">
        <f t="shared" si="141"/>
        <v>0</v>
      </c>
      <c r="EG91">
        <f t="shared" si="141"/>
        <v>0</v>
      </c>
      <c r="EH91">
        <f t="shared" si="141"/>
        <v>0</v>
      </c>
      <c r="EI91">
        <f t="shared" si="141"/>
        <v>0</v>
      </c>
      <c r="EJ91">
        <f t="shared" si="141"/>
        <v>0</v>
      </c>
      <c r="EK91">
        <f t="shared" si="141"/>
        <v>0</v>
      </c>
      <c r="EL91">
        <f t="shared" si="141"/>
        <v>0</v>
      </c>
      <c r="EM91">
        <f t="shared" si="141"/>
        <v>0</v>
      </c>
      <c r="EN91">
        <f t="shared" si="142"/>
        <v>0</v>
      </c>
      <c r="EO91">
        <f t="shared" si="142"/>
        <v>0</v>
      </c>
      <c r="EP91">
        <f t="shared" si="142"/>
        <v>0</v>
      </c>
      <c r="EQ91">
        <f t="shared" si="142"/>
        <v>0</v>
      </c>
      <c r="ER91">
        <f t="shared" si="142"/>
        <v>0</v>
      </c>
      <c r="ES91">
        <f t="shared" si="142"/>
        <v>0</v>
      </c>
      <c r="ET91">
        <f t="shared" si="142"/>
        <v>0</v>
      </c>
      <c r="EU91">
        <f t="shared" si="142"/>
        <v>0</v>
      </c>
      <c r="EV91">
        <f t="shared" si="142"/>
        <v>0</v>
      </c>
      <c r="EW91">
        <f t="shared" si="142"/>
        <v>0</v>
      </c>
      <c r="EX91">
        <f t="shared" si="142"/>
        <v>0</v>
      </c>
      <c r="EZ91">
        <f t="shared" si="112"/>
        <v>0.87833595550706944</v>
      </c>
      <c r="FB91">
        <f t="shared" si="110"/>
        <v>1.1275697097498039E-2</v>
      </c>
      <c r="FC91">
        <f t="shared" si="111"/>
        <v>0.24857443304789256</v>
      </c>
    </row>
    <row r="92" spans="1:159" x14ac:dyDescent="0.25">
      <c r="A92">
        <v>725</v>
      </c>
      <c r="B92" s="20">
        <f>'Input spectra'!S91</f>
        <v>4.54641304409494E-2</v>
      </c>
      <c r="C92">
        <f>'Input spectra'!B91</f>
        <v>0</v>
      </c>
      <c r="D92">
        <f t="shared" si="128"/>
        <v>2.0653927966864227E-2</v>
      </c>
      <c r="E92">
        <f t="shared" si="128"/>
        <v>2.0410508684231745E-2</v>
      </c>
      <c r="F92">
        <f t="shared" si="128"/>
        <v>2.0168872768725438E-2</v>
      </c>
      <c r="G92">
        <f t="shared" si="128"/>
        <v>1.9929009049935179E-2</v>
      </c>
      <c r="H92">
        <f t="shared" si="128"/>
        <v>1.9690906422096054E-2</v>
      </c>
      <c r="I92">
        <f t="shared" si="128"/>
        <v>1.9454553843731782E-2</v>
      </c>
      <c r="J92">
        <f t="shared" si="128"/>
        <v>1.9219940337299936E-2</v>
      </c>
      <c r="K92">
        <f t="shared" si="128"/>
        <v>1.8987054988839146E-2</v>
      </c>
      <c r="L92">
        <f t="shared" si="128"/>
        <v>1.8755886947618143E-2</v>
      </c>
      <c r="M92">
        <f t="shared" si="128"/>
        <v>1.8526425425786704E-2</v>
      </c>
      <c r="N92">
        <f t="shared" si="129"/>
        <v>1.8298659698028436E-2</v>
      </c>
      <c r="O92">
        <f t="shared" si="129"/>
        <v>1.807257910121543E-2</v>
      </c>
      <c r="P92">
        <f t="shared" si="129"/>
        <v>1.7848173034064767E-2</v>
      </c>
      <c r="Q92">
        <f t="shared" si="129"/>
        <v>1.7625430956796861E-2</v>
      </c>
      <c r="R92">
        <f t="shared" si="129"/>
        <v>1.7404342390795604E-2</v>
      </c>
      <c r="S92">
        <f t="shared" si="129"/>
        <v>1.7184896918270364E-2</v>
      </c>
      <c r="T92">
        <f t="shared" si="129"/>
        <v>1.6967084181919775E-2</v>
      </c>
      <c r="U92">
        <f t="shared" si="129"/>
        <v>1.6750893884597301E-2</v>
      </c>
      <c r="V92">
        <f t="shared" si="129"/>
        <v>1.6536315788978653E-2</v>
      </c>
      <c r="W92">
        <f t="shared" si="129"/>
        <v>1.6323339717230906E-2</v>
      </c>
      <c r="X92">
        <f t="shared" si="130"/>
        <v>1.6111955550683458E-2</v>
      </c>
      <c r="Y92">
        <f t="shared" si="130"/>
        <v>1.5902153229500698E-2</v>
      </c>
      <c r="Z92">
        <f t="shared" si="130"/>
        <v>1.5693922752356464E-2</v>
      </c>
      <c r="AA92">
        <f t="shared" si="130"/>
        <v>1.548725417611021E-2</v>
      </c>
      <c r="AB92">
        <f t="shared" si="130"/>
        <v>1.5282137615484932E-2</v>
      </c>
      <c r="AC92">
        <f t="shared" si="130"/>
        <v>1.5078563242746819E-2</v>
      </c>
      <c r="AD92">
        <f t="shared" si="130"/>
        <v>1.4876521287386592E-2</v>
      </c>
      <c r="AE92">
        <f t="shared" si="130"/>
        <v>1.4676002035802589E-2</v>
      </c>
      <c r="AF92">
        <f t="shared" si="130"/>
        <v>1.4476995830985518E-2</v>
      </c>
      <c r="AG92">
        <f t="shared" si="130"/>
        <v>1.4279493072204904E-2</v>
      </c>
      <c r="AH92">
        <f t="shared" si="131"/>
        <v>1.4083484214697234E-2</v>
      </c>
      <c r="AI92">
        <f t="shared" si="131"/>
        <v>1.388895976935575E-2</v>
      </c>
      <c r="AJ92">
        <f t="shared" si="131"/>
        <v>1.3695910302421921E-2</v>
      </c>
      <c r="AK92">
        <f t="shared" si="131"/>
        <v>1.3504326435178553E-2</v>
      </c>
      <c r="AL92">
        <f t="shared" si="131"/>
        <v>1.3314198843644568E-2</v>
      </c>
      <c r="AM92">
        <f t="shared" si="131"/>
        <v>1.31255182582714E-2</v>
      </c>
      <c r="AN92">
        <f t="shared" si="131"/>
        <v>1.2938275463641015E-2</v>
      </c>
      <c r="AO92">
        <f t="shared" si="131"/>
        <v>1.2752461298165575E-2</v>
      </c>
      <c r="AP92">
        <f t="shared" si="131"/>
        <v>1.2568066653788693E-2</v>
      </c>
      <c r="AQ92">
        <f t="shared" si="131"/>
        <v>1.2385082475688286E-2</v>
      </c>
      <c r="AR92">
        <f t="shared" si="132"/>
        <v>1.2203499761981051E-2</v>
      </c>
      <c r="AS92">
        <f t="shared" si="132"/>
        <v>1.2023309563428492E-2</v>
      </c>
      <c r="AT92">
        <f t="shared" si="132"/>
        <v>1.1844502983144545E-2</v>
      </c>
      <c r="AU92">
        <f t="shared" si="132"/>
        <v>1.166707117630477E-2</v>
      </c>
      <c r="AV92">
        <f t="shared" si="132"/>
        <v>1.1491005349857104E-2</v>
      </c>
      <c r="AW92">
        <f t="shared" si="132"/>
        <v>1.1316296762234154E-2</v>
      </c>
      <c r="AX92">
        <f t="shared" si="132"/>
        <v>1.005869141564276E-2</v>
      </c>
      <c r="AY92">
        <f t="shared" si="132"/>
        <v>8.5942667342328149E-3</v>
      </c>
      <c r="AZ92">
        <f t="shared" si="132"/>
        <v>7.735906769632748E-3</v>
      </c>
      <c r="BA92">
        <f t="shared" si="132"/>
        <v>7.0857432738418947E-3</v>
      </c>
      <c r="BB92">
        <f t="shared" si="133"/>
        <v>6.5545160704478722E-3</v>
      </c>
      <c r="BC92">
        <f t="shared" si="133"/>
        <v>6.1035334812939946E-3</v>
      </c>
      <c r="BD92">
        <f t="shared" si="133"/>
        <v>5.7115947471515112E-3</v>
      </c>
      <c r="BE92">
        <f t="shared" si="133"/>
        <v>5.3654833716691407E-3</v>
      </c>
      <c r="BF92">
        <f t="shared" si="133"/>
        <v>5.0562507094216464E-3</v>
      </c>
      <c r="BG92">
        <f t="shared" si="133"/>
        <v>4.7774791368309782E-3</v>
      </c>
      <c r="BH92">
        <f t="shared" si="133"/>
        <v>4.5243673891608143E-3</v>
      </c>
      <c r="BI92">
        <f t="shared" si="133"/>
        <v>4.2932054226986838E-3</v>
      </c>
      <c r="BJ92">
        <f t="shared" si="133"/>
        <v>4.0810524516563815E-3</v>
      </c>
      <c r="BK92">
        <f t="shared" si="133"/>
        <v>3.8855290698582832E-3</v>
      </c>
      <c r="BL92">
        <f t="shared" si="134"/>
        <v>3.7046772947514003E-3</v>
      </c>
      <c r="BM92">
        <f t="shared" si="134"/>
        <v>3.5368630262828733E-3</v>
      </c>
      <c r="BN92">
        <f t="shared" si="134"/>
        <v>3.3807060642772687E-3</v>
      </c>
      <c r="BO92">
        <f t="shared" si="134"/>
        <v>3.2350286422979666E-3</v>
      </c>
      <c r="BP92">
        <f t="shared" si="134"/>
        <v>3.0988167653014337E-3</v>
      </c>
      <c r="BQ92">
        <f t="shared" si="134"/>
        <v>2.9711906239671656E-3</v>
      </c>
      <c r="BR92">
        <f t="shared" si="134"/>
        <v>2.8513815850932244E-3</v>
      </c>
      <c r="BS92">
        <f t="shared" si="134"/>
        <v>2.7387140386484214E-3</v>
      </c>
      <c r="BT92">
        <f t="shared" si="134"/>
        <v>2.6325908932535312E-3</v>
      </c>
      <c r="BU92">
        <f t="shared" si="134"/>
        <v>2.5324818544664152E-3</v>
      </c>
      <c r="BV92">
        <f t="shared" si="135"/>
        <v>2.437913854833365E-3</v>
      </c>
      <c r="BW92">
        <f t="shared" si="135"/>
        <v>2.3484631684193564E-3</v>
      </c>
      <c r="BX92">
        <f t="shared" si="135"/>
        <v>2.263748858841343E-3</v>
      </c>
      <c r="BY92">
        <f t="shared" si="135"/>
        <v>2.1834272937617614E-3</v>
      </c>
      <c r="BZ92">
        <f t="shared" si="135"/>
        <v>2.1071875202484935E-3</v>
      </c>
      <c r="CA92">
        <f t="shared" si="135"/>
        <v>2.0347473409944063E-3</v>
      </c>
      <c r="CB92">
        <f t="shared" si="135"/>
        <v>1.9658499656227779E-3</v>
      </c>
      <c r="CC92">
        <f t="shared" si="135"/>
        <v>1.9002611373019397E-3</v>
      </c>
      <c r="CD92">
        <f t="shared" si="135"/>
        <v>1.8377666548407368E-3</v>
      </c>
      <c r="CE92">
        <f t="shared" si="135"/>
        <v>1.7781702258913255E-3</v>
      </c>
      <c r="CF92">
        <f t="shared" si="136"/>
        <v>1.7212915989670138E-3</v>
      </c>
      <c r="CG92">
        <f t="shared" si="136"/>
        <v>1.6669649315059001E-3</v>
      </c>
      <c r="CH92">
        <f t="shared" si="136"/>
        <v>1.6150373587763146E-3</v>
      </c>
      <c r="CI92">
        <f t="shared" si="136"/>
        <v>1.5653677344738737E-3</v>
      </c>
      <c r="CJ92">
        <f t="shared" si="136"/>
        <v>1.5178255187376088E-3</v>
      </c>
      <c r="CK92">
        <f t="shared" si="136"/>
        <v>1.4722897932677912E-3</v>
      </c>
      <c r="CL92">
        <f t="shared" si="136"/>
        <v>1.4286483864547137E-3</v>
      </c>
      <c r="CM92">
        <f t="shared" si="136"/>
        <v>1.3867970940749528E-3</v>
      </c>
      <c r="CN92">
        <f t="shared" si="136"/>
        <v>1.3466389832952584E-3</v>
      </c>
      <c r="CO92">
        <f t="shared" si="136"/>
        <v>1.3080837695345177E-3</v>
      </c>
      <c r="CP92">
        <f t="shared" si="137"/>
        <v>1.2710472572422995E-3</v>
      </c>
      <c r="CQ92">
        <f t="shared" si="137"/>
        <v>1.235450836914476E-3</v>
      </c>
      <c r="CR92">
        <f t="shared" si="137"/>
        <v>7.9534190559723498E-4</v>
      </c>
      <c r="CS92">
        <f t="shared" si="137"/>
        <v>5.1653057226894682E-4</v>
      </c>
      <c r="CT92">
        <f t="shared" si="137"/>
        <v>3.5767824857102374E-4</v>
      </c>
      <c r="CU92">
        <f t="shared" si="137"/>
        <v>2.487948978292377E-4</v>
      </c>
      <c r="CV92">
        <f t="shared" si="137"/>
        <v>1.6986028014203701E-4</v>
      </c>
      <c r="CW92">
        <f t="shared" si="137"/>
        <v>1.1164550832677877E-4</v>
      </c>
      <c r="CX92">
        <f t="shared" si="137"/>
        <v>6.8941154229444106E-5</v>
      </c>
      <c r="CY92">
        <f t="shared" si="137"/>
        <v>3.8439857470708914E-5</v>
      </c>
      <c r="CZ92">
        <f t="shared" si="138"/>
        <v>1.7872151343342549E-5</v>
      </c>
      <c r="DA92">
        <f t="shared" si="138"/>
        <v>5.5920518465841599E-6</v>
      </c>
      <c r="DB92">
        <f t="shared" si="138"/>
        <v>3.5517525883434306E-7</v>
      </c>
      <c r="DC92">
        <f t="shared" si="138"/>
        <v>0</v>
      </c>
      <c r="DD92">
        <f t="shared" si="138"/>
        <v>0</v>
      </c>
      <c r="DE92">
        <f t="shared" si="138"/>
        <v>0</v>
      </c>
      <c r="DF92">
        <f t="shared" si="138"/>
        <v>0</v>
      </c>
      <c r="DG92">
        <f t="shared" si="138"/>
        <v>0</v>
      </c>
      <c r="DH92">
        <f t="shared" si="138"/>
        <v>0</v>
      </c>
      <c r="DI92">
        <f t="shared" si="138"/>
        <v>0</v>
      </c>
      <c r="DJ92">
        <f t="shared" si="139"/>
        <v>0</v>
      </c>
      <c r="DK92">
        <f t="shared" si="139"/>
        <v>0</v>
      </c>
      <c r="DL92">
        <f t="shared" si="139"/>
        <v>0</v>
      </c>
      <c r="DM92">
        <f t="shared" si="139"/>
        <v>0</v>
      </c>
      <c r="DN92">
        <f t="shared" si="139"/>
        <v>0</v>
      </c>
      <c r="DO92">
        <f t="shared" si="139"/>
        <v>0</v>
      </c>
      <c r="DP92">
        <f t="shared" si="139"/>
        <v>0</v>
      </c>
      <c r="DQ92">
        <f t="shared" si="139"/>
        <v>0</v>
      </c>
      <c r="DR92">
        <f t="shared" si="139"/>
        <v>0</v>
      </c>
      <c r="DS92">
        <f t="shared" si="139"/>
        <v>0</v>
      </c>
      <c r="DT92">
        <f t="shared" si="140"/>
        <v>0</v>
      </c>
      <c r="DU92">
        <f t="shared" si="140"/>
        <v>0</v>
      </c>
      <c r="DV92">
        <f t="shared" si="140"/>
        <v>0</v>
      </c>
      <c r="DW92">
        <f t="shared" si="140"/>
        <v>0</v>
      </c>
      <c r="DX92">
        <f t="shared" si="140"/>
        <v>0</v>
      </c>
      <c r="DY92">
        <f t="shared" si="140"/>
        <v>0</v>
      </c>
      <c r="DZ92">
        <f t="shared" si="140"/>
        <v>0</v>
      </c>
      <c r="EA92">
        <f t="shared" si="140"/>
        <v>0</v>
      </c>
      <c r="EB92">
        <f t="shared" si="140"/>
        <v>0</v>
      </c>
      <c r="EC92">
        <f t="shared" si="140"/>
        <v>0</v>
      </c>
      <c r="ED92">
        <f t="shared" si="141"/>
        <v>0</v>
      </c>
      <c r="EE92">
        <f t="shared" si="141"/>
        <v>0</v>
      </c>
      <c r="EF92">
        <f t="shared" si="141"/>
        <v>0</v>
      </c>
      <c r="EG92">
        <f t="shared" si="141"/>
        <v>0</v>
      </c>
      <c r="EH92">
        <f t="shared" si="141"/>
        <v>0</v>
      </c>
      <c r="EI92">
        <f t="shared" si="141"/>
        <v>0</v>
      </c>
      <c r="EJ92">
        <f t="shared" si="141"/>
        <v>0</v>
      </c>
      <c r="EK92">
        <f t="shared" si="141"/>
        <v>0</v>
      </c>
      <c r="EL92">
        <f t="shared" si="141"/>
        <v>0</v>
      </c>
      <c r="EM92">
        <f t="shared" si="141"/>
        <v>0</v>
      </c>
      <c r="EN92">
        <f t="shared" si="142"/>
        <v>0</v>
      </c>
      <c r="EO92">
        <f t="shared" si="142"/>
        <v>0</v>
      </c>
      <c r="EP92">
        <f t="shared" si="142"/>
        <v>0</v>
      </c>
      <c r="EQ92">
        <f t="shared" si="142"/>
        <v>0</v>
      </c>
      <c r="ER92">
        <f t="shared" si="142"/>
        <v>0</v>
      </c>
      <c r="ES92">
        <f t="shared" si="142"/>
        <v>0</v>
      </c>
      <c r="ET92">
        <f t="shared" si="142"/>
        <v>0</v>
      </c>
      <c r="EU92">
        <f t="shared" si="142"/>
        <v>0</v>
      </c>
      <c r="EV92">
        <f t="shared" si="142"/>
        <v>0</v>
      </c>
      <c r="EW92">
        <f t="shared" si="142"/>
        <v>0</v>
      </c>
      <c r="EX92">
        <f t="shared" si="142"/>
        <v>0</v>
      </c>
      <c r="EZ92">
        <f t="shared" si="112"/>
        <v>0.87870987213085516</v>
      </c>
      <c r="FB92">
        <f t="shared" si="110"/>
        <v>1.1237819268545446E-2</v>
      </c>
      <c r="FC92">
        <f t="shared" si="111"/>
        <v>0.24857927651308601</v>
      </c>
    </row>
    <row r="93" spans="1:159" x14ac:dyDescent="0.25">
      <c r="A93">
        <v>730</v>
      </c>
      <c r="B93" s="20">
        <f>'Input spectra'!S92</f>
        <v>4.5523781651201897E-2</v>
      </c>
      <c r="C93">
        <f>'Input spectra'!B92</f>
        <v>0</v>
      </c>
      <c r="D93">
        <f t="shared" ref="D93:M102" si="143">D$2*EXP(- D$1 * ($C93*_c1+$B93))</f>
        <v>2.0653927966864227E-2</v>
      </c>
      <c r="E93">
        <f t="shared" si="143"/>
        <v>2.0410386933440387E-2</v>
      </c>
      <c r="F93">
        <f t="shared" si="143"/>
        <v>2.0168632150626739E-2</v>
      </c>
      <c r="G93">
        <f t="shared" si="143"/>
        <v>1.9928652416273542E-2</v>
      </c>
      <c r="H93">
        <f t="shared" si="143"/>
        <v>1.9690436593141632E-2</v>
      </c>
      <c r="I93">
        <f t="shared" si="143"/>
        <v>1.9453973608543906E-2</v>
      </c>
      <c r="J93">
        <f t="shared" si="143"/>
        <v>1.9219252453988672E-2</v>
      </c>
      <c r="K93">
        <f t="shared" si="143"/>
        <v>1.8986262184824913E-2</v>
      </c>
      <c r="L93">
        <f t="shared" si="143"/>
        <v>1.8754991919889479E-2</v>
      </c>
      <c r="M93">
        <f t="shared" si="143"/>
        <v>1.8525430841156151E-2</v>
      </c>
      <c r="N93">
        <f t="shared" ref="N93:W102" si="144">N$2*EXP(- N$1 * ($C93*_c1+$B93))</f>
        <v>1.829756819338656E-2</v>
      </c>
      <c r="O93">
        <f t="shared" si="144"/>
        <v>1.8071393283782999E-2</v>
      </c>
      <c r="P93">
        <f t="shared" si="144"/>
        <v>1.7846895481643109E-2</v>
      </c>
      <c r="Q93">
        <f t="shared" si="144"/>
        <v>1.7624064218016367E-2</v>
      </c>
      <c r="R93">
        <f t="shared" si="144"/>
        <v>1.740288898536246E-2</v>
      </c>
      <c r="S93">
        <f t="shared" si="144"/>
        <v>1.7183359337211462E-2</v>
      </c>
      <c r="T93">
        <f t="shared" si="144"/>
        <v>1.6965464887825837E-2</v>
      </c>
      <c r="U93">
        <f t="shared" si="144"/>
        <v>1.6749195311864244E-2</v>
      </c>
      <c r="V93">
        <f t="shared" si="144"/>
        <v>1.653454034404718E-2</v>
      </c>
      <c r="W93">
        <f t="shared" si="144"/>
        <v>1.6321489778824357E-2</v>
      </c>
      <c r="X93">
        <f t="shared" ref="X93:AG102" si="145">X$2*EXP(- X$1 * ($C93*_c1+$B93))</f>
        <v>1.6110033470043906E-2</v>
      </c>
      <c r="Y93">
        <f t="shared" si="145"/>
        <v>1.5900161330623344E-2</v>
      </c>
      <c r="Z93">
        <f t="shared" si="145"/>
        <v>1.5691863332222281E-2</v>
      </c>
      <c r="AA93">
        <f t="shared" si="145"/>
        <v>1.5485129504916918E-2</v>
      </c>
      <c r="AB93">
        <f t="shared" si="145"/>
        <v>1.527994993687626E-2</v>
      </c>
      <c r="AC93">
        <f t="shared" si="145"/>
        <v>1.5076314774040089E-2</v>
      </c>
      <c r="AD93">
        <f t="shared" si="145"/>
        <v>1.4874214219798638E-2</v>
      </c>
      <c r="AE93">
        <f t="shared" si="145"/>
        <v>1.4673638534674016E-2</v>
      </c>
      <c r="AF93">
        <f t="shared" si="145"/>
        <v>1.4474578036003308E-2</v>
      </c>
      <c r="AG93">
        <f t="shared" si="145"/>
        <v>1.4277023097623383E-2</v>
      </c>
      <c r="AH93">
        <f t="shared" ref="AH93:AQ102" si="146">AH$2*EXP(- AH$1 * ($C93*_c1+$B93))</f>
        <v>1.4080964149557427E-2</v>
      </c>
      <c r="AI93">
        <f t="shared" si="146"/>
        <v>1.3886391677703109E-2</v>
      </c>
      <c r="AJ93">
        <f t="shared" si="146"/>
        <v>1.3693296223522453E-2</v>
      </c>
      <c r="AK93">
        <f t="shared" si="146"/>
        <v>1.3501668383733352E-2</v>
      </c>
      <c r="AL93">
        <f t="shared" si="146"/>
        <v>1.3311498810002766E-2</v>
      </c>
      <c r="AM93">
        <f t="shared" si="146"/>
        <v>1.3122778208641548E-2</v>
      </c>
      <c r="AN93">
        <f t="shared" si="146"/>
        <v>1.2935497340300894E-2</v>
      </c>
      <c r="AO93">
        <f t="shared" si="146"/>
        <v>1.2749647019670473E-2</v>
      </c>
      <c r="AP93">
        <f t="shared" si="146"/>
        <v>1.2565218115178118E-2</v>
      </c>
      <c r="AQ93">
        <f t="shared" si="146"/>
        <v>1.2382201548691173E-2</v>
      </c>
      <c r="AR93">
        <f t="shared" ref="AR93:BA102" si="147">AR$2*EXP(- AR$1 * ($C93*_c1+$B93))</f>
        <v>1.2200588295219424E-2</v>
      </c>
      <c r="AS93">
        <f t="shared" si="147"/>
        <v>1.2020369382619637E-2</v>
      </c>
      <c r="AT93">
        <f t="shared" si="147"/>
        <v>1.1841535891301673E-2</v>
      </c>
      <c r="AU93">
        <f t="shared" si="147"/>
        <v>1.1664078953936195E-2</v>
      </c>
      <c r="AV93">
        <f t="shared" si="147"/>
        <v>1.1487989755163934E-2</v>
      </c>
      <c r="AW93">
        <f t="shared" si="147"/>
        <v>1.1313259531306522E-2</v>
      </c>
      <c r="AX93">
        <f t="shared" si="147"/>
        <v>1.005593173394639E-2</v>
      </c>
      <c r="AY93">
        <f t="shared" si="147"/>
        <v>8.5918575774289567E-3</v>
      </c>
      <c r="AZ93">
        <f t="shared" si="147"/>
        <v>7.7336920969410501E-3</v>
      </c>
      <c r="BA93">
        <f t="shared" si="147"/>
        <v>7.0836724780011257E-3</v>
      </c>
      <c r="BB93">
        <f t="shared" ref="BB93:BK102" si="148">BB$2*EXP(- BB$1 * ($C93*_c1+$B93))</f>
        <v>6.5525614378717503E-3</v>
      </c>
      <c r="BC93">
        <f t="shared" si="148"/>
        <v>6.1016769395971816E-3</v>
      </c>
      <c r="BD93">
        <f t="shared" si="148"/>
        <v>5.7098233634916545E-3</v>
      </c>
      <c r="BE93">
        <f t="shared" si="148"/>
        <v>5.36378733462896E-3</v>
      </c>
      <c r="BF93">
        <f t="shared" si="148"/>
        <v>5.0546222697489514E-3</v>
      </c>
      <c r="BG93">
        <f t="shared" si="148"/>
        <v>4.7759119906524176E-3</v>
      </c>
      <c r="BH93">
        <f t="shared" si="148"/>
        <v>4.5228562912173788E-3</v>
      </c>
      <c r="BI93">
        <f t="shared" si="148"/>
        <v>4.2917459299090409E-3</v>
      </c>
      <c r="BJ93">
        <f t="shared" si="148"/>
        <v>4.0796407455159014E-3</v>
      </c>
      <c r="BK93">
        <f t="shared" si="148"/>
        <v>3.8841618290494434E-3</v>
      </c>
      <c r="BL93">
        <f t="shared" ref="BL93:BU102" si="149">BL$2*EXP(- BL$1 * ($C93*_c1+$B93))</f>
        <v>3.703351601097883E-3</v>
      </c>
      <c r="BM93">
        <f t="shared" si="149"/>
        <v>3.5355762936242173E-3</v>
      </c>
      <c r="BN93">
        <f t="shared" si="149"/>
        <v>3.3794559835637816E-3</v>
      </c>
      <c r="BO93">
        <f t="shared" si="149"/>
        <v>3.2338131384526373E-3</v>
      </c>
      <c r="BP93">
        <f t="shared" si="149"/>
        <v>3.0976339628031552E-3</v>
      </c>
      <c r="BQ93">
        <f t="shared" si="149"/>
        <v>2.9700388190199442E-3</v>
      </c>
      <c r="BR93">
        <f t="shared" si="149"/>
        <v>2.850259222851479E-3</v>
      </c>
      <c r="BS93">
        <f t="shared" si="149"/>
        <v>2.7376196943809999E-3</v>
      </c>
      <c r="BT93">
        <f t="shared" si="149"/>
        <v>2.6315232566163503E-3</v>
      </c>
      <c r="BU93">
        <f t="shared" si="149"/>
        <v>2.5314397162575324E-3</v>
      </c>
      <c r="BV93">
        <f t="shared" ref="BV93:CE102" si="150">BV$2*EXP(- BV$1 * ($C93*_c1+$B93))</f>
        <v>2.4368960957515911E-3</v>
      </c>
      <c r="BW93">
        <f t="shared" si="150"/>
        <v>2.3474687494555368E-3</v>
      </c>
      <c r="BX93">
        <f t="shared" si="150"/>
        <v>2.2627768130118507E-3</v>
      </c>
      <c r="BY93">
        <f t="shared" si="150"/>
        <v>2.1824767189543345E-3</v>
      </c>
      <c r="BZ93">
        <f t="shared" si="150"/>
        <v>2.1062575729967592E-3</v>
      </c>
      <c r="CA93">
        <f t="shared" si="150"/>
        <v>2.0338372310330761E-3</v>
      </c>
      <c r="CB93">
        <f t="shared" si="150"/>
        <v>1.9649589511032532E-3</v>
      </c>
      <c r="CC93">
        <f t="shared" si="150"/>
        <v>1.8993885205698647E-3</v>
      </c>
      <c r="CD93">
        <f t="shared" si="150"/>
        <v>1.8369117786943474E-3</v>
      </c>
      <c r="CE93">
        <f t="shared" si="150"/>
        <v>1.7773324702532488E-3</v>
      </c>
      <c r="CF93">
        <f t="shared" ref="CF93:CO102" si="151">CF$2*EXP(- CF$1 * ($C93*_c1+$B93))</f>
        <v>1.7204703779133107E-3</v>
      </c>
      <c r="CG93">
        <f t="shared" si="151"/>
        <v>1.6661596906051592E-3</v>
      </c>
      <c r="CH93">
        <f t="shared" si="151"/>
        <v>1.6142475726989697E-3</v>
      </c>
      <c r="CI93">
        <f t="shared" si="151"/>
        <v>1.5645929048379642E-3</v>
      </c>
      <c r="CJ93">
        <f t="shared" si="151"/>
        <v>1.5170651721621931E-3</v>
      </c>
      <c r="CK93">
        <f t="shared" si="151"/>
        <v>1.4715434796093683E-3</v>
      </c>
      <c r="CL93">
        <f t="shared" si="151"/>
        <v>1.4279156772054697E-3</v>
      </c>
      <c r="CM93">
        <f t="shared" si="151"/>
        <v>1.3860775809045531E-3</v>
      </c>
      <c r="CN93">
        <f t="shared" si="151"/>
        <v>1.3459322767203419E-3</v>
      </c>
      <c r="CO93">
        <f t="shared" si="151"/>
        <v>1.3073894977021312E-3</v>
      </c>
      <c r="CP93">
        <f t="shared" ref="CP93:CY102" si="152">CP$2*EXP(- CP$1 * ($C93*_c1+$B93))</f>
        <v>1.2703650648152587E-3</v>
      </c>
      <c r="CQ93">
        <f t="shared" si="152"/>
        <v>1.2347803840481394E-3</v>
      </c>
      <c r="CR93">
        <f t="shared" si="152"/>
        <v>7.9490554875602201E-4</v>
      </c>
      <c r="CS93">
        <f t="shared" si="152"/>
        <v>5.1624410317051099E-4</v>
      </c>
      <c r="CT93">
        <f t="shared" si="152"/>
        <v>3.574777469492121E-4</v>
      </c>
      <c r="CU93">
        <f t="shared" si="152"/>
        <v>2.4865394906067016E-4</v>
      </c>
      <c r="CV93">
        <f t="shared" si="152"/>
        <v>1.6976303722352246E-4</v>
      </c>
      <c r="CW93">
        <f t="shared" si="152"/>
        <v>1.1158092705248157E-4</v>
      </c>
      <c r="CX93">
        <f t="shared" si="152"/>
        <v>6.890086425878179E-5</v>
      </c>
      <c r="CY93">
        <f t="shared" si="152"/>
        <v>3.8417163630459268E-5</v>
      </c>
      <c r="CZ93">
        <f t="shared" ref="CZ93:DI102" si="153">CZ$2*EXP(- CZ$1 * ($C93*_c1+$B93))</f>
        <v>1.7861493567830155E-5</v>
      </c>
      <c r="DA93">
        <f t="shared" si="153"/>
        <v>5.5886837774080423E-6</v>
      </c>
      <c r="DB93">
        <f t="shared" si="153"/>
        <v>3.5495922089710204E-7</v>
      </c>
      <c r="DC93">
        <f t="shared" si="153"/>
        <v>0</v>
      </c>
      <c r="DD93">
        <f t="shared" si="153"/>
        <v>0</v>
      </c>
      <c r="DE93">
        <f t="shared" si="153"/>
        <v>0</v>
      </c>
      <c r="DF93">
        <f t="shared" si="153"/>
        <v>0</v>
      </c>
      <c r="DG93">
        <f t="shared" si="153"/>
        <v>0</v>
      </c>
      <c r="DH93">
        <f t="shared" si="153"/>
        <v>0</v>
      </c>
      <c r="DI93">
        <f t="shared" si="153"/>
        <v>0</v>
      </c>
      <c r="DJ93">
        <f t="shared" ref="DJ93:DS102" si="154">DJ$2*EXP(- DJ$1 * ($C93*_c1+$B93))</f>
        <v>0</v>
      </c>
      <c r="DK93">
        <f t="shared" si="154"/>
        <v>0</v>
      </c>
      <c r="DL93">
        <f t="shared" si="154"/>
        <v>0</v>
      </c>
      <c r="DM93">
        <f t="shared" si="154"/>
        <v>0</v>
      </c>
      <c r="DN93">
        <f t="shared" si="154"/>
        <v>0</v>
      </c>
      <c r="DO93">
        <f t="shared" si="154"/>
        <v>0</v>
      </c>
      <c r="DP93">
        <f t="shared" si="154"/>
        <v>0</v>
      </c>
      <c r="DQ93">
        <f t="shared" si="154"/>
        <v>0</v>
      </c>
      <c r="DR93">
        <f t="shared" si="154"/>
        <v>0</v>
      </c>
      <c r="DS93">
        <f t="shared" si="154"/>
        <v>0</v>
      </c>
      <c r="DT93">
        <f t="shared" ref="DT93:EC102" si="155">DT$2*EXP(- DT$1 * ($C93*_c1+$B93))</f>
        <v>0</v>
      </c>
      <c r="DU93">
        <f t="shared" si="155"/>
        <v>0</v>
      </c>
      <c r="DV93">
        <f t="shared" si="155"/>
        <v>0</v>
      </c>
      <c r="DW93">
        <f t="shared" si="155"/>
        <v>0</v>
      </c>
      <c r="DX93">
        <f t="shared" si="155"/>
        <v>0</v>
      </c>
      <c r="DY93">
        <f t="shared" si="155"/>
        <v>0</v>
      </c>
      <c r="DZ93">
        <f t="shared" si="155"/>
        <v>0</v>
      </c>
      <c r="EA93">
        <f t="shared" si="155"/>
        <v>0</v>
      </c>
      <c r="EB93">
        <f t="shared" si="155"/>
        <v>0</v>
      </c>
      <c r="EC93">
        <f t="shared" si="155"/>
        <v>0</v>
      </c>
      <c r="ED93">
        <f t="shared" ref="ED93:EM102" si="156">ED$2*EXP(- ED$1 * ($C93*_c1+$B93))</f>
        <v>0</v>
      </c>
      <c r="EE93">
        <f t="shared" si="156"/>
        <v>0</v>
      </c>
      <c r="EF93">
        <f t="shared" si="156"/>
        <v>0</v>
      </c>
      <c r="EG93">
        <f t="shared" si="156"/>
        <v>0</v>
      </c>
      <c r="EH93">
        <f t="shared" si="156"/>
        <v>0</v>
      </c>
      <c r="EI93">
        <f t="shared" si="156"/>
        <v>0</v>
      </c>
      <c r="EJ93">
        <f t="shared" si="156"/>
        <v>0</v>
      </c>
      <c r="EK93">
        <f t="shared" si="156"/>
        <v>0</v>
      </c>
      <c r="EL93">
        <f t="shared" si="156"/>
        <v>0</v>
      </c>
      <c r="EM93">
        <f t="shared" si="156"/>
        <v>0</v>
      </c>
      <c r="EN93">
        <f t="shared" ref="EN93:EX102" si="157">EN$2*EXP(- EN$1 * ($C93*_c1+$B93))</f>
        <v>0</v>
      </c>
      <c r="EO93">
        <f t="shared" si="157"/>
        <v>0</v>
      </c>
      <c r="EP93">
        <f t="shared" si="157"/>
        <v>0</v>
      </c>
      <c r="EQ93">
        <f t="shared" si="157"/>
        <v>0</v>
      </c>
      <c r="ER93">
        <f t="shared" si="157"/>
        <v>0</v>
      </c>
      <c r="ES93">
        <f t="shared" si="157"/>
        <v>0</v>
      </c>
      <c r="ET93">
        <f t="shared" si="157"/>
        <v>0</v>
      </c>
      <c r="EU93">
        <f t="shared" si="157"/>
        <v>0</v>
      </c>
      <c r="EV93">
        <f t="shared" si="157"/>
        <v>0</v>
      </c>
      <c r="EW93">
        <f t="shared" si="157"/>
        <v>0</v>
      </c>
      <c r="EX93">
        <f t="shared" si="157"/>
        <v>0</v>
      </c>
      <c r="EZ93">
        <f t="shared" si="112"/>
        <v>0.87856594317846803</v>
      </c>
      <c r="FB93">
        <f t="shared" si="110"/>
        <v>1.1252396678957499E-2</v>
      </c>
      <c r="FC93">
        <f t="shared" si="111"/>
        <v>0.24857741253332724</v>
      </c>
    </row>
    <row r="94" spans="1:159" x14ac:dyDescent="0.25">
      <c r="A94">
        <v>735</v>
      </c>
      <c r="B94" s="20">
        <f>'Input spectra'!S93</f>
        <v>4.5602246632394997E-2</v>
      </c>
      <c r="C94">
        <f>'Input spectra'!B93</f>
        <v>0</v>
      </c>
      <c r="D94">
        <f t="shared" si="143"/>
        <v>2.0653927966864227E-2</v>
      </c>
      <c r="E94">
        <f t="shared" si="143"/>
        <v>2.0410226784006006E-2</v>
      </c>
      <c r="F94">
        <f t="shared" si="143"/>
        <v>2.0168315646841715E-2</v>
      </c>
      <c r="G94">
        <f t="shared" si="143"/>
        <v>1.9928183311393694E-2</v>
      </c>
      <c r="H94">
        <f t="shared" si="143"/>
        <v>1.9689818598945079E-2</v>
      </c>
      <c r="I94">
        <f t="shared" si="143"/>
        <v>1.9453210395678714E-2</v>
      </c>
      <c r="J94">
        <f t="shared" si="143"/>
        <v>1.9218347652318002E-2</v>
      </c>
      <c r="K94">
        <f t="shared" si="143"/>
        <v>1.8985219383769666E-2</v>
      </c>
      <c r="L94">
        <f t="shared" si="143"/>
        <v>1.8753814668768444E-2</v>
      </c>
      <c r="M94">
        <f t="shared" si="143"/>
        <v>1.8524122649523658E-2</v>
      </c>
      <c r="N94">
        <f t="shared" si="144"/>
        <v>1.829613253136772E-2</v>
      </c>
      <c r="O94">
        <f t="shared" si="144"/>
        <v>1.8069833582406474E-2</v>
      </c>
      <c r="P94">
        <f t="shared" si="144"/>
        <v>1.7845215133171468E-2</v>
      </c>
      <c r="Q94">
        <f t="shared" si="144"/>
        <v>1.7622266576274043E-2</v>
      </c>
      <c r="R94">
        <f t="shared" si="144"/>
        <v>1.7400977366061283E-2</v>
      </c>
      <c r="S94">
        <f t="shared" si="144"/>
        <v>1.7181337018273866E-2</v>
      </c>
      <c r="T94">
        <f t="shared" si="144"/>
        <v>1.6963335109705664E-2</v>
      </c>
      <c r="U94">
        <f t="shared" si="144"/>
        <v>1.6746961277865229E-2</v>
      </c>
      <c r="V94">
        <f t="shared" si="144"/>
        <v>1.6532205220639095E-2</v>
      </c>
      <c r="W94">
        <f t="shared" si="144"/>
        <v>1.631905669595685E-2</v>
      </c>
      <c r="X94">
        <f t="shared" si="145"/>
        <v>1.6107505521458038E-2</v>
      </c>
      <c r="Y94">
        <f t="shared" si="145"/>
        <v>1.5897541574160842E-2</v>
      </c>
      <c r="Z94">
        <f t="shared" si="145"/>
        <v>1.568915479013254E-2</v>
      </c>
      <c r="AA94">
        <f t="shared" si="145"/>
        <v>1.5482335164161715E-2</v>
      </c>
      <c r="AB94">
        <f t="shared" si="145"/>
        <v>1.5277072749432283E-2</v>
      </c>
      <c r="AC94">
        <f t="shared" si="145"/>
        <v>1.5073357657199202E-2</v>
      </c>
      <c r="AD94">
        <f t="shared" si="145"/>
        <v>1.4871180056465955E-2</v>
      </c>
      <c r="AE94">
        <f t="shared" si="145"/>
        <v>1.4670530173663777E-2</v>
      </c>
      <c r="AF94">
        <f t="shared" si="145"/>
        <v>1.447139829233259E-2</v>
      </c>
      <c r="AG94">
        <f t="shared" si="145"/>
        <v>1.4273774752803645E-2</v>
      </c>
      <c r="AH94">
        <f t="shared" si="146"/>
        <v>1.4077649951883891E-2</v>
      </c>
      <c r="AI94">
        <f t="shared" si="146"/>
        <v>1.3883014342542023E-2</v>
      </c>
      <c r="AJ94">
        <f t="shared" si="146"/>
        <v>1.3689858433596228E-2</v>
      </c>
      <c r="AK94">
        <f t="shared" si="146"/>
        <v>1.3498172789403603E-2</v>
      </c>
      <c r="AL94">
        <f t="shared" si="146"/>
        <v>1.3307948029551245E-2</v>
      </c>
      <c r="AM94">
        <f t="shared" si="146"/>
        <v>1.3119174828549011E-2</v>
      </c>
      <c r="AN94">
        <f t="shared" si="146"/>
        <v>1.293184391552391E-2</v>
      </c>
      <c r="AO94">
        <f t="shared" si="146"/>
        <v>1.2745946073916166E-2</v>
      </c>
      <c r="AP94">
        <f t="shared" si="146"/>
        <v>1.2561472141176894E-2</v>
      </c>
      <c r="AQ94">
        <f t="shared" si="146"/>
        <v>1.2378413008467402E-2</v>
      </c>
      <c r="AR94">
        <f t="shared" si="147"/>
        <v>1.2196759620360136E-2</v>
      </c>
      <c r="AS94">
        <f t="shared" si="147"/>
        <v>1.201650297454122E-2</v>
      </c>
      <c r="AT94">
        <f t="shared" si="147"/>
        <v>1.1837634121514565E-2</v>
      </c>
      <c r="AU94">
        <f t="shared" si="147"/>
        <v>1.1660144164307643E-2</v>
      </c>
      <c r="AV94">
        <f t="shared" si="147"/>
        <v>1.1484024258178769E-2</v>
      </c>
      <c r="AW94">
        <f t="shared" si="147"/>
        <v>1.1309265610326014E-2</v>
      </c>
      <c r="AX94">
        <f t="shared" si="147"/>
        <v>1.0052302811821229E-2</v>
      </c>
      <c r="AY94">
        <f t="shared" si="147"/>
        <v>8.5886896098818031E-3</v>
      </c>
      <c r="AZ94">
        <f t="shared" si="147"/>
        <v>7.7307798901667642E-3</v>
      </c>
      <c r="BA94">
        <f t="shared" si="147"/>
        <v>7.0809494823851332E-3</v>
      </c>
      <c r="BB94">
        <f t="shared" si="148"/>
        <v>6.549991209037165E-3</v>
      </c>
      <c r="BC94">
        <f t="shared" si="148"/>
        <v>6.0992357114564152E-3</v>
      </c>
      <c r="BD94">
        <f t="shared" si="148"/>
        <v>5.7074941285580163E-3</v>
      </c>
      <c r="BE94">
        <f t="shared" si="148"/>
        <v>5.3615571901765649E-3</v>
      </c>
      <c r="BF94">
        <f t="shared" si="148"/>
        <v>5.0524810248721783E-3</v>
      </c>
      <c r="BG94">
        <f t="shared" si="148"/>
        <v>4.7738513551807433E-3</v>
      </c>
      <c r="BH94">
        <f t="shared" si="148"/>
        <v>4.5208693671109981E-3</v>
      </c>
      <c r="BI94">
        <f t="shared" si="148"/>
        <v>4.2898268740373235E-3</v>
      </c>
      <c r="BJ94">
        <f t="shared" si="148"/>
        <v>4.07778453610615E-3</v>
      </c>
      <c r="BK94">
        <f t="shared" si="148"/>
        <v>3.8823640981646475E-3</v>
      </c>
      <c r="BL94">
        <f t="shared" si="149"/>
        <v>3.7016085109622928E-3</v>
      </c>
      <c r="BM94">
        <f t="shared" si="149"/>
        <v>3.5338844430900739E-3</v>
      </c>
      <c r="BN94">
        <f t="shared" si="149"/>
        <v>3.3778123359082248E-3</v>
      </c>
      <c r="BO94">
        <f t="shared" si="149"/>
        <v>3.2322149646486446E-3</v>
      </c>
      <c r="BP94">
        <f t="shared" si="149"/>
        <v>3.0960787962593401E-3</v>
      </c>
      <c r="BQ94">
        <f t="shared" si="149"/>
        <v>2.9685244189812244E-3</v>
      </c>
      <c r="BR94">
        <f t="shared" si="149"/>
        <v>2.8487835444487276E-3</v>
      </c>
      <c r="BS94">
        <f t="shared" si="149"/>
        <v>2.736180863860317E-3</v>
      </c>
      <c r="BT94">
        <f t="shared" si="149"/>
        <v>2.6301195506563324E-3</v>
      </c>
      <c r="BU94">
        <f t="shared" si="149"/>
        <v>2.5300695445510963E-3</v>
      </c>
      <c r="BV94">
        <f t="shared" si="150"/>
        <v>2.435557986222559E-3</v>
      </c>
      <c r="BW94">
        <f t="shared" si="150"/>
        <v>2.346161335622298E-3</v>
      </c>
      <c r="BX94">
        <f t="shared" si="150"/>
        <v>2.2614988231161172E-3</v>
      </c>
      <c r="BY94">
        <f t="shared" si="150"/>
        <v>2.1812269665527077E-3</v>
      </c>
      <c r="BZ94">
        <f t="shared" si="150"/>
        <v>2.1050349487735875E-3</v>
      </c>
      <c r="CA94">
        <f t="shared" si="150"/>
        <v>2.0326406956399632E-3</v>
      </c>
      <c r="CB94">
        <f t="shared" si="150"/>
        <v>1.9637875288670472E-3</v>
      </c>
      <c r="CC94">
        <f t="shared" si="150"/>
        <v>1.8982412939396636E-3</v>
      </c>
      <c r="CD94">
        <f t="shared" si="150"/>
        <v>1.8357878833207884E-3</v>
      </c>
      <c r="CE94">
        <f t="shared" si="150"/>
        <v>1.7762310906115268E-3</v>
      </c>
      <c r="CF94">
        <f t="shared" si="151"/>
        <v>1.719390743396E-3</v>
      </c>
      <c r="CG94">
        <f t="shared" si="151"/>
        <v>1.6651010720227844E-3</v>
      </c>
      <c r="CH94">
        <f t="shared" si="151"/>
        <v>1.6132092791359479E-3</v>
      </c>
      <c r="CI94">
        <f t="shared" si="151"/>
        <v>1.563574280819493E-3</v>
      </c>
      <c r="CJ94">
        <f t="shared" si="151"/>
        <v>1.5160655950942218E-3</v>
      </c>
      <c r="CK94">
        <f t="shared" si="151"/>
        <v>1.470562357459249E-3</v>
      </c>
      <c r="CL94">
        <f t="shared" si="151"/>
        <v>1.4269524463954239E-3</v>
      </c>
      <c r="CM94">
        <f t="shared" si="151"/>
        <v>1.385131704393914E-3</v>
      </c>
      <c r="CN94">
        <f t="shared" si="151"/>
        <v>1.3450032422557454E-3</v>
      </c>
      <c r="CO94">
        <f t="shared" si="151"/>
        <v>1.3064768162175471E-3</v>
      </c>
      <c r="CP94">
        <f t="shared" si="152"/>
        <v>1.2694682689660685E-3</v>
      </c>
      <c r="CQ94">
        <f t="shared" si="152"/>
        <v>1.2338990268654371E-3</v>
      </c>
      <c r="CR94">
        <f t="shared" si="152"/>
        <v>7.9433193113166635E-4</v>
      </c>
      <c r="CS94">
        <f t="shared" si="152"/>
        <v>5.1586752470668352E-4</v>
      </c>
      <c r="CT94">
        <f t="shared" si="152"/>
        <v>3.572141790050751E-4</v>
      </c>
      <c r="CU94">
        <f t="shared" si="152"/>
        <v>2.4846866716476864E-4</v>
      </c>
      <c r="CV94">
        <f t="shared" si="152"/>
        <v>1.6963520901992605E-4</v>
      </c>
      <c r="CW94">
        <f t="shared" si="152"/>
        <v>1.1149603396825684E-4</v>
      </c>
      <c r="CX94">
        <f t="shared" si="152"/>
        <v>6.8847902834736537E-5</v>
      </c>
      <c r="CY94">
        <f t="shared" si="152"/>
        <v>3.8387332638350706E-5</v>
      </c>
      <c r="CZ94">
        <f t="shared" si="153"/>
        <v>1.7847484047263965E-5</v>
      </c>
      <c r="DA94">
        <f t="shared" si="153"/>
        <v>5.5842565206604382E-6</v>
      </c>
      <c r="DB94">
        <f t="shared" si="153"/>
        <v>3.5467524549145869E-7</v>
      </c>
      <c r="DC94">
        <f t="shared" si="153"/>
        <v>0</v>
      </c>
      <c r="DD94">
        <f t="shared" si="153"/>
        <v>0</v>
      </c>
      <c r="DE94">
        <f t="shared" si="153"/>
        <v>0</v>
      </c>
      <c r="DF94">
        <f t="shared" si="153"/>
        <v>0</v>
      </c>
      <c r="DG94">
        <f t="shared" si="153"/>
        <v>0</v>
      </c>
      <c r="DH94">
        <f t="shared" si="153"/>
        <v>0</v>
      </c>
      <c r="DI94">
        <f t="shared" si="153"/>
        <v>0</v>
      </c>
      <c r="DJ94">
        <f t="shared" si="154"/>
        <v>0</v>
      </c>
      <c r="DK94">
        <f t="shared" si="154"/>
        <v>0</v>
      </c>
      <c r="DL94">
        <f t="shared" si="154"/>
        <v>0</v>
      </c>
      <c r="DM94">
        <f t="shared" si="154"/>
        <v>0</v>
      </c>
      <c r="DN94">
        <f t="shared" si="154"/>
        <v>0</v>
      </c>
      <c r="DO94">
        <f t="shared" si="154"/>
        <v>0</v>
      </c>
      <c r="DP94">
        <f t="shared" si="154"/>
        <v>0</v>
      </c>
      <c r="DQ94">
        <f t="shared" si="154"/>
        <v>0</v>
      </c>
      <c r="DR94">
        <f t="shared" si="154"/>
        <v>0</v>
      </c>
      <c r="DS94">
        <f t="shared" si="154"/>
        <v>0</v>
      </c>
      <c r="DT94">
        <f t="shared" si="155"/>
        <v>0</v>
      </c>
      <c r="DU94">
        <f t="shared" si="155"/>
        <v>0</v>
      </c>
      <c r="DV94">
        <f t="shared" si="155"/>
        <v>0</v>
      </c>
      <c r="DW94">
        <f t="shared" si="155"/>
        <v>0</v>
      </c>
      <c r="DX94">
        <f t="shared" si="155"/>
        <v>0</v>
      </c>
      <c r="DY94">
        <f t="shared" si="155"/>
        <v>0</v>
      </c>
      <c r="DZ94">
        <f t="shared" si="155"/>
        <v>0</v>
      </c>
      <c r="EA94">
        <f t="shared" si="155"/>
        <v>0</v>
      </c>
      <c r="EB94">
        <f t="shared" si="155"/>
        <v>0</v>
      </c>
      <c r="EC94">
        <f t="shared" si="155"/>
        <v>0</v>
      </c>
      <c r="ED94">
        <f t="shared" si="156"/>
        <v>0</v>
      </c>
      <c r="EE94">
        <f t="shared" si="156"/>
        <v>0</v>
      </c>
      <c r="EF94">
        <f t="shared" si="156"/>
        <v>0</v>
      </c>
      <c r="EG94">
        <f t="shared" si="156"/>
        <v>0</v>
      </c>
      <c r="EH94">
        <f t="shared" si="156"/>
        <v>0</v>
      </c>
      <c r="EI94">
        <f t="shared" si="156"/>
        <v>0</v>
      </c>
      <c r="EJ94">
        <f t="shared" si="156"/>
        <v>0</v>
      </c>
      <c r="EK94">
        <f t="shared" si="156"/>
        <v>0</v>
      </c>
      <c r="EL94">
        <f t="shared" si="156"/>
        <v>0</v>
      </c>
      <c r="EM94">
        <f t="shared" si="156"/>
        <v>0</v>
      </c>
      <c r="EN94">
        <f t="shared" si="157"/>
        <v>0</v>
      </c>
      <c r="EO94">
        <f t="shared" si="157"/>
        <v>0</v>
      </c>
      <c r="EP94">
        <f t="shared" si="157"/>
        <v>0</v>
      </c>
      <c r="EQ94">
        <f t="shared" si="157"/>
        <v>0</v>
      </c>
      <c r="ER94">
        <f t="shared" si="157"/>
        <v>0</v>
      </c>
      <c r="ES94">
        <f t="shared" si="157"/>
        <v>0</v>
      </c>
      <c r="ET94">
        <f t="shared" si="157"/>
        <v>0</v>
      </c>
      <c r="EU94">
        <f t="shared" si="157"/>
        <v>0</v>
      </c>
      <c r="EV94">
        <f t="shared" si="157"/>
        <v>0</v>
      </c>
      <c r="EW94">
        <f t="shared" si="157"/>
        <v>0</v>
      </c>
      <c r="EX94">
        <f t="shared" si="157"/>
        <v>0</v>
      </c>
      <c r="EZ94">
        <f t="shared" si="112"/>
        <v>0.87837667540977293</v>
      </c>
      <c r="FB94">
        <f t="shared" si="110"/>
        <v>1.127157108857646E-2</v>
      </c>
      <c r="FC94">
        <f t="shared" si="111"/>
        <v>0.2485749606617296</v>
      </c>
    </row>
    <row r="95" spans="1:159" x14ac:dyDescent="0.25">
      <c r="A95">
        <v>740</v>
      </c>
      <c r="B95" s="20">
        <f>'Input spectra'!S94</f>
        <v>4.56807116135882E-2</v>
      </c>
      <c r="C95">
        <f>'Input spectra'!B94</f>
        <v>0</v>
      </c>
      <c r="D95">
        <f t="shared" si="143"/>
        <v>2.0653927966864227E-2</v>
      </c>
      <c r="E95">
        <f t="shared" si="143"/>
        <v>2.0410066635828235E-2</v>
      </c>
      <c r="F95">
        <f t="shared" si="143"/>
        <v>2.0167999148023544E-2</v>
      </c>
      <c r="G95">
        <f t="shared" si="143"/>
        <v>1.9927714217556212E-2</v>
      </c>
      <c r="H95">
        <f t="shared" si="143"/>
        <v>1.968920062414458E-2</v>
      </c>
      <c r="I95">
        <f t="shared" si="143"/>
        <v>1.9452447212755672E-2</v>
      </c>
      <c r="J95">
        <f t="shared" si="143"/>
        <v>1.9217442893243477E-2</v>
      </c>
      <c r="K95">
        <f t="shared" si="143"/>
        <v>1.8984176639989209E-2</v>
      </c>
      <c r="L95">
        <f t="shared" si="143"/>
        <v>1.8752637491543479E-2</v>
      </c>
      <c r="M95">
        <f t="shared" si="143"/>
        <v>1.8522814550270411E-2</v>
      </c>
      <c r="N95">
        <f t="shared" si="144"/>
        <v>1.8294696981993652E-2</v>
      </c>
      <c r="O95">
        <f t="shared" si="144"/>
        <v>1.8068274015644273E-2</v>
      </c>
      <c r="P95">
        <f t="shared" si="144"/>
        <v>1.7843534942910595E-2</v>
      </c>
      <c r="Q95">
        <f t="shared" si="144"/>
        <v>1.7620469117889864E-2</v>
      </c>
      <c r="R95">
        <f t="shared" si="144"/>
        <v>1.7399065956741816E-2</v>
      </c>
      <c r="S95">
        <f t="shared" si="144"/>
        <v>1.7179314937344085E-2</v>
      </c>
      <c r="T95">
        <f t="shared" si="144"/>
        <v>1.6961205598949508E-2</v>
      </c>
      <c r="U95">
        <f t="shared" si="144"/>
        <v>1.6744727541845181E-2</v>
      </c>
      <c r="V95">
        <f t="shared" si="144"/>
        <v>1.6529870427013465E-2</v>
      </c>
      <c r="W95">
        <f t="shared" si="144"/>
        <v>1.6316623975794725E-2</v>
      </c>
      <c r="X95">
        <f t="shared" si="145"/>
        <v>1.6104977969551917E-2</v>
      </c>
      <c r="Y95">
        <f t="shared" si="145"/>
        <v>1.5894922249336974E-2</v>
      </c>
      <c r="Z95">
        <f t="shared" si="145"/>
        <v>1.5686446715558987E-2</v>
      </c>
      <c r="AA95">
        <f t="shared" si="145"/>
        <v>1.5479541327654165E-2</v>
      </c>
      <c r="AB95">
        <f t="shared" si="145"/>
        <v>1.5274196103757593E-2</v>
      </c>
      <c r="AC95">
        <f t="shared" si="145"/>
        <v>1.5070401120376713E-2</v>
      </c>
      <c r="AD95">
        <f t="shared" si="145"/>
        <v>1.4868146512066607E-2</v>
      </c>
      <c r="AE95">
        <f t="shared" si="145"/>
        <v>1.4667422471106998E-2</v>
      </c>
      <c r="AF95">
        <f t="shared" si="145"/>
        <v>1.4468219247181011E-2</v>
      </c>
      <c r="AG95">
        <f t="shared" si="145"/>
        <v>1.4270527147055626E-2</v>
      </c>
      <c r="AH95">
        <f t="shared" si="146"/>
        <v>1.4074336534263909E-2</v>
      </c>
      <c r="AI95">
        <f t="shared" si="146"/>
        <v>1.3879637828788901E-2</v>
      </c>
      <c r="AJ95">
        <f t="shared" si="146"/>
        <v>1.368642150674923E-2</v>
      </c>
      <c r="AK95">
        <f t="shared" si="146"/>
        <v>1.3494678100086427E-2</v>
      </c>
      <c r="AL95">
        <f t="shared" si="146"/>
        <v>1.3304398196253902E-2</v>
      </c>
      <c r="AM95">
        <f t="shared" si="146"/>
        <v>1.3115572437907629E-2</v>
      </c>
      <c r="AN95">
        <f t="shared" si="146"/>
        <v>1.2928191522598442E-2</v>
      </c>
      <c r="AO95">
        <f t="shared" si="146"/>
        <v>1.2742246202466067E-2</v>
      </c>
      <c r="AP95">
        <f t="shared" si="146"/>
        <v>1.2557727283934728E-2</v>
      </c>
      <c r="AQ95">
        <f t="shared" si="146"/>
        <v>1.2374625627410431E-2</v>
      </c>
      <c r="AR95">
        <f t="shared" si="147"/>
        <v>1.2192932146979892E-2</v>
      </c>
      <c r="AS95">
        <f t="shared" si="147"/>
        <v>1.2012637810111056E-2</v>
      </c>
      <c r="AT95">
        <f t="shared" si="147"/>
        <v>1.183373363735523E-2</v>
      </c>
      <c r="AU95">
        <f t="shared" si="147"/>
        <v>1.1656210702050879E-2</v>
      </c>
      <c r="AV95">
        <f t="shared" si="147"/>
        <v>1.1480060130028936E-2</v>
      </c>
      <c r="AW95">
        <f t="shared" si="147"/>
        <v>1.1305273099319769E-2</v>
      </c>
      <c r="AX95">
        <f t="shared" si="147"/>
        <v>1.0048675199278916E-2</v>
      </c>
      <c r="AY95">
        <f t="shared" si="147"/>
        <v>8.5855228104194607E-3</v>
      </c>
      <c r="AZ95">
        <f t="shared" si="147"/>
        <v>7.7278687800159482E-3</v>
      </c>
      <c r="BA95">
        <f t="shared" si="147"/>
        <v>7.07822753350092E-3</v>
      </c>
      <c r="BB95">
        <f t="shared" si="148"/>
        <v>6.5474219883695835E-3</v>
      </c>
      <c r="BC95">
        <f t="shared" si="148"/>
        <v>6.0967954600298982E-3</v>
      </c>
      <c r="BD95">
        <f t="shared" si="148"/>
        <v>5.7051658438000688E-3</v>
      </c>
      <c r="BE95">
        <f t="shared" si="148"/>
        <v>5.3593279729690357E-3</v>
      </c>
      <c r="BF95">
        <f t="shared" si="148"/>
        <v>5.050340687072009E-3</v>
      </c>
      <c r="BG95">
        <f t="shared" si="148"/>
        <v>4.7717916087996852E-3</v>
      </c>
      <c r="BH95">
        <f t="shared" si="148"/>
        <v>4.5188833158750193E-3</v>
      </c>
      <c r="BI95">
        <f t="shared" si="148"/>
        <v>4.2879086762721876E-3</v>
      </c>
      <c r="BJ95">
        <f t="shared" si="148"/>
        <v>4.0759291712593329E-3</v>
      </c>
      <c r="BK95">
        <f t="shared" si="148"/>
        <v>3.8805671993348652E-3</v>
      </c>
      <c r="BL95">
        <f t="shared" si="149"/>
        <v>3.6998662412627671E-3</v>
      </c>
      <c r="BM95">
        <f t="shared" si="149"/>
        <v>3.5321934021433883E-3</v>
      </c>
      <c r="BN95">
        <f t="shared" si="149"/>
        <v>3.3761694876646509E-3</v>
      </c>
      <c r="BO95">
        <f t="shared" si="149"/>
        <v>3.2306175806736839E-3</v>
      </c>
      <c r="BP95">
        <f t="shared" si="149"/>
        <v>3.0945244104865913E-3</v>
      </c>
      <c r="BQ95">
        <f t="shared" si="149"/>
        <v>2.9670107911234796E-3</v>
      </c>
      <c r="BR95">
        <f t="shared" si="149"/>
        <v>2.8473086300560449E-3</v>
      </c>
      <c r="BS95">
        <f t="shared" si="149"/>
        <v>2.7347427895561618E-3</v>
      </c>
      <c r="BT95">
        <f t="shared" si="149"/>
        <v>2.6287165934605187E-3</v>
      </c>
      <c r="BU95">
        <f t="shared" si="149"/>
        <v>2.5287001144663106E-3</v>
      </c>
      <c r="BV95">
        <f t="shared" si="150"/>
        <v>2.4342206114548945E-3</v>
      </c>
      <c r="BW95">
        <f t="shared" si="150"/>
        <v>2.3448546499482423E-3</v>
      </c>
      <c r="BX95">
        <f t="shared" si="150"/>
        <v>2.2602215550141377E-3</v>
      </c>
      <c r="BY95">
        <f t="shared" si="150"/>
        <v>2.1799779297972301E-3</v>
      </c>
      <c r="BZ95">
        <f t="shared" si="150"/>
        <v>2.1038130342499357E-3</v>
      </c>
      <c r="CA95">
        <f t="shared" si="150"/>
        <v>2.0314448641856526E-3</v>
      </c>
      <c r="CB95">
        <f t="shared" si="150"/>
        <v>1.9626168049813341E-3</v>
      </c>
      <c r="CC95">
        <f t="shared" si="150"/>
        <v>1.8970947602319074E-3</v>
      </c>
      <c r="CD95">
        <f t="shared" si="150"/>
        <v>1.8346646755909276E-3</v>
      </c>
      <c r="CE95">
        <f t="shared" si="150"/>
        <v>1.7751303934741385E-3</v>
      </c>
      <c r="CF95">
        <f t="shared" si="151"/>
        <v>1.7183117863740437E-3</v>
      </c>
      <c r="CG95">
        <f t="shared" si="151"/>
        <v>1.6640431260489877E-3</v>
      </c>
      <c r="CH95">
        <f t="shared" si="151"/>
        <v>1.6121716534094708E-3</v>
      </c>
      <c r="CI95">
        <f t="shared" si="151"/>
        <v>1.5625563199734578E-3</v>
      </c>
      <c r="CJ95">
        <f t="shared" si="151"/>
        <v>1.5150666766362635E-3</v>
      </c>
      <c r="CK95">
        <f t="shared" si="151"/>
        <v>1.4695818894526771E-3</v>
      </c>
      <c r="CL95">
        <f t="shared" si="151"/>
        <v>1.4259898653531528E-3</v>
      </c>
      <c r="CM95">
        <f t="shared" si="151"/>
        <v>1.3841864733611211E-3</v>
      </c>
      <c r="CN95">
        <f t="shared" si="151"/>
        <v>1.3440748490604385E-3</v>
      </c>
      <c r="CO95">
        <f t="shared" si="151"/>
        <v>1.305564771870933E-3</v>
      </c>
      <c r="CP95">
        <f t="shared" si="152"/>
        <v>1.2685721061969398E-3</v>
      </c>
      <c r="CQ95">
        <f t="shared" si="152"/>
        <v>1.2330182987747513E-3</v>
      </c>
      <c r="CR95">
        <f t="shared" si="152"/>
        <v>7.937587274397317E-4</v>
      </c>
      <c r="CS95">
        <f t="shared" si="152"/>
        <v>5.1549122094108159E-4</v>
      </c>
      <c r="CT95">
        <f t="shared" si="152"/>
        <v>3.5695080538928898E-4</v>
      </c>
      <c r="CU95">
        <f t="shared" si="152"/>
        <v>2.4828352332973856E-4</v>
      </c>
      <c r="CV95">
        <f t="shared" si="152"/>
        <v>1.6950747706843416E-4</v>
      </c>
      <c r="CW95">
        <f t="shared" si="152"/>
        <v>1.1141120547245171E-4</v>
      </c>
      <c r="CX95">
        <f t="shared" si="152"/>
        <v>6.8794982120085337E-5</v>
      </c>
      <c r="CY95">
        <f t="shared" si="152"/>
        <v>3.83575248100576E-5</v>
      </c>
      <c r="CZ95">
        <f t="shared" si="153"/>
        <v>1.7833485514953904E-5</v>
      </c>
      <c r="DA95">
        <f t="shared" si="153"/>
        <v>5.5798327711075621E-6</v>
      </c>
      <c r="DB95">
        <f t="shared" si="153"/>
        <v>3.5439149727256283E-7</v>
      </c>
      <c r="DC95">
        <f t="shared" si="153"/>
        <v>0</v>
      </c>
      <c r="DD95">
        <f t="shared" si="153"/>
        <v>0</v>
      </c>
      <c r="DE95">
        <f t="shared" si="153"/>
        <v>0</v>
      </c>
      <c r="DF95">
        <f t="shared" si="153"/>
        <v>0</v>
      </c>
      <c r="DG95">
        <f t="shared" si="153"/>
        <v>0</v>
      </c>
      <c r="DH95">
        <f t="shared" si="153"/>
        <v>0</v>
      </c>
      <c r="DI95">
        <f t="shared" si="153"/>
        <v>0</v>
      </c>
      <c r="DJ95">
        <f t="shared" si="154"/>
        <v>0</v>
      </c>
      <c r="DK95">
        <f t="shared" si="154"/>
        <v>0</v>
      </c>
      <c r="DL95">
        <f t="shared" si="154"/>
        <v>0</v>
      </c>
      <c r="DM95">
        <f t="shared" si="154"/>
        <v>0</v>
      </c>
      <c r="DN95">
        <f t="shared" si="154"/>
        <v>0</v>
      </c>
      <c r="DO95">
        <f t="shared" si="154"/>
        <v>0</v>
      </c>
      <c r="DP95">
        <f t="shared" si="154"/>
        <v>0</v>
      </c>
      <c r="DQ95">
        <f t="shared" si="154"/>
        <v>0</v>
      </c>
      <c r="DR95">
        <f t="shared" si="154"/>
        <v>0</v>
      </c>
      <c r="DS95">
        <f t="shared" si="154"/>
        <v>0</v>
      </c>
      <c r="DT95">
        <f t="shared" si="155"/>
        <v>0</v>
      </c>
      <c r="DU95">
        <f t="shared" si="155"/>
        <v>0</v>
      </c>
      <c r="DV95">
        <f t="shared" si="155"/>
        <v>0</v>
      </c>
      <c r="DW95">
        <f t="shared" si="155"/>
        <v>0</v>
      </c>
      <c r="DX95">
        <f t="shared" si="155"/>
        <v>0</v>
      </c>
      <c r="DY95">
        <f t="shared" si="155"/>
        <v>0</v>
      </c>
      <c r="DZ95">
        <f t="shared" si="155"/>
        <v>0</v>
      </c>
      <c r="EA95">
        <f t="shared" si="155"/>
        <v>0</v>
      </c>
      <c r="EB95">
        <f t="shared" si="155"/>
        <v>0</v>
      </c>
      <c r="EC95">
        <f t="shared" si="155"/>
        <v>0</v>
      </c>
      <c r="ED95">
        <f t="shared" si="156"/>
        <v>0</v>
      </c>
      <c r="EE95">
        <f t="shared" si="156"/>
        <v>0</v>
      </c>
      <c r="EF95">
        <f t="shared" si="156"/>
        <v>0</v>
      </c>
      <c r="EG95">
        <f t="shared" si="156"/>
        <v>0</v>
      </c>
      <c r="EH95">
        <f t="shared" si="156"/>
        <v>0</v>
      </c>
      <c r="EI95">
        <f t="shared" si="156"/>
        <v>0</v>
      </c>
      <c r="EJ95">
        <f t="shared" si="156"/>
        <v>0</v>
      </c>
      <c r="EK95">
        <f t="shared" si="156"/>
        <v>0</v>
      </c>
      <c r="EL95">
        <f t="shared" si="156"/>
        <v>0</v>
      </c>
      <c r="EM95">
        <f t="shared" si="156"/>
        <v>0</v>
      </c>
      <c r="EN95">
        <f t="shared" si="157"/>
        <v>0</v>
      </c>
      <c r="EO95">
        <f t="shared" si="157"/>
        <v>0</v>
      </c>
      <c r="EP95">
        <f t="shared" si="157"/>
        <v>0</v>
      </c>
      <c r="EQ95">
        <f t="shared" si="157"/>
        <v>0</v>
      </c>
      <c r="ER95">
        <f t="shared" si="157"/>
        <v>0</v>
      </c>
      <c r="ES95">
        <f t="shared" si="157"/>
        <v>0</v>
      </c>
      <c r="ET95">
        <f t="shared" si="157"/>
        <v>0</v>
      </c>
      <c r="EU95">
        <f t="shared" si="157"/>
        <v>0</v>
      </c>
      <c r="EV95">
        <f t="shared" si="157"/>
        <v>0</v>
      </c>
      <c r="EW95">
        <f t="shared" si="157"/>
        <v>0</v>
      </c>
      <c r="EX95">
        <f t="shared" si="157"/>
        <v>0</v>
      </c>
      <c r="EZ95">
        <f t="shared" si="112"/>
        <v>0.87818747106598327</v>
      </c>
      <c r="FB95">
        <f t="shared" si="110"/>
        <v>1.1290744745950432E-2</v>
      </c>
      <c r="FC95">
        <f t="shared" si="111"/>
        <v>0.24857250879068316</v>
      </c>
    </row>
    <row r="96" spans="1:159" x14ac:dyDescent="0.25">
      <c r="A96">
        <v>745</v>
      </c>
      <c r="B96" s="20">
        <f>'Input spectra'!S95</f>
        <v>4.5759176594781299E-2</v>
      </c>
      <c r="C96">
        <f>'Input spectra'!B95</f>
        <v>0</v>
      </c>
      <c r="D96">
        <f t="shared" si="143"/>
        <v>2.0653927966864227E-2</v>
      </c>
      <c r="E96">
        <f t="shared" si="143"/>
        <v>2.0409906488907056E-2</v>
      </c>
      <c r="F96">
        <f t="shared" si="143"/>
        <v>2.0167682654172146E-2</v>
      </c>
      <c r="G96">
        <f t="shared" si="143"/>
        <v>1.9927245134760827E-2</v>
      </c>
      <c r="H96">
        <f t="shared" si="143"/>
        <v>1.9688582668739532E-2</v>
      </c>
      <c r="I96">
        <f t="shared" si="143"/>
        <v>1.9451684059773613E-2</v>
      </c>
      <c r="J96">
        <f t="shared" si="143"/>
        <v>1.9216538176763096E-2</v>
      </c>
      <c r="K96">
        <f t="shared" si="143"/>
        <v>1.8983133953480388E-2</v>
      </c>
      <c r="L96">
        <f t="shared" si="143"/>
        <v>1.8751460388209944E-2</v>
      </c>
      <c r="M96">
        <f t="shared" si="143"/>
        <v>1.8521506543389889E-2</v>
      </c>
      <c r="N96">
        <f t="shared" si="144"/>
        <v>1.8293261545255523E-2</v>
      </c>
      <c r="O96">
        <f t="shared" si="144"/>
        <v>1.8066714583484779E-2</v>
      </c>
      <c r="P96">
        <f t="shared" si="144"/>
        <v>1.7841854910845591E-2</v>
      </c>
      <c r="Q96">
        <f t="shared" si="144"/>
        <v>1.761867184284514E-2</v>
      </c>
      <c r="R96">
        <f t="shared" si="144"/>
        <v>1.7397154757380989E-2</v>
      </c>
      <c r="S96">
        <f t="shared" si="144"/>
        <v>1.7177293094394121E-2</v>
      </c>
      <c r="T96">
        <f t="shared" si="144"/>
        <v>1.6959076355523805E-2</v>
      </c>
      <c r="U96">
        <f t="shared" si="144"/>
        <v>1.6742494103764355E-2</v>
      </c>
      <c r="V96">
        <f t="shared" si="144"/>
        <v>1.6527535963123719E-2</v>
      </c>
      <c r="W96">
        <f t="shared" si="144"/>
        <v>1.6314191618283919E-2</v>
      </c>
      <c r="X96">
        <f t="shared" si="145"/>
        <v>1.6102450814263303E-2</v>
      </c>
      <c r="Y96">
        <f t="shared" si="145"/>
        <v>1.5892303356080623E-2</v>
      </c>
      <c r="Z96">
        <f t="shared" si="145"/>
        <v>1.5683739108420938E-2</v>
      </c>
      <c r="AA96">
        <f t="shared" si="145"/>
        <v>1.5476747995303283E-2</v>
      </c>
      <c r="AB96">
        <f t="shared" si="145"/>
        <v>1.5271319999750177E-2</v>
      </c>
      <c r="AC96">
        <f t="shared" si="145"/>
        <v>1.5067445163458865E-2</v>
      </c>
      <c r="AD96">
        <f t="shared" si="145"/>
        <v>1.4865113586474353E-2</v>
      </c>
      <c r="AE96">
        <f t="shared" si="145"/>
        <v>1.4664315426864211E-2</v>
      </c>
      <c r="AF96">
        <f t="shared" si="145"/>
        <v>1.4465040900395128E-2</v>
      </c>
      <c r="AG96">
        <f t="shared" si="145"/>
        <v>1.4267280280211183E-2</v>
      </c>
      <c r="AH96">
        <f t="shared" si="146"/>
        <v>1.4071023896513895E-2</v>
      </c>
      <c r="AI96">
        <f t="shared" si="146"/>
        <v>1.3876262136243975E-2</v>
      </c>
      <c r="AJ96">
        <f t="shared" si="146"/>
        <v>1.3682985442764787E-2</v>
      </c>
      <c r="AK96">
        <f t="shared" si="146"/>
        <v>1.3491184315547525E-2</v>
      </c>
      <c r="AL96">
        <f t="shared" si="146"/>
        <v>1.3300849309858103E-2</v>
      </c>
      <c r="AM96">
        <f t="shared" si="146"/>
        <v>1.3111971036445715E-2</v>
      </c>
      <c r="AN96">
        <f t="shared" si="146"/>
        <v>1.2924540161233069E-2</v>
      </c>
      <c r="AO96">
        <f t="shared" si="146"/>
        <v>1.2738547405008334E-2</v>
      </c>
      <c r="AP96">
        <f t="shared" si="146"/>
        <v>1.2553983543118697E-2</v>
      </c>
      <c r="AQ96">
        <f t="shared" si="146"/>
        <v>1.2370839405165606E-2</v>
      </c>
      <c r="AR96">
        <f t="shared" si="147"/>
        <v>1.218910587470166E-2</v>
      </c>
      <c r="AS96">
        <f t="shared" si="147"/>
        <v>1.2008773888929127E-2</v>
      </c>
      <c r="AT96">
        <f t="shared" si="147"/>
        <v>1.1829834438400065E-2</v>
      </c>
      <c r="AU96">
        <f t="shared" si="147"/>
        <v>1.1652278566718138E-2</v>
      </c>
      <c r="AV96">
        <f t="shared" si="147"/>
        <v>1.1476097370241944E-2</v>
      </c>
      <c r="AW96">
        <f t="shared" si="147"/>
        <v>1.1301281997790029E-2</v>
      </c>
      <c r="AX96">
        <f t="shared" si="147"/>
        <v>1.0045048895846872E-2</v>
      </c>
      <c r="AY96">
        <f t="shared" si="147"/>
        <v>8.5823571786112478E-3</v>
      </c>
      <c r="AZ96">
        <f t="shared" si="147"/>
        <v>7.7249587660756661E-3</v>
      </c>
      <c r="BA96">
        <f t="shared" si="147"/>
        <v>7.0755066309461257E-3</v>
      </c>
      <c r="BB96">
        <f t="shared" si="148"/>
        <v>6.5448537754735636E-3</v>
      </c>
      <c r="BC96">
        <f t="shared" si="148"/>
        <v>6.0943561849268642E-3</v>
      </c>
      <c r="BD96">
        <f t="shared" si="148"/>
        <v>5.702838508830208E-3</v>
      </c>
      <c r="BE96">
        <f t="shared" si="148"/>
        <v>5.3570996826208493E-3</v>
      </c>
      <c r="BF96">
        <f t="shared" si="148"/>
        <v>5.0482012559641947E-3</v>
      </c>
      <c r="BG96">
        <f t="shared" si="148"/>
        <v>4.7697327511256379E-3</v>
      </c>
      <c r="BH96">
        <f t="shared" si="148"/>
        <v>4.5168981371259912E-3</v>
      </c>
      <c r="BI96">
        <f t="shared" si="148"/>
        <v>4.2859913362299365E-3</v>
      </c>
      <c r="BJ96">
        <f t="shared" si="148"/>
        <v>4.0740746505911864E-3</v>
      </c>
      <c r="BK96">
        <f t="shared" si="148"/>
        <v>3.8787711321749963E-3</v>
      </c>
      <c r="BL96">
        <f t="shared" si="149"/>
        <v>3.698124791613148E-3</v>
      </c>
      <c r="BM96">
        <f t="shared" si="149"/>
        <v>3.5305031703967587E-3</v>
      </c>
      <c r="BN96">
        <f t="shared" si="149"/>
        <v>3.3745274384442588E-3</v>
      </c>
      <c r="BO96">
        <f t="shared" si="149"/>
        <v>3.22902098613742E-3</v>
      </c>
      <c r="BP96">
        <f t="shared" si="149"/>
        <v>3.0929708050929277E-3</v>
      </c>
      <c r="BQ96">
        <f t="shared" si="149"/>
        <v>2.9654979350529848E-3</v>
      </c>
      <c r="BR96">
        <f t="shared" si="149"/>
        <v>2.8458344792778789E-3</v>
      </c>
      <c r="BS96">
        <f t="shared" si="149"/>
        <v>2.7333054710710894E-3</v>
      </c>
      <c r="BT96">
        <f t="shared" si="149"/>
        <v>2.6273143846295074E-3</v>
      </c>
      <c r="BU96">
        <f t="shared" si="149"/>
        <v>2.5273314256017672E-3</v>
      </c>
      <c r="BV96">
        <f t="shared" si="150"/>
        <v>2.4328839710451404E-3</v>
      </c>
      <c r="BW96">
        <f t="shared" si="150"/>
        <v>2.3435486920278278E-3</v>
      </c>
      <c r="BX96">
        <f t="shared" si="150"/>
        <v>2.2589450082982549E-3</v>
      </c>
      <c r="BY96">
        <f t="shared" si="150"/>
        <v>2.1787296082781062E-3</v>
      </c>
      <c r="BZ96">
        <f t="shared" si="150"/>
        <v>2.1025918290138454E-3</v>
      </c>
      <c r="CA96">
        <f t="shared" si="150"/>
        <v>2.0302497362560097E-3</v>
      </c>
      <c r="CB96">
        <f t="shared" si="150"/>
        <v>1.9614467790297916E-3</v>
      </c>
      <c r="CC96">
        <f t="shared" si="150"/>
        <v>1.895948919028076E-3</v>
      </c>
      <c r="CD96">
        <f t="shared" si="150"/>
        <v>1.8335421550840396E-3</v>
      </c>
      <c r="CE96">
        <f t="shared" si="150"/>
        <v>1.7740303784181508E-3</v>
      </c>
      <c r="CF96">
        <f t="shared" si="151"/>
        <v>1.7172335064223009E-3</v>
      </c>
      <c r="CG96">
        <f t="shared" si="151"/>
        <v>1.6629858522564207E-3</v>
      </c>
      <c r="CH96">
        <f t="shared" si="151"/>
        <v>1.611134695089984E-3</v>
      </c>
      <c r="CI96">
        <f t="shared" si="151"/>
        <v>1.5615390218681054E-3</v>
      </c>
      <c r="CJ96">
        <f t="shared" si="151"/>
        <v>1.5140684163543702E-3</v>
      </c>
      <c r="CK96">
        <f t="shared" si="151"/>
        <v>1.4686020751535176E-3</v>
      </c>
      <c r="CL96">
        <f t="shared" si="151"/>
        <v>1.4250279336403436E-3</v>
      </c>
      <c r="CM96">
        <f t="shared" si="151"/>
        <v>1.3832418873656951E-3</v>
      </c>
      <c r="CN96">
        <f t="shared" si="151"/>
        <v>1.3431470966917851E-3</v>
      </c>
      <c r="CO96">
        <f t="shared" si="151"/>
        <v>1.304653364217509E-3</v>
      </c>
      <c r="CP96">
        <f t="shared" si="152"/>
        <v>1.2676765760609617E-3</v>
      </c>
      <c r="CQ96">
        <f t="shared" si="152"/>
        <v>1.2321381993270534E-3</v>
      </c>
      <c r="CR96">
        <f t="shared" si="152"/>
        <v>7.9318593738151883E-4</v>
      </c>
      <c r="CS96">
        <f t="shared" si="152"/>
        <v>5.1511519167332567E-4</v>
      </c>
      <c r="CT96">
        <f t="shared" si="152"/>
        <v>3.5668762595857643E-4</v>
      </c>
      <c r="CU96">
        <f t="shared" si="152"/>
        <v>2.4809851745270577E-4</v>
      </c>
      <c r="CV96">
        <f t="shared" si="152"/>
        <v>1.6937984129657125E-4</v>
      </c>
      <c r="CW96">
        <f t="shared" si="152"/>
        <v>1.1132644151592622E-4</v>
      </c>
      <c r="CX96">
        <f t="shared" si="152"/>
        <v>6.874210208353657E-5</v>
      </c>
      <c r="CY96">
        <f t="shared" si="152"/>
        <v>3.8327740127593281E-5</v>
      </c>
      <c r="CZ96">
        <f t="shared" si="153"/>
        <v>1.7819497962281456E-5</v>
      </c>
      <c r="DA96">
        <f t="shared" si="153"/>
        <v>5.5754125259710865E-6</v>
      </c>
      <c r="DB96">
        <f t="shared" si="153"/>
        <v>3.5410797605866063E-7</v>
      </c>
      <c r="DC96">
        <f t="shared" si="153"/>
        <v>0</v>
      </c>
      <c r="DD96">
        <f t="shared" si="153"/>
        <v>0</v>
      </c>
      <c r="DE96">
        <f t="shared" si="153"/>
        <v>0</v>
      </c>
      <c r="DF96">
        <f t="shared" si="153"/>
        <v>0</v>
      </c>
      <c r="DG96">
        <f t="shared" si="153"/>
        <v>0</v>
      </c>
      <c r="DH96">
        <f t="shared" si="153"/>
        <v>0</v>
      </c>
      <c r="DI96">
        <f t="shared" si="153"/>
        <v>0</v>
      </c>
      <c r="DJ96">
        <f t="shared" si="154"/>
        <v>0</v>
      </c>
      <c r="DK96">
        <f t="shared" si="154"/>
        <v>0</v>
      </c>
      <c r="DL96">
        <f t="shared" si="154"/>
        <v>0</v>
      </c>
      <c r="DM96">
        <f t="shared" si="154"/>
        <v>0</v>
      </c>
      <c r="DN96">
        <f t="shared" si="154"/>
        <v>0</v>
      </c>
      <c r="DO96">
        <f t="shared" si="154"/>
        <v>0</v>
      </c>
      <c r="DP96">
        <f t="shared" si="154"/>
        <v>0</v>
      </c>
      <c r="DQ96">
        <f t="shared" si="154"/>
        <v>0</v>
      </c>
      <c r="DR96">
        <f t="shared" si="154"/>
        <v>0</v>
      </c>
      <c r="DS96">
        <f t="shared" si="154"/>
        <v>0</v>
      </c>
      <c r="DT96">
        <f t="shared" si="155"/>
        <v>0</v>
      </c>
      <c r="DU96">
        <f t="shared" si="155"/>
        <v>0</v>
      </c>
      <c r="DV96">
        <f t="shared" si="155"/>
        <v>0</v>
      </c>
      <c r="DW96">
        <f t="shared" si="155"/>
        <v>0</v>
      </c>
      <c r="DX96">
        <f t="shared" si="155"/>
        <v>0</v>
      </c>
      <c r="DY96">
        <f t="shared" si="155"/>
        <v>0</v>
      </c>
      <c r="DZ96">
        <f t="shared" si="155"/>
        <v>0</v>
      </c>
      <c r="EA96">
        <f t="shared" si="155"/>
        <v>0</v>
      </c>
      <c r="EB96">
        <f t="shared" si="155"/>
        <v>0</v>
      </c>
      <c r="EC96">
        <f t="shared" si="155"/>
        <v>0</v>
      </c>
      <c r="ED96">
        <f t="shared" si="156"/>
        <v>0</v>
      </c>
      <c r="EE96">
        <f t="shared" si="156"/>
        <v>0</v>
      </c>
      <c r="EF96">
        <f t="shared" si="156"/>
        <v>0</v>
      </c>
      <c r="EG96">
        <f t="shared" si="156"/>
        <v>0</v>
      </c>
      <c r="EH96">
        <f t="shared" si="156"/>
        <v>0</v>
      </c>
      <c r="EI96">
        <f t="shared" si="156"/>
        <v>0</v>
      </c>
      <c r="EJ96">
        <f t="shared" si="156"/>
        <v>0</v>
      </c>
      <c r="EK96">
        <f t="shared" si="156"/>
        <v>0</v>
      </c>
      <c r="EL96">
        <f t="shared" si="156"/>
        <v>0</v>
      </c>
      <c r="EM96">
        <f t="shared" si="156"/>
        <v>0</v>
      </c>
      <c r="EN96">
        <f t="shared" si="157"/>
        <v>0</v>
      </c>
      <c r="EO96">
        <f t="shared" si="157"/>
        <v>0</v>
      </c>
      <c r="EP96">
        <f t="shared" si="157"/>
        <v>0</v>
      </c>
      <c r="EQ96">
        <f t="shared" si="157"/>
        <v>0</v>
      </c>
      <c r="ER96">
        <f t="shared" si="157"/>
        <v>0</v>
      </c>
      <c r="ES96">
        <f t="shared" si="157"/>
        <v>0</v>
      </c>
      <c r="ET96">
        <f t="shared" si="157"/>
        <v>0</v>
      </c>
      <c r="EU96">
        <f t="shared" si="157"/>
        <v>0</v>
      </c>
      <c r="EV96">
        <f t="shared" si="157"/>
        <v>0</v>
      </c>
      <c r="EW96">
        <f t="shared" si="157"/>
        <v>0</v>
      </c>
      <c r="EX96">
        <f t="shared" si="157"/>
        <v>0</v>
      </c>
      <c r="EZ96">
        <f t="shared" si="112"/>
        <v>0.8779983301206078</v>
      </c>
      <c r="FB96">
        <f t="shared" si="110"/>
        <v>1.1309917651108725E-2</v>
      </c>
      <c r="FC96">
        <f t="shared" si="111"/>
        <v>0.24857005692018058</v>
      </c>
    </row>
    <row r="97" spans="1:159" x14ac:dyDescent="0.25">
      <c r="A97">
        <v>750</v>
      </c>
      <c r="B97" s="20">
        <f>'Input spectra'!S96</f>
        <v>4.5837641575974503E-2</v>
      </c>
      <c r="C97">
        <f>'Input spectra'!B96</f>
        <v>0</v>
      </c>
      <c r="D97">
        <f t="shared" si="143"/>
        <v>2.0653927966864227E-2</v>
      </c>
      <c r="E97">
        <f t="shared" si="143"/>
        <v>2.0409746343242469E-2</v>
      </c>
      <c r="F97">
        <f t="shared" si="143"/>
        <v>2.0167366165287449E-2</v>
      </c>
      <c r="G97">
        <f t="shared" si="143"/>
        <v>1.9926776063007287E-2</v>
      </c>
      <c r="H97">
        <f t="shared" si="143"/>
        <v>1.968796473272932E-2</v>
      </c>
      <c r="I97">
        <f t="shared" si="143"/>
        <v>1.9450920936731356E-2</v>
      </c>
      <c r="J97">
        <f t="shared" si="143"/>
        <v>1.9215633502874845E-2</v>
      </c>
      <c r="K97">
        <f t="shared" si="143"/>
        <v>1.8982091324240054E-2</v>
      </c>
      <c r="L97">
        <f t="shared" si="143"/>
        <v>1.8750283358763203E-2</v>
      </c>
      <c r="M97">
        <f t="shared" si="143"/>
        <v>1.8520198628875564E-2</v>
      </c>
      <c r="N97">
        <f t="shared" si="144"/>
        <v>1.8291826221144489E-2</v>
      </c>
      <c r="O97">
        <f t="shared" si="144"/>
        <v>1.8065155285916366E-2</v>
      </c>
      <c r="P97">
        <f t="shared" si="144"/>
        <v>1.7840175036961555E-2</v>
      </c>
      <c r="Q97">
        <f t="shared" si="144"/>
        <v>1.7616874751121159E-2</v>
      </c>
      <c r="R97">
        <f t="shared" si="144"/>
        <v>1.7395243767955742E-2</v>
      </c>
      <c r="S97">
        <f t="shared" si="144"/>
        <v>1.717527148939595E-2</v>
      </c>
      <c r="T97">
        <f t="shared" si="144"/>
        <v>1.6956947379394995E-2</v>
      </c>
      <c r="U97">
        <f t="shared" si="144"/>
        <v>1.6740260963583008E-2</v>
      </c>
      <c r="V97">
        <f t="shared" si="144"/>
        <v>1.6525201828923287E-2</v>
      </c>
      <c r="W97">
        <f t="shared" si="144"/>
        <v>1.6311759623370368E-2</v>
      </c>
      <c r="X97">
        <f t="shared" si="145"/>
        <v>1.6099924055529954E-2</v>
      </c>
      <c r="Y97">
        <f t="shared" si="145"/>
        <v>1.5889684894320681E-2</v>
      </c>
      <c r="Z97">
        <f t="shared" si="145"/>
        <v>1.5681031968637699E-2</v>
      </c>
      <c r="AA97">
        <f t="shared" si="145"/>
        <v>1.5473955167018084E-2</v>
      </c>
      <c r="AB97">
        <f t="shared" si="145"/>
        <v>1.5268444437308038E-2</v>
      </c>
      <c r="AC97">
        <f t="shared" si="145"/>
        <v>1.5064489786331904E-2</v>
      </c>
      <c r="AD97">
        <f t="shared" si="145"/>
        <v>1.4862081279562952E-2</v>
      </c>
      <c r="AE97">
        <f t="shared" si="145"/>
        <v>1.4661209040795951E-2</v>
      </c>
      <c r="AF97">
        <f t="shared" si="145"/>
        <v>1.4461863251821517E-2</v>
      </c>
      <c r="AG97">
        <f t="shared" si="145"/>
        <v>1.4264034152102183E-2</v>
      </c>
      <c r="AH97">
        <f t="shared" si="146"/>
        <v>1.4067712038450281E-2</v>
      </c>
      <c r="AI97">
        <f t="shared" si="146"/>
        <v>1.3872887264707512E-2</v>
      </c>
      <c r="AJ97">
        <f t="shared" si="146"/>
        <v>1.3679550241426263E-2</v>
      </c>
      <c r="AK97">
        <f t="shared" si="146"/>
        <v>1.3487691435552642E-2</v>
      </c>
      <c r="AL97">
        <f t="shared" si="146"/>
        <v>1.3297301370111255E-2</v>
      </c>
      <c r="AM97">
        <f t="shared" si="146"/>
        <v>1.3108370623891641E-2</v>
      </c>
      <c r="AN97">
        <f t="shared" si="146"/>
        <v>1.2920889831136435E-2</v>
      </c>
      <c r="AO97">
        <f t="shared" si="146"/>
        <v>1.2734849681231203E-2</v>
      </c>
      <c r="AP97">
        <f t="shared" si="146"/>
        <v>1.2550240918395964E-2</v>
      </c>
      <c r="AQ97">
        <f t="shared" si="146"/>
        <v>1.2367054341378358E-2</v>
      </c>
      <c r="AR97">
        <f t="shared" si="147"/>
        <v>1.2185280803148513E-2</v>
      </c>
      <c r="AS97">
        <f t="shared" si="147"/>
        <v>1.2004911210595527E-2</v>
      </c>
      <c r="AT97">
        <f t="shared" si="147"/>
        <v>1.1825936524225589E-2</v>
      </c>
      <c r="AU97">
        <f t="shared" si="147"/>
        <v>1.1648347757861778E-2</v>
      </c>
      <c r="AV97">
        <f t="shared" si="147"/>
        <v>1.1472135978345441E-2</v>
      </c>
      <c r="AW97">
        <f t="shared" si="147"/>
        <v>1.1297292305239199E-2</v>
      </c>
      <c r="AX97">
        <f t="shared" si="147"/>
        <v>1.004142390105266E-2</v>
      </c>
      <c r="AY97">
        <f t="shared" si="147"/>
        <v>8.5791927140266185E-3</v>
      </c>
      <c r="AZ97">
        <f t="shared" si="147"/>
        <v>7.7220498479331169E-3</v>
      </c>
      <c r="BA97">
        <f t="shared" si="147"/>
        <v>7.0727867743185287E-3</v>
      </c>
      <c r="BB97">
        <f t="shared" si="148"/>
        <v>6.5422865699537999E-3</v>
      </c>
      <c r="BC97">
        <f t="shared" si="148"/>
        <v>6.0919178857566855E-3</v>
      </c>
      <c r="BD97">
        <f t="shared" si="148"/>
        <v>5.7005121232609783E-3</v>
      </c>
      <c r="BE97">
        <f t="shared" si="148"/>
        <v>5.3548723187466325E-3</v>
      </c>
      <c r="BF97">
        <f t="shared" si="148"/>
        <v>5.0460627311646336E-3</v>
      </c>
      <c r="BG97">
        <f t="shared" si="148"/>
        <v>4.7676747817751502E-3</v>
      </c>
      <c r="BH97">
        <f t="shared" si="148"/>
        <v>4.5149138304806172E-3</v>
      </c>
      <c r="BI97">
        <f t="shared" si="148"/>
        <v>4.2840748535270326E-3</v>
      </c>
      <c r="BJ97">
        <f t="shared" si="148"/>
        <v>4.0722209737176079E-3</v>
      </c>
      <c r="BK97">
        <f t="shared" si="148"/>
        <v>3.87697589630011E-3</v>
      </c>
      <c r="BL97">
        <f t="shared" si="149"/>
        <v>3.696384161627451E-3</v>
      </c>
      <c r="BM97">
        <f t="shared" si="149"/>
        <v>3.5288137474629622E-3</v>
      </c>
      <c r="BN97">
        <f t="shared" si="149"/>
        <v>3.3728861878584266E-3</v>
      </c>
      <c r="BO97">
        <f t="shared" si="149"/>
        <v>3.227425180649703E-3</v>
      </c>
      <c r="BP97">
        <f t="shared" si="149"/>
        <v>3.0914179796865549E-3</v>
      </c>
      <c r="BQ97">
        <f t="shared" si="149"/>
        <v>2.9639858503762075E-3</v>
      </c>
      <c r="BR97">
        <f t="shared" si="149"/>
        <v>2.844361091718877E-3</v>
      </c>
      <c r="BS97">
        <f t="shared" si="149"/>
        <v>2.7318689080078544E-3</v>
      </c>
      <c r="BT97">
        <f t="shared" si="149"/>
        <v>2.6259129237641032E-3</v>
      </c>
      <c r="BU97">
        <f t="shared" si="149"/>
        <v>2.5259634775562693E-3</v>
      </c>
      <c r="BV97">
        <f t="shared" si="150"/>
        <v>2.4315480645900537E-3</v>
      </c>
      <c r="BW97">
        <f t="shared" si="150"/>
        <v>2.3422434614557316E-3</v>
      </c>
      <c r="BX97">
        <f t="shared" si="150"/>
        <v>2.2576691825610343E-3</v>
      </c>
      <c r="BY97">
        <f t="shared" si="150"/>
        <v>2.1774820015857655E-3</v>
      </c>
      <c r="BZ97">
        <f t="shared" si="150"/>
        <v>2.1013713326535921E-3</v>
      </c>
      <c r="CA97">
        <f t="shared" si="150"/>
        <v>2.0290553114371375E-3</v>
      </c>
      <c r="CB97">
        <f t="shared" si="150"/>
        <v>1.9602774505963383E-3</v>
      </c>
      <c r="CC97">
        <f t="shared" si="150"/>
        <v>1.8948037699098952E-3</v>
      </c>
      <c r="CD97">
        <f t="shared" si="150"/>
        <v>1.8324203213796516E-3</v>
      </c>
      <c r="CE97">
        <f t="shared" si="150"/>
        <v>1.772931045020888E-3</v>
      </c>
      <c r="CF97">
        <f t="shared" si="151"/>
        <v>1.7161559031158918E-3</v>
      </c>
      <c r="CG97">
        <f t="shared" si="151"/>
        <v>1.6619292502180003E-3</v>
      </c>
      <c r="CH97">
        <f t="shared" si="151"/>
        <v>1.6100984037482056E-3</v>
      </c>
      <c r="CI97">
        <f t="shared" si="151"/>
        <v>1.5605223860719576E-3</v>
      </c>
      <c r="CJ97">
        <f t="shared" si="151"/>
        <v>1.5130708138148747E-3</v>
      </c>
      <c r="CK97">
        <f t="shared" si="151"/>
        <v>1.4676229141259221E-3</v>
      </c>
      <c r="CL97">
        <f t="shared" si="151"/>
        <v>1.4240666508189754E-3</v>
      </c>
      <c r="CM97">
        <f t="shared" si="151"/>
        <v>1.3822979459674517E-3</v>
      </c>
      <c r="CN97">
        <f t="shared" si="151"/>
        <v>1.3422199847074497E-3</v>
      </c>
      <c r="CO97">
        <f t="shared" si="151"/>
        <v>1.3037425928128007E-3</v>
      </c>
      <c r="CP97">
        <f t="shared" si="152"/>
        <v>1.2667816781115331E-3</v>
      </c>
      <c r="CQ97">
        <f t="shared" si="152"/>
        <v>1.2312587280736309E-3</v>
      </c>
      <c r="CR97">
        <f t="shared" si="152"/>
        <v>7.9261356065854103E-4</v>
      </c>
      <c r="CS97">
        <f t="shared" si="152"/>
        <v>5.1473943670317975E-4</v>
      </c>
      <c r="CT97">
        <f t="shared" si="152"/>
        <v>3.5642464056976427E-4</v>
      </c>
      <c r="CU97">
        <f t="shared" si="152"/>
        <v>2.4791364943087181E-4</v>
      </c>
      <c r="CV97">
        <f t="shared" si="152"/>
        <v>1.6925230163191557E-4</v>
      </c>
      <c r="CW97">
        <f t="shared" si="152"/>
        <v>1.1124174204957729E-4</v>
      </c>
      <c r="CX97">
        <f t="shared" si="152"/>
        <v>6.8689262693822403E-5</v>
      </c>
      <c r="CY97">
        <f t="shared" si="152"/>
        <v>3.8297978572984908E-5</v>
      </c>
      <c r="CZ97">
        <f t="shared" si="153"/>
        <v>1.7805521380634795E-5</v>
      </c>
      <c r="DA97">
        <f t="shared" si="153"/>
        <v>5.5709957824748626E-6</v>
      </c>
      <c r="DB97">
        <f t="shared" si="153"/>
        <v>3.538246816681422E-7</v>
      </c>
      <c r="DC97">
        <f t="shared" si="153"/>
        <v>0</v>
      </c>
      <c r="DD97">
        <f t="shared" si="153"/>
        <v>0</v>
      </c>
      <c r="DE97">
        <f t="shared" si="153"/>
        <v>0</v>
      </c>
      <c r="DF97">
        <f t="shared" si="153"/>
        <v>0</v>
      </c>
      <c r="DG97">
        <f t="shared" si="153"/>
        <v>0</v>
      </c>
      <c r="DH97">
        <f t="shared" si="153"/>
        <v>0</v>
      </c>
      <c r="DI97">
        <f t="shared" si="153"/>
        <v>0</v>
      </c>
      <c r="DJ97">
        <f t="shared" si="154"/>
        <v>0</v>
      </c>
      <c r="DK97">
        <f t="shared" si="154"/>
        <v>0</v>
      </c>
      <c r="DL97">
        <f t="shared" si="154"/>
        <v>0</v>
      </c>
      <c r="DM97">
        <f t="shared" si="154"/>
        <v>0</v>
      </c>
      <c r="DN97">
        <f t="shared" si="154"/>
        <v>0</v>
      </c>
      <c r="DO97">
        <f t="shared" si="154"/>
        <v>0</v>
      </c>
      <c r="DP97">
        <f t="shared" si="154"/>
        <v>0</v>
      </c>
      <c r="DQ97">
        <f t="shared" si="154"/>
        <v>0</v>
      </c>
      <c r="DR97">
        <f t="shared" si="154"/>
        <v>0</v>
      </c>
      <c r="DS97">
        <f t="shared" si="154"/>
        <v>0</v>
      </c>
      <c r="DT97">
        <f t="shared" si="155"/>
        <v>0</v>
      </c>
      <c r="DU97">
        <f t="shared" si="155"/>
        <v>0</v>
      </c>
      <c r="DV97">
        <f t="shared" si="155"/>
        <v>0</v>
      </c>
      <c r="DW97">
        <f t="shared" si="155"/>
        <v>0</v>
      </c>
      <c r="DX97">
        <f t="shared" si="155"/>
        <v>0</v>
      </c>
      <c r="DY97">
        <f t="shared" si="155"/>
        <v>0</v>
      </c>
      <c r="DZ97">
        <f t="shared" si="155"/>
        <v>0</v>
      </c>
      <c r="EA97">
        <f t="shared" si="155"/>
        <v>0</v>
      </c>
      <c r="EB97">
        <f t="shared" si="155"/>
        <v>0</v>
      </c>
      <c r="EC97">
        <f t="shared" si="155"/>
        <v>0</v>
      </c>
      <c r="ED97">
        <f t="shared" si="156"/>
        <v>0</v>
      </c>
      <c r="EE97">
        <f t="shared" si="156"/>
        <v>0</v>
      </c>
      <c r="EF97">
        <f t="shared" si="156"/>
        <v>0</v>
      </c>
      <c r="EG97">
        <f t="shared" si="156"/>
        <v>0</v>
      </c>
      <c r="EH97">
        <f t="shared" si="156"/>
        <v>0</v>
      </c>
      <c r="EI97">
        <f t="shared" si="156"/>
        <v>0</v>
      </c>
      <c r="EJ97">
        <f t="shared" si="156"/>
        <v>0</v>
      </c>
      <c r="EK97">
        <f t="shared" si="156"/>
        <v>0</v>
      </c>
      <c r="EL97">
        <f t="shared" si="156"/>
        <v>0</v>
      </c>
      <c r="EM97">
        <f t="shared" si="156"/>
        <v>0</v>
      </c>
      <c r="EN97">
        <f t="shared" si="157"/>
        <v>0</v>
      </c>
      <c r="EO97">
        <f t="shared" si="157"/>
        <v>0</v>
      </c>
      <c r="EP97">
        <f t="shared" si="157"/>
        <v>0</v>
      </c>
      <c r="EQ97">
        <f t="shared" si="157"/>
        <v>0</v>
      </c>
      <c r="ER97">
        <f t="shared" si="157"/>
        <v>0</v>
      </c>
      <c r="ES97">
        <f t="shared" si="157"/>
        <v>0</v>
      </c>
      <c r="ET97">
        <f t="shared" si="157"/>
        <v>0</v>
      </c>
      <c r="EU97">
        <f t="shared" si="157"/>
        <v>0</v>
      </c>
      <c r="EV97">
        <f t="shared" si="157"/>
        <v>0</v>
      </c>
      <c r="EW97">
        <f t="shared" si="157"/>
        <v>0</v>
      </c>
      <c r="EX97">
        <f t="shared" si="157"/>
        <v>0</v>
      </c>
      <c r="EZ97">
        <f t="shared" si="112"/>
        <v>0.87780925254716424</v>
      </c>
      <c r="FB97">
        <f t="shared" si="110"/>
        <v>1.1329089804081038E-2</v>
      </c>
      <c r="FC97">
        <f t="shared" si="111"/>
        <v>0.24856760505023198</v>
      </c>
    </row>
    <row r="98" spans="1:159" x14ac:dyDescent="0.25">
      <c r="A98">
        <v>755</v>
      </c>
      <c r="B98" s="20">
        <f>'Input spectra'!S97</f>
        <v>4.5916106557167602E-2</v>
      </c>
      <c r="C98">
        <f>'Input spectra'!B97</f>
        <v>0</v>
      </c>
      <c r="D98">
        <f t="shared" si="143"/>
        <v>2.0653927966864227E-2</v>
      </c>
      <c r="E98">
        <f t="shared" si="143"/>
        <v>2.0409586198834456E-2</v>
      </c>
      <c r="F98">
        <f t="shared" si="143"/>
        <v>2.0167049681369374E-2</v>
      </c>
      <c r="G98">
        <f t="shared" si="143"/>
        <v>1.9926307002295324E-2</v>
      </c>
      <c r="H98">
        <f t="shared" si="143"/>
        <v>1.9687346816113338E-2</v>
      </c>
      <c r="I98">
        <f t="shared" si="143"/>
        <v>1.9450157843627729E-2</v>
      </c>
      <c r="J98">
        <f t="shared" si="143"/>
        <v>1.9214728871576728E-2</v>
      </c>
      <c r="K98">
        <f t="shared" si="143"/>
        <v>1.898104875226507E-2</v>
      </c>
      <c r="L98">
        <f t="shared" si="143"/>
        <v>1.8749106403198618E-2</v>
      </c>
      <c r="M98">
        <f t="shared" si="143"/>
        <v>1.8518890806720919E-2</v>
      </c>
      <c r="N98">
        <f t="shared" si="144"/>
        <v>1.8290391009651717E-2</v>
      </c>
      <c r="O98">
        <f t="shared" si="144"/>
        <v>1.8063596122927433E-2</v>
      </c>
      <c r="P98">
        <f t="shared" si="144"/>
        <v>1.7838495321243607E-2</v>
      </c>
      <c r="Q98">
        <f t="shared" si="144"/>
        <v>1.761507784269923E-2</v>
      </c>
      <c r="R98">
        <f t="shared" si="144"/>
        <v>1.7393332988443016E-2</v>
      </c>
      <c r="S98">
        <f t="shared" si="144"/>
        <v>1.7173250122321577E-2</v>
      </c>
      <c r="T98">
        <f t="shared" si="144"/>
        <v>1.6954818670529524E-2</v>
      </c>
      <c r="U98">
        <f t="shared" si="144"/>
        <v>1.6738028121261409E-2</v>
      </c>
      <c r="V98">
        <f t="shared" si="144"/>
        <v>1.652286802436561E-2</v>
      </c>
      <c r="W98">
        <f t="shared" si="144"/>
        <v>1.630932799100002E-2</v>
      </c>
      <c r="X98">
        <f t="shared" si="145"/>
        <v>1.6097397693289651E-2</v>
      </c>
      <c r="Y98">
        <f t="shared" si="145"/>
        <v>1.5887066863986058E-2</v>
      </c>
      <c r="Z98">
        <f t="shared" si="145"/>
        <v>1.5678325296128615E-2</v>
      </c>
      <c r="AA98">
        <f t="shared" si="145"/>
        <v>1.5471162842707612E-2</v>
      </c>
      <c r="AB98">
        <f t="shared" si="145"/>
        <v>1.5265569416329202E-2</v>
      </c>
      <c r="AC98">
        <f t="shared" si="145"/>
        <v>1.5061534988882117E-2</v>
      </c>
      <c r="AD98">
        <f t="shared" si="145"/>
        <v>1.485904959120621E-2</v>
      </c>
      <c r="AE98">
        <f t="shared" si="145"/>
        <v>1.4658103312762806E-2</v>
      </c>
      <c r="AF98">
        <f t="shared" si="145"/>
        <v>1.4458686301306803E-2</v>
      </c>
      <c r="AG98">
        <f t="shared" si="145"/>
        <v>1.426078876256056E-2</v>
      </c>
      <c r="AH98">
        <f t="shared" si="146"/>
        <v>1.4064400959889565E-2</v>
      </c>
      <c r="AI98">
        <f t="shared" si="146"/>
        <v>1.3869513213979841E-2</v>
      </c>
      <c r="AJ98">
        <f t="shared" si="146"/>
        <v>1.367611590251709E-2</v>
      </c>
      <c r="AK98">
        <f t="shared" si="146"/>
        <v>1.3484199459867598E-2</v>
      </c>
      <c r="AL98">
        <f t="shared" si="146"/>
        <v>1.329375437676085E-2</v>
      </c>
      <c r="AM98">
        <f t="shared" si="146"/>
        <v>1.3104771199973877E-2</v>
      </c>
      <c r="AN98">
        <f t="shared" si="146"/>
        <v>1.2917240532017283E-2</v>
      </c>
      <c r="AO98">
        <f t="shared" si="146"/>
        <v>1.2731153030823016E-2</v>
      </c>
      <c r="AP98">
        <f t="shared" si="146"/>
        <v>1.2546499409433804E-2</v>
      </c>
      <c r="AQ98">
        <f t="shared" si="146"/>
        <v>1.2363270435694249E-2</v>
      </c>
      <c r="AR98">
        <f t="shared" si="147"/>
        <v>1.2181456931943661E-2</v>
      </c>
      <c r="AS98">
        <f t="shared" si="147"/>
        <v>1.20010497747105E-2</v>
      </c>
      <c r="AT98">
        <f t="shared" si="147"/>
        <v>1.1822039894408474E-2</v>
      </c>
      <c r="AU98">
        <f t="shared" si="147"/>
        <v>1.1644418275034337E-2</v>
      </c>
      <c r="AV98">
        <f t="shared" si="147"/>
        <v>1.1468175953867262E-2</v>
      </c>
      <c r="AW98">
        <f t="shared" si="147"/>
        <v>1.1293304021169877E-2</v>
      </c>
      <c r="AX98">
        <f t="shared" si="147"/>
        <v>1.0037800214424037E-2</v>
      </c>
      <c r="AY98">
        <f t="shared" si="147"/>
        <v>8.5760294162352049E-3</v>
      </c>
      <c r="AZ98">
        <f t="shared" si="147"/>
        <v>7.7191420251756767E-3</v>
      </c>
      <c r="BA98">
        <f t="shared" si="147"/>
        <v>7.0700679632160765E-3</v>
      </c>
      <c r="BB98">
        <f t="shared" si="148"/>
        <v>6.5397203714151588E-3</v>
      </c>
      <c r="BC98">
        <f t="shared" si="148"/>
        <v>6.0894805621289072E-3</v>
      </c>
      <c r="BD98">
        <f t="shared" si="148"/>
        <v>5.6981866867050895E-3</v>
      </c>
      <c r="BE98">
        <f t="shared" si="148"/>
        <v>5.3526458809611821E-3</v>
      </c>
      <c r="BF98">
        <f t="shared" si="148"/>
        <v>5.0439251122894012E-3</v>
      </c>
      <c r="BG98">
        <f t="shared" si="148"/>
        <v>4.7656177003649472E-3</v>
      </c>
      <c r="BH98">
        <f t="shared" si="148"/>
        <v>4.5129303955557818E-3</v>
      </c>
      <c r="BI98">
        <f t="shared" si="148"/>
        <v>4.2821592277801209E-3</v>
      </c>
      <c r="BJ98">
        <f t="shared" si="148"/>
        <v>4.0703681402546833E-3</v>
      </c>
      <c r="BK98">
        <f t="shared" si="148"/>
        <v>3.8751814913254605E-3</v>
      </c>
      <c r="BL98">
        <f t="shared" si="149"/>
        <v>3.6946443509198817E-3</v>
      </c>
      <c r="BM98">
        <f t="shared" si="149"/>
        <v>3.5271251329549668E-3</v>
      </c>
      <c r="BN98">
        <f t="shared" si="149"/>
        <v>3.3712457355187324E-3</v>
      </c>
      <c r="BO98">
        <f t="shared" si="149"/>
        <v>3.2258301638205828E-3</v>
      </c>
      <c r="BP98">
        <f t="shared" si="149"/>
        <v>3.0898659338758848E-3</v>
      </c>
      <c r="BQ98">
        <f t="shared" si="149"/>
        <v>2.962474536699824E-3</v>
      </c>
      <c r="BR98">
        <f t="shared" si="149"/>
        <v>2.8428884669838973E-3</v>
      </c>
      <c r="BS98">
        <f t="shared" si="149"/>
        <v>2.7304330999694281E-3</v>
      </c>
      <c r="BT98">
        <f t="shared" si="149"/>
        <v>2.624512210465329E-3</v>
      </c>
      <c r="BU98">
        <f t="shared" si="149"/>
        <v>2.5245962699288423E-3</v>
      </c>
      <c r="BV98">
        <f t="shared" si="150"/>
        <v>2.4302128916866214E-3</v>
      </c>
      <c r="BW98">
        <f t="shared" si="150"/>
        <v>2.3409389578268633E-3</v>
      </c>
      <c r="BX98">
        <f t="shared" si="150"/>
        <v>2.2563940773952791E-3</v>
      </c>
      <c r="BY98">
        <f t="shared" si="150"/>
        <v>2.1762351093108797E-3</v>
      </c>
      <c r="BZ98">
        <f t="shared" si="150"/>
        <v>2.1001515447576962E-3</v>
      </c>
      <c r="CA98">
        <f t="shared" si="150"/>
        <v>2.02786158931539E-3</v>
      </c>
      <c r="CB98">
        <f t="shared" si="150"/>
        <v>1.9591088192651481E-3</v>
      </c>
      <c r="CC98">
        <f t="shared" si="150"/>
        <v>1.8936593124593501E-3</v>
      </c>
      <c r="CD98">
        <f t="shared" si="150"/>
        <v>1.8312991740575535E-3</v>
      </c>
      <c r="CE98">
        <f t="shared" si="150"/>
        <v>1.7718323928599424E-3</v>
      </c>
      <c r="CF98">
        <f t="shared" si="151"/>
        <v>1.7150789760302083E-3</v>
      </c>
      <c r="CG98">
        <f t="shared" si="151"/>
        <v>1.6608733195069205E-3</v>
      </c>
      <c r="CH98">
        <f t="shared" si="151"/>
        <v>1.6090627789551335E-3</v>
      </c>
      <c r="CI98">
        <f t="shared" si="151"/>
        <v>1.5595064121538219E-3</v>
      </c>
      <c r="CJ98">
        <f t="shared" si="151"/>
        <v>1.5120738685843998E-3</v>
      </c>
      <c r="CK98">
        <f t="shared" si="151"/>
        <v>1.4666444059343369E-3</v>
      </c>
      <c r="CL98">
        <f t="shared" si="151"/>
        <v>1.423106016451327E-3</v>
      </c>
      <c r="CM98">
        <f t="shared" si="151"/>
        <v>1.3813546487265124E-3</v>
      </c>
      <c r="CN98">
        <f t="shared" si="151"/>
        <v>1.3412935126654074E-3</v>
      </c>
      <c r="CO98">
        <f t="shared" si="151"/>
        <v>1.3028324572126482E-3</v>
      </c>
      <c r="CP98">
        <f t="shared" si="152"/>
        <v>1.2658874119023736E-3</v>
      </c>
      <c r="CQ98">
        <f t="shared" si="152"/>
        <v>1.2303798845660955E-3</v>
      </c>
      <c r="CR98">
        <f t="shared" si="152"/>
        <v>7.9204159697253006E-4</v>
      </c>
      <c r="CS98">
        <f t="shared" si="152"/>
        <v>5.1436395583055641E-4</v>
      </c>
      <c r="CT98">
        <f t="shared" si="152"/>
        <v>3.5616184907978632E-4</v>
      </c>
      <c r="CU98">
        <f t="shared" si="152"/>
        <v>2.4772891916151585E-4</v>
      </c>
      <c r="CV98">
        <f t="shared" si="152"/>
        <v>1.6912485800210073E-4</v>
      </c>
      <c r="CW98">
        <f t="shared" si="152"/>
        <v>1.1115710702433969E-4</v>
      </c>
      <c r="CX98">
        <f t="shared" si="152"/>
        <v>6.8636463919699353E-5</v>
      </c>
      <c r="CY98">
        <f t="shared" si="152"/>
        <v>3.8268240128273724E-5</v>
      </c>
      <c r="CZ98">
        <f t="shared" si="153"/>
        <v>1.7791555761408922E-5</v>
      </c>
      <c r="DA98">
        <f t="shared" si="153"/>
        <v>5.566582537844966E-6</v>
      </c>
      <c r="DB98">
        <f t="shared" si="153"/>
        <v>3.5354161391954453E-7</v>
      </c>
      <c r="DC98">
        <f t="shared" si="153"/>
        <v>0</v>
      </c>
      <c r="DD98">
        <f t="shared" si="153"/>
        <v>0</v>
      </c>
      <c r="DE98">
        <f t="shared" si="153"/>
        <v>0</v>
      </c>
      <c r="DF98">
        <f t="shared" si="153"/>
        <v>0</v>
      </c>
      <c r="DG98">
        <f t="shared" si="153"/>
        <v>0</v>
      </c>
      <c r="DH98">
        <f t="shared" si="153"/>
        <v>0</v>
      </c>
      <c r="DI98">
        <f t="shared" si="153"/>
        <v>0</v>
      </c>
      <c r="DJ98">
        <f t="shared" si="154"/>
        <v>0</v>
      </c>
      <c r="DK98">
        <f t="shared" si="154"/>
        <v>0</v>
      </c>
      <c r="DL98">
        <f t="shared" si="154"/>
        <v>0</v>
      </c>
      <c r="DM98">
        <f t="shared" si="154"/>
        <v>0</v>
      </c>
      <c r="DN98">
        <f t="shared" si="154"/>
        <v>0</v>
      </c>
      <c r="DO98">
        <f t="shared" si="154"/>
        <v>0</v>
      </c>
      <c r="DP98">
        <f t="shared" si="154"/>
        <v>0</v>
      </c>
      <c r="DQ98">
        <f t="shared" si="154"/>
        <v>0</v>
      </c>
      <c r="DR98">
        <f t="shared" si="154"/>
        <v>0</v>
      </c>
      <c r="DS98">
        <f t="shared" si="154"/>
        <v>0</v>
      </c>
      <c r="DT98">
        <f t="shared" si="155"/>
        <v>0</v>
      </c>
      <c r="DU98">
        <f t="shared" si="155"/>
        <v>0</v>
      </c>
      <c r="DV98">
        <f t="shared" si="155"/>
        <v>0</v>
      </c>
      <c r="DW98">
        <f t="shared" si="155"/>
        <v>0</v>
      </c>
      <c r="DX98">
        <f t="shared" si="155"/>
        <v>0</v>
      </c>
      <c r="DY98">
        <f t="shared" si="155"/>
        <v>0</v>
      </c>
      <c r="DZ98">
        <f t="shared" si="155"/>
        <v>0</v>
      </c>
      <c r="EA98">
        <f t="shared" si="155"/>
        <v>0</v>
      </c>
      <c r="EB98">
        <f t="shared" si="155"/>
        <v>0</v>
      </c>
      <c r="EC98">
        <f t="shared" si="155"/>
        <v>0</v>
      </c>
      <c r="ED98">
        <f t="shared" si="156"/>
        <v>0</v>
      </c>
      <c r="EE98">
        <f t="shared" si="156"/>
        <v>0</v>
      </c>
      <c r="EF98">
        <f t="shared" si="156"/>
        <v>0</v>
      </c>
      <c r="EG98">
        <f t="shared" si="156"/>
        <v>0</v>
      </c>
      <c r="EH98">
        <f t="shared" si="156"/>
        <v>0</v>
      </c>
      <c r="EI98">
        <f t="shared" si="156"/>
        <v>0</v>
      </c>
      <c r="EJ98">
        <f t="shared" si="156"/>
        <v>0</v>
      </c>
      <c r="EK98">
        <f t="shared" si="156"/>
        <v>0</v>
      </c>
      <c r="EL98">
        <f t="shared" si="156"/>
        <v>0</v>
      </c>
      <c r="EM98">
        <f t="shared" si="156"/>
        <v>0</v>
      </c>
      <c r="EN98">
        <f t="shared" si="157"/>
        <v>0</v>
      </c>
      <c r="EO98">
        <f t="shared" si="157"/>
        <v>0</v>
      </c>
      <c r="EP98">
        <f t="shared" si="157"/>
        <v>0</v>
      </c>
      <c r="EQ98">
        <f t="shared" si="157"/>
        <v>0</v>
      </c>
      <c r="ER98">
        <f t="shared" si="157"/>
        <v>0</v>
      </c>
      <c r="ES98">
        <f t="shared" si="157"/>
        <v>0</v>
      </c>
      <c r="ET98">
        <f t="shared" si="157"/>
        <v>0</v>
      </c>
      <c r="EU98">
        <f t="shared" si="157"/>
        <v>0</v>
      </c>
      <c r="EV98">
        <f t="shared" si="157"/>
        <v>0</v>
      </c>
      <c r="EW98">
        <f t="shared" si="157"/>
        <v>0</v>
      </c>
      <c r="EX98">
        <f t="shared" si="157"/>
        <v>0</v>
      </c>
      <c r="EZ98">
        <f t="shared" si="112"/>
        <v>0.8776202383191849</v>
      </c>
      <c r="FB98">
        <f t="shared" si="110"/>
        <v>1.1348261204896737E-2</v>
      </c>
      <c r="FC98">
        <f t="shared" si="111"/>
        <v>0.24856515318083502</v>
      </c>
    </row>
    <row r="99" spans="1:159" x14ac:dyDescent="0.25">
      <c r="A99">
        <v>760</v>
      </c>
      <c r="B99" s="20">
        <f>'Input spectra'!S98</f>
        <v>4.58955859019557E-2</v>
      </c>
      <c r="C99">
        <f>'Input spectra'!B98</f>
        <v>0</v>
      </c>
      <c r="D99">
        <f t="shared" si="143"/>
        <v>2.0653927966864227E-2</v>
      </c>
      <c r="E99">
        <f t="shared" si="143"/>
        <v>2.0409628080685568E-2</v>
      </c>
      <c r="F99">
        <f t="shared" si="143"/>
        <v>2.016713244975385E-2</v>
      </c>
      <c r="G99">
        <f t="shared" si="143"/>
        <v>1.9926429672935609E-2</v>
      </c>
      <c r="H99">
        <f t="shared" si="143"/>
        <v>1.9687508415678984E-2</v>
      </c>
      <c r="I99">
        <f t="shared" si="143"/>
        <v>1.9450357409642998E-2</v>
      </c>
      <c r="J99">
        <f t="shared" si="143"/>
        <v>1.9214965452328862E-2</v>
      </c>
      <c r="K99">
        <f t="shared" si="143"/>
        <v>1.8981321406713235E-2</v>
      </c>
      <c r="L99">
        <f t="shared" si="143"/>
        <v>1.8749414200883524E-2</v>
      </c>
      <c r="M99">
        <f t="shared" si="143"/>
        <v>1.8519232827675067E-2</v>
      </c>
      <c r="N99">
        <f t="shared" si="144"/>
        <v>1.8290766344310358E-2</v>
      </c>
      <c r="O99">
        <f t="shared" si="144"/>
        <v>1.8064003872040137E-2</v>
      </c>
      <c r="P99">
        <f t="shared" si="144"/>
        <v>1.783893459578649E-2</v>
      </c>
      <c r="Q99">
        <f t="shared" si="144"/>
        <v>1.7615547763787834E-2</v>
      </c>
      <c r="R99">
        <f t="shared" si="144"/>
        <v>1.7393832687245821E-2</v>
      </c>
      <c r="S99">
        <f t="shared" si="144"/>
        <v>1.7173778739974162E-2</v>
      </c>
      <c r="T99">
        <f t="shared" si="144"/>
        <v>1.6955375358049338E-2</v>
      </c>
      <c r="U99">
        <f t="shared" si="144"/>
        <v>1.6738612039463186E-2</v>
      </c>
      <c r="V99">
        <f t="shared" si="144"/>
        <v>1.6523478343777393E-2</v>
      </c>
      <c r="W99">
        <f t="shared" si="144"/>
        <v>1.6309963891779824E-2</v>
      </c>
      <c r="X99">
        <f t="shared" si="145"/>
        <v>1.609805836514272E-2</v>
      </c>
      <c r="Y99">
        <f t="shared" si="145"/>
        <v>1.5887751506082754E-2</v>
      </c>
      <c r="Z99">
        <f t="shared" si="145"/>
        <v>1.5679033117022883E-2</v>
      </c>
      <c r="AA99">
        <f t="shared" si="145"/>
        <v>1.5471893060256075E-2</v>
      </c>
      <c r="AB99">
        <f t="shared" si="145"/>
        <v>1.5266321257610835E-2</v>
      </c>
      <c r="AC99">
        <f t="shared" si="145"/>
        <v>1.5062307690118541E-2</v>
      </c>
      <c r="AD99">
        <f t="shared" si="145"/>
        <v>1.485984239768254E-2</v>
      </c>
      <c r="AE99">
        <f t="shared" si="145"/>
        <v>1.465891547874912E-2</v>
      </c>
      <c r="AF99">
        <f t="shared" si="145"/>
        <v>1.4459517089980169E-2</v>
      </c>
      <c r="AG99">
        <f t="shared" si="145"/>
        <v>1.4261637445927655E-2</v>
      </c>
      <c r="AH99">
        <f t="shared" si="146"/>
        <v>1.4065266818709857E-2</v>
      </c>
      <c r="AI99">
        <f t="shared" si="146"/>
        <v>1.3870395537689352E-2</v>
      </c>
      <c r="AJ99">
        <f t="shared" si="146"/>
        <v>1.3677013989152725E-2</v>
      </c>
      <c r="AK99">
        <f t="shared" si="146"/>
        <v>1.3485112615992027E-2</v>
      </c>
      <c r="AL99">
        <f t="shared" si="146"/>
        <v>1.329468191738796E-2</v>
      </c>
      <c r="AM99">
        <f t="shared" si="146"/>
        <v>1.3105712448494775E-2</v>
      </c>
      <c r="AN99">
        <f t="shared" si="146"/>
        <v>1.2918194820126848E-2</v>
      </c>
      <c r="AO99">
        <f t="shared" si="146"/>
        <v>1.2732119698447005E-2</v>
      </c>
      <c r="AP99">
        <f t="shared" si="146"/>
        <v>1.2547477804656489E-2</v>
      </c>
      <c r="AQ99">
        <f t="shared" si="146"/>
        <v>1.2364259914686615E-2</v>
      </c>
      <c r="AR99">
        <f t="shared" si="147"/>
        <v>1.2182456858892129E-2</v>
      </c>
      <c r="AS99">
        <f t="shared" si="147"/>
        <v>1.2002059521746171E-2</v>
      </c>
      <c r="AT99">
        <f t="shared" si="147"/>
        <v>1.1823058841536928E-2</v>
      </c>
      <c r="AU99">
        <f t="shared" si="147"/>
        <v>1.1645445810065939E-2</v>
      </c>
      <c r="AV99">
        <f t="shared" si="147"/>
        <v>1.1469211472347994E-2</v>
      </c>
      <c r="AW99">
        <f t="shared" si="147"/>
        <v>1.1294346926312702E-2</v>
      </c>
      <c r="AX99">
        <f t="shared" si="147"/>
        <v>1.0038747777437462E-2</v>
      </c>
      <c r="AY99">
        <f t="shared" si="147"/>
        <v>8.5768565891146346E-3</v>
      </c>
      <c r="AZ99">
        <f t="shared" si="147"/>
        <v>7.7199023915125245E-3</v>
      </c>
      <c r="BA99">
        <f t="shared" si="147"/>
        <v>7.0707789028506881E-3</v>
      </c>
      <c r="BB99">
        <f t="shared" si="148"/>
        <v>6.540391402574188E-3</v>
      </c>
      <c r="BC99">
        <f t="shared" si="148"/>
        <v>6.0901178921466004E-3</v>
      </c>
      <c r="BD99">
        <f t="shared" si="148"/>
        <v>5.6987947578738827E-3</v>
      </c>
      <c r="BE99">
        <f t="shared" si="148"/>
        <v>5.3532280635626957E-3</v>
      </c>
      <c r="BF99">
        <f t="shared" si="148"/>
        <v>5.0444840683581977E-3</v>
      </c>
      <c r="BG99">
        <f t="shared" si="148"/>
        <v>4.7661555955061238E-3</v>
      </c>
      <c r="BH99">
        <f t="shared" si="148"/>
        <v>4.5134490317713235E-3</v>
      </c>
      <c r="BI99">
        <f t="shared" si="148"/>
        <v>4.2826601315388707E-3</v>
      </c>
      <c r="BJ99">
        <f t="shared" si="148"/>
        <v>4.0708526234885713E-3</v>
      </c>
      <c r="BK99">
        <f t="shared" si="148"/>
        <v>3.8756506951818561E-3</v>
      </c>
      <c r="BL99">
        <f t="shared" si="149"/>
        <v>3.6950992780626509E-3</v>
      </c>
      <c r="BM99">
        <f t="shared" si="149"/>
        <v>3.5275666719937647E-3</v>
      </c>
      <c r="BN99">
        <f t="shared" si="149"/>
        <v>3.3716746798675462E-3</v>
      </c>
      <c r="BO99">
        <f t="shared" si="149"/>
        <v>3.2262472265149138E-3</v>
      </c>
      <c r="BP99">
        <f t="shared" si="149"/>
        <v>3.0902717593945519E-3</v>
      </c>
      <c r="BQ99">
        <f t="shared" si="149"/>
        <v>2.9628697105247431E-3</v>
      </c>
      <c r="BR99">
        <f t="shared" si="149"/>
        <v>2.8432735234232664E-3</v>
      </c>
      <c r="BS99">
        <f t="shared" si="149"/>
        <v>2.7308085286280757E-3</v>
      </c>
      <c r="BT99">
        <f t="shared" si="149"/>
        <v>2.6248784616473221E-3</v>
      </c>
      <c r="BU99">
        <f t="shared" si="149"/>
        <v>2.5249537591874186E-3</v>
      </c>
      <c r="BV99">
        <f t="shared" si="150"/>
        <v>2.4305620036859385E-3</v>
      </c>
      <c r="BW99">
        <f t="shared" si="150"/>
        <v>2.3412800496429298E-3</v>
      </c>
      <c r="BX99">
        <f t="shared" si="150"/>
        <v>2.2567274813558441E-3</v>
      </c>
      <c r="BY99">
        <f t="shared" si="150"/>
        <v>2.1765611354532246E-3</v>
      </c>
      <c r="BZ99">
        <f t="shared" si="150"/>
        <v>2.100470482967417E-3</v>
      </c>
      <c r="CA99">
        <f t="shared" si="150"/>
        <v>2.0281737111970083E-3</v>
      </c>
      <c r="CB99">
        <f t="shared" si="150"/>
        <v>1.9594143797858573E-3</v>
      </c>
      <c r="CC99">
        <f t="shared" si="150"/>
        <v>1.8939585513997232E-3</v>
      </c>
      <c r="CD99">
        <f t="shared" si="150"/>
        <v>1.8315923172970813E-3</v>
      </c>
      <c r="CE99">
        <f t="shared" si="150"/>
        <v>1.7721196535205367E-3</v>
      </c>
      <c r="CF99">
        <f t="shared" si="151"/>
        <v>1.715360555496983E-3</v>
      </c>
      <c r="CG99">
        <f t="shared" si="151"/>
        <v>1.6611494083424523E-3</v>
      </c>
      <c r="CH99">
        <f t="shared" si="151"/>
        <v>1.6093335577208913E-3</v>
      </c>
      <c r="CI99">
        <f t="shared" si="151"/>
        <v>1.5597720521503646E-3</v>
      </c>
      <c r="CJ99">
        <f t="shared" si="151"/>
        <v>1.5123345325202344E-3</v>
      </c>
      <c r="CK99">
        <f t="shared" si="151"/>
        <v>1.4669002485319009E-3</v>
      </c>
      <c r="CL99">
        <f t="shared" si="151"/>
        <v>1.4233571849973754E-3</v>
      </c>
      <c r="CM99">
        <f t="shared" si="151"/>
        <v>1.3816012835731852E-3</v>
      </c>
      <c r="CN99">
        <f t="shared" si="151"/>
        <v>1.3415357476874233E-3</v>
      </c>
      <c r="CO99">
        <f t="shared" si="151"/>
        <v>1.3030704202253499E-3</v>
      </c>
      <c r="CP99">
        <f t="shared" si="152"/>
        <v>1.2661212250447548E-3</v>
      </c>
      <c r="CQ99">
        <f t="shared" si="152"/>
        <v>1.2306096646524168E-3</v>
      </c>
      <c r="CR99">
        <f t="shared" si="152"/>
        <v>7.9219114064349244E-4</v>
      </c>
      <c r="CS99">
        <f t="shared" si="152"/>
        <v>5.1446212749203769E-4</v>
      </c>
      <c r="CT99">
        <f t="shared" si="152"/>
        <v>3.5623055724661856E-4</v>
      </c>
      <c r="CU99">
        <f t="shared" si="152"/>
        <v>2.4777721768666364E-4</v>
      </c>
      <c r="CV99">
        <f t="shared" si="152"/>
        <v>1.6915817859187125E-4</v>
      </c>
      <c r="CW99">
        <f t="shared" si="152"/>
        <v>1.1117923508824183E-4</v>
      </c>
      <c r="CX99">
        <f t="shared" si="152"/>
        <v>6.8650268266765019E-5</v>
      </c>
      <c r="CY99">
        <f t="shared" si="152"/>
        <v>3.8276015282702002E-5</v>
      </c>
      <c r="CZ99">
        <f t="shared" si="153"/>
        <v>1.7795207079847974E-5</v>
      </c>
      <c r="DA99">
        <f t="shared" si="153"/>
        <v>5.5677363796144352E-6</v>
      </c>
      <c r="DB99">
        <f t="shared" si="153"/>
        <v>3.5361562170131947E-7</v>
      </c>
      <c r="DC99">
        <f t="shared" si="153"/>
        <v>0</v>
      </c>
      <c r="DD99">
        <f t="shared" si="153"/>
        <v>0</v>
      </c>
      <c r="DE99">
        <f t="shared" si="153"/>
        <v>0</v>
      </c>
      <c r="DF99">
        <f t="shared" si="153"/>
        <v>0</v>
      </c>
      <c r="DG99">
        <f t="shared" si="153"/>
        <v>0</v>
      </c>
      <c r="DH99">
        <f t="shared" si="153"/>
        <v>0</v>
      </c>
      <c r="DI99">
        <f t="shared" si="153"/>
        <v>0</v>
      </c>
      <c r="DJ99">
        <f t="shared" si="154"/>
        <v>0</v>
      </c>
      <c r="DK99">
        <f t="shared" si="154"/>
        <v>0</v>
      </c>
      <c r="DL99">
        <f t="shared" si="154"/>
        <v>0</v>
      </c>
      <c r="DM99">
        <f t="shared" si="154"/>
        <v>0</v>
      </c>
      <c r="DN99">
        <f t="shared" si="154"/>
        <v>0</v>
      </c>
      <c r="DO99">
        <f t="shared" si="154"/>
        <v>0</v>
      </c>
      <c r="DP99">
        <f t="shared" si="154"/>
        <v>0</v>
      </c>
      <c r="DQ99">
        <f t="shared" si="154"/>
        <v>0</v>
      </c>
      <c r="DR99">
        <f t="shared" si="154"/>
        <v>0</v>
      </c>
      <c r="DS99">
        <f t="shared" si="154"/>
        <v>0</v>
      </c>
      <c r="DT99">
        <f t="shared" si="155"/>
        <v>0</v>
      </c>
      <c r="DU99">
        <f t="shared" si="155"/>
        <v>0</v>
      </c>
      <c r="DV99">
        <f t="shared" si="155"/>
        <v>0</v>
      </c>
      <c r="DW99">
        <f t="shared" si="155"/>
        <v>0</v>
      </c>
      <c r="DX99">
        <f t="shared" si="155"/>
        <v>0</v>
      </c>
      <c r="DY99">
        <f t="shared" si="155"/>
        <v>0</v>
      </c>
      <c r="DZ99">
        <f t="shared" si="155"/>
        <v>0</v>
      </c>
      <c r="EA99">
        <f t="shared" si="155"/>
        <v>0</v>
      </c>
      <c r="EB99">
        <f t="shared" si="155"/>
        <v>0</v>
      </c>
      <c r="EC99">
        <f t="shared" si="155"/>
        <v>0</v>
      </c>
      <c r="ED99">
        <f t="shared" si="156"/>
        <v>0</v>
      </c>
      <c r="EE99">
        <f t="shared" si="156"/>
        <v>0</v>
      </c>
      <c r="EF99">
        <f t="shared" si="156"/>
        <v>0</v>
      </c>
      <c r="EG99">
        <f t="shared" si="156"/>
        <v>0</v>
      </c>
      <c r="EH99">
        <f t="shared" si="156"/>
        <v>0</v>
      </c>
      <c r="EI99">
        <f t="shared" si="156"/>
        <v>0</v>
      </c>
      <c r="EJ99">
        <f t="shared" si="156"/>
        <v>0</v>
      </c>
      <c r="EK99">
        <f t="shared" si="156"/>
        <v>0</v>
      </c>
      <c r="EL99">
        <f t="shared" si="156"/>
        <v>0</v>
      </c>
      <c r="EM99">
        <f t="shared" si="156"/>
        <v>0</v>
      </c>
      <c r="EN99">
        <f t="shared" si="157"/>
        <v>0</v>
      </c>
      <c r="EO99">
        <f t="shared" si="157"/>
        <v>0</v>
      </c>
      <c r="EP99">
        <f t="shared" si="157"/>
        <v>0</v>
      </c>
      <c r="EQ99">
        <f t="shared" si="157"/>
        <v>0</v>
      </c>
      <c r="ER99">
        <f t="shared" si="157"/>
        <v>0</v>
      </c>
      <c r="ES99">
        <f t="shared" si="157"/>
        <v>0</v>
      </c>
      <c r="ET99">
        <f t="shared" si="157"/>
        <v>0</v>
      </c>
      <c r="EU99">
        <f t="shared" si="157"/>
        <v>0</v>
      </c>
      <c r="EV99">
        <f t="shared" si="157"/>
        <v>0</v>
      </c>
      <c r="EW99">
        <f t="shared" si="157"/>
        <v>0</v>
      </c>
      <c r="EX99">
        <f t="shared" si="157"/>
        <v>0</v>
      </c>
      <c r="EZ99">
        <f t="shared" si="112"/>
        <v>0.87766966439298588</v>
      </c>
      <c r="FB99">
        <f t="shared" ref="FB99:FB130" si="158">(1-EXP(-(C99*_c1+B99)*_t))/2</f>
        <v>1.1343247452250182E-2</v>
      </c>
      <c r="FC99">
        <f t="shared" ref="FC99:FC130" si="159">LN(1-FB99)/(-(C99*_c1+B99))</f>
        <v>0.24856579440908166</v>
      </c>
    </row>
    <row r="100" spans="1:159" x14ac:dyDescent="0.25">
      <c r="A100">
        <v>765</v>
      </c>
      <c r="B100" s="20">
        <f>'Input spectra'!S99</f>
        <v>4.5765568135907701E-2</v>
      </c>
      <c r="C100">
        <f>'Input spectra'!B99</f>
        <v>0</v>
      </c>
      <c r="D100">
        <f t="shared" si="143"/>
        <v>2.0653927966864227E-2</v>
      </c>
      <c r="E100">
        <f t="shared" si="143"/>
        <v>2.0409893443835554E-2</v>
      </c>
      <c r="F100">
        <f t="shared" si="143"/>
        <v>2.0167656873674004E-2</v>
      </c>
      <c r="G100">
        <f t="shared" si="143"/>
        <v>1.9927206925055417E-2</v>
      </c>
      <c r="H100">
        <f t="shared" si="143"/>
        <v>1.9688532332649535E-2</v>
      </c>
      <c r="I100">
        <f t="shared" si="143"/>
        <v>1.9451621896753618E-2</v>
      </c>
      <c r="J100">
        <f t="shared" si="143"/>
        <v>1.9216464482927961E-2</v>
      </c>
      <c r="K100">
        <f t="shared" si="143"/>
        <v>1.8983049021633423E-2</v>
      </c>
      <c r="L100">
        <f t="shared" si="143"/>
        <v>1.8751364507870873E-2</v>
      </c>
      <c r="M100">
        <f t="shared" si="143"/>
        <v>1.852140000082261E-2</v>
      </c>
      <c r="N100">
        <f t="shared" si="144"/>
        <v>1.8293144623495676E-2</v>
      </c>
      <c r="O100">
        <f t="shared" si="144"/>
        <v>1.8066587562367096E-2</v>
      </c>
      <c r="P100">
        <f t="shared" si="144"/>
        <v>1.7841718067031054E-2</v>
      </c>
      <c r="Q100">
        <f t="shared" si="144"/>
        <v>1.761852544984795E-2</v>
      </c>
      <c r="R100">
        <f t="shared" si="144"/>
        <v>1.7396999085595319E-2</v>
      </c>
      <c r="S100">
        <f t="shared" si="144"/>
        <v>1.7177128411120676E-2</v>
      </c>
      <c r="T100">
        <f t="shared" si="144"/>
        <v>1.6958902924996209E-2</v>
      </c>
      <c r="U100">
        <f t="shared" si="144"/>
        <v>1.6742312187175316E-2</v>
      </c>
      <c r="V100">
        <f t="shared" si="144"/>
        <v>1.6527345818651021E-2</v>
      </c>
      <c r="W100">
        <f t="shared" si="144"/>
        <v>1.6313993501116206E-2</v>
      </c>
      <c r="X100">
        <f t="shared" si="145"/>
        <v>1.6102244976625695E-2</v>
      </c>
      <c r="Y100">
        <f t="shared" si="145"/>
        <v>1.5892090047260131E-2</v>
      </c>
      <c r="Z100">
        <f t="shared" si="145"/>
        <v>1.5683518574791687E-2</v>
      </c>
      <c r="AA100">
        <f t="shared" si="145"/>
        <v>1.5476520480351561E-2</v>
      </c>
      <c r="AB100">
        <f t="shared" si="145"/>
        <v>1.5271085744099289E-2</v>
      </c>
      <c r="AC100">
        <f t="shared" si="145"/>
        <v>1.5067204404893814E-2</v>
      </c>
      <c r="AD100">
        <f t="shared" si="145"/>
        <v>1.4864866559966326E-2</v>
      </c>
      <c r="AE100">
        <f t="shared" si="145"/>
        <v>1.4664062364594905E-2</v>
      </c>
      <c r="AF100">
        <f t="shared" si="145"/>
        <v>1.4464782031780865E-2</v>
      </c>
      <c r="AG100">
        <f t="shared" si="145"/>
        <v>1.4267015831926874E-2</v>
      </c>
      <c r="AH100">
        <f t="shared" si="146"/>
        <v>1.4070754092516824E-2</v>
      </c>
      <c r="AI100">
        <f t="shared" si="146"/>
        <v>1.3875987197797384E-2</v>
      </c>
      <c r="AJ100">
        <f t="shared" si="146"/>
        <v>1.3682705588461313E-2</v>
      </c>
      <c r="AK100">
        <f t="shared" si="146"/>
        <v>1.3490899761332449E-2</v>
      </c>
      <c r="AL100">
        <f t="shared" si="146"/>
        <v>1.3300560269052431E-2</v>
      </c>
      <c r="AM100">
        <f t="shared" si="146"/>
        <v>1.3111677719769085E-2</v>
      </c>
      <c r="AN100">
        <f t="shared" si="146"/>
        <v>1.2924242776826494E-2</v>
      </c>
      <c r="AO100">
        <f t="shared" si="146"/>
        <v>1.2738246158456762E-2</v>
      </c>
      <c r="AP100">
        <f t="shared" si="146"/>
        <v>1.2553678637473423E-2</v>
      </c>
      <c r="AQ100">
        <f t="shared" si="146"/>
        <v>1.2370531040966498E-2</v>
      </c>
      <c r="AR100">
        <f t="shared" si="147"/>
        <v>1.2188794249999232E-2</v>
      </c>
      <c r="AS100">
        <f t="shared" si="147"/>
        <v>1.200845919930644E-2</v>
      </c>
      <c r="AT100">
        <f t="shared" si="147"/>
        <v>1.1829516876994477E-2</v>
      </c>
      <c r="AU100">
        <f t="shared" si="147"/>
        <v>1.1651958324242866E-2</v>
      </c>
      <c r="AV100">
        <f t="shared" si="147"/>
        <v>1.1475774635007496E-2</v>
      </c>
      <c r="AW100">
        <f t="shared" si="147"/>
        <v>1.1300956955725456E-2</v>
      </c>
      <c r="AX100">
        <f t="shared" si="147"/>
        <v>1.0044753564810003E-2</v>
      </c>
      <c r="AY100">
        <f t="shared" si="147"/>
        <v>8.5820993663859556E-3</v>
      </c>
      <c r="AZ100">
        <f t="shared" si="147"/>
        <v>7.7247217726311565E-3</v>
      </c>
      <c r="BA100">
        <f t="shared" si="147"/>
        <v>7.0752850397971532E-3</v>
      </c>
      <c r="BB100">
        <f t="shared" si="148"/>
        <v>6.544644620305279E-3</v>
      </c>
      <c r="BC100">
        <f t="shared" si="148"/>
        <v>6.0941575312908301E-3</v>
      </c>
      <c r="BD100">
        <f t="shared" si="148"/>
        <v>5.7026489723602386E-3</v>
      </c>
      <c r="BE100">
        <f t="shared" si="148"/>
        <v>5.3569182130429422E-3</v>
      </c>
      <c r="BF100">
        <f t="shared" si="148"/>
        <v>5.048027023726879E-3</v>
      </c>
      <c r="BG100">
        <f t="shared" si="148"/>
        <v>4.7695650813860176E-3</v>
      </c>
      <c r="BH100">
        <f t="shared" si="148"/>
        <v>4.5167364683541241E-3</v>
      </c>
      <c r="BI100">
        <f t="shared" si="148"/>
        <v>4.2858351927618568E-3</v>
      </c>
      <c r="BJ100">
        <f t="shared" si="148"/>
        <v>4.0739236236196075E-3</v>
      </c>
      <c r="BK100">
        <f t="shared" si="148"/>
        <v>3.8786248661141212E-3</v>
      </c>
      <c r="BL100">
        <f t="shared" si="149"/>
        <v>3.6979829740322874E-3</v>
      </c>
      <c r="BM100">
        <f t="shared" si="149"/>
        <v>3.5303655244071906E-3</v>
      </c>
      <c r="BN100">
        <f t="shared" si="149"/>
        <v>3.3743937168221961E-3</v>
      </c>
      <c r="BO100">
        <f t="shared" si="149"/>
        <v>3.22889096670645E-3</v>
      </c>
      <c r="BP100">
        <f t="shared" si="149"/>
        <v>3.0928442870399478E-3</v>
      </c>
      <c r="BQ100">
        <f t="shared" si="149"/>
        <v>2.9653747359490784E-3</v>
      </c>
      <c r="BR100">
        <f t="shared" si="149"/>
        <v>2.8457144326403836E-3</v>
      </c>
      <c r="BS100">
        <f t="shared" si="149"/>
        <v>2.7331884243472658E-3</v>
      </c>
      <c r="BT100">
        <f t="shared" si="149"/>
        <v>2.6272001975129523E-3</v>
      </c>
      <c r="BU100">
        <f t="shared" si="149"/>
        <v>2.5272199686145504E-3</v>
      </c>
      <c r="BV100">
        <f t="shared" si="150"/>
        <v>2.4327751243344051E-3</v>
      </c>
      <c r="BW100">
        <f t="shared" si="150"/>
        <v>2.3434423443371597E-3</v>
      </c>
      <c r="BX100">
        <f t="shared" si="150"/>
        <v>2.2588410560827219E-3</v>
      </c>
      <c r="BY100">
        <f t="shared" si="150"/>
        <v>2.1786279549383773E-3</v>
      </c>
      <c r="BZ100">
        <f t="shared" si="150"/>
        <v>2.102492384229715E-3</v>
      </c>
      <c r="CA100">
        <f t="shared" si="150"/>
        <v>2.0301524154034954E-3</v>
      </c>
      <c r="CB100">
        <f t="shared" si="150"/>
        <v>1.9613515026689274E-3</v>
      </c>
      <c r="CC100">
        <f t="shared" si="150"/>
        <v>1.895855612450861E-3</v>
      </c>
      <c r="CD100">
        <f t="shared" si="150"/>
        <v>1.8334507479138549E-3</v>
      </c>
      <c r="CE100">
        <f t="shared" si="150"/>
        <v>1.7739408042534389E-3</v>
      </c>
      <c r="CF100">
        <f t="shared" si="151"/>
        <v>1.7171457025184896E-3</v>
      </c>
      <c r="CG100">
        <f t="shared" si="151"/>
        <v>1.6628997592410362E-3</v>
      </c>
      <c r="CH100">
        <f t="shared" si="151"/>
        <v>1.6110502567066949E-3</v>
      </c>
      <c r="CI100">
        <f t="shared" si="151"/>
        <v>1.5614561847460773E-3</v>
      </c>
      <c r="CJ100">
        <f t="shared" si="151"/>
        <v>1.5139871297998532E-3</v>
      </c>
      <c r="CK100">
        <f t="shared" si="151"/>
        <v>1.4685222909610249E-3</v>
      </c>
      <c r="CL100">
        <f t="shared" si="151"/>
        <v>1.4249496059211538E-3</v>
      </c>
      <c r="CM100">
        <f t="shared" si="151"/>
        <v>1.3831649723917232E-3</v>
      </c>
      <c r="CN100">
        <f t="shared" si="151"/>
        <v>1.343071552753126E-3</v>
      </c>
      <c r="CO100">
        <f t="shared" si="151"/>
        <v>1.3045791514921794E-3</v>
      </c>
      <c r="CP100">
        <f t="shared" si="152"/>
        <v>1.2676036564955517E-3</v>
      </c>
      <c r="CQ100">
        <f t="shared" si="152"/>
        <v>1.232066536527169E-3</v>
      </c>
      <c r="CR100">
        <f t="shared" si="152"/>
        <v>7.9313929769182518E-4</v>
      </c>
      <c r="CS100">
        <f t="shared" si="152"/>
        <v>5.1508457344995719E-4</v>
      </c>
      <c r="CT100">
        <f t="shared" si="152"/>
        <v>3.5666619663619735E-4</v>
      </c>
      <c r="CU100">
        <f t="shared" si="152"/>
        <v>2.4808345345721244E-4</v>
      </c>
      <c r="CV100">
        <f t="shared" si="152"/>
        <v>1.6936944867248629E-4</v>
      </c>
      <c r="CW100">
        <f t="shared" si="152"/>
        <v>1.1131953971884183E-4</v>
      </c>
      <c r="CX100">
        <f t="shared" si="152"/>
        <v>6.8737796412254046E-5</v>
      </c>
      <c r="CY100">
        <f t="shared" si="152"/>
        <v>3.8325314968381241E-5</v>
      </c>
      <c r="CZ100">
        <f t="shared" si="153"/>
        <v>1.7818359058137831E-5</v>
      </c>
      <c r="DA100">
        <f t="shared" si="153"/>
        <v>5.5750526192556121E-6</v>
      </c>
      <c r="DB100">
        <f t="shared" si="153"/>
        <v>3.5408489119510272E-7</v>
      </c>
      <c r="DC100">
        <f t="shared" si="153"/>
        <v>0</v>
      </c>
      <c r="DD100">
        <f t="shared" si="153"/>
        <v>0</v>
      </c>
      <c r="DE100">
        <f t="shared" si="153"/>
        <v>0</v>
      </c>
      <c r="DF100">
        <f t="shared" si="153"/>
        <v>0</v>
      </c>
      <c r="DG100">
        <f t="shared" si="153"/>
        <v>0</v>
      </c>
      <c r="DH100">
        <f t="shared" si="153"/>
        <v>0</v>
      </c>
      <c r="DI100">
        <f t="shared" si="153"/>
        <v>0</v>
      </c>
      <c r="DJ100">
        <f t="shared" si="154"/>
        <v>0</v>
      </c>
      <c r="DK100">
        <f t="shared" si="154"/>
        <v>0</v>
      </c>
      <c r="DL100">
        <f t="shared" si="154"/>
        <v>0</v>
      </c>
      <c r="DM100">
        <f t="shared" si="154"/>
        <v>0</v>
      </c>
      <c r="DN100">
        <f t="shared" si="154"/>
        <v>0</v>
      </c>
      <c r="DO100">
        <f t="shared" si="154"/>
        <v>0</v>
      </c>
      <c r="DP100">
        <f t="shared" si="154"/>
        <v>0</v>
      </c>
      <c r="DQ100">
        <f t="shared" si="154"/>
        <v>0</v>
      </c>
      <c r="DR100">
        <f t="shared" si="154"/>
        <v>0</v>
      </c>
      <c r="DS100">
        <f t="shared" si="154"/>
        <v>0</v>
      </c>
      <c r="DT100">
        <f t="shared" si="155"/>
        <v>0</v>
      </c>
      <c r="DU100">
        <f t="shared" si="155"/>
        <v>0</v>
      </c>
      <c r="DV100">
        <f t="shared" si="155"/>
        <v>0</v>
      </c>
      <c r="DW100">
        <f t="shared" si="155"/>
        <v>0</v>
      </c>
      <c r="DX100">
        <f t="shared" si="155"/>
        <v>0</v>
      </c>
      <c r="DY100">
        <f t="shared" si="155"/>
        <v>0</v>
      </c>
      <c r="DZ100">
        <f t="shared" si="155"/>
        <v>0</v>
      </c>
      <c r="EA100">
        <f t="shared" si="155"/>
        <v>0</v>
      </c>
      <c r="EB100">
        <f t="shared" si="155"/>
        <v>0</v>
      </c>
      <c r="EC100">
        <f t="shared" si="155"/>
        <v>0</v>
      </c>
      <c r="ED100">
        <f t="shared" si="156"/>
        <v>0</v>
      </c>
      <c r="EE100">
        <f t="shared" si="156"/>
        <v>0</v>
      </c>
      <c r="EF100">
        <f t="shared" si="156"/>
        <v>0</v>
      </c>
      <c r="EG100">
        <f t="shared" si="156"/>
        <v>0</v>
      </c>
      <c r="EH100">
        <f t="shared" si="156"/>
        <v>0</v>
      </c>
      <c r="EI100">
        <f t="shared" si="156"/>
        <v>0</v>
      </c>
      <c r="EJ100">
        <f t="shared" si="156"/>
        <v>0</v>
      </c>
      <c r="EK100">
        <f t="shared" si="156"/>
        <v>0</v>
      </c>
      <c r="EL100">
        <f t="shared" si="156"/>
        <v>0</v>
      </c>
      <c r="EM100">
        <f t="shared" si="156"/>
        <v>0</v>
      </c>
      <c r="EN100">
        <f t="shared" si="157"/>
        <v>0</v>
      </c>
      <c r="EO100">
        <f t="shared" si="157"/>
        <v>0</v>
      </c>
      <c r="EP100">
        <f t="shared" si="157"/>
        <v>0</v>
      </c>
      <c r="EQ100">
        <f t="shared" si="157"/>
        <v>0</v>
      </c>
      <c r="ER100">
        <f t="shared" si="157"/>
        <v>0</v>
      </c>
      <c r="ES100">
        <f t="shared" si="157"/>
        <v>0</v>
      </c>
      <c r="ET100">
        <f t="shared" si="157"/>
        <v>0</v>
      </c>
      <c r="EU100">
        <f t="shared" si="157"/>
        <v>0</v>
      </c>
      <c r="EV100">
        <f t="shared" si="157"/>
        <v>0</v>
      </c>
      <c r="EW100">
        <f t="shared" si="157"/>
        <v>0</v>
      </c>
      <c r="EX100">
        <f t="shared" si="157"/>
        <v>0</v>
      </c>
      <c r="EZ100">
        <f t="shared" si="112"/>
        <v>0.87798292601210493</v>
      </c>
      <c r="FB100">
        <f t="shared" si="158"/>
        <v>1.131147938999294E-2</v>
      </c>
      <c r="FC100">
        <f t="shared" si="159"/>
        <v>0.24856985719759098</v>
      </c>
    </row>
    <row r="101" spans="1:159" x14ac:dyDescent="0.25">
      <c r="A101">
        <v>770</v>
      </c>
      <c r="B101" s="20">
        <f>'Input spectra'!S100</f>
        <v>4.5635550369859702E-2</v>
      </c>
      <c r="C101">
        <f>'Input spectra'!B100</f>
        <v>0</v>
      </c>
      <c r="D101">
        <f t="shared" si="143"/>
        <v>2.0653927966864227E-2</v>
      </c>
      <c r="E101">
        <f t="shared" si="143"/>
        <v>2.0410158810435754E-2</v>
      </c>
      <c r="F101">
        <f t="shared" si="143"/>
        <v>2.0168181311231222E-2</v>
      </c>
      <c r="G101">
        <f t="shared" si="143"/>
        <v>1.992798420749279E-2</v>
      </c>
      <c r="H101">
        <f t="shared" si="143"/>
        <v>1.9689556302872429E-2</v>
      </c>
      <c r="I101">
        <f t="shared" si="143"/>
        <v>1.9452886466069803E-2</v>
      </c>
      <c r="J101">
        <f t="shared" si="143"/>
        <v>1.9217963630471995E-2</v>
      </c>
      <c r="K101">
        <f t="shared" si="143"/>
        <v>1.8984776793795208E-2</v>
      </c>
      <c r="L101">
        <f t="shared" si="143"/>
        <v>1.8753315017728422E-2</v>
      </c>
      <c r="M101">
        <f t="shared" si="143"/>
        <v>1.8523567427578901E-2</v>
      </c>
      <c r="N101">
        <f t="shared" si="144"/>
        <v>1.8295523211919643E-2</v>
      </c>
      <c r="O101">
        <f t="shared" si="144"/>
        <v>1.8069171622238686E-2</v>
      </c>
      <c r="P101">
        <f t="shared" si="144"/>
        <v>1.7844501972590358E-2</v>
      </c>
      <c r="Q101">
        <f t="shared" si="144"/>
        <v>1.7621503639248321E-2</v>
      </c>
      <c r="R101">
        <f t="shared" si="144"/>
        <v>1.7400166060360531E-2</v>
      </c>
      <c r="S101">
        <f t="shared" si="144"/>
        <v>1.7180478735606037E-2</v>
      </c>
      <c r="T101">
        <f t="shared" si="144"/>
        <v>1.6962431225853614E-2</v>
      </c>
      <c r="U101">
        <f t="shared" si="144"/>
        <v>1.6746013152822235E-2</v>
      </c>
      <c r="V101">
        <f t="shared" si="144"/>
        <v>1.6531214198743364E-2</v>
      </c>
      <c r="W101">
        <f t="shared" si="144"/>
        <v>1.6318024106025081E-2</v>
      </c>
      <c r="X101">
        <f t="shared" si="145"/>
        <v>1.6106432676917973E-2</v>
      </c>
      <c r="Y101">
        <f t="shared" si="145"/>
        <v>1.5896429773182848E-2</v>
      </c>
      <c r="Z101">
        <f t="shared" si="145"/>
        <v>1.5688005315760242E-2</v>
      </c>
      <c r="AA101">
        <f t="shared" si="145"/>
        <v>1.5481149284441666E-2</v>
      </c>
      <c r="AB101">
        <f t="shared" si="145"/>
        <v>1.5275851717542661E-2</v>
      </c>
      <c r="AC101">
        <f t="shared" si="145"/>
        <v>1.5072102711577584E-2</v>
      </c>
      <c r="AD101">
        <f t="shared" si="145"/>
        <v>1.4869892420936141E-2</v>
      </c>
      <c r="AE101">
        <f t="shared" si="145"/>
        <v>1.4669211057561683E-2</v>
      </c>
      <c r="AF101">
        <f t="shared" si="145"/>
        <v>1.4470048890631207E-2</v>
      </c>
      <c r="AG101">
        <f t="shared" si="145"/>
        <v>1.4272396246237084E-2</v>
      </c>
      <c r="AH101">
        <f t="shared" si="146"/>
        <v>1.4076243507070513E-2</v>
      </c>
      <c r="AI101">
        <f t="shared" si="146"/>
        <v>1.3881581112106651E-2</v>
      </c>
      <c r="AJ101">
        <f t="shared" si="146"/>
        <v>1.3688399556291472E-2</v>
      </c>
      <c r="AK101">
        <f t="shared" si="146"/>
        <v>1.3496689390230266E-2</v>
      </c>
      <c r="AL101">
        <f t="shared" si="146"/>
        <v>1.3306441219877865E-2</v>
      </c>
      <c r="AM101">
        <f t="shared" si="146"/>
        <v>1.3117645706230495E-2</v>
      </c>
      <c r="AN101">
        <f t="shared" si="146"/>
        <v>1.2930293565019298E-2</v>
      </c>
      <c r="AO101">
        <f t="shared" si="146"/>
        <v>1.2744375566405522E-2</v>
      </c>
      <c r="AP101">
        <f t="shared" si="146"/>
        <v>1.2559882534677339E-2</v>
      </c>
      <c r="AQ101">
        <f t="shared" si="146"/>
        <v>1.2376805347948265E-2</v>
      </c>
      <c r="AR101">
        <f t="shared" si="147"/>
        <v>1.2195134937857273E-2</v>
      </c>
      <c r="AS101">
        <f t="shared" si="147"/>
        <v>1.2014862289270458E-2</v>
      </c>
      <c r="AT101">
        <f t="shared" si="147"/>
        <v>1.1835978439984327E-2</v>
      </c>
      <c r="AU101">
        <f t="shared" si="147"/>
        <v>1.165847448043072E-2</v>
      </c>
      <c r="AV101">
        <f t="shared" si="147"/>
        <v>1.1482341553383266E-2</v>
      </c>
      <c r="AW101">
        <f t="shared" si="147"/>
        <v>1.1307570853665461E-2</v>
      </c>
      <c r="AX101">
        <f t="shared" si="147"/>
        <v>1.0050762945208562E-2</v>
      </c>
      <c r="AY101">
        <f t="shared" si="147"/>
        <v>8.5873453484110497E-3</v>
      </c>
      <c r="AZ101">
        <f t="shared" si="147"/>
        <v>7.7295441623933181E-3</v>
      </c>
      <c r="BA101">
        <f t="shared" si="147"/>
        <v>7.079794048459799E-3</v>
      </c>
      <c r="BB101">
        <f t="shared" si="148"/>
        <v>6.5489006039046432E-3</v>
      </c>
      <c r="BC101">
        <f t="shared" si="148"/>
        <v>6.0981998499701207E-3</v>
      </c>
      <c r="BD101">
        <f t="shared" si="148"/>
        <v>5.7065057935327349E-3</v>
      </c>
      <c r="BE101">
        <f t="shared" si="148"/>
        <v>5.360610906259982E-3</v>
      </c>
      <c r="BF101">
        <f t="shared" si="148"/>
        <v>5.0515724674635642E-3</v>
      </c>
      <c r="BG101">
        <f t="shared" si="148"/>
        <v>4.7729770062534217E-3</v>
      </c>
      <c r="BH101">
        <f t="shared" si="148"/>
        <v>4.5200262993894177E-3</v>
      </c>
      <c r="BI101">
        <f t="shared" si="148"/>
        <v>4.2890126078988728E-3</v>
      </c>
      <c r="BJ101">
        <f t="shared" si="148"/>
        <v>4.0769969404746021E-3</v>
      </c>
      <c r="BK101">
        <f t="shared" si="148"/>
        <v>3.881601319422542E-3</v>
      </c>
      <c r="BL101">
        <f t="shared" si="149"/>
        <v>3.7008689204698591E-3</v>
      </c>
      <c r="BM101">
        <f t="shared" si="149"/>
        <v>3.5331665974944015E-3</v>
      </c>
      <c r="BN101">
        <f t="shared" si="149"/>
        <v>3.3771149465038021E-3</v>
      </c>
      <c r="BO101">
        <f t="shared" si="149"/>
        <v>3.2315368733042507E-3</v>
      </c>
      <c r="BP101">
        <f t="shared" si="149"/>
        <v>3.0954189562117213E-3</v>
      </c>
      <c r="BQ101">
        <f t="shared" si="149"/>
        <v>2.9678818793039971E-3</v>
      </c>
      <c r="BR101">
        <f t="shared" si="149"/>
        <v>2.8481574373427775E-3</v>
      </c>
      <c r="BS101">
        <f t="shared" si="149"/>
        <v>2.7355703941421648E-3</v>
      </c>
      <c r="BT101">
        <f t="shared" si="149"/>
        <v>2.6295239869812571E-3</v>
      </c>
      <c r="BU101">
        <f t="shared" si="149"/>
        <v>2.5294882120215716E-3</v>
      </c>
      <c r="BV101">
        <f t="shared" si="150"/>
        <v>2.4349902601147624E-3</v>
      </c>
      <c r="BW101">
        <f t="shared" si="150"/>
        <v>2.3456066360237385E-3</v>
      </c>
      <c r="BX101">
        <f t="shared" si="150"/>
        <v>2.2609566103122926E-3</v>
      </c>
      <c r="BY101">
        <f t="shared" si="150"/>
        <v>2.1806967370345109E-3</v>
      </c>
      <c r="BZ101">
        <f t="shared" si="150"/>
        <v>2.1045162317629776E-3</v>
      </c>
      <c r="CA101">
        <f t="shared" si="150"/>
        <v>2.0321330500513027E-3</v>
      </c>
      <c r="CB101">
        <f t="shared" si="150"/>
        <v>1.9632905406369856E-3</v>
      </c>
      <c r="CC101">
        <f t="shared" si="150"/>
        <v>1.8977545736706316E-3</v>
      </c>
      <c r="CD101">
        <f t="shared" si="150"/>
        <v>1.8353110641928056E-3</v>
      </c>
      <c r="CE101">
        <f t="shared" si="150"/>
        <v>1.7757638265247472E-3</v>
      </c>
      <c r="CF101">
        <f t="shared" si="151"/>
        <v>1.718932707312625E-3</v>
      </c>
      <c r="CG101">
        <f t="shared" si="151"/>
        <v>1.6646519544820089E-3</v>
      </c>
      <c r="CH101">
        <f t="shared" si="151"/>
        <v>1.6127687869197124E-3</v>
      </c>
      <c r="CI101">
        <f t="shared" si="151"/>
        <v>1.5631421357501889E-3</v>
      </c>
      <c r="CJ101">
        <f t="shared" si="151"/>
        <v>1.5156415329482863E-3</v>
      </c>
      <c r="CK101">
        <f t="shared" si="151"/>
        <v>1.4701461269828928E-3</v>
      </c>
      <c r="CL101">
        <f t="shared" si="151"/>
        <v>1.4265438084106732E-3</v>
      </c>
      <c r="CM101">
        <f t="shared" si="151"/>
        <v>1.3847304309847616E-3</v>
      </c>
      <c r="CN101">
        <f t="shared" si="151"/>
        <v>1.3446091160255736E-3</v>
      </c>
      <c r="CO101">
        <f t="shared" si="151"/>
        <v>1.3060896296101386E-3</v>
      </c>
      <c r="CP101">
        <f t="shared" si="152"/>
        <v>1.2690878236435018E-3</v>
      </c>
      <c r="CQ101">
        <f t="shared" si="152"/>
        <v>1.2335251331370024E-3</v>
      </c>
      <c r="CR101">
        <f t="shared" si="152"/>
        <v>7.9408858956954713E-4</v>
      </c>
      <c r="CS101">
        <f t="shared" si="152"/>
        <v>5.1570777250309948E-4</v>
      </c>
      <c r="CT101">
        <f t="shared" si="152"/>
        <v>3.5710236877535052E-4</v>
      </c>
      <c r="CU101">
        <f t="shared" si="152"/>
        <v>2.4839006771432284E-4</v>
      </c>
      <c r="CV101">
        <f t="shared" si="152"/>
        <v>1.6958098261883541E-4</v>
      </c>
      <c r="CW101">
        <f t="shared" si="152"/>
        <v>1.1146002140938789E-4</v>
      </c>
      <c r="CX101">
        <f t="shared" si="152"/>
        <v>6.8825436154921728E-5</v>
      </c>
      <c r="CY101">
        <f t="shared" si="152"/>
        <v>3.8374678152284906E-5</v>
      </c>
      <c r="CZ101">
        <f t="shared" si="153"/>
        <v>1.7841541157689909E-5</v>
      </c>
      <c r="DA101">
        <f t="shared" si="153"/>
        <v>5.5823784727432138E-6</v>
      </c>
      <c r="DB101">
        <f t="shared" si="153"/>
        <v>3.545547834381208E-7</v>
      </c>
      <c r="DC101">
        <f t="shared" si="153"/>
        <v>0</v>
      </c>
      <c r="DD101">
        <f t="shared" si="153"/>
        <v>0</v>
      </c>
      <c r="DE101">
        <f t="shared" si="153"/>
        <v>0</v>
      </c>
      <c r="DF101">
        <f t="shared" si="153"/>
        <v>0</v>
      </c>
      <c r="DG101">
        <f t="shared" si="153"/>
        <v>0</v>
      </c>
      <c r="DH101">
        <f t="shared" si="153"/>
        <v>0</v>
      </c>
      <c r="DI101">
        <f t="shared" si="153"/>
        <v>0</v>
      </c>
      <c r="DJ101">
        <f t="shared" si="154"/>
        <v>0</v>
      </c>
      <c r="DK101">
        <f t="shared" si="154"/>
        <v>0</v>
      </c>
      <c r="DL101">
        <f t="shared" si="154"/>
        <v>0</v>
      </c>
      <c r="DM101">
        <f t="shared" si="154"/>
        <v>0</v>
      </c>
      <c r="DN101">
        <f t="shared" si="154"/>
        <v>0</v>
      </c>
      <c r="DO101">
        <f t="shared" si="154"/>
        <v>0</v>
      </c>
      <c r="DP101">
        <f t="shared" si="154"/>
        <v>0</v>
      </c>
      <c r="DQ101">
        <f t="shared" si="154"/>
        <v>0</v>
      </c>
      <c r="DR101">
        <f t="shared" si="154"/>
        <v>0</v>
      </c>
      <c r="DS101">
        <f t="shared" si="154"/>
        <v>0</v>
      </c>
      <c r="DT101">
        <f t="shared" si="155"/>
        <v>0</v>
      </c>
      <c r="DU101">
        <f t="shared" si="155"/>
        <v>0</v>
      </c>
      <c r="DV101">
        <f t="shared" si="155"/>
        <v>0</v>
      </c>
      <c r="DW101">
        <f t="shared" si="155"/>
        <v>0</v>
      </c>
      <c r="DX101">
        <f t="shared" si="155"/>
        <v>0</v>
      </c>
      <c r="DY101">
        <f t="shared" si="155"/>
        <v>0</v>
      </c>
      <c r="DZ101">
        <f t="shared" si="155"/>
        <v>0</v>
      </c>
      <c r="EA101">
        <f t="shared" si="155"/>
        <v>0</v>
      </c>
      <c r="EB101">
        <f t="shared" si="155"/>
        <v>0</v>
      </c>
      <c r="EC101">
        <f t="shared" si="155"/>
        <v>0</v>
      </c>
      <c r="ED101">
        <f t="shared" si="156"/>
        <v>0</v>
      </c>
      <c r="EE101">
        <f t="shared" si="156"/>
        <v>0</v>
      </c>
      <c r="EF101">
        <f t="shared" si="156"/>
        <v>0</v>
      </c>
      <c r="EG101">
        <f t="shared" si="156"/>
        <v>0</v>
      </c>
      <c r="EH101">
        <f t="shared" si="156"/>
        <v>0</v>
      </c>
      <c r="EI101">
        <f t="shared" si="156"/>
        <v>0</v>
      </c>
      <c r="EJ101">
        <f t="shared" si="156"/>
        <v>0</v>
      </c>
      <c r="EK101">
        <f t="shared" si="156"/>
        <v>0</v>
      </c>
      <c r="EL101">
        <f t="shared" si="156"/>
        <v>0</v>
      </c>
      <c r="EM101">
        <f t="shared" si="156"/>
        <v>0</v>
      </c>
      <c r="EN101">
        <f t="shared" si="157"/>
        <v>0</v>
      </c>
      <c r="EO101">
        <f t="shared" si="157"/>
        <v>0</v>
      </c>
      <c r="EP101">
        <f t="shared" si="157"/>
        <v>0</v>
      </c>
      <c r="EQ101">
        <f t="shared" si="157"/>
        <v>0</v>
      </c>
      <c r="ER101">
        <f t="shared" si="157"/>
        <v>0</v>
      </c>
      <c r="ES101">
        <f t="shared" si="157"/>
        <v>0</v>
      </c>
      <c r="ET101">
        <f t="shared" si="157"/>
        <v>0</v>
      </c>
      <c r="EU101">
        <f t="shared" si="157"/>
        <v>0</v>
      </c>
      <c r="EV101">
        <f t="shared" si="157"/>
        <v>0</v>
      </c>
      <c r="EW101">
        <f t="shared" si="157"/>
        <v>0</v>
      </c>
      <c r="EX101">
        <f t="shared" si="157"/>
        <v>0</v>
      </c>
      <c r="EZ101">
        <f t="shared" si="112"/>
        <v>0.87829636162584879</v>
      </c>
      <c r="FB101">
        <f t="shared" si="158"/>
        <v>1.1279709262462412E-2</v>
      </c>
      <c r="FC101">
        <f t="shared" si="159"/>
        <v>0.24857391998761308</v>
      </c>
    </row>
    <row r="102" spans="1:159" x14ac:dyDescent="0.25">
      <c r="A102">
        <v>775</v>
      </c>
      <c r="B102" s="20">
        <f>'Input spectra'!S101</f>
        <v>4.5505532603811703E-2</v>
      </c>
      <c r="C102">
        <f>'Input spectra'!B101</f>
        <v>0</v>
      </c>
      <c r="D102">
        <f t="shared" si="143"/>
        <v>2.0653927966864227E-2</v>
      </c>
      <c r="E102">
        <f t="shared" si="143"/>
        <v>2.0410424180486213E-2</v>
      </c>
      <c r="F102">
        <f t="shared" si="143"/>
        <v>2.0168705762425857E-2</v>
      </c>
      <c r="G102">
        <f t="shared" si="143"/>
        <v>1.992876152024891E-2</v>
      </c>
      <c r="H102">
        <f t="shared" si="143"/>
        <v>1.9690580326350439E-2</v>
      </c>
      <c r="I102">
        <f t="shared" si="143"/>
        <v>1.94541511175969E-2</v>
      </c>
      <c r="J102">
        <f t="shared" si="143"/>
        <v>1.9219462894970073E-2</v>
      </c>
      <c r="K102">
        <f t="shared" si="143"/>
        <v>1.8986504723212901E-2</v>
      </c>
      <c r="L102">
        <f t="shared" si="143"/>
        <v>1.8755265730477266E-2</v>
      </c>
      <c r="M102">
        <f t="shared" si="143"/>
        <v>1.8525735107973618E-2</v>
      </c>
      <c r="N102">
        <f t="shared" si="144"/>
        <v>1.8297902109622465E-2</v>
      </c>
      <c r="O102">
        <f t="shared" si="144"/>
        <v>1.8071756051707768E-2</v>
      </c>
      <c r="P102">
        <f t="shared" si="144"/>
        <v>1.784728631253216E-2</v>
      </c>
      <c r="Q102">
        <f t="shared" si="144"/>
        <v>1.7624482332074028E-2</v>
      </c>
      <c r="R102">
        <f t="shared" si="144"/>
        <v>1.740333361164639E-2</v>
      </c>
      <c r="S102">
        <f t="shared" si="144"/>
        <v>1.7183829713557672E-2</v>
      </c>
      <c r="T102">
        <f t="shared" si="144"/>
        <v>1.6965960260774241E-2</v>
      </c>
      <c r="U102">
        <f t="shared" si="144"/>
        <v>1.6749714936584746E-2</v>
      </c>
      <c r="V102">
        <f t="shared" si="144"/>
        <v>1.6535083484266307E-2</v>
      </c>
      <c r="W102">
        <f t="shared" si="144"/>
        <v>1.6322055706752422E-2</v>
      </c>
      <c r="X102">
        <f t="shared" si="145"/>
        <v>1.6110621466302717E-2</v>
      </c>
      <c r="Y102">
        <f t="shared" si="145"/>
        <v>1.590077068417443E-2</v>
      </c>
      <c r="Z102">
        <f t="shared" si="145"/>
        <v>1.5692493340295648E-2</v>
      </c>
      <c r="AA102">
        <f t="shared" si="145"/>
        <v>1.5485779472940326E-2</v>
      </c>
      <c r="AB102">
        <f t="shared" si="145"/>
        <v>1.5280619178405019E-2</v>
      </c>
      <c r="AC102">
        <f t="shared" si="145"/>
        <v>1.5077002610687376E-2</v>
      </c>
      <c r="AD102">
        <f t="shared" si="145"/>
        <v>1.4874919981166313E-2</v>
      </c>
      <c r="AE102">
        <f t="shared" si="145"/>
        <v>1.4674361558283951E-2</v>
      </c>
      <c r="AF102">
        <f t="shared" si="145"/>
        <v>1.4475317667229228E-2</v>
      </c>
      <c r="AG102">
        <f t="shared" si="145"/>
        <v>1.4277778689623204E-2</v>
      </c>
      <c r="AH102">
        <f t="shared" si="146"/>
        <v>1.4081735063206089E-2</v>
      </c>
      <c r="AI102">
        <f t="shared" si="146"/>
        <v>1.3887177281525904E-2</v>
      </c>
      <c r="AJ102">
        <f t="shared" si="146"/>
        <v>1.369409589362885E-2</v>
      </c>
      <c r="AK102">
        <f t="shared" si="146"/>
        <v>1.3502481503751303E-2</v>
      </c>
      <c r="AL102">
        <f t="shared" si="146"/>
        <v>1.3312324771013505E-2</v>
      </c>
      <c r="AM102">
        <f t="shared" si="146"/>
        <v>1.3123616409114863E-2</v>
      </c>
      <c r="AN102">
        <f t="shared" si="146"/>
        <v>1.2936347186030888E-2</v>
      </c>
      <c r="AO102">
        <f t="shared" si="146"/>
        <v>1.2750507923711782E-2</v>
      </c>
      <c r="AP102">
        <f t="shared" si="146"/>
        <v>1.2566089497782623E-2</v>
      </c>
      <c r="AQ102">
        <f t="shared" si="146"/>
        <v>1.2383082837245162E-2</v>
      </c>
      <c r="AR102">
        <f t="shared" si="147"/>
        <v>1.2201478924181238E-2</v>
      </c>
      <c r="AS102">
        <f t="shared" si="147"/>
        <v>1.2021268793457766E-2</v>
      </c>
      <c r="AT102">
        <f t="shared" si="147"/>
        <v>1.1842443532433302E-2</v>
      </c>
      <c r="AU102">
        <f t="shared" si="147"/>
        <v>1.1664994280666235E-2</v>
      </c>
      <c r="AV102">
        <f t="shared" si="147"/>
        <v>1.148891222962448E-2</v>
      </c>
      <c r="AW102">
        <f t="shared" si="147"/>
        <v>1.1314188622396772E-2</v>
      </c>
      <c r="AX102">
        <f t="shared" si="147"/>
        <v>1.0056775920782707E-2</v>
      </c>
      <c r="AY102">
        <f t="shared" si="147"/>
        <v>8.5925945371488847E-3</v>
      </c>
      <c r="AZ102">
        <f t="shared" si="147"/>
        <v>7.734369562677243E-3</v>
      </c>
      <c r="BA102">
        <f t="shared" si="147"/>
        <v>7.0843059306687417E-3</v>
      </c>
      <c r="BB102">
        <f t="shared" si="148"/>
        <v>6.5531593551709233E-3</v>
      </c>
      <c r="BC102">
        <f t="shared" si="148"/>
        <v>6.1022448499618359E-3</v>
      </c>
      <c r="BD102">
        <f t="shared" si="148"/>
        <v>5.7103652231543268E-3</v>
      </c>
      <c r="BE102">
        <f t="shared" si="148"/>
        <v>5.3643061449672918E-3</v>
      </c>
      <c r="BF102">
        <f t="shared" si="148"/>
        <v>5.0551204013159377E-3</v>
      </c>
      <c r="BG102">
        <f t="shared" si="148"/>
        <v>4.7763913718530714E-3</v>
      </c>
      <c r="BH102">
        <f t="shared" si="148"/>
        <v>4.5233185266212381E-3</v>
      </c>
      <c r="BI102">
        <f t="shared" si="148"/>
        <v>4.2921923786950538E-3</v>
      </c>
      <c r="BJ102">
        <f t="shared" si="148"/>
        <v>4.0800725758012631E-3</v>
      </c>
      <c r="BK102">
        <f t="shared" si="148"/>
        <v>3.8845800568586115E-3</v>
      </c>
      <c r="BL102">
        <f t="shared" si="149"/>
        <v>3.7037571191316575E-3</v>
      </c>
      <c r="BM102">
        <f t="shared" si="149"/>
        <v>3.535969893017331E-3</v>
      </c>
      <c r="BN102">
        <f t="shared" si="149"/>
        <v>3.3798383706806576E-3</v>
      </c>
      <c r="BO102">
        <f t="shared" si="149"/>
        <v>3.234184948083571E-3</v>
      </c>
      <c r="BP102">
        <f t="shared" si="149"/>
        <v>3.0979957686926071E-3</v>
      </c>
      <c r="BQ102">
        <f t="shared" si="149"/>
        <v>2.970391142380153E-3</v>
      </c>
      <c r="BR102">
        <f t="shared" si="149"/>
        <v>2.8506025393293917E-3</v>
      </c>
      <c r="BS102">
        <f t="shared" si="149"/>
        <v>2.7379544398203259E-3</v>
      </c>
      <c r="BT102">
        <f t="shared" si="149"/>
        <v>2.6318498318686724E-3</v>
      </c>
      <c r="BU102">
        <f t="shared" si="149"/>
        <v>2.5317584912340303E-3</v>
      </c>
      <c r="BV102">
        <f t="shared" si="150"/>
        <v>2.4372074128618643E-3</v>
      </c>
      <c r="BW102">
        <f t="shared" si="150"/>
        <v>2.3477729265469925E-3</v>
      </c>
      <c r="BX102">
        <f t="shared" si="150"/>
        <v>2.2630741458984911E-3</v>
      </c>
      <c r="BY102">
        <f t="shared" si="150"/>
        <v>2.1827674836052812E-3</v>
      </c>
      <c r="BZ102">
        <f t="shared" si="150"/>
        <v>2.1065420274406755E-3</v>
      </c>
      <c r="CA102">
        <f t="shared" si="150"/>
        <v>2.0341156170237862E-3</v>
      </c>
      <c r="CB102">
        <f t="shared" si="150"/>
        <v>1.9652314955833296E-3</v>
      </c>
      <c r="CC102">
        <f t="shared" si="150"/>
        <v>1.8996554369623165E-3</v>
      </c>
      <c r="CD102">
        <f t="shared" si="150"/>
        <v>1.8371732680472269E-3</v>
      </c>
      <c r="CE102">
        <f t="shared" si="150"/>
        <v>1.7775887222577817E-3</v>
      </c>
      <c r="CF102">
        <f t="shared" si="151"/>
        <v>1.7207215718127416E-3</v>
      </c>
      <c r="CG102">
        <f t="shared" si="151"/>
        <v>1.6664059960087517E-3</v>
      </c>
      <c r="CH102">
        <f t="shared" si="151"/>
        <v>1.6144891503133408E-3</v>
      </c>
      <c r="CI102">
        <f t="shared" si="151"/>
        <v>1.5648299071260891E-3</v>
      </c>
      <c r="CJ102">
        <f t="shared" si="151"/>
        <v>1.5172977439388887E-3</v>
      </c>
      <c r="CK102">
        <f t="shared" si="151"/>
        <v>1.4717717585807913E-3</v>
      </c>
      <c r="CL102">
        <f t="shared" si="151"/>
        <v>1.4281397944591108E-3</v>
      </c>
      <c r="CM102">
        <f t="shared" si="151"/>
        <v>1.3862976613553211E-3</v>
      </c>
      <c r="CN102">
        <f t="shared" si="151"/>
        <v>1.3461484395175805E-3</v>
      </c>
      <c r="CO102">
        <f t="shared" si="151"/>
        <v>1.3076018566017804E-3</v>
      </c>
      <c r="CP102">
        <f t="shared" si="152"/>
        <v>1.2705737285208379E-3</v>
      </c>
      <c r="CQ102">
        <f t="shared" si="152"/>
        <v>1.2349854565237642E-3</v>
      </c>
      <c r="CR102">
        <f t="shared" si="152"/>
        <v>7.9503901763491186E-4</v>
      </c>
      <c r="CS102">
        <f t="shared" si="152"/>
        <v>5.1633172556263198E-4</v>
      </c>
      <c r="CT102">
        <f t="shared" si="152"/>
        <v>3.5753907431558513E-4</v>
      </c>
      <c r="CU102">
        <f t="shared" si="152"/>
        <v>2.4869706092577845E-4</v>
      </c>
      <c r="CV102">
        <f t="shared" si="152"/>
        <v>1.6979278076047362E-4</v>
      </c>
      <c r="CW102">
        <f t="shared" si="152"/>
        <v>1.1160068038332397E-4</v>
      </c>
      <c r="CX102">
        <f t="shared" si="152"/>
        <v>6.8913187637052945E-5</v>
      </c>
      <c r="CY102">
        <f t="shared" si="152"/>
        <v>3.8424104916198982E-5</v>
      </c>
      <c r="CZ102">
        <f t="shared" si="153"/>
        <v>1.7864753417692668E-5</v>
      </c>
      <c r="DA102">
        <f t="shared" si="153"/>
        <v>5.5897139527102395E-6</v>
      </c>
      <c r="DB102">
        <f t="shared" si="153"/>
        <v>3.5502529925679971E-7</v>
      </c>
      <c r="DC102">
        <f t="shared" si="153"/>
        <v>0</v>
      </c>
      <c r="DD102">
        <f t="shared" si="153"/>
        <v>0</v>
      </c>
      <c r="DE102">
        <f t="shared" si="153"/>
        <v>0</v>
      </c>
      <c r="DF102">
        <f t="shared" si="153"/>
        <v>0</v>
      </c>
      <c r="DG102">
        <f t="shared" si="153"/>
        <v>0</v>
      </c>
      <c r="DH102">
        <f t="shared" si="153"/>
        <v>0</v>
      </c>
      <c r="DI102">
        <f t="shared" si="153"/>
        <v>0</v>
      </c>
      <c r="DJ102">
        <f t="shared" si="154"/>
        <v>0</v>
      </c>
      <c r="DK102">
        <f t="shared" si="154"/>
        <v>0</v>
      </c>
      <c r="DL102">
        <f t="shared" si="154"/>
        <v>0</v>
      </c>
      <c r="DM102">
        <f t="shared" si="154"/>
        <v>0</v>
      </c>
      <c r="DN102">
        <f t="shared" si="154"/>
        <v>0</v>
      </c>
      <c r="DO102">
        <f t="shared" si="154"/>
        <v>0</v>
      </c>
      <c r="DP102">
        <f t="shared" si="154"/>
        <v>0</v>
      </c>
      <c r="DQ102">
        <f t="shared" si="154"/>
        <v>0</v>
      </c>
      <c r="DR102">
        <f t="shared" si="154"/>
        <v>0</v>
      </c>
      <c r="DS102">
        <f t="shared" si="154"/>
        <v>0</v>
      </c>
      <c r="DT102">
        <f t="shared" si="155"/>
        <v>0</v>
      </c>
      <c r="DU102">
        <f t="shared" si="155"/>
        <v>0</v>
      </c>
      <c r="DV102">
        <f t="shared" si="155"/>
        <v>0</v>
      </c>
      <c r="DW102">
        <f t="shared" si="155"/>
        <v>0</v>
      </c>
      <c r="DX102">
        <f t="shared" si="155"/>
        <v>0</v>
      </c>
      <c r="DY102">
        <f t="shared" si="155"/>
        <v>0</v>
      </c>
      <c r="DZ102">
        <f t="shared" si="155"/>
        <v>0</v>
      </c>
      <c r="EA102">
        <f t="shared" si="155"/>
        <v>0</v>
      </c>
      <c r="EB102">
        <f t="shared" si="155"/>
        <v>0</v>
      </c>
      <c r="EC102">
        <f t="shared" si="155"/>
        <v>0</v>
      </c>
      <c r="ED102">
        <f t="shared" si="156"/>
        <v>0</v>
      </c>
      <c r="EE102">
        <f t="shared" si="156"/>
        <v>0</v>
      </c>
      <c r="EF102">
        <f t="shared" si="156"/>
        <v>0</v>
      </c>
      <c r="EG102">
        <f t="shared" si="156"/>
        <v>0</v>
      </c>
      <c r="EH102">
        <f t="shared" si="156"/>
        <v>0</v>
      </c>
      <c r="EI102">
        <f t="shared" si="156"/>
        <v>0</v>
      </c>
      <c r="EJ102">
        <f t="shared" si="156"/>
        <v>0</v>
      </c>
      <c r="EK102">
        <f t="shared" si="156"/>
        <v>0</v>
      </c>
      <c r="EL102">
        <f t="shared" si="156"/>
        <v>0</v>
      </c>
      <c r="EM102">
        <f t="shared" si="156"/>
        <v>0</v>
      </c>
      <c r="EN102">
        <f t="shared" si="157"/>
        <v>0</v>
      </c>
      <c r="EO102">
        <f t="shared" si="157"/>
        <v>0</v>
      </c>
      <c r="EP102">
        <f t="shared" si="157"/>
        <v>0</v>
      </c>
      <c r="EQ102">
        <f t="shared" si="157"/>
        <v>0</v>
      </c>
      <c r="ER102">
        <f t="shared" si="157"/>
        <v>0</v>
      </c>
      <c r="ES102">
        <f t="shared" si="157"/>
        <v>0</v>
      </c>
      <c r="ET102">
        <f t="shared" si="157"/>
        <v>0</v>
      </c>
      <c r="EU102">
        <f t="shared" si="157"/>
        <v>0</v>
      </c>
      <c r="EV102">
        <f t="shared" si="157"/>
        <v>0</v>
      </c>
      <c r="EW102">
        <f t="shared" si="157"/>
        <v>0</v>
      </c>
      <c r="EX102">
        <f t="shared" si="157"/>
        <v>0</v>
      </c>
      <c r="EZ102">
        <f t="shared" si="112"/>
        <v>0.87860997135471119</v>
      </c>
      <c r="FB102">
        <f t="shared" si="158"/>
        <v>1.1247937069524205E-2</v>
      </c>
      <c r="FC102">
        <f t="shared" si="159"/>
        <v>0.24857798277914209</v>
      </c>
    </row>
    <row r="103" spans="1:159" x14ac:dyDescent="0.25">
      <c r="A103">
        <v>780</v>
      </c>
      <c r="B103" s="20">
        <f>'Input spectra'!S102</f>
        <v>4.5375514837763697E-2</v>
      </c>
      <c r="C103">
        <f>'Input spectra'!B102</f>
        <v>0</v>
      </c>
      <c r="D103">
        <f t="shared" ref="D103:M112" si="160">D$2*EXP(- D$1 * ($C103*_c1+$B103))</f>
        <v>2.0653927966864227E-2</v>
      </c>
      <c r="E103">
        <f t="shared" si="160"/>
        <v>2.0410689553986977E-2</v>
      </c>
      <c r="F103">
        <f t="shared" si="160"/>
        <v>2.0169230227258264E-2</v>
      </c>
      <c r="G103">
        <f t="shared" si="160"/>
        <v>1.9929538863324964E-2</v>
      </c>
      <c r="H103">
        <f t="shared" si="160"/>
        <v>1.9691604403086333E-2</v>
      </c>
      <c r="I103">
        <f t="shared" si="160"/>
        <v>1.9455415851340259E-2</v>
      </c>
      <c r="J103">
        <f t="shared" si="160"/>
        <v>1.922096227643133E-2</v>
      </c>
      <c r="K103">
        <f t="shared" si="160"/>
        <v>1.8988232809900821E-2</v>
      </c>
      <c r="L103">
        <f t="shared" si="160"/>
        <v>1.8757216646138518E-2</v>
      </c>
      <c r="M103">
        <f t="shared" si="160"/>
        <v>1.8527903042036439E-2</v>
      </c>
      <c r="N103">
        <f t="shared" ref="N103:W112" si="161">N$2*EXP(- N$1 * ($C103*_c1+$B103))</f>
        <v>1.8300281316644362E-2</v>
      </c>
      <c r="O103">
        <f t="shared" si="161"/>
        <v>1.8074340850827205E-2</v>
      </c>
      <c r="P103">
        <f t="shared" si="161"/>
        <v>1.7850071086924251E-2</v>
      </c>
      <c r="Q103">
        <f t="shared" si="161"/>
        <v>1.7627461528410167E-2</v>
      </c>
      <c r="R103">
        <f t="shared" si="161"/>
        <v>1.7406501739557843E-2</v>
      </c>
      <c r="S103">
        <f t="shared" si="161"/>
        <v>1.7187181345103043E-2</v>
      </c>
      <c r="T103">
        <f t="shared" si="161"/>
        <v>1.6969490029910817E-2</v>
      </c>
      <c r="U103">
        <f t="shared" si="161"/>
        <v>1.6753417538643709E-2</v>
      </c>
      <c r="V103">
        <f t="shared" si="161"/>
        <v>1.6538953675431765E-2</v>
      </c>
      <c r="W103">
        <f t="shared" si="161"/>
        <v>1.6326088303544255E-2</v>
      </c>
      <c r="X103">
        <f t="shared" ref="X103:AG112" si="162">X$2*EXP(- X$1 * ($C103*_c1+$B103))</f>
        <v>1.6114811345063172E-2</v>
      </c>
      <c r="Y103">
        <f t="shared" si="162"/>
        <v>1.5905112780558485E-2</v>
      </c>
      <c r="Z103">
        <f t="shared" si="162"/>
        <v>1.5696982648765106E-2</v>
      </c>
      <c r="AA103">
        <f t="shared" si="162"/>
        <v>1.5490411046261593E-2</v>
      </c>
      <c r="AB103">
        <f t="shared" si="162"/>
        <v>1.5285388127150574E-2</v>
      </c>
      <c r="AC103">
        <f t="shared" si="162"/>
        <v>1.5081904102740884E-2</v>
      </c>
      <c r="AD103">
        <f t="shared" si="162"/>
        <v>1.487994924123137E-2</v>
      </c>
      <c r="AE103">
        <f t="shared" si="162"/>
        <v>1.4679513867396432E-2</v>
      </c>
      <c r="AF103">
        <f t="shared" si="162"/>
        <v>1.4480588362273209E-2</v>
      </c>
      <c r="AG103">
        <f t="shared" si="162"/>
        <v>1.4283163162850448E-2</v>
      </c>
      <c r="AH103">
        <f t="shared" ref="AH103:AQ112" si="163">AH$2*EXP(- AH$1 * ($C103*_c1+$B103))</f>
        <v>1.4087228761759052E-2</v>
      </c>
      <c r="AI103">
        <f t="shared" si="163"/>
        <v>1.3892775706964261E-2</v>
      </c>
      <c r="AJ103">
        <f t="shared" si="163"/>
        <v>1.3699794601459502E-2</v>
      </c>
      <c r="AK103">
        <f t="shared" si="163"/>
        <v>1.3508276102961835E-2</v>
      </c>
      <c r="AL103">
        <f t="shared" si="163"/>
        <v>1.3318210923609101E-2</v>
      </c>
      <c r="AM103">
        <f t="shared" si="163"/>
        <v>1.3129589829658617E-2</v>
      </c>
      <c r="AN103">
        <f t="shared" si="163"/>
        <v>1.2942403641187516E-2</v>
      </c>
      <c r="AO103">
        <f t="shared" si="163"/>
        <v>1.2756643231794712E-2</v>
      </c>
      <c r="AP103">
        <f t="shared" si="163"/>
        <v>1.2572299528304413E-2</v>
      </c>
      <c r="AQ103">
        <f t="shared" si="163"/>
        <v>1.2389363510471254E-2</v>
      </c>
      <c r="AR103">
        <f t="shared" ref="AR103:BA112" si="164">AR$2*EXP(- AR$1 * ($C103*_c1+$B103))</f>
        <v>1.2207826210687013E-2</v>
      </c>
      <c r="AS103">
        <f t="shared" si="164"/>
        <v>1.2027678713688879E-2</v>
      </c>
      <c r="AT103">
        <f t="shared" si="164"/>
        <v>1.1848912156269275E-2</v>
      </c>
      <c r="AU103">
        <f t="shared" si="164"/>
        <v>1.167151772698728E-2</v>
      </c>
      <c r="AV103">
        <f t="shared" si="164"/>
        <v>1.1495486665881545E-2</v>
      </c>
      <c r="AW103">
        <f t="shared" si="164"/>
        <v>1.1320810264184777E-2</v>
      </c>
      <c r="AX103">
        <f t="shared" si="164"/>
        <v>1.006279249368329E-2</v>
      </c>
      <c r="AY103">
        <f t="shared" si="164"/>
        <v>8.5978469345596355E-3</v>
      </c>
      <c r="AZ103">
        <f t="shared" si="164"/>
        <v>7.739197975362341E-3</v>
      </c>
      <c r="BA103">
        <f t="shared" si="164"/>
        <v>7.0888206882552618E-3</v>
      </c>
      <c r="BB103">
        <f t="shared" ref="BB103:BK112" si="165">BB$2*EXP(- BB$1 * ($C103*_c1+$B103))</f>
        <v>6.5574208759039349E-3</v>
      </c>
      <c r="BC103">
        <f t="shared" si="165"/>
        <v>6.1062925330445193E-3</v>
      </c>
      <c r="BD103">
        <f t="shared" si="165"/>
        <v>5.7142272629891631E-3</v>
      </c>
      <c r="BE103">
        <f t="shared" si="165"/>
        <v>5.3680039309195599E-3</v>
      </c>
      <c r="BF103">
        <f t="shared" si="165"/>
        <v>5.0586708270329139E-3</v>
      </c>
      <c r="BG103">
        <f t="shared" si="165"/>
        <v>4.7798081799309573E-3</v>
      </c>
      <c r="BH103">
        <f t="shared" si="165"/>
        <v>4.5266131517948914E-3</v>
      </c>
      <c r="BI103">
        <f t="shared" si="165"/>
        <v>4.2953745068968303E-3</v>
      </c>
      <c r="BJ103">
        <f t="shared" si="165"/>
        <v>4.0831505313486159E-3</v>
      </c>
      <c r="BK103">
        <f t="shared" si="165"/>
        <v>3.8875610801751685E-3</v>
      </c>
      <c r="BL103">
        <f t="shared" ref="BL103:BU112" si="166">BL$2*EXP(- BL$1 * ($C103*_c1+$B103))</f>
        <v>3.706647571775341E-3</v>
      </c>
      <c r="BM103">
        <f t="shared" si="166"/>
        <v>3.5387754127393098E-3</v>
      </c>
      <c r="BN103">
        <f t="shared" si="166"/>
        <v>3.38256399112248E-3</v>
      </c>
      <c r="BO103">
        <f t="shared" si="166"/>
        <v>3.2368351928211223E-3</v>
      </c>
      <c r="BP103">
        <f t="shared" si="166"/>
        <v>3.1005747262668245E-3</v>
      </c>
      <c r="BQ103">
        <f t="shared" si="166"/>
        <v>2.9729025269697121E-3</v>
      </c>
      <c r="BR103">
        <f t="shared" si="166"/>
        <v>2.8530497404007154E-3</v>
      </c>
      <c r="BS103">
        <f t="shared" si="166"/>
        <v>2.7403405631908793E-3</v>
      </c>
      <c r="BT103">
        <f t="shared" si="166"/>
        <v>2.6341777339932413E-3</v>
      </c>
      <c r="BU103">
        <f t="shared" si="166"/>
        <v>2.5340308080791128E-3</v>
      </c>
      <c r="BV103">
        <f t="shared" ref="BV103:CE112" si="167">BV$2*EXP(- BV$1 * ($C103*_c1+$B103))</f>
        <v>2.4394265844122388E-3</v>
      </c>
      <c r="BW103">
        <f t="shared" si="167"/>
        <v>2.3499412177529519E-3</v>
      </c>
      <c r="BX103">
        <f t="shared" si="167"/>
        <v>2.2651936646969897E-3</v>
      </c>
      <c r="BY103">
        <f t="shared" si="167"/>
        <v>2.184840196516115E-3</v>
      </c>
      <c r="BZ103">
        <f t="shared" si="167"/>
        <v>2.1085697731380816E-3</v>
      </c>
      <c r="CA103">
        <f t="shared" si="167"/>
        <v>2.0361001182061388E-3</v>
      </c>
      <c r="CB103">
        <f t="shared" si="167"/>
        <v>1.9671743694031295E-3</v>
      </c>
      <c r="CC103">
        <f t="shared" si="167"/>
        <v>1.9015582042311036E-3</v>
      </c>
      <c r="CD103">
        <f t="shared" si="167"/>
        <v>1.8390373613923529E-3</v>
      </c>
      <c r="CE103">
        <f t="shared" si="167"/>
        <v>1.7794154933778396E-3</v>
      </c>
      <c r="CF103">
        <f t="shared" ref="CF103:CO112" si="168">CF$2*EXP(- CF$1 * ($C103*_c1+$B103))</f>
        <v>1.7225122979542054E-3</v>
      </c>
      <c r="CG103">
        <f t="shared" si="168"/>
        <v>1.6681618857666935E-3</v>
      </c>
      <c r="CH103">
        <f t="shared" si="168"/>
        <v>1.6162113488430592E-3</v>
      </c>
      <c r="CI103">
        <f t="shared" si="168"/>
        <v>1.5665195008392882E-3</v>
      </c>
      <c r="CJ103">
        <f t="shared" si="168"/>
        <v>1.5189557647471729E-3</v>
      </c>
      <c r="CK103">
        <f t="shared" si="168"/>
        <v>1.4733991877401997E-3</v>
      </c>
      <c r="CL103">
        <f t="shared" si="168"/>
        <v>1.4297375660618737E-3</v>
      </c>
      <c r="CM103">
        <f t="shared" si="168"/>
        <v>1.3878666655086907E-3</v>
      </c>
      <c r="CN103">
        <f t="shared" si="168"/>
        <v>1.3476895252442654E-3</v>
      </c>
      <c r="CO103">
        <f t="shared" si="168"/>
        <v>1.3091158344919996E-3</v>
      </c>
      <c r="CP103">
        <f t="shared" ref="CP103:CY112" si="169">CP$2*EXP(- CP$1 * ($C103*_c1+$B103))</f>
        <v>1.2720613731621708E-3</v>
      </c>
      <c r="CQ103">
        <f t="shared" si="169"/>
        <v>1.2364475087317209E-3</v>
      </c>
      <c r="CR103">
        <f t="shared" si="169"/>
        <v>7.959905832477988E-4</v>
      </c>
      <c r="CS103">
        <f t="shared" si="169"/>
        <v>5.1695643354082417E-4</v>
      </c>
      <c r="CT103">
        <f t="shared" si="169"/>
        <v>3.5797631390920487E-4</v>
      </c>
      <c r="CU103">
        <f t="shared" si="169"/>
        <v>2.4900443355994109E-4</v>
      </c>
      <c r="CV103">
        <f t="shared" si="169"/>
        <v>1.7000484342736757E-4</v>
      </c>
      <c r="CW103">
        <f t="shared" si="169"/>
        <v>1.1174151686437603E-4</v>
      </c>
      <c r="CX103">
        <f t="shared" si="169"/>
        <v>6.9001051001113962E-5</v>
      </c>
      <c r="CY103">
        <f t="shared" si="169"/>
        <v>3.8473595342014831E-5</v>
      </c>
      <c r="CZ103">
        <f t="shared" ref="CZ103:DI112" si="170">CZ$2*EXP(- CZ$1 * ($C103*_c1+$B103))</f>
        <v>1.7887995877385565E-5</v>
      </c>
      <c r="DA103">
        <f t="shared" si="170"/>
        <v>5.597059071806286E-6</v>
      </c>
      <c r="DB103">
        <f t="shared" si="170"/>
        <v>3.5549643947866247E-7</v>
      </c>
      <c r="DC103">
        <f t="shared" si="170"/>
        <v>0</v>
      </c>
      <c r="DD103">
        <f t="shared" si="170"/>
        <v>0</v>
      </c>
      <c r="DE103">
        <f t="shared" si="170"/>
        <v>0</v>
      </c>
      <c r="DF103">
        <f t="shared" si="170"/>
        <v>0</v>
      </c>
      <c r="DG103">
        <f t="shared" si="170"/>
        <v>0</v>
      </c>
      <c r="DH103">
        <f t="shared" si="170"/>
        <v>0</v>
      </c>
      <c r="DI103">
        <f t="shared" si="170"/>
        <v>0</v>
      </c>
      <c r="DJ103">
        <f t="shared" ref="DJ103:DS112" si="171">DJ$2*EXP(- DJ$1 * ($C103*_c1+$B103))</f>
        <v>0</v>
      </c>
      <c r="DK103">
        <f t="shared" si="171"/>
        <v>0</v>
      </c>
      <c r="DL103">
        <f t="shared" si="171"/>
        <v>0</v>
      </c>
      <c r="DM103">
        <f t="shared" si="171"/>
        <v>0</v>
      </c>
      <c r="DN103">
        <f t="shared" si="171"/>
        <v>0</v>
      </c>
      <c r="DO103">
        <f t="shared" si="171"/>
        <v>0</v>
      </c>
      <c r="DP103">
        <f t="shared" si="171"/>
        <v>0</v>
      </c>
      <c r="DQ103">
        <f t="shared" si="171"/>
        <v>0</v>
      </c>
      <c r="DR103">
        <f t="shared" si="171"/>
        <v>0</v>
      </c>
      <c r="DS103">
        <f t="shared" si="171"/>
        <v>0</v>
      </c>
      <c r="DT103">
        <f t="shared" ref="DT103:EC112" si="172">DT$2*EXP(- DT$1 * ($C103*_c1+$B103))</f>
        <v>0</v>
      </c>
      <c r="DU103">
        <f t="shared" si="172"/>
        <v>0</v>
      </c>
      <c r="DV103">
        <f t="shared" si="172"/>
        <v>0</v>
      </c>
      <c r="DW103">
        <f t="shared" si="172"/>
        <v>0</v>
      </c>
      <c r="DX103">
        <f t="shared" si="172"/>
        <v>0</v>
      </c>
      <c r="DY103">
        <f t="shared" si="172"/>
        <v>0</v>
      </c>
      <c r="DZ103">
        <f t="shared" si="172"/>
        <v>0</v>
      </c>
      <c r="EA103">
        <f t="shared" si="172"/>
        <v>0</v>
      </c>
      <c r="EB103">
        <f t="shared" si="172"/>
        <v>0</v>
      </c>
      <c r="EC103">
        <f t="shared" si="172"/>
        <v>0</v>
      </c>
      <c r="ED103">
        <f t="shared" ref="ED103:EM112" si="173">ED$2*EXP(- ED$1 * ($C103*_c1+$B103))</f>
        <v>0</v>
      </c>
      <c r="EE103">
        <f t="shared" si="173"/>
        <v>0</v>
      </c>
      <c r="EF103">
        <f t="shared" si="173"/>
        <v>0</v>
      </c>
      <c r="EG103">
        <f t="shared" si="173"/>
        <v>0</v>
      </c>
      <c r="EH103">
        <f t="shared" si="173"/>
        <v>0</v>
      </c>
      <c r="EI103">
        <f t="shared" si="173"/>
        <v>0</v>
      </c>
      <c r="EJ103">
        <f t="shared" si="173"/>
        <v>0</v>
      </c>
      <c r="EK103">
        <f t="shared" si="173"/>
        <v>0</v>
      </c>
      <c r="EL103">
        <f t="shared" si="173"/>
        <v>0</v>
      </c>
      <c r="EM103">
        <f t="shared" si="173"/>
        <v>0</v>
      </c>
      <c r="EN103">
        <f t="shared" ref="EN103:EX112" si="174">EN$2*EXP(- EN$1 * ($C103*_c1+$B103))</f>
        <v>0</v>
      </c>
      <c r="EO103">
        <f t="shared" si="174"/>
        <v>0</v>
      </c>
      <c r="EP103">
        <f t="shared" si="174"/>
        <v>0</v>
      </c>
      <c r="EQ103">
        <f t="shared" si="174"/>
        <v>0</v>
      </c>
      <c r="ER103">
        <f t="shared" si="174"/>
        <v>0</v>
      </c>
      <c r="ES103">
        <f t="shared" si="174"/>
        <v>0</v>
      </c>
      <c r="ET103">
        <f t="shared" si="174"/>
        <v>0</v>
      </c>
      <c r="EU103">
        <f t="shared" si="174"/>
        <v>0</v>
      </c>
      <c r="EV103">
        <f t="shared" si="174"/>
        <v>0</v>
      </c>
      <c r="EW103">
        <f t="shared" si="174"/>
        <v>0</v>
      </c>
      <c r="EX103">
        <f t="shared" si="174"/>
        <v>0</v>
      </c>
      <c r="EZ103">
        <f t="shared" si="112"/>
        <v>0.87892375531928102</v>
      </c>
      <c r="FB103">
        <f t="shared" si="158"/>
        <v>1.1216162811044039E-2</v>
      </c>
      <c r="FC103">
        <f t="shared" si="159"/>
        <v>0.24858204557217234</v>
      </c>
    </row>
    <row r="104" spans="1:159" x14ac:dyDescent="0.25">
      <c r="A104">
        <v>785</v>
      </c>
      <c r="B104" s="20">
        <f>'Input spectra'!S103</f>
        <v>4.5245497071715698E-2</v>
      </c>
      <c r="C104">
        <f>'Input spectra'!B103</f>
        <v>0</v>
      </c>
      <c r="D104">
        <f t="shared" si="160"/>
        <v>2.0653927966864227E-2</v>
      </c>
      <c r="E104">
        <f t="shared" si="160"/>
        <v>2.0410954930938089E-2</v>
      </c>
      <c r="F104">
        <f t="shared" si="160"/>
        <v>2.01697547057288E-2</v>
      </c>
      <c r="G104">
        <f t="shared" si="160"/>
        <v>1.9930316236722131E-2</v>
      </c>
      <c r="H104">
        <f t="shared" si="160"/>
        <v>1.9692628533082877E-2</v>
      </c>
      <c r="I104">
        <f t="shared" si="160"/>
        <v>1.9456680667305212E-2</v>
      </c>
      <c r="J104">
        <f t="shared" si="160"/>
        <v>1.9222461774864887E-2</v>
      </c>
      <c r="K104">
        <f t="shared" si="160"/>
        <v>1.8989961053873274E-2</v>
      </c>
      <c r="L104">
        <f t="shared" si="160"/>
        <v>1.8759167764733277E-2</v>
      </c>
      <c r="M104">
        <f t="shared" si="160"/>
        <v>1.8530071229797055E-2</v>
      </c>
      <c r="N104">
        <f t="shared" si="161"/>
        <v>1.8302660833025553E-2</v>
      </c>
      <c r="O104">
        <f t="shared" si="161"/>
        <v>1.8076926019649865E-2</v>
      </c>
      <c r="P104">
        <f t="shared" si="161"/>
        <v>1.7852856295834409E-2</v>
      </c>
      <c r="Q104">
        <f t="shared" si="161"/>
        <v>1.7630441228341853E-2</v>
      </c>
      <c r="R104">
        <f t="shared" si="161"/>
        <v>1.740967044419987E-2</v>
      </c>
      <c r="S104">
        <f t="shared" si="161"/>
        <v>1.7190533630369629E-2</v>
      </c>
      <c r="T104">
        <f t="shared" si="161"/>
        <v>1.6973020533416087E-2</v>
      </c>
      <c r="U104">
        <f t="shared" si="161"/>
        <v>1.675712095918E-2</v>
      </c>
      <c r="V104">
        <f t="shared" si="161"/>
        <v>1.6542824772451715E-2</v>
      </c>
      <c r="W104">
        <f t="shared" si="161"/>
        <v>1.6330121896646673E-2</v>
      </c>
      <c r="X104">
        <f t="shared" si="162"/>
        <v>1.611900231348265E-2</v>
      </c>
      <c r="Y104">
        <f t="shared" si="162"/>
        <v>1.5909456062658717E-2</v>
      </c>
      <c r="Z104">
        <f t="shared" si="162"/>
        <v>1.5701473241535924E-2</v>
      </c>
      <c r="AA104">
        <f t="shared" si="162"/>
        <v>1.5495044004819646E-2</v>
      </c>
      <c r="AB104">
        <f t="shared" si="162"/>
        <v>1.5290158564243678E-2</v>
      </c>
      <c r="AC104">
        <f t="shared" si="162"/>
        <v>1.5086807188255967E-2</v>
      </c>
      <c r="AD104">
        <f t="shared" si="162"/>
        <v>1.4884980201706031E-2</v>
      </c>
      <c r="AE104">
        <f t="shared" si="162"/>
        <v>1.4684667985534066E-2</v>
      </c>
      <c r="AF104">
        <f t="shared" si="162"/>
        <v>1.4485860976461687E-2</v>
      </c>
      <c r="AG104">
        <f t="shared" si="162"/>
        <v>1.4288549666684311E-2</v>
      </c>
      <c r="AH104">
        <f t="shared" si="163"/>
        <v>1.4092724603565216E-2</v>
      </c>
      <c r="AI104">
        <f t="shared" si="163"/>
        <v>1.3898376389331203E-2</v>
      </c>
      <c r="AJ104">
        <f t="shared" si="163"/>
        <v>1.3705495680769888E-2</v>
      </c>
      <c r="AK104">
        <f t="shared" si="163"/>
        <v>1.3514073188928598E-2</v>
      </c>
      <c r="AL104">
        <f t="shared" si="163"/>
        <v>1.3324099678814908E-2</v>
      </c>
      <c r="AM104">
        <f t="shared" si="163"/>
        <v>1.3135565969098739E-2</v>
      </c>
      <c r="AN104">
        <f t="shared" si="163"/>
        <v>1.2948462931816057E-2</v>
      </c>
      <c r="AO104">
        <f t="shared" si="163"/>
        <v>1.2762781492074174E-2</v>
      </c>
      <c r="AP104">
        <f t="shared" si="163"/>
        <v>1.2578512627758592E-2</v>
      </c>
      <c r="AQ104">
        <f t="shared" si="163"/>
        <v>1.239564736924142E-2</v>
      </c>
      <c r="AR104">
        <f t="shared" si="164"/>
        <v>1.2214176799091371E-2</v>
      </c>
      <c r="AS104">
        <f t="shared" si="164"/>
        <v>1.2034092051785284E-2</v>
      </c>
      <c r="AT104">
        <f t="shared" si="164"/>
        <v>1.1855384313421173E-2</v>
      </c>
      <c r="AU104">
        <f t="shared" si="164"/>
        <v>1.1678044821432868E-2</v>
      </c>
      <c r="AV104">
        <f t="shared" si="164"/>
        <v>1.1502064864306103E-2</v>
      </c>
      <c r="AW104">
        <f t="shared" si="164"/>
        <v>1.1327435781296186E-2</v>
      </c>
      <c r="AX104">
        <f t="shared" si="164"/>
        <v>1.0068812666062448E-2</v>
      </c>
      <c r="AY104">
        <f t="shared" si="164"/>
        <v>8.6031025426046639E-3</v>
      </c>
      <c r="AZ104">
        <f t="shared" si="164"/>
        <v>7.7440294023291929E-3</v>
      </c>
      <c r="BA104">
        <f t="shared" si="164"/>
        <v>7.0933383230518104E-3</v>
      </c>
      <c r="BB104">
        <f t="shared" si="165"/>
        <v>6.5616851679046627E-3</v>
      </c>
      <c r="BC104">
        <f t="shared" si="165"/>
        <v>6.1103429009978904E-3</v>
      </c>
      <c r="BD104">
        <f t="shared" si="165"/>
        <v>5.7180919148025876E-3</v>
      </c>
      <c r="BE104">
        <f t="shared" si="165"/>
        <v>5.3717042658726838E-3</v>
      </c>
      <c r="BF104">
        <f t="shared" si="165"/>
        <v>5.0622237463646353E-3</v>
      </c>
      <c r="BG104">
        <f t="shared" si="165"/>
        <v>4.7832274322343101E-3</v>
      </c>
      <c r="BH104">
        <f t="shared" si="165"/>
        <v>4.5299101766569528E-3</v>
      </c>
      <c r="BI104">
        <f t="shared" si="165"/>
        <v>4.2985589942519239E-3</v>
      </c>
      <c r="BJ104">
        <f t="shared" si="165"/>
        <v>4.0862308088670061E-3</v>
      </c>
      <c r="BK104">
        <f t="shared" si="165"/>
        <v>3.890544391126394E-3</v>
      </c>
      <c r="BL104">
        <f t="shared" si="166"/>
        <v>3.7095402801599437E-3</v>
      </c>
      <c r="BM104">
        <f t="shared" si="166"/>
        <v>3.5415831584250691E-3</v>
      </c>
      <c r="BN104">
        <f t="shared" si="166"/>
        <v>3.3852918096004153E-3</v>
      </c>
      <c r="BO104">
        <f t="shared" si="166"/>
        <v>3.2394876092950715E-3</v>
      </c>
      <c r="BP104">
        <f t="shared" si="166"/>
        <v>3.1031558307200776E-3</v>
      </c>
      <c r="BQ104">
        <f t="shared" si="166"/>
        <v>2.9754160348663553E-3</v>
      </c>
      <c r="BR104">
        <f t="shared" si="166"/>
        <v>2.8554990423587815E-3</v>
      </c>
      <c r="BS104">
        <f t="shared" si="166"/>
        <v>2.7427287660645307E-3</v>
      </c>
      <c r="BT104">
        <f t="shared" si="166"/>
        <v>2.6365076951746129E-3</v>
      </c>
      <c r="BU104">
        <f t="shared" si="166"/>
        <v>2.5363051643856457E-3</v>
      </c>
      <c r="BV104">
        <f t="shared" si="167"/>
        <v>2.4416477766040839E-3</v>
      </c>
      <c r="BW104">
        <f t="shared" si="167"/>
        <v>2.3521115114893522E-3</v>
      </c>
      <c r="BX104">
        <f t="shared" si="167"/>
        <v>2.2673151685651972E-3</v>
      </c>
      <c r="BY104">
        <f t="shared" si="167"/>
        <v>2.18691487763421E-3</v>
      </c>
      <c r="BZ104">
        <f t="shared" si="167"/>
        <v>2.1105994707322738E-3</v>
      </c>
      <c r="CA104">
        <f t="shared" si="167"/>
        <v>2.0380865554853922E-3</v>
      </c>
      <c r="CB104">
        <f t="shared" si="167"/>
        <v>1.9691191639934274E-3</v>
      </c>
      <c r="CC104">
        <f t="shared" si="167"/>
        <v>1.9034628773840889E-3</v>
      </c>
      <c r="CD104">
        <f t="shared" si="167"/>
        <v>1.8409033461453598E-3</v>
      </c>
      <c r="CE104">
        <f t="shared" si="167"/>
        <v>1.7812441418121959E-3</v>
      </c>
      <c r="CF104">
        <f t="shared" si="168"/>
        <v>1.7243048876743941E-3</v>
      </c>
      <c r="CG104">
        <f t="shared" si="168"/>
        <v>1.6699196257033129E-3</v>
      </c>
      <c r="CH104">
        <f t="shared" si="168"/>
        <v>1.6179353844664338E-3</v>
      </c>
      <c r="CI104">
        <f t="shared" si="168"/>
        <v>1.5682109188574181E-3</v>
      </c>
      <c r="CJ104">
        <f t="shared" si="168"/>
        <v>1.5206155973508093E-3</v>
      </c>
      <c r="CK104">
        <f t="shared" si="168"/>
        <v>1.4750284164487934E-3</v>
      </c>
      <c r="CL104">
        <f t="shared" si="168"/>
        <v>1.4313371252166005E-3</v>
      </c>
      <c r="CM104">
        <f t="shared" si="168"/>
        <v>1.3894374454524272E-3</v>
      </c>
      <c r="CN104">
        <f t="shared" si="168"/>
        <v>1.349232375223055E-3</v>
      </c>
      <c r="CO104">
        <f t="shared" si="168"/>
        <v>1.310631565308035E-3</v>
      </c>
      <c r="CP104">
        <f t="shared" si="169"/>
        <v>1.2735507596044939E-3</v>
      </c>
      <c r="CQ104">
        <f t="shared" si="169"/>
        <v>1.2379112918075572E-3</v>
      </c>
      <c r="CR104">
        <f t="shared" si="169"/>
        <v>7.9694328776971479E-4</v>
      </c>
      <c r="CS104">
        <f t="shared" si="169"/>
        <v>5.1758189735104983E-4</v>
      </c>
      <c r="CT104">
        <f t="shared" si="169"/>
        <v>3.5841408820931105E-4</v>
      </c>
      <c r="CU104">
        <f t="shared" si="169"/>
        <v>2.4931218608575126E-4</v>
      </c>
      <c r="CV104">
        <f t="shared" si="169"/>
        <v>1.702171709498961E-4</v>
      </c>
      <c r="CW104">
        <f t="shared" si="169"/>
        <v>1.118825310765524E-4</v>
      </c>
      <c r="CX104">
        <f t="shared" si="169"/>
        <v>6.9089026389752676E-5</v>
      </c>
      <c r="CY104">
        <f t="shared" si="169"/>
        <v>3.8523149511729288E-5</v>
      </c>
      <c r="CZ104">
        <f t="shared" si="170"/>
        <v>1.7911268576059089E-5</v>
      </c>
      <c r="DA104">
        <f t="shared" si="170"/>
        <v>5.6044138426975749E-6</v>
      </c>
      <c r="DB104">
        <f t="shared" si="170"/>
        <v>3.559682049323302E-7</v>
      </c>
      <c r="DC104">
        <f t="shared" si="170"/>
        <v>0</v>
      </c>
      <c r="DD104">
        <f t="shared" si="170"/>
        <v>0</v>
      </c>
      <c r="DE104">
        <f t="shared" si="170"/>
        <v>0</v>
      </c>
      <c r="DF104">
        <f t="shared" si="170"/>
        <v>0</v>
      </c>
      <c r="DG104">
        <f t="shared" si="170"/>
        <v>0</v>
      </c>
      <c r="DH104">
        <f t="shared" si="170"/>
        <v>0</v>
      </c>
      <c r="DI104">
        <f t="shared" si="170"/>
        <v>0</v>
      </c>
      <c r="DJ104">
        <f t="shared" si="171"/>
        <v>0</v>
      </c>
      <c r="DK104">
        <f t="shared" si="171"/>
        <v>0</v>
      </c>
      <c r="DL104">
        <f t="shared" si="171"/>
        <v>0</v>
      </c>
      <c r="DM104">
        <f t="shared" si="171"/>
        <v>0</v>
      </c>
      <c r="DN104">
        <f t="shared" si="171"/>
        <v>0</v>
      </c>
      <c r="DO104">
        <f t="shared" si="171"/>
        <v>0</v>
      </c>
      <c r="DP104">
        <f t="shared" si="171"/>
        <v>0</v>
      </c>
      <c r="DQ104">
        <f t="shared" si="171"/>
        <v>0</v>
      </c>
      <c r="DR104">
        <f t="shared" si="171"/>
        <v>0</v>
      </c>
      <c r="DS104">
        <f t="shared" si="171"/>
        <v>0</v>
      </c>
      <c r="DT104">
        <f t="shared" si="172"/>
        <v>0</v>
      </c>
      <c r="DU104">
        <f t="shared" si="172"/>
        <v>0</v>
      </c>
      <c r="DV104">
        <f t="shared" si="172"/>
        <v>0</v>
      </c>
      <c r="DW104">
        <f t="shared" si="172"/>
        <v>0</v>
      </c>
      <c r="DX104">
        <f t="shared" si="172"/>
        <v>0</v>
      </c>
      <c r="DY104">
        <f t="shared" si="172"/>
        <v>0</v>
      </c>
      <c r="DZ104">
        <f t="shared" si="172"/>
        <v>0</v>
      </c>
      <c r="EA104">
        <f t="shared" si="172"/>
        <v>0</v>
      </c>
      <c r="EB104">
        <f t="shared" si="172"/>
        <v>0</v>
      </c>
      <c r="EC104">
        <f t="shared" si="172"/>
        <v>0</v>
      </c>
      <c r="ED104">
        <f t="shared" si="173"/>
        <v>0</v>
      </c>
      <c r="EE104">
        <f t="shared" si="173"/>
        <v>0</v>
      </c>
      <c r="EF104">
        <f t="shared" si="173"/>
        <v>0</v>
      </c>
      <c r="EG104">
        <f t="shared" si="173"/>
        <v>0</v>
      </c>
      <c r="EH104">
        <f t="shared" si="173"/>
        <v>0</v>
      </c>
      <c r="EI104">
        <f t="shared" si="173"/>
        <v>0</v>
      </c>
      <c r="EJ104">
        <f t="shared" si="173"/>
        <v>0</v>
      </c>
      <c r="EK104">
        <f t="shared" si="173"/>
        <v>0</v>
      </c>
      <c r="EL104">
        <f t="shared" si="173"/>
        <v>0</v>
      </c>
      <c r="EM104">
        <f t="shared" si="173"/>
        <v>0</v>
      </c>
      <c r="EN104">
        <f t="shared" si="174"/>
        <v>0</v>
      </c>
      <c r="EO104">
        <f t="shared" si="174"/>
        <v>0</v>
      </c>
      <c r="EP104">
        <f t="shared" si="174"/>
        <v>0</v>
      </c>
      <c r="EQ104">
        <f t="shared" si="174"/>
        <v>0</v>
      </c>
      <c r="ER104">
        <f t="shared" si="174"/>
        <v>0</v>
      </c>
      <c r="ES104">
        <f t="shared" si="174"/>
        <v>0</v>
      </c>
      <c r="ET104">
        <f t="shared" si="174"/>
        <v>0</v>
      </c>
      <c r="EU104">
        <f t="shared" si="174"/>
        <v>0</v>
      </c>
      <c r="EV104">
        <f t="shared" si="174"/>
        <v>0</v>
      </c>
      <c r="EW104">
        <f t="shared" si="174"/>
        <v>0</v>
      </c>
      <c r="EX104">
        <f t="shared" si="174"/>
        <v>0</v>
      </c>
      <c r="EZ104">
        <f t="shared" si="112"/>
        <v>0.87923771364024395</v>
      </c>
      <c r="FB104">
        <f t="shared" si="158"/>
        <v>1.1184386486887743E-2</v>
      </c>
      <c r="FC104">
        <f t="shared" si="159"/>
        <v>0.24858610836669831</v>
      </c>
    </row>
    <row r="105" spans="1:159" x14ac:dyDescent="0.25">
      <c r="A105">
        <v>790</v>
      </c>
      <c r="B105" s="20">
        <f>'Input spectra'!S104</f>
        <v>4.5115479305667699E-2</v>
      </c>
      <c r="C105">
        <f>'Input spectra'!B104</f>
        <v>0</v>
      </c>
      <c r="D105">
        <f t="shared" si="160"/>
        <v>2.0653927966864227E-2</v>
      </c>
      <c r="E105">
        <f t="shared" si="160"/>
        <v>2.0411220311339597E-2</v>
      </c>
      <c r="F105">
        <f t="shared" si="160"/>
        <v>2.0170279197837811E-2</v>
      </c>
      <c r="G105">
        <f t="shared" si="160"/>
        <v>1.9931093640441593E-2</v>
      </c>
      <c r="H105">
        <f t="shared" si="160"/>
        <v>1.9693652716342842E-2</v>
      </c>
      <c r="I105">
        <f t="shared" si="160"/>
        <v>1.9457945565497112E-2</v>
      </c>
      <c r="J105">
        <f t="shared" si="160"/>
        <v>1.9223961390279865E-2</v>
      </c>
      <c r="K105">
        <f t="shared" si="160"/>
        <v>1.8991689455144581E-2</v>
      </c>
      <c r="L105">
        <f t="shared" si="160"/>
        <v>1.8761119086282658E-2</v>
      </c>
      <c r="M105">
        <f t="shared" si="160"/>
        <v>1.8532239671285151E-2</v>
      </c>
      <c r="N105">
        <f t="shared" si="161"/>
        <v>1.8305040658806261E-2</v>
      </c>
      <c r="O105">
        <f t="shared" si="161"/>
        <v>1.8079511558228629E-2</v>
      </c>
      <c r="P105">
        <f t="shared" si="161"/>
        <v>1.7855641939330435E-2</v>
      </c>
      <c r="Q105">
        <f t="shared" si="161"/>
        <v>1.7633421431954215E-2</v>
      </c>
      <c r="R105">
        <f t="shared" si="161"/>
        <v>1.7412839725677448E-2</v>
      </c>
      <c r="S105">
        <f t="shared" si="161"/>
        <v>1.719388656948493E-2</v>
      </c>
      <c r="T105">
        <f t="shared" si="161"/>
        <v>1.6976551771442843E-2</v>
      </c>
      <c r="U105">
        <f t="shared" si="161"/>
        <v>1.6760825198374553E-2</v>
      </c>
      <c r="V105">
        <f t="shared" si="161"/>
        <v>1.6546696775538182E-2</v>
      </c>
      <c r="W105">
        <f t="shared" si="161"/>
        <v>1.6334156486305831E-2</v>
      </c>
      <c r="X105">
        <f t="shared" si="162"/>
        <v>1.6123194371844535E-2</v>
      </c>
      <c r="Y105">
        <f t="shared" si="162"/>
        <v>1.5913800530798914E-2</v>
      </c>
      <c r="Z105">
        <f t="shared" si="162"/>
        <v>1.5705965118975512E-2</v>
      </c>
      <c r="AA105">
        <f t="shared" si="162"/>
        <v>1.5499678349028795E-2</v>
      </c>
      <c r="AB105">
        <f t="shared" si="162"/>
        <v>1.5294930490148836E-2</v>
      </c>
      <c r="AC105">
        <f t="shared" si="162"/>
        <v>1.5091711867750658E-2</v>
      </c>
      <c r="AD105">
        <f t="shared" si="162"/>
        <v>1.4890012863165212E-2</v>
      </c>
      <c r="AE105">
        <f t="shared" si="162"/>
        <v>1.4689823913332022E-2</v>
      </c>
      <c r="AF105">
        <f t="shared" si="162"/>
        <v>1.4491135510493454E-2</v>
      </c>
      <c r="AG105">
        <f t="shared" si="162"/>
        <v>1.4293938201890581E-2</v>
      </c>
      <c r="AH105">
        <f t="shared" si="163"/>
        <v>1.4098222589460732E-2</v>
      </c>
      <c r="AI105">
        <f t="shared" si="163"/>
        <v>1.3903979329536584E-2</v>
      </c>
      <c r="AJ105">
        <f t="shared" si="163"/>
        <v>1.371119913254689E-2</v>
      </c>
      <c r="AK105">
        <f t="shared" si="163"/>
        <v>1.3519872762718784E-2</v>
      </c>
      <c r="AL105">
        <f t="shared" si="163"/>
        <v>1.3329991037781689E-2</v>
      </c>
      <c r="AM105">
        <f t="shared" si="163"/>
        <v>1.3141544828672776E-2</v>
      </c>
      <c r="AN105">
        <f t="shared" si="163"/>
        <v>1.2954525059243998E-2</v>
      </c>
      <c r="AO105">
        <f t="shared" si="163"/>
        <v>1.2768922705970711E-2</v>
      </c>
      <c r="AP105">
        <f t="shared" si="163"/>
        <v>1.2584728797661796E-2</v>
      </c>
      <c r="AQ105">
        <f t="shared" si="163"/>
        <v>1.2401934415171364E-2</v>
      </c>
      <c r="AR105">
        <f t="shared" si="164"/>
        <v>1.2220530691111982E-2</v>
      </c>
      <c r="AS105">
        <f t="shared" si="164"/>
        <v>1.2040508809569438E-2</v>
      </c>
      <c r="AT105">
        <f t="shared" si="164"/>
        <v>1.1861860005818977E-2</v>
      </c>
      <c r="AU105">
        <f t="shared" si="164"/>
        <v>1.1684575566043146E-2</v>
      </c>
      <c r="AV105">
        <f t="shared" si="164"/>
        <v>1.1508646827051021E-2</v>
      </c>
      <c r="AW105">
        <f t="shared" si="164"/>
        <v>1.1334065175999036E-2</v>
      </c>
      <c r="AX105">
        <f t="shared" si="164"/>
        <v>1.0074836440073608E-2</v>
      </c>
      <c r="AY105">
        <f t="shared" si="164"/>
        <v>8.6083613632465337E-3</v>
      </c>
      <c r="AZ105">
        <f t="shared" si="164"/>
        <v>7.7488638454595573E-3</v>
      </c>
      <c r="BA105">
        <f t="shared" si="164"/>
        <v>7.0978588368920039E-3</v>
      </c>
      <c r="BB105">
        <f t="shared" si="165"/>
        <v>6.5659522329752622E-3</v>
      </c>
      <c r="BC105">
        <f t="shared" si="165"/>
        <v>6.1143959556028546E-3</v>
      </c>
      <c r="BD105">
        <f t="shared" si="165"/>
        <v>5.7219591803611336E-3</v>
      </c>
      <c r="BE105">
        <f t="shared" si="165"/>
        <v>5.3754071515837686E-3</v>
      </c>
      <c r="BF105">
        <f t="shared" si="165"/>
        <v>5.0657791610624744E-3</v>
      </c>
      <c r="BG105">
        <f t="shared" si="165"/>
        <v>4.7866491305116185E-3</v>
      </c>
      <c r="BH105">
        <f t="shared" si="165"/>
        <v>4.5332096029552706E-3</v>
      </c>
      <c r="BI105">
        <f t="shared" si="165"/>
        <v>4.3017458425093557E-3</v>
      </c>
      <c r="BJ105">
        <f t="shared" si="165"/>
        <v>4.0893134101080992E-3</v>
      </c>
      <c r="BK105">
        <f t="shared" si="165"/>
        <v>3.8935299914678182E-3</v>
      </c>
      <c r="BL105">
        <f t="shared" si="166"/>
        <v>3.7124352460458695E-3</v>
      </c>
      <c r="BM105">
        <f t="shared" si="166"/>
        <v>3.54439313184074E-3</v>
      </c>
      <c r="BN105">
        <f t="shared" si="166"/>
        <v>3.388021827887036E-3</v>
      </c>
      <c r="BO105">
        <f t="shared" si="166"/>
        <v>3.242142199285042E-3</v>
      </c>
      <c r="BP105">
        <f t="shared" si="166"/>
        <v>3.1057390838395583E-3</v>
      </c>
      <c r="BQ105">
        <f t="shared" si="166"/>
        <v>2.9779316678652814E-3</v>
      </c>
      <c r="BR105">
        <f t="shared" si="166"/>
        <v>2.8579504470071706E-3</v>
      </c>
      <c r="BS105">
        <f t="shared" si="166"/>
        <v>2.7451190502535638E-3</v>
      </c>
      <c r="BT105">
        <f t="shared" si="166"/>
        <v>2.6388397172340474E-3</v>
      </c>
      <c r="BU105">
        <f t="shared" si="166"/>
        <v>2.5385815619840967E-3</v>
      </c>
      <c r="BV105">
        <f t="shared" si="167"/>
        <v>2.4438709912772707E-3</v>
      </c>
      <c r="BW105">
        <f t="shared" si="167"/>
        <v>2.3542838096056356E-3</v>
      </c>
      <c r="BX105">
        <f t="shared" si="167"/>
        <v>2.2694386593622639E-3</v>
      </c>
      <c r="BY105">
        <f t="shared" si="167"/>
        <v>2.1889915288285369E-3</v>
      </c>
      <c r="BZ105">
        <f t="shared" si="167"/>
        <v>2.1126311221021372E-3</v>
      </c>
      <c r="CA105">
        <f t="shared" si="167"/>
        <v>2.0400749307504205E-3</v>
      </c>
      <c r="CB105">
        <f t="shared" si="167"/>
        <v>1.9710658812531431E-3</v>
      </c>
      <c r="CC105">
        <f t="shared" si="167"/>
        <v>1.9053694583302783E-3</v>
      </c>
      <c r="CD105">
        <f t="shared" si="167"/>
        <v>1.8427712242253718E-3</v>
      </c>
      <c r="CE105">
        <f t="shared" si="167"/>
        <v>1.7830746694901063E-3</v>
      </c>
      <c r="CF105">
        <f t="shared" si="168"/>
        <v>1.7260993429127037E-3</v>
      </c>
      <c r="CG105">
        <f t="shared" si="168"/>
        <v>1.6716792177681405E-3</v>
      </c>
      <c r="CH105">
        <f t="shared" si="168"/>
        <v>1.6196612591431181E-3</v>
      </c>
      <c r="CI105">
        <f t="shared" si="168"/>
        <v>1.5699041631502359E-3</v>
      </c>
      <c r="CJ105">
        <f t="shared" si="168"/>
        <v>1.5222772437296303E-3</v>
      </c>
      <c r="CK105">
        <f t="shared" si="168"/>
        <v>1.476659446696445E-3</v>
      </c>
      <c r="CL105">
        <f t="shared" si="168"/>
        <v>1.4329384739231654E-3</v>
      </c>
      <c r="CM105">
        <f t="shared" si="168"/>
        <v>1.391010003196361E-3</v>
      </c>
      <c r="CN105">
        <f t="shared" si="168"/>
        <v>1.3507769914736839E-3</v>
      </c>
      <c r="CO105">
        <f t="shared" si="168"/>
        <v>1.3121490510794734E-3</v>
      </c>
      <c r="CP105">
        <f t="shared" si="169"/>
        <v>1.2750418898871865E-3</v>
      </c>
      <c r="CQ105">
        <f t="shared" si="169"/>
        <v>1.2393768078003819E-3</v>
      </c>
      <c r="CR105">
        <f t="shared" si="169"/>
        <v>7.9789713256379631E-4</v>
      </c>
      <c r="CS105">
        <f t="shared" si="169"/>
        <v>5.1820811790778752E-4</v>
      </c>
      <c r="CT105">
        <f t="shared" si="169"/>
        <v>3.5885239786980394E-4</v>
      </c>
      <c r="CU105">
        <f t="shared" si="169"/>
        <v>2.4962031897272929E-4</v>
      </c>
      <c r="CV105">
        <f t="shared" si="169"/>
        <v>1.7042976365885058E-4</v>
      </c>
      <c r="CW105">
        <f t="shared" si="169"/>
        <v>1.1202372324414401E-4</v>
      </c>
      <c r="CX105">
        <f t="shared" si="169"/>
        <v>6.9177113945798914E-5</v>
      </c>
      <c r="CY105">
        <f t="shared" si="169"/>
        <v>3.8572767507444761E-5</v>
      </c>
      <c r="CZ105">
        <f t="shared" si="170"/>
        <v>1.7934571553054862E-5</v>
      </c>
      <c r="DA105">
        <f t="shared" si="170"/>
        <v>5.6117782780669711E-6</v>
      </c>
      <c r="DB105">
        <f t="shared" si="170"/>
        <v>3.5644059644752358E-7</v>
      </c>
      <c r="DC105">
        <f t="shared" si="170"/>
        <v>0</v>
      </c>
      <c r="DD105">
        <f t="shared" si="170"/>
        <v>0</v>
      </c>
      <c r="DE105">
        <f t="shared" si="170"/>
        <v>0</v>
      </c>
      <c r="DF105">
        <f t="shared" si="170"/>
        <v>0</v>
      </c>
      <c r="DG105">
        <f t="shared" si="170"/>
        <v>0</v>
      </c>
      <c r="DH105">
        <f t="shared" si="170"/>
        <v>0</v>
      </c>
      <c r="DI105">
        <f t="shared" si="170"/>
        <v>0</v>
      </c>
      <c r="DJ105">
        <f t="shared" si="171"/>
        <v>0</v>
      </c>
      <c r="DK105">
        <f t="shared" si="171"/>
        <v>0</v>
      </c>
      <c r="DL105">
        <f t="shared" si="171"/>
        <v>0</v>
      </c>
      <c r="DM105">
        <f t="shared" si="171"/>
        <v>0</v>
      </c>
      <c r="DN105">
        <f t="shared" si="171"/>
        <v>0</v>
      </c>
      <c r="DO105">
        <f t="shared" si="171"/>
        <v>0</v>
      </c>
      <c r="DP105">
        <f t="shared" si="171"/>
        <v>0</v>
      </c>
      <c r="DQ105">
        <f t="shared" si="171"/>
        <v>0</v>
      </c>
      <c r="DR105">
        <f t="shared" si="171"/>
        <v>0</v>
      </c>
      <c r="DS105">
        <f t="shared" si="171"/>
        <v>0</v>
      </c>
      <c r="DT105">
        <f t="shared" si="172"/>
        <v>0</v>
      </c>
      <c r="DU105">
        <f t="shared" si="172"/>
        <v>0</v>
      </c>
      <c r="DV105">
        <f t="shared" si="172"/>
        <v>0</v>
      </c>
      <c r="DW105">
        <f t="shared" si="172"/>
        <v>0</v>
      </c>
      <c r="DX105">
        <f t="shared" si="172"/>
        <v>0</v>
      </c>
      <c r="DY105">
        <f t="shared" si="172"/>
        <v>0</v>
      </c>
      <c r="DZ105">
        <f t="shared" si="172"/>
        <v>0</v>
      </c>
      <c r="EA105">
        <f t="shared" si="172"/>
        <v>0</v>
      </c>
      <c r="EB105">
        <f t="shared" si="172"/>
        <v>0</v>
      </c>
      <c r="EC105">
        <f t="shared" si="172"/>
        <v>0</v>
      </c>
      <c r="ED105">
        <f t="shared" si="173"/>
        <v>0</v>
      </c>
      <c r="EE105">
        <f t="shared" si="173"/>
        <v>0</v>
      </c>
      <c r="EF105">
        <f t="shared" si="173"/>
        <v>0</v>
      </c>
      <c r="EG105">
        <f t="shared" si="173"/>
        <v>0</v>
      </c>
      <c r="EH105">
        <f t="shared" si="173"/>
        <v>0</v>
      </c>
      <c r="EI105">
        <f t="shared" si="173"/>
        <v>0</v>
      </c>
      <c r="EJ105">
        <f t="shared" si="173"/>
        <v>0</v>
      </c>
      <c r="EK105">
        <f t="shared" si="173"/>
        <v>0</v>
      </c>
      <c r="EL105">
        <f t="shared" si="173"/>
        <v>0</v>
      </c>
      <c r="EM105">
        <f t="shared" si="173"/>
        <v>0</v>
      </c>
      <c r="EN105">
        <f t="shared" si="174"/>
        <v>0</v>
      </c>
      <c r="EO105">
        <f t="shared" si="174"/>
        <v>0</v>
      </c>
      <c r="EP105">
        <f t="shared" si="174"/>
        <v>0</v>
      </c>
      <c r="EQ105">
        <f t="shared" si="174"/>
        <v>0</v>
      </c>
      <c r="ER105">
        <f t="shared" si="174"/>
        <v>0</v>
      </c>
      <c r="ES105">
        <f t="shared" si="174"/>
        <v>0</v>
      </c>
      <c r="ET105">
        <f t="shared" si="174"/>
        <v>0</v>
      </c>
      <c r="EU105">
        <f t="shared" si="174"/>
        <v>0</v>
      </c>
      <c r="EV105">
        <f t="shared" si="174"/>
        <v>0</v>
      </c>
      <c r="EW105">
        <f t="shared" si="174"/>
        <v>0</v>
      </c>
      <c r="EX105">
        <f t="shared" si="174"/>
        <v>0</v>
      </c>
      <c r="EZ105">
        <f t="shared" si="112"/>
        <v>0.8795518464383818</v>
      </c>
      <c r="FB105">
        <f t="shared" si="158"/>
        <v>1.1152608096920924E-2</v>
      </c>
      <c r="FC105">
        <f t="shared" si="159"/>
        <v>0.24859017116271964</v>
      </c>
    </row>
    <row r="106" spans="1:159" x14ac:dyDescent="0.25">
      <c r="A106">
        <v>795</v>
      </c>
      <c r="B106" s="20">
        <f>'Input spectra'!S105</f>
        <v>4.51191776423722E-2</v>
      </c>
      <c r="C106">
        <f>'Input spectra'!B105</f>
        <v>0</v>
      </c>
      <c r="D106">
        <f t="shared" si="160"/>
        <v>2.0653927966864227E-2</v>
      </c>
      <c r="E106">
        <f t="shared" si="160"/>
        <v>2.0411212762584466E-2</v>
      </c>
      <c r="F106">
        <f t="shared" si="160"/>
        <v>2.0170264278546551E-2</v>
      </c>
      <c r="G106">
        <f t="shared" si="160"/>
        <v>1.9931071526885311E-2</v>
      </c>
      <c r="H106">
        <f t="shared" si="160"/>
        <v>1.9693623582860916E-2</v>
      </c>
      <c r="I106">
        <f t="shared" si="160"/>
        <v>1.9457909584513239E-2</v>
      </c>
      <c r="J106">
        <f t="shared" si="160"/>
        <v>1.9223918732317987E-2</v>
      </c>
      <c r="K106">
        <f t="shared" si="160"/>
        <v>1.8991640288844688E-2</v>
      </c>
      <c r="L106">
        <f t="shared" si="160"/>
        <v>1.8761063578416507E-2</v>
      </c>
      <c r="M106">
        <f t="shared" si="160"/>
        <v>1.8532177986771835E-2</v>
      </c>
      <c r="N106">
        <f t="shared" si="161"/>
        <v>1.8304972960727698E-2</v>
      </c>
      <c r="O106">
        <f t="shared" si="161"/>
        <v>1.8079438007844922E-2</v>
      </c>
      <c r="P106">
        <f t="shared" si="161"/>
        <v>1.7855562696095117E-2</v>
      </c>
      <c r="Q106">
        <f t="shared" si="161"/>
        <v>1.7633336653529397E-2</v>
      </c>
      <c r="R106">
        <f t="shared" si="161"/>
        <v>1.7412749567948849E-2</v>
      </c>
      <c r="S106">
        <f t="shared" si="161"/>
        <v>1.7193791186576809E-2</v>
      </c>
      <c r="T106">
        <f t="shared" si="161"/>
        <v>1.6976451315732805E-2</v>
      </c>
      <c r="U106">
        <f t="shared" si="161"/>
        <v>1.6760719820508269E-2</v>
      </c>
      <c r="V106">
        <f t="shared" si="161"/>
        <v>1.6546586624443981E-2</v>
      </c>
      <c r="W106">
        <f t="shared" si="161"/>
        <v>1.6334041709209199E-2</v>
      </c>
      <c r="X106">
        <f t="shared" si="162"/>
        <v>1.6123075114282511E-2</v>
      </c>
      <c r="Y106">
        <f t="shared" si="162"/>
        <v>1.5913676936634379E-2</v>
      </c>
      <c r="Z106">
        <f t="shared" si="162"/>
        <v>1.5705837330411365E-2</v>
      </c>
      <c r="AA106">
        <f t="shared" si="162"/>
        <v>1.5499546506622037E-2</v>
      </c>
      <c r="AB106">
        <f t="shared" si="162"/>
        <v>1.5294794732824548E-2</v>
      </c>
      <c r="AC106">
        <f t="shared" si="162"/>
        <v>1.5091572332815882E-2</v>
      </c>
      <c r="AD106">
        <f t="shared" si="162"/>
        <v>1.4889869686322717E-2</v>
      </c>
      <c r="AE106">
        <f t="shared" si="162"/>
        <v>1.4689677228693989E-2</v>
      </c>
      <c r="AF106">
        <f t="shared" si="162"/>
        <v>1.449098545059504E-2</v>
      </c>
      <c r="AG106">
        <f t="shared" si="162"/>
        <v>1.429378489770341E-2</v>
      </c>
      <c r="AH106">
        <f t="shared" si="163"/>
        <v>1.4098066170406256E-2</v>
      </c>
      <c r="AI106">
        <f t="shared" si="163"/>
        <v>1.3903819923499379E-2</v>
      </c>
      <c r="AJ106">
        <f t="shared" si="163"/>
        <v>1.3711036865887833E-2</v>
      </c>
      <c r="AK106">
        <f t="shared" si="163"/>
        <v>1.3519707760288135E-2</v>
      </c>
      <c r="AL106">
        <f t="shared" si="163"/>
        <v>1.3329823422932086E-2</v>
      </c>
      <c r="AM106">
        <f t="shared" si="163"/>
        <v>1.3141374723272137E-2</v>
      </c>
      <c r="AN106">
        <f t="shared" si="163"/>
        <v>1.2954352583688315E-2</v>
      </c>
      <c r="AO106">
        <f t="shared" si="163"/>
        <v>1.2768747979196754E-2</v>
      </c>
      <c r="AP106">
        <f t="shared" si="163"/>
        <v>1.2584551937159742E-2</v>
      </c>
      <c r="AQ106">
        <f t="shared" si="163"/>
        <v>1.2401755536997299E-2</v>
      </c>
      <c r="AR106">
        <f t="shared" si="164"/>
        <v>1.2220349909900353E-2</v>
      </c>
      <c r="AS106">
        <f t="shared" si="164"/>
        <v>1.2040326238545366E-2</v>
      </c>
      <c r="AT106">
        <f t="shared" si="164"/>
        <v>1.1861675756810531E-2</v>
      </c>
      <c r="AU106">
        <f t="shared" si="164"/>
        <v>1.1684389749493478E-2</v>
      </c>
      <c r="AV106">
        <f t="shared" si="164"/>
        <v>1.1508459552030448E-2</v>
      </c>
      <c r="AW106">
        <f t="shared" si="164"/>
        <v>1.1333876550217012E-2</v>
      </c>
      <c r="AX106">
        <f t="shared" si="164"/>
        <v>1.0074665044899497E-2</v>
      </c>
      <c r="AY106">
        <f t="shared" si="164"/>
        <v>8.6082117324386542E-3</v>
      </c>
      <c r="AZ106">
        <f t="shared" si="164"/>
        <v>7.748726288724141E-3</v>
      </c>
      <c r="BA106">
        <f t="shared" si="164"/>
        <v>7.0977302117253569E-3</v>
      </c>
      <c r="BB106">
        <f t="shared" si="165"/>
        <v>6.5658308185871268E-3</v>
      </c>
      <c r="BC106">
        <f t="shared" si="165"/>
        <v>6.1142806299060255E-3</v>
      </c>
      <c r="BD106">
        <f t="shared" si="165"/>
        <v>5.721849140414622E-3</v>
      </c>
      <c r="BE106">
        <f t="shared" si="165"/>
        <v>5.3753017882688719E-3</v>
      </c>
      <c r="BF106">
        <f t="shared" si="165"/>
        <v>5.0656779933048448E-3</v>
      </c>
      <c r="BG106">
        <f t="shared" si="165"/>
        <v>4.7865517669809102E-3</v>
      </c>
      <c r="BH106">
        <f t="shared" si="165"/>
        <v>4.5331157180488876E-3</v>
      </c>
      <c r="BI106">
        <f t="shared" si="165"/>
        <v>4.3016551604292781E-3</v>
      </c>
      <c r="BJ106">
        <f t="shared" si="165"/>
        <v>4.0892256938331664E-3</v>
      </c>
      <c r="BK106">
        <f t="shared" si="165"/>
        <v>3.8934450348439287E-3</v>
      </c>
      <c r="BL106">
        <f t="shared" si="166"/>
        <v>3.7123528679466572E-3</v>
      </c>
      <c r="BM106">
        <f t="shared" si="166"/>
        <v>3.5443131717514775E-3</v>
      </c>
      <c r="BN106">
        <f t="shared" si="166"/>
        <v>3.387944142495704E-3</v>
      </c>
      <c r="BO106">
        <f t="shared" si="166"/>
        <v>3.2420666598040326E-3</v>
      </c>
      <c r="BP106">
        <f t="shared" si="166"/>
        <v>3.1056655738688987E-3</v>
      </c>
      <c r="BQ106">
        <f t="shared" si="166"/>
        <v>2.9778600816647823E-3</v>
      </c>
      <c r="BR106">
        <f t="shared" si="166"/>
        <v>2.8578806880824982E-3</v>
      </c>
      <c r="BS106">
        <f t="shared" si="166"/>
        <v>2.745051030186867E-3</v>
      </c>
      <c r="BT106">
        <f t="shared" si="166"/>
        <v>2.6387733547075885E-3</v>
      </c>
      <c r="BU106">
        <f t="shared" si="166"/>
        <v>2.5385167819580055E-3</v>
      </c>
      <c r="BV106">
        <f t="shared" si="167"/>
        <v>2.4438077242916966E-3</v>
      </c>
      <c r="BW106">
        <f t="shared" si="167"/>
        <v>2.3542219911842559E-3</v>
      </c>
      <c r="BX106">
        <f t="shared" si="167"/>
        <v>2.2693782294991253E-3</v>
      </c>
      <c r="BY106">
        <f t="shared" si="167"/>
        <v>2.188932431543957E-3</v>
      </c>
      <c r="BZ106">
        <f t="shared" si="167"/>
        <v>2.112573305056258E-3</v>
      </c>
      <c r="CA106">
        <f t="shared" si="167"/>
        <v>2.040018344905227E-3</v>
      </c>
      <c r="CB106">
        <f t="shared" si="167"/>
        <v>1.9710104805754831E-3</v>
      </c>
      <c r="CC106">
        <f t="shared" si="167"/>
        <v>1.9053151995297654E-3</v>
      </c>
      <c r="CD106">
        <f t="shared" si="167"/>
        <v>1.8427180665221354E-3</v>
      </c>
      <c r="CE106">
        <f t="shared" si="167"/>
        <v>1.7830225744082109E-3</v>
      </c>
      <c r="CF106">
        <f t="shared" si="168"/>
        <v>1.7260482740957422E-3</v>
      </c>
      <c r="CG106">
        <f t="shared" si="168"/>
        <v>1.6716291408140755E-3</v>
      </c>
      <c r="CH106">
        <f t="shared" si="168"/>
        <v>1.6196121414558972E-3</v>
      </c>
      <c r="CI106">
        <f t="shared" si="168"/>
        <v>1.5698559738060848E-3</v>
      </c>
      <c r="CJ106">
        <f t="shared" si="168"/>
        <v>1.5222299533562348E-3</v>
      </c>
      <c r="CK106">
        <f t="shared" si="168"/>
        <v>1.4766130273634948E-3</v>
      </c>
      <c r="CL106">
        <f t="shared" si="168"/>
        <v>1.4328928990429404E-3</v>
      </c>
      <c r="CM106">
        <f t="shared" si="168"/>
        <v>1.39096524743323E-3</v>
      </c>
      <c r="CN106">
        <f t="shared" si="168"/>
        <v>1.3507330306615289E-3</v>
      </c>
      <c r="CO106">
        <f t="shared" si="168"/>
        <v>1.3121058621461867E-3</v>
      </c>
      <c r="CP106">
        <f t="shared" si="169"/>
        <v>1.2749994507854935E-3</v>
      </c>
      <c r="CQ106">
        <f t="shared" si="169"/>
        <v>1.2393350974443391E-3</v>
      </c>
      <c r="CR106">
        <f t="shared" si="169"/>
        <v>7.9786998481692949E-4</v>
      </c>
      <c r="CS106">
        <f t="shared" si="169"/>
        <v>5.1819029468894162E-4</v>
      </c>
      <c r="CT106">
        <f t="shared" si="169"/>
        <v>3.5883992281090024E-4</v>
      </c>
      <c r="CU106">
        <f t="shared" si="169"/>
        <v>2.4961154891691009E-4</v>
      </c>
      <c r="CV106">
        <f t="shared" si="169"/>
        <v>1.7042371282242118E-4</v>
      </c>
      <c r="CW106">
        <f t="shared" si="169"/>
        <v>1.1201970459218649E-4</v>
      </c>
      <c r="CX106">
        <f t="shared" si="169"/>
        <v>6.9174606756689839E-5</v>
      </c>
      <c r="CY106">
        <f t="shared" si="169"/>
        <v>3.8571355247988341E-5</v>
      </c>
      <c r="CZ106">
        <f t="shared" si="170"/>
        <v>1.793390828447735E-5</v>
      </c>
      <c r="DA106">
        <f t="shared" si="170"/>
        <v>5.6115686641014809E-6</v>
      </c>
      <c r="DB106">
        <f t="shared" si="170"/>
        <v>3.5642715068025646E-7</v>
      </c>
      <c r="DC106">
        <f t="shared" si="170"/>
        <v>0</v>
      </c>
      <c r="DD106">
        <f t="shared" si="170"/>
        <v>0</v>
      </c>
      <c r="DE106">
        <f t="shared" si="170"/>
        <v>0</v>
      </c>
      <c r="DF106">
        <f t="shared" si="170"/>
        <v>0</v>
      </c>
      <c r="DG106">
        <f t="shared" si="170"/>
        <v>0</v>
      </c>
      <c r="DH106">
        <f t="shared" si="170"/>
        <v>0</v>
      </c>
      <c r="DI106">
        <f t="shared" si="170"/>
        <v>0</v>
      </c>
      <c r="DJ106">
        <f t="shared" si="171"/>
        <v>0</v>
      </c>
      <c r="DK106">
        <f t="shared" si="171"/>
        <v>0</v>
      </c>
      <c r="DL106">
        <f t="shared" si="171"/>
        <v>0</v>
      </c>
      <c r="DM106">
        <f t="shared" si="171"/>
        <v>0</v>
      </c>
      <c r="DN106">
        <f t="shared" si="171"/>
        <v>0</v>
      </c>
      <c r="DO106">
        <f t="shared" si="171"/>
        <v>0</v>
      </c>
      <c r="DP106">
        <f t="shared" si="171"/>
        <v>0</v>
      </c>
      <c r="DQ106">
        <f t="shared" si="171"/>
        <v>0</v>
      </c>
      <c r="DR106">
        <f t="shared" si="171"/>
        <v>0</v>
      </c>
      <c r="DS106">
        <f t="shared" si="171"/>
        <v>0</v>
      </c>
      <c r="DT106">
        <f t="shared" si="172"/>
        <v>0</v>
      </c>
      <c r="DU106">
        <f t="shared" si="172"/>
        <v>0</v>
      </c>
      <c r="DV106">
        <f t="shared" si="172"/>
        <v>0</v>
      </c>
      <c r="DW106">
        <f t="shared" si="172"/>
        <v>0</v>
      </c>
      <c r="DX106">
        <f t="shared" si="172"/>
        <v>0</v>
      </c>
      <c r="DY106">
        <f t="shared" si="172"/>
        <v>0</v>
      </c>
      <c r="DZ106">
        <f t="shared" si="172"/>
        <v>0</v>
      </c>
      <c r="EA106">
        <f t="shared" si="172"/>
        <v>0</v>
      </c>
      <c r="EB106">
        <f t="shared" si="172"/>
        <v>0</v>
      </c>
      <c r="EC106">
        <f t="shared" si="172"/>
        <v>0</v>
      </c>
      <c r="ED106">
        <f t="shared" si="173"/>
        <v>0</v>
      </c>
      <c r="EE106">
        <f t="shared" si="173"/>
        <v>0</v>
      </c>
      <c r="EF106">
        <f t="shared" si="173"/>
        <v>0</v>
      </c>
      <c r="EG106">
        <f t="shared" si="173"/>
        <v>0</v>
      </c>
      <c r="EH106">
        <f t="shared" si="173"/>
        <v>0</v>
      </c>
      <c r="EI106">
        <f t="shared" si="173"/>
        <v>0</v>
      </c>
      <c r="EJ106">
        <f t="shared" si="173"/>
        <v>0</v>
      </c>
      <c r="EK106">
        <f t="shared" si="173"/>
        <v>0</v>
      </c>
      <c r="EL106">
        <f t="shared" si="173"/>
        <v>0</v>
      </c>
      <c r="EM106">
        <f t="shared" si="173"/>
        <v>0</v>
      </c>
      <c r="EN106">
        <f t="shared" si="174"/>
        <v>0</v>
      </c>
      <c r="EO106">
        <f t="shared" si="174"/>
        <v>0</v>
      </c>
      <c r="EP106">
        <f t="shared" si="174"/>
        <v>0</v>
      </c>
      <c r="EQ106">
        <f t="shared" si="174"/>
        <v>0</v>
      </c>
      <c r="ER106">
        <f t="shared" si="174"/>
        <v>0</v>
      </c>
      <c r="ES106">
        <f t="shared" si="174"/>
        <v>0</v>
      </c>
      <c r="ET106">
        <f t="shared" si="174"/>
        <v>0</v>
      </c>
      <c r="EU106">
        <f t="shared" si="174"/>
        <v>0</v>
      </c>
      <c r="EV106">
        <f t="shared" si="174"/>
        <v>0</v>
      </c>
      <c r="EW106">
        <f t="shared" si="174"/>
        <v>0</v>
      </c>
      <c r="EX106">
        <f t="shared" si="174"/>
        <v>0</v>
      </c>
      <c r="EZ106">
        <f t="shared" si="112"/>
        <v>0.87954290856399886</v>
      </c>
      <c r="FB106">
        <f t="shared" si="158"/>
        <v>1.1153512057211323E-2</v>
      </c>
      <c r="FC106">
        <f t="shared" si="159"/>
        <v>0.24859005559704903</v>
      </c>
    </row>
    <row r="107" spans="1:159" x14ac:dyDescent="0.25">
      <c r="A107">
        <v>800</v>
      </c>
      <c r="B107" s="20">
        <f>'Input spectra'!S106</f>
        <v>4.5416435073807999E-2</v>
      </c>
      <c r="C107">
        <f>'Input spectra'!B106</f>
        <v>0</v>
      </c>
      <c r="D107">
        <f t="shared" si="160"/>
        <v>2.0653927966864227E-2</v>
      </c>
      <c r="E107">
        <f t="shared" si="160"/>
        <v>2.0410606033134424E-2</v>
      </c>
      <c r="F107">
        <f t="shared" si="160"/>
        <v>2.0169065162001371E-2</v>
      </c>
      <c r="G107">
        <f t="shared" si="160"/>
        <v>1.9929294208396304E-2</v>
      </c>
      <c r="H107">
        <f t="shared" si="160"/>
        <v>1.9691282091684043E-2</v>
      </c>
      <c r="I107">
        <f t="shared" si="160"/>
        <v>1.9455017795307918E-2</v>
      </c>
      <c r="J107">
        <f t="shared" si="160"/>
        <v>1.9220490366436544E-2</v>
      </c>
      <c r="K107">
        <f t="shared" si="160"/>
        <v>1.8987688915612502E-2</v>
      </c>
      <c r="L107">
        <f t="shared" si="160"/>
        <v>1.8756602616402916E-2</v>
      </c>
      <c r="M107">
        <f t="shared" si="160"/>
        <v>1.8527220705051844E-2</v>
      </c>
      <c r="N107">
        <f t="shared" si="161"/>
        <v>1.8299532480134596E-2</v>
      </c>
      <c r="O107">
        <f t="shared" si="161"/>
        <v>1.8073527302213815E-2</v>
      </c>
      <c r="P107">
        <f t="shared" si="161"/>
        <v>1.7849194593497476E-2</v>
      </c>
      <c r="Q107">
        <f t="shared" si="161"/>
        <v>1.7626523837498648E-2</v>
      </c>
      <c r="R107">
        <f t="shared" si="161"/>
        <v>1.7405504578697113E-2</v>
      </c>
      <c r="S107">
        <f t="shared" si="161"/>
        <v>1.7186126422202779E-2</v>
      </c>
      <c r="T107">
        <f t="shared" si="161"/>
        <v>1.6968379033420883E-2</v>
      </c>
      <c r="U107">
        <f t="shared" si="161"/>
        <v>1.6752252137718995E-2</v>
      </c>
      <c r="V107">
        <f t="shared" si="161"/>
        <v>1.6537735520095815E-2</v>
      </c>
      <c r="W107">
        <f t="shared" si="161"/>
        <v>1.6324819024851701E-2</v>
      </c>
      <c r="X107">
        <f t="shared" si="162"/>
        <v>1.6113492555261E-2</v>
      </c>
      <c r="Y107">
        <f t="shared" si="162"/>
        <v>1.59037460732461E-2</v>
      </c>
      <c r="Z107">
        <f t="shared" si="162"/>
        <v>1.5695569599053247E-2</v>
      </c>
      <c r="AA107">
        <f t="shared" si="162"/>
        <v>1.5488953210930074E-2</v>
      </c>
      <c r="AB107">
        <f t="shared" si="162"/>
        <v>1.5283887044804892E-2</v>
      </c>
      <c r="AC107">
        <f t="shared" si="162"/>
        <v>1.5080361293967648E-2</v>
      </c>
      <c r="AD107">
        <f t="shared" si="162"/>
        <v>1.4878366208752622E-2</v>
      </c>
      <c r="AE107">
        <f t="shared" si="162"/>
        <v>1.4677892096222812E-2</v>
      </c>
      <c r="AF107">
        <f t="shared" si="162"/>
        <v>1.4478929319856029E-2</v>
      </c>
      <c r="AG107">
        <f t="shared" si="162"/>
        <v>1.4281468299232613E-2</v>
      </c>
      <c r="AH107">
        <f t="shared" si="163"/>
        <v>1.4085499509724901E-2</v>
      </c>
      <c r="AI107">
        <f t="shared" si="163"/>
        <v>1.3891013482188295E-2</v>
      </c>
      <c r="AJ107">
        <f t="shared" si="163"/>
        <v>1.3698000802654015E-2</v>
      </c>
      <c r="AK107">
        <f t="shared" si="163"/>
        <v>1.3506452112023478E-2</v>
      </c>
      <c r="AL107">
        <f t="shared" si="163"/>
        <v>1.3316358105764335E-2</v>
      </c>
      <c r="AM107">
        <f t="shared" si="163"/>
        <v>1.3127709533608128E-2</v>
      </c>
      <c r="AN107">
        <f t="shared" si="163"/>
        <v>1.2940497199249543E-2</v>
      </c>
      <c r="AO107">
        <f t="shared" si="163"/>
        <v>1.275471196004732E-2</v>
      </c>
      <c r="AP107">
        <f t="shared" si="163"/>
        <v>1.2570344726726733E-2</v>
      </c>
      <c r="AQ107">
        <f t="shared" si="163"/>
        <v>1.2387386463083658E-2</v>
      </c>
      <c r="AR107">
        <f t="shared" si="164"/>
        <v>1.2205828185690265E-2</v>
      </c>
      <c r="AS107">
        <f t="shared" si="164"/>
        <v>1.2025660963602252E-2</v>
      </c>
      <c r="AT107">
        <f t="shared" si="164"/>
        <v>1.1846875918067646E-2</v>
      </c>
      <c r="AU107">
        <f t="shared" si="164"/>
        <v>1.1669464222237212E-2</v>
      </c>
      <c r="AV107">
        <f t="shared" si="164"/>
        <v>1.1493417100876358E-2</v>
      </c>
      <c r="AW107">
        <f t="shared" si="164"/>
        <v>1.1318725830078617E-2</v>
      </c>
      <c r="AX107">
        <f t="shared" si="164"/>
        <v>1.006089852146011E-2</v>
      </c>
      <c r="AY107">
        <f t="shared" si="164"/>
        <v>8.5961935117097339E-3</v>
      </c>
      <c r="AZ107">
        <f t="shared" si="164"/>
        <v>7.7376780135623591E-3</v>
      </c>
      <c r="BA107">
        <f t="shared" si="164"/>
        <v>7.0873994572873229E-3</v>
      </c>
      <c r="BB107">
        <f t="shared" si="165"/>
        <v>6.5560793570963623E-3</v>
      </c>
      <c r="BC107">
        <f t="shared" si="165"/>
        <v>6.1050183242562809E-3</v>
      </c>
      <c r="BD107">
        <f t="shared" si="165"/>
        <v>5.7130114891953583E-3</v>
      </c>
      <c r="BE107">
        <f t="shared" si="165"/>
        <v>5.366839859218377E-3</v>
      </c>
      <c r="BF107">
        <f t="shared" si="165"/>
        <v>5.0575531397014529E-3</v>
      </c>
      <c r="BG107">
        <f t="shared" si="165"/>
        <v>4.7787325511423721E-3</v>
      </c>
      <c r="BH107">
        <f t="shared" si="165"/>
        <v>4.5255759821944052E-3</v>
      </c>
      <c r="BI107">
        <f t="shared" si="165"/>
        <v>4.2943727476185065E-3</v>
      </c>
      <c r="BJ107">
        <f t="shared" si="165"/>
        <v>4.0821815621348923E-3</v>
      </c>
      <c r="BK107">
        <f t="shared" si="165"/>
        <v>3.8866226219549048E-3</v>
      </c>
      <c r="BL107">
        <f t="shared" si="166"/>
        <v>3.7057376221245552E-3</v>
      </c>
      <c r="BM107">
        <f t="shared" si="166"/>
        <v>3.5378921970714442E-3</v>
      </c>
      <c r="BN107">
        <f t="shared" si="166"/>
        <v>3.3817059250100126E-3</v>
      </c>
      <c r="BO107">
        <f t="shared" si="166"/>
        <v>3.2360008523923778E-3</v>
      </c>
      <c r="BP107">
        <f t="shared" si="166"/>
        <v>3.0997628245878314E-3</v>
      </c>
      <c r="BQ107">
        <f t="shared" si="166"/>
        <v>2.9721118949457208E-3</v>
      </c>
      <c r="BR107">
        <f t="shared" si="166"/>
        <v>2.8522793111474491E-3</v>
      </c>
      <c r="BS107">
        <f t="shared" si="166"/>
        <v>2.7395893591087303E-3</v>
      </c>
      <c r="BT107">
        <f t="shared" si="166"/>
        <v>2.633444855974739E-3</v>
      </c>
      <c r="BU107">
        <f t="shared" si="166"/>
        <v>2.5333154264199484E-3</v>
      </c>
      <c r="BV107">
        <f t="shared" si="167"/>
        <v>2.4387279310971927E-3</v>
      </c>
      <c r="BW107">
        <f t="shared" si="167"/>
        <v>2.3492585798622245E-3</v>
      </c>
      <c r="BX107">
        <f t="shared" si="167"/>
        <v>2.2645263787336059E-3</v>
      </c>
      <c r="BY107">
        <f t="shared" si="167"/>
        <v>2.1841876434966516E-3</v>
      </c>
      <c r="BZ107">
        <f t="shared" si="167"/>
        <v>2.1079313743206898E-3</v>
      </c>
      <c r="CA107">
        <f t="shared" si="167"/>
        <v>2.035475331354287E-3</v>
      </c>
      <c r="CB107">
        <f t="shared" si="167"/>
        <v>1.9665626855025322E-3</v>
      </c>
      <c r="CC107">
        <f t="shared" si="167"/>
        <v>1.9009591445922757E-3</v>
      </c>
      <c r="CD107">
        <f t="shared" si="167"/>
        <v>1.8384504750830924E-3</v>
      </c>
      <c r="CE107">
        <f t="shared" si="167"/>
        <v>1.7788403549394325E-3</v>
      </c>
      <c r="CF107">
        <f t="shared" si="168"/>
        <v>1.7219485053627719E-3</v>
      </c>
      <c r="CG107">
        <f t="shared" si="168"/>
        <v>1.6676090586072989E-3</v>
      </c>
      <c r="CH107">
        <f t="shared" si="168"/>
        <v>1.6156691266692544E-3</v>
      </c>
      <c r="CI107">
        <f t="shared" si="168"/>
        <v>1.5659875416948995E-3</v>
      </c>
      <c r="CJ107">
        <f t="shared" si="168"/>
        <v>1.5184337438305848E-3</v>
      </c>
      <c r="CK107">
        <f t="shared" si="168"/>
        <v>1.4728867961942198E-3</v>
      </c>
      <c r="CL107">
        <f t="shared" si="168"/>
        <v>1.4292345098746424E-3</v>
      </c>
      <c r="CM107">
        <f t="shared" si="168"/>
        <v>1.38737266451309E-3</v>
      </c>
      <c r="CN107">
        <f t="shared" si="168"/>
        <v>1.3472043122049607E-3</v>
      </c>
      <c r="CO107">
        <f t="shared" si="168"/>
        <v>1.3086391542706623E-3</v>
      </c>
      <c r="CP107">
        <f t="shared" si="169"/>
        <v>1.2715929819526459E-3</v>
      </c>
      <c r="CQ107">
        <f t="shared" si="169"/>
        <v>1.2359871733579218E-3</v>
      </c>
      <c r="CR107">
        <f t="shared" si="169"/>
        <v>7.956909761198006E-4</v>
      </c>
      <c r="CS107">
        <f t="shared" si="169"/>
        <v>5.1675973896271338E-4</v>
      </c>
      <c r="CT107">
        <f t="shared" si="169"/>
        <v>3.5783864472066767E-4</v>
      </c>
      <c r="CU107">
        <f t="shared" si="169"/>
        <v>2.4890765383046956E-4</v>
      </c>
      <c r="CV107">
        <f t="shared" si="169"/>
        <v>1.6993807281522993E-4</v>
      </c>
      <c r="CW107">
        <f t="shared" si="169"/>
        <v>1.1169717251998972E-4</v>
      </c>
      <c r="CX107">
        <f t="shared" si="169"/>
        <v>6.8973385863514269E-5</v>
      </c>
      <c r="CY107">
        <f t="shared" si="169"/>
        <v>3.8458012447455389E-5</v>
      </c>
      <c r="CZ107">
        <f t="shared" si="170"/>
        <v>1.7880677564686478E-5</v>
      </c>
      <c r="DA107">
        <f t="shared" si="170"/>
        <v>5.5947463166819994E-6</v>
      </c>
      <c r="DB107">
        <f t="shared" si="170"/>
        <v>3.5534809105831623E-7</v>
      </c>
      <c r="DC107">
        <f t="shared" si="170"/>
        <v>0</v>
      </c>
      <c r="DD107">
        <f t="shared" si="170"/>
        <v>0</v>
      </c>
      <c r="DE107">
        <f t="shared" si="170"/>
        <v>0</v>
      </c>
      <c r="DF107">
        <f t="shared" si="170"/>
        <v>0</v>
      </c>
      <c r="DG107">
        <f t="shared" si="170"/>
        <v>0</v>
      </c>
      <c r="DH107">
        <f t="shared" si="170"/>
        <v>0</v>
      </c>
      <c r="DI107">
        <f t="shared" si="170"/>
        <v>0</v>
      </c>
      <c r="DJ107">
        <f t="shared" si="171"/>
        <v>0</v>
      </c>
      <c r="DK107">
        <f t="shared" si="171"/>
        <v>0</v>
      </c>
      <c r="DL107">
        <f t="shared" si="171"/>
        <v>0</v>
      </c>
      <c r="DM107">
        <f t="shared" si="171"/>
        <v>0</v>
      </c>
      <c r="DN107">
        <f t="shared" si="171"/>
        <v>0</v>
      </c>
      <c r="DO107">
        <f t="shared" si="171"/>
        <v>0</v>
      </c>
      <c r="DP107">
        <f t="shared" si="171"/>
        <v>0</v>
      </c>
      <c r="DQ107">
        <f t="shared" si="171"/>
        <v>0</v>
      </c>
      <c r="DR107">
        <f t="shared" si="171"/>
        <v>0</v>
      </c>
      <c r="DS107">
        <f t="shared" si="171"/>
        <v>0</v>
      </c>
      <c r="DT107">
        <f t="shared" si="172"/>
        <v>0</v>
      </c>
      <c r="DU107">
        <f t="shared" si="172"/>
        <v>0</v>
      </c>
      <c r="DV107">
        <f t="shared" si="172"/>
        <v>0</v>
      </c>
      <c r="DW107">
        <f t="shared" si="172"/>
        <v>0</v>
      </c>
      <c r="DX107">
        <f t="shared" si="172"/>
        <v>0</v>
      </c>
      <c r="DY107">
        <f t="shared" si="172"/>
        <v>0</v>
      </c>
      <c r="DZ107">
        <f t="shared" si="172"/>
        <v>0</v>
      </c>
      <c r="EA107">
        <f t="shared" si="172"/>
        <v>0</v>
      </c>
      <c r="EB107">
        <f t="shared" si="172"/>
        <v>0</v>
      </c>
      <c r="EC107">
        <f t="shared" si="172"/>
        <v>0</v>
      </c>
      <c r="ED107">
        <f t="shared" si="173"/>
        <v>0</v>
      </c>
      <c r="EE107">
        <f t="shared" si="173"/>
        <v>0</v>
      </c>
      <c r="EF107">
        <f t="shared" si="173"/>
        <v>0</v>
      </c>
      <c r="EG107">
        <f t="shared" si="173"/>
        <v>0</v>
      </c>
      <c r="EH107">
        <f t="shared" si="173"/>
        <v>0</v>
      </c>
      <c r="EI107">
        <f t="shared" si="173"/>
        <v>0</v>
      </c>
      <c r="EJ107">
        <f t="shared" si="173"/>
        <v>0</v>
      </c>
      <c r="EK107">
        <f t="shared" si="173"/>
        <v>0</v>
      </c>
      <c r="EL107">
        <f t="shared" si="173"/>
        <v>0</v>
      </c>
      <c r="EM107">
        <f t="shared" si="173"/>
        <v>0</v>
      </c>
      <c r="EN107">
        <f t="shared" si="174"/>
        <v>0</v>
      </c>
      <c r="EO107">
        <f t="shared" si="174"/>
        <v>0</v>
      </c>
      <c r="EP107">
        <f t="shared" si="174"/>
        <v>0</v>
      </c>
      <c r="EQ107">
        <f t="shared" si="174"/>
        <v>0</v>
      </c>
      <c r="ER107">
        <f t="shared" si="174"/>
        <v>0</v>
      </c>
      <c r="ES107">
        <f t="shared" si="174"/>
        <v>0</v>
      </c>
      <c r="ET107">
        <f t="shared" si="174"/>
        <v>0</v>
      </c>
      <c r="EU107">
        <f t="shared" si="174"/>
        <v>0</v>
      </c>
      <c r="EV107">
        <f t="shared" si="174"/>
        <v>0</v>
      </c>
      <c r="EW107">
        <f t="shared" si="174"/>
        <v>0</v>
      </c>
      <c r="EX107">
        <f t="shared" si="174"/>
        <v>0</v>
      </c>
      <c r="EZ107">
        <f t="shared" si="112"/>
        <v>0.87882497991225628</v>
      </c>
      <c r="FB107">
        <f t="shared" si="158"/>
        <v>1.1226163283734492E-2</v>
      </c>
      <c r="FC107">
        <f t="shared" si="159"/>
        <v>0.24858076689714226</v>
      </c>
    </row>
    <row r="108" spans="1:159" x14ac:dyDescent="0.25">
      <c r="A108">
        <v>805</v>
      </c>
      <c r="B108" s="20">
        <f>'Input spectra'!S107</f>
        <v>4.5713692505243701E-2</v>
      </c>
      <c r="C108">
        <f>'Input spectra'!B107</f>
        <v>0</v>
      </c>
      <c r="D108">
        <f t="shared" si="160"/>
        <v>2.0653927966864227E-2</v>
      </c>
      <c r="E108">
        <f t="shared" si="160"/>
        <v>2.0409999321719597E-2</v>
      </c>
      <c r="F108">
        <f t="shared" si="160"/>
        <v>2.0167866116743333E-2</v>
      </c>
      <c r="G108">
        <f t="shared" si="160"/>
        <v>1.992751704839657E-2</v>
      </c>
      <c r="H108">
        <f t="shared" si="160"/>
        <v>1.9688940878900881E-2</v>
      </c>
      <c r="I108">
        <f t="shared" si="160"/>
        <v>1.9452126435873577E-2</v>
      </c>
      <c r="J108">
        <f t="shared" si="160"/>
        <v>1.9217062611964923E-2</v>
      </c>
      <c r="K108">
        <f t="shared" si="160"/>
        <v>1.8983738364497328E-2</v>
      </c>
      <c r="L108">
        <f t="shared" si="160"/>
        <v>1.8752142715106484E-2</v>
      </c>
      <c r="M108">
        <f t="shared" si="160"/>
        <v>1.8522264749384412E-2</v>
      </c>
      <c r="N108">
        <f t="shared" si="161"/>
        <v>1.829409361652444E-2</v>
      </c>
      <c r="O108">
        <f t="shared" si="161"/>
        <v>1.8067618528968057E-2</v>
      </c>
      <c r="P108">
        <f t="shared" si="161"/>
        <v>1.7842828762053727E-2</v>
      </c>
      <c r="Q108">
        <f t="shared" si="161"/>
        <v>1.7619713653667539E-2</v>
      </c>
      <c r="R108">
        <f t="shared" si="161"/>
        <v>1.7398262603895747E-2</v>
      </c>
      <c r="S108">
        <f t="shared" si="161"/>
        <v>1.7178465074679187E-2</v>
      </c>
      <c r="T108">
        <f t="shared" si="161"/>
        <v>1.6960310589469552E-2</v>
      </c>
      <c r="U108">
        <f t="shared" si="161"/>
        <v>1.674378873288751E-2</v>
      </c>
      <c r="V108">
        <f t="shared" si="161"/>
        <v>1.6528889150382652E-2</v>
      </c>
      <c r="W108">
        <f t="shared" si="161"/>
        <v>1.6315601547895308E-2</v>
      </c>
      <c r="X108">
        <f t="shared" si="162"/>
        <v>1.6103915691520126E-2</v>
      </c>
      <c r="Y108">
        <f t="shared" si="162"/>
        <v>1.5893821407171493E-2</v>
      </c>
      <c r="Z108">
        <f t="shared" si="162"/>
        <v>1.5685308580250787E-2</v>
      </c>
      <c r="AA108">
        <f t="shared" si="162"/>
        <v>1.5478367155315339E-2</v>
      </c>
      <c r="AB108">
        <f t="shared" si="162"/>
        <v>1.5272987135749261E-2</v>
      </c>
      <c r="AC108">
        <f t="shared" si="162"/>
        <v>1.5069158583435997E-2</v>
      </c>
      <c r="AD108">
        <f t="shared" si="162"/>
        <v>1.4866871618432651E-2</v>
      </c>
      <c r="AE108">
        <f t="shared" si="162"/>
        <v>1.4666116418646067E-2</v>
      </c>
      <c r="AF108">
        <f t="shared" si="162"/>
        <v>1.4466883219510668E-2</v>
      </c>
      <c r="AG108">
        <f t="shared" si="162"/>
        <v>1.4269162313667989E-2</v>
      </c>
      <c r="AH108">
        <f t="shared" si="163"/>
        <v>1.4072944050647995E-2</v>
      </c>
      <c r="AI108">
        <f t="shared" si="163"/>
        <v>1.387821883655207E-2</v>
      </c>
      <c r="AJ108">
        <f t="shared" si="163"/>
        <v>1.3684977133737737E-2</v>
      </c>
      <c r="AK108">
        <f t="shared" si="163"/>
        <v>1.3493209460505058E-2</v>
      </c>
      <c r="AL108">
        <f t="shared" si="163"/>
        <v>1.3302906390784755E-2</v>
      </c>
      <c r="AM108">
        <f t="shared" si="163"/>
        <v>1.311405855382798E-2</v>
      </c>
      <c r="AN108">
        <f t="shared" si="163"/>
        <v>1.2926656633897771E-2</v>
      </c>
      <c r="AO108">
        <f t="shared" si="163"/>
        <v>1.2740691369962186E-2</v>
      </c>
      <c r="AP108">
        <f t="shared" si="163"/>
        <v>1.2556153555389067E-2</v>
      </c>
      <c r="AQ108">
        <f t="shared" si="163"/>
        <v>1.2373034037642451E-2</v>
      </c>
      <c r="AR108">
        <f t="shared" si="164"/>
        <v>1.219132371798066E-2</v>
      </c>
      <c r="AS108">
        <f t="shared" si="164"/>
        <v>1.2011013551155964E-2</v>
      </c>
      <c r="AT108">
        <f t="shared" si="164"/>
        <v>1.1832094545115881E-2</v>
      </c>
      <c r="AU108">
        <f t="shared" si="164"/>
        <v>1.1654557760706135E-2</v>
      </c>
      <c r="AV108">
        <f t="shared" si="164"/>
        <v>1.1478394311375139E-2</v>
      </c>
      <c r="AW108">
        <f t="shared" si="164"/>
        <v>1.1303595362880137E-2</v>
      </c>
      <c r="AX108">
        <f t="shared" si="164"/>
        <v>1.0047150809283114E-2</v>
      </c>
      <c r="AY108">
        <f t="shared" si="164"/>
        <v>8.5841920700324894E-3</v>
      </c>
      <c r="AZ108">
        <f t="shared" si="164"/>
        <v>7.7266454912326586E-3</v>
      </c>
      <c r="BA108">
        <f t="shared" si="164"/>
        <v>7.0770837392741884E-3</v>
      </c>
      <c r="BB108">
        <f t="shared" si="165"/>
        <v>6.5463423783121803E-3</v>
      </c>
      <c r="BC108">
        <f t="shared" si="165"/>
        <v>6.0957700497430113E-3</v>
      </c>
      <c r="BD108">
        <f t="shared" si="165"/>
        <v>5.7041874881226078E-3</v>
      </c>
      <c r="BE108">
        <f t="shared" si="165"/>
        <v>5.3583912511396313E-3</v>
      </c>
      <c r="BF108">
        <f t="shared" si="165"/>
        <v>5.0494413175710805E-3</v>
      </c>
      <c r="BG108">
        <f t="shared" si="165"/>
        <v>4.7709261086194311E-3</v>
      </c>
      <c r="BH108">
        <f t="shared" si="165"/>
        <v>4.5180487868573729E-3</v>
      </c>
      <c r="BI108">
        <f t="shared" si="165"/>
        <v>4.2871026634427331E-3</v>
      </c>
      <c r="BJ108">
        <f t="shared" si="165"/>
        <v>4.0751495647121773E-3</v>
      </c>
      <c r="BK108">
        <f t="shared" si="165"/>
        <v>3.879812163855848E-3</v>
      </c>
      <c r="BL108">
        <f t="shared" si="166"/>
        <v>3.6991341643729443E-3</v>
      </c>
      <c r="BM108">
        <f t="shared" si="166"/>
        <v>3.5314828548047594E-3</v>
      </c>
      <c r="BN108">
        <f t="shared" si="166"/>
        <v>3.3754791939466975E-3</v>
      </c>
      <c r="BO108">
        <f t="shared" si="166"/>
        <v>3.229946393920588E-3</v>
      </c>
      <c r="BP108">
        <f t="shared" si="166"/>
        <v>3.0938712943025812E-3</v>
      </c>
      <c r="BQ108">
        <f t="shared" si="166"/>
        <v>2.9663748039966604E-3</v>
      </c>
      <c r="BR108">
        <f t="shared" si="166"/>
        <v>2.846688912775537E-3</v>
      </c>
      <c r="BS108">
        <f t="shared" si="166"/>
        <v>2.7341385548052522E-3</v>
      </c>
      <c r="BT108">
        <f t="shared" si="166"/>
        <v>2.6281271171272355E-3</v>
      </c>
      <c r="BU108">
        <f t="shared" si="166"/>
        <v>2.5281247283254937E-3</v>
      </c>
      <c r="BV108">
        <f t="shared" si="167"/>
        <v>2.4336586969571708E-3</v>
      </c>
      <c r="BW108">
        <f t="shared" si="167"/>
        <v>2.3443056329110336E-3</v>
      </c>
      <c r="BX108">
        <f t="shared" si="167"/>
        <v>2.2596849010542252E-3</v>
      </c>
      <c r="BY108">
        <f t="shared" si="167"/>
        <v>2.1794531403778769E-3</v>
      </c>
      <c r="BZ108">
        <f t="shared" si="167"/>
        <v>2.1032996432411083E-3</v>
      </c>
      <c r="CA108">
        <f t="shared" si="167"/>
        <v>2.0309424348555678E-3</v>
      </c>
      <c r="CB108">
        <f t="shared" si="167"/>
        <v>1.9621249273528798E-3</v>
      </c>
      <c r="CC108">
        <f t="shared" si="167"/>
        <v>1.8966130487495468E-3</v>
      </c>
      <c r="CD108">
        <f t="shared" si="167"/>
        <v>1.8341927670532502E-3</v>
      </c>
      <c r="CE108">
        <f t="shared" si="167"/>
        <v>1.7746679451948486E-3</v>
      </c>
      <c r="CF108">
        <f t="shared" si="168"/>
        <v>1.7178584745403333E-3</v>
      </c>
      <c r="CG108">
        <f t="shared" si="168"/>
        <v>1.663598644251218E-3</v>
      </c>
      <c r="CH108">
        <f t="shared" si="168"/>
        <v>1.6117357113201634E-3</v>
      </c>
      <c r="CI108">
        <f t="shared" si="168"/>
        <v>1.5621286421569252E-3</v>
      </c>
      <c r="CJ108">
        <f t="shared" si="168"/>
        <v>1.514647001472975E-3</v>
      </c>
      <c r="CK108">
        <f t="shared" si="168"/>
        <v>1.4691699681647463E-3</v>
      </c>
      <c r="CL108">
        <f t="shared" si="168"/>
        <v>1.4255854611192372E-3</v>
      </c>
      <c r="CM108">
        <f t="shared" si="168"/>
        <v>1.3837893605106392E-3</v>
      </c>
      <c r="CN108">
        <f t="shared" si="168"/>
        <v>1.3436848123383463E-3</v>
      </c>
      <c r="CO108">
        <f t="shared" si="168"/>
        <v>1.3051816057654615E-3</v>
      </c>
      <c r="CP108">
        <f t="shared" si="169"/>
        <v>1.2681956143236485E-3</v>
      </c>
      <c r="CQ108">
        <f t="shared" si="169"/>
        <v>1.2326482933110972E-3</v>
      </c>
      <c r="CR108">
        <f t="shared" si="169"/>
        <v>7.9351791836579919E-4</v>
      </c>
      <c r="CS108">
        <f t="shared" si="169"/>
        <v>5.1533313253794262E-4</v>
      </c>
      <c r="CT108">
        <f t="shared" si="169"/>
        <v>3.5684016051637252E-4</v>
      </c>
      <c r="CU108">
        <f t="shared" si="169"/>
        <v>2.4820574370143549E-4</v>
      </c>
      <c r="CV108">
        <f t="shared" si="169"/>
        <v>1.694538166894992E-4</v>
      </c>
      <c r="CW108">
        <f t="shared" si="169"/>
        <v>1.1137556909635513E-4</v>
      </c>
      <c r="CX108">
        <f t="shared" si="169"/>
        <v>6.8772750298535742E-5</v>
      </c>
      <c r="CY108">
        <f t="shared" si="169"/>
        <v>3.8345002707307563E-5</v>
      </c>
      <c r="CZ108">
        <f t="shared" si="170"/>
        <v>1.7827604842220272E-5</v>
      </c>
      <c r="DA108">
        <f t="shared" si="170"/>
        <v>5.5779743992562823E-6</v>
      </c>
      <c r="DB108">
        <f t="shared" si="170"/>
        <v>3.5427229821800482E-7</v>
      </c>
      <c r="DC108">
        <f t="shared" si="170"/>
        <v>0</v>
      </c>
      <c r="DD108">
        <f t="shared" si="170"/>
        <v>0</v>
      </c>
      <c r="DE108">
        <f t="shared" si="170"/>
        <v>0</v>
      </c>
      <c r="DF108">
        <f t="shared" si="170"/>
        <v>0</v>
      </c>
      <c r="DG108">
        <f t="shared" si="170"/>
        <v>0</v>
      </c>
      <c r="DH108">
        <f t="shared" si="170"/>
        <v>0</v>
      </c>
      <c r="DI108">
        <f t="shared" si="170"/>
        <v>0</v>
      </c>
      <c r="DJ108">
        <f t="shared" si="171"/>
        <v>0</v>
      </c>
      <c r="DK108">
        <f t="shared" si="171"/>
        <v>0</v>
      </c>
      <c r="DL108">
        <f t="shared" si="171"/>
        <v>0</v>
      </c>
      <c r="DM108">
        <f t="shared" si="171"/>
        <v>0</v>
      </c>
      <c r="DN108">
        <f t="shared" si="171"/>
        <v>0</v>
      </c>
      <c r="DO108">
        <f t="shared" si="171"/>
        <v>0</v>
      </c>
      <c r="DP108">
        <f t="shared" si="171"/>
        <v>0</v>
      </c>
      <c r="DQ108">
        <f t="shared" si="171"/>
        <v>0</v>
      </c>
      <c r="DR108">
        <f t="shared" si="171"/>
        <v>0</v>
      </c>
      <c r="DS108">
        <f t="shared" si="171"/>
        <v>0</v>
      </c>
      <c r="DT108">
        <f t="shared" si="172"/>
        <v>0</v>
      </c>
      <c r="DU108">
        <f t="shared" si="172"/>
        <v>0</v>
      </c>
      <c r="DV108">
        <f t="shared" si="172"/>
        <v>0</v>
      </c>
      <c r="DW108">
        <f t="shared" si="172"/>
        <v>0</v>
      </c>
      <c r="DX108">
        <f t="shared" si="172"/>
        <v>0</v>
      </c>
      <c r="DY108">
        <f t="shared" si="172"/>
        <v>0</v>
      </c>
      <c r="DZ108">
        <f t="shared" si="172"/>
        <v>0</v>
      </c>
      <c r="EA108">
        <f t="shared" si="172"/>
        <v>0</v>
      </c>
      <c r="EB108">
        <f t="shared" si="172"/>
        <v>0</v>
      </c>
      <c r="EC108">
        <f t="shared" si="172"/>
        <v>0</v>
      </c>
      <c r="ED108">
        <f t="shared" si="173"/>
        <v>0</v>
      </c>
      <c r="EE108">
        <f t="shared" si="173"/>
        <v>0</v>
      </c>
      <c r="EF108">
        <f t="shared" si="173"/>
        <v>0</v>
      </c>
      <c r="EG108">
        <f t="shared" si="173"/>
        <v>0</v>
      </c>
      <c r="EH108">
        <f t="shared" si="173"/>
        <v>0</v>
      </c>
      <c r="EI108">
        <f t="shared" si="173"/>
        <v>0</v>
      </c>
      <c r="EJ108">
        <f t="shared" si="173"/>
        <v>0</v>
      </c>
      <c r="EK108">
        <f t="shared" si="173"/>
        <v>0</v>
      </c>
      <c r="EL108">
        <f t="shared" si="173"/>
        <v>0</v>
      </c>
      <c r="EM108">
        <f t="shared" si="173"/>
        <v>0</v>
      </c>
      <c r="EN108">
        <f t="shared" si="174"/>
        <v>0</v>
      </c>
      <c r="EO108">
        <f t="shared" si="174"/>
        <v>0</v>
      </c>
      <c r="EP108">
        <f t="shared" si="174"/>
        <v>0</v>
      </c>
      <c r="EQ108">
        <f t="shared" si="174"/>
        <v>0</v>
      </c>
      <c r="ER108">
        <f t="shared" si="174"/>
        <v>0</v>
      </c>
      <c r="ES108">
        <f t="shared" si="174"/>
        <v>0</v>
      </c>
      <c r="ET108">
        <f t="shared" si="174"/>
        <v>0</v>
      </c>
      <c r="EU108">
        <f t="shared" si="174"/>
        <v>0</v>
      </c>
      <c r="EV108">
        <f t="shared" si="174"/>
        <v>0</v>
      </c>
      <c r="EW108">
        <f t="shared" si="174"/>
        <v>0</v>
      </c>
      <c r="EX108">
        <f t="shared" si="174"/>
        <v>0</v>
      </c>
      <c r="EZ108">
        <f t="shared" si="112"/>
        <v>0.87810796243878797</v>
      </c>
      <c r="FB108">
        <f t="shared" si="158"/>
        <v>1.1298803713001515E-2</v>
      </c>
      <c r="FC108">
        <f t="shared" si="159"/>
        <v>0.2485714782050705</v>
      </c>
    </row>
    <row r="109" spans="1:159" x14ac:dyDescent="0.25">
      <c r="A109">
        <v>810</v>
      </c>
      <c r="B109" s="20">
        <f>'Input spectra'!S108</f>
        <v>4.60109499366795E-2</v>
      </c>
      <c r="C109">
        <f>'Input spectra'!B108</f>
        <v>0</v>
      </c>
      <c r="D109">
        <f t="shared" si="160"/>
        <v>2.0653927966864227E-2</v>
      </c>
      <c r="E109">
        <f t="shared" si="160"/>
        <v>2.0409392628339448E-2</v>
      </c>
      <c r="F109">
        <f t="shared" si="160"/>
        <v>2.0166667142768196E-2</v>
      </c>
      <c r="G109">
        <f t="shared" si="160"/>
        <v>1.9925740046871972E-2</v>
      </c>
      <c r="H109">
        <f t="shared" si="160"/>
        <v>1.9686599944478331E-2</v>
      </c>
      <c r="I109">
        <f t="shared" si="160"/>
        <v>1.9449235506146339E-2</v>
      </c>
      <c r="J109">
        <f t="shared" si="160"/>
        <v>1.9213635468794076E-2</v>
      </c>
      <c r="K109">
        <f t="shared" si="160"/>
        <v>1.8979788635328104E-2</v>
      </c>
      <c r="L109">
        <f t="shared" si="160"/>
        <v>1.8747683874274997E-2</v>
      </c>
      <c r="M109">
        <f t="shared" si="160"/>
        <v>1.8517310119414827E-2</v>
      </c>
      <c r="N109">
        <f t="shared" si="161"/>
        <v>1.8288656369416637E-2</v>
      </c>
      <c r="O109">
        <f t="shared" si="161"/>
        <v>1.8061711687475886E-2</v>
      </c>
      <c r="P109">
        <f t="shared" si="161"/>
        <v>1.7836465200953871E-2</v>
      </c>
      <c r="Q109">
        <f t="shared" si="161"/>
        <v>1.7612906101019087E-2</v>
      </c>
      <c r="R109">
        <f t="shared" si="161"/>
        <v>1.7391023642290504E-2</v>
      </c>
      <c r="S109">
        <f t="shared" si="161"/>
        <v>1.7170807142482838E-2</v>
      </c>
      <c r="T109">
        <f t="shared" si="161"/>
        <v>1.6952245982053679E-2</v>
      </c>
      <c r="U109">
        <f t="shared" si="161"/>
        <v>1.6735329603852534E-2</v>
      </c>
      <c r="V109">
        <f t="shared" si="161"/>
        <v>1.6520047512771838E-2</v>
      </c>
      <c r="W109">
        <f t="shared" si="161"/>
        <v>1.630638927539976E-2</v>
      </c>
      <c r="X109">
        <f t="shared" si="162"/>
        <v>1.6094344519674952E-2</v>
      </c>
      <c r="Y109">
        <f t="shared" si="162"/>
        <v>1.588390293454315E-2</v>
      </c>
      <c r="Z109">
        <f t="shared" si="162"/>
        <v>1.5675054269615633E-2</v>
      </c>
      <c r="AA109">
        <f t="shared" si="162"/>
        <v>1.5467788334829528E-2</v>
      </c>
      <c r="AB109">
        <f t="shared" si="162"/>
        <v>1.5262095000109971E-2</v>
      </c>
      <c r="AC109">
        <f t="shared" si="162"/>
        <v>1.5057964195034084E-2</v>
      </c>
      <c r="AD109">
        <f t="shared" si="162"/>
        <v>1.485538590849677E-2</v>
      </c>
      <c r="AE109">
        <f t="shared" si="162"/>
        <v>1.4654350188378339E-2</v>
      </c>
      <c r="AF109">
        <f t="shared" si="162"/>
        <v>1.4454847141213919E-2</v>
      </c>
      <c r="AG109">
        <f t="shared" si="162"/>
        <v>1.425686693186465E-2</v>
      </c>
      <c r="AH109">
        <f t="shared" si="163"/>
        <v>1.4060399783190701E-2</v>
      </c>
      <c r="AI109">
        <f t="shared" si="163"/>
        <v>1.3865435975726009E-2</v>
      </c>
      <c r="AJ109">
        <f t="shared" si="163"/>
        <v>1.3671965847354825E-2</v>
      </c>
      <c r="AK109">
        <f t="shared" si="163"/>
        <v>1.347997979298997E-2</v>
      </c>
      <c r="AL109">
        <f t="shared" si="163"/>
        <v>1.3289468264252886E-2</v>
      </c>
      <c r="AM109">
        <f t="shared" si="163"/>
        <v>1.3100421769155397E-2</v>
      </c>
      <c r="AN109">
        <f t="shared" si="163"/>
        <v>1.2912830871783175E-2</v>
      </c>
      <c r="AO109">
        <f t="shared" si="163"/>
        <v>1.2726686191980979E-2</v>
      </c>
      <c r="AP109">
        <f t="shared" si="163"/>
        <v>1.2541978405039546E-2</v>
      </c>
      <c r="AQ109">
        <f t="shared" si="163"/>
        <v>1.2358698241384213E-2</v>
      </c>
      <c r="AR109">
        <f t="shared" si="164"/>
        <v>1.2176836486265228E-2</v>
      </c>
      <c r="AS109">
        <f t="shared" si="164"/>
        <v>1.1996383979449736E-2</v>
      </c>
      <c r="AT109">
        <f t="shared" si="164"/>
        <v>1.1817331614915419E-2</v>
      </c>
      <c r="AU109">
        <f t="shared" si="164"/>
        <v>1.1639670340545858E-2</v>
      </c>
      <c r="AV109">
        <f t="shared" si="164"/>
        <v>1.146339115782747E-2</v>
      </c>
      <c r="AW109">
        <f t="shared" si="164"/>
        <v>1.1288485121548154E-2</v>
      </c>
      <c r="AX109">
        <f t="shared" si="164"/>
        <v>1.0033421882663854E-2</v>
      </c>
      <c r="AY109">
        <f t="shared" si="164"/>
        <v>8.5722073839811074E-3</v>
      </c>
      <c r="AZ109">
        <f t="shared" si="164"/>
        <v>7.7156286992743593E-3</v>
      </c>
      <c r="BA109">
        <f t="shared" si="164"/>
        <v>7.0667830358004122E-3</v>
      </c>
      <c r="BB109">
        <f t="shared" si="165"/>
        <v>6.5366198607251036E-3</v>
      </c>
      <c r="BC109">
        <f t="shared" si="165"/>
        <v>6.0865357851109438E-3</v>
      </c>
      <c r="BD109">
        <f t="shared" si="165"/>
        <v>5.6953771161131041E-3</v>
      </c>
      <c r="BE109">
        <f t="shared" si="165"/>
        <v>5.3499559430624372E-3</v>
      </c>
      <c r="BF109">
        <f t="shared" si="165"/>
        <v>5.0413425060125087E-3</v>
      </c>
      <c r="BG109">
        <f t="shared" si="165"/>
        <v>4.7631324185458479E-3</v>
      </c>
      <c r="BH109">
        <f t="shared" si="165"/>
        <v>4.5105341111796845E-3</v>
      </c>
      <c r="BI109">
        <f t="shared" si="165"/>
        <v>4.2798448870304019E-3</v>
      </c>
      <c r="BJ109">
        <f t="shared" si="165"/>
        <v>4.0681296806624207E-3</v>
      </c>
      <c r="BK109">
        <f t="shared" si="165"/>
        <v>3.8730136395985913E-3</v>
      </c>
      <c r="BL109">
        <f t="shared" si="166"/>
        <v>3.6925424736860084E-3</v>
      </c>
      <c r="BM109">
        <f t="shared" si="166"/>
        <v>3.5250851238778193E-3</v>
      </c>
      <c r="BN109">
        <f t="shared" si="166"/>
        <v>3.3692639281558178E-3</v>
      </c>
      <c r="BO109">
        <f t="shared" si="166"/>
        <v>3.2239032631551407E-3</v>
      </c>
      <c r="BP109">
        <f t="shared" si="166"/>
        <v>3.0879909616898815E-3</v>
      </c>
      <c r="BQ109">
        <f t="shared" si="166"/>
        <v>2.960648787399346E-3</v>
      </c>
      <c r="BR109">
        <f t="shared" si="166"/>
        <v>2.8411094714490413E-3</v>
      </c>
      <c r="BS109">
        <f t="shared" si="166"/>
        <v>2.7286985956554281E-3</v>
      </c>
      <c r="BT109">
        <f t="shared" si="166"/>
        <v>2.6228201164375411E-3</v>
      </c>
      <c r="BU109">
        <f t="shared" si="166"/>
        <v>2.5229446658378099E-3</v>
      </c>
      <c r="BV109">
        <f t="shared" si="167"/>
        <v>2.4285999999231673E-3</v>
      </c>
      <c r="BW109">
        <f t="shared" si="167"/>
        <v>2.3393631282686241E-3</v>
      </c>
      <c r="BX109">
        <f t="shared" si="167"/>
        <v>2.2548537742836865E-3</v>
      </c>
      <c r="BY109">
        <f t="shared" si="167"/>
        <v>2.1747288998937458E-3</v>
      </c>
      <c r="BZ109">
        <f t="shared" si="167"/>
        <v>2.0986780894059337E-3</v>
      </c>
      <c r="CA109">
        <f t="shared" si="167"/>
        <v>2.0264196328789235E-3</v>
      </c>
      <c r="CB109">
        <f t="shared" si="167"/>
        <v>1.9576971834771358E-3</v>
      </c>
      <c r="CC109">
        <f t="shared" si="167"/>
        <v>1.8922768892324488E-3</v>
      </c>
      <c r="CD109">
        <f t="shared" si="167"/>
        <v>1.8299449195434006E-3</v>
      </c>
      <c r="CE109">
        <f t="shared" si="167"/>
        <v>1.7705053221649782E-3</v>
      </c>
      <c r="CF109">
        <f t="shared" si="168"/>
        <v>1.713778158498606E-3</v>
      </c>
      <c r="CG109">
        <f t="shared" si="168"/>
        <v>1.659597874495724E-3</v>
      </c>
      <c r="CH109">
        <f t="shared" si="168"/>
        <v>1.6078118720383814E-3</v>
      </c>
      <c r="CI109">
        <f t="shared" si="168"/>
        <v>1.5582792517020343E-3</v>
      </c>
      <c r="CJ109">
        <f t="shared" si="168"/>
        <v>1.5108697026737291E-3</v>
      </c>
      <c r="CK109">
        <f t="shared" si="168"/>
        <v>1.4654625195462596E-3</v>
      </c>
      <c r="CL109">
        <f t="shared" si="168"/>
        <v>1.4219457289292563E-3</v>
      </c>
      <c r="CM109">
        <f t="shared" si="168"/>
        <v>1.3802153114603009E-3</v>
      </c>
      <c r="CN109">
        <f t="shared" si="168"/>
        <v>1.3401745069786062E-3</v>
      </c>
      <c r="CO109">
        <f t="shared" si="168"/>
        <v>1.3017331924306595E-3</v>
      </c>
      <c r="CP109">
        <f t="shared" si="169"/>
        <v>1.264807323582436E-3</v>
      </c>
      <c r="CQ109">
        <f t="shared" si="169"/>
        <v>1.2293184328724094E-3</v>
      </c>
      <c r="CR109">
        <f t="shared" si="169"/>
        <v>7.9135079530270576E-4</v>
      </c>
      <c r="CS109">
        <f t="shared" si="169"/>
        <v>5.1391046451188503E-4</v>
      </c>
      <c r="CT109">
        <f t="shared" si="169"/>
        <v>3.5584446240217912E-4</v>
      </c>
      <c r="CU109">
        <f t="shared" si="169"/>
        <v>2.4750581293230299E-4</v>
      </c>
      <c r="CV109">
        <f t="shared" si="169"/>
        <v>1.6897094050171528E-4</v>
      </c>
      <c r="CW109">
        <f t="shared" si="169"/>
        <v>1.1105489164747668E-4</v>
      </c>
      <c r="CX109">
        <f t="shared" si="169"/>
        <v>6.8572698359102433E-5</v>
      </c>
      <c r="CY109">
        <f t="shared" si="169"/>
        <v>3.8232325048839322E-5</v>
      </c>
      <c r="CZ109">
        <f t="shared" si="170"/>
        <v>1.7774689648117269E-5</v>
      </c>
      <c r="DA109">
        <f t="shared" si="170"/>
        <v>5.5612527606453986E-6</v>
      </c>
      <c r="DB109">
        <f t="shared" si="170"/>
        <v>3.5319976226935605E-7</v>
      </c>
      <c r="DC109">
        <f t="shared" si="170"/>
        <v>0</v>
      </c>
      <c r="DD109">
        <f t="shared" si="170"/>
        <v>0</v>
      </c>
      <c r="DE109">
        <f t="shared" si="170"/>
        <v>0</v>
      </c>
      <c r="DF109">
        <f t="shared" si="170"/>
        <v>0</v>
      </c>
      <c r="DG109">
        <f t="shared" si="170"/>
        <v>0</v>
      </c>
      <c r="DH109">
        <f t="shared" si="170"/>
        <v>0</v>
      </c>
      <c r="DI109">
        <f t="shared" si="170"/>
        <v>0</v>
      </c>
      <c r="DJ109">
        <f t="shared" si="171"/>
        <v>0</v>
      </c>
      <c r="DK109">
        <f t="shared" si="171"/>
        <v>0</v>
      </c>
      <c r="DL109">
        <f t="shared" si="171"/>
        <v>0</v>
      </c>
      <c r="DM109">
        <f t="shared" si="171"/>
        <v>0</v>
      </c>
      <c r="DN109">
        <f t="shared" si="171"/>
        <v>0</v>
      </c>
      <c r="DO109">
        <f t="shared" si="171"/>
        <v>0</v>
      </c>
      <c r="DP109">
        <f t="shared" si="171"/>
        <v>0</v>
      </c>
      <c r="DQ109">
        <f t="shared" si="171"/>
        <v>0</v>
      </c>
      <c r="DR109">
        <f t="shared" si="171"/>
        <v>0</v>
      </c>
      <c r="DS109">
        <f t="shared" si="171"/>
        <v>0</v>
      </c>
      <c r="DT109">
        <f t="shared" si="172"/>
        <v>0</v>
      </c>
      <c r="DU109">
        <f t="shared" si="172"/>
        <v>0</v>
      </c>
      <c r="DV109">
        <f t="shared" si="172"/>
        <v>0</v>
      </c>
      <c r="DW109">
        <f t="shared" si="172"/>
        <v>0</v>
      </c>
      <c r="DX109">
        <f t="shared" si="172"/>
        <v>0</v>
      </c>
      <c r="DY109">
        <f t="shared" si="172"/>
        <v>0</v>
      </c>
      <c r="DZ109">
        <f t="shared" si="172"/>
        <v>0</v>
      </c>
      <c r="EA109">
        <f t="shared" si="172"/>
        <v>0</v>
      </c>
      <c r="EB109">
        <f t="shared" si="172"/>
        <v>0</v>
      </c>
      <c r="EC109">
        <f t="shared" si="172"/>
        <v>0</v>
      </c>
      <c r="ED109">
        <f t="shared" si="173"/>
        <v>0</v>
      </c>
      <c r="EE109">
        <f t="shared" si="173"/>
        <v>0</v>
      </c>
      <c r="EF109">
        <f t="shared" si="173"/>
        <v>0</v>
      </c>
      <c r="EG109">
        <f t="shared" si="173"/>
        <v>0</v>
      </c>
      <c r="EH109">
        <f t="shared" si="173"/>
        <v>0</v>
      </c>
      <c r="EI109">
        <f t="shared" si="173"/>
        <v>0</v>
      </c>
      <c r="EJ109">
        <f t="shared" si="173"/>
        <v>0</v>
      </c>
      <c r="EK109">
        <f t="shared" si="173"/>
        <v>0</v>
      </c>
      <c r="EL109">
        <f t="shared" si="173"/>
        <v>0</v>
      </c>
      <c r="EM109">
        <f t="shared" si="173"/>
        <v>0</v>
      </c>
      <c r="EN109">
        <f t="shared" si="174"/>
        <v>0</v>
      </c>
      <c r="EO109">
        <f t="shared" si="174"/>
        <v>0</v>
      </c>
      <c r="EP109">
        <f t="shared" si="174"/>
        <v>0</v>
      </c>
      <c r="EQ109">
        <f t="shared" si="174"/>
        <v>0</v>
      </c>
      <c r="ER109">
        <f t="shared" si="174"/>
        <v>0</v>
      </c>
      <c r="ES109">
        <f t="shared" si="174"/>
        <v>0</v>
      </c>
      <c r="ET109">
        <f t="shared" si="174"/>
        <v>0</v>
      </c>
      <c r="EU109">
        <f t="shared" si="174"/>
        <v>0</v>
      </c>
      <c r="EV109">
        <f t="shared" si="174"/>
        <v>0</v>
      </c>
      <c r="EW109">
        <f t="shared" si="174"/>
        <v>0</v>
      </c>
      <c r="EX109">
        <f t="shared" si="174"/>
        <v>0</v>
      </c>
      <c r="EZ109">
        <f t="shared" si="112"/>
        <v>0.87739185470243009</v>
      </c>
      <c r="FB109">
        <f t="shared" si="158"/>
        <v>1.1371433346617166E-2</v>
      </c>
      <c r="FC109">
        <f t="shared" si="159"/>
        <v>0.24856218952088777</v>
      </c>
    </row>
    <row r="110" spans="1:159" x14ac:dyDescent="0.25">
      <c r="A110">
        <v>815</v>
      </c>
      <c r="B110" s="20">
        <f>'Input spectra'!S109</f>
        <v>4.6308207368115299E-2</v>
      </c>
      <c r="C110">
        <f>'Input spectra'!B109</f>
        <v>0</v>
      </c>
      <c r="D110">
        <f t="shared" si="160"/>
        <v>2.0653927966864227E-2</v>
      </c>
      <c r="E110">
        <f t="shared" si="160"/>
        <v>2.0408785952993447E-2</v>
      </c>
      <c r="F110">
        <f t="shared" si="160"/>
        <v>2.0165468240071725E-2</v>
      </c>
      <c r="G110">
        <f t="shared" si="160"/>
        <v>1.9923963203808383E-2</v>
      </c>
      <c r="H110">
        <f t="shared" si="160"/>
        <v>1.9684259288383292E-2</v>
      </c>
      <c r="I110">
        <f t="shared" si="160"/>
        <v>1.9446345006062345E-2</v>
      </c>
      <c r="J110">
        <f t="shared" si="160"/>
        <v>1.9210208936814986E-2</v>
      </c>
      <c r="K110">
        <f t="shared" si="160"/>
        <v>1.8975839727933822E-2</v>
      </c>
      <c r="L110">
        <f t="shared" si="160"/>
        <v>1.8743226093656303E-2</v>
      </c>
      <c r="M110">
        <f t="shared" si="160"/>
        <v>1.8512356814788467E-2</v>
      </c>
      <c r="N110">
        <f t="shared" si="161"/>
        <v>1.8283220738330747E-2</v>
      </c>
      <c r="O110">
        <f t="shared" si="161"/>
        <v>1.8055806777105759E-2</v>
      </c>
      <c r="P110">
        <f t="shared" si="161"/>
        <v>1.7830103909388204E-2</v>
      </c>
      <c r="Q110">
        <f t="shared" si="161"/>
        <v>1.7606101178536702E-2</v>
      </c>
      <c r="R110">
        <f t="shared" si="161"/>
        <v>1.7383787692627679E-2</v>
      </c>
      <c r="S110">
        <f t="shared" si="161"/>
        <v>1.7163152624091235E-2</v>
      </c>
      <c r="T110">
        <f t="shared" si="161"/>
        <v>1.694418520934899E-2</v>
      </c>
      <c r="U110">
        <f t="shared" si="161"/>
        <v>1.6726874748453906E-2</v>
      </c>
      <c r="V110">
        <f t="shared" si="161"/>
        <v>1.6511210604732075E-2</v>
      </c>
      <c r="W110">
        <f t="shared" si="161"/>
        <v>1.6297182204426466E-2</v>
      </c>
      <c r="X110">
        <f t="shared" si="162"/>
        <v>1.6084779036342575E-2</v>
      </c>
      <c r="Y110">
        <f t="shared" si="162"/>
        <v>1.5873990651496073E-2</v>
      </c>
      <c r="Z110">
        <f t="shared" si="162"/>
        <v>1.5664806662762307E-2</v>
      </c>
      <c r="AA110">
        <f t="shared" si="162"/>
        <v>1.5457216744527741E-2</v>
      </c>
      <c r="AB110">
        <f t="shared" si="162"/>
        <v>1.5251210632343318E-2</v>
      </c>
      <c r="AC110">
        <f t="shared" si="162"/>
        <v>1.5046778122579678E-2</v>
      </c>
      <c r="AD110">
        <f t="shared" si="162"/>
        <v>1.4843909072084261E-2</v>
      </c>
      <c r="AE110">
        <f t="shared" si="162"/>
        <v>1.4642593397840308E-2</v>
      </c>
      <c r="AF110">
        <f t="shared" si="162"/>
        <v>1.4442821076627694E-2</v>
      </c>
      <c r="AG110">
        <f t="shared" si="162"/>
        <v>1.4244582144685604E-2</v>
      </c>
      <c r="AH110">
        <f t="shared" si="163"/>
        <v>1.4047866697377098E-2</v>
      </c>
      <c r="AI110">
        <f t="shared" si="163"/>
        <v>1.3852664888855443E-2</v>
      </c>
      <c r="AJ110">
        <f t="shared" si="163"/>
        <v>1.3658966931732323E-2</v>
      </c>
      <c r="AK110">
        <f t="shared" si="163"/>
        <v>1.3466763096747804E-2</v>
      </c>
      <c r="AL110">
        <f t="shared" si="163"/>
        <v>1.3276043712442164E-2</v>
      </c>
      <c r="AM110">
        <f t="shared" si="163"/>
        <v>1.3086799164829459E-2</v>
      </c>
      <c r="AN110">
        <f t="shared" si="163"/>
        <v>1.2899019897072893E-2</v>
      </c>
      <c r="AO110">
        <f t="shared" si="163"/>
        <v>1.2712696409161978E-2</v>
      </c>
      <c r="AP110">
        <f t="shared" si="163"/>
        <v>1.2527819257591437E-2</v>
      </c>
      <c r="AQ110">
        <f t="shared" si="163"/>
        <v>1.2344379055041836E-2</v>
      </c>
      <c r="AR110">
        <f t="shared" si="164"/>
        <v>1.216236647006204E-2</v>
      </c>
      <c r="AS110">
        <f t="shared" si="164"/>
        <v>1.1981772226753319E-2</v>
      </c>
      <c r="AT110">
        <f t="shared" si="164"/>
        <v>1.1802587104455206E-2</v>
      </c>
      <c r="AU110">
        <f t="shared" si="164"/>
        <v>1.1624801937433126E-2</v>
      </c>
      <c r="AV110">
        <f t="shared" si="164"/>
        <v>1.1448407614567641E-2</v>
      </c>
      <c r="AW110">
        <f t="shared" si="164"/>
        <v>1.1273395079045465E-2</v>
      </c>
      <c r="AX110">
        <f t="shared" si="164"/>
        <v>1.0019711715932814E-2</v>
      </c>
      <c r="AY110">
        <f t="shared" si="164"/>
        <v>8.560239430162481E-3</v>
      </c>
      <c r="AZ110">
        <f t="shared" si="164"/>
        <v>7.7046276152588121E-3</v>
      </c>
      <c r="BA110">
        <f t="shared" si="164"/>
        <v>7.0564973250123193E-3</v>
      </c>
      <c r="BB110">
        <f t="shared" si="165"/>
        <v>6.5269117828576102E-3</v>
      </c>
      <c r="BC110">
        <f t="shared" si="165"/>
        <v>6.0773155091370101E-3</v>
      </c>
      <c r="BD110">
        <f t="shared" si="165"/>
        <v>5.686580352116154E-3</v>
      </c>
      <c r="BE110">
        <f t="shared" si="165"/>
        <v>5.3415339140496162E-3</v>
      </c>
      <c r="BF110">
        <f t="shared" si="165"/>
        <v>5.0332566841580521E-3</v>
      </c>
      <c r="BG110">
        <f t="shared" si="165"/>
        <v>4.7553514600894766E-3</v>
      </c>
      <c r="BH110">
        <f t="shared" si="165"/>
        <v>4.5030319343379336E-3</v>
      </c>
      <c r="BI110">
        <f t="shared" si="165"/>
        <v>4.2725993975453007E-3</v>
      </c>
      <c r="BJ110">
        <f t="shared" si="165"/>
        <v>4.0611218891190345E-3</v>
      </c>
      <c r="BK110">
        <f t="shared" si="165"/>
        <v>3.8662270282716848E-3</v>
      </c>
      <c r="BL110">
        <f t="shared" si="166"/>
        <v>3.68596252909537E-3</v>
      </c>
      <c r="BM110">
        <f t="shared" si="166"/>
        <v>3.5186989832552071E-3</v>
      </c>
      <c r="BN110">
        <f t="shared" si="166"/>
        <v>3.3630601065263834E-3</v>
      </c>
      <c r="BO110">
        <f t="shared" si="166"/>
        <v>3.2178714389022468E-3</v>
      </c>
      <c r="BP110">
        <f t="shared" si="166"/>
        <v>3.0821218054670019E-3</v>
      </c>
      <c r="BQ110">
        <f t="shared" si="166"/>
        <v>2.9549338237768712E-3</v>
      </c>
      <c r="BR110">
        <f t="shared" si="166"/>
        <v>2.8355409656924198E-3</v>
      </c>
      <c r="BS110">
        <f t="shared" si="166"/>
        <v>2.7232694600812786E-3</v>
      </c>
      <c r="BT110">
        <f t="shared" si="166"/>
        <v>2.6175238322220002E-3</v>
      </c>
      <c r="BU110">
        <f t="shared" si="166"/>
        <v>2.5177752171648151E-3</v>
      </c>
      <c r="BV110">
        <f t="shared" si="167"/>
        <v>2.4235518180923494E-3</v>
      </c>
      <c r="BW110">
        <f t="shared" si="167"/>
        <v>2.334431043919455E-3</v>
      </c>
      <c r="BX110">
        <f t="shared" si="167"/>
        <v>2.2500329762921122E-3</v>
      </c>
      <c r="BY110">
        <f t="shared" si="167"/>
        <v>2.1700148997987005E-3</v>
      </c>
      <c r="BZ110">
        <f t="shared" si="167"/>
        <v>2.0940666904528367E-3</v>
      </c>
      <c r="CA110">
        <f t="shared" si="167"/>
        <v>2.0219069029443855E-3</v>
      </c>
      <c r="CB110">
        <f t="shared" si="167"/>
        <v>1.9532794312770276E-3</v>
      </c>
      <c r="CC110">
        <f t="shared" si="167"/>
        <v>1.8879506433239122E-3</v>
      </c>
      <c r="CD110">
        <f t="shared" si="167"/>
        <v>1.8257069097173493E-3</v>
      </c>
      <c r="CE110">
        <f t="shared" si="167"/>
        <v>1.7663524628943146E-3</v>
      </c>
      <c r="CF110">
        <f t="shared" si="168"/>
        <v>1.7097075341627132E-3</v>
      </c>
      <c r="CG110">
        <f t="shared" si="168"/>
        <v>1.6556067261466259E-3</v>
      </c>
      <c r="CH110">
        <f t="shared" si="168"/>
        <v>1.603897585510566E-3</v>
      </c>
      <c r="CI110">
        <f t="shared" si="168"/>
        <v>1.5544393468979885E-3</v>
      </c>
      <c r="CJ110">
        <f t="shared" si="168"/>
        <v>1.5071018238820523E-3</v>
      </c>
      <c r="CK110">
        <f t="shared" si="168"/>
        <v>1.461764426669829E-3</v>
      </c>
      <c r="CL110">
        <f t="shared" si="168"/>
        <v>1.4183152895181203E-3</v>
      </c>
      <c r="CM110">
        <f t="shared" si="168"/>
        <v>1.3766504934584003E-3</v>
      </c>
      <c r="CN110">
        <f t="shared" si="168"/>
        <v>1.3366733721055797E-3</v>
      </c>
      <c r="CO110">
        <f t="shared" si="168"/>
        <v>1.2982938901302723E-3</v>
      </c>
      <c r="CP110">
        <f t="shared" si="169"/>
        <v>1.2614280854779125E-3</v>
      </c>
      <c r="CQ110">
        <f t="shared" si="169"/>
        <v>1.2259975676764045E-3</v>
      </c>
      <c r="CR110">
        <f t="shared" si="169"/>
        <v>7.8918959072268879E-4</v>
      </c>
      <c r="CS110">
        <f t="shared" si="169"/>
        <v>5.1249172401189667E-4</v>
      </c>
      <c r="CT110">
        <f t="shared" si="169"/>
        <v>3.5485154260400594E-4</v>
      </c>
      <c r="CU110">
        <f t="shared" si="169"/>
        <v>2.4680785594135256E-4</v>
      </c>
      <c r="CV110">
        <f t="shared" si="169"/>
        <v>1.6848944031960228E-4</v>
      </c>
      <c r="CW110">
        <f t="shared" si="169"/>
        <v>1.1073513750724707E-4</v>
      </c>
      <c r="CX110">
        <f t="shared" si="169"/>
        <v>6.8373228347515502E-5</v>
      </c>
      <c r="CY110">
        <f t="shared" si="169"/>
        <v>3.8119978496221175E-5</v>
      </c>
      <c r="CZ110">
        <f t="shared" si="170"/>
        <v>1.7721931514807999E-5</v>
      </c>
      <c r="DA110">
        <f t="shared" si="170"/>
        <v>5.544581250123642E-6</v>
      </c>
      <c r="DB110">
        <f t="shared" si="170"/>
        <v>3.5213047335234637E-7</v>
      </c>
      <c r="DC110">
        <f t="shared" si="170"/>
        <v>0</v>
      </c>
      <c r="DD110">
        <f t="shared" si="170"/>
        <v>0</v>
      </c>
      <c r="DE110">
        <f t="shared" si="170"/>
        <v>0</v>
      </c>
      <c r="DF110">
        <f t="shared" si="170"/>
        <v>0</v>
      </c>
      <c r="DG110">
        <f t="shared" si="170"/>
        <v>0</v>
      </c>
      <c r="DH110">
        <f t="shared" si="170"/>
        <v>0</v>
      </c>
      <c r="DI110">
        <f t="shared" si="170"/>
        <v>0</v>
      </c>
      <c r="DJ110">
        <f t="shared" si="171"/>
        <v>0</v>
      </c>
      <c r="DK110">
        <f t="shared" si="171"/>
        <v>0</v>
      </c>
      <c r="DL110">
        <f t="shared" si="171"/>
        <v>0</v>
      </c>
      <c r="DM110">
        <f t="shared" si="171"/>
        <v>0</v>
      </c>
      <c r="DN110">
        <f t="shared" si="171"/>
        <v>0</v>
      </c>
      <c r="DO110">
        <f t="shared" si="171"/>
        <v>0</v>
      </c>
      <c r="DP110">
        <f t="shared" si="171"/>
        <v>0</v>
      </c>
      <c r="DQ110">
        <f t="shared" si="171"/>
        <v>0</v>
      </c>
      <c r="DR110">
        <f t="shared" si="171"/>
        <v>0</v>
      </c>
      <c r="DS110">
        <f t="shared" si="171"/>
        <v>0</v>
      </c>
      <c r="DT110">
        <f t="shared" si="172"/>
        <v>0</v>
      </c>
      <c r="DU110">
        <f t="shared" si="172"/>
        <v>0</v>
      </c>
      <c r="DV110">
        <f t="shared" si="172"/>
        <v>0</v>
      </c>
      <c r="DW110">
        <f t="shared" si="172"/>
        <v>0</v>
      </c>
      <c r="DX110">
        <f t="shared" si="172"/>
        <v>0</v>
      </c>
      <c r="DY110">
        <f t="shared" si="172"/>
        <v>0</v>
      </c>
      <c r="DZ110">
        <f t="shared" si="172"/>
        <v>0</v>
      </c>
      <c r="EA110">
        <f t="shared" si="172"/>
        <v>0</v>
      </c>
      <c r="EB110">
        <f t="shared" si="172"/>
        <v>0</v>
      </c>
      <c r="EC110">
        <f t="shared" si="172"/>
        <v>0</v>
      </c>
      <c r="ED110">
        <f t="shared" si="173"/>
        <v>0</v>
      </c>
      <c r="EE110">
        <f t="shared" si="173"/>
        <v>0</v>
      </c>
      <c r="EF110">
        <f t="shared" si="173"/>
        <v>0</v>
      </c>
      <c r="EG110">
        <f t="shared" si="173"/>
        <v>0</v>
      </c>
      <c r="EH110">
        <f t="shared" si="173"/>
        <v>0</v>
      </c>
      <c r="EI110">
        <f t="shared" si="173"/>
        <v>0</v>
      </c>
      <c r="EJ110">
        <f t="shared" si="173"/>
        <v>0</v>
      </c>
      <c r="EK110">
        <f t="shared" si="173"/>
        <v>0</v>
      </c>
      <c r="EL110">
        <f t="shared" si="173"/>
        <v>0</v>
      </c>
      <c r="EM110">
        <f t="shared" si="173"/>
        <v>0</v>
      </c>
      <c r="EN110">
        <f t="shared" si="174"/>
        <v>0</v>
      </c>
      <c r="EO110">
        <f t="shared" si="174"/>
        <v>0</v>
      </c>
      <c r="EP110">
        <f t="shared" si="174"/>
        <v>0</v>
      </c>
      <c r="EQ110">
        <f t="shared" si="174"/>
        <v>0</v>
      </c>
      <c r="ER110">
        <f t="shared" si="174"/>
        <v>0</v>
      </c>
      <c r="ES110">
        <f t="shared" si="174"/>
        <v>0</v>
      </c>
      <c r="ET110">
        <f t="shared" si="174"/>
        <v>0</v>
      </c>
      <c r="EU110">
        <f t="shared" si="174"/>
        <v>0</v>
      </c>
      <c r="EV110">
        <f t="shared" si="174"/>
        <v>0</v>
      </c>
      <c r="EW110">
        <f t="shared" si="174"/>
        <v>0</v>
      </c>
      <c r="EX110">
        <f t="shared" si="174"/>
        <v>0</v>
      </c>
      <c r="EZ110">
        <f t="shared" si="112"/>
        <v>0.876676655264647</v>
      </c>
      <c r="FB110">
        <f t="shared" si="158"/>
        <v>1.1444052186185827E-2</v>
      </c>
      <c r="FC110">
        <f t="shared" si="159"/>
        <v>0.24855290084464485</v>
      </c>
    </row>
    <row r="111" spans="1:159" x14ac:dyDescent="0.25">
      <c r="A111">
        <v>820</v>
      </c>
      <c r="B111" s="20">
        <f>'Input spectra'!S110</f>
        <v>4.6605464799551098E-2</v>
      </c>
      <c r="C111">
        <f>'Input spectra'!B110</f>
        <v>0</v>
      </c>
      <c r="D111">
        <f t="shared" si="160"/>
        <v>2.0653927966864227E-2</v>
      </c>
      <c r="E111">
        <f t="shared" si="160"/>
        <v>2.0408179295681048E-2</v>
      </c>
      <c r="F111">
        <f t="shared" si="160"/>
        <v>2.0164269408649686E-2</v>
      </c>
      <c r="G111">
        <f t="shared" si="160"/>
        <v>1.9922186519191674E-2</v>
      </c>
      <c r="H111">
        <f t="shared" si="160"/>
        <v>1.9681918910582675E-2</v>
      </c>
      <c r="I111">
        <f t="shared" si="160"/>
        <v>1.9443454935557738E-2</v>
      </c>
      <c r="J111">
        <f t="shared" si="160"/>
        <v>1.9206783015918664E-2</v>
      </c>
      <c r="K111">
        <f t="shared" si="160"/>
        <v>1.897189164214351E-2</v>
      </c>
      <c r="L111">
        <f t="shared" si="160"/>
        <v>1.8738769372998301E-2</v>
      </c>
      <c r="M111">
        <f t="shared" si="160"/>
        <v>1.8507404835150811E-2</v>
      </c>
      <c r="N111">
        <f t="shared" si="161"/>
        <v>1.827778672278646E-2</v>
      </c>
      <c r="O111">
        <f t="shared" si="161"/>
        <v>1.8049903797226333E-2</v>
      </c>
      <c r="P111">
        <f t="shared" si="161"/>
        <v>1.78237448865473E-2</v>
      </c>
      <c r="Q111">
        <f t="shared" si="161"/>
        <v>1.7599298885204201E-2</v>
      </c>
      <c r="R111">
        <f t="shared" si="161"/>
        <v>1.7376554753654083E-2</v>
      </c>
      <c r="S111">
        <f t="shared" si="161"/>
        <v>1.7155501517982542E-2</v>
      </c>
      <c r="T111">
        <f t="shared" si="161"/>
        <v>1.6936128269532093E-2</v>
      </c>
      <c r="U111">
        <f t="shared" si="161"/>
        <v>1.6718424164532533E-2</v>
      </c>
      <c r="V111">
        <f t="shared" si="161"/>
        <v>1.6502378423733421E-2</v>
      </c>
      <c r="W111">
        <f t="shared" si="161"/>
        <v>1.6287980332038487E-2</v>
      </c>
      <c r="X111">
        <f t="shared" si="162"/>
        <v>1.6075219238142098E-2</v>
      </c>
      <c r="Y111">
        <f t="shared" si="162"/>
        <v>1.5864084554167684E-2</v>
      </c>
      <c r="Z111">
        <f t="shared" si="162"/>
        <v>1.565456575530819E-2</v>
      </c>
      <c r="AA111">
        <f t="shared" si="162"/>
        <v>1.5446652379468441E-2</v>
      </c>
      <c r="AB111">
        <f t="shared" si="162"/>
        <v>1.5240334026909531E-2</v>
      </c>
      <c r="AC111">
        <f t="shared" si="162"/>
        <v>1.5035600359895124E-2</v>
      </c>
      <c r="AD111">
        <f t="shared" si="162"/>
        <v>1.4832441102339694E-2</v>
      </c>
      <c r="AE111">
        <f t="shared" si="162"/>
        <v>1.4630846039458734E-2</v>
      </c>
      <c r="AF111">
        <f t="shared" si="162"/>
        <v>1.4430805017420842E-2</v>
      </c>
      <c r="AG111">
        <f t="shared" si="162"/>
        <v>1.423230794300173E-2</v>
      </c>
      <c r="AH111">
        <f t="shared" si="163"/>
        <v>1.403534478324015E-2</v>
      </c>
      <c r="AI111">
        <f t="shared" si="163"/>
        <v>1.3839905565095689E-2</v>
      </c>
      <c r="AJ111">
        <f t="shared" si="163"/>
        <v>1.3645980375108464E-2</v>
      </c>
      <c r="AK111">
        <f t="shared" si="163"/>
        <v>1.3453559359060641E-2</v>
      </c>
      <c r="AL111">
        <f t="shared" si="163"/>
        <v>1.3262632721639883E-2</v>
      </c>
      <c r="AM111">
        <f t="shared" si="163"/>
        <v>1.3073190726104588E-2</v>
      </c>
      <c r="AN111">
        <f t="shared" si="163"/>
        <v>1.2885223693950988E-2</v>
      </c>
      <c r="AO111">
        <f t="shared" si="163"/>
        <v>1.2698722004582087E-2</v>
      </c>
      <c r="AP111">
        <f t="shared" si="163"/>
        <v>1.2513676094978412E-2</v>
      </c>
      <c r="AQ111">
        <f t="shared" si="163"/>
        <v>1.2330076459370544E-2</v>
      </c>
      <c r="AR111">
        <f t="shared" si="164"/>
        <v>1.2147913648913511E-2</v>
      </c>
      <c r="AS111">
        <f t="shared" si="164"/>
        <v>1.1967178271362925E-2</v>
      </c>
      <c r="AT111">
        <f t="shared" si="164"/>
        <v>1.178786099075289E-2</v>
      </c>
      <c r="AU111">
        <f t="shared" si="164"/>
        <v>1.1609952527075742E-2</v>
      </c>
      <c r="AV111">
        <f t="shared" si="164"/>
        <v>1.1433443655963479E-2</v>
      </c>
      <c r="AW111">
        <f t="shared" si="164"/>
        <v>1.1258325208370995E-2</v>
      </c>
      <c r="AX111">
        <f t="shared" si="164"/>
        <v>1.0006020283455552E-2</v>
      </c>
      <c r="AY111">
        <f t="shared" si="164"/>
        <v>8.5482881852161664E-3</v>
      </c>
      <c r="AZ111">
        <f t="shared" si="164"/>
        <v>7.6936422167893483E-3</v>
      </c>
      <c r="BA111">
        <f t="shared" si="164"/>
        <v>7.0462265850880371E-3</v>
      </c>
      <c r="BB111">
        <f t="shared" si="165"/>
        <v>6.5172181232640699E-3</v>
      </c>
      <c r="BC111">
        <f t="shared" si="165"/>
        <v>6.0681092006302922E-3</v>
      </c>
      <c r="BD111">
        <f t="shared" si="165"/>
        <v>5.6777971751135756E-3</v>
      </c>
      <c r="BE111">
        <f t="shared" si="165"/>
        <v>5.3331251431969449E-3</v>
      </c>
      <c r="BF111">
        <f t="shared" si="165"/>
        <v>5.0251838311734911E-3</v>
      </c>
      <c r="BG111">
        <f t="shared" si="165"/>
        <v>4.7475832124522005E-3</v>
      </c>
      <c r="BH111">
        <f t="shared" si="165"/>
        <v>4.4955422355433435E-3</v>
      </c>
      <c r="BI111">
        <f t="shared" si="165"/>
        <v>4.2653661741864878E-3</v>
      </c>
      <c r="BJ111">
        <f t="shared" si="165"/>
        <v>4.0541261692513732E-3</v>
      </c>
      <c r="BK111">
        <f t="shared" si="165"/>
        <v>3.859452309000316E-3</v>
      </c>
      <c r="BL111">
        <f t="shared" si="166"/>
        <v>3.6793943096700144E-3</v>
      </c>
      <c r="BM111">
        <f t="shared" si="166"/>
        <v>3.5123244119396099E-3</v>
      </c>
      <c r="BN111">
        <f t="shared" si="166"/>
        <v>3.3568677079862737E-3</v>
      </c>
      <c r="BO111">
        <f t="shared" si="166"/>
        <v>3.2118509000077671E-3</v>
      </c>
      <c r="BP111">
        <f t="shared" si="166"/>
        <v>3.076263804391658E-3</v>
      </c>
      <c r="BQ111">
        <f t="shared" si="166"/>
        <v>2.9492298917935915E-3</v>
      </c>
      <c r="BR111">
        <f t="shared" si="166"/>
        <v>2.8299833740722206E-3</v>
      </c>
      <c r="BS111">
        <f t="shared" si="166"/>
        <v>2.7178511265477535E-3</v>
      </c>
      <c r="BT111">
        <f t="shared" si="166"/>
        <v>2.6122382428407386E-3</v>
      </c>
      <c r="BU111">
        <f t="shared" si="166"/>
        <v>2.5126163605590762E-3</v>
      </c>
      <c r="BV111">
        <f t="shared" si="167"/>
        <v>2.4185141296074091E-3</v>
      </c>
      <c r="BW111">
        <f t="shared" si="167"/>
        <v>2.329509357894399E-3</v>
      </c>
      <c r="BX111">
        <f t="shared" si="167"/>
        <v>2.245222484996937E-3</v>
      </c>
      <c r="BY111">
        <f t="shared" si="167"/>
        <v>2.1653111178954018E-3</v>
      </c>
      <c r="BZ111">
        <f t="shared" si="167"/>
        <v>2.0894654240686235E-3</v>
      </c>
      <c r="CA111">
        <f t="shared" si="167"/>
        <v>2.0174042226220467E-3</v>
      </c>
      <c r="CB111">
        <f t="shared" si="167"/>
        <v>1.9488716482052736E-3</v>
      </c>
      <c r="CC111">
        <f t="shared" si="167"/>
        <v>1.8836342883588033E-3</v>
      </c>
      <c r="CD111">
        <f t="shared" si="167"/>
        <v>1.821478714791787E-3</v>
      </c>
      <c r="CE111">
        <f t="shared" si="167"/>
        <v>1.7622093444811934E-3</v>
      </c>
      <c r="CF111">
        <f t="shared" si="168"/>
        <v>1.7056465785125847E-3</v>
      </c>
      <c r="CG111">
        <f t="shared" si="168"/>
        <v>1.6516251760655117E-3</v>
      </c>
      <c r="CH111">
        <f t="shared" si="168"/>
        <v>1.5999928284801304E-3</v>
      </c>
      <c r="CI111">
        <f t="shared" si="168"/>
        <v>1.5506089043702891E-3</v>
      </c>
      <c r="CJ111">
        <f t="shared" si="168"/>
        <v>1.5033433416058815E-3</v>
      </c>
      <c r="CK111">
        <f t="shared" si="168"/>
        <v>1.4580756659262511E-3</v>
      </c>
      <c r="CL111">
        <f t="shared" si="168"/>
        <v>1.4146941191599796E-3</v>
      </c>
      <c r="CM111">
        <f t="shared" si="168"/>
        <v>1.3730948826629996E-3</v>
      </c>
      <c r="CN111">
        <f t="shared" si="168"/>
        <v>1.3331813837618562E-3</v>
      </c>
      <c r="CO111">
        <f t="shared" si="168"/>
        <v>1.2948636747920845E-3</v>
      </c>
      <c r="CP111">
        <f t="shared" si="169"/>
        <v>1.2580578758237735E-3</v>
      </c>
      <c r="CQ111">
        <f t="shared" si="169"/>
        <v>1.2226856734234481E-3</v>
      </c>
      <c r="CR111">
        <f t="shared" si="169"/>
        <v>7.8703428846217964E-4</v>
      </c>
      <c r="CS111">
        <f t="shared" si="169"/>
        <v>5.1107690019534888E-4</v>
      </c>
      <c r="CT111">
        <f t="shared" si="169"/>
        <v>3.5386139336946311E-4</v>
      </c>
      <c r="CU111">
        <f t="shared" si="169"/>
        <v>2.4611186716260466E-4</v>
      </c>
      <c r="CV111">
        <f t="shared" si="169"/>
        <v>1.680093122220897E-4</v>
      </c>
      <c r="CW111">
        <f t="shared" si="169"/>
        <v>1.1041630401723536E-4</v>
      </c>
      <c r="CX111">
        <f t="shared" si="169"/>
        <v>6.817433857101446E-5</v>
      </c>
      <c r="CY111">
        <f t="shared" si="169"/>
        <v>3.8007962076491062E-5</v>
      </c>
      <c r="CZ111">
        <f t="shared" si="170"/>
        <v>1.7669329976110814E-5</v>
      </c>
      <c r="DA111">
        <f t="shared" si="170"/>
        <v>5.527959717417144E-6</v>
      </c>
      <c r="DB111">
        <f t="shared" si="170"/>
        <v>3.5106442163680219E-7</v>
      </c>
      <c r="DC111">
        <f t="shared" si="170"/>
        <v>0</v>
      </c>
      <c r="DD111">
        <f t="shared" si="170"/>
        <v>0</v>
      </c>
      <c r="DE111">
        <f t="shared" si="170"/>
        <v>0</v>
      </c>
      <c r="DF111">
        <f t="shared" si="170"/>
        <v>0</v>
      </c>
      <c r="DG111">
        <f t="shared" si="170"/>
        <v>0</v>
      </c>
      <c r="DH111">
        <f t="shared" si="170"/>
        <v>0</v>
      </c>
      <c r="DI111">
        <f t="shared" si="170"/>
        <v>0</v>
      </c>
      <c r="DJ111">
        <f t="shared" si="171"/>
        <v>0</v>
      </c>
      <c r="DK111">
        <f t="shared" si="171"/>
        <v>0</v>
      </c>
      <c r="DL111">
        <f t="shared" si="171"/>
        <v>0</v>
      </c>
      <c r="DM111">
        <f t="shared" si="171"/>
        <v>0</v>
      </c>
      <c r="DN111">
        <f t="shared" si="171"/>
        <v>0</v>
      </c>
      <c r="DO111">
        <f t="shared" si="171"/>
        <v>0</v>
      </c>
      <c r="DP111">
        <f t="shared" si="171"/>
        <v>0</v>
      </c>
      <c r="DQ111">
        <f t="shared" si="171"/>
        <v>0</v>
      </c>
      <c r="DR111">
        <f t="shared" si="171"/>
        <v>0</v>
      </c>
      <c r="DS111">
        <f t="shared" si="171"/>
        <v>0</v>
      </c>
      <c r="DT111">
        <f t="shared" si="172"/>
        <v>0</v>
      </c>
      <c r="DU111">
        <f t="shared" si="172"/>
        <v>0</v>
      </c>
      <c r="DV111">
        <f t="shared" si="172"/>
        <v>0</v>
      </c>
      <c r="DW111">
        <f t="shared" si="172"/>
        <v>0</v>
      </c>
      <c r="DX111">
        <f t="shared" si="172"/>
        <v>0</v>
      </c>
      <c r="DY111">
        <f t="shared" si="172"/>
        <v>0</v>
      </c>
      <c r="DZ111">
        <f t="shared" si="172"/>
        <v>0</v>
      </c>
      <c r="EA111">
        <f t="shared" si="172"/>
        <v>0</v>
      </c>
      <c r="EB111">
        <f t="shared" si="172"/>
        <v>0</v>
      </c>
      <c r="EC111">
        <f t="shared" si="172"/>
        <v>0</v>
      </c>
      <c r="ED111">
        <f t="shared" si="173"/>
        <v>0</v>
      </c>
      <c r="EE111">
        <f t="shared" si="173"/>
        <v>0</v>
      </c>
      <c r="EF111">
        <f t="shared" si="173"/>
        <v>0</v>
      </c>
      <c r="EG111">
        <f t="shared" si="173"/>
        <v>0</v>
      </c>
      <c r="EH111">
        <f t="shared" si="173"/>
        <v>0</v>
      </c>
      <c r="EI111">
        <f t="shared" si="173"/>
        <v>0</v>
      </c>
      <c r="EJ111">
        <f t="shared" si="173"/>
        <v>0</v>
      </c>
      <c r="EK111">
        <f t="shared" si="173"/>
        <v>0</v>
      </c>
      <c r="EL111">
        <f t="shared" si="173"/>
        <v>0</v>
      </c>
      <c r="EM111">
        <f t="shared" si="173"/>
        <v>0</v>
      </c>
      <c r="EN111">
        <f t="shared" si="174"/>
        <v>0</v>
      </c>
      <c r="EO111">
        <f t="shared" si="174"/>
        <v>0</v>
      </c>
      <c r="EP111">
        <f t="shared" si="174"/>
        <v>0</v>
      </c>
      <c r="EQ111">
        <f t="shared" si="174"/>
        <v>0</v>
      </c>
      <c r="ER111">
        <f t="shared" si="174"/>
        <v>0</v>
      </c>
      <c r="ES111">
        <f t="shared" si="174"/>
        <v>0</v>
      </c>
      <c r="ET111">
        <f t="shared" si="174"/>
        <v>0</v>
      </c>
      <c r="EU111">
        <f t="shared" si="174"/>
        <v>0</v>
      </c>
      <c r="EV111">
        <f t="shared" si="174"/>
        <v>0</v>
      </c>
      <c r="EW111">
        <f t="shared" si="174"/>
        <v>0</v>
      </c>
      <c r="EX111">
        <f t="shared" si="174"/>
        <v>0</v>
      </c>
      <c r="EZ111">
        <f t="shared" si="112"/>
        <v>0.87596236268952721</v>
      </c>
      <c r="FB111">
        <f t="shared" si="158"/>
        <v>1.1516660233311715E-2</v>
      </c>
      <c r="FC111">
        <f t="shared" si="159"/>
        <v>0.24854361217639251</v>
      </c>
    </row>
    <row r="112" spans="1:159" x14ac:dyDescent="0.25">
      <c r="A112">
        <v>825</v>
      </c>
      <c r="B112" s="20">
        <f>'Input spectra'!S111</f>
        <v>4.69027222309868E-2</v>
      </c>
      <c r="C112">
        <f>'Input spectra'!B111</f>
        <v>0</v>
      </c>
      <c r="D112">
        <f t="shared" si="160"/>
        <v>2.0653927966864227E-2</v>
      </c>
      <c r="E112">
        <f t="shared" si="160"/>
        <v>2.0407572656401723E-2</v>
      </c>
      <c r="F112">
        <f t="shared" si="160"/>
        <v>2.0163070648497837E-2</v>
      </c>
      <c r="G112">
        <f t="shared" si="160"/>
        <v>1.9920409993007707E-2</v>
      </c>
      <c r="H112">
        <f t="shared" si="160"/>
        <v>1.9679578811043395E-2</v>
      </c>
      <c r="I112">
        <f t="shared" si="160"/>
        <v>1.9440565294568685E-2</v>
      </c>
      <c r="J112">
        <f t="shared" si="160"/>
        <v>1.920335770599612E-2</v>
      </c>
      <c r="K112">
        <f t="shared" si="160"/>
        <v>1.8967944377786219E-2</v>
      </c>
      <c r="L112">
        <f t="shared" si="160"/>
        <v>1.8734313712048964E-2</v>
      </c>
      <c r="M112">
        <f t="shared" si="160"/>
        <v>1.850245418014743E-2</v>
      </c>
      <c r="N112">
        <f t="shared" si="161"/>
        <v>1.8272354322303622E-2</v>
      </c>
      <c r="O112">
        <f t="shared" si="161"/>
        <v>1.8044002747206477E-2</v>
      </c>
      <c r="P112">
        <f t="shared" si="161"/>
        <v>1.781738813162204E-2</v>
      </c>
      <c r="Q112">
        <f t="shared" si="161"/>
        <v>1.7592499220005785E-2</v>
      </c>
      <c r="R112">
        <f t="shared" si="161"/>
        <v>1.7369324824117044E-2</v>
      </c>
      <c r="S112">
        <f t="shared" si="161"/>
        <v>1.7147853822635614E-2</v>
      </c>
      <c r="T112">
        <f t="shared" si="161"/>
        <v>1.6928075160780449E-2</v>
      </c>
      <c r="U112">
        <f t="shared" si="161"/>
        <v>1.6709977849930429E-2</v>
      </c>
      <c r="V112">
        <f t="shared" si="161"/>
        <v>1.6493550967247288E-2</v>
      </c>
      <c r="W112">
        <f t="shared" si="161"/>
        <v>1.6278783655300558E-2</v>
      </c>
      <c r="X112">
        <f t="shared" si="162"/>
        <v>1.606566512169463E-2</v>
      </c>
      <c r="Y112">
        <f t="shared" si="162"/>
        <v>1.5854184638697814E-2</v>
      </c>
      <c r="Z112">
        <f t="shared" si="162"/>
        <v>1.5644331542873542E-2</v>
      </c>
      <c r="AA112">
        <f t="shared" si="162"/>
        <v>1.5436095234713483E-2</v>
      </c>
      <c r="AB112">
        <f t="shared" si="162"/>
        <v>1.5229465178272807E-2</v>
      </c>
      <c r="AC112">
        <f t="shared" si="162"/>
        <v>1.5024430900807371E-2</v>
      </c>
      <c r="AD112">
        <f t="shared" si="162"/>
        <v>1.4820981992412949E-2</v>
      </c>
      <c r="AE112">
        <f t="shared" si="162"/>
        <v>1.4619108105666455E-2</v>
      </c>
      <c r="AF112">
        <f t="shared" si="162"/>
        <v>1.4418798955269147E-2</v>
      </c>
      <c r="AG112">
        <f t="shared" si="162"/>
        <v>1.4220044317691768E-2</v>
      </c>
      <c r="AH112">
        <f t="shared" si="163"/>
        <v>1.4022834030821708E-2</v>
      </c>
      <c r="AI112">
        <f t="shared" si="163"/>
        <v>1.3827157993612064E-2</v>
      </c>
      <c r="AJ112">
        <f t="shared" si="163"/>
        <v>1.3633006165732669E-2</v>
      </c>
      <c r="AK112">
        <f t="shared" si="163"/>
        <v>1.3440368567223028E-2</v>
      </c>
      <c r="AL112">
        <f t="shared" si="163"/>
        <v>1.3249235278147196E-2</v>
      </c>
      <c r="AM112">
        <f t="shared" si="163"/>
        <v>1.3059596438250552E-2</v>
      </c>
      <c r="AN112">
        <f t="shared" si="163"/>
        <v>1.2871442246618452E-2</v>
      </c>
      <c r="AO112">
        <f t="shared" si="163"/>
        <v>1.2684762961336814E-2</v>
      </c>
      <c r="AP112">
        <f t="shared" si="163"/>
        <v>1.249954889915455E-2</v>
      </c>
      <c r="AQ112">
        <f t="shared" si="163"/>
        <v>1.2315790435147848E-2</v>
      </c>
      <c r="AR112">
        <f t="shared" si="164"/>
        <v>1.2133478002386362E-2</v>
      </c>
      <c r="AS112">
        <f t="shared" si="164"/>
        <v>1.1952602091601209E-2</v>
      </c>
      <c r="AT112">
        <f t="shared" si="164"/>
        <v>1.17731532508548E-2</v>
      </c>
      <c r="AU112">
        <f t="shared" si="164"/>
        <v>1.159512208521255E-2</v>
      </c>
      <c r="AV112">
        <f t="shared" si="164"/>
        <v>1.1418499256416324E-2</v>
      </c>
      <c r="AW112">
        <f t="shared" si="164"/>
        <v>1.1243275482559772E-2</v>
      </c>
      <c r="AX112">
        <f t="shared" si="164"/>
        <v>9.9923475596326514E-3</v>
      </c>
      <c r="AY112">
        <f t="shared" si="164"/>
        <v>8.5363536258143344E-3</v>
      </c>
      <c r="AZ112">
        <f t="shared" si="164"/>
        <v>7.6826724815012327E-3</v>
      </c>
      <c r="BA112">
        <f t="shared" si="164"/>
        <v>7.0359707942374622E-3</v>
      </c>
      <c r="BB112">
        <f t="shared" si="165"/>
        <v>6.5075388605307077E-3</v>
      </c>
      <c r="BC112">
        <f t="shared" si="165"/>
        <v>6.0589168384319759E-3</v>
      </c>
      <c r="BD112">
        <f t="shared" si="165"/>
        <v>5.6690275641196513E-3</v>
      </c>
      <c r="BE112">
        <f t="shared" si="165"/>
        <v>5.3247296096331134E-3</v>
      </c>
      <c r="BF112">
        <f t="shared" si="165"/>
        <v>5.0171239262580269E-3</v>
      </c>
      <c r="BG112">
        <f t="shared" si="165"/>
        <v>4.7398276548698817E-3</v>
      </c>
      <c r="BH112">
        <f t="shared" si="165"/>
        <v>4.4880649940417204E-3</v>
      </c>
      <c r="BI112">
        <f t="shared" si="165"/>
        <v>4.2581451961882389E-3</v>
      </c>
      <c r="BJ112">
        <f t="shared" si="165"/>
        <v>4.0471425002646787E-3</v>
      </c>
      <c r="BK112">
        <f t="shared" si="165"/>
        <v>3.852689460946255E-3</v>
      </c>
      <c r="BL112">
        <f t="shared" si="166"/>
        <v>3.6728377945162258E-3</v>
      </c>
      <c r="BM112">
        <f t="shared" si="166"/>
        <v>3.5059613889717564E-3</v>
      </c>
      <c r="BN112">
        <f t="shared" si="166"/>
        <v>3.35068671150217E-3</v>
      </c>
      <c r="BO112">
        <f t="shared" si="166"/>
        <v>3.2058416253571442E-3</v>
      </c>
      <c r="BP112">
        <f t="shared" si="166"/>
        <v>3.0704169372619433E-3</v>
      </c>
      <c r="BQ112">
        <f t="shared" si="166"/>
        <v>2.9435369701550484E-3</v>
      </c>
      <c r="BR112">
        <f t="shared" si="166"/>
        <v>2.8244366751970021E-3</v>
      </c>
      <c r="BS112">
        <f t="shared" si="166"/>
        <v>2.7124435735626524E-3</v>
      </c>
      <c r="BT112">
        <f t="shared" si="166"/>
        <v>2.6069633266975838E-3</v>
      </c>
      <c r="BU112">
        <f t="shared" si="166"/>
        <v>2.5074680743177209E-3</v>
      </c>
      <c r="BV112">
        <f t="shared" si="167"/>
        <v>2.4134869126564732E-3</v>
      </c>
      <c r="BW112">
        <f t="shared" si="167"/>
        <v>2.3245980482706498E-3</v>
      </c>
      <c r="BX112">
        <f t="shared" si="167"/>
        <v>2.2404222783628082E-3</v>
      </c>
      <c r="BY112">
        <f t="shared" si="167"/>
        <v>2.1606175320346278E-3</v>
      </c>
      <c r="BZ112">
        <f t="shared" si="167"/>
        <v>2.0848742679891287E-3</v>
      </c>
      <c r="CA112">
        <f t="shared" si="167"/>
        <v>2.0129115695319494E-3</v>
      </c>
      <c r="CB112">
        <f t="shared" si="167"/>
        <v>1.9444738117654758E-3</v>
      </c>
      <c r="CC112">
        <f t="shared" si="167"/>
        <v>1.8793278017238085E-3</v>
      </c>
      <c r="CD112">
        <f t="shared" si="167"/>
        <v>1.8172603120361701E-3</v>
      </c>
      <c r="CE112">
        <f t="shared" si="167"/>
        <v>1.7580759440776702E-3</v>
      </c>
      <c r="CF112">
        <f t="shared" si="168"/>
        <v>1.7015952685828293E-3</v>
      </c>
      <c r="CG112">
        <f t="shared" si="168"/>
        <v>1.647653201169615E-3</v>
      </c>
      <c r="CH112">
        <f t="shared" si="168"/>
        <v>1.5960975777471083E-3</v>
      </c>
      <c r="CI112">
        <f t="shared" si="168"/>
        <v>1.5467879008020378E-3</v>
      </c>
      <c r="CJ112">
        <f t="shared" si="168"/>
        <v>1.4995942324117404E-3</v>
      </c>
      <c r="CK112">
        <f t="shared" si="168"/>
        <v>1.454396213765901E-3</v>
      </c>
      <c r="CL112">
        <f t="shared" si="168"/>
        <v>1.4110821941895617E-3</v>
      </c>
      <c r="CM112">
        <f t="shared" si="168"/>
        <v>1.3695484552937406E-3</v>
      </c>
      <c r="CN112">
        <f t="shared" si="168"/>
        <v>1.3296985180526132E-3</v>
      </c>
      <c r="CO112">
        <f t="shared" si="168"/>
        <v>1.291442522407483E-3</v>
      </c>
      <c r="CP112">
        <f t="shared" si="169"/>
        <v>1.2546966704983355E-3</v>
      </c>
      <c r="CQ112">
        <f t="shared" si="169"/>
        <v>1.2193827258795505E-3</v>
      </c>
      <c r="CR112">
        <f t="shared" si="169"/>
        <v>7.8488487240175372E-4</v>
      </c>
      <c r="CS112">
        <f t="shared" si="169"/>
        <v>5.0966598224954642E-4</v>
      </c>
      <c r="CT112">
        <f t="shared" si="169"/>
        <v>3.5287400696779286E-4</v>
      </c>
      <c r="CU112">
        <f t="shared" si="169"/>
        <v>2.4541784104577594E-4</v>
      </c>
      <c r="CV112">
        <f t="shared" si="169"/>
        <v>1.6753055229928057E-4</v>
      </c>
      <c r="CW112">
        <f t="shared" si="169"/>
        <v>1.1009838852666497E-4</v>
      </c>
      <c r="CX112">
        <f t="shared" si="169"/>
        <v>6.7976027341762956E-5</v>
      </c>
      <c r="CY112">
        <f t="shared" si="169"/>
        <v>3.7896274819546071E-5</v>
      </c>
      <c r="CZ112">
        <f t="shared" si="170"/>
        <v>1.7616884567227767E-5</v>
      </c>
      <c r="DA112">
        <f t="shared" si="170"/>
        <v>5.5113880127025329E-6</v>
      </c>
      <c r="DB112">
        <f t="shared" si="170"/>
        <v>3.5000159732231055E-7</v>
      </c>
      <c r="DC112">
        <f t="shared" si="170"/>
        <v>0</v>
      </c>
      <c r="DD112">
        <f t="shared" si="170"/>
        <v>0</v>
      </c>
      <c r="DE112">
        <f t="shared" si="170"/>
        <v>0</v>
      </c>
      <c r="DF112">
        <f t="shared" si="170"/>
        <v>0</v>
      </c>
      <c r="DG112">
        <f t="shared" si="170"/>
        <v>0</v>
      </c>
      <c r="DH112">
        <f t="shared" si="170"/>
        <v>0</v>
      </c>
      <c r="DI112">
        <f t="shared" si="170"/>
        <v>0</v>
      </c>
      <c r="DJ112">
        <f t="shared" si="171"/>
        <v>0</v>
      </c>
      <c r="DK112">
        <f t="shared" si="171"/>
        <v>0</v>
      </c>
      <c r="DL112">
        <f t="shared" si="171"/>
        <v>0</v>
      </c>
      <c r="DM112">
        <f t="shared" si="171"/>
        <v>0</v>
      </c>
      <c r="DN112">
        <f t="shared" si="171"/>
        <v>0</v>
      </c>
      <c r="DO112">
        <f t="shared" si="171"/>
        <v>0</v>
      </c>
      <c r="DP112">
        <f t="shared" si="171"/>
        <v>0</v>
      </c>
      <c r="DQ112">
        <f t="shared" si="171"/>
        <v>0</v>
      </c>
      <c r="DR112">
        <f t="shared" si="171"/>
        <v>0</v>
      </c>
      <c r="DS112">
        <f t="shared" si="171"/>
        <v>0</v>
      </c>
      <c r="DT112">
        <f t="shared" si="172"/>
        <v>0</v>
      </c>
      <c r="DU112">
        <f t="shared" si="172"/>
        <v>0</v>
      </c>
      <c r="DV112">
        <f t="shared" si="172"/>
        <v>0</v>
      </c>
      <c r="DW112">
        <f t="shared" si="172"/>
        <v>0</v>
      </c>
      <c r="DX112">
        <f t="shared" si="172"/>
        <v>0</v>
      </c>
      <c r="DY112">
        <f t="shared" si="172"/>
        <v>0</v>
      </c>
      <c r="DZ112">
        <f t="shared" si="172"/>
        <v>0</v>
      </c>
      <c r="EA112">
        <f t="shared" si="172"/>
        <v>0</v>
      </c>
      <c r="EB112">
        <f t="shared" si="172"/>
        <v>0</v>
      </c>
      <c r="EC112">
        <f t="shared" si="172"/>
        <v>0</v>
      </c>
      <c r="ED112">
        <f t="shared" si="173"/>
        <v>0</v>
      </c>
      <c r="EE112">
        <f t="shared" si="173"/>
        <v>0</v>
      </c>
      <c r="EF112">
        <f t="shared" si="173"/>
        <v>0</v>
      </c>
      <c r="EG112">
        <f t="shared" si="173"/>
        <v>0</v>
      </c>
      <c r="EH112">
        <f t="shared" si="173"/>
        <v>0</v>
      </c>
      <c r="EI112">
        <f t="shared" si="173"/>
        <v>0</v>
      </c>
      <c r="EJ112">
        <f t="shared" si="173"/>
        <v>0</v>
      </c>
      <c r="EK112">
        <f t="shared" si="173"/>
        <v>0</v>
      </c>
      <c r="EL112">
        <f t="shared" si="173"/>
        <v>0</v>
      </c>
      <c r="EM112">
        <f t="shared" si="173"/>
        <v>0</v>
      </c>
      <c r="EN112">
        <f t="shared" si="174"/>
        <v>0</v>
      </c>
      <c r="EO112">
        <f t="shared" si="174"/>
        <v>0</v>
      </c>
      <c r="EP112">
        <f t="shared" si="174"/>
        <v>0</v>
      </c>
      <c r="EQ112">
        <f t="shared" si="174"/>
        <v>0</v>
      </c>
      <c r="ER112">
        <f t="shared" si="174"/>
        <v>0</v>
      </c>
      <c r="ES112">
        <f t="shared" si="174"/>
        <v>0</v>
      </c>
      <c r="ET112">
        <f t="shared" si="174"/>
        <v>0</v>
      </c>
      <c r="EU112">
        <f t="shared" si="174"/>
        <v>0</v>
      </c>
      <c r="EV112">
        <f t="shared" si="174"/>
        <v>0</v>
      </c>
      <c r="EW112">
        <f t="shared" si="174"/>
        <v>0</v>
      </c>
      <c r="EX112">
        <f t="shared" si="174"/>
        <v>0</v>
      </c>
      <c r="EZ112">
        <f t="shared" si="112"/>
        <v>0.87524897554377601</v>
      </c>
      <c r="FB112">
        <f t="shared" si="158"/>
        <v>1.1589257489598659E-2</v>
      </c>
      <c r="FC112">
        <f t="shared" si="159"/>
        <v>0.24853432351618238</v>
      </c>
    </row>
    <row r="113" spans="1:159" x14ac:dyDescent="0.25">
      <c r="A113">
        <v>830</v>
      </c>
      <c r="B113" s="20">
        <f>'Input spectra'!S112</f>
        <v>4.6825090997958299E-2</v>
      </c>
      <c r="C113">
        <f>'Input spectra'!B112</f>
        <v>0</v>
      </c>
      <c r="D113">
        <f t="shared" ref="D113:M122" si="175">D$2*EXP(- D$1 * ($C113*_c1+$B113))</f>
        <v>2.0653927966864227E-2</v>
      </c>
      <c r="E113">
        <f t="shared" si="175"/>
        <v>2.0407731083519513E-2</v>
      </c>
      <c r="F113">
        <f t="shared" si="175"/>
        <v>2.0163383707735363E-2</v>
      </c>
      <c r="G113">
        <f t="shared" si="175"/>
        <v>1.9920873932207171E-2</v>
      </c>
      <c r="H113">
        <f t="shared" si="175"/>
        <v>1.9680189920519012E-2</v>
      </c>
      <c r="I113">
        <f t="shared" si="175"/>
        <v>1.9441319906741254E-2</v>
      </c>
      <c r="J113">
        <f t="shared" si="175"/>
        <v>1.9204252195030243E-2</v>
      </c>
      <c r="K113">
        <f t="shared" si="175"/>
        <v>1.8968975159230302E-2</v>
      </c>
      <c r="L113">
        <f t="shared" si="175"/>
        <v>1.873547724247784E-2</v>
      </c>
      <c r="M113">
        <f t="shared" si="175"/>
        <v>1.850374695680769E-2</v>
      </c>
      <c r="N113">
        <f t="shared" ref="N113:W122" si="176">N$2*EXP(- N$1 * ($C113*_c1+$B113))</f>
        <v>1.8273772882761583E-2</v>
      </c>
      <c r="O113">
        <f t="shared" si="176"/>
        <v>1.8045543668998791E-2</v>
      </c>
      <c r="P113">
        <f t="shared" si="176"/>
        <v>1.781904803190891E-2</v>
      </c>
      <c r="Q113">
        <f t="shared" si="176"/>
        <v>1.7594274755226774E-2</v>
      </c>
      <c r="R113">
        <f t="shared" si="176"/>
        <v>1.737121268964947E-2</v>
      </c>
      <c r="S113">
        <f t="shared" si="176"/>
        <v>1.7149850752455516E-2</v>
      </c>
      <c r="T113">
        <f t="shared" si="176"/>
        <v>1.6930177927126068E-2</v>
      </c>
      <c r="U113">
        <f t="shared" si="176"/>
        <v>1.6712183262968246E-2</v>
      </c>
      <c r="V113">
        <f t="shared" si="176"/>
        <v>1.6495855874740558E-2</v>
      </c>
      <c r="W113">
        <f t="shared" si="176"/>
        <v>1.6281184942280327E-2</v>
      </c>
      <c r="X113">
        <f t="shared" ref="X113:AG122" si="177">X$2*EXP(- X$1 * ($C113*_c1+$B113))</f>
        <v>1.6068159710133232E-2</v>
      </c>
      <c r="Y113">
        <f t="shared" si="177"/>
        <v>1.5856769487184858E-2</v>
      </c>
      <c r="Z113">
        <f t="shared" si="177"/>
        <v>1.5647003646294275E-2</v>
      </c>
      <c r="AA113">
        <f t="shared" si="177"/>
        <v>1.5438851623929635E-2</v>
      </c>
      <c r="AB113">
        <f t="shared" si="177"/>
        <v>1.5232302919805816E-2</v>
      </c>
      <c r="AC113">
        <f t="shared" si="177"/>
        <v>1.5027347096524007E-2</v>
      </c>
      <c r="AD113">
        <f t="shared" si="177"/>
        <v>1.4823973779213306E-2</v>
      </c>
      <c r="AE113">
        <f t="shared" si="177"/>
        <v>1.4622172655174312E-2</v>
      </c>
      <c r="AF113">
        <f t="shared" si="177"/>
        <v>1.4421933473524655E-2</v>
      </c>
      <c r="AG113">
        <f t="shared" si="177"/>
        <v>1.4223246044846481E-2</v>
      </c>
      <c r="AH113">
        <f t="shared" ref="AH113:AQ122" si="178">AH$2*EXP(- AH$1 * ($C113*_c1+$B113))</f>
        <v>1.402610024083591E-2</v>
      </c>
      <c r="AI113">
        <f t="shared" si="178"/>
        <v>1.38304859939544E-2</v>
      </c>
      <c r="AJ113">
        <f t="shared" si="178"/>
        <v>1.3636393297082043E-2</v>
      </c>
      <c r="AK113">
        <f t="shared" si="178"/>
        <v>1.344381220317277E-2</v>
      </c>
      <c r="AL113">
        <f t="shared" si="178"/>
        <v>1.3252732824911479E-2</v>
      </c>
      <c r="AM113">
        <f t="shared" si="178"/>
        <v>1.3063145334373033E-2</v>
      </c>
      <c r="AN113">
        <f t="shared" si="178"/>
        <v>1.2875039962683132E-2</v>
      </c>
      <c r="AO113">
        <f t="shared" si="178"/>
        <v>1.2688406999681105E-2</v>
      </c>
      <c r="AP113">
        <f t="shared" si="178"/>
        <v>1.2503236793584508E-2</v>
      </c>
      <c r="AQ113">
        <f t="shared" si="178"/>
        <v>1.2319519750655599E-2</v>
      </c>
      <c r="AR113">
        <f t="shared" ref="AR113:BA122" si="179">AR$2*EXP(- AR$1 * ($C113*_c1+$B113))</f>
        <v>1.2137246334869673E-2</v>
      </c>
      <c r="AS113">
        <f t="shared" si="179"/>
        <v>1.1956407067585198E-2</v>
      </c>
      <c r="AT113">
        <f t="shared" si="179"/>
        <v>1.1776992527215768E-2</v>
      </c>
      <c r="AU113">
        <f t="shared" si="179"/>
        <v>1.1598993348903937E-2</v>
      </c>
      <c r="AV113">
        <f t="shared" si="179"/>
        <v>1.1422400224196747E-2</v>
      </c>
      <c r="AW113">
        <f t="shared" si="179"/>
        <v>1.1247203900723155E-2</v>
      </c>
      <c r="AX113">
        <f t="shared" si="179"/>
        <v>9.9959165008404877E-3</v>
      </c>
      <c r="AY113">
        <f t="shared" si="179"/>
        <v>8.5394688260867786E-3</v>
      </c>
      <c r="AZ113">
        <f t="shared" si="179"/>
        <v>7.6855358085696941E-3</v>
      </c>
      <c r="BA113">
        <f t="shared" si="179"/>
        <v>7.0386477376832273E-3</v>
      </c>
      <c r="BB113">
        <f t="shared" ref="BB113:BK122" si="180">BB$2*EXP(- BB$1 * ($C113*_c1+$B113))</f>
        <v>6.5100652921526118E-3</v>
      </c>
      <c r="BC113">
        <f t="shared" si="180"/>
        <v>6.0613161554119921E-3</v>
      </c>
      <c r="BD113">
        <f t="shared" si="180"/>
        <v>5.6713165128120819E-3</v>
      </c>
      <c r="BE113">
        <f t="shared" si="180"/>
        <v>5.326920896623062E-3</v>
      </c>
      <c r="BF113">
        <f t="shared" si="180"/>
        <v>5.0192275889539492E-3</v>
      </c>
      <c r="BG113">
        <f t="shared" si="180"/>
        <v>4.741851859636834E-3</v>
      </c>
      <c r="BH113">
        <f t="shared" si="180"/>
        <v>4.4900165367214827E-3</v>
      </c>
      <c r="BI113">
        <f t="shared" si="180"/>
        <v>4.2600298339851104E-3</v>
      </c>
      <c r="BJ113">
        <f t="shared" si="180"/>
        <v>4.0489651816179055E-3</v>
      </c>
      <c r="BK113">
        <f t="shared" si="180"/>
        <v>3.8544544904252141E-3</v>
      </c>
      <c r="BL113">
        <f t="shared" ref="BL113:BU122" si="181">BL$2*EXP(- BL$1 * ($C113*_c1+$B113))</f>
        <v>3.6745489545638933E-3</v>
      </c>
      <c r="BM113">
        <f t="shared" si="181"/>
        <v>3.50762203198392E-3</v>
      </c>
      <c r="BN113">
        <f t="shared" si="181"/>
        <v>3.3522998309128381E-3</v>
      </c>
      <c r="BO113">
        <f t="shared" si="181"/>
        <v>3.2074099114931453E-3</v>
      </c>
      <c r="BP113">
        <f t="shared" si="181"/>
        <v>3.0719428219083437E-3</v>
      </c>
      <c r="BQ113">
        <f t="shared" si="181"/>
        <v>2.945022662594944E-3</v>
      </c>
      <c r="BR113">
        <f t="shared" si="181"/>
        <v>2.8258841917058199E-3</v>
      </c>
      <c r="BS113">
        <f t="shared" si="181"/>
        <v>2.7138547618031964E-3</v>
      </c>
      <c r="BT113">
        <f t="shared" si="181"/>
        <v>2.608339886090306E-3</v>
      </c>
      <c r="BU113">
        <f t="shared" si="181"/>
        <v>2.5088115731967675E-3</v>
      </c>
      <c r="BV113">
        <f t="shared" ref="BV113:CE122" si="182">BV$2*EXP(- BV$1 * ($C113*_c1+$B113))</f>
        <v>2.4147988028314646E-3</v>
      </c>
      <c r="BW113">
        <f t="shared" si="182"/>
        <v>2.3258796774742779E-3</v>
      </c>
      <c r="BX113">
        <f t="shared" si="182"/>
        <v>2.2416749009602998E-3</v>
      </c>
      <c r="BY113">
        <f t="shared" si="182"/>
        <v>2.1618423182926732E-3</v>
      </c>
      <c r="BZ113">
        <f t="shared" si="182"/>
        <v>2.0860723121420535E-3</v>
      </c>
      <c r="CA113">
        <f t="shared" si="182"/>
        <v>2.0140838968367857E-3</v>
      </c>
      <c r="CB113">
        <f t="shared" si="182"/>
        <v>1.9456213847016466E-3</v>
      </c>
      <c r="CC113">
        <f t="shared" si="182"/>
        <v>1.8804515254649242E-3</v>
      </c>
      <c r="CD113">
        <f t="shared" si="182"/>
        <v>1.8183610392990201E-3</v>
      </c>
      <c r="CE113">
        <f t="shared" si="182"/>
        <v>1.7591544794356251E-3</v>
      </c>
      <c r="CF113">
        <f t="shared" ref="CF113:CO122" si="183">CF$2*EXP(- CF$1 * ($C113*_c1+$B113))</f>
        <v>1.7026523723164414E-3</v>
      </c>
      <c r="CG113">
        <f t="shared" si="183"/>
        <v>1.6486895927155397E-3</v>
      </c>
      <c r="CH113">
        <f t="shared" si="183"/>
        <v>1.5971139387969222E-3</v>
      </c>
      <c r="CI113">
        <f t="shared" si="183"/>
        <v>1.5477848780947115E-3</v>
      </c>
      <c r="CJ113">
        <f t="shared" si="183"/>
        <v>1.5005724402570554E-3</v>
      </c>
      <c r="CK113">
        <f t="shared" si="183"/>
        <v>1.4553562363307283E-3</v>
      </c>
      <c r="CL113">
        <f t="shared" si="183"/>
        <v>1.412024587574447E-3</v>
      </c>
      <c r="CM113">
        <f t="shared" si="183"/>
        <v>1.3704737494234754E-3</v>
      </c>
      <c r="CN113">
        <f t="shared" si="183"/>
        <v>1.3306072184013089E-3</v>
      </c>
      <c r="CO113">
        <f t="shared" si="183"/>
        <v>1.2923351115759847E-3</v>
      </c>
      <c r="CP113">
        <f t="shared" ref="CP113:CY122" si="184">CP$2*EXP(- CP$1 * ($C113*_c1+$B113))</f>
        <v>1.2555736096595375E-3</v>
      </c>
      <c r="CQ113">
        <f t="shared" si="184"/>
        <v>1.2202444561052286E-3</v>
      </c>
      <c r="CR113">
        <f t="shared" si="184"/>
        <v>7.8544564317117318E-4</v>
      </c>
      <c r="CS113">
        <f t="shared" si="184"/>
        <v>5.100340788983151E-4</v>
      </c>
      <c r="CT113">
        <f t="shared" si="184"/>
        <v>3.5313160496140347E-4</v>
      </c>
      <c r="CU113">
        <f t="shared" si="184"/>
        <v>2.4559890265501213E-4</v>
      </c>
      <c r="CV113">
        <f t="shared" si="184"/>
        <v>1.6765545262721008E-4</v>
      </c>
      <c r="CW113">
        <f t="shared" si="184"/>
        <v>1.1018132636425488E-4</v>
      </c>
      <c r="CX113">
        <f t="shared" si="184"/>
        <v>6.8027762234486254E-5</v>
      </c>
      <c r="CY113">
        <f t="shared" si="184"/>
        <v>3.7925411166430208E-5</v>
      </c>
      <c r="CZ113">
        <f t="shared" ref="CZ113:DI122" si="185">CZ$2*EXP(- CZ$1 * ($C113*_c1+$B113))</f>
        <v>1.7630566081815641E-5</v>
      </c>
      <c r="DA113">
        <f t="shared" si="185"/>
        <v>5.5157110513312533E-6</v>
      </c>
      <c r="DB113">
        <f t="shared" si="185"/>
        <v>3.5027885184497037E-7</v>
      </c>
      <c r="DC113">
        <f t="shared" si="185"/>
        <v>0</v>
      </c>
      <c r="DD113">
        <f t="shared" si="185"/>
        <v>0</v>
      </c>
      <c r="DE113">
        <f t="shared" si="185"/>
        <v>0</v>
      </c>
      <c r="DF113">
        <f t="shared" si="185"/>
        <v>0</v>
      </c>
      <c r="DG113">
        <f t="shared" si="185"/>
        <v>0</v>
      </c>
      <c r="DH113">
        <f t="shared" si="185"/>
        <v>0</v>
      </c>
      <c r="DI113">
        <f t="shared" si="185"/>
        <v>0</v>
      </c>
      <c r="DJ113">
        <f t="shared" ref="DJ113:DS122" si="186">DJ$2*EXP(- DJ$1 * ($C113*_c1+$B113))</f>
        <v>0</v>
      </c>
      <c r="DK113">
        <f t="shared" si="186"/>
        <v>0</v>
      </c>
      <c r="DL113">
        <f t="shared" si="186"/>
        <v>0</v>
      </c>
      <c r="DM113">
        <f t="shared" si="186"/>
        <v>0</v>
      </c>
      <c r="DN113">
        <f t="shared" si="186"/>
        <v>0</v>
      </c>
      <c r="DO113">
        <f t="shared" si="186"/>
        <v>0</v>
      </c>
      <c r="DP113">
        <f t="shared" si="186"/>
        <v>0</v>
      </c>
      <c r="DQ113">
        <f t="shared" si="186"/>
        <v>0</v>
      </c>
      <c r="DR113">
        <f t="shared" si="186"/>
        <v>0</v>
      </c>
      <c r="DS113">
        <f t="shared" si="186"/>
        <v>0</v>
      </c>
      <c r="DT113">
        <f t="shared" ref="DT113:EC122" si="187">DT$2*EXP(- DT$1 * ($C113*_c1+$B113))</f>
        <v>0</v>
      </c>
      <c r="DU113">
        <f t="shared" si="187"/>
        <v>0</v>
      </c>
      <c r="DV113">
        <f t="shared" si="187"/>
        <v>0</v>
      </c>
      <c r="DW113">
        <f t="shared" si="187"/>
        <v>0</v>
      </c>
      <c r="DX113">
        <f t="shared" si="187"/>
        <v>0</v>
      </c>
      <c r="DY113">
        <f t="shared" si="187"/>
        <v>0</v>
      </c>
      <c r="DZ113">
        <f t="shared" si="187"/>
        <v>0</v>
      </c>
      <c r="EA113">
        <f t="shared" si="187"/>
        <v>0</v>
      </c>
      <c r="EB113">
        <f t="shared" si="187"/>
        <v>0</v>
      </c>
      <c r="EC113">
        <f t="shared" si="187"/>
        <v>0</v>
      </c>
      <c r="ED113">
        <f t="shared" ref="ED113:EM122" si="188">ED$2*EXP(- ED$1 * ($C113*_c1+$B113))</f>
        <v>0</v>
      </c>
      <c r="EE113">
        <f t="shared" si="188"/>
        <v>0</v>
      </c>
      <c r="EF113">
        <f t="shared" si="188"/>
        <v>0</v>
      </c>
      <c r="EG113">
        <f t="shared" si="188"/>
        <v>0</v>
      </c>
      <c r="EH113">
        <f t="shared" si="188"/>
        <v>0</v>
      </c>
      <c r="EI113">
        <f t="shared" si="188"/>
        <v>0</v>
      </c>
      <c r="EJ113">
        <f t="shared" si="188"/>
        <v>0</v>
      </c>
      <c r="EK113">
        <f t="shared" si="188"/>
        <v>0</v>
      </c>
      <c r="EL113">
        <f t="shared" si="188"/>
        <v>0</v>
      </c>
      <c r="EM113">
        <f t="shared" si="188"/>
        <v>0</v>
      </c>
      <c r="EN113">
        <f t="shared" ref="EN113:EX122" si="189">EN$2*EXP(- EN$1 * ($C113*_c1+$B113))</f>
        <v>0</v>
      </c>
      <c r="EO113">
        <f t="shared" si="189"/>
        <v>0</v>
      </c>
      <c r="EP113">
        <f t="shared" si="189"/>
        <v>0</v>
      </c>
      <c r="EQ113">
        <f t="shared" si="189"/>
        <v>0</v>
      </c>
      <c r="ER113">
        <f t="shared" si="189"/>
        <v>0</v>
      </c>
      <c r="ES113">
        <f t="shared" si="189"/>
        <v>0</v>
      </c>
      <c r="ET113">
        <f t="shared" si="189"/>
        <v>0</v>
      </c>
      <c r="EU113">
        <f t="shared" si="189"/>
        <v>0</v>
      </c>
      <c r="EV113">
        <f t="shared" si="189"/>
        <v>0</v>
      </c>
      <c r="EW113">
        <f t="shared" si="189"/>
        <v>0</v>
      </c>
      <c r="EX113">
        <f t="shared" si="189"/>
        <v>0</v>
      </c>
      <c r="EZ113">
        <f t="shared" si="112"/>
        <v>0.87543519521483482</v>
      </c>
      <c r="FB113">
        <f t="shared" si="158"/>
        <v>1.1570299157578623E-2</v>
      </c>
      <c r="FC113">
        <f t="shared" si="159"/>
        <v>0.24853674932572448</v>
      </c>
    </row>
    <row r="114" spans="1:159" x14ac:dyDescent="0.25">
      <c r="A114">
        <v>835</v>
      </c>
      <c r="B114" s="20">
        <f>'Input spectra'!S113</f>
        <v>4.6633657999507798E-2</v>
      </c>
      <c r="C114">
        <f>'Input spectra'!B113</f>
        <v>0</v>
      </c>
      <c r="D114">
        <f t="shared" si="175"/>
        <v>2.0653927966864227E-2</v>
      </c>
      <c r="E114">
        <f t="shared" si="175"/>
        <v>2.0408121758574194E-2</v>
      </c>
      <c r="F114">
        <f t="shared" si="175"/>
        <v>2.0164155709914356E-2</v>
      </c>
      <c r="G114">
        <f t="shared" si="175"/>
        <v>1.9922018018847826E-2</v>
      </c>
      <c r="H114">
        <f t="shared" si="175"/>
        <v>1.9681696953324061E-2</v>
      </c>
      <c r="I114">
        <f t="shared" si="175"/>
        <v>1.9443180850883153E-2</v>
      </c>
      <c r="J114">
        <f t="shared" si="175"/>
        <v>1.9206458118262184E-2</v>
      </c>
      <c r="K114">
        <f t="shared" si="175"/>
        <v>1.8971517231003831E-2</v>
      </c>
      <c r="L114">
        <f t="shared" si="175"/>
        <v>1.8738346733067048E-2</v>
      </c>
      <c r="M114">
        <f t="shared" si="175"/>
        <v>1.8506935236439932E-2</v>
      </c>
      <c r="N114">
        <f t="shared" si="176"/>
        <v>1.8277271420754661E-2</v>
      </c>
      <c r="O114">
        <f t="shared" si="176"/>
        <v>1.804934403290458E-2</v>
      </c>
      <c r="P114">
        <f t="shared" si="176"/>
        <v>1.7823141886663379E-2</v>
      </c>
      <c r="Q114">
        <f t="shared" si="176"/>
        <v>1.7598653862306354E-2</v>
      </c>
      <c r="R114">
        <f t="shared" si="176"/>
        <v>1.7375868906233712E-2</v>
      </c>
      <c r="S114">
        <f t="shared" si="176"/>
        <v>1.7154776030596026E-2</v>
      </c>
      <c r="T114">
        <f t="shared" si="176"/>
        <v>1.6935364312921652E-2</v>
      </c>
      <c r="U114">
        <f t="shared" si="176"/>
        <v>1.6717622895746236E-2</v>
      </c>
      <c r="V114">
        <f t="shared" si="176"/>
        <v>1.6501540986244248E-2</v>
      </c>
      <c r="W114">
        <f t="shared" si="176"/>
        <v>1.6287107855862553E-2</v>
      </c>
      <c r="X114">
        <f t="shared" si="177"/>
        <v>1.6074312839955945E-2</v>
      </c>
      <c r="Y114">
        <f t="shared" si="177"/>
        <v>1.5863145337424733E-2</v>
      </c>
      <c r="Z114">
        <f t="shared" si="177"/>
        <v>1.5653594810354287E-2</v>
      </c>
      <c r="AA114">
        <f t="shared" si="177"/>
        <v>1.5445650783656562E-2</v>
      </c>
      <c r="AB114">
        <f t="shared" si="177"/>
        <v>1.523930284471361E-2</v>
      </c>
      <c r="AC114">
        <f t="shared" si="177"/>
        <v>1.5034540643023035E-2</v>
      </c>
      <c r="AD114">
        <f t="shared" si="177"/>
        <v>1.4831353889845385E-2</v>
      </c>
      <c r="AE114">
        <f t="shared" si="177"/>
        <v>1.4629732357853507E-2</v>
      </c>
      <c r="AF114">
        <f t="shared" si="177"/>
        <v>1.4429665880783805E-2</v>
      </c>
      <c r="AG114">
        <f t="shared" si="177"/>
        <v>1.4231144353089416E-2</v>
      </c>
      <c r="AH114">
        <f t="shared" si="178"/>
        <v>1.4034157729595311E-2</v>
      </c>
      <c r="AI114">
        <f t="shared" si="178"/>
        <v>1.3838696025155268E-2</v>
      </c>
      <c r="AJ114">
        <f t="shared" si="178"/>
        <v>1.3644749314310742E-2</v>
      </c>
      <c r="AK114">
        <f t="shared" si="178"/>
        <v>1.3452307730951598E-2</v>
      </c>
      <c r="AL114">
        <f t="shared" si="178"/>
        <v>1.3261361467978731E-2</v>
      </c>
      <c r="AM114">
        <f t="shared" si="178"/>
        <v>1.3071900776968529E-2</v>
      </c>
      <c r="AN114">
        <f t="shared" si="178"/>
        <v>1.2883915967839155E-2</v>
      </c>
      <c r="AO114">
        <f t="shared" si="178"/>
        <v>1.2697397408518723E-2</v>
      </c>
      <c r="AP114">
        <f t="shared" si="178"/>
        <v>1.2512335524615245E-2</v>
      </c>
      <c r="AQ114">
        <f t="shared" si="178"/>
        <v>1.2328720799088401E-2</v>
      </c>
      <c r="AR114">
        <f t="shared" si="179"/>
        <v>1.2146543771923151E-2</v>
      </c>
      <c r="AS114">
        <f t="shared" si="179"/>
        <v>1.1965795039805119E-2</v>
      </c>
      <c r="AT114">
        <f t="shared" si="179"/>
        <v>1.1786465255797723E-2</v>
      </c>
      <c r="AU114">
        <f t="shared" si="179"/>
        <v>1.1608545129021175E-2</v>
      </c>
      <c r="AV114">
        <f t="shared" si="179"/>
        <v>1.1432025424333152E-2</v>
      </c>
      <c r="AW114">
        <f t="shared" si="179"/>
        <v>1.1256896962011292E-2</v>
      </c>
      <c r="AX114">
        <f t="shared" si="179"/>
        <v>1.00047226996375E-2</v>
      </c>
      <c r="AY114">
        <f t="shared" si="179"/>
        <v>8.5471555433488614E-3</v>
      </c>
      <c r="AZ114">
        <f t="shared" si="179"/>
        <v>7.692601126946523E-3</v>
      </c>
      <c r="BA114">
        <f t="shared" si="179"/>
        <v>7.0452532395140523E-3</v>
      </c>
      <c r="BB114">
        <f t="shared" si="180"/>
        <v>6.5162994818456403E-3</v>
      </c>
      <c r="BC114">
        <f t="shared" si="180"/>
        <v>6.0672367583321255E-3</v>
      </c>
      <c r="BD114">
        <f t="shared" si="180"/>
        <v>5.676964844717242E-3</v>
      </c>
      <c r="BE114">
        <f t="shared" si="180"/>
        <v>5.3323283060548593E-3</v>
      </c>
      <c r="BF114">
        <f t="shared" si="180"/>
        <v>5.0244188389395464E-3</v>
      </c>
      <c r="BG114">
        <f t="shared" si="180"/>
        <v>4.7468470969301603E-3</v>
      </c>
      <c r="BH114">
        <f t="shared" si="180"/>
        <v>4.4948325267314135E-3</v>
      </c>
      <c r="BI114">
        <f t="shared" si="180"/>
        <v>4.2646807796276479E-3</v>
      </c>
      <c r="BJ114">
        <f t="shared" si="180"/>
        <v>4.0534632904695167E-3</v>
      </c>
      <c r="BK114">
        <f t="shared" si="180"/>
        <v>3.858810381557904E-3</v>
      </c>
      <c r="BL114">
        <f t="shared" si="181"/>
        <v>3.6787719589127243E-3</v>
      </c>
      <c r="BM114">
        <f t="shared" si="181"/>
        <v>3.5117204195247616E-3</v>
      </c>
      <c r="BN114">
        <f t="shared" si="181"/>
        <v>3.3562809860430108E-3</v>
      </c>
      <c r="BO114">
        <f t="shared" si="181"/>
        <v>3.2112804708339447E-3</v>
      </c>
      <c r="BP114">
        <f t="shared" si="181"/>
        <v>3.0757087842545401E-3</v>
      </c>
      <c r="BQ114">
        <f t="shared" si="181"/>
        <v>2.9486894778297263E-3</v>
      </c>
      <c r="BR114">
        <f t="shared" si="181"/>
        <v>2.8294568335666642E-3</v>
      </c>
      <c r="BS114">
        <f t="shared" si="181"/>
        <v>2.717337788066908E-3</v>
      </c>
      <c r="BT114">
        <f t="shared" si="181"/>
        <v>2.6117374888282078E-3</v>
      </c>
      <c r="BU114">
        <f t="shared" si="181"/>
        <v>2.5121276210998862E-3</v>
      </c>
      <c r="BV114">
        <f t="shared" si="182"/>
        <v>2.4180368771352396E-3</v>
      </c>
      <c r="BW114">
        <f t="shared" si="182"/>
        <v>2.3290431026673016E-3</v>
      </c>
      <c r="BX114">
        <f t="shared" si="182"/>
        <v>2.2447667712048491E-3</v>
      </c>
      <c r="BY114">
        <f t="shared" si="182"/>
        <v>2.1648655202912747E-3</v>
      </c>
      <c r="BZ114">
        <f t="shared" si="182"/>
        <v>2.0890295450367311E-3</v>
      </c>
      <c r="CA114">
        <f t="shared" si="182"/>
        <v>2.0169776896138106E-3</v>
      </c>
      <c r="CB114">
        <f t="shared" si="182"/>
        <v>1.9484541114860013E-3</v>
      </c>
      <c r="CC114">
        <f t="shared" si="182"/>
        <v>1.8832254190189941E-3</v>
      </c>
      <c r="CD114">
        <f t="shared" si="182"/>
        <v>1.8210782029848085E-3</v>
      </c>
      <c r="CE114">
        <f t="shared" si="182"/>
        <v>1.7618168978556293E-3</v>
      </c>
      <c r="CF114">
        <f t="shared" si="183"/>
        <v>1.7052619208127932E-3</v>
      </c>
      <c r="CG114">
        <f t="shared" si="183"/>
        <v>1.6512480458781801E-3</v>
      </c>
      <c r="CH114">
        <f t="shared" si="183"/>
        <v>1.5996229781080765E-3</v>
      </c>
      <c r="CI114">
        <f t="shared" si="183"/>
        <v>1.550246098817607E-3</v>
      </c>
      <c r="CJ114">
        <f t="shared" si="183"/>
        <v>1.5029873576608756E-3</v>
      </c>
      <c r="CK114">
        <f t="shared" si="183"/>
        <v>1.457726291330559E-3</v>
      </c>
      <c r="CL114">
        <f t="shared" si="183"/>
        <v>1.4143511518539074E-3</v>
      </c>
      <c r="CM114">
        <f t="shared" si="183"/>
        <v>1.3727581300984617E-3</v>
      </c>
      <c r="CN114">
        <f t="shared" si="183"/>
        <v>1.3328506622754671E-3</v>
      </c>
      <c r="CO114">
        <f t="shared" si="183"/>
        <v>1.294538809031912E-3</v>
      </c>
      <c r="CP114">
        <f t="shared" si="184"/>
        <v>1.2577386982241048E-3</v>
      </c>
      <c r="CQ114">
        <f t="shared" si="184"/>
        <v>1.2223720237226148E-3</v>
      </c>
      <c r="CR114">
        <f t="shared" si="184"/>
        <v>7.8683017599578834E-4</v>
      </c>
      <c r="CS114">
        <f t="shared" si="184"/>
        <v>5.1094291505421514E-4</v>
      </c>
      <c r="CT114">
        <f t="shared" si="184"/>
        <v>3.5376762683564145E-4</v>
      </c>
      <c r="CU114">
        <f t="shared" si="184"/>
        <v>2.4604595851904763E-4</v>
      </c>
      <c r="CV114">
        <f t="shared" si="184"/>
        <v>1.6796384586192269E-4</v>
      </c>
      <c r="CW114">
        <f t="shared" si="184"/>
        <v>1.1038611215307399E-4</v>
      </c>
      <c r="CX114">
        <f t="shared" si="184"/>
        <v>6.8155505055881232E-5</v>
      </c>
      <c r="CY114">
        <f t="shared" si="184"/>
        <v>3.7997355052697132E-5</v>
      </c>
      <c r="CZ114">
        <f t="shared" si="185"/>
        <v>1.7664349128742761E-5</v>
      </c>
      <c r="DA114">
        <f t="shared" si="185"/>
        <v>5.5263858476844968E-6</v>
      </c>
      <c r="DB114">
        <f t="shared" si="185"/>
        <v>3.5096348033111946E-7</v>
      </c>
      <c r="DC114">
        <f t="shared" si="185"/>
        <v>0</v>
      </c>
      <c r="DD114">
        <f t="shared" si="185"/>
        <v>0</v>
      </c>
      <c r="DE114">
        <f t="shared" si="185"/>
        <v>0</v>
      </c>
      <c r="DF114">
        <f t="shared" si="185"/>
        <v>0</v>
      </c>
      <c r="DG114">
        <f t="shared" si="185"/>
        <v>0</v>
      </c>
      <c r="DH114">
        <f t="shared" si="185"/>
        <v>0</v>
      </c>
      <c r="DI114">
        <f t="shared" si="185"/>
        <v>0</v>
      </c>
      <c r="DJ114">
        <f t="shared" si="186"/>
        <v>0</v>
      </c>
      <c r="DK114">
        <f t="shared" si="186"/>
        <v>0</v>
      </c>
      <c r="DL114">
        <f t="shared" si="186"/>
        <v>0</v>
      </c>
      <c r="DM114">
        <f t="shared" si="186"/>
        <v>0</v>
      </c>
      <c r="DN114">
        <f t="shared" si="186"/>
        <v>0</v>
      </c>
      <c r="DO114">
        <f t="shared" si="186"/>
        <v>0</v>
      </c>
      <c r="DP114">
        <f t="shared" si="186"/>
        <v>0</v>
      </c>
      <c r="DQ114">
        <f t="shared" si="186"/>
        <v>0</v>
      </c>
      <c r="DR114">
        <f t="shared" si="186"/>
        <v>0</v>
      </c>
      <c r="DS114">
        <f t="shared" si="186"/>
        <v>0</v>
      </c>
      <c r="DT114">
        <f t="shared" si="187"/>
        <v>0</v>
      </c>
      <c r="DU114">
        <f t="shared" si="187"/>
        <v>0</v>
      </c>
      <c r="DV114">
        <f t="shared" si="187"/>
        <v>0</v>
      </c>
      <c r="DW114">
        <f t="shared" si="187"/>
        <v>0</v>
      </c>
      <c r="DX114">
        <f t="shared" si="187"/>
        <v>0</v>
      </c>
      <c r="DY114">
        <f t="shared" si="187"/>
        <v>0</v>
      </c>
      <c r="DZ114">
        <f t="shared" si="187"/>
        <v>0</v>
      </c>
      <c r="EA114">
        <f t="shared" si="187"/>
        <v>0</v>
      </c>
      <c r="EB114">
        <f t="shared" si="187"/>
        <v>0</v>
      </c>
      <c r="EC114">
        <f t="shared" si="187"/>
        <v>0</v>
      </c>
      <c r="ED114">
        <f t="shared" si="188"/>
        <v>0</v>
      </c>
      <c r="EE114">
        <f t="shared" si="188"/>
        <v>0</v>
      </c>
      <c r="EF114">
        <f t="shared" si="188"/>
        <v>0</v>
      </c>
      <c r="EG114">
        <f t="shared" si="188"/>
        <v>0</v>
      </c>
      <c r="EH114">
        <f t="shared" si="188"/>
        <v>0</v>
      </c>
      <c r="EI114">
        <f t="shared" si="188"/>
        <v>0</v>
      </c>
      <c r="EJ114">
        <f t="shared" si="188"/>
        <v>0</v>
      </c>
      <c r="EK114">
        <f t="shared" si="188"/>
        <v>0</v>
      </c>
      <c r="EL114">
        <f t="shared" si="188"/>
        <v>0</v>
      </c>
      <c r="EM114">
        <f t="shared" si="188"/>
        <v>0</v>
      </c>
      <c r="EN114">
        <f t="shared" si="189"/>
        <v>0</v>
      </c>
      <c r="EO114">
        <f t="shared" si="189"/>
        <v>0</v>
      </c>
      <c r="EP114">
        <f t="shared" si="189"/>
        <v>0</v>
      </c>
      <c r="EQ114">
        <f t="shared" si="189"/>
        <v>0</v>
      </c>
      <c r="ER114">
        <f t="shared" si="189"/>
        <v>0</v>
      </c>
      <c r="ES114">
        <f t="shared" si="189"/>
        <v>0</v>
      </c>
      <c r="ET114">
        <f t="shared" si="189"/>
        <v>0</v>
      </c>
      <c r="EU114">
        <f t="shared" si="189"/>
        <v>0</v>
      </c>
      <c r="EV114">
        <f t="shared" si="189"/>
        <v>0</v>
      </c>
      <c r="EW114">
        <f t="shared" si="189"/>
        <v>0</v>
      </c>
      <c r="EX114">
        <f t="shared" si="189"/>
        <v>0</v>
      </c>
      <c r="EZ114">
        <f t="shared" si="112"/>
        <v>0.87589466307773578</v>
      </c>
      <c r="FB114">
        <f t="shared" si="158"/>
        <v>1.1523546139014407E-2</v>
      </c>
      <c r="FC114">
        <f t="shared" si="159"/>
        <v>0.24854273119872899</v>
      </c>
    </row>
    <row r="115" spans="1:159" x14ac:dyDescent="0.25">
      <c r="A115">
        <v>840</v>
      </c>
      <c r="B115" s="20">
        <f>'Input spectra'!S114</f>
        <v>4.64422250010572E-2</v>
      </c>
      <c r="C115">
        <f>'Input spectra'!B114</f>
        <v>0</v>
      </c>
      <c r="D115">
        <f t="shared" si="175"/>
        <v>2.0653927966864227E-2</v>
      </c>
      <c r="E115">
        <f t="shared" si="175"/>
        <v>2.0408512441107758E-2</v>
      </c>
      <c r="F115">
        <f t="shared" si="175"/>
        <v>2.016492774165125E-2</v>
      </c>
      <c r="G115">
        <f t="shared" si="175"/>
        <v>1.992316217119515E-2</v>
      </c>
      <c r="H115">
        <f t="shared" si="175"/>
        <v>1.9683204101531855E-2</v>
      </c>
      <c r="I115">
        <f t="shared" si="175"/>
        <v>1.9445041973156635E-2</v>
      </c>
      <c r="J115">
        <f t="shared" si="175"/>
        <v>1.9208664294880579E-2</v>
      </c>
      <c r="K115">
        <f t="shared" si="175"/>
        <v>1.897405964344568E-2</v>
      </c>
      <c r="L115">
        <f t="shared" si="175"/>
        <v>1.8741216663142064E-2</v>
      </c>
      <c r="M115">
        <f t="shared" si="175"/>
        <v>1.8510124065427232E-2</v>
      </c>
      <c r="N115">
        <f t="shared" si="176"/>
        <v>1.8280770628547462E-2</v>
      </c>
      <c r="O115">
        <f t="shared" si="176"/>
        <v>1.8053145197161193E-2</v>
      </c>
      <c r="P115">
        <f t="shared" si="176"/>
        <v>1.7827236681964547E-2</v>
      </c>
      <c r="Q115">
        <f t="shared" si="176"/>
        <v>1.7603034059318828E-2</v>
      </c>
      <c r="R115">
        <f t="shared" si="176"/>
        <v>1.7380526370880098E-2</v>
      </c>
      <c r="S115">
        <f t="shared" si="176"/>
        <v>1.7159702723230759E-2</v>
      </c>
      <c r="T115">
        <f t="shared" si="176"/>
        <v>1.694055228751316E-2</v>
      </c>
      <c r="U115">
        <f t="shared" si="176"/>
        <v>1.6723064299065168E-2</v>
      </c>
      <c r="V115">
        <f t="shared" si="176"/>
        <v>1.6507228057057788E-2</v>
      </c>
      <c r="W115">
        <f t="shared" si="176"/>
        <v>1.6293032924134716E-2</v>
      </c>
      <c r="X115">
        <f t="shared" si="177"/>
        <v>1.6080468326053886E-2</v>
      </c>
      <c r="Y115">
        <f t="shared" si="177"/>
        <v>1.5869523751330959E-2</v>
      </c>
      <c r="Z115">
        <f t="shared" si="177"/>
        <v>1.566018875088478E-2</v>
      </c>
      <c r="AA115">
        <f t="shared" si="177"/>
        <v>1.5452452937684756E-2</v>
      </c>
      <c r="AB115">
        <f t="shared" si="177"/>
        <v>1.524630598640018E-2</v>
      </c>
      <c r="AC115">
        <f t="shared" si="177"/>
        <v>1.5041737633051448E-2</v>
      </c>
      <c r="AD115">
        <f t="shared" si="177"/>
        <v>1.48387376746632E-2</v>
      </c>
      <c r="AE115">
        <f t="shared" si="177"/>
        <v>1.4637295968919368E-2</v>
      </c>
      <c r="AF115">
        <f t="shared" si="177"/>
        <v>1.4437402433820093E-2</v>
      </c>
      <c r="AG115">
        <f t="shared" si="177"/>
        <v>1.4239047047340508E-2</v>
      </c>
      <c r="AH115">
        <f t="shared" si="178"/>
        <v>1.404221984709143E-2</v>
      </c>
      <c r="AI115">
        <f t="shared" si="178"/>
        <v>1.3846910929981865E-2</v>
      </c>
      <c r="AJ115">
        <f t="shared" si="178"/>
        <v>1.3653110451883398E-2</v>
      </c>
      <c r="AK115">
        <f t="shared" si="178"/>
        <v>1.3460808627296365E-2</v>
      </c>
      <c r="AL115">
        <f t="shared" si="178"/>
        <v>1.3269995729017931E-2</v>
      </c>
      <c r="AM115">
        <f t="shared" si="178"/>
        <v>1.3080662087811919E-2</v>
      </c>
      <c r="AN115">
        <f t="shared" si="178"/>
        <v>1.2892798092080467E-2</v>
      </c>
      <c r="AO115">
        <f t="shared" si="178"/>
        <v>1.2706394187537499E-2</v>
      </c>
      <c r="AP115">
        <f t="shared" si="178"/>
        <v>1.252144087688397E-2</v>
      </c>
      <c r="AQ115">
        <f t="shared" si="178"/>
        <v>1.2337928719484883E-2</v>
      </c>
      <c r="AR115">
        <f t="shared" si="179"/>
        <v>1.2155848331048099E-2</v>
      </c>
      <c r="AS115">
        <f t="shared" si="179"/>
        <v>1.1975190383304888E-2</v>
      </c>
      <c r="AT115">
        <f t="shared" si="179"/>
        <v>1.1795945603692216E-2</v>
      </c>
      <c r="AU115">
        <f t="shared" si="179"/>
        <v>1.1618104775036834E-2</v>
      </c>
      <c r="AV115">
        <f t="shared" si="179"/>
        <v>1.1441658735241014E-2</v>
      </c>
      <c r="AW115">
        <f t="shared" si="179"/>
        <v>1.1266598376970086E-2</v>
      </c>
      <c r="AX115">
        <f t="shared" si="179"/>
        <v>1.0013536656516253E-2</v>
      </c>
      <c r="AY115">
        <f t="shared" si="179"/>
        <v>8.5548491797324388E-3</v>
      </c>
      <c r="AZ115">
        <f t="shared" si="179"/>
        <v>7.6996729404754201E-3</v>
      </c>
      <c r="BA115">
        <f t="shared" si="179"/>
        <v>7.0518649403558354E-3</v>
      </c>
      <c r="BB115">
        <f t="shared" si="180"/>
        <v>6.5225396415434858E-3</v>
      </c>
      <c r="BC115">
        <f t="shared" si="180"/>
        <v>6.0731631444086009E-3</v>
      </c>
      <c r="BD115">
        <f t="shared" si="180"/>
        <v>5.6826188020628549E-3</v>
      </c>
      <c r="BE115">
        <f t="shared" si="180"/>
        <v>5.3377412046007903E-3</v>
      </c>
      <c r="BF115">
        <f t="shared" si="180"/>
        <v>5.0296154580931974E-3</v>
      </c>
      <c r="BG115">
        <f t="shared" si="180"/>
        <v>4.7518475963861124E-3</v>
      </c>
      <c r="BH115">
        <f t="shared" si="180"/>
        <v>4.4996536823703791E-3</v>
      </c>
      <c r="BI115">
        <f t="shared" si="180"/>
        <v>4.2693368030034921E-3</v>
      </c>
      <c r="BJ115">
        <f t="shared" si="180"/>
        <v>4.0579663963962662E-3</v>
      </c>
      <c r="BK115">
        <f t="shared" si="180"/>
        <v>3.8631711952516498E-3</v>
      </c>
      <c r="BL115">
        <f t="shared" si="181"/>
        <v>3.6829998165825903E-3</v>
      </c>
      <c r="BM115">
        <f t="shared" si="181"/>
        <v>3.5158235957173703E-3</v>
      </c>
      <c r="BN115">
        <f t="shared" si="181"/>
        <v>3.3602668691500889E-3</v>
      </c>
      <c r="BO115">
        <f t="shared" si="181"/>
        <v>3.2151557009932655E-3</v>
      </c>
      <c r="BP115">
        <f t="shared" si="181"/>
        <v>3.0794793633769015E-3</v>
      </c>
      <c r="BQ115">
        <f t="shared" si="181"/>
        <v>2.9523608585757151E-3</v>
      </c>
      <c r="BR115">
        <f t="shared" si="181"/>
        <v>2.8330339921624503E-3</v>
      </c>
      <c r="BS115">
        <f t="shared" si="181"/>
        <v>2.7208252845300307E-3</v>
      </c>
      <c r="BT115">
        <f t="shared" si="181"/>
        <v>2.6151395172563465E-3</v>
      </c>
      <c r="BU115">
        <f t="shared" si="181"/>
        <v>2.5154480520239606E-3</v>
      </c>
      <c r="BV115">
        <f t="shared" si="182"/>
        <v>2.4212792934675048E-3</v>
      </c>
      <c r="BW115">
        <f t="shared" si="182"/>
        <v>2.3322108304298234E-3</v>
      </c>
      <c r="BX115">
        <f t="shared" si="182"/>
        <v>2.2478629059667944E-3</v>
      </c>
      <c r="BY115">
        <f t="shared" si="182"/>
        <v>2.167892950049806E-3</v>
      </c>
      <c r="BZ115">
        <f t="shared" si="182"/>
        <v>2.0919909701285558E-3</v>
      </c>
      <c r="CA115">
        <f t="shared" si="182"/>
        <v>2.0198756401305666E-3</v>
      </c>
      <c r="CB115">
        <f t="shared" si="182"/>
        <v>1.9512909625779423E-3</v>
      </c>
      <c r="CC115">
        <f t="shared" si="182"/>
        <v>1.8860034044017274E-3</v>
      </c>
      <c r="CD115">
        <f t="shared" si="182"/>
        <v>1.8237994269085459E-3</v>
      </c>
      <c r="CE115">
        <f t="shared" si="182"/>
        <v>1.7644833457522537E-3</v>
      </c>
      <c r="CF115">
        <f t="shared" si="183"/>
        <v>1.7078754688004494E-3</v>
      </c>
      <c r="CG115">
        <f t="shared" si="183"/>
        <v>1.6538104692742815E-3</v>
      </c>
      <c r="CH115">
        <f t="shared" si="183"/>
        <v>1.6021359590780659E-3</v>
      </c>
      <c r="CI115">
        <f t="shared" si="183"/>
        <v>1.55271123326749E-3</v>
      </c>
      <c r="CJ115">
        <f t="shared" si="183"/>
        <v>1.5054061614655874E-3</v>
      </c>
      <c r="CK115">
        <f t="shared" si="183"/>
        <v>1.4601002059769586E-3</v>
      </c>
      <c r="CL115">
        <f t="shared" si="183"/>
        <v>1.4166815495661531E-3</v>
      </c>
      <c r="CM115">
        <f t="shared" si="183"/>
        <v>1.3750463185042215E-3</v>
      </c>
      <c r="CN115">
        <f t="shared" si="183"/>
        <v>1.3350978886636144E-3</v>
      </c>
      <c r="CO115">
        <f t="shared" si="183"/>
        <v>1.2967462642457421E-3</v>
      </c>
      <c r="CP115">
        <f t="shared" si="184"/>
        <v>1.2599075202284781E-3</v>
      </c>
      <c r="CQ115">
        <f t="shared" si="184"/>
        <v>1.2245033008786474E-3</v>
      </c>
      <c r="CR115">
        <f t="shared" si="184"/>
        <v>7.8821714938539936E-4</v>
      </c>
      <c r="CS115">
        <f t="shared" si="184"/>
        <v>5.1185337067672059E-4</v>
      </c>
      <c r="CT115">
        <f t="shared" si="184"/>
        <v>3.5440479424264659E-4</v>
      </c>
      <c r="CU115">
        <f t="shared" si="184"/>
        <v>2.4649382814464089E-4</v>
      </c>
      <c r="CV115">
        <f t="shared" si="184"/>
        <v>1.6827280636949016E-4</v>
      </c>
      <c r="CW115">
        <f t="shared" si="184"/>
        <v>1.1059127856191914E-4</v>
      </c>
      <c r="CX115">
        <f t="shared" si="184"/>
        <v>6.8283487753289848E-5</v>
      </c>
      <c r="CY115">
        <f t="shared" si="184"/>
        <v>3.806943541534264E-5</v>
      </c>
      <c r="CZ115">
        <f t="shared" si="185"/>
        <v>1.7698196909510797E-5</v>
      </c>
      <c r="DA115">
        <f t="shared" si="185"/>
        <v>5.5370813034370727E-6</v>
      </c>
      <c r="DB115">
        <f t="shared" si="185"/>
        <v>3.5164944694020033E-7</v>
      </c>
      <c r="DC115">
        <f t="shared" si="185"/>
        <v>0</v>
      </c>
      <c r="DD115">
        <f t="shared" si="185"/>
        <v>0</v>
      </c>
      <c r="DE115">
        <f t="shared" si="185"/>
        <v>0</v>
      </c>
      <c r="DF115">
        <f t="shared" si="185"/>
        <v>0</v>
      </c>
      <c r="DG115">
        <f t="shared" si="185"/>
        <v>0</v>
      </c>
      <c r="DH115">
        <f t="shared" si="185"/>
        <v>0</v>
      </c>
      <c r="DI115">
        <f t="shared" si="185"/>
        <v>0</v>
      </c>
      <c r="DJ115">
        <f t="shared" si="186"/>
        <v>0</v>
      </c>
      <c r="DK115">
        <f t="shared" si="186"/>
        <v>0</v>
      </c>
      <c r="DL115">
        <f t="shared" si="186"/>
        <v>0</v>
      </c>
      <c r="DM115">
        <f t="shared" si="186"/>
        <v>0</v>
      </c>
      <c r="DN115">
        <f t="shared" si="186"/>
        <v>0</v>
      </c>
      <c r="DO115">
        <f t="shared" si="186"/>
        <v>0</v>
      </c>
      <c r="DP115">
        <f t="shared" si="186"/>
        <v>0</v>
      </c>
      <c r="DQ115">
        <f t="shared" si="186"/>
        <v>0</v>
      </c>
      <c r="DR115">
        <f t="shared" si="186"/>
        <v>0</v>
      </c>
      <c r="DS115">
        <f t="shared" si="186"/>
        <v>0</v>
      </c>
      <c r="DT115">
        <f t="shared" si="187"/>
        <v>0</v>
      </c>
      <c r="DU115">
        <f t="shared" si="187"/>
        <v>0</v>
      </c>
      <c r="DV115">
        <f t="shared" si="187"/>
        <v>0</v>
      </c>
      <c r="DW115">
        <f t="shared" si="187"/>
        <v>0</v>
      </c>
      <c r="DX115">
        <f t="shared" si="187"/>
        <v>0</v>
      </c>
      <c r="DY115">
        <f t="shared" si="187"/>
        <v>0</v>
      </c>
      <c r="DZ115">
        <f t="shared" si="187"/>
        <v>0</v>
      </c>
      <c r="EA115">
        <f t="shared" si="187"/>
        <v>0</v>
      </c>
      <c r="EB115">
        <f t="shared" si="187"/>
        <v>0</v>
      </c>
      <c r="EC115">
        <f t="shared" si="187"/>
        <v>0</v>
      </c>
      <c r="ED115">
        <f t="shared" si="188"/>
        <v>0</v>
      </c>
      <c r="EE115">
        <f t="shared" si="188"/>
        <v>0</v>
      </c>
      <c r="EF115">
        <f t="shared" si="188"/>
        <v>0</v>
      </c>
      <c r="EG115">
        <f t="shared" si="188"/>
        <v>0</v>
      </c>
      <c r="EH115">
        <f t="shared" si="188"/>
        <v>0</v>
      </c>
      <c r="EI115">
        <f t="shared" si="188"/>
        <v>0</v>
      </c>
      <c r="EJ115">
        <f t="shared" si="188"/>
        <v>0</v>
      </c>
      <c r="EK115">
        <f t="shared" si="188"/>
        <v>0</v>
      </c>
      <c r="EL115">
        <f t="shared" si="188"/>
        <v>0</v>
      </c>
      <c r="EM115">
        <f t="shared" si="188"/>
        <v>0</v>
      </c>
      <c r="EN115">
        <f t="shared" si="189"/>
        <v>0</v>
      </c>
      <c r="EO115">
        <f t="shared" si="189"/>
        <v>0</v>
      </c>
      <c r="EP115">
        <f t="shared" si="189"/>
        <v>0</v>
      </c>
      <c r="EQ115">
        <f t="shared" si="189"/>
        <v>0</v>
      </c>
      <c r="ER115">
        <f t="shared" si="189"/>
        <v>0</v>
      </c>
      <c r="ES115">
        <f t="shared" si="189"/>
        <v>0</v>
      </c>
      <c r="ET115">
        <f t="shared" si="189"/>
        <v>0</v>
      </c>
      <c r="EU115">
        <f t="shared" si="189"/>
        <v>0</v>
      </c>
      <c r="EV115">
        <f t="shared" si="189"/>
        <v>0</v>
      </c>
      <c r="EW115">
        <f t="shared" si="189"/>
        <v>0</v>
      </c>
      <c r="EX115">
        <f t="shared" si="189"/>
        <v>0</v>
      </c>
      <c r="EZ115">
        <f t="shared" si="112"/>
        <v>0.87635450639532686</v>
      </c>
      <c r="FB115">
        <f t="shared" si="158"/>
        <v>1.1476788645200742E-2</v>
      </c>
      <c r="FC115">
        <f t="shared" si="159"/>
        <v>0.24854871307507004</v>
      </c>
    </row>
    <row r="116" spans="1:159" x14ac:dyDescent="0.25">
      <c r="A116">
        <v>845</v>
      </c>
      <c r="B116" s="20">
        <f>'Input spectra'!S115</f>
        <v>4.6250792002606698E-2</v>
      </c>
      <c r="C116">
        <f>'Input spectra'!B115</f>
        <v>0</v>
      </c>
      <c r="D116">
        <f t="shared" si="175"/>
        <v>2.0653927966864227E-2</v>
      </c>
      <c r="E116">
        <f t="shared" si="175"/>
        <v>2.0408903131120343E-2</v>
      </c>
      <c r="F116">
        <f t="shared" si="175"/>
        <v>2.0165699802947183E-2</v>
      </c>
      <c r="G116">
        <f t="shared" si="175"/>
        <v>1.9924306389252914E-2</v>
      </c>
      <c r="H116">
        <f t="shared" si="175"/>
        <v>1.9684711365151226E-2</v>
      </c>
      <c r="I116">
        <f t="shared" si="175"/>
        <v>1.9446903273578751E-2</v>
      </c>
      <c r="J116">
        <f t="shared" si="175"/>
        <v>1.9210870724914529E-2</v>
      </c>
      <c r="K116">
        <f t="shared" si="175"/>
        <v>1.8976602396601504E-2</v>
      </c>
      <c r="L116">
        <f t="shared" si="175"/>
        <v>1.8744087032770185E-2</v>
      </c>
      <c r="M116">
        <f t="shared" si="175"/>
        <v>1.8513313443864251E-2</v>
      </c>
      <c r="N116">
        <f t="shared" si="176"/>
        <v>1.8284270506268227E-2</v>
      </c>
      <c r="O116">
        <f t="shared" si="176"/>
        <v>1.8056947161937193E-2</v>
      </c>
      <c r="P116">
        <f t="shared" si="176"/>
        <v>1.7831332418028496E-2</v>
      </c>
      <c r="Q116">
        <f t="shared" si="176"/>
        <v>1.7607415346535475E-2</v>
      </c>
      <c r="R116">
        <f t="shared" si="176"/>
        <v>1.7385185083923154E-2</v>
      </c>
      <c r="S116">
        <f t="shared" si="176"/>
        <v>1.7164630830765942E-2</v>
      </c>
      <c r="T116">
        <f t="shared" si="176"/>
        <v>1.6945741851387298E-2</v>
      </c>
      <c r="U116">
        <f t="shared" si="176"/>
        <v>1.6728507473501339E-2</v>
      </c>
      <c r="V116">
        <f t="shared" si="176"/>
        <v>1.6512917087856422E-2</v>
      </c>
      <c r="W116">
        <f t="shared" si="176"/>
        <v>1.6298960147880664E-2</v>
      </c>
      <c r="X116">
        <f t="shared" si="177"/>
        <v>1.6086626169329356E-2</v>
      </c>
      <c r="Y116">
        <f t="shared" si="177"/>
        <v>1.5875904729934349E-2</v>
      </c>
      <c r="Z116">
        <f t="shared" si="177"/>
        <v>1.5666785469055311E-2</v>
      </c>
      <c r="AA116">
        <f t="shared" si="177"/>
        <v>1.5459258087332889E-2</v>
      </c>
      <c r="AB116">
        <f t="shared" si="177"/>
        <v>1.5253312346343776E-2</v>
      </c>
      <c r="AC116">
        <f t="shared" si="177"/>
        <v>1.5048938068257642E-2</v>
      </c>
      <c r="AD116">
        <f t="shared" si="177"/>
        <v>1.4846125135495934E-2</v>
      </c>
      <c r="AE116">
        <f t="shared" si="177"/>
        <v>1.4644863490392537E-2</v>
      </c>
      <c r="AF116">
        <f t="shared" si="177"/>
        <v>1.4445143134856295E-2</v>
      </c>
      <c r="AG116">
        <f t="shared" si="177"/>
        <v>1.4246954130035341E-2</v>
      </c>
      <c r="AH116">
        <f t="shared" si="178"/>
        <v>1.4050286595983296E-2</v>
      </c>
      <c r="AI116">
        <f t="shared" si="178"/>
        <v>1.3855130711327258E-2</v>
      </c>
      <c r="AJ116">
        <f t="shared" si="178"/>
        <v>1.3661476712937607E-2</v>
      </c>
      <c r="AK116">
        <f t="shared" si="178"/>
        <v>1.3469314895599613E-2</v>
      </c>
      <c r="AL116">
        <f t="shared" si="178"/>
        <v>1.3278635611686842E-2</v>
      </c>
      <c r="AM116">
        <f t="shared" si="178"/>
        <v>1.308942927083633E-2</v>
      </c>
      <c r="AN116">
        <f t="shared" si="178"/>
        <v>1.2901686339625528E-2</v>
      </c>
      <c r="AO116">
        <f t="shared" si="178"/>
        <v>1.2715397341251026E-2</v>
      </c>
      <c r="AP116">
        <f t="shared" si="178"/>
        <v>1.2530552855209015E-2</v>
      </c>
      <c r="AQ116">
        <f t="shared" si="178"/>
        <v>1.2347143516977488E-2</v>
      </c>
      <c r="AR116">
        <f t="shared" si="179"/>
        <v>1.2165160017700192E-2</v>
      </c>
      <c r="AS116">
        <f t="shared" si="179"/>
        <v>1.1984593103872301E-2</v>
      </c>
      <c r="AT116">
        <f t="shared" si="179"/>
        <v>1.1805433577027773E-2</v>
      </c>
      <c r="AU116">
        <f t="shared" si="179"/>
        <v>1.1627672293428476E-2</v>
      </c>
      <c r="AV116">
        <f t="shared" si="179"/>
        <v>1.1451300163754948E-2</v>
      </c>
      <c r="AW116">
        <f t="shared" si="179"/>
        <v>1.1276308152798885E-2</v>
      </c>
      <c r="AX116">
        <f t="shared" si="179"/>
        <v>1.0022358378311454E-2</v>
      </c>
      <c r="AY116">
        <f t="shared" si="179"/>
        <v>8.5625497414656779E-3</v>
      </c>
      <c r="AZ116">
        <f t="shared" si="179"/>
        <v>7.7067512551273745E-3</v>
      </c>
      <c r="BA116">
        <f t="shared" si="179"/>
        <v>7.0584828460261064E-3</v>
      </c>
      <c r="BB116">
        <f t="shared" si="180"/>
        <v>6.5287857769631575E-3</v>
      </c>
      <c r="BC116">
        <f t="shared" si="180"/>
        <v>6.0790953192903091E-3</v>
      </c>
      <c r="BD116">
        <f t="shared" si="180"/>
        <v>5.6882783904515554E-3</v>
      </c>
      <c r="BE116">
        <f t="shared" si="180"/>
        <v>5.3431595978329013E-3</v>
      </c>
      <c r="BF116">
        <f t="shared" si="180"/>
        <v>5.0348174519680815E-3</v>
      </c>
      <c r="BG116">
        <f t="shared" si="180"/>
        <v>4.7568533635480355E-3</v>
      </c>
      <c r="BH116">
        <f t="shared" si="180"/>
        <v>4.5044800091790264E-3</v>
      </c>
      <c r="BI116">
        <f t="shared" si="180"/>
        <v>4.2739979096563241E-3</v>
      </c>
      <c r="BJ116">
        <f t="shared" si="180"/>
        <v>4.0624745049495431E-3</v>
      </c>
      <c r="BK116">
        <f t="shared" si="180"/>
        <v>3.8675369370693986E-3</v>
      </c>
      <c r="BL116">
        <f t="shared" si="181"/>
        <v>3.6872325331512054E-3</v>
      </c>
      <c r="BM116">
        <f t="shared" si="181"/>
        <v>3.5199315661569152E-3</v>
      </c>
      <c r="BN116">
        <f t="shared" si="181"/>
        <v>3.3642574858489612E-3</v>
      </c>
      <c r="BO116">
        <f t="shared" si="181"/>
        <v>3.2190356076076372E-3</v>
      </c>
      <c r="BP116">
        <f t="shared" si="181"/>
        <v>3.0832545649352307E-3</v>
      </c>
      <c r="BQ116">
        <f t="shared" si="181"/>
        <v>2.9560368105173746E-3</v>
      </c>
      <c r="BR116">
        <f t="shared" si="181"/>
        <v>2.8366156732034854E-3</v>
      </c>
      <c r="BS116">
        <f t="shared" si="181"/>
        <v>2.7243172569297218E-3</v>
      </c>
      <c r="BT116">
        <f t="shared" si="181"/>
        <v>2.6185459771395883E-3</v>
      </c>
      <c r="BU116">
        <f t="shared" si="181"/>
        <v>2.5187728717622915E-3</v>
      </c>
      <c r="BV116">
        <f t="shared" si="182"/>
        <v>2.4245260576506102E-3</v>
      </c>
      <c r="BW116">
        <f t="shared" si="182"/>
        <v>2.3353828666137569E-3</v>
      </c>
      <c r="BX116">
        <f t="shared" si="182"/>
        <v>2.2509633111280456E-3</v>
      </c>
      <c r="BY116">
        <f t="shared" si="182"/>
        <v>2.1709246134805236E-3</v>
      </c>
      <c r="BZ116">
        <f t="shared" si="182"/>
        <v>2.094956593360417E-3</v>
      </c>
      <c r="CA116">
        <f t="shared" si="182"/>
        <v>2.022777754360802E-3</v>
      </c>
      <c r="CB116">
        <f t="shared" si="182"/>
        <v>1.9541319439822518E-3</v>
      </c>
      <c r="CC116">
        <f t="shared" si="182"/>
        <v>1.8887854876490635E-3</v>
      </c>
      <c r="CD116">
        <f t="shared" si="182"/>
        <v>1.8265247171374149E-3</v>
      </c>
      <c r="CE116">
        <f t="shared" si="182"/>
        <v>1.7671538292239664E-3</v>
      </c>
      <c r="CF116">
        <f t="shared" si="183"/>
        <v>1.7104930224091763E-3</v>
      </c>
      <c r="CG116">
        <f t="shared" si="183"/>
        <v>1.6563768690648893E-3</v>
      </c>
      <c r="CH116">
        <f t="shared" si="183"/>
        <v>1.6046528878991672E-3</v>
      </c>
      <c r="CI116">
        <f t="shared" si="183"/>
        <v>1.5551802876677986E-3</v>
      </c>
      <c r="CJ116">
        <f t="shared" si="183"/>
        <v>1.507828857925692E-3</v>
      </c>
      <c r="CK116">
        <f t="shared" si="183"/>
        <v>1.4624779865553786E-3</v>
      </c>
      <c r="CL116">
        <f t="shared" si="183"/>
        <v>1.4190157870274517E-3</v>
      </c>
      <c r="CM116">
        <f t="shared" si="183"/>
        <v>1.3773383209876864E-3</v>
      </c>
      <c r="CN116">
        <f t="shared" si="183"/>
        <v>1.3373489039431817E-3</v>
      </c>
      <c r="CO116">
        <f t="shared" si="183"/>
        <v>1.2989574836252242E-3</v>
      </c>
      <c r="CP116">
        <f t="shared" si="184"/>
        <v>1.2620800821105318E-3</v>
      </c>
      <c r="CQ116">
        <f t="shared" si="184"/>
        <v>1.2266382940411217E-3</v>
      </c>
      <c r="CR116">
        <f t="shared" si="184"/>
        <v>7.8960656764207537E-4</v>
      </c>
      <c r="CS116">
        <f t="shared" si="184"/>
        <v>5.1276544865157887E-4</v>
      </c>
      <c r="CT116">
        <f t="shared" si="184"/>
        <v>3.5504310924562614E-4</v>
      </c>
      <c r="CU116">
        <f t="shared" si="184"/>
        <v>2.469425130130558E-4</v>
      </c>
      <c r="CV116">
        <f t="shared" si="184"/>
        <v>1.6858233519338026E-4</v>
      </c>
      <c r="CW116">
        <f t="shared" si="184"/>
        <v>1.1079682629822016E-4</v>
      </c>
      <c r="CX116">
        <f t="shared" si="184"/>
        <v>6.8411710777152202E-5</v>
      </c>
      <c r="CY116">
        <f t="shared" si="184"/>
        <v>3.8141652513260133E-5</v>
      </c>
      <c r="CZ116">
        <f t="shared" si="185"/>
        <v>1.7732109548160337E-5</v>
      </c>
      <c r="DA116">
        <f t="shared" si="185"/>
        <v>5.5477974585720076E-6</v>
      </c>
      <c r="DB116">
        <f t="shared" si="185"/>
        <v>3.5233675428760593E-7</v>
      </c>
      <c r="DC116">
        <f t="shared" si="185"/>
        <v>0</v>
      </c>
      <c r="DD116">
        <f t="shared" si="185"/>
        <v>0</v>
      </c>
      <c r="DE116">
        <f t="shared" si="185"/>
        <v>0</v>
      </c>
      <c r="DF116">
        <f t="shared" si="185"/>
        <v>0</v>
      </c>
      <c r="DG116">
        <f t="shared" si="185"/>
        <v>0</v>
      </c>
      <c r="DH116">
        <f t="shared" si="185"/>
        <v>0</v>
      </c>
      <c r="DI116">
        <f t="shared" si="185"/>
        <v>0</v>
      </c>
      <c r="DJ116">
        <f t="shared" si="186"/>
        <v>0</v>
      </c>
      <c r="DK116">
        <f t="shared" si="186"/>
        <v>0</v>
      </c>
      <c r="DL116">
        <f t="shared" si="186"/>
        <v>0</v>
      </c>
      <c r="DM116">
        <f t="shared" si="186"/>
        <v>0</v>
      </c>
      <c r="DN116">
        <f t="shared" si="186"/>
        <v>0</v>
      </c>
      <c r="DO116">
        <f t="shared" si="186"/>
        <v>0</v>
      </c>
      <c r="DP116">
        <f t="shared" si="186"/>
        <v>0</v>
      </c>
      <c r="DQ116">
        <f t="shared" si="186"/>
        <v>0</v>
      </c>
      <c r="DR116">
        <f t="shared" si="186"/>
        <v>0</v>
      </c>
      <c r="DS116">
        <f t="shared" si="186"/>
        <v>0</v>
      </c>
      <c r="DT116">
        <f t="shared" si="187"/>
        <v>0</v>
      </c>
      <c r="DU116">
        <f t="shared" si="187"/>
        <v>0</v>
      </c>
      <c r="DV116">
        <f t="shared" si="187"/>
        <v>0</v>
      </c>
      <c r="DW116">
        <f t="shared" si="187"/>
        <v>0</v>
      </c>
      <c r="DX116">
        <f t="shared" si="187"/>
        <v>0</v>
      </c>
      <c r="DY116">
        <f t="shared" si="187"/>
        <v>0</v>
      </c>
      <c r="DZ116">
        <f t="shared" si="187"/>
        <v>0</v>
      </c>
      <c r="EA116">
        <f t="shared" si="187"/>
        <v>0</v>
      </c>
      <c r="EB116">
        <f t="shared" si="187"/>
        <v>0</v>
      </c>
      <c r="EC116">
        <f t="shared" si="187"/>
        <v>0</v>
      </c>
      <c r="ED116">
        <f t="shared" si="188"/>
        <v>0</v>
      </c>
      <c r="EE116">
        <f t="shared" si="188"/>
        <v>0</v>
      </c>
      <c r="EF116">
        <f t="shared" si="188"/>
        <v>0</v>
      </c>
      <c r="EG116">
        <f t="shared" si="188"/>
        <v>0</v>
      </c>
      <c r="EH116">
        <f t="shared" si="188"/>
        <v>0</v>
      </c>
      <c r="EI116">
        <f t="shared" si="188"/>
        <v>0</v>
      </c>
      <c r="EJ116">
        <f t="shared" si="188"/>
        <v>0</v>
      </c>
      <c r="EK116">
        <f t="shared" si="188"/>
        <v>0</v>
      </c>
      <c r="EL116">
        <f t="shared" si="188"/>
        <v>0</v>
      </c>
      <c r="EM116">
        <f t="shared" si="188"/>
        <v>0</v>
      </c>
      <c r="EN116">
        <f t="shared" si="189"/>
        <v>0</v>
      </c>
      <c r="EO116">
        <f t="shared" si="189"/>
        <v>0</v>
      </c>
      <c r="EP116">
        <f t="shared" si="189"/>
        <v>0</v>
      </c>
      <c r="EQ116">
        <f t="shared" si="189"/>
        <v>0</v>
      </c>
      <c r="ER116">
        <f t="shared" si="189"/>
        <v>0</v>
      </c>
      <c r="ES116">
        <f t="shared" si="189"/>
        <v>0</v>
      </c>
      <c r="ET116">
        <f t="shared" si="189"/>
        <v>0</v>
      </c>
      <c r="EU116">
        <f t="shared" si="189"/>
        <v>0</v>
      </c>
      <c r="EV116">
        <f t="shared" si="189"/>
        <v>0</v>
      </c>
      <c r="EW116">
        <f t="shared" si="189"/>
        <v>0</v>
      </c>
      <c r="EX116">
        <f t="shared" si="189"/>
        <v>0</v>
      </c>
      <c r="EZ116">
        <f t="shared" si="112"/>
        <v>0.87681472555022999</v>
      </c>
      <c r="FB116">
        <f t="shared" si="158"/>
        <v>1.1430026675709304E-2</v>
      </c>
      <c r="FC116">
        <f t="shared" si="159"/>
        <v>0.24855469495473395</v>
      </c>
    </row>
    <row r="117" spans="1:159" x14ac:dyDescent="0.25">
      <c r="A117">
        <v>850</v>
      </c>
      <c r="B117" s="20">
        <f>'Input spectra'!S116</f>
        <v>4.6059359004156197E-2</v>
      </c>
      <c r="C117">
        <f>'Input spectra'!B116</f>
        <v>0</v>
      </c>
      <c r="D117">
        <f t="shared" si="175"/>
        <v>2.0653927966864227E-2</v>
      </c>
      <c r="E117">
        <f t="shared" si="175"/>
        <v>2.0409293828612098E-2</v>
      </c>
      <c r="F117">
        <f t="shared" si="175"/>
        <v>2.0166471893803283E-2</v>
      </c>
      <c r="G117">
        <f t="shared" si="175"/>
        <v>1.992545067302489E-2</v>
      </c>
      <c r="H117">
        <f t="shared" si="175"/>
        <v>1.9686218744191013E-2</v>
      </c>
      <c r="I117">
        <f t="shared" si="175"/>
        <v>1.9448764752166559E-2</v>
      </c>
      <c r="J117">
        <f t="shared" si="175"/>
        <v>1.9213077408393141E-2</v>
      </c>
      <c r="K117">
        <f t="shared" si="175"/>
        <v>1.897914549051696E-2</v>
      </c>
      <c r="L117">
        <f t="shared" si="175"/>
        <v>1.8746957842018745E-2</v>
      </c>
      <c r="M117">
        <f t="shared" si="175"/>
        <v>1.8516503371845655E-2</v>
      </c>
      <c r="N117">
        <f t="shared" si="176"/>
        <v>1.8287771054045211E-2</v>
      </c>
      <c r="O117">
        <f t="shared" si="176"/>
        <v>1.8060749927401157E-2</v>
      </c>
      <c r="P117">
        <f t="shared" si="176"/>
        <v>1.7835429095071364E-2</v>
      </c>
      <c r="Q117">
        <f t="shared" si="176"/>
        <v>1.7611797724227638E-2</v>
      </c>
      <c r="R117">
        <f t="shared" si="176"/>
        <v>1.7389845045697506E-2</v>
      </c>
      <c r="S117">
        <f t="shared" si="176"/>
        <v>1.7169560353607918E-2</v>
      </c>
      <c r="T117">
        <f t="shared" si="176"/>
        <v>1.6950933005030925E-2</v>
      </c>
      <c r="U117">
        <f t="shared" si="176"/>
        <v>1.6733952419631222E-2</v>
      </c>
      <c r="V117">
        <f t="shared" si="176"/>
        <v>1.6518608079315645E-2</v>
      </c>
      <c r="W117">
        <f t="shared" si="176"/>
        <v>1.6304889527884534E-2</v>
      </c>
      <c r="X117">
        <f t="shared" si="177"/>
        <v>1.6092786370685015E-2</v>
      </c>
      <c r="Y117">
        <f t="shared" si="177"/>
        <v>1.5882288274266149E-2</v>
      </c>
      <c r="Z117">
        <f t="shared" si="177"/>
        <v>1.5673384966035941E-2</v>
      </c>
      <c r="AA117">
        <f t="shared" si="177"/>
        <v>1.5466066233920205E-2</v>
      </c>
      <c r="AB117">
        <f t="shared" si="177"/>
        <v>1.5260321926023331E-2</v>
      </c>
      <c r="AC117">
        <f t="shared" si="177"/>
        <v>1.5056141950290824E-2</v>
      </c>
      <c r="AD117">
        <f t="shared" si="177"/>
        <v>1.4853516274173693E-2</v>
      </c>
      <c r="AE117">
        <f t="shared" si="177"/>
        <v>1.4652434924294706E-2</v>
      </c>
      <c r="AF117">
        <f t="shared" si="177"/>
        <v>1.4452887986116389E-2</v>
      </c>
      <c r="AG117">
        <f t="shared" si="177"/>
        <v>1.4254865603610866E-2</v>
      </c>
      <c r="AH117">
        <f t="shared" si="178"/>
        <v>1.4058357978931488E-2</v>
      </c>
      <c r="AI117">
        <f t="shared" si="178"/>
        <v>1.3863355372086239E-2</v>
      </c>
      <c r="AJ117">
        <f t="shared" si="178"/>
        <v>1.3669848100612912E-2</v>
      </c>
      <c r="AK117">
        <f t="shared" si="178"/>
        <v>1.3477826539256041E-2</v>
      </c>
      <c r="AL117">
        <f t="shared" si="178"/>
        <v>1.3287281119645621E-2</v>
      </c>
      <c r="AM117">
        <f t="shared" si="178"/>
        <v>1.3098202329977536E-2</v>
      </c>
      <c r="AN117">
        <f t="shared" si="178"/>
        <v>1.2910580714695728E-2</v>
      </c>
      <c r="AO117">
        <f t="shared" si="178"/>
        <v>1.2724406874176121E-2</v>
      </c>
      <c r="AP117">
        <f t="shared" si="178"/>
        <v>1.2539671464412233E-2</v>
      </c>
      <c r="AQ117">
        <f t="shared" si="178"/>
        <v>1.2356365196702496E-2</v>
      </c>
      <c r="AR117">
        <f t="shared" si="179"/>
        <v>1.2174478837339301E-2</v>
      </c>
      <c r="AS117">
        <f t="shared" si="179"/>
        <v>1.1994003207299715E-2</v>
      </c>
      <c r="AT117">
        <f t="shared" si="179"/>
        <v>1.1814929181937859E-2</v>
      </c>
      <c r="AU117">
        <f t="shared" si="179"/>
        <v>1.1637247690679017E-2</v>
      </c>
      <c r="AV117">
        <f t="shared" si="179"/>
        <v>1.146094971671534E-2</v>
      </c>
      <c r="AW117">
        <f t="shared" si="179"/>
        <v>1.1286026296703253E-2</v>
      </c>
      <c r="AX117">
        <f t="shared" si="179"/>
        <v>1.0031187871863835E-2</v>
      </c>
      <c r="AY117">
        <f t="shared" si="179"/>
        <v>8.5702572347823702E-3</v>
      </c>
      <c r="AZ117">
        <f t="shared" si="179"/>
        <v>7.7138360768788774E-3</v>
      </c>
      <c r="BA117">
        <f t="shared" si="179"/>
        <v>7.0651069623478618E-3</v>
      </c>
      <c r="BB117">
        <f t="shared" si="180"/>
        <v>6.5350378938271465E-3</v>
      </c>
      <c r="BC117">
        <f t="shared" si="180"/>
        <v>6.0850332886316751E-3</v>
      </c>
      <c r="BD117">
        <f t="shared" si="180"/>
        <v>5.6939436154915682E-3</v>
      </c>
      <c r="BE117">
        <f t="shared" si="180"/>
        <v>5.3485834913289051E-3</v>
      </c>
      <c r="BF117">
        <f t="shared" si="180"/>
        <v>5.040024826123128E-3</v>
      </c>
      <c r="BG117">
        <f t="shared" si="180"/>
        <v>4.7618644039651237E-3</v>
      </c>
      <c r="BH117">
        <f t="shared" si="180"/>
        <v>4.5093115127039507E-3</v>
      </c>
      <c r="BI117">
        <f t="shared" si="180"/>
        <v>4.278664105135885E-3</v>
      </c>
      <c r="BJ117">
        <f t="shared" si="180"/>
        <v>4.0669876216869044E-3</v>
      </c>
      <c r="BK117">
        <f t="shared" si="180"/>
        <v>3.87190761258039E-3</v>
      </c>
      <c r="BL117">
        <f t="shared" si="181"/>
        <v>3.6914701142026999E-3</v>
      </c>
      <c r="BM117">
        <f t="shared" si="181"/>
        <v>3.5240443364451075E-3</v>
      </c>
      <c r="BN117">
        <f t="shared" si="181"/>
        <v>3.3682528417611924E-3</v>
      </c>
      <c r="BO117">
        <f t="shared" si="181"/>
        <v>3.2229201963204011E-3</v>
      </c>
      <c r="BP117">
        <f t="shared" si="181"/>
        <v>3.087034394596276E-3</v>
      </c>
      <c r="BQ117">
        <f t="shared" si="181"/>
        <v>2.9597173393462531E-3</v>
      </c>
      <c r="BR117">
        <f t="shared" si="181"/>
        <v>2.8402018824073014E-3</v>
      </c>
      <c r="BS117">
        <f t="shared" si="181"/>
        <v>2.7278137110105087E-3</v>
      </c>
      <c r="BT117">
        <f t="shared" si="181"/>
        <v>2.6219568742503123E-3</v>
      </c>
      <c r="BU117">
        <f t="shared" si="181"/>
        <v>2.522102086115841E-3</v>
      </c>
      <c r="BV117">
        <f t="shared" si="182"/>
        <v>2.4277771755147181E-3</v>
      </c>
      <c r="BW117">
        <f t="shared" si="182"/>
        <v>2.3385592170789816E-3</v>
      </c>
      <c r="BX117">
        <f t="shared" si="182"/>
        <v>2.254067992578628E-3</v>
      </c>
      <c r="BY117">
        <f t="shared" si="182"/>
        <v>2.1739605165039554E-3</v>
      </c>
      <c r="BZ117">
        <f t="shared" si="182"/>
        <v>2.0979264206836346E-3</v>
      </c>
      <c r="CA117">
        <f t="shared" si="182"/>
        <v>2.0256840382868535E-3</v>
      </c>
      <c r="CB117">
        <f t="shared" si="182"/>
        <v>1.9569770617124571E-3</v>
      </c>
      <c r="CC117">
        <f t="shared" si="182"/>
        <v>1.8915716748058502E-3</v>
      </c>
      <c r="CD117">
        <f t="shared" si="182"/>
        <v>1.8292540797476661E-3</v>
      </c>
      <c r="CE117">
        <f t="shared" si="182"/>
        <v>1.7698283543784695E-3</v>
      </c>
      <c r="CF117">
        <f t="shared" si="183"/>
        <v>1.7131145877781399E-3</v>
      </c>
      <c r="CG117">
        <f t="shared" si="183"/>
        <v>1.6589472514206142E-3</v>
      </c>
      <c r="CH117">
        <f t="shared" si="183"/>
        <v>1.6071737707733904E-3</v>
      </c>
      <c r="CI117">
        <f t="shared" si="183"/>
        <v>1.5576532682518691E-3</v>
      </c>
      <c r="CJ117">
        <f t="shared" si="183"/>
        <v>1.5102554533057615E-3</v>
      </c>
      <c r="CK117">
        <f t="shared" si="183"/>
        <v>1.4648596393615099E-3</v>
      </c>
      <c r="CL117">
        <f t="shared" si="183"/>
        <v>1.4213538705644807E-3</v>
      </c>
      <c r="CM117">
        <f t="shared" si="183"/>
        <v>1.3796341439063712E-3</v>
      </c>
      <c r="CN117">
        <f t="shared" si="183"/>
        <v>1.3396037145023548E-3</v>
      </c>
      <c r="CO117">
        <f t="shared" si="183"/>
        <v>1.301172473589036E-3</v>
      </c>
      <c r="CP117">
        <f t="shared" si="184"/>
        <v>1.2642563903192447E-3</v>
      </c>
      <c r="CQ117">
        <f t="shared" si="184"/>
        <v>1.2287770096891138E-3</v>
      </c>
      <c r="CR117">
        <f t="shared" si="184"/>
        <v>7.9099843507547056E-4</v>
      </c>
      <c r="CS117">
        <f t="shared" si="184"/>
        <v>5.1367915186968031E-4</v>
      </c>
      <c r="CT117">
        <f t="shared" si="184"/>
        <v>3.5568257391150427E-4</v>
      </c>
      <c r="CU117">
        <f t="shared" si="184"/>
        <v>2.4739201460825312E-4</v>
      </c>
      <c r="CV117">
        <f t="shared" si="184"/>
        <v>1.6889243337898057E-4</v>
      </c>
      <c r="CW117">
        <f t="shared" si="184"/>
        <v>1.1100275607072193E-4</v>
      </c>
      <c r="CX117">
        <f t="shared" si="184"/>
        <v>6.8540174578754357E-5</v>
      </c>
      <c r="CY117">
        <f t="shared" si="184"/>
        <v>3.8214006605834224E-5</v>
      </c>
      <c r="CZ117">
        <f t="shared" si="185"/>
        <v>1.7766087168969704E-5</v>
      </c>
      <c r="DA117">
        <f t="shared" si="185"/>
        <v>5.5585343531497256E-6</v>
      </c>
      <c r="DB117">
        <f t="shared" si="185"/>
        <v>3.5302540499384206E-7</v>
      </c>
      <c r="DC117">
        <f t="shared" si="185"/>
        <v>0</v>
      </c>
      <c r="DD117">
        <f t="shared" si="185"/>
        <v>0</v>
      </c>
      <c r="DE117">
        <f t="shared" si="185"/>
        <v>0</v>
      </c>
      <c r="DF117">
        <f t="shared" si="185"/>
        <v>0</v>
      </c>
      <c r="DG117">
        <f t="shared" si="185"/>
        <v>0</v>
      </c>
      <c r="DH117">
        <f t="shared" si="185"/>
        <v>0</v>
      </c>
      <c r="DI117">
        <f t="shared" si="185"/>
        <v>0</v>
      </c>
      <c r="DJ117">
        <f t="shared" si="186"/>
        <v>0</v>
      </c>
      <c r="DK117">
        <f t="shared" si="186"/>
        <v>0</v>
      </c>
      <c r="DL117">
        <f t="shared" si="186"/>
        <v>0</v>
      </c>
      <c r="DM117">
        <f t="shared" si="186"/>
        <v>0</v>
      </c>
      <c r="DN117">
        <f t="shared" si="186"/>
        <v>0</v>
      </c>
      <c r="DO117">
        <f t="shared" si="186"/>
        <v>0</v>
      </c>
      <c r="DP117">
        <f t="shared" si="186"/>
        <v>0</v>
      </c>
      <c r="DQ117">
        <f t="shared" si="186"/>
        <v>0</v>
      </c>
      <c r="DR117">
        <f t="shared" si="186"/>
        <v>0</v>
      </c>
      <c r="DS117">
        <f t="shared" si="186"/>
        <v>0</v>
      </c>
      <c r="DT117">
        <f t="shared" si="187"/>
        <v>0</v>
      </c>
      <c r="DU117">
        <f t="shared" si="187"/>
        <v>0</v>
      </c>
      <c r="DV117">
        <f t="shared" si="187"/>
        <v>0</v>
      </c>
      <c r="DW117">
        <f t="shared" si="187"/>
        <v>0</v>
      </c>
      <c r="DX117">
        <f t="shared" si="187"/>
        <v>0</v>
      </c>
      <c r="DY117">
        <f t="shared" si="187"/>
        <v>0</v>
      </c>
      <c r="DZ117">
        <f t="shared" si="187"/>
        <v>0</v>
      </c>
      <c r="EA117">
        <f t="shared" si="187"/>
        <v>0</v>
      </c>
      <c r="EB117">
        <f t="shared" si="187"/>
        <v>0</v>
      </c>
      <c r="EC117">
        <f t="shared" si="187"/>
        <v>0</v>
      </c>
      <c r="ED117">
        <f t="shared" si="188"/>
        <v>0</v>
      </c>
      <c r="EE117">
        <f t="shared" si="188"/>
        <v>0</v>
      </c>
      <c r="EF117">
        <f t="shared" si="188"/>
        <v>0</v>
      </c>
      <c r="EG117">
        <f t="shared" si="188"/>
        <v>0</v>
      </c>
      <c r="EH117">
        <f t="shared" si="188"/>
        <v>0</v>
      </c>
      <c r="EI117">
        <f t="shared" si="188"/>
        <v>0</v>
      </c>
      <c r="EJ117">
        <f t="shared" si="188"/>
        <v>0</v>
      </c>
      <c r="EK117">
        <f t="shared" si="188"/>
        <v>0</v>
      </c>
      <c r="EL117">
        <f t="shared" si="188"/>
        <v>0</v>
      </c>
      <c r="EM117">
        <f t="shared" si="188"/>
        <v>0</v>
      </c>
      <c r="EN117">
        <f t="shared" si="189"/>
        <v>0</v>
      </c>
      <c r="EO117">
        <f t="shared" si="189"/>
        <v>0</v>
      </c>
      <c r="EP117">
        <f t="shared" si="189"/>
        <v>0</v>
      </c>
      <c r="EQ117">
        <f t="shared" si="189"/>
        <v>0</v>
      </c>
      <c r="ER117">
        <f t="shared" si="189"/>
        <v>0</v>
      </c>
      <c r="ES117">
        <f t="shared" si="189"/>
        <v>0</v>
      </c>
      <c r="ET117">
        <f t="shared" si="189"/>
        <v>0</v>
      </c>
      <c r="EU117">
        <f t="shared" si="189"/>
        <v>0</v>
      </c>
      <c r="EV117">
        <f t="shared" si="189"/>
        <v>0</v>
      </c>
      <c r="EW117">
        <f t="shared" si="189"/>
        <v>0</v>
      </c>
      <c r="EX117">
        <f t="shared" si="189"/>
        <v>0</v>
      </c>
      <c r="EZ117">
        <f t="shared" si="112"/>
        <v>0.87727532092552052</v>
      </c>
      <c r="FB117">
        <f t="shared" si="158"/>
        <v>1.1383260230111603E-2</v>
      </c>
      <c r="FC117">
        <f t="shared" si="159"/>
        <v>0.24856067683770969</v>
      </c>
    </row>
    <row r="118" spans="1:159" x14ac:dyDescent="0.25">
      <c r="A118">
        <v>855</v>
      </c>
      <c r="B118" s="20">
        <f>'Input spectra'!S117</f>
        <v>4.5867926005705703E-2</v>
      </c>
      <c r="C118">
        <f>'Input spectra'!B117</f>
        <v>0</v>
      </c>
      <c r="D118">
        <f t="shared" si="175"/>
        <v>2.0653927966864227E-2</v>
      </c>
      <c r="E118">
        <f t="shared" si="175"/>
        <v>2.0409684533583165E-2</v>
      </c>
      <c r="F118">
        <f t="shared" si="175"/>
        <v>2.0167244014220678E-2</v>
      </c>
      <c r="G118">
        <f t="shared" si="175"/>
        <v>1.992659502251486E-2</v>
      </c>
      <c r="H118">
        <f t="shared" si="175"/>
        <v>1.9687726238660053E-2</v>
      </c>
      <c r="I118">
        <f t="shared" si="175"/>
        <v>1.9450626408937105E-2</v>
      </c>
      <c r="J118">
        <f t="shared" si="175"/>
        <v>1.9215284345345533E-2</v>
      </c>
      <c r="K118">
        <f t="shared" si="175"/>
        <v>1.8981688925237716E-2</v>
      </c>
      <c r="L118">
        <f t="shared" si="175"/>
        <v>1.8749829090955069E-2</v>
      </c>
      <c r="M118">
        <f t="shared" si="175"/>
        <v>1.851969384946614E-2</v>
      </c>
      <c r="N118">
        <f t="shared" si="176"/>
        <v>1.8291272272006696E-2</v>
      </c>
      <c r="O118">
        <f t="shared" si="176"/>
        <v>1.8064553493721713E-2</v>
      </c>
      <c r="P118">
        <f t="shared" si="176"/>
        <v>1.7839526713309337E-2</v>
      </c>
      <c r="Q118">
        <f t="shared" si="176"/>
        <v>1.7616181192666735E-2</v>
      </c>
      <c r="R118">
        <f t="shared" si="176"/>
        <v>1.7394506256537864E-2</v>
      </c>
      <c r="S118">
        <f t="shared" si="176"/>
        <v>1.7174491292163151E-2</v>
      </c>
      <c r="T118">
        <f t="shared" si="176"/>
        <v>1.6956125748931055E-2</v>
      </c>
      <c r="U118">
        <f t="shared" si="176"/>
        <v>1.6739399138031491E-2</v>
      </c>
      <c r="V118">
        <f t="shared" si="176"/>
        <v>1.652430103211117E-2</v>
      </c>
      <c r="W118">
        <f t="shared" si="176"/>
        <v>1.6310821064930748E-2</v>
      </c>
      <c r="X118">
        <f t="shared" si="177"/>
        <v>1.6098948931023867E-2</v>
      </c>
      <c r="Y118">
        <f t="shared" si="177"/>
        <v>1.5888674385358015E-2</v>
      </c>
      <c r="Z118">
        <f t="shared" si="177"/>
        <v>1.5679987242997212E-2</v>
      </c>
      <c r="AA118">
        <f t="shared" si="177"/>
        <v>1.5472877378766538E-2</v>
      </c>
      <c r="AB118">
        <f t="shared" si="177"/>
        <v>1.5267334726918462E-2</v>
      </c>
      <c r="AC118">
        <f t="shared" si="177"/>
        <v>1.5063349280800973E-2</v>
      </c>
      <c r="AD118">
        <f t="shared" si="177"/>
        <v>1.4860911092527494E-2</v>
      </c>
      <c r="AE118">
        <f t="shared" si="177"/>
        <v>1.4660010272648611E-2</v>
      </c>
      <c r="AF118">
        <f t="shared" si="177"/>
        <v>1.4460636989825543E-2</v>
      </c>
      <c r="AG118">
        <f t="shared" si="177"/>
        <v>1.4262781470505382E-2</v>
      </c>
      <c r="AH118">
        <f t="shared" si="178"/>
        <v>1.4066433998598101E-2</v>
      </c>
      <c r="AI118">
        <f t="shared" si="178"/>
        <v>1.3871584915155321E-2</v>
      </c>
      <c r="AJ118">
        <f t="shared" si="178"/>
        <v>1.3678224618050764E-2</v>
      </c>
      <c r="AK118">
        <f t="shared" si="178"/>
        <v>1.3486343561662487E-2</v>
      </c>
      <c r="AL118">
        <f t="shared" si="178"/>
        <v>1.3295932256556807E-2</v>
      </c>
      <c r="AM118">
        <f t="shared" si="178"/>
        <v>1.3106981269173945E-2</v>
      </c>
      <c r="AN118">
        <f t="shared" si="178"/>
        <v>1.291948122151536E-2</v>
      </c>
      <c r="AO118">
        <f t="shared" si="178"/>
        <v>1.2733422790832793E-2</v>
      </c>
      <c r="AP118">
        <f t="shared" si="178"/>
        <v>1.254879670931898E-2</v>
      </c>
      <c r="AQ118">
        <f t="shared" si="178"/>
        <v>1.2365593763800021E-2</v>
      </c>
      <c r="AR118">
        <f t="shared" si="179"/>
        <v>1.218380479542947E-2</v>
      </c>
      <c r="AS118">
        <f t="shared" si="179"/>
        <v>1.2003420699384025E-2</v>
      </c>
      <c r="AT118">
        <f t="shared" si="179"/>
        <v>1.1824432424560868E-2</v>
      </c>
      <c r="AU118">
        <f t="shared" si="179"/>
        <v>1.1646830973276701E-2</v>
      </c>
      <c r="AV118">
        <f t="shared" si="179"/>
        <v>1.1470607400968336E-2</v>
      </c>
      <c r="AW118">
        <f t="shared" si="179"/>
        <v>1.1295752815894967E-2</v>
      </c>
      <c r="AX118">
        <f t="shared" si="179"/>
        <v>1.0040025144020158E-2</v>
      </c>
      <c r="AY118">
        <f t="shared" si="179"/>
        <v>8.5779716659219081E-3</v>
      </c>
      <c r="AZ118">
        <f t="shared" si="179"/>
        <v>7.7209274117119092E-3</v>
      </c>
      <c r="BA118">
        <f t="shared" si="179"/>
        <v>7.07173729514956E-3</v>
      </c>
      <c r="BB118">
        <f t="shared" si="180"/>
        <v>6.5412959978634238E-3</v>
      </c>
      <c r="BC118">
        <f t="shared" si="180"/>
        <v>6.0909770580926401E-3</v>
      </c>
      <c r="BD118">
        <f t="shared" si="180"/>
        <v>5.6996144827967006E-3</v>
      </c>
      <c r="BE118">
        <f t="shared" si="180"/>
        <v>5.3540128906721732E-3</v>
      </c>
      <c r="BF118">
        <f t="shared" si="180"/>
        <v>5.0452375861230131E-3</v>
      </c>
      <c r="BG118">
        <f t="shared" si="180"/>
        <v>4.7668807231924125E-3</v>
      </c>
      <c r="BH118">
        <f t="shared" si="180"/>
        <v>4.5141481984976983E-3</v>
      </c>
      <c r="BI118">
        <f t="shared" si="180"/>
        <v>4.2833353949979667E-3</v>
      </c>
      <c r="BJ118">
        <f t="shared" si="180"/>
        <v>4.0715057521720837E-3</v>
      </c>
      <c r="BK118">
        <f t="shared" si="180"/>
        <v>3.876283227360154E-3</v>
      </c>
      <c r="BL118">
        <f t="shared" si="181"/>
        <v>3.6957125653276179E-3</v>
      </c>
      <c r="BM118">
        <f t="shared" si="181"/>
        <v>3.5281619121902029E-3</v>
      </c>
      <c r="BN118">
        <f t="shared" si="181"/>
        <v>3.3722529425150223E-3</v>
      </c>
      <c r="BO118">
        <f t="shared" si="181"/>
        <v>3.2268094727817042E-3</v>
      </c>
      <c r="BP118">
        <f t="shared" si="181"/>
        <v>3.0908188580337308E-3</v>
      </c>
      <c r="BQ118">
        <f t="shared" si="181"/>
        <v>2.9634024507609815E-3</v>
      </c>
      <c r="BR118">
        <f t="shared" si="181"/>
        <v>2.8437926254986563E-3</v>
      </c>
      <c r="BS118">
        <f t="shared" si="181"/>
        <v>2.7313146525242867E-3</v>
      </c>
      <c r="BT118">
        <f t="shared" si="181"/>
        <v>2.6253722143684158E-3</v>
      </c>
      <c r="BU118">
        <f t="shared" si="181"/>
        <v>2.5254357008932388E-3</v>
      </c>
      <c r="BV118">
        <f t="shared" si="182"/>
        <v>2.4310326528978053E-3</v>
      </c>
      <c r="BW118">
        <f t="shared" si="182"/>
        <v>2.3417398876933435E-3</v>
      </c>
      <c r="BX118">
        <f t="shared" si="182"/>
        <v>2.257176956216691E-3</v>
      </c>
      <c r="BY118">
        <f t="shared" si="182"/>
        <v>2.1770006650489089E-3</v>
      </c>
      <c r="BZ118">
        <f t="shared" si="182"/>
        <v>2.1009004580579611E-3</v>
      </c>
      <c r="CA118">
        <f t="shared" si="182"/>
        <v>2.0285944978996511E-3</v>
      </c>
      <c r="CB118">
        <f t="shared" si="182"/>
        <v>1.959826321790841E-3</v>
      </c>
      <c r="CC118">
        <f t="shared" si="182"/>
        <v>1.8943619719258506E-3</v>
      </c>
      <c r="CD118">
        <f t="shared" si="182"/>
        <v>1.8319875208246297E-3</v>
      </c>
      <c r="CE118">
        <f t="shared" si="182"/>
        <v>1.7725069273327077E-3</v>
      </c>
      <c r="CF118">
        <f t="shared" si="183"/>
        <v>1.715740171055913E-3</v>
      </c>
      <c r="CG118">
        <f t="shared" si="183"/>
        <v>1.661521622521641E-3</v>
      </c>
      <c r="CH118">
        <f t="shared" si="183"/>
        <v>1.6096986139124867E-3</v>
      </c>
      <c r="CI118">
        <f t="shared" si="183"/>
        <v>1.56013018126295E-3</v>
      </c>
      <c r="CJ118">
        <f t="shared" si="183"/>
        <v>1.5126859538804472E-3</v>
      </c>
      <c r="CK118">
        <f t="shared" si="183"/>
        <v>1.4672451707012954E-3</v>
      </c>
      <c r="CL118">
        <f t="shared" si="183"/>
        <v>1.4236958065143414E-3</v>
      </c>
      <c r="CM118">
        <f t="shared" si="183"/>
        <v>1.3819337936283867E-3</v>
      </c>
      <c r="CN118">
        <f t="shared" si="183"/>
        <v>1.3418623267400897E-3</v>
      </c>
      <c r="CO118">
        <f t="shared" si="183"/>
        <v>1.3033912405668007E-3</v>
      </c>
      <c r="CP118">
        <f t="shared" si="184"/>
        <v>1.2664364513147153E-3</v>
      </c>
      <c r="CQ118">
        <f t="shared" si="184"/>
        <v>1.2309194543129948E-3</v>
      </c>
      <c r="CR118">
        <f t="shared" si="184"/>
        <v>7.9239275600283547E-4</v>
      </c>
      <c r="CS118">
        <f t="shared" si="184"/>
        <v>5.1459448322706649E-4</v>
      </c>
      <c r="CT118">
        <f t="shared" si="184"/>
        <v>3.5632319031092763E-4</v>
      </c>
      <c r="CU118">
        <f t="shared" si="184"/>
        <v>2.4784233441689458E-4</v>
      </c>
      <c r="CV118">
        <f t="shared" si="184"/>
        <v>1.6920310197360148E-4</v>
      </c>
      <c r="CW118">
        <f t="shared" si="184"/>
        <v>1.1120906858948653E-4</v>
      </c>
      <c r="CX118">
        <f t="shared" si="184"/>
        <v>6.8668879610229801E-5</v>
      </c>
      <c r="CY118">
        <f t="shared" si="184"/>
        <v>3.8286497952941541E-5</v>
      </c>
      <c r="CZ118">
        <f t="shared" si="185"/>
        <v>1.7800129896455329E-5</v>
      </c>
      <c r="DA118">
        <f t="shared" si="185"/>
        <v>5.5692920273081745E-6</v>
      </c>
      <c r="DB118">
        <f t="shared" si="185"/>
        <v>3.5371540168453599E-7</v>
      </c>
      <c r="DC118">
        <f t="shared" si="185"/>
        <v>0</v>
      </c>
      <c r="DD118">
        <f t="shared" si="185"/>
        <v>0</v>
      </c>
      <c r="DE118">
        <f t="shared" si="185"/>
        <v>0</v>
      </c>
      <c r="DF118">
        <f t="shared" si="185"/>
        <v>0</v>
      </c>
      <c r="DG118">
        <f t="shared" si="185"/>
        <v>0</v>
      </c>
      <c r="DH118">
        <f t="shared" si="185"/>
        <v>0</v>
      </c>
      <c r="DI118">
        <f t="shared" si="185"/>
        <v>0</v>
      </c>
      <c r="DJ118">
        <f t="shared" si="186"/>
        <v>0</v>
      </c>
      <c r="DK118">
        <f t="shared" si="186"/>
        <v>0</v>
      </c>
      <c r="DL118">
        <f t="shared" si="186"/>
        <v>0</v>
      </c>
      <c r="DM118">
        <f t="shared" si="186"/>
        <v>0</v>
      </c>
      <c r="DN118">
        <f t="shared" si="186"/>
        <v>0</v>
      </c>
      <c r="DO118">
        <f t="shared" si="186"/>
        <v>0</v>
      </c>
      <c r="DP118">
        <f t="shared" si="186"/>
        <v>0</v>
      </c>
      <c r="DQ118">
        <f t="shared" si="186"/>
        <v>0</v>
      </c>
      <c r="DR118">
        <f t="shared" si="186"/>
        <v>0</v>
      </c>
      <c r="DS118">
        <f t="shared" si="186"/>
        <v>0</v>
      </c>
      <c r="DT118">
        <f t="shared" si="187"/>
        <v>0</v>
      </c>
      <c r="DU118">
        <f t="shared" si="187"/>
        <v>0</v>
      </c>
      <c r="DV118">
        <f t="shared" si="187"/>
        <v>0</v>
      </c>
      <c r="DW118">
        <f t="shared" si="187"/>
        <v>0</v>
      </c>
      <c r="DX118">
        <f t="shared" si="187"/>
        <v>0</v>
      </c>
      <c r="DY118">
        <f t="shared" si="187"/>
        <v>0</v>
      </c>
      <c r="DZ118">
        <f t="shared" si="187"/>
        <v>0</v>
      </c>
      <c r="EA118">
        <f t="shared" si="187"/>
        <v>0</v>
      </c>
      <c r="EB118">
        <f t="shared" si="187"/>
        <v>0</v>
      </c>
      <c r="EC118">
        <f t="shared" si="187"/>
        <v>0</v>
      </c>
      <c r="ED118">
        <f t="shared" si="188"/>
        <v>0</v>
      </c>
      <c r="EE118">
        <f t="shared" si="188"/>
        <v>0</v>
      </c>
      <c r="EF118">
        <f t="shared" si="188"/>
        <v>0</v>
      </c>
      <c r="EG118">
        <f t="shared" si="188"/>
        <v>0</v>
      </c>
      <c r="EH118">
        <f t="shared" si="188"/>
        <v>0</v>
      </c>
      <c r="EI118">
        <f t="shared" si="188"/>
        <v>0</v>
      </c>
      <c r="EJ118">
        <f t="shared" si="188"/>
        <v>0</v>
      </c>
      <c r="EK118">
        <f t="shared" si="188"/>
        <v>0</v>
      </c>
      <c r="EL118">
        <f t="shared" si="188"/>
        <v>0</v>
      </c>
      <c r="EM118">
        <f t="shared" si="188"/>
        <v>0</v>
      </c>
      <c r="EN118">
        <f t="shared" si="189"/>
        <v>0</v>
      </c>
      <c r="EO118">
        <f t="shared" si="189"/>
        <v>0</v>
      </c>
      <c r="EP118">
        <f t="shared" si="189"/>
        <v>0</v>
      </c>
      <c r="EQ118">
        <f t="shared" si="189"/>
        <v>0</v>
      </c>
      <c r="ER118">
        <f t="shared" si="189"/>
        <v>0</v>
      </c>
      <c r="ES118">
        <f t="shared" si="189"/>
        <v>0</v>
      </c>
      <c r="ET118">
        <f t="shared" si="189"/>
        <v>0</v>
      </c>
      <c r="EU118">
        <f t="shared" si="189"/>
        <v>0</v>
      </c>
      <c r="EV118">
        <f t="shared" si="189"/>
        <v>0</v>
      </c>
      <c r="EW118">
        <f t="shared" si="189"/>
        <v>0</v>
      </c>
      <c r="EX118">
        <f t="shared" si="189"/>
        <v>0</v>
      </c>
      <c r="EZ118">
        <f t="shared" si="112"/>
        <v>0.87773629290472077</v>
      </c>
      <c r="FB118">
        <f t="shared" si="158"/>
        <v>1.1336489307979203E-2</v>
      </c>
      <c r="FC118">
        <f t="shared" si="159"/>
        <v>0.24856665872398151</v>
      </c>
    </row>
    <row r="119" spans="1:159" x14ac:dyDescent="0.25">
      <c r="A119">
        <v>860</v>
      </c>
      <c r="B119" s="20">
        <f>'Input spectra'!S118</f>
        <v>4.5676493007255098E-2</v>
      </c>
      <c r="C119">
        <f>'Input spectra'!B118</f>
        <v>0</v>
      </c>
      <c r="D119">
        <f t="shared" si="175"/>
        <v>2.0653927966864227E-2</v>
      </c>
      <c r="E119">
        <f t="shared" si="175"/>
        <v>2.0410075246033683E-2</v>
      </c>
      <c r="F119">
        <f t="shared" si="175"/>
        <v>2.0168016164200508E-2</v>
      </c>
      <c r="G119">
        <f t="shared" si="175"/>
        <v>1.9927739437726591E-2</v>
      </c>
      <c r="H119">
        <f t="shared" si="175"/>
        <v>1.9689233848567193E-2</v>
      </c>
      <c r="I119">
        <f t="shared" si="175"/>
        <v>1.9452488243907447E-2</v>
      </c>
      <c r="J119">
        <f t="shared" si="175"/>
        <v>1.921749153580082E-2</v>
      </c>
      <c r="K119">
        <f t="shared" si="175"/>
        <v>1.8984232700809445E-2</v>
      </c>
      <c r="L119">
        <f t="shared" si="175"/>
        <v>1.8752700779646501E-2</v>
      </c>
      <c r="M119">
        <f t="shared" si="175"/>
        <v>1.8522884876820408E-2</v>
      </c>
      <c r="N119">
        <f t="shared" si="176"/>
        <v>1.8294774160280993E-2</v>
      </c>
      <c r="O119">
        <f t="shared" si="176"/>
        <v>1.8068357861067523E-2</v>
      </c>
      <c r="P119">
        <f t="shared" si="176"/>
        <v>1.7843625272958651E-2</v>
      </c>
      <c r="Q119">
        <f t="shared" si="176"/>
        <v>1.7620565752124243E-2</v>
      </c>
      <c r="R119">
        <f t="shared" si="176"/>
        <v>1.7399168716779038E-2</v>
      </c>
      <c r="S119">
        <f t="shared" si="176"/>
        <v>1.7179423646838228E-2</v>
      </c>
      <c r="T119">
        <f t="shared" si="176"/>
        <v>1.6961320083574847E-2</v>
      </c>
      <c r="U119">
        <f t="shared" si="176"/>
        <v>1.6744847629279001E-2</v>
      </c>
      <c r="V119">
        <f t="shared" si="176"/>
        <v>1.6529995946918955E-2</v>
      </c>
      <c r="W119">
        <f t="shared" si="176"/>
        <v>1.6316754759804021E-2</v>
      </c>
      <c r="X119">
        <f t="shared" si="177"/>
        <v>1.6105113851249263E-2</v>
      </c>
      <c r="Y119">
        <f t="shared" si="177"/>
        <v>1.5895063064242015E-2</v>
      </c>
      <c r="Z119">
        <f t="shared" si="177"/>
        <v>1.5686592301110181E-2</v>
      </c>
      <c r="AA119">
        <f t="shared" si="177"/>
        <v>1.5479691523192304E-2</v>
      </c>
      <c r="AB119">
        <f t="shared" si="177"/>
        <v>1.5274350750509463E-2</v>
      </c>
      <c r="AC119">
        <f t="shared" si="177"/>
        <v>1.5070560061438872E-2</v>
      </c>
      <c r="AD119">
        <f t="shared" si="177"/>
        <v>1.4868309592389266E-2</v>
      </c>
      <c r="AE119">
        <f t="shared" si="177"/>
        <v>1.4667589537478041E-2</v>
      </c>
      <c r="AF119">
        <f t="shared" si="177"/>
        <v>1.4468390148210124E-2</v>
      </c>
      <c r="AG119">
        <f t="shared" si="177"/>
        <v>1.4270701733158543E-2</v>
      </c>
      <c r="AH119">
        <f t="shared" si="178"/>
        <v>1.4074514657646768E-2</v>
      </c>
      <c r="AI119">
        <f t="shared" si="178"/>
        <v>1.3879819343432733E-2</v>
      </c>
      <c r="AJ119">
        <f t="shared" si="178"/>
        <v>1.3686606268394554E-2</v>
      </c>
      <c r="AK119">
        <f t="shared" si="178"/>
        <v>1.3494865966217941E-2</v>
      </c>
      <c r="AL119">
        <f t="shared" si="178"/>
        <v>1.3304589026085323E-2</v>
      </c>
      <c r="AM119">
        <f t="shared" si="178"/>
        <v>1.311576609236661E-2</v>
      </c>
      <c r="AN119">
        <f t="shared" si="178"/>
        <v>1.2928387864311636E-2</v>
      </c>
      <c r="AO119">
        <f t="shared" si="178"/>
        <v>1.2742445095744261E-2</v>
      </c>
      <c r="AP119">
        <f t="shared" si="178"/>
        <v>1.2557928594758126E-2</v>
      </c>
      <c r="AQ119">
        <f t="shared" si="178"/>
        <v>1.2374829223414026E-2</v>
      </c>
      <c r="AR119">
        <f t="shared" si="179"/>
        <v>1.2193137897438944E-2</v>
      </c>
      <c r="AS119">
        <f t="shared" si="179"/>
        <v>1.201284558592669E-2</v>
      </c>
      <c r="AT119">
        <f t="shared" si="179"/>
        <v>1.1833943311040139E-2</v>
      </c>
      <c r="AU119">
        <f t="shared" si="179"/>
        <v>1.1656422147715123E-2</v>
      </c>
      <c r="AV119">
        <f t="shared" si="179"/>
        <v>1.1480273223365858E-2</v>
      </c>
      <c r="AW119">
        <f t="shared" si="179"/>
        <v>1.1305487717592015E-2</v>
      </c>
      <c r="AX119">
        <f t="shared" si="179"/>
        <v>1.004887020163322E-2</v>
      </c>
      <c r="AY119">
        <f t="shared" si="179"/>
        <v>8.5856930411293102E-3</v>
      </c>
      <c r="AZ119">
        <f t="shared" si="179"/>
        <v>7.7280252656139539E-3</v>
      </c>
      <c r="BA119">
        <f t="shared" si="179"/>
        <v>7.0783738502651341E-3</v>
      </c>
      <c r="BB119">
        <f t="shared" si="180"/>
        <v>6.5475600948054482E-3</v>
      </c>
      <c r="BC119">
        <f t="shared" si="180"/>
        <v>6.0969266333386739E-3</v>
      </c>
      <c r="BD119">
        <f t="shared" si="180"/>
        <v>5.7052909979863542E-3</v>
      </c>
      <c r="BE119">
        <f t="shared" si="180"/>
        <v>5.3594478014517485E-3</v>
      </c>
      <c r="BF119">
        <f t="shared" si="180"/>
        <v>5.0504557375381735E-3</v>
      </c>
      <c r="BG119">
        <f t="shared" si="180"/>
        <v>4.7719023267907938E-3</v>
      </c>
      <c r="BH119">
        <f t="shared" si="180"/>
        <v>4.5189900721187698E-3</v>
      </c>
      <c r="BI119">
        <f t="shared" si="180"/>
        <v>4.2880117848044354E-3</v>
      </c>
      <c r="BJ119">
        <f t="shared" si="180"/>
        <v>4.0760289019749979E-3</v>
      </c>
      <c r="BK119">
        <f t="shared" si="180"/>
        <v>3.8806637869905252E-3</v>
      </c>
      <c r="BL119">
        <f t="shared" si="181"/>
        <v>3.6999598921229324E-3</v>
      </c>
      <c r="BM119">
        <f t="shared" si="181"/>
        <v>3.532284299007012E-3</v>
      </c>
      <c r="BN119">
        <f t="shared" si="181"/>
        <v>3.3762577937453751E-3</v>
      </c>
      <c r="BO119">
        <f t="shared" si="181"/>
        <v>3.2307034426485148E-3</v>
      </c>
      <c r="BP119">
        <f t="shared" si="181"/>
        <v>3.0946079609282455E-3</v>
      </c>
      <c r="BQ119">
        <f t="shared" si="181"/>
        <v>2.9670921504672894E-3</v>
      </c>
      <c r="BR119">
        <f t="shared" si="181"/>
        <v>2.8473879082095482E-3</v>
      </c>
      <c r="BS119">
        <f t="shared" si="181"/>
        <v>2.7348200872303378E-3</v>
      </c>
      <c r="BT119">
        <f t="shared" si="181"/>
        <v>2.6287920032813262E-3</v>
      </c>
      <c r="BU119">
        <f t="shared" si="181"/>
        <v>2.5287737219107922E-3</v>
      </c>
      <c r="BV119">
        <f t="shared" si="182"/>
        <v>2.4342924956456814E-3</v>
      </c>
      <c r="BW119">
        <f t="shared" si="182"/>
        <v>2.3449248843326739E-3</v>
      </c>
      <c r="BX119">
        <f t="shared" si="182"/>
        <v>2.2602902079485198E-3</v>
      </c>
      <c r="BY119">
        <f t="shared" si="182"/>
        <v>2.1800450650524827E-3</v>
      </c>
      <c r="BZ119">
        <f t="shared" si="182"/>
        <v>2.1038787114516012E-3</v>
      </c>
      <c r="CA119">
        <f t="shared" si="182"/>
        <v>2.0315091391987336E-3</v>
      </c>
      <c r="CB119">
        <f t="shared" si="182"/>
        <v>1.9626797302484552E-3</v>
      </c>
      <c r="CC119">
        <f t="shared" si="182"/>
        <v>1.8971563850717593E-3</v>
      </c>
      <c r="CD119">
        <f t="shared" si="182"/>
        <v>1.8347250464627303E-3</v>
      </c>
      <c r="CE119">
        <f t="shared" si="182"/>
        <v>1.7751895542128854E-3</v>
      </c>
      <c r="CF119">
        <f t="shared" si="183"/>
        <v>1.7183697784004942E-3</v>
      </c>
      <c r="CG119">
        <f t="shared" si="183"/>
        <v>1.6640999885577463E-3</v>
      </c>
      <c r="CH119">
        <f t="shared" si="183"/>
        <v>1.6122274235379674E-3</v>
      </c>
      <c r="CI119">
        <f t="shared" si="183"/>
        <v>1.5626110329542186E-3</v>
      </c>
      <c r="CJ119">
        <f t="shared" si="183"/>
        <v>1.5151203659345006E-3</v>
      </c>
      <c r="CK119">
        <f t="shared" si="183"/>
        <v>1.4696345868909476E-3</v>
      </c>
      <c r="CL119">
        <f t="shared" si="183"/>
        <v>1.4260416012245776E-3</v>
      </c>
      <c r="CM119">
        <f t="shared" si="183"/>
        <v>1.384237276532459E-3</v>
      </c>
      <c r="CN119">
        <f t="shared" si="183"/>
        <v>1.3441247470661324E-3</v>
      </c>
      <c r="CO119">
        <f t="shared" si="183"/>
        <v>1.3056137909991062E-3</v>
      </c>
      <c r="CP119">
        <f t="shared" si="184"/>
        <v>1.2686202715681831E-3</v>
      </c>
      <c r="CQ119">
        <f t="shared" si="184"/>
        <v>1.2330656344144537E-3</v>
      </c>
      <c r="CR119">
        <f t="shared" si="184"/>
        <v>7.9378953474903145E-4</v>
      </c>
      <c r="CS119">
        <f t="shared" si="184"/>
        <v>5.1551144562493958E-4</v>
      </c>
      <c r="CT119">
        <f t="shared" si="184"/>
        <v>3.5696496051827254E-4</v>
      </c>
      <c r="CU119">
        <f t="shared" si="184"/>
        <v>2.482934739283484E-4</v>
      </c>
      <c r="CV119">
        <f t="shared" si="184"/>
        <v>1.6951434202648006E-4</v>
      </c>
      <c r="CW119">
        <f t="shared" si="184"/>
        <v>1.1141576456589598E-4</v>
      </c>
      <c r="CX119">
        <f t="shared" si="184"/>
        <v>6.8797826324561089E-5</v>
      </c>
      <c r="CY119">
        <f t="shared" si="184"/>
        <v>3.8359126814951745E-5</v>
      </c>
      <c r="CZ119">
        <f t="shared" si="185"/>
        <v>1.7834237855372279E-5</v>
      </c>
      <c r="DA119">
        <f t="shared" si="185"/>
        <v>5.5800705212629913E-6</v>
      </c>
      <c r="DB119">
        <f t="shared" si="185"/>
        <v>3.5440674699044733E-7</v>
      </c>
      <c r="DC119">
        <f t="shared" si="185"/>
        <v>0</v>
      </c>
      <c r="DD119">
        <f t="shared" si="185"/>
        <v>0</v>
      </c>
      <c r="DE119">
        <f t="shared" si="185"/>
        <v>0</v>
      </c>
      <c r="DF119">
        <f t="shared" si="185"/>
        <v>0</v>
      </c>
      <c r="DG119">
        <f t="shared" si="185"/>
        <v>0</v>
      </c>
      <c r="DH119">
        <f t="shared" si="185"/>
        <v>0</v>
      </c>
      <c r="DI119">
        <f t="shared" si="185"/>
        <v>0</v>
      </c>
      <c r="DJ119">
        <f t="shared" si="186"/>
        <v>0</v>
      </c>
      <c r="DK119">
        <f t="shared" si="186"/>
        <v>0</v>
      </c>
      <c r="DL119">
        <f t="shared" si="186"/>
        <v>0</v>
      </c>
      <c r="DM119">
        <f t="shared" si="186"/>
        <v>0</v>
      </c>
      <c r="DN119">
        <f t="shared" si="186"/>
        <v>0</v>
      </c>
      <c r="DO119">
        <f t="shared" si="186"/>
        <v>0</v>
      </c>
      <c r="DP119">
        <f t="shared" si="186"/>
        <v>0</v>
      </c>
      <c r="DQ119">
        <f t="shared" si="186"/>
        <v>0</v>
      </c>
      <c r="DR119">
        <f t="shared" si="186"/>
        <v>0</v>
      </c>
      <c r="DS119">
        <f t="shared" si="186"/>
        <v>0</v>
      </c>
      <c r="DT119">
        <f t="shared" si="187"/>
        <v>0</v>
      </c>
      <c r="DU119">
        <f t="shared" si="187"/>
        <v>0</v>
      </c>
      <c r="DV119">
        <f t="shared" si="187"/>
        <v>0</v>
      </c>
      <c r="DW119">
        <f t="shared" si="187"/>
        <v>0</v>
      </c>
      <c r="DX119">
        <f t="shared" si="187"/>
        <v>0</v>
      </c>
      <c r="DY119">
        <f t="shared" si="187"/>
        <v>0</v>
      </c>
      <c r="DZ119">
        <f t="shared" si="187"/>
        <v>0</v>
      </c>
      <c r="EA119">
        <f t="shared" si="187"/>
        <v>0</v>
      </c>
      <c r="EB119">
        <f t="shared" si="187"/>
        <v>0</v>
      </c>
      <c r="EC119">
        <f t="shared" si="187"/>
        <v>0</v>
      </c>
      <c r="ED119">
        <f t="shared" si="188"/>
        <v>0</v>
      </c>
      <c r="EE119">
        <f t="shared" si="188"/>
        <v>0</v>
      </c>
      <c r="EF119">
        <f t="shared" si="188"/>
        <v>0</v>
      </c>
      <c r="EG119">
        <f t="shared" si="188"/>
        <v>0</v>
      </c>
      <c r="EH119">
        <f t="shared" si="188"/>
        <v>0</v>
      </c>
      <c r="EI119">
        <f t="shared" si="188"/>
        <v>0</v>
      </c>
      <c r="EJ119">
        <f t="shared" si="188"/>
        <v>0</v>
      </c>
      <c r="EK119">
        <f t="shared" si="188"/>
        <v>0</v>
      </c>
      <c r="EL119">
        <f t="shared" si="188"/>
        <v>0</v>
      </c>
      <c r="EM119">
        <f t="shared" si="188"/>
        <v>0</v>
      </c>
      <c r="EN119">
        <f t="shared" si="189"/>
        <v>0</v>
      </c>
      <c r="EO119">
        <f t="shared" si="189"/>
        <v>0</v>
      </c>
      <c r="EP119">
        <f t="shared" si="189"/>
        <v>0</v>
      </c>
      <c r="EQ119">
        <f t="shared" si="189"/>
        <v>0</v>
      </c>
      <c r="ER119">
        <f t="shared" si="189"/>
        <v>0</v>
      </c>
      <c r="ES119">
        <f t="shared" si="189"/>
        <v>0</v>
      </c>
      <c r="ET119">
        <f t="shared" si="189"/>
        <v>0</v>
      </c>
      <c r="EU119">
        <f t="shared" si="189"/>
        <v>0</v>
      </c>
      <c r="EV119">
        <f t="shared" si="189"/>
        <v>0</v>
      </c>
      <c r="EW119">
        <f t="shared" si="189"/>
        <v>0</v>
      </c>
      <c r="EX119">
        <f t="shared" si="189"/>
        <v>0</v>
      </c>
      <c r="EZ119">
        <f t="shared" si="112"/>
        <v>0.87819764187180649</v>
      </c>
      <c r="FB119">
        <f t="shared" si="158"/>
        <v>1.1289713908883614E-2</v>
      </c>
      <c r="FC119">
        <f t="shared" si="159"/>
        <v>0.24857264061353532</v>
      </c>
    </row>
    <row r="120" spans="1:159" x14ac:dyDescent="0.25">
      <c r="A120">
        <v>865</v>
      </c>
      <c r="B120" s="20">
        <f>'Input spectra'!S119</f>
        <v>4.5563295074042297E-2</v>
      </c>
      <c r="C120">
        <f>'Input spectra'!B119</f>
        <v>0</v>
      </c>
      <c r="D120">
        <f t="shared" si="175"/>
        <v>2.0653927966864227E-2</v>
      </c>
      <c r="E120">
        <f t="shared" si="175"/>
        <v>2.0410306285174797E-2</v>
      </c>
      <c r="F120">
        <f t="shared" si="175"/>
        <v>2.0168472764918472E-2</v>
      </c>
      <c r="G120">
        <f t="shared" si="175"/>
        <v>1.9928416182892834E-2</v>
      </c>
      <c r="H120">
        <f t="shared" si="175"/>
        <v>1.9690125380982245E-2</v>
      </c>
      <c r="I120">
        <f t="shared" si="175"/>
        <v>1.9453589265798033E-2</v>
      </c>
      <c r="J120">
        <f t="shared" si="175"/>
        <v>1.9218796808320594E-2</v>
      </c>
      <c r="K120">
        <f t="shared" si="175"/>
        <v>1.8985737043543383E-2</v>
      </c>
      <c r="L120">
        <f t="shared" si="175"/>
        <v>1.875439907011886E-2</v>
      </c>
      <c r="M120">
        <f t="shared" si="175"/>
        <v>1.85247720500063E-2</v>
      </c>
      <c r="N120">
        <f t="shared" si="176"/>
        <v>1.8296845208121491E-2</v>
      </c>
      <c r="O120">
        <f t="shared" si="176"/>
        <v>1.8070607831988311E-2</v>
      </c>
      <c r="P120">
        <f t="shared" si="176"/>
        <v>1.78460492713922E-2</v>
      </c>
      <c r="Q120">
        <f t="shared" si="176"/>
        <v>1.7623158938035434E-2</v>
      </c>
      <c r="R120">
        <f t="shared" si="176"/>
        <v>1.7401926305194288E-2</v>
      </c>
      <c r="S120">
        <f t="shared" si="176"/>
        <v>1.7182340907378031E-2</v>
      </c>
      <c r="T120">
        <f t="shared" si="176"/>
        <v>1.6964392339989746E-2</v>
      </c>
      <c r="U120">
        <f t="shared" si="176"/>
        <v>1.6748070258988942E-2</v>
      </c>
      <c r="V120">
        <f t="shared" si="176"/>
        <v>1.6533364380556029E-2</v>
      </c>
      <c r="W120">
        <f t="shared" si="176"/>
        <v>1.6320264480758535E-2</v>
      </c>
      <c r="X120">
        <f t="shared" si="177"/>
        <v>1.6108760395219163E-2</v>
      </c>
      <c r="Y120">
        <f t="shared" si="177"/>
        <v>1.5898842018785591E-2</v>
      </c>
      <c r="Z120">
        <f t="shared" si="177"/>
        <v>1.5690499305202055E-2</v>
      </c>
      <c r="AA120">
        <f t="shared" si="177"/>
        <v>1.5483722266782709E-2</v>
      </c>
      <c r="AB120">
        <f t="shared" si="177"/>
        <v>1.5278500974086713E-2</v>
      </c>
      <c r="AC120">
        <f t="shared" si="177"/>
        <v>1.5074825555595094E-2</v>
      </c>
      <c r="AD120">
        <f t="shared" si="177"/>
        <v>1.4872686197389295E-2</v>
      </c>
      <c r="AE120">
        <f t="shared" si="177"/>
        <v>1.4672073142831513E-2</v>
      </c>
      <c r="AF120">
        <f t="shared" si="177"/>
        <v>1.4472976692246699E-2</v>
      </c>
      <c r="AG120">
        <f t="shared" si="177"/>
        <v>1.4275387202606281E-2</v>
      </c>
      <c r="AH120">
        <f t="shared" si="178"/>
        <v>1.4079295087213605E-2</v>
      </c>
      <c r="AI120">
        <f t="shared" si="178"/>
        <v>1.3884690815391044E-2</v>
      </c>
      <c r="AJ120">
        <f t="shared" si="178"/>
        <v>1.3691564912168792E-2</v>
      </c>
      <c r="AK120">
        <f t="shared" si="178"/>
        <v>1.3499907957975323E-2</v>
      </c>
      <c r="AL120">
        <f t="shared" si="178"/>
        <v>1.3309710588329542E-2</v>
      </c>
      <c r="AM120">
        <f t="shared" si="178"/>
        <v>1.3120963493534553E-2</v>
      </c>
      <c r="AN120">
        <f t="shared" si="178"/>
        <v>1.2933657418373091E-2</v>
      </c>
      <c r="AO120">
        <f t="shared" si="178"/>
        <v>1.27477831618046E-2</v>
      </c>
      <c r="AP120">
        <f t="shared" si="178"/>
        <v>1.2563331576663919E-2</v>
      </c>
      <c r="AQ120">
        <f t="shared" si="178"/>
        <v>1.2380293569361591E-2</v>
      </c>
      <c r="AR120">
        <f t="shared" si="179"/>
        <v>1.2198660099585812E-2</v>
      </c>
      <c r="AS120">
        <f t="shared" si="179"/>
        <v>1.2018422180005945E-2</v>
      </c>
      <c r="AT120">
        <f t="shared" si="179"/>
        <v>1.1839570875977631E-2</v>
      </c>
      <c r="AU120">
        <f t="shared" si="179"/>
        <v>1.1662097305249539E-2</v>
      </c>
      <c r="AV120">
        <f t="shared" si="179"/>
        <v>1.1485992637671609E-2</v>
      </c>
      <c r="AW120">
        <f t="shared" si="179"/>
        <v>1.1311248094904943E-2</v>
      </c>
      <c r="AX120">
        <f t="shared" si="179"/>
        <v>1.0054104116346678E-2</v>
      </c>
      <c r="AY120">
        <f t="shared" si="179"/>
        <v>8.590262105186805E-3</v>
      </c>
      <c r="AZ120">
        <f t="shared" si="179"/>
        <v>7.7322254297322156E-3</v>
      </c>
      <c r="BA120">
        <f t="shared" si="179"/>
        <v>7.0823011000507681E-3</v>
      </c>
      <c r="BB120">
        <f t="shared" si="180"/>
        <v>6.5512669950917113E-3</v>
      </c>
      <c r="BC120">
        <f t="shared" si="180"/>
        <v>6.1004474629636155E-3</v>
      </c>
      <c r="BD120">
        <f t="shared" si="180"/>
        <v>5.7086502877540905E-3</v>
      </c>
      <c r="BE120">
        <f t="shared" si="180"/>
        <v>5.3626641617771451E-3</v>
      </c>
      <c r="BF120">
        <f t="shared" si="180"/>
        <v>5.0535438674976941E-3</v>
      </c>
      <c r="BG120">
        <f t="shared" si="180"/>
        <v>4.7748741839619187E-3</v>
      </c>
      <c r="BH120">
        <f t="shared" si="180"/>
        <v>4.5218556061495845E-3</v>
      </c>
      <c r="BI120">
        <f t="shared" si="180"/>
        <v>4.2907794237961082E-3</v>
      </c>
      <c r="BJ120">
        <f t="shared" si="180"/>
        <v>4.0787058893392352E-3</v>
      </c>
      <c r="BK120">
        <f t="shared" si="180"/>
        <v>3.8832564230723097E-3</v>
      </c>
      <c r="BL120">
        <f t="shared" si="181"/>
        <v>3.7024737125806902E-3</v>
      </c>
      <c r="BM120">
        <f t="shared" si="181"/>
        <v>3.5347242097194809E-3</v>
      </c>
      <c r="BN120">
        <f t="shared" si="181"/>
        <v>3.3786281749533876E-3</v>
      </c>
      <c r="BO120">
        <f t="shared" si="181"/>
        <v>3.2330082307781274E-3</v>
      </c>
      <c r="BP120">
        <f t="shared" si="181"/>
        <v>3.0968507138719441E-3</v>
      </c>
      <c r="BQ120">
        <f t="shared" si="181"/>
        <v>2.9692761003733124E-3</v>
      </c>
      <c r="BR120">
        <f t="shared" si="181"/>
        <v>2.8495160046811108E-3</v>
      </c>
      <c r="BS120">
        <f t="shared" si="181"/>
        <v>2.7368950330540738E-3</v>
      </c>
      <c r="BT120">
        <f t="shared" si="181"/>
        <v>2.6308162842594148E-3</v>
      </c>
      <c r="BU120">
        <f t="shared" si="181"/>
        <v>2.5307496319844649E-3</v>
      </c>
      <c r="BV120">
        <f t="shared" si="182"/>
        <v>2.4362221582184661E-3</v>
      </c>
      <c r="BW120">
        <f t="shared" si="182"/>
        <v>2.3468102704968016E-3</v>
      </c>
      <c r="BX120">
        <f t="shared" si="182"/>
        <v>2.2621331521654243E-3</v>
      </c>
      <c r="BY120">
        <f t="shared" si="182"/>
        <v>2.1818472787234044E-3</v>
      </c>
      <c r="BZ120">
        <f t="shared" si="182"/>
        <v>2.1056417947266375E-3</v>
      </c>
      <c r="CA120">
        <f t="shared" si="182"/>
        <v>2.0332345913050931E-3</v>
      </c>
      <c r="CB120">
        <f t="shared" si="182"/>
        <v>1.9643689585660284E-3</v>
      </c>
      <c r="CC120">
        <f t="shared" si="182"/>
        <v>1.8988107131427598E-3</v>
      </c>
      <c r="CD120">
        <f t="shared" si="182"/>
        <v>1.836345721089345E-3</v>
      </c>
      <c r="CE120">
        <f t="shared" si="182"/>
        <v>1.7767777517706574E-3</v>
      </c>
      <c r="CF120">
        <f t="shared" si="183"/>
        <v>1.7199266104740748E-3</v>
      </c>
      <c r="CG120">
        <f t="shared" si="183"/>
        <v>1.6656265069885114E-3</v>
      </c>
      <c r="CH120">
        <f t="shared" si="183"/>
        <v>1.6137246249590563E-3</v>
      </c>
      <c r="CI120">
        <f t="shared" si="183"/>
        <v>1.5640798628770629E-3</v>
      </c>
      <c r="CJ120">
        <f t="shared" si="183"/>
        <v>1.5165617224414639E-3</v>
      </c>
      <c r="CK120">
        <f t="shared" si="183"/>
        <v>1.4710493239808082E-3</v>
      </c>
      <c r="CL120">
        <f t="shared" si="183"/>
        <v>1.4274305318510473E-3</v>
      </c>
      <c r="CM120">
        <f t="shared" si="183"/>
        <v>1.3856011753704107E-3</v>
      </c>
      <c r="CN120">
        <f t="shared" si="183"/>
        <v>1.3454643530355804E-3</v>
      </c>
      <c r="CO120">
        <f t="shared" si="183"/>
        <v>1.3069298095730534E-3</v>
      </c>
      <c r="CP120">
        <f t="shared" si="184"/>
        <v>1.2699133768871219E-3</v>
      </c>
      <c r="CQ120">
        <f t="shared" si="184"/>
        <v>1.2343364712274533E-3</v>
      </c>
      <c r="CR120">
        <f t="shared" si="184"/>
        <v>7.9461663443336635E-4</v>
      </c>
      <c r="CS120">
        <f t="shared" si="184"/>
        <v>5.1605443130716528E-4</v>
      </c>
      <c r="CT120">
        <f t="shared" si="184"/>
        <v>3.5734499501242071E-4</v>
      </c>
      <c r="CU120">
        <f t="shared" si="184"/>
        <v>2.4856062747519186E-4</v>
      </c>
      <c r="CV120">
        <f t="shared" si="184"/>
        <v>1.6969865341635669E-4</v>
      </c>
      <c r="CW120">
        <f t="shared" si="184"/>
        <v>1.1153816848705078E-4</v>
      </c>
      <c r="CX120">
        <f t="shared" si="184"/>
        <v>6.8874188835859159E-5</v>
      </c>
      <c r="CY120">
        <f t="shared" si="184"/>
        <v>3.8402138432505519E-5</v>
      </c>
      <c r="CZ120">
        <f t="shared" si="185"/>
        <v>1.7854437274534397E-5</v>
      </c>
      <c r="DA120">
        <f t="shared" si="185"/>
        <v>5.5864538593469983E-6</v>
      </c>
      <c r="DB120">
        <f t="shared" si="185"/>
        <v>3.5481618805417457E-7</v>
      </c>
      <c r="DC120">
        <f t="shared" si="185"/>
        <v>0</v>
      </c>
      <c r="DD120">
        <f t="shared" si="185"/>
        <v>0</v>
      </c>
      <c r="DE120">
        <f t="shared" si="185"/>
        <v>0</v>
      </c>
      <c r="DF120">
        <f t="shared" si="185"/>
        <v>0</v>
      </c>
      <c r="DG120">
        <f t="shared" si="185"/>
        <v>0</v>
      </c>
      <c r="DH120">
        <f t="shared" si="185"/>
        <v>0</v>
      </c>
      <c r="DI120">
        <f t="shared" si="185"/>
        <v>0</v>
      </c>
      <c r="DJ120">
        <f t="shared" si="186"/>
        <v>0</v>
      </c>
      <c r="DK120">
        <f t="shared" si="186"/>
        <v>0</v>
      </c>
      <c r="DL120">
        <f t="shared" si="186"/>
        <v>0</v>
      </c>
      <c r="DM120">
        <f t="shared" si="186"/>
        <v>0</v>
      </c>
      <c r="DN120">
        <f t="shared" si="186"/>
        <v>0</v>
      </c>
      <c r="DO120">
        <f t="shared" si="186"/>
        <v>0</v>
      </c>
      <c r="DP120">
        <f t="shared" si="186"/>
        <v>0</v>
      </c>
      <c r="DQ120">
        <f t="shared" si="186"/>
        <v>0</v>
      </c>
      <c r="DR120">
        <f t="shared" si="186"/>
        <v>0</v>
      </c>
      <c r="DS120">
        <f t="shared" si="186"/>
        <v>0</v>
      </c>
      <c r="DT120">
        <f t="shared" si="187"/>
        <v>0</v>
      </c>
      <c r="DU120">
        <f t="shared" si="187"/>
        <v>0</v>
      </c>
      <c r="DV120">
        <f t="shared" si="187"/>
        <v>0</v>
      </c>
      <c r="DW120">
        <f t="shared" si="187"/>
        <v>0</v>
      </c>
      <c r="DX120">
        <f t="shared" si="187"/>
        <v>0</v>
      </c>
      <c r="DY120">
        <f t="shared" si="187"/>
        <v>0</v>
      </c>
      <c r="DZ120">
        <f t="shared" si="187"/>
        <v>0</v>
      </c>
      <c r="EA120">
        <f t="shared" si="187"/>
        <v>0</v>
      </c>
      <c r="EB120">
        <f t="shared" si="187"/>
        <v>0</v>
      </c>
      <c r="EC120">
        <f t="shared" si="187"/>
        <v>0</v>
      </c>
      <c r="ED120">
        <f t="shared" si="188"/>
        <v>0</v>
      </c>
      <c r="EE120">
        <f t="shared" si="188"/>
        <v>0</v>
      </c>
      <c r="EF120">
        <f t="shared" si="188"/>
        <v>0</v>
      </c>
      <c r="EG120">
        <f t="shared" si="188"/>
        <v>0</v>
      </c>
      <c r="EH120">
        <f t="shared" si="188"/>
        <v>0</v>
      </c>
      <c r="EI120">
        <f t="shared" si="188"/>
        <v>0</v>
      </c>
      <c r="EJ120">
        <f t="shared" si="188"/>
        <v>0</v>
      </c>
      <c r="EK120">
        <f t="shared" si="188"/>
        <v>0</v>
      </c>
      <c r="EL120">
        <f t="shared" si="188"/>
        <v>0</v>
      </c>
      <c r="EM120">
        <f t="shared" si="188"/>
        <v>0</v>
      </c>
      <c r="EN120">
        <f t="shared" si="189"/>
        <v>0</v>
      </c>
      <c r="EO120">
        <f t="shared" si="189"/>
        <v>0</v>
      </c>
      <c r="EP120">
        <f t="shared" si="189"/>
        <v>0</v>
      </c>
      <c r="EQ120">
        <f t="shared" si="189"/>
        <v>0</v>
      </c>
      <c r="ER120">
        <f t="shared" si="189"/>
        <v>0</v>
      </c>
      <c r="ES120">
        <f t="shared" si="189"/>
        <v>0</v>
      </c>
      <c r="ET120">
        <f t="shared" si="189"/>
        <v>0</v>
      </c>
      <c r="EU120">
        <f t="shared" si="189"/>
        <v>0</v>
      </c>
      <c r="EV120">
        <f t="shared" si="189"/>
        <v>0</v>
      </c>
      <c r="EW120">
        <f t="shared" si="189"/>
        <v>0</v>
      </c>
      <c r="EX120">
        <f t="shared" si="189"/>
        <v>0</v>
      </c>
      <c r="EZ120">
        <f t="shared" si="112"/>
        <v>0.87847062371954698</v>
      </c>
      <c r="FB120">
        <f t="shared" si="158"/>
        <v>1.1262052628928376E-2</v>
      </c>
      <c r="FC120">
        <f t="shared" si="159"/>
        <v>0.24857617781889785</v>
      </c>
    </row>
    <row r="121" spans="1:159" x14ac:dyDescent="0.25">
      <c r="A121">
        <v>870</v>
      </c>
      <c r="B121" s="20">
        <f>'Input spectra'!S120</f>
        <v>4.5567294274202197E-2</v>
      </c>
      <c r="C121">
        <f>'Input spectra'!B120</f>
        <v>0</v>
      </c>
      <c r="D121">
        <f t="shared" si="175"/>
        <v>2.0653927966864227E-2</v>
      </c>
      <c r="E121">
        <f t="shared" si="175"/>
        <v>2.0410298122686413E-2</v>
      </c>
      <c r="F121">
        <f t="shared" si="175"/>
        <v>2.0168456633373022E-2</v>
      </c>
      <c r="G121">
        <f t="shared" si="175"/>
        <v>1.9928392273589623E-2</v>
      </c>
      <c r="H121">
        <f t="shared" si="175"/>
        <v>1.969009388310641E-2</v>
      </c>
      <c r="I121">
        <f t="shared" si="175"/>
        <v>1.9453550366438272E-2</v>
      </c>
      <c r="J121">
        <f t="shared" si="175"/>
        <v>1.9218750692486759E-2</v>
      </c>
      <c r="K121">
        <f t="shared" si="175"/>
        <v>1.8985683894183942E-2</v>
      </c>
      <c r="L121">
        <f t="shared" si="175"/>
        <v>1.8754339068138236E-2</v>
      </c>
      <c r="M121">
        <f t="shared" si="175"/>
        <v>1.852470537428208E-2</v>
      </c>
      <c r="N121">
        <f t="shared" si="176"/>
        <v>1.8296772035521523E-2</v>
      </c>
      <c r="O121">
        <f t="shared" si="176"/>
        <v>1.8070528337387662E-2</v>
      </c>
      <c r="P121">
        <f t="shared" si="176"/>
        <v>1.7845963627689983E-2</v>
      </c>
      <c r="Q121">
        <f t="shared" si="176"/>
        <v>1.7623067316171546E-2</v>
      </c>
      <c r="R121">
        <f t="shared" si="176"/>
        <v>1.7401828874165991E-2</v>
      </c>
      <c r="S121">
        <f t="shared" si="176"/>
        <v>1.7182237834256431E-2</v>
      </c>
      <c r="T121">
        <f t="shared" si="176"/>
        <v>1.6964283789936141E-2</v>
      </c>
      <c r="U121">
        <f t="shared" si="176"/>
        <v>1.6747956395271064E-2</v>
      </c>
      <c r="V121">
        <f t="shared" si="176"/>
        <v>1.6533245364564148E-2</v>
      </c>
      <c r="W121">
        <f t="shared" si="176"/>
        <v>1.6320140472021464E-2</v>
      </c>
      <c r="X121">
        <f t="shared" si="177"/>
        <v>1.610863155142014E-2</v>
      </c>
      <c r="Y121">
        <f t="shared" si="177"/>
        <v>1.5898708495778034E-2</v>
      </c>
      <c r="Z121">
        <f t="shared" si="177"/>
        <v>1.569036125702522E-2</v>
      </c>
      <c r="AA121">
        <f t="shared" si="177"/>
        <v>1.5483579845677215E-2</v>
      </c>
      <c r="AB121">
        <f t="shared" si="177"/>
        <v>1.5278354330509971E-2</v>
      </c>
      <c r="AC121">
        <f t="shared" si="177"/>
        <v>1.50746748382366E-2</v>
      </c>
      <c r="AD121">
        <f t="shared" si="177"/>
        <v>1.4872531553185835E-2</v>
      </c>
      <c r="AE121">
        <f t="shared" si="177"/>
        <v>1.4671914716982244E-2</v>
      </c>
      <c r="AF121">
        <f t="shared" si="177"/>
        <v>1.4472814628228112E-2</v>
      </c>
      <c r="AG121">
        <f t="shared" si="177"/>
        <v>1.4275221642187069E-2</v>
      </c>
      <c r="AH121">
        <f t="shared" si="178"/>
        <v>1.4079126170469412E-2</v>
      </c>
      <c r="AI121">
        <f t="shared" si="178"/>
        <v>1.3884518680719108E-2</v>
      </c>
      <c r="AJ121">
        <f t="shared" si="178"/>
        <v>1.3691389696302476E-2</v>
      </c>
      <c r="AK121">
        <f t="shared" si="178"/>
        <v>1.3499729795998549E-2</v>
      </c>
      <c r="AL121">
        <f t="shared" si="178"/>
        <v>1.33095296136911E-2</v>
      </c>
      <c r="AM121">
        <f t="shared" si="178"/>
        <v>1.3120779838062332E-2</v>
      </c>
      <c r="AN121">
        <f t="shared" si="178"/>
        <v>1.2933471212288175E-2</v>
      </c>
      <c r="AO121">
        <f t="shared" si="178"/>
        <v>1.2747594533735274E-2</v>
      </c>
      <c r="AP121">
        <f t="shared" si="178"/>
        <v>1.2563140653659575E-2</v>
      </c>
      <c r="AQ121">
        <f t="shared" si="178"/>
        <v>1.238010047690653E-2</v>
      </c>
      <c r="AR121">
        <f t="shared" si="179"/>
        <v>1.2198464961612924E-2</v>
      </c>
      <c r="AS121">
        <f t="shared" si="179"/>
        <v>1.2018225118910321E-2</v>
      </c>
      <c r="AT121">
        <f t="shared" si="179"/>
        <v>1.1839372012630045E-2</v>
      </c>
      <c r="AU121">
        <f t="shared" si="179"/>
        <v>1.1661896759009843E-2</v>
      </c>
      <c r="AV121">
        <f t="shared" si="179"/>
        <v>1.1485790526402027E-2</v>
      </c>
      <c r="AW121">
        <f t="shared" si="179"/>
        <v>1.1311044534983267E-2</v>
      </c>
      <c r="AX121">
        <f t="shared" si="179"/>
        <v>1.0053919159523913E-2</v>
      </c>
      <c r="AY121">
        <f t="shared" si="179"/>
        <v>8.5901006420696108E-3</v>
      </c>
      <c r="AZ121">
        <f t="shared" si="179"/>
        <v>7.7320770021144011E-3</v>
      </c>
      <c r="BA121">
        <f t="shared" si="179"/>
        <v>7.0821623160660938E-3</v>
      </c>
      <c r="BB121">
        <f t="shared" si="180"/>
        <v>6.5511359972613608E-3</v>
      </c>
      <c r="BC121">
        <f t="shared" si="180"/>
        <v>6.1003230399890871E-3</v>
      </c>
      <c r="BD121">
        <f t="shared" si="180"/>
        <v>5.7085315728057362E-3</v>
      </c>
      <c r="BE121">
        <f t="shared" si="180"/>
        <v>5.3625504972346742E-3</v>
      </c>
      <c r="BF121">
        <f t="shared" si="180"/>
        <v>5.0534347339555126E-3</v>
      </c>
      <c r="BG121">
        <f t="shared" si="180"/>
        <v>4.7747691588901674E-3</v>
      </c>
      <c r="BH121">
        <f t="shared" si="180"/>
        <v>4.5217543379718521E-3</v>
      </c>
      <c r="BI121">
        <f t="shared" si="180"/>
        <v>4.2906816147020941E-3</v>
      </c>
      <c r="BJ121">
        <f t="shared" si="180"/>
        <v>4.0786112833812293E-3</v>
      </c>
      <c r="BK121">
        <f t="shared" si="180"/>
        <v>3.8831647976270006E-3</v>
      </c>
      <c r="BL121">
        <f t="shared" si="181"/>
        <v>3.7023848720457875E-3</v>
      </c>
      <c r="BM121">
        <f t="shared" si="181"/>
        <v>3.5346379807465575E-3</v>
      </c>
      <c r="BN121">
        <f t="shared" si="181"/>
        <v>3.3785444027678666E-3</v>
      </c>
      <c r="BO121">
        <f t="shared" si="181"/>
        <v>3.2329267762879425E-3</v>
      </c>
      <c r="BP121">
        <f t="shared" si="181"/>
        <v>3.0967714513607369E-3</v>
      </c>
      <c r="BQ121">
        <f t="shared" si="181"/>
        <v>2.9691989156350571E-3</v>
      </c>
      <c r="BR121">
        <f t="shared" si="181"/>
        <v>2.849440793493618E-3</v>
      </c>
      <c r="BS121">
        <f t="shared" si="181"/>
        <v>2.7368216999164854E-3</v>
      </c>
      <c r="BT121">
        <f t="shared" si="181"/>
        <v>2.6307447413380564E-3</v>
      </c>
      <c r="BU121">
        <f t="shared" si="181"/>
        <v>2.5306797982250851E-3</v>
      </c>
      <c r="BV121">
        <f t="shared" si="182"/>
        <v>2.436153958592762E-3</v>
      </c>
      <c r="BW121">
        <f t="shared" si="182"/>
        <v>2.3467436353583715E-3</v>
      </c>
      <c r="BX121">
        <f t="shared" si="182"/>
        <v>2.2620680166956925E-3</v>
      </c>
      <c r="BY121">
        <f t="shared" si="182"/>
        <v>2.181783582452091E-3</v>
      </c>
      <c r="BZ121">
        <f t="shared" si="182"/>
        <v>2.1055794811144831E-3</v>
      </c>
      <c r="CA121">
        <f t="shared" si="182"/>
        <v>2.0331736073789038E-3</v>
      </c>
      <c r="CB121">
        <f t="shared" si="182"/>
        <v>1.9643092545979872E-3</v>
      </c>
      <c r="CC121">
        <f t="shared" si="182"/>
        <v>1.8987522423674057E-3</v>
      </c>
      <c r="CD121">
        <f t="shared" si="182"/>
        <v>1.8362884394527734E-3</v>
      </c>
      <c r="CE121">
        <f t="shared" si="182"/>
        <v>1.7767216177074379E-3</v>
      </c>
      <c r="CF121">
        <f t="shared" si="183"/>
        <v>1.7198715847081107E-3</v>
      </c>
      <c r="CG121">
        <f t="shared" si="183"/>
        <v>1.6655725523546823E-3</v>
      </c>
      <c r="CH121">
        <f t="shared" si="183"/>
        <v>1.6136717062429733E-3</v>
      </c>
      <c r="CI121">
        <f t="shared" si="183"/>
        <v>1.5640279466706715E-3</v>
      </c>
      <c r="CJ121">
        <f t="shared" si="183"/>
        <v>1.5165107770125645E-3</v>
      </c>
      <c r="CK121">
        <f t="shared" si="183"/>
        <v>1.4709993191548457E-3</v>
      </c>
      <c r="CL121">
        <f t="shared" si="183"/>
        <v>1.4273814389037455E-3</v>
      </c>
      <c r="CM121">
        <f t="shared" si="183"/>
        <v>1.3855529669300286E-3</v>
      </c>
      <c r="CN121">
        <f t="shared" si="183"/>
        <v>1.3454170029937283E-3</v>
      </c>
      <c r="CO121">
        <f t="shared" si="183"/>
        <v>1.3068832930031471E-3</v>
      </c>
      <c r="CP121">
        <f t="shared" si="184"/>
        <v>1.2698676699696677E-3</v>
      </c>
      <c r="CQ121">
        <f t="shared" si="184"/>
        <v>1.2342915511814605E-3</v>
      </c>
      <c r="CR121">
        <f t="shared" si="184"/>
        <v>7.9458739892625772E-4</v>
      </c>
      <c r="CS121">
        <f t="shared" si="184"/>
        <v>5.160352382779194E-4</v>
      </c>
      <c r="CT121">
        <f t="shared" si="184"/>
        <v>3.5733156177980135E-4</v>
      </c>
      <c r="CU121">
        <f t="shared" si="184"/>
        <v>2.4855118423941773E-4</v>
      </c>
      <c r="CV121">
        <f t="shared" si="184"/>
        <v>1.6969213841615445E-4</v>
      </c>
      <c r="CW121">
        <f t="shared" si="184"/>
        <v>1.1153384175539903E-4</v>
      </c>
      <c r="CX121">
        <f t="shared" si="184"/>
        <v>6.8871489560418068E-5</v>
      </c>
      <c r="CY121">
        <f t="shared" si="184"/>
        <v>3.8400618042005647E-5</v>
      </c>
      <c r="CZ121">
        <f t="shared" si="185"/>
        <v>1.7853723254128015E-5</v>
      </c>
      <c r="DA121">
        <f t="shared" si="185"/>
        <v>5.5862282162977141E-6</v>
      </c>
      <c r="DB121">
        <f t="shared" si="185"/>
        <v>3.5480171474362192E-7</v>
      </c>
      <c r="DC121">
        <f t="shared" si="185"/>
        <v>0</v>
      </c>
      <c r="DD121">
        <f t="shared" si="185"/>
        <v>0</v>
      </c>
      <c r="DE121">
        <f t="shared" si="185"/>
        <v>0</v>
      </c>
      <c r="DF121">
        <f t="shared" si="185"/>
        <v>0</v>
      </c>
      <c r="DG121">
        <f t="shared" si="185"/>
        <v>0</v>
      </c>
      <c r="DH121">
        <f t="shared" si="185"/>
        <v>0</v>
      </c>
      <c r="DI121">
        <f t="shared" si="185"/>
        <v>0</v>
      </c>
      <c r="DJ121">
        <f t="shared" si="186"/>
        <v>0</v>
      </c>
      <c r="DK121">
        <f t="shared" si="186"/>
        <v>0</v>
      </c>
      <c r="DL121">
        <f t="shared" si="186"/>
        <v>0</v>
      </c>
      <c r="DM121">
        <f t="shared" si="186"/>
        <v>0</v>
      </c>
      <c r="DN121">
        <f t="shared" si="186"/>
        <v>0</v>
      </c>
      <c r="DO121">
        <f t="shared" si="186"/>
        <v>0</v>
      </c>
      <c r="DP121">
        <f t="shared" si="186"/>
        <v>0</v>
      </c>
      <c r="DQ121">
        <f t="shared" si="186"/>
        <v>0</v>
      </c>
      <c r="DR121">
        <f t="shared" si="186"/>
        <v>0</v>
      </c>
      <c r="DS121">
        <f t="shared" si="186"/>
        <v>0</v>
      </c>
      <c r="DT121">
        <f t="shared" si="187"/>
        <v>0</v>
      </c>
      <c r="DU121">
        <f t="shared" si="187"/>
        <v>0</v>
      </c>
      <c r="DV121">
        <f t="shared" si="187"/>
        <v>0</v>
      </c>
      <c r="DW121">
        <f t="shared" si="187"/>
        <v>0</v>
      </c>
      <c r="DX121">
        <f t="shared" si="187"/>
        <v>0</v>
      </c>
      <c r="DY121">
        <f t="shared" si="187"/>
        <v>0</v>
      </c>
      <c r="DZ121">
        <f t="shared" si="187"/>
        <v>0</v>
      </c>
      <c r="EA121">
        <f t="shared" si="187"/>
        <v>0</v>
      </c>
      <c r="EB121">
        <f t="shared" si="187"/>
        <v>0</v>
      </c>
      <c r="EC121">
        <f t="shared" si="187"/>
        <v>0</v>
      </c>
      <c r="ED121">
        <f t="shared" si="188"/>
        <v>0</v>
      </c>
      <c r="EE121">
        <f t="shared" si="188"/>
        <v>0</v>
      </c>
      <c r="EF121">
        <f t="shared" si="188"/>
        <v>0</v>
      </c>
      <c r="EG121">
        <f t="shared" si="188"/>
        <v>0</v>
      </c>
      <c r="EH121">
        <f t="shared" si="188"/>
        <v>0</v>
      </c>
      <c r="EI121">
        <f t="shared" si="188"/>
        <v>0</v>
      </c>
      <c r="EJ121">
        <f t="shared" si="188"/>
        <v>0</v>
      </c>
      <c r="EK121">
        <f t="shared" si="188"/>
        <v>0</v>
      </c>
      <c r="EL121">
        <f t="shared" si="188"/>
        <v>0</v>
      </c>
      <c r="EM121">
        <f t="shared" si="188"/>
        <v>0</v>
      </c>
      <c r="EN121">
        <f t="shared" si="189"/>
        <v>0</v>
      </c>
      <c r="EO121">
        <f t="shared" si="189"/>
        <v>0</v>
      </c>
      <c r="EP121">
        <f t="shared" si="189"/>
        <v>0</v>
      </c>
      <c r="EQ121">
        <f t="shared" si="189"/>
        <v>0</v>
      </c>
      <c r="ER121">
        <f t="shared" si="189"/>
        <v>0</v>
      </c>
      <c r="ES121">
        <f t="shared" si="189"/>
        <v>0</v>
      </c>
      <c r="ET121">
        <f t="shared" si="189"/>
        <v>0</v>
      </c>
      <c r="EU121">
        <f t="shared" si="189"/>
        <v>0</v>
      </c>
      <c r="EV121">
        <f t="shared" si="189"/>
        <v>0</v>
      </c>
      <c r="EW121">
        <f t="shared" si="189"/>
        <v>0</v>
      </c>
      <c r="EX121">
        <f t="shared" si="189"/>
        <v>0</v>
      </c>
      <c r="EZ121">
        <f t="shared" si="112"/>
        <v>0.87846097722118222</v>
      </c>
      <c r="FB121">
        <f t="shared" si="158"/>
        <v>1.1263029908389954E-2</v>
      </c>
      <c r="FC121">
        <f t="shared" si="159"/>
        <v>0.24857605285200143</v>
      </c>
    </row>
    <row r="122" spans="1:159" x14ac:dyDescent="0.25">
      <c r="A122">
        <v>875</v>
      </c>
      <c r="B122" s="20">
        <f>'Input spectra'!S121</f>
        <v>4.5571293474362201E-2</v>
      </c>
      <c r="C122">
        <f>'Input spectra'!B121</f>
        <v>0</v>
      </c>
      <c r="D122">
        <f t="shared" si="175"/>
        <v>2.0653927966864227E-2</v>
      </c>
      <c r="E122">
        <f t="shared" si="175"/>
        <v>2.0410289960201295E-2</v>
      </c>
      <c r="F122">
        <f t="shared" si="175"/>
        <v>2.0168440501840475E-2</v>
      </c>
      <c r="G122">
        <f t="shared" si="175"/>
        <v>1.9928368364315094E-2</v>
      </c>
      <c r="H122">
        <f t="shared" si="175"/>
        <v>1.9690062385280958E-2</v>
      </c>
      <c r="I122">
        <f t="shared" si="175"/>
        <v>1.9453511467156296E-2</v>
      </c>
      <c r="J122">
        <f t="shared" si="175"/>
        <v>1.9218704576763581E-2</v>
      </c>
      <c r="K122">
        <f t="shared" si="175"/>
        <v>1.8985630744973288E-2</v>
      </c>
      <c r="L122">
        <f t="shared" si="175"/>
        <v>1.8754279066349577E-2</v>
      </c>
      <c r="M122">
        <f t="shared" si="175"/>
        <v>1.8524638698797845E-2</v>
      </c>
      <c r="N122">
        <f t="shared" si="176"/>
        <v>1.8296698863214188E-2</v>
      </c>
      <c r="O122">
        <f t="shared" si="176"/>
        <v>1.8070448843136713E-2</v>
      </c>
      <c r="P122">
        <f t="shared" si="176"/>
        <v>1.7845877984398774E-2</v>
      </c>
      <c r="Q122">
        <f t="shared" si="176"/>
        <v>1.7622975694783997E-2</v>
      </c>
      <c r="R122">
        <f t="shared" si="176"/>
        <v>1.7401731443683198E-2</v>
      </c>
      <c r="S122">
        <f t="shared" si="176"/>
        <v>1.7182134761753145E-2</v>
      </c>
      <c r="T122">
        <f t="shared" si="176"/>
        <v>1.6964175240577115E-2</v>
      </c>
      <c r="U122">
        <f t="shared" si="176"/>
        <v>1.6747842532327299E-2</v>
      </c>
      <c r="V122">
        <f t="shared" si="176"/>
        <v>1.6533126349429002E-2</v>
      </c>
      <c r="W122">
        <f t="shared" si="176"/>
        <v>1.6320016464226667E-2</v>
      </c>
      <c r="X122">
        <f t="shared" si="177"/>
        <v>1.6108502708651655E-2</v>
      </c>
      <c r="Y122">
        <f t="shared" si="177"/>
        <v>1.5898574973891837E-2</v>
      </c>
      <c r="Z122">
        <f t="shared" si="177"/>
        <v>1.5690223210062956E-2</v>
      </c>
      <c r="AA122">
        <f t="shared" si="177"/>
        <v>1.5483437425881727E-2</v>
      </c>
      <c r="AB122">
        <f t="shared" si="177"/>
        <v>1.5278207688340713E-2</v>
      </c>
      <c r="AC122">
        <f t="shared" si="177"/>
        <v>1.5074524122384966E-2</v>
      </c>
      <c r="AD122">
        <f t="shared" si="177"/>
        <v>1.4872376910590344E-2</v>
      </c>
      <c r="AE122">
        <f t="shared" si="177"/>
        <v>1.4671756292843618E-2</v>
      </c>
      <c r="AF122">
        <f t="shared" si="177"/>
        <v>1.4472652566024265E-2</v>
      </c>
      <c r="AG122">
        <f t="shared" si="177"/>
        <v>1.4275056083687959E-2</v>
      </c>
      <c r="AH122">
        <f t="shared" si="178"/>
        <v>1.40789572557518E-2</v>
      </c>
      <c r="AI122">
        <f t="shared" si="178"/>
        <v>1.3884346548181195E-2</v>
      </c>
      <c r="AJ122">
        <f t="shared" si="178"/>
        <v>1.3691214482678456E-2</v>
      </c>
      <c r="AK122">
        <f t="shared" si="178"/>
        <v>1.3499551636373021E-2</v>
      </c>
      <c r="AL122">
        <f t="shared" si="178"/>
        <v>1.3309348641513402E-2</v>
      </c>
      <c r="AM122">
        <f t="shared" si="178"/>
        <v>1.3120596185160751E-2</v>
      </c>
      <c r="AN122">
        <f t="shared" si="178"/>
        <v>1.2933285008884065E-2</v>
      </c>
      <c r="AO122">
        <f t="shared" si="178"/>
        <v>1.2747405908457058E-2</v>
      </c>
      <c r="AP122">
        <f t="shared" si="178"/>
        <v>1.2562949733556657E-2</v>
      </c>
      <c r="AQ122">
        <f t="shared" si="178"/>
        <v>1.2379907387463078E-2</v>
      </c>
      <c r="AR122">
        <f t="shared" si="179"/>
        <v>1.2198269826761591E-2</v>
      </c>
      <c r="AS122">
        <f t="shared" si="179"/>
        <v>1.2018028061045821E-2</v>
      </c>
      <c r="AT122">
        <f t="shared" si="179"/>
        <v>1.1839173152622661E-2</v>
      </c>
      <c r="AU122">
        <f t="shared" si="179"/>
        <v>1.1661696216218816E-2</v>
      </c>
      <c r="AV122">
        <f t="shared" si="179"/>
        <v>1.1485588418688858E-2</v>
      </c>
      <c r="AW122">
        <f t="shared" si="179"/>
        <v>1.1310840978724899E-2</v>
      </c>
      <c r="AX122">
        <f t="shared" si="179"/>
        <v>1.0053734206103638E-2</v>
      </c>
      <c r="AY122">
        <f t="shared" si="179"/>
        <v>8.5899391819872859E-3</v>
      </c>
      <c r="AZ122">
        <f t="shared" si="179"/>
        <v>7.7319285773457952E-3</v>
      </c>
      <c r="BA122">
        <f t="shared" si="179"/>
        <v>7.0820235348010114E-3</v>
      </c>
      <c r="BB122">
        <f t="shared" si="180"/>
        <v>6.5510050020504132E-3</v>
      </c>
      <c r="BC122">
        <f t="shared" si="180"/>
        <v>6.10019861955225E-3</v>
      </c>
      <c r="BD122">
        <f t="shared" si="180"/>
        <v>5.708412860326131E-3</v>
      </c>
      <c r="BE122">
        <f t="shared" si="180"/>
        <v>5.3624368351013821E-3</v>
      </c>
      <c r="BF122">
        <f t="shared" si="180"/>
        <v>5.0533256027701168E-3</v>
      </c>
      <c r="BG122">
        <f t="shared" si="180"/>
        <v>4.7746641361284779E-3</v>
      </c>
      <c r="BH122">
        <f t="shared" si="180"/>
        <v>4.5216530720620452E-3</v>
      </c>
      <c r="BI122">
        <f t="shared" si="180"/>
        <v>4.2905838078376533E-3</v>
      </c>
      <c r="BJ122">
        <f t="shared" si="180"/>
        <v>4.0785166796176147E-3</v>
      </c>
      <c r="BK122">
        <f t="shared" si="180"/>
        <v>3.8830731743435911E-3</v>
      </c>
      <c r="BL122">
        <f t="shared" si="181"/>
        <v>3.7022960336426033E-3</v>
      </c>
      <c r="BM122">
        <f t="shared" si="181"/>
        <v>3.5345517538771724E-3</v>
      </c>
      <c r="BN122">
        <f t="shared" si="181"/>
        <v>3.3784606326594524E-3</v>
      </c>
      <c r="BO122">
        <f t="shared" si="181"/>
        <v>3.2328453238499714E-3</v>
      </c>
      <c r="BP122">
        <f t="shared" si="181"/>
        <v>3.0966921908782167E-3</v>
      </c>
      <c r="BQ122">
        <f t="shared" si="181"/>
        <v>2.969121732903176E-3</v>
      </c>
      <c r="BR122">
        <f t="shared" si="181"/>
        <v>2.8493655842912755E-3</v>
      </c>
      <c r="BS122">
        <f t="shared" si="181"/>
        <v>2.7367483687438039E-3</v>
      </c>
      <c r="BT122">
        <f t="shared" si="181"/>
        <v>2.6306732003622485E-3</v>
      </c>
      <c r="BU122">
        <f t="shared" si="181"/>
        <v>2.5306099663927038E-3</v>
      </c>
      <c r="BV122">
        <f t="shared" si="182"/>
        <v>2.4360857608762363E-3</v>
      </c>
      <c r="BW122">
        <f t="shared" si="182"/>
        <v>2.3466770021119726E-3</v>
      </c>
      <c r="BX122">
        <f t="shared" si="182"/>
        <v>2.2620028831014578E-3</v>
      </c>
      <c r="BY122">
        <f t="shared" si="182"/>
        <v>2.1817198880403083E-3</v>
      </c>
      <c r="BZ122">
        <f t="shared" si="182"/>
        <v>2.105517169346414E-3</v>
      </c>
      <c r="CA122">
        <f t="shared" si="182"/>
        <v>2.0331126252818373E-3</v>
      </c>
      <c r="CB122">
        <f t="shared" si="182"/>
        <v>1.9642495524445553E-3</v>
      </c>
      <c r="CC122">
        <f t="shared" si="182"/>
        <v>1.8986937733925621E-3</v>
      </c>
      <c r="CD122">
        <f t="shared" si="182"/>
        <v>1.8362311596030021E-3</v>
      </c>
      <c r="CE122">
        <f t="shared" si="182"/>
        <v>1.7766654854176709E-3</v>
      </c>
      <c r="CF122">
        <f t="shared" si="183"/>
        <v>1.7198165607025895E-3</v>
      </c>
      <c r="CG122">
        <f t="shared" si="183"/>
        <v>1.6655185994686045E-3</v>
      </c>
      <c r="CH122">
        <f t="shared" si="183"/>
        <v>1.6136187892622474E-3</v>
      </c>
      <c r="CI122">
        <f t="shared" si="183"/>
        <v>1.5639760321875232E-3</v>
      </c>
      <c r="CJ122">
        <f t="shared" si="183"/>
        <v>1.5164598332950592E-3</v>
      </c>
      <c r="CK122">
        <f t="shared" si="183"/>
        <v>1.4709493160286772E-3</v>
      </c>
      <c r="CL122">
        <f t="shared" si="183"/>
        <v>1.4273323476448729E-3</v>
      </c>
      <c r="CM122">
        <f t="shared" si="183"/>
        <v>1.3855047601669342E-3</v>
      </c>
      <c r="CN122">
        <f t="shared" si="183"/>
        <v>1.3453696546182339E-3</v>
      </c>
      <c r="CO122">
        <f t="shared" si="183"/>
        <v>1.3068367780888692E-3</v>
      </c>
      <c r="CP122">
        <f t="shared" si="184"/>
        <v>1.2698219646973027E-3</v>
      </c>
      <c r="CQ122">
        <f t="shared" si="184"/>
        <v>1.2342466327701993E-3</v>
      </c>
      <c r="CR122">
        <f t="shared" si="184"/>
        <v>7.9455816449478011E-4</v>
      </c>
      <c r="CS122">
        <f t="shared" si="184"/>
        <v>5.1601604596249759E-4</v>
      </c>
      <c r="CT122">
        <f t="shared" si="184"/>
        <v>3.5731812905216064E-4</v>
      </c>
      <c r="CU122">
        <f t="shared" si="184"/>
        <v>2.4854174136240773E-4</v>
      </c>
      <c r="CV122">
        <f t="shared" si="184"/>
        <v>1.6968562366607322E-4</v>
      </c>
      <c r="CW122">
        <f t="shared" si="184"/>
        <v>1.1152951519158752E-4</v>
      </c>
      <c r="CX122">
        <f t="shared" si="184"/>
        <v>6.886879039076528E-5</v>
      </c>
      <c r="CY122">
        <f t="shared" si="184"/>
        <v>3.8399097711699967E-5</v>
      </c>
      <c r="CZ122">
        <f t="shared" si="185"/>
        <v>1.7853009262276144E-5</v>
      </c>
      <c r="DA122">
        <f t="shared" si="185"/>
        <v>5.5860025823623969E-6</v>
      </c>
      <c r="DB122">
        <f t="shared" si="185"/>
        <v>3.5478724202344975E-7</v>
      </c>
      <c r="DC122">
        <f t="shared" si="185"/>
        <v>0</v>
      </c>
      <c r="DD122">
        <f t="shared" si="185"/>
        <v>0</v>
      </c>
      <c r="DE122">
        <f t="shared" si="185"/>
        <v>0</v>
      </c>
      <c r="DF122">
        <f t="shared" si="185"/>
        <v>0</v>
      </c>
      <c r="DG122">
        <f t="shared" si="185"/>
        <v>0</v>
      </c>
      <c r="DH122">
        <f t="shared" si="185"/>
        <v>0</v>
      </c>
      <c r="DI122">
        <f t="shared" si="185"/>
        <v>0</v>
      </c>
      <c r="DJ122">
        <f t="shared" si="186"/>
        <v>0</v>
      </c>
      <c r="DK122">
        <f t="shared" si="186"/>
        <v>0</v>
      </c>
      <c r="DL122">
        <f t="shared" si="186"/>
        <v>0</v>
      </c>
      <c r="DM122">
        <f t="shared" si="186"/>
        <v>0</v>
      </c>
      <c r="DN122">
        <f t="shared" si="186"/>
        <v>0</v>
      </c>
      <c r="DO122">
        <f t="shared" si="186"/>
        <v>0</v>
      </c>
      <c r="DP122">
        <f t="shared" si="186"/>
        <v>0</v>
      </c>
      <c r="DQ122">
        <f t="shared" si="186"/>
        <v>0</v>
      </c>
      <c r="DR122">
        <f t="shared" si="186"/>
        <v>0</v>
      </c>
      <c r="DS122">
        <f t="shared" si="186"/>
        <v>0</v>
      </c>
      <c r="DT122">
        <f t="shared" si="187"/>
        <v>0</v>
      </c>
      <c r="DU122">
        <f t="shared" si="187"/>
        <v>0</v>
      </c>
      <c r="DV122">
        <f t="shared" si="187"/>
        <v>0</v>
      </c>
      <c r="DW122">
        <f t="shared" si="187"/>
        <v>0</v>
      </c>
      <c r="DX122">
        <f t="shared" si="187"/>
        <v>0</v>
      </c>
      <c r="DY122">
        <f t="shared" si="187"/>
        <v>0</v>
      </c>
      <c r="DZ122">
        <f t="shared" si="187"/>
        <v>0</v>
      </c>
      <c r="EA122">
        <f t="shared" si="187"/>
        <v>0</v>
      </c>
      <c r="EB122">
        <f t="shared" si="187"/>
        <v>0</v>
      </c>
      <c r="EC122">
        <f t="shared" si="187"/>
        <v>0</v>
      </c>
      <c r="ED122">
        <f t="shared" si="188"/>
        <v>0</v>
      </c>
      <c r="EE122">
        <f t="shared" si="188"/>
        <v>0</v>
      </c>
      <c r="EF122">
        <f t="shared" si="188"/>
        <v>0</v>
      </c>
      <c r="EG122">
        <f t="shared" si="188"/>
        <v>0</v>
      </c>
      <c r="EH122">
        <f t="shared" si="188"/>
        <v>0</v>
      </c>
      <c r="EI122">
        <f t="shared" si="188"/>
        <v>0</v>
      </c>
      <c r="EJ122">
        <f t="shared" si="188"/>
        <v>0</v>
      </c>
      <c r="EK122">
        <f t="shared" si="188"/>
        <v>0</v>
      </c>
      <c r="EL122">
        <f t="shared" si="188"/>
        <v>0</v>
      </c>
      <c r="EM122">
        <f t="shared" si="188"/>
        <v>0</v>
      </c>
      <c r="EN122">
        <f t="shared" si="189"/>
        <v>0</v>
      </c>
      <c r="EO122">
        <f t="shared" si="189"/>
        <v>0</v>
      </c>
      <c r="EP122">
        <f t="shared" si="189"/>
        <v>0</v>
      </c>
      <c r="EQ122">
        <f t="shared" si="189"/>
        <v>0</v>
      </c>
      <c r="ER122">
        <f t="shared" si="189"/>
        <v>0</v>
      </c>
      <c r="ES122">
        <f t="shared" si="189"/>
        <v>0</v>
      </c>
      <c r="ET122">
        <f t="shared" si="189"/>
        <v>0</v>
      </c>
      <c r="EU122">
        <f t="shared" si="189"/>
        <v>0</v>
      </c>
      <c r="EV122">
        <f t="shared" si="189"/>
        <v>0</v>
      </c>
      <c r="EW122">
        <f t="shared" si="189"/>
        <v>0</v>
      </c>
      <c r="EX122">
        <f t="shared" si="189"/>
        <v>0</v>
      </c>
      <c r="EZ122">
        <f t="shared" si="112"/>
        <v>0.87845133088760874</v>
      </c>
      <c r="FB122">
        <f t="shared" si="158"/>
        <v>1.1264007185897373E-2</v>
      </c>
      <c r="FC122">
        <f t="shared" si="159"/>
        <v>0.24857592788510485</v>
      </c>
    </row>
    <row r="123" spans="1:159" x14ac:dyDescent="0.25">
      <c r="A123">
        <v>880</v>
      </c>
      <c r="B123" s="20">
        <f>'Input spectra'!S122</f>
        <v>4.5575292674522198E-2</v>
      </c>
      <c r="C123">
        <f>'Input spectra'!B122</f>
        <v>0</v>
      </c>
      <c r="D123">
        <f t="shared" ref="D123:M132" si="190">D$2*EXP(- D$1 * ($C123*_c1+$B123))</f>
        <v>2.0653927966864227E-2</v>
      </c>
      <c r="E123">
        <f t="shared" si="190"/>
        <v>2.0410281797719438E-2</v>
      </c>
      <c r="F123">
        <f t="shared" si="190"/>
        <v>2.016842437032083E-2</v>
      </c>
      <c r="G123">
        <f t="shared" si="190"/>
        <v>1.992834445506925E-2</v>
      </c>
      <c r="H123">
        <f t="shared" si="190"/>
        <v>1.9690030887505896E-2</v>
      </c>
      <c r="I123">
        <f t="shared" si="190"/>
        <v>1.9453472567952101E-2</v>
      </c>
      <c r="J123">
        <f t="shared" si="190"/>
        <v>1.9218658461151058E-2</v>
      </c>
      <c r="K123">
        <f t="shared" si="190"/>
        <v>1.8985577595911424E-2</v>
      </c>
      <c r="L123">
        <f t="shared" si="190"/>
        <v>1.8754219064752886E-2</v>
      </c>
      <c r="M123">
        <f t="shared" si="190"/>
        <v>1.8524572023553593E-2</v>
      </c>
      <c r="N123">
        <f t="shared" ref="N123:W132" si="191">N$2*EXP(- N$1 * ($C123*_c1+$B123))</f>
        <v>1.8296625691199483E-2</v>
      </c>
      <c r="O123">
        <f t="shared" si="191"/>
        <v>1.807036934923547E-2</v>
      </c>
      <c r="P123">
        <f t="shared" si="191"/>
        <v>1.7845792341518566E-2</v>
      </c>
      <c r="Q123">
        <f t="shared" si="191"/>
        <v>1.7622884073872778E-2</v>
      </c>
      <c r="R123">
        <f t="shared" si="191"/>
        <v>1.7401634013745903E-2</v>
      </c>
      <c r="S123">
        <f t="shared" si="191"/>
        <v>1.7182031689868166E-2</v>
      </c>
      <c r="T123">
        <f t="shared" si="191"/>
        <v>1.6964066691912666E-2</v>
      </c>
      <c r="U123">
        <f t="shared" si="191"/>
        <v>1.6747728670157645E-2</v>
      </c>
      <c r="V123">
        <f t="shared" si="191"/>
        <v>1.6533007335150594E-2</v>
      </c>
      <c r="W123">
        <f t="shared" si="191"/>
        <v>1.6319892457374134E-2</v>
      </c>
      <c r="X123">
        <f t="shared" ref="X123:AG132" si="192">X$2*EXP(- X$1 * ($C123*_c1+$B123))</f>
        <v>1.6108373866913699E-2</v>
      </c>
      <c r="Y123">
        <f t="shared" si="192"/>
        <v>1.5898441453126997E-2</v>
      </c>
      <c r="Z123">
        <f t="shared" si="192"/>
        <v>1.5690085164315262E-2</v>
      </c>
      <c r="AA123">
        <f t="shared" si="192"/>
        <v>1.5483295007396231E-2</v>
      </c>
      <c r="AB123">
        <f t="shared" si="192"/>
        <v>1.5278061047578935E-2</v>
      </c>
      <c r="AC123">
        <f t="shared" si="192"/>
        <v>1.5074373408040184E-2</v>
      </c>
      <c r="AD123">
        <f t="shared" si="192"/>
        <v>1.4872222269602805E-2</v>
      </c>
      <c r="AE123">
        <f t="shared" si="192"/>
        <v>1.4671597870415623E-2</v>
      </c>
      <c r="AF123">
        <f t="shared" si="192"/>
        <v>1.4472490505635142E-2</v>
      </c>
      <c r="AG123">
        <f t="shared" si="192"/>
        <v>1.4274890527108931E-2</v>
      </c>
      <c r="AH123">
        <f t="shared" ref="AH123:AQ132" si="193">AH$2*EXP(- AH$1 * ($C123*_c1+$B123))</f>
        <v>1.4078788343060745E-2</v>
      </c>
      <c r="AI123">
        <f t="shared" si="193"/>
        <v>1.3884174417777289E-2</v>
      </c>
      <c r="AJ123">
        <f t="shared" si="193"/>
        <v>1.3691039271296708E-2</v>
      </c>
      <c r="AK123">
        <f t="shared" si="193"/>
        <v>1.3499373479098714E-2</v>
      </c>
      <c r="AL123">
        <f t="shared" si="193"/>
        <v>1.3309167671796417E-2</v>
      </c>
      <c r="AM123">
        <f t="shared" si="193"/>
        <v>1.3120412534829779E-2</v>
      </c>
      <c r="AN123">
        <f t="shared" si="193"/>
        <v>1.2933098808160726E-2</v>
      </c>
      <c r="AO123">
        <f t="shared" si="193"/>
        <v>1.274721728596992E-2</v>
      </c>
      <c r="AP123">
        <f t="shared" si="193"/>
        <v>1.2562758816355119E-2</v>
      </c>
      <c r="AQ123">
        <f t="shared" si="193"/>
        <v>1.2379714301031196E-2</v>
      </c>
      <c r="AR123">
        <f t="shared" ref="AR123:BA132" si="194">AR$2*EXP(- AR$1 * ($C123*_c1+$B123))</f>
        <v>1.2198074695031765E-2</v>
      </c>
      <c r="AS123">
        <f t="shared" si="194"/>
        <v>1.2017831006412396E-2</v>
      </c>
      <c r="AT123">
        <f t="shared" si="194"/>
        <v>1.1838974295955429E-2</v>
      </c>
      <c r="AU123">
        <f t="shared" si="194"/>
        <v>1.1661495676876408E-2</v>
      </c>
      <c r="AV123">
        <f t="shared" si="194"/>
        <v>1.148538631453204E-2</v>
      </c>
      <c r="AW123">
        <f t="shared" si="194"/>
        <v>1.1310637426129779E-2</v>
      </c>
      <c r="AX123">
        <f t="shared" si="194"/>
        <v>1.0053549256085792E-2</v>
      </c>
      <c r="AY123">
        <f t="shared" si="194"/>
        <v>8.589777724939773E-3</v>
      </c>
      <c r="AZ123">
        <f t="shared" si="194"/>
        <v>7.7317801554263477E-3</v>
      </c>
      <c r="BA123">
        <f t="shared" si="194"/>
        <v>7.0818847562554715E-3</v>
      </c>
      <c r="BB123">
        <f t="shared" ref="BB123:BK132" si="195">BB$2*EXP(- BB$1 * ($C123*_c1+$B123))</f>
        <v>6.5508740094588199E-3</v>
      </c>
      <c r="BC123">
        <f t="shared" si="195"/>
        <v>6.1000742016530576E-3</v>
      </c>
      <c r="BD123">
        <f t="shared" si="195"/>
        <v>5.7082941503152256E-3</v>
      </c>
      <c r="BE123">
        <f t="shared" si="195"/>
        <v>5.3623231753772184E-3</v>
      </c>
      <c r="BF123">
        <f t="shared" si="195"/>
        <v>5.0532164739414565E-3</v>
      </c>
      <c r="BG123">
        <f t="shared" si="195"/>
        <v>4.7745591156768026E-3</v>
      </c>
      <c r="BH123">
        <f t="shared" si="195"/>
        <v>4.521551808420116E-3</v>
      </c>
      <c r="BI123">
        <f t="shared" si="195"/>
        <v>4.2904860032027389E-3</v>
      </c>
      <c r="BJ123">
        <f t="shared" si="195"/>
        <v>4.0784220780483429E-3</v>
      </c>
      <c r="BK123">
        <f t="shared" si="195"/>
        <v>3.8829815532220335E-3</v>
      </c>
      <c r="BL123">
        <f t="shared" ref="BL123:BU132" si="196">BL$2*EXP(- BL$1 * ($C123*_c1+$B123))</f>
        <v>3.702207197371089E-3</v>
      </c>
      <c r="BM123">
        <f t="shared" si="196"/>
        <v>3.5344655291112766E-3</v>
      </c>
      <c r="BN123">
        <f t="shared" si="196"/>
        <v>3.3783768646280959E-3</v>
      </c>
      <c r="BO123">
        <f t="shared" si="196"/>
        <v>3.2327638734641665E-3</v>
      </c>
      <c r="BP123">
        <f t="shared" si="196"/>
        <v>3.0966129324243325E-3</v>
      </c>
      <c r="BQ123">
        <f t="shared" si="196"/>
        <v>2.9690445521776188E-3</v>
      </c>
      <c r="BR123">
        <f t="shared" si="196"/>
        <v>2.849290377074033E-3</v>
      </c>
      <c r="BS123">
        <f t="shared" si="196"/>
        <v>2.7366750395359778E-3</v>
      </c>
      <c r="BT123">
        <f t="shared" si="196"/>
        <v>2.6306016613319395E-3</v>
      </c>
      <c r="BU123">
        <f t="shared" si="196"/>
        <v>2.5305401364872689E-3</v>
      </c>
      <c r="BV123">
        <f t="shared" ref="BV123:CE132" si="197">BV$2*EXP(- BV$1 * ($C123*_c1+$B123))</f>
        <v>2.4360175650688385E-3</v>
      </c>
      <c r="BW123">
        <f t="shared" si="197"/>
        <v>2.346610370757553E-3</v>
      </c>
      <c r="BX123">
        <f t="shared" si="197"/>
        <v>2.2619377513826691E-3</v>
      </c>
      <c r="BY123">
        <f t="shared" si="197"/>
        <v>2.1816561954880031E-3</v>
      </c>
      <c r="BZ123">
        <f t="shared" si="197"/>
        <v>2.1054548594223767E-3</v>
      </c>
      <c r="CA123">
        <f t="shared" si="197"/>
        <v>2.0330516450138402E-3</v>
      </c>
      <c r="CB123">
        <f t="shared" si="197"/>
        <v>1.964189852105678E-3</v>
      </c>
      <c r="CC123">
        <f t="shared" si="197"/>
        <v>1.898635306218175E-3</v>
      </c>
      <c r="CD123">
        <f t="shared" si="197"/>
        <v>1.8361738815399771E-3</v>
      </c>
      <c r="CE123">
        <f t="shared" si="197"/>
        <v>1.7766093549013012E-3</v>
      </c>
      <c r="CF123">
        <f t="shared" ref="CF123:CO132" si="198">CF$2*EXP(- CF$1 * ($C123*_c1+$B123))</f>
        <v>1.7197615384574561E-3</v>
      </c>
      <c r="CG123">
        <f t="shared" si="198"/>
        <v>1.6654646483302222E-3</v>
      </c>
      <c r="CH123">
        <f t="shared" si="198"/>
        <v>1.6135658740168229E-3</v>
      </c>
      <c r="CI123">
        <f t="shared" si="198"/>
        <v>1.5639241194275628E-3</v>
      </c>
      <c r="CJ123">
        <f t="shared" si="198"/>
        <v>1.5164088912888918E-3</v>
      </c>
      <c r="CK123">
        <f t="shared" si="198"/>
        <v>1.4708993146022463E-3</v>
      </c>
      <c r="CL123">
        <f t="shared" si="198"/>
        <v>1.4272832580743732E-3</v>
      </c>
      <c r="CM123">
        <f t="shared" si="198"/>
        <v>1.3854565550810705E-3</v>
      </c>
      <c r="CN123">
        <f t="shared" si="198"/>
        <v>1.34532230790904E-3</v>
      </c>
      <c r="CO123">
        <f t="shared" si="198"/>
        <v>1.3067902648301617E-3</v>
      </c>
      <c r="CP123">
        <f t="shared" ref="CP123:CY132" si="199">CP$2*EXP(- CP$1 * ($C123*_c1+$B123))</f>
        <v>1.269776261069969E-3</v>
      </c>
      <c r="CQ123">
        <f t="shared" si="199"/>
        <v>1.2342017159936117E-3</v>
      </c>
      <c r="CR123">
        <f t="shared" si="199"/>
        <v>7.9452893113889469E-4</v>
      </c>
      <c r="CS123">
        <f t="shared" si="199"/>
        <v>5.1599685436087405E-4</v>
      </c>
      <c r="CT123">
        <f t="shared" si="199"/>
        <v>3.573046968294801E-4</v>
      </c>
      <c r="CU123">
        <f t="shared" si="199"/>
        <v>2.4853229884414852E-4</v>
      </c>
      <c r="CV123">
        <f t="shared" si="199"/>
        <v>1.6967910916610359E-4</v>
      </c>
      <c r="CW123">
        <f t="shared" si="199"/>
        <v>1.1152518879560987E-4</v>
      </c>
      <c r="CX123">
        <f t="shared" si="199"/>
        <v>6.8866091326896703E-5</v>
      </c>
      <c r="CY123">
        <f t="shared" si="199"/>
        <v>3.839757744158615E-5</v>
      </c>
      <c r="CZ123">
        <f t="shared" ref="CZ123:DI132" si="200">CZ$2*EXP(- CZ$1 * ($C123*_c1+$B123))</f>
        <v>1.7852295298977668E-5</v>
      </c>
      <c r="DA123">
        <f t="shared" si="200"/>
        <v>5.585776957540685E-6</v>
      </c>
      <c r="DB123">
        <f t="shared" si="200"/>
        <v>3.5477276989363451E-7</v>
      </c>
      <c r="DC123">
        <f t="shared" si="200"/>
        <v>0</v>
      </c>
      <c r="DD123">
        <f t="shared" si="200"/>
        <v>0</v>
      </c>
      <c r="DE123">
        <f t="shared" si="200"/>
        <v>0</v>
      </c>
      <c r="DF123">
        <f t="shared" si="200"/>
        <v>0</v>
      </c>
      <c r="DG123">
        <f t="shared" si="200"/>
        <v>0</v>
      </c>
      <c r="DH123">
        <f t="shared" si="200"/>
        <v>0</v>
      </c>
      <c r="DI123">
        <f t="shared" si="200"/>
        <v>0</v>
      </c>
      <c r="DJ123">
        <f t="shared" ref="DJ123:DS132" si="201">DJ$2*EXP(- DJ$1 * ($C123*_c1+$B123))</f>
        <v>0</v>
      </c>
      <c r="DK123">
        <f t="shared" si="201"/>
        <v>0</v>
      </c>
      <c r="DL123">
        <f t="shared" si="201"/>
        <v>0</v>
      </c>
      <c r="DM123">
        <f t="shared" si="201"/>
        <v>0</v>
      </c>
      <c r="DN123">
        <f t="shared" si="201"/>
        <v>0</v>
      </c>
      <c r="DO123">
        <f t="shared" si="201"/>
        <v>0</v>
      </c>
      <c r="DP123">
        <f t="shared" si="201"/>
        <v>0</v>
      </c>
      <c r="DQ123">
        <f t="shared" si="201"/>
        <v>0</v>
      </c>
      <c r="DR123">
        <f t="shared" si="201"/>
        <v>0</v>
      </c>
      <c r="DS123">
        <f t="shared" si="201"/>
        <v>0</v>
      </c>
      <c r="DT123">
        <f t="shared" ref="DT123:EC132" si="202">DT$2*EXP(- DT$1 * ($C123*_c1+$B123))</f>
        <v>0</v>
      </c>
      <c r="DU123">
        <f t="shared" si="202"/>
        <v>0</v>
      </c>
      <c r="DV123">
        <f t="shared" si="202"/>
        <v>0</v>
      </c>
      <c r="DW123">
        <f t="shared" si="202"/>
        <v>0</v>
      </c>
      <c r="DX123">
        <f t="shared" si="202"/>
        <v>0</v>
      </c>
      <c r="DY123">
        <f t="shared" si="202"/>
        <v>0</v>
      </c>
      <c r="DZ123">
        <f t="shared" si="202"/>
        <v>0</v>
      </c>
      <c r="EA123">
        <f t="shared" si="202"/>
        <v>0</v>
      </c>
      <c r="EB123">
        <f t="shared" si="202"/>
        <v>0</v>
      </c>
      <c r="EC123">
        <f t="shared" si="202"/>
        <v>0</v>
      </c>
      <c r="ED123">
        <f t="shared" ref="ED123:EM132" si="203">ED$2*EXP(- ED$1 * ($C123*_c1+$B123))</f>
        <v>0</v>
      </c>
      <c r="EE123">
        <f t="shared" si="203"/>
        <v>0</v>
      </c>
      <c r="EF123">
        <f t="shared" si="203"/>
        <v>0</v>
      </c>
      <c r="EG123">
        <f t="shared" si="203"/>
        <v>0</v>
      </c>
      <c r="EH123">
        <f t="shared" si="203"/>
        <v>0</v>
      </c>
      <c r="EI123">
        <f t="shared" si="203"/>
        <v>0</v>
      </c>
      <c r="EJ123">
        <f t="shared" si="203"/>
        <v>0</v>
      </c>
      <c r="EK123">
        <f t="shared" si="203"/>
        <v>0</v>
      </c>
      <c r="EL123">
        <f t="shared" si="203"/>
        <v>0</v>
      </c>
      <c r="EM123">
        <f t="shared" si="203"/>
        <v>0</v>
      </c>
      <c r="EN123">
        <f t="shared" ref="EN123:EX132" si="204">EN$2*EXP(- EN$1 * ($C123*_c1+$B123))</f>
        <v>0</v>
      </c>
      <c r="EO123">
        <f t="shared" si="204"/>
        <v>0</v>
      </c>
      <c r="EP123">
        <f t="shared" si="204"/>
        <v>0</v>
      </c>
      <c r="EQ123">
        <f t="shared" si="204"/>
        <v>0</v>
      </c>
      <c r="ER123">
        <f t="shared" si="204"/>
        <v>0</v>
      </c>
      <c r="ES123">
        <f t="shared" si="204"/>
        <v>0</v>
      </c>
      <c r="ET123">
        <f t="shared" si="204"/>
        <v>0</v>
      </c>
      <c r="EU123">
        <f t="shared" si="204"/>
        <v>0</v>
      </c>
      <c r="EV123">
        <f t="shared" si="204"/>
        <v>0</v>
      </c>
      <c r="EW123">
        <f t="shared" si="204"/>
        <v>0</v>
      </c>
      <c r="EX123">
        <f t="shared" si="204"/>
        <v>0</v>
      </c>
      <c r="EZ123">
        <f t="shared" si="112"/>
        <v>0.87844168471882322</v>
      </c>
      <c r="FB123">
        <f t="shared" si="158"/>
        <v>1.1264984461450578E-2</v>
      </c>
      <c r="FC123">
        <f t="shared" si="159"/>
        <v>0.24857580291820855</v>
      </c>
    </row>
    <row r="124" spans="1:159" x14ac:dyDescent="0.25">
      <c r="A124">
        <v>885</v>
      </c>
      <c r="B124" s="20">
        <f>'Input spectra'!S123</f>
        <v>4.5579291874682099E-2</v>
      </c>
      <c r="C124">
        <f>'Input spectra'!B123</f>
        <v>0</v>
      </c>
      <c r="D124">
        <f t="shared" si="190"/>
        <v>2.0653927966864227E-2</v>
      </c>
      <c r="E124">
        <f t="shared" si="190"/>
        <v>2.0410273635240849E-2</v>
      </c>
      <c r="F124">
        <f t="shared" si="190"/>
        <v>2.0168408238814085E-2</v>
      </c>
      <c r="G124">
        <f t="shared" si="190"/>
        <v>1.9928320545852092E-2</v>
      </c>
      <c r="H124">
        <f t="shared" si="190"/>
        <v>1.9689999389781217E-2</v>
      </c>
      <c r="I124">
        <f t="shared" si="190"/>
        <v>1.9453433668825692E-2</v>
      </c>
      <c r="J124">
        <f t="shared" si="190"/>
        <v>1.9218612345649193E-2</v>
      </c>
      <c r="K124">
        <f t="shared" si="190"/>
        <v>1.8985524446998348E-2</v>
      </c>
      <c r="L124">
        <f t="shared" si="190"/>
        <v>1.8754159063348163E-2</v>
      </c>
      <c r="M124">
        <f t="shared" si="190"/>
        <v>1.8524505348549325E-2</v>
      </c>
      <c r="N124">
        <f t="shared" si="191"/>
        <v>1.8296552519477406E-2</v>
      </c>
      <c r="O124">
        <f t="shared" si="191"/>
        <v>1.807028985568393E-2</v>
      </c>
      <c r="P124">
        <f t="shared" si="191"/>
        <v>1.7845706699049363E-2</v>
      </c>
      <c r="Q124">
        <f t="shared" si="191"/>
        <v>1.7622792453437897E-2</v>
      </c>
      <c r="R124">
        <f t="shared" si="191"/>
        <v>1.7401536584354109E-2</v>
      </c>
      <c r="S124">
        <f t="shared" si="191"/>
        <v>1.7181928618601496E-2</v>
      </c>
      <c r="T124">
        <f t="shared" si="191"/>
        <v>1.6963958143942786E-2</v>
      </c>
      <c r="U124">
        <f t="shared" si="191"/>
        <v>1.6747614808762096E-2</v>
      </c>
      <c r="V124">
        <f t="shared" si="191"/>
        <v>1.6532888321728917E-2</v>
      </c>
      <c r="W124">
        <f t="shared" si="191"/>
        <v>1.6319768451463865E-2</v>
      </c>
      <c r="X124">
        <f t="shared" si="192"/>
        <v>1.610824502620627E-2</v>
      </c>
      <c r="Y124">
        <f t="shared" si="192"/>
        <v>1.5898307933483503E-2</v>
      </c>
      <c r="Z124">
        <f t="shared" si="192"/>
        <v>1.5689947119782121E-2</v>
      </c>
      <c r="AA124">
        <f t="shared" si="192"/>
        <v>1.548315259022072E-2</v>
      </c>
      <c r="AB124">
        <f t="shared" si="192"/>
        <v>1.5277914408224621E-2</v>
      </c>
      <c r="AC124">
        <f t="shared" si="192"/>
        <v>1.5074222695202239E-2</v>
      </c>
      <c r="AD124">
        <f t="shared" si="192"/>
        <v>1.4872067630223206E-2</v>
      </c>
      <c r="AE124">
        <f t="shared" si="192"/>
        <v>1.4671439449698242E-2</v>
      </c>
      <c r="AF124">
        <f t="shared" si="192"/>
        <v>1.4472328447060727E-2</v>
      </c>
      <c r="AG124">
        <f t="shared" si="192"/>
        <v>1.4274724972449972E-2</v>
      </c>
      <c r="AH124">
        <f t="shared" si="193"/>
        <v>1.407861943239623E-2</v>
      </c>
      <c r="AI124">
        <f t="shared" si="193"/>
        <v>1.3884002289507362E-2</v>
      </c>
      <c r="AJ124">
        <f t="shared" si="193"/>
        <v>1.3690864062157207E-2</v>
      </c>
      <c r="AK124">
        <f t="shared" si="193"/>
        <v>1.3499195324175603E-2</v>
      </c>
      <c r="AL124">
        <f t="shared" si="193"/>
        <v>1.3308986704540114E-2</v>
      </c>
      <c r="AM124">
        <f t="shared" si="193"/>
        <v>1.3120228887069384E-2</v>
      </c>
      <c r="AN124">
        <f t="shared" si="193"/>
        <v>1.2932912610118131E-2</v>
      </c>
      <c r="AO124">
        <f t="shared" si="193"/>
        <v>1.274702866627382E-2</v>
      </c>
      <c r="AP124">
        <f t="shared" si="193"/>
        <v>1.2562567902054926E-2</v>
      </c>
      <c r="AQ124">
        <f t="shared" si="193"/>
        <v>1.2379521217610844E-2</v>
      </c>
      <c r="AR124">
        <f t="shared" si="194"/>
        <v>1.2197879566423403E-2</v>
      </c>
      <c r="AS124">
        <f t="shared" si="194"/>
        <v>1.2017633955010001E-2</v>
      </c>
      <c r="AT124">
        <f t="shared" si="194"/>
        <v>1.1838775442628298E-2</v>
      </c>
      <c r="AU124">
        <f t="shared" si="194"/>
        <v>1.1661295140982563E-2</v>
      </c>
      <c r="AV124">
        <f t="shared" si="194"/>
        <v>1.1485184213931519E-2</v>
      </c>
      <c r="AW124">
        <f t="shared" si="194"/>
        <v>1.1310433877197844E-2</v>
      </c>
      <c r="AX124">
        <f t="shared" si="194"/>
        <v>1.0053364309470321E-2</v>
      </c>
      <c r="AY124">
        <f t="shared" si="194"/>
        <v>8.5896162709270217E-3</v>
      </c>
      <c r="AZ124">
        <f t="shared" si="194"/>
        <v>7.7316317363560075E-3</v>
      </c>
      <c r="BA124">
        <f t="shared" si="194"/>
        <v>7.0817459804294238E-3</v>
      </c>
      <c r="BB124">
        <f t="shared" si="195"/>
        <v>6.5507430194865317E-3</v>
      </c>
      <c r="BC124">
        <f t="shared" si="195"/>
        <v>6.0999497862914585E-3</v>
      </c>
      <c r="BD124">
        <f t="shared" si="195"/>
        <v>5.7081754427729722E-3</v>
      </c>
      <c r="BE124">
        <f t="shared" si="195"/>
        <v>5.3622095180621372E-3</v>
      </c>
      <c r="BF124">
        <f t="shared" si="195"/>
        <v>5.0531073474694857E-3</v>
      </c>
      <c r="BG124">
        <f t="shared" si="195"/>
        <v>4.774454097535092E-3</v>
      </c>
      <c r="BH124">
        <f t="shared" si="195"/>
        <v>4.521450547046015E-3</v>
      </c>
      <c r="BI124">
        <f t="shared" si="195"/>
        <v>4.2903882007972998E-3</v>
      </c>
      <c r="BJ124">
        <f t="shared" si="195"/>
        <v>4.0783274786733662E-3</v>
      </c>
      <c r="BK124">
        <f t="shared" si="195"/>
        <v>3.8828899342622791E-3</v>
      </c>
      <c r="BL124">
        <f t="shared" si="196"/>
        <v>3.7021183632311959E-3</v>
      </c>
      <c r="BM124">
        <f t="shared" si="196"/>
        <v>3.5343793064488214E-3</v>
      </c>
      <c r="BN124">
        <f t="shared" si="196"/>
        <v>3.3782930986737477E-3</v>
      </c>
      <c r="BO124">
        <f t="shared" si="196"/>
        <v>3.2326824251304766E-3</v>
      </c>
      <c r="BP124">
        <f t="shared" si="196"/>
        <v>3.0965336759990357E-3</v>
      </c>
      <c r="BQ124">
        <f t="shared" si="196"/>
        <v>2.9689673734583353E-3</v>
      </c>
      <c r="BR124">
        <f t="shared" si="196"/>
        <v>2.8492151718418389E-3</v>
      </c>
      <c r="BS124">
        <f t="shared" si="196"/>
        <v>2.7366017122929581E-3</v>
      </c>
      <c r="BT124">
        <f t="shared" si="196"/>
        <v>2.6305301242470778E-3</v>
      </c>
      <c r="BU124">
        <f t="shared" si="196"/>
        <v>2.5304703085087294E-3</v>
      </c>
      <c r="BV124">
        <f t="shared" si="197"/>
        <v>2.4359493711705164E-3</v>
      </c>
      <c r="BW124">
        <f t="shared" si="197"/>
        <v>2.34654374129506E-3</v>
      </c>
      <c r="BX124">
        <f t="shared" si="197"/>
        <v>2.2618726215392734E-3</v>
      </c>
      <c r="BY124">
        <f t="shared" si="197"/>
        <v>2.1815925047951232E-3</v>
      </c>
      <c r="BZ124">
        <f t="shared" si="197"/>
        <v>2.1053925513423192E-3</v>
      </c>
      <c r="CA124">
        <f t="shared" si="197"/>
        <v>2.0329906665748601E-3</v>
      </c>
      <c r="CB124">
        <f t="shared" si="197"/>
        <v>1.9641301535813019E-3</v>
      </c>
      <c r="CC124">
        <f t="shared" si="197"/>
        <v>1.8985768408441908E-3</v>
      </c>
      <c r="CD124">
        <f t="shared" si="197"/>
        <v>1.8361166052636439E-3</v>
      </c>
      <c r="CE124">
        <f t="shared" si="197"/>
        <v>1.7765532261582748E-3</v>
      </c>
      <c r="CF124">
        <f t="shared" si="198"/>
        <v>1.7197065179726558E-3</v>
      </c>
      <c r="CG124">
        <f t="shared" si="198"/>
        <v>1.6654106989394801E-3</v>
      </c>
      <c r="CH124">
        <f t="shared" si="198"/>
        <v>1.6135129605066444E-3</v>
      </c>
      <c r="CI124">
        <f t="shared" si="198"/>
        <v>1.5638722083907339E-3</v>
      </c>
      <c r="CJ124">
        <f t="shared" si="198"/>
        <v>1.5163579509940061E-3</v>
      </c>
      <c r="CK124">
        <f t="shared" si="198"/>
        <v>1.4708493148754961E-3</v>
      </c>
      <c r="CL124">
        <f t="shared" si="198"/>
        <v>1.4272341701921892E-3</v>
      </c>
      <c r="CM124">
        <f t="shared" si="198"/>
        <v>1.3854083516723803E-3</v>
      </c>
      <c r="CN124">
        <f t="shared" si="198"/>
        <v>1.3452749628660883E-3</v>
      </c>
      <c r="CO124">
        <f t="shared" si="198"/>
        <v>1.3067437532269664E-3</v>
      </c>
      <c r="CP124">
        <f t="shared" si="199"/>
        <v>1.2697305590876082E-3</v>
      </c>
      <c r="CQ124">
        <f t="shared" si="199"/>
        <v>1.2341568008516393E-3</v>
      </c>
      <c r="CR124">
        <f t="shared" si="199"/>
        <v>7.9449969885856265E-4</v>
      </c>
      <c r="CS124">
        <f t="shared" si="199"/>
        <v>5.1597766347302244E-4</v>
      </c>
      <c r="CT124">
        <f t="shared" si="199"/>
        <v>3.5729126511174097E-4</v>
      </c>
      <c r="CU124">
        <f t="shared" si="199"/>
        <v>2.4852285668462666E-4</v>
      </c>
      <c r="CV124">
        <f t="shared" si="199"/>
        <v>1.6967259491623609E-4</v>
      </c>
      <c r="CW124">
        <f t="shared" si="199"/>
        <v>1.1152086256745967E-4</v>
      </c>
      <c r="CX124">
        <f t="shared" si="199"/>
        <v>6.8863392368808283E-5</v>
      </c>
      <c r="CY124">
        <f t="shared" si="199"/>
        <v>3.8396057231661823E-5</v>
      </c>
      <c r="CZ124">
        <f t="shared" si="200"/>
        <v>1.785158136423146E-5</v>
      </c>
      <c r="DA124">
        <f t="shared" si="200"/>
        <v>5.5855513418322132E-6</v>
      </c>
      <c r="DB124">
        <f t="shared" si="200"/>
        <v>3.5475829835415242E-7</v>
      </c>
      <c r="DC124">
        <f t="shared" si="200"/>
        <v>0</v>
      </c>
      <c r="DD124">
        <f t="shared" si="200"/>
        <v>0</v>
      </c>
      <c r="DE124">
        <f t="shared" si="200"/>
        <v>0</v>
      </c>
      <c r="DF124">
        <f t="shared" si="200"/>
        <v>0</v>
      </c>
      <c r="DG124">
        <f t="shared" si="200"/>
        <v>0</v>
      </c>
      <c r="DH124">
        <f t="shared" si="200"/>
        <v>0</v>
      </c>
      <c r="DI124">
        <f t="shared" si="200"/>
        <v>0</v>
      </c>
      <c r="DJ124">
        <f t="shared" si="201"/>
        <v>0</v>
      </c>
      <c r="DK124">
        <f t="shared" si="201"/>
        <v>0</v>
      </c>
      <c r="DL124">
        <f t="shared" si="201"/>
        <v>0</v>
      </c>
      <c r="DM124">
        <f t="shared" si="201"/>
        <v>0</v>
      </c>
      <c r="DN124">
        <f t="shared" si="201"/>
        <v>0</v>
      </c>
      <c r="DO124">
        <f t="shared" si="201"/>
        <v>0</v>
      </c>
      <c r="DP124">
        <f t="shared" si="201"/>
        <v>0</v>
      </c>
      <c r="DQ124">
        <f t="shared" si="201"/>
        <v>0</v>
      </c>
      <c r="DR124">
        <f t="shared" si="201"/>
        <v>0</v>
      </c>
      <c r="DS124">
        <f t="shared" si="201"/>
        <v>0</v>
      </c>
      <c r="DT124">
        <f t="shared" si="202"/>
        <v>0</v>
      </c>
      <c r="DU124">
        <f t="shared" si="202"/>
        <v>0</v>
      </c>
      <c r="DV124">
        <f t="shared" si="202"/>
        <v>0</v>
      </c>
      <c r="DW124">
        <f t="shared" si="202"/>
        <v>0</v>
      </c>
      <c r="DX124">
        <f t="shared" si="202"/>
        <v>0</v>
      </c>
      <c r="DY124">
        <f t="shared" si="202"/>
        <v>0</v>
      </c>
      <c r="DZ124">
        <f t="shared" si="202"/>
        <v>0</v>
      </c>
      <c r="EA124">
        <f t="shared" si="202"/>
        <v>0</v>
      </c>
      <c r="EB124">
        <f t="shared" si="202"/>
        <v>0</v>
      </c>
      <c r="EC124">
        <f t="shared" si="202"/>
        <v>0</v>
      </c>
      <c r="ED124">
        <f t="shared" si="203"/>
        <v>0</v>
      </c>
      <c r="EE124">
        <f t="shared" si="203"/>
        <v>0</v>
      </c>
      <c r="EF124">
        <f t="shared" si="203"/>
        <v>0</v>
      </c>
      <c r="EG124">
        <f t="shared" si="203"/>
        <v>0</v>
      </c>
      <c r="EH124">
        <f t="shared" si="203"/>
        <v>0</v>
      </c>
      <c r="EI124">
        <f t="shared" si="203"/>
        <v>0</v>
      </c>
      <c r="EJ124">
        <f t="shared" si="203"/>
        <v>0</v>
      </c>
      <c r="EK124">
        <f t="shared" si="203"/>
        <v>0</v>
      </c>
      <c r="EL124">
        <f t="shared" si="203"/>
        <v>0</v>
      </c>
      <c r="EM124">
        <f t="shared" si="203"/>
        <v>0</v>
      </c>
      <c r="EN124">
        <f t="shared" si="204"/>
        <v>0</v>
      </c>
      <c r="EO124">
        <f t="shared" si="204"/>
        <v>0</v>
      </c>
      <c r="EP124">
        <f t="shared" si="204"/>
        <v>0</v>
      </c>
      <c r="EQ124">
        <f t="shared" si="204"/>
        <v>0</v>
      </c>
      <c r="ER124">
        <f t="shared" si="204"/>
        <v>0</v>
      </c>
      <c r="ES124">
        <f t="shared" si="204"/>
        <v>0</v>
      </c>
      <c r="ET124">
        <f t="shared" si="204"/>
        <v>0</v>
      </c>
      <c r="EU124">
        <f t="shared" si="204"/>
        <v>0</v>
      </c>
      <c r="EV124">
        <f t="shared" si="204"/>
        <v>0</v>
      </c>
      <c r="EW124">
        <f t="shared" si="204"/>
        <v>0</v>
      </c>
      <c r="EX124">
        <f t="shared" si="204"/>
        <v>0</v>
      </c>
      <c r="EZ124">
        <f t="shared" si="112"/>
        <v>0.87843203871482267</v>
      </c>
      <c r="FB124">
        <f t="shared" si="158"/>
        <v>1.1265961735049679E-2</v>
      </c>
      <c r="FC124">
        <f t="shared" si="159"/>
        <v>0.24857567795131782</v>
      </c>
    </row>
    <row r="125" spans="1:159" x14ac:dyDescent="0.25">
      <c r="A125">
        <v>890</v>
      </c>
      <c r="B125" s="20">
        <f>'Input spectra'!S124</f>
        <v>4.5583291074842103E-2</v>
      </c>
      <c r="C125">
        <f>'Input spectra'!B124</f>
        <v>0</v>
      </c>
      <c r="D125">
        <f t="shared" si="190"/>
        <v>2.0653927966864227E-2</v>
      </c>
      <c r="E125">
        <f t="shared" si="190"/>
        <v>2.0410265472765522E-2</v>
      </c>
      <c r="F125">
        <f t="shared" si="190"/>
        <v>2.0168392107320247E-2</v>
      </c>
      <c r="G125">
        <f t="shared" si="190"/>
        <v>1.9928296636663623E-2</v>
      </c>
      <c r="H125">
        <f t="shared" si="190"/>
        <v>1.9689967892106929E-2</v>
      </c>
      <c r="I125">
        <f t="shared" si="190"/>
        <v>1.945339476977706E-2</v>
      </c>
      <c r="J125">
        <f t="shared" si="190"/>
        <v>1.9218566230257979E-2</v>
      </c>
      <c r="K125">
        <f t="shared" si="190"/>
        <v>1.8985471298234056E-2</v>
      </c>
      <c r="L125">
        <f t="shared" si="190"/>
        <v>1.8754099062135408E-2</v>
      </c>
      <c r="M125">
        <f t="shared" si="190"/>
        <v>1.8524438673785039E-2</v>
      </c>
      <c r="N125">
        <f t="shared" si="191"/>
        <v>1.8296479348047956E-2</v>
      </c>
      <c r="O125">
        <f t="shared" si="191"/>
        <v>1.8070210362482093E-2</v>
      </c>
      <c r="P125">
        <f t="shared" si="191"/>
        <v>1.7845621056991161E-2</v>
      </c>
      <c r="Q125">
        <f t="shared" si="191"/>
        <v>1.7622700833479339E-2</v>
      </c>
      <c r="R125">
        <f t="shared" si="191"/>
        <v>1.7401439155507806E-2</v>
      </c>
      <c r="S125">
        <f t="shared" si="191"/>
        <v>1.7181825547953125E-2</v>
      </c>
      <c r="T125">
        <f t="shared" si="191"/>
        <v>1.6963849596667469E-2</v>
      </c>
      <c r="U125">
        <f t="shared" si="191"/>
        <v>1.6747500948140648E-2</v>
      </c>
      <c r="V125">
        <f t="shared" si="191"/>
        <v>1.6532769309163958E-2</v>
      </c>
      <c r="W125">
        <f t="shared" si="191"/>
        <v>1.6319644446495845E-2</v>
      </c>
      <c r="X125">
        <f t="shared" si="192"/>
        <v>1.6108116186529353E-2</v>
      </c>
      <c r="Y125">
        <f t="shared" si="192"/>
        <v>1.5898174414961344E-2</v>
      </c>
      <c r="Z125">
        <f t="shared" si="192"/>
        <v>1.5689809076463519E-2</v>
      </c>
      <c r="AA125">
        <f t="shared" si="192"/>
        <v>1.5483010174355175E-2</v>
      </c>
      <c r="AB125">
        <f t="shared" si="192"/>
        <v>1.5277767770277754E-2</v>
      </c>
      <c r="AC125">
        <f t="shared" si="192"/>
        <v>1.5074071983871109E-2</v>
      </c>
      <c r="AD125">
        <f t="shared" si="192"/>
        <v>1.4871912992451521E-2</v>
      </c>
      <c r="AE125">
        <f t="shared" si="192"/>
        <v>1.4671281030691449E-2</v>
      </c>
      <c r="AF125">
        <f t="shared" si="192"/>
        <v>1.4472166390300989E-2</v>
      </c>
      <c r="AG125">
        <f t="shared" si="192"/>
        <v>1.4274559419711046E-2</v>
      </c>
      <c r="AH125">
        <f t="shared" si="193"/>
        <v>1.4078450523758222E-2</v>
      </c>
      <c r="AI125">
        <f t="shared" si="193"/>
        <v>1.3883830163371384E-2</v>
      </c>
      <c r="AJ125">
        <f t="shared" si="193"/>
        <v>1.3690688855259916E-2</v>
      </c>
      <c r="AK125">
        <f t="shared" si="193"/>
        <v>1.3499017171603645E-2</v>
      </c>
      <c r="AL125">
        <f t="shared" si="193"/>
        <v>1.3308805739744453E-2</v>
      </c>
      <c r="AM125">
        <f t="shared" si="193"/>
        <v>1.3120045241879522E-2</v>
      </c>
      <c r="AN125">
        <f t="shared" si="193"/>
        <v>1.2932726414756224E-2</v>
      </c>
      <c r="AO125">
        <f t="shared" si="193"/>
        <v>1.2746840049368706E-2</v>
      </c>
      <c r="AP125">
        <f t="shared" si="193"/>
        <v>1.2562376990656023E-2</v>
      </c>
      <c r="AQ125">
        <f t="shared" si="193"/>
        <v>1.2379328137201958E-2</v>
      </c>
      <c r="AR125">
        <f t="shared" si="194"/>
        <v>1.2197684440936444E-2</v>
      </c>
      <c r="AS125">
        <f t="shared" si="194"/>
        <v>1.2017436906838572E-2</v>
      </c>
      <c r="AT125">
        <f t="shared" si="194"/>
        <v>1.1838576592641203E-2</v>
      </c>
      <c r="AU125">
        <f t="shared" si="194"/>
        <v>1.1661094608537209E-2</v>
      </c>
      <c r="AV125">
        <f t="shared" si="194"/>
        <v>1.148498211688722E-2</v>
      </c>
      <c r="AW125">
        <f t="shared" si="194"/>
        <v>1.1310230331929018E-2</v>
      </c>
      <c r="AX125">
        <f t="shared" si="194"/>
        <v>1.005317936625715E-2</v>
      </c>
      <c r="AY125">
        <f t="shared" si="194"/>
        <v>8.5894548199489662E-3</v>
      </c>
      <c r="AZ125">
        <f t="shared" si="194"/>
        <v>7.7314833201347129E-3</v>
      </c>
      <c r="BA125">
        <f t="shared" si="194"/>
        <v>7.0816072073228084E-3</v>
      </c>
      <c r="BB125">
        <f t="shared" si="195"/>
        <v>6.5506120321334894E-3</v>
      </c>
      <c r="BC125">
        <f t="shared" si="195"/>
        <v>6.0998253734673973E-3</v>
      </c>
      <c r="BD125">
        <f t="shared" si="195"/>
        <v>5.7080567376993135E-3</v>
      </c>
      <c r="BE125">
        <f t="shared" si="195"/>
        <v>5.3620958631560812E-3</v>
      </c>
      <c r="BF125">
        <f t="shared" si="195"/>
        <v>5.0529982233541481E-3</v>
      </c>
      <c r="BG125">
        <f t="shared" si="195"/>
        <v>4.7743490817032897E-3</v>
      </c>
      <c r="BH125">
        <f t="shared" si="195"/>
        <v>4.5213492879396877E-3</v>
      </c>
      <c r="BI125">
        <f t="shared" si="195"/>
        <v>4.2902904006212822E-3</v>
      </c>
      <c r="BJ125">
        <f t="shared" si="195"/>
        <v>4.0782328814926274E-3</v>
      </c>
      <c r="BK125">
        <f t="shared" si="195"/>
        <v>3.8827983174642721E-3</v>
      </c>
      <c r="BL125">
        <f t="shared" si="196"/>
        <v>3.7020295312228673E-3</v>
      </c>
      <c r="BM125">
        <f t="shared" si="196"/>
        <v>3.5342930858897502E-3</v>
      </c>
      <c r="BN125">
        <f t="shared" si="196"/>
        <v>3.3782093347963517E-3</v>
      </c>
      <c r="BO125">
        <f t="shared" si="196"/>
        <v>3.2326009788488461E-3</v>
      </c>
      <c r="BP125">
        <f t="shared" si="196"/>
        <v>3.0964544216022694E-3</v>
      </c>
      <c r="BQ125">
        <f t="shared" si="196"/>
        <v>2.968890196745269E-3</v>
      </c>
      <c r="BR125">
        <f t="shared" si="196"/>
        <v>2.8491399685946382E-3</v>
      </c>
      <c r="BS125">
        <f t="shared" si="196"/>
        <v>2.7365283870146866E-3</v>
      </c>
      <c r="BT125">
        <f t="shared" si="196"/>
        <v>2.6304585891076082E-3</v>
      </c>
      <c r="BU125">
        <f t="shared" si="196"/>
        <v>2.5304004824570282E-3</v>
      </c>
      <c r="BV125">
        <f t="shared" si="197"/>
        <v>2.4358811791812133E-3</v>
      </c>
      <c r="BW125">
        <f t="shared" si="197"/>
        <v>2.3464771137244366E-3</v>
      </c>
      <c r="BX125">
        <f t="shared" si="197"/>
        <v>2.2618074935712132E-3</v>
      </c>
      <c r="BY125">
        <f t="shared" si="197"/>
        <v>2.1815288159616111E-3</v>
      </c>
      <c r="BZ125">
        <f t="shared" si="197"/>
        <v>2.1053302451061831E-3</v>
      </c>
      <c r="CA125">
        <f t="shared" si="197"/>
        <v>2.032929689964838E-3</v>
      </c>
      <c r="CB125">
        <f t="shared" si="197"/>
        <v>1.9640704568713693E-3</v>
      </c>
      <c r="CC125">
        <f t="shared" si="197"/>
        <v>1.8985183772705508E-3</v>
      </c>
      <c r="CD125">
        <f t="shared" si="197"/>
        <v>1.8360593307739437E-3</v>
      </c>
      <c r="CE125">
        <f t="shared" si="197"/>
        <v>1.7764970991885323E-3</v>
      </c>
      <c r="CF125">
        <f t="shared" si="198"/>
        <v>1.7196514992481294E-3</v>
      </c>
      <c r="CG125">
        <f t="shared" si="198"/>
        <v>1.665356751296319E-3</v>
      </c>
      <c r="CH125">
        <f t="shared" si="198"/>
        <v>1.6134600487316523E-3</v>
      </c>
      <c r="CI125">
        <f t="shared" si="198"/>
        <v>1.5638202990769772E-3</v>
      </c>
      <c r="CJ125">
        <f t="shared" si="198"/>
        <v>1.516307012410342E-3</v>
      </c>
      <c r="CK125">
        <f t="shared" si="198"/>
        <v>1.4707993168483666E-3</v>
      </c>
      <c r="CL125">
        <f t="shared" si="198"/>
        <v>1.4271850839982603E-3</v>
      </c>
      <c r="CM125">
        <f t="shared" si="198"/>
        <v>1.385360149940803E-3</v>
      </c>
      <c r="CN125">
        <f t="shared" si="198"/>
        <v>1.3452276194893188E-3</v>
      </c>
      <c r="CO125">
        <f t="shared" si="198"/>
        <v>1.3066972432792226E-3</v>
      </c>
      <c r="CP125">
        <f t="shared" si="199"/>
        <v>1.2696848587501592E-3</v>
      </c>
      <c r="CQ125">
        <f t="shared" si="199"/>
        <v>1.23411188734422E-3</v>
      </c>
      <c r="CR125">
        <f t="shared" si="199"/>
        <v>7.9447046765374269E-4</v>
      </c>
      <c r="CS125">
        <f t="shared" si="199"/>
        <v>5.1595847329891542E-4</v>
      </c>
      <c r="CT125">
        <f t="shared" si="199"/>
        <v>3.5727783389892357E-4</v>
      </c>
      <c r="CU125">
        <f t="shared" si="199"/>
        <v>2.485134148838281E-4</v>
      </c>
      <c r="CV125">
        <f t="shared" si="199"/>
        <v>1.6966608091646083E-4</v>
      </c>
      <c r="CW125">
        <f t="shared" si="199"/>
        <v>1.1151653650713019E-4</v>
      </c>
      <c r="CX125">
        <f t="shared" si="199"/>
        <v>6.8860693516495724E-5</v>
      </c>
      <c r="CY125">
        <f t="shared" si="199"/>
        <v>3.8394537081924547E-5</v>
      </c>
      <c r="CZ125">
        <f t="shared" si="200"/>
        <v>1.7850867458036344E-5</v>
      </c>
      <c r="DA125">
        <f t="shared" si="200"/>
        <v>5.5853257352366038E-6</v>
      </c>
      <c r="DB125">
        <f t="shared" si="200"/>
        <v>3.547438274049786E-7</v>
      </c>
      <c r="DC125">
        <f t="shared" si="200"/>
        <v>0</v>
      </c>
      <c r="DD125">
        <f t="shared" si="200"/>
        <v>0</v>
      </c>
      <c r="DE125">
        <f t="shared" si="200"/>
        <v>0</v>
      </c>
      <c r="DF125">
        <f t="shared" si="200"/>
        <v>0</v>
      </c>
      <c r="DG125">
        <f t="shared" si="200"/>
        <v>0</v>
      </c>
      <c r="DH125">
        <f t="shared" si="200"/>
        <v>0</v>
      </c>
      <c r="DI125">
        <f t="shared" si="200"/>
        <v>0</v>
      </c>
      <c r="DJ125">
        <f t="shared" si="201"/>
        <v>0</v>
      </c>
      <c r="DK125">
        <f t="shared" si="201"/>
        <v>0</v>
      </c>
      <c r="DL125">
        <f t="shared" si="201"/>
        <v>0</v>
      </c>
      <c r="DM125">
        <f t="shared" si="201"/>
        <v>0</v>
      </c>
      <c r="DN125">
        <f t="shared" si="201"/>
        <v>0</v>
      </c>
      <c r="DO125">
        <f t="shared" si="201"/>
        <v>0</v>
      </c>
      <c r="DP125">
        <f t="shared" si="201"/>
        <v>0</v>
      </c>
      <c r="DQ125">
        <f t="shared" si="201"/>
        <v>0</v>
      </c>
      <c r="DR125">
        <f t="shared" si="201"/>
        <v>0</v>
      </c>
      <c r="DS125">
        <f t="shared" si="201"/>
        <v>0</v>
      </c>
      <c r="DT125">
        <f t="shared" si="202"/>
        <v>0</v>
      </c>
      <c r="DU125">
        <f t="shared" si="202"/>
        <v>0</v>
      </c>
      <c r="DV125">
        <f t="shared" si="202"/>
        <v>0</v>
      </c>
      <c r="DW125">
        <f t="shared" si="202"/>
        <v>0</v>
      </c>
      <c r="DX125">
        <f t="shared" si="202"/>
        <v>0</v>
      </c>
      <c r="DY125">
        <f t="shared" si="202"/>
        <v>0</v>
      </c>
      <c r="DZ125">
        <f t="shared" si="202"/>
        <v>0</v>
      </c>
      <c r="EA125">
        <f t="shared" si="202"/>
        <v>0</v>
      </c>
      <c r="EB125">
        <f t="shared" si="202"/>
        <v>0</v>
      </c>
      <c r="EC125">
        <f t="shared" si="202"/>
        <v>0</v>
      </c>
      <c r="ED125">
        <f t="shared" si="203"/>
        <v>0</v>
      </c>
      <c r="EE125">
        <f t="shared" si="203"/>
        <v>0</v>
      </c>
      <c r="EF125">
        <f t="shared" si="203"/>
        <v>0</v>
      </c>
      <c r="EG125">
        <f t="shared" si="203"/>
        <v>0</v>
      </c>
      <c r="EH125">
        <f t="shared" si="203"/>
        <v>0</v>
      </c>
      <c r="EI125">
        <f t="shared" si="203"/>
        <v>0</v>
      </c>
      <c r="EJ125">
        <f t="shared" si="203"/>
        <v>0</v>
      </c>
      <c r="EK125">
        <f t="shared" si="203"/>
        <v>0</v>
      </c>
      <c r="EL125">
        <f t="shared" si="203"/>
        <v>0</v>
      </c>
      <c r="EM125">
        <f t="shared" si="203"/>
        <v>0</v>
      </c>
      <c r="EN125">
        <f t="shared" si="204"/>
        <v>0</v>
      </c>
      <c r="EO125">
        <f t="shared" si="204"/>
        <v>0</v>
      </c>
      <c r="EP125">
        <f t="shared" si="204"/>
        <v>0</v>
      </c>
      <c r="EQ125">
        <f t="shared" si="204"/>
        <v>0</v>
      </c>
      <c r="ER125">
        <f t="shared" si="204"/>
        <v>0</v>
      </c>
      <c r="ES125">
        <f t="shared" si="204"/>
        <v>0</v>
      </c>
      <c r="ET125">
        <f t="shared" si="204"/>
        <v>0</v>
      </c>
      <c r="EU125">
        <f t="shared" si="204"/>
        <v>0</v>
      </c>
      <c r="EV125">
        <f t="shared" si="204"/>
        <v>0</v>
      </c>
      <c r="EW125">
        <f t="shared" si="204"/>
        <v>0</v>
      </c>
      <c r="EX125">
        <f t="shared" si="204"/>
        <v>0</v>
      </c>
      <c r="EZ125">
        <f t="shared" si="112"/>
        <v>0.87842239287560253</v>
      </c>
      <c r="FB125">
        <f t="shared" si="158"/>
        <v>1.1266939006694621E-2</v>
      </c>
      <c r="FC125">
        <f t="shared" si="159"/>
        <v>0.24857555298442668</v>
      </c>
    </row>
    <row r="126" spans="1:159" x14ac:dyDescent="0.25">
      <c r="A126">
        <v>895</v>
      </c>
      <c r="B126" s="20">
        <f>'Input spectra'!S125</f>
        <v>4.5587290275002003E-2</v>
      </c>
      <c r="C126">
        <f>'Input spectra'!B125</f>
        <v>0</v>
      </c>
      <c r="D126">
        <f t="shared" si="190"/>
        <v>2.0653927966864227E-2</v>
      </c>
      <c r="E126">
        <f t="shared" si="190"/>
        <v>2.0410257310293459E-2</v>
      </c>
      <c r="F126">
        <f t="shared" si="190"/>
        <v>2.0168375975839311E-2</v>
      </c>
      <c r="G126">
        <f t="shared" si="190"/>
        <v>1.9928272727503835E-2</v>
      </c>
      <c r="H126">
        <f t="shared" si="190"/>
        <v>1.9689936394483024E-2</v>
      </c>
      <c r="I126">
        <f t="shared" si="190"/>
        <v>1.9453355870806217E-2</v>
      </c>
      <c r="J126">
        <f t="shared" si="190"/>
        <v>1.9218520114977419E-2</v>
      </c>
      <c r="K126">
        <f t="shared" si="190"/>
        <v>1.8985418149618554E-2</v>
      </c>
      <c r="L126">
        <f t="shared" si="190"/>
        <v>1.8754039061114613E-2</v>
      </c>
      <c r="M126">
        <f t="shared" si="190"/>
        <v>1.8524371999260734E-2</v>
      </c>
      <c r="N126">
        <f t="shared" si="191"/>
        <v>1.8296406176911136E-2</v>
      </c>
      <c r="O126">
        <f t="shared" si="191"/>
        <v>1.8070130869629952E-2</v>
      </c>
      <c r="P126">
        <f t="shared" si="191"/>
        <v>1.7845535415343956E-2</v>
      </c>
      <c r="Q126">
        <f t="shared" si="191"/>
        <v>1.7622609213997116E-2</v>
      </c>
      <c r="R126">
        <f t="shared" si="191"/>
        <v>1.7401341727206997E-2</v>
      </c>
      <c r="S126">
        <f t="shared" si="191"/>
        <v>1.7181722477923055E-2</v>
      </c>
      <c r="T126">
        <f t="shared" si="191"/>
        <v>1.696374105008672E-2</v>
      </c>
      <c r="U126">
        <f t="shared" si="191"/>
        <v>1.6747387088293295E-2</v>
      </c>
      <c r="V126">
        <f t="shared" si="191"/>
        <v>1.6532650297455716E-2</v>
      </c>
      <c r="W126">
        <f t="shared" si="191"/>
        <v>1.6319520442470075E-2</v>
      </c>
      <c r="X126">
        <f t="shared" si="192"/>
        <v>1.6107987347882949E-2</v>
      </c>
      <c r="Y126">
        <f t="shared" si="192"/>
        <v>1.5898040897560518E-2</v>
      </c>
      <c r="Z126">
        <f t="shared" si="192"/>
        <v>1.5689671034359455E-2</v>
      </c>
      <c r="AA126">
        <f t="shared" si="192"/>
        <v>1.5482867759799592E-2</v>
      </c>
      <c r="AB126">
        <f t="shared" si="192"/>
        <v>1.5277621133738326E-2</v>
      </c>
      <c r="AC126">
        <f t="shared" si="192"/>
        <v>1.5073921274046789E-2</v>
      </c>
      <c r="AD126">
        <f t="shared" si="192"/>
        <v>1.4871758356287745E-2</v>
      </c>
      <c r="AE126">
        <f t="shared" si="192"/>
        <v>1.4671122613395234E-2</v>
      </c>
      <c r="AF126">
        <f t="shared" si="192"/>
        <v>1.4472004335355919E-2</v>
      </c>
      <c r="AG126">
        <f t="shared" si="192"/>
        <v>1.427439386889214E-2</v>
      </c>
      <c r="AH126">
        <f t="shared" si="193"/>
        <v>1.4078281617146703E-2</v>
      </c>
      <c r="AI126">
        <f t="shared" si="193"/>
        <v>1.3883658039369333E-2</v>
      </c>
      <c r="AJ126">
        <f t="shared" si="193"/>
        <v>1.3690513650604816E-2</v>
      </c>
      <c r="AK126">
        <f t="shared" si="193"/>
        <v>1.3498839021382823E-2</v>
      </c>
      <c r="AL126">
        <f t="shared" si="193"/>
        <v>1.3308624777409409E-2</v>
      </c>
      <c r="AM126">
        <f t="shared" si="193"/>
        <v>1.3119861599260164E-2</v>
      </c>
      <c r="AN126">
        <f t="shared" si="193"/>
        <v>1.2932540222074983E-2</v>
      </c>
      <c r="AO126">
        <f t="shared" si="193"/>
        <v>1.2746651435254549E-2</v>
      </c>
      <c r="AP126">
        <f t="shared" si="193"/>
        <v>1.2562186082158377E-2</v>
      </c>
      <c r="AQ126">
        <f t="shared" si="193"/>
        <v>1.2379135059804508E-2</v>
      </c>
      <c r="AR126">
        <f t="shared" si="194"/>
        <v>1.2197489318570847E-2</v>
      </c>
      <c r="AS126">
        <f t="shared" si="194"/>
        <v>1.2017239861898064E-2</v>
      </c>
      <c r="AT126">
        <f t="shared" si="194"/>
        <v>1.1838377745994097E-2</v>
      </c>
      <c r="AU126">
        <f t="shared" si="194"/>
        <v>1.1660894079540298E-2</v>
      </c>
      <c r="AV126">
        <f t="shared" si="194"/>
        <v>1.1484780023399092E-2</v>
      </c>
      <c r="AW126">
        <f t="shared" si="194"/>
        <v>1.1310026790323249E-2</v>
      </c>
      <c r="AX126">
        <f t="shared" si="194"/>
        <v>1.0052994426446228E-2</v>
      </c>
      <c r="AY126">
        <f t="shared" si="194"/>
        <v>8.5892933720055596E-3</v>
      </c>
      <c r="AZ126">
        <f t="shared" si="194"/>
        <v>7.7313349067624155E-3</v>
      </c>
      <c r="BA126">
        <f t="shared" si="194"/>
        <v>7.0814684369355793E-3</v>
      </c>
      <c r="BB126">
        <f t="shared" si="195"/>
        <v>6.5504810473996471E-3</v>
      </c>
      <c r="BC126">
        <f t="shared" si="195"/>
        <v>6.0997009631808272E-3</v>
      </c>
      <c r="BD126">
        <f t="shared" si="195"/>
        <v>5.7079380350942037E-3</v>
      </c>
      <c r="BE126">
        <f t="shared" si="195"/>
        <v>5.3619822106590045E-3</v>
      </c>
      <c r="BF126">
        <f t="shared" si="195"/>
        <v>5.0528891015953958E-3</v>
      </c>
      <c r="BG126">
        <f t="shared" si="195"/>
        <v>4.7742440681813516E-3</v>
      </c>
      <c r="BH126">
        <f t="shared" si="195"/>
        <v>4.5212480311010881E-3</v>
      </c>
      <c r="BI126">
        <f t="shared" si="195"/>
        <v>4.2901926026746393E-3</v>
      </c>
      <c r="BJ126">
        <f t="shared" si="195"/>
        <v>4.0781382865060821E-3</v>
      </c>
      <c r="BK126">
        <f t="shared" si="195"/>
        <v>3.8827067028279652E-3</v>
      </c>
      <c r="BL126">
        <f t="shared" si="196"/>
        <v>3.7019407013460575E-3</v>
      </c>
      <c r="BM126">
        <f t="shared" si="196"/>
        <v>3.5342068674340163E-3</v>
      </c>
      <c r="BN126">
        <f t="shared" si="196"/>
        <v>3.3781255729958609E-3</v>
      </c>
      <c r="BO126">
        <f t="shared" si="196"/>
        <v>3.2325195346192283E-3</v>
      </c>
      <c r="BP126">
        <f t="shared" si="196"/>
        <v>3.0963751692339859E-3</v>
      </c>
      <c r="BQ126">
        <f t="shared" si="196"/>
        <v>2.9688130220383718E-3</v>
      </c>
      <c r="BR126">
        <f t="shared" si="196"/>
        <v>2.8490647673323822E-3</v>
      </c>
      <c r="BS126">
        <f t="shared" si="196"/>
        <v>2.7364550637011152E-3</v>
      </c>
      <c r="BT126">
        <f t="shared" si="196"/>
        <v>2.6303870559134801E-3</v>
      </c>
      <c r="BU126">
        <f t="shared" si="196"/>
        <v>2.5303306583321157E-3</v>
      </c>
      <c r="BV126">
        <f t="shared" si="197"/>
        <v>2.4358129891008788E-3</v>
      </c>
      <c r="BW126">
        <f t="shared" si="197"/>
        <v>2.3464104880456327E-3</v>
      </c>
      <c r="BX126">
        <f t="shared" si="197"/>
        <v>2.2617423674784385E-3</v>
      </c>
      <c r="BY126">
        <f t="shared" si="197"/>
        <v>2.181465128987415E-3</v>
      </c>
      <c r="BZ126">
        <f t="shared" si="197"/>
        <v>2.105267940713917E-3</v>
      </c>
      <c r="CA126">
        <f t="shared" si="197"/>
        <v>2.0328687151837223E-3</v>
      </c>
      <c r="CB126">
        <f t="shared" si="197"/>
        <v>1.9640107619758275E-3</v>
      </c>
      <c r="CC126">
        <f t="shared" si="197"/>
        <v>1.8984599154972025E-3</v>
      </c>
      <c r="CD126">
        <f t="shared" si="197"/>
        <v>1.836002058070824E-3</v>
      </c>
      <c r="CE126">
        <f t="shared" si="197"/>
        <v>1.7764409739920212E-3</v>
      </c>
      <c r="CF126">
        <f t="shared" si="198"/>
        <v>1.7195964822838232E-3</v>
      </c>
      <c r="CG126">
        <f t="shared" si="198"/>
        <v>1.6653028054006854E-3</v>
      </c>
      <c r="CH126">
        <f t="shared" si="198"/>
        <v>1.6134071386917921E-3</v>
      </c>
      <c r="CI126">
        <f t="shared" si="198"/>
        <v>1.5637683914862376E-3</v>
      </c>
      <c r="CJ126">
        <f t="shared" si="198"/>
        <v>1.5162560755378445E-3</v>
      </c>
      <c r="CK126">
        <f t="shared" si="198"/>
        <v>1.4707493205208028E-3</v>
      </c>
      <c r="CL126">
        <f t="shared" si="198"/>
        <v>1.427135999492531E-3</v>
      </c>
      <c r="CM126">
        <f t="shared" si="198"/>
        <v>1.3853119498862827E-3</v>
      </c>
      <c r="CN126">
        <f t="shared" si="198"/>
        <v>1.3451802777786747E-3</v>
      </c>
      <c r="CO126">
        <f t="shared" si="198"/>
        <v>1.3066507349868736E-3</v>
      </c>
      <c r="CP126">
        <f t="shared" si="199"/>
        <v>1.2696391600575648E-3</v>
      </c>
      <c r="CQ126">
        <f t="shared" si="199"/>
        <v>1.2340669754712971E-3</v>
      </c>
      <c r="CR126">
        <f t="shared" si="199"/>
        <v>7.9444123752439718E-4</v>
      </c>
      <c r="CS126">
        <f t="shared" si="199"/>
        <v>5.1593928383852721E-4</v>
      </c>
      <c r="CT126">
        <f t="shared" si="199"/>
        <v>3.5726440319100975E-4</v>
      </c>
      <c r="CU126">
        <f t="shared" si="199"/>
        <v>2.4850397344173961E-4</v>
      </c>
      <c r="CV126">
        <f t="shared" si="199"/>
        <v>1.6965956716676845E-4</v>
      </c>
      <c r="CW126">
        <f t="shared" si="199"/>
        <v>1.1151221061461516E-4</v>
      </c>
      <c r="CX126">
        <f t="shared" si="199"/>
        <v>6.8857994769955003E-5</v>
      </c>
      <c r="CY126">
        <f t="shared" si="199"/>
        <v>3.8393016992372011E-5</v>
      </c>
      <c r="CZ126">
        <f t="shared" si="200"/>
        <v>1.7850153580391213E-5</v>
      </c>
      <c r="DA126">
        <f t="shared" si="200"/>
        <v>5.5851001377535011E-6</v>
      </c>
      <c r="DB126">
        <f t="shared" si="200"/>
        <v>3.5472935704608987E-7</v>
      </c>
      <c r="DC126">
        <f t="shared" si="200"/>
        <v>0</v>
      </c>
      <c r="DD126">
        <f t="shared" si="200"/>
        <v>0</v>
      </c>
      <c r="DE126">
        <f t="shared" si="200"/>
        <v>0</v>
      </c>
      <c r="DF126">
        <f t="shared" si="200"/>
        <v>0</v>
      </c>
      <c r="DG126">
        <f t="shared" si="200"/>
        <v>0</v>
      </c>
      <c r="DH126">
        <f t="shared" si="200"/>
        <v>0</v>
      </c>
      <c r="DI126">
        <f t="shared" si="200"/>
        <v>0</v>
      </c>
      <c r="DJ126">
        <f t="shared" si="201"/>
        <v>0</v>
      </c>
      <c r="DK126">
        <f t="shared" si="201"/>
        <v>0</v>
      </c>
      <c r="DL126">
        <f t="shared" si="201"/>
        <v>0</v>
      </c>
      <c r="DM126">
        <f t="shared" si="201"/>
        <v>0</v>
      </c>
      <c r="DN126">
        <f t="shared" si="201"/>
        <v>0</v>
      </c>
      <c r="DO126">
        <f t="shared" si="201"/>
        <v>0</v>
      </c>
      <c r="DP126">
        <f t="shared" si="201"/>
        <v>0</v>
      </c>
      <c r="DQ126">
        <f t="shared" si="201"/>
        <v>0</v>
      </c>
      <c r="DR126">
        <f t="shared" si="201"/>
        <v>0</v>
      </c>
      <c r="DS126">
        <f t="shared" si="201"/>
        <v>0</v>
      </c>
      <c r="DT126">
        <f t="shared" si="202"/>
        <v>0</v>
      </c>
      <c r="DU126">
        <f t="shared" si="202"/>
        <v>0</v>
      </c>
      <c r="DV126">
        <f t="shared" si="202"/>
        <v>0</v>
      </c>
      <c r="DW126">
        <f t="shared" si="202"/>
        <v>0</v>
      </c>
      <c r="DX126">
        <f t="shared" si="202"/>
        <v>0</v>
      </c>
      <c r="DY126">
        <f t="shared" si="202"/>
        <v>0</v>
      </c>
      <c r="DZ126">
        <f t="shared" si="202"/>
        <v>0</v>
      </c>
      <c r="EA126">
        <f t="shared" si="202"/>
        <v>0</v>
      </c>
      <c r="EB126">
        <f t="shared" si="202"/>
        <v>0</v>
      </c>
      <c r="EC126">
        <f t="shared" si="202"/>
        <v>0</v>
      </c>
      <c r="ED126">
        <f t="shared" si="203"/>
        <v>0</v>
      </c>
      <c r="EE126">
        <f t="shared" si="203"/>
        <v>0</v>
      </c>
      <c r="EF126">
        <f t="shared" si="203"/>
        <v>0</v>
      </c>
      <c r="EG126">
        <f t="shared" si="203"/>
        <v>0</v>
      </c>
      <c r="EH126">
        <f t="shared" si="203"/>
        <v>0</v>
      </c>
      <c r="EI126">
        <f t="shared" si="203"/>
        <v>0</v>
      </c>
      <c r="EJ126">
        <f t="shared" si="203"/>
        <v>0</v>
      </c>
      <c r="EK126">
        <f t="shared" si="203"/>
        <v>0</v>
      </c>
      <c r="EL126">
        <f t="shared" si="203"/>
        <v>0</v>
      </c>
      <c r="EM126">
        <f t="shared" si="203"/>
        <v>0</v>
      </c>
      <c r="EN126">
        <f t="shared" si="204"/>
        <v>0</v>
      </c>
      <c r="EO126">
        <f t="shared" si="204"/>
        <v>0</v>
      </c>
      <c r="EP126">
        <f t="shared" si="204"/>
        <v>0</v>
      </c>
      <c r="EQ126">
        <f t="shared" si="204"/>
        <v>0</v>
      </c>
      <c r="ER126">
        <f t="shared" si="204"/>
        <v>0</v>
      </c>
      <c r="ES126">
        <f t="shared" si="204"/>
        <v>0</v>
      </c>
      <c r="ET126">
        <f t="shared" si="204"/>
        <v>0</v>
      </c>
      <c r="EU126">
        <f t="shared" si="204"/>
        <v>0</v>
      </c>
      <c r="EV126">
        <f t="shared" si="204"/>
        <v>0</v>
      </c>
      <c r="EW126">
        <f t="shared" si="204"/>
        <v>0</v>
      </c>
      <c r="EX126">
        <f t="shared" si="204"/>
        <v>0</v>
      </c>
      <c r="EZ126">
        <f t="shared" si="112"/>
        <v>0.87841274720116069</v>
      </c>
      <c r="FB126">
        <f t="shared" si="158"/>
        <v>1.1267916276385348E-2</v>
      </c>
      <c r="FC126">
        <f t="shared" si="159"/>
        <v>0.24857542801753607</v>
      </c>
    </row>
    <row r="127" spans="1:159" x14ac:dyDescent="0.25">
      <c r="A127">
        <v>900</v>
      </c>
      <c r="B127" s="20">
        <f>'Input spectra'!S126</f>
        <v>4.5591289475162E-2</v>
      </c>
      <c r="C127">
        <f>'Input spectra'!B126</f>
        <v>0</v>
      </c>
      <c r="D127">
        <f t="shared" si="190"/>
        <v>2.0653927966864227E-2</v>
      </c>
      <c r="E127">
        <f t="shared" si="190"/>
        <v>2.0410249147824661E-2</v>
      </c>
      <c r="F127">
        <f t="shared" si="190"/>
        <v>2.0168359844371278E-2</v>
      </c>
      <c r="G127">
        <f t="shared" si="190"/>
        <v>1.9928248818372737E-2</v>
      </c>
      <c r="H127">
        <f t="shared" si="190"/>
        <v>1.9689904896909506E-2</v>
      </c>
      <c r="I127">
        <f t="shared" si="190"/>
        <v>1.9453316971913149E-2</v>
      </c>
      <c r="J127">
        <f t="shared" si="190"/>
        <v>1.9218473999807514E-2</v>
      </c>
      <c r="K127">
        <f t="shared" si="190"/>
        <v>1.8985365001151836E-2</v>
      </c>
      <c r="L127">
        <f t="shared" si="190"/>
        <v>1.8753979060285784E-2</v>
      </c>
      <c r="M127">
        <f t="shared" si="190"/>
        <v>1.8524305324976405E-2</v>
      </c>
      <c r="N127">
        <f t="shared" si="191"/>
        <v>1.8296333006066937E-2</v>
      </c>
      <c r="O127">
        <f t="shared" si="191"/>
        <v>1.807005137712751E-2</v>
      </c>
      <c r="P127">
        <f t="shared" si="191"/>
        <v>1.7845449774107749E-2</v>
      </c>
      <c r="Q127">
        <f t="shared" si="191"/>
        <v>1.7622517594991213E-2</v>
      </c>
      <c r="R127">
        <f t="shared" si="191"/>
        <v>1.7401244299451672E-2</v>
      </c>
      <c r="S127">
        <f t="shared" si="191"/>
        <v>1.7181619408511279E-2</v>
      </c>
      <c r="T127">
        <f t="shared" si="191"/>
        <v>1.6963632504200521E-2</v>
      </c>
      <c r="U127">
        <f t="shared" si="191"/>
        <v>1.6747273229220028E-2</v>
      </c>
      <c r="V127">
        <f t="shared" si="191"/>
        <v>1.6532531286604184E-2</v>
      </c>
      <c r="W127">
        <f t="shared" si="191"/>
        <v>1.6319396439386541E-2</v>
      </c>
      <c r="X127">
        <f t="shared" si="192"/>
        <v>1.610785851026704E-2</v>
      </c>
      <c r="Y127">
        <f t="shared" si="192"/>
        <v>1.5897907381280999E-2</v>
      </c>
      <c r="Z127">
        <f t="shared" si="192"/>
        <v>1.5689532993469913E-2</v>
      </c>
      <c r="AA127">
        <f t="shared" si="192"/>
        <v>1.5482725346553953E-2</v>
      </c>
      <c r="AB127">
        <f t="shared" si="192"/>
        <v>1.5277474498606317E-2</v>
      </c>
      <c r="AC127">
        <f t="shared" si="192"/>
        <v>1.5073770565729255E-2</v>
      </c>
      <c r="AD127">
        <f t="shared" si="192"/>
        <v>1.4871603721731852E-2</v>
      </c>
      <c r="AE127">
        <f t="shared" si="192"/>
        <v>1.4670964197809572E-2</v>
      </c>
      <c r="AF127">
        <f t="shared" si="192"/>
        <v>1.4471842282225486E-2</v>
      </c>
      <c r="AG127">
        <f t="shared" si="192"/>
        <v>1.4274228319993225E-2</v>
      </c>
      <c r="AH127">
        <f t="shared" si="193"/>
        <v>1.4078112712561644E-2</v>
      </c>
      <c r="AI127">
        <f t="shared" si="193"/>
        <v>1.3883485917501173E-2</v>
      </c>
      <c r="AJ127">
        <f t="shared" si="193"/>
        <v>1.3690338448191867E-2</v>
      </c>
      <c r="AK127">
        <f t="shared" si="193"/>
        <v>1.3498660873513091E-2</v>
      </c>
      <c r="AL127">
        <f t="shared" si="193"/>
        <v>1.330844381753494E-2</v>
      </c>
      <c r="AM127">
        <f t="shared" si="193"/>
        <v>1.3119677959211264E-2</v>
      </c>
      <c r="AN127">
        <f t="shared" si="193"/>
        <v>1.2932354032074355E-2</v>
      </c>
      <c r="AO127">
        <f t="shared" si="193"/>
        <v>1.2746462823931298E-2</v>
      </c>
      <c r="AP127">
        <f t="shared" si="193"/>
        <v>1.2561995176561931E-2</v>
      </c>
      <c r="AQ127">
        <f t="shared" si="193"/>
        <v>1.2378941985418435E-2</v>
      </c>
      <c r="AR127">
        <f t="shared" si="194"/>
        <v>1.2197294199326556E-2</v>
      </c>
      <c r="AS127">
        <f t="shared" si="194"/>
        <v>1.2017042820188416E-2</v>
      </c>
      <c r="AT127">
        <f t="shared" si="194"/>
        <v>1.1838178902686913E-2</v>
      </c>
      <c r="AU127">
        <f t="shared" si="194"/>
        <v>1.1660693553991764E-2</v>
      </c>
      <c r="AV127">
        <f t="shared" si="194"/>
        <v>1.148457793346706E-2</v>
      </c>
      <c r="AW127">
        <f t="shared" si="194"/>
        <v>1.1309823252380457E-2</v>
      </c>
      <c r="AX127">
        <f t="shared" si="194"/>
        <v>1.0052809490037482E-2</v>
      </c>
      <c r="AY127">
        <f t="shared" si="194"/>
        <v>8.5891319270967326E-3</v>
      </c>
      <c r="AZ127">
        <f t="shared" si="194"/>
        <v>7.7311864962390552E-3</v>
      </c>
      <c r="BA127">
        <f t="shared" si="194"/>
        <v>7.0813296692676751E-3</v>
      </c>
      <c r="BB127">
        <f t="shared" si="195"/>
        <v>6.5503500652849475E-3</v>
      </c>
      <c r="BC127">
        <f t="shared" si="195"/>
        <v>6.0995765554316909E-3</v>
      </c>
      <c r="BD127">
        <f t="shared" si="195"/>
        <v>5.7078193349575862E-3</v>
      </c>
      <c r="BE127">
        <f t="shared" si="195"/>
        <v>5.3618685605708498E-3</v>
      </c>
      <c r="BF127">
        <f t="shared" si="195"/>
        <v>5.0527799821931752E-3</v>
      </c>
      <c r="BG127">
        <f t="shared" si="195"/>
        <v>4.7741390569692203E-3</v>
      </c>
      <c r="BH127">
        <f t="shared" si="195"/>
        <v>4.5211467765301598E-3</v>
      </c>
      <c r="BI127">
        <f t="shared" si="195"/>
        <v>4.2900948069573173E-3</v>
      </c>
      <c r="BJ127">
        <f t="shared" si="195"/>
        <v>4.0780436937136733E-3</v>
      </c>
      <c r="BK127">
        <f t="shared" si="195"/>
        <v>3.8826150903533046E-3</v>
      </c>
      <c r="BL127">
        <f t="shared" si="196"/>
        <v>3.7018518736007108E-3</v>
      </c>
      <c r="BM127">
        <f t="shared" si="196"/>
        <v>3.5341206510815645E-3</v>
      </c>
      <c r="BN127">
        <f t="shared" si="196"/>
        <v>3.3780418132722191E-3</v>
      </c>
      <c r="BO127">
        <f t="shared" si="196"/>
        <v>3.2324380924415664E-3</v>
      </c>
      <c r="BP127">
        <f t="shared" si="196"/>
        <v>3.0962959188941298E-3</v>
      </c>
      <c r="BQ127">
        <f t="shared" si="196"/>
        <v>2.9687358493375878E-3</v>
      </c>
      <c r="BR127">
        <f t="shared" si="196"/>
        <v>2.8489895680550142E-3</v>
      </c>
      <c r="BS127">
        <f t="shared" si="196"/>
        <v>2.7363817423521879E-3</v>
      </c>
      <c r="BT127">
        <f t="shared" si="196"/>
        <v>2.6303155246646379E-3</v>
      </c>
      <c r="BU127">
        <f t="shared" si="196"/>
        <v>2.5302608361339358E-3</v>
      </c>
      <c r="BV127">
        <f t="shared" si="197"/>
        <v>2.435744800929457E-3</v>
      </c>
      <c r="BW127">
        <f t="shared" si="197"/>
        <v>2.3463438642585912E-3</v>
      </c>
      <c r="BX127">
        <f t="shared" si="197"/>
        <v>2.2616772432608912E-3</v>
      </c>
      <c r="BY127">
        <f t="shared" si="197"/>
        <v>2.1814014438724782E-3</v>
      </c>
      <c r="BZ127">
        <f t="shared" si="197"/>
        <v>2.1052056381654634E-3</v>
      </c>
      <c r="CA127">
        <f t="shared" si="197"/>
        <v>2.0328077422314557E-3</v>
      </c>
      <c r="CB127">
        <f t="shared" si="197"/>
        <v>1.9639510688946185E-3</v>
      </c>
      <c r="CC127">
        <f t="shared" si="197"/>
        <v>1.8984014555240873E-3</v>
      </c>
      <c r="CD127">
        <f t="shared" si="197"/>
        <v>1.8359447871542261E-3</v>
      </c>
      <c r="CE127">
        <f t="shared" si="197"/>
        <v>1.7763848505686821E-3</v>
      </c>
      <c r="CF127">
        <f t="shared" si="198"/>
        <v>1.7195414670796785E-3</v>
      </c>
      <c r="CG127">
        <f t="shared" si="198"/>
        <v>1.6652488612525194E-3</v>
      </c>
      <c r="CH127">
        <f t="shared" si="198"/>
        <v>1.6133542303870044E-3</v>
      </c>
      <c r="CI127">
        <f t="shared" si="198"/>
        <v>1.5637164856184555E-3</v>
      </c>
      <c r="CJ127">
        <f t="shared" si="198"/>
        <v>1.5162051403764538E-3</v>
      </c>
      <c r="CK127">
        <f t="shared" si="198"/>
        <v>1.4706993258927434E-3</v>
      </c>
      <c r="CL127">
        <f t="shared" si="198"/>
        <v>1.4270869166749408E-3</v>
      </c>
      <c r="CM127">
        <f t="shared" si="198"/>
        <v>1.3852637515087585E-3</v>
      </c>
      <c r="CN127">
        <f t="shared" si="198"/>
        <v>1.3451329377340952E-3</v>
      </c>
      <c r="CO127">
        <f t="shared" si="198"/>
        <v>1.3066042283498584E-3</v>
      </c>
      <c r="CP127">
        <f t="shared" si="199"/>
        <v>1.2695934630097638E-3</v>
      </c>
      <c r="CQ127">
        <f t="shared" si="199"/>
        <v>1.2340220652328087E-3</v>
      </c>
      <c r="CR127">
        <f t="shared" si="199"/>
        <v>7.9441200847048482E-4</v>
      </c>
      <c r="CS127">
        <f t="shared" si="199"/>
        <v>5.1592009509183058E-4</v>
      </c>
      <c r="CT127">
        <f t="shared" si="199"/>
        <v>3.5725097298797961E-4</v>
      </c>
      <c r="CU127">
        <f t="shared" si="199"/>
        <v>2.4849453235834717E-4</v>
      </c>
      <c r="CV127">
        <f t="shared" si="199"/>
        <v>1.6965305366714912E-4</v>
      </c>
      <c r="CW127">
        <f t="shared" si="199"/>
        <v>1.1150788488990782E-4</v>
      </c>
      <c r="CX127">
        <f t="shared" si="199"/>
        <v>6.8855296129181862E-5</v>
      </c>
      <c r="CY127">
        <f t="shared" si="199"/>
        <v>3.8391496963001755E-5</v>
      </c>
      <c r="CZ127">
        <f t="shared" si="200"/>
        <v>1.7849439731294889E-5</v>
      </c>
      <c r="DA127">
        <f t="shared" si="200"/>
        <v>5.5848745493825247E-6</v>
      </c>
      <c r="DB127">
        <f t="shared" si="200"/>
        <v>3.5471488727746134E-7</v>
      </c>
      <c r="DC127">
        <f t="shared" si="200"/>
        <v>0</v>
      </c>
      <c r="DD127">
        <f t="shared" si="200"/>
        <v>0</v>
      </c>
      <c r="DE127">
        <f t="shared" si="200"/>
        <v>0</v>
      </c>
      <c r="DF127">
        <f t="shared" si="200"/>
        <v>0</v>
      </c>
      <c r="DG127">
        <f t="shared" si="200"/>
        <v>0</v>
      </c>
      <c r="DH127">
        <f t="shared" si="200"/>
        <v>0</v>
      </c>
      <c r="DI127">
        <f t="shared" si="200"/>
        <v>0</v>
      </c>
      <c r="DJ127">
        <f t="shared" si="201"/>
        <v>0</v>
      </c>
      <c r="DK127">
        <f t="shared" si="201"/>
        <v>0</v>
      </c>
      <c r="DL127">
        <f t="shared" si="201"/>
        <v>0</v>
      </c>
      <c r="DM127">
        <f t="shared" si="201"/>
        <v>0</v>
      </c>
      <c r="DN127">
        <f t="shared" si="201"/>
        <v>0</v>
      </c>
      <c r="DO127">
        <f t="shared" si="201"/>
        <v>0</v>
      </c>
      <c r="DP127">
        <f t="shared" si="201"/>
        <v>0</v>
      </c>
      <c r="DQ127">
        <f t="shared" si="201"/>
        <v>0</v>
      </c>
      <c r="DR127">
        <f t="shared" si="201"/>
        <v>0</v>
      </c>
      <c r="DS127">
        <f t="shared" si="201"/>
        <v>0</v>
      </c>
      <c r="DT127">
        <f t="shared" si="202"/>
        <v>0</v>
      </c>
      <c r="DU127">
        <f t="shared" si="202"/>
        <v>0</v>
      </c>
      <c r="DV127">
        <f t="shared" si="202"/>
        <v>0</v>
      </c>
      <c r="DW127">
        <f t="shared" si="202"/>
        <v>0</v>
      </c>
      <c r="DX127">
        <f t="shared" si="202"/>
        <v>0</v>
      </c>
      <c r="DY127">
        <f t="shared" si="202"/>
        <v>0</v>
      </c>
      <c r="DZ127">
        <f t="shared" si="202"/>
        <v>0</v>
      </c>
      <c r="EA127">
        <f t="shared" si="202"/>
        <v>0</v>
      </c>
      <c r="EB127">
        <f t="shared" si="202"/>
        <v>0</v>
      </c>
      <c r="EC127">
        <f t="shared" si="202"/>
        <v>0</v>
      </c>
      <c r="ED127">
        <f t="shared" si="203"/>
        <v>0</v>
      </c>
      <c r="EE127">
        <f t="shared" si="203"/>
        <v>0</v>
      </c>
      <c r="EF127">
        <f t="shared" si="203"/>
        <v>0</v>
      </c>
      <c r="EG127">
        <f t="shared" si="203"/>
        <v>0</v>
      </c>
      <c r="EH127">
        <f t="shared" si="203"/>
        <v>0</v>
      </c>
      <c r="EI127">
        <f t="shared" si="203"/>
        <v>0</v>
      </c>
      <c r="EJ127">
        <f t="shared" si="203"/>
        <v>0</v>
      </c>
      <c r="EK127">
        <f t="shared" si="203"/>
        <v>0</v>
      </c>
      <c r="EL127">
        <f t="shared" si="203"/>
        <v>0</v>
      </c>
      <c r="EM127">
        <f t="shared" si="203"/>
        <v>0</v>
      </c>
      <c r="EN127">
        <f t="shared" si="204"/>
        <v>0</v>
      </c>
      <c r="EO127">
        <f t="shared" si="204"/>
        <v>0</v>
      </c>
      <c r="EP127">
        <f t="shared" si="204"/>
        <v>0</v>
      </c>
      <c r="EQ127">
        <f t="shared" si="204"/>
        <v>0</v>
      </c>
      <c r="ER127">
        <f t="shared" si="204"/>
        <v>0</v>
      </c>
      <c r="ES127">
        <f t="shared" si="204"/>
        <v>0</v>
      </c>
      <c r="ET127">
        <f t="shared" si="204"/>
        <v>0</v>
      </c>
      <c r="EU127">
        <f t="shared" si="204"/>
        <v>0</v>
      </c>
      <c r="EV127">
        <f t="shared" si="204"/>
        <v>0</v>
      </c>
      <c r="EW127">
        <f t="shared" si="204"/>
        <v>0</v>
      </c>
      <c r="EX127">
        <f t="shared" si="204"/>
        <v>0</v>
      </c>
      <c r="EZ127">
        <f t="shared" si="112"/>
        <v>0.87840310169149272</v>
      </c>
      <c r="FB127">
        <f t="shared" si="158"/>
        <v>1.1268893544122027E-2</v>
      </c>
      <c r="FC127">
        <f t="shared" si="159"/>
        <v>0.24857530305064982</v>
      </c>
    </row>
    <row r="128" spans="1:159" x14ac:dyDescent="0.25">
      <c r="A128">
        <v>905</v>
      </c>
      <c r="B128" s="20">
        <f>'Input spectra'!S127</f>
        <v>4.5595288675321997E-2</v>
      </c>
      <c r="C128">
        <f>'Input spectra'!B127</f>
        <v>0</v>
      </c>
      <c r="D128">
        <f t="shared" si="190"/>
        <v>2.0653927966864227E-2</v>
      </c>
      <c r="E128">
        <f t="shared" si="190"/>
        <v>2.0410240985359127E-2</v>
      </c>
      <c r="F128">
        <f t="shared" si="190"/>
        <v>2.0168343712916145E-2</v>
      </c>
      <c r="G128">
        <f t="shared" si="190"/>
        <v>1.9928224909270317E-2</v>
      </c>
      <c r="H128">
        <f t="shared" si="190"/>
        <v>1.9689873399386371E-2</v>
      </c>
      <c r="I128">
        <f t="shared" si="190"/>
        <v>1.9453278073097869E-2</v>
      </c>
      <c r="J128">
        <f t="shared" si="190"/>
        <v>1.9218427884748267E-2</v>
      </c>
      <c r="K128">
        <f t="shared" si="190"/>
        <v>1.8985311852833902E-2</v>
      </c>
      <c r="L128">
        <f t="shared" si="190"/>
        <v>1.8753919059648919E-2</v>
      </c>
      <c r="M128">
        <f t="shared" si="190"/>
        <v>1.8524238650932057E-2</v>
      </c>
      <c r="N128">
        <f t="shared" si="191"/>
        <v>1.8296259835515364E-2</v>
      </c>
      <c r="O128">
        <f t="shared" si="191"/>
        <v>1.8069971884974761E-2</v>
      </c>
      <c r="P128">
        <f t="shared" si="191"/>
        <v>1.7845364133282537E-2</v>
      </c>
      <c r="Q128">
        <f t="shared" si="191"/>
        <v>1.7622425976461634E-2</v>
      </c>
      <c r="R128">
        <f t="shared" si="191"/>
        <v>1.7401146872241834E-2</v>
      </c>
      <c r="S128">
        <f t="shared" si="191"/>
        <v>1.7181516339717789E-2</v>
      </c>
      <c r="T128">
        <f t="shared" si="191"/>
        <v>1.696352395900888E-2</v>
      </c>
      <c r="U128">
        <f t="shared" si="191"/>
        <v>1.6747159370920851E-2</v>
      </c>
      <c r="V128">
        <f t="shared" si="191"/>
        <v>1.6532412276609353E-2</v>
      </c>
      <c r="W128">
        <f t="shared" si="191"/>
        <v>1.6319272437245236E-2</v>
      </c>
      <c r="X128">
        <f t="shared" si="192"/>
        <v>1.6107729673681619E-2</v>
      </c>
      <c r="Y128">
        <f t="shared" si="192"/>
        <v>1.5897773866122795E-2</v>
      </c>
      <c r="Z128">
        <f t="shared" si="192"/>
        <v>1.5689394953794879E-2</v>
      </c>
      <c r="AA128">
        <f t="shared" si="192"/>
        <v>1.5482582934618246E-2</v>
      </c>
      <c r="AB128">
        <f t="shared" si="192"/>
        <v>1.5277327864881717E-2</v>
      </c>
      <c r="AC128">
        <f t="shared" si="192"/>
        <v>1.5073619858918494E-2</v>
      </c>
      <c r="AD128">
        <f t="shared" si="192"/>
        <v>1.4871449088783826E-2</v>
      </c>
      <c r="AE128">
        <f t="shared" si="192"/>
        <v>1.4670805783934445E-2</v>
      </c>
      <c r="AF128">
        <f t="shared" si="192"/>
        <v>1.4471680230909679E-2</v>
      </c>
      <c r="AG128">
        <f t="shared" si="192"/>
        <v>1.4274062773014282E-2</v>
      </c>
      <c r="AH128">
        <f t="shared" si="193"/>
        <v>1.407794381000302E-2</v>
      </c>
      <c r="AI128">
        <f t="shared" si="193"/>
        <v>1.3883313797766887E-2</v>
      </c>
      <c r="AJ128">
        <f t="shared" si="193"/>
        <v>1.3690163248021046E-2</v>
      </c>
      <c r="AK128">
        <f t="shared" si="193"/>
        <v>1.3498482727994426E-2</v>
      </c>
      <c r="AL128">
        <f t="shared" si="193"/>
        <v>1.3308262860121017E-2</v>
      </c>
      <c r="AM128">
        <f t="shared" si="193"/>
        <v>1.3119494321732796E-2</v>
      </c>
      <c r="AN128">
        <f t="shared" si="193"/>
        <v>1.2932167844754308E-2</v>
      </c>
      <c r="AO128">
        <f t="shared" si="193"/>
        <v>1.2746274215398914E-2</v>
      </c>
      <c r="AP128">
        <f t="shared" si="193"/>
        <v>1.2561804273866649E-2</v>
      </c>
      <c r="AQ128">
        <f t="shared" si="193"/>
        <v>1.2378748914043697E-2</v>
      </c>
      <c r="AR128">
        <f t="shared" si="194"/>
        <v>1.2197099083203523E-2</v>
      </c>
      <c r="AS128">
        <f t="shared" si="194"/>
        <v>1.2016845781709579E-2</v>
      </c>
      <c r="AT128">
        <f t="shared" si="194"/>
        <v>1.1837980062719598E-2</v>
      </c>
      <c r="AU128">
        <f t="shared" si="194"/>
        <v>1.1660493031891548E-2</v>
      </c>
      <c r="AV128">
        <f t="shared" si="194"/>
        <v>1.1484375847091071E-2</v>
      </c>
      <c r="AW128">
        <f t="shared" si="194"/>
        <v>1.1309619718100584E-2</v>
      </c>
      <c r="AX128">
        <f t="shared" si="194"/>
        <v>1.0052624557030853E-2</v>
      </c>
      <c r="AY128">
        <f t="shared" si="194"/>
        <v>8.5889704852224347E-3</v>
      </c>
      <c r="AZ128">
        <f t="shared" si="194"/>
        <v>7.7310380885645793E-3</v>
      </c>
      <c r="BA128">
        <f t="shared" si="194"/>
        <v>7.0811909043190478E-3</v>
      </c>
      <c r="BB128">
        <f t="shared" si="195"/>
        <v>6.5502190857893387E-3</v>
      </c>
      <c r="BC128">
        <f t="shared" si="195"/>
        <v>6.0994521502199389E-3</v>
      </c>
      <c r="BD128">
        <f t="shared" si="195"/>
        <v>5.7077006372894118E-3</v>
      </c>
      <c r="BE128">
        <f t="shared" si="195"/>
        <v>5.3617549128915703E-3</v>
      </c>
      <c r="BF128">
        <f t="shared" si="195"/>
        <v>5.0526708651474368E-3</v>
      </c>
      <c r="BG128">
        <f t="shared" si="195"/>
        <v>4.774034048066849E-3</v>
      </c>
      <c r="BH128">
        <f t="shared" si="195"/>
        <v>4.5210455242268559E-3</v>
      </c>
      <c r="BI128">
        <f t="shared" si="195"/>
        <v>4.289997013469265E-3</v>
      </c>
      <c r="BJ128">
        <f t="shared" si="195"/>
        <v>4.077949103115353E-3</v>
      </c>
      <c r="BK128">
        <f t="shared" si="195"/>
        <v>3.8825234800402403E-3</v>
      </c>
      <c r="BL128">
        <f t="shared" si="196"/>
        <v>3.7017630479867785E-3</v>
      </c>
      <c r="BM128">
        <f t="shared" si="196"/>
        <v>3.5340344368323452E-3</v>
      </c>
      <c r="BN128">
        <f t="shared" si="196"/>
        <v>3.3779580556253784E-3</v>
      </c>
      <c r="BO128">
        <f t="shared" si="196"/>
        <v>3.2323566523158112E-3</v>
      </c>
      <c r="BP128">
        <f t="shared" si="196"/>
        <v>3.0962166705826503E-3</v>
      </c>
      <c r="BQ128">
        <f t="shared" si="196"/>
        <v>2.968658678642867E-3</v>
      </c>
      <c r="BR128">
        <f t="shared" si="196"/>
        <v>2.8489143707624842E-3</v>
      </c>
      <c r="BS128">
        <f t="shared" si="196"/>
        <v>2.7363084229678537E-3</v>
      </c>
      <c r="BT128">
        <f t="shared" si="196"/>
        <v>2.6302439953610306E-3</v>
      </c>
      <c r="BU128">
        <f t="shared" si="196"/>
        <v>2.5301910158624366E-3</v>
      </c>
      <c r="BV128">
        <f t="shared" si="197"/>
        <v>2.435676614666895E-3</v>
      </c>
      <c r="BW128">
        <f t="shared" si="197"/>
        <v>2.3462772423632609E-3</v>
      </c>
      <c r="BX128">
        <f t="shared" si="197"/>
        <v>2.2616121209185196E-3</v>
      </c>
      <c r="BY128">
        <f t="shared" si="197"/>
        <v>2.1813377606167477E-3</v>
      </c>
      <c r="BZ128">
        <f t="shared" si="197"/>
        <v>2.1051433374607693E-3</v>
      </c>
      <c r="CA128">
        <f t="shared" si="197"/>
        <v>2.0327467711079845E-3</v>
      </c>
      <c r="CB128">
        <f t="shared" si="197"/>
        <v>1.9638913776276893E-3</v>
      </c>
      <c r="CC128">
        <f t="shared" si="197"/>
        <v>1.8983429973511519E-3</v>
      </c>
      <c r="CD128">
        <f t="shared" si="197"/>
        <v>1.8358875180240954E-3</v>
      </c>
      <c r="CE128">
        <f t="shared" si="197"/>
        <v>1.7763287289184605E-3</v>
      </c>
      <c r="CF128">
        <f t="shared" si="198"/>
        <v>1.7194864536356404E-3</v>
      </c>
      <c r="CG128">
        <f t="shared" si="198"/>
        <v>1.6651949188517662E-3</v>
      </c>
      <c r="CH128">
        <f t="shared" si="198"/>
        <v>1.6133013238172338E-3</v>
      </c>
      <c r="CI128">
        <f t="shared" si="198"/>
        <v>1.5636645814735752E-3</v>
      </c>
      <c r="CJ128">
        <f t="shared" si="198"/>
        <v>1.5161542069261139E-3</v>
      </c>
      <c r="CK128">
        <f t="shared" si="198"/>
        <v>1.4706493329641331E-3</v>
      </c>
      <c r="CL128">
        <f t="shared" si="198"/>
        <v>1.4270378355454331E-3</v>
      </c>
      <c r="CM128">
        <f t="shared" si="198"/>
        <v>1.3852155548081731E-3</v>
      </c>
      <c r="CN128">
        <f t="shared" si="198"/>
        <v>1.3450855993555227E-3</v>
      </c>
      <c r="CO128">
        <f t="shared" si="198"/>
        <v>1.3065577233681185E-3</v>
      </c>
      <c r="CP128">
        <f t="shared" si="199"/>
        <v>1.269547767606698E-3</v>
      </c>
      <c r="CQ128">
        <f t="shared" si="199"/>
        <v>1.2339771566286962E-3</v>
      </c>
      <c r="CR128">
        <f t="shared" si="199"/>
        <v>7.9438278049196668E-4</v>
      </c>
      <c r="CS128">
        <f t="shared" si="199"/>
        <v>5.1590090705879918E-4</v>
      </c>
      <c r="CT128">
        <f t="shared" si="199"/>
        <v>3.5723754328981477E-4</v>
      </c>
      <c r="CU128">
        <f t="shared" si="199"/>
        <v>2.4848509163363731E-4</v>
      </c>
      <c r="CV128">
        <f t="shared" si="199"/>
        <v>1.6964654041759337E-4</v>
      </c>
      <c r="CW128">
        <f t="shared" si="199"/>
        <v>1.1150355933300178E-4</v>
      </c>
      <c r="CX128">
        <f t="shared" si="199"/>
        <v>6.885259759417221E-5</v>
      </c>
      <c r="CY128">
        <f t="shared" si="199"/>
        <v>3.8389976993811435E-5</v>
      </c>
      <c r="CZ128">
        <f t="shared" si="200"/>
        <v>1.7848725910746246E-5</v>
      </c>
      <c r="DA128">
        <f t="shared" si="200"/>
        <v>5.5846489701233105E-6</v>
      </c>
      <c r="DB128">
        <f t="shared" si="200"/>
        <v>3.5470041809906919E-7</v>
      </c>
      <c r="DC128">
        <f t="shared" si="200"/>
        <v>0</v>
      </c>
      <c r="DD128">
        <f t="shared" si="200"/>
        <v>0</v>
      </c>
      <c r="DE128">
        <f t="shared" si="200"/>
        <v>0</v>
      </c>
      <c r="DF128">
        <f t="shared" si="200"/>
        <v>0</v>
      </c>
      <c r="DG128">
        <f t="shared" si="200"/>
        <v>0</v>
      </c>
      <c r="DH128">
        <f t="shared" si="200"/>
        <v>0</v>
      </c>
      <c r="DI128">
        <f t="shared" si="200"/>
        <v>0</v>
      </c>
      <c r="DJ128">
        <f t="shared" si="201"/>
        <v>0</v>
      </c>
      <c r="DK128">
        <f t="shared" si="201"/>
        <v>0</v>
      </c>
      <c r="DL128">
        <f t="shared" si="201"/>
        <v>0</v>
      </c>
      <c r="DM128">
        <f t="shared" si="201"/>
        <v>0</v>
      </c>
      <c r="DN128">
        <f t="shared" si="201"/>
        <v>0</v>
      </c>
      <c r="DO128">
        <f t="shared" si="201"/>
        <v>0</v>
      </c>
      <c r="DP128">
        <f t="shared" si="201"/>
        <v>0</v>
      </c>
      <c r="DQ128">
        <f t="shared" si="201"/>
        <v>0</v>
      </c>
      <c r="DR128">
        <f t="shared" si="201"/>
        <v>0</v>
      </c>
      <c r="DS128">
        <f t="shared" si="201"/>
        <v>0</v>
      </c>
      <c r="DT128">
        <f t="shared" si="202"/>
        <v>0</v>
      </c>
      <c r="DU128">
        <f t="shared" si="202"/>
        <v>0</v>
      </c>
      <c r="DV128">
        <f t="shared" si="202"/>
        <v>0</v>
      </c>
      <c r="DW128">
        <f t="shared" si="202"/>
        <v>0</v>
      </c>
      <c r="DX128">
        <f t="shared" si="202"/>
        <v>0</v>
      </c>
      <c r="DY128">
        <f t="shared" si="202"/>
        <v>0</v>
      </c>
      <c r="DZ128">
        <f t="shared" si="202"/>
        <v>0</v>
      </c>
      <c r="EA128">
        <f t="shared" si="202"/>
        <v>0</v>
      </c>
      <c r="EB128">
        <f t="shared" si="202"/>
        <v>0</v>
      </c>
      <c r="EC128">
        <f t="shared" si="202"/>
        <v>0</v>
      </c>
      <c r="ED128">
        <f t="shared" si="203"/>
        <v>0</v>
      </c>
      <c r="EE128">
        <f t="shared" si="203"/>
        <v>0</v>
      </c>
      <c r="EF128">
        <f t="shared" si="203"/>
        <v>0</v>
      </c>
      <c r="EG128">
        <f t="shared" si="203"/>
        <v>0</v>
      </c>
      <c r="EH128">
        <f t="shared" si="203"/>
        <v>0</v>
      </c>
      <c r="EI128">
        <f t="shared" si="203"/>
        <v>0</v>
      </c>
      <c r="EJ128">
        <f t="shared" si="203"/>
        <v>0</v>
      </c>
      <c r="EK128">
        <f t="shared" si="203"/>
        <v>0</v>
      </c>
      <c r="EL128">
        <f t="shared" si="203"/>
        <v>0</v>
      </c>
      <c r="EM128">
        <f t="shared" si="203"/>
        <v>0</v>
      </c>
      <c r="EN128">
        <f t="shared" si="204"/>
        <v>0</v>
      </c>
      <c r="EO128">
        <f t="shared" si="204"/>
        <v>0</v>
      </c>
      <c r="EP128">
        <f t="shared" si="204"/>
        <v>0</v>
      </c>
      <c r="EQ128">
        <f t="shared" si="204"/>
        <v>0</v>
      </c>
      <c r="ER128">
        <f t="shared" si="204"/>
        <v>0</v>
      </c>
      <c r="ES128">
        <f t="shared" si="204"/>
        <v>0</v>
      </c>
      <c r="ET128">
        <f t="shared" si="204"/>
        <v>0</v>
      </c>
      <c r="EU128">
        <f t="shared" si="204"/>
        <v>0</v>
      </c>
      <c r="EV128">
        <f t="shared" si="204"/>
        <v>0</v>
      </c>
      <c r="EW128">
        <f t="shared" si="204"/>
        <v>0</v>
      </c>
      <c r="EX128">
        <f t="shared" si="204"/>
        <v>0</v>
      </c>
      <c r="EZ128">
        <f t="shared" si="112"/>
        <v>0.87839345634659505</v>
      </c>
      <c r="FB128">
        <f t="shared" si="158"/>
        <v>1.1269870809904492E-2</v>
      </c>
      <c r="FC128">
        <f t="shared" si="159"/>
        <v>0.24857517808376089</v>
      </c>
    </row>
    <row r="129" spans="1:159" x14ac:dyDescent="0.25">
      <c r="A129">
        <v>910</v>
      </c>
      <c r="B129" s="20">
        <f>'Input spectra'!S128</f>
        <v>4.5576806258787003E-2</v>
      </c>
      <c r="C129">
        <f>'Input spectra'!B128</f>
        <v>0</v>
      </c>
      <c r="D129">
        <f t="shared" si="190"/>
        <v>2.0653927966864227E-2</v>
      </c>
      <c r="E129">
        <f t="shared" si="190"/>
        <v>2.0410278708451534E-2</v>
      </c>
      <c r="F129">
        <f t="shared" si="190"/>
        <v>2.01684182649998E-2</v>
      </c>
      <c r="G129">
        <f t="shared" si="190"/>
        <v>1.992833540610273E-2</v>
      </c>
      <c r="H129">
        <f t="shared" si="190"/>
        <v>1.9690018966501136E-2</v>
      </c>
      <c r="I129">
        <f t="shared" si="190"/>
        <v>1.9453457845722687E-2</v>
      </c>
      <c r="J129">
        <f t="shared" si="190"/>
        <v>1.9218641007723559E-2</v>
      </c>
      <c r="K129">
        <f t="shared" si="190"/>
        <v>1.8985557480532024E-2</v>
      </c>
      <c r="L129">
        <f t="shared" si="190"/>
        <v>1.8754196355893937E-2</v>
      </c>
      <c r="M129">
        <f t="shared" si="190"/>
        <v>1.8524546788920127E-2</v>
      </c>
      <c r="N129">
        <f t="shared" si="191"/>
        <v>1.8296597997735694E-2</v>
      </c>
      <c r="O129">
        <f t="shared" si="191"/>
        <v>1.807033926313114E-2</v>
      </c>
      <c r="P129">
        <f t="shared" si="191"/>
        <v>1.7845759928215424E-2</v>
      </c>
      <c r="Q129">
        <f t="shared" si="191"/>
        <v>1.762284939807085E-2</v>
      </c>
      <c r="R129">
        <f t="shared" si="191"/>
        <v>1.7401597139409777E-2</v>
      </c>
      <c r="S129">
        <f t="shared" si="191"/>
        <v>1.7181992680233245E-2</v>
      </c>
      <c r="T129">
        <f t="shared" si="191"/>
        <v>1.696402560949135E-2</v>
      </c>
      <c r="U129">
        <f t="shared" si="191"/>
        <v>1.6747685576745486E-2</v>
      </c>
      <c r="V129">
        <f t="shared" si="191"/>
        <v>1.6532962291832397E-2</v>
      </c>
      <c r="W129">
        <f t="shared" si="191"/>
        <v>1.6319845524530009E-2</v>
      </c>
      <c r="X129">
        <f t="shared" si="192"/>
        <v>1.6108325104225069E-2</v>
      </c>
      <c r="Y129">
        <f t="shared" si="192"/>
        <v>1.5898390919582589E-2</v>
      </c>
      <c r="Z129">
        <f t="shared" si="192"/>
        <v>1.5690032918217009E-2</v>
      </c>
      <c r="AA129">
        <f t="shared" si="192"/>
        <v>1.5483241106365163E-2</v>
      </c>
      <c r="AB129">
        <f t="shared" si="192"/>
        <v>1.5278005548561022E-2</v>
      </c>
      <c r="AC129">
        <f t="shared" si="192"/>
        <v>1.5074316367312122E-2</v>
      </c>
      <c r="AD129">
        <f t="shared" si="192"/>
        <v>1.4872163742777779E-2</v>
      </c>
      <c r="AE129">
        <f t="shared" si="192"/>
        <v>1.4671537912449012E-2</v>
      </c>
      <c r="AF129">
        <f t="shared" si="192"/>
        <v>1.4472429170830187E-2</v>
      </c>
      <c r="AG129">
        <f t="shared" si="192"/>
        <v>1.4274827869122365E-2</v>
      </c>
      <c r="AH129">
        <f t="shared" si="193"/>
        <v>1.4078724414908376E-2</v>
      </c>
      <c r="AI129">
        <f t="shared" si="193"/>
        <v>1.3884109271839548E-2</v>
      </c>
      <c r="AJ129">
        <f t="shared" si="193"/>
        <v>1.3690972959324147E-2</v>
      </c>
      <c r="AK129">
        <f t="shared" si="193"/>
        <v>1.3499306052217476E-2</v>
      </c>
      <c r="AL129">
        <f t="shared" si="193"/>
        <v>1.3309099180513647E-2</v>
      </c>
      <c r="AM129">
        <f t="shared" si="193"/>
        <v>1.3120343029039023E-2</v>
      </c>
      <c r="AN129">
        <f t="shared" si="193"/>
        <v>1.2933028337147259E-2</v>
      </c>
      <c r="AO129">
        <f t="shared" si="193"/>
        <v>1.2747145898416048E-2</v>
      </c>
      <c r="AP129">
        <f t="shared" si="193"/>
        <v>1.2562686560345459E-2</v>
      </c>
      <c r="AQ129">
        <f t="shared" si="193"/>
        <v>1.2379641224057884E-2</v>
      </c>
      <c r="AR129">
        <f t="shared" si="194"/>
        <v>1.2198000843999648E-2</v>
      </c>
      <c r="AS129">
        <f t="shared" si="194"/>
        <v>1.201775642764418E-2</v>
      </c>
      <c r="AT129">
        <f t="shared" si="194"/>
        <v>1.1838899035196785E-2</v>
      </c>
      <c r="AU129">
        <f t="shared" si="194"/>
        <v>1.1661419779301043E-2</v>
      </c>
      <c r="AV129">
        <f t="shared" si="194"/>
        <v>1.1485309824746739E-2</v>
      </c>
      <c r="AW129">
        <f t="shared" si="194"/>
        <v>1.1310560388179387E-2</v>
      </c>
      <c r="AX129">
        <f t="shared" si="194"/>
        <v>1.0053479258617257E-2</v>
      </c>
      <c r="AY129">
        <f t="shared" si="194"/>
        <v>8.5897166188008307E-3</v>
      </c>
      <c r="AZ129">
        <f t="shared" si="194"/>
        <v>7.7317239826666471E-3</v>
      </c>
      <c r="BA129">
        <f t="shared" si="194"/>
        <v>7.0818322332065137E-3</v>
      </c>
      <c r="BB129">
        <f t="shared" si="195"/>
        <v>6.5508244331473082E-3</v>
      </c>
      <c r="BC129">
        <f t="shared" si="195"/>
        <v>6.1000271136555382E-3</v>
      </c>
      <c r="BD129">
        <f t="shared" si="195"/>
        <v>5.708249222574166E-3</v>
      </c>
      <c r="BE129">
        <f t="shared" si="195"/>
        <v>5.3622801590114582E-3</v>
      </c>
      <c r="BF129">
        <f t="shared" si="195"/>
        <v>5.0531751723779583E-3</v>
      </c>
      <c r="BG129">
        <f t="shared" si="195"/>
        <v>4.7745193690057232E-3</v>
      </c>
      <c r="BH129">
        <f t="shared" si="195"/>
        <v>4.5215134835843874E-3</v>
      </c>
      <c r="BI129">
        <f t="shared" si="195"/>
        <v>4.2904489874934278E-3</v>
      </c>
      <c r="BJ129">
        <f t="shared" si="195"/>
        <v>4.0783862745996996E-3</v>
      </c>
      <c r="BK129">
        <f t="shared" si="195"/>
        <v>3.8829468777801636E-3</v>
      </c>
      <c r="BL129">
        <f t="shared" si="196"/>
        <v>3.7021735759084021E-3</v>
      </c>
      <c r="BM129">
        <f t="shared" si="196"/>
        <v>3.5344328960223285E-3</v>
      </c>
      <c r="BN129">
        <f t="shared" si="196"/>
        <v>3.3783451613368615E-3</v>
      </c>
      <c r="BO129">
        <f t="shared" si="196"/>
        <v>3.2327330473297957E-3</v>
      </c>
      <c r="BP129">
        <f t="shared" si="196"/>
        <v>3.0965829358681248E-3</v>
      </c>
      <c r="BQ129">
        <f t="shared" si="196"/>
        <v>2.9690153419770567E-3</v>
      </c>
      <c r="BR129">
        <f t="shared" si="196"/>
        <v>2.8492619137850702E-3</v>
      </c>
      <c r="BS129">
        <f t="shared" si="196"/>
        <v>2.7366472870152371E-3</v>
      </c>
      <c r="BT129">
        <f t="shared" si="196"/>
        <v>2.630574586337758E-3</v>
      </c>
      <c r="BU129">
        <f t="shared" si="196"/>
        <v>2.5305137083437225E-3</v>
      </c>
      <c r="BV129">
        <f t="shared" si="197"/>
        <v>2.4359917553805799E-3</v>
      </c>
      <c r="BW129">
        <f t="shared" si="197"/>
        <v>2.3465851531660701E-3</v>
      </c>
      <c r="BX129">
        <f t="shared" si="197"/>
        <v>2.261913101356588E-3</v>
      </c>
      <c r="BY129">
        <f t="shared" si="197"/>
        <v>2.1816320901416079E-3</v>
      </c>
      <c r="BZ129">
        <f t="shared" si="197"/>
        <v>2.1054312773576864E-3</v>
      </c>
      <c r="CA129">
        <f t="shared" si="197"/>
        <v>2.033028566182489E-3</v>
      </c>
      <c r="CB129">
        <f t="shared" si="197"/>
        <v>1.9641672576875481E-3</v>
      </c>
      <c r="CC129">
        <f t="shared" si="197"/>
        <v>1.8986131785142849E-3</v>
      </c>
      <c r="CD129">
        <f t="shared" si="197"/>
        <v>1.8361522038775626E-3</v>
      </c>
      <c r="CE129">
        <f t="shared" si="197"/>
        <v>1.7765881115493903E-3</v>
      </c>
      <c r="CF129">
        <f t="shared" si="198"/>
        <v>1.7197407145515006E-3</v>
      </c>
      <c r="CG129">
        <f t="shared" si="198"/>
        <v>1.6654442298045971E-3</v>
      </c>
      <c r="CH129">
        <f t="shared" si="198"/>
        <v>1.6135458475441808E-3</v>
      </c>
      <c r="CI129">
        <f t="shared" si="198"/>
        <v>1.5639044723641841E-3</v>
      </c>
      <c r="CJ129">
        <f t="shared" si="198"/>
        <v>1.5163896116253042E-3</v>
      </c>
      <c r="CK129">
        <f t="shared" si="198"/>
        <v>1.4708803909184872E-3</v>
      </c>
      <c r="CL129">
        <f t="shared" si="198"/>
        <v>1.4272646794993551E-3</v>
      </c>
      <c r="CM129">
        <f t="shared" si="198"/>
        <v>1.38543831125559E-3</v>
      </c>
      <c r="CN129">
        <f t="shared" si="198"/>
        <v>1.3453043889520243E-3</v>
      </c>
      <c r="CO129">
        <f t="shared" si="198"/>
        <v>1.3067726613078077E-3</v>
      </c>
      <c r="CP129">
        <f t="shared" si="199"/>
        <v>1.2697589639674646E-3</v>
      </c>
      <c r="CQ129">
        <f t="shared" si="199"/>
        <v>1.2341847166891808E-3</v>
      </c>
      <c r="CR129">
        <f t="shared" si="199"/>
        <v>7.9451786742023526E-4</v>
      </c>
      <c r="CS129">
        <f t="shared" si="199"/>
        <v>5.1598959106810354E-4</v>
      </c>
      <c r="CT129">
        <f t="shared" si="199"/>
        <v>3.5729961324443553E-4</v>
      </c>
      <c r="CU129">
        <f t="shared" si="199"/>
        <v>2.4852872521136148E-4</v>
      </c>
      <c r="CV129">
        <f t="shared" si="199"/>
        <v>1.6967664367717082E-4</v>
      </c>
      <c r="CW129">
        <f t="shared" si="199"/>
        <v>1.1152355142075205E-4</v>
      </c>
      <c r="CX129">
        <f t="shared" si="199"/>
        <v>6.8865069835077024E-5</v>
      </c>
      <c r="CY129">
        <f t="shared" si="199"/>
        <v>3.83970020780036E-5</v>
      </c>
      <c r="CZ129">
        <f t="shared" si="200"/>
        <v>1.7852025091490031E-5</v>
      </c>
      <c r="DA129">
        <f t="shared" si="200"/>
        <v>5.5856915672978678E-6</v>
      </c>
      <c r="DB129">
        <f t="shared" si="200"/>
        <v>3.5476729275539686E-7</v>
      </c>
      <c r="DC129">
        <f t="shared" si="200"/>
        <v>0</v>
      </c>
      <c r="DD129">
        <f t="shared" si="200"/>
        <v>0</v>
      </c>
      <c r="DE129">
        <f t="shared" si="200"/>
        <v>0</v>
      </c>
      <c r="DF129">
        <f t="shared" si="200"/>
        <v>0</v>
      </c>
      <c r="DG129">
        <f t="shared" si="200"/>
        <v>0</v>
      </c>
      <c r="DH129">
        <f t="shared" si="200"/>
        <v>0</v>
      </c>
      <c r="DI129">
        <f t="shared" si="200"/>
        <v>0</v>
      </c>
      <c r="DJ129">
        <f t="shared" si="201"/>
        <v>0</v>
      </c>
      <c r="DK129">
        <f t="shared" si="201"/>
        <v>0</v>
      </c>
      <c r="DL129">
        <f t="shared" si="201"/>
        <v>0</v>
      </c>
      <c r="DM129">
        <f t="shared" si="201"/>
        <v>0</v>
      </c>
      <c r="DN129">
        <f t="shared" si="201"/>
        <v>0</v>
      </c>
      <c r="DO129">
        <f t="shared" si="201"/>
        <v>0</v>
      </c>
      <c r="DP129">
        <f t="shared" si="201"/>
        <v>0</v>
      </c>
      <c r="DQ129">
        <f t="shared" si="201"/>
        <v>0</v>
      </c>
      <c r="DR129">
        <f t="shared" si="201"/>
        <v>0</v>
      </c>
      <c r="DS129">
        <f t="shared" si="201"/>
        <v>0</v>
      </c>
      <c r="DT129">
        <f t="shared" si="202"/>
        <v>0</v>
      </c>
      <c r="DU129">
        <f t="shared" si="202"/>
        <v>0</v>
      </c>
      <c r="DV129">
        <f t="shared" si="202"/>
        <v>0</v>
      </c>
      <c r="DW129">
        <f t="shared" si="202"/>
        <v>0</v>
      </c>
      <c r="DX129">
        <f t="shared" si="202"/>
        <v>0</v>
      </c>
      <c r="DY129">
        <f t="shared" si="202"/>
        <v>0</v>
      </c>
      <c r="DZ129">
        <f t="shared" si="202"/>
        <v>0</v>
      </c>
      <c r="EA129">
        <f t="shared" si="202"/>
        <v>0</v>
      </c>
      <c r="EB129">
        <f t="shared" si="202"/>
        <v>0</v>
      </c>
      <c r="EC129">
        <f t="shared" si="202"/>
        <v>0</v>
      </c>
      <c r="ED129">
        <f t="shared" si="203"/>
        <v>0</v>
      </c>
      <c r="EE129">
        <f t="shared" si="203"/>
        <v>0</v>
      </c>
      <c r="EF129">
        <f t="shared" si="203"/>
        <v>0</v>
      </c>
      <c r="EG129">
        <f t="shared" si="203"/>
        <v>0</v>
      </c>
      <c r="EH129">
        <f t="shared" si="203"/>
        <v>0</v>
      </c>
      <c r="EI129">
        <f t="shared" si="203"/>
        <v>0</v>
      </c>
      <c r="EJ129">
        <f t="shared" si="203"/>
        <v>0</v>
      </c>
      <c r="EK129">
        <f t="shared" si="203"/>
        <v>0</v>
      </c>
      <c r="EL129">
        <f t="shared" si="203"/>
        <v>0</v>
      </c>
      <c r="EM129">
        <f t="shared" si="203"/>
        <v>0</v>
      </c>
      <c r="EN129">
        <f t="shared" si="204"/>
        <v>0</v>
      </c>
      <c r="EO129">
        <f t="shared" si="204"/>
        <v>0</v>
      </c>
      <c r="EP129">
        <f t="shared" si="204"/>
        <v>0</v>
      </c>
      <c r="EQ129">
        <f t="shared" si="204"/>
        <v>0</v>
      </c>
      <c r="ER129">
        <f t="shared" si="204"/>
        <v>0</v>
      </c>
      <c r="ES129">
        <f t="shared" si="204"/>
        <v>0</v>
      </c>
      <c r="ET129">
        <f t="shared" si="204"/>
        <v>0</v>
      </c>
      <c r="EU129">
        <f t="shared" si="204"/>
        <v>0</v>
      </c>
      <c r="EV129">
        <f t="shared" si="204"/>
        <v>0</v>
      </c>
      <c r="EW129">
        <f t="shared" si="204"/>
        <v>0</v>
      </c>
      <c r="EX129">
        <f t="shared" si="204"/>
        <v>0</v>
      </c>
      <c r="EZ129">
        <f t="shared" si="112"/>
        <v>0.87843803395947151</v>
      </c>
      <c r="FB129">
        <f t="shared" si="158"/>
        <v>1.1265354332125221E-2</v>
      </c>
      <c r="FC129">
        <f t="shared" si="159"/>
        <v>0.24857575562177309</v>
      </c>
    </row>
    <row r="130" spans="1:159" x14ac:dyDescent="0.25">
      <c r="A130">
        <v>915</v>
      </c>
      <c r="B130" s="20">
        <f>'Input spectra'!S129</f>
        <v>4.55242889196334E-2</v>
      </c>
      <c r="C130">
        <f>'Input spectra'!B129</f>
        <v>0</v>
      </c>
      <c r="D130">
        <f t="shared" si="190"/>
        <v>2.0653927966864227E-2</v>
      </c>
      <c r="E130">
        <f t="shared" si="190"/>
        <v>2.0410385898085918E-2</v>
      </c>
      <c r="F130">
        <f t="shared" si="190"/>
        <v>2.0168630104444765E-2</v>
      </c>
      <c r="G130">
        <f t="shared" si="190"/>
        <v>1.9928649383520899E-2</v>
      </c>
      <c r="H130">
        <f t="shared" si="190"/>
        <v>1.9690432597807284E-2</v>
      </c>
      <c r="I130">
        <f t="shared" si="190"/>
        <v>1.9453968674351192E-2</v>
      </c>
      <c r="J130">
        <f t="shared" si="190"/>
        <v>1.9219246604397534E-2</v>
      </c>
      <c r="K130">
        <f t="shared" si="190"/>
        <v>1.8986255443034099E-2</v>
      </c>
      <c r="L130">
        <f t="shared" si="190"/>
        <v>1.8754984308838759E-2</v>
      </c>
      <c r="M130">
        <f t="shared" si="190"/>
        <v>1.8525422383528462E-2</v>
      </c>
      <c r="N130">
        <f t="shared" si="191"/>
        <v>1.8297558911610199E-2</v>
      </c>
      <c r="O130">
        <f t="shared" si="191"/>
        <v>1.8071383200033757E-2</v>
      </c>
      <c r="P130">
        <f t="shared" si="191"/>
        <v>1.7846884617846399E-2</v>
      </c>
      <c r="Q130">
        <f t="shared" si="191"/>
        <v>1.7624052595849364E-2</v>
      </c>
      <c r="R130">
        <f t="shared" si="191"/>
        <v>1.740287662625617E-2</v>
      </c>
      <c r="S130">
        <f t="shared" si="191"/>
        <v>1.7183346262352826E-2</v>
      </c>
      <c r="T130">
        <f t="shared" si="191"/>
        <v>1.6965451118159801E-2</v>
      </c>
      <c r="U130">
        <f t="shared" si="191"/>
        <v>1.6749180868095813E-2</v>
      </c>
      <c r="V130">
        <f t="shared" si="191"/>
        <v>1.6534525246643447E-2</v>
      </c>
      <c r="W130">
        <f t="shared" si="191"/>
        <v>1.6321474048016548E-2</v>
      </c>
      <c r="X130">
        <f t="shared" si="192"/>
        <v>1.6110017125829379E-2</v>
      </c>
      <c r="Y130">
        <f t="shared" si="192"/>
        <v>1.5900144392767577E-2</v>
      </c>
      <c r="Z130">
        <f t="shared" si="192"/>
        <v>1.5691845820260876E-2</v>
      </c>
      <c r="AA130">
        <f t="shared" si="192"/>
        <v>1.5485111438157539E-2</v>
      </c>
      <c r="AB130">
        <f t="shared" si="192"/>
        <v>1.5279931334400611E-2</v>
      </c>
      <c r="AC130">
        <f t="shared" si="192"/>
        <v>1.5076295654705842E-2</v>
      </c>
      <c r="AD130">
        <f t="shared" si="192"/>
        <v>1.4874194602241353E-2</v>
      </c>
      <c r="AE130">
        <f t="shared" si="192"/>
        <v>1.4673618437309048E-2</v>
      </c>
      <c r="AF130">
        <f t="shared" si="192"/>
        <v>1.4474557477027715E-2</v>
      </c>
      <c r="AG130">
        <f t="shared" si="192"/>
        <v>1.4277002095017803E-2</v>
      </c>
      <c r="AH130">
        <f t="shared" si="193"/>
        <v>1.4080942721087938E-2</v>
      </c>
      <c r="AI130">
        <f t="shared" si="193"/>
        <v>1.3886369840923089E-2</v>
      </c>
      <c r="AJ130">
        <f t="shared" si="193"/>
        <v>1.3693273995774422E-2</v>
      </c>
      <c r="AK130">
        <f t="shared" si="193"/>
        <v>1.3501645782150795E-2</v>
      </c>
      <c r="AL130">
        <f t="shared" si="193"/>
        <v>1.3311475851511949E-2</v>
      </c>
      <c r="AM130">
        <f t="shared" si="193"/>
        <v>1.3122754909963313E-2</v>
      </c>
      <c r="AN130">
        <f t="shared" si="193"/>
        <v>1.2935473717952457E-2</v>
      </c>
      <c r="AO130">
        <f t="shared" si="193"/>
        <v>1.2749623089967179E-2</v>
      </c>
      <c r="AP130">
        <f t="shared" si="193"/>
        <v>1.2565193894235223E-2</v>
      </c>
      <c r="AQ130">
        <f t="shared" si="193"/>
        <v>1.2382177052425567E-2</v>
      </c>
      <c r="AR130">
        <f t="shared" si="194"/>
        <v>1.2200563539351386E-2</v>
      </c>
      <c r="AS130">
        <f t="shared" si="194"/>
        <v>1.2020344382674551E-2</v>
      </c>
      <c r="AT130">
        <f t="shared" si="194"/>
        <v>1.1841510662611727E-2</v>
      </c>
      <c r="AU130">
        <f t="shared" si="194"/>
        <v>1.1664053511642089E-2</v>
      </c>
      <c r="AV130">
        <f t="shared" si="194"/>
        <v>1.1487964114216554E-2</v>
      </c>
      <c r="AW130">
        <f t="shared" si="194"/>
        <v>1.1313233706468617E-2</v>
      </c>
      <c r="AX130">
        <f t="shared" si="194"/>
        <v>1.0055908269112863E-2</v>
      </c>
      <c r="AY130">
        <f t="shared" si="194"/>
        <v>8.5918370930762253E-3</v>
      </c>
      <c r="AZ130">
        <f t="shared" si="194"/>
        <v>7.7336732662862482E-3</v>
      </c>
      <c r="BA130">
        <f t="shared" si="194"/>
        <v>7.0836548707382142E-3</v>
      </c>
      <c r="BB130">
        <f t="shared" si="195"/>
        <v>6.5525448183550127E-3</v>
      </c>
      <c r="BC130">
        <f t="shared" si="195"/>
        <v>6.1016611541583384E-3</v>
      </c>
      <c r="BD130">
        <f t="shared" si="195"/>
        <v>5.7098083021631819E-3</v>
      </c>
      <c r="BE130">
        <f t="shared" si="195"/>
        <v>5.3637729139844083E-3</v>
      </c>
      <c r="BF130">
        <f t="shared" si="195"/>
        <v>5.0546084238962388E-3</v>
      </c>
      <c r="BG130">
        <f t="shared" si="195"/>
        <v>4.775898665989391E-3</v>
      </c>
      <c r="BH130">
        <f t="shared" si="195"/>
        <v>4.5228434431432134E-3</v>
      </c>
      <c r="BI130">
        <f t="shared" si="195"/>
        <v>4.2917335206437909E-3</v>
      </c>
      <c r="BJ130">
        <f t="shared" si="195"/>
        <v>4.079628742590379E-3</v>
      </c>
      <c r="BK130">
        <f t="shared" si="195"/>
        <v>3.884150204222035E-3</v>
      </c>
      <c r="BL130">
        <f t="shared" si="196"/>
        <v>3.703340329554888E-3</v>
      </c>
      <c r="BM130">
        <f t="shared" si="196"/>
        <v>3.5355653533750741E-3</v>
      </c>
      <c r="BN130">
        <f t="shared" si="196"/>
        <v>3.3794453549742111E-3</v>
      </c>
      <c r="BO130">
        <f t="shared" si="196"/>
        <v>3.2338028038778445E-3</v>
      </c>
      <c r="BP130">
        <f t="shared" si="196"/>
        <v>3.0976239062951807E-3</v>
      </c>
      <c r="BQ130">
        <f t="shared" si="196"/>
        <v>2.9700290260910229E-3</v>
      </c>
      <c r="BR130">
        <f t="shared" si="196"/>
        <v>2.8502496802803859E-3</v>
      </c>
      <c r="BS130">
        <f t="shared" si="196"/>
        <v>2.7376103900528868E-3</v>
      </c>
      <c r="BT130">
        <f t="shared" si="196"/>
        <v>2.6315141793890164E-3</v>
      </c>
      <c r="BU130">
        <f t="shared" si="196"/>
        <v>2.531430855848804E-3</v>
      </c>
      <c r="BV130">
        <f t="shared" si="197"/>
        <v>2.4368874426437329E-3</v>
      </c>
      <c r="BW130">
        <f t="shared" si="197"/>
        <v>2.347460294813549E-3</v>
      </c>
      <c r="BX130">
        <f t="shared" si="197"/>
        <v>2.2627685486131801E-3</v>
      </c>
      <c r="BY130">
        <f t="shared" si="197"/>
        <v>2.1824686371280416E-3</v>
      </c>
      <c r="BZ130">
        <f t="shared" si="197"/>
        <v>2.1062496665705806E-3</v>
      </c>
      <c r="CA130">
        <f t="shared" si="197"/>
        <v>2.0338294932871295E-3</v>
      </c>
      <c r="CB130">
        <f t="shared" si="197"/>
        <v>1.9649513757293529E-3</v>
      </c>
      <c r="CC130">
        <f t="shared" si="197"/>
        <v>1.8993811016356191E-3</v>
      </c>
      <c r="CD130">
        <f t="shared" si="197"/>
        <v>1.836904510611343E-3</v>
      </c>
      <c r="CE130">
        <f t="shared" si="197"/>
        <v>1.7773253477487501E-3</v>
      </c>
      <c r="CF130">
        <f t="shared" si="198"/>
        <v>1.7204633960049972E-3</v>
      </c>
      <c r="CG130">
        <f t="shared" si="198"/>
        <v>1.6661528445784995E-3</v>
      </c>
      <c r="CH130">
        <f t="shared" si="198"/>
        <v>1.6142408580868939E-3</v>
      </c>
      <c r="CI130">
        <f t="shared" si="198"/>
        <v>1.564586317402545E-3</v>
      </c>
      <c r="CJ130">
        <f t="shared" si="198"/>
        <v>1.5170587078780944E-3</v>
      </c>
      <c r="CK130">
        <f t="shared" si="198"/>
        <v>1.4715371346488485E-3</v>
      </c>
      <c r="CL130">
        <f t="shared" si="198"/>
        <v>1.4279094479247628E-3</v>
      </c>
      <c r="CM130">
        <f t="shared" si="198"/>
        <v>1.3860714638314676E-3</v>
      </c>
      <c r="CN130">
        <f t="shared" si="198"/>
        <v>1.3459262685429488E-3</v>
      </c>
      <c r="CO130">
        <f t="shared" si="198"/>
        <v>1.3073835952584186E-3</v>
      </c>
      <c r="CP130">
        <f t="shared" si="199"/>
        <v>1.2703592650836529E-3</v>
      </c>
      <c r="CQ130">
        <f t="shared" si="199"/>
        <v>1.2347746841388065E-3</v>
      </c>
      <c r="CR130">
        <f t="shared" si="199"/>
        <v>7.9490183904416215E-4</v>
      </c>
      <c r="CS130">
        <f t="shared" si="199"/>
        <v>5.1624166774492638E-4</v>
      </c>
      <c r="CT130">
        <f t="shared" si="199"/>
        <v>3.5747604238382173E-4</v>
      </c>
      <c r="CU130">
        <f t="shared" si="199"/>
        <v>2.4865275078771946E-4</v>
      </c>
      <c r="CV130">
        <f t="shared" si="199"/>
        <v>1.6976221051741104E-4</v>
      </c>
      <c r="CW130">
        <f t="shared" si="199"/>
        <v>1.1158037801945836E-4</v>
      </c>
      <c r="CX130">
        <f t="shared" si="199"/>
        <v>6.8900521737546417E-5</v>
      </c>
      <c r="CY130">
        <f t="shared" si="199"/>
        <v>3.841697070158177E-5</v>
      </c>
      <c r="CZ130">
        <f t="shared" si="200"/>
        <v>1.7861402962341697E-5</v>
      </c>
      <c r="DA130">
        <f t="shared" si="200"/>
        <v>5.5886551443565673E-6</v>
      </c>
      <c r="DB130">
        <f t="shared" si="200"/>
        <v>3.5495738429385969E-7</v>
      </c>
      <c r="DC130">
        <f t="shared" si="200"/>
        <v>0</v>
      </c>
      <c r="DD130">
        <f t="shared" si="200"/>
        <v>0</v>
      </c>
      <c r="DE130">
        <f t="shared" si="200"/>
        <v>0</v>
      </c>
      <c r="DF130">
        <f t="shared" si="200"/>
        <v>0</v>
      </c>
      <c r="DG130">
        <f t="shared" si="200"/>
        <v>0</v>
      </c>
      <c r="DH130">
        <f t="shared" si="200"/>
        <v>0</v>
      </c>
      <c r="DI130">
        <f t="shared" si="200"/>
        <v>0</v>
      </c>
      <c r="DJ130">
        <f t="shared" si="201"/>
        <v>0</v>
      </c>
      <c r="DK130">
        <f t="shared" si="201"/>
        <v>0</v>
      </c>
      <c r="DL130">
        <f t="shared" si="201"/>
        <v>0</v>
      </c>
      <c r="DM130">
        <f t="shared" si="201"/>
        <v>0</v>
      </c>
      <c r="DN130">
        <f t="shared" si="201"/>
        <v>0</v>
      </c>
      <c r="DO130">
        <f t="shared" si="201"/>
        <v>0</v>
      </c>
      <c r="DP130">
        <f t="shared" si="201"/>
        <v>0</v>
      </c>
      <c r="DQ130">
        <f t="shared" si="201"/>
        <v>0</v>
      </c>
      <c r="DR130">
        <f t="shared" si="201"/>
        <v>0</v>
      </c>
      <c r="DS130">
        <f t="shared" si="201"/>
        <v>0</v>
      </c>
      <c r="DT130">
        <f t="shared" si="202"/>
        <v>0</v>
      </c>
      <c r="DU130">
        <f t="shared" si="202"/>
        <v>0</v>
      </c>
      <c r="DV130">
        <f t="shared" si="202"/>
        <v>0</v>
      </c>
      <c r="DW130">
        <f t="shared" si="202"/>
        <v>0</v>
      </c>
      <c r="DX130">
        <f t="shared" si="202"/>
        <v>0</v>
      </c>
      <c r="DY130">
        <f t="shared" si="202"/>
        <v>0</v>
      </c>
      <c r="DZ130">
        <f t="shared" si="202"/>
        <v>0</v>
      </c>
      <c r="EA130">
        <f t="shared" si="202"/>
        <v>0</v>
      </c>
      <c r="EB130">
        <f t="shared" si="202"/>
        <v>0</v>
      </c>
      <c r="EC130">
        <f t="shared" si="202"/>
        <v>0</v>
      </c>
      <c r="ED130">
        <f t="shared" si="203"/>
        <v>0</v>
      </c>
      <c r="EE130">
        <f t="shared" si="203"/>
        <v>0</v>
      </c>
      <c r="EF130">
        <f t="shared" si="203"/>
        <v>0</v>
      </c>
      <c r="EG130">
        <f t="shared" si="203"/>
        <v>0</v>
      </c>
      <c r="EH130">
        <f t="shared" si="203"/>
        <v>0</v>
      </c>
      <c r="EI130">
        <f t="shared" si="203"/>
        <v>0</v>
      </c>
      <c r="EJ130">
        <f t="shared" si="203"/>
        <v>0</v>
      </c>
      <c r="EK130">
        <f t="shared" si="203"/>
        <v>0</v>
      </c>
      <c r="EL130">
        <f t="shared" si="203"/>
        <v>0</v>
      </c>
      <c r="EM130">
        <f t="shared" si="203"/>
        <v>0</v>
      </c>
      <c r="EN130">
        <f t="shared" si="204"/>
        <v>0</v>
      </c>
      <c r="EO130">
        <f t="shared" si="204"/>
        <v>0</v>
      </c>
      <c r="EP130">
        <f t="shared" si="204"/>
        <v>0</v>
      </c>
      <c r="EQ130">
        <f t="shared" si="204"/>
        <v>0</v>
      </c>
      <c r="ER130">
        <f t="shared" si="204"/>
        <v>0</v>
      </c>
      <c r="ES130">
        <f t="shared" si="204"/>
        <v>0</v>
      </c>
      <c r="ET130">
        <f t="shared" si="204"/>
        <v>0</v>
      </c>
      <c r="EU130">
        <f t="shared" si="204"/>
        <v>0</v>
      </c>
      <c r="EV130">
        <f t="shared" si="204"/>
        <v>0</v>
      </c>
      <c r="EW130">
        <f t="shared" si="204"/>
        <v>0</v>
      </c>
      <c r="EX130">
        <f t="shared" si="204"/>
        <v>0</v>
      </c>
      <c r="EZ130">
        <f t="shared" si="112"/>
        <v>0.87856471937710023</v>
      </c>
      <c r="FB130">
        <f t="shared" si="158"/>
        <v>1.125252064205684E-2</v>
      </c>
      <c r="FC130">
        <f t="shared" si="159"/>
        <v>0.24857739668221521</v>
      </c>
    </row>
    <row r="131" spans="1:159" x14ac:dyDescent="0.25">
      <c r="A131">
        <v>920</v>
      </c>
      <c r="B131" s="20">
        <f>'Input spectra'!S130</f>
        <v>4.5471771580479797E-2</v>
      </c>
      <c r="C131">
        <f>'Input spectra'!B130</f>
        <v>0</v>
      </c>
      <c r="D131">
        <f t="shared" si="190"/>
        <v>2.0653927966864227E-2</v>
      </c>
      <c r="E131">
        <f t="shared" si="190"/>
        <v>2.041049308828323E-2</v>
      </c>
      <c r="F131">
        <f t="shared" si="190"/>
        <v>2.0168841946114791E-2</v>
      </c>
      <c r="G131">
        <f t="shared" si="190"/>
        <v>1.9928963365885885E-2</v>
      </c>
      <c r="H131">
        <f t="shared" si="190"/>
        <v>1.9690846237802651E-2</v>
      </c>
      <c r="I131">
        <f t="shared" si="190"/>
        <v>1.9454479516393557E-2</v>
      </c>
      <c r="J131">
        <f t="shared" si="190"/>
        <v>1.9219852220154401E-2</v>
      </c>
      <c r="K131">
        <f t="shared" si="190"/>
        <v>1.8986953431195244E-2</v>
      </c>
      <c r="L131">
        <f t="shared" si="190"/>
        <v>1.8755772294889228E-2</v>
      </c>
      <c r="M131">
        <f t="shared" si="190"/>
        <v>1.8526298019523282E-2</v>
      </c>
      <c r="N131">
        <f t="shared" si="191"/>
        <v>1.8298519875950665E-2</v>
      </c>
      <c r="O131">
        <f t="shared" si="191"/>
        <v>1.8072427197245382E-2</v>
      </c>
      <c r="P131">
        <f t="shared" si="191"/>
        <v>1.7848009378358457E-2</v>
      </c>
      <c r="Q131">
        <f t="shared" si="191"/>
        <v>1.7625255875776052E-2</v>
      </c>
      <c r="R131">
        <f t="shared" si="191"/>
        <v>1.7404156207179364E-2</v>
      </c>
      <c r="S131">
        <f t="shared" si="191"/>
        <v>1.7184699951106403E-2</v>
      </c>
      <c r="T131">
        <f t="shared" si="191"/>
        <v>1.696687674661556E-2</v>
      </c>
      <c r="U131">
        <f t="shared" si="191"/>
        <v>1.6750676292950923E-2</v>
      </c>
      <c r="V131">
        <f t="shared" si="191"/>
        <v>1.6536088349209492E-2</v>
      </c>
      <c r="W131">
        <f t="shared" si="191"/>
        <v>1.6323102734010064E-2</v>
      </c>
      <c r="X131">
        <f t="shared" si="192"/>
        <v>1.6111709325163964E-2</v>
      </c>
      <c r="Y131">
        <f t="shared" si="192"/>
        <v>1.5901898059347497E-2</v>
      </c>
      <c r="Z131">
        <f t="shared" si="192"/>
        <v>1.5693658931776183E-2</v>
      </c>
      <c r="AA131">
        <f t="shared" si="192"/>
        <v>1.5486981995880713E-2</v>
      </c>
      <c r="AB131">
        <f t="shared" si="192"/>
        <v>1.5281857362984656E-2</v>
      </c>
      <c r="AC131">
        <f t="shared" si="192"/>
        <v>1.5078275201983888E-2</v>
      </c>
      <c r="AD131">
        <f t="shared" si="192"/>
        <v>1.4876225739027728E-2</v>
      </c>
      <c r="AE131">
        <f t="shared" si="192"/>
        <v>1.4675699257201802E-2</v>
      </c>
      <c r="AF131">
        <f t="shared" si="192"/>
        <v>1.4476686096212596E-2</v>
      </c>
      <c r="AG131">
        <f t="shared" si="192"/>
        <v>1.4279176652073677E-2</v>
      </c>
      <c r="AH131">
        <f t="shared" si="193"/>
        <v>1.4083161376793647E-2</v>
      </c>
      <c r="AI131">
        <f t="shared" si="193"/>
        <v>1.3888630778065719E-2</v>
      </c>
      <c r="AJ131">
        <f t="shared" si="193"/>
        <v>1.3695575418958991E-2</v>
      </c>
      <c r="AK131">
        <f t="shared" si="193"/>
        <v>1.3503985917611344E-2</v>
      </c>
      <c r="AL131">
        <f t="shared" si="193"/>
        <v>1.3313852946924025E-2</v>
      </c>
      <c r="AM131">
        <f t="shared" si="193"/>
        <v>1.3125167234257841E-2</v>
      </c>
      <c r="AN131">
        <f t="shared" si="193"/>
        <v>1.2937919561130976E-2</v>
      </c>
      <c r="AO131">
        <f t="shared" si="193"/>
        <v>1.2752100762918463E-2</v>
      </c>
      <c r="AP131">
        <f t="shared" si="193"/>
        <v>1.2567701728553232E-2</v>
      </c>
      <c r="AQ131">
        <f t="shared" si="193"/>
        <v>1.2384713400228781E-2</v>
      </c>
      <c r="AR131">
        <f t="shared" si="194"/>
        <v>1.2203126773103437E-2</v>
      </c>
      <c r="AS131">
        <f t="shared" si="194"/>
        <v>1.202293289500622E-2</v>
      </c>
      <c r="AT131">
        <f t="shared" si="194"/>
        <v>1.1844122866144242E-2</v>
      </c>
      <c r="AU131">
        <f t="shared" si="194"/>
        <v>1.1666687838811739E-2</v>
      </c>
      <c r="AV131">
        <f t="shared" si="194"/>
        <v>1.149061901710061E-2</v>
      </c>
      <c r="AW131">
        <f t="shared" si="194"/>
        <v>1.1315907656612542E-2</v>
      </c>
      <c r="AX131">
        <f t="shared" si="194"/>
        <v>1.0058337866479129E-2</v>
      </c>
      <c r="AY131">
        <f t="shared" si="194"/>
        <v>8.5939580908160548E-3</v>
      </c>
      <c r="AZ131">
        <f t="shared" si="194"/>
        <v>7.7356230413494972E-3</v>
      </c>
      <c r="BA131">
        <f t="shared" si="194"/>
        <v>7.0854779773586287E-3</v>
      </c>
      <c r="BB131">
        <f t="shared" si="195"/>
        <v>6.5542656553723017E-3</v>
      </c>
      <c r="BC131">
        <f t="shared" si="195"/>
        <v>6.1032956323785973E-3</v>
      </c>
      <c r="BD131">
        <f t="shared" si="195"/>
        <v>5.7113678075796396E-3</v>
      </c>
      <c r="BE131">
        <f t="shared" si="195"/>
        <v>5.36526608451144E-3</v>
      </c>
      <c r="BF131">
        <f t="shared" si="195"/>
        <v>5.056042081933161E-3</v>
      </c>
      <c r="BG131">
        <f t="shared" si="195"/>
        <v>4.7772783614341433E-3</v>
      </c>
      <c r="BH131">
        <f t="shared" si="195"/>
        <v>4.5241737938968097E-3</v>
      </c>
      <c r="BI131">
        <f t="shared" si="195"/>
        <v>4.2930184383752129E-3</v>
      </c>
      <c r="BJ131">
        <f t="shared" si="195"/>
        <v>4.0808715890951579E-3</v>
      </c>
      <c r="BK131">
        <f t="shared" si="195"/>
        <v>3.8853539035751438E-3</v>
      </c>
      <c r="BL131">
        <f t="shared" si="196"/>
        <v>3.7045074509080857E-3</v>
      </c>
      <c r="BM131">
        <f t="shared" si="196"/>
        <v>3.5366981735751829E-3</v>
      </c>
      <c r="BN131">
        <f t="shared" si="196"/>
        <v>3.3805459069011913E-3</v>
      </c>
      <c r="BO131">
        <f t="shared" si="196"/>
        <v>3.2348729144232864E-3</v>
      </c>
      <c r="BP131">
        <f t="shared" si="196"/>
        <v>3.0986652266626231E-3</v>
      </c>
      <c r="BQ131">
        <f t="shared" si="196"/>
        <v>2.9710430562980084E-3</v>
      </c>
      <c r="BR131">
        <f t="shared" si="196"/>
        <v>2.8512377892091732E-3</v>
      </c>
      <c r="BS131">
        <f t="shared" si="196"/>
        <v>2.7385738320335443E-3</v>
      </c>
      <c r="BT131">
        <f t="shared" si="196"/>
        <v>2.6324541080457006E-3</v>
      </c>
      <c r="BU131">
        <f t="shared" si="196"/>
        <v>2.5323483357605208E-3</v>
      </c>
      <c r="BV131">
        <f t="shared" si="197"/>
        <v>2.4377834592411991E-3</v>
      </c>
      <c r="BW131">
        <f t="shared" si="197"/>
        <v>2.348335762838659E-3</v>
      </c>
      <c r="BX131">
        <f t="shared" si="197"/>
        <v>2.2636243193967943E-3</v>
      </c>
      <c r="BY131">
        <f t="shared" si="197"/>
        <v>2.1833055048884795E-3</v>
      </c>
      <c r="BZ131">
        <f t="shared" si="197"/>
        <v>2.107068373894501E-3</v>
      </c>
      <c r="CA131">
        <f t="shared" si="197"/>
        <v>2.0346307359231097E-3</v>
      </c>
      <c r="CB131">
        <f t="shared" si="197"/>
        <v>1.9657358068000514E-3</v>
      </c>
      <c r="CC131">
        <f t="shared" si="197"/>
        <v>1.9001493353551983E-3</v>
      </c>
      <c r="CD131">
        <f t="shared" si="197"/>
        <v>1.837657125579605E-3</v>
      </c>
      <c r="CE131">
        <f t="shared" si="197"/>
        <v>1.7780628898812691E-3</v>
      </c>
      <c r="CF131">
        <f t="shared" si="198"/>
        <v>1.721186381148741E-3</v>
      </c>
      <c r="CG131">
        <f t="shared" si="198"/>
        <v>1.6668617608544809E-3</v>
      </c>
      <c r="CH131">
        <f t="shared" si="198"/>
        <v>1.6149361679949179E-3</v>
      </c>
      <c r="CI131">
        <f t="shared" si="198"/>
        <v>1.5652684597177952E-3</v>
      </c>
      <c r="CJ131">
        <f t="shared" si="198"/>
        <v>1.5177280993649009E-3</v>
      </c>
      <c r="CK131">
        <f t="shared" si="198"/>
        <v>1.4721941716133371E-3</v>
      </c>
      <c r="CL131">
        <f t="shared" si="198"/>
        <v>1.4285545076250321E-3</v>
      </c>
      <c r="CM131">
        <f t="shared" si="198"/>
        <v>1.3867049057613935E-3</v>
      </c>
      <c r="CN131">
        <f t="shared" si="198"/>
        <v>1.3465484356035558E-3</v>
      </c>
      <c r="CO131">
        <f t="shared" si="198"/>
        <v>1.3079948148289409E-3</v>
      </c>
      <c r="CP131">
        <f t="shared" si="199"/>
        <v>1.2709598500028623E-3</v>
      </c>
      <c r="CQ131">
        <f t="shared" si="199"/>
        <v>1.2353649336058537E-3</v>
      </c>
      <c r="CR131">
        <f t="shared" si="199"/>
        <v>7.9528599623245933E-4</v>
      </c>
      <c r="CS131">
        <f t="shared" si="199"/>
        <v>5.1649386756890574E-4</v>
      </c>
      <c r="CT131">
        <f t="shared" si="199"/>
        <v>3.5765255864124581E-4</v>
      </c>
      <c r="CU131">
        <f t="shared" si="199"/>
        <v>2.48776838257702E-4</v>
      </c>
      <c r="CV131">
        <f t="shared" si="199"/>
        <v>1.6984782050845853E-4</v>
      </c>
      <c r="CW131">
        <f t="shared" si="199"/>
        <v>1.1163723357404243E-4</v>
      </c>
      <c r="CX131">
        <f t="shared" si="199"/>
        <v>6.8935991890739902E-5</v>
      </c>
      <c r="CY131">
        <f t="shared" si="199"/>
        <v>3.8436949709979227E-5</v>
      </c>
      <c r="CZ131">
        <f t="shared" si="200"/>
        <v>1.7870785759495071E-5</v>
      </c>
      <c r="DA131">
        <f t="shared" si="200"/>
        <v>5.5916202937879767E-6</v>
      </c>
      <c r="DB131">
        <f t="shared" si="200"/>
        <v>3.5514757768723912E-7</v>
      </c>
      <c r="DC131">
        <f t="shared" si="200"/>
        <v>0</v>
      </c>
      <c r="DD131">
        <f t="shared" si="200"/>
        <v>0</v>
      </c>
      <c r="DE131">
        <f t="shared" si="200"/>
        <v>0</v>
      </c>
      <c r="DF131">
        <f t="shared" si="200"/>
        <v>0</v>
      </c>
      <c r="DG131">
        <f t="shared" si="200"/>
        <v>0</v>
      </c>
      <c r="DH131">
        <f t="shared" si="200"/>
        <v>0</v>
      </c>
      <c r="DI131">
        <f t="shared" si="200"/>
        <v>0</v>
      </c>
      <c r="DJ131">
        <f t="shared" si="201"/>
        <v>0</v>
      </c>
      <c r="DK131">
        <f t="shared" si="201"/>
        <v>0</v>
      </c>
      <c r="DL131">
        <f t="shared" si="201"/>
        <v>0</v>
      </c>
      <c r="DM131">
        <f t="shared" si="201"/>
        <v>0</v>
      </c>
      <c r="DN131">
        <f t="shared" si="201"/>
        <v>0</v>
      </c>
      <c r="DO131">
        <f t="shared" si="201"/>
        <v>0</v>
      </c>
      <c r="DP131">
        <f t="shared" si="201"/>
        <v>0</v>
      </c>
      <c r="DQ131">
        <f t="shared" si="201"/>
        <v>0</v>
      </c>
      <c r="DR131">
        <f t="shared" si="201"/>
        <v>0</v>
      </c>
      <c r="DS131">
        <f t="shared" si="201"/>
        <v>0</v>
      </c>
      <c r="DT131">
        <f t="shared" si="202"/>
        <v>0</v>
      </c>
      <c r="DU131">
        <f t="shared" si="202"/>
        <v>0</v>
      </c>
      <c r="DV131">
        <f t="shared" si="202"/>
        <v>0</v>
      </c>
      <c r="DW131">
        <f t="shared" si="202"/>
        <v>0</v>
      </c>
      <c r="DX131">
        <f t="shared" si="202"/>
        <v>0</v>
      </c>
      <c r="DY131">
        <f t="shared" si="202"/>
        <v>0</v>
      </c>
      <c r="DZ131">
        <f t="shared" si="202"/>
        <v>0</v>
      </c>
      <c r="EA131">
        <f t="shared" si="202"/>
        <v>0</v>
      </c>
      <c r="EB131">
        <f t="shared" si="202"/>
        <v>0</v>
      </c>
      <c r="EC131">
        <f t="shared" si="202"/>
        <v>0</v>
      </c>
      <c r="ED131">
        <f t="shared" si="203"/>
        <v>0</v>
      </c>
      <c r="EE131">
        <f t="shared" si="203"/>
        <v>0</v>
      </c>
      <c r="EF131">
        <f t="shared" si="203"/>
        <v>0</v>
      </c>
      <c r="EG131">
        <f t="shared" si="203"/>
        <v>0</v>
      </c>
      <c r="EH131">
        <f t="shared" si="203"/>
        <v>0</v>
      </c>
      <c r="EI131">
        <f t="shared" si="203"/>
        <v>0</v>
      </c>
      <c r="EJ131">
        <f t="shared" si="203"/>
        <v>0</v>
      </c>
      <c r="EK131">
        <f t="shared" si="203"/>
        <v>0</v>
      </c>
      <c r="EL131">
        <f t="shared" si="203"/>
        <v>0</v>
      </c>
      <c r="EM131">
        <f t="shared" si="203"/>
        <v>0</v>
      </c>
      <c r="EN131">
        <f t="shared" si="204"/>
        <v>0</v>
      </c>
      <c r="EO131">
        <f t="shared" si="204"/>
        <v>0</v>
      </c>
      <c r="EP131">
        <f t="shared" si="204"/>
        <v>0</v>
      </c>
      <c r="EQ131">
        <f t="shared" si="204"/>
        <v>0</v>
      </c>
      <c r="ER131">
        <f t="shared" si="204"/>
        <v>0</v>
      </c>
      <c r="ES131">
        <f t="shared" si="204"/>
        <v>0</v>
      </c>
      <c r="ET131">
        <f t="shared" si="204"/>
        <v>0</v>
      </c>
      <c r="EU131">
        <f t="shared" si="204"/>
        <v>0</v>
      </c>
      <c r="EV131">
        <f t="shared" si="204"/>
        <v>0</v>
      </c>
      <c r="EW131">
        <f t="shared" si="204"/>
        <v>0</v>
      </c>
      <c r="EX131">
        <f t="shared" si="204"/>
        <v>0</v>
      </c>
      <c r="EZ131">
        <f t="shared" si="112"/>
        <v>0.87869143321929066</v>
      </c>
      <c r="FB131">
        <f t="shared" ref="FB131:FB153" si="205">(1-EXP(-(C131*_c1+B131)*_t))/2</f>
        <v>1.1239686614988365E-2</v>
      </c>
      <c r="FC131">
        <f t="shared" ref="FC131:FC153" si="206">LN(1-FB131)/(-(C131*_c1+B131))</f>
        <v>0.24857903774290402</v>
      </c>
    </row>
    <row r="132" spans="1:159" x14ac:dyDescent="0.25">
      <c r="A132">
        <v>925</v>
      </c>
      <c r="B132" s="20">
        <f>'Input spectra'!S131</f>
        <v>4.5419254241326201E-2</v>
      </c>
      <c r="C132">
        <f>'Input spectra'!B131</f>
        <v>0</v>
      </c>
      <c r="D132">
        <f t="shared" si="190"/>
        <v>2.0653927966864227E-2</v>
      </c>
      <c r="E132">
        <f t="shared" si="190"/>
        <v>2.041060027904348E-2</v>
      </c>
      <c r="F132">
        <f t="shared" si="190"/>
        <v>2.0169053790009901E-2</v>
      </c>
      <c r="G132">
        <f t="shared" si="190"/>
        <v>1.9929277353197761E-2</v>
      </c>
      <c r="H132">
        <f t="shared" si="190"/>
        <v>1.9691259886487417E-2</v>
      </c>
      <c r="I132">
        <f t="shared" si="190"/>
        <v>1.9454990371850129E-2</v>
      </c>
      <c r="J132">
        <f t="shared" si="190"/>
        <v>1.9220457854994766E-2</v>
      </c>
      <c r="K132">
        <f t="shared" si="190"/>
        <v>1.898765144501639E-2</v>
      </c>
      <c r="L132">
        <f t="shared" si="190"/>
        <v>1.8756560314046739E-2</v>
      </c>
      <c r="M132">
        <f t="shared" si="190"/>
        <v>1.8527173696906547E-2</v>
      </c>
      <c r="N132">
        <f t="shared" si="191"/>
        <v>1.8299480890759751E-2</v>
      </c>
      <c r="O132">
        <f t="shared" si="191"/>
        <v>1.8073471254769498E-2</v>
      </c>
      <c r="P132">
        <f t="shared" si="191"/>
        <v>1.7849134209756066E-2</v>
      </c>
      <c r="Q132">
        <f t="shared" si="191"/>
        <v>1.7626459237856527E-2</v>
      </c>
      <c r="R132">
        <f t="shared" si="191"/>
        <v>1.7405435882186276E-2</v>
      </c>
      <c r="S132">
        <f t="shared" si="191"/>
        <v>1.7186053746502384E-2</v>
      </c>
      <c r="T132">
        <f t="shared" si="191"/>
        <v>1.6968302494868689E-2</v>
      </c>
      <c r="U132">
        <f t="shared" si="191"/>
        <v>1.6752171851322745E-2</v>
      </c>
      <c r="V132">
        <f t="shared" si="191"/>
        <v>1.6537651599544498E-2</v>
      </c>
      <c r="W132">
        <f t="shared" si="191"/>
        <v>1.6324731582526775E-2</v>
      </c>
      <c r="X132">
        <f t="shared" si="192"/>
        <v>1.6113401702247499E-2</v>
      </c>
      <c r="Y132">
        <f t="shared" si="192"/>
        <v>1.5903651919343675E-2</v>
      </c>
      <c r="Z132">
        <f t="shared" si="192"/>
        <v>1.569547225278714E-2</v>
      </c>
      <c r="AA132">
        <f t="shared" si="192"/>
        <v>1.5488852779561977E-2</v>
      </c>
      <c r="AB132">
        <f t="shared" si="192"/>
        <v>1.528378363434375E-2</v>
      </c>
      <c r="AC132">
        <f t="shared" si="192"/>
        <v>1.5080255009180385E-2</v>
      </c>
      <c r="AD132">
        <f t="shared" si="192"/>
        <v>1.4878257153174779E-2</v>
      </c>
      <c r="AE132">
        <f t="shared" si="192"/>
        <v>1.4677780372169111E-2</v>
      </c>
      <c r="AF132">
        <f t="shared" si="192"/>
        <v>1.4478815028430856E-2</v>
      </c>
      <c r="AG132">
        <f t="shared" si="192"/>
        <v>1.428135154034043E-2</v>
      </c>
      <c r="AH132">
        <f t="shared" si="193"/>
        <v>1.4085380382080577E-2</v>
      </c>
      <c r="AI132">
        <f t="shared" si="193"/>
        <v>1.3890892083327361E-2</v>
      </c>
      <c r="AJ132">
        <f t="shared" si="193"/>
        <v>1.369787722894285E-2</v>
      </c>
      <c r="AK132">
        <f t="shared" si="193"/>
        <v>1.3506326458669405E-2</v>
      </c>
      <c r="AL132">
        <f t="shared" si="193"/>
        <v>1.3316230466825665E-2</v>
      </c>
      <c r="AM132">
        <f t="shared" si="193"/>
        <v>1.312758000200411E-2</v>
      </c>
      <c r="AN132">
        <f t="shared" si="193"/>
        <v>1.2940365866770245E-2</v>
      </c>
      <c r="AO132">
        <f t="shared" si="193"/>
        <v>1.275457891736345E-2</v>
      </c>
      <c r="AP132">
        <f t="shared" si="193"/>
        <v>1.2570210063399373E-2</v>
      </c>
      <c r="AQ132">
        <f t="shared" si="193"/>
        <v>1.2387250267573924E-2</v>
      </c>
      <c r="AR132">
        <f t="shared" si="194"/>
        <v>1.2205690545368915E-2</v>
      </c>
      <c r="AS132">
        <f t="shared" si="194"/>
        <v>1.2025521964759199E-2</v>
      </c>
      <c r="AT132">
        <f t="shared" si="194"/>
        <v>1.1846735645921416E-2</v>
      </c>
      <c r="AU132">
        <f t="shared" si="194"/>
        <v>1.1669322760944333E-2</v>
      </c>
      <c r="AV132">
        <f t="shared" si="194"/>
        <v>1.1493274533540664E-2</v>
      </c>
      <c r="AW132">
        <f t="shared" si="194"/>
        <v>1.1318582238760503E-2</v>
      </c>
      <c r="AX132">
        <f t="shared" si="194"/>
        <v>1.0060768050857843E-2</v>
      </c>
      <c r="AY132">
        <f t="shared" si="194"/>
        <v>8.5960796121495407E-3</v>
      </c>
      <c r="AZ132">
        <f t="shared" si="194"/>
        <v>7.7375733079802934E-3</v>
      </c>
      <c r="BA132">
        <f t="shared" si="194"/>
        <v>7.0873015531884853E-3</v>
      </c>
      <c r="BB132">
        <f t="shared" si="195"/>
        <v>6.5559869443178294E-3</v>
      </c>
      <c r="BC132">
        <f t="shared" si="195"/>
        <v>6.1049305484335674E-3</v>
      </c>
      <c r="BD132">
        <f t="shared" si="195"/>
        <v>5.7129277389398438E-3</v>
      </c>
      <c r="BE132">
        <f t="shared" si="195"/>
        <v>5.3667596707082359E-3</v>
      </c>
      <c r="BF132">
        <f t="shared" si="195"/>
        <v>5.0574761466040292E-3</v>
      </c>
      <c r="BG132">
        <f t="shared" si="195"/>
        <v>4.778658455455091E-3</v>
      </c>
      <c r="BH132">
        <f t="shared" si="195"/>
        <v>4.5255045359602428E-3</v>
      </c>
      <c r="BI132">
        <f t="shared" si="195"/>
        <v>4.2943037408028342E-3</v>
      </c>
      <c r="BJ132">
        <f t="shared" si="195"/>
        <v>4.0821148142293493E-3</v>
      </c>
      <c r="BK132">
        <f t="shared" si="195"/>
        <v>3.8865579759550552E-3</v>
      </c>
      <c r="BL132">
        <f t="shared" si="196"/>
        <v>3.7056749400838787E-3</v>
      </c>
      <c r="BM132">
        <f t="shared" si="196"/>
        <v>3.5378313567389131E-3</v>
      </c>
      <c r="BN132">
        <f t="shared" si="196"/>
        <v>3.3816468172344826E-3</v>
      </c>
      <c r="BO132">
        <f t="shared" si="196"/>
        <v>3.2359433790832646E-3</v>
      </c>
      <c r="BP132">
        <f t="shared" si="196"/>
        <v>3.0997068970880911E-3</v>
      </c>
      <c r="BQ132">
        <f t="shared" si="196"/>
        <v>2.9720574327161756E-3</v>
      </c>
      <c r="BR132">
        <f t="shared" si="196"/>
        <v>2.8522262406901456E-3</v>
      </c>
      <c r="BS132">
        <f t="shared" si="196"/>
        <v>2.7395376130764917E-3</v>
      </c>
      <c r="BT132">
        <f t="shared" si="196"/>
        <v>2.633394372427681E-3</v>
      </c>
      <c r="BU132">
        <f t="shared" si="196"/>
        <v>2.5332661481993479E-3</v>
      </c>
      <c r="BV132">
        <f t="shared" si="197"/>
        <v>2.4386798052940723E-3</v>
      </c>
      <c r="BW132">
        <f t="shared" si="197"/>
        <v>2.34921155736312E-3</v>
      </c>
      <c r="BX132">
        <f t="shared" si="197"/>
        <v>2.2644804138297861E-3</v>
      </c>
      <c r="BY132">
        <f t="shared" si="197"/>
        <v>2.1841426935459212E-3</v>
      </c>
      <c r="BZ132">
        <f t="shared" si="197"/>
        <v>2.1078873994530979E-3</v>
      </c>
      <c r="CA132">
        <f t="shared" si="197"/>
        <v>2.0354322942147348E-3</v>
      </c>
      <c r="CB132">
        <f t="shared" si="197"/>
        <v>1.9665205510246081E-3</v>
      </c>
      <c r="CC132">
        <f t="shared" si="197"/>
        <v>1.9009178797986482E-3</v>
      </c>
      <c r="CD132">
        <f t="shared" si="197"/>
        <v>1.8384100489086369E-3</v>
      </c>
      <c r="CE132">
        <f t="shared" si="197"/>
        <v>1.7788007380739011E-3</v>
      </c>
      <c r="CF132">
        <f t="shared" si="198"/>
        <v>1.7219096701103511E-3</v>
      </c>
      <c r="CG132">
        <f t="shared" si="198"/>
        <v>1.6675709787608245E-3</v>
      </c>
      <c r="CH132">
        <f t="shared" si="198"/>
        <v>1.6156317773972E-3</v>
      </c>
      <c r="CI132">
        <f t="shared" si="198"/>
        <v>1.5659508994395437E-3</v>
      </c>
      <c r="CJ132">
        <f t="shared" si="198"/>
        <v>1.5183977862159937E-3</v>
      </c>
      <c r="CK132">
        <f t="shared" si="198"/>
        <v>1.4728515019428808E-3</v>
      </c>
      <c r="CL132">
        <f t="shared" si="198"/>
        <v>1.4291998587317469E-3</v>
      </c>
      <c r="CM132">
        <f t="shared" si="198"/>
        <v>1.3873386371776042E-3</v>
      </c>
      <c r="CN132">
        <f t="shared" si="198"/>
        <v>1.3471708902667307E-3</v>
      </c>
      <c r="CO132">
        <f t="shared" si="198"/>
        <v>1.3086063201529065E-3</v>
      </c>
      <c r="CP132">
        <f t="shared" si="199"/>
        <v>1.2715607188592654E-3</v>
      </c>
      <c r="CQ132">
        <f t="shared" si="199"/>
        <v>1.2359554652251331E-3</v>
      </c>
      <c r="CR132">
        <f t="shared" si="199"/>
        <v>7.9567033907480605E-4</v>
      </c>
      <c r="CS132">
        <f t="shared" si="199"/>
        <v>5.1674619060020294E-4</v>
      </c>
      <c r="CT132">
        <f t="shared" si="199"/>
        <v>3.5782916205972517E-4</v>
      </c>
      <c r="CU132">
        <f t="shared" si="199"/>
        <v>2.4890098765219633E-4</v>
      </c>
      <c r="CV132">
        <f t="shared" si="199"/>
        <v>1.6993347367207396E-4</v>
      </c>
      <c r="CW132">
        <f t="shared" si="199"/>
        <v>1.1169411809925864E-4</v>
      </c>
      <c r="CX132">
        <f t="shared" si="199"/>
        <v>6.8971480304052973E-5</v>
      </c>
      <c r="CY132">
        <f t="shared" si="199"/>
        <v>3.8456939108596659E-5</v>
      </c>
      <c r="CZ132">
        <f t="shared" si="200"/>
        <v>1.7880173485537989E-5</v>
      </c>
      <c r="DA132">
        <f t="shared" si="200"/>
        <v>5.5945870164263406E-6</v>
      </c>
      <c r="DB132">
        <f t="shared" si="200"/>
        <v>3.5533787299011096E-7</v>
      </c>
      <c r="DC132">
        <f t="shared" si="200"/>
        <v>0</v>
      </c>
      <c r="DD132">
        <f t="shared" si="200"/>
        <v>0</v>
      </c>
      <c r="DE132">
        <f t="shared" si="200"/>
        <v>0</v>
      </c>
      <c r="DF132">
        <f t="shared" si="200"/>
        <v>0</v>
      </c>
      <c r="DG132">
        <f t="shared" si="200"/>
        <v>0</v>
      </c>
      <c r="DH132">
        <f t="shared" si="200"/>
        <v>0</v>
      </c>
      <c r="DI132">
        <f t="shared" si="200"/>
        <v>0</v>
      </c>
      <c r="DJ132">
        <f t="shared" si="201"/>
        <v>0</v>
      </c>
      <c r="DK132">
        <f t="shared" si="201"/>
        <v>0</v>
      </c>
      <c r="DL132">
        <f t="shared" si="201"/>
        <v>0</v>
      </c>
      <c r="DM132">
        <f t="shared" si="201"/>
        <v>0</v>
      </c>
      <c r="DN132">
        <f t="shared" si="201"/>
        <v>0</v>
      </c>
      <c r="DO132">
        <f t="shared" si="201"/>
        <v>0</v>
      </c>
      <c r="DP132">
        <f t="shared" si="201"/>
        <v>0</v>
      </c>
      <c r="DQ132">
        <f t="shared" si="201"/>
        <v>0</v>
      </c>
      <c r="DR132">
        <f t="shared" si="201"/>
        <v>0</v>
      </c>
      <c r="DS132">
        <f t="shared" si="201"/>
        <v>0</v>
      </c>
      <c r="DT132">
        <f t="shared" si="202"/>
        <v>0</v>
      </c>
      <c r="DU132">
        <f t="shared" si="202"/>
        <v>0</v>
      </c>
      <c r="DV132">
        <f t="shared" si="202"/>
        <v>0</v>
      </c>
      <c r="DW132">
        <f t="shared" si="202"/>
        <v>0</v>
      </c>
      <c r="DX132">
        <f t="shared" si="202"/>
        <v>0</v>
      </c>
      <c r="DY132">
        <f t="shared" si="202"/>
        <v>0</v>
      </c>
      <c r="DZ132">
        <f t="shared" si="202"/>
        <v>0</v>
      </c>
      <c r="EA132">
        <f t="shared" si="202"/>
        <v>0</v>
      </c>
      <c r="EB132">
        <f t="shared" si="202"/>
        <v>0</v>
      </c>
      <c r="EC132">
        <f t="shared" si="202"/>
        <v>0</v>
      </c>
      <c r="ED132">
        <f t="shared" si="203"/>
        <v>0</v>
      </c>
      <c r="EE132">
        <f t="shared" si="203"/>
        <v>0</v>
      </c>
      <c r="EF132">
        <f t="shared" si="203"/>
        <v>0</v>
      </c>
      <c r="EG132">
        <f t="shared" si="203"/>
        <v>0</v>
      </c>
      <c r="EH132">
        <f t="shared" si="203"/>
        <v>0</v>
      </c>
      <c r="EI132">
        <f t="shared" si="203"/>
        <v>0</v>
      </c>
      <c r="EJ132">
        <f t="shared" si="203"/>
        <v>0</v>
      </c>
      <c r="EK132">
        <f t="shared" si="203"/>
        <v>0</v>
      </c>
      <c r="EL132">
        <f t="shared" si="203"/>
        <v>0</v>
      </c>
      <c r="EM132">
        <f t="shared" si="203"/>
        <v>0</v>
      </c>
      <c r="EN132">
        <f t="shared" si="204"/>
        <v>0</v>
      </c>
      <c r="EO132">
        <f t="shared" si="204"/>
        <v>0</v>
      </c>
      <c r="EP132">
        <f t="shared" si="204"/>
        <v>0</v>
      </c>
      <c r="EQ132">
        <f t="shared" si="204"/>
        <v>0</v>
      </c>
      <c r="ER132">
        <f t="shared" si="204"/>
        <v>0</v>
      </c>
      <c r="ES132">
        <f t="shared" si="204"/>
        <v>0</v>
      </c>
      <c r="ET132">
        <f t="shared" si="204"/>
        <v>0</v>
      </c>
      <c r="EU132">
        <f t="shared" si="204"/>
        <v>0</v>
      </c>
      <c r="EV132">
        <f t="shared" si="204"/>
        <v>0</v>
      </c>
      <c r="EW132">
        <f t="shared" si="204"/>
        <v>0</v>
      </c>
      <c r="EX132">
        <f t="shared" si="204"/>
        <v>0</v>
      </c>
      <c r="EZ132">
        <f t="shared" ref="EZ132:EZ153" si="207">SUM(D132:EX132)</f>
        <v>0.87881817549399588</v>
      </c>
      <c r="FB132">
        <f t="shared" si="205"/>
        <v>1.1226852250911024E-2</v>
      </c>
      <c r="FC132">
        <f t="shared" si="206"/>
        <v>0.24858067880383605</v>
      </c>
    </row>
    <row r="133" spans="1:159" x14ac:dyDescent="0.25">
      <c r="A133">
        <v>930</v>
      </c>
      <c r="B133" s="20">
        <f>'Input spectra'!S132</f>
        <v>4.5366736902172598E-2</v>
      </c>
      <c r="C133">
        <f>'Input spectra'!B132</f>
        <v>0</v>
      </c>
      <c r="D133">
        <f t="shared" ref="D133:M142" si="208">D$2*EXP(- D$1 * ($C133*_c1+$B133))</f>
        <v>2.0653927966864227E-2</v>
      </c>
      <c r="E133">
        <f t="shared" si="208"/>
        <v>2.0410707470366669E-2</v>
      </c>
      <c r="F133">
        <f t="shared" si="208"/>
        <v>2.016926563613012E-2</v>
      </c>
      <c r="G133">
        <f t="shared" si="208"/>
        <v>1.9929591345456615E-2</v>
      </c>
      <c r="H133">
        <f t="shared" si="208"/>
        <v>1.9691673543861768E-2</v>
      </c>
      <c r="I133">
        <f t="shared" si="208"/>
        <v>1.9455501240721262E-2</v>
      </c>
      <c r="J133">
        <f t="shared" si="208"/>
        <v>1.9221063508919233E-2</v>
      </c>
      <c r="K133">
        <f t="shared" si="208"/>
        <v>1.8988349484498492E-2</v>
      </c>
      <c r="L133">
        <f t="shared" si="208"/>
        <v>1.8757348366312682E-2</v>
      </c>
      <c r="M133">
        <f t="shared" si="208"/>
        <v>1.852804941568021E-2</v>
      </c>
      <c r="N133">
        <f t="shared" ref="N133:W142" si="209">N$2*EXP(- N$1 * ($C133*_c1+$B133))</f>
        <v>1.8300441956040102E-2</v>
      </c>
      <c r="O133">
        <f t="shared" si="209"/>
        <v>1.8074515372609595E-2</v>
      </c>
      <c r="P133">
        <f t="shared" si="209"/>
        <v>1.7850259112043687E-2</v>
      </c>
      <c r="Q133">
        <f t="shared" si="209"/>
        <v>1.7627662682096392E-2</v>
      </c>
      <c r="R133">
        <f t="shared" si="209"/>
        <v>1.7406715651283825E-2</v>
      </c>
      <c r="S133">
        <f t="shared" si="209"/>
        <v>1.7187407648549157E-2</v>
      </c>
      <c r="T133">
        <f t="shared" si="209"/>
        <v>1.6969728362929263E-2</v>
      </c>
      <c r="U133">
        <f t="shared" si="209"/>
        <v>1.6753667543223192E-2</v>
      </c>
      <c r="V133">
        <f t="shared" si="209"/>
        <v>1.6539214997662435E-2</v>
      </c>
      <c r="W133">
        <f t="shared" si="209"/>
        <v>1.6326360593582893E-2</v>
      </c>
      <c r="X133">
        <f t="shared" ref="X133:AG142" si="210">X$2*EXP(- X$1 * ($C133*_c1+$B133))</f>
        <v>1.6115094257098648E-2</v>
      </c>
      <c r="Y133">
        <f t="shared" si="210"/>
        <v>1.590540597277745E-2</v>
      </c>
      <c r="Z133">
        <f t="shared" si="210"/>
        <v>1.5697285783317947E-2</v>
      </c>
      <c r="AA133">
        <f t="shared" si="210"/>
        <v>1.5490723789228625E-2</v>
      </c>
      <c r="AB133">
        <f t="shared" si="210"/>
        <v>1.5285710148508496E-2</v>
      </c>
      <c r="AC133">
        <f t="shared" si="210"/>
        <v>1.5082235076329465E-2</v>
      </c>
      <c r="AD133">
        <f t="shared" si="210"/>
        <v>1.4880288844720377E-2</v>
      </c>
      <c r="AE133">
        <f t="shared" si="210"/>
        <v>1.467986178225282E-2</v>
      </c>
      <c r="AF133">
        <f t="shared" si="210"/>
        <v>1.4480944273728528E-2</v>
      </c>
      <c r="AG133">
        <f t="shared" si="210"/>
        <v>1.4283526759868506E-2</v>
      </c>
      <c r="AH133">
        <f t="shared" ref="AH133:AQ142" si="211">AH$2*EXP(- AH$1 * ($C133*_c1+$B133))</f>
        <v>1.4087599737003808E-2</v>
      </c>
      <c r="AI133">
        <f t="shared" si="211"/>
        <v>1.3893153756767954E-2</v>
      </c>
      <c r="AJ133">
        <f t="shared" si="211"/>
        <v>1.370017942579101E-2</v>
      </c>
      <c r="AK133">
        <f t="shared" si="211"/>
        <v>1.3508667405395284E-2</v>
      </c>
      <c r="AL133">
        <f t="shared" si="211"/>
        <v>1.3318608411292676E-2</v>
      </c>
      <c r="AM133">
        <f t="shared" si="211"/>
        <v>1.3129993213283637E-2</v>
      </c>
      <c r="AN133">
        <f t="shared" si="211"/>
        <v>1.2942812634957704E-2</v>
      </c>
      <c r="AO133">
        <f t="shared" si="211"/>
        <v>1.2757057553395713E-2</v>
      </c>
      <c r="AP133">
        <f t="shared" si="211"/>
        <v>1.2572718898873535E-2</v>
      </c>
      <c r="AQ133">
        <f t="shared" si="211"/>
        <v>1.2389787654567422E-2</v>
      </c>
      <c r="AR133">
        <f t="shared" ref="AR133:BA142" si="212">AR$2*EXP(- AR$1 * ($C133*_c1+$B133))</f>
        <v>1.2208254856260954E-2</v>
      </c>
      <c r="AS133">
        <f t="shared" si="212"/>
        <v>1.2028111592053522E-2</v>
      </c>
      <c r="AT133">
        <f t="shared" si="212"/>
        <v>1.184934900207037E-2</v>
      </c>
      <c r="AU133">
        <f t="shared" si="212"/>
        <v>1.1671958278174247E-2</v>
      </c>
      <c r="AV133">
        <f t="shared" si="212"/>
        <v>1.1495930663678516E-2</v>
      </c>
      <c r="AW133">
        <f t="shared" si="212"/>
        <v>1.1321257453061879E-2</v>
      </c>
      <c r="AX133">
        <f t="shared" si="212"/>
        <v>1.0063198822390838E-2</v>
      </c>
      <c r="AY133">
        <f t="shared" si="212"/>
        <v>8.5982016572059405E-3</v>
      </c>
      <c r="AZ133">
        <f t="shared" si="212"/>
        <v>7.739524066302567E-3</v>
      </c>
      <c r="BA133">
        <f t="shared" si="212"/>
        <v>7.0891255983485434E-3</v>
      </c>
      <c r="BB133">
        <f t="shared" ref="BB133:BK142" si="213">BB$2*EXP(- BB$1 * ($C133*_c1+$B133))</f>
        <v>6.5577086853102822E-3</v>
      </c>
      <c r="BC133">
        <f t="shared" si="213"/>
        <v>6.1065659024405342E-3</v>
      </c>
      <c r="BD133">
        <f t="shared" si="213"/>
        <v>5.7144880963601336E-3</v>
      </c>
      <c r="BE133">
        <f t="shared" si="213"/>
        <v>5.3682536726905108E-3</v>
      </c>
      <c r="BF133">
        <f t="shared" si="213"/>
        <v>5.0589106180241776E-3</v>
      </c>
      <c r="BG133">
        <f t="shared" si="213"/>
        <v>4.7800389481673783E-3</v>
      </c>
      <c r="BH133">
        <f t="shared" si="213"/>
        <v>4.5268356694486119E-3</v>
      </c>
      <c r="BI133">
        <f t="shared" si="213"/>
        <v>4.295589428041831E-3</v>
      </c>
      <c r="BJ133">
        <f t="shared" si="213"/>
        <v>4.0833584181083028E-3</v>
      </c>
      <c r="BK133">
        <f t="shared" si="213"/>
        <v>3.8877624214773707E-3</v>
      </c>
      <c r="BL133">
        <f t="shared" ref="BL133:BU142" si="214">BL$2*EXP(- BL$1 * ($C133*_c1+$B133))</f>
        <v>3.7068427971981882E-3</v>
      </c>
      <c r="BM133">
        <f t="shared" si="214"/>
        <v>3.5389649029825619E-3</v>
      </c>
      <c r="BN133">
        <f t="shared" si="214"/>
        <v>3.3827480860908038E-3</v>
      </c>
      <c r="BO133">
        <f t="shared" si="214"/>
        <v>3.2370141979749601E-3</v>
      </c>
      <c r="BP133">
        <f t="shared" si="214"/>
        <v>3.1007489176892622E-3</v>
      </c>
      <c r="BQ133">
        <f t="shared" si="214"/>
        <v>2.9730721554637298E-3</v>
      </c>
      <c r="BR133">
        <f t="shared" si="214"/>
        <v>2.853215034842056E-3</v>
      </c>
      <c r="BS133">
        <f t="shared" si="214"/>
        <v>2.7405017333010559E-3</v>
      </c>
      <c r="BT133">
        <f t="shared" si="214"/>
        <v>2.6343349726548736E-3</v>
      </c>
      <c r="BU133">
        <f t="shared" si="214"/>
        <v>2.5341842932858055E-3</v>
      </c>
      <c r="BV133">
        <f t="shared" ref="BV133:CE142" si="215">BV$2*EXP(- BV$1 * ($C133*_c1+$B133))</f>
        <v>2.4395764809234891E-3</v>
      </c>
      <c r="BW133">
        <f t="shared" si="215"/>
        <v>2.3500876785086978E-3</v>
      </c>
      <c r="BX133">
        <f t="shared" si="215"/>
        <v>2.2653368320345599E-3</v>
      </c>
      <c r="BY133">
        <f t="shared" si="215"/>
        <v>2.1849802032234168E-3</v>
      </c>
      <c r="BZ133">
        <f t="shared" si="215"/>
        <v>2.1087067433700709E-3</v>
      </c>
      <c r="CA133">
        <f t="shared" si="215"/>
        <v>2.036234168286361E-3</v>
      </c>
      <c r="CB133">
        <f t="shared" si="215"/>
        <v>1.9673056085280378E-3</v>
      </c>
      <c r="CC133">
        <f t="shared" si="215"/>
        <v>1.9016867350916458E-3</v>
      </c>
      <c r="CD133">
        <f t="shared" si="215"/>
        <v>1.8391632807247811E-3</v>
      </c>
      <c r="CE133">
        <f t="shared" si="215"/>
        <v>1.7795388924536535E-3</v>
      </c>
      <c r="CF133">
        <f t="shared" ref="CF133:CO142" si="216">CF$2*EXP(- CF$1 * ($C133*_c1+$B133))</f>
        <v>1.7226332630175002E-3</v>
      </c>
      <c r="CG133">
        <f t="shared" si="216"/>
        <v>1.6682804984258686E-3</v>
      </c>
      <c r="CH133">
        <f t="shared" si="216"/>
        <v>1.6163276864227429E-3</v>
      </c>
      <c r="CI133">
        <f t="shared" si="216"/>
        <v>1.5666336366974571E-3</v>
      </c>
      <c r="CJ133">
        <f t="shared" si="216"/>
        <v>1.5190677685617004E-3</v>
      </c>
      <c r="CK133">
        <f t="shared" si="216"/>
        <v>1.4735091257684662E-3</v>
      </c>
      <c r="CL133">
        <f t="shared" si="216"/>
        <v>1.4298455013765509E-3</v>
      </c>
      <c r="CM133">
        <f t="shared" si="216"/>
        <v>1.3879726582123966E-3</v>
      </c>
      <c r="CN133">
        <f t="shared" si="216"/>
        <v>1.3477936326654208E-3</v>
      </c>
      <c r="CO133">
        <f t="shared" si="216"/>
        <v>1.3092181113639079E-3</v>
      </c>
      <c r="CP133">
        <f t="shared" ref="CP133:CY142" si="217">CP$2*EXP(- CP$1 * ($C133*_c1+$B133))</f>
        <v>1.2721618717870995E-3</v>
      </c>
      <c r="CQ133">
        <f t="shared" si="217"/>
        <v>1.2365462791315194E-3</v>
      </c>
      <c r="CR133">
        <f t="shared" si="217"/>
        <v>7.9605486766092426E-4</v>
      </c>
      <c r="CS133">
        <f t="shared" si="217"/>
        <v>5.1699863689900853E-4</v>
      </c>
      <c r="CT133">
        <f t="shared" si="217"/>
        <v>3.5800585268229879E-4</v>
      </c>
      <c r="CU133">
        <f t="shared" si="217"/>
        <v>2.4902519900210521E-4</v>
      </c>
      <c r="CV133">
        <f t="shared" si="217"/>
        <v>1.70019170030029E-4</v>
      </c>
      <c r="CW133">
        <f t="shared" si="217"/>
        <v>1.1175103160986893E-4</v>
      </c>
      <c r="CX133">
        <f t="shared" si="217"/>
        <v>6.9006986986886015E-5</v>
      </c>
      <c r="CY133">
        <f t="shared" si="217"/>
        <v>3.8476938902837573E-5</v>
      </c>
      <c r="CZ133">
        <f t="shared" ref="CZ133:DI142" si="218">CZ$2*EXP(- CZ$1 * ($C133*_c1+$B133))</f>
        <v>1.7889566143059666E-5</v>
      </c>
      <c r="DA133">
        <f t="shared" si="218"/>
        <v>5.597555313106353E-6</v>
      </c>
      <c r="DB133">
        <f t="shared" si="218"/>
        <v>3.5552827025708051E-7</v>
      </c>
      <c r="DC133">
        <f t="shared" si="218"/>
        <v>0</v>
      </c>
      <c r="DD133">
        <f t="shared" si="218"/>
        <v>0</v>
      </c>
      <c r="DE133">
        <f t="shared" si="218"/>
        <v>0</v>
      </c>
      <c r="DF133">
        <f t="shared" si="218"/>
        <v>0</v>
      </c>
      <c r="DG133">
        <f t="shared" si="218"/>
        <v>0</v>
      </c>
      <c r="DH133">
        <f t="shared" si="218"/>
        <v>0</v>
      </c>
      <c r="DI133">
        <f t="shared" si="218"/>
        <v>0</v>
      </c>
      <c r="DJ133">
        <f t="shared" ref="DJ133:DS142" si="219">DJ$2*EXP(- DJ$1 * ($C133*_c1+$B133))</f>
        <v>0</v>
      </c>
      <c r="DK133">
        <f t="shared" si="219"/>
        <v>0</v>
      </c>
      <c r="DL133">
        <f t="shared" si="219"/>
        <v>0</v>
      </c>
      <c r="DM133">
        <f t="shared" si="219"/>
        <v>0</v>
      </c>
      <c r="DN133">
        <f t="shared" si="219"/>
        <v>0</v>
      </c>
      <c r="DO133">
        <f t="shared" si="219"/>
        <v>0</v>
      </c>
      <c r="DP133">
        <f t="shared" si="219"/>
        <v>0</v>
      </c>
      <c r="DQ133">
        <f t="shared" si="219"/>
        <v>0</v>
      </c>
      <c r="DR133">
        <f t="shared" si="219"/>
        <v>0</v>
      </c>
      <c r="DS133">
        <f t="shared" si="219"/>
        <v>0</v>
      </c>
      <c r="DT133">
        <f t="shared" ref="DT133:EC142" si="220">DT$2*EXP(- DT$1 * ($C133*_c1+$B133))</f>
        <v>0</v>
      </c>
      <c r="DU133">
        <f t="shared" si="220"/>
        <v>0</v>
      </c>
      <c r="DV133">
        <f t="shared" si="220"/>
        <v>0</v>
      </c>
      <c r="DW133">
        <f t="shared" si="220"/>
        <v>0</v>
      </c>
      <c r="DX133">
        <f t="shared" si="220"/>
        <v>0</v>
      </c>
      <c r="DY133">
        <f t="shared" si="220"/>
        <v>0</v>
      </c>
      <c r="DZ133">
        <f t="shared" si="220"/>
        <v>0</v>
      </c>
      <c r="EA133">
        <f t="shared" si="220"/>
        <v>0</v>
      </c>
      <c r="EB133">
        <f t="shared" si="220"/>
        <v>0</v>
      </c>
      <c r="EC133">
        <f t="shared" si="220"/>
        <v>0</v>
      </c>
      <c r="ED133">
        <f t="shared" ref="ED133:EM142" si="221">ED$2*EXP(- ED$1 * ($C133*_c1+$B133))</f>
        <v>0</v>
      </c>
      <c r="EE133">
        <f t="shared" si="221"/>
        <v>0</v>
      </c>
      <c r="EF133">
        <f t="shared" si="221"/>
        <v>0</v>
      </c>
      <c r="EG133">
        <f t="shared" si="221"/>
        <v>0</v>
      </c>
      <c r="EH133">
        <f t="shared" si="221"/>
        <v>0</v>
      </c>
      <c r="EI133">
        <f t="shared" si="221"/>
        <v>0</v>
      </c>
      <c r="EJ133">
        <f t="shared" si="221"/>
        <v>0</v>
      </c>
      <c r="EK133">
        <f t="shared" si="221"/>
        <v>0</v>
      </c>
      <c r="EL133">
        <f t="shared" si="221"/>
        <v>0</v>
      </c>
      <c r="EM133">
        <f t="shared" si="221"/>
        <v>0</v>
      </c>
      <c r="EN133">
        <f t="shared" ref="EN133:EX142" si="222">EN$2*EXP(- EN$1 * ($C133*_c1+$B133))</f>
        <v>0</v>
      </c>
      <c r="EO133">
        <f t="shared" si="222"/>
        <v>0</v>
      </c>
      <c r="EP133">
        <f t="shared" si="222"/>
        <v>0</v>
      </c>
      <c r="EQ133">
        <f t="shared" si="222"/>
        <v>0</v>
      </c>
      <c r="ER133">
        <f t="shared" si="222"/>
        <v>0</v>
      </c>
      <c r="ES133">
        <f t="shared" si="222"/>
        <v>0</v>
      </c>
      <c r="ET133">
        <f t="shared" si="222"/>
        <v>0</v>
      </c>
      <c r="EU133">
        <f t="shared" si="222"/>
        <v>0</v>
      </c>
      <c r="EV133">
        <f t="shared" si="222"/>
        <v>0</v>
      </c>
      <c r="EW133">
        <f t="shared" si="222"/>
        <v>0</v>
      </c>
      <c r="EX133">
        <f t="shared" si="222"/>
        <v>0</v>
      </c>
      <c r="EZ133">
        <f t="shared" si="207"/>
        <v>0.87894494620916697</v>
      </c>
      <c r="FB133">
        <f t="shared" si="205"/>
        <v>1.1214017549815936E-2</v>
      </c>
      <c r="FC133">
        <f t="shared" si="206"/>
        <v>0.24858231986501281</v>
      </c>
    </row>
    <row r="134" spans="1:159" x14ac:dyDescent="0.25">
      <c r="A134">
        <v>935</v>
      </c>
      <c r="B134" s="20">
        <f>'Input spectra'!S133</f>
        <v>4.5314219563019002E-2</v>
      </c>
      <c r="C134">
        <f>'Input spectra'!B133</f>
        <v>0</v>
      </c>
      <c r="D134">
        <f t="shared" si="208"/>
        <v>2.0653927966864227E-2</v>
      </c>
      <c r="E134">
        <f t="shared" si="208"/>
        <v>2.0410814662252797E-2</v>
      </c>
      <c r="F134">
        <f t="shared" si="208"/>
        <v>2.0169477484475465E-2</v>
      </c>
      <c r="G134">
        <f t="shared" si="208"/>
        <v>1.9929905342662518E-2</v>
      </c>
      <c r="H134">
        <f t="shared" si="208"/>
        <v>1.9692087209925883E-2</v>
      </c>
      <c r="I134">
        <f t="shared" si="208"/>
        <v>1.9456012123007307E-2</v>
      </c>
      <c r="J134">
        <f t="shared" si="208"/>
        <v>1.9221669181928396E-2</v>
      </c>
      <c r="K134">
        <f t="shared" si="208"/>
        <v>1.8989047549642486E-2</v>
      </c>
      <c r="L134">
        <f t="shared" si="208"/>
        <v>1.8758136451688445E-2</v>
      </c>
      <c r="M134">
        <f t="shared" si="208"/>
        <v>1.8528925175846232E-2</v>
      </c>
      <c r="N134">
        <f t="shared" si="209"/>
        <v>1.8301403071794366E-2</v>
      </c>
      <c r="O134">
        <f t="shared" si="209"/>
        <v>1.8075559550769154E-2</v>
      </c>
      <c r="P134">
        <f t="shared" si="209"/>
        <v>1.7851384085225797E-2</v>
      </c>
      <c r="Q134">
        <f t="shared" si="209"/>
        <v>1.7628866208501254E-2</v>
      </c>
      <c r="R134">
        <f t="shared" si="209"/>
        <v>1.7407995514478927E-2</v>
      </c>
      <c r="S134">
        <f t="shared" si="209"/>
        <v>1.7188761657255133E-2</v>
      </c>
      <c r="T134">
        <f t="shared" si="209"/>
        <v>1.6971154350807344E-2</v>
      </c>
      <c r="U134">
        <f t="shared" si="209"/>
        <v>1.6755163368664193E-2</v>
      </c>
      <c r="V134">
        <f t="shared" si="209"/>
        <v>1.6540778543577276E-2</v>
      </c>
      <c r="W134">
        <f t="shared" si="209"/>
        <v>1.6327989767194642E-2</v>
      </c>
      <c r="X134">
        <f t="shared" si="210"/>
        <v>1.6116786989736089E-2</v>
      </c>
      <c r="Y134">
        <f t="shared" si="210"/>
        <v>1.590716021967015E-2</v>
      </c>
      <c r="Z134">
        <f t="shared" si="210"/>
        <v>1.5699099523392813E-2</v>
      </c>
      <c r="AA134">
        <f t="shared" si="210"/>
        <v>1.5492595024907956E-2</v>
      </c>
      <c r="AB134">
        <f t="shared" si="210"/>
        <v>1.5287636905509503E-2</v>
      </c>
      <c r="AC134">
        <f t="shared" si="210"/>
        <v>1.5084215403465254E-2</v>
      </c>
      <c r="AD134">
        <f t="shared" si="210"/>
        <v>1.4882320813702407E-2</v>
      </c>
      <c r="AE134">
        <f t="shared" si="210"/>
        <v>1.4681943487494775E-2</v>
      </c>
      <c r="AF134">
        <f t="shared" si="210"/>
        <v>1.4483073832151656E-2</v>
      </c>
      <c r="AG134">
        <f t="shared" si="210"/>
        <v>1.4285702310708363E-2</v>
      </c>
      <c r="AH134">
        <f t="shared" si="211"/>
        <v>1.4089819441618433E-2</v>
      </c>
      <c r="AI134">
        <f t="shared" si="211"/>
        <v>1.389541579844744E-2</v>
      </c>
      <c r="AJ134">
        <f t="shared" si="211"/>
        <v>1.3702482009568489E-2</v>
      </c>
      <c r="AK134">
        <f t="shared" si="211"/>
        <v>1.3511008757859285E-2</v>
      </c>
      <c r="AL134">
        <f t="shared" si="211"/>
        <v>1.3320986780400872E-2</v>
      </c>
      <c r="AM134">
        <f t="shared" si="211"/>
        <v>1.3132406868177956E-2</v>
      </c>
      <c r="AN134">
        <f t="shared" si="211"/>
        <v>1.2945259865780812E-2</v>
      </c>
      <c r="AO134">
        <f t="shared" si="211"/>
        <v>1.2759536671108839E-2</v>
      </c>
      <c r="AP134">
        <f t="shared" si="211"/>
        <v>1.2575228235075644E-2</v>
      </c>
      <c r="AQ134">
        <f t="shared" si="211"/>
        <v>1.2392325561315719E-2</v>
      </c>
      <c r="AR134">
        <f t="shared" si="212"/>
        <v>1.2210819705892717E-2</v>
      </c>
      <c r="AS134">
        <f t="shared" si="212"/>
        <v>1.2030701777009252E-2</v>
      </c>
      <c r="AT134">
        <f t="shared" si="212"/>
        <v>1.1851962934718248E-2</v>
      </c>
      <c r="AU134">
        <f t="shared" si="212"/>
        <v>1.1674594390635881E-2</v>
      </c>
      <c r="AV134">
        <f t="shared" si="212"/>
        <v>1.1498587407655993E-2</v>
      </c>
      <c r="AW134">
        <f t="shared" si="212"/>
        <v>1.1323933299666081E-2</v>
      </c>
      <c r="AX134">
        <f t="shared" si="212"/>
        <v>1.0065630181219972E-2</v>
      </c>
      <c r="AY134">
        <f t="shared" si="212"/>
        <v>8.6003242261145415E-3</v>
      </c>
      <c r="AZ134">
        <f t="shared" si="212"/>
        <v>7.7414753164402822E-3</v>
      </c>
      <c r="BA134">
        <f t="shared" si="212"/>
        <v>7.0909501129595934E-3</v>
      </c>
      <c r="BB134">
        <f t="shared" si="213"/>
        <v>6.5594308784683759E-3</v>
      </c>
      <c r="BC134">
        <f t="shared" si="213"/>
        <v>6.1082016945168136E-3</v>
      </c>
      <c r="BD134">
        <f t="shared" si="213"/>
        <v>5.7160488799568752E-3</v>
      </c>
      <c r="BE134">
        <f t="shared" si="213"/>
        <v>5.3697480905740107E-3</v>
      </c>
      <c r="BF134">
        <f t="shared" si="213"/>
        <v>5.0603454963089748E-3</v>
      </c>
      <c r="BG134">
        <f t="shared" si="213"/>
        <v>4.7814198396861803E-3</v>
      </c>
      <c r="BH134">
        <f t="shared" si="213"/>
        <v>4.5281671944770504E-3</v>
      </c>
      <c r="BI134">
        <f t="shared" si="213"/>
        <v>4.2968755002074132E-3</v>
      </c>
      <c r="BJ134">
        <f t="shared" si="213"/>
        <v>4.0846024008473992E-3</v>
      </c>
      <c r="BK134">
        <f t="shared" si="213"/>
        <v>3.8889672402577275E-3</v>
      </c>
      <c r="BL134">
        <f t="shared" si="214"/>
        <v>3.7080110223669713E-3</v>
      </c>
      <c r="BM134">
        <f t="shared" si="214"/>
        <v>3.5400988124224611E-3</v>
      </c>
      <c r="BN134">
        <f t="shared" si="214"/>
        <v>3.3838497135869118E-3</v>
      </c>
      <c r="BO134">
        <f t="shared" si="214"/>
        <v>3.2380853712155933E-3</v>
      </c>
      <c r="BP134">
        <f t="shared" si="214"/>
        <v>3.1017912885838547E-3</v>
      </c>
      <c r="BQ134">
        <f t="shared" si="214"/>
        <v>2.9740872246589133E-3</v>
      </c>
      <c r="BR134">
        <f t="shared" si="214"/>
        <v>2.8542041717837014E-3</v>
      </c>
      <c r="BS134">
        <f t="shared" si="214"/>
        <v>2.7414661928266038E-3</v>
      </c>
      <c r="BT134">
        <f t="shared" si="214"/>
        <v>2.6352759088472365E-3</v>
      </c>
      <c r="BU134">
        <f t="shared" si="214"/>
        <v>2.5351027711404562E-3</v>
      </c>
      <c r="BV134">
        <f t="shared" si="215"/>
        <v>2.4404734862506308E-3</v>
      </c>
      <c r="BW134">
        <f t="shared" si="215"/>
        <v>2.3509641263972027E-3</v>
      </c>
      <c r="BX134">
        <f t="shared" si="215"/>
        <v>2.2661935741335637E-3</v>
      </c>
      <c r="BY134">
        <f t="shared" si="215"/>
        <v>2.1858180340440592E-3</v>
      </c>
      <c r="BZ134">
        <f t="shared" si="215"/>
        <v>2.1095264057691674E-3</v>
      </c>
      <c r="CA134">
        <f t="shared" si="215"/>
        <v>2.0370363582623919E-3</v>
      </c>
      <c r="CB134">
        <f t="shared" si="215"/>
        <v>1.9680909794354043E-3</v>
      </c>
      <c r="CC134">
        <f t="shared" si="215"/>
        <v>1.9024559013599187E-3</v>
      </c>
      <c r="CD134">
        <f t="shared" si="215"/>
        <v>1.8399168211544305E-3</v>
      </c>
      <c r="CE134">
        <f t="shared" si="215"/>
        <v>1.780277353147585E-3</v>
      </c>
      <c r="CF134">
        <f t="shared" si="216"/>
        <v>1.723357159997914E-3</v>
      </c>
      <c r="CG134">
        <f t="shared" si="216"/>
        <v>1.6689903199780057E-3</v>
      </c>
      <c r="CH134">
        <f t="shared" si="216"/>
        <v>1.6170238952006046E-3</v>
      </c>
      <c r="CI134">
        <f t="shared" si="216"/>
        <v>1.5673166716212567E-3</v>
      </c>
      <c r="CJ134">
        <f t="shared" si="216"/>
        <v>1.5197380465324058E-3</v>
      </c>
      <c r="CK134">
        <f t="shared" si="216"/>
        <v>1.4741670432211387E-3</v>
      </c>
      <c r="CL134">
        <f t="shared" si="216"/>
        <v>1.430491435691146E-3</v>
      </c>
      <c r="CM134">
        <f t="shared" si="216"/>
        <v>1.3886069689981277E-3</v>
      </c>
      <c r="CN134">
        <f t="shared" si="216"/>
        <v>1.3484166629326342E-3</v>
      </c>
      <c r="CO134">
        <f t="shared" si="216"/>
        <v>1.3098301885956024E-3</v>
      </c>
      <c r="CP134">
        <f t="shared" si="217"/>
        <v>1.2727633089206632E-3</v>
      </c>
      <c r="CQ134">
        <f t="shared" si="217"/>
        <v>1.2371373754599525E-3</v>
      </c>
      <c r="CR134">
        <f t="shared" si="217"/>
        <v>7.9643958208057972E-4</v>
      </c>
      <c r="CS134">
        <f t="shared" si="217"/>
        <v>5.1725120652554226E-4</v>
      </c>
      <c r="CT134">
        <f t="shared" si="217"/>
        <v>3.5818263055202674E-4</v>
      </c>
      <c r="CU134">
        <f t="shared" si="217"/>
        <v>2.4914947233834687E-4</v>
      </c>
      <c r="CV134">
        <f t="shared" si="217"/>
        <v>1.7010490960410623E-4</v>
      </c>
      <c r="CW134">
        <f t="shared" si="217"/>
        <v>1.1180797412064276E-4</v>
      </c>
      <c r="CX134">
        <f t="shared" si="217"/>
        <v>6.9042511948644184E-5</v>
      </c>
      <c r="CY134">
        <f t="shared" si="217"/>
        <v>3.8496949098108297E-5</v>
      </c>
      <c r="CZ134">
        <f t="shared" si="218"/>
        <v>1.7898963734650657E-5</v>
      </c>
      <c r="DA134">
        <f t="shared" si="218"/>
        <v>5.6005251846631428E-6</v>
      </c>
      <c r="DB134">
        <f t="shared" si="218"/>
        <v>3.5571876954278209E-7</v>
      </c>
      <c r="DC134">
        <f t="shared" si="218"/>
        <v>0</v>
      </c>
      <c r="DD134">
        <f t="shared" si="218"/>
        <v>0</v>
      </c>
      <c r="DE134">
        <f t="shared" si="218"/>
        <v>0</v>
      </c>
      <c r="DF134">
        <f t="shared" si="218"/>
        <v>0</v>
      </c>
      <c r="DG134">
        <f t="shared" si="218"/>
        <v>0</v>
      </c>
      <c r="DH134">
        <f t="shared" si="218"/>
        <v>0</v>
      </c>
      <c r="DI134">
        <f t="shared" si="218"/>
        <v>0</v>
      </c>
      <c r="DJ134">
        <f t="shared" si="219"/>
        <v>0</v>
      </c>
      <c r="DK134">
        <f t="shared" si="219"/>
        <v>0</v>
      </c>
      <c r="DL134">
        <f t="shared" si="219"/>
        <v>0</v>
      </c>
      <c r="DM134">
        <f t="shared" si="219"/>
        <v>0</v>
      </c>
      <c r="DN134">
        <f t="shared" si="219"/>
        <v>0</v>
      </c>
      <c r="DO134">
        <f t="shared" si="219"/>
        <v>0</v>
      </c>
      <c r="DP134">
        <f t="shared" si="219"/>
        <v>0</v>
      </c>
      <c r="DQ134">
        <f t="shared" si="219"/>
        <v>0</v>
      </c>
      <c r="DR134">
        <f t="shared" si="219"/>
        <v>0</v>
      </c>
      <c r="DS134">
        <f t="shared" si="219"/>
        <v>0</v>
      </c>
      <c r="DT134">
        <f t="shared" si="220"/>
        <v>0</v>
      </c>
      <c r="DU134">
        <f t="shared" si="220"/>
        <v>0</v>
      </c>
      <c r="DV134">
        <f t="shared" si="220"/>
        <v>0</v>
      </c>
      <c r="DW134">
        <f t="shared" si="220"/>
        <v>0</v>
      </c>
      <c r="DX134">
        <f t="shared" si="220"/>
        <v>0</v>
      </c>
      <c r="DY134">
        <f t="shared" si="220"/>
        <v>0</v>
      </c>
      <c r="DZ134">
        <f t="shared" si="220"/>
        <v>0</v>
      </c>
      <c r="EA134">
        <f t="shared" si="220"/>
        <v>0</v>
      </c>
      <c r="EB134">
        <f t="shared" si="220"/>
        <v>0</v>
      </c>
      <c r="EC134">
        <f t="shared" si="220"/>
        <v>0</v>
      </c>
      <c r="ED134">
        <f t="shared" si="221"/>
        <v>0</v>
      </c>
      <c r="EE134">
        <f t="shared" si="221"/>
        <v>0</v>
      </c>
      <c r="EF134">
        <f t="shared" si="221"/>
        <v>0</v>
      </c>
      <c r="EG134">
        <f t="shared" si="221"/>
        <v>0</v>
      </c>
      <c r="EH134">
        <f t="shared" si="221"/>
        <v>0</v>
      </c>
      <c r="EI134">
        <f t="shared" si="221"/>
        <v>0</v>
      </c>
      <c r="EJ134">
        <f t="shared" si="221"/>
        <v>0</v>
      </c>
      <c r="EK134">
        <f t="shared" si="221"/>
        <v>0</v>
      </c>
      <c r="EL134">
        <f t="shared" si="221"/>
        <v>0</v>
      </c>
      <c r="EM134">
        <f t="shared" si="221"/>
        <v>0</v>
      </c>
      <c r="EN134">
        <f t="shared" si="222"/>
        <v>0</v>
      </c>
      <c r="EO134">
        <f t="shared" si="222"/>
        <v>0</v>
      </c>
      <c r="EP134">
        <f t="shared" si="222"/>
        <v>0</v>
      </c>
      <c r="EQ134">
        <f t="shared" si="222"/>
        <v>0</v>
      </c>
      <c r="ER134">
        <f t="shared" si="222"/>
        <v>0</v>
      </c>
      <c r="ES134">
        <f t="shared" si="222"/>
        <v>0</v>
      </c>
      <c r="ET134">
        <f t="shared" si="222"/>
        <v>0</v>
      </c>
      <c r="EU134">
        <f t="shared" si="222"/>
        <v>0</v>
      </c>
      <c r="EV134">
        <f t="shared" si="222"/>
        <v>0</v>
      </c>
      <c r="EW134">
        <f t="shared" si="222"/>
        <v>0</v>
      </c>
      <c r="EX134">
        <f t="shared" si="222"/>
        <v>0</v>
      </c>
      <c r="EZ134">
        <f t="shared" si="207"/>
        <v>0.87907174537276089</v>
      </c>
      <c r="FB134">
        <f t="shared" si="205"/>
        <v>1.1201182511694219E-2</v>
      </c>
      <c r="FC134">
        <f t="shared" si="206"/>
        <v>0.24858396092643573</v>
      </c>
    </row>
    <row r="135" spans="1:159" x14ac:dyDescent="0.25">
      <c r="A135">
        <v>940</v>
      </c>
      <c r="B135" s="20">
        <f>'Input spectra'!S134</f>
        <v>4.5261702223865399E-2</v>
      </c>
      <c r="C135">
        <f>'Input spectra'!B134</f>
        <v>0</v>
      </c>
      <c r="D135">
        <f t="shared" si="208"/>
        <v>2.0653927966864227E-2</v>
      </c>
      <c r="E135">
        <f t="shared" si="208"/>
        <v>2.0410921854701874E-2</v>
      </c>
      <c r="F135">
        <f t="shared" si="208"/>
        <v>2.0169689335045964E-2</v>
      </c>
      <c r="G135">
        <f t="shared" si="208"/>
        <v>1.9930219344815547E-2</v>
      </c>
      <c r="H135">
        <f t="shared" si="208"/>
        <v>1.9692500884679946E-2</v>
      </c>
      <c r="I135">
        <f t="shared" si="208"/>
        <v>1.9456523018708621E-2</v>
      </c>
      <c r="J135">
        <f t="shared" si="208"/>
        <v>1.9222274874022862E-2</v>
      </c>
      <c r="K135">
        <f t="shared" si="208"/>
        <v>1.8989745640449321E-2</v>
      </c>
      <c r="L135">
        <f t="shared" si="208"/>
        <v>1.8758924570175421E-2</v>
      </c>
      <c r="M135">
        <f t="shared" si="208"/>
        <v>1.8529800977406564E-2</v>
      </c>
      <c r="N135">
        <f t="shared" si="209"/>
        <v>1.8302364238025198E-2</v>
      </c>
      <c r="O135">
        <f t="shared" si="209"/>
        <v>1.8076603789251657E-2</v>
      </c>
      <c r="P135">
        <f t="shared" si="209"/>
        <v>1.7852509129306852E-2</v>
      </c>
      <c r="Q135">
        <f t="shared" si="209"/>
        <v>1.7630069817076731E-2</v>
      </c>
      <c r="R135">
        <f t="shared" si="209"/>
        <v>1.7409275471778504E-2</v>
      </c>
      <c r="S135">
        <f t="shared" si="209"/>
        <v>1.719011577262871E-2</v>
      </c>
      <c r="T135">
        <f t="shared" si="209"/>
        <v>1.6972580458512999E-2</v>
      </c>
      <c r="U135">
        <f t="shared" si="209"/>
        <v>1.6756659327657668E-2</v>
      </c>
      <c r="V135">
        <f t="shared" si="209"/>
        <v>1.6542342237302988E-2</v>
      </c>
      <c r="W135">
        <f t="shared" si="209"/>
        <v>1.632961910337824E-2</v>
      </c>
      <c r="X135">
        <f t="shared" si="210"/>
        <v>1.6118479900178499E-2</v>
      </c>
      <c r="Y135">
        <f t="shared" si="210"/>
        <v>1.5908914660043117E-2</v>
      </c>
      <c r="Z135">
        <f t="shared" si="210"/>
        <v>1.5700913473035955E-2</v>
      </c>
      <c r="AA135">
        <f t="shared" si="210"/>
        <v>1.5494466486627272E-2</v>
      </c>
      <c r="AB135">
        <f t="shared" si="210"/>
        <v>1.5289563905377373E-2</v>
      </c>
      <c r="AC135">
        <f t="shared" si="210"/>
        <v>1.5086195990621894E-2</v>
      </c>
      <c r="AD135">
        <f t="shared" si="210"/>
        <v>1.4884353060158751E-2</v>
      </c>
      <c r="AE135">
        <f t="shared" si="210"/>
        <v>1.4684025487936831E-2</v>
      </c>
      <c r="AF135">
        <f t="shared" si="210"/>
        <v>1.4485203703746286E-2</v>
      </c>
      <c r="AG135">
        <f t="shared" si="210"/>
        <v>1.4287878192910462E-2</v>
      </c>
      <c r="AH135">
        <f t="shared" si="211"/>
        <v>1.4092039495979548E-2</v>
      </c>
      <c r="AI135">
        <f t="shared" si="211"/>
        <v>1.3897678208425778E-2</v>
      </c>
      <c r="AJ135">
        <f t="shared" si="211"/>
        <v>1.370478498034032E-2</v>
      </c>
      <c r="AK135">
        <f t="shared" si="211"/>
        <v>1.3513350516131735E-2</v>
      </c>
      <c r="AL135">
        <f t="shared" si="211"/>
        <v>1.3323365574226084E-2</v>
      </c>
      <c r="AM135">
        <f t="shared" si="211"/>
        <v>1.3134820966768615E-2</v>
      </c>
      <c r="AN135">
        <f t="shared" si="211"/>
        <v>1.2947707559327044E-2</v>
      </c>
      <c r="AO135">
        <f t="shared" si="211"/>
        <v>1.2762016270596435E-2</v>
      </c>
      <c r="AP135">
        <f t="shared" si="211"/>
        <v>1.2577738072105634E-2</v>
      </c>
      <c r="AQ135">
        <f t="shared" si="211"/>
        <v>1.2394863987925277E-2</v>
      </c>
      <c r="AR135">
        <f t="shared" si="212"/>
        <v>1.2213385094377388E-2</v>
      </c>
      <c r="AS135">
        <f t="shared" si="212"/>
        <v>1.2033292519746483E-2</v>
      </c>
      <c r="AT135">
        <f t="shared" si="212"/>
        <v>1.1854577443992225E-2</v>
      </c>
      <c r="AU135">
        <f t="shared" si="212"/>
        <v>1.1677231098463669E-2</v>
      </c>
      <c r="AV135">
        <f t="shared" si="212"/>
        <v>1.1501244765614951E-2</v>
      </c>
      <c r="AW135">
        <f t="shared" si="212"/>
        <v>1.1326609778722563E-2</v>
      </c>
      <c r="AX135">
        <f t="shared" si="212"/>
        <v>1.0068062127487143E-2</v>
      </c>
      <c r="AY135">
        <f t="shared" si="212"/>
        <v>8.6024473190046621E-3</v>
      </c>
      <c r="AZ135">
        <f t="shared" si="212"/>
        <v>7.7434270585174337E-3</v>
      </c>
      <c r="BA135">
        <f t="shared" si="212"/>
        <v>7.0927750971424572E-3</v>
      </c>
      <c r="BB135">
        <f t="shared" si="213"/>
        <v>6.5611535239108619E-3</v>
      </c>
      <c r="BC135">
        <f t="shared" si="213"/>
        <v>6.1098379247797518E-3</v>
      </c>
      <c r="BD135">
        <f t="shared" si="213"/>
        <v>5.7176100898464702E-3</v>
      </c>
      <c r="BE135">
        <f t="shared" si="213"/>
        <v>5.3712429244745152E-3</v>
      </c>
      <c r="BF135">
        <f t="shared" si="213"/>
        <v>5.0617807815738214E-3</v>
      </c>
      <c r="BG135">
        <f t="shared" si="213"/>
        <v>4.7828011301267086E-3</v>
      </c>
      <c r="BH135">
        <f t="shared" si="213"/>
        <v>4.5294991111607275E-3</v>
      </c>
      <c r="BI135">
        <f t="shared" si="213"/>
        <v>4.2981619574148271E-3</v>
      </c>
      <c r="BJ135">
        <f t="shared" si="213"/>
        <v>4.0858467625620584E-3</v>
      </c>
      <c r="BK135">
        <f t="shared" si="213"/>
        <v>3.8901724324117981E-3</v>
      </c>
      <c r="BL135">
        <f t="shared" si="214"/>
        <v>3.7091796157062221E-3</v>
      </c>
      <c r="BM135">
        <f t="shared" si="214"/>
        <v>3.5412330851749829E-3</v>
      </c>
      <c r="BN135">
        <f t="shared" si="214"/>
        <v>3.3849516998396023E-3</v>
      </c>
      <c r="BO135">
        <f t="shared" si="214"/>
        <v>3.239156898922423E-3</v>
      </c>
      <c r="BP135">
        <f t="shared" si="214"/>
        <v>3.1028340098896256E-3</v>
      </c>
      <c r="BQ135">
        <f t="shared" si="214"/>
        <v>2.9751026404200116E-3</v>
      </c>
      <c r="BR135">
        <f t="shared" si="214"/>
        <v>2.8551936516339176E-3</v>
      </c>
      <c r="BS135">
        <f t="shared" si="214"/>
        <v>2.7424309917725453E-3</v>
      </c>
      <c r="BT135">
        <f t="shared" si="214"/>
        <v>2.6362171811247694E-3</v>
      </c>
      <c r="BU135">
        <f t="shared" si="214"/>
        <v>2.5360215818839077E-3</v>
      </c>
      <c r="BV135">
        <f t="shared" si="215"/>
        <v>2.4413708213967241E-3</v>
      </c>
      <c r="BW135">
        <f t="shared" si="215"/>
        <v>2.3518409011504923E-3</v>
      </c>
      <c r="BX135">
        <f t="shared" si="215"/>
        <v>2.2670506402492942E-3</v>
      </c>
      <c r="BY135">
        <f t="shared" si="215"/>
        <v>2.1866561861309921E-3</v>
      </c>
      <c r="BZ135">
        <f t="shared" si="215"/>
        <v>2.110346386774182E-3</v>
      </c>
      <c r="CA135">
        <f t="shared" si="215"/>
        <v>2.0378388642672799E-3</v>
      </c>
      <c r="CB135">
        <f t="shared" si="215"/>
        <v>1.9688766638718234E-3</v>
      </c>
      <c r="CC135">
        <f t="shared" si="215"/>
        <v>1.9032253787292462E-3</v>
      </c>
      <c r="CD135">
        <f t="shared" si="215"/>
        <v>1.8406706703240296E-3</v>
      </c>
      <c r="CE135">
        <f t="shared" si="215"/>
        <v>1.7810161202828081E-3</v>
      </c>
      <c r="CF135">
        <f t="shared" si="216"/>
        <v>1.7240813611793726E-3</v>
      </c>
      <c r="CG135">
        <f t="shared" si="216"/>
        <v>1.6697004435456829E-3</v>
      </c>
      <c r="CH135">
        <f t="shared" si="216"/>
        <v>1.6177204038598991E-3</v>
      </c>
      <c r="CI135">
        <f t="shared" si="216"/>
        <v>1.5680000043407228E-3</v>
      </c>
      <c r="CJ135">
        <f t="shared" si="216"/>
        <v>1.5204086202585524E-3</v>
      </c>
      <c r="CK135">
        <f t="shared" si="216"/>
        <v>1.4748252544320016E-3</v>
      </c>
      <c r="CL135">
        <f t="shared" si="216"/>
        <v>1.431137661807295E-3</v>
      </c>
      <c r="CM135">
        <f t="shared" si="216"/>
        <v>1.3892415696672156E-3</v>
      </c>
      <c r="CN135">
        <f t="shared" si="216"/>
        <v>1.3490399812014413E-3</v>
      </c>
      <c r="CO135">
        <f t="shared" si="216"/>
        <v>1.3104425519817075E-3</v>
      </c>
      <c r="CP135">
        <f t="shared" si="217"/>
        <v>1.273365030394321E-3</v>
      </c>
      <c r="CQ135">
        <f t="shared" si="217"/>
        <v>1.2377287543454359E-3</v>
      </c>
      <c r="CR135">
        <f t="shared" si="217"/>
        <v>7.9682448242358146E-4</v>
      </c>
      <c r="CS135">
        <f t="shared" si="217"/>
        <v>5.1750389954005377E-4</v>
      </c>
      <c r="CT135">
        <f t="shared" si="217"/>
        <v>3.5835949571199027E-4</v>
      </c>
      <c r="CU135">
        <f t="shared" si="217"/>
        <v>2.4927380769185496E-4</v>
      </c>
      <c r="CV135">
        <f t="shared" si="217"/>
        <v>1.7019069241609931E-4</v>
      </c>
      <c r="CW135">
        <f t="shared" si="217"/>
        <v>1.1186494564635709E-4</v>
      </c>
      <c r="CX135">
        <f t="shared" si="217"/>
        <v>6.907805519873754E-5</v>
      </c>
      <c r="CY135">
        <f t="shared" si="217"/>
        <v>3.8516969699817936E-5</v>
      </c>
      <c r="CZ135">
        <f t="shared" si="218"/>
        <v>1.7908366262902879E-5</v>
      </c>
      <c r="DA135">
        <f t="shared" si="218"/>
        <v>5.6034966319322893E-6</v>
      </c>
      <c r="DB135">
        <f t="shared" si="218"/>
        <v>3.5590937090187955E-7</v>
      </c>
      <c r="DC135">
        <f t="shared" si="218"/>
        <v>0</v>
      </c>
      <c r="DD135">
        <f t="shared" si="218"/>
        <v>0</v>
      </c>
      <c r="DE135">
        <f t="shared" si="218"/>
        <v>0</v>
      </c>
      <c r="DF135">
        <f t="shared" si="218"/>
        <v>0</v>
      </c>
      <c r="DG135">
        <f t="shared" si="218"/>
        <v>0</v>
      </c>
      <c r="DH135">
        <f t="shared" si="218"/>
        <v>0</v>
      </c>
      <c r="DI135">
        <f t="shared" si="218"/>
        <v>0</v>
      </c>
      <c r="DJ135">
        <f t="shared" si="219"/>
        <v>0</v>
      </c>
      <c r="DK135">
        <f t="shared" si="219"/>
        <v>0</v>
      </c>
      <c r="DL135">
        <f t="shared" si="219"/>
        <v>0</v>
      </c>
      <c r="DM135">
        <f t="shared" si="219"/>
        <v>0</v>
      </c>
      <c r="DN135">
        <f t="shared" si="219"/>
        <v>0</v>
      </c>
      <c r="DO135">
        <f t="shared" si="219"/>
        <v>0</v>
      </c>
      <c r="DP135">
        <f t="shared" si="219"/>
        <v>0</v>
      </c>
      <c r="DQ135">
        <f t="shared" si="219"/>
        <v>0</v>
      </c>
      <c r="DR135">
        <f t="shared" si="219"/>
        <v>0</v>
      </c>
      <c r="DS135">
        <f t="shared" si="219"/>
        <v>0</v>
      </c>
      <c r="DT135">
        <f t="shared" si="220"/>
        <v>0</v>
      </c>
      <c r="DU135">
        <f t="shared" si="220"/>
        <v>0</v>
      </c>
      <c r="DV135">
        <f t="shared" si="220"/>
        <v>0</v>
      </c>
      <c r="DW135">
        <f t="shared" si="220"/>
        <v>0</v>
      </c>
      <c r="DX135">
        <f t="shared" si="220"/>
        <v>0</v>
      </c>
      <c r="DY135">
        <f t="shared" si="220"/>
        <v>0</v>
      </c>
      <c r="DZ135">
        <f t="shared" si="220"/>
        <v>0</v>
      </c>
      <c r="EA135">
        <f t="shared" si="220"/>
        <v>0</v>
      </c>
      <c r="EB135">
        <f t="shared" si="220"/>
        <v>0</v>
      </c>
      <c r="EC135">
        <f t="shared" si="220"/>
        <v>0</v>
      </c>
      <c r="ED135">
        <f t="shared" si="221"/>
        <v>0</v>
      </c>
      <c r="EE135">
        <f t="shared" si="221"/>
        <v>0</v>
      </c>
      <c r="EF135">
        <f t="shared" si="221"/>
        <v>0</v>
      </c>
      <c r="EG135">
        <f t="shared" si="221"/>
        <v>0</v>
      </c>
      <c r="EH135">
        <f t="shared" si="221"/>
        <v>0</v>
      </c>
      <c r="EI135">
        <f t="shared" si="221"/>
        <v>0</v>
      </c>
      <c r="EJ135">
        <f t="shared" si="221"/>
        <v>0</v>
      </c>
      <c r="EK135">
        <f t="shared" si="221"/>
        <v>0</v>
      </c>
      <c r="EL135">
        <f t="shared" si="221"/>
        <v>0</v>
      </c>
      <c r="EM135">
        <f t="shared" si="221"/>
        <v>0</v>
      </c>
      <c r="EN135">
        <f t="shared" si="222"/>
        <v>0</v>
      </c>
      <c r="EO135">
        <f t="shared" si="222"/>
        <v>0</v>
      </c>
      <c r="EP135">
        <f t="shared" si="222"/>
        <v>0</v>
      </c>
      <c r="EQ135">
        <f t="shared" si="222"/>
        <v>0</v>
      </c>
      <c r="ER135">
        <f t="shared" si="222"/>
        <v>0</v>
      </c>
      <c r="ES135">
        <f t="shared" si="222"/>
        <v>0</v>
      </c>
      <c r="ET135">
        <f t="shared" si="222"/>
        <v>0</v>
      </c>
      <c r="EU135">
        <f t="shared" si="222"/>
        <v>0</v>
      </c>
      <c r="EV135">
        <f t="shared" si="222"/>
        <v>0</v>
      </c>
      <c r="EW135">
        <f t="shared" si="222"/>
        <v>0</v>
      </c>
      <c r="EX135">
        <f t="shared" si="222"/>
        <v>0</v>
      </c>
      <c r="EZ135">
        <f t="shared" si="207"/>
        <v>0.8791985729927364</v>
      </c>
      <c r="FB135">
        <f t="shared" si="205"/>
        <v>1.1188347136537047E-2</v>
      </c>
      <c r="FC135">
        <f t="shared" si="206"/>
        <v>0.24858560198810142</v>
      </c>
    </row>
    <row r="136" spans="1:159" x14ac:dyDescent="0.25">
      <c r="A136">
        <v>945</v>
      </c>
      <c r="B136" s="20">
        <f>'Input spectra'!S135</f>
        <v>4.5209184884711803E-2</v>
      </c>
      <c r="C136">
        <f>'Input spectra'!B135</f>
        <v>0</v>
      </c>
      <c r="D136">
        <f t="shared" si="208"/>
        <v>2.0653927966864227E-2</v>
      </c>
      <c r="E136">
        <f t="shared" si="208"/>
        <v>2.0411029047713896E-2</v>
      </c>
      <c r="F136">
        <f t="shared" si="208"/>
        <v>2.0169901187841646E-2</v>
      </c>
      <c r="G136">
        <f t="shared" si="208"/>
        <v>1.9930533351915785E-2</v>
      </c>
      <c r="H136">
        <f t="shared" si="208"/>
        <v>1.969291456812414E-2</v>
      </c>
      <c r="I136">
        <f t="shared" si="208"/>
        <v>1.9457033927825551E-2</v>
      </c>
      <c r="J136">
        <f t="shared" si="208"/>
        <v>1.9222880585203231E-2</v>
      </c>
      <c r="K136">
        <f t="shared" si="208"/>
        <v>1.8990443756919939E-2</v>
      </c>
      <c r="L136">
        <f t="shared" si="208"/>
        <v>1.8759712721775002E-2</v>
      </c>
      <c r="M136">
        <f t="shared" si="208"/>
        <v>1.8530676820363166E-2</v>
      </c>
      <c r="N136">
        <f t="shared" si="209"/>
        <v>1.8303325454735252E-2</v>
      </c>
      <c r="O136">
        <f t="shared" si="209"/>
        <v>1.8077648088060595E-2</v>
      </c>
      <c r="P136">
        <f t="shared" si="209"/>
        <v>1.785363424429133E-2</v>
      </c>
      <c r="Q136">
        <f t="shared" si="209"/>
        <v>1.7631273507828425E-2</v>
      </c>
      <c r="R136">
        <f t="shared" si="209"/>
        <v>1.7410555523189469E-2</v>
      </c>
      <c r="S136">
        <f t="shared" si="209"/>
        <v>1.7191469994678295E-2</v>
      </c>
      <c r="T136">
        <f t="shared" si="209"/>
        <v>1.6974006686056305E-2</v>
      </c>
      <c r="U136">
        <f t="shared" si="209"/>
        <v>1.6758155420215543E-2</v>
      </c>
      <c r="V136">
        <f t="shared" si="209"/>
        <v>1.6543906078853549E-2</v>
      </c>
      <c r="W136">
        <f t="shared" si="209"/>
        <v>1.6331248602149913E-2</v>
      </c>
      <c r="X136">
        <f t="shared" si="210"/>
        <v>1.6120172988444547E-2</v>
      </c>
      <c r="Y136">
        <f t="shared" si="210"/>
        <v>1.5910669293917688E-2</v>
      </c>
      <c r="Z136">
        <f t="shared" si="210"/>
        <v>1.5702727632271579E-2</v>
      </c>
      <c r="AA136">
        <f t="shared" si="210"/>
        <v>1.5496338174413876E-2</v>
      </c>
      <c r="AB136">
        <f t="shared" si="210"/>
        <v>1.5291491148142728E-2</v>
      </c>
      <c r="AC136">
        <f t="shared" si="210"/>
        <v>1.508817683783352E-2</v>
      </c>
      <c r="AD136">
        <f t="shared" si="210"/>
        <v>1.4886385584127297E-2</v>
      </c>
      <c r="AE136">
        <f t="shared" si="210"/>
        <v>1.4686107783620856E-2</v>
      </c>
      <c r="AF136">
        <f t="shared" si="210"/>
        <v>1.4487333888558471E-2</v>
      </c>
      <c r="AG136">
        <f t="shared" si="210"/>
        <v>1.4290054406525273E-2</v>
      </c>
      <c r="AH136">
        <f t="shared" si="211"/>
        <v>1.4094259900142259E-2</v>
      </c>
      <c r="AI136">
        <f t="shared" si="211"/>
        <v>1.3899940986762931E-2</v>
      </c>
      <c r="AJ136">
        <f t="shared" si="211"/>
        <v>1.3707088338171546E-2</v>
      </c>
      <c r="AK136">
        <f t="shared" si="211"/>
        <v>1.351569268028297E-2</v>
      </c>
      <c r="AL136">
        <f t="shared" si="211"/>
        <v>1.3325744792844152E-2</v>
      </c>
      <c r="AM136">
        <f t="shared" si="211"/>
        <v>1.3137235509137179E-2</v>
      </c>
      <c r="AN136">
        <f t="shared" si="211"/>
        <v>1.2950155715683894E-2</v>
      </c>
      <c r="AO136">
        <f t="shared" si="211"/>
        <v>1.2764496351952124E-2</v>
      </c>
      <c r="AP136">
        <f t="shared" si="211"/>
        <v>1.2580248410063463E-2</v>
      </c>
      <c r="AQ136">
        <f t="shared" si="211"/>
        <v>1.2397402934502588E-2</v>
      </c>
      <c r="AR136">
        <f t="shared" si="212"/>
        <v>1.2215951021828176E-2</v>
      </c>
      <c r="AS136">
        <f t="shared" si="212"/>
        <v>1.2035883820385325E-2</v>
      </c>
      <c r="AT136">
        <f t="shared" si="212"/>
        <v>1.1857192530019503E-2</v>
      </c>
      <c r="AU136">
        <f t="shared" si="212"/>
        <v>1.1679868401792077E-2</v>
      </c>
      <c r="AV136">
        <f t="shared" si="212"/>
        <v>1.1503902737697287E-2</v>
      </c>
      <c r="AW136">
        <f t="shared" si="212"/>
        <v>1.1329286890380803E-2</v>
      </c>
      <c r="AX136">
        <f t="shared" si="212"/>
        <v>1.007049466133428E-2</v>
      </c>
      <c r="AY136">
        <f t="shared" si="212"/>
        <v>8.6045709360056538E-3</v>
      </c>
      <c r="AZ136">
        <f t="shared" si="212"/>
        <v>7.7453792926580455E-3</v>
      </c>
      <c r="BA136">
        <f t="shared" si="212"/>
        <v>7.0946005510179877E-3</v>
      </c>
      <c r="BB136">
        <f t="shared" si="213"/>
        <v>6.5628766217565148E-3</v>
      </c>
      <c r="BC136">
        <f t="shared" si="213"/>
        <v>6.1114745933467307E-3</v>
      </c>
      <c r="BD136">
        <f t="shared" si="213"/>
        <v>5.7191717261453508E-3</v>
      </c>
      <c r="BE136">
        <f t="shared" si="213"/>
        <v>5.3727381745078346E-3</v>
      </c>
      <c r="BF136">
        <f t="shared" si="213"/>
        <v>5.0632164739341503E-3</v>
      </c>
      <c r="BG136">
        <f t="shared" si="213"/>
        <v>4.7841828196042062E-3</v>
      </c>
      <c r="BH136">
        <f t="shared" si="213"/>
        <v>4.5308314196148445E-3</v>
      </c>
      <c r="BI136">
        <f t="shared" si="213"/>
        <v>4.2994487997793495E-3</v>
      </c>
      <c r="BJ136">
        <f t="shared" si="213"/>
        <v>4.0870915033677348E-3</v>
      </c>
      <c r="BK136">
        <f t="shared" si="213"/>
        <v>3.8913779980552909E-3</v>
      </c>
      <c r="BL136">
        <f t="shared" si="214"/>
        <v>3.7103485773319705E-3</v>
      </c>
      <c r="BM136">
        <f t="shared" si="214"/>
        <v>3.5423677213565342E-3</v>
      </c>
      <c r="BN136">
        <f t="shared" si="214"/>
        <v>3.3860540449657068E-3</v>
      </c>
      <c r="BO136">
        <f t="shared" si="214"/>
        <v>3.2402287812127476E-3</v>
      </c>
      <c r="BP136">
        <f t="shared" si="214"/>
        <v>3.1038770817243709E-3</v>
      </c>
      <c r="BQ136">
        <f t="shared" si="214"/>
        <v>2.9761184028653498E-3</v>
      </c>
      <c r="BR136">
        <f t="shared" si="214"/>
        <v>2.8561834745115815E-3</v>
      </c>
      <c r="BS136">
        <f t="shared" si="214"/>
        <v>2.7433961302583314E-3</v>
      </c>
      <c r="BT136">
        <f t="shared" si="214"/>
        <v>2.6371587896075162E-3</v>
      </c>
      <c r="BU136">
        <f t="shared" si="214"/>
        <v>2.5369407256368103E-3</v>
      </c>
      <c r="BV136">
        <f t="shared" si="215"/>
        <v>2.4422684864830397E-3</v>
      </c>
      <c r="BW136">
        <f t="shared" si="215"/>
        <v>2.3527180028904671E-3</v>
      </c>
      <c r="BX136">
        <f t="shared" si="215"/>
        <v>2.2679080305042926E-3</v>
      </c>
      <c r="BY136">
        <f t="shared" si="215"/>
        <v>2.1874946596074051E-3</v>
      </c>
      <c r="BZ136">
        <f t="shared" si="215"/>
        <v>2.111166686508958E-3</v>
      </c>
      <c r="CA136">
        <f t="shared" si="215"/>
        <v>2.0386416864255274E-3</v>
      </c>
      <c r="CB136">
        <f t="shared" si="215"/>
        <v>1.9696626619624584E-3</v>
      </c>
      <c r="CC136">
        <f t="shared" si="215"/>
        <v>1.9039951673254576E-3</v>
      </c>
      <c r="CD136">
        <f t="shared" si="215"/>
        <v>1.8414248283600751E-3</v>
      </c>
      <c r="CE136">
        <f t="shared" si="215"/>
        <v>1.7817551939864873E-3</v>
      </c>
      <c r="CF136">
        <f t="shared" si="216"/>
        <v>1.7248058666897096E-3</v>
      </c>
      <c r="CG136">
        <f t="shared" si="216"/>
        <v>1.6704108692574019E-3</v>
      </c>
      <c r="CH136">
        <f t="shared" si="216"/>
        <v>1.6184172125297957E-3</v>
      </c>
      <c r="CI136">
        <f t="shared" si="216"/>
        <v>1.5686836349856901E-3</v>
      </c>
      <c r="CJ136">
        <f t="shared" si="216"/>
        <v>1.52107948987064E-3</v>
      </c>
      <c r="CK136">
        <f t="shared" si="216"/>
        <v>1.4754837595322172E-3</v>
      </c>
      <c r="CL136">
        <f t="shared" si="216"/>
        <v>1.4317841798568195E-3</v>
      </c>
      <c r="CM136">
        <f t="shared" si="216"/>
        <v>1.3898764603521379E-3</v>
      </c>
      <c r="CN136">
        <f t="shared" si="216"/>
        <v>1.3496635876049732E-3</v>
      </c>
      <c r="CO136">
        <f t="shared" si="216"/>
        <v>1.3110552016560048E-3</v>
      </c>
      <c r="CP136">
        <f t="shared" si="217"/>
        <v>1.2739670363424989E-3</v>
      </c>
      <c r="CQ136">
        <f t="shared" si="217"/>
        <v>1.2383204159230386E-3</v>
      </c>
      <c r="CR136">
        <f t="shared" si="217"/>
        <v>7.9720956877978152E-4</v>
      </c>
      <c r="CS136">
        <f t="shared" si="217"/>
        <v>5.1775671600282156E-4</v>
      </c>
      <c r="CT136">
        <f t="shared" si="217"/>
        <v>3.585364482052919E-4</v>
      </c>
      <c r="CU136">
        <f t="shared" si="217"/>
        <v>2.4939820509357836E-4</v>
      </c>
      <c r="CV136">
        <f t="shared" si="217"/>
        <v>1.7027651848781276E-4</v>
      </c>
      <c r="CW136">
        <f t="shared" si="217"/>
        <v>1.1192194620179641E-4</v>
      </c>
      <c r="CX136">
        <f t="shared" si="217"/>
        <v>6.9113616746580971E-5</v>
      </c>
      <c r="CY136">
        <f t="shared" si="217"/>
        <v>3.8537000713378447E-5</v>
      </c>
      <c r="CZ136">
        <f t="shared" si="218"/>
        <v>1.7917773730409625E-5</v>
      </c>
      <c r="DA136">
        <f t="shared" si="218"/>
        <v>5.6064696557498081E-6</v>
      </c>
      <c r="DB136">
        <f t="shared" si="218"/>
        <v>3.5610007438906581E-7</v>
      </c>
      <c r="DC136">
        <f t="shared" si="218"/>
        <v>0</v>
      </c>
      <c r="DD136">
        <f t="shared" si="218"/>
        <v>0</v>
      </c>
      <c r="DE136">
        <f t="shared" si="218"/>
        <v>0</v>
      </c>
      <c r="DF136">
        <f t="shared" si="218"/>
        <v>0</v>
      </c>
      <c r="DG136">
        <f t="shared" si="218"/>
        <v>0</v>
      </c>
      <c r="DH136">
        <f t="shared" si="218"/>
        <v>0</v>
      </c>
      <c r="DI136">
        <f t="shared" si="218"/>
        <v>0</v>
      </c>
      <c r="DJ136">
        <f t="shared" si="219"/>
        <v>0</v>
      </c>
      <c r="DK136">
        <f t="shared" si="219"/>
        <v>0</v>
      </c>
      <c r="DL136">
        <f t="shared" si="219"/>
        <v>0</v>
      </c>
      <c r="DM136">
        <f t="shared" si="219"/>
        <v>0</v>
      </c>
      <c r="DN136">
        <f t="shared" si="219"/>
        <v>0</v>
      </c>
      <c r="DO136">
        <f t="shared" si="219"/>
        <v>0</v>
      </c>
      <c r="DP136">
        <f t="shared" si="219"/>
        <v>0</v>
      </c>
      <c r="DQ136">
        <f t="shared" si="219"/>
        <v>0</v>
      </c>
      <c r="DR136">
        <f t="shared" si="219"/>
        <v>0</v>
      </c>
      <c r="DS136">
        <f t="shared" si="219"/>
        <v>0</v>
      </c>
      <c r="DT136">
        <f t="shared" si="220"/>
        <v>0</v>
      </c>
      <c r="DU136">
        <f t="shared" si="220"/>
        <v>0</v>
      </c>
      <c r="DV136">
        <f t="shared" si="220"/>
        <v>0</v>
      </c>
      <c r="DW136">
        <f t="shared" si="220"/>
        <v>0</v>
      </c>
      <c r="DX136">
        <f t="shared" si="220"/>
        <v>0</v>
      </c>
      <c r="DY136">
        <f t="shared" si="220"/>
        <v>0</v>
      </c>
      <c r="DZ136">
        <f t="shared" si="220"/>
        <v>0</v>
      </c>
      <c r="EA136">
        <f t="shared" si="220"/>
        <v>0</v>
      </c>
      <c r="EB136">
        <f t="shared" si="220"/>
        <v>0</v>
      </c>
      <c r="EC136">
        <f t="shared" si="220"/>
        <v>0</v>
      </c>
      <c r="ED136">
        <f t="shared" si="221"/>
        <v>0</v>
      </c>
      <c r="EE136">
        <f t="shared" si="221"/>
        <v>0</v>
      </c>
      <c r="EF136">
        <f t="shared" si="221"/>
        <v>0</v>
      </c>
      <c r="EG136">
        <f t="shared" si="221"/>
        <v>0</v>
      </c>
      <c r="EH136">
        <f t="shared" si="221"/>
        <v>0</v>
      </c>
      <c r="EI136">
        <f t="shared" si="221"/>
        <v>0</v>
      </c>
      <c r="EJ136">
        <f t="shared" si="221"/>
        <v>0</v>
      </c>
      <c r="EK136">
        <f t="shared" si="221"/>
        <v>0</v>
      </c>
      <c r="EL136">
        <f t="shared" si="221"/>
        <v>0</v>
      </c>
      <c r="EM136">
        <f t="shared" si="221"/>
        <v>0</v>
      </c>
      <c r="EN136">
        <f t="shared" si="222"/>
        <v>0</v>
      </c>
      <c r="EO136">
        <f t="shared" si="222"/>
        <v>0</v>
      </c>
      <c r="EP136">
        <f t="shared" si="222"/>
        <v>0</v>
      </c>
      <c r="EQ136">
        <f t="shared" si="222"/>
        <v>0</v>
      </c>
      <c r="ER136">
        <f t="shared" si="222"/>
        <v>0</v>
      </c>
      <c r="ES136">
        <f t="shared" si="222"/>
        <v>0</v>
      </c>
      <c r="ET136">
        <f t="shared" si="222"/>
        <v>0</v>
      </c>
      <c r="EU136">
        <f t="shared" si="222"/>
        <v>0</v>
      </c>
      <c r="EV136">
        <f t="shared" si="222"/>
        <v>0</v>
      </c>
      <c r="EW136">
        <f t="shared" si="222"/>
        <v>0</v>
      </c>
      <c r="EX136">
        <f t="shared" si="222"/>
        <v>0</v>
      </c>
      <c r="EZ136">
        <f t="shared" si="207"/>
        <v>0.87932542907705269</v>
      </c>
      <c r="FB136">
        <f t="shared" si="205"/>
        <v>1.1175511424335594E-2</v>
      </c>
      <c r="FC136">
        <f t="shared" si="206"/>
        <v>0.24858724305001129</v>
      </c>
    </row>
    <row r="137" spans="1:159" x14ac:dyDescent="0.25">
      <c r="A137">
        <v>950</v>
      </c>
      <c r="B137" s="20">
        <f>'Input spectra'!S136</f>
        <v>4.51566675455582E-2</v>
      </c>
      <c r="C137">
        <f>'Input spectra'!B136</f>
        <v>0</v>
      </c>
      <c r="D137">
        <f t="shared" si="208"/>
        <v>2.0653927966864227E-2</v>
      </c>
      <c r="E137">
        <f t="shared" si="208"/>
        <v>2.0411136241288867E-2</v>
      </c>
      <c r="F137">
        <f t="shared" si="208"/>
        <v>2.0170113042862522E-2</v>
      </c>
      <c r="G137">
        <f t="shared" si="208"/>
        <v>1.9930847363963309E-2</v>
      </c>
      <c r="H137">
        <f t="shared" si="208"/>
        <v>1.9693328260258644E-2</v>
      </c>
      <c r="I137">
        <f t="shared" si="208"/>
        <v>1.9457544850358451E-2</v>
      </c>
      <c r="J137">
        <f t="shared" si="208"/>
        <v>1.9223486315470106E-2</v>
      </c>
      <c r="K137">
        <f t="shared" si="208"/>
        <v>1.8991141899055281E-2</v>
      </c>
      <c r="L137">
        <f t="shared" si="208"/>
        <v>1.8760500906488578E-2</v>
      </c>
      <c r="M137">
        <f t="shared" si="208"/>
        <v>1.8531552704717992E-2</v>
      </c>
      <c r="N137">
        <f t="shared" si="209"/>
        <v>1.830428672192717E-2</v>
      </c>
      <c r="O137">
        <f t="shared" si="209"/>
        <v>1.8078692447199448E-2</v>
      </c>
      <c r="P137">
        <f t="shared" si="209"/>
        <v>1.7854759430183699E-2</v>
      </c>
      <c r="Q137">
        <f t="shared" si="209"/>
        <v>1.7632477280761952E-2</v>
      </c>
      <c r="R137">
        <f t="shared" si="209"/>
        <v>1.7411835668718748E-2</v>
      </c>
      <c r="S137">
        <f t="shared" si="209"/>
        <v>1.7192824323412292E-2</v>
      </c>
      <c r="T137">
        <f t="shared" si="209"/>
        <v>1.6975433033447323E-2</v>
      </c>
      <c r="U137">
        <f t="shared" si="209"/>
        <v>1.6759651646349738E-2</v>
      </c>
      <c r="V137">
        <f t="shared" si="209"/>
        <v>1.6545470068242935E-2</v>
      </c>
      <c r="W137">
        <f t="shared" si="209"/>
        <v>1.6332878263525884E-2</v>
      </c>
      <c r="X137">
        <f t="shared" si="210"/>
        <v>1.6121866254552922E-2</v>
      </c>
      <c r="Y137">
        <f t="shared" si="210"/>
        <v>1.5912424121315202E-2</v>
      </c>
      <c r="Z137">
        <f t="shared" si="210"/>
        <v>1.5704542001123908E-2</v>
      </c>
      <c r="AA137">
        <f t="shared" si="210"/>
        <v>1.549821008829508E-2</v>
      </c>
      <c r="AB137">
        <f t="shared" si="210"/>
        <v>1.5293418633836179E-2</v>
      </c>
      <c r="AC137">
        <f t="shared" si="210"/>
        <v>1.5090157945134285E-2</v>
      </c>
      <c r="AD137">
        <f t="shared" si="210"/>
        <v>1.4888418385645946E-2</v>
      </c>
      <c r="AE137">
        <f t="shared" si="210"/>
        <v>1.4688190374588711E-2</v>
      </c>
      <c r="AF137">
        <f t="shared" si="210"/>
        <v>1.4489464386634279E-2</v>
      </c>
      <c r="AG137">
        <f t="shared" si="210"/>
        <v>1.4292230951603277E-2</v>
      </c>
      <c r="AH137">
        <f t="shared" si="211"/>
        <v>1.4096480654161688E-2</v>
      </c>
      <c r="AI137">
        <f t="shared" si="211"/>
        <v>1.3902204133518874E-2</v>
      </c>
      <c r="AJ137">
        <f t="shared" si="211"/>
        <v>1.3709392083127218E-2</v>
      </c>
      <c r="AK137">
        <f t="shared" si="211"/>
        <v>1.3518035250383337E-2</v>
      </c>
      <c r="AL137">
        <f t="shared" si="211"/>
        <v>1.332812443633094E-2</v>
      </c>
      <c r="AM137">
        <f t="shared" si="211"/>
        <v>1.3139650495365229E-2</v>
      </c>
      <c r="AN137">
        <f t="shared" si="211"/>
        <v>1.2952604334938868E-2</v>
      </c>
      <c r="AO137">
        <f t="shared" si="211"/>
        <v>1.276697691526955E-2</v>
      </c>
      <c r="AP137">
        <f t="shared" si="211"/>
        <v>1.2582759249049108E-2</v>
      </c>
      <c r="AQ137">
        <f t="shared" si="211"/>
        <v>1.2399942401154157E-2</v>
      </c>
      <c r="AR137">
        <f t="shared" si="212"/>
        <v>1.2218517488358314E-2</v>
      </c>
      <c r="AS137">
        <f t="shared" si="212"/>
        <v>1.2038475679045924E-2</v>
      </c>
      <c r="AT137">
        <f t="shared" si="212"/>
        <v>1.1859808192927312E-2</v>
      </c>
      <c r="AU137">
        <f t="shared" si="212"/>
        <v>1.1682506300755593E-2</v>
      </c>
      <c r="AV137">
        <f t="shared" si="212"/>
        <v>1.1506561324044923E-2</v>
      </c>
      <c r="AW137">
        <f t="shared" si="212"/>
        <v>1.1331964634790324E-2</v>
      </c>
      <c r="AX137">
        <f t="shared" si="212"/>
        <v>1.0072927782903349E-2</v>
      </c>
      <c r="AY137">
        <f t="shared" si="212"/>
        <v>8.6066950772468991E-3</v>
      </c>
      <c r="AZ137">
        <f t="shared" si="212"/>
        <v>7.7473320189861746E-3</v>
      </c>
      <c r="BA137">
        <f t="shared" si="212"/>
        <v>7.0964264747070691E-3</v>
      </c>
      <c r="BB137">
        <f t="shared" si="213"/>
        <v>6.5646001721241503E-3</v>
      </c>
      <c r="BC137">
        <f t="shared" si="213"/>
        <v>6.113111700335158E-3</v>
      </c>
      <c r="BD137">
        <f t="shared" si="213"/>
        <v>5.7207337889699809E-3</v>
      </c>
      <c r="BE137">
        <f t="shared" si="213"/>
        <v>5.3742338407898127E-3</v>
      </c>
      <c r="BF137">
        <f t="shared" si="213"/>
        <v>5.0646525735054283E-3</v>
      </c>
      <c r="BG137">
        <f t="shared" si="213"/>
        <v>4.7855649082339498E-3</v>
      </c>
      <c r="BH137">
        <f t="shared" si="213"/>
        <v>4.5321641199546356E-3</v>
      </c>
      <c r="BI137">
        <f t="shared" si="213"/>
        <v>4.3007360274162944E-3</v>
      </c>
      <c r="BJ137">
        <f t="shared" si="213"/>
        <v>4.0883366233799168E-3</v>
      </c>
      <c r="BK137">
        <f t="shared" si="213"/>
        <v>3.8925839373039504E-3</v>
      </c>
      <c r="BL137">
        <f t="shared" si="214"/>
        <v>3.7115179073602829E-3</v>
      </c>
      <c r="BM137">
        <f t="shared" si="214"/>
        <v>3.5435027210835609E-3</v>
      </c>
      <c r="BN137">
        <f t="shared" si="214"/>
        <v>3.3871567490820968E-3</v>
      </c>
      <c r="BO137">
        <f t="shared" si="214"/>
        <v>3.2413010182039035E-3</v>
      </c>
      <c r="BP137">
        <f t="shared" si="214"/>
        <v>3.104920504205928E-3</v>
      </c>
      <c r="BQ137">
        <f t="shared" si="214"/>
        <v>2.9771345121132929E-3</v>
      </c>
      <c r="BR137">
        <f t="shared" si="214"/>
        <v>2.8571736405356126E-3</v>
      </c>
      <c r="BS137">
        <f t="shared" si="214"/>
        <v>2.7443616084034564E-3</v>
      </c>
      <c r="BT137">
        <f t="shared" si="214"/>
        <v>2.6381007344155626E-3</v>
      </c>
      <c r="BU137">
        <f t="shared" si="214"/>
        <v>2.5378602025198579E-3</v>
      </c>
      <c r="BV137">
        <f t="shared" si="215"/>
        <v>2.4431664816308928E-3</v>
      </c>
      <c r="BW137">
        <f t="shared" si="215"/>
        <v>2.3535954317390755E-3</v>
      </c>
      <c r="BX137">
        <f t="shared" si="215"/>
        <v>2.2687657450211479E-3</v>
      </c>
      <c r="BY137">
        <f t="shared" si="215"/>
        <v>2.1883334545965342E-3</v>
      </c>
      <c r="BZ137">
        <f t="shared" si="215"/>
        <v>2.1119873050973875E-3</v>
      </c>
      <c r="CA137">
        <f t="shared" si="215"/>
        <v>2.0394448248616851E-3</v>
      </c>
      <c r="CB137">
        <f t="shared" si="215"/>
        <v>1.9704489738325242E-3</v>
      </c>
      <c r="CC137">
        <f t="shared" si="215"/>
        <v>1.9047652672744334E-3</v>
      </c>
      <c r="CD137">
        <f t="shared" si="215"/>
        <v>1.8421792953891157E-3</v>
      </c>
      <c r="CE137">
        <f t="shared" si="215"/>
        <v>1.7824945743858407E-3</v>
      </c>
      <c r="CF137">
        <f t="shared" si="216"/>
        <v>1.7255306766568116E-3</v>
      </c>
      <c r="CG137">
        <f t="shared" si="216"/>
        <v>1.6711215972417199E-3</v>
      </c>
      <c r="CH137">
        <f t="shared" si="216"/>
        <v>1.6191143213395197E-3</v>
      </c>
      <c r="CI137">
        <f t="shared" si="216"/>
        <v>1.5693675636860515E-3</v>
      </c>
      <c r="CJ137">
        <f t="shared" si="216"/>
        <v>1.5217506554992264E-3</v>
      </c>
      <c r="CK137">
        <f t="shared" si="216"/>
        <v>1.4761425586530062E-3</v>
      </c>
      <c r="CL137">
        <f t="shared" si="216"/>
        <v>1.4324309899716003E-3</v>
      </c>
      <c r="CM137">
        <f t="shared" si="216"/>
        <v>1.3905116411854338E-3</v>
      </c>
      <c r="CN137">
        <f t="shared" si="216"/>
        <v>1.3502874822764232E-3</v>
      </c>
      <c r="CO137">
        <f t="shared" si="216"/>
        <v>1.3116681377523377E-3</v>
      </c>
      <c r="CP137">
        <f t="shared" si="217"/>
        <v>1.2745693268996876E-3</v>
      </c>
      <c r="CQ137">
        <f t="shared" si="217"/>
        <v>1.2389123603278934E-3</v>
      </c>
      <c r="CR137">
        <f t="shared" si="217"/>
        <v>7.9759484123907579E-4</v>
      </c>
      <c r="CS137">
        <f t="shared" si="217"/>
        <v>5.1800965597415417E-4</v>
      </c>
      <c r="CT137">
        <f t="shared" si="217"/>
        <v>3.5871348807505572E-4</v>
      </c>
      <c r="CU137">
        <f t="shared" si="217"/>
        <v>2.4952266457448178E-4</v>
      </c>
      <c r="CV137">
        <f t="shared" si="217"/>
        <v>1.7036238784106232E-4</v>
      </c>
      <c r="CW137">
        <f t="shared" si="217"/>
        <v>1.1197897580175279E-4</v>
      </c>
      <c r="CX137">
        <f t="shared" si="217"/>
        <v>6.9149196601594188E-5</v>
      </c>
      <c r="CY137">
        <f t="shared" si="217"/>
        <v>3.855704214420458E-5</v>
      </c>
      <c r="CZ137">
        <f t="shared" si="218"/>
        <v>1.7927186139765537E-5</v>
      </c>
      <c r="DA137">
        <f t="shared" si="218"/>
        <v>5.6094442569521638E-6</v>
      </c>
      <c r="DB137">
        <f t="shared" si="218"/>
        <v>3.5629088005906317E-7</v>
      </c>
      <c r="DC137">
        <f t="shared" si="218"/>
        <v>0</v>
      </c>
      <c r="DD137">
        <f t="shared" si="218"/>
        <v>0</v>
      </c>
      <c r="DE137">
        <f t="shared" si="218"/>
        <v>0</v>
      </c>
      <c r="DF137">
        <f t="shared" si="218"/>
        <v>0</v>
      </c>
      <c r="DG137">
        <f t="shared" si="218"/>
        <v>0</v>
      </c>
      <c r="DH137">
        <f t="shared" si="218"/>
        <v>0</v>
      </c>
      <c r="DI137">
        <f t="shared" si="218"/>
        <v>0</v>
      </c>
      <c r="DJ137">
        <f t="shared" si="219"/>
        <v>0</v>
      </c>
      <c r="DK137">
        <f t="shared" si="219"/>
        <v>0</v>
      </c>
      <c r="DL137">
        <f t="shared" si="219"/>
        <v>0</v>
      </c>
      <c r="DM137">
        <f t="shared" si="219"/>
        <v>0</v>
      </c>
      <c r="DN137">
        <f t="shared" si="219"/>
        <v>0</v>
      </c>
      <c r="DO137">
        <f t="shared" si="219"/>
        <v>0</v>
      </c>
      <c r="DP137">
        <f t="shared" si="219"/>
        <v>0</v>
      </c>
      <c r="DQ137">
        <f t="shared" si="219"/>
        <v>0</v>
      </c>
      <c r="DR137">
        <f t="shared" si="219"/>
        <v>0</v>
      </c>
      <c r="DS137">
        <f t="shared" si="219"/>
        <v>0</v>
      </c>
      <c r="DT137">
        <f t="shared" si="220"/>
        <v>0</v>
      </c>
      <c r="DU137">
        <f t="shared" si="220"/>
        <v>0</v>
      </c>
      <c r="DV137">
        <f t="shared" si="220"/>
        <v>0</v>
      </c>
      <c r="DW137">
        <f t="shared" si="220"/>
        <v>0</v>
      </c>
      <c r="DX137">
        <f t="shared" si="220"/>
        <v>0</v>
      </c>
      <c r="DY137">
        <f t="shared" si="220"/>
        <v>0</v>
      </c>
      <c r="DZ137">
        <f t="shared" si="220"/>
        <v>0</v>
      </c>
      <c r="EA137">
        <f t="shared" si="220"/>
        <v>0</v>
      </c>
      <c r="EB137">
        <f t="shared" si="220"/>
        <v>0</v>
      </c>
      <c r="EC137">
        <f t="shared" si="220"/>
        <v>0</v>
      </c>
      <c r="ED137">
        <f t="shared" si="221"/>
        <v>0</v>
      </c>
      <c r="EE137">
        <f t="shared" si="221"/>
        <v>0</v>
      </c>
      <c r="EF137">
        <f t="shared" si="221"/>
        <v>0</v>
      </c>
      <c r="EG137">
        <f t="shared" si="221"/>
        <v>0</v>
      </c>
      <c r="EH137">
        <f t="shared" si="221"/>
        <v>0</v>
      </c>
      <c r="EI137">
        <f t="shared" si="221"/>
        <v>0</v>
      </c>
      <c r="EJ137">
        <f t="shared" si="221"/>
        <v>0</v>
      </c>
      <c r="EK137">
        <f t="shared" si="221"/>
        <v>0</v>
      </c>
      <c r="EL137">
        <f t="shared" si="221"/>
        <v>0</v>
      </c>
      <c r="EM137">
        <f t="shared" si="221"/>
        <v>0</v>
      </c>
      <c r="EN137">
        <f t="shared" si="222"/>
        <v>0</v>
      </c>
      <c r="EO137">
        <f t="shared" si="222"/>
        <v>0</v>
      </c>
      <c r="EP137">
        <f t="shared" si="222"/>
        <v>0</v>
      </c>
      <c r="EQ137">
        <f t="shared" si="222"/>
        <v>0</v>
      </c>
      <c r="ER137">
        <f t="shared" si="222"/>
        <v>0</v>
      </c>
      <c r="ES137">
        <f t="shared" si="222"/>
        <v>0</v>
      </c>
      <c r="ET137">
        <f t="shared" si="222"/>
        <v>0</v>
      </c>
      <c r="EU137">
        <f t="shared" si="222"/>
        <v>0</v>
      </c>
      <c r="EV137">
        <f t="shared" si="222"/>
        <v>0</v>
      </c>
      <c r="EW137">
        <f t="shared" si="222"/>
        <v>0</v>
      </c>
      <c r="EX137">
        <f t="shared" si="222"/>
        <v>0</v>
      </c>
      <c r="EZ137">
        <f t="shared" si="207"/>
        <v>0.87945231363367504</v>
      </c>
      <c r="FB137">
        <f t="shared" si="205"/>
        <v>1.1162675375080977E-2</v>
      </c>
      <c r="FC137">
        <f t="shared" si="206"/>
        <v>0.2485888841121644</v>
      </c>
    </row>
    <row r="138" spans="1:159" x14ac:dyDescent="0.25">
      <c r="A138">
        <v>955</v>
      </c>
      <c r="B138" s="20">
        <f>'Input spectra'!S137</f>
        <v>4.5104150206404597E-2</v>
      </c>
      <c r="C138">
        <f>'Input spectra'!B137</f>
        <v>0</v>
      </c>
      <c r="D138">
        <f t="shared" si="208"/>
        <v>2.0653927966864227E-2</v>
      </c>
      <c r="E138">
        <f t="shared" si="208"/>
        <v>2.0411243435426794E-2</v>
      </c>
      <c r="F138">
        <f t="shared" si="208"/>
        <v>2.017032490010863E-2</v>
      </c>
      <c r="G138">
        <f t="shared" si="208"/>
        <v>1.9931161380958191E-2</v>
      </c>
      <c r="H138">
        <f t="shared" si="208"/>
        <v>1.9693741961083644E-2</v>
      </c>
      <c r="I138">
        <f t="shared" si="208"/>
        <v>1.945805578630767E-2</v>
      </c>
      <c r="J138">
        <f t="shared" si="208"/>
        <v>1.9224092064824085E-2</v>
      </c>
      <c r="K138">
        <f t="shared" si="208"/>
        <v>1.8991840066856291E-2</v>
      </c>
      <c r="L138">
        <f t="shared" si="208"/>
        <v>1.8761289124317539E-2</v>
      </c>
      <c r="M138">
        <f t="shared" si="208"/>
        <v>1.8532428630473004E-2</v>
      </c>
      <c r="N138">
        <f t="shared" si="209"/>
        <v>1.8305248039603615E-2</v>
      </c>
      <c r="O138">
        <f t="shared" si="209"/>
        <v>1.8079736866671702E-2</v>
      </c>
      <c r="P138">
        <f t="shared" si="209"/>
        <v>1.7855884686988423E-2</v>
      </c>
      <c r="Q138">
        <f t="shared" si="209"/>
        <v>1.7633681135882921E-2</v>
      </c>
      <c r="R138">
        <f t="shared" si="209"/>
        <v>1.7413115908373262E-2</v>
      </c>
      <c r="S138">
        <f t="shared" si="209"/>
        <v>1.71941787588391E-2</v>
      </c>
      <c r="T138">
        <f t="shared" si="209"/>
        <v>1.6976859500696131E-2</v>
      </c>
      <c r="U138">
        <f t="shared" si="209"/>
        <v>1.6761148006072184E-2</v>
      </c>
      <c r="V138">
        <f t="shared" si="209"/>
        <v>1.6547034205485114E-2</v>
      </c>
      <c r="W138">
        <f t="shared" si="209"/>
        <v>1.6334508087522379E-2</v>
      </c>
      <c r="X138">
        <f t="shared" si="210"/>
        <v>1.6123559698522295E-2</v>
      </c>
      <c r="Y138">
        <f t="shared" si="210"/>
        <v>1.5914179142257009E-2</v>
      </c>
      <c r="Z138">
        <f t="shared" si="210"/>
        <v>1.5706356579617161E-2</v>
      </c>
      <c r="AA138">
        <f t="shared" si="210"/>
        <v>1.5500082228298193E-2</v>
      </c>
      <c r="AB138">
        <f t="shared" si="210"/>
        <v>1.529534636248835E-2</v>
      </c>
      <c r="AC138">
        <f t="shared" si="210"/>
        <v>1.5092139312558336E-2</v>
      </c>
      <c r="AD138">
        <f t="shared" si="210"/>
        <v>1.4890451464752595E-2</v>
      </c>
      <c r="AE138">
        <f t="shared" si="210"/>
        <v>1.4690273260882271E-2</v>
      </c>
      <c r="AF138">
        <f t="shared" si="210"/>
        <v>1.4491595198019774E-2</v>
      </c>
      <c r="AG138">
        <f t="shared" si="210"/>
        <v>1.4294407828194956E-2</v>
      </c>
      <c r="AH138">
        <f t="shared" si="211"/>
        <v>1.4098701758092956E-2</v>
      </c>
      <c r="AI138">
        <f t="shared" si="211"/>
        <v>1.3904467648753596E-2</v>
      </c>
      <c r="AJ138">
        <f t="shared" si="211"/>
        <v>1.3711696215272398E-2</v>
      </c>
      <c r="AK138">
        <f t="shared" si="211"/>
        <v>1.3520378226503194E-2</v>
      </c>
      <c r="AL138">
        <f t="shared" si="211"/>
        <v>1.3330504504762314E-2</v>
      </c>
      <c r="AM138">
        <f t="shared" si="211"/>
        <v>1.3142065925534355E-2</v>
      </c>
      <c r="AN138">
        <f t="shared" si="211"/>
        <v>1.295505341717949E-2</v>
      </c>
      <c r="AO138">
        <f t="shared" si="211"/>
        <v>1.2769457960642374E-2</v>
      </c>
      <c r="AP138">
        <f t="shared" si="211"/>
        <v>1.2585270589162572E-2</v>
      </c>
      <c r="AQ138">
        <f t="shared" si="211"/>
        <v>1.2402482387986521E-2</v>
      </c>
      <c r="AR138">
        <f t="shared" si="212"/>
        <v>1.2221084494081056E-2</v>
      </c>
      <c r="AS138">
        <f t="shared" si="212"/>
        <v>1.2041068095848442E-2</v>
      </c>
      <c r="AT138">
        <f t="shared" si="212"/>
        <v>1.1862424432842911E-2</v>
      </c>
      <c r="AU138">
        <f t="shared" si="212"/>
        <v>1.1685144795488746E-2</v>
      </c>
      <c r="AV138">
        <f t="shared" si="212"/>
        <v>1.1509220524799822E-2</v>
      </c>
      <c r="AW138">
        <f t="shared" si="212"/>
        <v>1.1334643012100678E-2</v>
      </c>
      <c r="AX138">
        <f t="shared" si="212"/>
        <v>1.0075361492336348E-2</v>
      </c>
      <c r="AY138">
        <f t="shared" si="212"/>
        <v>8.6088197428578137E-3</v>
      </c>
      <c r="AZ138">
        <f t="shared" si="212"/>
        <v>7.7492852376259084E-3</v>
      </c>
      <c r="BA138">
        <f t="shared" si="212"/>
        <v>7.0982528683306151E-3</v>
      </c>
      <c r="BB138">
        <f t="shared" si="213"/>
        <v>6.5663241751326073E-3</v>
      </c>
      <c r="BC138">
        <f t="shared" si="213"/>
        <v>6.1147492458624771E-3</v>
      </c>
      <c r="BD138">
        <f t="shared" si="213"/>
        <v>5.7222962784368569E-3</v>
      </c>
      <c r="BE138">
        <f t="shared" si="213"/>
        <v>5.3757299234363249E-3</v>
      </c>
      <c r="BF138">
        <f t="shared" si="213"/>
        <v>5.0660890804031539E-3</v>
      </c>
      <c r="BG138">
        <f t="shared" si="213"/>
        <v>4.7869473961312491E-3</v>
      </c>
      <c r="BH138">
        <f t="shared" si="213"/>
        <v>4.5334972122953723E-3</v>
      </c>
      <c r="BI138">
        <f t="shared" si="213"/>
        <v>4.3020236404410104E-3</v>
      </c>
      <c r="BJ138">
        <f t="shared" si="213"/>
        <v>4.0895821227141292E-3</v>
      </c>
      <c r="BK138">
        <f t="shared" si="213"/>
        <v>3.8937902502735574E-3</v>
      </c>
      <c r="BL138">
        <f t="shared" si="214"/>
        <v>3.7126876059072637E-3</v>
      </c>
      <c r="BM138">
        <f t="shared" si="214"/>
        <v>3.5446380844725454E-3</v>
      </c>
      <c r="BN138">
        <f t="shared" si="214"/>
        <v>3.3882598123056813E-3</v>
      </c>
      <c r="BO138">
        <f t="shared" si="214"/>
        <v>3.2423736100132658E-3</v>
      </c>
      <c r="BP138">
        <f t="shared" si="214"/>
        <v>3.1059642774521733E-3</v>
      </c>
      <c r="BQ138">
        <f t="shared" si="214"/>
        <v>2.9781509682822462E-3</v>
      </c>
      <c r="BR138">
        <f t="shared" si="214"/>
        <v>2.8581641498249717E-3</v>
      </c>
      <c r="BS138">
        <f t="shared" si="214"/>
        <v>2.7453274263274556E-3</v>
      </c>
      <c r="BT138">
        <f t="shared" si="214"/>
        <v>2.6390430156690396E-3</v>
      </c>
      <c r="BU138">
        <f t="shared" si="214"/>
        <v>2.5387800126537895E-3</v>
      </c>
      <c r="BV138">
        <f t="shared" si="215"/>
        <v>2.4440648069616439E-3</v>
      </c>
      <c r="BW138">
        <f t="shared" si="215"/>
        <v>2.3544731878183088E-3</v>
      </c>
      <c r="BX138">
        <f t="shared" si="215"/>
        <v>2.2696237839224943E-3</v>
      </c>
      <c r="BY138">
        <f t="shared" si="215"/>
        <v>2.1891725712216647E-3</v>
      </c>
      <c r="BZ138">
        <f t="shared" si="215"/>
        <v>2.1128082426634101E-3</v>
      </c>
      <c r="CA138">
        <f t="shared" si="215"/>
        <v>2.0402482797003537E-3</v>
      </c>
      <c r="CB138">
        <f t="shared" si="215"/>
        <v>1.9712355996072848E-3</v>
      </c>
      <c r="CC138">
        <f t="shared" si="215"/>
        <v>1.9055356787021048E-3</v>
      </c>
      <c r="CD138">
        <f t="shared" si="215"/>
        <v>1.8429340715377517E-3</v>
      </c>
      <c r="CE138">
        <f t="shared" si="215"/>
        <v>1.7832342616081389E-3</v>
      </c>
      <c r="CF138">
        <f t="shared" si="216"/>
        <v>1.7262557912086202E-3</v>
      </c>
      <c r="CG138">
        <f t="shared" si="216"/>
        <v>1.6718326276272475E-3</v>
      </c>
      <c r="CH138">
        <f t="shared" si="216"/>
        <v>1.6198117304183513E-3</v>
      </c>
      <c r="CI138">
        <f t="shared" si="216"/>
        <v>1.5700517905717555E-3</v>
      </c>
      <c r="CJ138">
        <f t="shared" si="216"/>
        <v>1.5224221172749268E-3</v>
      </c>
      <c r="CK138">
        <f t="shared" si="216"/>
        <v>1.4768016519256483E-3</v>
      </c>
      <c r="CL138">
        <f t="shared" si="216"/>
        <v>1.4330780922835785E-3</v>
      </c>
      <c r="CM138">
        <f t="shared" si="216"/>
        <v>1.3911471122997024E-3</v>
      </c>
      <c r="CN138">
        <f t="shared" si="216"/>
        <v>1.3509116653490454E-3</v>
      </c>
      <c r="CO138">
        <f t="shared" si="216"/>
        <v>1.3122813604046128E-3</v>
      </c>
      <c r="CP138">
        <f t="shared" si="217"/>
        <v>1.2751719022004412E-3</v>
      </c>
      <c r="CQ138">
        <f t="shared" si="217"/>
        <v>1.2395045876951978E-3</v>
      </c>
      <c r="CR138">
        <f t="shared" si="217"/>
        <v>7.9798029989140359E-4</v>
      </c>
      <c r="CS138">
        <f t="shared" si="217"/>
        <v>5.1826271951438906E-4</v>
      </c>
      <c r="CT138">
        <f t="shared" si="217"/>
        <v>3.5889061536442673E-4</v>
      </c>
      <c r="CU138">
        <f t="shared" si="217"/>
        <v>2.4964718616554498E-4</v>
      </c>
      <c r="CV138">
        <f t="shared" si="217"/>
        <v>1.7044830049767448E-4</v>
      </c>
      <c r="CW138">
        <f t="shared" si="217"/>
        <v>1.1203603446102577E-4</v>
      </c>
      <c r="CX138">
        <f t="shared" si="217"/>
        <v>6.9184794773201753E-5</v>
      </c>
      <c r="CY138">
        <f t="shared" si="217"/>
        <v>3.8577093997713903E-5</v>
      </c>
      <c r="CZ138">
        <f t="shared" si="218"/>
        <v>1.7936603493566625E-5</v>
      </c>
      <c r="DA138">
        <f t="shared" si="218"/>
        <v>5.6124204363762637E-6</v>
      </c>
      <c r="DB138">
        <f t="shared" si="218"/>
        <v>3.5648178796662336E-7</v>
      </c>
      <c r="DC138">
        <f t="shared" si="218"/>
        <v>0</v>
      </c>
      <c r="DD138">
        <f t="shared" si="218"/>
        <v>0</v>
      </c>
      <c r="DE138">
        <f t="shared" si="218"/>
        <v>0</v>
      </c>
      <c r="DF138">
        <f t="shared" si="218"/>
        <v>0</v>
      </c>
      <c r="DG138">
        <f t="shared" si="218"/>
        <v>0</v>
      </c>
      <c r="DH138">
        <f t="shared" si="218"/>
        <v>0</v>
      </c>
      <c r="DI138">
        <f t="shared" si="218"/>
        <v>0</v>
      </c>
      <c r="DJ138">
        <f t="shared" si="219"/>
        <v>0</v>
      </c>
      <c r="DK138">
        <f t="shared" si="219"/>
        <v>0</v>
      </c>
      <c r="DL138">
        <f t="shared" si="219"/>
        <v>0</v>
      </c>
      <c r="DM138">
        <f t="shared" si="219"/>
        <v>0</v>
      </c>
      <c r="DN138">
        <f t="shared" si="219"/>
        <v>0</v>
      </c>
      <c r="DO138">
        <f t="shared" si="219"/>
        <v>0</v>
      </c>
      <c r="DP138">
        <f t="shared" si="219"/>
        <v>0</v>
      </c>
      <c r="DQ138">
        <f t="shared" si="219"/>
        <v>0</v>
      </c>
      <c r="DR138">
        <f t="shared" si="219"/>
        <v>0</v>
      </c>
      <c r="DS138">
        <f t="shared" si="219"/>
        <v>0</v>
      </c>
      <c r="DT138">
        <f t="shared" si="220"/>
        <v>0</v>
      </c>
      <c r="DU138">
        <f t="shared" si="220"/>
        <v>0</v>
      </c>
      <c r="DV138">
        <f t="shared" si="220"/>
        <v>0</v>
      </c>
      <c r="DW138">
        <f t="shared" si="220"/>
        <v>0</v>
      </c>
      <c r="DX138">
        <f t="shared" si="220"/>
        <v>0</v>
      </c>
      <c r="DY138">
        <f t="shared" si="220"/>
        <v>0</v>
      </c>
      <c r="DZ138">
        <f t="shared" si="220"/>
        <v>0</v>
      </c>
      <c r="EA138">
        <f t="shared" si="220"/>
        <v>0</v>
      </c>
      <c r="EB138">
        <f t="shared" si="220"/>
        <v>0</v>
      </c>
      <c r="EC138">
        <f t="shared" si="220"/>
        <v>0</v>
      </c>
      <c r="ED138">
        <f t="shared" si="221"/>
        <v>0</v>
      </c>
      <c r="EE138">
        <f t="shared" si="221"/>
        <v>0</v>
      </c>
      <c r="EF138">
        <f t="shared" si="221"/>
        <v>0</v>
      </c>
      <c r="EG138">
        <f t="shared" si="221"/>
        <v>0</v>
      </c>
      <c r="EH138">
        <f t="shared" si="221"/>
        <v>0</v>
      </c>
      <c r="EI138">
        <f t="shared" si="221"/>
        <v>0</v>
      </c>
      <c r="EJ138">
        <f t="shared" si="221"/>
        <v>0</v>
      </c>
      <c r="EK138">
        <f t="shared" si="221"/>
        <v>0</v>
      </c>
      <c r="EL138">
        <f t="shared" si="221"/>
        <v>0</v>
      </c>
      <c r="EM138">
        <f t="shared" si="221"/>
        <v>0</v>
      </c>
      <c r="EN138">
        <f t="shared" si="222"/>
        <v>0</v>
      </c>
      <c r="EO138">
        <f t="shared" si="222"/>
        <v>0</v>
      </c>
      <c r="EP138">
        <f t="shared" si="222"/>
        <v>0</v>
      </c>
      <c r="EQ138">
        <f t="shared" si="222"/>
        <v>0</v>
      </c>
      <c r="ER138">
        <f t="shared" si="222"/>
        <v>0</v>
      </c>
      <c r="ES138">
        <f t="shared" si="222"/>
        <v>0</v>
      </c>
      <c r="ET138">
        <f t="shared" si="222"/>
        <v>0</v>
      </c>
      <c r="EU138">
        <f t="shared" si="222"/>
        <v>0</v>
      </c>
      <c r="EV138">
        <f t="shared" si="222"/>
        <v>0</v>
      </c>
      <c r="EW138">
        <f t="shared" si="222"/>
        <v>0</v>
      </c>
      <c r="EX138">
        <f t="shared" si="222"/>
        <v>0</v>
      </c>
      <c r="EZ138">
        <f t="shared" si="207"/>
        <v>0.87957922667056909</v>
      </c>
      <c r="FB138">
        <f t="shared" si="205"/>
        <v>1.1149838988764371E-2</v>
      </c>
      <c r="FC138">
        <f t="shared" si="206"/>
        <v>0.24859052517455976</v>
      </c>
    </row>
    <row r="139" spans="1:159" x14ac:dyDescent="0.25">
      <c r="A139">
        <v>960</v>
      </c>
      <c r="B139" s="20">
        <f>'Input spectra'!S138</f>
        <v>4.5051632867251001E-2</v>
      </c>
      <c r="C139">
        <f>'Input spectra'!B138</f>
        <v>0</v>
      </c>
      <c r="D139">
        <f t="shared" si="208"/>
        <v>2.0653927966864227E-2</v>
      </c>
      <c r="E139">
        <f t="shared" si="208"/>
        <v>2.0411350630127677E-2</v>
      </c>
      <c r="F139">
        <f t="shared" si="208"/>
        <v>2.0170536759579978E-2</v>
      </c>
      <c r="G139">
        <f t="shared" si="208"/>
        <v>1.9931475402900516E-2</v>
      </c>
      <c r="H139">
        <f t="shared" si="208"/>
        <v>1.9694155670599324E-2</v>
      </c>
      <c r="I139">
        <f t="shared" si="208"/>
        <v>1.9458566735673567E-2</v>
      </c>
      <c r="J139">
        <f t="shared" si="208"/>
        <v>1.9224697833265771E-2</v>
      </c>
      <c r="K139">
        <f t="shared" si="208"/>
        <v>1.8992538260323915E-2</v>
      </c>
      <c r="L139">
        <f t="shared" si="208"/>
        <v>1.8762077375263281E-2</v>
      </c>
      <c r="M139">
        <f t="shared" si="208"/>
        <v>1.8533304597630154E-2</v>
      </c>
      <c r="N139">
        <f t="shared" si="209"/>
        <v>1.830620940776723E-2</v>
      </c>
      <c r="O139">
        <f t="shared" si="209"/>
        <v>1.8080781346480848E-2</v>
      </c>
      <c r="P139">
        <f t="shared" si="209"/>
        <v>1.7857010014709976E-2</v>
      </c>
      <c r="Q139">
        <f t="shared" si="209"/>
        <v>1.7634885073196948E-2</v>
      </c>
      <c r="R139">
        <f t="shared" si="209"/>
        <v>1.7414396242159923E-2</v>
      </c>
      <c r="S139">
        <f t="shared" si="209"/>
        <v>1.7195533300967129E-2</v>
      </c>
      <c r="T139">
        <f t="shared" si="209"/>
        <v>1.6978286087812797E-2</v>
      </c>
      <c r="U139">
        <f t="shared" si="209"/>
        <v>1.6762644499394803E-2</v>
      </c>
      <c r="V139">
        <f t="shared" si="209"/>
        <v>1.6548598490594073E-2</v>
      </c>
      <c r="W139">
        <f t="shared" si="209"/>
        <v>1.6336138074155626E-2</v>
      </c>
      <c r="X139">
        <f t="shared" si="210"/>
        <v>1.612525332037135E-2</v>
      </c>
      <c r="Y139">
        <f t="shared" si="210"/>
        <v>1.5915934356764451E-2</v>
      </c>
      <c r="Z139">
        <f t="shared" si="210"/>
        <v>1.5708171367775563E-2</v>
      </c>
      <c r="AA139">
        <f t="shared" si="210"/>
        <v>1.5501954594450529E-2</v>
      </c>
      <c r="AB139">
        <f t="shared" si="210"/>
        <v>1.5297274334129862E-2</v>
      </c>
      <c r="AC139">
        <f t="shared" si="210"/>
        <v>1.5094120940139824E-2</v>
      </c>
      <c r="AD139">
        <f t="shared" si="210"/>
        <v>1.489248482148515E-2</v>
      </c>
      <c r="AE139">
        <f t="shared" si="210"/>
        <v>1.4692356442543417E-2</v>
      </c>
      <c r="AF139">
        <f t="shared" si="210"/>
        <v>1.4493726322761028E-2</v>
      </c>
      <c r="AG139">
        <f t="shared" si="210"/>
        <v>1.4296585036350807E-2</v>
      </c>
      <c r="AH139">
        <f t="shared" si="211"/>
        <v>1.4100923211991198E-2</v>
      </c>
      <c r="AI139">
        <f t="shared" si="211"/>
        <v>1.3906731532527087E-2</v>
      </c>
      <c r="AJ139">
        <f t="shared" si="211"/>
        <v>1.3714000734672166E-2</v>
      </c>
      <c r="AK139">
        <f t="shared" si="211"/>
        <v>1.3522721608712917E-2</v>
      </c>
      <c r="AL139">
        <f t="shared" si="211"/>
        <v>1.3332884998214159E-2</v>
      </c>
      <c r="AM139">
        <f t="shared" si="211"/>
        <v>1.3144481799726167E-2</v>
      </c>
      <c r="AN139">
        <f t="shared" si="211"/>
        <v>1.2957502962493305E-2</v>
      </c>
      <c r="AO139">
        <f t="shared" si="211"/>
        <v>1.2771939488164278E-2</v>
      </c>
      <c r="AP139">
        <f t="shared" si="211"/>
        <v>1.2587782430503871E-2</v>
      </c>
      <c r="AQ139">
        <f t="shared" si="211"/>
        <v>1.2405022895106229E-2</v>
      </c>
      <c r="AR139">
        <f t="shared" si="212"/>
        <v>1.2223652039109682E-2</v>
      </c>
      <c r="AS139">
        <f t="shared" si="212"/>
        <v>1.2043661070913075E-2</v>
      </c>
      <c r="AT139">
        <f t="shared" si="212"/>
        <v>1.1865041249893583E-2</v>
      </c>
      <c r="AU139">
        <f t="shared" si="212"/>
        <v>1.1687783886126088E-2</v>
      </c>
      <c r="AV139">
        <f t="shared" si="212"/>
        <v>1.1511880340103971E-2</v>
      </c>
      <c r="AW139">
        <f t="shared" si="212"/>
        <v>1.1337322022461455E-2</v>
      </c>
      <c r="AX139">
        <f t="shared" si="212"/>
        <v>1.007779578977531E-2</v>
      </c>
      <c r="AY139">
        <f t="shared" si="212"/>
        <v>8.6109449329678425E-3</v>
      </c>
      <c r="AZ139">
        <f t="shared" si="212"/>
        <v>7.751238948701368E-3</v>
      </c>
      <c r="BA139">
        <f t="shared" si="212"/>
        <v>7.1000797320095741E-3</v>
      </c>
      <c r="BB139">
        <f t="shared" si="213"/>
        <v>6.5680486309007587E-3</v>
      </c>
      <c r="BC139">
        <f t="shared" si="213"/>
        <v>6.1163872300461592E-3</v>
      </c>
      <c r="BD139">
        <f t="shared" si="213"/>
        <v>5.7238591946625061E-3</v>
      </c>
      <c r="BE139">
        <f t="shared" si="213"/>
        <v>5.3772264225632783E-3</v>
      </c>
      <c r="BF139">
        <f t="shared" si="213"/>
        <v>5.0675259947428573E-3</v>
      </c>
      <c r="BG139">
        <f t="shared" si="213"/>
        <v>4.7883302834114466E-3</v>
      </c>
      <c r="BH139">
        <f t="shared" si="213"/>
        <v>4.5348306967523564E-3</v>
      </c>
      <c r="BI139">
        <f t="shared" si="213"/>
        <v>4.3033116389688793E-3</v>
      </c>
      <c r="BJ139">
        <f t="shared" si="213"/>
        <v>4.0908280014859289E-3</v>
      </c>
      <c r="BK139">
        <f t="shared" si="213"/>
        <v>3.8949969370799275E-3</v>
      </c>
      <c r="BL139">
        <f t="shared" si="214"/>
        <v>3.713857673089052E-3</v>
      </c>
      <c r="BM139">
        <f t="shared" si="214"/>
        <v>3.5457738116400073E-3</v>
      </c>
      <c r="BN139">
        <f t="shared" si="214"/>
        <v>3.3893632347534075E-3</v>
      </c>
      <c r="BO139">
        <f t="shared" si="214"/>
        <v>3.243446556758249E-3</v>
      </c>
      <c r="BP139">
        <f t="shared" si="214"/>
        <v>3.1070084015810211E-3</v>
      </c>
      <c r="BQ139">
        <f t="shared" si="214"/>
        <v>2.9791677714906561E-3</v>
      </c>
      <c r="BR139">
        <f t="shared" si="214"/>
        <v>2.8591550024986588E-3</v>
      </c>
      <c r="BS139">
        <f t="shared" si="214"/>
        <v>2.7462935841499067E-3</v>
      </c>
      <c r="BT139">
        <f t="shared" si="214"/>
        <v>2.6399856334881171E-3</v>
      </c>
      <c r="BU139">
        <f t="shared" si="214"/>
        <v>2.5397001561593864E-3</v>
      </c>
      <c r="BV139">
        <f t="shared" si="215"/>
        <v>2.4449634625966967E-3</v>
      </c>
      <c r="BW139">
        <f t="shared" si="215"/>
        <v>2.3553512712502066E-3</v>
      </c>
      <c r="BX139">
        <f t="shared" si="215"/>
        <v>2.2704821473310127E-3</v>
      </c>
      <c r="BY139">
        <f t="shared" si="215"/>
        <v>2.1900120096061261E-3</v>
      </c>
      <c r="BZ139">
        <f t="shared" si="215"/>
        <v>2.1136294993310129E-3</v>
      </c>
      <c r="CA139">
        <f t="shared" si="215"/>
        <v>2.0410520510661819E-3</v>
      </c>
      <c r="CB139">
        <f t="shared" si="215"/>
        <v>1.9720225394120544E-3</v>
      </c>
      <c r="CC139">
        <f t="shared" si="215"/>
        <v>1.9063064017344543E-3</v>
      </c>
      <c r="CD139">
        <f t="shared" si="215"/>
        <v>1.8436891569326354E-3</v>
      </c>
      <c r="CE139">
        <f t="shared" si="215"/>
        <v>1.7839742557807044E-3</v>
      </c>
      <c r="CF139">
        <f t="shared" si="216"/>
        <v>1.7269812104731299E-3</v>
      </c>
      <c r="CG139">
        <f t="shared" si="216"/>
        <v>1.6725439605426507E-3</v>
      </c>
      <c r="CH139">
        <f t="shared" si="216"/>
        <v>1.6205094398956273E-3</v>
      </c>
      <c r="CI139">
        <f t="shared" si="216"/>
        <v>1.5707363157728073E-3</v>
      </c>
      <c r="CJ139">
        <f t="shared" si="216"/>
        <v>1.5230938753284138E-3</v>
      </c>
      <c r="CK139">
        <f t="shared" si="216"/>
        <v>1.4774610394814806E-3</v>
      </c>
      <c r="CL139">
        <f t="shared" si="216"/>
        <v>1.4337254869247543E-3</v>
      </c>
      <c r="CM139">
        <f t="shared" si="216"/>
        <v>1.3917828738276039E-3</v>
      </c>
      <c r="CN139">
        <f t="shared" si="216"/>
        <v>1.3515361369561562E-3</v>
      </c>
      <c r="CO139">
        <f t="shared" si="216"/>
        <v>1.3128948697467985E-3</v>
      </c>
      <c r="CP139">
        <f t="shared" si="217"/>
        <v>1.2757747623793768E-3</v>
      </c>
      <c r="CQ139">
        <f t="shared" si="217"/>
        <v>1.2400970981602142E-3</v>
      </c>
      <c r="CR139">
        <f t="shared" si="217"/>
        <v>7.9836594482674743E-4</v>
      </c>
      <c r="CS139">
        <f t="shared" si="217"/>
        <v>5.1851590668389354E-4</v>
      </c>
      <c r="CT139">
        <f t="shared" si="217"/>
        <v>3.5906783011657148E-4</v>
      </c>
      <c r="CU139">
        <f t="shared" si="217"/>
        <v>2.4977176989776347E-4</v>
      </c>
      <c r="CV139">
        <f t="shared" si="217"/>
        <v>1.7053425647948684E-4</v>
      </c>
      <c r="CW139">
        <f t="shared" si="217"/>
        <v>1.1209312219442249E-4</v>
      </c>
      <c r="CX139">
        <f t="shared" si="217"/>
        <v>6.9220411270833122E-5</v>
      </c>
      <c r="CY139">
        <f t="shared" si="217"/>
        <v>3.8597156279326804E-5</v>
      </c>
      <c r="CZ139">
        <f t="shared" si="218"/>
        <v>1.7946025794410262E-5</v>
      </c>
      <c r="DA139">
        <f t="shared" si="218"/>
        <v>5.6153981948594569E-6</v>
      </c>
      <c r="DB139">
        <f t="shared" si="218"/>
        <v>3.5667279816652717E-7</v>
      </c>
      <c r="DC139">
        <f t="shared" si="218"/>
        <v>0</v>
      </c>
      <c r="DD139">
        <f t="shared" si="218"/>
        <v>0</v>
      </c>
      <c r="DE139">
        <f t="shared" si="218"/>
        <v>0</v>
      </c>
      <c r="DF139">
        <f t="shared" si="218"/>
        <v>0</v>
      </c>
      <c r="DG139">
        <f t="shared" si="218"/>
        <v>0</v>
      </c>
      <c r="DH139">
        <f t="shared" si="218"/>
        <v>0</v>
      </c>
      <c r="DI139">
        <f t="shared" si="218"/>
        <v>0</v>
      </c>
      <c r="DJ139">
        <f t="shared" si="219"/>
        <v>0</v>
      </c>
      <c r="DK139">
        <f t="shared" si="219"/>
        <v>0</v>
      </c>
      <c r="DL139">
        <f t="shared" si="219"/>
        <v>0</v>
      </c>
      <c r="DM139">
        <f t="shared" si="219"/>
        <v>0</v>
      </c>
      <c r="DN139">
        <f t="shared" si="219"/>
        <v>0</v>
      </c>
      <c r="DO139">
        <f t="shared" si="219"/>
        <v>0</v>
      </c>
      <c r="DP139">
        <f t="shared" si="219"/>
        <v>0</v>
      </c>
      <c r="DQ139">
        <f t="shared" si="219"/>
        <v>0</v>
      </c>
      <c r="DR139">
        <f t="shared" si="219"/>
        <v>0</v>
      </c>
      <c r="DS139">
        <f t="shared" si="219"/>
        <v>0</v>
      </c>
      <c r="DT139">
        <f t="shared" si="220"/>
        <v>0</v>
      </c>
      <c r="DU139">
        <f t="shared" si="220"/>
        <v>0</v>
      </c>
      <c r="DV139">
        <f t="shared" si="220"/>
        <v>0</v>
      </c>
      <c r="DW139">
        <f t="shared" si="220"/>
        <v>0</v>
      </c>
      <c r="DX139">
        <f t="shared" si="220"/>
        <v>0</v>
      </c>
      <c r="DY139">
        <f t="shared" si="220"/>
        <v>0</v>
      </c>
      <c r="DZ139">
        <f t="shared" si="220"/>
        <v>0</v>
      </c>
      <c r="EA139">
        <f t="shared" si="220"/>
        <v>0</v>
      </c>
      <c r="EB139">
        <f t="shared" si="220"/>
        <v>0</v>
      </c>
      <c r="EC139">
        <f t="shared" si="220"/>
        <v>0</v>
      </c>
      <c r="ED139">
        <f t="shared" si="221"/>
        <v>0</v>
      </c>
      <c r="EE139">
        <f t="shared" si="221"/>
        <v>0</v>
      </c>
      <c r="EF139">
        <f t="shared" si="221"/>
        <v>0</v>
      </c>
      <c r="EG139">
        <f t="shared" si="221"/>
        <v>0</v>
      </c>
      <c r="EH139">
        <f t="shared" si="221"/>
        <v>0</v>
      </c>
      <c r="EI139">
        <f t="shared" si="221"/>
        <v>0</v>
      </c>
      <c r="EJ139">
        <f t="shared" si="221"/>
        <v>0</v>
      </c>
      <c r="EK139">
        <f t="shared" si="221"/>
        <v>0</v>
      </c>
      <c r="EL139">
        <f t="shared" si="221"/>
        <v>0</v>
      </c>
      <c r="EM139">
        <f t="shared" si="221"/>
        <v>0</v>
      </c>
      <c r="EN139">
        <f t="shared" si="222"/>
        <v>0</v>
      </c>
      <c r="EO139">
        <f t="shared" si="222"/>
        <v>0</v>
      </c>
      <c r="EP139">
        <f t="shared" si="222"/>
        <v>0</v>
      </c>
      <c r="EQ139">
        <f t="shared" si="222"/>
        <v>0</v>
      </c>
      <c r="ER139">
        <f t="shared" si="222"/>
        <v>0</v>
      </c>
      <c r="ES139">
        <f t="shared" si="222"/>
        <v>0</v>
      </c>
      <c r="ET139">
        <f t="shared" si="222"/>
        <v>0</v>
      </c>
      <c r="EU139">
        <f t="shared" si="222"/>
        <v>0</v>
      </c>
      <c r="EV139">
        <f t="shared" si="222"/>
        <v>0</v>
      </c>
      <c r="EW139">
        <f t="shared" si="222"/>
        <v>0</v>
      </c>
      <c r="EX139">
        <f t="shared" si="222"/>
        <v>0</v>
      </c>
      <c r="EZ139">
        <f t="shared" si="207"/>
        <v>0.87970616819570235</v>
      </c>
      <c r="FB139">
        <f t="shared" si="205"/>
        <v>1.1137002265376894E-2</v>
      </c>
      <c r="FC139">
        <f t="shared" si="206"/>
        <v>0.24859216623720137</v>
      </c>
    </row>
    <row r="140" spans="1:159" x14ac:dyDescent="0.25">
      <c r="A140">
        <v>965</v>
      </c>
      <c r="B140" s="20">
        <f>'Input spectra'!S139</f>
        <v>4.4999115528097398E-2</v>
      </c>
      <c r="C140">
        <f>'Input spectra'!B139</f>
        <v>0</v>
      </c>
      <c r="D140">
        <f t="shared" si="208"/>
        <v>2.0653927966864227E-2</v>
      </c>
      <c r="E140">
        <f t="shared" si="208"/>
        <v>2.041145782539152E-2</v>
      </c>
      <c r="F140">
        <f t="shared" si="208"/>
        <v>2.0170748621276602E-2</v>
      </c>
      <c r="G140">
        <f t="shared" si="208"/>
        <v>1.9931789429790354E-2</v>
      </c>
      <c r="H140">
        <f t="shared" si="208"/>
        <v>1.9694569388805861E-2</v>
      </c>
      <c r="I140">
        <f t="shared" si="208"/>
        <v>1.9459077698456485E-2</v>
      </c>
      <c r="J140">
        <f t="shared" si="208"/>
        <v>1.9225303620795768E-2</v>
      </c>
      <c r="K140">
        <f t="shared" si="208"/>
        <v>1.8993236479459094E-2</v>
      </c>
      <c r="L140">
        <f t="shared" si="208"/>
        <v>1.8762865659327194E-2</v>
      </c>
      <c r="M140">
        <f t="shared" si="208"/>
        <v>1.85341806061914E-2</v>
      </c>
      <c r="N140">
        <f t="shared" si="209"/>
        <v>1.8307170826420669E-2</v>
      </c>
      <c r="O140">
        <f t="shared" si="209"/>
        <v>1.8081825886630366E-2</v>
      </c>
      <c r="P140">
        <f t="shared" si="209"/>
        <v>1.7858135413352821E-2</v>
      </c>
      <c r="Q140">
        <f t="shared" si="209"/>
        <v>1.7636089092709636E-2</v>
      </c>
      <c r="R140">
        <f t="shared" si="209"/>
        <v>1.7415676670085659E-2</v>
      </c>
      <c r="S140">
        <f t="shared" si="209"/>
        <v>1.7196887949804784E-2</v>
      </c>
      <c r="T140">
        <f t="shared" si="209"/>
        <v>1.6979712794807394E-2</v>
      </c>
      <c r="U140">
        <f t="shared" si="209"/>
        <v>1.676414112632953E-2</v>
      </c>
      <c r="V140">
        <f t="shared" si="209"/>
        <v>1.6550162923583786E-2</v>
      </c>
      <c r="W140">
        <f t="shared" si="209"/>
        <v>1.6337768223441851E-2</v>
      </c>
      <c r="X140">
        <f t="shared" si="210"/>
        <v>1.6126947120118779E-2</v>
      </c>
      <c r="Y140">
        <f t="shared" si="210"/>
        <v>1.591768976485888E-2</v>
      </c>
      <c r="Z140">
        <f t="shared" si="210"/>
        <v>1.5709986365623336E-2</v>
      </c>
      <c r="AA140">
        <f t="shared" si="210"/>
        <v>1.5503827186779409E-2</v>
      </c>
      <c r="AB140">
        <f t="shared" si="210"/>
        <v>1.5299202548791349E-2</v>
      </c>
      <c r="AC140">
        <f t="shared" si="210"/>
        <v>1.5096102827912917E-2</v>
      </c>
      <c r="AD140">
        <f t="shared" si="210"/>
        <v>1.4894518455881522E-2</v>
      </c>
      <c r="AE140">
        <f t="shared" si="210"/>
        <v>1.4694439919614031E-2</v>
      </c>
      <c r="AF140">
        <f t="shared" si="210"/>
        <v>1.4495857760904129E-2</v>
      </c>
      <c r="AG140">
        <f t="shared" si="210"/>
        <v>1.4298762576121326E-2</v>
      </c>
      <c r="AH140">
        <f t="shared" si="211"/>
        <v>1.4103145015911556E-2</v>
      </c>
      <c r="AI140">
        <f t="shared" si="211"/>
        <v>1.3908995784899351E-2</v>
      </c>
      <c r="AJ140">
        <f t="shared" si="211"/>
        <v>1.3716305641391603E-2</v>
      </c>
      <c r="AK140">
        <f t="shared" si="211"/>
        <v>1.3525065397082887E-2</v>
      </c>
      <c r="AL140">
        <f t="shared" si="211"/>
        <v>1.3335265916762377E-2</v>
      </c>
      <c r="AM140">
        <f t="shared" si="211"/>
        <v>1.3146898118022287E-2</v>
      </c>
      <c r="AN140">
        <f t="shared" si="211"/>
        <v>1.2959952970967867E-2</v>
      </c>
      <c r="AO140">
        <f t="shared" si="211"/>
        <v>1.2774421497928954E-2</v>
      </c>
      <c r="AP140">
        <f t="shared" si="211"/>
        <v>1.2590294773173041E-2</v>
      </c>
      <c r="AQ140">
        <f t="shared" si="211"/>
        <v>1.2407563922619855E-2</v>
      </c>
      <c r="AR140">
        <f t="shared" si="212"/>
        <v>1.2226220123557495E-2</v>
      </c>
      <c r="AS140">
        <f t="shared" si="212"/>
        <v>1.204625460436004E-2</v>
      </c>
      <c r="AT140">
        <f t="shared" si="212"/>
        <v>1.1867658644206646E-2</v>
      </c>
      <c r="AU140">
        <f t="shared" si="212"/>
        <v>1.1690423572802207E-2</v>
      </c>
      <c r="AV140">
        <f t="shared" si="212"/>
        <v>1.1514540770099396E-2</v>
      </c>
      <c r="AW140">
        <f t="shared" si="212"/>
        <v>1.1340001666022283E-2</v>
      </c>
      <c r="AX140">
        <f t="shared" si="212"/>
        <v>1.0080230675362302E-2</v>
      </c>
      <c r="AY140">
        <f t="shared" si="212"/>
        <v>8.6130706477064688E-3</v>
      </c>
      <c r="AZ140">
        <f t="shared" si="212"/>
        <v>7.7531931523367017E-3</v>
      </c>
      <c r="BA140">
        <f t="shared" si="212"/>
        <v>7.1019070658649213E-3</v>
      </c>
      <c r="BB140">
        <f t="shared" si="213"/>
        <v>6.5697735395475109E-3</v>
      </c>
      <c r="BC140">
        <f t="shared" si="213"/>
        <v>6.1180256530037119E-3</v>
      </c>
      <c r="BD140">
        <f t="shared" si="213"/>
        <v>5.7254225377634891E-3</v>
      </c>
      <c r="BE140">
        <f t="shared" si="213"/>
        <v>5.3787233382866142E-3</v>
      </c>
      <c r="BF140">
        <f t="shared" si="213"/>
        <v>5.0689633166401049E-3</v>
      </c>
      <c r="BG140">
        <f t="shared" si="213"/>
        <v>4.7897135701899206E-3</v>
      </c>
      <c r="BH140">
        <f t="shared" si="213"/>
        <v>4.5361645734409255E-3</v>
      </c>
      <c r="BI140">
        <f t="shared" si="213"/>
        <v>4.30460002311532E-3</v>
      </c>
      <c r="BJ140">
        <f t="shared" si="213"/>
        <v>4.0920742598109143E-3</v>
      </c>
      <c r="BK140">
        <f t="shared" si="213"/>
        <v>3.8962039978389135E-3</v>
      </c>
      <c r="BL140">
        <f t="shared" si="214"/>
        <v>3.715028109021825E-3</v>
      </c>
      <c r="BM140">
        <f t="shared" si="214"/>
        <v>3.5469099027025039E-3</v>
      </c>
      <c r="BN140">
        <f t="shared" si="214"/>
        <v>3.3904670165422601E-3</v>
      </c>
      <c r="BO140">
        <f t="shared" si="214"/>
        <v>3.2445198585563059E-3</v>
      </c>
      <c r="BP140">
        <f t="shared" si="214"/>
        <v>3.1080528767104283E-3</v>
      </c>
      <c r="BQ140">
        <f t="shared" si="214"/>
        <v>2.9801849218570094E-3</v>
      </c>
      <c r="BR140">
        <f t="shared" si="214"/>
        <v>2.860146198675717E-3</v>
      </c>
      <c r="BS140">
        <f t="shared" si="214"/>
        <v>2.7472600819904297E-3</v>
      </c>
      <c r="BT140">
        <f t="shared" si="214"/>
        <v>2.6409285879930118E-3</v>
      </c>
      <c r="BU140">
        <f t="shared" si="214"/>
        <v>2.5406206331574752E-3</v>
      </c>
      <c r="BV140">
        <f t="shared" si="215"/>
        <v>2.4458624486575014E-3</v>
      </c>
      <c r="BW140">
        <f t="shared" si="215"/>
        <v>2.3562296821568523E-3</v>
      </c>
      <c r="BX140">
        <f t="shared" si="215"/>
        <v>2.2713408353694309E-3</v>
      </c>
      <c r="BY140">
        <f t="shared" si="215"/>
        <v>2.190851769873299E-3</v>
      </c>
      <c r="BZ140">
        <f t="shared" si="215"/>
        <v>2.1144510752242325E-3</v>
      </c>
      <c r="CA140">
        <f t="shared" si="215"/>
        <v>2.041856139083868E-3</v>
      </c>
      <c r="CB140">
        <f t="shared" si="215"/>
        <v>1.9728097933721981E-3</v>
      </c>
      <c r="CC140">
        <f t="shared" si="215"/>
        <v>1.9070774364975151E-3</v>
      </c>
      <c r="CD140">
        <f t="shared" si="215"/>
        <v>1.8444445517004711E-3</v>
      </c>
      <c r="CE140">
        <f t="shared" si="215"/>
        <v>1.7847145570309138E-3</v>
      </c>
      <c r="CF140">
        <f t="shared" si="216"/>
        <v>1.7277069345783889E-3</v>
      </c>
      <c r="CG140">
        <f t="shared" si="216"/>
        <v>1.6732555961166504E-3</v>
      </c>
      <c r="CH140">
        <f t="shared" si="216"/>
        <v>1.6212074499007397E-3</v>
      </c>
      <c r="CI140">
        <f t="shared" si="216"/>
        <v>1.5714211394192697E-3</v>
      </c>
      <c r="CJ140">
        <f t="shared" si="216"/>
        <v>1.5237659297904183E-3</v>
      </c>
      <c r="CK140">
        <f t="shared" si="216"/>
        <v>1.4781207214519003E-3</v>
      </c>
      <c r="CL140">
        <f t="shared" si="216"/>
        <v>1.4343731740271881E-3</v>
      </c>
      <c r="CM140">
        <f t="shared" si="216"/>
        <v>1.3924189259018585E-3</v>
      </c>
      <c r="CN140">
        <f t="shared" si="216"/>
        <v>1.3521608972311334E-3</v>
      </c>
      <c r="CO140">
        <f t="shared" si="216"/>
        <v>1.3135086659129261E-3</v>
      </c>
      <c r="CP140">
        <f t="shared" si="217"/>
        <v>1.276377907571176E-3</v>
      </c>
      <c r="CQ140">
        <f t="shared" si="217"/>
        <v>1.2406898918582696E-3</v>
      </c>
      <c r="CR140">
        <f t="shared" si="217"/>
        <v>7.9875177613513348E-4</v>
      </c>
      <c r="CS140">
        <f t="shared" si="217"/>
        <v>5.1876921754306427E-4</v>
      </c>
      <c r="CT140">
        <f t="shared" si="217"/>
        <v>3.592451323746778E-4</v>
      </c>
      <c r="CU140">
        <f t="shared" si="217"/>
        <v>2.4989641580214813E-4</v>
      </c>
      <c r="CV140">
        <f t="shared" si="217"/>
        <v>1.706202558083481E-4</v>
      </c>
      <c r="CW140">
        <f t="shared" si="217"/>
        <v>1.1215023901675761E-4</v>
      </c>
      <c r="CX140">
        <f t="shared" si="217"/>
        <v>6.9256046103922548E-5</v>
      </c>
      <c r="CY140">
        <f t="shared" si="217"/>
        <v>3.8617228994466489E-5</v>
      </c>
      <c r="CZ140">
        <f t="shared" si="218"/>
        <v>1.7955453044895181E-5</v>
      </c>
      <c r="DA140">
        <f t="shared" si="218"/>
        <v>5.6183775332395384E-6</v>
      </c>
      <c r="DB140">
        <f t="shared" si="218"/>
        <v>3.5686391071358511E-7</v>
      </c>
      <c r="DC140">
        <f t="shared" si="218"/>
        <v>0</v>
      </c>
      <c r="DD140">
        <f t="shared" si="218"/>
        <v>0</v>
      </c>
      <c r="DE140">
        <f t="shared" si="218"/>
        <v>0</v>
      </c>
      <c r="DF140">
        <f t="shared" si="218"/>
        <v>0</v>
      </c>
      <c r="DG140">
        <f t="shared" si="218"/>
        <v>0</v>
      </c>
      <c r="DH140">
        <f t="shared" si="218"/>
        <v>0</v>
      </c>
      <c r="DI140">
        <f t="shared" si="218"/>
        <v>0</v>
      </c>
      <c r="DJ140">
        <f t="shared" si="219"/>
        <v>0</v>
      </c>
      <c r="DK140">
        <f t="shared" si="219"/>
        <v>0</v>
      </c>
      <c r="DL140">
        <f t="shared" si="219"/>
        <v>0</v>
      </c>
      <c r="DM140">
        <f t="shared" si="219"/>
        <v>0</v>
      </c>
      <c r="DN140">
        <f t="shared" si="219"/>
        <v>0</v>
      </c>
      <c r="DO140">
        <f t="shared" si="219"/>
        <v>0</v>
      </c>
      <c r="DP140">
        <f t="shared" si="219"/>
        <v>0</v>
      </c>
      <c r="DQ140">
        <f t="shared" si="219"/>
        <v>0</v>
      </c>
      <c r="DR140">
        <f t="shared" si="219"/>
        <v>0</v>
      </c>
      <c r="DS140">
        <f t="shared" si="219"/>
        <v>0</v>
      </c>
      <c r="DT140">
        <f t="shared" si="220"/>
        <v>0</v>
      </c>
      <c r="DU140">
        <f t="shared" si="220"/>
        <v>0</v>
      </c>
      <c r="DV140">
        <f t="shared" si="220"/>
        <v>0</v>
      </c>
      <c r="DW140">
        <f t="shared" si="220"/>
        <v>0</v>
      </c>
      <c r="DX140">
        <f t="shared" si="220"/>
        <v>0</v>
      </c>
      <c r="DY140">
        <f t="shared" si="220"/>
        <v>0</v>
      </c>
      <c r="DZ140">
        <f t="shared" si="220"/>
        <v>0</v>
      </c>
      <c r="EA140">
        <f t="shared" si="220"/>
        <v>0</v>
      </c>
      <c r="EB140">
        <f t="shared" si="220"/>
        <v>0</v>
      </c>
      <c r="EC140">
        <f t="shared" si="220"/>
        <v>0</v>
      </c>
      <c r="ED140">
        <f t="shared" si="221"/>
        <v>0</v>
      </c>
      <c r="EE140">
        <f t="shared" si="221"/>
        <v>0</v>
      </c>
      <c r="EF140">
        <f t="shared" si="221"/>
        <v>0</v>
      </c>
      <c r="EG140">
        <f t="shared" si="221"/>
        <v>0</v>
      </c>
      <c r="EH140">
        <f t="shared" si="221"/>
        <v>0</v>
      </c>
      <c r="EI140">
        <f t="shared" si="221"/>
        <v>0</v>
      </c>
      <c r="EJ140">
        <f t="shared" si="221"/>
        <v>0</v>
      </c>
      <c r="EK140">
        <f t="shared" si="221"/>
        <v>0</v>
      </c>
      <c r="EL140">
        <f t="shared" si="221"/>
        <v>0</v>
      </c>
      <c r="EM140">
        <f t="shared" si="221"/>
        <v>0</v>
      </c>
      <c r="EN140">
        <f t="shared" si="222"/>
        <v>0</v>
      </c>
      <c r="EO140">
        <f t="shared" si="222"/>
        <v>0</v>
      </c>
      <c r="EP140">
        <f t="shared" si="222"/>
        <v>0</v>
      </c>
      <c r="EQ140">
        <f t="shared" si="222"/>
        <v>0</v>
      </c>
      <c r="ER140">
        <f t="shared" si="222"/>
        <v>0</v>
      </c>
      <c r="ES140">
        <f t="shared" si="222"/>
        <v>0</v>
      </c>
      <c r="ET140">
        <f t="shared" si="222"/>
        <v>0</v>
      </c>
      <c r="EU140">
        <f t="shared" si="222"/>
        <v>0</v>
      </c>
      <c r="EV140">
        <f t="shared" si="222"/>
        <v>0</v>
      </c>
      <c r="EW140">
        <f t="shared" si="222"/>
        <v>0</v>
      </c>
      <c r="EX140">
        <f t="shared" si="222"/>
        <v>0</v>
      </c>
      <c r="EZ140">
        <f t="shared" si="207"/>
        <v>0.87983313821704712</v>
      </c>
      <c r="FB140">
        <f t="shared" si="205"/>
        <v>1.1124165204909775E-2</v>
      </c>
      <c r="FC140">
        <f t="shared" si="206"/>
        <v>0.24859380730008329</v>
      </c>
    </row>
    <row r="141" spans="1:159" x14ac:dyDescent="0.25">
      <c r="A141">
        <v>970</v>
      </c>
      <c r="B141" s="20">
        <f>'Input spectra'!S140</f>
        <v>4.4946598188943802E-2</v>
      </c>
      <c r="C141">
        <f>'Input spectra'!B140</f>
        <v>0</v>
      </c>
      <c r="D141">
        <f t="shared" si="208"/>
        <v>2.0653927966864227E-2</v>
      </c>
      <c r="E141">
        <f t="shared" si="208"/>
        <v>2.0411565021218325E-2</v>
      </c>
      <c r="F141">
        <f t="shared" si="208"/>
        <v>2.0170960485198518E-2</v>
      </c>
      <c r="G141">
        <f t="shared" si="208"/>
        <v>1.9932103461627795E-2</v>
      </c>
      <c r="H141">
        <f t="shared" si="208"/>
        <v>1.9694983115703446E-2</v>
      </c>
      <c r="I141">
        <f t="shared" si="208"/>
        <v>1.9459588674656789E-2</v>
      </c>
      <c r="J141">
        <f t="shared" si="208"/>
        <v>1.9225909427414676E-2</v>
      </c>
      <c r="K141">
        <f t="shared" si="208"/>
        <v>1.8993934724262772E-2</v>
      </c>
      <c r="L141">
        <f t="shared" si="208"/>
        <v>1.8763653976510666E-2</v>
      </c>
      <c r="M141">
        <f t="shared" si="208"/>
        <v>1.8535056656158698E-2</v>
      </c>
      <c r="N141">
        <f t="shared" si="209"/>
        <v>1.8308132295566583E-2</v>
      </c>
      <c r="O141">
        <f t="shared" si="209"/>
        <v>1.8082870487123738E-2</v>
      </c>
      <c r="P141">
        <f t="shared" si="209"/>
        <v>1.7859260882921436E-2</v>
      </c>
      <c r="Q141">
        <f t="shared" si="209"/>
        <v>1.7637293194426602E-2</v>
      </c>
      <c r="R141">
        <f t="shared" si="209"/>
        <v>1.7416957192157394E-2</v>
      </c>
      <c r="S141">
        <f t="shared" si="209"/>
        <v>1.719824270536047E-2</v>
      </c>
      <c r="T141">
        <f t="shared" si="209"/>
        <v>1.6981139621689997E-2</v>
      </c>
      <c r="U141">
        <f t="shared" si="209"/>
        <v>1.6765637886888292E-2</v>
      </c>
      <c r="V141">
        <f t="shared" si="209"/>
        <v>1.6551727504468233E-2</v>
      </c>
      <c r="W141">
        <f t="shared" si="209"/>
        <v>1.6339398535397291E-2</v>
      </c>
      <c r="X141">
        <f t="shared" si="210"/>
        <v>1.612864109778326E-2</v>
      </c>
      <c r="Y141">
        <f t="shared" si="210"/>
        <v>1.5919445366561646E-2</v>
      </c>
      <c r="Z141">
        <f t="shared" si="210"/>
        <v>1.5711801573184712E-2</v>
      </c>
      <c r="AA141">
        <f t="shared" si="210"/>
        <v>1.5505700005312152E-2</v>
      </c>
      <c r="AB141">
        <f t="shared" si="210"/>
        <v>1.5301131006503439E-2</v>
      </c>
      <c r="AC141">
        <f t="shared" si="210"/>
        <v>1.5098084975911771E-2</v>
      </c>
      <c r="AD141">
        <f t="shared" si="210"/>
        <v>1.489655236797963E-2</v>
      </c>
      <c r="AE141">
        <f t="shared" si="210"/>
        <v>1.4696523692136006E-2</v>
      </c>
      <c r="AF141">
        <f t="shared" si="210"/>
        <v>1.4497989512495162E-2</v>
      </c>
      <c r="AG141">
        <f t="shared" si="210"/>
        <v>1.4300940447557028E-2</v>
      </c>
      <c r="AH141">
        <f t="shared" si="211"/>
        <v>1.4105367169909183E-2</v>
      </c>
      <c r="AI141">
        <f t="shared" si="211"/>
        <v>1.3911260405930406E-2</v>
      </c>
      <c r="AJ141">
        <f t="shared" si="211"/>
        <v>1.3718610935495807E-2</v>
      </c>
      <c r="AK141">
        <f t="shared" si="211"/>
        <v>1.3527409591683503E-2</v>
      </c>
      <c r="AL141">
        <f t="shared" si="211"/>
        <v>1.3337647260482874E-2</v>
      </c>
      <c r="AM141">
        <f t="shared" si="211"/>
        <v>1.3149314880504356E-2</v>
      </c>
      <c r="AN141">
        <f t="shared" si="211"/>
        <v>1.2962403442690755E-2</v>
      </c>
      <c r="AO141">
        <f t="shared" si="211"/>
        <v>1.2776903990030123E-2</v>
      </c>
      <c r="AP141">
        <f t="shared" si="211"/>
        <v>1.2592807617270139E-2</v>
      </c>
      <c r="AQ141">
        <f t="shared" si="211"/>
        <v>1.2410105470633998E-2</v>
      </c>
      <c r="AR141">
        <f t="shared" si="212"/>
        <v>1.2228788747537824E-2</v>
      </c>
      <c r="AS141">
        <f t="shared" si="212"/>
        <v>1.204884869630958E-2</v>
      </c>
      <c r="AT141">
        <f t="shared" si="212"/>
        <v>1.1870276615909441E-2</v>
      </c>
      <c r="AU141">
        <f t="shared" si="212"/>
        <v>1.1693063855651714E-2</v>
      </c>
      <c r="AV141">
        <f t="shared" si="212"/>
        <v>1.1517201814928156E-2</v>
      </c>
      <c r="AW141">
        <f t="shared" si="212"/>
        <v>1.1342681942932821E-2</v>
      </c>
      <c r="AX141">
        <f t="shared" si="212"/>
        <v>1.0082666149239429E-2</v>
      </c>
      <c r="AY141">
        <f t="shared" si="212"/>
        <v>8.6151968872031984E-3</v>
      </c>
      <c r="AZ141">
        <f t="shared" si="212"/>
        <v>7.755147848656092E-3</v>
      </c>
      <c r="BA141">
        <f t="shared" si="212"/>
        <v>7.1037348700176651E-3</v>
      </c>
      <c r="BB141">
        <f t="shared" si="213"/>
        <v>6.5714989011917968E-3</v>
      </c>
      <c r="BC141">
        <f t="shared" si="213"/>
        <v>6.1196645148526695E-3</v>
      </c>
      <c r="BD141">
        <f t="shared" si="213"/>
        <v>5.7269863078563948E-3</v>
      </c>
      <c r="BE141">
        <f t="shared" si="213"/>
        <v>5.3802206707223056E-3</v>
      </c>
      <c r="BF141">
        <f t="shared" si="213"/>
        <v>5.0704010462104925E-3</v>
      </c>
      <c r="BG141">
        <f t="shared" si="213"/>
        <v>4.7910972565820787E-3</v>
      </c>
      <c r="BH141">
        <f t="shared" si="213"/>
        <v>4.5374988424764506E-3</v>
      </c>
      <c r="BI141">
        <f t="shared" si="213"/>
        <v>4.3058887929957827E-3</v>
      </c>
      <c r="BJ141">
        <f t="shared" si="213"/>
        <v>4.0933208978047118E-3</v>
      </c>
      <c r="BK141">
        <f t="shared" si="213"/>
        <v>3.8974114326664031E-3</v>
      </c>
      <c r="BL141">
        <f t="shared" si="214"/>
        <v>3.716198913821796E-3</v>
      </c>
      <c r="BM141">
        <f t="shared" si="214"/>
        <v>3.5480463577766295E-3</v>
      </c>
      <c r="BN141">
        <f t="shared" si="214"/>
        <v>3.3915711577892625E-3</v>
      </c>
      <c r="BO141">
        <f t="shared" si="214"/>
        <v>3.2455935155249293E-3</v>
      </c>
      <c r="BP141">
        <f t="shared" si="214"/>
        <v>3.1090977029583889E-3</v>
      </c>
      <c r="BQ141">
        <f t="shared" si="214"/>
        <v>2.9812024194998329E-3</v>
      </c>
      <c r="BR141">
        <f t="shared" si="214"/>
        <v>2.8611377384752303E-3</v>
      </c>
      <c r="BS141">
        <f t="shared" si="214"/>
        <v>2.7482269199686857E-3</v>
      </c>
      <c r="BT141">
        <f t="shared" si="214"/>
        <v>2.6418718793039808E-3</v>
      </c>
      <c r="BU141">
        <f t="shared" si="214"/>
        <v>2.5415414437689235E-3</v>
      </c>
      <c r="BV141">
        <f t="shared" si="215"/>
        <v>2.446761765265551E-3</v>
      </c>
      <c r="BW141">
        <f t="shared" si="215"/>
        <v>2.3571084206603751E-3</v>
      </c>
      <c r="BX141">
        <f t="shared" si="215"/>
        <v>2.2721998481605218E-3</v>
      </c>
      <c r="BY141">
        <f t="shared" si="215"/>
        <v>2.1916918521466084E-3</v>
      </c>
      <c r="BZ141">
        <f t="shared" si="215"/>
        <v>2.1152729704671529E-3</v>
      </c>
      <c r="CA141">
        <f t="shared" si="215"/>
        <v>2.0426605438781591E-3</v>
      </c>
      <c r="CB141">
        <f t="shared" si="215"/>
        <v>1.9735973616131293E-3</v>
      </c>
      <c r="CC141">
        <f t="shared" si="215"/>
        <v>1.9078487831173715E-3</v>
      </c>
      <c r="CD141">
        <f t="shared" si="215"/>
        <v>1.8452002559680141E-3</v>
      </c>
      <c r="CE141">
        <f t="shared" si="215"/>
        <v>1.785455165486196E-3</v>
      </c>
      <c r="CF141">
        <f t="shared" si="216"/>
        <v>1.7284329636525E-3</v>
      </c>
      <c r="CG141">
        <f t="shared" si="216"/>
        <v>1.6739675344780221E-3</v>
      </c>
      <c r="CH141">
        <f t="shared" si="216"/>
        <v>1.6219057605631362E-3</v>
      </c>
      <c r="CI141">
        <f t="shared" si="216"/>
        <v>1.5721062616412614E-3</v>
      </c>
      <c r="CJ141">
        <f t="shared" si="216"/>
        <v>1.5244382807917279E-3</v>
      </c>
      <c r="CK141">
        <f t="shared" si="216"/>
        <v>1.4787806979683626E-3</v>
      </c>
      <c r="CL141">
        <f t="shared" si="216"/>
        <v>1.4350211537229995E-3</v>
      </c>
      <c r="CM141">
        <f t="shared" si="216"/>
        <v>1.3930552686552476E-3</v>
      </c>
      <c r="CN141">
        <f t="shared" si="216"/>
        <v>1.3527859463074166E-3</v>
      </c>
      <c r="CO141">
        <f t="shared" si="216"/>
        <v>1.31412274903709E-3</v>
      </c>
      <c r="CP141">
        <f t="shared" si="217"/>
        <v>1.2769813379105836E-3</v>
      </c>
      <c r="CQ141">
        <f t="shared" si="217"/>
        <v>1.2412829689247556E-3</v>
      </c>
      <c r="CR141">
        <f t="shared" si="217"/>
        <v>7.9913779390663152E-4</v>
      </c>
      <c r="CS141">
        <f t="shared" si="217"/>
        <v>5.1902265215232743E-4</v>
      </c>
      <c r="CT141">
        <f t="shared" si="217"/>
        <v>3.5942252218195466E-4</v>
      </c>
      <c r="CU141">
        <f t="shared" si="217"/>
        <v>2.5002112390972526E-4</v>
      </c>
      <c r="CV141">
        <f t="shared" si="217"/>
        <v>1.7070629850611784E-4</v>
      </c>
      <c r="CW141">
        <f t="shared" si="217"/>
        <v>1.1220738494285333E-4</v>
      </c>
      <c r="CX141">
        <f t="shared" si="217"/>
        <v>6.9291699281909163E-5</v>
      </c>
      <c r="CY141">
        <f t="shared" si="217"/>
        <v>3.8637312148558984E-5</v>
      </c>
      <c r="CZ141">
        <f t="shared" si="218"/>
        <v>1.7964885247621494E-5</v>
      </c>
      <c r="DA141">
        <f t="shared" si="218"/>
        <v>5.6213584523547473E-6</v>
      </c>
      <c r="DB141">
        <f t="shared" si="218"/>
        <v>3.5705512566263673E-7</v>
      </c>
      <c r="DC141">
        <f t="shared" si="218"/>
        <v>0</v>
      </c>
      <c r="DD141">
        <f t="shared" si="218"/>
        <v>0</v>
      </c>
      <c r="DE141">
        <f t="shared" si="218"/>
        <v>0</v>
      </c>
      <c r="DF141">
        <f t="shared" si="218"/>
        <v>0</v>
      </c>
      <c r="DG141">
        <f t="shared" si="218"/>
        <v>0</v>
      </c>
      <c r="DH141">
        <f t="shared" si="218"/>
        <v>0</v>
      </c>
      <c r="DI141">
        <f t="shared" si="218"/>
        <v>0</v>
      </c>
      <c r="DJ141">
        <f t="shared" si="219"/>
        <v>0</v>
      </c>
      <c r="DK141">
        <f t="shared" si="219"/>
        <v>0</v>
      </c>
      <c r="DL141">
        <f t="shared" si="219"/>
        <v>0</v>
      </c>
      <c r="DM141">
        <f t="shared" si="219"/>
        <v>0</v>
      </c>
      <c r="DN141">
        <f t="shared" si="219"/>
        <v>0</v>
      </c>
      <c r="DO141">
        <f t="shared" si="219"/>
        <v>0</v>
      </c>
      <c r="DP141">
        <f t="shared" si="219"/>
        <v>0</v>
      </c>
      <c r="DQ141">
        <f t="shared" si="219"/>
        <v>0</v>
      </c>
      <c r="DR141">
        <f t="shared" si="219"/>
        <v>0</v>
      </c>
      <c r="DS141">
        <f t="shared" si="219"/>
        <v>0</v>
      </c>
      <c r="DT141">
        <f t="shared" si="220"/>
        <v>0</v>
      </c>
      <c r="DU141">
        <f t="shared" si="220"/>
        <v>0</v>
      </c>
      <c r="DV141">
        <f t="shared" si="220"/>
        <v>0</v>
      </c>
      <c r="DW141">
        <f t="shared" si="220"/>
        <v>0</v>
      </c>
      <c r="DX141">
        <f t="shared" si="220"/>
        <v>0</v>
      </c>
      <c r="DY141">
        <f t="shared" si="220"/>
        <v>0</v>
      </c>
      <c r="DZ141">
        <f t="shared" si="220"/>
        <v>0</v>
      </c>
      <c r="EA141">
        <f t="shared" si="220"/>
        <v>0</v>
      </c>
      <c r="EB141">
        <f t="shared" si="220"/>
        <v>0</v>
      </c>
      <c r="EC141">
        <f t="shared" si="220"/>
        <v>0</v>
      </c>
      <c r="ED141">
        <f t="shared" si="221"/>
        <v>0</v>
      </c>
      <c r="EE141">
        <f t="shared" si="221"/>
        <v>0</v>
      </c>
      <c r="EF141">
        <f t="shared" si="221"/>
        <v>0</v>
      </c>
      <c r="EG141">
        <f t="shared" si="221"/>
        <v>0</v>
      </c>
      <c r="EH141">
        <f t="shared" si="221"/>
        <v>0</v>
      </c>
      <c r="EI141">
        <f t="shared" si="221"/>
        <v>0</v>
      </c>
      <c r="EJ141">
        <f t="shared" si="221"/>
        <v>0</v>
      </c>
      <c r="EK141">
        <f t="shared" si="221"/>
        <v>0</v>
      </c>
      <c r="EL141">
        <f t="shared" si="221"/>
        <v>0</v>
      </c>
      <c r="EM141">
        <f t="shared" si="221"/>
        <v>0</v>
      </c>
      <c r="EN141">
        <f t="shared" si="222"/>
        <v>0</v>
      </c>
      <c r="EO141">
        <f t="shared" si="222"/>
        <v>0</v>
      </c>
      <c r="EP141">
        <f t="shared" si="222"/>
        <v>0</v>
      </c>
      <c r="EQ141">
        <f t="shared" si="222"/>
        <v>0</v>
      </c>
      <c r="ER141">
        <f t="shared" si="222"/>
        <v>0</v>
      </c>
      <c r="ES141">
        <f t="shared" si="222"/>
        <v>0</v>
      </c>
      <c r="ET141">
        <f t="shared" si="222"/>
        <v>0</v>
      </c>
      <c r="EU141">
        <f t="shared" si="222"/>
        <v>0</v>
      </c>
      <c r="EV141">
        <f t="shared" si="222"/>
        <v>0</v>
      </c>
      <c r="EW141">
        <f t="shared" si="222"/>
        <v>0</v>
      </c>
      <c r="EX141">
        <f t="shared" si="222"/>
        <v>0</v>
      </c>
      <c r="EZ141">
        <f t="shared" si="207"/>
        <v>0.87996013674257678</v>
      </c>
      <c r="FB141">
        <f t="shared" si="205"/>
        <v>1.1111327807354021E-2</v>
      </c>
      <c r="FC141">
        <f t="shared" si="206"/>
        <v>0.24859544836320704</v>
      </c>
    </row>
    <row r="142" spans="1:159" x14ac:dyDescent="0.25">
      <c r="A142">
        <v>975</v>
      </c>
      <c r="B142" s="20">
        <f>'Input spectra'!S141</f>
        <v>4.4894080849790199E-2</v>
      </c>
      <c r="C142">
        <f>'Input spectra'!B141</f>
        <v>0</v>
      </c>
      <c r="D142">
        <f t="shared" si="208"/>
        <v>2.0653927966864227E-2</v>
      </c>
      <c r="E142">
        <f t="shared" si="208"/>
        <v>2.0411672217608097E-2</v>
      </c>
      <c r="F142">
        <f t="shared" si="208"/>
        <v>2.0171172351345752E-2</v>
      </c>
      <c r="G142">
        <f t="shared" si="208"/>
        <v>1.9932417498412906E-2</v>
      </c>
      <c r="H142">
        <f t="shared" si="208"/>
        <v>1.9695396851292252E-2</v>
      </c>
      <c r="I142">
        <f t="shared" si="208"/>
        <v>1.9460099664274821E-2</v>
      </c>
      <c r="J142">
        <f t="shared" si="208"/>
        <v>1.9226515253123092E-2</v>
      </c>
      <c r="K142">
        <f t="shared" si="208"/>
        <v>1.8994632994735892E-2</v>
      </c>
      <c r="L142">
        <f t="shared" si="208"/>
        <v>1.8764442326815088E-2</v>
      </c>
      <c r="M142">
        <f t="shared" si="208"/>
        <v>1.8535932747534008E-2</v>
      </c>
      <c r="N142">
        <f t="shared" si="209"/>
        <v>1.8309093815207622E-2</v>
      </c>
      <c r="O142">
        <f t="shared" si="209"/>
        <v>1.8083915147964459E-2</v>
      </c>
      <c r="P142">
        <f t="shared" si="209"/>
        <v>1.7860386423420284E-2</v>
      </c>
      <c r="Q142">
        <f t="shared" si="209"/>
        <v>1.7638497378353459E-2</v>
      </c>
      <c r="R142">
        <f t="shared" si="209"/>
        <v>1.7418237808382045E-2</v>
      </c>
      <c r="S142">
        <f t="shared" si="209"/>
        <v>1.7199597567642597E-2</v>
      </c>
      <c r="T142">
        <f t="shared" si="209"/>
        <v>1.6982566568470681E-2</v>
      </c>
      <c r="U142">
        <f t="shared" si="209"/>
        <v>1.6767134781083017E-2</v>
      </c>
      <c r="V142">
        <f t="shared" si="209"/>
        <v>1.6553292233261394E-2</v>
      </c>
      <c r="W142">
        <f t="shared" si="209"/>
        <v>1.6341029010038168E-2</v>
      </c>
      <c r="X142">
        <f t="shared" si="210"/>
        <v>1.6130335253383483E-2</v>
      </c>
      <c r="Y142">
        <f t="shared" si="210"/>
        <v>1.5921201161894102E-2</v>
      </c>
      <c r="Z142">
        <f t="shared" si="210"/>
        <v>1.571361699048392E-2</v>
      </c>
      <c r="AA142">
        <f t="shared" si="210"/>
        <v>1.5507573050076086E-2</v>
      </c>
      <c r="AB142">
        <f t="shared" si="210"/>
        <v>1.5303059707296772E-2</v>
      </c>
      <c r="AC142">
        <f t="shared" si="210"/>
        <v>1.5100067384170556E-2</v>
      </c>
      <c r="AD142">
        <f t="shared" si="210"/>
        <v>1.4898586557817393E-2</v>
      </c>
      <c r="AE142">
        <f t="shared" si="210"/>
        <v>1.469860776015124E-2</v>
      </c>
      <c r="AF142">
        <f t="shared" si="210"/>
        <v>1.4500121577580223E-2</v>
      </c>
      <c r="AG142">
        <f t="shared" si="210"/>
        <v>1.4303118650708426E-2</v>
      </c>
      <c r="AH142">
        <f t="shared" si="211"/>
        <v>1.4107589674039234E-2</v>
      </c>
      <c r="AI142">
        <f t="shared" si="211"/>
        <v>1.3913525395680275E-2</v>
      </c>
      <c r="AJ142">
        <f t="shared" si="211"/>
        <v>1.3720916617049888E-2</v>
      </c>
      <c r="AK142">
        <f t="shared" si="211"/>
        <v>1.3529754192585173E-2</v>
      </c>
      <c r="AL142">
        <f t="shared" si="211"/>
        <v>1.3340029029451578E-2</v>
      </c>
      <c r="AM142">
        <f t="shared" si="211"/>
        <v>1.3151732087254026E-2</v>
      </c>
      <c r="AN142">
        <f t="shared" si="211"/>
        <v>1.2964854377749555E-2</v>
      </c>
      <c r="AO142">
        <f t="shared" si="211"/>
        <v>1.2779386964561516E-2</v>
      </c>
      <c r="AP142">
        <f t="shared" si="211"/>
        <v>1.2595320962895248E-2</v>
      </c>
      <c r="AQ142">
        <f t="shared" si="211"/>
        <v>1.2412647539255276E-2</v>
      </c>
      <c r="AR142">
        <f t="shared" si="212"/>
        <v>1.2231357911164019E-2</v>
      </c>
      <c r="AS142">
        <f t="shared" si="212"/>
        <v>1.2051443346881968E-2</v>
      </c>
      <c r="AT142">
        <f t="shared" si="212"/>
        <v>1.187289516512934E-2</v>
      </c>
      <c r="AU142">
        <f t="shared" si="212"/>
        <v>1.169570473480926E-2</v>
      </c>
      <c r="AV142">
        <f t="shared" si="212"/>
        <v>1.1519863474732338E-2</v>
      </c>
      <c r="AW142">
        <f t="shared" si="212"/>
        <v>1.1345362853342764E-2</v>
      </c>
      <c r="AX142">
        <f t="shared" si="212"/>
        <v>1.0085102211548824E-2</v>
      </c>
      <c r="AY142">
        <f t="shared" si="212"/>
        <v>8.6173236515875769E-3</v>
      </c>
      <c r="AZ142">
        <f t="shared" si="212"/>
        <v>7.7571030377837514E-3</v>
      </c>
      <c r="BA142">
        <f t="shared" si="212"/>
        <v>7.1055631445888475E-3</v>
      </c>
      <c r="BB142">
        <f t="shared" si="213"/>
        <v>6.5732247159525853E-3</v>
      </c>
      <c r="BC142">
        <f t="shared" si="213"/>
        <v>6.1213038157106004E-3</v>
      </c>
      <c r="BD142">
        <f t="shared" si="213"/>
        <v>5.7285505050578486E-3</v>
      </c>
      <c r="BE142">
        <f t="shared" si="213"/>
        <v>5.3817184199863545E-3</v>
      </c>
      <c r="BF142">
        <f t="shared" si="213"/>
        <v>5.0718391835696507E-3</v>
      </c>
      <c r="BG142">
        <f t="shared" si="213"/>
        <v>4.7924813427033669E-3</v>
      </c>
      <c r="BH142">
        <f t="shared" si="213"/>
        <v>4.5388335039743362E-3</v>
      </c>
      <c r="BI142">
        <f t="shared" si="213"/>
        <v>4.3071779487257556E-3</v>
      </c>
      <c r="BJ142">
        <f t="shared" si="213"/>
        <v>4.0945679155829874E-3</v>
      </c>
      <c r="BK142">
        <f t="shared" si="213"/>
        <v>3.8986192416783205E-3</v>
      </c>
      <c r="BL142">
        <f t="shared" si="214"/>
        <v>3.7173700876052145E-3</v>
      </c>
      <c r="BM142">
        <f t="shared" si="214"/>
        <v>3.5491831769790165E-3</v>
      </c>
      <c r="BN142">
        <f t="shared" si="214"/>
        <v>3.3926756586114761E-3</v>
      </c>
      <c r="BO142">
        <f t="shared" si="214"/>
        <v>3.2466675277816499E-3</v>
      </c>
      <c r="BP142">
        <f t="shared" si="214"/>
        <v>3.1101428804429379E-3</v>
      </c>
      <c r="BQ142">
        <f t="shared" si="214"/>
        <v>2.9822202645376937E-3</v>
      </c>
      <c r="BR142">
        <f t="shared" si="214"/>
        <v>2.8621296220163244E-3</v>
      </c>
      <c r="BS142">
        <f t="shared" si="214"/>
        <v>2.7491940982043803E-3</v>
      </c>
      <c r="BT142">
        <f t="shared" si="214"/>
        <v>2.6428155075413256E-3</v>
      </c>
      <c r="BU142">
        <f t="shared" si="214"/>
        <v>2.5424625881146465E-3</v>
      </c>
      <c r="BV142">
        <f t="shared" si="215"/>
        <v>2.4476614125423846E-3</v>
      </c>
      <c r="BW142">
        <f t="shared" si="215"/>
        <v>2.3579874868829495E-3</v>
      </c>
      <c r="BX142">
        <f t="shared" si="215"/>
        <v>2.2730591858271068E-3</v>
      </c>
      <c r="BY142">
        <f t="shared" si="215"/>
        <v>2.1925322565495274E-3</v>
      </c>
      <c r="BZ142">
        <f t="shared" si="215"/>
        <v>2.1160951851839061E-3</v>
      </c>
      <c r="CA142">
        <f t="shared" si="215"/>
        <v>2.0434652655738528E-3</v>
      </c>
      <c r="CB142">
        <f t="shared" si="215"/>
        <v>1.9743852442603137E-3</v>
      </c>
      <c r="CC142">
        <f t="shared" si="215"/>
        <v>1.9086204417201587E-3</v>
      </c>
      <c r="CD142">
        <f t="shared" si="215"/>
        <v>1.845956269862073E-3</v>
      </c>
      <c r="CE142">
        <f t="shared" si="215"/>
        <v>1.786196081274033E-3</v>
      </c>
      <c r="CF142">
        <f t="shared" si="216"/>
        <v>1.7291592978236191E-3</v>
      </c>
      <c r="CG142">
        <f t="shared" si="216"/>
        <v>1.6746797757555959E-3</v>
      </c>
      <c r="CH142">
        <f t="shared" si="216"/>
        <v>1.6226043720123208E-3</v>
      </c>
      <c r="CI142">
        <f t="shared" si="216"/>
        <v>1.5727916825689578E-3</v>
      </c>
      <c r="CJ142">
        <f t="shared" si="216"/>
        <v>1.525110928463189E-3</v>
      </c>
      <c r="CK142">
        <f t="shared" si="216"/>
        <v>1.479440969162381E-3</v>
      </c>
      <c r="CL142">
        <f t="shared" si="216"/>
        <v>1.4356694261443677E-3</v>
      </c>
      <c r="CM142">
        <f t="shared" si="216"/>
        <v>1.3936919022206132E-3</v>
      </c>
      <c r="CN142">
        <f t="shared" si="216"/>
        <v>1.3534112843185066E-3</v>
      </c>
      <c r="CO142">
        <f t="shared" si="216"/>
        <v>1.314737119253447E-3</v>
      </c>
      <c r="CP142">
        <f t="shared" si="217"/>
        <v>1.2775850535324085E-3</v>
      </c>
      <c r="CQ142">
        <f t="shared" si="217"/>
        <v>1.2418763294951285E-3</v>
      </c>
      <c r="CR142">
        <f t="shared" si="217"/>
        <v>7.9952399823135468E-4</v>
      </c>
      <c r="CS142">
        <f t="shared" si="217"/>
        <v>5.1927621057213877E-4</v>
      </c>
      <c r="CT142">
        <f t="shared" si="217"/>
        <v>3.5959999958163269E-4</v>
      </c>
      <c r="CU142">
        <f t="shared" si="217"/>
        <v>2.5014589425153671E-4</v>
      </c>
      <c r="CV142">
        <f t="shared" si="217"/>
        <v>1.7079238459466676E-4</v>
      </c>
      <c r="CW142">
        <f t="shared" si="217"/>
        <v>1.1226455998753942E-4</v>
      </c>
      <c r="CX142">
        <f t="shared" si="217"/>
        <v>6.9327370814237005E-5</v>
      </c>
      <c r="CY142">
        <f t="shared" si="217"/>
        <v>3.8657405747033146E-5</v>
      </c>
      <c r="CZ142">
        <f t="shared" si="218"/>
        <v>1.7974322405190667E-5</v>
      </c>
      <c r="DA142">
        <f t="shared" si="218"/>
        <v>5.6243409530437682E-6</v>
      </c>
      <c r="DB142">
        <f t="shared" si="218"/>
        <v>3.5724644306855118E-7</v>
      </c>
      <c r="DC142">
        <f t="shared" si="218"/>
        <v>0</v>
      </c>
      <c r="DD142">
        <f t="shared" si="218"/>
        <v>0</v>
      </c>
      <c r="DE142">
        <f t="shared" si="218"/>
        <v>0</v>
      </c>
      <c r="DF142">
        <f t="shared" si="218"/>
        <v>0</v>
      </c>
      <c r="DG142">
        <f t="shared" si="218"/>
        <v>0</v>
      </c>
      <c r="DH142">
        <f t="shared" si="218"/>
        <v>0</v>
      </c>
      <c r="DI142">
        <f t="shared" si="218"/>
        <v>0</v>
      </c>
      <c r="DJ142">
        <f t="shared" si="219"/>
        <v>0</v>
      </c>
      <c r="DK142">
        <f t="shared" si="219"/>
        <v>0</v>
      </c>
      <c r="DL142">
        <f t="shared" si="219"/>
        <v>0</v>
      </c>
      <c r="DM142">
        <f t="shared" si="219"/>
        <v>0</v>
      </c>
      <c r="DN142">
        <f t="shared" si="219"/>
        <v>0</v>
      </c>
      <c r="DO142">
        <f t="shared" si="219"/>
        <v>0</v>
      </c>
      <c r="DP142">
        <f t="shared" si="219"/>
        <v>0</v>
      </c>
      <c r="DQ142">
        <f t="shared" si="219"/>
        <v>0</v>
      </c>
      <c r="DR142">
        <f t="shared" si="219"/>
        <v>0</v>
      </c>
      <c r="DS142">
        <f t="shared" si="219"/>
        <v>0</v>
      </c>
      <c r="DT142">
        <f t="shared" si="220"/>
        <v>0</v>
      </c>
      <c r="DU142">
        <f t="shared" si="220"/>
        <v>0</v>
      </c>
      <c r="DV142">
        <f t="shared" si="220"/>
        <v>0</v>
      </c>
      <c r="DW142">
        <f t="shared" si="220"/>
        <v>0</v>
      </c>
      <c r="DX142">
        <f t="shared" si="220"/>
        <v>0</v>
      </c>
      <c r="DY142">
        <f t="shared" si="220"/>
        <v>0</v>
      </c>
      <c r="DZ142">
        <f t="shared" si="220"/>
        <v>0</v>
      </c>
      <c r="EA142">
        <f t="shared" si="220"/>
        <v>0</v>
      </c>
      <c r="EB142">
        <f t="shared" si="220"/>
        <v>0</v>
      </c>
      <c r="EC142">
        <f t="shared" si="220"/>
        <v>0</v>
      </c>
      <c r="ED142">
        <f t="shared" si="221"/>
        <v>0</v>
      </c>
      <c r="EE142">
        <f t="shared" si="221"/>
        <v>0</v>
      </c>
      <c r="EF142">
        <f t="shared" si="221"/>
        <v>0</v>
      </c>
      <c r="EG142">
        <f t="shared" si="221"/>
        <v>0</v>
      </c>
      <c r="EH142">
        <f t="shared" si="221"/>
        <v>0</v>
      </c>
      <c r="EI142">
        <f t="shared" si="221"/>
        <v>0</v>
      </c>
      <c r="EJ142">
        <f t="shared" si="221"/>
        <v>0</v>
      </c>
      <c r="EK142">
        <f t="shared" si="221"/>
        <v>0</v>
      </c>
      <c r="EL142">
        <f t="shared" si="221"/>
        <v>0</v>
      </c>
      <c r="EM142">
        <f t="shared" si="221"/>
        <v>0</v>
      </c>
      <c r="EN142">
        <f t="shared" si="222"/>
        <v>0</v>
      </c>
      <c r="EO142">
        <f t="shared" si="222"/>
        <v>0</v>
      </c>
      <c r="EP142">
        <f t="shared" si="222"/>
        <v>0</v>
      </c>
      <c r="EQ142">
        <f t="shared" si="222"/>
        <v>0</v>
      </c>
      <c r="ER142">
        <f t="shared" si="222"/>
        <v>0</v>
      </c>
      <c r="ES142">
        <f t="shared" si="222"/>
        <v>0</v>
      </c>
      <c r="ET142">
        <f t="shared" si="222"/>
        <v>0</v>
      </c>
      <c r="EU142">
        <f t="shared" si="222"/>
        <v>0</v>
      </c>
      <c r="EV142">
        <f t="shared" si="222"/>
        <v>0</v>
      </c>
      <c r="EW142">
        <f t="shared" si="222"/>
        <v>0</v>
      </c>
      <c r="EX142">
        <f t="shared" si="222"/>
        <v>0</v>
      </c>
      <c r="EZ142">
        <f t="shared" si="207"/>
        <v>0.88008716378026763</v>
      </c>
      <c r="FB142">
        <f t="shared" si="205"/>
        <v>1.1098490072700917E-2</v>
      </c>
      <c r="FC142">
        <f t="shared" si="206"/>
        <v>0.24859708942657416</v>
      </c>
    </row>
    <row r="143" spans="1:159" x14ac:dyDescent="0.25">
      <c r="A143">
        <v>980</v>
      </c>
      <c r="B143" s="20">
        <f>'Input spectra'!S142</f>
        <v>4.4841563510636499E-2</v>
      </c>
      <c r="C143">
        <f>'Input spectra'!B142</f>
        <v>0</v>
      </c>
      <c r="D143">
        <f t="shared" ref="D143:M158" si="223">D$2*EXP(- D$1 * ($C143*_c1+$B143))</f>
        <v>2.0653927966864227E-2</v>
      </c>
      <c r="E143">
        <f t="shared" si="223"/>
        <v>2.0411779414560835E-2</v>
      </c>
      <c r="F143">
        <f t="shared" si="223"/>
        <v>2.0171384219718327E-2</v>
      </c>
      <c r="G143">
        <f t="shared" si="223"/>
        <v>1.9932731540145771E-2</v>
      </c>
      <c r="H143">
        <f t="shared" si="223"/>
        <v>1.9695810595572471E-2</v>
      </c>
      <c r="I143">
        <f t="shared" si="223"/>
        <v>1.9460610667310939E-2</v>
      </c>
      <c r="J143">
        <f t="shared" si="223"/>
        <v>1.9227121097921625E-2</v>
      </c>
      <c r="K143">
        <f t="shared" si="223"/>
        <v>1.8995331290879405E-2</v>
      </c>
      <c r="L143">
        <f t="shared" si="223"/>
        <v>1.8765230710241859E-2</v>
      </c>
      <c r="M143">
        <f t="shared" si="223"/>
        <v>1.8536808880319288E-2</v>
      </c>
      <c r="N143">
        <f t="shared" ref="N143:W158" si="224">N$2*EXP(- N$1 * ($C143*_c1+$B143))</f>
        <v>1.8310055385346444E-2</v>
      </c>
      <c r="O143">
        <f t="shared" si="224"/>
        <v>1.8084959869156012E-2</v>
      </c>
      <c r="P143">
        <f t="shared" si="224"/>
        <v>1.7861512034853838E-2</v>
      </c>
      <c r="Q143">
        <f t="shared" si="224"/>
        <v>1.7639701644495822E-2</v>
      </c>
      <c r="R143">
        <f t="shared" si="224"/>
        <v>1.7419518518766539E-2</v>
      </c>
      <c r="S143">
        <f t="shared" si="224"/>
        <v>1.7200952536659573E-2</v>
      </c>
      <c r="T143">
        <f t="shared" si="224"/>
        <v>1.6983993635159518E-2</v>
      </c>
      <c r="U143">
        <f t="shared" si="224"/>
        <v>1.6768631808925641E-2</v>
      </c>
      <c r="V143">
        <f t="shared" si="224"/>
        <v>1.6554857109977259E-2</v>
      </c>
      <c r="W143">
        <f t="shared" si="224"/>
        <v>1.6342659647380731E-2</v>
      </c>
      <c r="X143">
        <f t="shared" ref="X143:AG158" si="225">X$2*EXP(- X$1 * ($C143*_c1+$B143))</f>
        <v>1.6132029586938143E-2</v>
      </c>
      <c r="Y143">
        <f t="shared" si="225"/>
        <v>1.5922957150877604E-2</v>
      </c>
      <c r="Z143">
        <f t="shared" si="225"/>
        <v>1.5715432617545197E-2</v>
      </c>
      <c r="AA143">
        <f t="shared" si="225"/>
        <v>1.5509446321098538E-2</v>
      </c>
      <c r="AB143">
        <f t="shared" si="225"/>
        <v>1.530498865120199E-2</v>
      </c>
      <c r="AC143">
        <f t="shared" si="225"/>
        <v>1.5102050052723449E-2</v>
      </c>
      <c r="AD143">
        <f t="shared" si="225"/>
        <v>1.490062102543274E-2</v>
      </c>
      <c r="AE143">
        <f t="shared" si="225"/>
        <v>1.4700692123701637E-2</v>
      </c>
      <c r="AF143">
        <f t="shared" si="225"/>
        <v>1.450225395620542E-2</v>
      </c>
      <c r="AG143">
        <f t="shared" si="225"/>
        <v>1.4305297185626047E-2</v>
      </c>
      <c r="AH143">
        <f t="shared" ref="AH143:AQ158" si="226">AH$2*EXP(- AH$1 * ($C143*_c1+$B143))</f>
        <v>1.4109812528356885E-2</v>
      </c>
      <c r="AI143">
        <f t="shared" si="226"/>
        <v>1.3915790754208993E-2</v>
      </c>
      <c r="AJ143">
        <f t="shared" si="226"/>
        <v>1.3723222686118966E-2</v>
      </c>
      <c r="AK143">
        <f t="shared" si="226"/>
        <v>1.3532099199858321E-2</v>
      </c>
      <c r="AL143">
        <f t="shared" si="226"/>
        <v>1.3342411223744431E-2</v>
      </c>
      <c r="AM143">
        <f t="shared" si="226"/>
        <v>1.3154149738352971E-2</v>
      </c>
      <c r="AN143">
        <f t="shared" si="226"/>
        <v>1.2967305776231883E-2</v>
      </c>
      <c r="AO143">
        <f t="shared" si="226"/>
        <v>1.2781870421616888E-2</v>
      </c>
      <c r="AP143">
        <f t="shared" si="226"/>
        <v>1.2597834810148466E-2</v>
      </c>
      <c r="AQ143">
        <f t="shared" si="226"/>
        <v>1.2415190128590336E-2</v>
      </c>
      <c r="AR143">
        <f t="shared" ref="AR143:BA158" si="227">AR$2*EXP(- AR$1 * ($C143*_c1+$B143))</f>
        <v>1.2233927614549462E-2</v>
      </c>
      <c r="AS143">
        <f t="shared" si="227"/>
        <v>1.2054038556197506E-2</v>
      </c>
      <c r="AT143">
        <f t="shared" si="227"/>
        <v>1.1875514291993744E-2</v>
      </c>
      <c r="AU143">
        <f t="shared" si="227"/>
        <v>1.1698346210409521E-2</v>
      </c>
      <c r="AV143">
        <f t="shared" si="227"/>
        <v>1.152252574965407E-2</v>
      </c>
      <c r="AW143">
        <f t="shared" si="227"/>
        <v>1.1348044397401849E-2</v>
      </c>
      <c r="AX143">
        <f t="shared" si="227"/>
        <v>1.0087538862432662E-2</v>
      </c>
      <c r="AY143">
        <f t="shared" si="227"/>
        <v>8.6194509409891831E-3</v>
      </c>
      <c r="AZ143">
        <f t="shared" si="227"/>
        <v>7.7590587198439276E-3</v>
      </c>
      <c r="BA143">
        <f t="shared" si="227"/>
        <v>7.10739188969954E-3</v>
      </c>
      <c r="BB143">
        <f t="shared" ref="BB143:BK158" si="228">BB$2*EXP(- BB$1 * ($C143*_c1+$B143))</f>
        <v>6.5749509839488759E-3</v>
      </c>
      <c r="BC143">
        <f t="shared" si="228"/>
        <v>6.1229435556951067E-3</v>
      </c>
      <c r="BD143">
        <f t="shared" si="228"/>
        <v>5.7301151294845074E-3</v>
      </c>
      <c r="BE143">
        <f t="shared" si="228"/>
        <v>5.3832165861948033E-3</v>
      </c>
      <c r="BF143">
        <f t="shared" si="228"/>
        <v>5.0732777288332448E-3</v>
      </c>
      <c r="BG143">
        <f t="shared" si="228"/>
        <v>4.7938658286692613E-3</v>
      </c>
      <c r="BH143">
        <f t="shared" si="228"/>
        <v>4.5401685580500253E-3</v>
      </c>
      <c r="BI143">
        <f t="shared" si="228"/>
        <v>4.3084674904207594E-3</v>
      </c>
      <c r="BJ143">
        <f t="shared" si="228"/>
        <v>4.0958153132614437E-3</v>
      </c>
      <c r="BK143">
        <f t="shared" si="228"/>
        <v>3.8998274249906276E-3</v>
      </c>
      <c r="BL143">
        <f t="shared" ref="BL143:BU158" si="229">BL$2*EXP(- BL$1 * ($C143*_c1+$B143))</f>
        <v>3.7185416304883691E-3</v>
      </c>
      <c r="BM143">
        <f t="shared" si="229"/>
        <v>3.5503203604263364E-3</v>
      </c>
      <c r="BN143">
        <f t="shared" si="229"/>
        <v>3.3937805191260021E-3</v>
      </c>
      <c r="BO143">
        <f t="shared" si="229"/>
        <v>3.247741895444039E-3</v>
      </c>
      <c r="BP143">
        <f t="shared" si="229"/>
        <v>3.1111884092821511E-3</v>
      </c>
      <c r="BQ143">
        <f t="shared" si="229"/>
        <v>2.9832384570892025E-3</v>
      </c>
      <c r="BR143">
        <f t="shared" si="229"/>
        <v>2.8631218494181666E-3</v>
      </c>
      <c r="BS143">
        <f t="shared" si="229"/>
        <v>2.7501616168172606E-3</v>
      </c>
      <c r="BT143">
        <f t="shared" si="229"/>
        <v>2.6437594728253916E-3</v>
      </c>
      <c r="BU143">
        <f t="shared" si="229"/>
        <v>2.543384066315602E-3</v>
      </c>
      <c r="BV143">
        <f t="shared" ref="BV143:CE158" si="230">BV$2*EXP(- BV$1 * ($C143*_c1+$B143))</f>
        <v>2.4485613906095874E-3</v>
      </c>
      <c r="BW143">
        <f t="shared" si="230"/>
        <v>2.3588668809467984E-3</v>
      </c>
      <c r="BX143">
        <f t="shared" si="230"/>
        <v>2.2739188484920542E-3</v>
      </c>
      <c r="BY143">
        <f t="shared" si="230"/>
        <v>2.1933729832055784E-3</v>
      </c>
      <c r="BZ143">
        <f t="shared" si="230"/>
        <v>2.1169177194986758E-3</v>
      </c>
      <c r="CA143">
        <f t="shared" si="230"/>
        <v>2.0442703042957955E-3</v>
      </c>
      <c r="CB143">
        <f t="shared" si="230"/>
        <v>1.9751734414392664E-3</v>
      </c>
      <c r="CC143">
        <f t="shared" si="230"/>
        <v>1.9093924124320646E-3</v>
      </c>
      <c r="CD143">
        <f t="shared" si="230"/>
        <v>1.846712593509509E-3</v>
      </c>
      <c r="CE143">
        <f t="shared" si="230"/>
        <v>1.7869373045219603E-3</v>
      </c>
      <c r="CF143">
        <f t="shared" ref="CF143:CO158" si="231">CF$2*EXP(- CF$1 * ($C143*_c1+$B143))</f>
        <v>1.7298859372199577E-3</v>
      </c>
      <c r="CG143">
        <f t="shared" si="231"/>
        <v>1.6753923200782583E-3</v>
      </c>
      <c r="CH143">
        <f t="shared" si="231"/>
        <v>1.6233032843778535E-3</v>
      </c>
      <c r="CI143">
        <f t="shared" si="231"/>
        <v>1.5734774023325926E-3</v>
      </c>
      <c r="CJ143">
        <f t="shared" si="231"/>
        <v>1.5257838729357065E-3</v>
      </c>
      <c r="CK143">
        <f t="shared" si="231"/>
        <v>1.4801015351655301E-3</v>
      </c>
      <c r="CL143">
        <f t="shared" si="231"/>
        <v>1.436317991423533E-3</v>
      </c>
      <c r="CM143">
        <f t="shared" si="231"/>
        <v>1.3943288267308589E-3</v>
      </c>
      <c r="CN143">
        <f t="shared" si="231"/>
        <v>1.3540369113979674E-3</v>
      </c>
      <c r="CO143">
        <f t="shared" si="231"/>
        <v>1.3153517766962175E-3</v>
      </c>
      <c r="CP143">
        <f t="shared" ref="CP143:CY158" si="232">CP$2*EXP(- CP$1 * ($C143*_c1+$B143))</f>
        <v>1.2781890545715236E-3</v>
      </c>
      <c r="CQ143">
        <f t="shared" si="232"/>
        <v>1.2424699737049103E-3</v>
      </c>
      <c r="CR143">
        <f t="shared" si="232"/>
        <v>7.9991038919946045E-4</v>
      </c>
      <c r="CS143">
        <f t="shared" si="232"/>
        <v>5.1952989286298387E-4</v>
      </c>
      <c r="CT143">
        <f t="shared" si="232"/>
        <v>3.5977756461696384E-4</v>
      </c>
      <c r="CU143">
        <f t="shared" si="232"/>
        <v>2.5027072685864004E-4</v>
      </c>
      <c r="CV143">
        <f t="shared" si="232"/>
        <v>1.7087851409587664E-4</v>
      </c>
      <c r="CW143">
        <f t="shared" si="232"/>
        <v>1.1232176416565332E-4</v>
      </c>
      <c r="CX143">
        <f t="shared" si="232"/>
        <v>6.9363060710354976E-5</v>
      </c>
      <c r="CY143">
        <f t="shared" si="232"/>
        <v>3.8677509795320673E-5</v>
      </c>
      <c r="CZ143">
        <f t="shared" ref="CZ143:DI158" si="233">CZ$2*EXP(- CZ$1 * ($C143*_c1+$B143))</f>
        <v>1.7983764520205542E-5</v>
      </c>
      <c r="DA143">
        <f t="shared" si="233"/>
        <v>5.6273250361457355E-6</v>
      </c>
      <c r="DB143">
        <f t="shared" si="233"/>
        <v>3.5743786298622728E-7</v>
      </c>
      <c r="DC143">
        <f t="shared" si="233"/>
        <v>0</v>
      </c>
      <c r="DD143">
        <f t="shared" si="233"/>
        <v>0</v>
      </c>
      <c r="DE143">
        <f t="shared" si="233"/>
        <v>0</v>
      </c>
      <c r="DF143">
        <f t="shared" si="233"/>
        <v>0</v>
      </c>
      <c r="DG143">
        <f t="shared" si="233"/>
        <v>0</v>
      </c>
      <c r="DH143">
        <f t="shared" si="233"/>
        <v>0</v>
      </c>
      <c r="DI143">
        <f t="shared" si="233"/>
        <v>0</v>
      </c>
      <c r="DJ143">
        <f t="shared" ref="DJ143:DS158" si="234">DJ$2*EXP(- DJ$1 * ($C143*_c1+$B143))</f>
        <v>0</v>
      </c>
      <c r="DK143">
        <f t="shared" si="234"/>
        <v>0</v>
      </c>
      <c r="DL143">
        <f t="shared" si="234"/>
        <v>0</v>
      </c>
      <c r="DM143">
        <f t="shared" si="234"/>
        <v>0</v>
      </c>
      <c r="DN143">
        <f t="shared" si="234"/>
        <v>0</v>
      </c>
      <c r="DO143">
        <f t="shared" si="234"/>
        <v>0</v>
      </c>
      <c r="DP143">
        <f t="shared" si="234"/>
        <v>0</v>
      </c>
      <c r="DQ143">
        <f t="shared" si="234"/>
        <v>0</v>
      </c>
      <c r="DR143">
        <f t="shared" si="234"/>
        <v>0</v>
      </c>
      <c r="DS143">
        <f t="shared" si="234"/>
        <v>0</v>
      </c>
      <c r="DT143">
        <f t="shared" ref="DT143:EC158" si="235">DT$2*EXP(- DT$1 * ($C143*_c1+$B143))</f>
        <v>0</v>
      </c>
      <c r="DU143">
        <f t="shared" si="235"/>
        <v>0</v>
      </c>
      <c r="DV143">
        <f t="shared" si="235"/>
        <v>0</v>
      </c>
      <c r="DW143">
        <f t="shared" si="235"/>
        <v>0</v>
      </c>
      <c r="DX143">
        <f t="shared" si="235"/>
        <v>0</v>
      </c>
      <c r="DY143">
        <f t="shared" si="235"/>
        <v>0</v>
      </c>
      <c r="DZ143">
        <f t="shared" si="235"/>
        <v>0</v>
      </c>
      <c r="EA143">
        <f t="shared" si="235"/>
        <v>0</v>
      </c>
      <c r="EB143">
        <f t="shared" si="235"/>
        <v>0</v>
      </c>
      <c r="EC143">
        <f t="shared" si="235"/>
        <v>0</v>
      </c>
      <c r="ED143">
        <f t="shared" ref="ED143:EM158" si="236">ED$2*EXP(- ED$1 * ($C143*_c1+$B143))</f>
        <v>0</v>
      </c>
      <c r="EE143">
        <f t="shared" si="236"/>
        <v>0</v>
      </c>
      <c r="EF143">
        <f t="shared" si="236"/>
        <v>0</v>
      </c>
      <c r="EG143">
        <f t="shared" si="236"/>
        <v>0</v>
      </c>
      <c r="EH143">
        <f t="shared" si="236"/>
        <v>0</v>
      </c>
      <c r="EI143">
        <f t="shared" si="236"/>
        <v>0</v>
      </c>
      <c r="EJ143">
        <f t="shared" si="236"/>
        <v>0</v>
      </c>
      <c r="EK143">
        <f t="shared" si="236"/>
        <v>0</v>
      </c>
      <c r="EL143">
        <f t="shared" si="236"/>
        <v>0</v>
      </c>
      <c r="EM143">
        <f t="shared" si="236"/>
        <v>0</v>
      </c>
      <c r="EN143">
        <f t="shared" ref="EN143:EX158" si="237">EN$2*EXP(- EN$1 * ($C143*_c1+$B143))</f>
        <v>0</v>
      </c>
      <c r="EO143">
        <f t="shared" si="237"/>
        <v>0</v>
      </c>
      <c r="EP143">
        <f t="shared" si="237"/>
        <v>0</v>
      </c>
      <c r="EQ143">
        <f t="shared" si="237"/>
        <v>0</v>
      </c>
      <c r="ER143">
        <f t="shared" si="237"/>
        <v>0</v>
      </c>
      <c r="ES143">
        <f t="shared" si="237"/>
        <v>0</v>
      </c>
      <c r="ET143">
        <f t="shared" si="237"/>
        <v>0</v>
      </c>
      <c r="EU143">
        <f t="shared" si="237"/>
        <v>0</v>
      </c>
      <c r="EV143">
        <f t="shared" si="237"/>
        <v>0</v>
      </c>
      <c r="EW143">
        <f t="shared" si="237"/>
        <v>0</v>
      </c>
      <c r="EX143">
        <f t="shared" si="237"/>
        <v>0</v>
      </c>
      <c r="EZ143">
        <f t="shared" si="207"/>
        <v>0.88021421933809851</v>
      </c>
      <c r="FB143">
        <f t="shared" si="205"/>
        <v>1.1085652000941526E-2</v>
      </c>
      <c r="FC143">
        <f t="shared" si="206"/>
        <v>0.24859873049018172</v>
      </c>
    </row>
    <row r="144" spans="1:159" x14ac:dyDescent="0.25">
      <c r="A144">
        <v>985</v>
      </c>
      <c r="B144" s="20">
        <f>'Input spectra'!S143</f>
        <v>4.4789046171482903E-2</v>
      </c>
      <c r="C144">
        <f>'Input spectra'!B143</f>
        <v>0</v>
      </c>
      <c r="D144">
        <f t="shared" si="223"/>
        <v>2.0653927966864227E-2</v>
      </c>
      <c r="E144">
        <f t="shared" si="223"/>
        <v>2.0411886612076546E-2</v>
      </c>
      <c r="F144">
        <f t="shared" si="223"/>
        <v>2.0171596090316265E-2</v>
      </c>
      <c r="G144">
        <f t="shared" si="223"/>
        <v>1.9933045586826462E-2</v>
      </c>
      <c r="H144">
        <f t="shared" si="223"/>
        <v>1.9696224348544279E-2</v>
      </c>
      <c r="I144">
        <f t="shared" si="223"/>
        <v>1.946112168376549E-2</v>
      </c>
      <c r="J144">
        <f t="shared" si="223"/>
        <v>1.9227726961810871E-2</v>
      </c>
      <c r="K144">
        <f t="shared" si="223"/>
        <v>1.899602961269424E-2</v>
      </c>
      <c r="L144">
        <f t="shared" si="223"/>
        <v>1.8766019126792363E-2</v>
      </c>
      <c r="M144">
        <f t="shared" si="223"/>
        <v>1.853768505451649E-2</v>
      </c>
      <c r="N144">
        <f t="shared" si="224"/>
        <v>1.8311017005985693E-2</v>
      </c>
      <c r="O144">
        <f t="shared" si="224"/>
        <v>1.8086004650701884E-2</v>
      </c>
      <c r="P144">
        <f t="shared" si="224"/>
        <v>1.7862637717226567E-2</v>
      </c>
      <c r="Q144">
        <f t="shared" si="224"/>
        <v>1.7640905992859297E-2</v>
      </c>
      <c r="R144">
        <f t="shared" si="224"/>
        <v>1.7420799323317793E-2</v>
      </c>
      <c r="S144">
        <f t="shared" si="224"/>
        <v>1.7202307612419799E-2</v>
      </c>
      <c r="T144">
        <f t="shared" si="224"/>
        <v>1.6985420821766586E-2</v>
      </c>
      <c r="U144">
        <f t="shared" si="224"/>
        <v>1.6770128970428091E-2</v>
      </c>
      <c r="V144">
        <f t="shared" si="224"/>
        <v>1.6556422134629802E-2</v>
      </c>
      <c r="W144">
        <f t="shared" si="224"/>
        <v>1.6344290447441203E-2</v>
      </c>
      <c r="X144">
        <f t="shared" si="225"/>
        <v>1.6133724098465928E-2</v>
      </c>
      <c r="Y144">
        <f t="shared" si="225"/>
        <v>1.592471333353351E-2</v>
      </c>
      <c r="Z144">
        <f t="shared" si="225"/>
        <v>1.5717248454392777E-2</v>
      </c>
      <c r="AA144">
        <f t="shared" si="225"/>
        <v>1.5511319818406836E-2</v>
      </c>
      <c r="AB144">
        <f t="shared" si="225"/>
        <v>1.530691783824973E-2</v>
      </c>
      <c r="AC144">
        <f t="shared" si="225"/>
        <v>1.510403298160462E-2</v>
      </c>
      <c r="AD144">
        <f t="shared" si="225"/>
        <v>1.4902655770863599E-2</v>
      </c>
      <c r="AE144">
        <f t="shared" si="225"/>
        <v>1.4702776782829099E-2</v>
      </c>
      <c r="AF144">
        <f t="shared" si="225"/>
        <v>1.4504386648416854E-2</v>
      </c>
      <c r="AG144">
        <f t="shared" si="225"/>
        <v>1.4307476052360419E-2</v>
      </c>
      <c r="AH144">
        <f t="shared" si="226"/>
        <v>1.4112035732917305E-2</v>
      </c>
      <c r="AI144">
        <f t="shared" si="226"/>
        <v>1.3918056481576596E-2</v>
      </c>
      <c r="AJ144">
        <f t="shared" si="226"/>
        <v>1.3725529142768164E-2</v>
      </c>
      <c r="AK144">
        <f t="shared" si="226"/>
        <v>1.3534444613573374E-2</v>
      </c>
      <c r="AL144">
        <f t="shared" si="226"/>
        <v>1.3344793843437378E-2</v>
      </c>
      <c r="AM144">
        <f t="shared" si="226"/>
        <v>1.3156567833882865E-2</v>
      </c>
      <c r="AN144">
        <f t="shared" si="226"/>
        <v>1.2969757638225355E-2</v>
      </c>
      <c r="AO144">
        <f t="shared" si="226"/>
        <v>1.2784354361290006E-2</v>
      </c>
      <c r="AP144">
        <f t="shared" si="226"/>
        <v>1.2600349159129904E-2</v>
      </c>
      <c r="AQ144">
        <f t="shared" si="226"/>
        <v>1.2417733238745829E-2</v>
      </c>
      <c r="AR144">
        <f t="shared" si="227"/>
        <v>1.2236497857807541E-2</v>
      </c>
      <c r="AS144">
        <f t="shared" si="227"/>
        <v>1.2056634324376501E-2</v>
      </c>
      <c r="AT144">
        <f t="shared" si="227"/>
        <v>1.1878133996630073E-2</v>
      </c>
      <c r="AU144">
        <f t="shared" si="227"/>
        <v>1.1700988282587199E-2</v>
      </c>
      <c r="AV144">
        <f t="shared" si="227"/>
        <v>1.1525188639835499E-2</v>
      </c>
      <c r="AW144">
        <f t="shared" si="227"/>
        <v>1.1350726575259833E-2</v>
      </c>
      <c r="AX144">
        <f t="shared" si="227"/>
        <v>1.0089976102033139E-2</v>
      </c>
      <c r="AY144">
        <f t="shared" si="227"/>
        <v>8.6215787555376146E-3</v>
      </c>
      <c r="AZ144">
        <f t="shared" si="227"/>
        <v>7.7610148949608911E-3</v>
      </c>
      <c r="BA144">
        <f t="shared" si="227"/>
        <v>7.1092211054708384E-3</v>
      </c>
      <c r="BB144">
        <f t="shared" si="228"/>
        <v>6.5766777052996932E-3</v>
      </c>
      <c r="BC144">
        <f t="shared" si="228"/>
        <v>6.1245837349238139E-3</v>
      </c>
      <c r="BD144">
        <f t="shared" si="228"/>
        <v>5.7316801812530528E-3</v>
      </c>
      <c r="BE144">
        <f t="shared" si="228"/>
        <v>5.3847151694637147E-3</v>
      </c>
      <c r="BF144">
        <f t="shared" si="228"/>
        <v>5.0747166821169636E-3</v>
      </c>
      <c r="BG144">
        <f t="shared" si="228"/>
        <v>4.7952507145952693E-3</v>
      </c>
      <c r="BH144">
        <f t="shared" si="228"/>
        <v>4.5415040048189846E-3</v>
      </c>
      <c r="BI144">
        <f t="shared" si="228"/>
        <v>4.3097574181963456E-3</v>
      </c>
      <c r="BJ144">
        <f t="shared" si="228"/>
        <v>4.0970630909558121E-3</v>
      </c>
      <c r="BK144">
        <f t="shared" si="228"/>
        <v>3.901035982719315E-3</v>
      </c>
      <c r="BL144">
        <f t="shared" si="229"/>
        <v>3.7197135425875785E-3</v>
      </c>
      <c r="BM144">
        <f t="shared" si="229"/>
        <v>3.5514579082352908E-3</v>
      </c>
      <c r="BN144">
        <f t="shared" si="229"/>
        <v>3.3948857394499746E-3</v>
      </c>
      <c r="BO144">
        <f t="shared" si="229"/>
        <v>3.2488166186297016E-3</v>
      </c>
      <c r="BP144">
        <f t="shared" si="229"/>
        <v>3.1122342895941383E-3</v>
      </c>
      <c r="BQ144">
        <f t="shared" si="229"/>
        <v>2.9842569972730031E-3</v>
      </c>
      <c r="BR144">
        <f t="shared" si="229"/>
        <v>2.8641144207999618E-3</v>
      </c>
      <c r="BS144">
        <f t="shared" si="229"/>
        <v>2.7511294759271104E-3</v>
      </c>
      <c r="BT144">
        <f t="shared" si="229"/>
        <v>2.6447037752765626E-3</v>
      </c>
      <c r="BU144">
        <f t="shared" si="229"/>
        <v>2.5443058784927869E-3</v>
      </c>
      <c r="BV144">
        <f t="shared" si="230"/>
        <v>2.4494616995887832E-3</v>
      </c>
      <c r="BW144">
        <f t="shared" si="230"/>
        <v>2.3597466029741834E-3</v>
      </c>
      <c r="BX144">
        <f t="shared" si="230"/>
        <v>2.2747788362782735E-3</v>
      </c>
      <c r="BY144">
        <f t="shared" si="230"/>
        <v>2.1942140322383265E-3</v>
      </c>
      <c r="BZ144">
        <f t="shared" si="230"/>
        <v>2.1177405735356863E-3</v>
      </c>
      <c r="CA144">
        <f t="shared" si="230"/>
        <v>2.0450756601688796E-3</v>
      </c>
      <c r="CB144">
        <f t="shared" si="230"/>
        <v>1.9759619532755497E-3</v>
      </c>
      <c r="CC144">
        <f t="shared" si="230"/>
        <v>1.9101646953793234E-3</v>
      </c>
      <c r="CD144">
        <f t="shared" si="230"/>
        <v>1.8474692270372311E-3</v>
      </c>
      <c r="CE144">
        <f t="shared" si="230"/>
        <v>1.7876788353575637E-3</v>
      </c>
      <c r="CF144">
        <f t="shared" si="231"/>
        <v>1.7306128819697764E-3</v>
      </c>
      <c r="CG144">
        <f t="shared" si="231"/>
        <v>1.6761051675749463E-3</v>
      </c>
      <c r="CH144">
        <f t="shared" si="231"/>
        <v>1.6240024977893475E-3</v>
      </c>
      <c r="CI144">
        <f t="shared" si="231"/>
        <v>1.5741634210624529E-3</v>
      </c>
      <c r="CJ144">
        <f t="shared" si="231"/>
        <v>1.5264571143402386E-3</v>
      </c>
      <c r="CK144">
        <f t="shared" si="231"/>
        <v>1.4807623961094383E-3</v>
      </c>
      <c r="CL144">
        <f t="shared" si="231"/>
        <v>1.4369668496927923E-3</v>
      </c>
      <c r="CM144">
        <f t="shared" si="231"/>
        <v>1.3949660423189457E-3</v>
      </c>
      <c r="CN144">
        <f t="shared" si="231"/>
        <v>1.3546628276794213E-3</v>
      </c>
      <c r="CO144">
        <f t="shared" si="231"/>
        <v>1.3159667214996814E-3</v>
      </c>
      <c r="CP144">
        <f t="shared" si="232"/>
        <v>1.2787933411628632E-3</v>
      </c>
      <c r="CQ144">
        <f t="shared" si="232"/>
        <v>1.2430639016896851E-3</v>
      </c>
      <c r="CR144">
        <f t="shared" si="232"/>
        <v>8.0029696690114762E-4</v>
      </c>
      <c r="CS144">
        <f t="shared" si="232"/>
        <v>5.1978369908537662E-4</v>
      </c>
      <c r="CT144">
        <f t="shared" si="232"/>
        <v>3.5995521733122086E-4</v>
      </c>
      <c r="CU144">
        <f t="shared" si="232"/>
        <v>2.5039562176210756E-4</v>
      </c>
      <c r="CV144">
        <f t="shared" si="232"/>
        <v>1.7096468703163995E-4</v>
      </c>
      <c r="CW144">
        <f t="shared" si="232"/>
        <v>1.1237899749203964E-4</v>
      </c>
      <c r="CX144">
        <f t="shared" si="232"/>
        <v>6.9398768979716657E-5</v>
      </c>
      <c r="CY144">
        <f t="shared" si="232"/>
        <v>3.8697624298855998E-5</v>
      </c>
      <c r="CZ144">
        <f t="shared" si="233"/>
        <v>1.7993211595270299E-5</v>
      </c>
      <c r="DA144">
        <f t="shared" si="233"/>
        <v>5.6303107025002121E-6</v>
      </c>
      <c r="DB144">
        <f t="shared" si="233"/>
        <v>3.5762938547059218E-7</v>
      </c>
      <c r="DC144">
        <f t="shared" si="233"/>
        <v>0</v>
      </c>
      <c r="DD144">
        <f t="shared" si="233"/>
        <v>0</v>
      </c>
      <c r="DE144">
        <f t="shared" si="233"/>
        <v>0</v>
      </c>
      <c r="DF144">
        <f t="shared" si="233"/>
        <v>0</v>
      </c>
      <c r="DG144">
        <f t="shared" si="233"/>
        <v>0</v>
      </c>
      <c r="DH144">
        <f t="shared" si="233"/>
        <v>0</v>
      </c>
      <c r="DI144">
        <f t="shared" si="233"/>
        <v>0</v>
      </c>
      <c r="DJ144">
        <f t="shared" si="234"/>
        <v>0</v>
      </c>
      <c r="DK144">
        <f t="shared" si="234"/>
        <v>0</v>
      </c>
      <c r="DL144">
        <f t="shared" si="234"/>
        <v>0</v>
      </c>
      <c r="DM144">
        <f t="shared" si="234"/>
        <v>0</v>
      </c>
      <c r="DN144">
        <f t="shared" si="234"/>
        <v>0</v>
      </c>
      <c r="DO144">
        <f t="shared" si="234"/>
        <v>0</v>
      </c>
      <c r="DP144">
        <f t="shared" si="234"/>
        <v>0</v>
      </c>
      <c r="DQ144">
        <f t="shared" si="234"/>
        <v>0</v>
      </c>
      <c r="DR144">
        <f t="shared" si="234"/>
        <v>0</v>
      </c>
      <c r="DS144">
        <f t="shared" si="234"/>
        <v>0</v>
      </c>
      <c r="DT144">
        <f t="shared" si="235"/>
        <v>0</v>
      </c>
      <c r="DU144">
        <f t="shared" si="235"/>
        <v>0</v>
      </c>
      <c r="DV144">
        <f t="shared" si="235"/>
        <v>0</v>
      </c>
      <c r="DW144">
        <f t="shared" si="235"/>
        <v>0</v>
      </c>
      <c r="DX144">
        <f t="shared" si="235"/>
        <v>0</v>
      </c>
      <c r="DY144">
        <f t="shared" si="235"/>
        <v>0</v>
      </c>
      <c r="DZ144">
        <f t="shared" si="235"/>
        <v>0</v>
      </c>
      <c r="EA144">
        <f t="shared" si="235"/>
        <v>0</v>
      </c>
      <c r="EB144">
        <f t="shared" si="235"/>
        <v>0</v>
      </c>
      <c r="EC144">
        <f t="shared" si="235"/>
        <v>0</v>
      </c>
      <c r="ED144">
        <f t="shared" si="236"/>
        <v>0</v>
      </c>
      <c r="EE144">
        <f t="shared" si="236"/>
        <v>0</v>
      </c>
      <c r="EF144">
        <f t="shared" si="236"/>
        <v>0</v>
      </c>
      <c r="EG144">
        <f t="shared" si="236"/>
        <v>0</v>
      </c>
      <c r="EH144">
        <f t="shared" si="236"/>
        <v>0</v>
      </c>
      <c r="EI144">
        <f t="shared" si="236"/>
        <v>0</v>
      </c>
      <c r="EJ144">
        <f t="shared" si="236"/>
        <v>0</v>
      </c>
      <c r="EK144">
        <f t="shared" si="236"/>
        <v>0</v>
      </c>
      <c r="EL144">
        <f t="shared" si="236"/>
        <v>0</v>
      </c>
      <c r="EM144">
        <f t="shared" si="236"/>
        <v>0</v>
      </c>
      <c r="EN144">
        <f t="shared" si="237"/>
        <v>0</v>
      </c>
      <c r="EO144">
        <f t="shared" si="237"/>
        <v>0</v>
      </c>
      <c r="EP144">
        <f t="shared" si="237"/>
        <v>0</v>
      </c>
      <c r="EQ144">
        <f t="shared" si="237"/>
        <v>0</v>
      </c>
      <c r="ER144">
        <f t="shared" si="237"/>
        <v>0</v>
      </c>
      <c r="ES144">
        <f t="shared" si="237"/>
        <v>0</v>
      </c>
      <c r="ET144">
        <f t="shared" si="237"/>
        <v>0</v>
      </c>
      <c r="EU144">
        <f t="shared" si="237"/>
        <v>0</v>
      </c>
      <c r="EV144">
        <f t="shared" si="237"/>
        <v>0</v>
      </c>
      <c r="EW144">
        <f t="shared" si="237"/>
        <v>0</v>
      </c>
      <c r="EX144">
        <f t="shared" si="237"/>
        <v>0</v>
      </c>
      <c r="EZ144">
        <f t="shared" si="207"/>
        <v>0.88034130342405092</v>
      </c>
      <c r="FB144">
        <f t="shared" si="205"/>
        <v>1.1072813592067021E-2</v>
      </c>
      <c r="FC144">
        <f t="shared" si="206"/>
        <v>0.24860037155403267</v>
      </c>
    </row>
    <row r="145" spans="1:159" x14ac:dyDescent="0.25">
      <c r="A145">
        <v>990</v>
      </c>
      <c r="B145" s="20">
        <f>'Input spectra'!S144</f>
        <v>4.47365288323293E-2</v>
      </c>
      <c r="C145">
        <f>'Input spectra'!B144</f>
        <v>0</v>
      </c>
      <c r="D145">
        <f t="shared" si="223"/>
        <v>2.0653927966864227E-2</v>
      </c>
      <c r="E145">
        <f t="shared" si="223"/>
        <v>2.0411993810155231E-2</v>
      </c>
      <c r="F145">
        <f t="shared" si="223"/>
        <v>2.0171807963139592E-2</v>
      </c>
      <c r="G145">
        <f t="shared" si="223"/>
        <v>1.9933359638455064E-2</v>
      </c>
      <c r="H145">
        <f t="shared" si="223"/>
        <v>1.9696638110207859E-2</v>
      </c>
      <c r="I145">
        <f t="shared" si="223"/>
        <v>1.9461632713638832E-2</v>
      </c>
      <c r="J145">
        <f t="shared" si="223"/>
        <v>1.9228332844791432E-2</v>
      </c>
      <c r="K145">
        <f t="shared" si="223"/>
        <v>1.8996727960181356E-2</v>
      </c>
      <c r="L145">
        <f t="shared" si="223"/>
        <v>1.8766807576467995E-2</v>
      </c>
      <c r="M145">
        <f t="shared" si="223"/>
        <v>1.8538561270127575E-2</v>
      </c>
      <c r="N145">
        <f t="shared" si="224"/>
        <v>1.831197867712803E-2</v>
      </c>
      <c r="O145">
        <f t="shared" si="224"/>
        <v>1.8087049492605561E-2</v>
      </c>
      <c r="P145">
        <f t="shared" si="224"/>
        <v>1.7863763470542946E-2</v>
      </c>
      <c r="Q145">
        <f t="shared" si="224"/>
        <v>1.76421104234495E-2</v>
      </c>
      <c r="R145">
        <f t="shared" si="224"/>
        <v>1.7422080222042734E-2</v>
      </c>
      <c r="S145">
        <f t="shared" si="224"/>
        <v>1.7203662794931695E-2</v>
      </c>
      <c r="T145">
        <f t="shared" si="224"/>
        <v>1.6986848128301958E-2</v>
      </c>
      <c r="U145">
        <f t="shared" si="224"/>
        <v>1.6771626265602305E-2</v>
      </c>
      <c r="V145">
        <f t="shared" si="224"/>
        <v>1.6557987307233013E-2</v>
      </c>
      <c r="W145">
        <f t="shared" si="224"/>
        <v>1.6345921410235827E-2</v>
      </c>
      <c r="X145">
        <f t="shared" si="225"/>
        <v>1.6135418787985537E-2</v>
      </c>
      <c r="Y145">
        <f t="shared" si="225"/>
        <v>1.5926469709883182E-2</v>
      </c>
      <c r="Z145">
        <f t="shared" si="225"/>
        <v>1.5719064501050897E-2</v>
      </c>
      <c r="AA145">
        <f t="shared" si="225"/>
        <v>1.5513193542028318E-2</v>
      </c>
      <c r="AB145">
        <f t="shared" si="225"/>
        <v>1.5308847268470642E-2</v>
      </c>
      <c r="AC145">
        <f t="shared" si="225"/>
        <v>1.5106016170848254E-2</v>
      </c>
      <c r="AD145">
        <f t="shared" si="225"/>
        <v>1.4904690794147909E-2</v>
      </c>
      <c r="AE145">
        <f t="shared" si="225"/>
        <v>1.4704861737575547E-2</v>
      </c>
      <c r="AF145">
        <f t="shared" si="225"/>
        <v>1.4506519654260641E-2</v>
      </c>
      <c r="AG145">
        <f t="shared" si="225"/>
        <v>1.4309655250962084E-2</v>
      </c>
      <c r="AH145">
        <f t="shared" si="226"/>
        <v>1.4114259287775682E-2</v>
      </c>
      <c r="AI145">
        <f t="shared" si="226"/>
        <v>1.3920322577843144E-2</v>
      </c>
      <c r="AJ145">
        <f t="shared" si="226"/>
        <v>1.3727835987062622E-2</v>
      </c>
      <c r="AK145">
        <f t="shared" si="226"/>
        <v>1.3536790433800782E-2</v>
      </c>
      <c r="AL145">
        <f t="shared" si="226"/>
        <v>1.3347176888606389E-2</v>
      </c>
      <c r="AM145">
        <f t="shared" si="226"/>
        <v>1.3158986373925411E-2</v>
      </c>
      <c r="AN145">
        <f t="shared" si="226"/>
        <v>1.2972209963817611E-2</v>
      </c>
      <c r="AO145">
        <f t="shared" si="226"/>
        <v>1.2786838783674656E-2</v>
      </c>
      <c r="AP145">
        <f t="shared" si="226"/>
        <v>1.2602864009939702E-2</v>
      </c>
      <c r="AQ145">
        <f t="shared" si="226"/>
        <v>1.2420276869828443E-2</v>
      </c>
      <c r="AR145">
        <f t="shared" si="227"/>
        <v>1.2239068641051681E-2</v>
      </c>
      <c r="AS145">
        <f t="shared" si="227"/>
        <v>1.2059230651539311E-2</v>
      </c>
      <c r="AT145">
        <f t="shared" si="227"/>
        <v>1.1880754279165783E-2</v>
      </c>
      <c r="AU145">
        <f t="shared" si="227"/>
        <v>1.1703630951477034E-2</v>
      </c>
      <c r="AV145">
        <f t="shared" si="227"/>
        <v>1.1527852145418818E-2</v>
      </c>
      <c r="AW145">
        <f t="shared" si="227"/>
        <v>1.1353409387066523E-2</v>
      </c>
      <c r="AX145">
        <f t="shared" si="227"/>
        <v>1.00924139304925E-2</v>
      </c>
      <c r="AY145">
        <f t="shared" si="227"/>
        <v>8.6237070953625143E-3</v>
      </c>
      <c r="AZ145">
        <f t="shared" si="227"/>
        <v>7.7629715632589512E-3</v>
      </c>
      <c r="BA145">
        <f t="shared" si="227"/>
        <v>7.1110507920238795E-3</v>
      </c>
      <c r="BB145">
        <f t="shared" si="228"/>
        <v>6.5784048801240998E-3</v>
      </c>
      <c r="BC145">
        <f t="shared" si="228"/>
        <v>6.1262243535143857E-3</v>
      </c>
      <c r="BD145">
        <f t="shared" si="228"/>
        <v>5.7332456604802075E-3</v>
      </c>
      <c r="BE145">
        <f t="shared" si="228"/>
        <v>5.386214169909192E-3</v>
      </c>
      <c r="BF145">
        <f t="shared" si="228"/>
        <v>5.0761560435365399E-3</v>
      </c>
      <c r="BG145">
        <f t="shared" si="228"/>
        <v>4.7966360005969365E-3</v>
      </c>
      <c r="BH145">
        <f t="shared" si="228"/>
        <v>4.5428398443967252E-3</v>
      </c>
      <c r="BI145">
        <f t="shared" si="228"/>
        <v>4.3110477321681084E-3</v>
      </c>
      <c r="BJ145">
        <f t="shared" si="228"/>
        <v>4.0983112487818643E-3</v>
      </c>
      <c r="BK145">
        <f t="shared" si="228"/>
        <v>3.9022449149804174E-3</v>
      </c>
      <c r="BL145">
        <f t="shared" si="229"/>
        <v>3.7208858240192055E-3</v>
      </c>
      <c r="BM145">
        <f t="shared" si="229"/>
        <v>3.5525958205226268E-3</v>
      </c>
      <c r="BN145">
        <f t="shared" si="229"/>
        <v>3.3959913197005708E-3</v>
      </c>
      <c r="BO145">
        <f t="shared" si="229"/>
        <v>3.2498916974562876E-3</v>
      </c>
      <c r="BP145">
        <f t="shared" si="229"/>
        <v>3.1132805214970569E-3</v>
      </c>
      <c r="BQ145">
        <f t="shared" si="229"/>
        <v>2.9852758852077872E-3</v>
      </c>
      <c r="BR145">
        <f t="shared" si="229"/>
        <v>2.8651073362809601E-3</v>
      </c>
      <c r="BS145">
        <f t="shared" si="229"/>
        <v>2.7520976756537632E-3</v>
      </c>
      <c r="BT145">
        <f t="shared" si="229"/>
        <v>2.6456484150152691E-3</v>
      </c>
      <c r="BU145">
        <f t="shared" si="229"/>
        <v>2.5452280247672491E-3</v>
      </c>
      <c r="BV145">
        <f t="shared" si="230"/>
        <v>2.4503623396016474E-3</v>
      </c>
      <c r="BW145">
        <f t="shared" si="230"/>
        <v>2.3606266530874186E-3</v>
      </c>
      <c r="BX145">
        <f t="shared" si="230"/>
        <v>2.2756391493087258E-3</v>
      </c>
      <c r="BY145">
        <f t="shared" si="230"/>
        <v>2.1950554037713887E-3</v>
      </c>
      <c r="BZ145">
        <f t="shared" si="230"/>
        <v>2.1185637474192172E-3</v>
      </c>
      <c r="CA145">
        <f t="shared" si="230"/>
        <v>2.0458813333180496E-3</v>
      </c>
      <c r="CB145">
        <f t="shared" si="230"/>
        <v>1.9767507798947792E-3</v>
      </c>
      <c r="CC145">
        <f t="shared" si="230"/>
        <v>1.9109372906882249E-3</v>
      </c>
      <c r="CD145">
        <f t="shared" si="230"/>
        <v>1.8482261705722045E-3</v>
      </c>
      <c r="CE145">
        <f t="shared" si="230"/>
        <v>1.7884206739084843E-3</v>
      </c>
      <c r="CF145">
        <f t="shared" si="231"/>
        <v>1.7313401322013951E-3</v>
      </c>
      <c r="CG145">
        <f t="shared" si="231"/>
        <v>1.6768183183746563E-3</v>
      </c>
      <c r="CH145">
        <f t="shared" si="231"/>
        <v>1.6247020123764746E-3</v>
      </c>
      <c r="CI145">
        <f t="shared" si="231"/>
        <v>1.5748497388888849E-3</v>
      </c>
      <c r="CJ145">
        <f t="shared" si="231"/>
        <v>1.5271306528078065E-3</v>
      </c>
      <c r="CK145">
        <f t="shared" si="231"/>
        <v>1.4814235521257971E-3</v>
      </c>
      <c r="CL145">
        <f t="shared" si="231"/>
        <v>1.4376160010845047E-3</v>
      </c>
      <c r="CM145">
        <f t="shared" si="231"/>
        <v>1.395603549117899E-3</v>
      </c>
      <c r="CN145">
        <f t="shared" si="231"/>
        <v>1.355289033296556E-3</v>
      </c>
      <c r="CO145">
        <f t="shared" si="231"/>
        <v>1.3165819537981852E-3</v>
      </c>
      <c r="CP145">
        <f t="shared" si="232"/>
        <v>1.2793979134414282E-3</v>
      </c>
      <c r="CQ145">
        <f t="shared" si="232"/>
        <v>1.2436581135851043E-3</v>
      </c>
      <c r="CR145">
        <f t="shared" si="232"/>
        <v>8.0068373142666105E-4</v>
      </c>
      <c r="CS145">
        <f t="shared" si="232"/>
        <v>5.2003762929986189E-4</v>
      </c>
      <c r="CT145">
        <f t="shared" si="232"/>
        <v>3.6013295776769842E-4</v>
      </c>
      <c r="CU145">
        <f t="shared" si="232"/>
        <v>2.5052057899302785E-4</v>
      </c>
      <c r="CV145">
        <f t="shared" si="232"/>
        <v>1.7105090342386063E-4</v>
      </c>
      <c r="CW145">
        <f t="shared" si="232"/>
        <v>1.12436259981551E-4</v>
      </c>
      <c r="CX145">
        <f t="shared" si="232"/>
        <v>6.9434495631780707E-5</v>
      </c>
      <c r="CY145">
        <f t="shared" si="232"/>
        <v>3.8717749263076471E-5</v>
      </c>
      <c r="CZ145">
        <f t="shared" si="233"/>
        <v>1.8002663632990522E-5</v>
      </c>
      <c r="DA145">
        <f t="shared" si="233"/>
        <v>5.6332979529472244E-6</v>
      </c>
      <c r="DB145">
        <f t="shared" si="233"/>
        <v>3.5782101057660357E-7</v>
      </c>
      <c r="DC145">
        <f t="shared" si="233"/>
        <v>0</v>
      </c>
      <c r="DD145">
        <f t="shared" si="233"/>
        <v>0</v>
      </c>
      <c r="DE145">
        <f t="shared" si="233"/>
        <v>0</v>
      </c>
      <c r="DF145">
        <f t="shared" si="233"/>
        <v>0</v>
      </c>
      <c r="DG145">
        <f t="shared" si="233"/>
        <v>0</v>
      </c>
      <c r="DH145">
        <f t="shared" si="233"/>
        <v>0</v>
      </c>
      <c r="DI145">
        <f t="shared" si="233"/>
        <v>0</v>
      </c>
      <c r="DJ145">
        <f t="shared" si="234"/>
        <v>0</v>
      </c>
      <c r="DK145">
        <f t="shared" si="234"/>
        <v>0</v>
      </c>
      <c r="DL145">
        <f t="shared" si="234"/>
        <v>0</v>
      </c>
      <c r="DM145">
        <f t="shared" si="234"/>
        <v>0</v>
      </c>
      <c r="DN145">
        <f t="shared" si="234"/>
        <v>0</v>
      </c>
      <c r="DO145">
        <f t="shared" si="234"/>
        <v>0</v>
      </c>
      <c r="DP145">
        <f t="shared" si="234"/>
        <v>0</v>
      </c>
      <c r="DQ145">
        <f t="shared" si="234"/>
        <v>0</v>
      </c>
      <c r="DR145">
        <f t="shared" si="234"/>
        <v>0</v>
      </c>
      <c r="DS145">
        <f t="shared" si="234"/>
        <v>0</v>
      </c>
      <c r="DT145">
        <f t="shared" si="235"/>
        <v>0</v>
      </c>
      <c r="DU145">
        <f t="shared" si="235"/>
        <v>0</v>
      </c>
      <c r="DV145">
        <f t="shared" si="235"/>
        <v>0</v>
      </c>
      <c r="DW145">
        <f t="shared" si="235"/>
        <v>0</v>
      </c>
      <c r="DX145">
        <f t="shared" si="235"/>
        <v>0</v>
      </c>
      <c r="DY145">
        <f t="shared" si="235"/>
        <v>0</v>
      </c>
      <c r="DZ145">
        <f t="shared" si="235"/>
        <v>0</v>
      </c>
      <c r="EA145">
        <f t="shared" si="235"/>
        <v>0</v>
      </c>
      <c r="EB145">
        <f t="shared" si="235"/>
        <v>0</v>
      </c>
      <c r="EC145">
        <f t="shared" si="235"/>
        <v>0</v>
      </c>
      <c r="ED145">
        <f t="shared" si="236"/>
        <v>0</v>
      </c>
      <c r="EE145">
        <f t="shared" si="236"/>
        <v>0</v>
      </c>
      <c r="EF145">
        <f t="shared" si="236"/>
        <v>0</v>
      </c>
      <c r="EG145">
        <f t="shared" si="236"/>
        <v>0</v>
      </c>
      <c r="EH145">
        <f t="shared" si="236"/>
        <v>0</v>
      </c>
      <c r="EI145">
        <f t="shared" si="236"/>
        <v>0</v>
      </c>
      <c r="EJ145">
        <f t="shared" si="236"/>
        <v>0</v>
      </c>
      <c r="EK145">
        <f t="shared" si="236"/>
        <v>0</v>
      </c>
      <c r="EL145">
        <f t="shared" si="236"/>
        <v>0</v>
      </c>
      <c r="EM145">
        <f t="shared" si="236"/>
        <v>0</v>
      </c>
      <c r="EN145">
        <f t="shared" si="237"/>
        <v>0</v>
      </c>
      <c r="EO145">
        <f t="shared" si="237"/>
        <v>0</v>
      </c>
      <c r="EP145">
        <f t="shared" si="237"/>
        <v>0</v>
      </c>
      <c r="EQ145">
        <f t="shared" si="237"/>
        <v>0</v>
      </c>
      <c r="ER145">
        <f t="shared" si="237"/>
        <v>0</v>
      </c>
      <c r="ES145">
        <f t="shared" si="237"/>
        <v>0</v>
      </c>
      <c r="ET145">
        <f t="shared" si="237"/>
        <v>0</v>
      </c>
      <c r="EU145">
        <f t="shared" si="237"/>
        <v>0</v>
      </c>
      <c r="EV145">
        <f t="shared" si="237"/>
        <v>0</v>
      </c>
      <c r="EW145">
        <f t="shared" si="237"/>
        <v>0</v>
      </c>
      <c r="EX145">
        <f t="shared" si="237"/>
        <v>0</v>
      </c>
      <c r="EZ145">
        <f t="shared" si="207"/>
        <v>0.8804684160461097</v>
      </c>
      <c r="FB145">
        <f t="shared" si="205"/>
        <v>1.1059974846068577E-2</v>
      </c>
      <c r="FC145">
        <f t="shared" si="206"/>
        <v>0.24860201261812417</v>
      </c>
    </row>
    <row r="146" spans="1:159" x14ac:dyDescent="0.25">
      <c r="A146">
        <v>995</v>
      </c>
      <c r="B146" s="20">
        <f>'Input spectra'!S145</f>
        <v>4.4684011493175697E-2</v>
      </c>
      <c r="C146">
        <f>'Input spectra'!B145</f>
        <v>0</v>
      </c>
      <c r="D146">
        <f t="shared" si="223"/>
        <v>2.0653927966864227E-2</v>
      </c>
      <c r="E146">
        <f t="shared" si="223"/>
        <v>2.0412101008796892E-2</v>
      </c>
      <c r="F146">
        <f t="shared" si="223"/>
        <v>2.0172019838188331E-2</v>
      </c>
      <c r="G146">
        <f t="shared" si="223"/>
        <v>1.9933673695031653E-2</v>
      </c>
      <c r="H146">
        <f t="shared" si="223"/>
        <v>1.9697051880563393E-2</v>
      </c>
      <c r="I146">
        <f t="shared" si="223"/>
        <v>1.9462143756931314E-2</v>
      </c>
      <c r="J146">
        <f t="shared" si="223"/>
        <v>1.9228938746863912E-2</v>
      </c>
      <c r="K146">
        <f t="shared" si="223"/>
        <v>1.8997426333341689E-2</v>
      </c>
      <c r="L146">
        <f t="shared" si="223"/>
        <v>1.8767596059270145E-2</v>
      </c>
      <c r="M146">
        <f t="shared" si="223"/>
        <v>1.8539437527154503E-2</v>
      </c>
      <c r="N146">
        <f t="shared" si="224"/>
        <v>1.8312940398776099E-2</v>
      </c>
      <c r="O146">
        <f t="shared" si="224"/>
        <v>1.8088094394870528E-2</v>
      </c>
      <c r="P146">
        <f t="shared" si="224"/>
        <v>1.7864889294807441E-2</v>
      </c>
      <c r="Q146">
        <f t="shared" si="224"/>
        <v>1.764331493627205E-2</v>
      </c>
      <c r="R146">
        <f t="shared" si="224"/>
        <v>1.7423361214948294E-2</v>
      </c>
      <c r="S146">
        <f t="shared" si="224"/>
        <v>1.720501808420366E-2</v>
      </c>
      <c r="T146">
        <f t="shared" si="224"/>
        <v>1.6988275554775719E-2</v>
      </c>
      <c r="U146">
        <f t="shared" si="224"/>
        <v>1.6773123694460216E-2</v>
      </c>
      <c r="V146">
        <f t="shared" si="224"/>
        <v>1.6559552627800879E-2</v>
      </c>
      <c r="W146">
        <f t="shared" si="224"/>
        <v>1.6347552535780841E-2</v>
      </c>
      <c r="X146">
        <f t="shared" si="225"/>
        <v>1.6137113655515657E-2</v>
      </c>
      <c r="Y146">
        <f t="shared" si="225"/>
        <v>1.5928226279947982E-2</v>
      </c>
      <c r="Z146">
        <f t="shared" si="225"/>
        <v>1.5720880757543805E-2</v>
      </c>
      <c r="AA146">
        <f t="shared" si="225"/>
        <v>1.5515067491990319E-2</v>
      </c>
      <c r="AB146">
        <f t="shared" si="225"/>
        <v>1.5310776941895383E-2</v>
      </c>
      <c r="AC146">
        <f t="shared" si="225"/>
        <v>1.5107999620488536E-2</v>
      </c>
      <c r="AD146">
        <f t="shared" si="225"/>
        <v>1.490672609532361E-2</v>
      </c>
      <c r="AE146">
        <f t="shared" si="225"/>
        <v>1.4706946987982902E-2</v>
      </c>
      <c r="AF146">
        <f t="shared" si="225"/>
        <v>1.4508652973782909E-2</v>
      </c>
      <c r="AG146">
        <f t="shared" si="225"/>
        <v>1.4311834781481588E-2</v>
      </c>
      <c r="AH146">
        <f t="shared" si="226"/>
        <v>1.4116483192987212E-2</v>
      </c>
      <c r="AI146">
        <f t="shared" si="226"/>
        <v>1.3922589043068697E-2</v>
      </c>
      <c r="AJ146">
        <f t="shared" si="226"/>
        <v>1.3730143219067499E-2</v>
      </c>
      <c r="AK146">
        <f t="shared" si="226"/>
        <v>1.3539136660611E-2</v>
      </c>
      <c r="AL146">
        <f t="shared" si="226"/>
        <v>1.3349560359327441E-2</v>
      </c>
      <c r="AM146">
        <f t="shared" si="226"/>
        <v>1.3161405358562325E-2</v>
      </c>
      <c r="AN146">
        <f t="shared" si="226"/>
        <v>1.2974662753096314E-2</v>
      </c>
      <c r="AO146">
        <f t="shared" si="226"/>
        <v>1.2789323688864651E-2</v>
      </c>
      <c r="AP146">
        <f t="shared" si="226"/>
        <v>1.2605379362678019E-2</v>
      </c>
      <c r="AQ146">
        <f t="shared" si="226"/>
        <v>1.2422821021944884E-2</v>
      </c>
      <c r="AR146">
        <f t="shared" si="227"/>
        <v>1.224163996439533E-2</v>
      </c>
      <c r="AS146">
        <f t="shared" si="227"/>
        <v>1.2061827537806309E-2</v>
      </c>
      <c r="AT146">
        <f t="shared" si="227"/>
        <v>1.1883375139728359E-2</v>
      </c>
      <c r="AU146">
        <f t="shared" si="227"/>
        <v>1.170627421721379E-2</v>
      </c>
      <c r="AV146">
        <f t="shared" si="227"/>
        <v>1.1530516266546246E-2</v>
      </c>
      <c r="AW146">
        <f t="shared" si="227"/>
        <v>1.1356092832971757E-2</v>
      </c>
      <c r="AX146">
        <f t="shared" si="227"/>
        <v>1.0094852347953018E-2</v>
      </c>
      <c r="AY146">
        <f t="shared" si="227"/>
        <v>8.6258359605935545E-3</v>
      </c>
      <c r="AZ146">
        <f t="shared" si="227"/>
        <v>7.764928724862446E-3</v>
      </c>
      <c r="BA146">
        <f t="shared" si="227"/>
        <v>7.1128809494798275E-3</v>
      </c>
      <c r="BB146">
        <f t="shared" si="228"/>
        <v>6.5801325085411873E-3</v>
      </c>
      <c r="BC146">
        <f t="shared" si="228"/>
        <v>6.127865411584517E-3</v>
      </c>
      <c r="BD146">
        <f t="shared" si="228"/>
        <v>5.7348115672827193E-3</v>
      </c>
      <c r="BE146">
        <f t="shared" si="228"/>
        <v>5.3877135876473706E-3</v>
      </c>
      <c r="BF146">
        <f t="shared" si="228"/>
        <v>5.0775958132077345E-3</v>
      </c>
      <c r="BG146">
        <f t="shared" si="228"/>
        <v>4.7980216867898381E-3</v>
      </c>
      <c r="BH146">
        <f t="shared" si="228"/>
        <v>4.5441760768987855E-3</v>
      </c>
      <c r="BI146">
        <f t="shared" si="228"/>
        <v>4.3123384324516706E-3</v>
      </c>
      <c r="BJ146">
        <f t="shared" si="228"/>
        <v>4.0995597868554072E-3</v>
      </c>
      <c r="BK146">
        <f t="shared" si="228"/>
        <v>3.9034542218900031E-3</v>
      </c>
      <c r="BL146">
        <f t="shared" si="229"/>
        <v>3.7220584748996455E-3</v>
      </c>
      <c r="BM146">
        <f t="shared" si="229"/>
        <v>3.5537340974051254E-3</v>
      </c>
      <c r="BN146">
        <f t="shared" si="229"/>
        <v>3.3970972599950047E-3</v>
      </c>
      <c r="BO146">
        <f t="shared" si="229"/>
        <v>3.2509671320414832E-3</v>
      </c>
      <c r="BP146">
        <f t="shared" si="229"/>
        <v>3.1143271051090986E-3</v>
      </c>
      <c r="BQ146">
        <f t="shared" si="229"/>
        <v>2.9862951210122834E-3</v>
      </c>
      <c r="BR146">
        <f t="shared" si="229"/>
        <v>2.8661005959804524E-3</v>
      </c>
      <c r="BS146">
        <f t="shared" si="229"/>
        <v>2.7530662161170914E-3</v>
      </c>
      <c r="BT146">
        <f t="shared" si="229"/>
        <v>2.6465933921619856E-3</v>
      </c>
      <c r="BU146">
        <f t="shared" si="229"/>
        <v>2.5461505052600769E-3</v>
      </c>
      <c r="BV146">
        <f t="shared" si="230"/>
        <v>2.4512633107698963E-3</v>
      </c>
      <c r="BW146">
        <f t="shared" si="230"/>
        <v>2.3615070314088609E-3</v>
      </c>
      <c r="BX146">
        <f t="shared" si="230"/>
        <v>2.2764997877064179E-3</v>
      </c>
      <c r="BY146">
        <f t="shared" si="230"/>
        <v>2.1958970979284276E-3</v>
      </c>
      <c r="BZ146">
        <f t="shared" si="230"/>
        <v>2.1193872412735939E-3</v>
      </c>
      <c r="CA146">
        <f t="shared" si="230"/>
        <v>2.0466873238683004E-3</v>
      </c>
      <c r="CB146">
        <f t="shared" si="230"/>
        <v>1.97753992142262E-3</v>
      </c>
      <c r="CC146">
        <f t="shared" si="230"/>
        <v>1.9117101984851086E-3</v>
      </c>
      <c r="CD146">
        <f t="shared" si="230"/>
        <v>1.8489834242414454E-3</v>
      </c>
      <c r="CE146">
        <f t="shared" si="230"/>
        <v>1.7891628203024162E-3</v>
      </c>
      <c r="CF146">
        <f t="shared" si="231"/>
        <v>1.732067688043185E-3</v>
      </c>
      <c r="CG146">
        <f t="shared" si="231"/>
        <v>1.6775317726064379E-3</v>
      </c>
      <c r="CH146">
        <f t="shared" si="231"/>
        <v>1.6254018282689624E-3</v>
      </c>
      <c r="CI146">
        <f t="shared" si="231"/>
        <v>1.5755363559422928E-3</v>
      </c>
      <c r="CJ146">
        <f t="shared" si="231"/>
        <v>1.5278044884694869E-3</v>
      </c>
      <c r="CK146">
        <f t="shared" si="231"/>
        <v>1.4820850033463553E-3</v>
      </c>
      <c r="CL146">
        <f t="shared" si="231"/>
        <v>1.4382654457310892E-3</v>
      </c>
      <c r="CM146">
        <f t="shared" si="231"/>
        <v>1.3962413472608038E-3</v>
      </c>
      <c r="CN146">
        <f t="shared" si="231"/>
        <v>1.3559155283831194E-3</v>
      </c>
      <c r="CO146">
        <f t="shared" si="231"/>
        <v>1.3171974737261369E-3</v>
      </c>
      <c r="CP146">
        <f t="shared" si="232"/>
        <v>1.2800027715422822E-3</v>
      </c>
      <c r="CQ146">
        <f t="shared" si="232"/>
        <v>1.2442526095268838E-3</v>
      </c>
      <c r="CR146">
        <f t="shared" si="232"/>
        <v>8.010706828662879E-4</v>
      </c>
      <c r="CS146">
        <f t="shared" si="232"/>
        <v>5.2029168356701352E-4</v>
      </c>
      <c r="CT146">
        <f t="shared" si="232"/>
        <v>3.6031078596971241E-4</v>
      </c>
      <c r="CU146">
        <f t="shared" si="232"/>
        <v>2.5064559858250482E-4</v>
      </c>
      <c r="CV146">
        <f t="shared" si="232"/>
        <v>1.7113716329445345E-4</v>
      </c>
      <c r="CW146">
        <f t="shared" si="232"/>
        <v>1.1249355164904733E-4</v>
      </c>
      <c r="CX146">
        <f t="shared" si="232"/>
        <v>6.9470240676010599E-5</v>
      </c>
      <c r="CY146">
        <f t="shared" si="232"/>
        <v>3.8737884693422245E-5</v>
      </c>
      <c r="CZ146">
        <f t="shared" si="233"/>
        <v>1.8012120635973148E-5</v>
      </c>
      <c r="DA146">
        <f t="shared" si="233"/>
        <v>5.6362867883272356E-6</v>
      </c>
      <c r="DB146">
        <f t="shared" si="233"/>
        <v>3.5801273835924821E-7</v>
      </c>
      <c r="DC146">
        <f t="shared" si="233"/>
        <v>0</v>
      </c>
      <c r="DD146">
        <f t="shared" si="233"/>
        <v>0</v>
      </c>
      <c r="DE146">
        <f t="shared" si="233"/>
        <v>0</v>
      </c>
      <c r="DF146">
        <f t="shared" si="233"/>
        <v>0</v>
      </c>
      <c r="DG146">
        <f t="shared" si="233"/>
        <v>0</v>
      </c>
      <c r="DH146">
        <f t="shared" si="233"/>
        <v>0</v>
      </c>
      <c r="DI146">
        <f t="shared" si="233"/>
        <v>0</v>
      </c>
      <c r="DJ146">
        <f t="shared" si="234"/>
        <v>0</v>
      </c>
      <c r="DK146">
        <f t="shared" si="234"/>
        <v>0</v>
      </c>
      <c r="DL146">
        <f t="shared" si="234"/>
        <v>0</v>
      </c>
      <c r="DM146">
        <f t="shared" si="234"/>
        <v>0</v>
      </c>
      <c r="DN146">
        <f t="shared" si="234"/>
        <v>0</v>
      </c>
      <c r="DO146">
        <f t="shared" si="234"/>
        <v>0</v>
      </c>
      <c r="DP146">
        <f t="shared" si="234"/>
        <v>0</v>
      </c>
      <c r="DQ146">
        <f t="shared" si="234"/>
        <v>0</v>
      </c>
      <c r="DR146">
        <f t="shared" si="234"/>
        <v>0</v>
      </c>
      <c r="DS146">
        <f t="shared" si="234"/>
        <v>0</v>
      </c>
      <c r="DT146">
        <f t="shared" si="235"/>
        <v>0</v>
      </c>
      <c r="DU146">
        <f t="shared" si="235"/>
        <v>0</v>
      </c>
      <c r="DV146">
        <f t="shared" si="235"/>
        <v>0</v>
      </c>
      <c r="DW146">
        <f t="shared" si="235"/>
        <v>0</v>
      </c>
      <c r="DX146">
        <f t="shared" si="235"/>
        <v>0</v>
      </c>
      <c r="DY146">
        <f t="shared" si="235"/>
        <v>0</v>
      </c>
      <c r="DZ146">
        <f t="shared" si="235"/>
        <v>0</v>
      </c>
      <c r="EA146">
        <f t="shared" si="235"/>
        <v>0</v>
      </c>
      <c r="EB146">
        <f t="shared" si="235"/>
        <v>0</v>
      </c>
      <c r="EC146">
        <f t="shared" si="235"/>
        <v>0</v>
      </c>
      <c r="ED146">
        <f t="shared" si="236"/>
        <v>0</v>
      </c>
      <c r="EE146">
        <f t="shared" si="236"/>
        <v>0</v>
      </c>
      <c r="EF146">
        <f t="shared" si="236"/>
        <v>0</v>
      </c>
      <c r="EG146">
        <f t="shared" si="236"/>
        <v>0</v>
      </c>
      <c r="EH146">
        <f t="shared" si="236"/>
        <v>0</v>
      </c>
      <c r="EI146">
        <f t="shared" si="236"/>
        <v>0</v>
      </c>
      <c r="EJ146">
        <f t="shared" si="236"/>
        <v>0</v>
      </c>
      <c r="EK146">
        <f t="shared" si="236"/>
        <v>0</v>
      </c>
      <c r="EL146">
        <f t="shared" si="236"/>
        <v>0</v>
      </c>
      <c r="EM146">
        <f t="shared" si="236"/>
        <v>0</v>
      </c>
      <c r="EN146">
        <f t="shared" si="237"/>
        <v>0</v>
      </c>
      <c r="EO146">
        <f t="shared" si="237"/>
        <v>0</v>
      </c>
      <c r="EP146">
        <f t="shared" si="237"/>
        <v>0</v>
      </c>
      <c r="EQ146">
        <f t="shared" si="237"/>
        <v>0</v>
      </c>
      <c r="ER146">
        <f t="shared" si="237"/>
        <v>0</v>
      </c>
      <c r="ES146">
        <f t="shared" si="237"/>
        <v>0</v>
      </c>
      <c r="ET146">
        <f t="shared" si="237"/>
        <v>0</v>
      </c>
      <c r="EU146">
        <f t="shared" si="237"/>
        <v>0</v>
      </c>
      <c r="EV146">
        <f t="shared" si="237"/>
        <v>0</v>
      </c>
      <c r="EW146">
        <f t="shared" si="237"/>
        <v>0</v>
      </c>
      <c r="EX146">
        <f t="shared" si="237"/>
        <v>0</v>
      </c>
      <c r="EZ146">
        <f t="shared" si="207"/>
        <v>0.88059555721226013</v>
      </c>
      <c r="FB146">
        <f t="shared" si="205"/>
        <v>1.1047135762937255E-2</v>
      </c>
      <c r="FC146">
        <f t="shared" si="206"/>
        <v>0.24860365368245527</v>
      </c>
    </row>
    <row r="147" spans="1:159" x14ac:dyDescent="0.25">
      <c r="A147">
        <v>1000</v>
      </c>
      <c r="B147" s="20">
        <f>'Input spectra'!S146</f>
        <v>4.4631494154022101E-2</v>
      </c>
      <c r="C147">
        <f>'Input spectra'!B146</f>
        <v>0</v>
      </c>
      <c r="D147">
        <f t="shared" si="223"/>
        <v>2.0653927966864227E-2</v>
      </c>
      <c r="E147">
        <f t="shared" si="223"/>
        <v>2.0412208208001534E-2</v>
      </c>
      <c r="F147">
        <f t="shared" si="223"/>
        <v>2.0172231715462504E-2</v>
      </c>
      <c r="G147">
        <f t="shared" si="223"/>
        <v>1.9933987756556304E-2</v>
      </c>
      <c r="H147">
        <f t="shared" si="223"/>
        <v>1.9697465659611068E-2</v>
      </c>
      <c r="I147">
        <f t="shared" si="223"/>
        <v>1.9462654813643288E-2</v>
      </c>
      <c r="J147">
        <f t="shared" si="223"/>
        <v>1.9229544668028911E-2</v>
      </c>
      <c r="K147">
        <f t="shared" si="223"/>
        <v>1.8998124732176182E-2</v>
      </c>
      <c r="L147">
        <f t="shared" si="223"/>
        <v>1.8768384575200206E-2</v>
      </c>
      <c r="M147">
        <f t="shared" si="223"/>
        <v>1.8540313825599224E-2</v>
      </c>
      <c r="N147">
        <f t="shared" si="224"/>
        <v>1.831390217093256E-2</v>
      </c>
      <c r="O147">
        <f t="shared" si="224"/>
        <v>1.8089139357500273E-2</v>
      </c>
      <c r="P147">
        <f t="shared" si="224"/>
        <v>1.7866015190024526E-2</v>
      </c>
      <c r="Q147">
        <f t="shared" si="224"/>
        <v>1.7644519531332559E-2</v>
      </c>
      <c r="R147">
        <f t="shared" si="224"/>
        <v>1.7424642302041382E-2</v>
      </c>
      <c r="S147">
        <f t="shared" si="224"/>
        <v>1.7206373480244112E-2</v>
      </c>
      <c r="T147">
        <f t="shared" si="224"/>
        <v>1.6989703101197944E-2</v>
      </c>
      <c r="U147">
        <f t="shared" si="224"/>
        <v>1.6774621257013757E-2</v>
      </c>
      <c r="V147">
        <f t="shared" si="224"/>
        <v>1.6561118096347385E-2</v>
      </c>
      <c r="W147">
        <f t="shared" si="224"/>
        <v>1.6349183824092482E-2</v>
      </c>
      <c r="X147">
        <f t="shared" si="225"/>
        <v>1.6138808701074998E-2</v>
      </c>
      <c r="Y147">
        <f t="shared" si="225"/>
        <v>1.5929983043749273E-2</v>
      </c>
      <c r="Z147">
        <f t="shared" si="225"/>
        <v>1.5722697223895743E-2</v>
      </c>
      <c r="AA147">
        <f t="shared" si="225"/>
        <v>1.5516941668320183E-2</v>
      </c>
      <c r="AB147">
        <f t="shared" si="225"/>
        <v>1.5312706858554603E-2</v>
      </c>
      <c r="AC147">
        <f t="shared" si="225"/>
        <v>1.510998333055966E-2</v>
      </c>
      <c r="AD147">
        <f t="shared" si="225"/>
        <v>1.490876167442865E-2</v>
      </c>
      <c r="AE147">
        <f t="shared" si="225"/>
        <v>1.4709032534093086E-2</v>
      </c>
      <c r="AF147">
        <f t="shared" si="225"/>
        <v>1.451078660702978E-2</v>
      </c>
      <c r="AG147">
        <f t="shared" si="225"/>
        <v>1.4314014643969487E-2</v>
      </c>
      <c r="AH147">
        <f t="shared" si="226"/>
        <v>1.4118707448607099E-2</v>
      </c>
      <c r="AI147">
        <f t="shared" si="226"/>
        <v>1.3924855877313329E-2</v>
      </c>
      <c r="AJ147">
        <f t="shared" si="226"/>
        <v>1.373245083884795E-2</v>
      </c>
      <c r="AK147">
        <f t="shared" si="226"/>
        <v>1.3541483294074499E-2</v>
      </c>
      <c r="AL147">
        <f t="shared" si="226"/>
        <v>1.335194425567653E-2</v>
      </c>
      <c r="AM147">
        <f t="shared" si="226"/>
        <v>1.3163824787875332E-2</v>
      </c>
      <c r="AN147">
        <f t="shared" si="226"/>
        <v>1.2977116006149137E-2</v>
      </c>
      <c r="AO147">
        <f t="shared" si="226"/>
        <v>1.2791809076953814E-2</v>
      </c>
      <c r="AP147">
        <f t="shared" si="226"/>
        <v>1.2607895217445035E-2</v>
      </c>
      <c r="AQ147">
        <f t="shared" si="226"/>
        <v>1.2425365695201883E-2</v>
      </c>
      <c r="AR147">
        <f t="shared" si="227"/>
        <v>1.224421182795196E-2</v>
      </c>
      <c r="AS147">
        <f t="shared" si="227"/>
        <v>1.2064424983297895E-2</v>
      </c>
      <c r="AT147">
        <f t="shared" si="227"/>
        <v>1.1885996578445314E-2</v>
      </c>
      <c r="AU147">
        <f t="shared" si="227"/>
        <v>1.1708918079932268E-2</v>
      </c>
      <c r="AV147">
        <f t="shared" si="227"/>
        <v>1.153318100336004E-2</v>
      </c>
      <c r="AW147">
        <f t="shared" si="227"/>
        <v>1.1358776913125408E-2</v>
      </c>
      <c r="AX147">
        <f t="shared" si="227"/>
        <v>1.0097291354557001E-2</v>
      </c>
      <c r="AY147">
        <f t="shared" si="227"/>
        <v>8.6279653513604369E-3</v>
      </c>
      <c r="AZ147">
        <f t="shared" si="227"/>
        <v>7.7668863798957448E-3</v>
      </c>
      <c r="BA147">
        <f t="shared" si="227"/>
        <v>7.1147115779598771E-3</v>
      </c>
      <c r="BB147">
        <f t="shared" si="228"/>
        <v>6.581860590670079E-3</v>
      </c>
      <c r="BC147">
        <f t="shared" si="228"/>
        <v>6.1295069092519314E-3</v>
      </c>
      <c r="BD147">
        <f t="shared" si="228"/>
        <v>5.7363779017773741E-3</v>
      </c>
      <c r="BE147">
        <f t="shared" si="228"/>
        <v>5.3892134227944153E-3</v>
      </c>
      <c r="BF147">
        <f t="shared" si="228"/>
        <v>5.0790359912463402E-3</v>
      </c>
      <c r="BG147">
        <f t="shared" si="228"/>
        <v>4.7994077732895846E-3</v>
      </c>
      <c r="BH147">
        <f t="shared" si="228"/>
        <v>4.5455127024407425E-3</v>
      </c>
      <c r="BI147">
        <f t="shared" si="228"/>
        <v>4.3136295191626923E-3</v>
      </c>
      <c r="BJ147">
        <f t="shared" si="228"/>
        <v>4.100808705292283E-3</v>
      </c>
      <c r="BK147">
        <f t="shared" si="228"/>
        <v>3.9046639035641754E-3</v>
      </c>
      <c r="BL147">
        <f t="shared" si="229"/>
        <v>3.7232314953453325E-3</v>
      </c>
      <c r="BM147">
        <f t="shared" si="229"/>
        <v>3.5548727389996056E-3</v>
      </c>
      <c r="BN147">
        <f t="shared" si="229"/>
        <v>3.3982035604505282E-3</v>
      </c>
      <c r="BO147">
        <f t="shared" si="229"/>
        <v>3.2520429225030142E-3</v>
      </c>
      <c r="BP147">
        <f t="shared" si="229"/>
        <v>3.115374040548497E-3</v>
      </c>
      <c r="BQ147">
        <f t="shared" si="229"/>
        <v>2.9873147048052619E-3</v>
      </c>
      <c r="BR147">
        <f t="shared" si="229"/>
        <v>2.8670942000177703E-3</v>
      </c>
      <c r="BS147">
        <f t="shared" si="229"/>
        <v>2.7540350974370096E-3</v>
      </c>
      <c r="BT147">
        <f t="shared" si="229"/>
        <v>2.6475387068372273E-3</v>
      </c>
      <c r="BU147">
        <f t="shared" si="229"/>
        <v>2.5470733200924018E-3</v>
      </c>
      <c r="BV147">
        <f t="shared" si="230"/>
        <v>2.4521646132152929E-3</v>
      </c>
      <c r="BW147">
        <f t="shared" si="230"/>
        <v>2.3623877380609132E-3</v>
      </c>
      <c r="BX147">
        <f t="shared" si="230"/>
        <v>2.2773607515944017E-3</v>
      </c>
      <c r="BY147">
        <f t="shared" si="230"/>
        <v>2.1967391148331526E-3</v>
      </c>
      <c r="BZ147">
        <f t="shared" si="230"/>
        <v>2.1202110552231905E-3</v>
      </c>
      <c r="CA147">
        <f t="shared" si="230"/>
        <v>2.0474936319446733E-3</v>
      </c>
      <c r="CB147">
        <f t="shared" si="230"/>
        <v>1.978329377984788E-3</v>
      </c>
      <c r="CC147">
        <f t="shared" si="230"/>
        <v>1.9124834188963651E-3</v>
      </c>
      <c r="CD147">
        <f t="shared" si="230"/>
        <v>1.8497409881720213E-3</v>
      </c>
      <c r="CE147">
        <f t="shared" si="230"/>
        <v>1.7899052746671057E-3</v>
      </c>
      <c r="CF147">
        <f t="shared" si="231"/>
        <v>1.7327955496235718E-3</v>
      </c>
      <c r="CG147">
        <f t="shared" si="231"/>
        <v>1.6782455303993955E-3</v>
      </c>
      <c r="CH147">
        <f t="shared" si="231"/>
        <v>1.6261019455965928E-3</v>
      </c>
      <c r="CI147">
        <f t="shared" si="231"/>
        <v>1.5762232723531351E-3</v>
      </c>
      <c r="CJ147">
        <f t="shared" si="231"/>
        <v>1.5284786214564143E-3</v>
      </c>
      <c r="CK147">
        <f t="shared" si="231"/>
        <v>1.4827467499029213E-3</v>
      </c>
      <c r="CL147">
        <f t="shared" si="231"/>
        <v>1.4389151837650236E-3</v>
      </c>
      <c r="CM147">
        <f t="shared" si="231"/>
        <v>1.3968794368808054E-3</v>
      </c>
      <c r="CN147">
        <f t="shared" si="231"/>
        <v>1.3565423130729218E-3</v>
      </c>
      <c r="CO147">
        <f t="shared" si="231"/>
        <v>1.3178132814180064E-3</v>
      </c>
      <c r="CP147">
        <f t="shared" si="232"/>
        <v>1.2806079156005526E-3</v>
      </c>
      <c r="CQ147">
        <f t="shared" si="232"/>
        <v>1.2448473896508039E-3</v>
      </c>
      <c r="CR147">
        <f t="shared" si="232"/>
        <v>8.0145782131035956E-4</v>
      </c>
      <c r="CS147">
        <f t="shared" si="232"/>
        <v>5.2054586194743516E-4</v>
      </c>
      <c r="CT147">
        <f t="shared" si="232"/>
        <v>3.6048870198060012E-4</v>
      </c>
      <c r="CU147">
        <f t="shared" si="232"/>
        <v>2.5077068056165774E-4</v>
      </c>
      <c r="CV147">
        <f t="shared" si="232"/>
        <v>1.712234666653443E-4</v>
      </c>
      <c r="CW147">
        <f t="shared" si="232"/>
        <v>1.1255087250939631E-4</v>
      </c>
      <c r="CX147">
        <f t="shared" si="232"/>
        <v>6.9506004121874644E-5</v>
      </c>
      <c r="CY147">
        <f t="shared" si="232"/>
        <v>3.8758030595336313E-5</v>
      </c>
      <c r="CZ147">
        <f t="shared" si="233"/>
        <v>1.8021582606826483E-5</v>
      </c>
      <c r="DA147">
        <f t="shared" si="233"/>
        <v>5.6392772094811581E-6</v>
      </c>
      <c r="DB147">
        <f t="shared" si="233"/>
        <v>3.5820456887354234E-7</v>
      </c>
      <c r="DC147">
        <f t="shared" si="233"/>
        <v>0</v>
      </c>
      <c r="DD147">
        <f t="shared" si="233"/>
        <v>0</v>
      </c>
      <c r="DE147">
        <f t="shared" si="233"/>
        <v>0</v>
      </c>
      <c r="DF147">
        <f t="shared" si="233"/>
        <v>0</v>
      </c>
      <c r="DG147">
        <f t="shared" si="233"/>
        <v>0</v>
      </c>
      <c r="DH147">
        <f t="shared" si="233"/>
        <v>0</v>
      </c>
      <c r="DI147">
        <f t="shared" si="233"/>
        <v>0</v>
      </c>
      <c r="DJ147">
        <f t="shared" si="234"/>
        <v>0</v>
      </c>
      <c r="DK147">
        <f t="shared" si="234"/>
        <v>0</v>
      </c>
      <c r="DL147">
        <f t="shared" si="234"/>
        <v>0</v>
      </c>
      <c r="DM147">
        <f t="shared" si="234"/>
        <v>0</v>
      </c>
      <c r="DN147">
        <f t="shared" si="234"/>
        <v>0</v>
      </c>
      <c r="DO147">
        <f t="shared" si="234"/>
        <v>0</v>
      </c>
      <c r="DP147">
        <f t="shared" si="234"/>
        <v>0</v>
      </c>
      <c r="DQ147">
        <f t="shared" si="234"/>
        <v>0</v>
      </c>
      <c r="DR147">
        <f t="shared" si="234"/>
        <v>0</v>
      </c>
      <c r="DS147">
        <f t="shared" si="234"/>
        <v>0</v>
      </c>
      <c r="DT147">
        <f t="shared" si="235"/>
        <v>0</v>
      </c>
      <c r="DU147">
        <f t="shared" si="235"/>
        <v>0</v>
      </c>
      <c r="DV147">
        <f t="shared" si="235"/>
        <v>0</v>
      </c>
      <c r="DW147">
        <f t="shared" si="235"/>
        <v>0</v>
      </c>
      <c r="DX147">
        <f t="shared" si="235"/>
        <v>0</v>
      </c>
      <c r="DY147">
        <f t="shared" si="235"/>
        <v>0</v>
      </c>
      <c r="DZ147">
        <f t="shared" si="235"/>
        <v>0</v>
      </c>
      <c r="EA147">
        <f t="shared" si="235"/>
        <v>0</v>
      </c>
      <c r="EB147">
        <f t="shared" si="235"/>
        <v>0</v>
      </c>
      <c r="EC147">
        <f t="shared" si="235"/>
        <v>0</v>
      </c>
      <c r="ED147">
        <f t="shared" si="236"/>
        <v>0</v>
      </c>
      <c r="EE147">
        <f t="shared" si="236"/>
        <v>0</v>
      </c>
      <c r="EF147">
        <f t="shared" si="236"/>
        <v>0</v>
      </c>
      <c r="EG147">
        <f t="shared" si="236"/>
        <v>0</v>
      </c>
      <c r="EH147">
        <f t="shared" si="236"/>
        <v>0</v>
      </c>
      <c r="EI147">
        <f t="shared" si="236"/>
        <v>0</v>
      </c>
      <c r="EJ147">
        <f t="shared" si="236"/>
        <v>0</v>
      </c>
      <c r="EK147">
        <f t="shared" si="236"/>
        <v>0</v>
      </c>
      <c r="EL147">
        <f t="shared" si="236"/>
        <v>0</v>
      </c>
      <c r="EM147">
        <f t="shared" si="236"/>
        <v>0</v>
      </c>
      <c r="EN147">
        <f t="shared" si="237"/>
        <v>0</v>
      </c>
      <c r="EO147">
        <f t="shared" si="237"/>
        <v>0</v>
      </c>
      <c r="EP147">
        <f t="shared" si="237"/>
        <v>0</v>
      </c>
      <c r="EQ147">
        <f t="shared" si="237"/>
        <v>0</v>
      </c>
      <c r="ER147">
        <f t="shared" si="237"/>
        <v>0</v>
      </c>
      <c r="ES147">
        <f t="shared" si="237"/>
        <v>0</v>
      </c>
      <c r="ET147">
        <f t="shared" si="237"/>
        <v>0</v>
      </c>
      <c r="EU147">
        <f t="shared" si="237"/>
        <v>0</v>
      </c>
      <c r="EV147">
        <f t="shared" si="237"/>
        <v>0</v>
      </c>
      <c r="EW147">
        <f t="shared" si="237"/>
        <v>0</v>
      </c>
      <c r="EX147">
        <f t="shared" si="237"/>
        <v>0</v>
      </c>
      <c r="EZ147">
        <f t="shared" si="207"/>
        <v>0.88072272693049236</v>
      </c>
      <c r="FB147">
        <f t="shared" si="205"/>
        <v>1.103429634266434E-2</v>
      </c>
      <c r="FC147">
        <f t="shared" si="206"/>
        <v>0.24860529474702994</v>
      </c>
    </row>
    <row r="148" spans="1:159" x14ac:dyDescent="0.25">
      <c r="A148">
        <v>1005</v>
      </c>
      <c r="B148" s="20">
        <f>'Input spectra'!S147</f>
        <v>4.4578976814868498E-2</v>
      </c>
      <c r="C148">
        <f>'Input spectra'!B147</f>
        <v>0</v>
      </c>
      <c r="D148">
        <f t="shared" si="223"/>
        <v>2.0653927966864227E-2</v>
      </c>
      <c r="E148">
        <f t="shared" si="223"/>
        <v>2.0412315407769159E-2</v>
      </c>
      <c r="F148">
        <f t="shared" si="223"/>
        <v>2.017244359496213E-2</v>
      </c>
      <c r="G148">
        <f t="shared" si="223"/>
        <v>1.9934301823029094E-2</v>
      </c>
      <c r="H148">
        <f t="shared" si="223"/>
        <v>1.9697879447351064E-2</v>
      </c>
      <c r="I148">
        <f t="shared" si="223"/>
        <v>1.9463165883775106E-2</v>
      </c>
      <c r="J148">
        <f t="shared" si="223"/>
        <v>1.9230150608287033E-2</v>
      </c>
      <c r="K148">
        <f t="shared" si="223"/>
        <v>1.899882315668578E-2</v>
      </c>
      <c r="L148">
        <f t="shared" si="223"/>
        <v>1.8769173124259571E-2</v>
      </c>
      <c r="M148">
        <f t="shared" si="223"/>
        <v>1.8541190165463701E-2</v>
      </c>
      <c r="N148">
        <f t="shared" si="224"/>
        <v>1.8314863993600057E-2</v>
      </c>
      <c r="O148">
        <f t="shared" si="224"/>
        <v>1.8090184380498284E-2</v>
      </c>
      <c r="P148">
        <f t="shared" si="224"/>
        <v>1.7867141156198668E-2</v>
      </c>
      <c r="Q148">
        <f t="shared" si="224"/>
        <v>1.7645724208636637E-2</v>
      </c>
      <c r="R148">
        <f t="shared" si="224"/>
        <v>1.7425923483328939E-2</v>
      </c>
      <c r="S148">
        <f t="shared" si="224"/>
        <v>1.7207728983061464E-2</v>
      </c>
      <c r="T148">
        <f t="shared" si="224"/>
        <v>1.6991130767578713E-2</v>
      </c>
      <c r="U148">
        <f t="shared" si="224"/>
        <v>1.6776118953274868E-2</v>
      </c>
      <c r="V148">
        <f t="shared" si="224"/>
        <v>1.6562683712886522E-2</v>
      </c>
      <c r="W148">
        <f t="shared" si="224"/>
        <v>1.6350815275186996E-2</v>
      </c>
      <c r="X148">
        <f t="shared" si="225"/>
        <v>1.6140503924682251E-2</v>
      </c>
      <c r="Y148">
        <f t="shared" si="225"/>
        <v>1.5931740001308429E-2</v>
      </c>
      <c r="Z148">
        <f t="shared" si="225"/>
        <v>1.5724513900130962E-2</v>
      </c>
      <c r="AA148">
        <f t="shared" si="225"/>
        <v>1.5518816071045254E-2</v>
      </c>
      <c r="AB148">
        <f t="shared" si="225"/>
        <v>1.5314637018478966E-2</v>
      </c>
      <c r="AC148">
        <f t="shared" si="225"/>
        <v>1.5111967301095817E-2</v>
      </c>
      <c r="AD148">
        <f t="shared" si="225"/>
        <v>1.4910797531500986E-2</v>
      </c>
      <c r="AE148">
        <f t="shared" si="225"/>
        <v>1.4711118375948037E-2</v>
      </c>
      <c r="AF148">
        <f t="shared" si="225"/>
        <v>1.4512920554047399E-2</v>
      </c>
      <c r="AG148">
        <f t="shared" si="225"/>
        <v>1.4316194838476345E-2</v>
      </c>
      <c r="AH148">
        <f t="shared" si="226"/>
        <v>1.4120932054690552E-2</v>
      </c>
      <c r="AI148">
        <f t="shared" si="226"/>
        <v>1.3927123080637123E-2</v>
      </c>
      <c r="AJ148">
        <f t="shared" si="226"/>
        <v>1.3734758846469153E-2</v>
      </c>
      <c r="AK148">
        <f t="shared" si="226"/>
        <v>1.354383033426176E-2</v>
      </c>
      <c r="AL148">
        <f t="shared" si="226"/>
        <v>1.335432857772966E-2</v>
      </c>
      <c r="AM148">
        <f t="shared" si="226"/>
        <v>1.3166244661946179E-2</v>
      </c>
      <c r="AN148">
        <f t="shared" si="226"/>
        <v>1.2979569723063768E-2</v>
      </c>
      <c r="AO148">
        <f t="shared" si="226"/>
        <v>1.2794294948035986E-2</v>
      </c>
      <c r="AP148">
        <f t="shared" si="226"/>
        <v>1.2610411574340945E-2</v>
      </c>
      <c r="AQ148">
        <f t="shared" si="226"/>
        <v>1.2427910889706188E-2</v>
      </c>
      <c r="AR148">
        <f t="shared" si="227"/>
        <v>1.2246784231835062E-2</v>
      </c>
      <c r="AS148">
        <f t="shared" si="227"/>
        <v>1.2067022988134493E-2</v>
      </c>
      <c r="AT148">
        <f t="shared" si="227"/>
        <v>1.1888618595444182E-2</v>
      </c>
      <c r="AU148">
        <f t="shared" si="227"/>
        <v>1.1711562539767297E-2</v>
      </c>
      <c r="AV148">
        <f t="shared" si="227"/>
        <v>1.1535846356002487E-2</v>
      </c>
      <c r="AW148">
        <f t="shared" si="227"/>
        <v>1.1361461627677384E-2</v>
      </c>
      <c r="AX148">
        <f t="shared" si="227"/>
        <v>1.0099730950446792E-2</v>
      </c>
      <c r="AY148">
        <f t="shared" si="227"/>
        <v>8.6300952677928963E-3</v>
      </c>
      <c r="AZ148">
        <f t="shared" si="227"/>
        <v>7.7688445284832507E-3</v>
      </c>
      <c r="BA148">
        <f t="shared" si="227"/>
        <v>7.1165426775852544E-3</v>
      </c>
      <c r="BB148">
        <f t="shared" si="228"/>
        <v>6.5835891266299304E-3</v>
      </c>
      <c r="BC148">
        <f t="shared" si="228"/>
        <v>6.1311488466343897E-3</v>
      </c>
      <c r="BD148">
        <f t="shared" si="228"/>
        <v>5.7379446640809838E-3</v>
      </c>
      <c r="BE148">
        <f t="shared" si="228"/>
        <v>5.3907136754665266E-3</v>
      </c>
      <c r="BF148">
        <f t="shared" si="228"/>
        <v>5.0804765777681853E-3</v>
      </c>
      <c r="BG148">
        <f t="shared" si="228"/>
        <v>4.8007942602118206E-3</v>
      </c>
      <c r="BH148">
        <f t="shared" si="228"/>
        <v>4.5468497211382042E-3</v>
      </c>
      <c r="BI148">
        <f t="shared" si="228"/>
        <v>4.3149209924168664E-3</v>
      </c>
      <c r="BJ148">
        <f t="shared" si="228"/>
        <v>4.1020580042083659E-3</v>
      </c>
      <c r="BK148">
        <f t="shared" si="228"/>
        <v>3.9058739601190735E-3</v>
      </c>
      <c r="BL148">
        <f t="shared" si="229"/>
        <v>3.7244048854727361E-3</v>
      </c>
      <c r="BM148">
        <f t="shared" si="229"/>
        <v>3.556011745422923E-3</v>
      </c>
      <c r="BN148">
        <f t="shared" si="229"/>
        <v>3.3993102211844323E-3</v>
      </c>
      <c r="BO148">
        <f t="shared" si="229"/>
        <v>3.253119068958644E-3</v>
      </c>
      <c r="BP148">
        <f t="shared" si="229"/>
        <v>3.1164213279335252E-3</v>
      </c>
      <c r="BQ148">
        <f t="shared" si="229"/>
        <v>2.9883346367055338E-3</v>
      </c>
      <c r="BR148">
        <f t="shared" si="229"/>
        <v>2.8680881485122875E-3</v>
      </c>
      <c r="BS148">
        <f t="shared" si="229"/>
        <v>2.7550043197334746E-3</v>
      </c>
      <c r="BT148">
        <f t="shared" si="229"/>
        <v>2.6484843591615534E-3</v>
      </c>
      <c r="BU148">
        <f t="shared" si="229"/>
        <v>2.5479964693854015E-3</v>
      </c>
      <c r="BV148">
        <f t="shared" si="230"/>
        <v>2.4530662470596439E-3</v>
      </c>
      <c r="BW148">
        <f t="shared" si="230"/>
        <v>2.3632687731660238E-3</v>
      </c>
      <c r="BX148">
        <f t="shared" si="230"/>
        <v>2.2782220410957777E-3</v>
      </c>
      <c r="BY148">
        <f t="shared" si="230"/>
        <v>2.1975814546093225E-3</v>
      </c>
      <c r="BZ148">
        <f t="shared" si="230"/>
        <v>2.1210351893924287E-3</v>
      </c>
      <c r="CA148">
        <f t="shared" si="230"/>
        <v>2.048300257672261E-3</v>
      </c>
      <c r="CB148">
        <f t="shared" si="230"/>
        <v>1.9791191497070481E-3</v>
      </c>
      <c r="CC148">
        <f t="shared" si="230"/>
        <v>1.9132569520484361E-3</v>
      </c>
      <c r="CD148">
        <f t="shared" si="230"/>
        <v>1.8504988624910529E-3</v>
      </c>
      <c r="CE148">
        <f t="shared" si="230"/>
        <v>1.7906480371303525E-3</v>
      </c>
      <c r="CF148">
        <f t="shared" si="231"/>
        <v>1.7335237170710354E-3</v>
      </c>
      <c r="CG148">
        <f t="shared" si="231"/>
        <v>1.6789595918826887E-3</v>
      </c>
      <c r="CH148">
        <f t="shared" si="231"/>
        <v>1.6268023644892048E-3</v>
      </c>
      <c r="CI148">
        <f t="shared" si="231"/>
        <v>1.5769104882519288E-3</v>
      </c>
      <c r="CJ148">
        <f t="shared" si="231"/>
        <v>1.5291530518997819E-3</v>
      </c>
      <c r="CK148">
        <f t="shared" si="231"/>
        <v>1.483408791927361E-3</v>
      </c>
      <c r="CL148">
        <f t="shared" si="231"/>
        <v>1.4395652153188462E-3</v>
      </c>
      <c r="CM148">
        <f t="shared" si="231"/>
        <v>1.3975178181111104E-3</v>
      </c>
      <c r="CN148">
        <f t="shared" si="231"/>
        <v>1.3571693874998346E-3</v>
      </c>
      <c r="CO148">
        <f t="shared" si="231"/>
        <v>1.3184293770083279E-3</v>
      </c>
      <c r="CP148">
        <f t="shared" si="232"/>
        <v>1.2812133457514314E-3</v>
      </c>
      <c r="CQ148">
        <f t="shared" si="232"/>
        <v>1.2454424540927096E-3</v>
      </c>
      <c r="CR148">
        <f t="shared" si="232"/>
        <v>8.0184514684925089E-4</v>
      </c>
      <c r="CS148">
        <f t="shared" si="232"/>
        <v>5.2080016450175984E-4</v>
      </c>
      <c r="CT148">
        <f t="shared" si="232"/>
        <v>3.6066670584372043E-4</v>
      </c>
      <c r="CU148">
        <f t="shared" si="232"/>
        <v>2.5089582496162153E-4</v>
      </c>
      <c r="CV148">
        <f t="shared" si="232"/>
        <v>1.7130981355847005E-4</v>
      </c>
      <c r="CW148">
        <f t="shared" si="232"/>
        <v>1.1260822257747302E-4</v>
      </c>
      <c r="CX148">
        <f t="shared" si="232"/>
        <v>6.9541785978846071E-5</v>
      </c>
      <c r="CY148">
        <f t="shared" si="232"/>
        <v>3.8778186974264468E-5</v>
      </c>
      <c r="CZ148">
        <f t="shared" si="233"/>
        <v>1.8031049548160216E-5</v>
      </c>
      <c r="DA148">
        <f t="shared" si="233"/>
        <v>5.6422692172503505E-6</v>
      </c>
      <c r="DB148">
        <f t="shared" si="233"/>
        <v>3.5839650217453166E-7</v>
      </c>
      <c r="DC148">
        <f t="shared" si="233"/>
        <v>0</v>
      </c>
      <c r="DD148">
        <f t="shared" si="233"/>
        <v>0</v>
      </c>
      <c r="DE148">
        <f t="shared" si="233"/>
        <v>0</v>
      </c>
      <c r="DF148">
        <f t="shared" si="233"/>
        <v>0</v>
      </c>
      <c r="DG148">
        <f t="shared" si="233"/>
        <v>0</v>
      </c>
      <c r="DH148">
        <f t="shared" si="233"/>
        <v>0</v>
      </c>
      <c r="DI148">
        <f t="shared" si="233"/>
        <v>0</v>
      </c>
      <c r="DJ148">
        <f t="shared" si="234"/>
        <v>0</v>
      </c>
      <c r="DK148">
        <f t="shared" si="234"/>
        <v>0</v>
      </c>
      <c r="DL148">
        <f t="shared" si="234"/>
        <v>0</v>
      </c>
      <c r="DM148">
        <f t="shared" si="234"/>
        <v>0</v>
      </c>
      <c r="DN148">
        <f t="shared" si="234"/>
        <v>0</v>
      </c>
      <c r="DO148">
        <f t="shared" si="234"/>
        <v>0</v>
      </c>
      <c r="DP148">
        <f t="shared" si="234"/>
        <v>0</v>
      </c>
      <c r="DQ148">
        <f t="shared" si="234"/>
        <v>0</v>
      </c>
      <c r="DR148">
        <f t="shared" si="234"/>
        <v>0</v>
      </c>
      <c r="DS148">
        <f t="shared" si="234"/>
        <v>0</v>
      </c>
      <c r="DT148">
        <f t="shared" si="235"/>
        <v>0</v>
      </c>
      <c r="DU148">
        <f t="shared" si="235"/>
        <v>0</v>
      </c>
      <c r="DV148">
        <f t="shared" si="235"/>
        <v>0</v>
      </c>
      <c r="DW148">
        <f t="shared" si="235"/>
        <v>0</v>
      </c>
      <c r="DX148">
        <f t="shared" si="235"/>
        <v>0</v>
      </c>
      <c r="DY148">
        <f t="shared" si="235"/>
        <v>0</v>
      </c>
      <c r="DZ148">
        <f t="shared" si="235"/>
        <v>0</v>
      </c>
      <c r="EA148">
        <f t="shared" si="235"/>
        <v>0</v>
      </c>
      <c r="EB148">
        <f t="shared" si="235"/>
        <v>0</v>
      </c>
      <c r="EC148">
        <f t="shared" si="235"/>
        <v>0</v>
      </c>
      <c r="ED148">
        <f t="shared" si="236"/>
        <v>0</v>
      </c>
      <c r="EE148">
        <f t="shared" si="236"/>
        <v>0</v>
      </c>
      <c r="EF148">
        <f t="shared" si="236"/>
        <v>0</v>
      </c>
      <c r="EG148">
        <f t="shared" si="236"/>
        <v>0</v>
      </c>
      <c r="EH148">
        <f t="shared" si="236"/>
        <v>0</v>
      </c>
      <c r="EI148">
        <f t="shared" si="236"/>
        <v>0</v>
      </c>
      <c r="EJ148">
        <f t="shared" si="236"/>
        <v>0</v>
      </c>
      <c r="EK148">
        <f t="shared" si="236"/>
        <v>0</v>
      </c>
      <c r="EL148">
        <f t="shared" si="236"/>
        <v>0</v>
      </c>
      <c r="EM148">
        <f t="shared" si="236"/>
        <v>0</v>
      </c>
      <c r="EN148">
        <f t="shared" si="237"/>
        <v>0</v>
      </c>
      <c r="EO148">
        <f t="shared" si="237"/>
        <v>0</v>
      </c>
      <c r="EP148">
        <f t="shared" si="237"/>
        <v>0</v>
      </c>
      <c r="EQ148">
        <f t="shared" si="237"/>
        <v>0</v>
      </c>
      <c r="ER148">
        <f t="shared" si="237"/>
        <v>0</v>
      </c>
      <c r="ES148">
        <f t="shared" si="237"/>
        <v>0</v>
      </c>
      <c r="ET148">
        <f t="shared" si="237"/>
        <v>0</v>
      </c>
      <c r="EU148">
        <f t="shared" si="237"/>
        <v>0</v>
      </c>
      <c r="EV148">
        <f t="shared" si="237"/>
        <v>0</v>
      </c>
      <c r="EW148">
        <f t="shared" si="237"/>
        <v>0</v>
      </c>
      <c r="EX148">
        <f t="shared" si="237"/>
        <v>0</v>
      </c>
      <c r="EZ148">
        <f t="shared" si="207"/>
        <v>0.88084992520879746</v>
      </c>
      <c r="FB148">
        <f t="shared" si="205"/>
        <v>1.1021456585240896E-2</v>
      </c>
      <c r="FC148">
        <f t="shared" si="206"/>
        <v>0.24860693581184234</v>
      </c>
    </row>
    <row r="149" spans="1:159" x14ac:dyDescent="0.25">
      <c r="A149">
        <v>1010</v>
      </c>
      <c r="B149" s="20">
        <f>'Input spectra'!S148</f>
        <v>4.4526459475714902E-2</v>
      </c>
      <c r="C149">
        <f>'Input spectra'!B148</f>
        <v>0</v>
      </c>
      <c r="D149">
        <f t="shared" si="223"/>
        <v>2.0653927966864227E-2</v>
      </c>
      <c r="E149">
        <f t="shared" si="223"/>
        <v>2.0412422608099771E-2</v>
      </c>
      <c r="F149">
        <f t="shared" si="223"/>
        <v>2.0172655476687243E-2</v>
      </c>
      <c r="G149">
        <f t="shared" si="223"/>
        <v>1.9934615894450107E-2</v>
      </c>
      <c r="H149">
        <f t="shared" si="223"/>
        <v>1.9698293243783565E-2</v>
      </c>
      <c r="I149">
        <f t="shared" si="223"/>
        <v>1.9463676967327127E-2</v>
      </c>
      <c r="J149">
        <f t="shared" si="223"/>
        <v>1.9230756567638879E-2</v>
      </c>
      <c r="K149">
        <f t="shared" si="223"/>
        <v>1.899952160687143E-2</v>
      </c>
      <c r="L149">
        <f t="shared" si="223"/>
        <v>1.876996170644963E-2</v>
      </c>
      <c r="M149">
        <f t="shared" si="223"/>
        <v>1.8542066546749891E-2</v>
      </c>
      <c r="N149">
        <f t="shared" si="224"/>
        <v>1.8315825866781252E-2</v>
      </c>
      <c r="O149">
        <f t="shared" si="224"/>
        <v>1.8091229463868052E-2</v>
      </c>
      <c r="P149">
        <f t="shared" si="224"/>
        <v>1.7868267193334349E-2</v>
      </c>
      <c r="Q149">
        <f t="shared" si="224"/>
        <v>1.7646928968189906E-2</v>
      </c>
      <c r="R149">
        <f t="shared" si="224"/>
        <v>1.7427204758817882E-2</v>
      </c>
      <c r="S149">
        <f t="shared" si="224"/>
        <v>1.7209084592664119E-2</v>
      </c>
      <c r="T149">
        <f t="shared" si="224"/>
        <v>1.6992558553928103E-2</v>
      </c>
      <c r="U149">
        <f t="shared" si="224"/>
        <v>1.6777616783255487E-2</v>
      </c>
      <c r="V149">
        <f t="shared" si="224"/>
        <v>1.6564249477432288E-2</v>
      </c>
      <c r="W149">
        <f t="shared" si="224"/>
        <v>1.6352446889080628E-2</v>
      </c>
      <c r="X149">
        <f t="shared" si="225"/>
        <v>1.6142199326356122E-2</v>
      </c>
      <c r="Y149">
        <f t="shared" si="225"/>
        <v>1.593349715264681E-2</v>
      </c>
      <c r="Z149">
        <f t="shared" si="225"/>
        <v>1.572633078627371E-2</v>
      </c>
      <c r="AA149">
        <f t="shared" si="225"/>
        <v>1.5520690700192881E-2</v>
      </c>
      <c r="AB149">
        <f t="shared" si="225"/>
        <v>1.531656742169913E-2</v>
      </c>
      <c r="AC149">
        <f t="shared" si="225"/>
        <v>1.5113951532131209E-2</v>
      </c>
      <c r="AD149">
        <f t="shared" si="225"/>
        <v>1.4912833666578569E-2</v>
      </c>
      <c r="AE149">
        <f t="shared" si="225"/>
        <v>1.471320451358969E-2</v>
      </c>
      <c r="AF149">
        <f t="shared" si="225"/>
        <v>1.4515054814881901E-2</v>
      </c>
      <c r="AG149">
        <f t="shared" si="225"/>
        <v>1.4318375365052729E-2</v>
      </c>
      <c r="AH149">
        <f t="shared" si="226"/>
        <v>1.4123157011292794E-2</v>
      </c>
      <c r="AI149">
        <f t="shared" si="226"/>
        <v>1.3929390653100173E-2</v>
      </c>
      <c r="AJ149">
        <f t="shared" si="226"/>
        <v>1.373706724199629E-2</v>
      </c>
      <c r="AK149">
        <f t="shared" si="226"/>
        <v>1.354617778124328E-2</v>
      </c>
      <c r="AL149">
        <f t="shared" si="226"/>
        <v>1.3356713325562852E-2</v>
      </c>
      <c r="AM149">
        <f t="shared" si="226"/>
        <v>1.3168664980856623E-2</v>
      </c>
      <c r="AN149">
        <f t="shared" si="226"/>
        <v>1.2982023903927916E-2</v>
      </c>
      <c r="AO149">
        <f t="shared" si="226"/>
        <v>1.2796781302205032E-2</v>
      </c>
      <c r="AP149">
        <f t="shared" si="226"/>
        <v>1.2612928433465967E-2</v>
      </c>
      <c r="AQ149">
        <f t="shared" si="226"/>
        <v>1.2430456605564568E-2</v>
      </c>
      <c r="AR149">
        <f t="shared" si="227"/>
        <v>1.2249357176158155E-2</v>
      </c>
      <c r="AS149">
        <f t="shared" si="227"/>
        <v>1.2069621552436554E-2</v>
      </c>
      <c r="AT149">
        <f t="shared" si="227"/>
        <v>1.1891241190852535E-2</v>
      </c>
      <c r="AU149">
        <f t="shared" si="227"/>
        <v>1.1714207596853734E-2</v>
      </c>
      <c r="AV149">
        <f t="shared" si="227"/>
        <v>1.1538512324615904E-2</v>
      </c>
      <c r="AW149">
        <f t="shared" si="227"/>
        <v>1.1364146976777626E-2</v>
      </c>
      <c r="AX149">
        <f t="shared" si="227"/>
        <v>1.0102171135764766E-2</v>
      </c>
      <c r="AY149">
        <f t="shared" si="227"/>
        <v>8.6322257100207005E-3</v>
      </c>
      <c r="AZ149">
        <f t="shared" si="227"/>
        <v>7.7708031707493944E-3</v>
      </c>
      <c r="BA149">
        <f t="shared" si="227"/>
        <v>7.1183742484772191E-3</v>
      </c>
      <c r="BB149">
        <f t="shared" si="228"/>
        <v>6.5853181165399259E-3</v>
      </c>
      <c r="BC149">
        <f t="shared" si="228"/>
        <v>6.1327912238496752E-3</v>
      </c>
      <c r="BD149">
        <f t="shared" si="228"/>
        <v>5.7395118543103968E-3</v>
      </c>
      <c r="BE149">
        <f t="shared" si="228"/>
        <v>5.3922143457799335E-3</v>
      </c>
      <c r="BF149">
        <f t="shared" si="228"/>
        <v>5.0819175728891294E-3</v>
      </c>
      <c r="BG149">
        <f t="shared" si="228"/>
        <v>4.8021811476722217E-3</v>
      </c>
      <c r="BH149">
        <f t="shared" si="228"/>
        <v>4.5481871331068124E-3</v>
      </c>
      <c r="BI149">
        <f t="shared" si="228"/>
        <v>4.3162128523299226E-3</v>
      </c>
      <c r="BJ149">
        <f t="shared" si="228"/>
        <v>4.1033076837195684E-3</v>
      </c>
      <c r="BK149">
        <f t="shared" si="228"/>
        <v>3.9070843916708736E-3</v>
      </c>
      <c r="BL149">
        <f t="shared" si="229"/>
        <v>3.7255786453983621E-3</v>
      </c>
      <c r="BM149">
        <f t="shared" si="229"/>
        <v>3.5571511167919725E-3</v>
      </c>
      <c r="BN149">
        <f t="shared" si="229"/>
        <v>3.4004172423140449E-3</v>
      </c>
      <c r="BO149">
        <f t="shared" si="229"/>
        <v>3.254195571526178E-3</v>
      </c>
      <c r="BP149">
        <f t="shared" si="229"/>
        <v>3.1174689673824961E-3</v>
      </c>
      <c r="BQ149">
        <f t="shared" si="229"/>
        <v>2.9893549168319503E-3</v>
      </c>
      <c r="BR149">
        <f t="shared" si="229"/>
        <v>2.8690824415834176E-3</v>
      </c>
      <c r="BS149">
        <f t="shared" si="229"/>
        <v>2.7559738831264861E-3</v>
      </c>
      <c r="BT149">
        <f t="shared" si="229"/>
        <v>2.6494303492555649E-3</v>
      </c>
      <c r="BU149">
        <f t="shared" si="229"/>
        <v>2.5489199532602955E-3</v>
      </c>
      <c r="BV149">
        <f t="shared" si="230"/>
        <v>2.4539682124248004E-3</v>
      </c>
      <c r="BW149">
        <f t="shared" si="230"/>
        <v>2.364150136846687E-3</v>
      </c>
      <c r="BX149">
        <f t="shared" si="230"/>
        <v>2.27908365633369E-3</v>
      </c>
      <c r="BY149">
        <f t="shared" si="230"/>
        <v>2.1984241173807419E-3</v>
      </c>
      <c r="BZ149">
        <f t="shared" si="230"/>
        <v>2.1218596439057796E-3</v>
      </c>
      <c r="CA149">
        <f t="shared" si="230"/>
        <v>2.0491072011762038E-3</v>
      </c>
      <c r="CB149">
        <f t="shared" si="230"/>
        <v>1.9799092367152153E-3</v>
      </c>
      <c r="CC149">
        <f t="shared" si="230"/>
        <v>1.9140307980678138E-3</v>
      </c>
      <c r="CD149">
        <f t="shared" si="230"/>
        <v>1.8512570473257115E-3</v>
      </c>
      <c r="CE149">
        <f t="shared" si="230"/>
        <v>1.791391107820009E-3</v>
      </c>
      <c r="CF149">
        <f t="shared" si="231"/>
        <v>1.7342521905141092E-3</v>
      </c>
      <c r="CG149">
        <f t="shared" si="231"/>
        <v>1.679673957185532E-3</v>
      </c>
      <c r="CH149">
        <f t="shared" si="231"/>
        <v>1.6275030850766931E-3</v>
      </c>
      <c r="CI149">
        <f t="shared" si="231"/>
        <v>1.5775980037692472E-3</v>
      </c>
      <c r="CJ149">
        <f t="shared" si="231"/>
        <v>1.5298277799308398E-3</v>
      </c>
      <c r="CK149">
        <f t="shared" si="231"/>
        <v>1.4840711295516004E-3</v>
      </c>
      <c r="CL149">
        <f t="shared" si="231"/>
        <v>1.4402155405251547E-3</v>
      </c>
      <c r="CM149">
        <f t="shared" si="231"/>
        <v>1.3981564910849867E-3</v>
      </c>
      <c r="CN149">
        <f t="shared" si="231"/>
        <v>1.3577967517977914E-3</v>
      </c>
      <c r="CO149">
        <f t="shared" si="231"/>
        <v>1.3190457606316972E-3</v>
      </c>
      <c r="CP149">
        <f t="shared" si="232"/>
        <v>1.2818190621301736E-3</v>
      </c>
      <c r="CQ149">
        <f t="shared" si="232"/>
        <v>1.2460378029885114E-3</v>
      </c>
      <c r="CR149">
        <f t="shared" si="232"/>
        <v>8.0223265957338012E-4</v>
      </c>
      <c r="CS149">
        <f t="shared" si="232"/>
        <v>5.210545912906503E-4</v>
      </c>
      <c r="CT149">
        <f t="shared" si="232"/>
        <v>3.6084479760245319E-4</v>
      </c>
      <c r="CU149">
        <f t="shared" si="232"/>
        <v>2.5102103181354668E-4</v>
      </c>
      <c r="CV149">
        <f t="shared" si="232"/>
        <v>1.7139620399577875E-4</v>
      </c>
      <c r="CW149">
        <f t="shared" si="232"/>
        <v>1.1266560186816023E-4</v>
      </c>
      <c r="CX149">
        <f t="shared" si="232"/>
        <v>6.9577586256402949E-5</v>
      </c>
      <c r="CY149">
        <f t="shared" si="232"/>
        <v>3.8798353835655366E-5</v>
      </c>
      <c r="CZ149">
        <f t="shared" si="233"/>
        <v>1.8040521462585386E-5</v>
      </c>
      <c r="DA149">
        <f t="shared" si="233"/>
        <v>5.6452628124766146E-6</v>
      </c>
      <c r="DB149">
        <f t="shared" si="233"/>
        <v>3.5858853831729142E-7</v>
      </c>
      <c r="DC149">
        <f t="shared" si="233"/>
        <v>0</v>
      </c>
      <c r="DD149">
        <f t="shared" si="233"/>
        <v>0</v>
      </c>
      <c r="DE149">
        <f t="shared" si="233"/>
        <v>0</v>
      </c>
      <c r="DF149">
        <f t="shared" si="233"/>
        <v>0</v>
      </c>
      <c r="DG149">
        <f t="shared" si="233"/>
        <v>0</v>
      </c>
      <c r="DH149">
        <f t="shared" si="233"/>
        <v>0</v>
      </c>
      <c r="DI149">
        <f t="shared" si="233"/>
        <v>0</v>
      </c>
      <c r="DJ149">
        <f t="shared" si="234"/>
        <v>0</v>
      </c>
      <c r="DK149">
        <f t="shared" si="234"/>
        <v>0</v>
      </c>
      <c r="DL149">
        <f t="shared" si="234"/>
        <v>0</v>
      </c>
      <c r="DM149">
        <f t="shared" si="234"/>
        <v>0</v>
      </c>
      <c r="DN149">
        <f t="shared" si="234"/>
        <v>0</v>
      </c>
      <c r="DO149">
        <f t="shared" si="234"/>
        <v>0</v>
      </c>
      <c r="DP149">
        <f t="shared" si="234"/>
        <v>0</v>
      </c>
      <c r="DQ149">
        <f t="shared" si="234"/>
        <v>0</v>
      </c>
      <c r="DR149">
        <f t="shared" si="234"/>
        <v>0</v>
      </c>
      <c r="DS149">
        <f t="shared" si="234"/>
        <v>0</v>
      </c>
      <c r="DT149">
        <f t="shared" si="235"/>
        <v>0</v>
      </c>
      <c r="DU149">
        <f t="shared" si="235"/>
        <v>0</v>
      </c>
      <c r="DV149">
        <f t="shared" si="235"/>
        <v>0</v>
      </c>
      <c r="DW149">
        <f t="shared" si="235"/>
        <v>0</v>
      </c>
      <c r="DX149">
        <f t="shared" si="235"/>
        <v>0</v>
      </c>
      <c r="DY149">
        <f t="shared" si="235"/>
        <v>0</v>
      </c>
      <c r="DZ149">
        <f t="shared" si="235"/>
        <v>0</v>
      </c>
      <c r="EA149">
        <f t="shared" si="235"/>
        <v>0</v>
      </c>
      <c r="EB149">
        <f t="shared" si="235"/>
        <v>0</v>
      </c>
      <c r="EC149">
        <f t="shared" si="235"/>
        <v>0</v>
      </c>
      <c r="ED149">
        <f t="shared" si="236"/>
        <v>0</v>
      </c>
      <c r="EE149">
        <f t="shared" si="236"/>
        <v>0</v>
      </c>
      <c r="EF149">
        <f t="shared" si="236"/>
        <v>0</v>
      </c>
      <c r="EG149">
        <f t="shared" si="236"/>
        <v>0</v>
      </c>
      <c r="EH149">
        <f t="shared" si="236"/>
        <v>0</v>
      </c>
      <c r="EI149">
        <f t="shared" si="236"/>
        <v>0</v>
      </c>
      <c r="EJ149">
        <f t="shared" si="236"/>
        <v>0</v>
      </c>
      <c r="EK149">
        <f t="shared" si="236"/>
        <v>0</v>
      </c>
      <c r="EL149">
        <f t="shared" si="236"/>
        <v>0</v>
      </c>
      <c r="EM149">
        <f t="shared" si="236"/>
        <v>0</v>
      </c>
      <c r="EN149">
        <f t="shared" si="237"/>
        <v>0</v>
      </c>
      <c r="EO149">
        <f t="shared" si="237"/>
        <v>0</v>
      </c>
      <c r="EP149">
        <f t="shared" si="237"/>
        <v>0</v>
      </c>
      <c r="EQ149">
        <f t="shared" si="237"/>
        <v>0</v>
      </c>
      <c r="ER149">
        <f t="shared" si="237"/>
        <v>0</v>
      </c>
      <c r="ES149">
        <f t="shared" si="237"/>
        <v>0</v>
      </c>
      <c r="ET149">
        <f t="shared" si="237"/>
        <v>0</v>
      </c>
      <c r="EU149">
        <f t="shared" si="237"/>
        <v>0</v>
      </c>
      <c r="EV149">
        <f t="shared" si="237"/>
        <v>0</v>
      </c>
      <c r="EW149">
        <f t="shared" si="237"/>
        <v>0</v>
      </c>
      <c r="EX149">
        <f t="shared" si="237"/>
        <v>0</v>
      </c>
      <c r="EZ149">
        <f t="shared" si="207"/>
        <v>0.88097715205517024</v>
      </c>
      <c r="FB149">
        <f t="shared" si="205"/>
        <v>1.1008616490658041E-2</v>
      </c>
      <c r="FC149">
        <f t="shared" si="206"/>
        <v>0.24860857687689397</v>
      </c>
    </row>
    <row r="150" spans="1:159" x14ac:dyDescent="0.25">
      <c r="A150">
        <v>1015</v>
      </c>
      <c r="B150" s="20">
        <f>'Input spectra'!S149</f>
        <v>4.4473942136561299E-2</v>
      </c>
      <c r="C150">
        <f>'Input spectra'!B149</f>
        <v>0</v>
      </c>
      <c r="D150">
        <f t="shared" si="223"/>
        <v>2.0653927966864227E-2</v>
      </c>
      <c r="E150">
        <f t="shared" si="223"/>
        <v>2.0412529808993374E-2</v>
      </c>
      <c r="F150">
        <f t="shared" si="223"/>
        <v>2.017286736063786E-2</v>
      </c>
      <c r="G150">
        <f t="shared" si="223"/>
        <v>1.9934929970819415E-2</v>
      </c>
      <c r="H150">
        <f t="shared" si="223"/>
        <v>1.9698707048908751E-2</v>
      </c>
      <c r="I150">
        <f t="shared" si="223"/>
        <v>1.9464188064299694E-2</v>
      </c>
      <c r="J150">
        <f t="shared" si="223"/>
        <v>1.9231362546085047E-2</v>
      </c>
      <c r="K150">
        <f t="shared" si="223"/>
        <v>1.9000220082734075E-2</v>
      </c>
      <c r="L150">
        <f t="shared" si="223"/>
        <v>1.8770750321771775E-2</v>
      </c>
      <c r="M150">
        <f t="shared" si="223"/>
        <v>1.8542942969459752E-2</v>
      </c>
      <c r="N150">
        <f t="shared" si="224"/>
        <v>1.8316787790478791E-2</v>
      </c>
      <c r="O150">
        <f t="shared" si="224"/>
        <v>1.8092274607613059E-2</v>
      </c>
      <c r="P150">
        <f t="shared" si="224"/>
        <v>1.7869393301436033E-2</v>
      </c>
      <c r="Q150">
        <f t="shared" si="224"/>
        <v>1.7648133809997978E-2</v>
      </c>
      <c r="R150">
        <f t="shared" si="224"/>
        <v>1.7428486128515139E-2</v>
      </c>
      <c r="S150">
        <f t="shared" si="224"/>
        <v>1.7210440309060493E-2</v>
      </c>
      <c r="T150">
        <f t="shared" si="224"/>
        <v>1.6993986460256197E-2</v>
      </c>
      <c r="U150">
        <f t="shared" si="224"/>
        <v>1.6779114746967552E-2</v>
      </c>
      <c r="V150">
        <f t="shared" si="224"/>
        <v>1.6565815389998659E-2</v>
      </c>
      <c r="W150">
        <f t="shared" si="224"/>
        <v>1.6354078665789619E-2</v>
      </c>
      <c r="X150">
        <f t="shared" si="225"/>
        <v>1.6143894906115314E-2</v>
      </c>
      <c r="Y150">
        <f t="shared" si="225"/>
        <v>1.5935254497785798E-2</v>
      </c>
      <c r="Z150">
        <f t="shared" si="225"/>
        <v>1.5728147882348241E-2</v>
      </c>
      <c r="AA150">
        <f t="shared" si="225"/>
        <v>1.5522565555790414E-2</v>
      </c>
      <c r="AB150">
        <f t="shared" si="225"/>
        <v>1.5318498068245768E-2</v>
      </c>
      <c r="AC150">
        <f t="shared" si="225"/>
        <v>1.5115936023700038E-2</v>
      </c>
      <c r="AD150">
        <f t="shared" si="225"/>
        <v>1.4914870079699367E-2</v>
      </c>
      <c r="AE150">
        <f t="shared" si="225"/>
        <v>1.4715290947059992E-2</v>
      </c>
      <c r="AF150">
        <f t="shared" si="225"/>
        <v>1.4517189389579441E-2</v>
      </c>
      <c r="AG150">
        <f t="shared" si="225"/>
        <v>1.432055622374922E-2</v>
      </c>
      <c r="AH150">
        <f t="shared" si="226"/>
        <v>1.4125382318469054E-2</v>
      </c>
      <c r="AI150">
        <f t="shared" si="226"/>
        <v>1.3931658594762577E-2</v>
      </c>
      <c r="AJ150">
        <f t="shared" si="226"/>
        <v>1.3739376025494559E-2</v>
      </c>
      <c r="AK150">
        <f t="shared" si="226"/>
        <v>1.3548525635089563E-2</v>
      </c>
      <c r="AL150">
        <f t="shared" si="226"/>
        <v>1.3359098499252139E-2</v>
      </c>
      <c r="AM150">
        <f t="shared" si="226"/>
        <v>1.3171085744688438E-2</v>
      </c>
      <c r="AN150">
        <f t="shared" si="226"/>
        <v>1.2984478548829302E-2</v>
      </c>
      <c r="AO150">
        <f t="shared" si="226"/>
        <v>1.2799268139554829E-2</v>
      </c>
      <c r="AP150">
        <f t="shared" si="226"/>
        <v>1.2615445794920339E-2</v>
      </c>
      <c r="AQ150">
        <f t="shared" si="226"/>
        <v>1.2433002842883819E-2</v>
      </c>
      <c r="AR150">
        <f t="shared" si="227"/>
        <v>1.2251930661034784E-2</v>
      </c>
      <c r="AS150">
        <f t="shared" si="227"/>
        <v>1.207222067632456E-2</v>
      </c>
      <c r="AT150">
        <f t="shared" si="227"/>
        <v>1.1893864364797968E-2</v>
      </c>
      <c r="AU150">
        <f t="shared" si="227"/>
        <v>1.1716853251326469E-2</v>
      </c>
      <c r="AV150">
        <f t="shared" si="227"/>
        <v>1.1541178909342645E-2</v>
      </c>
      <c r="AW150">
        <f t="shared" si="227"/>
        <v>1.1366832960576119E-2</v>
      </c>
      <c r="AX150">
        <f t="shared" si="227"/>
        <v>1.0104611910653335E-2</v>
      </c>
      <c r="AY150">
        <f t="shared" si="227"/>
        <v>8.634356678173645E-3</v>
      </c>
      <c r="AZ150">
        <f t="shared" si="227"/>
        <v>7.772762306818639E-3</v>
      </c>
      <c r="BA150">
        <f t="shared" si="227"/>
        <v>7.1202062907570586E-3</v>
      </c>
      <c r="BB150">
        <f t="shared" si="228"/>
        <v>6.5870475605192807E-3</v>
      </c>
      <c r="BC150">
        <f t="shared" si="228"/>
        <v>6.1344340410156104E-3</v>
      </c>
      <c r="BD150">
        <f t="shared" si="228"/>
        <v>5.7410794725824893E-3</v>
      </c>
      <c r="BE150">
        <f t="shared" si="228"/>
        <v>5.3937154338509008E-3</v>
      </c>
      <c r="BF150">
        <f t="shared" si="228"/>
        <v>5.0833589767250633E-3</v>
      </c>
      <c r="BG150">
        <f t="shared" si="228"/>
        <v>4.8035684357864983E-3</v>
      </c>
      <c r="BH150">
        <f t="shared" si="228"/>
        <v>4.5495249384622464E-3</v>
      </c>
      <c r="BI150">
        <f t="shared" si="228"/>
        <v>4.3175050990176241E-3</v>
      </c>
      <c r="BJ150">
        <f t="shared" si="228"/>
        <v>4.1045577439418387E-3</v>
      </c>
      <c r="BK150">
        <f t="shared" si="228"/>
        <v>3.9082951983357862E-3</v>
      </c>
      <c r="BL150">
        <f t="shared" si="229"/>
        <v>3.7267527752387558E-3</v>
      </c>
      <c r="BM150">
        <f t="shared" si="229"/>
        <v>3.5582908532236848E-3</v>
      </c>
      <c r="BN150">
        <f t="shared" si="229"/>
        <v>3.4015246239567326E-3</v>
      </c>
      <c r="BO150">
        <f t="shared" si="229"/>
        <v>3.2552724303234566E-3</v>
      </c>
      <c r="BP150">
        <f t="shared" si="229"/>
        <v>3.1185169590137616E-3</v>
      </c>
      <c r="BQ150">
        <f t="shared" si="229"/>
        <v>2.9903755453034022E-3</v>
      </c>
      <c r="BR150">
        <f t="shared" si="229"/>
        <v>2.8700770793506172E-3</v>
      </c>
      <c r="BS150">
        <f t="shared" si="229"/>
        <v>2.7569437877360847E-3</v>
      </c>
      <c r="BT150">
        <f t="shared" si="229"/>
        <v>2.650376677239909E-3</v>
      </c>
      <c r="BU150">
        <f t="shared" si="229"/>
        <v>2.5498437718383484E-3</v>
      </c>
      <c r="BV150">
        <f t="shared" si="230"/>
        <v>2.4548705094326602E-3</v>
      </c>
      <c r="BW150">
        <f t="shared" si="230"/>
        <v>2.3650318292254427E-3</v>
      </c>
      <c r="BX150">
        <f t="shared" si="230"/>
        <v>2.2799455974313325E-3</v>
      </c>
      <c r="BY150">
        <f t="shared" si="230"/>
        <v>2.1992671032712635E-3</v>
      </c>
      <c r="BZ150">
        <f t="shared" si="230"/>
        <v>2.1226844188877623E-3</v>
      </c>
      <c r="CA150">
        <f t="shared" si="230"/>
        <v>2.0499144625816929E-3</v>
      </c>
      <c r="CB150">
        <f t="shared" si="230"/>
        <v>1.9806996391351561E-3</v>
      </c>
      <c r="CC150">
        <f t="shared" si="230"/>
        <v>1.9148049570810431E-3</v>
      </c>
      <c r="CD150">
        <f t="shared" si="230"/>
        <v>1.8520155428032221E-3</v>
      </c>
      <c r="CE150">
        <f t="shared" si="230"/>
        <v>1.7921344868639816E-3</v>
      </c>
      <c r="CF150">
        <f t="shared" si="231"/>
        <v>1.7349809700813808E-3</v>
      </c>
      <c r="CG150">
        <f t="shared" si="231"/>
        <v>1.6803886264371948E-3</v>
      </c>
      <c r="CH150">
        <f t="shared" si="231"/>
        <v>1.6282041074890082E-3</v>
      </c>
      <c r="CI150">
        <f t="shared" si="231"/>
        <v>1.5782858190357208E-3</v>
      </c>
      <c r="CJ150">
        <f t="shared" si="231"/>
        <v>1.530502805680897E-3</v>
      </c>
      <c r="CK150">
        <f t="shared" si="231"/>
        <v>1.4847337629076242E-3</v>
      </c>
      <c r="CL150">
        <f t="shared" si="231"/>
        <v>1.4408661595166075E-3</v>
      </c>
      <c r="CM150">
        <f t="shared" si="231"/>
        <v>1.3987954559357622E-3</v>
      </c>
      <c r="CN150">
        <f t="shared" si="231"/>
        <v>1.3584244061007884E-3</v>
      </c>
      <c r="CO150">
        <f t="shared" si="231"/>
        <v>1.3196624324227745E-3</v>
      </c>
      <c r="CP150">
        <f t="shared" si="232"/>
        <v>1.2824250648720986E-3</v>
      </c>
      <c r="CQ150">
        <f t="shared" si="232"/>
        <v>1.2466334364741845E-3</v>
      </c>
      <c r="CR150">
        <f t="shared" si="232"/>
        <v>8.0262035957320973E-4</v>
      </c>
      <c r="CS150">
        <f t="shared" si="232"/>
        <v>5.2130914237479887E-4</v>
      </c>
      <c r="CT150">
        <f t="shared" si="232"/>
        <v>3.6102297730020014E-4</v>
      </c>
      <c r="CU150">
        <f t="shared" si="232"/>
        <v>2.5114630114859916E-4</v>
      </c>
      <c r="CV150">
        <f t="shared" si="232"/>
        <v>1.7148263799922941E-4</v>
      </c>
      <c r="CW150">
        <f t="shared" si="232"/>
        <v>1.1272301039634826E-4</v>
      </c>
      <c r="CX150">
        <f t="shared" si="232"/>
        <v>6.9613404964028239E-5</v>
      </c>
      <c r="CY150">
        <f t="shared" si="232"/>
        <v>3.8818531184960478E-5</v>
      </c>
      <c r="CZ150">
        <f t="shared" si="233"/>
        <v>1.8049998352714415E-5</v>
      </c>
      <c r="DA150">
        <f t="shared" si="233"/>
        <v>5.6482579960022026E-6</v>
      </c>
      <c r="DB150">
        <f t="shared" si="233"/>
        <v>3.5878067735692625E-7</v>
      </c>
      <c r="DC150">
        <f t="shared" si="233"/>
        <v>0</v>
      </c>
      <c r="DD150">
        <f t="shared" si="233"/>
        <v>0</v>
      </c>
      <c r="DE150">
        <f t="shared" si="233"/>
        <v>0</v>
      </c>
      <c r="DF150">
        <f t="shared" si="233"/>
        <v>0</v>
      </c>
      <c r="DG150">
        <f t="shared" si="233"/>
        <v>0</v>
      </c>
      <c r="DH150">
        <f t="shared" si="233"/>
        <v>0</v>
      </c>
      <c r="DI150">
        <f t="shared" si="233"/>
        <v>0</v>
      </c>
      <c r="DJ150">
        <f t="shared" si="234"/>
        <v>0</v>
      </c>
      <c r="DK150">
        <f t="shared" si="234"/>
        <v>0</v>
      </c>
      <c r="DL150">
        <f t="shared" si="234"/>
        <v>0</v>
      </c>
      <c r="DM150">
        <f t="shared" si="234"/>
        <v>0</v>
      </c>
      <c r="DN150">
        <f t="shared" si="234"/>
        <v>0</v>
      </c>
      <c r="DO150">
        <f t="shared" si="234"/>
        <v>0</v>
      </c>
      <c r="DP150">
        <f t="shared" si="234"/>
        <v>0</v>
      </c>
      <c r="DQ150">
        <f t="shared" si="234"/>
        <v>0</v>
      </c>
      <c r="DR150">
        <f t="shared" si="234"/>
        <v>0</v>
      </c>
      <c r="DS150">
        <f t="shared" si="234"/>
        <v>0</v>
      </c>
      <c r="DT150">
        <f t="shared" si="235"/>
        <v>0</v>
      </c>
      <c r="DU150">
        <f t="shared" si="235"/>
        <v>0</v>
      </c>
      <c r="DV150">
        <f t="shared" si="235"/>
        <v>0</v>
      </c>
      <c r="DW150">
        <f t="shared" si="235"/>
        <v>0</v>
      </c>
      <c r="DX150">
        <f t="shared" si="235"/>
        <v>0</v>
      </c>
      <c r="DY150">
        <f t="shared" si="235"/>
        <v>0</v>
      </c>
      <c r="DZ150">
        <f t="shared" si="235"/>
        <v>0</v>
      </c>
      <c r="EA150">
        <f t="shared" si="235"/>
        <v>0</v>
      </c>
      <c r="EB150">
        <f t="shared" si="235"/>
        <v>0</v>
      </c>
      <c r="EC150">
        <f t="shared" si="235"/>
        <v>0</v>
      </c>
      <c r="ED150">
        <f t="shared" si="236"/>
        <v>0</v>
      </c>
      <c r="EE150">
        <f t="shared" si="236"/>
        <v>0</v>
      </c>
      <c r="EF150">
        <f t="shared" si="236"/>
        <v>0</v>
      </c>
      <c r="EG150">
        <f t="shared" si="236"/>
        <v>0</v>
      </c>
      <c r="EH150">
        <f t="shared" si="236"/>
        <v>0</v>
      </c>
      <c r="EI150">
        <f t="shared" si="236"/>
        <v>0</v>
      </c>
      <c r="EJ150">
        <f t="shared" si="236"/>
        <v>0</v>
      </c>
      <c r="EK150">
        <f t="shared" si="236"/>
        <v>0</v>
      </c>
      <c r="EL150">
        <f t="shared" si="236"/>
        <v>0</v>
      </c>
      <c r="EM150">
        <f t="shared" si="236"/>
        <v>0</v>
      </c>
      <c r="EN150">
        <f t="shared" si="237"/>
        <v>0</v>
      </c>
      <c r="EO150">
        <f t="shared" si="237"/>
        <v>0</v>
      </c>
      <c r="EP150">
        <f t="shared" si="237"/>
        <v>0</v>
      </c>
      <c r="EQ150">
        <f t="shared" si="237"/>
        <v>0</v>
      </c>
      <c r="ER150">
        <f t="shared" si="237"/>
        <v>0</v>
      </c>
      <c r="ES150">
        <f t="shared" si="237"/>
        <v>0</v>
      </c>
      <c r="ET150">
        <f t="shared" si="237"/>
        <v>0</v>
      </c>
      <c r="EU150">
        <f t="shared" si="237"/>
        <v>0</v>
      </c>
      <c r="EV150">
        <f t="shared" si="237"/>
        <v>0</v>
      </c>
      <c r="EW150">
        <f t="shared" si="237"/>
        <v>0</v>
      </c>
      <c r="EX150">
        <f t="shared" si="237"/>
        <v>0</v>
      </c>
      <c r="EZ150">
        <f t="shared" si="207"/>
        <v>0.8811044074776081</v>
      </c>
      <c r="FB150">
        <f t="shared" si="205"/>
        <v>1.0995776058907003E-2</v>
      </c>
      <c r="FC150">
        <f t="shared" si="206"/>
        <v>0.24861021794218902</v>
      </c>
    </row>
    <row r="151" spans="1:159" x14ac:dyDescent="0.25">
      <c r="A151">
        <v>1020</v>
      </c>
      <c r="B151" s="20">
        <f>'Input spectra'!S150</f>
        <v>4.4421424797407703E-2</v>
      </c>
      <c r="C151">
        <f>'Input spectra'!B150</f>
        <v>0</v>
      </c>
      <c r="D151">
        <f t="shared" si="223"/>
        <v>2.0653927966864227E-2</v>
      </c>
      <c r="E151">
        <f t="shared" si="223"/>
        <v>2.0412637010449965E-2</v>
      </c>
      <c r="F151">
        <f t="shared" si="223"/>
        <v>2.0173079246814003E-2</v>
      </c>
      <c r="G151">
        <f t="shared" si="223"/>
        <v>1.9935244052137101E-2</v>
      </c>
      <c r="H151">
        <f t="shared" si="223"/>
        <v>1.9699120862726804E-2</v>
      </c>
      <c r="I151">
        <f t="shared" si="223"/>
        <v>1.9464699174693165E-2</v>
      </c>
      <c r="J151">
        <f t="shared" si="223"/>
        <v>1.9231968543626139E-2</v>
      </c>
      <c r="K151">
        <f t="shared" si="223"/>
        <v>1.9000918584274652E-2</v>
      </c>
      <c r="L151">
        <f t="shared" si="223"/>
        <v>1.8771538970227399E-2</v>
      </c>
      <c r="M151">
        <f t="shared" si="223"/>
        <v>1.8543819433595243E-2</v>
      </c>
      <c r="N151">
        <f t="shared" si="224"/>
        <v>1.8317749764695329E-2</v>
      </c>
      <c r="O151">
        <f t="shared" si="224"/>
        <v>1.8093319811736796E-2</v>
      </c>
      <c r="P151">
        <f t="shared" si="224"/>
        <v>1.7870519480508194E-2</v>
      </c>
      <c r="Q151">
        <f t="shared" si="224"/>
        <v>1.7649338734066471E-2</v>
      </c>
      <c r="R151">
        <f t="shared" si="224"/>
        <v>1.7429767592427634E-2</v>
      </c>
      <c r="S151">
        <f t="shared" si="224"/>
        <v>1.7211796132259004E-2</v>
      </c>
      <c r="T151">
        <f t="shared" si="224"/>
        <v>1.6995414486573077E-2</v>
      </c>
      <c r="U151">
        <f t="shared" si="224"/>
        <v>1.6780612844423004E-2</v>
      </c>
      <c r="V151">
        <f t="shared" si="224"/>
        <v>1.6567381450599643E-2</v>
      </c>
      <c r="W151">
        <f t="shared" si="224"/>
        <v>1.6355710605330219E-2</v>
      </c>
      <c r="X151">
        <f t="shared" si="225"/>
        <v>1.6145590663978537E-2</v>
      </c>
      <c r="Y151">
        <f t="shared" si="225"/>
        <v>1.5937012036746766E-2</v>
      </c>
      <c r="Z151">
        <f t="shared" si="225"/>
        <v>1.5729965188378815E-2</v>
      </c>
      <c r="AA151">
        <f t="shared" si="225"/>
        <v>1.5524440637865206E-2</v>
      </c>
      <c r="AB151">
        <f t="shared" si="225"/>
        <v>1.532042895814955E-2</v>
      </c>
      <c r="AC151">
        <f t="shared" si="225"/>
        <v>1.5117920775836517E-2</v>
      </c>
      <c r="AD151">
        <f t="shared" si="225"/>
        <v>1.4916906770901345E-2</v>
      </c>
      <c r="AE151">
        <f t="shared" si="225"/>
        <v>1.4717377676400892E-2</v>
      </c>
      <c r="AF151">
        <f t="shared" si="225"/>
        <v>1.4519324278186172E-2</v>
      </c>
      <c r="AG151">
        <f t="shared" si="225"/>
        <v>1.4322737414616402E-2</v>
      </c>
      <c r="AH151">
        <f t="shared" si="226"/>
        <v>1.4127607976274567E-2</v>
      </c>
      <c r="AI151">
        <f t="shared" si="226"/>
        <v>1.393392690568445E-2</v>
      </c>
      <c r="AJ151">
        <f t="shared" si="226"/>
        <v>1.3741685197029162E-2</v>
      </c>
      <c r="AK151">
        <f t="shared" si="226"/>
        <v>1.355087389587113E-2</v>
      </c>
      <c r="AL151">
        <f t="shared" si="226"/>
        <v>1.3361484098873569E-2</v>
      </c>
      <c r="AM151">
        <f t="shared" si="226"/>
        <v>1.3173506953523413E-2</v>
      </c>
      <c r="AN151">
        <f t="shared" si="226"/>
        <v>1.2986933657855672E-2</v>
      </c>
      <c r="AO151">
        <f t="shared" si="226"/>
        <v>1.2801755460179275E-2</v>
      </c>
      <c r="AP151">
        <f t="shared" si="226"/>
        <v>1.2617963658804321E-2</v>
      </c>
      <c r="AQ151">
        <f t="shared" si="226"/>
        <v>1.2435549601770757E-2</v>
      </c>
      <c r="AR151">
        <f t="shared" si="227"/>
        <v>1.2254504686578512E-2</v>
      </c>
      <c r="AS151">
        <f t="shared" si="227"/>
        <v>1.207482035991901E-2</v>
      </c>
      <c r="AT151">
        <f t="shared" si="227"/>
        <v>1.1896488117408103E-2</v>
      </c>
      <c r="AU151">
        <f t="shared" si="227"/>
        <v>1.1719499503320425E-2</v>
      </c>
      <c r="AV151">
        <f t="shared" si="227"/>
        <v>1.1543846110325098E-2</v>
      </c>
      <c r="AW151">
        <f t="shared" si="227"/>
        <v>1.1369519579222874E-2</v>
      </c>
      <c r="AX151">
        <f t="shared" si="227"/>
        <v>1.0107053275254943E-2</v>
      </c>
      <c r="AY151">
        <f t="shared" si="227"/>
        <v>8.6364881723815651E-3</v>
      </c>
      <c r="AZ151">
        <f t="shared" si="227"/>
        <v>7.774721936815482E-3</v>
      </c>
      <c r="BA151">
        <f t="shared" si="227"/>
        <v>7.1220388045460945E-3</v>
      </c>
      <c r="BB151">
        <f t="shared" si="228"/>
        <v>6.5887774586872467E-3</v>
      </c>
      <c r="BC151">
        <f t="shared" si="228"/>
        <v>6.1360772982500473E-3</v>
      </c>
      <c r="BD151">
        <f t="shared" si="228"/>
        <v>5.7426475190141737E-3</v>
      </c>
      <c r="BE151">
        <f t="shared" si="228"/>
        <v>5.3952169397957226E-3</v>
      </c>
      <c r="BF151">
        <f t="shared" si="228"/>
        <v>5.0848007893919142E-3</v>
      </c>
      <c r="BG151">
        <f t="shared" si="228"/>
        <v>4.8049561246703947E-3</v>
      </c>
      <c r="BH151">
        <f t="shared" si="228"/>
        <v>4.5508631373202156E-3</v>
      </c>
      <c r="BI151">
        <f t="shared" si="228"/>
        <v>4.3187977325957689E-3</v>
      </c>
      <c r="BJ151">
        <f t="shared" si="228"/>
        <v>4.1058081849911585E-3</v>
      </c>
      <c r="BK151">
        <f t="shared" si="228"/>
        <v>3.9095063802300602E-3</v>
      </c>
      <c r="BL151">
        <f t="shared" si="229"/>
        <v>3.7279272751104945E-3</v>
      </c>
      <c r="BM151">
        <f t="shared" si="229"/>
        <v>3.5594309548350285E-3</v>
      </c>
      <c r="BN151">
        <f t="shared" si="229"/>
        <v>3.4026323662299002E-3</v>
      </c>
      <c r="BO151">
        <f t="shared" si="229"/>
        <v>3.2563496454683619E-3</v>
      </c>
      <c r="BP151">
        <f t="shared" si="229"/>
        <v>3.1195653029457144E-3</v>
      </c>
      <c r="BQ151">
        <f t="shared" si="229"/>
        <v>2.991396522238822E-3</v>
      </c>
      <c r="BR151">
        <f t="shared" si="229"/>
        <v>2.8710720619333839E-3</v>
      </c>
      <c r="BS151">
        <f t="shared" si="229"/>
        <v>2.7579140336823553E-3</v>
      </c>
      <c r="BT151">
        <f t="shared" si="229"/>
        <v>2.6513233432352719E-3</v>
      </c>
      <c r="BU151">
        <f t="shared" si="229"/>
        <v>2.5507679252408685E-3</v>
      </c>
      <c r="BV151">
        <f t="shared" si="230"/>
        <v>2.4557731382051635E-3</v>
      </c>
      <c r="BW151">
        <f t="shared" si="230"/>
        <v>2.3659138504248762E-3</v>
      </c>
      <c r="BX151">
        <f t="shared" si="230"/>
        <v>2.2808078645119431E-3</v>
      </c>
      <c r="BY151">
        <f t="shared" si="230"/>
        <v>2.2001104124047869E-3</v>
      </c>
      <c r="BZ151">
        <f t="shared" si="230"/>
        <v>2.1235095144629432E-3</v>
      </c>
      <c r="CA151">
        <f t="shared" si="230"/>
        <v>2.0507220420139674E-3</v>
      </c>
      <c r="CB151">
        <f t="shared" si="230"/>
        <v>1.9814903570927857E-3</v>
      </c>
      <c r="CC151">
        <f t="shared" si="230"/>
        <v>1.9155794292147188E-3</v>
      </c>
      <c r="CD151">
        <f t="shared" si="230"/>
        <v>1.8527743490508602E-3</v>
      </c>
      <c r="CE151">
        <f t="shared" si="230"/>
        <v>1.7928781743902277E-3</v>
      </c>
      <c r="CF151">
        <f t="shared" si="231"/>
        <v>1.7357100559014917E-3</v>
      </c>
      <c r="CG151">
        <f t="shared" si="231"/>
        <v>1.6811035997670015E-3</v>
      </c>
      <c r="CH151">
        <f t="shared" si="231"/>
        <v>1.628905431856156E-3</v>
      </c>
      <c r="CI151">
        <f t="shared" si="231"/>
        <v>1.5789739341820366E-3</v>
      </c>
      <c r="CJ151">
        <f t="shared" si="231"/>
        <v>1.5311781292813194E-3</v>
      </c>
      <c r="CK151">
        <f t="shared" si="231"/>
        <v>1.4853966921274748E-3</v>
      </c>
      <c r="CL151">
        <f t="shared" si="231"/>
        <v>1.4415170724259216E-3</v>
      </c>
      <c r="CM151">
        <f t="shared" si="231"/>
        <v>1.3994347127968263E-3</v>
      </c>
      <c r="CN151">
        <f t="shared" si="231"/>
        <v>1.3590523505428828E-3</v>
      </c>
      <c r="CO151">
        <f t="shared" si="231"/>
        <v>1.3202793925162814E-3</v>
      </c>
      <c r="CP151">
        <f t="shared" si="232"/>
        <v>1.2830313541125895E-3</v>
      </c>
      <c r="CQ151">
        <f t="shared" si="232"/>
        <v>1.2472293546857693E-3</v>
      </c>
      <c r="CR151">
        <f t="shared" si="232"/>
        <v>8.0300824693924544E-4</v>
      </c>
      <c r="CS151">
        <f t="shared" si="232"/>
        <v>5.2156381781492771E-4</v>
      </c>
      <c r="CT151">
        <f t="shared" si="232"/>
        <v>3.6120124498038414E-4</v>
      </c>
      <c r="CU151">
        <f t="shared" si="232"/>
        <v>2.5127163299796038E-4</v>
      </c>
      <c r="CV151">
        <f t="shared" si="232"/>
        <v>1.7156911559079212E-4</v>
      </c>
      <c r="CW151">
        <f t="shared" si="232"/>
        <v>1.1278044817693502E-4</v>
      </c>
      <c r="CX151">
        <f t="shared" si="232"/>
        <v>6.964924211120978E-5</v>
      </c>
      <c r="CY151">
        <f t="shared" si="232"/>
        <v>3.8838719027634108E-5</v>
      </c>
      <c r="CZ151">
        <f t="shared" si="233"/>
        <v>1.8059480221161106E-5</v>
      </c>
      <c r="DA151">
        <f t="shared" si="233"/>
        <v>5.6512547686698106E-6</v>
      </c>
      <c r="DB151">
        <f t="shared" si="233"/>
        <v>3.5897291934857046E-7</v>
      </c>
      <c r="DC151">
        <f t="shared" si="233"/>
        <v>0</v>
      </c>
      <c r="DD151">
        <f t="shared" si="233"/>
        <v>0</v>
      </c>
      <c r="DE151">
        <f t="shared" si="233"/>
        <v>0</v>
      </c>
      <c r="DF151">
        <f t="shared" si="233"/>
        <v>0</v>
      </c>
      <c r="DG151">
        <f t="shared" si="233"/>
        <v>0</v>
      </c>
      <c r="DH151">
        <f t="shared" si="233"/>
        <v>0</v>
      </c>
      <c r="DI151">
        <f t="shared" si="233"/>
        <v>0</v>
      </c>
      <c r="DJ151">
        <f t="shared" si="234"/>
        <v>0</v>
      </c>
      <c r="DK151">
        <f t="shared" si="234"/>
        <v>0</v>
      </c>
      <c r="DL151">
        <f t="shared" si="234"/>
        <v>0</v>
      </c>
      <c r="DM151">
        <f t="shared" si="234"/>
        <v>0</v>
      </c>
      <c r="DN151">
        <f t="shared" si="234"/>
        <v>0</v>
      </c>
      <c r="DO151">
        <f t="shared" si="234"/>
        <v>0</v>
      </c>
      <c r="DP151">
        <f t="shared" si="234"/>
        <v>0</v>
      </c>
      <c r="DQ151">
        <f t="shared" si="234"/>
        <v>0</v>
      </c>
      <c r="DR151">
        <f t="shared" si="234"/>
        <v>0</v>
      </c>
      <c r="DS151">
        <f t="shared" si="234"/>
        <v>0</v>
      </c>
      <c r="DT151">
        <f t="shared" si="235"/>
        <v>0</v>
      </c>
      <c r="DU151">
        <f t="shared" si="235"/>
        <v>0</v>
      </c>
      <c r="DV151">
        <f t="shared" si="235"/>
        <v>0</v>
      </c>
      <c r="DW151">
        <f t="shared" si="235"/>
        <v>0</v>
      </c>
      <c r="DX151">
        <f t="shared" si="235"/>
        <v>0</v>
      </c>
      <c r="DY151">
        <f t="shared" si="235"/>
        <v>0</v>
      </c>
      <c r="DZ151">
        <f t="shared" si="235"/>
        <v>0</v>
      </c>
      <c r="EA151">
        <f t="shared" si="235"/>
        <v>0</v>
      </c>
      <c r="EB151">
        <f t="shared" si="235"/>
        <v>0</v>
      </c>
      <c r="EC151">
        <f t="shared" si="235"/>
        <v>0</v>
      </c>
      <c r="ED151">
        <f t="shared" si="236"/>
        <v>0</v>
      </c>
      <c r="EE151">
        <f t="shared" si="236"/>
        <v>0</v>
      </c>
      <c r="EF151">
        <f t="shared" si="236"/>
        <v>0</v>
      </c>
      <c r="EG151">
        <f t="shared" si="236"/>
        <v>0</v>
      </c>
      <c r="EH151">
        <f t="shared" si="236"/>
        <v>0</v>
      </c>
      <c r="EI151">
        <f t="shared" si="236"/>
        <v>0</v>
      </c>
      <c r="EJ151">
        <f t="shared" si="236"/>
        <v>0</v>
      </c>
      <c r="EK151">
        <f t="shared" si="236"/>
        <v>0</v>
      </c>
      <c r="EL151">
        <f t="shared" si="236"/>
        <v>0</v>
      </c>
      <c r="EM151">
        <f t="shared" si="236"/>
        <v>0</v>
      </c>
      <c r="EN151">
        <f t="shared" si="237"/>
        <v>0</v>
      </c>
      <c r="EO151">
        <f t="shared" si="237"/>
        <v>0</v>
      </c>
      <c r="EP151">
        <f t="shared" si="237"/>
        <v>0</v>
      </c>
      <c r="EQ151">
        <f t="shared" si="237"/>
        <v>0</v>
      </c>
      <c r="ER151">
        <f t="shared" si="237"/>
        <v>0</v>
      </c>
      <c r="ES151">
        <f t="shared" si="237"/>
        <v>0</v>
      </c>
      <c r="ET151">
        <f t="shared" si="237"/>
        <v>0</v>
      </c>
      <c r="EU151">
        <f t="shared" si="237"/>
        <v>0</v>
      </c>
      <c r="EV151">
        <f t="shared" si="237"/>
        <v>0</v>
      </c>
      <c r="EW151">
        <f t="shared" si="237"/>
        <v>0</v>
      </c>
      <c r="EX151">
        <f t="shared" si="237"/>
        <v>0</v>
      </c>
      <c r="EZ151">
        <f t="shared" si="207"/>
        <v>0.88123169148410962</v>
      </c>
      <c r="FB151">
        <f t="shared" si="205"/>
        <v>1.0982935289978846E-2</v>
      </c>
      <c r="FC151">
        <f t="shared" si="206"/>
        <v>0.24861185900772145</v>
      </c>
    </row>
    <row r="152" spans="1:159" x14ac:dyDescent="0.25">
      <c r="A152">
        <v>1025</v>
      </c>
      <c r="B152" s="20">
        <f>'Input spectra'!S151</f>
        <v>4.43689074582541E-2</v>
      </c>
      <c r="C152">
        <f>'Input spectra'!B151</f>
        <v>0</v>
      </c>
      <c r="D152">
        <f t="shared" si="223"/>
        <v>2.0653927966864227E-2</v>
      </c>
      <c r="E152">
        <f t="shared" si="223"/>
        <v>2.0412744212469556E-2</v>
      </c>
      <c r="F152">
        <f t="shared" si="223"/>
        <v>2.0173291135215699E-2</v>
      </c>
      <c r="G152">
        <f t="shared" si="223"/>
        <v>1.9935558138403239E-2</v>
      </c>
      <c r="H152">
        <f t="shared" si="223"/>
        <v>1.9699534685237913E-2</v>
      </c>
      <c r="I152">
        <f t="shared" si="223"/>
        <v>1.9465210298507892E-2</v>
      </c>
      <c r="J152">
        <f t="shared" si="223"/>
        <v>1.9232574560262762E-2</v>
      </c>
      <c r="K152">
        <f t="shared" si="223"/>
        <v>1.9001617111494114E-2</v>
      </c>
      <c r="L152">
        <f t="shared" si="223"/>
        <v>1.8772327651817893E-2</v>
      </c>
      <c r="M152">
        <f t="shared" si="223"/>
        <v>1.854469593915832E-2</v>
      </c>
      <c r="N152">
        <f t="shared" si="224"/>
        <v>1.831871178943352E-2</v>
      </c>
      <c r="O152">
        <f t="shared" si="224"/>
        <v>1.8094365076242749E-2</v>
      </c>
      <c r="P152">
        <f t="shared" si="224"/>
        <v>1.7871645730555302E-2</v>
      </c>
      <c r="Q152">
        <f t="shared" si="224"/>
        <v>1.7650543740400999E-2</v>
      </c>
      <c r="R152">
        <f t="shared" si="224"/>
        <v>1.7431049150562303E-2</v>
      </c>
      <c r="S152">
        <f t="shared" si="224"/>
        <v>1.7213152062268058E-2</v>
      </c>
      <c r="T152">
        <f t="shared" si="224"/>
        <v>1.699684263288883E-2</v>
      </c>
      <c r="U152">
        <f t="shared" si="224"/>
        <v>1.6782111075633783E-2</v>
      </c>
      <c r="V152">
        <f t="shared" si="224"/>
        <v>1.6568947659249229E-2</v>
      </c>
      <c r="W152">
        <f t="shared" si="224"/>
        <v>1.6357342707718676E-2</v>
      </c>
      <c r="X152">
        <f t="shared" si="225"/>
        <v>1.6147286599964492E-2</v>
      </c>
      <c r="Y152">
        <f t="shared" si="225"/>
        <v>1.5938769769551088E-2</v>
      </c>
      <c r="Z152">
        <f t="shared" si="225"/>
        <v>1.5731782704389689E-2</v>
      </c>
      <c r="AA152">
        <f t="shared" si="225"/>
        <v>1.5526315946444618E-2</v>
      </c>
      <c r="AB152">
        <f t="shared" si="225"/>
        <v>1.532236009144115E-2</v>
      </c>
      <c r="AC152">
        <f t="shared" si="225"/>
        <v>1.5119905788574852E-2</v>
      </c>
      <c r="AD152">
        <f t="shared" si="225"/>
        <v>1.4918943740222478E-2</v>
      </c>
      <c r="AE152">
        <f t="shared" si="225"/>
        <v>1.4719464701654349E-2</v>
      </c>
      <c r="AF152">
        <f t="shared" si="225"/>
        <v>1.4521459480748261E-2</v>
      </c>
      <c r="AG152">
        <f t="shared" si="225"/>
        <v>1.4324918937704871E-2</v>
      </c>
      <c r="AH152">
        <f t="shared" si="226"/>
        <v>1.4129833984764585E-2</v>
      </c>
      <c r="AI152">
        <f t="shared" si="226"/>
        <v>1.3936195585925914E-2</v>
      </c>
      <c r="AJ152">
        <f t="shared" si="226"/>
        <v>1.374399475666532E-2</v>
      </c>
      <c r="AK152">
        <f t="shared" si="226"/>
        <v>1.3553222563658509E-2</v>
      </c>
      <c r="AL152">
        <f t="shared" si="226"/>
        <v>1.3363870124503203E-2</v>
      </c>
      <c r="AM152">
        <f t="shared" si="226"/>
        <v>1.3175928607443353E-2</v>
      </c>
      <c r="AN152">
        <f t="shared" si="226"/>
        <v>1.2989389231094777E-2</v>
      </c>
      <c r="AO152">
        <f t="shared" si="226"/>
        <v>1.2804243264172288E-2</v>
      </c>
      <c r="AP152">
        <f t="shared" si="226"/>
        <v>1.2620482025218187E-2</v>
      </c>
      <c r="AQ152">
        <f t="shared" si="226"/>
        <v>1.2438096882332215E-2</v>
      </c>
      <c r="AR152">
        <f t="shared" si="227"/>
        <v>1.2257079252902927E-2</v>
      </c>
      <c r="AS152">
        <f t="shared" si="227"/>
        <v>1.2077420603340439E-2</v>
      </c>
      <c r="AT152">
        <f t="shared" si="227"/>
        <v>1.1899112448810593E-2</v>
      </c>
      <c r="AU152">
        <f t="shared" si="227"/>
        <v>1.1722146352970546E-2</v>
      </c>
      <c r="AV152">
        <f t="shared" si="227"/>
        <v>1.1546513927705677E-2</v>
      </c>
      <c r="AW152">
        <f t="shared" si="227"/>
        <v>1.1372206832867941E-2</v>
      </c>
      <c r="AX152">
        <f t="shared" si="227"/>
        <v>1.0109495229712074E-2</v>
      </c>
      <c r="AY152">
        <f t="shared" si="227"/>
        <v>8.6386201927743222E-3</v>
      </c>
      <c r="AZ152">
        <f t="shared" si="227"/>
        <v>7.7766820608644481E-3</v>
      </c>
      <c r="BA152">
        <f t="shared" si="227"/>
        <v>7.1238717899656766E-3</v>
      </c>
      <c r="BB152">
        <f t="shared" si="228"/>
        <v>6.5905078111631009E-3</v>
      </c>
      <c r="BC152">
        <f t="shared" si="228"/>
        <v>6.1377209956708688E-3</v>
      </c>
      <c r="BD152">
        <f t="shared" si="228"/>
        <v>5.7442159937223904E-3</v>
      </c>
      <c r="BE152">
        <f t="shared" si="228"/>
        <v>5.3967188637307284E-3</v>
      </c>
      <c r="BF152">
        <f t="shared" si="228"/>
        <v>5.0862430110056398E-3</v>
      </c>
      <c r="BG152">
        <f t="shared" si="228"/>
        <v>4.8063442144396888E-3</v>
      </c>
      <c r="BH152">
        <f t="shared" si="228"/>
        <v>4.552201729796466E-3</v>
      </c>
      <c r="BI152">
        <f t="shared" si="228"/>
        <v>4.3200907531801879E-3</v>
      </c>
      <c r="BJ152">
        <f t="shared" si="228"/>
        <v>4.1070590069835471E-3</v>
      </c>
      <c r="BK152">
        <f t="shared" si="228"/>
        <v>3.9107179374699794E-3</v>
      </c>
      <c r="BL152">
        <f t="shared" si="229"/>
        <v>3.7291021451301971E-3</v>
      </c>
      <c r="BM152">
        <f t="shared" si="229"/>
        <v>3.5605714217430097E-3</v>
      </c>
      <c r="BN152">
        <f t="shared" si="229"/>
        <v>3.4037404692509911E-3</v>
      </c>
      <c r="BO152">
        <f t="shared" si="229"/>
        <v>3.2574272170788152E-3</v>
      </c>
      <c r="BP152">
        <f t="shared" si="229"/>
        <v>3.1206139992967859E-3</v>
      </c>
      <c r="BQ152">
        <f t="shared" si="229"/>
        <v>2.9924178477571833E-3</v>
      </c>
      <c r="BR152">
        <f t="shared" si="229"/>
        <v>2.8720673894512554E-3</v>
      </c>
      <c r="BS152">
        <f t="shared" si="229"/>
        <v>2.7588846210854232E-3</v>
      </c>
      <c r="BT152">
        <f t="shared" si="229"/>
        <v>2.6522703473623867E-3</v>
      </c>
      <c r="BU152">
        <f t="shared" si="229"/>
        <v>2.551692413589208E-3</v>
      </c>
      <c r="BV152">
        <f t="shared" si="230"/>
        <v>2.4566760988642975E-3</v>
      </c>
      <c r="BW152">
        <f t="shared" si="230"/>
        <v>2.3667962005676189E-3</v>
      </c>
      <c r="BX152">
        <f t="shared" si="230"/>
        <v>2.2816704576988081E-3</v>
      </c>
      <c r="BY152">
        <f t="shared" si="230"/>
        <v>2.2009540449052603E-3</v>
      </c>
      <c r="BZ152">
        <f t="shared" si="230"/>
        <v>2.1243349307559396E-3</v>
      </c>
      <c r="CA152">
        <f t="shared" si="230"/>
        <v>2.0515299395983174E-3</v>
      </c>
      <c r="CB152">
        <f t="shared" si="230"/>
        <v>1.9822813907140711E-3</v>
      </c>
      <c r="CC152">
        <f t="shared" si="230"/>
        <v>1.9163542145954871E-3</v>
      </c>
      <c r="CD152">
        <f t="shared" si="230"/>
        <v>1.853533466195955E-3</v>
      </c>
      <c r="CE152">
        <f t="shared" si="230"/>
        <v>1.7936221705267604E-3</v>
      </c>
      <c r="CF152">
        <f t="shared" si="231"/>
        <v>1.7364394481031377E-3</v>
      </c>
      <c r="CG152">
        <f t="shared" si="231"/>
        <v>1.6818188773043315E-3</v>
      </c>
      <c r="CH152">
        <f t="shared" si="231"/>
        <v>1.6296070583081998E-3</v>
      </c>
      <c r="CI152">
        <f t="shared" si="231"/>
        <v>1.5796623493389394E-3</v>
      </c>
      <c r="CJ152">
        <f t="shared" si="231"/>
        <v>1.5318537508635314E-3</v>
      </c>
      <c r="CK152">
        <f t="shared" si="231"/>
        <v>1.4860599173432555E-3</v>
      </c>
      <c r="CL152">
        <f t="shared" si="231"/>
        <v>1.4421682793858753E-3</v>
      </c>
      <c r="CM152">
        <f t="shared" si="231"/>
        <v>1.4000742618016295E-3</v>
      </c>
      <c r="CN152">
        <f t="shared" si="231"/>
        <v>1.359680585258194E-3</v>
      </c>
      <c r="CO152">
        <f t="shared" si="231"/>
        <v>1.3208966410470037E-3</v>
      </c>
      <c r="CP152">
        <f t="shared" si="232"/>
        <v>1.2836379299870936E-3</v>
      </c>
      <c r="CQ152">
        <f t="shared" si="232"/>
        <v>1.2478255577593707E-3</v>
      </c>
      <c r="CR152">
        <f t="shared" si="232"/>
        <v>8.0339632176203699E-4</v>
      </c>
      <c r="CS152">
        <f t="shared" si="232"/>
        <v>5.2181861767178846E-4</v>
      </c>
      <c r="CT152">
        <f t="shared" si="232"/>
        <v>3.6137960068644953E-4</v>
      </c>
      <c r="CU152">
        <f t="shared" si="232"/>
        <v>2.5139702739282758E-4</v>
      </c>
      <c r="CV152">
        <f t="shared" si="232"/>
        <v>1.7165563679244819E-4</v>
      </c>
      <c r="CW152">
        <f t="shared" si="232"/>
        <v>1.1283791522482601E-4</v>
      </c>
      <c r="CX152">
        <f t="shared" si="232"/>
        <v>6.9685097707440305E-5</v>
      </c>
      <c r="CY152">
        <f t="shared" si="232"/>
        <v>3.8858917369133416E-5</v>
      </c>
      <c r="CZ152">
        <f t="shared" si="233"/>
        <v>1.8068967070540618E-5</v>
      </c>
      <c r="DA152">
        <f t="shared" si="233"/>
        <v>5.6542531313225837E-6</v>
      </c>
      <c r="DB152">
        <f t="shared" si="233"/>
        <v>3.5916526434738783E-7</v>
      </c>
      <c r="DC152">
        <f t="shared" si="233"/>
        <v>0</v>
      </c>
      <c r="DD152">
        <f t="shared" si="233"/>
        <v>0</v>
      </c>
      <c r="DE152">
        <f t="shared" si="233"/>
        <v>0</v>
      </c>
      <c r="DF152">
        <f t="shared" si="233"/>
        <v>0</v>
      </c>
      <c r="DG152">
        <f t="shared" si="233"/>
        <v>0</v>
      </c>
      <c r="DH152">
        <f t="shared" si="233"/>
        <v>0</v>
      </c>
      <c r="DI152">
        <f t="shared" si="233"/>
        <v>0</v>
      </c>
      <c r="DJ152">
        <f t="shared" si="234"/>
        <v>0</v>
      </c>
      <c r="DK152">
        <f t="shared" si="234"/>
        <v>0</v>
      </c>
      <c r="DL152">
        <f t="shared" si="234"/>
        <v>0</v>
      </c>
      <c r="DM152">
        <f t="shared" si="234"/>
        <v>0</v>
      </c>
      <c r="DN152">
        <f t="shared" si="234"/>
        <v>0</v>
      </c>
      <c r="DO152">
        <f t="shared" si="234"/>
        <v>0</v>
      </c>
      <c r="DP152">
        <f t="shared" si="234"/>
        <v>0</v>
      </c>
      <c r="DQ152">
        <f t="shared" si="234"/>
        <v>0</v>
      </c>
      <c r="DR152">
        <f t="shared" si="234"/>
        <v>0</v>
      </c>
      <c r="DS152">
        <f t="shared" si="234"/>
        <v>0</v>
      </c>
      <c r="DT152">
        <f t="shared" si="235"/>
        <v>0</v>
      </c>
      <c r="DU152">
        <f t="shared" si="235"/>
        <v>0</v>
      </c>
      <c r="DV152">
        <f t="shared" si="235"/>
        <v>0</v>
      </c>
      <c r="DW152">
        <f t="shared" si="235"/>
        <v>0</v>
      </c>
      <c r="DX152">
        <f t="shared" si="235"/>
        <v>0</v>
      </c>
      <c r="DY152">
        <f t="shared" si="235"/>
        <v>0</v>
      </c>
      <c r="DZ152">
        <f t="shared" si="235"/>
        <v>0</v>
      </c>
      <c r="EA152">
        <f t="shared" si="235"/>
        <v>0</v>
      </c>
      <c r="EB152">
        <f t="shared" si="235"/>
        <v>0</v>
      </c>
      <c r="EC152">
        <f t="shared" si="235"/>
        <v>0</v>
      </c>
      <c r="ED152">
        <f t="shared" si="236"/>
        <v>0</v>
      </c>
      <c r="EE152">
        <f t="shared" si="236"/>
        <v>0</v>
      </c>
      <c r="EF152">
        <f t="shared" si="236"/>
        <v>0</v>
      </c>
      <c r="EG152">
        <f t="shared" si="236"/>
        <v>0</v>
      </c>
      <c r="EH152">
        <f t="shared" si="236"/>
        <v>0</v>
      </c>
      <c r="EI152">
        <f t="shared" si="236"/>
        <v>0</v>
      </c>
      <c r="EJ152">
        <f t="shared" si="236"/>
        <v>0</v>
      </c>
      <c r="EK152">
        <f t="shared" si="236"/>
        <v>0</v>
      </c>
      <c r="EL152">
        <f t="shared" si="236"/>
        <v>0</v>
      </c>
      <c r="EM152">
        <f t="shared" si="236"/>
        <v>0</v>
      </c>
      <c r="EN152">
        <f t="shared" si="237"/>
        <v>0</v>
      </c>
      <c r="EO152">
        <f t="shared" si="237"/>
        <v>0</v>
      </c>
      <c r="EP152">
        <f t="shared" si="237"/>
        <v>0</v>
      </c>
      <c r="EQ152">
        <f t="shared" si="237"/>
        <v>0</v>
      </c>
      <c r="ER152">
        <f t="shared" si="237"/>
        <v>0</v>
      </c>
      <c r="ES152">
        <f t="shared" si="237"/>
        <v>0</v>
      </c>
      <c r="ET152">
        <f t="shared" si="237"/>
        <v>0</v>
      </c>
      <c r="EU152">
        <f t="shared" si="237"/>
        <v>0</v>
      </c>
      <c r="EV152">
        <f t="shared" si="237"/>
        <v>0</v>
      </c>
      <c r="EW152">
        <f t="shared" si="237"/>
        <v>0</v>
      </c>
      <c r="EX152">
        <f t="shared" si="237"/>
        <v>0</v>
      </c>
      <c r="EZ152">
        <f t="shared" si="207"/>
        <v>0.88135900408267809</v>
      </c>
      <c r="FB152">
        <f t="shared" si="205"/>
        <v>1.0970094183864743E-2</v>
      </c>
      <c r="FC152">
        <f t="shared" si="206"/>
        <v>0.24861350007349295</v>
      </c>
    </row>
    <row r="153" spans="1:159" x14ac:dyDescent="0.25">
      <c r="A153">
        <v>1030</v>
      </c>
      <c r="B153" s="20">
        <f>'Input spectra'!S152</f>
        <v>4.4316390119100497E-2</v>
      </c>
      <c r="C153">
        <f>'Input spectra'!B152</f>
        <v>0</v>
      </c>
      <c r="D153">
        <f t="shared" si="223"/>
        <v>2.0653927966864227E-2</v>
      </c>
      <c r="E153">
        <f t="shared" si="223"/>
        <v>2.0412851415052141E-2</v>
      </c>
      <c r="F153">
        <f t="shared" si="223"/>
        <v>2.0173503025842969E-2</v>
      </c>
      <c r="G153">
        <f t="shared" si="223"/>
        <v>1.9935872229617908E-2</v>
      </c>
      <c r="H153">
        <f t="shared" si="223"/>
        <v>1.9699948516442252E-2</v>
      </c>
      <c r="I153">
        <f t="shared" si="223"/>
        <v>1.9465721435744227E-2</v>
      </c>
      <c r="J153">
        <f t="shared" si="223"/>
        <v>1.9233180595995516E-2</v>
      </c>
      <c r="K153">
        <f t="shared" si="223"/>
        <v>1.9002315664393404E-2</v>
      </c>
      <c r="L153">
        <f t="shared" si="223"/>
        <v>1.8773116366544652E-2</v>
      </c>
      <c r="M153">
        <f t="shared" si="223"/>
        <v>1.8545572486150942E-2</v>
      </c>
      <c r="N153">
        <f t="shared" si="224"/>
        <v>1.8319673864696021E-2</v>
      </c>
      <c r="O153">
        <f t="shared" si="224"/>
        <v>1.809541040113441E-2</v>
      </c>
      <c r="P153">
        <f t="shared" si="224"/>
        <v>1.7872772051581838E-2</v>
      </c>
      <c r="Q153">
        <f t="shared" si="224"/>
        <v>1.7651748829007181E-2</v>
      </c>
      <c r="R153">
        <f t="shared" si="224"/>
        <v>1.7432330802926065E-2</v>
      </c>
      <c r="S153">
        <f t="shared" si="224"/>
        <v>1.7214508099096078E-2</v>
      </c>
      <c r="T153">
        <f t="shared" si="224"/>
        <v>1.6998270899213533E-2</v>
      </c>
      <c r="U153">
        <f t="shared" si="224"/>
        <v>1.678360944061183E-2</v>
      </c>
      <c r="V153">
        <f t="shared" si="224"/>
        <v>1.6570514015961411E-2</v>
      </c>
      <c r="W153">
        <f t="shared" si="224"/>
        <v>1.6358974972971244E-2</v>
      </c>
      <c r="X153">
        <f t="shared" si="225"/>
        <v>1.6148982714091892E-2</v>
      </c>
      <c r="Y153">
        <f t="shared" si="225"/>
        <v>1.5940527696220144E-2</v>
      </c>
      <c r="Z153">
        <f t="shared" si="225"/>
        <v>1.5733600430405122E-2</v>
      </c>
      <c r="AA153">
        <f t="shared" si="225"/>
        <v>1.5528191481556007E-2</v>
      </c>
      <c r="AB153">
        <f t="shared" si="225"/>
        <v>1.5324291468151244E-2</v>
      </c>
      <c r="AC153">
        <f t="shared" si="225"/>
        <v>1.5121891061949269E-2</v>
      </c>
      <c r="AD153">
        <f t="shared" si="225"/>
        <v>1.4920980987700743E-2</v>
      </c>
      <c r="AE153">
        <f t="shared" si="225"/>
        <v>1.4721552022862322E-2</v>
      </c>
      <c r="AF153">
        <f t="shared" si="225"/>
        <v>1.4523594997311876E-2</v>
      </c>
      <c r="AG153">
        <f t="shared" si="225"/>
        <v>1.4327100793065229E-2</v>
      </c>
      <c r="AH153">
        <f t="shared" si="226"/>
        <v>1.4132060343994359E-2</v>
      </c>
      <c r="AI153">
        <f t="shared" si="226"/>
        <v>1.3938464635547097E-2</v>
      </c>
      <c r="AJ153">
        <f t="shared" si="226"/>
        <v>1.3746304704468259E-2</v>
      </c>
      <c r="AK153">
        <f t="shared" si="226"/>
        <v>1.3555571638522244E-2</v>
      </c>
      <c r="AL153">
        <f t="shared" si="226"/>
        <v>1.3366256576217116E-2</v>
      </c>
      <c r="AM153">
        <f t="shared" si="226"/>
        <v>1.3178350706530074E-2</v>
      </c>
      <c r="AN153">
        <f t="shared" si="226"/>
        <v>1.2991845268634394E-2</v>
      </c>
      <c r="AO153">
        <f t="shared" si="226"/>
        <v>1.2806731551627802E-2</v>
      </c>
      <c r="AP153">
        <f t="shared" si="226"/>
        <v>1.2623000894262238E-2</v>
      </c>
      <c r="AQ153">
        <f t="shared" si="226"/>
        <v>1.244064468467506E-2</v>
      </c>
      <c r="AR153">
        <f t="shared" si="227"/>
        <v>1.2259654360121644E-2</v>
      </c>
      <c r="AS153">
        <f t="shared" si="227"/>
        <v>1.2080021406709397E-2</v>
      </c>
      <c r="AT153">
        <f t="shared" si="227"/>
        <v>1.1901737359133116E-2</v>
      </c>
      <c r="AU153">
        <f t="shared" si="227"/>
        <v>1.1724793800411816E-2</v>
      </c>
      <c r="AV153">
        <f t="shared" si="227"/>
        <v>1.1549182361626838E-2</v>
      </c>
      <c r="AW153">
        <f t="shared" si="227"/>
        <v>1.1374894721661408E-2</v>
      </c>
      <c r="AX153">
        <f t="shared" si="227"/>
        <v>1.0111937774167239E-2</v>
      </c>
      <c r="AY153">
        <f t="shared" si="227"/>
        <v>8.6407527394818107E-3</v>
      </c>
      <c r="AZ153">
        <f t="shared" si="227"/>
        <v>7.7786426790900955E-3</v>
      </c>
      <c r="BA153">
        <f t="shared" si="227"/>
        <v>7.1257052471371879E-3</v>
      </c>
      <c r="BB153">
        <f t="shared" si="228"/>
        <v>6.5922386180661558E-3</v>
      </c>
      <c r="BC153">
        <f t="shared" si="228"/>
        <v>6.1393651333959886E-3</v>
      </c>
      <c r="BD153">
        <f t="shared" si="228"/>
        <v>5.7457848968241144E-3</v>
      </c>
      <c r="BE153">
        <f t="shared" si="228"/>
        <v>5.3982212057722767E-3</v>
      </c>
      <c r="BF153">
        <f t="shared" si="228"/>
        <v>5.0876856416822306E-3</v>
      </c>
      <c r="BG153">
        <f t="shared" si="228"/>
        <v>4.80773270521019E-3</v>
      </c>
      <c r="BH153">
        <f t="shared" si="228"/>
        <v>4.5535407160067756E-3</v>
      </c>
      <c r="BI153">
        <f t="shared" si="228"/>
        <v>4.3213841608867503E-3</v>
      </c>
      <c r="BJ153">
        <f t="shared" si="228"/>
        <v>4.1083102100350558E-3</v>
      </c>
      <c r="BK153">
        <f t="shared" si="228"/>
        <v>3.9119298701718623E-3</v>
      </c>
      <c r="BL153">
        <f t="shared" si="229"/>
        <v>3.7302773854145156E-3</v>
      </c>
      <c r="BM153">
        <f t="shared" si="229"/>
        <v>3.5617122540646719E-3</v>
      </c>
      <c r="BN153">
        <f t="shared" si="229"/>
        <v>3.4048489331374868E-3</v>
      </c>
      <c r="BO153">
        <f t="shared" si="229"/>
        <v>3.2585051452727752E-3</v>
      </c>
      <c r="BP153">
        <f t="shared" si="229"/>
        <v>3.1216630481854489E-3</v>
      </c>
      <c r="BQ153">
        <f t="shared" si="229"/>
        <v>2.9934395219774995E-3</v>
      </c>
      <c r="BR153">
        <f t="shared" si="229"/>
        <v>2.8730630620238131E-3</v>
      </c>
      <c r="BS153">
        <f t="shared" si="229"/>
        <v>2.7598555500654566E-3</v>
      </c>
      <c r="BT153">
        <f t="shared" si="229"/>
        <v>2.6532176897420259E-3</v>
      </c>
      <c r="BU153">
        <f t="shared" si="229"/>
        <v>2.5526172370047631E-3</v>
      </c>
      <c r="BV153">
        <f t="shared" si="230"/>
        <v>2.4575793915320929E-3</v>
      </c>
      <c r="BW153">
        <f t="shared" si="230"/>
        <v>2.3676788797763479E-3</v>
      </c>
      <c r="BX153">
        <f t="shared" si="230"/>
        <v>2.2825333771152594E-3</v>
      </c>
      <c r="BY153">
        <f t="shared" si="230"/>
        <v>2.2017980008966782E-3</v>
      </c>
      <c r="BZ153">
        <f t="shared" si="230"/>
        <v>2.1251606678914146E-3</v>
      </c>
      <c r="CA153">
        <f t="shared" si="230"/>
        <v>2.05233815546008E-3</v>
      </c>
      <c r="CB153">
        <f t="shared" si="230"/>
        <v>1.9830727401250288E-3</v>
      </c>
      <c r="CC153">
        <f t="shared" si="230"/>
        <v>1.9171293133500456E-3</v>
      </c>
      <c r="CD153">
        <f t="shared" si="230"/>
        <v>1.8542928943658865E-3</v>
      </c>
      <c r="CE153">
        <f t="shared" si="230"/>
        <v>1.7943664754016438E-3</v>
      </c>
      <c r="CF153">
        <f t="shared" si="231"/>
        <v>1.7371691468150688E-3</v>
      </c>
      <c r="CG153">
        <f t="shared" si="231"/>
        <v>1.6825344591786197E-3</v>
      </c>
      <c r="CH153">
        <f t="shared" si="231"/>
        <v>1.6303089869752583E-3</v>
      </c>
      <c r="CI153">
        <f t="shared" si="231"/>
        <v>1.5803510646372303E-3</v>
      </c>
      <c r="CJ153">
        <f t="shared" si="231"/>
        <v>1.5325296705590156E-3</v>
      </c>
      <c r="CK153">
        <f t="shared" si="231"/>
        <v>1.4867234386871271E-3</v>
      </c>
      <c r="CL153">
        <f t="shared" si="231"/>
        <v>1.4428197805293063E-3</v>
      </c>
      <c r="CM153">
        <f t="shared" si="231"/>
        <v>1.4007141030836826E-3</v>
      </c>
      <c r="CN153">
        <f t="shared" si="231"/>
        <v>1.3603091103809039E-3</v>
      </c>
      <c r="CO153">
        <f t="shared" si="231"/>
        <v>1.3215141781497892E-3</v>
      </c>
      <c r="CP153">
        <f t="shared" si="232"/>
        <v>1.2842447926311226E-3</v>
      </c>
      <c r="CQ153">
        <f t="shared" si="232"/>
        <v>1.2484220458311593E-3</v>
      </c>
      <c r="CR153">
        <f t="shared" si="232"/>
        <v>8.0378458413217751E-4</v>
      </c>
      <c r="CS153">
        <f t="shared" si="232"/>
        <v>5.2207354200616246E-4</v>
      </c>
      <c r="CT153">
        <f t="shared" si="232"/>
        <v>3.6155804446186225E-4</v>
      </c>
      <c r="CU153">
        <f t="shared" si="232"/>
        <v>2.5152248436441333E-4</v>
      </c>
      <c r="CV153">
        <f t="shared" si="232"/>
        <v>1.7174220162618982E-4</v>
      </c>
      <c r="CW153">
        <f t="shared" si="232"/>
        <v>1.1289541155493432E-4</v>
      </c>
      <c r="CX153">
        <f t="shared" si="232"/>
        <v>6.9720971762217437E-5</v>
      </c>
      <c r="CY153">
        <f t="shared" si="232"/>
        <v>3.8879126214918384E-5</v>
      </c>
      <c r="CZ153">
        <f t="shared" si="233"/>
        <v>1.8078458903469494E-5</v>
      </c>
      <c r="DA153">
        <f t="shared" si="233"/>
        <v>5.6572530848041135E-6</v>
      </c>
      <c r="DB153">
        <f t="shared" si="233"/>
        <v>3.5935771240857166E-7</v>
      </c>
      <c r="DC153">
        <f t="shared" si="233"/>
        <v>0</v>
      </c>
      <c r="DD153">
        <f t="shared" si="233"/>
        <v>0</v>
      </c>
      <c r="DE153">
        <f t="shared" si="233"/>
        <v>0</v>
      </c>
      <c r="DF153">
        <f t="shared" si="233"/>
        <v>0</v>
      </c>
      <c r="DG153">
        <f t="shared" si="233"/>
        <v>0</v>
      </c>
      <c r="DH153">
        <f t="shared" si="233"/>
        <v>0</v>
      </c>
      <c r="DI153">
        <f t="shared" si="233"/>
        <v>0</v>
      </c>
      <c r="DJ153">
        <f t="shared" si="234"/>
        <v>0</v>
      </c>
      <c r="DK153">
        <f t="shared" si="234"/>
        <v>0</v>
      </c>
      <c r="DL153">
        <f t="shared" si="234"/>
        <v>0</v>
      </c>
      <c r="DM153">
        <f t="shared" si="234"/>
        <v>0</v>
      </c>
      <c r="DN153">
        <f t="shared" si="234"/>
        <v>0</v>
      </c>
      <c r="DO153">
        <f t="shared" si="234"/>
        <v>0</v>
      </c>
      <c r="DP153">
        <f t="shared" si="234"/>
        <v>0</v>
      </c>
      <c r="DQ153">
        <f t="shared" si="234"/>
        <v>0</v>
      </c>
      <c r="DR153">
        <f t="shared" si="234"/>
        <v>0</v>
      </c>
      <c r="DS153">
        <f t="shared" si="234"/>
        <v>0</v>
      </c>
      <c r="DT153">
        <f t="shared" si="235"/>
        <v>0</v>
      </c>
      <c r="DU153">
        <f t="shared" si="235"/>
        <v>0</v>
      </c>
      <c r="DV153">
        <f t="shared" si="235"/>
        <v>0</v>
      </c>
      <c r="DW153">
        <f t="shared" si="235"/>
        <v>0</v>
      </c>
      <c r="DX153">
        <f t="shared" si="235"/>
        <v>0</v>
      </c>
      <c r="DY153">
        <f t="shared" si="235"/>
        <v>0</v>
      </c>
      <c r="DZ153">
        <f t="shared" si="235"/>
        <v>0</v>
      </c>
      <c r="EA153">
        <f t="shared" si="235"/>
        <v>0</v>
      </c>
      <c r="EB153">
        <f t="shared" si="235"/>
        <v>0</v>
      </c>
      <c r="EC153">
        <f t="shared" si="235"/>
        <v>0</v>
      </c>
      <c r="ED153">
        <f t="shared" si="236"/>
        <v>0</v>
      </c>
      <c r="EE153">
        <f t="shared" si="236"/>
        <v>0</v>
      </c>
      <c r="EF153">
        <f t="shared" si="236"/>
        <v>0</v>
      </c>
      <c r="EG153">
        <f t="shared" si="236"/>
        <v>0</v>
      </c>
      <c r="EH153">
        <f t="shared" si="236"/>
        <v>0</v>
      </c>
      <c r="EI153">
        <f t="shared" si="236"/>
        <v>0</v>
      </c>
      <c r="EJ153">
        <f t="shared" si="236"/>
        <v>0</v>
      </c>
      <c r="EK153">
        <f t="shared" si="236"/>
        <v>0</v>
      </c>
      <c r="EL153">
        <f t="shared" si="236"/>
        <v>0</v>
      </c>
      <c r="EM153">
        <f t="shared" si="236"/>
        <v>0</v>
      </c>
      <c r="EN153">
        <f t="shared" si="237"/>
        <v>0</v>
      </c>
      <c r="EO153">
        <f t="shared" si="237"/>
        <v>0</v>
      </c>
      <c r="EP153">
        <f t="shared" si="237"/>
        <v>0</v>
      </c>
      <c r="EQ153">
        <f t="shared" si="237"/>
        <v>0</v>
      </c>
      <c r="ER153">
        <f t="shared" si="237"/>
        <v>0</v>
      </c>
      <c r="ES153">
        <f t="shared" si="237"/>
        <v>0</v>
      </c>
      <c r="ET153">
        <f t="shared" si="237"/>
        <v>0</v>
      </c>
      <c r="EU153">
        <f t="shared" si="237"/>
        <v>0</v>
      </c>
      <c r="EV153">
        <f t="shared" si="237"/>
        <v>0</v>
      </c>
      <c r="EW153">
        <f t="shared" si="237"/>
        <v>0</v>
      </c>
      <c r="EX153">
        <f t="shared" si="237"/>
        <v>0</v>
      </c>
      <c r="EZ153">
        <f t="shared" si="207"/>
        <v>0.88148634528131731</v>
      </c>
      <c r="FB153">
        <f t="shared" si="205"/>
        <v>1.0957252740555867E-2</v>
      </c>
      <c r="FC153">
        <f t="shared" si="206"/>
        <v>0.24861514113950509</v>
      </c>
    </row>
    <row r="154" spans="1:159" x14ac:dyDescent="0.25">
      <c r="A154">
        <v>1035</v>
      </c>
      <c r="B154" s="20">
        <f>'Input spectra'!S153</f>
        <v>4.4263872779946901E-2</v>
      </c>
      <c r="C154">
        <f>'Input spectra'!B153</f>
        <v>0</v>
      </c>
      <c r="D154">
        <f t="shared" si="223"/>
        <v>2.0653927966864227E-2</v>
      </c>
      <c r="E154">
        <f t="shared" si="223"/>
        <v>2.0412958618197724E-2</v>
      </c>
      <c r="F154">
        <f t="shared" si="223"/>
        <v>2.0173714918695837E-2</v>
      </c>
      <c r="G154">
        <f t="shared" si="223"/>
        <v>1.9936186325781188E-2</v>
      </c>
      <c r="H154">
        <f t="shared" si="223"/>
        <v>1.9700362356340009E-2</v>
      </c>
      <c r="I154">
        <f t="shared" si="223"/>
        <v>1.946623258640252E-2</v>
      </c>
      <c r="J154">
        <f t="shared" si="223"/>
        <v>1.9233786650824997E-2</v>
      </c>
      <c r="K154">
        <f t="shared" si="223"/>
        <v>1.9003014242973459E-2</v>
      </c>
      <c r="L154">
        <f t="shared" si="223"/>
        <v>1.8773905114409066E-2</v>
      </c>
      <c r="M154">
        <f t="shared" si="223"/>
        <v>1.8546449074575068E-2</v>
      </c>
      <c r="N154">
        <f t="shared" si="224"/>
        <v>1.8320635990485477E-2</v>
      </c>
      <c r="O154">
        <f t="shared" si="224"/>
        <v>1.8096455786415264E-2</v>
      </c>
      <c r="P154">
        <f t="shared" si="224"/>
        <v>1.787389844359227E-2</v>
      </c>
      <c r="Q154">
        <f t="shared" si="224"/>
        <v>1.7652953999890631E-2</v>
      </c>
      <c r="R154">
        <f t="shared" si="224"/>
        <v>1.7433612549525853E-2</v>
      </c>
      <c r="S154">
        <f t="shared" si="224"/>
        <v>1.7215864242751473E-2</v>
      </c>
      <c r="T154">
        <f t="shared" si="224"/>
        <v>1.6999699285557276E-2</v>
      </c>
      <c r="U154">
        <f t="shared" si="224"/>
        <v>1.678510793936909E-2</v>
      </c>
      <c r="V154">
        <f t="shared" si="224"/>
        <v>1.6572080520750185E-2</v>
      </c>
      <c r="W154">
        <f t="shared" si="224"/>
        <v>1.6360607401104163E-2</v>
      </c>
      <c r="X154">
        <f t="shared" si="225"/>
        <v>1.6150679006379457E-2</v>
      </c>
      <c r="Y154">
        <f t="shared" si="225"/>
        <v>1.5942285816775315E-2</v>
      </c>
      <c r="Z154">
        <f t="shared" si="225"/>
        <v>1.5735418366449382E-2</v>
      </c>
      <c r="AA154">
        <f t="shared" si="225"/>
        <v>1.5530067243226742E-2</v>
      </c>
      <c r="AB154">
        <f t="shared" si="225"/>
        <v>1.532622308831052E-2</v>
      </c>
      <c r="AC154">
        <f t="shared" si="225"/>
        <v>1.5123876595993983E-2</v>
      </c>
      <c r="AD154">
        <f t="shared" si="225"/>
        <v>1.4923018513374124E-2</v>
      </c>
      <c r="AE154">
        <f t="shared" si="225"/>
        <v>1.4723639640066779E-2</v>
      </c>
      <c r="AF154">
        <f t="shared" si="225"/>
        <v>1.4525730827923194E-2</v>
      </c>
      <c r="AG154">
        <f t="shared" si="225"/>
        <v>1.4329282980748079E-2</v>
      </c>
      <c r="AH154">
        <f t="shared" si="226"/>
        <v>1.4134287054019154E-2</v>
      </c>
      <c r="AI154">
        <f t="shared" si="226"/>
        <v>1.3940734054608144E-2</v>
      </c>
      <c r="AJ154">
        <f t="shared" si="226"/>
        <v>1.3748615040503218E-2</v>
      </c>
      <c r="AK154">
        <f t="shared" si="226"/>
        <v>1.3557921120532893E-2</v>
      </c>
      <c r="AL154">
        <f t="shared" si="226"/>
        <v>1.3368643454091394E-2</v>
      </c>
      <c r="AM154">
        <f t="shared" si="226"/>
        <v>1.3180773250865412E-2</v>
      </c>
      <c r="AN154">
        <f t="shared" si="226"/>
        <v>1.2994301770562312E-2</v>
      </c>
      <c r="AO154">
        <f t="shared" si="226"/>
        <v>1.2809220322639769E-2</v>
      </c>
      <c r="AP154">
        <f t="shared" si="226"/>
        <v>1.2625520266036791E-2</v>
      </c>
      <c r="AQ154">
        <f t="shared" si="226"/>
        <v>1.2443193008906164E-2</v>
      </c>
      <c r="AR154">
        <f t="shared" si="227"/>
        <v>1.22622300083483E-2</v>
      </c>
      <c r="AS154">
        <f t="shared" si="227"/>
        <v>1.2082622770146467E-2</v>
      </c>
      <c r="AT154">
        <f t="shared" si="227"/>
        <v>1.1904362848503382E-2</v>
      </c>
      <c r="AU154">
        <f t="shared" si="227"/>
        <v>1.1727441845779245E-2</v>
      </c>
      <c r="AV154">
        <f t="shared" si="227"/>
        <v>1.1551851412231062E-2</v>
      </c>
      <c r="AW154">
        <f t="shared" si="227"/>
        <v>1.1377583245753392E-2</v>
      </c>
      <c r="AX154">
        <f t="shared" si="227"/>
        <v>1.0114380908762988E-2</v>
      </c>
      <c r="AY154">
        <f t="shared" si="227"/>
        <v>8.6428858126339561E-3</v>
      </c>
      <c r="AZ154">
        <f t="shared" si="227"/>
        <v>7.7806037916170138E-3</v>
      </c>
      <c r="BA154">
        <f t="shared" si="227"/>
        <v>7.1275391761820434E-3</v>
      </c>
      <c r="BB154">
        <f t="shared" si="228"/>
        <v>6.5939698795157509E-3</v>
      </c>
      <c r="BC154">
        <f t="shared" si="228"/>
        <v>6.1410097115433522E-3</v>
      </c>
      <c r="BD154">
        <f t="shared" si="228"/>
        <v>5.7473542284363511E-3</v>
      </c>
      <c r="BE154">
        <f t="shared" si="228"/>
        <v>5.3997239660367614E-3</v>
      </c>
      <c r="BF154">
        <f t="shared" si="228"/>
        <v>5.0891286815377117E-3</v>
      </c>
      <c r="BG154">
        <f t="shared" si="228"/>
        <v>4.8091215970977423E-3</v>
      </c>
      <c r="BH154">
        <f t="shared" si="228"/>
        <v>4.5548800960669572E-3</v>
      </c>
      <c r="BI154">
        <f t="shared" si="228"/>
        <v>4.3226779558313572E-3</v>
      </c>
      <c r="BJ154">
        <f t="shared" si="228"/>
        <v>4.109561794261773E-3</v>
      </c>
      <c r="BK154">
        <f t="shared" si="228"/>
        <v>3.9131421784520662E-3</v>
      </c>
      <c r="BL154">
        <f t="shared" si="229"/>
        <v>3.7314529960801417E-3</v>
      </c>
      <c r="BM154">
        <f t="shared" si="229"/>
        <v>3.5628534519170966E-3</v>
      </c>
      <c r="BN154">
        <f t="shared" si="229"/>
        <v>3.4059577580069062E-3</v>
      </c>
      <c r="BO154">
        <f t="shared" si="229"/>
        <v>3.2595834301682404E-3</v>
      </c>
      <c r="BP154">
        <f t="shared" si="229"/>
        <v>3.1227124497302142E-3</v>
      </c>
      <c r="BQ154">
        <f t="shared" si="229"/>
        <v>2.9944615450188243E-3</v>
      </c>
      <c r="BR154">
        <f t="shared" si="229"/>
        <v>2.8740590797706775E-3</v>
      </c>
      <c r="BS154">
        <f t="shared" si="229"/>
        <v>2.7608268207426662E-3</v>
      </c>
      <c r="BT154">
        <f t="shared" si="229"/>
        <v>2.6541653704950092E-3</v>
      </c>
      <c r="BU154">
        <f t="shared" si="229"/>
        <v>2.5535423956089742E-3</v>
      </c>
      <c r="BV154">
        <f t="shared" si="230"/>
        <v>2.4584830163306252E-3</v>
      </c>
      <c r="BW154">
        <f t="shared" si="230"/>
        <v>2.3685618881737858E-3</v>
      </c>
      <c r="BX154">
        <f t="shared" si="230"/>
        <v>2.2833966228846757E-3</v>
      </c>
      <c r="BY154">
        <f t="shared" si="230"/>
        <v>2.2026422805030833E-3</v>
      </c>
      <c r="BZ154">
        <f t="shared" si="230"/>
        <v>2.1259867259940815E-3</v>
      </c>
      <c r="CA154">
        <f t="shared" si="230"/>
        <v>2.0531466897246438E-3</v>
      </c>
      <c r="CB154">
        <f t="shared" si="230"/>
        <v>1.9838644054517248E-3</v>
      </c>
      <c r="CC154">
        <f t="shared" si="230"/>
        <v>1.917904725605143E-3</v>
      </c>
      <c r="CD154">
        <f t="shared" si="230"/>
        <v>1.8550526336880882E-3</v>
      </c>
      <c r="CE154">
        <f t="shared" si="230"/>
        <v>1.7951110891429964E-3</v>
      </c>
      <c r="CF154">
        <f t="shared" si="231"/>
        <v>1.7378991521660885E-3</v>
      </c>
      <c r="CG154">
        <f t="shared" si="231"/>
        <v>1.6832503455193549E-3</v>
      </c>
      <c r="CH154">
        <f t="shared" si="231"/>
        <v>1.6310112179875047E-3</v>
      </c>
      <c r="CI154">
        <f t="shared" si="231"/>
        <v>1.5810400802077672E-3</v>
      </c>
      <c r="CJ154">
        <f t="shared" si="231"/>
        <v>1.5332058884993125E-3</v>
      </c>
      <c r="CK154">
        <f t="shared" si="231"/>
        <v>1.4873872562913102E-3</v>
      </c>
      <c r="CL154">
        <f t="shared" si="231"/>
        <v>1.4434715759891119E-3</v>
      </c>
      <c r="CM154">
        <f t="shared" si="231"/>
        <v>1.4013542367765581E-3</v>
      </c>
      <c r="CN154">
        <f t="shared" si="231"/>
        <v>1.3609379260452559E-3</v>
      </c>
      <c r="CO154">
        <f t="shared" si="231"/>
        <v>1.3221320039595499E-3</v>
      </c>
      <c r="CP154">
        <f t="shared" si="232"/>
        <v>1.2848519421802514E-3</v>
      </c>
      <c r="CQ154">
        <f t="shared" si="232"/>
        <v>1.2490188190373704E-3</v>
      </c>
      <c r="CR154">
        <f t="shared" si="232"/>
        <v>8.0417303414030466E-4</v>
      </c>
      <c r="CS154">
        <f t="shared" si="232"/>
        <v>5.2232859087886078E-4</v>
      </c>
      <c r="CT154">
        <f t="shared" si="232"/>
        <v>3.6173657635010955E-4</v>
      </c>
      <c r="CU154">
        <f t="shared" si="232"/>
        <v>2.5164800394394591E-4</v>
      </c>
      <c r="CV154">
        <f t="shared" si="232"/>
        <v>1.7182881011402044E-4</v>
      </c>
      <c r="CW154">
        <f t="shared" si="232"/>
        <v>1.1295293718218065E-4</v>
      </c>
      <c r="CX154">
        <f t="shared" si="232"/>
        <v>6.9756864285043654E-5</v>
      </c>
      <c r="CY154">
        <f t="shared" si="232"/>
        <v>3.8899345570451833E-5</v>
      </c>
      <c r="CZ154">
        <f t="shared" si="233"/>
        <v>1.8087955722565644E-5</v>
      </c>
      <c r="DA154">
        <f t="shared" si="233"/>
        <v>5.6602546299584393E-6</v>
      </c>
      <c r="DB154">
        <f t="shared" si="233"/>
        <v>3.5955026358734478E-7</v>
      </c>
      <c r="DC154">
        <f t="shared" si="233"/>
        <v>0</v>
      </c>
      <c r="DD154">
        <f t="shared" si="233"/>
        <v>0</v>
      </c>
      <c r="DE154">
        <f t="shared" si="233"/>
        <v>0</v>
      </c>
      <c r="DF154">
        <f t="shared" si="233"/>
        <v>0</v>
      </c>
      <c r="DG154">
        <f t="shared" si="233"/>
        <v>0</v>
      </c>
      <c r="DH154">
        <f t="shared" si="233"/>
        <v>0</v>
      </c>
      <c r="DI154">
        <f t="shared" si="233"/>
        <v>0</v>
      </c>
      <c r="DJ154">
        <f t="shared" si="234"/>
        <v>0</v>
      </c>
      <c r="DK154">
        <f t="shared" si="234"/>
        <v>0</v>
      </c>
      <c r="DL154">
        <f t="shared" si="234"/>
        <v>0</v>
      </c>
      <c r="DM154">
        <f t="shared" si="234"/>
        <v>0</v>
      </c>
      <c r="DN154">
        <f t="shared" si="234"/>
        <v>0</v>
      </c>
      <c r="DO154">
        <f t="shared" si="234"/>
        <v>0</v>
      </c>
      <c r="DP154">
        <f t="shared" si="234"/>
        <v>0</v>
      </c>
      <c r="DQ154">
        <f t="shared" si="234"/>
        <v>0</v>
      </c>
      <c r="DR154">
        <f t="shared" si="234"/>
        <v>0</v>
      </c>
      <c r="DS154">
        <f t="shared" si="234"/>
        <v>0</v>
      </c>
      <c r="DT154">
        <f t="shared" si="235"/>
        <v>0</v>
      </c>
      <c r="DU154">
        <f t="shared" si="235"/>
        <v>0</v>
      </c>
      <c r="DV154">
        <f t="shared" si="235"/>
        <v>0</v>
      </c>
      <c r="DW154">
        <f t="shared" si="235"/>
        <v>0</v>
      </c>
      <c r="DX154">
        <f t="shared" si="235"/>
        <v>0</v>
      </c>
      <c r="DY154">
        <f t="shared" si="235"/>
        <v>0</v>
      </c>
      <c r="DZ154">
        <f t="shared" si="235"/>
        <v>0</v>
      </c>
      <c r="EA154">
        <f t="shared" si="235"/>
        <v>0</v>
      </c>
      <c r="EB154">
        <f t="shared" si="235"/>
        <v>0</v>
      </c>
      <c r="EC154">
        <f t="shared" si="235"/>
        <v>0</v>
      </c>
      <c r="ED154">
        <f t="shared" si="236"/>
        <v>0</v>
      </c>
      <c r="EE154">
        <f t="shared" si="236"/>
        <v>0</v>
      </c>
      <c r="EF154">
        <f t="shared" si="236"/>
        <v>0</v>
      </c>
      <c r="EG154">
        <f t="shared" si="236"/>
        <v>0</v>
      </c>
      <c r="EH154">
        <f t="shared" si="236"/>
        <v>0</v>
      </c>
      <c r="EI154">
        <f t="shared" si="236"/>
        <v>0</v>
      </c>
      <c r="EJ154">
        <f t="shared" si="236"/>
        <v>0</v>
      </c>
      <c r="EK154">
        <f t="shared" si="236"/>
        <v>0</v>
      </c>
      <c r="EL154">
        <f t="shared" si="236"/>
        <v>0</v>
      </c>
      <c r="EM154">
        <f t="shared" si="236"/>
        <v>0</v>
      </c>
      <c r="EN154">
        <f t="shared" si="237"/>
        <v>0</v>
      </c>
      <c r="EO154">
        <f t="shared" si="237"/>
        <v>0</v>
      </c>
      <c r="EP154">
        <f t="shared" si="237"/>
        <v>0</v>
      </c>
      <c r="EQ154">
        <f t="shared" si="237"/>
        <v>0</v>
      </c>
      <c r="ER154">
        <f t="shared" si="237"/>
        <v>0</v>
      </c>
      <c r="ES154">
        <f t="shared" si="237"/>
        <v>0</v>
      </c>
      <c r="ET154">
        <f t="shared" si="237"/>
        <v>0</v>
      </c>
      <c r="EU154">
        <f t="shared" si="237"/>
        <v>0</v>
      </c>
      <c r="EV154">
        <f t="shared" si="237"/>
        <v>0</v>
      </c>
      <c r="EW154">
        <f t="shared" si="237"/>
        <v>0</v>
      </c>
      <c r="EX154">
        <f t="shared" si="237"/>
        <v>0</v>
      </c>
      <c r="EZ154">
        <f t="shared" ref="EZ154:EZ183" si="238">SUM(D154:EX154)</f>
        <v>0.8816137150880341</v>
      </c>
      <c r="FB154">
        <f t="shared" ref="FB154:FB183" si="239">(1-EXP(-(C154*_c1+B154)*_t))/2</f>
        <v>1.0944410960043394E-2</v>
      </c>
      <c r="FC154">
        <f t="shared" ref="FC154:FC183" si="240">LN(1-FB154)/(-(C154*_c1+B154))</f>
        <v>0.24861678220575439</v>
      </c>
    </row>
    <row r="155" spans="1:159" x14ac:dyDescent="0.25">
      <c r="A155">
        <v>1040</v>
      </c>
      <c r="B155" s="20">
        <f>'Input spectra'!S154</f>
        <v>4.4211355440793298E-2</v>
      </c>
      <c r="C155">
        <f>'Input spectra'!B154</f>
        <v>0</v>
      </c>
      <c r="D155">
        <f t="shared" si="223"/>
        <v>2.0653927966864227E-2</v>
      </c>
      <c r="E155">
        <f t="shared" si="223"/>
        <v>2.0413065821906315E-2</v>
      </c>
      <c r="F155">
        <f t="shared" si="223"/>
        <v>2.0173926813774324E-2</v>
      </c>
      <c r="G155">
        <f t="shared" si="223"/>
        <v>1.9936500426893156E-2</v>
      </c>
      <c r="H155">
        <f t="shared" si="223"/>
        <v>1.9700776204931367E-2</v>
      </c>
      <c r="I155">
        <f t="shared" si="223"/>
        <v>1.9466743750483129E-2</v>
      </c>
      <c r="J155">
        <f t="shared" si="223"/>
        <v>1.9234392724751814E-2</v>
      </c>
      <c r="K155">
        <f t="shared" si="223"/>
        <v>1.9003712847235232E-2</v>
      </c>
      <c r="L155">
        <f t="shared" si="223"/>
        <v>1.8774693895412527E-2</v>
      </c>
      <c r="M155">
        <f t="shared" si="223"/>
        <v>1.8547325704432654E-2</v>
      </c>
      <c r="N155">
        <f t="shared" si="224"/>
        <v>1.8321598166804547E-2</v>
      </c>
      <c r="O155">
        <f t="shared" si="224"/>
        <v>1.8097501232088805E-2</v>
      </c>
      <c r="P155">
        <f t="shared" si="224"/>
        <v>1.7875024906591073E-2</v>
      </c>
      <c r="Q155">
        <f t="shared" si="224"/>
        <v>1.765415925305697E-2</v>
      </c>
      <c r="R155">
        <f t="shared" si="224"/>
        <v>1.7434894390368598E-2</v>
      </c>
      <c r="S155">
        <f t="shared" si="224"/>
        <v>1.721722049324266E-2</v>
      </c>
      <c r="T155">
        <f t="shared" si="224"/>
        <v>1.7001127791930141E-2</v>
      </c>
      <c r="U155">
        <f t="shared" si="224"/>
        <v>1.6786606571917509E-2</v>
      </c>
      <c r="V155">
        <f t="shared" si="224"/>
        <v>1.6573647173629556E-2</v>
      </c>
      <c r="W155">
        <f t="shared" si="224"/>
        <v>1.6362239992133702E-2</v>
      </c>
      <c r="X155">
        <f t="shared" si="225"/>
        <v>1.6152375476845889E-2</v>
      </c>
      <c r="Y155">
        <f t="shared" si="225"/>
        <v>1.594404413123799E-2</v>
      </c>
      <c r="Z155">
        <f t="shared" si="225"/>
        <v>1.5737236512546739E-2</v>
      </c>
      <c r="AA155">
        <f t="shared" si="225"/>
        <v>1.5531943231484189E-2</v>
      </c>
      <c r="AB155">
        <f t="shared" si="225"/>
        <v>1.5328154951949663E-2</v>
      </c>
      <c r="AC155">
        <f t="shared" si="225"/>
        <v>1.5125862390743223E-2</v>
      </c>
      <c r="AD155">
        <f t="shared" si="225"/>
        <v>1.4925056317280612E-2</v>
      </c>
      <c r="AE155">
        <f t="shared" si="225"/>
        <v>1.4725727553309698E-2</v>
      </c>
      <c r="AF155">
        <f t="shared" si="225"/>
        <v>1.45278669726284E-2</v>
      </c>
      <c r="AG155">
        <f t="shared" si="225"/>
        <v>1.4331465500804042E-2</v>
      </c>
      <c r="AH155">
        <f t="shared" si="226"/>
        <v>1.4136514114894246E-2</v>
      </c>
      <c r="AI155">
        <f t="shared" si="226"/>
        <v>1.3943003843169205E-2</v>
      </c>
      <c r="AJ155">
        <f t="shared" si="226"/>
        <v>1.3750925764835446E-2</v>
      </c>
      <c r="AK155">
        <f t="shared" si="226"/>
        <v>1.3560271009761022E-2</v>
      </c>
      <c r="AL155">
        <f t="shared" si="226"/>
        <v>1.3371030758202139E-2</v>
      </c>
      <c r="AM155">
        <f t="shared" si="226"/>
        <v>1.3183196240531216E-2</v>
      </c>
      <c r="AN155">
        <f t="shared" si="226"/>
        <v>1.2996758736966339E-2</v>
      </c>
      <c r="AO155">
        <f t="shared" si="226"/>
        <v>1.281170957730216E-2</v>
      </c>
      <c r="AP155">
        <f t="shared" si="226"/>
        <v>1.2628040140642184E-2</v>
      </c>
      <c r="AQ155">
        <f t="shared" si="226"/>
        <v>1.2445741855132437E-2</v>
      </c>
      <c r="AR155">
        <f t="shared" si="227"/>
        <v>1.2264806197696558E-2</v>
      </c>
      <c r="AS155">
        <f t="shared" si="227"/>
        <v>1.2085224693772259E-2</v>
      </c>
      <c r="AT155">
        <f t="shared" si="227"/>
        <v>1.1906988917049128E-2</v>
      </c>
      <c r="AU155">
        <f t="shared" si="227"/>
        <v>1.1730090489207876E-2</v>
      </c>
      <c r="AV155">
        <f t="shared" si="227"/>
        <v>1.1554521079660868E-2</v>
      </c>
      <c r="AW155">
        <f t="shared" si="227"/>
        <v>1.1380272405294056E-2</v>
      </c>
      <c r="AX155">
        <f t="shared" si="227"/>
        <v>1.0116824633641903E-2</v>
      </c>
      <c r="AY155">
        <f t="shared" si="227"/>
        <v>8.6450194123607223E-3</v>
      </c>
      <c r="AZ155">
        <f t="shared" si="227"/>
        <v>7.7825653985698256E-3</v>
      </c>
      <c r="BA155">
        <f t="shared" si="227"/>
        <v>7.1293735772216876E-3</v>
      </c>
      <c r="BB155">
        <f t="shared" si="228"/>
        <v>6.5957015956312629E-3</v>
      </c>
      <c r="BC155">
        <f t="shared" si="228"/>
        <v>6.1426547302309399E-3</v>
      </c>
      <c r="BD155">
        <f t="shared" si="228"/>
        <v>5.7489239886761396E-3</v>
      </c>
      <c r="BE155">
        <f t="shared" si="228"/>
        <v>5.4012271446406083E-3</v>
      </c>
      <c r="BF155">
        <f t="shared" si="228"/>
        <v>5.0905721306881398E-3</v>
      </c>
      <c r="BG155">
        <f t="shared" si="228"/>
        <v>4.8105108902182234E-3</v>
      </c>
      <c r="BH155">
        <f t="shared" si="228"/>
        <v>4.5562198700928582E-3</v>
      </c>
      <c r="BI155">
        <f t="shared" si="228"/>
        <v>4.3239721381299447E-3</v>
      </c>
      <c r="BJ155">
        <f t="shared" si="228"/>
        <v>4.1108137597798237E-3</v>
      </c>
      <c r="BK155">
        <f t="shared" si="228"/>
        <v>3.9143548624269815E-3</v>
      </c>
      <c r="BL155">
        <f t="shared" si="229"/>
        <v>3.7326289772438015E-3</v>
      </c>
      <c r="BM155">
        <f t="shared" si="229"/>
        <v>3.5639950154174025E-3</v>
      </c>
      <c r="BN155">
        <f t="shared" si="229"/>
        <v>3.4070669439768084E-3</v>
      </c>
      <c r="BO155">
        <f t="shared" si="229"/>
        <v>3.2606620718832477E-3</v>
      </c>
      <c r="BP155">
        <f t="shared" si="229"/>
        <v>3.1237622040496339E-3</v>
      </c>
      <c r="BQ155">
        <f t="shared" si="229"/>
        <v>2.9954839170002524E-3</v>
      </c>
      <c r="BR155">
        <f t="shared" si="229"/>
        <v>2.8750554428115128E-3</v>
      </c>
      <c r="BS155">
        <f t="shared" si="229"/>
        <v>2.7617984332373043E-3</v>
      </c>
      <c r="BT155">
        <f t="shared" si="229"/>
        <v>2.6551133897421957E-3</v>
      </c>
      <c r="BU155">
        <f t="shared" si="229"/>
        <v>2.5544678895233247E-3</v>
      </c>
      <c r="BV155">
        <f t="shared" si="230"/>
        <v>2.4593869733820152E-3</v>
      </c>
      <c r="BW155">
        <f t="shared" si="230"/>
        <v>2.3694452258827014E-3</v>
      </c>
      <c r="BX155">
        <f t="shared" si="230"/>
        <v>2.2842601951304823E-3</v>
      </c>
      <c r="BY155">
        <f t="shared" si="230"/>
        <v>2.2034868838485661E-3</v>
      </c>
      <c r="BZ155">
        <f t="shared" si="230"/>
        <v>2.126813105188701E-3</v>
      </c>
      <c r="CA155">
        <f t="shared" si="230"/>
        <v>2.053955542517446E-3</v>
      </c>
      <c r="CB155">
        <f t="shared" si="230"/>
        <v>1.9846563868202772E-3</v>
      </c>
      <c r="CC155">
        <f t="shared" si="230"/>
        <v>1.9186804514875798E-3</v>
      </c>
      <c r="CD155">
        <f t="shared" si="230"/>
        <v>1.8558126842900449E-3</v>
      </c>
      <c r="CE155">
        <f t="shared" si="230"/>
        <v>1.7958560118789897E-3</v>
      </c>
      <c r="CF155">
        <f t="shared" si="231"/>
        <v>1.7386294642850555E-3</v>
      </c>
      <c r="CG155">
        <f t="shared" si="231"/>
        <v>1.6839665364560823E-3</v>
      </c>
      <c r="CH155">
        <f t="shared" si="231"/>
        <v>1.6317137514751711E-3</v>
      </c>
      <c r="CI155">
        <f t="shared" si="231"/>
        <v>1.5817293961814661E-3</v>
      </c>
      <c r="CJ155">
        <f t="shared" si="231"/>
        <v>1.5338824048160202E-3</v>
      </c>
      <c r="CK155">
        <f t="shared" si="231"/>
        <v>1.488051370288084E-3</v>
      </c>
      <c r="CL155">
        <f t="shared" si="231"/>
        <v>1.44412366589825E-3</v>
      </c>
      <c r="CM155">
        <f t="shared" si="231"/>
        <v>1.4019946630138894E-3</v>
      </c>
      <c r="CN155">
        <f t="shared" si="231"/>
        <v>1.3615670323855553E-3</v>
      </c>
      <c r="CO155">
        <f t="shared" si="231"/>
        <v>1.3227501186112596E-3</v>
      </c>
      <c r="CP155">
        <f t="shared" si="232"/>
        <v>1.28545937877012E-3</v>
      </c>
      <c r="CQ155">
        <f t="shared" si="232"/>
        <v>1.2496158775143046E-3</v>
      </c>
      <c r="CR155">
        <f t="shared" si="232"/>
        <v>8.0456167187709907E-4</v>
      </c>
      <c r="CS155">
        <f t="shared" si="232"/>
        <v>5.2258376435072428E-4</v>
      </c>
      <c r="CT155">
        <f t="shared" si="232"/>
        <v>3.6191519639470029E-4</v>
      </c>
      <c r="CU155">
        <f t="shared" si="232"/>
        <v>2.5177358616266908E-4</v>
      </c>
      <c r="CV155">
        <f t="shared" si="232"/>
        <v>1.7191546227795452E-4</v>
      </c>
      <c r="CW155">
        <f t="shared" si="232"/>
        <v>1.130104921214933E-4</v>
      </c>
      <c r="CX155">
        <f t="shared" si="232"/>
        <v>6.9792775285426378E-5</v>
      </c>
      <c r="CY155">
        <f t="shared" si="232"/>
        <v>3.8919575441199443E-5</v>
      </c>
      <c r="CZ155">
        <f t="shared" si="233"/>
        <v>1.8097457530448362E-5</v>
      </c>
      <c r="DA155">
        <f t="shared" si="233"/>
        <v>5.6632577676300488E-6</v>
      </c>
      <c r="DB155">
        <f t="shared" si="233"/>
        <v>3.5974291793895996E-7</v>
      </c>
      <c r="DC155">
        <f t="shared" si="233"/>
        <v>0</v>
      </c>
      <c r="DD155">
        <f t="shared" si="233"/>
        <v>0</v>
      </c>
      <c r="DE155">
        <f t="shared" si="233"/>
        <v>0</v>
      </c>
      <c r="DF155">
        <f t="shared" si="233"/>
        <v>0</v>
      </c>
      <c r="DG155">
        <f t="shared" si="233"/>
        <v>0</v>
      </c>
      <c r="DH155">
        <f t="shared" si="233"/>
        <v>0</v>
      </c>
      <c r="DI155">
        <f t="shared" si="233"/>
        <v>0</v>
      </c>
      <c r="DJ155">
        <f t="shared" si="234"/>
        <v>0</v>
      </c>
      <c r="DK155">
        <f t="shared" si="234"/>
        <v>0</v>
      </c>
      <c r="DL155">
        <f t="shared" si="234"/>
        <v>0</v>
      </c>
      <c r="DM155">
        <f t="shared" si="234"/>
        <v>0</v>
      </c>
      <c r="DN155">
        <f t="shared" si="234"/>
        <v>0</v>
      </c>
      <c r="DO155">
        <f t="shared" si="234"/>
        <v>0</v>
      </c>
      <c r="DP155">
        <f t="shared" si="234"/>
        <v>0</v>
      </c>
      <c r="DQ155">
        <f t="shared" si="234"/>
        <v>0</v>
      </c>
      <c r="DR155">
        <f t="shared" si="234"/>
        <v>0</v>
      </c>
      <c r="DS155">
        <f t="shared" si="234"/>
        <v>0</v>
      </c>
      <c r="DT155">
        <f t="shared" si="235"/>
        <v>0</v>
      </c>
      <c r="DU155">
        <f t="shared" si="235"/>
        <v>0</v>
      </c>
      <c r="DV155">
        <f t="shared" si="235"/>
        <v>0</v>
      </c>
      <c r="DW155">
        <f t="shared" si="235"/>
        <v>0</v>
      </c>
      <c r="DX155">
        <f t="shared" si="235"/>
        <v>0</v>
      </c>
      <c r="DY155">
        <f t="shared" si="235"/>
        <v>0</v>
      </c>
      <c r="DZ155">
        <f t="shared" si="235"/>
        <v>0</v>
      </c>
      <c r="EA155">
        <f t="shared" si="235"/>
        <v>0</v>
      </c>
      <c r="EB155">
        <f t="shared" si="235"/>
        <v>0</v>
      </c>
      <c r="EC155">
        <f t="shared" si="235"/>
        <v>0</v>
      </c>
      <c r="ED155">
        <f t="shared" si="236"/>
        <v>0</v>
      </c>
      <c r="EE155">
        <f t="shared" si="236"/>
        <v>0</v>
      </c>
      <c r="EF155">
        <f t="shared" si="236"/>
        <v>0</v>
      </c>
      <c r="EG155">
        <f t="shared" si="236"/>
        <v>0</v>
      </c>
      <c r="EH155">
        <f t="shared" si="236"/>
        <v>0</v>
      </c>
      <c r="EI155">
        <f t="shared" si="236"/>
        <v>0</v>
      </c>
      <c r="EJ155">
        <f t="shared" si="236"/>
        <v>0</v>
      </c>
      <c r="EK155">
        <f t="shared" si="236"/>
        <v>0</v>
      </c>
      <c r="EL155">
        <f t="shared" si="236"/>
        <v>0</v>
      </c>
      <c r="EM155">
        <f t="shared" si="236"/>
        <v>0</v>
      </c>
      <c r="EN155">
        <f t="shared" si="237"/>
        <v>0</v>
      </c>
      <c r="EO155">
        <f t="shared" si="237"/>
        <v>0</v>
      </c>
      <c r="EP155">
        <f t="shared" si="237"/>
        <v>0</v>
      </c>
      <c r="EQ155">
        <f t="shared" si="237"/>
        <v>0</v>
      </c>
      <c r="ER155">
        <f t="shared" si="237"/>
        <v>0</v>
      </c>
      <c r="ES155">
        <f t="shared" si="237"/>
        <v>0</v>
      </c>
      <c r="ET155">
        <f t="shared" si="237"/>
        <v>0</v>
      </c>
      <c r="EU155">
        <f t="shared" si="237"/>
        <v>0</v>
      </c>
      <c r="EV155">
        <f t="shared" si="237"/>
        <v>0</v>
      </c>
      <c r="EW155">
        <f t="shared" si="237"/>
        <v>0</v>
      </c>
      <c r="EX155">
        <f t="shared" si="237"/>
        <v>0</v>
      </c>
      <c r="EZ155">
        <f t="shared" si="238"/>
        <v>0.88174111351083984</v>
      </c>
      <c r="FB155">
        <f t="shared" si="239"/>
        <v>1.0931568842318329E-2</v>
      </c>
      <c r="FC155">
        <f t="shared" si="240"/>
        <v>0.24861842327224262</v>
      </c>
    </row>
    <row r="156" spans="1:159" x14ac:dyDescent="0.25">
      <c r="A156">
        <v>1045</v>
      </c>
      <c r="B156" s="20">
        <f>'Input spectra'!S155</f>
        <v>4.4158838101639702E-2</v>
      </c>
      <c r="C156">
        <f>'Input spectra'!B155</f>
        <v>0</v>
      </c>
      <c r="D156">
        <f t="shared" si="223"/>
        <v>2.0653927966864227E-2</v>
      </c>
      <c r="E156">
        <f t="shared" si="223"/>
        <v>2.0413173026177914E-2</v>
      </c>
      <c r="F156">
        <f t="shared" si="223"/>
        <v>2.0174138711078458E-2</v>
      </c>
      <c r="G156">
        <f t="shared" si="223"/>
        <v>1.993681453295389E-2</v>
      </c>
      <c r="H156">
        <f t="shared" si="223"/>
        <v>1.9701190062216507E-2</v>
      </c>
      <c r="I156">
        <f t="shared" si="223"/>
        <v>1.9467254927986399E-2</v>
      </c>
      <c r="J156">
        <f t="shared" si="223"/>
        <v>1.9234998817776565E-2</v>
      </c>
      <c r="K156">
        <f t="shared" si="223"/>
        <v>1.9004411477179663E-2</v>
      </c>
      <c r="L156">
        <f t="shared" si="223"/>
        <v>1.8775482709556427E-2</v>
      </c>
      <c r="M156">
        <f t="shared" si="223"/>
        <v>1.8548202375725662E-2</v>
      </c>
      <c r="N156">
        <f t="shared" si="224"/>
        <v>1.8322560393655884E-2</v>
      </c>
      <c r="O156">
        <f t="shared" si="224"/>
        <v>1.8098546738158514E-2</v>
      </c>
      <c r="P156">
        <f t="shared" si="224"/>
        <v>1.7876151440582719E-2</v>
      </c>
      <c r="Q156">
        <f t="shared" si="224"/>
        <v>1.7655364588511812E-2</v>
      </c>
      <c r="R156">
        <f t="shared" si="224"/>
        <v>1.7436176325461222E-2</v>
      </c>
      <c r="S156">
        <f t="shared" si="224"/>
        <v>1.7218576850578055E-2</v>
      </c>
      <c r="T156">
        <f t="shared" si="224"/>
        <v>1.7002556418342214E-2</v>
      </c>
      <c r="U156">
        <f t="shared" si="224"/>
        <v>1.6788105338269032E-2</v>
      </c>
      <c r="V156">
        <f t="shared" si="224"/>
        <v>1.657521397461352E-2</v>
      </c>
      <c r="W156">
        <f t="shared" si="224"/>
        <v>1.6363872746076105E-2</v>
      </c>
      <c r="X156">
        <f t="shared" si="225"/>
        <v>1.615407212550991E-2</v>
      </c>
      <c r="Y156">
        <f t="shared" si="225"/>
        <v>1.5945802639629549E-2</v>
      </c>
      <c r="Z156">
        <f t="shared" si="225"/>
        <v>1.5739054868721462E-2</v>
      </c>
      <c r="AA156">
        <f t="shared" si="225"/>
        <v>1.5533819446355717E-2</v>
      </c>
      <c r="AB156">
        <f t="shared" si="225"/>
        <v>1.533008705909936E-2</v>
      </c>
      <c r="AC156">
        <f t="shared" si="225"/>
        <v>1.512784844623122E-2</v>
      </c>
      <c r="AD156">
        <f t="shared" si="225"/>
        <v>1.4927094399458196E-2</v>
      </c>
      <c r="AE156">
        <f t="shared" si="225"/>
        <v>1.4727815762633057E-2</v>
      </c>
      <c r="AF156">
        <f t="shared" si="225"/>
        <v>1.4530003431473679E-2</v>
      </c>
      <c r="AG156">
        <f t="shared" si="225"/>
        <v>1.4333648353283742E-2</v>
      </c>
      <c r="AH156">
        <f t="shared" si="226"/>
        <v>1.4138741526674914E-2</v>
      </c>
      <c r="AI156">
        <f t="shared" si="226"/>
        <v>1.3945274001290439E-2</v>
      </c>
      <c r="AJ156">
        <f t="shared" si="226"/>
        <v>1.3753236877530205E-2</v>
      </c>
      <c r="AK156">
        <f t="shared" si="226"/>
        <v>1.3562621306277209E-2</v>
      </c>
      <c r="AL156">
        <f t="shared" si="226"/>
        <v>1.3373418488625466E-2</v>
      </c>
      <c r="AM156">
        <f t="shared" si="226"/>
        <v>1.3185619675609349E-2</v>
      </c>
      <c r="AN156">
        <f t="shared" si="226"/>
        <v>1.2999216167934294E-2</v>
      </c>
      <c r="AO156">
        <f t="shared" si="226"/>
        <v>1.2814199315708964E-2</v>
      </c>
      <c r="AP156">
        <f t="shared" si="226"/>
        <v>1.2630560518178773E-2</v>
      </c>
      <c r="AQ156">
        <f t="shared" si="226"/>
        <v>1.2448291223460799E-2</v>
      </c>
      <c r="AR156">
        <f t="shared" si="227"/>
        <v>1.2267382928280101E-2</v>
      </c>
      <c r="AS156">
        <f t="shared" si="227"/>
        <v>1.2087827177707403E-2</v>
      </c>
      <c r="AT156">
        <f t="shared" si="227"/>
        <v>1.1909615564898116E-2</v>
      </c>
      <c r="AU156">
        <f t="shared" si="227"/>
        <v>1.1732739730832782E-2</v>
      </c>
      <c r="AV156">
        <f t="shared" si="227"/>
        <v>1.1557191364058807E-2</v>
      </c>
      <c r="AW156">
        <f t="shared" si="227"/>
        <v>1.1382962200433586E-2</v>
      </c>
      <c r="AX156">
        <f t="shared" si="227"/>
        <v>1.0119268948946603E-2</v>
      </c>
      <c r="AY156">
        <f t="shared" si="227"/>
        <v>8.6471535387920954E-3</v>
      </c>
      <c r="AZ156">
        <f t="shared" si="227"/>
        <v>7.7845275000731793E-3</v>
      </c>
      <c r="BA156">
        <f t="shared" si="227"/>
        <v>7.1312084503775963E-3</v>
      </c>
      <c r="BB156">
        <f t="shared" si="228"/>
        <v>6.5974337665320954E-3</v>
      </c>
      <c r="BC156">
        <f t="shared" si="228"/>
        <v>6.144300189576758E-3</v>
      </c>
      <c r="BD156">
        <f t="shared" si="228"/>
        <v>5.7504941776605487E-3</v>
      </c>
      <c r="BE156">
        <f t="shared" si="228"/>
        <v>5.4027307417002729E-3</v>
      </c>
      <c r="BF156">
        <f t="shared" si="228"/>
        <v>5.0920159892496051E-3</v>
      </c>
      <c r="BG156">
        <f t="shared" si="228"/>
        <v>4.8119005846875449E-3</v>
      </c>
      <c r="BH156">
        <f t="shared" si="228"/>
        <v>4.5575600382003617E-3</v>
      </c>
      <c r="BI156">
        <f t="shared" si="228"/>
        <v>4.325266707898485E-3</v>
      </c>
      <c r="BJ156">
        <f t="shared" si="228"/>
        <v>4.1120661067053661E-3</v>
      </c>
      <c r="BK156">
        <f t="shared" si="228"/>
        <v>3.9155679222130368E-3</v>
      </c>
      <c r="BL156">
        <f t="shared" si="229"/>
        <v>3.7338053290222589E-3</v>
      </c>
      <c r="BM156">
        <f t="shared" si="229"/>
        <v>3.5651369446827457E-3</v>
      </c>
      <c r="BN156">
        <f t="shared" si="229"/>
        <v>3.4081764911647883E-3</v>
      </c>
      <c r="BO156">
        <f t="shared" si="229"/>
        <v>3.2617410705358743E-3</v>
      </c>
      <c r="BP156">
        <f t="shared" si="229"/>
        <v>3.1248123112622987E-3</v>
      </c>
      <c r="BQ156">
        <f t="shared" si="229"/>
        <v>2.9965066380409199E-3</v>
      </c>
      <c r="BR156">
        <f t="shared" si="229"/>
        <v>2.8760521512660232E-3</v>
      </c>
      <c r="BS156">
        <f t="shared" si="229"/>
        <v>2.7627703876696671E-3</v>
      </c>
      <c r="BT156">
        <f t="shared" si="229"/>
        <v>2.6560617476044904E-3</v>
      </c>
      <c r="BU156">
        <f t="shared" si="229"/>
        <v>2.5553937188693434E-3</v>
      </c>
      <c r="BV156">
        <f t="shared" si="230"/>
        <v>2.460291262808429E-3</v>
      </c>
      <c r="BW156">
        <f t="shared" si="230"/>
        <v>2.3703288930259081E-3</v>
      </c>
      <c r="BX156">
        <f t="shared" si="230"/>
        <v>2.2851240939761519E-3</v>
      </c>
      <c r="BY156">
        <f t="shared" si="230"/>
        <v>2.2043318110572642E-3</v>
      </c>
      <c r="BZ156">
        <f t="shared" si="230"/>
        <v>2.1276398056000833E-3</v>
      </c>
      <c r="CA156">
        <f t="shared" si="230"/>
        <v>2.0547647139639732E-3</v>
      </c>
      <c r="CB156">
        <f t="shared" si="230"/>
        <v>1.9854486843568532E-3</v>
      </c>
      <c r="CC156">
        <f t="shared" si="230"/>
        <v>1.919456491124207E-3</v>
      </c>
      <c r="CD156">
        <f t="shared" si="230"/>
        <v>1.8565730462992934E-3</v>
      </c>
      <c r="CE156">
        <f t="shared" si="230"/>
        <v>1.7966012437378475E-3</v>
      </c>
      <c r="CF156">
        <f t="shared" si="231"/>
        <v>1.7393600833008811E-3</v>
      </c>
      <c r="CG156">
        <f t="shared" si="231"/>
        <v>1.6846830321184017E-3</v>
      </c>
      <c r="CH156">
        <f t="shared" si="231"/>
        <v>1.6324165875685433E-3</v>
      </c>
      <c r="CI156">
        <f t="shared" si="231"/>
        <v>1.5824190126892989E-3</v>
      </c>
      <c r="CJ156">
        <f t="shared" si="231"/>
        <v>1.5345592196407954E-3</v>
      </c>
      <c r="CK156">
        <f t="shared" si="231"/>
        <v>1.4887157808097867E-3</v>
      </c>
      <c r="CL156">
        <f t="shared" si="231"/>
        <v>1.4447760503897387E-3</v>
      </c>
      <c r="CM156">
        <f t="shared" si="231"/>
        <v>1.4026353819293702E-3</v>
      </c>
      <c r="CN156">
        <f t="shared" si="231"/>
        <v>1.3621964295361701E-3</v>
      </c>
      <c r="CO156">
        <f t="shared" si="231"/>
        <v>1.3233685222399563E-3</v>
      </c>
      <c r="CP156">
        <f t="shared" si="232"/>
        <v>1.2860671025364317E-3</v>
      </c>
      <c r="CQ156">
        <f t="shared" si="232"/>
        <v>1.2502132213983272E-3</v>
      </c>
      <c r="CR156">
        <f t="shared" si="232"/>
        <v>8.0495049743328556E-4</v>
      </c>
      <c r="CS156">
        <f t="shared" si="232"/>
        <v>5.2283906248262344E-4</v>
      </c>
      <c r="CT156">
        <f t="shared" si="232"/>
        <v>3.6209390463916454E-4</v>
      </c>
      <c r="CU156">
        <f t="shared" si="232"/>
        <v>2.5189923105184235E-4</v>
      </c>
      <c r="CV156">
        <f t="shared" si="232"/>
        <v>1.7200215814001756E-4</v>
      </c>
      <c r="CW156">
        <f t="shared" si="232"/>
        <v>1.1306807638780814E-4</v>
      </c>
      <c r="CX156">
        <f t="shared" si="232"/>
        <v>6.9828704772877898E-5</v>
      </c>
      <c r="CY156">
        <f t="shared" si="232"/>
        <v>3.8939815832629705E-5</v>
      </c>
      <c r="CZ156">
        <f t="shared" si="233"/>
        <v>1.8106964329738318E-5</v>
      </c>
      <c r="DA156">
        <f t="shared" si="233"/>
        <v>5.6662624986638769E-6</v>
      </c>
      <c r="DB156">
        <f t="shared" si="233"/>
        <v>3.5993567551869906E-7</v>
      </c>
      <c r="DC156">
        <f t="shared" si="233"/>
        <v>0</v>
      </c>
      <c r="DD156">
        <f t="shared" si="233"/>
        <v>0</v>
      </c>
      <c r="DE156">
        <f t="shared" si="233"/>
        <v>0</v>
      </c>
      <c r="DF156">
        <f t="shared" si="233"/>
        <v>0</v>
      </c>
      <c r="DG156">
        <f t="shared" si="233"/>
        <v>0</v>
      </c>
      <c r="DH156">
        <f t="shared" si="233"/>
        <v>0</v>
      </c>
      <c r="DI156">
        <f t="shared" si="233"/>
        <v>0</v>
      </c>
      <c r="DJ156">
        <f t="shared" si="234"/>
        <v>0</v>
      </c>
      <c r="DK156">
        <f t="shared" si="234"/>
        <v>0</v>
      </c>
      <c r="DL156">
        <f t="shared" si="234"/>
        <v>0</v>
      </c>
      <c r="DM156">
        <f t="shared" si="234"/>
        <v>0</v>
      </c>
      <c r="DN156">
        <f t="shared" si="234"/>
        <v>0</v>
      </c>
      <c r="DO156">
        <f t="shared" si="234"/>
        <v>0</v>
      </c>
      <c r="DP156">
        <f t="shared" si="234"/>
        <v>0</v>
      </c>
      <c r="DQ156">
        <f t="shared" si="234"/>
        <v>0</v>
      </c>
      <c r="DR156">
        <f t="shared" si="234"/>
        <v>0</v>
      </c>
      <c r="DS156">
        <f t="shared" si="234"/>
        <v>0</v>
      </c>
      <c r="DT156">
        <f t="shared" si="235"/>
        <v>0</v>
      </c>
      <c r="DU156">
        <f t="shared" si="235"/>
        <v>0</v>
      </c>
      <c r="DV156">
        <f t="shared" si="235"/>
        <v>0</v>
      </c>
      <c r="DW156">
        <f t="shared" si="235"/>
        <v>0</v>
      </c>
      <c r="DX156">
        <f t="shared" si="235"/>
        <v>0</v>
      </c>
      <c r="DY156">
        <f t="shared" si="235"/>
        <v>0</v>
      </c>
      <c r="DZ156">
        <f t="shared" si="235"/>
        <v>0</v>
      </c>
      <c r="EA156">
        <f t="shared" si="235"/>
        <v>0</v>
      </c>
      <c r="EB156">
        <f t="shared" si="235"/>
        <v>0</v>
      </c>
      <c r="EC156">
        <f t="shared" si="235"/>
        <v>0</v>
      </c>
      <c r="ED156">
        <f t="shared" si="236"/>
        <v>0</v>
      </c>
      <c r="EE156">
        <f t="shared" si="236"/>
        <v>0</v>
      </c>
      <c r="EF156">
        <f t="shared" si="236"/>
        <v>0</v>
      </c>
      <c r="EG156">
        <f t="shared" si="236"/>
        <v>0</v>
      </c>
      <c r="EH156">
        <f t="shared" si="236"/>
        <v>0</v>
      </c>
      <c r="EI156">
        <f t="shared" si="236"/>
        <v>0</v>
      </c>
      <c r="EJ156">
        <f t="shared" si="236"/>
        <v>0</v>
      </c>
      <c r="EK156">
        <f t="shared" si="236"/>
        <v>0</v>
      </c>
      <c r="EL156">
        <f t="shared" si="236"/>
        <v>0</v>
      </c>
      <c r="EM156">
        <f t="shared" si="236"/>
        <v>0</v>
      </c>
      <c r="EN156">
        <f t="shared" si="237"/>
        <v>0</v>
      </c>
      <c r="EO156">
        <f t="shared" si="237"/>
        <v>0</v>
      </c>
      <c r="EP156">
        <f t="shared" si="237"/>
        <v>0</v>
      </c>
      <c r="EQ156">
        <f t="shared" si="237"/>
        <v>0</v>
      </c>
      <c r="ER156">
        <f t="shared" si="237"/>
        <v>0</v>
      </c>
      <c r="ES156">
        <f t="shared" si="237"/>
        <v>0</v>
      </c>
      <c r="ET156">
        <f t="shared" si="237"/>
        <v>0</v>
      </c>
      <c r="EU156">
        <f t="shared" si="237"/>
        <v>0</v>
      </c>
      <c r="EV156">
        <f t="shared" si="237"/>
        <v>0</v>
      </c>
      <c r="EW156">
        <f t="shared" si="237"/>
        <v>0</v>
      </c>
      <c r="EX156">
        <f t="shared" si="237"/>
        <v>0</v>
      </c>
      <c r="EZ156">
        <f t="shared" si="238"/>
        <v>0.88186854055774555</v>
      </c>
      <c r="FB156">
        <f t="shared" si="239"/>
        <v>1.0918726387372013E-2</v>
      </c>
      <c r="FC156">
        <f t="shared" si="240"/>
        <v>0.24862006433896869</v>
      </c>
    </row>
    <row r="157" spans="1:159" x14ac:dyDescent="0.25">
      <c r="A157">
        <v>1050</v>
      </c>
      <c r="B157" s="20">
        <f>'Input spectra'!S156</f>
        <v>4.41063207624861E-2</v>
      </c>
      <c r="C157">
        <f>'Input spectra'!B156</f>
        <v>0</v>
      </c>
      <c r="D157">
        <f t="shared" si="223"/>
        <v>2.0653927966864227E-2</v>
      </c>
      <c r="E157">
        <f t="shared" si="223"/>
        <v>2.0413280231012521E-2</v>
      </c>
      <c r="F157">
        <f t="shared" si="223"/>
        <v>2.0174350610608262E-2</v>
      </c>
      <c r="G157">
        <f t="shared" si="223"/>
        <v>1.9937128643963464E-2</v>
      </c>
      <c r="H157">
        <f t="shared" si="223"/>
        <v>1.9701603928195609E-2</v>
      </c>
      <c r="I157">
        <f t="shared" si="223"/>
        <v>1.946776611891269E-2</v>
      </c>
      <c r="J157">
        <f t="shared" si="223"/>
        <v>1.9235604929899851E-2</v>
      </c>
      <c r="K157">
        <f t="shared" si="223"/>
        <v>1.9005110132807694E-2</v>
      </c>
      <c r="L157">
        <f t="shared" si="223"/>
        <v>1.8776271556842156E-2</v>
      </c>
      <c r="M157">
        <f t="shared" si="223"/>
        <v>1.8549079088456051E-2</v>
      </c>
      <c r="N157">
        <f t="shared" si="224"/>
        <v>1.8323522671042144E-2</v>
      </c>
      <c r="O157">
        <f t="shared" si="224"/>
        <v>1.8099592304627883E-2</v>
      </c>
      <c r="P157">
        <f t="shared" si="224"/>
        <v>1.7877278045571682E-2</v>
      </c>
      <c r="Q157">
        <f t="shared" si="224"/>
        <v>1.7656570006260777E-2</v>
      </c>
      <c r="R157">
        <f t="shared" si="224"/>
        <v>1.7437458354810659E-2</v>
      </c>
      <c r="S157">
        <f t="shared" si="224"/>
        <v>1.7219933314766078E-2</v>
      </c>
      <c r="T157">
        <f t="shared" si="224"/>
        <v>1.7003985164803583E-2</v>
      </c>
      <c r="U157">
        <f t="shared" si="224"/>
        <v>1.6789604238435601E-2</v>
      </c>
      <c r="V157">
        <f t="shared" si="224"/>
        <v>1.6576780923716075E-2</v>
      </c>
      <c r="W157">
        <f t="shared" si="224"/>
        <v>1.6365505662947637E-2</v>
      </c>
      <c r="X157">
        <f t="shared" si="225"/>
        <v>1.6155768952390237E-2</v>
      </c>
      <c r="Y157">
        <f t="shared" si="225"/>
        <v>1.5947561341971388E-2</v>
      </c>
      <c r="Z157">
        <f t="shared" si="225"/>
        <v>1.5740873434997821E-2</v>
      </c>
      <c r="AA157">
        <f t="shared" si="225"/>
        <v>1.5535695887868703E-2</v>
      </c>
      <c r="AB157">
        <f t="shared" si="225"/>
        <v>1.5332019409790312E-2</v>
      </c>
      <c r="AC157">
        <f t="shared" si="225"/>
        <v>1.512983476249221E-2</v>
      </c>
      <c r="AD157">
        <f t="shared" si="225"/>
        <v>1.4929132759944879E-2</v>
      </c>
      <c r="AE157">
        <f t="shared" si="225"/>
        <v>1.4729904268078844E-2</v>
      </c>
      <c r="AF157">
        <f t="shared" si="225"/>
        <v>1.4532140204505235E-2</v>
      </c>
      <c r="AG157">
        <f t="shared" si="225"/>
        <v>1.4335831538237814E-2</v>
      </c>
      <c r="AH157">
        <f t="shared" si="226"/>
        <v>1.4140969289416447E-2</v>
      </c>
      <c r="AI157">
        <f t="shared" si="226"/>
        <v>1.3947544529032021E-2</v>
      </c>
      <c r="AJ157">
        <f t="shared" si="226"/>
        <v>1.3755548378652772E-2</v>
      </c>
      <c r="AK157">
        <f t="shared" si="226"/>
        <v>1.3564972010152047E-2</v>
      </c>
      <c r="AL157">
        <f t="shared" si="226"/>
        <v>1.3375806645437506E-2</v>
      </c>
      <c r="AM157">
        <f t="shared" si="226"/>
        <v>1.3188043556181693E-2</v>
      </c>
      <c r="AN157">
        <f t="shared" si="226"/>
        <v>1.3001674063554023E-2</v>
      </c>
      <c r="AO157">
        <f t="shared" si="226"/>
        <v>1.2816689537954191E-2</v>
      </c>
      <c r="AP157">
        <f t="shared" si="226"/>
        <v>1.2633081398746939E-2</v>
      </c>
      <c r="AQ157">
        <f t="shared" si="226"/>
        <v>1.2450841113998197E-2</v>
      </c>
      <c r="AR157">
        <f t="shared" si="227"/>
        <v>1.2269960200212638E-2</v>
      </c>
      <c r="AS157">
        <f t="shared" si="227"/>
        <v>1.2090430222072561E-2</v>
      </c>
      <c r="AT157">
        <f t="shared" si="227"/>
        <v>1.1912242792178139E-2</v>
      </c>
      <c r="AU157">
        <f t="shared" si="227"/>
        <v>1.1735389570789064E-2</v>
      </c>
      <c r="AV157">
        <f t="shared" si="227"/>
        <v>1.1559862265567459E-2</v>
      </c>
      <c r="AW157">
        <f t="shared" si="227"/>
        <v>1.1385652631322213E-2</v>
      </c>
      <c r="AX157">
        <f t="shared" si="227"/>
        <v>1.012171385481974E-2</v>
      </c>
      <c r="AY157">
        <f t="shared" si="227"/>
        <v>8.6492881920581018E-3</v>
      </c>
      <c r="AZ157">
        <f t="shared" si="227"/>
        <v>7.7864900962517618E-3</v>
      </c>
      <c r="BA157">
        <f t="shared" si="227"/>
        <v>7.1330437957712774E-3</v>
      </c>
      <c r="BB157">
        <f t="shared" si="228"/>
        <v>6.5991663923376841E-3</v>
      </c>
      <c r="BC157">
        <f t="shared" si="228"/>
        <v>6.1459460896988501E-3</v>
      </c>
      <c r="BD157">
        <f t="shared" si="228"/>
        <v>5.7520647955066808E-3</v>
      </c>
      <c r="BE157">
        <f t="shared" si="228"/>
        <v>5.4042347573322481E-3</v>
      </c>
      <c r="BF157">
        <f t="shared" si="228"/>
        <v>5.093460257338229E-3</v>
      </c>
      <c r="BG157">
        <f t="shared" si="228"/>
        <v>4.8132906806216515E-3</v>
      </c>
      <c r="BH157">
        <f t="shared" si="228"/>
        <v>4.5589006005053801E-3</v>
      </c>
      <c r="BI157">
        <f t="shared" si="228"/>
        <v>4.3265616652529842E-3</v>
      </c>
      <c r="BJ157">
        <f t="shared" si="228"/>
        <v>4.113318835154596E-3</v>
      </c>
      <c r="BK157">
        <f t="shared" si="228"/>
        <v>3.9167813579266972E-3</v>
      </c>
      <c r="BL157">
        <f t="shared" si="229"/>
        <v>3.7349820515323144E-3</v>
      </c>
      <c r="BM157">
        <f t="shared" si="229"/>
        <v>3.5662792398303191E-3</v>
      </c>
      <c r="BN157">
        <f t="shared" si="229"/>
        <v>3.4092863996884803E-3</v>
      </c>
      <c r="BO157">
        <f t="shared" si="229"/>
        <v>3.2628204262442361E-3</v>
      </c>
      <c r="BP157">
        <f t="shared" si="229"/>
        <v>3.1258627714868406E-3</v>
      </c>
      <c r="BQ157">
        <f t="shared" si="229"/>
        <v>2.9975297082600032E-3</v>
      </c>
      <c r="BR157">
        <f t="shared" si="229"/>
        <v>2.8770492052539549E-3</v>
      </c>
      <c r="BS157">
        <f t="shared" si="229"/>
        <v>2.763742684160091E-3</v>
      </c>
      <c r="BT157">
        <f t="shared" si="229"/>
        <v>2.6570104442028399E-3</v>
      </c>
      <c r="BU157">
        <f t="shared" si="229"/>
        <v>2.556319883768603E-3</v>
      </c>
      <c r="BV157">
        <f t="shared" si="230"/>
        <v>2.4611958847320773E-3</v>
      </c>
      <c r="BW157">
        <f t="shared" si="230"/>
        <v>2.3712128897262672E-3</v>
      </c>
      <c r="BX157">
        <f t="shared" si="230"/>
        <v>2.2859883195452037E-3</v>
      </c>
      <c r="BY157">
        <f t="shared" si="230"/>
        <v>2.2051770622533635E-3</v>
      </c>
      <c r="BZ157">
        <f t="shared" si="230"/>
        <v>2.1284668273530861E-3</v>
      </c>
      <c r="CA157">
        <f t="shared" si="230"/>
        <v>2.0555742041897616E-3</v>
      </c>
      <c r="CB157">
        <f t="shared" si="230"/>
        <v>1.9862412981876704E-3</v>
      </c>
      <c r="CC157">
        <f t="shared" si="230"/>
        <v>1.9202328446419274E-3</v>
      </c>
      <c r="CD157">
        <f t="shared" si="230"/>
        <v>1.8573337198434239E-3</v>
      </c>
      <c r="CE157">
        <f t="shared" si="230"/>
        <v>1.7973467848478482E-3</v>
      </c>
      <c r="CF157">
        <f t="shared" si="231"/>
        <v>1.7400910093425322E-3</v>
      </c>
      <c r="CG157">
        <f t="shared" si="231"/>
        <v>1.685399832635968E-3</v>
      </c>
      <c r="CH157">
        <f t="shared" si="231"/>
        <v>1.6331197263979645E-3</v>
      </c>
      <c r="CI157">
        <f t="shared" si="231"/>
        <v>1.5831089298622956E-3</v>
      </c>
      <c r="CJ157">
        <f t="shared" si="231"/>
        <v>1.5352363331053527E-3</v>
      </c>
      <c r="CK157">
        <f t="shared" si="231"/>
        <v>1.489380487988816E-3</v>
      </c>
      <c r="CL157">
        <f t="shared" si="231"/>
        <v>1.4454287295966553E-3</v>
      </c>
      <c r="CM157">
        <f t="shared" si="231"/>
        <v>1.4032763936567569E-3</v>
      </c>
      <c r="CN157">
        <f t="shared" si="231"/>
        <v>1.3628261176315299E-3</v>
      </c>
      <c r="CO157">
        <f t="shared" si="231"/>
        <v>1.3239872149807402E-3</v>
      </c>
      <c r="CP157">
        <f t="shared" si="232"/>
        <v>1.286675113614954E-3</v>
      </c>
      <c r="CQ157">
        <f t="shared" si="232"/>
        <v>1.2508108508258696E-3</v>
      </c>
      <c r="CR157">
        <f t="shared" si="232"/>
        <v>8.053395108996329E-4</v>
      </c>
      <c r="CS157">
        <f t="shared" si="232"/>
        <v>5.2309448533545834E-4</v>
      </c>
      <c r="CT157">
        <f t="shared" si="232"/>
        <v>3.6227270112705433E-4</v>
      </c>
      <c r="CU157">
        <f t="shared" si="232"/>
        <v>2.5202493864274068E-4</v>
      </c>
      <c r="CV157">
        <f t="shared" si="232"/>
        <v>1.7208889772224638E-4</v>
      </c>
      <c r="CW157">
        <f t="shared" si="232"/>
        <v>1.1312568999606874E-4</v>
      </c>
      <c r="CX157">
        <f t="shared" si="232"/>
        <v>6.9864652756915395E-5</v>
      </c>
      <c r="CY157">
        <f t="shared" si="232"/>
        <v>3.8960066750213985E-5</v>
      </c>
      <c r="CZ157">
        <f t="shared" si="233"/>
        <v>1.8116476123057549E-5</v>
      </c>
      <c r="DA157">
        <f t="shared" si="233"/>
        <v>5.6692688239053064E-6</v>
      </c>
      <c r="DB157">
        <f t="shared" si="233"/>
        <v>3.6012853638187392E-7</v>
      </c>
      <c r="DC157">
        <f t="shared" si="233"/>
        <v>0</v>
      </c>
      <c r="DD157">
        <f t="shared" si="233"/>
        <v>0</v>
      </c>
      <c r="DE157">
        <f t="shared" si="233"/>
        <v>0</v>
      </c>
      <c r="DF157">
        <f t="shared" si="233"/>
        <v>0</v>
      </c>
      <c r="DG157">
        <f t="shared" si="233"/>
        <v>0</v>
      </c>
      <c r="DH157">
        <f t="shared" si="233"/>
        <v>0</v>
      </c>
      <c r="DI157">
        <f t="shared" si="233"/>
        <v>0</v>
      </c>
      <c r="DJ157">
        <f t="shared" si="234"/>
        <v>0</v>
      </c>
      <c r="DK157">
        <f t="shared" si="234"/>
        <v>0</v>
      </c>
      <c r="DL157">
        <f t="shared" si="234"/>
        <v>0</v>
      </c>
      <c r="DM157">
        <f t="shared" si="234"/>
        <v>0</v>
      </c>
      <c r="DN157">
        <f t="shared" si="234"/>
        <v>0</v>
      </c>
      <c r="DO157">
        <f t="shared" si="234"/>
        <v>0</v>
      </c>
      <c r="DP157">
        <f t="shared" si="234"/>
        <v>0</v>
      </c>
      <c r="DQ157">
        <f t="shared" si="234"/>
        <v>0</v>
      </c>
      <c r="DR157">
        <f t="shared" si="234"/>
        <v>0</v>
      </c>
      <c r="DS157">
        <f t="shared" si="234"/>
        <v>0</v>
      </c>
      <c r="DT157">
        <f t="shared" si="235"/>
        <v>0</v>
      </c>
      <c r="DU157">
        <f t="shared" si="235"/>
        <v>0</v>
      </c>
      <c r="DV157">
        <f t="shared" si="235"/>
        <v>0</v>
      </c>
      <c r="DW157">
        <f t="shared" si="235"/>
        <v>0</v>
      </c>
      <c r="DX157">
        <f t="shared" si="235"/>
        <v>0</v>
      </c>
      <c r="DY157">
        <f t="shared" si="235"/>
        <v>0</v>
      </c>
      <c r="DZ157">
        <f t="shared" si="235"/>
        <v>0</v>
      </c>
      <c r="EA157">
        <f t="shared" si="235"/>
        <v>0</v>
      </c>
      <c r="EB157">
        <f t="shared" si="235"/>
        <v>0</v>
      </c>
      <c r="EC157">
        <f t="shared" si="235"/>
        <v>0</v>
      </c>
      <c r="ED157">
        <f t="shared" si="236"/>
        <v>0</v>
      </c>
      <c r="EE157">
        <f t="shared" si="236"/>
        <v>0</v>
      </c>
      <c r="EF157">
        <f t="shared" si="236"/>
        <v>0</v>
      </c>
      <c r="EG157">
        <f t="shared" si="236"/>
        <v>0</v>
      </c>
      <c r="EH157">
        <f t="shared" si="236"/>
        <v>0</v>
      </c>
      <c r="EI157">
        <f t="shared" si="236"/>
        <v>0</v>
      </c>
      <c r="EJ157">
        <f t="shared" si="236"/>
        <v>0</v>
      </c>
      <c r="EK157">
        <f t="shared" si="236"/>
        <v>0</v>
      </c>
      <c r="EL157">
        <f t="shared" si="236"/>
        <v>0</v>
      </c>
      <c r="EM157">
        <f t="shared" si="236"/>
        <v>0</v>
      </c>
      <c r="EN157">
        <f t="shared" si="237"/>
        <v>0</v>
      </c>
      <c r="EO157">
        <f t="shared" si="237"/>
        <v>0</v>
      </c>
      <c r="EP157">
        <f t="shared" si="237"/>
        <v>0</v>
      </c>
      <c r="EQ157">
        <f t="shared" si="237"/>
        <v>0</v>
      </c>
      <c r="ER157">
        <f t="shared" si="237"/>
        <v>0</v>
      </c>
      <c r="ES157">
        <f t="shared" si="237"/>
        <v>0</v>
      </c>
      <c r="ET157">
        <f t="shared" si="237"/>
        <v>0</v>
      </c>
      <c r="EU157">
        <f t="shared" si="237"/>
        <v>0</v>
      </c>
      <c r="EV157">
        <f t="shared" si="237"/>
        <v>0</v>
      </c>
      <c r="EW157">
        <f t="shared" si="237"/>
        <v>0</v>
      </c>
      <c r="EX157">
        <f t="shared" si="237"/>
        <v>0</v>
      </c>
      <c r="EZ157">
        <f t="shared" si="238"/>
        <v>0.88199599623676772</v>
      </c>
      <c r="FB157">
        <f t="shared" si="239"/>
        <v>1.0905883595195398E-2</v>
      </c>
      <c r="FC157">
        <f t="shared" si="240"/>
        <v>0.2486217054059319</v>
      </c>
    </row>
    <row r="158" spans="1:159" x14ac:dyDescent="0.25">
      <c r="A158">
        <v>1055</v>
      </c>
      <c r="B158" s="20">
        <f>'Input spectra'!S157</f>
        <v>4.4053803423332497E-2</v>
      </c>
      <c r="C158">
        <f>'Input spectra'!B157</f>
        <v>0</v>
      </c>
      <c r="D158">
        <f t="shared" si="223"/>
        <v>2.0653927966864227E-2</v>
      </c>
      <c r="E158">
        <f t="shared" si="223"/>
        <v>2.0413387436410139E-2</v>
      </c>
      <c r="F158">
        <f t="shared" si="223"/>
        <v>2.0174562512363752E-2</v>
      </c>
      <c r="G158">
        <f t="shared" si="223"/>
        <v>1.9937442759921958E-2</v>
      </c>
      <c r="H158">
        <f t="shared" si="223"/>
        <v>1.970201780286886E-2</v>
      </c>
      <c r="I158">
        <f t="shared" si="223"/>
        <v>1.9468277323262347E-2</v>
      </c>
      <c r="J158">
        <f t="shared" si="223"/>
        <v>1.923621106112228E-2</v>
      </c>
      <c r="K158">
        <f t="shared" si="223"/>
        <v>1.900580881412027E-2</v>
      </c>
      <c r="L158">
        <f t="shared" si="223"/>
        <v>1.8777060437271117E-2</v>
      </c>
      <c r="M158">
        <f t="shared" si="223"/>
        <v>1.8549955842625775E-2</v>
      </c>
      <c r="N158">
        <f t="shared" si="224"/>
        <v>1.8324484998965978E-2</v>
      </c>
      <c r="O158">
        <f t="shared" si="224"/>
        <v>1.8100637931500407E-2</v>
      </c>
      <c r="P158">
        <f t="shared" si="224"/>
        <v>1.7878404721562439E-2</v>
      </c>
      <c r="Q158">
        <f t="shared" si="224"/>
        <v>1.7657775506309484E-2</v>
      </c>
      <c r="R158">
        <f t="shared" si="224"/>
        <v>1.7438740478423843E-2</v>
      </c>
      <c r="S158">
        <f t="shared" si="224"/>
        <v>1.7221289885815144E-2</v>
      </c>
      <c r="T158">
        <f t="shared" si="224"/>
        <v>1.7005414031324339E-2</v>
      </c>
      <c r="U158">
        <f t="shared" si="224"/>
        <v>1.6791103272429164E-2</v>
      </c>
      <c r="V158">
        <f t="shared" si="224"/>
        <v>1.6578348020951233E-2</v>
      </c>
      <c r="W158">
        <f t="shared" si="224"/>
        <v>1.6367138742764548E-2</v>
      </c>
      <c r="X158">
        <f t="shared" si="225"/>
        <v>1.6157465957505592E-2</v>
      </c>
      <c r="Y158">
        <f t="shared" si="225"/>
        <v>1.5949320238284891E-2</v>
      </c>
      <c r="Z158">
        <f t="shared" si="225"/>
        <v>1.5742692211400094E-2</v>
      </c>
      <c r="AA158">
        <f t="shared" si="225"/>
        <v>1.5537572556050523E-2</v>
      </c>
      <c r="AB158">
        <f t="shared" si="225"/>
        <v>1.5333952004053212E-2</v>
      </c>
      <c r="AC158">
        <f t="shared" si="225"/>
        <v>1.5131821339560434E-2</v>
      </c>
      <c r="AD158">
        <f t="shared" si="225"/>
        <v>1.4931171398778666E-2</v>
      </c>
      <c r="AE158">
        <f t="shared" si="225"/>
        <v>1.4731993069689048E-2</v>
      </c>
      <c r="AF158">
        <f t="shared" si="225"/>
        <v>1.453427729176927E-2</v>
      </c>
      <c r="AG158">
        <f t="shared" si="225"/>
        <v>1.4338015055716892E-2</v>
      </c>
      <c r="AH158">
        <f t="shared" si="226"/>
        <v>1.4143197403174145E-2</v>
      </c>
      <c r="AI158">
        <f t="shared" si="226"/>
        <v>1.3949815426454126E-2</v>
      </c>
      <c r="AJ158">
        <f t="shared" si="226"/>
        <v>1.375786026826842E-2</v>
      </c>
      <c r="AK158">
        <f t="shared" si="226"/>
        <v>1.3567323121456143E-2</v>
      </c>
      <c r="AL158">
        <f t="shared" si="226"/>
        <v>1.3378195228714399E-2</v>
      </c>
      <c r="AM158">
        <f t="shared" si="226"/>
        <v>1.3190467882330137E-2</v>
      </c>
      <c r="AN158">
        <f t="shared" si="226"/>
        <v>1.3004132423913376E-2</v>
      </c>
      <c r="AO158">
        <f t="shared" si="226"/>
        <v>1.2819180244131865E-2</v>
      </c>
      <c r="AP158">
        <f t="shared" si="226"/>
        <v>1.2635602782447079E-2</v>
      </c>
      <c r="AQ158">
        <f t="shared" si="226"/>
        <v>1.2453391526851602E-2</v>
      </c>
      <c r="AR158">
        <f t="shared" si="227"/>
        <v>1.2272538013607901E-2</v>
      </c>
      <c r="AS158">
        <f t="shared" si="227"/>
        <v>1.2093033826988418E-2</v>
      </c>
      <c r="AT158">
        <f t="shared" si="227"/>
        <v>1.1914870599017021E-2</v>
      </c>
      <c r="AU158">
        <f t="shared" si="227"/>
        <v>1.1738040009211855E-2</v>
      </c>
      <c r="AV158">
        <f t="shared" si="227"/>
        <v>1.1562533784329445E-2</v>
      </c>
      <c r="AW158">
        <f t="shared" si="227"/>
        <v>1.1388343698110197E-2</v>
      </c>
      <c r="AX158">
        <f t="shared" si="227"/>
        <v>1.0124159351404E-2</v>
      </c>
      <c r="AY158">
        <f t="shared" si="227"/>
        <v>8.6514233722887971E-3</v>
      </c>
      <c r="AZ158">
        <f t="shared" si="227"/>
        <v>7.7884531872302867E-3</v>
      </c>
      <c r="BA158">
        <f t="shared" si="227"/>
        <v>7.1348796135242707E-3</v>
      </c>
      <c r="BB158">
        <f t="shared" si="228"/>
        <v>6.6008994731674977E-3</v>
      </c>
      <c r="BC158">
        <f t="shared" si="228"/>
        <v>6.1475924307152884E-3</v>
      </c>
      <c r="BD158">
        <f t="shared" si="228"/>
        <v>5.7536358423316688E-3</v>
      </c>
      <c r="BE158">
        <f t="shared" si="228"/>
        <v>5.4057391916530551E-3</v>
      </c>
      <c r="BF158">
        <f t="shared" si="228"/>
        <v>5.0949049350701697E-3</v>
      </c>
      <c r="BG158">
        <f t="shared" si="228"/>
        <v>4.8146811781365198E-3</v>
      </c>
      <c r="BH158">
        <f t="shared" si="228"/>
        <v>4.5602415571238649E-3</v>
      </c>
      <c r="BI158">
        <f t="shared" si="228"/>
        <v>4.3278570103094825E-3</v>
      </c>
      <c r="BJ158">
        <f t="shared" si="228"/>
        <v>4.1145719452437427E-3</v>
      </c>
      <c r="BK158">
        <f t="shared" si="228"/>
        <v>3.9179951696844606E-3</v>
      </c>
      <c r="BL158">
        <f t="shared" si="229"/>
        <v>3.7361591448908057E-3</v>
      </c>
      <c r="BM158">
        <f t="shared" si="229"/>
        <v>3.5674219009773547E-3</v>
      </c>
      <c r="BN158">
        <f t="shared" si="229"/>
        <v>3.4103966696655591E-3</v>
      </c>
      <c r="BO158">
        <f t="shared" si="229"/>
        <v>3.2639001391264878E-3</v>
      </c>
      <c r="BP158">
        <f t="shared" si="229"/>
        <v>3.1269135848419299E-3</v>
      </c>
      <c r="BQ158">
        <f t="shared" si="229"/>
        <v>2.9985531277767177E-3</v>
      </c>
      <c r="BR158">
        <f t="shared" si="229"/>
        <v>2.8780466048950954E-3</v>
      </c>
      <c r="BS158">
        <f t="shared" si="229"/>
        <v>2.7647153228289568E-3</v>
      </c>
      <c r="BT158">
        <f t="shared" si="229"/>
        <v>2.6579594796582347E-3</v>
      </c>
      <c r="BU158">
        <f t="shared" si="229"/>
        <v>2.5572463843427191E-3</v>
      </c>
      <c r="BV158">
        <f t="shared" si="230"/>
        <v>2.4621008392752153E-3</v>
      </c>
      <c r="BW158">
        <f t="shared" si="230"/>
        <v>2.3720972161066834E-3</v>
      </c>
      <c r="BX158">
        <f t="shared" si="230"/>
        <v>2.2868528719612018E-3</v>
      </c>
      <c r="BY158">
        <f t="shared" si="230"/>
        <v>2.2060226375610961E-3</v>
      </c>
      <c r="BZ158">
        <f t="shared" si="230"/>
        <v>2.1292941705726163E-3</v>
      </c>
      <c r="CA158">
        <f t="shared" si="230"/>
        <v>2.0563840133203956E-3</v>
      </c>
      <c r="CB158">
        <f t="shared" si="230"/>
        <v>1.9870342284389977E-3</v>
      </c>
      <c r="CC158">
        <f t="shared" si="230"/>
        <v>1.9210095121676952E-3</v>
      </c>
      <c r="CD158">
        <f t="shared" si="230"/>
        <v>1.8580947050500778E-3</v>
      </c>
      <c r="CE158">
        <f t="shared" si="230"/>
        <v>1.7980926353373221E-3</v>
      </c>
      <c r="CF158">
        <f t="shared" si="231"/>
        <v>1.7408222425390296E-3</v>
      </c>
      <c r="CG158">
        <f t="shared" si="231"/>
        <v>1.686116938138491E-3</v>
      </c>
      <c r="CH158">
        <f t="shared" si="231"/>
        <v>1.6338231680938337E-3</v>
      </c>
      <c r="CI158">
        <f t="shared" si="231"/>
        <v>1.5837991478315429E-3</v>
      </c>
      <c r="CJ158">
        <f t="shared" si="231"/>
        <v>1.5359137453414646E-3</v>
      </c>
      <c r="CK158">
        <f t="shared" si="231"/>
        <v>1.4900454919576287E-3</v>
      </c>
      <c r="CL158">
        <f t="shared" si="231"/>
        <v>1.4460817036521388E-3</v>
      </c>
      <c r="CM158">
        <f t="shared" si="231"/>
        <v>1.4039176983298655E-3</v>
      </c>
      <c r="CN158">
        <f t="shared" si="231"/>
        <v>1.363456096806127E-3</v>
      </c>
      <c r="CO158">
        <f t="shared" si="231"/>
        <v>1.3246061969687758E-3</v>
      </c>
      <c r="CP158">
        <f t="shared" si="232"/>
        <v>1.2872834121415194E-3</v>
      </c>
      <c r="CQ158">
        <f t="shared" si="232"/>
        <v>1.2514087659334277E-3</v>
      </c>
      <c r="CR158">
        <f t="shared" si="232"/>
        <v>8.0572871236695353E-4</v>
      </c>
      <c r="CS158">
        <f t="shared" si="232"/>
        <v>5.2335003297015916E-4</v>
      </c>
      <c r="CT158">
        <f t="shared" si="232"/>
        <v>3.6245158590194281E-4</v>
      </c>
      <c r="CU158">
        <f t="shared" si="232"/>
        <v>2.5215070896665462E-4</v>
      </c>
      <c r="CV158">
        <f t="shared" si="232"/>
        <v>1.7217568104668869E-4</v>
      </c>
      <c r="CW158">
        <f t="shared" si="232"/>
        <v>1.1318333296122619E-4</v>
      </c>
      <c r="CX158">
        <f t="shared" si="232"/>
        <v>6.9900619247060942E-5</v>
      </c>
      <c r="CY158">
        <f t="shared" si="232"/>
        <v>3.8980328199426481E-5</v>
      </c>
      <c r="CZ158">
        <f t="shared" si="233"/>
        <v>1.8125992913029476E-5</v>
      </c>
      <c r="DA158">
        <f t="shared" si="233"/>
        <v>5.6722767442001711E-6</v>
      </c>
      <c r="DB158">
        <f t="shared" si="233"/>
        <v>3.603215005838259E-7</v>
      </c>
      <c r="DC158">
        <f t="shared" si="233"/>
        <v>0</v>
      </c>
      <c r="DD158">
        <f t="shared" si="233"/>
        <v>0</v>
      </c>
      <c r="DE158">
        <f t="shared" si="233"/>
        <v>0</v>
      </c>
      <c r="DF158">
        <f t="shared" si="233"/>
        <v>0</v>
      </c>
      <c r="DG158">
        <f t="shared" si="233"/>
        <v>0</v>
      </c>
      <c r="DH158">
        <f t="shared" si="233"/>
        <v>0</v>
      </c>
      <c r="DI158">
        <f t="shared" si="233"/>
        <v>0</v>
      </c>
      <c r="DJ158">
        <f t="shared" si="234"/>
        <v>0</v>
      </c>
      <c r="DK158">
        <f t="shared" si="234"/>
        <v>0</v>
      </c>
      <c r="DL158">
        <f t="shared" si="234"/>
        <v>0</v>
      </c>
      <c r="DM158">
        <f t="shared" si="234"/>
        <v>0</v>
      </c>
      <c r="DN158">
        <f t="shared" si="234"/>
        <v>0</v>
      </c>
      <c r="DO158">
        <f t="shared" si="234"/>
        <v>0</v>
      </c>
      <c r="DP158">
        <f t="shared" si="234"/>
        <v>0</v>
      </c>
      <c r="DQ158">
        <f t="shared" si="234"/>
        <v>0</v>
      </c>
      <c r="DR158">
        <f t="shared" si="234"/>
        <v>0</v>
      </c>
      <c r="DS158">
        <f t="shared" si="234"/>
        <v>0</v>
      </c>
      <c r="DT158">
        <f t="shared" si="235"/>
        <v>0</v>
      </c>
      <c r="DU158">
        <f t="shared" si="235"/>
        <v>0</v>
      </c>
      <c r="DV158">
        <f t="shared" si="235"/>
        <v>0</v>
      </c>
      <c r="DW158">
        <f t="shared" si="235"/>
        <v>0</v>
      </c>
      <c r="DX158">
        <f t="shared" si="235"/>
        <v>0</v>
      </c>
      <c r="DY158">
        <f t="shared" si="235"/>
        <v>0</v>
      </c>
      <c r="DZ158">
        <f t="shared" si="235"/>
        <v>0</v>
      </c>
      <c r="EA158">
        <f t="shared" si="235"/>
        <v>0</v>
      </c>
      <c r="EB158">
        <f t="shared" si="235"/>
        <v>0</v>
      </c>
      <c r="EC158">
        <f t="shared" si="235"/>
        <v>0</v>
      </c>
      <c r="ED158">
        <f t="shared" si="236"/>
        <v>0</v>
      </c>
      <c r="EE158">
        <f t="shared" si="236"/>
        <v>0</v>
      </c>
      <c r="EF158">
        <f t="shared" si="236"/>
        <v>0</v>
      </c>
      <c r="EG158">
        <f t="shared" si="236"/>
        <v>0</v>
      </c>
      <c r="EH158">
        <f t="shared" si="236"/>
        <v>0</v>
      </c>
      <c r="EI158">
        <f t="shared" si="236"/>
        <v>0</v>
      </c>
      <c r="EJ158">
        <f t="shared" si="236"/>
        <v>0</v>
      </c>
      <c r="EK158">
        <f t="shared" si="236"/>
        <v>0</v>
      </c>
      <c r="EL158">
        <f t="shared" si="236"/>
        <v>0</v>
      </c>
      <c r="EM158">
        <f t="shared" si="236"/>
        <v>0</v>
      </c>
      <c r="EN158">
        <f t="shared" si="237"/>
        <v>0</v>
      </c>
      <c r="EO158">
        <f t="shared" si="237"/>
        <v>0</v>
      </c>
      <c r="EP158">
        <f t="shared" si="237"/>
        <v>0</v>
      </c>
      <c r="EQ158">
        <f t="shared" si="237"/>
        <v>0</v>
      </c>
      <c r="ER158">
        <f t="shared" si="237"/>
        <v>0</v>
      </c>
      <c r="ES158">
        <f t="shared" si="237"/>
        <v>0</v>
      </c>
      <c r="ET158">
        <f t="shared" si="237"/>
        <v>0</v>
      </c>
      <c r="EU158">
        <f t="shared" si="237"/>
        <v>0</v>
      </c>
      <c r="EV158">
        <f t="shared" si="237"/>
        <v>0</v>
      </c>
      <c r="EW158">
        <f t="shared" si="237"/>
        <v>0</v>
      </c>
      <c r="EX158">
        <f t="shared" si="237"/>
        <v>0</v>
      </c>
      <c r="EZ158">
        <f t="shared" si="238"/>
        <v>0.88212348055592216</v>
      </c>
      <c r="FB158">
        <f t="shared" si="239"/>
        <v>1.0893040465779769E-2</v>
      </c>
      <c r="FC158">
        <f t="shared" si="240"/>
        <v>0.24862334647313375</v>
      </c>
    </row>
    <row r="159" spans="1:159" x14ac:dyDescent="0.25">
      <c r="A159">
        <v>1060</v>
      </c>
      <c r="B159" s="20">
        <f>'Input spectra'!S158</f>
        <v>4.4001286084178901E-2</v>
      </c>
      <c r="C159">
        <f>'Input spectra'!B158</f>
        <v>0</v>
      </c>
      <c r="D159">
        <f t="shared" ref="D159:S174" si="241">D$2*EXP(- D$1 * ($C159*_c1+$B159))</f>
        <v>2.0653927966864227E-2</v>
      </c>
      <c r="E159">
        <f t="shared" si="241"/>
        <v>2.0413494642370775E-2</v>
      </c>
      <c r="F159">
        <f t="shared" si="241"/>
        <v>2.0174774416344965E-2</v>
      </c>
      <c r="G159">
        <f t="shared" si="241"/>
        <v>1.9937756880829455E-2</v>
      </c>
      <c r="H159">
        <f t="shared" si="241"/>
        <v>1.9702431686236439E-2</v>
      </c>
      <c r="I159">
        <f t="shared" si="241"/>
        <v>1.9468788541035727E-2</v>
      </c>
      <c r="J159">
        <f t="shared" si="241"/>
        <v>1.9236817211444445E-2</v>
      </c>
      <c r="K159">
        <f t="shared" si="241"/>
        <v>1.9006507521118338E-2</v>
      </c>
      <c r="L159">
        <f t="shared" si="241"/>
        <v>1.8777849350844689E-2</v>
      </c>
      <c r="M159">
        <f t="shared" si="241"/>
        <v>1.8550832638236793E-2</v>
      </c>
      <c r="N159">
        <f t="shared" si="241"/>
        <v>1.832544737743004E-2</v>
      </c>
      <c r="O159">
        <f t="shared" si="241"/>
        <v>1.8101683618779566E-2</v>
      </c>
      <c r="P159">
        <f t="shared" si="241"/>
        <v>1.7879531468559463E-2</v>
      </c>
      <c r="Q159">
        <f t="shared" si="241"/>
        <v>1.7658981088663553E-2</v>
      </c>
      <c r="R159">
        <f t="shared" si="241"/>
        <v>1.7440022696307698E-2</v>
      </c>
      <c r="S159">
        <f t="shared" si="241"/>
        <v>1.7222646563733672E-2</v>
      </c>
      <c r="T159">
        <f t="shared" ref="T159:AI175" si="242">T$2*EXP(- T$1 * ($C159*_c1+$B159))</f>
        <v>1.7006843017914563E-2</v>
      </c>
      <c r="U159">
        <f t="shared" si="242"/>
        <v>1.6792602440261675E-2</v>
      </c>
      <c r="V159">
        <f t="shared" si="242"/>
        <v>1.6579915266332988E-2</v>
      </c>
      <c r="W159">
        <f t="shared" si="242"/>
        <v>1.6368771985543103E-2</v>
      </c>
      <c r="X159">
        <f t="shared" si="242"/>
        <v>1.6159163140874688E-2</v>
      </c>
      <c r="Y159">
        <f t="shared" si="242"/>
        <v>1.5951079328591456E-2</v>
      </c>
      <c r="Z159">
        <f t="shared" si="242"/>
        <v>1.5744511197952567E-2</v>
      </c>
      <c r="AA159">
        <f t="shared" si="242"/>
        <v>1.5539449450928559E-2</v>
      </c>
      <c r="AB159">
        <f t="shared" si="242"/>
        <v>1.5335884841918763E-2</v>
      </c>
      <c r="AC159">
        <f t="shared" si="242"/>
        <v>1.5133808177470133E-2</v>
      </c>
      <c r="AD159">
        <f t="shared" si="242"/>
        <v>1.4933210315997564E-2</v>
      </c>
      <c r="AE159">
        <f t="shared" si="242"/>
        <v>1.473408216750567E-2</v>
      </c>
      <c r="AF159">
        <f t="shared" si="242"/>
        <v>1.4536414693311992E-2</v>
      </c>
      <c r="AG159">
        <f t="shared" si="242"/>
        <v>1.4340198905771626E-2</v>
      </c>
      <c r="AH159">
        <f t="shared" si="242"/>
        <v>1.4145425868003318E-2</v>
      </c>
      <c r="AI159">
        <f t="shared" si="242"/>
        <v>1.3952086693616948E-2</v>
      </c>
      <c r="AJ159">
        <f t="shared" ref="AJ159:AY174" si="243">AJ$2*EXP(- AJ$1 * ($C159*_c1+$B159))</f>
        <v>1.376017254644245E-2</v>
      </c>
      <c r="AK159">
        <f t="shared" si="243"/>
        <v>1.3569674640260109E-2</v>
      </c>
      <c r="AL159">
        <f t="shared" si="243"/>
        <v>1.3380584238532302E-2</v>
      </c>
      <c r="AM159">
        <f t="shared" si="243"/>
        <v>1.3192892654136593E-2</v>
      </c>
      <c r="AN159">
        <f t="shared" si="243"/>
        <v>1.3006591249100231E-2</v>
      </c>
      <c r="AO159">
        <f t="shared" si="243"/>
        <v>1.2821671434336027E-2</v>
      </c>
      <c r="AP159">
        <f t="shared" si="243"/>
        <v>1.2638124669379608E-2</v>
      </c>
      <c r="AQ159">
        <f t="shared" si="243"/>
        <v>1.2455942462128005E-2</v>
      </c>
      <c r="AR159">
        <f t="shared" si="243"/>
        <v>1.227511636857965E-2</v>
      </c>
      <c r="AS159">
        <f t="shared" si="243"/>
        <v>1.2095637992575684E-2</v>
      </c>
      <c r="AT159">
        <f t="shared" si="243"/>
        <v>1.1917498985542608E-2</v>
      </c>
      <c r="AU159">
        <f t="shared" si="243"/>
        <v>1.174069104623632E-2</v>
      </c>
      <c r="AV159">
        <f t="shared" si="243"/>
        <v>1.1565205920487409E-2</v>
      </c>
      <c r="AW159">
        <f t="shared" si="243"/>
        <v>1.139103540094784E-2</v>
      </c>
      <c r="AX159">
        <f t="shared" si="243"/>
        <v>1.0126605438842105E-2</v>
      </c>
      <c r="AY159">
        <f t="shared" si="243"/>
        <v>8.6535590796142665E-3</v>
      </c>
      <c r="AZ159">
        <f t="shared" ref="AZ159:BO175" si="244">AZ$2*EXP(- AZ$1 * ($C159*_c1+$B159))</f>
        <v>7.7904167731334996E-3</v>
      </c>
      <c r="BA159">
        <f t="shared" si="244"/>
        <v>7.1367159037581448E-3</v>
      </c>
      <c r="BB159">
        <f t="shared" si="244"/>
        <v>6.6026330091410344E-3</v>
      </c>
      <c r="BC159">
        <f t="shared" si="244"/>
        <v>6.1492392127441764E-3</v>
      </c>
      <c r="BD159">
        <f t="shared" si="244"/>
        <v>5.7552073182526812E-3</v>
      </c>
      <c r="BE159">
        <f t="shared" si="244"/>
        <v>5.4072440447792466E-3</v>
      </c>
      <c r="BF159">
        <f t="shared" si="244"/>
        <v>5.0963500225616127E-3</v>
      </c>
      <c r="BG159">
        <f t="shared" si="244"/>
        <v>4.816072077348162E-3</v>
      </c>
      <c r="BH159">
        <f t="shared" si="244"/>
        <v>4.5615829081717988E-3</v>
      </c>
      <c r="BI159">
        <f t="shared" si="244"/>
        <v>4.3291527431840553E-3</v>
      </c>
      <c r="BJ159">
        <f t="shared" si="244"/>
        <v>4.1158254370890716E-3</v>
      </c>
      <c r="BK159">
        <f t="shared" si="244"/>
        <v>3.9192093576028639E-3</v>
      </c>
      <c r="BL159">
        <f t="shared" si="244"/>
        <v>3.7373366092146071E-3</v>
      </c>
      <c r="BM159">
        <f t="shared" si="244"/>
        <v>3.5685649282411218E-3</v>
      </c>
      <c r="BN159">
        <f t="shared" si="244"/>
        <v>3.411507301213733E-3</v>
      </c>
      <c r="BO159">
        <f t="shared" si="244"/>
        <v>3.2649802093008226E-3</v>
      </c>
      <c r="BP159">
        <f t="shared" ref="BP159:CE174" si="245">BP$2*EXP(- BP$1 * ($C159*_c1+$B159))</f>
        <v>3.1279647514462785E-3</v>
      </c>
      <c r="BQ159">
        <f t="shared" si="245"/>
        <v>2.9995768967103222E-3</v>
      </c>
      <c r="BR159">
        <f t="shared" si="245"/>
        <v>2.8790443503092732E-3</v>
      </c>
      <c r="BS159">
        <f t="shared" si="245"/>
        <v>2.7656883037966858E-3</v>
      </c>
      <c r="BT159">
        <f t="shared" si="245"/>
        <v>2.6589088540917077E-3</v>
      </c>
      <c r="BU159">
        <f t="shared" si="245"/>
        <v>2.5581732207133525E-3</v>
      </c>
      <c r="BV159">
        <f t="shared" si="245"/>
        <v>2.4630061265601432E-3</v>
      </c>
      <c r="BW159">
        <f t="shared" si="245"/>
        <v>2.3729818722901092E-3</v>
      </c>
      <c r="BX159">
        <f t="shared" si="245"/>
        <v>2.2877177513477604E-3</v>
      </c>
      <c r="BY159">
        <f t="shared" si="245"/>
        <v>2.2068685371047429E-3</v>
      </c>
      <c r="BZ159">
        <f t="shared" si="245"/>
        <v>2.130121835383629E-3</v>
      </c>
      <c r="CA159">
        <f t="shared" si="245"/>
        <v>2.0571941414815114E-3</v>
      </c>
      <c r="CB159">
        <f t="shared" si="245"/>
        <v>1.9878274752371532E-3</v>
      </c>
      <c r="CC159">
        <f t="shared" si="245"/>
        <v>1.9217864938285152E-3</v>
      </c>
      <c r="CD159">
        <f t="shared" si="245"/>
        <v>1.8588560020469493E-3</v>
      </c>
      <c r="CE159">
        <f t="shared" si="245"/>
        <v>1.7988387953346535E-3</v>
      </c>
      <c r="CF159">
        <f t="shared" ref="CF159:CU174" si="246">CF$2*EXP(- CF$1 * ($C159*_c1+$B159))</f>
        <v>1.7415537830194471E-3</v>
      </c>
      <c r="CG159">
        <f t="shared" si="246"/>
        <v>1.6868343487557362E-3</v>
      </c>
      <c r="CH159">
        <f t="shared" si="246"/>
        <v>1.6345269127866057E-3</v>
      </c>
      <c r="CI159">
        <f t="shared" si="246"/>
        <v>1.5844896667281843E-3</v>
      </c>
      <c r="CJ159">
        <f t="shared" si="246"/>
        <v>1.5365914564809623E-3</v>
      </c>
      <c r="CK159">
        <f t="shared" si="246"/>
        <v>1.4907107928487401E-3</v>
      </c>
      <c r="CL159">
        <f t="shared" si="246"/>
        <v>1.4467349726893866E-3</v>
      </c>
      <c r="CM159">
        <f t="shared" si="246"/>
        <v>1.4045592960825737E-3</v>
      </c>
      <c r="CN159">
        <f t="shared" si="246"/>
        <v>1.3640863671945151E-3</v>
      </c>
      <c r="CO159">
        <f t="shared" si="246"/>
        <v>1.3252254683392894E-3</v>
      </c>
      <c r="CP159">
        <f t="shared" si="246"/>
        <v>1.2878919982520238E-3</v>
      </c>
      <c r="CQ159">
        <f t="shared" si="246"/>
        <v>1.2520069668575627E-3</v>
      </c>
      <c r="CR159">
        <f t="shared" si="246"/>
        <v>8.0611810192610393E-4</v>
      </c>
      <c r="CS159">
        <f t="shared" si="246"/>
        <v>5.2360570544768541E-4</v>
      </c>
      <c r="CT159">
        <f t="shared" si="246"/>
        <v>3.6263055900742468E-4</v>
      </c>
      <c r="CU159">
        <f t="shared" si="246"/>
        <v>2.5227654205489051E-4</v>
      </c>
      <c r="CV159">
        <f t="shared" ref="CV159:DK175" si="247">CV$2*EXP(- CV$1 * ($C159*_c1+$B159))</f>
        <v>1.722625081354034E-4</v>
      </c>
      <c r="CW159">
        <f t="shared" si="247"/>
        <v>1.1324100529823926E-4</v>
      </c>
      <c r="CX159">
        <f t="shared" si="247"/>
        <v>6.9936604252841532E-5</v>
      </c>
      <c r="CY159">
        <f t="shared" si="247"/>
        <v>3.9000600185744223E-5</v>
      </c>
      <c r="CZ159">
        <f t="shared" si="247"/>
        <v>1.8135514702278897E-5</v>
      </c>
      <c r="DA159">
        <f t="shared" si="247"/>
        <v>5.6752862603947498E-6</v>
      </c>
      <c r="DB159">
        <f t="shared" si="247"/>
        <v>3.6051456817992599E-7</v>
      </c>
      <c r="DC159">
        <f t="shared" si="247"/>
        <v>0</v>
      </c>
      <c r="DD159">
        <f t="shared" si="247"/>
        <v>0</v>
      </c>
      <c r="DE159">
        <f t="shared" si="247"/>
        <v>0</v>
      </c>
      <c r="DF159">
        <f t="shared" si="247"/>
        <v>0</v>
      </c>
      <c r="DG159">
        <f t="shared" si="247"/>
        <v>0</v>
      </c>
      <c r="DH159">
        <f t="shared" si="247"/>
        <v>0</v>
      </c>
      <c r="DI159">
        <f t="shared" si="247"/>
        <v>0</v>
      </c>
      <c r="DJ159">
        <f t="shared" si="247"/>
        <v>0</v>
      </c>
      <c r="DK159">
        <f t="shared" si="247"/>
        <v>0</v>
      </c>
      <c r="DL159">
        <f t="shared" ref="DL159:EA174" si="248">DL$2*EXP(- DL$1 * ($C159*_c1+$B159))</f>
        <v>0</v>
      </c>
      <c r="DM159">
        <f t="shared" si="248"/>
        <v>0</v>
      </c>
      <c r="DN159">
        <f t="shared" si="248"/>
        <v>0</v>
      </c>
      <c r="DO159">
        <f t="shared" si="248"/>
        <v>0</v>
      </c>
      <c r="DP159">
        <f t="shared" si="248"/>
        <v>0</v>
      </c>
      <c r="DQ159">
        <f t="shared" si="248"/>
        <v>0</v>
      </c>
      <c r="DR159">
        <f t="shared" si="248"/>
        <v>0</v>
      </c>
      <c r="DS159">
        <f t="shared" si="248"/>
        <v>0</v>
      </c>
      <c r="DT159">
        <f t="shared" si="248"/>
        <v>0</v>
      </c>
      <c r="DU159">
        <f t="shared" si="248"/>
        <v>0</v>
      </c>
      <c r="DV159">
        <f t="shared" si="248"/>
        <v>0</v>
      </c>
      <c r="DW159">
        <f t="shared" si="248"/>
        <v>0</v>
      </c>
      <c r="DX159">
        <f t="shared" si="248"/>
        <v>0</v>
      </c>
      <c r="DY159">
        <f t="shared" si="248"/>
        <v>0</v>
      </c>
      <c r="DZ159">
        <f t="shared" si="248"/>
        <v>0</v>
      </c>
      <c r="EA159">
        <f t="shared" si="248"/>
        <v>0</v>
      </c>
      <c r="EB159">
        <f t="shared" ref="EB159:EQ181" si="249">EB$2*EXP(- EB$1 * ($C159*_c1+$B159))</f>
        <v>0</v>
      </c>
      <c r="EC159">
        <f t="shared" si="249"/>
        <v>0</v>
      </c>
      <c r="ED159">
        <f t="shared" si="249"/>
        <v>0</v>
      </c>
      <c r="EE159">
        <f t="shared" si="249"/>
        <v>0</v>
      </c>
      <c r="EF159">
        <f t="shared" si="249"/>
        <v>0</v>
      </c>
      <c r="EG159">
        <f t="shared" si="249"/>
        <v>0</v>
      </c>
      <c r="EH159">
        <f t="shared" si="249"/>
        <v>0</v>
      </c>
      <c r="EI159">
        <f t="shared" si="249"/>
        <v>0</v>
      </c>
      <c r="EJ159">
        <f t="shared" si="249"/>
        <v>0</v>
      </c>
      <c r="EK159">
        <f t="shared" si="249"/>
        <v>0</v>
      </c>
      <c r="EL159">
        <f t="shared" si="249"/>
        <v>0</v>
      </c>
      <c r="EM159">
        <f t="shared" si="249"/>
        <v>0</v>
      </c>
      <c r="EN159">
        <f t="shared" si="249"/>
        <v>0</v>
      </c>
      <c r="EO159">
        <f t="shared" si="249"/>
        <v>0</v>
      </c>
      <c r="EP159">
        <f t="shared" si="249"/>
        <v>0</v>
      </c>
      <c r="EQ159">
        <f t="shared" si="249"/>
        <v>0</v>
      </c>
      <c r="ER159">
        <f t="shared" ref="EN159:EX182" si="250">ER$2*EXP(- ER$1 * ($C159*_c1+$B159))</f>
        <v>0</v>
      </c>
      <c r="ES159">
        <f t="shared" si="250"/>
        <v>0</v>
      </c>
      <c r="ET159">
        <f t="shared" si="250"/>
        <v>0</v>
      </c>
      <c r="EU159">
        <f t="shared" si="250"/>
        <v>0</v>
      </c>
      <c r="EV159">
        <f t="shared" si="250"/>
        <v>0</v>
      </c>
      <c r="EW159">
        <f t="shared" si="250"/>
        <v>0</v>
      </c>
      <c r="EX159">
        <f t="shared" si="250"/>
        <v>0</v>
      </c>
      <c r="EZ159">
        <f t="shared" si="238"/>
        <v>0.88225099352323011</v>
      </c>
      <c r="FB159">
        <f t="shared" si="239"/>
        <v>1.0880196999116243E-2</v>
      </c>
      <c r="FC159">
        <f t="shared" si="240"/>
        <v>0.24862498754057341</v>
      </c>
    </row>
    <row r="160" spans="1:159" x14ac:dyDescent="0.25">
      <c r="A160">
        <v>1065</v>
      </c>
      <c r="B160" s="20">
        <f>'Input spectra'!S159</f>
        <v>4.3948768745025298E-2</v>
      </c>
      <c r="C160">
        <f>'Input spectra'!B159</f>
        <v>0</v>
      </c>
      <c r="D160">
        <f t="shared" si="241"/>
        <v>2.0653927966864227E-2</v>
      </c>
      <c r="E160">
        <f t="shared" si="241"/>
        <v>2.041360184889443E-2</v>
      </c>
      <c r="F160">
        <f t="shared" si="241"/>
        <v>2.0174986322551911E-2</v>
      </c>
      <c r="G160">
        <f t="shared" si="241"/>
        <v>1.9938071006686028E-2</v>
      </c>
      <c r="H160">
        <f t="shared" si="241"/>
        <v>1.9702845578298534E-2</v>
      </c>
      <c r="I160">
        <f t="shared" si="241"/>
        <v>1.9469299772233183E-2</v>
      </c>
      <c r="J160">
        <f t="shared" si="241"/>
        <v>1.9237423380866956E-2</v>
      </c>
      <c r="K160">
        <f t="shared" si="241"/>
        <v>1.9007206253802846E-2</v>
      </c>
      <c r="L160">
        <f t="shared" si="241"/>
        <v>1.8778638297564276E-2</v>
      </c>
      <c r="M160">
        <f t="shared" si="241"/>
        <v>1.8551709475291063E-2</v>
      </c>
      <c r="N160">
        <f t="shared" si="241"/>
        <v>1.8326409806436988E-2</v>
      </c>
      <c r="O160">
        <f t="shared" si="241"/>
        <v>1.8102729366468857E-2</v>
      </c>
      <c r="P160">
        <f t="shared" si="241"/>
        <v>1.7880658286567229E-2</v>
      </c>
      <c r="Q160">
        <f t="shared" si="241"/>
        <v>1.7660186753328602E-2</v>
      </c>
      <c r="R160">
        <f t="shared" si="241"/>
        <v>1.744130500846916E-2</v>
      </c>
      <c r="S160">
        <f t="shared" si="241"/>
        <v>1.7224003348530081E-2</v>
      </c>
      <c r="T160">
        <f t="shared" si="242"/>
        <v>1.7008272124584351E-2</v>
      </c>
      <c r="U160">
        <f t="shared" si="242"/>
        <v>1.6794101741945081E-2</v>
      </c>
      <c r="V160">
        <f t="shared" si="242"/>
        <v>1.6581482659875347E-2</v>
      </c>
      <c r="W160">
        <f t="shared" si="242"/>
        <v>1.637040539129956E-2</v>
      </c>
      <c r="X160">
        <f t="shared" si="242"/>
        <v>1.6160860502516264E-2</v>
      </c>
      <c r="Y160">
        <f t="shared" si="242"/>
        <v>1.5952838612912478E-2</v>
      </c>
      <c r="Z160">
        <f t="shared" si="242"/>
        <v>1.5746330394679507E-2</v>
      </c>
      <c r="AA160">
        <f t="shared" si="242"/>
        <v>1.5541326572530195E-2</v>
      </c>
      <c r="AB160">
        <f t="shared" si="242"/>
        <v>1.5337817923417674E-2</v>
      </c>
      <c r="AC160">
        <f t="shared" si="242"/>
        <v>1.5135795276255559E-2</v>
      </c>
      <c r="AD160">
        <f t="shared" si="242"/>
        <v>1.4935249511639589E-2</v>
      </c>
      <c r="AE160">
        <f t="shared" si="242"/>
        <v>1.4736171561570715E-2</v>
      </c>
      <c r="AF160">
        <f t="shared" si="242"/>
        <v>1.4538552409179622E-2</v>
      </c>
      <c r="AG160">
        <f t="shared" si="242"/>
        <v>1.4342383088452671E-2</v>
      </c>
      <c r="AH160">
        <f t="shared" si="242"/>
        <v>1.4147654683959277E-2</v>
      </c>
      <c r="AI160">
        <f t="shared" si="242"/>
        <v>1.3954358330580686E-2</v>
      </c>
      <c r="AJ160">
        <f t="shared" si="243"/>
        <v>1.3762485213240165E-2</v>
      </c>
      <c r="AK160">
        <f t="shared" si="243"/>
        <v>1.3572026566634579E-2</v>
      </c>
      <c r="AL160">
        <f t="shared" si="243"/>
        <v>1.3382973674967383E-2</v>
      </c>
      <c r="AM160">
        <f t="shared" si="243"/>
        <v>1.3195317871682988E-2</v>
      </c>
      <c r="AN160">
        <f t="shared" si="243"/>
        <v>1.3009050539202477E-2</v>
      </c>
      <c r="AO160">
        <f t="shared" si="243"/>
        <v>1.2824163108660747E-2</v>
      </c>
      <c r="AP160">
        <f t="shared" si="243"/>
        <v>1.2640647059644969E-2</v>
      </c>
      <c r="AQ160">
        <f t="shared" si="243"/>
        <v>1.2458493919934414E-2</v>
      </c>
      <c r="AR160">
        <f t="shared" si="243"/>
        <v>1.227769526524166E-2</v>
      </c>
      <c r="AS160">
        <f t="shared" si="243"/>
        <v>1.2098242718955097E-2</v>
      </c>
      <c r="AT160">
        <f t="shared" si="243"/>
        <v>1.1920127951882778E-2</v>
      </c>
      <c r="AU160">
        <f t="shared" si="243"/>
        <v>1.1743342681997651E-2</v>
      </c>
      <c r="AV160">
        <f t="shared" si="243"/>
        <v>1.1567878674184037E-2</v>
      </c>
      <c r="AW160">
        <f t="shared" si="243"/>
        <v>1.1393727739985475E-2</v>
      </c>
      <c r="AX160">
        <f t="shared" si="243"/>
        <v>1.0129052117276809E-2</v>
      </c>
      <c r="AY160">
        <f t="shared" si="243"/>
        <v>8.6556953141646315E-3</v>
      </c>
      <c r="AZ160">
        <f t="shared" si="244"/>
        <v>7.7923808540861809E-3</v>
      </c>
      <c r="BA160">
        <f t="shared" si="244"/>
        <v>7.138552666594503E-3</v>
      </c>
      <c r="BB160">
        <f t="shared" si="244"/>
        <v>6.6043670003778244E-3</v>
      </c>
      <c r="BC160">
        <f t="shared" si="244"/>
        <v>6.1508864359036495E-3</v>
      </c>
      <c r="BD160">
        <f t="shared" si="244"/>
        <v>5.7567792233869132E-3</v>
      </c>
      <c r="BE160">
        <f t="shared" si="244"/>
        <v>5.4087493168274142E-3</v>
      </c>
      <c r="BF160">
        <f t="shared" si="244"/>
        <v>5.0977955199287828E-3</v>
      </c>
      <c r="BG160">
        <f t="shared" si="244"/>
        <v>4.8174633783726242E-3</v>
      </c>
      <c r="BH160">
        <f t="shared" si="244"/>
        <v>4.5629246537651994E-3</v>
      </c>
      <c r="BI160">
        <f t="shared" si="244"/>
        <v>4.3304488639928128E-3</v>
      </c>
      <c r="BJ160">
        <f t="shared" si="244"/>
        <v>4.1170793108068846E-3</v>
      </c>
      <c r="BK160">
        <f t="shared" si="244"/>
        <v>3.9204239217984806E-3</v>
      </c>
      <c r="BL160">
        <f t="shared" si="244"/>
        <v>3.7385144446206299E-3</v>
      </c>
      <c r="BM160">
        <f t="shared" si="244"/>
        <v>3.5697083217389263E-3</v>
      </c>
      <c r="BN160">
        <f t="shared" si="244"/>
        <v>3.4126182944507538E-3</v>
      </c>
      <c r="BO160">
        <f t="shared" si="244"/>
        <v>3.2660606368854739E-3</v>
      </c>
      <c r="BP160">
        <f t="shared" si="245"/>
        <v>3.1290162714186368E-3</v>
      </c>
      <c r="BQ160">
        <f t="shared" si="245"/>
        <v>3.0006010151801149E-3</v>
      </c>
      <c r="BR160">
        <f t="shared" si="245"/>
        <v>2.88004244161636E-3</v>
      </c>
      <c r="BS160">
        <f t="shared" si="245"/>
        <v>2.7666616271837434E-3</v>
      </c>
      <c r="BT160">
        <f t="shared" si="245"/>
        <v>2.659858567624337E-3</v>
      </c>
      <c r="BU160">
        <f t="shared" si="245"/>
        <v>2.5591003930022075E-3</v>
      </c>
      <c r="BV160">
        <f t="shared" si="245"/>
        <v>2.463911746709208E-3</v>
      </c>
      <c r="BW160">
        <f t="shared" si="245"/>
        <v>2.3738668583995425E-3</v>
      </c>
      <c r="BX160">
        <f t="shared" si="245"/>
        <v>2.2885829578285373E-3</v>
      </c>
      <c r="BY160">
        <f t="shared" si="245"/>
        <v>2.2077147610086328E-3</v>
      </c>
      <c r="BZ160">
        <f t="shared" si="245"/>
        <v>2.130949821911129E-3</v>
      </c>
      <c r="CA160">
        <f t="shared" si="245"/>
        <v>2.0580045887987936E-3</v>
      </c>
      <c r="CB160">
        <f t="shared" si="245"/>
        <v>1.9886210387085059E-3</v>
      </c>
      <c r="CC160">
        <f t="shared" si="245"/>
        <v>1.9225637897514448E-3</v>
      </c>
      <c r="CD160">
        <f t="shared" si="245"/>
        <v>1.8596176109617851E-3</v>
      </c>
      <c r="CE160">
        <f t="shared" si="245"/>
        <v>1.7995852649682798E-3</v>
      </c>
      <c r="CF160">
        <f t="shared" si="246"/>
        <v>1.7422856309129147E-3</v>
      </c>
      <c r="CG160">
        <f t="shared" si="246"/>
        <v>1.6875520646175244E-3</v>
      </c>
      <c r="CH160">
        <f t="shared" si="246"/>
        <v>1.6352309606067926E-3</v>
      </c>
      <c r="CI160">
        <f t="shared" si="246"/>
        <v>1.5851804866834208E-3</v>
      </c>
      <c r="CJ160">
        <f t="shared" si="246"/>
        <v>1.5372694666557344E-3</v>
      </c>
      <c r="CK160">
        <f t="shared" si="246"/>
        <v>1.4913763907947258E-3</v>
      </c>
      <c r="CL160">
        <f t="shared" si="246"/>
        <v>1.4473885368416573E-3</v>
      </c>
      <c r="CM160">
        <f t="shared" si="246"/>
        <v>1.4052011870488205E-3</v>
      </c>
      <c r="CN160">
        <f t="shared" si="246"/>
        <v>1.3647169289313108E-3</v>
      </c>
      <c r="CO160">
        <f t="shared" si="246"/>
        <v>1.3258450292275715E-3</v>
      </c>
      <c r="CP160">
        <f t="shared" si="246"/>
        <v>1.2885008720824277E-3</v>
      </c>
      <c r="CQ160">
        <f t="shared" si="246"/>
        <v>1.2526054537349014E-3</v>
      </c>
      <c r="CR160">
        <f t="shared" si="246"/>
        <v>8.0650767966798447E-4</v>
      </c>
      <c r="CS160">
        <f t="shared" si="246"/>
        <v>5.2386150282902704E-4</v>
      </c>
      <c r="CT160">
        <f t="shared" si="246"/>
        <v>3.628096204871164E-4</v>
      </c>
      <c r="CU160">
        <f t="shared" si="246"/>
        <v>2.5240243793877014E-4</v>
      </c>
      <c r="CV160">
        <f t="shared" si="247"/>
        <v>1.7234937901046058E-4</v>
      </c>
      <c r="CW160">
        <f t="shared" si="247"/>
        <v>1.1329870702207429E-4</v>
      </c>
      <c r="CX160">
        <f t="shared" si="247"/>
        <v>6.9972607783789091E-5</v>
      </c>
      <c r="CY160">
        <f t="shared" si="247"/>
        <v>3.9020882714647127E-5</v>
      </c>
      <c r="CZ160">
        <f t="shared" si="247"/>
        <v>1.8145041493431991E-5</v>
      </c>
      <c r="DA160">
        <f t="shared" si="247"/>
        <v>5.6782973733357732E-6</v>
      </c>
      <c r="DB160">
        <f t="shared" si="247"/>
        <v>3.6070773922557484E-7</v>
      </c>
      <c r="DC160">
        <f t="shared" si="247"/>
        <v>0</v>
      </c>
      <c r="DD160">
        <f t="shared" si="247"/>
        <v>0</v>
      </c>
      <c r="DE160">
        <f t="shared" si="247"/>
        <v>0</v>
      </c>
      <c r="DF160">
        <f t="shared" si="247"/>
        <v>0</v>
      </c>
      <c r="DG160">
        <f t="shared" si="247"/>
        <v>0</v>
      </c>
      <c r="DH160">
        <f t="shared" si="247"/>
        <v>0</v>
      </c>
      <c r="DI160">
        <f t="shared" si="247"/>
        <v>0</v>
      </c>
      <c r="DJ160">
        <f t="shared" si="247"/>
        <v>0</v>
      </c>
      <c r="DK160">
        <f t="shared" si="247"/>
        <v>0</v>
      </c>
      <c r="DL160">
        <f t="shared" si="248"/>
        <v>0</v>
      </c>
      <c r="DM160">
        <f t="shared" si="248"/>
        <v>0</v>
      </c>
      <c r="DN160">
        <f t="shared" si="248"/>
        <v>0</v>
      </c>
      <c r="DO160">
        <f t="shared" si="248"/>
        <v>0</v>
      </c>
      <c r="DP160">
        <f t="shared" si="248"/>
        <v>0</v>
      </c>
      <c r="DQ160">
        <f t="shared" si="248"/>
        <v>0</v>
      </c>
      <c r="DR160">
        <f t="shared" si="248"/>
        <v>0</v>
      </c>
      <c r="DS160">
        <f t="shared" si="248"/>
        <v>0</v>
      </c>
      <c r="DT160">
        <f t="shared" si="248"/>
        <v>0</v>
      </c>
      <c r="DU160">
        <f t="shared" si="248"/>
        <v>0</v>
      </c>
      <c r="DV160">
        <f t="shared" si="248"/>
        <v>0</v>
      </c>
      <c r="DW160">
        <f t="shared" si="248"/>
        <v>0</v>
      </c>
      <c r="DX160">
        <f t="shared" si="248"/>
        <v>0</v>
      </c>
      <c r="DY160">
        <f t="shared" si="248"/>
        <v>0</v>
      </c>
      <c r="DZ160">
        <f t="shared" si="248"/>
        <v>0</v>
      </c>
      <c r="EA160">
        <f t="shared" si="248"/>
        <v>0</v>
      </c>
      <c r="EB160">
        <f t="shared" si="249"/>
        <v>0</v>
      </c>
      <c r="EC160">
        <f t="shared" si="249"/>
        <v>0</v>
      </c>
      <c r="ED160">
        <f t="shared" si="249"/>
        <v>0</v>
      </c>
      <c r="EE160">
        <f t="shared" si="249"/>
        <v>0</v>
      </c>
      <c r="EF160">
        <f t="shared" si="249"/>
        <v>0</v>
      </c>
      <c r="EG160">
        <f t="shared" si="249"/>
        <v>0</v>
      </c>
      <c r="EH160">
        <f t="shared" si="249"/>
        <v>0</v>
      </c>
      <c r="EI160">
        <f t="shared" si="249"/>
        <v>0</v>
      </c>
      <c r="EJ160">
        <f t="shared" si="249"/>
        <v>0</v>
      </c>
      <c r="EK160">
        <f t="shared" si="249"/>
        <v>0</v>
      </c>
      <c r="EL160">
        <f t="shared" si="249"/>
        <v>0</v>
      </c>
      <c r="EM160">
        <f t="shared" si="249"/>
        <v>0</v>
      </c>
      <c r="EN160">
        <f t="shared" si="250"/>
        <v>0</v>
      </c>
      <c r="EO160">
        <f t="shared" si="250"/>
        <v>0</v>
      </c>
      <c r="EP160">
        <f t="shared" si="250"/>
        <v>0</v>
      </c>
      <c r="EQ160">
        <f t="shared" si="250"/>
        <v>0</v>
      </c>
      <c r="ER160">
        <f t="shared" si="250"/>
        <v>0</v>
      </c>
      <c r="ES160">
        <f t="shared" si="250"/>
        <v>0</v>
      </c>
      <c r="ET160">
        <f t="shared" si="250"/>
        <v>0</v>
      </c>
      <c r="EU160">
        <f t="shared" si="250"/>
        <v>0</v>
      </c>
      <c r="EV160">
        <f t="shared" si="250"/>
        <v>0</v>
      </c>
      <c r="EW160">
        <f t="shared" si="250"/>
        <v>0</v>
      </c>
      <c r="EX160">
        <f t="shared" si="250"/>
        <v>0</v>
      </c>
      <c r="EZ160">
        <f t="shared" si="238"/>
        <v>0.88237853514671494</v>
      </c>
      <c r="FB160">
        <f t="shared" si="239"/>
        <v>1.0867353195195883E-2</v>
      </c>
      <c r="FC160">
        <f t="shared" si="240"/>
        <v>0.24862662860825005</v>
      </c>
    </row>
    <row r="161" spans="1:159" x14ac:dyDescent="0.25">
      <c r="A161">
        <v>1070</v>
      </c>
      <c r="B161" s="20">
        <f>'Input spectra'!S160</f>
        <v>4.3896251405871702E-2</v>
      </c>
      <c r="C161">
        <f>'Input spectra'!B160</f>
        <v>0</v>
      </c>
      <c r="D161">
        <f t="shared" si="241"/>
        <v>2.0653927966864227E-2</v>
      </c>
      <c r="E161">
        <f t="shared" si="241"/>
        <v>2.0413709055981107E-2</v>
      </c>
      <c r="F161">
        <f t="shared" si="241"/>
        <v>2.0175198230984619E-2</v>
      </c>
      <c r="G161">
        <f t="shared" si="241"/>
        <v>1.9938385137491757E-2</v>
      </c>
      <c r="H161">
        <f t="shared" si="241"/>
        <v>1.9703259479055324E-2</v>
      </c>
      <c r="I161">
        <f t="shared" si="241"/>
        <v>1.9469811016855066E-2</v>
      </c>
      <c r="J161">
        <f t="shared" si="241"/>
        <v>1.923802956939041E-2</v>
      </c>
      <c r="K161">
        <f t="shared" si="241"/>
        <v>1.9007905012174725E-2</v>
      </c>
      <c r="L161">
        <f t="shared" si="241"/>
        <v>1.877942727743126E-2</v>
      </c>
      <c r="M161">
        <f t="shared" si="241"/>
        <v>1.8552586353790552E-2</v>
      </c>
      <c r="N161">
        <f t="shared" si="241"/>
        <v>1.832737228598947E-2</v>
      </c>
      <c r="O161">
        <f t="shared" si="241"/>
        <v>1.8103775174571769E-2</v>
      </c>
      <c r="P161">
        <f t="shared" si="241"/>
        <v>1.7881785175590217E-2</v>
      </c>
      <c r="Q161">
        <f t="shared" si="241"/>
        <v>1.7661392500310253E-2</v>
      </c>
      <c r="R161">
        <f t="shared" si="241"/>
        <v>1.744258741491516E-2</v>
      </c>
      <c r="S161">
        <f t="shared" si="241"/>
        <v>1.7225360240212793E-2</v>
      </c>
      <c r="T161">
        <f t="shared" si="242"/>
        <v>1.7009701351343793E-2</v>
      </c>
      <c r="U161">
        <f t="shared" si="242"/>
        <v>1.6795601177491327E-2</v>
      </c>
      <c r="V161">
        <f t="shared" si="242"/>
        <v>1.6583050201592321E-2</v>
      </c>
      <c r="W161">
        <f t="shared" si="242"/>
        <v>1.6372038960050187E-2</v>
      </c>
      <c r="X161">
        <f t="shared" si="242"/>
        <v>1.6162558042449031E-2</v>
      </c>
      <c r="Y161">
        <f t="shared" si="242"/>
        <v>1.5954598091269354E-2</v>
      </c>
      <c r="Z161">
        <f t="shared" si="242"/>
        <v>1.5748149801605212E-2</v>
      </c>
      <c r="AA161">
        <f t="shared" si="242"/>
        <v>1.5543203920882818E-2</v>
      </c>
      <c r="AB161">
        <f t="shared" si="242"/>
        <v>1.533975124858065E-2</v>
      </c>
      <c r="AC161">
        <f t="shared" si="242"/>
        <v>1.5137782635950964E-2</v>
      </c>
      <c r="AD161">
        <f t="shared" si="242"/>
        <v>1.4937288985742758E-2</v>
      </c>
      <c r="AE161">
        <f t="shared" si="242"/>
        <v>1.4738261251926187E-2</v>
      </c>
      <c r="AF161">
        <f t="shared" si="242"/>
        <v>1.4540690439418382E-2</v>
      </c>
      <c r="AG161">
        <f t="shared" si="242"/>
        <v>1.4344567603810691E-2</v>
      </c>
      <c r="AH161">
        <f t="shared" si="242"/>
        <v>1.4149883851097353E-2</v>
      </c>
      <c r="AI161">
        <f t="shared" si="242"/>
        <v>1.3956630337405553E-2</v>
      </c>
      <c r="AJ161">
        <f t="shared" si="243"/>
        <v>1.3764798268726881E-2</v>
      </c>
      <c r="AK161">
        <f t="shared" si="243"/>
        <v>1.357437890065019E-2</v>
      </c>
      <c r="AL161">
        <f t="shared" si="243"/>
        <v>1.3385363538095827E-2</v>
      </c>
      <c r="AM161">
        <f t="shared" si="243"/>
        <v>1.3197743535051256E-2</v>
      </c>
      <c r="AN161">
        <f t="shared" si="243"/>
        <v>1.3011510294308018E-2</v>
      </c>
      <c r="AO161">
        <f t="shared" si="243"/>
        <v>1.2826655267200098E-2</v>
      </c>
      <c r="AP161">
        <f t="shared" si="243"/>
        <v>1.2643169953343617E-2</v>
      </c>
      <c r="AQ161">
        <f t="shared" si="243"/>
        <v>1.2461045900377868E-2</v>
      </c>
      <c r="AR161">
        <f t="shared" si="243"/>
        <v>1.228027470370774E-2</v>
      </c>
      <c r="AS161">
        <f t="shared" si="243"/>
        <v>1.210084800624742E-2</v>
      </c>
      <c r="AT161">
        <f t="shared" si="243"/>
        <v>1.1922757498165435E-2</v>
      </c>
      <c r="AU161">
        <f t="shared" si="243"/>
        <v>1.1745994916631076E-2</v>
      </c>
      <c r="AV161">
        <f t="shared" si="243"/>
        <v>1.157055204556204E-2</v>
      </c>
      <c r="AW161">
        <f t="shared" si="243"/>
        <v>1.139642071537347E-2</v>
      </c>
      <c r="AX161">
        <f t="shared" si="243"/>
        <v>1.0131499386850904E-2</v>
      </c>
      <c r="AY161">
        <f t="shared" si="243"/>
        <v>8.6578320760700433E-3</v>
      </c>
      <c r="AZ161">
        <f t="shared" si="244"/>
        <v>7.7943454302131371E-3</v>
      </c>
      <c r="BA161">
        <f t="shared" si="244"/>
        <v>7.140389902154977E-3</v>
      </c>
      <c r="BB161">
        <f t="shared" si="244"/>
        <v>6.6061014469974309E-3</v>
      </c>
      <c r="BC161">
        <f t="shared" si="244"/>
        <v>6.1525341003118763E-3</v>
      </c>
      <c r="BD161">
        <f t="shared" si="244"/>
        <v>5.7583515578515957E-3</v>
      </c>
      <c r="BE161">
        <f t="shared" si="244"/>
        <v>5.4102550079141738E-3</v>
      </c>
      <c r="BF161">
        <f t="shared" si="244"/>
        <v>5.0992414272879325E-3</v>
      </c>
      <c r="BG161">
        <f t="shared" si="244"/>
        <v>4.8188550813259836E-3</v>
      </c>
      <c r="BH161">
        <f t="shared" si="244"/>
        <v>4.5642667940201187E-3</v>
      </c>
      <c r="BI161">
        <f t="shared" si="244"/>
        <v>4.331745372851901E-3</v>
      </c>
      <c r="BJ161">
        <f t="shared" si="244"/>
        <v>4.1183335665135167E-3</v>
      </c>
      <c r="BK161">
        <f t="shared" si="244"/>
        <v>3.9216388623879179E-3</v>
      </c>
      <c r="BL161">
        <f t="shared" si="244"/>
        <v>3.7396926512258213E-3</v>
      </c>
      <c r="BM161">
        <f t="shared" si="244"/>
        <v>3.5708520815881111E-3</v>
      </c>
      <c r="BN161">
        <f t="shared" si="244"/>
        <v>3.4137296494944082E-3</v>
      </c>
      <c r="BO161">
        <f t="shared" si="244"/>
        <v>3.2671414219987136E-3</v>
      </c>
      <c r="BP161">
        <f t="shared" si="245"/>
        <v>3.1300681448777953E-3</v>
      </c>
      <c r="BQ161">
        <f t="shared" si="245"/>
        <v>3.0016254833054338E-3</v>
      </c>
      <c r="BR161">
        <f t="shared" si="245"/>
        <v>2.881040878936268E-3</v>
      </c>
      <c r="BS161">
        <f t="shared" si="245"/>
        <v>2.7676352931106356E-3</v>
      </c>
      <c r="BT161">
        <f t="shared" si="245"/>
        <v>2.6608086203772411E-3</v>
      </c>
      <c r="BU161">
        <f t="shared" si="245"/>
        <v>2.5600279013310327E-3</v>
      </c>
      <c r="BV161">
        <f t="shared" si="245"/>
        <v>2.4648176998447987E-3</v>
      </c>
      <c r="BW161">
        <f t="shared" si="245"/>
        <v>2.374752174558026E-3</v>
      </c>
      <c r="BX161">
        <f t="shared" si="245"/>
        <v>2.2894484915272381E-3</v>
      </c>
      <c r="BY161">
        <f t="shared" si="245"/>
        <v>2.2085613093971407E-3</v>
      </c>
      <c r="BZ161">
        <f t="shared" si="245"/>
        <v>2.1317781302801673E-3</v>
      </c>
      <c r="CA161">
        <f t="shared" si="245"/>
        <v>2.0588153553979752E-3</v>
      </c>
      <c r="CB161">
        <f t="shared" si="245"/>
        <v>1.9894149189794764E-3</v>
      </c>
      <c r="CC161">
        <f t="shared" si="245"/>
        <v>1.9233414000635917E-3</v>
      </c>
      <c r="CD161">
        <f t="shared" si="245"/>
        <v>1.8603795319223836E-3</v>
      </c>
      <c r="CE161">
        <f t="shared" si="245"/>
        <v>1.8003320443666919E-3</v>
      </c>
      <c r="CF161">
        <f t="shared" si="246"/>
        <v>1.7430177863486148E-3</v>
      </c>
      <c r="CG161">
        <f t="shared" si="246"/>
        <v>1.688270085853731E-3</v>
      </c>
      <c r="CH161">
        <f t="shared" si="246"/>
        <v>1.6359353116849613E-3</v>
      </c>
      <c r="CI161">
        <f t="shared" si="246"/>
        <v>1.585871607828511E-3</v>
      </c>
      <c r="CJ161">
        <f t="shared" si="246"/>
        <v>1.5379477759977283E-3</v>
      </c>
      <c r="CK161">
        <f t="shared" si="246"/>
        <v>1.4920422859282189E-3</v>
      </c>
      <c r="CL161">
        <f t="shared" si="246"/>
        <v>1.4480423962422691E-3</v>
      </c>
      <c r="CM161">
        <f t="shared" si="246"/>
        <v>1.405843371362606E-3</v>
      </c>
      <c r="CN161">
        <f t="shared" si="246"/>
        <v>1.3653477821511924E-3</v>
      </c>
      <c r="CO161">
        <f t="shared" si="246"/>
        <v>1.3264648797689758E-3</v>
      </c>
      <c r="CP161">
        <f t="shared" si="246"/>
        <v>1.2891100337687556E-3</v>
      </c>
      <c r="CQ161">
        <f t="shared" si="246"/>
        <v>1.2532042267021353E-3</v>
      </c>
      <c r="CR161">
        <f t="shared" si="246"/>
        <v>8.0689744568353912E-4</v>
      </c>
      <c r="CS161">
        <f t="shared" si="246"/>
        <v>5.2411742517520293E-4</v>
      </c>
      <c r="CT161">
        <f t="shared" si="246"/>
        <v>3.6298877038465566E-4</v>
      </c>
      <c r="CU161">
        <f t="shared" si="246"/>
        <v>2.5252839664963102E-4</v>
      </c>
      <c r="CV161">
        <f t="shared" si="247"/>
        <v>1.7243629369394141E-4</v>
      </c>
      <c r="CW161">
        <f t="shared" si="247"/>
        <v>1.1335643814770531E-4</v>
      </c>
      <c r="CX161">
        <f t="shared" si="247"/>
        <v>7.0008629849440369E-5</v>
      </c>
      <c r="CY161">
        <f t="shared" si="247"/>
        <v>3.9041175791617924E-5</v>
      </c>
      <c r="CZ161">
        <f t="shared" si="247"/>
        <v>1.8154573289116313E-5</v>
      </c>
      <c r="DA161">
        <f t="shared" si="247"/>
        <v>5.6813100838704208E-6</v>
      </c>
      <c r="DB161">
        <f t="shared" si="247"/>
        <v>3.6090101377620297E-7</v>
      </c>
      <c r="DC161">
        <f t="shared" si="247"/>
        <v>0</v>
      </c>
      <c r="DD161">
        <f t="shared" si="247"/>
        <v>0</v>
      </c>
      <c r="DE161">
        <f t="shared" si="247"/>
        <v>0</v>
      </c>
      <c r="DF161">
        <f t="shared" si="247"/>
        <v>0</v>
      </c>
      <c r="DG161">
        <f t="shared" si="247"/>
        <v>0</v>
      </c>
      <c r="DH161">
        <f t="shared" si="247"/>
        <v>0</v>
      </c>
      <c r="DI161">
        <f t="shared" si="247"/>
        <v>0</v>
      </c>
      <c r="DJ161">
        <f t="shared" si="247"/>
        <v>0</v>
      </c>
      <c r="DK161">
        <f t="shared" si="247"/>
        <v>0</v>
      </c>
      <c r="DL161">
        <f t="shared" si="248"/>
        <v>0</v>
      </c>
      <c r="DM161">
        <f t="shared" si="248"/>
        <v>0</v>
      </c>
      <c r="DN161">
        <f t="shared" si="248"/>
        <v>0</v>
      </c>
      <c r="DO161">
        <f t="shared" si="248"/>
        <v>0</v>
      </c>
      <c r="DP161">
        <f t="shared" si="248"/>
        <v>0</v>
      </c>
      <c r="DQ161">
        <f t="shared" si="248"/>
        <v>0</v>
      </c>
      <c r="DR161">
        <f t="shared" si="248"/>
        <v>0</v>
      </c>
      <c r="DS161">
        <f t="shared" si="248"/>
        <v>0</v>
      </c>
      <c r="DT161">
        <f t="shared" si="248"/>
        <v>0</v>
      </c>
      <c r="DU161">
        <f t="shared" si="248"/>
        <v>0</v>
      </c>
      <c r="DV161">
        <f t="shared" si="248"/>
        <v>0</v>
      </c>
      <c r="DW161">
        <f t="shared" si="248"/>
        <v>0</v>
      </c>
      <c r="DX161">
        <f t="shared" si="248"/>
        <v>0</v>
      </c>
      <c r="DY161">
        <f t="shared" si="248"/>
        <v>0</v>
      </c>
      <c r="DZ161">
        <f t="shared" si="248"/>
        <v>0</v>
      </c>
      <c r="EA161">
        <f t="shared" si="248"/>
        <v>0</v>
      </c>
      <c r="EB161">
        <f t="shared" si="249"/>
        <v>0</v>
      </c>
      <c r="EC161">
        <f t="shared" si="249"/>
        <v>0</v>
      </c>
      <c r="ED161">
        <f t="shared" si="249"/>
        <v>0</v>
      </c>
      <c r="EE161">
        <f t="shared" si="249"/>
        <v>0</v>
      </c>
      <c r="EF161">
        <f t="shared" si="249"/>
        <v>0</v>
      </c>
      <c r="EG161">
        <f t="shared" si="249"/>
        <v>0</v>
      </c>
      <c r="EH161">
        <f t="shared" si="249"/>
        <v>0</v>
      </c>
      <c r="EI161">
        <f t="shared" si="249"/>
        <v>0</v>
      </c>
      <c r="EJ161">
        <f t="shared" si="249"/>
        <v>0</v>
      </c>
      <c r="EK161">
        <f t="shared" si="249"/>
        <v>0</v>
      </c>
      <c r="EL161">
        <f t="shared" si="249"/>
        <v>0</v>
      </c>
      <c r="EM161">
        <f t="shared" si="249"/>
        <v>0</v>
      </c>
      <c r="EN161">
        <f t="shared" si="250"/>
        <v>0</v>
      </c>
      <c r="EO161">
        <f t="shared" si="250"/>
        <v>0</v>
      </c>
      <c r="EP161">
        <f t="shared" si="250"/>
        <v>0</v>
      </c>
      <c r="EQ161">
        <f t="shared" si="250"/>
        <v>0</v>
      </c>
      <c r="ER161">
        <f t="shared" si="250"/>
        <v>0</v>
      </c>
      <c r="ES161">
        <f t="shared" si="250"/>
        <v>0</v>
      </c>
      <c r="ET161">
        <f t="shared" si="250"/>
        <v>0</v>
      </c>
      <c r="EU161">
        <f t="shared" si="250"/>
        <v>0</v>
      </c>
      <c r="EV161">
        <f t="shared" si="250"/>
        <v>0</v>
      </c>
      <c r="EW161">
        <f t="shared" si="250"/>
        <v>0</v>
      </c>
      <c r="EX161">
        <f t="shared" si="250"/>
        <v>0</v>
      </c>
      <c r="EZ161">
        <f t="shared" si="238"/>
        <v>0.88250610543440067</v>
      </c>
      <c r="FB161">
        <f t="shared" si="239"/>
        <v>1.085450905400992E-2</v>
      </c>
      <c r="FC161">
        <f t="shared" si="240"/>
        <v>0.24862826967616272</v>
      </c>
    </row>
    <row r="162" spans="1:159" x14ac:dyDescent="0.25">
      <c r="A162">
        <v>1075</v>
      </c>
      <c r="B162" s="20">
        <f>'Input spectra'!S161</f>
        <v>4.3843734066718099E-2</v>
      </c>
      <c r="C162">
        <f>'Input spectra'!B161</f>
        <v>0</v>
      </c>
      <c r="D162">
        <f t="shared" si="241"/>
        <v>2.0653927966864227E-2</v>
      </c>
      <c r="E162">
        <f t="shared" si="241"/>
        <v>2.0413816263630806E-2</v>
      </c>
      <c r="F162">
        <f t="shared" si="241"/>
        <v>2.0175410141643115E-2</v>
      </c>
      <c r="G162">
        <f t="shared" si="241"/>
        <v>1.9938699273246721E-2</v>
      </c>
      <c r="H162">
        <f t="shared" si="241"/>
        <v>1.9703673388506988E-2</v>
      </c>
      <c r="I162">
        <f t="shared" si="241"/>
        <v>1.9470322274901728E-2</v>
      </c>
      <c r="J162">
        <f t="shared" si="241"/>
        <v>1.9238635777015407E-2</v>
      </c>
      <c r="K162">
        <f t="shared" si="241"/>
        <v>1.9008603796234931E-2</v>
      </c>
      <c r="L162">
        <f t="shared" si="241"/>
        <v>1.878021629044704E-2</v>
      </c>
      <c r="M162">
        <f t="shared" si="241"/>
        <v>1.8553463273737213E-2</v>
      </c>
      <c r="N162">
        <f t="shared" si="241"/>
        <v>1.8328334816090145E-2</v>
      </c>
      <c r="O162">
        <f t="shared" si="241"/>
        <v>1.8104821043091787E-2</v>
      </c>
      <c r="P162">
        <f t="shared" si="241"/>
        <v>1.7882912135632895E-2</v>
      </c>
      <c r="Q162">
        <f t="shared" si="241"/>
        <v>1.7662598329614122E-2</v>
      </c>
      <c r="R162">
        <f t="shared" si="241"/>
        <v>1.7443869915652631E-2</v>
      </c>
      <c r="S162">
        <f t="shared" si="241"/>
        <v>1.7226717238790223E-2</v>
      </c>
      <c r="T162">
        <f t="shared" si="242"/>
        <v>1.7011130698202981E-2</v>
      </c>
      <c r="U162">
        <f t="shared" si="242"/>
        <v>1.6797100746912375E-2</v>
      </c>
      <c r="V162">
        <f t="shared" si="242"/>
        <v>1.6584617891497917E-2</v>
      </c>
      <c r="W162">
        <f t="shared" si="242"/>
        <v>1.6373672691811246E-2</v>
      </c>
      <c r="X162">
        <f t="shared" si="242"/>
        <v>1.6164255760691724E-2</v>
      </c>
      <c r="Y162">
        <f t="shared" si="242"/>
        <v>1.5956357763683489E-2</v>
      </c>
      <c r="Z162">
        <f t="shared" si="242"/>
        <v>1.5749969418753965E-2</v>
      </c>
      <c r="AA162">
        <f t="shared" si="242"/>
        <v>1.5545081496013819E-2</v>
      </c>
      <c r="AB162">
        <f t="shared" si="242"/>
        <v>1.5341684817438408E-2</v>
      </c>
      <c r="AC162">
        <f t="shared" si="242"/>
        <v>1.5139770256590607E-2</v>
      </c>
      <c r="AD162">
        <f t="shared" si="242"/>
        <v>1.4939328738345102E-2</v>
      </c>
      <c r="AE162">
        <f t="shared" si="242"/>
        <v>1.4740351238614108E-2</v>
      </c>
      <c r="AF162">
        <f t="shared" si="242"/>
        <v>1.4542828784074506E-2</v>
      </c>
      <c r="AG162">
        <f t="shared" si="242"/>
        <v>1.4346752451896358E-2</v>
      </c>
      <c r="AH162">
        <f t="shared" si="242"/>
        <v>1.4152113369472877E-2</v>
      </c>
      <c r="AI162">
        <f t="shared" si="242"/>
        <v>1.3958902714151761E-2</v>
      </c>
      <c r="AJ162">
        <f t="shared" si="243"/>
        <v>1.3767111712967925E-2</v>
      </c>
      <c r="AK162">
        <f t="shared" si="243"/>
        <v>1.3576731642377597E-2</v>
      </c>
      <c r="AL162">
        <f t="shared" si="243"/>
        <v>1.3387753827993832E-2</v>
      </c>
      <c r="AM162">
        <f t="shared" si="243"/>
        <v>1.3200169644323356E-2</v>
      </c>
      <c r="AN162">
        <f t="shared" si="243"/>
        <v>1.301397051450478E-2</v>
      </c>
      <c r="AO162">
        <f t="shared" si="243"/>
        <v>1.2829147910048182E-2</v>
      </c>
      <c r="AP162">
        <f t="shared" si="243"/>
        <v>1.264569335057603E-2</v>
      </c>
      <c r="AQ162">
        <f t="shared" si="243"/>
        <v>1.2463598403565422E-2</v>
      </c>
      <c r="AR162">
        <f t="shared" si="243"/>
        <v>1.228285468409172E-2</v>
      </c>
      <c r="AS162">
        <f t="shared" si="243"/>
        <v>1.2103453854573443E-2</v>
      </c>
      <c r="AT162">
        <f t="shared" si="243"/>
        <v>1.1925387624518514E-2</v>
      </c>
      <c r="AU162">
        <f t="shared" si="243"/>
        <v>1.1748647750271847E-2</v>
      </c>
      <c r="AV162">
        <f t="shared" si="243"/>
        <v>1.157322603476417E-2</v>
      </c>
      <c r="AW162">
        <f t="shared" si="243"/>
        <v>1.1399114327262233E-2</v>
      </c>
      <c r="AX162">
        <f t="shared" si="243"/>
        <v>1.0133947247707215E-2</v>
      </c>
      <c r="AY162">
        <f t="shared" si="243"/>
        <v>8.659969365460686E-3</v>
      </c>
      <c r="AZ162">
        <f t="shared" si="244"/>
        <v>7.7963105016392118E-3</v>
      </c>
      <c r="BA162">
        <f t="shared" si="244"/>
        <v>7.1422276105612302E-3</v>
      </c>
      <c r="BB162">
        <f t="shared" si="244"/>
        <v>6.607836349119444E-3</v>
      </c>
      <c r="BC162">
        <f t="shared" si="244"/>
        <v>6.1541822060870565E-3</v>
      </c>
      <c r="BD162">
        <f t="shared" si="244"/>
        <v>5.7599243217639901E-3</v>
      </c>
      <c r="BE162">
        <f t="shared" si="244"/>
        <v>5.4117611181561786E-3</v>
      </c>
      <c r="BF162">
        <f t="shared" si="244"/>
        <v>5.1006877447553507E-3</v>
      </c>
      <c r="BG162">
        <f t="shared" si="244"/>
        <v>4.8202471863243524E-3</v>
      </c>
      <c r="BH162">
        <f t="shared" si="244"/>
        <v>4.5656093290526419E-3</v>
      </c>
      <c r="BI162">
        <f t="shared" si="244"/>
        <v>4.3330422698774984E-3</v>
      </c>
      <c r="BJ162">
        <f t="shared" si="244"/>
        <v>4.1195882043253401E-3</v>
      </c>
      <c r="BK162">
        <f t="shared" si="244"/>
        <v>3.9228541794878212E-3</v>
      </c>
      <c r="BL162">
        <f t="shared" si="244"/>
        <v>3.7408712291471667E-3</v>
      </c>
      <c r="BM162">
        <f t="shared" si="244"/>
        <v>3.57199620790606E-3</v>
      </c>
      <c r="BN162">
        <f t="shared" si="244"/>
        <v>3.4148413664625223E-3</v>
      </c>
      <c r="BO162">
        <f t="shared" si="244"/>
        <v>3.2682225647588528E-3</v>
      </c>
      <c r="BP162">
        <f t="shared" si="245"/>
        <v>3.1311203719425855E-3</v>
      </c>
      <c r="BQ162">
        <f t="shared" si="245"/>
        <v>3.0026503012056593E-3</v>
      </c>
      <c r="BR162">
        <f t="shared" si="245"/>
        <v>2.8820396623889508E-3</v>
      </c>
      <c r="BS162">
        <f t="shared" si="245"/>
        <v>2.7686093016979132E-3</v>
      </c>
      <c r="BT162">
        <f t="shared" si="245"/>
        <v>2.6617590124715846E-3</v>
      </c>
      <c r="BU162">
        <f t="shared" si="245"/>
        <v>2.5609557458216212E-3</v>
      </c>
      <c r="BV162">
        <f t="shared" si="245"/>
        <v>2.4657239860893508E-3</v>
      </c>
      <c r="BW162">
        <f t="shared" si="245"/>
        <v>2.3756378208886495E-3</v>
      </c>
      <c r="BX162">
        <f t="shared" si="245"/>
        <v>2.2903143525676165E-3</v>
      </c>
      <c r="BY162">
        <f t="shared" si="245"/>
        <v>2.2094081823946913E-3</v>
      </c>
      <c r="BZ162">
        <f t="shared" si="245"/>
        <v>2.1326067606158459E-3</v>
      </c>
      <c r="CA162">
        <f t="shared" si="245"/>
        <v>2.0596264414048408E-3</v>
      </c>
      <c r="CB162">
        <f t="shared" si="245"/>
        <v>1.9902091161765338E-3</v>
      </c>
      <c r="CC162">
        <f t="shared" si="245"/>
        <v>1.9241193248921153E-3</v>
      </c>
      <c r="CD162">
        <f t="shared" si="245"/>
        <v>1.861141765056596E-3</v>
      </c>
      <c r="CE162">
        <f t="shared" si="245"/>
        <v>1.8010791336584338E-3</v>
      </c>
      <c r="CF162">
        <f t="shared" si="246"/>
        <v>1.7437502494557857E-3</v>
      </c>
      <c r="CG162">
        <f t="shared" si="246"/>
        <v>1.6889884125942866E-3</v>
      </c>
      <c r="CH162">
        <f t="shared" si="246"/>
        <v>1.6366399661517357E-3</v>
      </c>
      <c r="CI162">
        <f t="shared" si="246"/>
        <v>1.58656303029477E-3</v>
      </c>
      <c r="CJ162">
        <f t="shared" si="246"/>
        <v>1.5386263846389493E-3</v>
      </c>
      <c r="CK162">
        <f t="shared" si="246"/>
        <v>1.4927084783819139E-3</v>
      </c>
      <c r="CL162">
        <f t="shared" si="246"/>
        <v>1.4486965510246016E-3</v>
      </c>
      <c r="CM162">
        <f t="shared" si="246"/>
        <v>1.406485849157992E-3</v>
      </c>
      <c r="CN162">
        <f t="shared" si="246"/>
        <v>1.3659789269889009E-3</v>
      </c>
      <c r="CO162">
        <f t="shared" si="246"/>
        <v>1.3270850200989188E-3</v>
      </c>
      <c r="CP162">
        <f t="shared" si="246"/>
        <v>1.2897194834470965E-3</v>
      </c>
      <c r="CQ162">
        <f t="shared" si="246"/>
        <v>1.2538032858960225E-3</v>
      </c>
      <c r="CR162">
        <f t="shared" si="246"/>
        <v>8.0728740006375649E-4</v>
      </c>
      <c r="CS162">
        <f t="shared" si="246"/>
        <v>5.2437347254726246E-4</v>
      </c>
      <c r="CT162">
        <f t="shared" si="246"/>
        <v>3.6316800874370197E-4</v>
      </c>
      <c r="CU162">
        <f t="shared" si="246"/>
        <v>2.5265441821882632E-4</v>
      </c>
      <c r="CV162">
        <f t="shared" si="247"/>
        <v>1.7252325220793816E-4</v>
      </c>
      <c r="CW162">
        <f t="shared" si="247"/>
        <v>1.1341419869011392E-4</v>
      </c>
      <c r="CX162">
        <f t="shared" si="247"/>
        <v>7.0044670459337119E-5</v>
      </c>
      <c r="CY162">
        <f t="shared" si="247"/>
        <v>3.9061479422142208E-5</v>
      </c>
      <c r="CZ162">
        <f t="shared" si="247"/>
        <v>1.8164110091960804E-5</v>
      </c>
      <c r="DA162">
        <f t="shared" si="247"/>
        <v>5.6843243928463209E-6</v>
      </c>
      <c r="DB162">
        <f t="shared" si="247"/>
        <v>3.610943918872703E-7</v>
      </c>
      <c r="DC162">
        <f t="shared" si="247"/>
        <v>0</v>
      </c>
      <c r="DD162">
        <f t="shared" si="247"/>
        <v>0</v>
      </c>
      <c r="DE162">
        <f t="shared" si="247"/>
        <v>0</v>
      </c>
      <c r="DF162">
        <f t="shared" si="247"/>
        <v>0</v>
      </c>
      <c r="DG162">
        <f t="shared" si="247"/>
        <v>0</v>
      </c>
      <c r="DH162">
        <f t="shared" si="247"/>
        <v>0</v>
      </c>
      <c r="DI162">
        <f t="shared" si="247"/>
        <v>0</v>
      </c>
      <c r="DJ162">
        <f t="shared" si="247"/>
        <v>0</v>
      </c>
      <c r="DK162">
        <f t="shared" si="247"/>
        <v>0</v>
      </c>
      <c r="DL162">
        <f t="shared" si="248"/>
        <v>0</v>
      </c>
      <c r="DM162">
        <f t="shared" si="248"/>
        <v>0</v>
      </c>
      <c r="DN162">
        <f t="shared" si="248"/>
        <v>0</v>
      </c>
      <c r="DO162">
        <f t="shared" si="248"/>
        <v>0</v>
      </c>
      <c r="DP162">
        <f t="shared" si="248"/>
        <v>0</v>
      </c>
      <c r="DQ162">
        <f t="shared" si="248"/>
        <v>0</v>
      </c>
      <c r="DR162">
        <f t="shared" si="248"/>
        <v>0</v>
      </c>
      <c r="DS162">
        <f t="shared" si="248"/>
        <v>0</v>
      </c>
      <c r="DT162">
        <f t="shared" si="248"/>
        <v>0</v>
      </c>
      <c r="DU162">
        <f t="shared" si="248"/>
        <v>0</v>
      </c>
      <c r="DV162">
        <f t="shared" si="248"/>
        <v>0</v>
      </c>
      <c r="DW162">
        <f t="shared" si="248"/>
        <v>0</v>
      </c>
      <c r="DX162">
        <f t="shared" si="248"/>
        <v>0</v>
      </c>
      <c r="DY162">
        <f t="shared" si="248"/>
        <v>0</v>
      </c>
      <c r="DZ162">
        <f t="shared" si="248"/>
        <v>0</v>
      </c>
      <c r="EA162">
        <f t="shared" si="248"/>
        <v>0</v>
      </c>
      <c r="EB162">
        <f t="shared" si="249"/>
        <v>0</v>
      </c>
      <c r="EC162">
        <f t="shared" si="249"/>
        <v>0</v>
      </c>
      <c r="ED162">
        <f t="shared" si="249"/>
        <v>0</v>
      </c>
      <c r="EE162">
        <f t="shared" si="249"/>
        <v>0</v>
      </c>
      <c r="EF162">
        <f t="shared" si="249"/>
        <v>0</v>
      </c>
      <c r="EG162">
        <f t="shared" si="249"/>
        <v>0</v>
      </c>
      <c r="EH162">
        <f t="shared" si="249"/>
        <v>0</v>
      </c>
      <c r="EI162">
        <f t="shared" si="249"/>
        <v>0</v>
      </c>
      <c r="EJ162">
        <f t="shared" si="249"/>
        <v>0</v>
      </c>
      <c r="EK162">
        <f t="shared" si="249"/>
        <v>0</v>
      </c>
      <c r="EL162">
        <f t="shared" si="249"/>
        <v>0</v>
      </c>
      <c r="EM162">
        <f t="shared" si="249"/>
        <v>0</v>
      </c>
      <c r="EN162">
        <f t="shared" si="250"/>
        <v>0</v>
      </c>
      <c r="EO162">
        <f t="shared" si="250"/>
        <v>0</v>
      </c>
      <c r="EP162">
        <f t="shared" si="250"/>
        <v>0</v>
      </c>
      <c r="EQ162">
        <f t="shared" si="250"/>
        <v>0</v>
      </c>
      <c r="ER162">
        <f t="shared" si="250"/>
        <v>0</v>
      </c>
      <c r="ES162">
        <f t="shared" si="250"/>
        <v>0</v>
      </c>
      <c r="ET162">
        <f t="shared" si="250"/>
        <v>0</v>
      </c>
      <c r="EU162">
        <f t="shared" si="250"/>
        <v>0</v>
      </c>
      <c r="EV162">
        <f t="shared" si="250"/>
        <v>0</v>
      </c>
      <c r="EW162">
        <f t="shared" si="250"/>
        <v>0</v>
      </c>
      <c r="EX162">
        <f t="shared" si="250"/>
        <v>0</v>
      </c>
      <c r="EZ162">
        <f t="shared" si="238"/>
        <v>0.88263370439431699</v>
      </c>
      <c r="FB162">
        <f t="shared" si="239"/>
        <v>1.084166457554947E-2</v>
      </c>
      <c r="FC162">
        <f t="shared" si="240"/>
        <v>0.24862991074431062</v>
      </c>
    </row>
    <row r="163" spans="1:159" x14ac:dyDescent="0.25">
      <c r="A163">
        <v>1080</v>
      </c>
      <c r="B163" s="20">
        <f>'Input spectra'!S162</f>
        <v>4.3791216727564503E-2</v>
      </c>
      <c r="C163">
        <f>'Input spectra'!B162</f>
        <v>0</v>
      </c>
      <c r="D163">
        <f t="shared" si="241"/>
        <v>2.0653927966864227E-2</v>
      </c>
      <c r="E163">
        <f t="shared" si="241"/>
        <v>2.0413923471843533E-2</v>
      </c>
      <c r="F163">
        <f t="shared" si="241"/>
        <v>2.0175622054527418E-2</v>
      </c>
      <c r="G163">
        <f t="shared" si="241"/>
        <v>1.9939013413950993E-2</v>
      </c>
      <c r="H163">
        <f t="shared" si="241"/>
        <v>1.9704087306653715E-2</v>
      </c>
      <c r="I163">
        <f t="shared" si="241"/>
        <v>1.9470833546373526E-2</v>
      </c>
      <c r="J163">
        <f t="shared" si="241"/>
        <v>1.9239242003742555E-2</v>
      </c>
      <c r="K163">
        <f t="shared" si="241"/>
        <v>1.9009302605984404E-2</v>
      </c>
      <c r="L163">
        <f t="shared" si="241"/>
        <v>1.8781005336613008E-2</v>
      </c>
      <c r="M163">
        <f t="shared" si="241"/>
        <v>1.8554340235133002E-2</v>
      </c>
      <c r="N163">
        <f t="shared" si="241"/>
        <v>1.8329297396741672E-2</v>
      </c>
      <c r="O163">
        <f t="shared" si="241"/>
        <v>1.8105866972032408E-2</v>
      </c>
      <c r="P163">
        <f t="shared" si="241"/>
        <v>1.7884039166699742E-2</v>
      </c>
      <c r="Q163">
        <f t="shared" si="241"/>
        <v>1.7663804241245831E-2</v>
      </c>
      <c r="R163">
        <f t="shared" si="241"/>
        <v>1.7445152510688504E-2</v>
      </c>
      <c r="S163">
        <f t="shared" si="241"/>
        <v>1.7228074344270795E-2</v>
      </c>
      <c r="T163">
        <f t="shared" si="242"/>
        <v>1.7012560165172004E-2</v>
      </c>
      <c r="U163">
        <f t="shared" si="242"/>
        <v>1.6798600450220171E-2</v>
      </c>
      <c r="V163">
        <f t="shared" si="242"/>
        <v>1.6586185729606139E-2</v>
      </c>
      <c r="W163">
        <f t="shared" si="242"/>
        <v>1.6375306586599005E-2</v>
      </c>
      <c r="X163">
        <f t="shared" si="242"/>
        <v>1.6165953657263074E-2</v>
      </c>
      <c r="Y163">
        <f t="shared" si="242"/>
        <v>1.5958117630176284E-2</v>
      </c>
      <c r="Z163">
        <f t="shared" si="242"/>
        <v>1.5751789246150054E-2</v>
      </c>
      <c r="AA163">
        <f t="shared" si="242"/>
        <v>1.5546959297950596E-2</v>
      </c>
      <c r="AB163">
        <f t="shared" si="242"/>
        <v>1.5343618630021667E-2</v>
      </c>
      <c r="AC163">
        <f t="shared" si="242"/>
        <v>1.5141758138208752E-2</v>
      </c>
      <c r="AD163">
        <f t="shared" si="242"/>
        <v>1.4941368769484646E-2</v>
      </c>
      <c r="AE163">
        <f t="shared" si="242"/>
        <v>1.4742441521676501E-2</v>
      </c>
      <c r="AF163">
        <f t="shared" si="242"/>
        <v>1.454496744319423E-2</v>
      </c>
      <c r="AG163">
        <f t="shared" si="242"/>
        <v>1.4348937632760345E-2</v>
      </c>
      <c r="AH163">
        <f t="shared" si="242"/>
        <v>1.4154343239141191E-2</v>
      </c>
      <c r="AI163">
        <f t="shared" si="242"/>
        <v>1.3961175460879547E-2</v>
      </c>
      <c r="AJ163">
        <f t="shared" si="243"/>
        <v>1.3769425546028634E-2</v>
      </c>
      <c r="AK163">
        <f t="shared" si="243"/>
        <v>1.3579084791887464E-2</v>
      </c>
      <c r="AL163">
        <f t="shared" si="243"/>
        <v>1.3390144544737604E-2</v>
      </c>
      <c r="AM163">
        <f t="shared" si="243"/>
        <v>1.3202596199581255E-2</v>
      </c>
      <c r="AN163">
        <f t="shared" si="243"/>
        <v>1.3016431199880699E-2</v>
      </c>
      <c r="AO163">
        <f t="shared" si="243"/>
        <v>1.2831641037299115E-2</v>
      </c>
      <c r="AP163">
        <f t="shared" si="243"/>
        <v>1.2648217251442705E-2</v>
      </c>
      <c r="AQ163">
        <f t="shared" si="243"/>
        <v>1.2466151429604153E-2</v>
      </c>
      <c r="AR163">
        <f t="shared" si="243"/>
        <v>1.2285435206507446E-2</v>
      </c>
      <c r="AS163">
        <f t="shared" si="243"/>
        <v>1.2106060264053982E-2</v>
      </c>
      <c r="AT163">
        <f t="shared" si="243"/>
        <v>1.1928018331069979E-2</v>
      </c>
      <c r="AU163">
        <f t="shared" si="243"/>
        <v>1.1751301183055252E-2</v>
      </c>
      <c r="AV163">
        <f t="shared" si="243"/>
        <v>1.1575900641933206E-2</v>
      </c>
      <c r="AW163">
        <f t="shared" si="243"/>
        <v>1.1401808575802204E-2</v>
      </c>
      <c r="AX163">
        <f t="shared" si="243"/>
        <v>1.0136395699988598E-2</v>
      </c>
      <c r="AY163">
        <f t="shared" si="243"/>
        <v>8.6621071824667748E-3</v>
      </c>
      <c r="AZ163">
        <f t="shared" si="244"/>
        <v>7.7982760684892748E-3</v>
      </c>
      <c r="BA163">
        <f t="shared" si="244"/>
        <v>7.1440657919349601E-3</v>
      </c>
      <c r="BB163">
        <f t="shared" si="244"/>
        <v>6.6095717068634921E-3</v>
      </c>
      <c r="BC163">
        <f t="shared" si="244"/>
        <v>6.1558307533474193E-3</v>
      </c>
      <c r="BD163">
        <f t="shared" si="244"/>
        <v>5.7614975152413921E-3</v>
      </c>
      <c r="BE163">
        <f t="shared" si="244"/>
        <v>5.4132676476701148E-3</v>
      </c>
      <c r="BF163">
        <f t="shared" si="244"/>
        <v>5.1021344724473568E-3</v>
      </c>
      <c r="BG163">
        <f t="shared" si="244"/>
        <v>4.8216396934838762E-3</v>
      </c>
      <c r="BH163">
        <f t="shared" si="244"/>
        <v>4.5669522589788895E-3</v>
      </c>
      <c r="BI163">
        <f t="shared" si="244"/>
        <v>4.3343395551858205E-3</v>
      </c>
      <c r="BJ163">
        <f t="shared" si="244"/>
        <v>4.1208432243587615E-3</v>
      </c>
      <c r="BK163">
        <f t="shared" si="244"/>
        <v>3.9240698732148707E-3</v>
      </c>
      <c r="BL163">
        <f t="shared" si="244"/>
        <v>3.7420501785016872E-3</v>
      </c>
      <c r="BM163">
        <f t="shared" si="244"/>
        <v>3.5731407008101905E-3</v>
      </c>
      <c r="BN163">
        <f t="shared" si="244"/>
        <v>3.4159534454729613E-3</v>
      </c>
      <c r="BO163">
        <f t="shared" si="244"/>
        <v>3.2693040652842426E-3</v>
      </c>
      <c r="BP163">
        <f t="shared" si="245"/>
        <v>3.1321729527318777E-3</v>
      </c>
      <c r="BQ163">
        <f t="shared" si="245"/>
        <v>3.0036754690002123E-3</v>
      </c>
      <c r="BR163">
        <f t="shared" si="245"/>
        <v>2.8830387920944041E-3</v>
      </c>
      <c r="BS163">
        <f t="shared" si="245"/>
        <v>2.7695836530661666E-3</v>
      </c>
      <c r="BT163">
        <f t="shared" si="245"/>
        <v>2.6627097440285732E-3</v>
      </c>
      <c r="BU163">
        <f t="shared" si="245"/>
        <v>2.5618839265958097E-3</v>
      </c>
      <c r="BV163">
        <f t="shared" si="245"/>
        <v>2.4666306055653453E-3</v>
      </c>
      <c r="BW163">
        <f t="shared" si="245"/>
        <v>2.3765237975145481E-3</v>
      </c>
      <c r="BX163">
        <f t="shared" si="245"/>
        <v>2.2911805410734715E-3</v>
      </c>
      <c r="BY163">
        <f t="shared" si="245"/>
        <v>2.210255380125755E-3</v>
      </c>
      <c r="BZ163">
        <f t="shared" si="245"/>
        <v>2.133435713043314E-3</v>
      </c>
      <c r="CA163">
        <f t="shared" si="245"/>
        <v>2.0604378469452228E-3</v>
      </c>
      <c r="CB163">
        <f t="shared" si="245"/>
        <v>1.991003630426199E-3</v>
      </c>
      <c r="CC163">
        <f t="shared" si="245"/>
        <v>1.9248975643642271E-3</v>
      </c>
      <c r="CD163">
        <f t="shared" si="245"/>
        <v>1.8619043104923258E-3</v>
      </c>
      <c r="CE163">
        <f t="shared" si="245"/>
        <v>1.8018265329721025E-3</v>
      </c>
      <c r="CF163">
        <f t="shared" si="246"/>
        <v>1.7444830203637188E-3</v>
      </c>
      <c r="CG163">
        <f t="shared" si="246"/>
        <v>1.6897070449691785E-3</v>
      </c>
      <c r="CH163">
        <f t="shared" si="246"/>
        <v>1.6373449241377962E-3</v>
      </c>
      <c r="CI163">
        <f t="shared" si="246"/>
        <v>1.5872547542135707E-3</v>
      </c>
      <c r="CJ163">
        <f t="shared" si="246"/>
        <v>1.5393052927114615E-3</v>
      </c>
      <c r="CK163">
        <f t="shared" si="246"/>
        <v>1.4933749682885626E-3</v>
      </c>
      <c r="CL163">
        <f t="shared" si="246"/>
        <v>1.449351001322093E-3</v>
      </c>
      <c r="CM163">
        <f t="shared" si="246"/>
        <v>1.4071286205691003E-3</v>
      </c>
      <c r="CN163">
        <f t="shared" si="246"/>
        <v>1.3666103635792393E-3</v>
      </c>
      <c r="CO163">
        <f t="shared" si="246"/>
        <v>1.3277054503528806E-3</v>
      </c>
      <c r="CP163">
        <f t="shared" si="246"/>
        <v>1.2903292212536042E-3</v>
      </c>
      <c r="CQ163">
        <f t="shared" si="246"/>
        <v>1.2544026314533845E-3</v>
      </c>
      <c r="CR163">
        <f t="shared" si="246"/>
        <v>8.0767754289966839E-4</v>
      </c>
      <c r="CS163">
        <f t="shared" si="246"/>
        <v>5.2462964500628458E-4</v>
      </c>
      <c r="CT163">
        <f t="shared" si="246"/>
        <v>3.6334733560793627E-4</v>
      </c>
      <c r="CU163">
        <f t="shared" si="246"/>
        <v>2.5278050267772467E-4</v>
      </c>
      <c r="CV163">
        <f t="shared" si="247"/>
        <v>1.7261025457455432E-4</v>
      </c>
      <c r="CW163">
        <f t="shared" si="247"/>
        <v>1.1347198866428939E-4</v>
      </c>
      <c r="CX163">
        <f t="shared" si="247"/>
        <v>7.0080729623025944E-5</v>
      </c>
      <c r="CY163">
        <f t="shared" si="247"/>
        <v>3.9081793611708428E-5</v>
      </c>
      <c r="CZ163">
        <f t="shared" si="247"/>
        <v>1.8173651904595773E-5</v>
      </c>
      <c r="DA163">
        <f t="shared" si="247"/>
        <v>5.6873403011115518E-6</v>
      </c>
      <c r="DB163">
        <f t="shared" si="247"/>
        <v>3.6128787361426669E-7</v>
      </c>
      <c r="DC163">
        <f t="shared" si="247"/>
        <v>0</v>
      </c>
      <c r="DD163">
        <f t="shared" si="247"/>
        <v>0</v>
      </c>
      <c r="DE163">
        <f t="shared" si="247"/>
        <v>0</v>
      </c>
      <c r="DF163">
        <f t="shared" si="247"/>
        <v>0</v>
      </c>
      <c r="DG163">
        <f t="shared" si="247"/>
        <v>0</v>
      </c>
      <c r="DH163">
        <f t="shared" si="247"/>
        <v>0</v>
      </c>
      <c r="DI163">
        <f t="shared" si="247"/>
        <v>0</v>
      </c>
      <c r="DJ163">
        <f t="shared" si="247"/>
        <v>0</v>
      </c>
      <c r="DK163">
        <f t="shared" si="247"/>
        <v>0</v>
      </c>
      <c r="DL163">
        <f t="shared" si="248"/>
        <v>0</v>
      </c>
      <c r="DM163">
        <f t="shared" si="248"/>
        <v>0</v>
      </c>
      <c r="DN163">
        <f t="shared" si="248"/>
        <v>0</v>
      </c>
      <c r="DO163">
        <f t="shared" si="248"/>
        <v>0</v>
      </c>
      <c r="DP163">
        <f t="shared" si="248"/>
        <v>0</v>
      </c>
      <c r="DQ163">
        <f t="shared" si="248"/>
        <v>0</v>
      </c>
      <c r="DR163">
        <f t="shared" si="248"/>
        <v>0</v>
      </c>
      <c r="DS163">
        <f t="shared" si="248"/>
        <v>0</v>
      </c>
      <c r="DT163">
        <f t="shared" si="248"/>
        <v>0</v>
      </c>
      <c r="DU163">
        <f t="shared" si="248"/>
        <v>0</v>
      </c>
      <c r="DV163">
        <f t="shared" si="248"/>
        <v>0</v>
      </c>
      <c r="DW163">
        <f t="shared" si="248"/>
        <v>0</v>
      </c>
      <c r="DX163">
        <f t="shared" si="248"/>
        <v>0</v>
      </c>
      <c r="DY163">
        <f t="shared" si="248"/>
        <v>0</v>
      </c>
      <c r="DZ163">
        <f t="shared" si="248"/>
        <v>0</v>
      </c>
      <c r="EA163">
        <f t="shared" si="248"/>
        <v>0</v>
      </c>
      <c r="EB163">
        <f t="shared" si="249"/>
        <v>0</v>
      </c>
      <c r="EC163">
        <f t="shared" si="249"/>
        <v>0</v>
      </c>
      <c r="ED163">
        <f t="shared" si="249"/>
        <v>0</v>
      </c>
      <c r="EE163">
        <f t="shared" si="249"/>
        <v>0</v>
      </c>
      <c r="EF163">
        <f t="shared" si="249"/>
        <v>0</v>
      </c>
      <c r="EG163">
        <f t="shared" si="249"/>
        <v>0</v>
      </c>
      <c r="EH163">
        <f t="shared" si="249"/>
        <v>0</v>
      </c>
      <c r="EI163">
        <f t="shared" si="249"/>
        <v>0</v>
      </c>
      <c r="EJ163">
        <f t="shared" si="249"/>
        <v>0</v>
      </c>
      <c r="EK163">
        <f t="shared" si="249"/>
        <v>0</v>
      </c>
      <c r="EL163">
        <f t="shared" si="249"/>
        <v>0</v>
      </c>
      <c r="EM163">
        <f t="shared" si="249"/>
        <v>0</v>
      </c>
      <c r="EN163">
        <f t="shared" si="250"/>
        <v>0</v>
      </c>
      <c r="EO163">
        <f t="shared" si="250"/>
        <v>0</v>
      </c>
      <c r="EP163">
        <f t="shared" si="250"/>
        <v>0</v>
      </c>
      <c r="EQ163">
        <f t="shared" si="250"/>
        <v>0</v>
      </c>
      <c r="ER163">
        <f t="shared" si="250"/>
        <v>0</v>
      </c>
      <c r="ES163">
        <f t="shared" si="250"/>
        <v>0</v>
      </c>
      <c r="ET163">
        <f t="shared" si="250"/>
        <v>0</v>
      </c>
      <c r="EU163">
        <f t="shared" si="250"/>
        <v>0</v>
      </c>
      <c r="EV163">
        <f t="shared" si="250"/>
        <v>0</v>
      </c>
      <c r="EW163">
        <f t="shared" si="250"/>
        <v>0</v>
      </c>
      <c r="EX163">
        <f t="shared" si="250"/>
        <v>0</v>
      </c>
      <c r="EZ163">
        <f t="shared" si="238"/>
        <v>0.88276133203449292</v>
      </c>
      <c r="FB163">
        <f t="shared" si="239"/>
        <v>1.0828819759805652E-2</v>
      </c>
      <c r="FC163">
        <f t="shared" si="240"/>
        <v>0.24863155181269536</v>
      </c>
    </row>
    <row r="164" spans="1:159" x14ac:dyDescent="0.25">
      <c r="A164">
        <v>1085</v>
      </c>
      <c r="B164" s="20">
        <f>'Input spectra'!S163</f>
        <v>4.37386993884109E-2</v>
      </c>
      <c r="C164">
        <f>'Input spectra'!B163</f>
        <v>0</v>
      </c>
      <c r="D164">
        <f t="shared" si="241"/>
        <v>2.0653927966864227E-2</v>
      </c>
      <c r="E164">
        <f t="shared" si="241"/>
        <v>2.0414030680619293E-2</v>
      </c>
      <c r="F164">
        <f t="shared" si="241"/>
        <v>2.0175833969637551E-2</v>
      </c>
      <c r="G164">
        <f t="shared" si="241"/>
        <v>1.9939327559604654E-2</v>
      </c>
      <c r="H164">
        <f t="shared" si="241"/>
        <v>1.9704501233495687E-2</v>
      </c>
      <c r="I164">
        <f t="shared" si="241"/>
        <v>1.9471344831270804E-2</v>
      </c>
      <c r="J164">
        <f t="shared" si="241"/>
        <v>1.923984824957245E-2</v>
      </c>
      <c r="K164">
        <f t="shared" si="241"/>
        <v>1.901000144142409E-2</v>
      </c>
      <c r="L164">
        <f t="shared" si="241"/>
        <v>1.8781794415930558E-2</v>
      </c>
      <c r="M164">
        <f t="shared" si="241"/>
        <v>1.8555217237979885E-2</v>
      </c>
      <c r="N164">
        <f t="shared" si="241"/>
        <v>1.8330260027946698E-2</v>
      </c>
      <c r="O164">
        <f t="shared" si="241"/>
        <v>1.8106912961397121E-2</v>
      </c>
      <c r="P164">
        <f t="shared" si="241"/>
        <v>1.7885166268795237E-2</v>
      </c>
      <c r="Q164">
        <f t="shared" si="241"/>
        <v>1.7665010235211005E-2</v>
      </c>
      <c r="R164">
        <f t="shared" si="241"/>
        <v>1.7446435200029711E-2</v>
      </c>
      <c r="S164">
        <f t="shared" si="241"/>
        <v>1.7229431556662934E-2</v>
      </c>
      <c r="T164">
        <f t="shared" si="242"/>
        <v>1.7013989752260955E-2</v>
      </c>
      <c r="U164">
        <f t="shared" si="242"/>
        <v>1.6800100287426671E-2</v>
      </c>
      <c r="V164">
        <f t="shared" si="242"/>
        <v>1.6587753715930999E-2</v>
      </c>
      <c r="W164">
        <f t="shared" si="242"/>
        <v>1.6376940644429728E-2</v>
      </c>
      <c r="X164">
        <f t="shared" si="242"/>
        <v>1.6167651732181806E-2</v>
      </c>
      <c r="Y164">
        <f t="shared" si="242"/>
        <v>1.5959877690769141E-2</v>
      </c>
      <c r="Z164">
        <f t="shared" si="242"/>
        <v>1.5753609283817773E-2</v>
      </c>
      <c r="AA164">
        <f t="shared" si="242"/>
        <v>1.5548837326720539E-2</v>
      </c>
      <c r="AB164">
        <f t="shared" si="242"/>
        <v>1.5345552686361143E-2</v>
      </c>
      <c r="AC164">
        <f t="shared" si="242"/>
        <v>1.5143746280839662E-2</v>
      </c>
      <c r="AD164">
        <f t="shared" si="242"/>
        <v>1.4943409079199428E-2</v>
      </c>
      <c r="AE164">
        <f t="shared" si="242"/>
        <v>1.4744532101155389E-2</v>
      </c>
      <c r="AF164">
        <f t="shared" si="242"/>
        <v>1.4547106416823798E-2</v>
      </c>
      <c r="AG164">
        <f t="shared" si="242"/>
        <v>1.4351123146453343E-2</v>
      </c>
      <c r="AH164">
        <f t="shared" si="242"/>
        <v>1.4156573460157647E-2</v>
      </c>
      <c r="AI164">
        <f t="shared" si="242"/>
        <v>1.3963448577649147E-2</v>
      </c>
      <c r="AJ164">
        <f t="shared" si="243"/>
        <v>1.3771739767974356E-2</v>
      </c>
      <c r="AK164">
        <f t="shared" si="243"/>
        <v>1.358143834925047E-2</v>
      </c>
      <c r="AL164">
        <f t="shared" si="243"/>
        <v>1.339253568840337E-2</v>
      </c>
      <c r="AM164">
        <f t="shared" si="243"/>
        <v>1.3205023200906937E-2</v>
      </c>
      <c r="AN164">
        <f t="shared" si="243"/>
        <v>1.3018892350523734E-2</v>
      </c>
      <c r="AO164">
        <f t="shared" si="243"/>
        <v>1.2834134649047035E-2</v>
      </c>
      <c r="AP164">
        <f t="shared" si="243"/>
        <v>1.2650741656044164E-2</v>
      </c>
      <c r="AQ164">
        <f t="shared" si="243"/>
        <v>1.2468704978601163E-2</v>
      </c>
      <c r="AR164">
        <f t="shared" si="243"/>
        <v>1.22880162710688E-2</v>
      </c>
      <c r="AS164">
        <f t="shared" si="243"/>
        <v>1.210866723480988E-2</v>
      </c>
      <c r="AT164">
        <f t="shared" si="243"/>
        <v>1.1930649617947819E-2</v>
      </c>
      <c r="AU164">
        <f t="shared" si="243"/>
        <v>1.1753955215116605E-2</v>
      </c>
      <c r="AV164">
        <f t="shared" si="243"/>
        <v>1.1578575867211964E-2</v>
      </c>
      <c r="AW164">
        <f t="shared" si="243"/>
        <v>1.1404503461143857E-2</v>
      </c>
      <c r="AX164">
        <f t="shared" si="243"/>
        <v>1.0138844743837949E-2</v>
      </c>
      <c r="AY164">
        <f t="shared" si="243"/>
        <v>8.6642455272185597E-3</v>
      </c>
      <c r="AZ164">
        <f t="shared" si="244"/>
        <v>7.8002421308882323E-3</v>
      </c>
      <c r="BA164">
        <f t="shared" si="244"/>
        <v>7.1459044463978915E-3</v>
      </c>
      <c r="BB164">
        <f t="shared" si="244"/>
        <v>6.6113075203492293E-3</v>
      </c>
      <c r="BC164">
        <f t="shared" si="244"/>
        <v>6.1574797422112287E-3</v>
      </c>
      <c r="BD164">
        <f t="shared" si="244"/>
        <v>5.7630711384011272E-3</v>
      </c>
      <c r="BE164">
        <f t="shared" si="244"/>
        <v>5.4147745965726982E-3</v>
      </c>
      <c r="BF164">
        <f t="shared" si="244"/>
        <v>5.1035816104803063E-3</v>
      </c>
      <c r="BG164">
        <f t="shared" si="244"/>
        <v>4.8230326029207347E-3</v>
      </c>
      <c r="BH164">
        <f t="shared" si="244"/>
        <v>4.5682955839150162E-3</v>
      </c>
      <c r="BI164">
        <f t="shared" si="244"/>
        <v>4.335637228893117E-3</v>
      </c>
      <c r="BJ164">
        <f t="shared" si="244"/>
        <v>4.1220986267302244E-3</v>
      </c>
      <c r="BK164">
        <f t="shared" si="244"/>
        <v>3.9252859436857829E-3</v>
      </c>
      <c r="BL164">
        <f t="shared" si="244"/>
        <v>3.7432294994064422E-3</v>
      </c>
      <c r="BM164">
        <f t="shared" si="244"/>
        <v>3.5742855604179598E-3</v>
      </c>
      <c r="BN164">
        <f t="shared" si="244"/>
        <v>3.4170658866436274E-3</v>
      </c>
      <c r="BO164">
        <f t="shared" si="244"/>
        <v>3.2703859236932718E-3</v>
      </c>
      <c r="BP164">
        <f t="shared" si="245"/>
        <v>3.1332258873645823E-3</v>
      </c>
      <c r="BQ164">
        <f t="shared" si="245"/>
        <v>3.0047009868085536E-3</v>
      </c>
      <c r="BR164">
        <f t="shared" si="245"/>
        <v>2.884038268172664E-3</v>
      </c>
      <c r="BS164">
        <f t="shared" si="245"/>
        <v>2.7705583473360313E-3</v>
      </c>
      <c r="BT164">
        <f t="shared" si="245"/>
        <v>2.6636608151694571E-3</v>
      </c>
      <c r="BU164">
        <f t="shared" si="245"/>
        <v>2.5628124437754793E-3</v>
      </c>
      <c r="BV164">
        <f t="shared" si="245"/>
        <v>2.467537558395308E-3</v>
      </c>
      <c r="BW164">
        <f t="shared" si="245"/>
        <v>2.3774101045589031E-3</v>
      </c>
      <c r="BX164">
        <f t="shared" si="245"/>
        <v>2.2920470571686493E-3</v>
      </c>
      <c r="BY164">
        <f t="shared" si="245"/>
        <v>2.211102902714852E-3</v>
      </c>
      <c r="BZ164">
        <f t="shared" si="245"/>
        <v>2.1342649876877704E-3</v>
      </c>
      <c r="CA164">
        <f t="shared" si="245"/>
        <v>2.0612495721450039E-3</v>
      </c>
      <c r="CB164">
        <f t="shared" si="245"/>
        <v>1.9917984618550428E-3</v>
      </c>
      <c r="CC164">
        <f t="shared" si="245"/>
        <v>1.925676118607189E-3</v>
      </c>
      <c r="CD164">
        <f t="shared" si="245"/>
        <v>1.8626671683575292E-3</v>
      </c>
      <c r="CE164">
        <f t="shared" si="245"/>
        <v>1.8025742424363496E-3</v>
      </c>
      <c r="CF164">
        <f t="shared" si="246"/>
        <v>1.7452160992017603E-3</v>
      </c>
      <c r="CG164">
        <f t="shared" si="246"/>
        <v>1.6904259831084473E-3</v>
      </c>
      <c r="CH164">
        <f t="shared" si="246"/>
        <v>1.638050185773879E-3</v>
      </c>
      <c r="CI164">
        <f t="shared" si="246"/>
        <v>1.5879467797163427E-3</v>
      </c>
      <c r="CJ164">
        <f t="shared" si="246"/>
        <v>1.5399845003473865E-3</v>
      </c>
      <c r="CK164">
        <f t="shared" si="246"/>
        <v>1.4940417557809771E-3</v>
      </c>
      <c r="CL164">
        <f t="shared" si="246"/>
        <v>1.4500057472682428E-3</v>
      </c>
      <c r="CM164">
        <f t="shared" si="246"/>
        <v>1.4077716857301154E-3</v>
      </c>
      <c r="CN164">
        <f t="shared" si="246"/>
        <v>1.367242092057073E-3</v>
      </c>
      <c r="CO164">
        <f t="shared" si="246"/>
        <v>1.3283261706664047E-3</v>
      </c>
      <c r="CP164">
        <f t="shared" si="246"/>
        <v>1.290939247324496E-3</v>
      </c>
      <c r="CQ164">
        <f t="shared" si="246"/>
        <v>1.2550022635111106E-3</v>
      </c>
      <c r="CR164">
        <f t="shared" si="246"/>
        <v>8.0806787428235115E-4</v>
      </c>
      <c r="CS164">
        <f t="shared" si="246"/>
        <v>5.2488594261337809E-4</v>
      </c>
      <c r="CT164">
        <f t="shared" si="246"/>
        <v>3.6352675102106102E-4</v>
      </c>
      <c r="CU164">
        <f t="shared" si="246"/>
        <v>2.5290665005771068E-4</v>
      </c>
      <c r="CV164">
        <f t="shared" si="247"/>
        <v>1.7269730081590447E-4</v>
      </c>
      <c r="CW164">
        <f t="shared" si="247"/>
        <v>1.135298080852286E-4</v>
      </c>
      <c r="CX164">
        <f t="shared" si="247"/>
        <v>7.011680735005838E-5</v>
      </c>
      <c r="CY164">
        <f t="shared" si="247"/>
        <v>3.9102118365807891E-5</v>
      </c>
      <c r="CZ164">
        <f t="shared" si="247"/>
        <v>1.8183198729652927E-5</v>
      </c>
      <c r="DA164">
        <f t="shared" si="247"/>
        <v>5.6903578095146423E-6</v>
      </c>
      <c r="DB164">
        <f t="shared" si="247"/>
        <v>3.6148145901271177E-7</v>
      </c>
      <c r="DC164">
        <f t="shared" si="247"/>
        <v>0</v>
      </c>
      <c r="DD164">
        <f t="shared" si="247"/>
        <v>0</v>
      </c>
      <c r="DE164">
        <f t="shared" si="247"/>
        <v>0</v>
      </c>
      <c r="DF164">
        <f t="shared" si="247"/>
        <v>0</v>
      </c>
      <c r="DG164">
        <f t="shared" si="247"/>
        <v>0</v>
      </c>
      <c r="DH164">
        <f t="shared" si="247"/>
        <v>0</v>
      </c>
      <c r="DI164">
        <f t="shared" si="247"/>
        <v>0</v>
      </c>
      <c r="DJ164">
        <f t="shared" si="247"/>
        <v>0</v>
      </c>
      <c r="DK164">
        <f t="shared" si="247"/>
        <v>0</v>
      </c>
      <c r="DL164">
        <f t="shared" si="248"/>
        <v>0</v>
      </c>
      <c r="DM164">
        <f t="shared" si="248"/>
        <v>0</v>
      </c>
      <c r="DN164">
        <f t="shared" si="248"/>
        <v>0</v>
      </c>
      <c r="DO164">
        <f t="shared" si="248"/>
        <v>0</v>
      </c>
      <c r="DP164">
        <f t="shared" si="248"/>
        <v>0</v>
      </c>
      <c r="DQ164">
        <f t="shared" si="248"/>
        <v>0</v>
      </c>
      <c r="DR164">
        <f t="shared" si="248"/>
        <v>0</v>
      </c>
      <c r="DS164">
        <f t="shared" si="248"/>
        <v>0</v>
      </c>
      <c r="DT164">
        <f t="shared" si="248"/>
        <v>0</v>
      </c>
      <c r="DU164">
        <f t="shared" si="248"/>
        <v>0</v>
      </c>
      <c r="DV164">
        <f t="shared" si="248"/>
        <v>0</v>
      </c>
      <c r="DW164">
        <f t="shared" si="248"/>
        <v>0</v>
      </c>
      <c r="DX164">
        <f t="shared" si="248"/>
        <v>0</v>
      </c>
      <c r="DY164">
        <f t="shared" si="248"/>
        <v>0</v>
      </c>
      <c r="DZ164">
        <f t="shared" si="248"/>
        <v>0</v>
      </c>
      <c r="EA164">
        <f t="shared" si="248"/>
        <v>0</v>
      </c>
      <c r="EB164">
        <f t="shared" si="249"/>
        <v>0</v>
      </c>
      <c r="EC164">
        <f t="shared" si="249"/>
        <v>0</v>
      </c>
      <c r="ED164">
        <f t="shared" si="249"/>
        <v>0</v>
      </c>
      <c r="EE164">
        <f t="shared" si="249"/>
        <v>0</v>
      </c>
      <c r="EF164">
        <f t="shared" si="249"/>
        <v>0</v>
      </c>
      <c r="EG164">
        <f t="shared" si="249"/>
        <v>0</v>
      </c>
      <c r="EH164">
        <f t="shared" si="249"/>
        <v>0</v>
      </c>
      <c r="EI164">
        <f t="shared" si="249"/>
        <v>0</v>
      </c>
      <c r="EJ164">
        <f t="shared" si="249"/>
        <v>0</v>
      </c>
      <c r="EK164">
        <f t="shared" si="249"/>
        <v>0</v>
      </c>
      <c r="EL164">
        <f t="shared" si="249"/>
        <v>0</v>
      </c>
      <c r="EM164">
        <f t="shared" si="249"/>
        <v>0</v>
      </c>
      <c r="EN164">
        <f t="shared" si="250"/>
        <v>0</v>
      </c>
      <c r="EO164">
        <f t="shared" si="250"/>
        <v>0</v>
      </c>
      <c r="EP164">
        <f t="shared" si="250"/>
        <v>0</v>
      </c>
      <c r="EQ164">
        <f t="shared" si="250"/>
        <v>0</v>
      </c>
      <c r="ER164">
        <f t="shared" si="250"/>
        <v>0</v>
      </c>
      <c r="ES164">
        <f t="shared" si="250"/>
        <v>0</v>
      </c>
      <c r="ET164">
        <f t="shared" si="250"/>
        <v>0</v>
      </c>
      <c r="EU164">
        <f t="shared" si="250"/>
        <v>0</v>
      </c>
      <c r="EV164">
        <f t="shared" si="250"/>
        <v>0</v>
      </c>
      <c r="EW164">
        <f t="shared" si="250"/>
        <v>0</v>
      </c>
      <c r="EX164">
        <f t="shared" si="250"/>
        <v>0</v>
      </c>
      <c r="EZ164">
        <f t="shared" si="238"/>
        <v>0.88288898836296181</v>
      </c>
      <c r="FB164">
        <f t="shared" si="239"/>
        <v>1.0815974606769696E-2</v>
      </c>
      <c r="FC164">
        <f t="shared" si="240"/>
        <v>0.24863319288131874</v>
      </c>
    </row>
    <row r="165" spans="1:159" x14ac:dyDescent="0.25">
      <c r="A165">
        <v>1090</v>
      </c>
      <c r="B165" s="20">
        <f>'Input spectra'!S164</f>
        <v>4.3686182049257297E-2</v>
      </c>
      <c r="C165">
        <f>'Input spectra'!B164</f>
        <v>0</v>
      </c>
      <c r="D165">
        <f t="shared" si="241"/>
        <v>2.0653927966864227E-2</v>
      </c>
      <c r="E165">
        <f t="shared" si="241"/>
        <v>2.0414137889958085E-2</v>
      </c>
      <c r="F165">
        <f t="shared" si="241"/>
        <v>2.017604588697354E-2</v>
      </c>
      <c r="G165">
        <f t="shared" si="241"/>
        <v>1.9939641710207786E-2</v>
      </c>
      <c r="H165">
        <f t="shared" si="241"/>
        <v>1.9704915169033083E-2</v>
      </c>
      <c r="I165">
        <f t="shared" si="241"/>
        <v>1.9471856129593922E-2</v>
      </c>
      <c r="J165">
        <f t="shared" si="241"/>
        <v>1.9240454514505699E-2</v>
      </c>
      <c r="K165">
        <f t="shared" si="241"/>
        <v>1.9010700302554934E-2</v>
      </c>
      <c r="L165">
        <f t="shared" si="241"/>
        <v>1.8782583528401078E-2</v>
      </c>
      <c r="M165">
        <f t="shared" si="241"/>
        <v>1.8556094282279816E-2</v>
      </c>
      <c r="N165">
        <f t="shared" si="241"/>
        <v>1.8331222709707877E-2</v>
      </c>
      <c r="O165">
        <f t="shared" si="241"/>
        <v>1.8107959011189414E-2</v>
      </c>
      <c r="P165">
        <f t="shared" si="241"/>
        <v>1.7886293441923849E-2</v>
      </c>
      <c r="Q165">
        <f t="shared" si="241"/>
        <v>1.766621631151526E-2</v>
      </c>
      <c r="R165">
        <f t="shared" si="241"/>
        <v>1.7447717983683192E-2</v>
      </c>
      <c r="S165">
        <f t="shared" si="241"/>
        <v>1.723078887597506E-2</v>
      </c>
      <c r="T165">
        <f t="shared" si="242"/>
        <v>1.701541945947993E-2</v>
      </c>
      <c r="U165">
        <f t="shared" si="242"/>
        <v>1.6801600258543825E-2</v>
      </c>
      <c r="V165">
        <f t="shared" si="242"/>
        <v>1.6589321850486512E-2</v>
      </c>
      <c r="W165">
        <f t="shared" si="242"/>
        <v>1.6378574865319691E-2</v>
      </c>
      <c r="X165">
        <f t="shared" si="242"/>
        <v>1.6169349985466663E-2</v>
      </c>
      <c r="Y165">
        <f t="shared" si="242"/>
        <v>1.596163794548347E-2</v>
      </c>
      <c r="Z165">
        <f t="shared" si="242"/>
        <v>1.5755429531781419E-2</v>
      </c>
      <c r="AA165">
        <f t="shared" si="242"/>
        <v>1.5550715582351054E-2</v>
      </c>
      <c r="AB165">
        <f t="shared" si="242"/>
        <v>1.5347486986487569E-2</v>
      </c>
      <c r="AC165">
        <f t="shared" si="242"/>
        <v>1.514573468451761E-2</v>
      </c>
      <c r="AD165">
        <f t="shared" si="242"/>
        <v>1.4945449667527488E-2</v>
      </c>
      <c r="AE165">
        <f t="shared" si="242"/>
        <v>1.4746622977092809E-2</v>
      </c>
      <c r="AF165">
        <f t="shared" si="242"/>
        <v>1.4549245705009465E-2</v>
      </c>
      <c r="AG165">
        <f t="shared" si="242"/>
        <v>1.4353308993026045E-2</v>
      </c>
      <c r="AH165">
        <f t="shared" si="242"/>
        <v>1.4158804032577604E-2</v>
      </c>
      <c r="AI165">
        <f t="shared" si="242"/>
        <v>1.396572206452081E-2</v>
      </c>
      <c r="AJ165">
        <f t="shared" si="243"/>
        <v>1.3774054378870453E-2</v>
      </c>
      <c r="AK165">
        <f t="shared" si="243"/>
        <v>1.3583792314537305E-2</v>
      </c>
      <c r="AL165">
        <f t="shared" si="243"/>
        <v>1.3394927259067364E-2</v>
      </c>
      <c r="AM165">
        <f t="shared" si="243"/>
        <v>1.3207450648382404E-2</v>
      </c>
      <c r="AN165">
        <f t="shared" si="243"/>
        <v>1.3021353966521858E-2</v>
      </c>
      <c r="AO165">
        <f t="shared" si="243"/>
        <v>1.2836628745386094E-2</v>
      </c>
      <c r="AP165">
        <f t="shared" si="243"/>
        <v>1.2653266564480944E-2</v>
      </c>
      <c r="AQ165">
        <f t="shared" si="243"/>
        <v>1.2471259050663569E-2</v>
      </c>
      <c r="AR165">
        <f t="shared" si="243"/>
        <v>1.229059787788968E-2</v>
      </c>
      <c r="AS165">
        <f t="shared" si="243"/>
        <v>1.2111274766961999E-2</v>
      </c>
      <c r="AT165">
        <f t="shared" si="243"/>
        <v>1.1933281485280049E-2</v>
      </c>
      <c r="AU165">
        <f t="shared" si="243"/>
        <v>1.1756609846591257E-2</v>
      </c>
      <c r="AV165">
        <f t="shared" si="243"/>
        <v>1.1581251710743288E-2</v>
      </c>
      <c r="AW165">
        <f t="shared" si="243"/>
        <v>1.1407198983437705E-2</v>
      </c>
      <c r="AX165">
        <f t="shared" si="243"/>
        <v>1.0141294379398194E-2</v>
      </c>
      <c r="AY165">
        <f t="shared" si="243"/>
        <v>8.6663843998463202E-3</v>
      </c>
      <c r="AZ165">
        <f t="shared" si="244"/>
        <v>7.802208688961019E-3</v>
      </c>
      <c r="BA165">
        <f t="shared" si="244"/>
        <v>7.1477435740717847E-3</v>
      </c>
      <c r="BB165">
        <f t="shared" si="244"/>
        <v>6.6130437896963429E-3</v>
      </c>
      <c r="BC165">
        <f t="shared" si="244"/>
        <v>6.1591291727967788E-3</v>
      </c>
      <c r="BD165">
        <f t="shared" si="244"/>
        <v>5.7646451913605512E-3</v>
      </c>
      <c r="BE165">
        <f t="shared" si="244"/>
        <v>5.4162819649806789E-3</v>
      </c>
      <c r="BF165">
        <f t="shared" si="244"/>
        <v>5.1050291589705829E-3</v>
      </c>
      <c r="BG165">
        <f t="shared" si="244"/>
        <v>4.8244259147511405E-3</v>
      </c>
      <c r="BH165">
        <f t="shared" si="244"/>
        <v>4.5696393039772101E-3</v>
      </c>
      <c r="BI165">
        <f t="shared" si="244"/>
        <v>4.3369352911156716E-3</v>
      </c>
      <c r="BJ165">
        <f t="shared" si="244"/>
        <v>4.1233544115562067E-3</v>
      </c>
      <c r="BK165">
        <f t="shared" si="244"/>
        <v>3.9265023910173107E-3</v>
      </c>
      <c r="BL165">
        <f t="shared" si="244"/>
        <v>3.7444091919785266E-3</v>
      </c>
      <c r="BM165">
        <f t="shared" si="244"/>
        <v>3.5754307868468625E-3</v>
      </c>
      <c r="BN165">
        <f t="shared" si="244"/>
        <v>3.4181786900924619E-3</v>
      </c>
      <c r="BO165">
        <f t="shared" si="244"/>
        <v>3.2714681401043695E-3</v>
      </c>
      <c r="BP165">
        <f t="shared" si="245"/>
        <v>3.1342791759596507E-3</v>
      </c>
      <c r="BQ165">
        <f t="shared" si="245"/>
        <v>3.0057268547501854E-3</v>
      </c>
      <c r="BR165">
        <f t="shared" si="245"/>
        <v>2.88503809074381E-3</v>
      </c>
      <c r="BS165">
        <f t="shared" si="245"/>
        <v>2.7715333846281827E-3</v>
      </c>
      <c r="BT165">
        <f t="shared" si="245"/>
        <v>2.664612226015529E-3</v>
      </c>
      <c r="BU165">
        <f t="shared" si="245"/>
        <v>2.5637412974825551E-3</v>
      </c>
      <c r="BV165">
        <f t="shared" si="245"/>
        <v>2.4684448447018087E-3</v>
      </c>
      <c r="BW165">
        <f t="shared" si="245"/>
        <v>2.3782967421449417E-3</v>
      </c>
      <c r="BX165">
        <f t="shared" si="245"/>
        <v>2.2929139009770427E-3</v>
      </c>
      <c r="BY165">
        <f t="shared" si="245"/>
        <v>2.211950750286548E-3</v>
      </c>
      <c r="BZ165">
        <f t="shared" si="245"/>
        <v>2.1350945846744618E-3</v>
      </c>
      <c r="CA165">
        <f t="shared" si="245"/>
        <v>2.062061617130117E-3</v>
      </c>
      <c r="CB165">
        <f t="shared" si="245"/>
        <v>1.9925936105896869E-3</v>
      </c>
      <c r="CC165">
        <f t="shared" si="245"/>
        <v>1.9264549877483154E-3</v>
      </c>
      <c r="CD165">
        <f t="shared" si="245"/>
        <v>1.8634303387802143E-3</v>
      </c>
      <c r="CE165">
        <f t="shared" si="245"/>
        <v>1.8033222621798781E-3</v>
      </c>
      <c r="CF165">
        <f t="shared" si="246"/>
        <v>1.7459494860993109E-3</v>
      </c>
      <c r="CG165">
        <f t="shared" si="246"/>
        <v>1.6911452271421905E-3</v>
      </c>
      <c r="CH165">
        <f t="shared" si="246"/>
        <v>1.6387557511907765E-3</v>
      </c>
      <c r="CI165">
        <f t="shared" si="246"/>
        <v>1.5886391069345738E-3</v>
      </c>
      <c r="CJ165">
        <f t="shared" si="246"/>
        <v>1.5406640076789048E-3</v>
      </c>
      <c r="CK165">
        <f t="shared" si="246"/>
        <v>1.4947088409920288E-3</v>
      </c>
      <c r="CL165">
        <f t="shared" si="246"/>
        <v>1.450660788996611E-3</v>
      </c>
      <c r="CM165">
        <f t="shared" si="246"/>
        <v>1.4084150447752825E-3</v>
      </c>
      <c r="CN165">
        <f t="shared" si="246"/>
        <v>1.3678741125573298E-3</v>
      </c>
      <c r="CO165">
        <f t="shared" si="246"/>
        <v>1.328947181175098E-3</v>
      </c>
      <c r="CP165">
        <f t="shared" si="246"/>
        <v>1.2915495617960542E-3</v>
      </c>
      <c r="CQ165">
        <f t="shared" si="246"/>
        <v>1.2556021822061534E-3</v>
      </c>
      <c r="CR165">
        <f t="shared" si="246"/>
        <v>8.0845839430292491E-4</v>
      </c>
      <c r="CS165">
        <f t="shared" si="246"/>
        <v>5.2514236542968156E-4</v>
      </c>
      <c r="CT165">
        <f t="shared" si="246"/>
        <v>3.6370625502680045E-4</v>
      </c>
      <c r="CU165">
        <f t="shared" si="246"/>
        <v>2.5303286039018438E-4</v>
      </c>
      <c r="CV165">
        <f t="shared" si="247"/>
        <v>1.7278439095411434E-4</v>
      </c>
      <c r="CW165">
        <f t="shared" si="247"/>
        <v>1.1358765696793613E-4</v>
      </c>
      <c r="CX165">
        <f t="shared" si="247"/>
        <v>7.015290364999087E-5</v>
      </c>
      <c r="CY165">
        <f t="shared" si="247"/>
        <v>3.9122453689934751E-5</v>
      </c>
      <c r="CZ165">
        <f t="shared" si="247"/>
        <v>1.8192750569765348E-5</v>
      </c>
      <c r="DA165">
        <f t="shared" si="247"/>
        <v>5.6933769189045701E-6</v>
      </c>
      <c r="DB165">
        <f t="shared" si="247"/>
        <v>3.6167514813815459E-7</v>
      </c>
      <c r="DC165">
        <f t="shared" si="247"/>
        <v>0</v>
      </c>
      <c r="DD165">
        <f t="shared" si="247"/>
        <v>0</v>
      </c>
      <c r="DE165">
        <f t="shared" si="247"/>
        <v>0</v>
      </c>
      <c r="DF165">
        <f t="shared" si="247"/>
        <v>0</v>
      </c>
      <c r="DG165">
        <f t="shared" si="247"/>
        <v>0</v>
      </c>
      <c r="DH165">
        <f t="shared" si="247"/>
        <v>0</v>
      </c>
      <c r="DI165">
        <f t="shared" si="247"/>
        <v>0</v>
      </c>
      <c r="DJ165">
        <f t="shared" si="247"/>
        <v>0</v>
      </c>
      <c r="DK165">
        <f t="shared" si="247"/>
        <v>0</v>
      </c>
      <c r="DL165">
        <f t="shared" si="248"/>
        <v>0</v>
      </c>
      <c r="DM165">
        <f t="shared" si="248"/>
        <v>0</v>
      </c>
      <c r="DN165">
        <f t="shared" si="248"/>
        <v>0</v>
      </c>
      <c r="DO165">
        <f t="shared" si="248"/>
        <v>0</v>
      </c>
      <c r="DP165">
        <f t="shared" si="248"/>
        <v>0</v>
      </c>
      <c r="DQ165">
        <f t="shared" si="248"/>
        <v>0</v>
      </c>
      <c r="DR165">
        <f t="shared" si="248"/>
        <v>0</v>
      </c>
      <c r="DS165">
        <f t="shared" si="248"/>
        <v>0</v>
      </c>
      <c r="DT165">
        <f t="shared" si="248"/>
        <v>0</v>
      </c>
      <c r="DU165">
        <f t="shared" si="248"/>
        <v>0</v>
      </c>
      <c r="DV165">
        <f t="shared" si="248"/>
        <v>0</v>
      </c>
      <c r="DW165">
        <f t="shared" si="248"/>
        <v>0</v>
      </c>
      <c r="DX165">
        <f t="shared" si="248"/>
        <v>0</v>
      </c>
      <c r="DY165">
        <f t="shared" si="248"/>
        <v>0</v>
      </c>
      <c r="DZ165">
        <f t="shared" si="248"/>
        <v>0</v>
      </c>
      <c r="EA165">
        <f t="shared" si="248"/>
        <v>0</v>
      </c>
      <c r="EB165">
        <f t="shared" si="249"/>
        <v>0</v>
      </c>
      <c r="EC165">
        <f t="shared" si="249"/>
        <v>0</v>
      </c>
      <c r="ED165">
        <f t="shared" si="249"/>
        <v>0</v>
      </c>
      <c r="EE165">
        <f t="shared" si="249"/>
        <v>0</v>
      </c>
      <c r="EF165">
        <f t="shared" si="249"/>
        <v>0</v>
      </c>
      <c r="EG165">
        <f t="shared" si="249"/>
        <v>0</v>
      </c>
      <c r="EH165">
        <f t="shared" si="249"/>
        <v>0</v>
      </c>
      <c r="EI165">
        <f t="shared" si="249"/>
        <v>0</v>
      </c>
      <c r="EJ165">
        <f t="shared" si="249"/>
        <v>0</v>
      </c>
      <c r="EK165">
        <f t="shared" si="249"/>
        <v>0</v>
      </c>
      <c r="EL165">
        <f t="shared" si="249"/>
        <v>0</v>
      </c>
      <c r="EM165">
        <f t="shared" si="249"/>
        <v>0</v>
      </c>
      <c r="EN165">
        <f t="shared" si="250"/>
        <v>0</v>
      </c>
      <c r="EO165">
        <f t="shared" si="250"/>
        <v>0</v>
      </c>
      <c r="EP165">
        <f t="shared" si="250"/>
        <v>0</v>
      </c>
      <c r="EQ165">
        <f t="shared" si="250"/>
        <v>0</v>
      </c>
      <c r="ER165">
        <f t="shared" si="250"/>
        <v>0</v>
      </c>
      <c r="ES165">
        <f t="shared" si="250"/>
        <v>0</v>
      </c>
      <c r="ET165">
        <f t="shared" si="250"/>
        <v>0</v>
      </c>
      <c r="EU165">
        <f t="shared" si="250"/>
        <v>0</v>
      </c>
      <c r="EV165">
        <f t="shared" si="250"/>
        <v>0</v>
      </c>
      <c r="EW165">
        <f t="shared" si="250"/>
        <v>0</v>
      </c>
      <c r="EX165">
        <f t="shared" si="250"/>
        <v>0</v>
      </c>
      <c r="EZ165">
        <f t="shared" si="238"/>
        <v>0.88301667338775991</v>
      </c>
      <c r="FB165">
        <f t="shared" si="239"/>
        <v>1.0803129116432608E-2</v>
      </c>
      <c r="FC165">
        <f t="shared" si="240"/>
        <v>0.24863483395017216</v>
      </c>
    </row>
    <row r="166" spans="1:159" x14ac:dyDescent="0.25">
      <c r="A166">
        <v>1095</v>
      </c>
      <c r="B166" s="20">
        <f>'Input spectra'!S165</f>
        <v>4.3633664710103597E-2</v>
      </c>
      <c r="C166">
        <f>'Input spectra'!B165</f>
        <v>0</v>
      </c>
      <c r="D166">
        <f t="shared" si="241"/>
        <v>2.0653927966864227E-2</v>
      </c>
      <c r="E166">
        <f t="shared" si="241"/>
        <v>2.0414245099859913E-2</v>
      </c>
      <c r="F166">
        <f t="shared" si="241"/>
        <v>2.0176257806535407E-2</v>
      </c>
      <c r="G166">
        <f t="shared" si="241"/>
        <v>1.9939955865760459E-2</v>
      </c>
      <c r="H166">
        <f t="shared" si="241"/>
        <v>1.9705329113266088E-2</v>
      </c>
      <c r="I166">
        <f t="shared" si="241"/>
        <v>1.947236744134323E-2</v>
      </c>
      <c r="J166">
        <f t="shared" si="241"/>
        <v>1.9241060798542903E-2</v>
      </c>
      <c r="K166">
        <f t="shared" si="241"/>
        <v>1.901139918937788E-2</v>
      </c>
      <c r="L166">
        <f t="shared" si="241"/>
        <v>1.878337267402597E-2</v>
      </c>
      <c r="M166">
        <f t="shared" si="241"/>
        <v>1.8556971368034757E-2</v>
      </c>
      <c r="N166">
        <f t="shared" si="241"/>
        <v>1.8332185442027873E-2</v>
      </c>
      <c r="O166">
        <f t="shared" si="241"/>
        <v>1.810900512141278E-2</v>
      </c>
      <c r="P166">
        <f t="shared" si="241"/>
        <v>1.7887420686090068E-2</v>
      </c>
      <c r="Q166">
        <f t="shared" si="241"/>
        <v>1.7667422470164222E-2</v>
      </c>
      <c r="R166">
        <f t="shared" si="241"/>
        <v>1.7449000861655881E-2</v>
      </c>
      <c r="S166">
        <f t="shared" si="241"/>
        <v>1.7232146302215597E-2</v>
      </c>
      <c r="T166">
        <f t="shared" si="242"/>
        <v>1.7016849286839025E-2</v>
      </c>
      <c r="U166">
        <f t="shared" si="242"/>
        <v>1.6803100363583602E-2</v>
      </c>
      <c r="V166">
        <f t="shared" si="242"/>
        <v>1.6590890133286695E-2</v>
      </c>
      <c r="W166">
        <f t="shared" si="242"/>
        <v>1.6380209249285162E-2</v>
      </c>
      <c r="X166">
        <f t="shared" si="242"/>
        <v>1.6171048417136378E-2</v>
      </c>
      <c r="Y166">
        <f t="shared" si="242"/>
        <v>1.5963398394340689E-2</v>
      </c>
      <c r="Z166">
        <f t="shared" si="242"/>
        <v>1.5757249990065295E-2</v>
      </c>
      <c r="AA166">
        <f t="shared" si="242"/>
        <v>1.5552594064869547E-2</v>
      </c>
      <c r="AB166">
        <f t="shared" si="242"/>
        <v>1.5349421530431669E-2</v>
      </c>
      <c r="AC166">
        <f t="shared" si="242"/>
        <v>1.5147723349276878E-2</v>
      </c>
      <c r="AD166">
        <f t="shared" si="242"/>
        <v>1.4947490534506877E-2</v>
      </c>
      <c r="AE166">
        <f t="shared" si="242"/>
        <v>1.4748714149530801E-2</v>
      </c>
      <c r="AF166">
        <f t="shared" si="242"/>
        <v>1.4551385307797491E-2</v>
      </c>
      <c r="AG166">
        <f t="shared" si="242"/>
        <v>1.4355495172529157E-2</v>
      </c>
      <c r="AH166">
        <f t="shared" si="242"/>
        <v>1.4161034956456438E-2</v>
      </c>
      <c r="AI166">
        <f t="shared" si="242"/>
        <v>1.39679959215548E-2</v>
      </c>
      <c r="AJ166">
        <f t="shared" si="243"/>
        <v>1.3776369378782297E-2</v>
      </c>
      <c r="AK166">
        <f t="shared" si="243"/>
        <v>1.3586146687818677E-2</v>
      </c>
      <c r="AL166">
        <f t="shared" si="243"/>
        <v>1.3397319256805847E-2</v>
      </c>
      <c r="AM166">
        <f t="shared" si="243"/>
        <v>1.3209878542089671E-2</v>
      </c>
      <c r="AN166">
        <f t="shared" si="243"/>
        <v>1.3023816047963065E-2</v>
      </c>
      <c r="AO166">
        <f t="shared" si="243"/>
        <v>1.2839123326410471E-2</v>
      </c>
      <c r="AP166">
        <f t="shared" si="243"/>
        <v>1.2655791976853608E-2</v>
      </c>
      <c r="AQ166">
        <f t="shared" si="243"/>
        <v>1.2473813645898528E-2</v>
      </c>
      <c r="AR166">
        <f t="shared" si="243"/>
        <v>1.2293180027084015E-2</v>
      </c>
      <c r="AS166">
        <f t="shared" si="243"/>
        <v>1.2113882860631241E-2</v>
      </c>
      <c r="AT166">
        <f t="shared" si="243"/>
        <v>1.1935913933194724E-2</v>
      </c>
      <c r="AU166">
        <f t="shared" si="243"/>
        <v>1.1759265077614588E-2</v>
      </c>
      <c r="AV166">
        <f t="shared" si="243"/>
        <v>1.1583928172670064E-2</v>
      </c>
      <c r="AW166">
        <f t="shared" si="243"/>
        <v>1.1409895142834303E-2</v>
      </c>
      <c r="AX166">
        <f t="shared" si="243"/>
        <v>1.0143744606812303E-2</v>
      </c>
      <c r="AY166">
        <f t="shared" si="243"/>
        <v>8.6685238004803704E-3</v>
      </c>
      <c r="AZ166">
        <f t="shared" si="244"/>
        <v>7.8041757428326045E-3</v>
      </c>
      <c r="BA166">
        <f t="shared" si="244"/>
        <v>7.1495831750784293E-3</v>
      </c>
      <c r="BB166">
        <f t="shared" si="244"/>
        <v>6.6147805150245549E-3</v>
      </c>
      <c r="BC166">
        <f t="shared" si="244"/>
        <v>6.1607790452223969E-3</v>
      </c>
      <c r="BD166">
        <f t="shared" si="244"/>
        <v>5.7662196742370598E-3</v>
      </c>
      <c r="BE166">
        <f t="shared" si="244"/>
        <v>5.4177897530108422E-3</v>
      </c>
      <c r="BF166">
        <f t="shared" si="244"/>
        <v>5.1064771180346124E-3</v>
      </c>
      <c r="BG166">
        <f t="shared" si="244"/>
        <v>4.8258196290913427E-3</v>
      </c>
      <c r="BH166">
        <f t="shared" si="244"/>
        <v>4.5709834192816951E-3</v>
      </c>
      <c r="BI166">
        <f t="shared" si="244"/>
        <v>4.3382337419698045E-3</v>
      </c>
      <c r="BJ166">
        <f t="shared" si="244"/>
        <v>4.1246105789532247E-3</v>
      </c>
      <c r="BK166">
        <f t="shared" si="244"/>
        <v>3.9277192153262469E-3</v>
      </c>
      <c r="BL166">
        <f t="shared" si="244"/>
        <v>3.7455892563350748E-3</v>
      </c>
      <c r="BM166">
        <f t="shared" si="244"/>
        <v>3.576576380214433E-3</v>
      </c>
      <c r="BN166">
        <f t="shared" si="244"/>
        <v>3.4192918559374469E-3</v>
      </c>
      <c r="BO166">
        <f t="shared" si="244"/>
        <v>3.2725507146360048E-3</v>
      </c>
      <c r="BP166">
        <f t="shared" si="245"/>
        <v>3.1353328186360745E-3</v>
      </c>
      <c r="BQ166">
        <f t="shared" si="245"/>
        <v>3.0067530729446521E-3</v>
      </c>
      <c r="BR166">
        <f t="shared" si="245"/>
        <v>2.8860382599279642E-3</v>
      </c>
      <c r="BS166">
        <f t="shared" si="245"/>
        <v>2.7725087650633425E-3</v>
      </c>
      <c r="BT166">
        <f t="shared" si="245"/>
        <v>2.6655639766881276E-3</v>
      </c>
      <c r="BU166">
        <f t="shared" si="245"/>
        <v>2.5646704878390081E-3</v>
      </c>
      <c r="BV166">
        <f t="shared" si="245"/>
        <v>2.4693524646074655E-3</v>
      </c>
      <c r="BW166">
        <f t="shared" si="245"/>
        <v>2.3791837103959382E-3</v>
      </c>
      <c r="BX166">
        <f t="shared" si="245"/>
        <v>2.2937810726225936E-3</v>
      </c>
      <c r="BY166">
        <f t="shared" si="245"/>
        <v>2.2127989229654599E-3</v>
      </c>
      <c r="BZ166">
        <f t="shared" si="245"/>
        <v>2.1359245041286854E-3</v>
      </c>
      <c r="CA166">
        <f t="shared" si="245"/>
        <v>2.0628739820265445E-3</v>
      </c>
      <c r="CB166">
        <f t="shared" si="245"/>
        <v>1.9933890767568048E-3</v>
      </c>
      <c r="CC166">
        <f t="shared" si="245"/>
        <v>1.9272341719149724E-3</v>
      </c>
      <c r="CD166">
        <f t="shared" si="245"/>
        <v>1.8641938218884435E-3</v>
      </c>
      <c r="CE166">
        <f t="shared" si="245"/>
        <v>1.8040705923314478E-3</v>
      </c>
      <c r="CF166">
        <f t="shared" si="246"/>
        <v>1.7466831811858269E-3</v>
      </c>
      <c r="CG166">
        <f t="shared" si="246"/>
        <v>1.6918647772005617E-3</v>
      </c>
      <c r="CH166">
        <f t="shared" si="246"/>
        <v>1.6394616205193391E-3</v>
      </c>
      <c r="CI166">
        <f t="shared" si="246"/>
        <v>1.5893317359998095E-3</v>
      </c>
      <c r="CJ166">
        <f t="shared" si="246"/>
        <v>1.5413438148382558E-3</v>
      </c>
      <c r="CK166">
        <f t="shared" si="246"/>
        <v>1.495376224054649E-3</v>
      </c>
      <c r="CL166">
        <f t="shared" si="246"/>
        <v>1.4513161266408183E-3</v>
      </c>
      <c r="CM166">
        <f t="shared" si="246"/>
        <v>1.4090586978389094E-3</v>
      </c>
      <c r="CN166">
        <f t="shared" si="246"/>
        <v>1.3685064252150006E-3</v>
      </c>
      <c r="CO166">
        <f t="shared" si="246"/>
        <v>1.3295684820146319E-3</v>
      </c>
      <c r="CP166">
        <f t="shared" si="246"/>
        <v>1.2921601648046264E-3</v>
      </c>
      <c r="CQ166">
        <f t="shared" si="246"/>
        <v>1.2562023876755333E-3</v>
      </c>
      <c r="CR166">
        <f t="shared" si="246"/>
        <v>8.088491030525546E-4</v>
      </c>
      <c r="CS166">
        <f t="shared" si="246"/>
        <v>5.2539891351636406E-4</v>
      </c>
      <c r="CT166">
        <f t="shared" si="246"/>
        <v>3.6388584766890045E-4</v>
      </c>
      <c r="CU166">
        <f t="shared" si="246"/>
        <v>2.531591337065617E-4</v>
      </c>
      <c r="CV166">
        <f t="shared" si="247"/>
        <v>1.7287152501132104E-4</v>
      </c>
      <c r="CW166">
        <f t="shared" si="247"/>
        <v>1.1364553532742422E-4</v>
      </c>
      <c r="CX166">
        <f t="shared" si="247"/>
        <v>7.0189018532384884E-5</v>
      </c>
      <c r="CY166">
        <f t="shared" si="247"/>
        <v>3.9142799589586063E-5</v>
      </c>
      <c r="CZ166">
        <f t="shared" si="247"/>
        <v>1.8202307427567516E-5</v>
      </c>
      <c r="DA166">
        <f t="shared" si="247"/>
        <v>5.6963976301307703E-6</v>
      </c>
      <c r="DB166">
        <f t="shared" si="247"/>
        <v>3.6186894104617464E-7</v>
      </c>
      <c r="DC166">
        <f t="shared" si="247"/>
        <v>0</v>
      </c>
      <c r="DD166">
        <f t="shared" si="247"/>
        <v>0</v>
      </c>
      <c r="DE166">
        <f t="shared" si="247"/>
        <v>0</v>
      </c>
      <c r="DF166">
        <f t="shared" si="247"/>
        <v>0</v>
      </c>
      <c r="DG166">
        <f t="shared" si="247"/>
        <v>0</v>
      </c>
      <c r="DH166">
        <f t="shared" si="247"/>
        <v>0</v>
      </c>
      <c r="DI166">
        <f t="shared" si="247"/>
        <v>0</v>
      </c>
      <c r="DJ166">
        <f t="shared" si="247"/>
        <v>0</v>
      </c>
      <c r="DK166">
        <f t="shared" si="247"/>
        <v>0</v>
      </c>
      <c r="DL166">
        <f t="shared" si="248"/>
        <v>0</v>
      </c>
      <c r="DM166">
        <f t="shared" si="248"/>
        <v>0</v>
      </c>
      <c r="DN166">
        <f t="shared" si="248"/>
        <v>0</v>
      </c>
      <c r="DO166">
        <f t="shared" si="248"/>
        <v>0</v>
      </c>
      <c r="DP166">
        <f t="shared" si="248"/>
        <v>0</v>
      </c>
      <c r="DQ166">
        <f t="shared" si="248"/>
        <v>0</v>
      </c>
      <c r="DR166">
        <f t="shared" si="248"/>
        <v>0</v>
      </c>
      <c r="DS166">
        <f t="shared" si="248"/>
        <v>0</v>
      </c>
      <c r="DT166">
        <f t="shared" si="248"/>
        <v>0</v>
      </c>
      <c r="DU166">
        <f t="shared" si="248"/>
        <v>0</v>
      </c>
      <c r="DV166">
        <f t="shared" si="248"/>
        <v>0</v>
      </c>
      <c r="DW166">
        <f t="shared" si="248"/>
        <v>0</v>
      </c>
      <c r="DX166">
        <f t="shared" si="248"/>
        <v>0</v>
      </c>
      <c r="DY166">
        <f t="shared" si="248"/>
        <v>0</v>
      </c>
      <c r="DZ166">
        <f t="shared" si="248"/>
        <v>0</v>
      </c>
      <c r="EA166">
        <f t="shared" si="248"/>
        <v>0</v>
      </c>
      <c r="EB166">
        <f t="shared" si="249"/>
        <v>0</v>
      </c>
      <c r="EC166">
        <f t="shared" si="249"/>
        <v>0</v>
      </c>
      <c r="ED166">
        <f t="shared" si="249"/>
        <v>0</v>
      </c>
      <c r="EE166">
        <f t="shared" si="249"/>
        <v>0</v>
      </c>
      <c r="EF166">
        <f t="shared" si="249"/>
        <v>0</v>
      </c>
      <c r="EG166">
        <f t="shared" si="249"/>
        <v>0</v>
      </c>
      <c r="EH166">
        <f t="shared" si="249"/>
        <v>0</v>
      </c>
      <c r="EI166">
        <f t="shared" si="249"/>
        <v>0</v>
      </c>
      <c r="EJ166">
        <f t="shared" si="249"/>
        <v>0</v>
      </c>
      <c r="EK166">
        <f t="shared" si="249"/>
        <v>0</v>
      </c>
      <c r="EL166">
        <f t="shared" si="249"/>
        <v>0</v>
      </c>
      <c r="EM166">
        <f t="shared" si="249"/>
        <v>0</v>
      </c>
      <c r="EN166">
        <f t="shared" si="250"/>
        <v>0</v>
      </c>
      <c r="EO166">
        <f t="shared" si="250"/>
        <v>0</v>
      </c>
      <c r="EP166">
        <f t="shared" si="250"/>
        <v>0</v>
      </c>
      <c r="EQ166">
        <f t="shared" si="250"/>
        <v>0</v>
      </c>
      <c r="ER166">
        <f t="shared" si="250"/>
        <v>0</v>
      </c>
      <c r="ES166">
        <f t="shared" si="250"/>
        <v>0</v>
      </c>
      <c r="ET166">
        <f t="shared" si="250"/>
        <v>0</v>
      </c>
      <c r="EU166">
        <f t="shared" si="250"/>
        <v>0</v>
      </c>
      <c r="EV166">
        <f t="shared" si="250"/>
        <v>0</v>
      </c>
      <c r="EW166">
        <f t="shared" si="250"/>
        <v>0</v>
      </c>
      <c r="EX166">
        <f t="shared" si="250"/>
        <v>0</v>
      </c>
      <c r="EZ166">
        <f t="shared" si="238"/>
        <v>0.88314438711692689</v>
      </c>
      <c r="FB166">
        <f t="shared" si="239"/>
        <v>1.0790283288785618E-2</v>
      </c>
      <c r="FC166">
        <f t="shared" si="240"/>
        <v>0.24863647501926556</v>
      </c>
    </row>
    <row r="167" spans="1:159" x14ac:dyDescent="0.25">
      <c r="A167">
        <v>1100</v>
      </c>
      <c r="B167" s="20">
        <f>'Input spectra'!S166</f>
        <v>4.3581147370950001E-2</v>
      </c>
      <c r="C167">
        <f>'Input spectra'!B166</f>
        <v>0</v>
      </c>
      <c r="D167">
        <f t="shared" si="241"/>
        <v>2.0653927966864227E-2</v>
      </c>
      <c r="E167">
        <f t="shared" si="241"/>
        <v>2.041435231032478E-2</v>
      </c>
      <c r="F167">
        <f t="shared" si="241"/>
        <v>2.0176469728323179E-2</v>
      </c>
      <c r="G167">
        <f t="shared" si="241"/>
        <v>1.9940270026262759E-2</v>
      </c>
      <c r="H167">
        <f t="shared" si="241"/>
        <v>1.9705743066194884E-2</v>
      </c>
      <c r="I167">
        <f t="shared" si="241"/>
        <v>1.947287876651908E-2</v>
      </c>
      <c r="J167">
        <f t="shared" si="241"/>
        <v>1.9241667101684658E-2</v>
      </c>
      <c r="K167">
        <f t="shared" si="241"/>
        <v>1.9012098101893866E-2</v>
      </c>
      <c r="L167">
        <f t="shared" si="241"/>
        <v>1.8784161852806618E-2</v>
      </c>
      <c r="M167">
        <f t="shared" si="241"/>
        <v>1.8557848495246668E-2</v>
      </c>
      <c r="N167">
        <f t="shared" si="241"/>
        <v>1.8333148224909338E-2</v>
      </c>
      <c r="O167">
        <f t="shared" si="241"/>
        <v>1.811005129207071E-2</v>
      </c>
      <c r="P167">
        <f t="shared" si="241"/>
        <v>1.7888548001298358E-2</v>
      </c>
      <c r="Q167">
        <f t="shared" si="241"/>
        <v>1.7668628711163509E-2</v>
      </c>
      <c r="R167">
        <f t="shared" si="241"/>
        <v>1.7450283833954708E-2</v>
      </c>
      <c r="S167">
        <f t="shared" si="241"/>
        <v>1.7233503835392964E-2</v>
      </c>
      <c r="T167">
        <f t="shared" si="242"/>
        <v>1.701827923434833E-2</v>
      </c>
      <c r="U167">
        <f t="shared" si="242"/>
        <v>1.6804600602557944E-2</v>
      </c>
      <c r="V167">
        <f t="shared" si="242"/>
        <v>1.6592458564345554E-2</v>
      </c>
      <c r="W167">
        <f t="shared" si="242"/>
        <v>1.6381843796342412E-2</v>
      </c>
      <c r="X167">
        <f t="shared" si="242"/>
        <v>1.617274702720968E-2</v>
      </c>
      <c r="Y167">
        <f t="shared" si="242"/>
        <v>1.5965159037362193E-2</v>
      </c>
      <c r="Z167">
        <f t="shared" si="242"/>
        <v>1.5759070658693693E-2</v>
      </c>
      <c r="AA167">
        <f t="shared" si="242"/>
        <v>1.555447277430342E-2</v>
      </c>
      <c r="AB167">
        <f t="shared" si="242"/>
        <v>1.5351356318224178E-2</v>
      </c>
      <c r="AC167">
        <f t="shared" si="242"/>
        <v>1.5149712275151737E-2</v>
      </c>
      <c r="AD167">
        <f t="shared" si="242"/>
        <v>1.4949531680175635E-2</v>
      </c>
      <c r="AE167">
        <f t="shared" si="242"/>
        <v>1.4750805618511408E-2</v>
      </c>
      <c r="AF167">
        <f t="shared" si="242"/>
        <v>1.4553525225234131E-2</v>
      </c>
      <c r="AG167">
        <f t="shared" si="242"/>
        <v>1.4357681685013376E-2</v>
      </c>
      <c r="AH167">
        <f t="shared" si="242"/>
        <v>1.4163266231849514E-2</v>
      </c>
      <c r="AI167">
        <f t="shared" si="242"/>
        <v>1.3970270148811378E-2</v>
      </c>
      <c r="AJ167">
        <f t="shared" si="243"/>
        <v>1.3778684767775266E-2</v>
      </c>
      <c r="AK167">
        <f t="shared" si="243"/>
        <v>1.3588501469165289E-2</v>
      </c>
      <c r="AL167">
        <f t="shared" si="243"/>
        <v>1.3399711681695074E-2</v>
      </c>
      <c r="AM167">
        <f t="shared" si="243"/>
        <v>1.3212306882110763E-2</v>
      </c>
      <c r="AN167">
        <f t="shared" si="243"/>
        <v>1.302627859493535E-2</v>
      </c>
      <c r="AO167">
        <f t="shared" si="243"/>
        <v>1.2841618392214342E-2</v>
      </c>
      <c r="AP167">
        <f t="shared" si="243"/>
        <v>1.2658317893262721E-2</v>
      </c>
      <c r="AQ167">
        <f t="shared" si="243"/>
        <v>1.2476368764413189E-2</v>
      </c>
      <c r="AR167">
        <f t="shared" si="243"/>
        <v>1.229576271876574E-2</v>
      </c>
      <c r="AS167">
        <f t="shared" si="243"/>
        <v>1.2116491515938516E-2</v>
      </c>
      <c r="AT167">
        <f t="shared" si="243"/>
        <v>1.1938546961819908E-2</v>
      </c>
      <c r="AU167">
        <f t="shared" si="243"/>
        <v>1.1761920908321996E-2</v>
      </c>
      <c r="AV167">
        <f t="shared" si="243"/>
        <v>1.1586605253135195E-2</v>
      </c>
      <c r="AW167">
        <f t="shared" si="243"/>
        <v>1.1412591939484219E-2</v>
      </c>
      <c r="AX167">
        <f t="shared" si="243"/>
        <v>1.0146195426223262E-2</v>
      </c>
      <c r="AY167">
        <f t="shared" si="243"/>
        <v>8.6706637292510522E-3</v>
      </c>
      <c r="AZ167">
        <f t="shared" si="244"/>
        <v>7.8061432926279806E-3</v>
      </c>
      <c r="BA167">
        <f t="shared" si="244"/>
        <v>7.1514232495396421E-3</v>
      </c>
      <c r="BB167">
        <f t="shared" si="244"/>
        <v>6.6165176964536089E-3</v>
      </c>
      <c r="BC167">
        <f t="shared" si="244"/>
        <v>6.1624293596064354E-3</v>
      </c>
      <c r="BD167">
        <f t="shared" si="244"/>
        <v>5.7677945871480668E-3</v>
      </c>
      <c r="BE167">
        <f t="shared" si="244"/>
        <v>5.4192979607799964E-3</v>
      </c>
      <c r="BF167">
        <f t="shared" si="244"/>
        <v>5.107925487788839E-3</v>
      </c>
      <c r="BG167">
        <f t="shared" si="244"/>
        <v>4.8272137460576153E-3</v>
      </c>
      <c r="BH167">
        <f t="shared" si="244"/>
        <v>4.5723279299447238E-3</v>
      </c>
      <c r="BI167">
        <f t="shared" si="244"/>
        <v>4.3395325815718663E-3</v>
      </c>
      <c r="BJ167">
        <f t="shared" si="244"/>
        <v>4.1258671290378213E-3</v>
      </c>
      <c r="BK167">
        <f t="shared" si="244"/>
        <v>3.9289364167294115E-3</v>
      </c>
      <c r="BL167">
        <f t="shared" si="244"/>
        <v>3.7467696925932515E-3</v>
      </c>
      <c r="BM167">
        <f t="shared" si="244"/>
        <v>3.5777223406382361E-3</v>
      </c>
      <c r="BN167">
        <f t="shared" si="244"/>
        <v>3.4204053842965959E-3</v>
      </c>
      <c r="BO167">
        <f t="shared" si="244"/>
        <v>3.2736336474066814E-3</v>
      </c>
      <c r="BP167">
        <f t="shared" si="245"/>
        <v>3.1363868155128813E-3</v>
      </c>
      <c r="BQ167">
        <f t="shared" si="245"/>
        <v>3.0077796415115335E-3</v>
      </c>
      <c r="BR167">
        <f t="shared" si="245"/>
        <v>2.887038775845284E-3</v>
      </c>
      <c r="BS167">
        <f t="shared" si="245"/>
        <v>2.773484488762269E-3</v>
      </c>
      <c r="BT167">
        <f t="shared" si="245"/>
        <v>2.666516067308629E-3</v>
      </c>
      <c r="BU167">
        <f t="shared" si="245"/>
        <v>2.5656000149668493E-3</v>
      </c>
      <c r="BV167">
        <f t="shared" si="245"/>
        <v>2.4702604182349347E-3</v>
      </c>
      <c r="BW167">
        <f t="shared" si="245"/>
        <v>2.3800710094352088E-3</v>
      </c>
      <c r="BX167">
        <f t="shared" si="245"/>
        <v>2.2946485722292855E-3</v>
      </c>
      <c r="BY167">
        <f t="shared" si="245"/>
        <v>2.2136474208762466E-3</v>
      </c>
      <c r="BZ167">
        <f t="shared" si="245"/>
        <v>2.136754746175782E-3</v>
      </c>
      <c r="CA167">
        <f t="shared" si="245"/>
        <v>2.0636866669603154E-3</v>
      </c>
      <c r="CB167">
        <f t="shared" si="245"/>
        <v>1.9941848604831162E-3</v>
      </c>
      <c r="CC167">
        <f t="shared" si="245"/>
        <v>1.9280136712345746E-3</v>
      </c>
      <c r="CD167">
        <f t="shared" si="245"/>
        <v>1.8649576178103265E-3</v>
      </c>
      <c r="CE167">
        <f t="shared" si="245"/>
        <v>1.8048192330198667E-3</v>
      </c>
      <c r="CF167">
        <f t="shared" si="246"/>
        <v>1.7474171845908149E-3</v>
      </c>
      <c r="CG167">
        <f t="shared" si="246"/>
        <v>1.6925846334137652E-3</v>
      </c>
      <c r="CH167">
        <f t="shared" si="246"/>
        <v>1.6401677938904697E-3</v>
      </c>
      <c r="CI167">
        <f t="shared" si="246"/>
        <v>1.5900246670436497E-3</v>
      </c>
      <c r="CJ167">
        <f t="shared" si="246"/>
        <v>1.5420239219577341E-3</v>
      </c>
      <c r="CK167">
        <f t="shared" si="246"/>
        <v>1.4960439051018252E-3</v>
      </c>
      <c r="CL167">
        <f t="shared" si="246"/>
        <v>1.4519717603345425E-3</v>
      </c>
      <c r="CM167">
        <f t="shared" si="246"/>
        <v>1.4097026450553614E-3</v>
      </c>
      <c r="CN167">
        <f t="shared" si="246"/>
        <v>1.3691390301651361E-3</v>
      </c>
      <c r="CO167">
        <f t="shared" si="246"/>
        <v>1.3301900733207368E-3</v>
      </c>
      <c r="CP167">
        <f t="shared" si="246"/>
        <v>1.2927710564866212E-3</v>
      </c>
      <c r="CQ167">
        <f t="shared" si="246"/>
        <v>1.2568028800563323E-3</v>
      </c>
      <c r="CR167">
        <f t="shared" si="246"/>
        <v>8.0924000062244711E-4</v>
      </c>
      <c r="CS167">
        <f t="shared" si="246"/>
        <v>5.2565558693462295E-4</v>
      </c>
      <c r="CT167">
        <f t="shared" si="246"/>
        <v>3.6406552899112765E-4</v>
      </c>
      <c r="CU167">
        <f t="shared" si="246"/>
        <v>2.5328547003827361E-4</v>
      </c>
      <c r="CV167">
        <f t="shared" si="247"/>
        <v>1.7295870300967225E-4</v>
      </c>
      <c r="CW167">
        <f t="shared" si="247"/>
        <v>1.1370344317871252E-4</v>
      </c>
      <c r="CX167">
        <f t="shared" si="247"/>
        <v>7.0225152006806542E-5</v>
      </c>
      <c r="CY167">
        <f t="shared" si="247"/>
        <v>3.9163156070261618E-5</v>
      </c>
      <c r="CZ167">
        <f t="shared" si="247"/>
        <v>1.8211869305695244E-5</v>
      </c>
      <c r="DA167">
        <f t="shared" si="247"/>
        <v>5.6994199440431093E-6</v>
      </c>
      <c r="DB167">
        <f t="shared" si="247"/>
        <v>3.6206283779238013E-7</v>
      </c>
      <c r="DC167">
        <f t="shared" si="247"/>
        <v>0</v>
      </c>
      <c r="DD167">
        <f t="shared" si="247"/>
        <v>0</v>
      </c>
      <c r="DE167">
        <f t="shared" si="247"/>
        <v>0</v>
      </c>
      <c r="DF167">
        <f t="shared" si="247"/>
        <v>0</v>
      </c>
      <c r="DG167">
        <f t="shared" si="247"/>
        <v>0</v>
      </c>
      <c r="DH167">
        <f t="shared" si="247"/>
        <v>0</v>
      </c>
      <c r="DI167">
        <f t="shared" si="247"/>
        <v>0</v>
      </c>
      <c r="DJ167">
        <f t="shared" si="247"/>
        <v>0</v>
      </c>
      <c r="DK167">
        <f t="shared" si="247"/>
        <v>0</v>
      </c>
      <c r="DL167">
        <f t="shared" si="248"/>
        <v>0</v>
      </c>
      <c r="DM167">
        <f t="shared" si="248"/>
        <v>0</v>
      </c>
      <c r="DN167">
        <f t="shared" si="248"/>
        <v>0</v>
      </c>
      <c r="DO167">
        <f t="shared" si="248"/>
        <v>0</v>
      </c>
      <c r="DP167">
        <f t="shared" si="248"/>
        <v>0</v>
      </c>
      <c r="DQ167">
        <f t="shared" si="248"/>
        <v>0</v>
      </c>
      <c r="DR167">
        <f t="shared" si="248"/>
        <v>0</v>
      </c>
      <c r="DS167">
        <f t="shared" si="248"/>
        <v>0</v>
      </c>
      <c r="DT167">
        <f t="shared" si="248"/>
        <v>0</v>
      </c>
      <c r="DU167">
        <f t="shared" si="248"/>
        <v>0</v>
      </c>
      <c r="DV167">
        <f t="shared" si="248"/>
        <v>0</v>
      </c>
      <c r="DW167">
        <f t="shared" si="248"/>
        <v>0</v>
      </c>
      <c r="DX167">
        <f t="shared" si="248"/>
        <v>0</v>
      </c>
      <c r="DY167">
        <f t="shared" si="248"/>
        <v>0</v>
      </c>
      <c r="DZ167">
        <f t="shared" si="248"/>
        <v>0</v>
      </c>
      <c r="EA167">
        <f t="shared" si="248"/>
        <v>0</v>
      </c>
      <c r="EB167">
        <f t="shared" si="249"/>
        <v>0</v>
      </c>
      <c r="EC167">
        <f t="shared" si="249"/>
        <v>0</v>
      </c>
      <c r="ED167">
        <f t="shared" si="249"/>
        <v>0</v>
      </c>
      <c r="EE167">
        <f t="shared" si="249"/>
        <v>0</v>
      </c>
      <c r="EF167">
        <f t="shared" si="249"/>
        <v>0</v>
      </c>
      <c r="EG167">
        <f t="shared" si="249"/>
        <v>0</v>
      </c>
      <c r="EH167">
        <f t="shared" si="249"/>
        <v>0</v>
      </c>
      <c r="EI167">
        <f t="shared" si="249"/>
        <v>0</v>
      </c>
      <c r="EJ167">
        <f t="shared" si="249"/>
        <v>0</v>
      </c>
      <c r="EK167">
        <f t="shared" si="249"/>
        <v>0</v>
      </c>
      <c r="EL167">
        <f t="shared" si="249"/>
        <v>0</v>
      </c>
      <c r="EM167">
        <f t="shared" si="249"/>
        <v>0</v>
      </c>
      <c r="EN167">
        <f t="shared" si="250"/>
        <v>0</v>
      </c>
      <c r="EO167">
        <f t="shared" si="250"/>
        <v>0</v>
      </c>
      <c r="EP167">
        <f t="shared" si="250"/>
        <v>0</v>
      </c>
      <c r="EQ167">
        <f t="shared" si="250"/>
        <v>0</v>
      </c>
      <c r="ER167">
        <f t="shared" si="250"/>
        <v>0</v>
      </c>
      <c r="ES167">
        <f t="shared" si="250"/>
        <v>0</v>
      </c>
      <c r="ET167">
        <f t="shared" si="250"/>
        <v>0</v>
      </c>
      <c r="EU167">
        <f t="shared" si="250"/>
        <v>0</v>
      </c>
      <c r="EV167">
        <f t="shared" si="250"/>
        <v>0</v>
      </c>
      <c r="EW167">
        <f t="shared" si="250"/>
        <v>0</v>
      </c>
      <c r="EX167">
        <f t="shared" si="250"/>
        <v>0</v>
      </c>
      <c r="EZ167">
        <f t="shared" si="238"/>
        <v>0.88327212955850076</v>
      </c>
      <c r="FB167">
        <f t="shared" si="239"/>
        <v>1.07774371238199E-2</v>
      </c>
      <c r="FC167">
        <f t="shared" si="240"/>
        <v>0.24863811608859185</v>
      </c>
    </row>
    <row r="168" spans="1:159" x14ac:dyDescent="0.25">
      <c r="A168">
        <v>1105</v>
      </c>
      <c r="B168" s="20">
        <f>'Input spectra'!S167</f>
        <v>4.3528630031796398E-2</v>
      </c>
      <c r="C168">
        <f>'Input spectra'!B167</f>
        <v>0</v>
      </c>
      <c r="D168">
        <f t="shared" si="241"/>
        <v>2.0653927966864227E-2</v>
      </c>
      <c r="E168">
        <f t="shared" si="241"/>
        <v>2.041445952135269E-2</v>
      </c>
      <c r="F168">
        <f t="shared" si="241"/>
        <v>2.0176681652336874E-2</v>
      </c>
      <c r="G168">
        <f t="shared" si="241"/>
        <v>1.9940584191714756E-2</v>
      </c>
      <c r="H168">
        <f t="shared" si="241"/>
        <v>1.9706157027819655E-2</v>
      </c>
      <c r="I168">
        <f t="shared" si="241"/>
        <v>1.9473390105121828E-2</v>
      </c>
      <c r="J168">
        <f t="shared" si="241"/>
        <v>1.9242273423931575E-2</v>
      </c>
      <c r="K168">
        <f t="shared" si="241"/>
        <v>1.9012797040103849E-2</v>
      </c>
      <c r="L168">
        <f t="shared" si="241"/>
        <v>1.8784951064744419E-2</v>
      </c>
      <c r="M168">
        <f t="shared" si="241"/>
        <v>1.8558725663917506E-2</v>
      </c>
      <c r="N168">
        <f t="shared" si="241"/>
        <v>1.8334111058354918E-2</v>
      </c>
      <c r="O168">
        <f t="shared" si="241"/>
        <v>1.811109752316669E-2</v>
      </c>
      <c r="P168">
        <f t="shared" si="241"/>
        <v>1.7889675387553199E-2</v>
      </c>
      <c r="Q168">
        <f t="shared" si="241"/>
        <v>1.7669835034518744E-2</v>
      </c>
      <c r="R168">
        <f t="shared" si="241"/>
        <v>1.745156690058661E-2</v>
      </c>
      <c r="S168">
        <f t="shared" si="241"/>
        <v>1.7234861475515589E-2</v>
      </c>
      <c r="T168">
        <f t="shared" si="242"/>
        <v>1.7019709302017943E-2</v>
      </c>
      <c r="U168">
        <f t="shared" si="242"/>
        <v>1.6806100975478817E-2</v>
      </c>
      <c r="V168">
        <f t="shared" si="242"/>
        <v>1.6594027143677106E-2</v>
      </c>
      <c r="W168">
        <f t="shared" si="242"/>
        <v>1.6383478506507721E-2</v>
      </c>
      <c r="X168">
        <f t="shared" si="242"/>
        <v>1.6174445815705318E-2</v>
      </c>
      <c r="Y168">
        <f t="shared" si="242"/>
        <v>1.5966919874569413E-2</v>
      </c>
      <c r="Z168">
        <f t="shared" si="242"/>
        <v>1.5760891537690922E-2</v>
      </c>
      <c r="AA168">
        <f t="shared" si="242"/>
        <v>1.5556351710680084E-2</v>
      </c>
      <c r="AB168">
        <f t="shared" si="242"/>
        <v>1.5353291349895831E-2</v>
      </c>
      <c r="AC168">
        <f t="shared" si="242"/>
        <v>1.5151701462176474E-2</v>
      </c>
      <c r="AD168">
        <f t="shared" si="242"/>
        <v>1.4951573104571826E-2</v>
      </c>
      <c r="AE168">
        <f t="shared" si="242"/>
        <v>1.4752897384076683E-2</v>
      </c>
      <c r="AF168">
        <f t="shared" si="242"/>
        <v>1.4555665457365667E-2</v>
      </c>
      <c r="AG168">
        <f t="shared" si="242"/>
        <v>1.4359868530529429E-2</v>
      </c>
      <c r="AH168">
        <f t="shared" si="242"/>
        <v>1.4165497858812227E-2</v>
      </c>
      <c r="AI168">
        <f t="shared" si="242"/>
        <v>1.3972544746350825E-2</v>
      </c>
      <c r="AJ168">
        <f t="shared" si="243"/>
        <v>1.3781000545914752E-2</v>
      </c>
      <c r="AK168">
        <f t="shared" si="243"/>
        <v>1.3590856658647874E-2</v>
      </c>
      <c r="AL168">
        <f t="shared" si="243"/>
        <v>1.3402104533811323E-2</v>
      </c>
      <c r="AM168">
        <f t="shared" si="243"/>
        <v>1.3214735668527726E-2</v>
      </c>
      <c r="AN168">
        <f t="shared" si="243"/>
        <v>1.3028741607526741E-2</v>
      </c>
      <c r="AO168">
        <f t="shared" si="243"/>
        <v>1.2844113942891927E-2</v>
      </c>
      <c r="AP168">
        <f t="shared" si="243"/>
        <v>1.2660844313808893E-2</v>
      </c>
      <c r="AQ168">
        <f t="shared" si="243"/>
        <v>1.2478924406314748E-2</v>
      </c>
      <c r="AR168">
        <f t="shared" si="243"/>
        <v>1.2298345953048836E-2</v>
      </c>
      <c r="AS168">
        <f t="shared" si="243"/>
        <v>1.2119100733004774E-2</v>
      </c>
      <c r="AT168">
        <f t="shared" si="243"/>
        <v>1.1941180571283709E-2</v>
      </c>
      <c r="AU168">
        <f t="shared" si="243"/>
        <v>1.1764577338848925E-2</v>
      </c>
      <c r="AV168">
        <f t="shared" si="243"/>
        <v>1.1589282952281635E-2</v>
      </c>
      <c r="AW168">
        <f t="shared" si="243"/>
        <v>1.1415289373538083E-2</v>
      </c>
      <c r="AX168">
        <f t="shared" si="243"/>
        <v>1.0148646837774108E-2</v>
      </c>
      <c r="AY168">
        <f t="shared" si="243"/>
        <v>8.6728041862887406E-3</v>
      </c>
      <c r="AZ168">
        <f t="shared" si="244"/>
        <v>7.8081113384721795E-3</v>
      </c>
      <c r="BA168">
        <f t="shared" si="244"/>
        <v>7.1532637975772776E-3</v>
      </c>
      <c r="BB168">
        <f t="shared" si="244"/>
        <v>6.6182553341032919E-3</v>
      </c>
      <c r="BC168">
        <f t="shared" si="244"/>
        <v>6.1640801160672883E-3</v>
      </c>
      <c r="BD168">
        <f t="shared" si="244"/>
        <v>5.7693699302110322E-3</v>
      </c>
      <c r="BE168">
        <f t="shared" si="244"/>
        <v>5.4208065884049916E-3</v>
      </c>
      <c r="BF168">
        <f t="shared" si="244"/>
        <v>5.109374268349752E-3</v>
      </c>
      <c r="BG168">
        <f t="shared" si="244"/>
        <v>4.8286082657662743E-3</v>
      </c>
      <c r="BH168">
        <f t="shared" si="244"/>
        <v>4.5736728360825903E-3</v>
      </c>
      <c r="BI168">
        <f t="shared" si="244"/>
        <v>4.3408318100382481E-3</v>
      </c>
      <c r="BJ168">
        <f t="shared" si="244"/>
        <v>4.1271240619265848E-3</v>
      </c>
      <c r="BK168">
        <f t="shared" si="244"/>
        <v>3.9301539953436691E-3</v>
      </c>
      <c r="BL168">
        <f t="shared" si="244"/>
        <v>3.7479505008702662E-3</v>
      </c>
      <c r="BM168">
        <f t="shared" si="244"/>
        <v>3.5788686682358822E-3</v>
      </c>
      <c r="BN168">
        <f t="shared" si="244"/>
        <v>3.4215192752879682E-3</v>
      </c>
      <c r="BO168">
        <f t="shared" si="244"/>
        <v>3.2747169385349477E-3</v>
      </c>
      <c r="BP168">
        <f t="shared" si="245"/>
        <v>3.1374411667091429E-3</v>
      </c>
      <c r="BQ168">
        <f t="shared" si="245"/>
        <v>3.008806560570457E-3</v>
      </c>
      <c r="BR168">
        <f t="shared" si="245"/>
        <v>2.8880396386159754E-3</v>
      </c>
      <c r="BS168">
        <f t="shared" si="245"/>
        <v>2.7744605558457677E-3</v>
      </c>
      <c r="BT168">
        <f t="shared" si="245"/>
        <v>2.6674684979984585E-3</v>
      </c>
      <c r="BU168">
        <f t="shared" si="245"/>
        <v>2.5665298789881367E-3</v>
      </c>
      <c r="BV168">
        <f t="shared" si="245"/>
        <v>2.4711687057069249E-3</v>
      </c>
      <c r="BW168">
        <f t="shared" si="245"/>
        <v>2.3809586393861203E-3</v>
      </c>
      <c r="BX168">
        <f t="shared" si="245"/>
        <v>2.2955163999211535E-3</v>
      </c>
      <c r="BY168">
        <f t="shared" si="245"/>
        <v>2.2144962441436205E-3</v>
      </c>
      <c r="BZ168">
        <f t="shared" si="245"/>
        <v>2.137585310941147E-3</v>
      </c>
      <c r="CA168">
        <f t="shared" si="245"/>
        <v>2.0644996720575125E-3</v>
      </c>
      <c r="CB168">
        <f t="shared" si="245"/>
        <v>1.9949809618953962E-3</v>
      </c>
      <c r="CC168">
        <f t="shared" si="245"/>
        <v>1.9287934858345916E-3</v>
      </c>
      <c r="CD168">
        <f t="shared" si="245"/>
        <v>1.8657217266740314E-3</v>
      </c>
      <c r="CE168">
        <f t="shared" si="245"/>
        <v>1.8055681843740002E-3</v>
      </c>
      <c r="CF168">
        <f t="shared" si="246"/>
        <v>1.7481514964438397E-3</v>
      </c>
      <c r="CG168">
        <f t="shared" si="246"/>
        <v>1.6933047959120661E-3</v>
      </c>
      <c r="CH168">
        <f t="shared" si="246"/>
        <v>1.6408742714351316E-3</v>
      </c>
      <c r="CI168">
        <f t="shared" si="246"/>
        <v>1.5907179001977542E-3</v>
      </c>
      <c r="CJ168">
        <f t="shared" si="246"/>
        <v>1.5427043291696967E-3</v>
      </c>
      <c r="CK168">
        <f t="shared" si="246"/>
        <v>1.496711884266608E-3</v>
      </c>
      <c r="CL168">
        <f t="shared" si="246"/>
        <v>1.4526276902115263E-3</v>
      </c>
      <c r="CM168">
        <f t="shared" si="246"/>
        <v>1.4103468865590697E-3</v>
      </c>
      <c r="CN168">
        <f t="shared" si="246"/>
        <v>1.3697719275428521E-3</v>
      </c>
      <c r="CO168">
        <f t="shared" si="246"/>
        <v>1.330811955229212E-3</v>
      </c>
      <c r="CP168">
        <f t="shared" si="246"/>
        <v>1.2933822369785154E-3</v>
      </c>
      <c r="CQ168">
        <f t="shared" si="246"/>
        <v>1.2574036594857015E-3</v>
      </c>
      <c r="CR168">
        <f t="shared" si="246"/>
        <v>8.0963108710385549E-4</v>
      </c>
      <c r="CS168">
        <f t="shared" si="246"/>
        <v>5.2591238574568725E-4</v>
      </c>
      <c r="CT168">
        <f t="shared" si="246"/>
        <v>3.6424529903727137E-4</v>
      </c>
      <c r="CU168">
        <f t="shared" si="246"/>
        <v>2.5341186941676757E-4</v>
      </c>
      <c r="CV168">
        <f t="shared" si="247"/>
        <v>1.730459249713274E-4</v>
      </c>
      <c r="CW168">
        <f t="shared" si="247"/>
        <v>1.1376138053682862E-4</v>
      </c>
      <c r="CX168">
        <f t="shared" si="247"/>
        <v>7.0261304082827166E-5</v>
      </c>
      <c r="CY168">
        <f t="shared" si="247"/>
        <v>3.9183523137464196E-5</v>
      </c>
      <c r="CZ168">
        <f t="shared" si="247"/>
        <v>1.8221436206785791E-5</v>
      </c>
      <c r="DA168">
        <f t="shared" si="247"/>
        <v>5.7024438614919267E-6</v>
      </c>
      <c r="DB168">
        <f t="shared" si="247"/>
        <v>3.6225683843240993E-7</v>
      </c>
      <c r="DC168">
        <f t="shared" si="247"/>
        <v>0</v>
      </c>
      <c r="DD168">
        <f t="shared" si="247"/>
        <v>0</v>
      </c>
      <c r="DE168">
        <f t="shared" si="247"/>
        <v>0</v>
      </c>
      <c r="DF168">
        <f t="shared" si="247"/>
        <v>0</v>
      </c>
      <c r="DG168">
        <f t="shared" si="247"/>
        <v>0</v>
      </c>
      <c r="DH168">
        <f t="shared" si="247"/>
        <v>0</v>
      </c>
      <c r="DI168">
        <f t="shared" si="247"/>
        <v>0</v>
      </c>
      <c r="DJ168">
        <f t="shared" si="247"/>
        <v>0</v>
      </c>
      <c r="DK168">
        <f t="shared" si="247"/>
        <v>0</v>
      </c>
      <c r="DL168">
        <f t="shared" si="248"/>
        <v>0</v>
      </c>
      <c r="DM168">
        <f t="shared" si="248"/>
        <v>0</v>
      </c>
      <c r="DN168">
        <f t="shared" si="248"/>
        <v>0</v>
      </c>
      <c r="DO168">
        <f t="shared" si="248"/>
        <v>0</v>
      </c>
      <c r="DP168">
        <f t="shared" si="248"/>
        <v>0</v>
      </c>
      <c r="DQ168">
        <f t="shared" si="248"/>
        <v>0</v>
      </c>
      <c r="DR168">
        <f t="shared" si="248"/>
        <v>0</v>
      </c>
      <c r="DS168">
        <f t="shared" si="248"/>
        <v>0</v>
      </c>
      <c r="DT168">
        <f t="shared" si="248"/>
        <v>0</v>
      </c>
      <c r="DU168">
        <f t="shared" si="248"/>
        <v>0</v>
      </c>
      <c r="DV168">
        <f t="shared" si="248"/>
        <v>0</v>
      </c>
      <c r="DW168">
        <f t="shared" si="248"/>
        <v>0</v>
      </c>
      <c r="DX168">
        <f t="shared" si="248"/>
        <v>0</v>
      </c>
      <c r="DY168">
        <f t="shared" si="248"/>
        <v>0</v>
      </c>
      <c r="DZ168">
        <f t="shared" si="248"/>
        <v>0</v>
      </c>
      <c r="EA168">
        <f t="shared" si="248"/>
        <v>0</v>
      </c>
      <c r="EB168">
        <f t="shared" si="249"/>
        <v>0</v>
      </c>
      <c r="EC168">
        <f t="shared" si="249"/>
        <v>0</v>
      </c>
      <c r="ED168">
        <f t="shared" si="249"/>
        <v>0</v>
      </c>
      <c r="EE168">
        <f t="shared" si="249"/>
        <v>0</v>
      </c>
      <c r="EF168">
        <f t="shared" si="249"/>
        <v>0</v>
      </c>
      <c r="EG168">
        <f t="shared" si="249"/>
        <v>0</v>
      </c>
      <c r="EH168">
        <f t="shared" si="249"/>
        <v>0</v>
      </c>
      <c r="EI168">
        <f t="shared" si="249"/>
        <v>0</v>
      </c>
      <c r="EJ168">
        <f t="shared" si="249"/>
        <v>0</v>
      </c>
      <c r="EK168">
        <f t="shared" si="249"/>
        <v>0</v>
      </c>
      <c r="EL168">
        <f t="shared" si="249"/>
        <v>0</v>
      </c>
      <c r="EM168">
        <f t="shared" si="249"/>
        <v>0</v>
      </c>
      <c r="EN168">
        <f t="shared" si="250"/>
        <v>0</v>
      </c>
      <c r="EO168">
        <f t="shared" si="250"/>
        <v>0</v>
      </c>
      <c r="EP168">
        <f t="shared" si="250"/>
        <v>0</v>
      </c>
      <c r="EQ168">
        <f t="shared" si="250"/>
        <v>0</v>
      </c>
      <c r="ER168">
        <f t="shared" si="250"/>
        <v>0</v>
      </c>
      <c r="ES168">
        <f t="shared" si="250"/>
        <v>0</v>
      </c>
      <c r="ET168">
        <f t="shared" si="250"/>
        <v>0</v>
      </c>
      <c r="EU168">
        <f t="shared" si="250"/>
        <v>0</v>
      </c>
      <c r="EV168">
        <f t="shared" si="250"/>
        <v>0</v>
      </c>
      <c r="EW168">
        <f t="shared" si="250"/>
        <v>0</v>
      </c>
      <c r="EX168">
        <f t="shared" si="250"/>
        <v>0</v>
      </c>
      <c r="EZ168">
        <f t="shared" si="238"/>
        <v>0.88339990072052765</v>
      </c>
      <c r="FB168">
        <f t="shared" si="239"/>
        <v>1.0764590621526515E-2</v>
      </c>
      <c r="FC168">
        <f t="shared" si="240"/>
        <v>0.24863975715815595</v>
      </c>
    </row>
    <row r="169" spans="1:159" x14ac:dyDescent="0.25">
      <c r="A169">
        <v>1110</v>
      </c>
      <c r="B169" s="20">
        <f>'Input spectra'!S168</f>
        <v>4.3476112692642802E-2</v>
      </c>
      <c r="C169">
        <f>'Input spectra'!B168</f>
        <v>0</v>
      </c>
      <c r="D169">
        <f t="shared" si="241"/>
        <v>2.0653927966864227E-2</v>
      </c>
      <c r="E169">
        <f t="shared" si="241"/>
        <v>2.0414566732943645E-2</v>
      </c>
      <c r="F169">
        <f t="shared" si="241"/>
        <v>2.0176893578576518E-2</v>
      </c>
      <c r="G169">
        <f t="shared" si="241"/>
        <v>1.9940898362116533E-2</v>
      </c>
      <c r="H169">
        <f t="shared" si="241"/>
        <v>1.970657099814058E-2</v>
      </c>
      <c r="I169">
        <f t="shared" si="241"/>
        <v>1.9473901457151822E-2</v>
      </c>
      <c r="J169">
        <f t="shared" si="241"/>
        <v>1.9242879765284247E-2</v>
      </c>
      <c r="K169">
        <f t="shared" si="241"/>
        <v>1.9013496004008763E-2</v>
      </c>
      <c r="L169">
        <f t="shared" si="241"/>
        <v>1.8785740309840766E-2</v>
      </c>
      <c r="M169">
        <f t="shared" si="241"/>
        <v>1.8559602874049234E-2</v>
      </c>
      <c r="N169">
        <f t="shared" si="241"/>
        <v>1.8335073942367285E-2</v>
      </c>
      <c r="O169">
        <f t="shared" si="241"/>
        <v>1.8112143814704221E-2</v>
      </c>
      <c r="P169">
        <f t="shared" si="241"/>
        <v>1.7890802844859072E-2</v>
      </c>
      <c r="Q169">
        <f t="shared" si="241"/>
        <v>1.7671041440235551E-2</v>
      </c>
      <c r="R169">
        <f t="shared" si="241"/>
        <v>1.7452850061558525E-2</v>
      </c>
      <c r="S169">
        <f t="shared" si="241"/>
        <v>1.7236219222591897E-2</v>
      </c>
      <c r="T169">
        <f t="shared" si="242"/>
        <v>1.7021139489857964E-2</v>
      </c>
      <c r="U169">
        <f t="shared" si="242"/>
        <v>1.680760148235818E-2</v>
      </c>
      <c r="V169">
        <f t="shared" si="242"/>
        <v>1.6595595871295367E-2</v>
      </c>
      <c r="W169">
        <f t="shared" si="242"/>
        <v>1.638511337979736E-2</v>
      </c>
      <c r="X169">
        <f t="shared" si="242"/>
        <v>1.6176144782642028E-2</v>
      </c>
      <c r="Y169">
        <f t="shared" si="242"/>
        <v>1.5968680905983759E-2</v>
      </c>
      <c r="Z169">
        <f t="shared" si="242"/>
        <v>1.5762712627081288E-2</v>
      </c>
      <c r="AA169">
        <f t="shared" si="242"/>
        <v>1.5558230874026958E-2</v>
      </c>
      <c r="AB169">
        <f t="shared" si="242"/>
        <v>1.5355226625477369E-2</v>
      </c>
      <c r="AC169">
        <f t="shared" si="242"/>
        <v>1.5153690910385383E-2</v>
      </c>
      <c r="AD169">
        <f t="shared" si="242"/>
        <v>1.4953614807733511E-2</v>
      </c>
      <c r="AE169">
        <f t="shared" si="242"/>
        <v>1.4754989446268683E-2</v>
      </c>
      <c r="AF169">
        <f t="shared" si="242"/>
        <v>1.4557806004238373E-2</v>
      </c>
      <c r="AG169">
        <f t="shared" si="242"/>
        <v>1.4362055709128038E-2</v>
      </c>
      <c r="AH169">
        <f t="shared" si="242"/>
        <v>1.4167729837399966E-2</v>
      </c>
      <c r="AI169">
        <f t="shared" si="242"/>
        <v>1.3974819714233431E-2</v>
      </c>
      <c r="AJ169">
        <f t="shared" si="243"/>
        <v>1.3783316713266162E-2</v>
      </c>
      <c r="AK169">
        <f t="shared" si="243"/>
        <v>1.3593212256337171E-2</v>
      </c>
      <c r="AL169">
        <f t="shared" si="243"/>
        <v>1.340449781323089E-2</v>
      </c>
      <c r="AM169">
        <f t="shared" si="243"/>
        <v>1.3217164901422624E-2</v>
      </c>
      <c r="AN169">
        <f t="shared" si="243"/>
        <v>1.3031205085825278E-2</v>
      </c>
      <c r="AO169">
        <f t="shared" si="243"/>
        <v>1.2846609978537446E-2</v>
      </c>
      <c r="AP169">
        <f t="shared" si="243"/>
        <v>1.2663371238592739E-2</v>
      </c>
      <c r="AQ169">
        <f t="shared" si="243"/>
        <v>1.2481480571710413E-2</v>
      </c>
      <c r="AR169">
        <f t="shared" si="243"/>
        <v>1.2300929730047299E-2</v>
      </c>
      <c r="AS169">
        <f t="shared" si="243"/>
        <v>1.2121710511950986E-2</v>
      </c>
      <c r="AT169">
        <f t="shared" si="243"/>
        <v>1.1943814761714258E-2</v>
      </c>
      <c r="AU169">
        <f t="shared" si="243"/>
        <v>1.1767234369330843E-2</v>
      </c>
      <c r="AV169">
        <f t="shared" si="243"/>
        <v>1.1591961270252358E-2</v>
      </c>
      <c r="AW169">
        <f t="shared" si="243"/>
        <v>1.1417987445146542E-2</v>
      </c>
      <c r="AX169">
        <f t="shared" si="243"/>
        <v>1.0151098841607907E-2</v>
      </c>
      <c r="AY169">
        <f t="shared" si="243"/>
        <v>8.6749451717238486E-3</v>
      </c>
      <c r="AZ169">
        <f t="shared" si="244"/>
        <v>7.8100798804902651E-3</v>
      </c>
      <c r="BA169">
        <f t="shared" si="244"/>
        <v>7.1551048193132178E-3</v>
      </c>
      <c r="BB169">
        <f t="shared" si="244"/>
        <v>6.6199934280934151E-3</v>
      </c>
      <c r="BC169">
        <f t="shared" si="244"/>
        <v>6.1657313147233748E-3</v>
      </c>
      <c r="BD169">
        <f t="shared" si="244"/>
        <v>5.7709457035434409E-3</v>
      </c>
      <c r="BE169">
        <f t="shared" si="244"/>
        <v>5.4223156360027084E-3</v>
      </c>
      <c r="BF169">
        <f t="shared" si="244"/>
        <v>5.1108234598338711E-3</v>
      </c>
      <c r="BG169">
        <f t="shared" si="244"/>
        <v>4.8300031883336675E-3</v>
      </c>
      <c r="BH169">
        <f t="shared" si="244"/>
        <v>4.575018137811619E-3</v>
      </c>
      <c r="BI169">
        <f t="shared" si="244"/>
        <v>4.3421314274853726E-3</v>
      </c>
      <c r="BJ169">
        <f t="shared" si="244"/>
        <v>4.1283813777361353E-3</v>
      </c>
      <c r="BK169">
        <f t="shared" si="244"/>
        <v>3.9313719512859158E-3</v>
      </c>
      <c r="BL169">
        <f t="shared" si="244"/>
        <v>3.7491316812833602E-3</v>
      </c>
      <c r="BM169">
        <f t="shared" si="244"/>
        <v>3.5800153631250159E-3</v>
      </c>
      <c r="BN169">
        <f t="shared" si="244"/>
        <v>3.4226335290296582E-3</v>
      </c>
      <c r="BO169">
        <f t="shared" si="244"/>
        <v>3.2758005881393893E-3</v>
      </c>
      <c r="BP169">
        <f t="shared" si="245"/>
        <v>3.1384958723439708E-3</v>
      </c>
      <c r="BQ169">
        <f t="shared" si="245"/>
        <v>3.0098338302410868E-3</v>
      </c>
      <c r="BR169">
        <f t="shared" si="245"/>
        <v>2.8890408483602838E-3</v>
      </c>
      <c r="BS169">
        <f t="shared" si="245"/>
        <v>2.7754369664346854E-3</v>
      </c>
      <c r="BT169">
        <f t="shared" si="245"/>
        <v>2.6684212688790816E-3</v>
      </c>
      <c r="BU169">
        <f t="shared" si="245"/>
        <v>2.5674600800249738E-3</v>
      </c>
      <c r="BV169">
        <f t="shared" si="245"/>
        <v>2.4720773271461865E-3</v>
      </c>
      <c r="BW169">
        <f t="shared" si="245"/>
        <v>2.3818466003720832E-3</v>
      </c>
      <c r="BX169">
        <f t="shared" si="245"/>
        <v>2.2963845558222787E-3</v>
      </c>
      <c r="BY169">
        <f t="shared" si="245"/>
        <v>2.2153453928923385E-3</v>
      </c>
      <c r="BZ169">
        <f t="shared" si="245"/>
        <v>2.138416198550222E-3</v>
      </c>
      <c r="CA169">
        <f t="shared" si="245"/>
        <v>2.0653129974442666E-3</v>
      </c>
      <c r="CB169">
        <f t="shared" si="245"/>
        <v>1.9957773811204679E-3</v>
      </c>
      <c r="CC169">
        <f t="shared" si="245"/>
        <v>1.9295736158425432E-3</v>
      </c>
      <c r="CD169">
        <f t="shared" si="245"/>
        <v>1.8664861486077761E-3</v>
      </c>
      <c r="CE169">
        <f t="shared" si="245"/>
        <v>1.8063174465227669E-3</v>
      </c>
      <c r="CF169">
        <f t="shared" si="246"/>
        <v>1.7488861168745197E-3</v>
      </c>
      <c r="CG169">
        <f t="shared" si="246"/>
        <v>1.6940252648257827E-3</v>
      </c>
      <c r="CH169">
        <f t="shared" si="246"/>
        <v>1.6415810532843427E-3</v>
      </c>
      <c r="CI169">
        <f t="shared" si="246"/>
        <v>1.5914114355938403E-3</v>
      </c>
      <c r="CJ169">
        <f t="shared" si="246"/>
        <v>1.5433850366065565E-3</v>
      </c>
      <c r="CK169">
        <f t="shared" si="246"/>
        <v>1.4973801616821058E-3</v>
      </c>
      <c r="CL169">
        <f t="shared" si="246"/>
        <v>1.45328391640557E-3</v>
      </c>
      <c r="CM169">
        <f t="shared" si="246"/>
        <v>1.4109914224845243E-3</v>
      </c>
      <c r="CN169">
        <f t="shared" si="246"/>
        <v>1.3704051174833261E-3</v>
      </c>
      <c r="CO169">
        <f t="shared" si="246"/>
        <v>1.3314341278759178E-3</v>
      </c>
      <c r="CP169">
        <f t="shared" si="246"/>
        <v>1.2939937064168489E-3</v>
      </c>
      <c r="CQ169">
        <f t="shared" si="246"/>
        <v>1.2580047261008568E-3</v>
      </c>
      <c r="CR169">
        <f t="shared" si="246"/>
        <v>8.1002236258807608E-4</v>
      </c>
      <c r="CS169">
        <f t="shared" si="246"/>
        <v>5.2616931001081492E-4</v>
      </c>
      <c r="CT169">
        <f t="shared" si="246"/>
        <v>3.6442515785114208E-4</v>
      </c>
      <c r="CU169">
        <f t="shared" si="246"/>
        <v>2.5353833187350631E-4</v>
      </c>
      <c r="CV169">
        <f t="shared" si="247"/>
        <v>1.7313319091845692E-4</v>
      </c>
      <c r="CW169">
        <f t="shared" si="247"/>
        <v>1.1381934741680766E-4</v>
      </c>
      <c r="CX169">
        <f t="shared" si="247"/>
        <v>7.0297474770022905E-5</v>
      </c>
      <c r="CY169">
        <f t="shared" si="247"/>
        <v>3.9203900796699382E-5</v>
      </c>
      <c r="CZ169">
        <f t="shared" si="247"/>
        <v>1.8231008133477763E-5</v>
      </c>
      <c r="DA169">
        <f t="shared" si="247"/>
        <v>5.7054693833280011E-6</v>
      </c>
      <c r="DB169">
        <f t="shared" si="247"/>
        <v>3.6245094302193244E-7</v>
      </c>
      <c r="DC169">
        <f t="shared" si="247"/>
        <v>0</v>
      </c>
      <c r="DD169">
        <f t="shared" si="247"/>
        <v>0</v>
      </c>
      <c r="DE169">
        <f t="shared" si="247"/>
        <v>0</v>
      </c>
      <c r="DF169">
        <f t="shared" si="247"/>
        <v>0</v>
      </c>
      <c r="DG169">
        <f t="shared" si="247"/>
        <v>0</v>
      </c>
      <c r="DH169">
        <f t="shared" si="247"/>
        <v>0</v>
      </c>
      <c r="DI169">
        <f t="shared" si="247"/>
        <v>0</v>
      </c>
      <c r="DJ169">
        <f t="shared" si="247"/>
        <v>0</v>
      </c>
      <c r="DK169">
        <f t="shared" si="247"/>
        <v>0</v>
      </c>
      <c r="DL169">
        <f t="shared" si="248"/>
        <v>0</v>
      </c>
      <c r="DM169">
        <f t="shared" si="248"/>
        <v>0</v>
      </c>
      <c r="DN169">
        <f t="shared" si="248"/>
        <v>0</v>
      </c>
      <c r="DO169">
        <f t="shared" si="248"/>
        <v>0</v>
      </c>
      <c r="DP169">
        <f t="shared" si="248"/>
        <v>0</v>
      </c>
      <c r="DQ169">
        <f t="shared" si="248"/>
        <v>0</v>
      </c>
      <c r="DR169">
        <f t="shared" si="248"/>
        <v>0</v>
      </c>
      <c r="DS169">
        <f t="shared" si="248"/>
        <v>0</v>
      </c>
      <c r="DT169">
        <f t="shared" si="248"/>
        <v>0</v>
      </c>
      <c r="DU169">
        <f t="shared" si="248"/>
        <v>0</v>
      </c>
      <c r="DV169">
        <f t="shared" si="248"/>
        <v>0</v>
      </c>
      <c r="DW169">
        <f t="shared" si="248"/>
        <v>0</v>
      </c>
      <c r="DX169">
        <f t="shared" si="248"/>
        <v>0</v>
      </c>
      <c r="DY169">
        <f t="shared" si="248"/>
        <v>0</v>
      </c>
      <c r="DZ169">
        <f t="shared" si="248"/>
        <v>0</v>
      </c>
      <c r="EA169">
        <f t="shared" si="248"/>
        <v>0</v>
      </c>
      <c r="EB169">
        <f t="shared" si="249"/>
        <v>0</v>
      </c>
      <c r="EC169">
        <f t="shared" si="249"/>
        <v>0</v>
      </c>
      <c r="ED169">
        <f t="shared" si="249"/>
        <v>0</v>
      </c>
      <c r="EE169">
        <f t="shared" si="249"/>
        <v>0</v>
      </c>
      <c r="EF169">
        <f t="shared" si="249"/>
        <v>0</v>
      </c>
      <c r="EG169">
        <f t="shared" si="249"/>
        <v>0</v>
      </c>
      <c r="EH169">
        <f t="shared" si="249"/>
        <v>0</v>
      </c>
      <c r="EI169">
        <f t="shared" si="249"/>
        <v>0</v>
      </c>
      <c r="EJ169">
        <f t="shared" si="249"/>
        <v>0</v>
      </c>
      <c r="EK169">
        <f t="shared" si="249"/>
        <v>0</v>
      </c>
      <c r="EL169">
        <f t="shared" si="249"/>
        <v>0</v>
      </c>
      <c r="EM169">
        <f t="shared" si="249"/>
        <v>0</v>
      </c>
      <c r="EN169">
        <f t="shared" si="250"/>
        <v>0</v>
      </c>
      <c r="EO169">
        <f t="shared" si="250"/>
        <v>0</v>
      </c>
      <c r="EP169">
        <f t="shared" si="250"/>
        <v>0</v>
      </c>
      <c r="EQ169">
        <f t="shared" si="250"/>
        <v>0</v>
      </c>
      <c r="ER169">
        <f t="shared" si="250"/>
        <v>0</v>
      </c>
      <c r="ES169">
        <f t="shared" si="250"/>
        <v>0</v>
      </c>
      <c r="ET169">
        <f t="shared" si="250"/>
        <v>0</v>
      </c>
      <c r="EU169">
        <f t="shared" si="250"/>
        <v>0</v>
      </c>
      <c r="EV169">
        <f t="shared" si="250"/>
        <v>0</v>
      </c>
      <c r="EW169">
        <f t="shared" si="250"/>
        <v>0</v>
      </c>
      <c r="EX169">
        <f t="shared" si="250"/>
        <v>0</v>
      </c>
      <c r="EZ169">
        <f t="shared" si="238"/>
        <v>0.88352770061105224</v>
      </c>
      <c r="FB169">
        <f t="shared" si="239"/>
        <v>1.0751743781896639E-2</v>
      </c>
      <c r="FC169">
        <f t="shared" si="240"/>
        <v>0.24864139822795178</v>
      </c>
    </row>
    <row r="170" spans="1:159" x14ac:dyDescent="0.25">
      <c r="A170">
        <v>1115</v>
      </c>
      <c r="B170" s="20">
        <f>'Input spectra'!S169</f>
        <v>4.3423595353489199E-2</v>
      </c>
      <c r="C170">
        <f>'Input spectra'!B169</f>
        <v>0</v>
      </c>
      <c r="D170">
        <f t="shared" si="241"/>
        <v>2.0653927966864227E-2</v>
      </c>
      <c r="E170">
        <f t="shared" si="241"/>
        <v>2.0414673945097647E-2</v>
      </c>
      <c r="F170">
        <f t="shared" si="241"/>
        <v>2.0177105507042135E-2</v>
      </c>
      <c r="G170">
        <f t="shared" si="241"/>
        <v>1.9941212537468167E-2</v>
      </c>
      <c r="H170">
        <f t="shared" si="241"/>
        <v>1.9706984977157845E-2</v>
      </c>
      <c r="I170">
        <f t="shared" si="241"/>
        <v>1.9474412822609415E-2</v>
      </c>
      <c r="J170">
        <f t="shared" si="241"/>
        <v>1.9243486125743284E-2</v>
      </c>
      <c r="K170">
        <f t="shared" si="241"/>
        <v>1.9014194993609557E-2</v>
      </c>
      <c r="L170">
        <f t="shared" si="241"/>
        <v>1.878652958809705E-2</v>
      </c>
      <c r="M170">
        <f t="shared" si="241"/>
        <v>1.8560480125643805E-2</v>
      </c>
      <c r="N170">
        <f t="shared" si="241"/>
        <v>1.8336036876949083E-2</v>
      </c>
      <c r="O170">
        <f t="shared" si="241"/>
        <v>1.8113190166686791E-2</v>
      </c>
      <c r="P170">
        <f t="shared" si="241"/>
        <v>1.7891930373220451E-2</v>
      </c>
      <c r="Q170">
        <f t="shared" si="241"/>
        <v>1.7672247928319555E-2</v>
      </c>
      <c r="R170">
        <f t="shared" si="241"/>
        <v>1.7454133316877386E-2</v>
      </c>
      <c r="S170">
        <f t="shared" si="241"/>
        <v>1.7237577076630314E-2</v>
      </c>
      <c r="T170">
        <f t="shared" si="242"/>
        <v>1.7022569797878494E-2</v>
      </c>
      <c r="U170">
        <f t="shared" si="242"/>
        <v>1.6809102123207988E-2</v>
      </c>
      <c r="V170">
        <f t="shared" si="242"/>
        <v>1.6597164747214361E-2</v>
      </c>
      <c r="W170">
        <f t="shared" si="242"/>
        <v>1.6386748416227608E-2</v>
      </c>
      <c r="X170">
        <f t="shared" si="242"/>
        <v>1.6177843928038557E-2</v>
      </c>
      <c r="Y170">
        <f t="shared" si="242"/>
        <v>1.5970442131626648E-2</v>
      </c>
      <c r="Z170">
        <f t="shared" si="242"/>
        <v>1.5764533926889101E-2</v>
      </c>
      <c r="AA170">
        <f t="shared" si="242"/>
        <v>1.5560110264371456E-2</v>
      </c>
      <c r="AB170">
        <f t="shared" si="242"/>
        <v>1.5357162144999539E-2</v>
      </c>
      <c r="AC170">
        <f t="shared" si="242"/>
        <v>1.5155680619812754E-2</v>
      </c>
      <c r="AD170">
        <f t="shared" si="242"/>
        <v>1.4955656789698752E-2</v>
      </c>
      <c r="AE170">
        <f t="shared" si="242"/>
        <v>1.4757081805129475E-2</v>
      </c>
      <c r="AF170">
        <f t="shared" si="242"/>
        <v>1.4559946865898536E-2</v>
      </c>
      <c r="AG170">
        <f t="shared" si="242"/>
        <v>1.4364243220859933E-2</v>
      </c>
      <c r="AH170">
        <f t="shared" si="242"/>
        <v>1.4169962167668139E-2</v>
      </c>
      <c r="AI170">
        <f t="shared" si="242"/>
        <v>1.3977095052519492E-2</v>
      </c>
      <c r="AJ170">
        <f t="shared" si="243"/>
        <v>1.3785633269894909E-2</v>
      </c>
      <c r="AK170">
        <f t="shared" si="243"/>
        <v>1.3595568262303929E-2</v>
      </c>
      <c r="AL170">
        <f t="shared" si="243"/>
        <v>1.3406891520030082E-2</v>
      </c>
      <c r="AM170">
        <f t="shared" si="243"/>
        <v>1.3219594580877526E-2</v>
      </c>
      <c r="AN170">
        <f t="shared" si="243"/>
        <v>1.3033669029919016E-2</v>
      </c>
      <c r="AO170">
        <f t="shared" si="243"/>
        <v>1.2849106499245149E-2</v>
      </c>
      <c r="AP170">
        <f t="shared" si="243"/>
        <v>1.2665898667714897E-2</v>
      </c>
      <c r="AQ170">
        <f t="shared" si="243"/>
        <v>1.2484037260707419E-2</v>
      </c>
      <c r="AR170">
        <f t="shared" si="243"/>
        <v>1.2303514049875147E-2</v>
      </c>
      <c r="AS170">
        <f t="shared" si="243"/>
        <v>1.2124320852898151E-2</v>
      </c>
      <c r="AT170">
        <f t="shared" si="243"/>
        <v>1.1946449533239716E-2</v>
      </c>
      <c r="AU170">
        <f t="shared" si="243"/>
        <v>1.1769891999903253E-2</v>
      </c>
      <c r="AV170">
        <f t="shared" si="243"/>
        <v>1.1594640207190381E-2</v>
      </c>
      <c r="AW170">
        <f t="shared" si="243"/>
        <v>1.1420686154460293E-2</v>
      </c>
      <c r="AX170">
        <f t="shared" si="243"/>
        <v>1.0153551437867761E-2</v>
      </c>
      <c r="AY170">
        <f t="shared" si="243"/>
        <v>8.6770866856868169E-3</v>
      </c>
      <c r="AZ170">
        <f t="shared" si="244"/>
        <v>7.8120489188073274E-3</v>
      </c>
      <c r="BA170">
        <f t="shared" si="244"/>
        <v>7.1569463148693805E-3</v>
      </c>
      <c r="BB170">
        <f t="shared" si="244"/>
        <v>6.6217319785438229E-3</v>
      </c>
      <c r="BC170">
        <f t="shared" si="244"/>
        <v>6.1673829556931478E-3</v>
      </c>
      <c r="BD170">
        <f t="shared" si="244"/>
        <v>5.7725219072628101E-3</v>
      </c>
      <c r="BE170">
        <f t="shared" si="244"/>
        <v>5.4238251036900584E-3</v>
      </c>
      <c r="BF170">
        <f t="shared" si="244"/>
        <v>5.1122730623577471E-3</v>
      </c>
      <c r="BG170">
        <f t="shared" si="244"/>
        <v>4.8313985138761749E-3</v>
      </c>
      <c r="BH170">
        <f t="shared" si="244"/>
        <v>4.5763638352481683E-3</v>
      </c>
      <c r="BI170">
        <f t="shared" si="244"/>
        <v>4.3434314340296985E-3</v>
      </c>
      <c r="BJ170">
        <f t="shared" si="244"/>
        <v>4.129639076583127E-3</v>
      </c>
      <c r="BK170">
        <f t="shared" si="244"/>
        <v>3.9325902846730878E-3</v>
      </c>
      <c r="BL170">
        <f t="shared" si="244"/>
        <v>3.7503132339498152E-3</v>
      </c>
      <c r="BM170">
        <f t="shared" si="244"/>
        <v>3.5811624254233204E-3</v>
      </c>
      <c r="BN170">
        <f t="shared" si="244"/>
        <v>3.4237481456397996E-3</v>
      </c>
      <c r="BO170">
        <f t="shared" si="244"/>
        <v>3.2768845963386307E-3</v>
      </c>
      <c r="BP170">
        <f t="shared" si="245"/>
        <v>3.1395509325365155E-3</v>
      </c>
      <c r="BQ170">
        <f t="shared" si="245"/>
        <v>3.0108614506431292E-3</v>
      </c>
      <c r="BR170">
        <f t="shared" si="245"/>
        <v>2.8900424051984956E-3</v>
      </c>
      <c r="BS170">
        <f t="shared" si="245"/>
        <v>2.7764137206499114E-3</v>
      </c>
      <c r="BT170">
        <f t="shared" si="245"/>
        <v>2.6693743800720099E-3</v>
      </c>
      <c r="BU170">
        <f t="shared" si="245"/>
        <v>2.5683906181995066E-3</v>
      </c>
      <c r="BV170">
        <f t="shared" si="245"/>
        <v>2.4729862826755157E-3</v>
      </c>
      <c r="BW170">
        <f t="shared" si="245"/>
        <v>2.3827348925165555E-3</v>
      </c>
      <c r="BX170">
        <f t="shared" si="245"/>
        <v>2.2972530400567882E-3</v>
      </c>
      <c r="BY170">
        <f t="shared" si="245"/>
        <v>2.2161948672472075E-3</v>
      </c>
      <c r="BZ170">
        <f t="shared" si="245"/>
        <v>2.1392474091284971E-3</v>
      </c>
      <c r="CA170">
        <f t="shared" si="245"/>
        <v>2.0661266432467577E-3</v>
      </c>
      <c r="CB170">
        <f t="shared" si="245"/>
        <v>1.9965741182852068E-3</v>
      </c>
      <c r="CC170">
        <f t="shared" si="245"/>
        <v>1.9303540613860015E-3</v>
      </c>
      <c r="CD170">
        <f t="shared" si="245"/>
        <v>1.8672508837398313E-3</v>
      </c>
      <c r="CE170">
        <f t="shared" si="245"/>
        <v>1.8070670195951379E-3</v>
      </c>
      <c r="CF170">
        <f t="shared" si="246"/>
        <v>1.7496210460125278E-3</v>
      </c>
      <c r="CG170">
        <f t="shared" si="246"/>
        <v>1.6947460402852888E-3</v>
      </c>
      <c r="CH170">
        <f t="shared" si="246"/>
        <v>1.6422881395691774E-3</v>
      </c>
      <c r="CI170">
        <f t="shared" si="246"/>
        <v>1.5921052733636823E-3</v>
      </c>
      <c r="CJ170">
        <f t="shared" si="246"/>
        <v>1.5440660444007864E-3</v>
      </c>
      <c r="CK170">
        <f t="shared" si="246"/>
        <v>1.4980487374814872E-3</v>
      </c>
      <c r="CL170">
        <f t="shared" si="246"/>
        <v>1.4539404390505359E-3</v>
      </c>
      <c r="CM170">
        <f t="shared" si="246"/>
        <v>1.4116362529662781E-3</v>
      </c>
      <c r="CN170">
        <f t="shared" si="246"/>
        <v>1.3710386001217982E-3</v>
      </c>
      <c r="CO170">
        <f t="shared" si="246"/>
        <v>1.3320565913967782E-3</v>
      </c>
      <c r="CP170">
        <f t="shared" si="246"/>
        <v>1.2946054649382263E-3</v>
      </c>
      <c r="CQ170">
        <f t="shared" si="246"/>
        <v>1.2586060800390789E-3</v>
      </c>
      <c r="CR170">
        <f t="shared" si="246"/>
        <v>8.1041382716644966E-4</v>
      </c>
      <c r="CS170">
        <f t="shared" si="246"/>
        <v>5.2642635979129428E-4</v>
      </c>
      <c r="CT170">
        <f t="shared" si="246"/>
        <v>3.6460510547657203E-4</v>
      </c>
      <c r="CU170">
        <f t="shared" si="246"/>
        <v>2.5366485743996838E-4</v>
      </c>
      <c r="CV170">
        <f t="shared" si="247"/>
        <v>1.7322050087324238E-4</v>
      </c>
      <c r="CW170">
        <f t="shared" si="247"/>
        <v>1.1387734383369244E-4</v>
      </c>
      <c r="CX170">
        <f t="shared" si="247"/>
        <v>7.0333664077974813E-5</v>
      </c>
      <c r="CY170">
        <f t="shared" si="247"/>
        <v>3.9224289053475649E-5</v>
      </c>
      <c r="CZ170">
        <f t="shared" si="247"/>
        <v>1.824058508841118E-5</v>
      </c>
      <c r="DA170">
        <f t="shared" si="247"/>
        <v>5.7084965104025676E-6</v>
      </c>
      <c r="DB170">
        <f t="shared" si="247"/>
        <v>3.6264515161664594E-7</v>
      </c>
      <c r="DC170">
        <f t="shared" si="247"/>
        <v>0</v>
      </c>
      <c r="DD170">
        <f t="shared" si="247"/>
        <v>0</v>
      </c>
      <c r="DE170">
        <f t="shared" si="247"/>
        <v>0</v>
      </c>
      <c r="DF170">
        <f t="shared" si="247"/>
        <v>0</v>
      </c>
      <c r="DG170">
        <f t="shared" si="247"/>
        <v>0</v>
      </c>
      <c r="DH170">
        <f t="shared" si="247"/>
        <v>0</v>
      </c>
      <c r="DI170">
        <f t="shared" si="247"/>
        <v>0</v>
      </c>
      <c r="DJ170">
        <f t="shared" si="247"/>
        <v>0</v>
      </c>
      <c r="DK170">
        <f t="shared" si="247"/>
        <v>0</v>
      </c>
      <c r="DL170">
        <f t="shared" si="248"/>
        <v>0</v>
      </c>
      <c r="DM170">
        <f t="shared" si="248"/>
        <v>0</v>
      </c>
      <c r="DN170">
        <f t="shared" si="248"/>
        <v>0</v>
      </c>
      <c r="DO170">
        <f t="shared" si="248"/>
        <v>0</v>
      </c>
      <c r="DP170">
        <f t="shared" si="248"/>
        <v>0</v>
      </c>
      <c r="DQ170">
        <f t="shared" si="248"/>
        <v>0</v>
      </c>
      <c r="DR170">
        <f t="shared" si="248"/>
        <v>0</v>
      </c>
      <c r="DS170">
        <f t="shared" si="248"/>
        <v>0</v>
      </c>
      <c r="DT170">
        <f t="shared" si="248"/>
        <v>0</v>
      </c>
      <c r="DU170">
        <f t="shared" si="248"/>
        <v>0</v>
      </c>
      <c r="DV170">
        <f t="shared" si="248"/>
        <v>0</v>
      </c>
      <c r="DW170">
        <f t="shared" si="248"/>
        <v>0</v>
      </c>
      <c r="DX170">
        <f t="shared" si="248"/>
        <v>0</v>
      </c>
      <c r="DY170">
        <f t="shared" si="248"/>
        <v>0</v>
      </c>
      <c r="DZ170">
        <f t="shared" si="248"/>
        <v>0</v>
      </c>
      <c r="EA170">
        <f t="shared" si="248"/>
        <v>0</v>
      </c>
      <c r="EB170">
        <f t="shared" si="249"/>
        <v>0</v>
      </c>
      <c r="EC170">
        <f t="shared" si="249"/>
        <v>0</v>
      </c>
      <c r="ED170">
        <f t="shared" si="249"/>
        <v>0</v>
      </c>
      <c r="EE170">
        <f t="shared" si="249"/>
        <v>0</v>
      </c>
      <c r="EF170">
        <f t="shared" si="249"/>
        <v>0</v>
      </c>
      <c r="EG170">
        <f t="shared" si="249"/>
        <v>0</v>
      </c>
      <c r="EH170">
        <f t="shared" si="249"/>
        <v>0</v>
      </c>
      <c r="EI170">
        <f t="shared" si="249"/>
        <v>0</v>
      </c>
      <c r="EJ170">
        <f t="shared" si="249"/>
        <v>0</v>
      </c>
      <c r="EK170">
        <f t="shared" si="249"/>
        <v>0</v>
      </c>
      <c r="EL170">
        <f t="shared" si="249"/>
        <v>0</v>
      </c>
      <c r="EM170">
        <f t="shared" si="249"/>
        <v>0</v>
      </c>
      <c r="EN170">
        <f t="shared" si="250"/>
        <v>0</v>
      </c>
      <c r="EO170">
        <f t="shared" si="250"/>
        <v>0</v>
      </c>
      <c r="EP170">
        <f t="shared" si="250"/>
        <v>0</v>
      </c>
      <c r="EQ170">
        <f t="shared" si="250"/>
        <v>0</v>
      </c>
      <c r="ER170">
        <f t="shared" si="250"/>
        <v>0</v>
      </c>
      <c r="ES170">
        <f t="shared" si="250"/>
        <v>0</v>
      </c>
      <c r="ET170">
        <f t="shared" si="250"/>
        <v>0</v>
      </c>
      <c r="EU170">
        <f t="shared" si="250"/>
        <v>0</v>
      </c>
      <c r="EV170">
        <f t="shared" si="250"/>
        <v>0</v>
      </c>
      <c r="EW170">
        <f t="shared" si="250"/>
        <v>0</v>
      </c>
      <c r="EX170">
        <f t="shared" si="250"/>
        <v>0</v>
      </c>
      <c r="EZ170">
        <f t="shared" si="238"/>
        <v>0.88365552923812407</v>
      </c>
      <c r="FB170">
        <f t="shared" si="239"/>
        <v>1.0738896604921444E-2</v>
      </c>
      <c r="FC170">
        <f t="shared" si="240"/>
        <v>0.24864303929798121</v>
      </c>
    </row>
    <row r="171" spans="1:159" x14ac:dyDescent="0.25">
      <c r="A171">
        <v>1120</v>
      </c>
      <c r="B171" s="20">
        <f>'Input spectra'!S170</f>
        <v>4.3371078014335603E-2</v>
      </c>
      <c r="C171">
        <f>'Input spectra'!B170</f>
        <v>0</v>
      </c>
      <c r="D171">
        <f t="shared" si="241"/>
        <v>2.0653927966864227E-2</v>
      </c>
      <c r="E171">
        <f t="shared" si="241"/>
        <v>2.0414781157814702E-2</v>
      </c>
      <c r="F171">
        <f t="shared" si="241"/>
        <v>2.0177317437733745E-2</v>
      </c>
      <c r="G171">
        <f t="shared" si="241"/>
        <v>1.9941526717769737E-2</v>
      </c>
      <c r="H171">
        <f t="shared" si="241"/>
        <v>1.9707398964871635E-2</v>
      </c>
      <c r="I171">
        <f t="shared" si="241"/>
        <v>1.9474924201494961E-2</v>
      </c>
      <c r="J171">
        <f t="shared" si="241"/>
        <v>1.9244092505309285E-2</v>
      </c>
      <c r="K171">
        <f t="shared" si="241"/>
        <v>1.9014894008907175E-2</v>
      </c>
      <c r="L171">
        <f t="shared" si="241"/>
        <v>1.8787318899514665E-2</v>
      </c>
      <c r="M171">
        <f t="shared" si="241"/>
        <v>1.8561357418703187E-2</v>
      </c>
      <c r="N171">
        <f t="shared" si="241"/>
        <v>1.8336999862102969E-2</v>
      </c>
      <c r="O171">
        <f t="shared" si="241"/>
        <v>1.8114236579117888E-2</v>
      </c>
      <c r="P171">
        <f t="shared" si="241"/>
        <v>1.7893057972641818E-2</v>
      </c>
      <c r="Q171">
        <f t="shared" si="241"/>
        <v>1.7673454498776379E-2</v>
      </c>
      <c r="R171">
        <f t="shared" si="241"/>
        <v>1.7455416666550132E-2</v>
      </c>
      <c r="S171">
        <f t="shared" si="241"/>
        <v>1.7238935037639264E-2</v>
      </c>
      <c r="T171">
        <f t="shared" si="242"/>
        <v>1.7024000226089624E-2</v>
      </c>
      <c r="U171">
        <f t="shared" si="242"/>
        <v>1.6810602898040209E-2</v>
      </c>
      <c r="V171">
        <f t="shared" si="242"/>
        <v>1.6598733771448104E-2</v>
      </c>
      <c r="W171">
        <f t="shared" si="242"/>
        <v>1.6388383615814742E-2</v>
      </c>
      <c r="X171">
        <f t="shared" si="242"/>
        <v>1.6179543251913647E-2</v>
      </c>
      <c r="Y171">
        <f t="shared" si="242"/>
        <v>1.5972203551519508E-2</v>
      </c>
      <c r="Z171">
        <f t="shared" si="242"/>
        <v>1.5766355437138672E-2</v>
      </c>
      <c r="AA171">
        <f t="shared" si="242"/>
        <v>1.5561989881740998E-2</v>
      </c>
      <c r="AB171">
        <f t="shared" si="242"/>
        <v>1.5359097908493087E-2</v>
      </c>
      <c r="AC171">
        <f t="shared" si="242"/>
        <v>1.5157670590492889E-2</v>
      </c>
      <c r="AD171">
        <f t="shared" si="242"/>
        <v>1.4957699050505625E-2</v>
      </c>
      <c r="AE171">
        <f t="shared" si="242"/>
        <v>1.4759174460701125E-2</v>
      </c>
      <c r="AF171">
        <f t="shared" si="242"/>
        <v>1.4562088042392448E-2</v>
      </c>
      <c r="AG171">
        <f t="shared" si="242"/>
        <v>1.4366431065775856E-2</v>
      </c>
      <c r="AH171">
        <f t="shared" si="242"/>
        <v>1.4172194849672158E-2</v>
      </c>
      <c r="AI171">
        <f t="shared" si="242"/>
        <v>1.3979370761269316E-2</v>
      </c>
      <c r="AJ171">
        <f t="shared" si="243"/>
        <v>1.3787950215866417E-2</v>
      </c>
      <c r="AK171">
        <f t="shared" si="243"/>
        <v>1.3597924676618914E-2</v>
      </c>
      <c r="AL171">
        <f t="shared" si="243"/>
        <v>1.3409285654285213E-2</v>
      </c>
      <c r="AM171">
        <f t="shared" si="243"/>
        <v>1.3222024706974528E-2</v>
      </c>
      <c r="AN171">
        <f t="shared" si="243"/>
        <v>1.3036133439896031E-2</v>
      </c>
      <c r="AO171">
        <f t="shared" si="243"/>
        <v>1.2851603505109298E-2</v>
      </c>
      <c r="AP171">
        <f t="shared" si="243"/>
        <v>1.2668426601276029E-2</v>
      </c>
      <c r="AQ171">
        <f t="shared" si="243"/>
        <v>1.2486594473413017E-2</v>
      </c>
      <c r="AR171">
        <f t="shared" si="243"/>
        <v>1.2306098912646425E-2</v>
      </c>
      <c r="AS171">
        <f t="shared" si="243"/>
        <v>1.2126931755967289E-2</v>
      </c>
      <c r="AT171">
        <f t="shared" si="243"/>
        <v>1.1949084885988266E-2</v>
      </c>
      <c r="AU171">
        <f t="shared" si="243"/>
        <v>1.1772550230701683E-2</v>
      </c>
      <c r="AV171">
        <f t="shared" si="243"/>
        <v>1.1597319763238747E-2</v>
      </c>
      <c r="AW171">
        <f t="shared" si="243"/>
        <v>1.1423385501630056E-2</v>
      </c>
      <c r="AX171">
        <f t="shared" si="243"/>
        <v>1.0156004626696805E-2</v>
      </c>
      <c r="AY171">
        <f t="shared" si="243"/>
        <v>8.6792287283081176E-3</v>
      </c>
      <c r="AZ171">
        <f t="shared" si="244"/>
        <v>7.8140184535484911E-3</v>
      </c>
      <c r="BA171">
        <f t="shared" si="244"/>
        <v>7.1587882843677083E-3</v>
      </c>
      <c r="BB171">
        <f t="shared" si="244"/>
        <v>6.6234709855743923E-3</v>
      </c>
      <c r="BC171">
        <f t="shared" si="244"/>
        <v>6.1690350390950924E-3</v>
      </c>
      <c r="BD171">
        <f t="shared" si="244"/>
        <v>5.7740985414866924E-3</v>
      </c>
      <c r="BE171">
        <f t="shared" si="244"/>
        <v>5.4253349915839863E-3</v>
      </c>
      <c r="BF171">
        <f t="shared" si="244"/>
        <v>5.1137230760379638E-3</v>
      </c>
      <c r="BG171">
        <f t="shared" si="244"/>
        <v>4.8327942425102112E-3</v>
      </c>
      <c r="BH171">
        <f t="shared" si="244"/>
        <v>4.5777099285086329E-3</v>
      </c>
      <c r="BI171">
        <f t="shared" si="244"/>
        <v>4.3447318297877187E-3</v>
      </c>
      <c r="BJ171">
        <f t="shared" si="244"/>
        <v>4.1308971585842539E-3</v>
      </c>
      <c r="BK171">
        <f t="shared" si="244"/>
        <v>3.9338089956221529E-3</v>
      </c>
      <c r="BL171">
        <f t="shared" si="244"/>
        <v>3.751495158986947E-3</v>
      </c>
      <c r="BM171">
        <f t="shared" si="244"/>
        <v>3.5823098552485153E-3</v>
      </c>
      <c r="BN171">
        <f t="shared" si="244"/>
        <v>3.4248631252365644E-3</v>
      </c>
      <c r="BO171">
        <f t="shared" si="244"/>
        <v>3.2779689632513359E-3</v>
      </c>
      <c r="BP171">
        <f t="shared" si="245"/>
        <v>3.1406063474059675E-3</v>
      </c>
      <c r="BQ171">
        <f t="shared" si="245"/>
        <v>3.0118894218963319E-3</v>
      </c>
      <c r="BR171">
        <f t="shared" si="245"/>
        <v>2.8910443092509401E-3</v>
      </c>
      <c r="BS171">
        <f t="shared" si="245"/>
        <v>2.7773908186123778E-3</v>
      </c>
      <c r="BT171">
        <f t="shared" si="245"/>
        <v>2.670327831698795E-3</v>
      </c>
      <c r="BU171">
        <f t="shared" si="245"/>
        <v>2.5693214936339252E-3</v>
      </c>
      <c r="BV171">
        <f t="shared" si="245"/>
        <v>2.4738955724177536E-3</v>
      </c>
      <c r="BW171">
        <f t="shared" si="245"/>
        <v>2.3836235159430388E-3</v>
      </c>
      <c r="BX171">
        <f t="shared" si="245"/>
        <v>2.2981218527488565E-3</v>
      </c>
      <c r="BY171">
        <f t="shared" si="245"/>
        <v>2.2170446673330803E-3</v>
      </c>
      <c r="BZ171">
        <f t="shared" si="245"/>
        <v>2.1400789428015128E-3</v>
      </c>
      <c r="CA171">
        <f t="shared" si="245"/>
        <v>2.0669406095912167E-3</v>
      </c>
      <c r="CB171">
        <f t="shared" si="245"/>
        <v>1.997371173516537E-3</v>
      </c>
      <c r="CC171">
        <f t="shared" si="245"/>
        <v>1.9311348225925895E-3</v>
      </c>
      <c r="CD171">
        <f t="shared" si="245"/>
        <v>1.8680159321985204E-3</v>
      </c>
      <c r="CE171">
        <f t="shared" si="245"/>
        <v>1.8078169037201376E-3</v>
      </c>
      <c r="CF171">
        <f t="shared" si="246"/>
        <v>1.7503562839875908E-3</v>
      </c>
      <c r="CG171">
        <f t="shared" si="246"/>
        <v>1.6954671224210138E-3</v>
      </c>
      <c r="CH171">
        <f t="shared" si="246"/>
        <v>1.6429955304207667E-3</v>
      </c>
      <c r="CI171">
        <f t="shared" si="246"/>
        <v>1.592799413639111E-3</v>
      </c>
      <c r="CJ171">
        <f t="shared" si="246"/>
        <v>1.5447473526849164E-3</v>
      </c>
      <c r="CK171">
        <f t="shared" si="246"/>
        <v>1.4987176117979791E-3</v>
      </c>
      <c r="CL171">
        <f t="shared" si="246"/>
        <v>1.454597258280345E-3</v>
      </c>
      <c r="CM171">
        <f t="shared" si="246"/>
        <v>1.4122813781389447E-3</v>
      </c>
      <c r="CN171">
        <f t="shared" si="246"/>
        <v>1.3716723755935701E-3</v>
      </c>
      <c r="CO171">
        <f t="shared" si="246"/>
        <v>1.3326793459277802E-3</v>
      </c>
      <c r="CP171">
        <f t="shared" si="246"/>
        <v>1.2952175126793167E-3</v>
      </c>
      <c r="CQ171">
        <f t="shared" si="246"/>
        <v>1.2592077214377147E-3</v>
      </c>
      <c r="CR171">
        <f t="shared" si="246"/>
        <v>8.1080548093036069E-4</v>
      </c>
      <c r="CS171">
        <f t="shared" si="246"/>
        <v>5.2668353514844315E-4</v>
      </c>
      <c r="CT171">
        <f t="shared" si="246"/>
        <v>3.6478514195741486E-4</v>
      </c>
      <c r="CU171">
        <f t="shared" si="246"/>
        <v>2.5379144614764797E-4</v>
      </c>
      <c r="CV171">
        <f t="shared" si="247"/>
        <v>1.7330785485787653E-4</v>
      </c>
      <c r="CW171">
        <f t="shared" si="247"/>
        <v>1.1393536980253344E-4</v>
      </c>
      <c r="CX171">
        <f t="shared" si="247"/>
        <v>7.0369872016268903E-5</v>
      </c>
      <c r="CY171">
        <f t="shared" si="247"/>
        <v>3.9244687913304322E-5</v>
      </c>
      <c r="CZ171">
        <f t="shared" si="247"/>
        <v>1.8250167074227425E-5</v>
      </c>
      <c r="DA171">
        <f t="shared" si="247"/>
        <v>5.7115252435673093E-6</v>
      </c>
      <c r="DB171">
        <f t="shared" si="247"/>
        <v>3.6283946427227853E-7</v>
      </c>
      <c r="DC171">
        <f t="shared" si="247"/>
        <v>0</v>
      </c>
      <c r="DD171">
        <f t="shared" si="247"/>
        <v>0</v>
      </c>
      <c r="DE171">
        <f t="shared" si="247"/>
        <v>0</v>
      </c>
      <c r="DF171">
        <f t="shared" si="247"/>
        <v>0</v>
      </c>
      <c r="DG171">
        <f t="shared" si="247"/>
        <v>0</v>
      </c>
      <c r="DH171">
        <f t="shared" si="247"/>
        <v>0</v>
      </c>
      <c r="DI171">
        <f t="shared" si="247"/>
        <v>0</v>
      </c>
      <c r="DJ171">
        <f t="shared" si="247"/>
        <v>0</v>
      </c>
      <c r="DK171">
        <f t="shared" si="247"/>
        <v>0</v>
      </c>
      <c r="DL171">
        <f t="shared" si="248"/>
        <v>0</v>
      </c>
      <c r="DM171">
        <f t="shared" si="248"/>
        <v>0</v>
      </c>
      <c r="DN171">
        <f t="shared" si="248"/>
        <v>0</v>
      </c>
      <c r="DO171">
        <f t="shared" si="248"/>
        <v>0</v>
      </c>
      <c r="DP171">
        <f t="shared" si="248"/>
        <v>0</v>
      </c>
      <c r="DQ171">
        <f t="shared" si="248"/>
        <v>0</v>
      </c>
      <c r="DR171">
        <f t="shared" si="248"/>
        <v>0</v>
      </c>
      <c r="DS171">
        <f t="shared" si="248"/>
        <v>0</v>
      </c>
      <c r="DT171">
        <f t="shared" si="248"/>
        <v>0</v>
      </c>
      <c r="DU171">
        <f t="shared" si="248"/>
        <v>0</v>
      </c>
      <c r="DV171">
        <f t="shared" si="248"/>
        <v>0</v>
      </c>
      <c r="DW171">
        <f t="shared" si="248"/>
        <v>0</v>
      </c>
      <c r="DX171">
        <f t="shared" si="248"/>
        <v>0</v>
      </c>
      <c r="DY171">
        <f t="shared" si="248"/>
        <v>0</v>
      </c>
      <c r="DZ171">
        <f t="shared" si="248"/>
        <v>0</v>
      </c>
      <c r="EA171">
        <f t="shared" si="248"/>
        <v>0</v>
      </c>
      <c r="EB171">
        <f t="shared" si="249"/>
        <v>0</v>
      </c>
      <c r="EC171">
        <f t="shared" si="249"/>
        <v>0</v>
      </c>
      <c r="ED171">
        <f t="shared" si="249"/>
        <v>0</v>
      </c>
      <c r="EE171">
        <f t="shared" si="249"/>
        <v>0</v>
      </c>
      <c r="EF171">
        <f t="shared" si="249"/>
        <v>0</v>
      </c>
      <c r="EG171">
        <f t="shared" si="249"/>
        <v>0</v>
      </c>
      <c r="EH171">
        <f t="shared" si="249"/>
        <v>0</v>
      </c>
      <c r="EI171">
        <f t="shared" si="249"/>
        <v>0</v>
      </c>
      <c r="EJ171">
        <f t="shared" si="249"/>
        <v>0</v>
      </c>
      <c r="EK171">
        <f t="shared" si="249"/>
        <v>0</v>
      </c>
      <c r="EL171">
        <f t="shared" si="249"/>
        <v>0</v>
      </c>
      <c r="EM171">
        <f t="shared" si="249"/>
        <v>0</v>
      </c>
      <c r="EN171">
        <f t="shared" si="250"/>
        <v>0</v>
      </c>
      <c r="EO171">
        <f t="shared" si="250"/>
        <v>0</v>
      </c>
      <c r="EP171">
        <f t="shared" si="250"/>
        <v>0</v>
      </c>
      <c r="EQ171">
        <f t="shared" si="250"/>
        <v>0</v>
      </c>
      <c r="ER171">
        <f t="shared" si="250"/>
        <v>0</v>
      </c>
      <c r="ES171">
        <f t="shared" si="250"/>
        <v>0</v>
      </c>
      <c r="ET171">
        <f t="shared" si="250"/>
        <v>0</v>
      </c>
      <c r="EU171">
        <f t="shared" si="250"/>
        <v>0</v>
      </c>
      <c r="EV171">
        <f t="shared" si="250"/>
        <v>0</v>
      </c>
      <c r="EW171">
        <f t="shared" si="250"/>
        <v>0</v>
      </c>
      <c r="EX171">
        <f t="shared" si="250"/>
        <v>0</v>
      </c>
      <c r="EZ171">
        <f t="shared" si="238"/>
        <v>0.88378338660979361</v>
      </c>
      <c r="FB171">
        <f t="shared" si="239"/>
        <v>1.0726049090592049E-2</v>
      </c>
      <c r="FC171">
        <f t="shared" si="240"/>
        <v>0.24864468036824586</v>
      </c>
    </row>
    <row r="172" spans="1:159" x14ac:dyDescent="0.25">
      <c r="A172">
        <v>1125</v>
      </c>
      <c r="B172" s="20">
        <f>'Input spectra'!S171</f>
        <v>4.3318560675182E-2</v>
      </c>
      <c r="C172">
        <f>'Input spectra'!B171</f>
        <v>0</v>
      </c>
      <c r="D172">
        <f t="shared" si="241"/>
        <v>2.0653927966864227E-2</v>
      </c>
      <c r="E172">
        <f t="shared" si="241"/>
        <v>2.041488837109481E-2</v>
      </c>
      <c r="F172">
        <f t="shared" si="241"/>
        <v>2.0177529370651377E-2</v>
      </c>
      <c r="G172">
        <f t="shared" si="241"/>
        <v>1.9941840903021323E-2</v>
      </c>
      <c r="H172">
        <f t="shared" si="241"/>
        <v>1.9707812961282125E-2</v>
      </c>
      <c r="I172">
        <f t="shared" si="241"/>
        <v>1.947543559380881E-2</v>
      </c>
      <c r="J172">
        <f t="shared" si="241"/>
        <v>1.9244698903982851E-2</v>
      </c>
      <c r="K172">
        <f t="shared" si="241"/>
        <v>1.9015593049902562E-2</v>
      </c>
      <c r="L172">
        <f t="shared" si="241"/>
        <v>1.8788108244095006E-2</v>
      </c>
      <c r="M172">
        <f t="shared" si="241"/>
        <v>1.8562234753229337E-2</v>
      </c>
      <c r="N172">
        <f t="shared" si="241"/>
        <v>1.83379628978316E-2</v>
      </c>
      <c r="O172">
        <f t="shared" si="241"/>
        <v>1.8115283052001011E-2</v>
      </c>
      <c r="P172">
        <f t="shared" si="241"/>
        <v>1.7894185643127652E-2</v>
      </c>
      <c r="Q172">
        <f t="shared" si="241"/>
        <v>1.7674661151611641E-2</v>
      </c>
      <c r="R172">
        <f t="shared" si="241"/>
        <v>1.7456700110583704E-2</v>
      </c>
      <c r="S172">
        <f t="shared" si="241"/>
        <v>1.7240293105627177E-2</v>
      </c>
      <c r="T172">
        <f t="shared" si="242"/>
        <v>1.7025430774501457E-2</v>
      </c>
      <c r="U172">
        <f t="shared" si="242"/>
        <v>1.6812103806866804E-2</v>
      </c>
      <c r="V172">
        <f t="shared" si="242"/>
        <v>1.6600302944010617E-2</v>
      </c>
      <c r="W172">
        <f t="shared" si="242"/>
        <v>1.6390018978575054E-2</v>
      </c>
      <c r="X172">
        <f t="shared" si="242"/>
        <v>1.6181242754286052E-2</v>
      </c>
      <c r="Y172">
        <f t="shared" si="242"/>
        <v>1.5973965165683762E-2</v>
      </c>
      <c r="Z172">
        <f t="shared" si="242"/>
        <v>1.5768177157854321E-2</v>
      </c>
      <c r="AA172">
        <f t="shared" si="242"/>
        <v>1.5563869726163007E-2</v>
      </c>
      <c r="AB172">
        <f t="shared" si="242"/>
        <v>1.5361033915988767E-2</v>
      </c>
      <c r="AC172">
        <f t="shared" si="242"/>
        <v>1.5159660822460088E-2</v>
      </c>
      <c r="AD172">
        <f t="shared" si="242"/>
        <v>1.4959741590192208E-2</v>
      </c>
      <c r="AE172">
        <f t="shared" si="242"/>
        <v>1.4761267413025712E-2</v>
      </c>
      <c r="AF172">
        <f t="shared" si="242"/>
        <v>1.4564229533766408E-2</v>
      </c>
      <c r="AG172">
        <f t="shared" si="242"/>
        <v>1.4368619243926557E-2</v>
      </c>
      <c r="AH172">
        <f t="shared" si="242"/>
        <v>1.4174427883467443E-2</v>
      </c>
      <c r="AI172">
        <f t="shared" si="242"/>
        <v>1.3981646840543224E-2</v>
      </c>
      <c r="AJ172">
        <f t="shared" si="243"/>
        <v>1.3790267551246127E-2</v>
      </c>
      <c r="AK172">
        <f t="shared" si="243"/>
        <v>1.3600281499352902E-2</v>
      </c>
      <c r="AL172">
        <f t="shared" si="243"/>
        <v>1.341168021607262E-2</v>
      </c>
      <c r="AM172">
        <f t="shared" si="243"/>
        <v>1.3224455279795731E-2</v>
      </c>
      <c r="AN172">
        <f t="shared" si="243"/>
        <v>1.3038598315844408E-2</v>
      </c>
      <c r="AO172">
        <f t="shared" si="243"/>
        <v>1.2854100996224176E-2</v>
      </c>
      <c r="AP172">
        <f t="shared" si="243"/>
        <v>1.267095503937681E-2</v>
      </c>
      <c r="AQ172">
        <f t="shared" si="243"/>
        <v>1.2489152209934483E-2</v>
      </c>
      <c r="AR172">
        <f t="shared" si="243"/>
        <v>1.2308684318475198E-2</v>
      </c>
      <c r="AS172">
        <f t="shared" si="243"/>
        <v>1.2129543221279454E-2</v>
      </c>
      <c r="AT172">
        <f t="shared" si="243"/>
        <v>1.195172082008813E-2</v>
      </c>
      <c r="AU172">
        <f t="shared" si="243"/>
        <v>1.1775209061861695E-2</v>
      </c>
      <c r="AV172">
        <f t="shared" si="243"/>
        <v>1.1599999938540531E-2</v>
      </c>
      <c r="AW172">
        <f t="shared" si="243"/>
        <v>1.1426085486806596E-2</v>
      </c>
      <c r="AX172">
        <f t="shared" si="243"/>
        <v>1.0158458408238208E-2</v>
      </c>
      <c r="AY172">
        <f t="shared" si="243"/>
        <v>8.6813712997182574E-3</v>
      </c>
      <c r="AZ172">
        <f t="shared" si="244"/>
        <v>7.815988484838915E-3</v>
      </c>
      <c r="BA172">
        <f t="shared" si="244"/>
        <v>7.1606307279301826E-3</v>
      </c>
      <c r="BB172">
        <f t="shared" si="244"/>
        <v>6.6252104493050318E-3</v>
      </c>
      <c r="BC172">
        <f t="shared" si="244"/>
        <v>6.1706875650477241E-3</v>
      </c>
      <c r="BD172">
        <f t="shared" si="244"/>
        <v>5.775675606332669E-3</v>
      </c>
      <c r="BE172">
        <f t="shared" si="244"/>
        <v>5.4268452998014706E-3</v>
      </c>
      <c r="BF172">
        <f t="shared" si="244"/>
        <v>5.1151735009911407E-3</v>
      </c>
      <c r="BG172">
        <f t="shared" si="244"/>
        <v>4.8341903743522249E-3</v>
      </c>
      <c r="BH172">
        <f t="shared" si="244"/>
        <v>4.5790564177094414E-3</v>
      </c>
      <c r="BI172">
        <f t="shared" si="244"/>
        <v>4.3460326148759623E-3</v>
      </c>
      <c r="BJ172">
        <f t="shared" si="244"/>
        <v>4.1321556238562403E-3</v>
      </c>
      <c r="BK172">
        <f t="shared" si="244"/>
        <v>3.93502808425012E-3</v>
      </c>
      <c r="BL172">
        <f t="shared" si="244"/>
        <v>3.7526774565121105E-3</v>
      </c>
      <c r="BM172">
        <f t="shared" si="244"/>
        <v>3.5834576527183602E-3</v>
      </c>
      <c r="BN172">
        <f t="shared" si="244"/>
        <v>3.4259784679381631E-3</v>
      </c>
      <c r="BO172">
        <f t="shared" si="244"/>
        <v>3.2790536889962087E-3</v>
      </c>
      <c r="BP172">
        <f t="shared" si="245"/>
        <v>3.1416621170715577E-3</v>
      </c>
      <c r="BQ172">
        <f t="shared" si="245"/>
        <v>3.0129177441204826E-3</v>
      </c>
      <c r="BR172">
        <f t="shared" si="245"/>
        <v>2.8920465606379867E-3</v>
      </c>
      <c r="BS172">
        <f t="shared" si="245"/>
        <v>2.7783682604430576E-3</v>
      </c>
      <c r="BT172">
        <f t="shared" si="245"/>
        <v>2.6712816238810342E-3</v>
      </c>
      <c r="BU172">
        <f t="shared" si="245"/>
        <v>2.5702527064504648E-3</v>
      </c>
      <c r="BV172">
        <f t="shared" si="245"/>
        <v>2.4748051964957867E-3</v>
      </c>
      <c r="BW172">
        <f t="shared" si="245"/>
        <v>2.3845124707750839E-3</v>
      </c>
      <c r="BX172">
        <f t="shared" si="245"/>
        <v>2.298990994022706E-3</v>
      </c>
      <c r="BY172">
        <f t="shared" si="245"/>
        <v>2.2178947932748592E-3</v>
      </c>
      <c r="BZ172">
        <f t="shared" si="245"/>
        <v>2.1409107996948561E-3</v>
      </c>
      <c r="CA172">
        <f t="shared" si="245"/>
        <v>2.0677548966039233E-3</v>
      </c>
      <c r="CB172">
        <f t="shared" si="245"/>
        <v>1.9981685469414355E-3</v>
      </c>
      <c r="CC172">
        <f t="shared" si="245"/>
        <v>1.9319158995899815E-3</v>
      </c>
      <c r="CD172">
        <f t="shared" si="245"/>
        <v>1.8687812941122195E-3</v>
      </c>
      <c r="CE172">
        <f t="shared" si="245"/>
        <v>1.8085670990268454E-3</v>
      </c>
      <c r="CF172">
        <f t="shared" si="246"/>
        <v>1.7510918309294906E-3</v>
      </c>
      <c r="CG172">
        <f t="shared" si="246"/>
        <v>1.6961885113634429E-3</v>
      </c>
      <c r="CH172">
        <f t="shared" si="246"/>
        <v>1.6437032259702987E-3</v>
      </c>
      <c r="CI172">
        <f t="shared" si="246"/>
        <v>1.5934938565520165E-3</v>
      </c>
      <c r="CJ172">
        <f t="shared" si="246"/>
        <v>1.5454289615915357E-3</v>
      </c>
      <c r="CK172">
        <f t="shared" si="246"/>
        <v>1.4993867847648684E-3</v>
      </c>
      <c r="CL172">
        <f t="shared" si="246"/>
        <v>1.4552543742289807E-3</v>
      </c>
      <c r="CM172">
        <f t="shared" si="246"/>
        <v>1.4129267981371992E-3</v>
      </c>
      <c r="CN172">
        <f t="shared" si="246"/>
        <v>1.3723064440340077E-3</v>
      </c>
      <c r="CO172">
        <f t="shared" si="246"/>
        <v>1.3333023916049758E-3</v>
      </c>
      <c r="CP172">
        <f t="shared" si="246"/>
        <v>1.295829849776854E-3</v>
      </c>
      <c r="CQ172">
        <f t="shared" si="246"/>
        <v>1.2598096504341765E-3</v>
      </c>
      <c r="CR172">
        <f t="shared" si="246"/>
        <v>8.1119732397123823E-4</v>
      </c>
      <c r="CS172">
        <f t="shared" si="246"/>
        <v>5.2694083614360991E-4</v>
      </c>
      <c r="CT172">
        <f t="shared" si="246"/>
        <v>3.6496526733754612E-4</v>
      </c>
      <c r="CU172">
        <f t="shared" si="246"/>
        <v>2.5391809802805508E-4</v>
      </c>
      <c r="CV172">
        <f t="shared" si="247"/>
        <v>1.7339525289456341E-4</v>
      </c>
      <c r="CW172">
        <f t="shared" si="247"/>
        <v>1.1399342533838881E-4</v>
      </c>
      <c r="CX172">
        <f t="shared" si="247"/>
        <v>7.040609859449615E-5</v>
      </c>
      <c r="CY172">
        <f t="shared" si="247"/>
        <v>3.9265097381699578E-5</v>
      </c>
      <c r="CZ172">
        <f t="shared" si="247"/>
        <v>1.8259754093569278E-5</v>
      </c>
      <c r="DA172">
        <f t="shared" si="247"/>
        <v>5.7145555836743634E-6</v>
      </c>
      <c r="DB172">
        <f t="shared" si="247"/>
        <v>3.6303388104458828E-7</v>
      </c>
      <c r="DC172">
        <f t="shared" si="247"/>
        <v>0</v>
      </c>
      <c r="DD172">
        <f t="shared" si="247"/>
        <v>0</v>
      </c>
      <c r="DE172">
        <f t="shared" si="247"/>
        <v>0</v>
      </c>
      <c r="DF172">
        <f t="shared" si="247"/>
        <v>0</v>
      </c>
      <c r="DG172">
        <f t="shared" si="247"/>
        <v>0</v>
      </c>
      <c r="DH172">
        <f t="shared" si="247"/>
        <v>0</v>
      </c>
      <c r="DI172">
        <f t="shared" si="247"/>
        <v>0</v>
      </c>
      <c r="DJ172">
        <f t="shared" si="247"/>
        <v>0</v>
      </c>
      <c r="DK172">
        <f t="shared" si="247"/>
        <v>0</v>
      </c>
      <c r="DL172">
        <f t="shared" si="248"/>
        <v>0</v>
      </c>
      <c r="DM172">
        <f t="shared" si="248"/>
        <v>0</v>
      </c>
      <c r="DN172">
        <f t="shared" si="248"/>
        <v>0</v>
      </c>
      <c r="DO172">
        <f t="shared" si="248"/>
        <v>0</v>
      </c>
      <c r="DP172">
        <f t="shared" si="248"/>
        <v>0</v>
      </c>
      <c r="DQ172">
        <f t="shared" si="248"/>
        <v>0</v>
      </c>
      <c r="DR172">
        <f t="shared" si="248"/>
        <v>0</v>
      </c>
      <c r="DS172">
        <f t="shared" si="248"/>
        <v>0</v>
      </c>
      <c r="DT172">
        <f t="shared" si="248"/>
        <v>0</v>
      </c>
      <c r="DU172">
        <f t="shared" si="248"/>
        <v>0</v>
      </c>
      <c r="DV172">
        <f t="shared" si="248"/>
        <v>0</v>
      </c>
      <c r="DW172">
        <f t="shared" si="248"/>
        <v>0</v>
      </c>
      <c r="DX172">
        <f t="shared" si="248"/>
        <v>0</v>
      </c>
      <c r="DY172">
        <f t="shared" si="248"/>
        <v>0</v>
      </c>
      <c r="DZ172">
        <f t="shared" si="248"/>
        <v>0</v>
      </c>
      <c r="EA172">
        <f t="shared" si="248"/>
        <v>0</v>
      </c>
      <c r="EB172">
        <f t="shared" si="249"/>
        <v>0</v>
      </c>
      <c r="EC172">
        <f t="shared" si="249"/>
        <v>0</v>
      </c>
      <c r="ED172">
        <f t="shared" si="249"/>
        <v>0</v>
      </c>
      <c r="EE172">
        <f t="shared" si="249"/>
        <v>0</v>
      </c>
      <c r="EF172">
        <f t="shared" si="249"/>
        <v>0</v>
      </c>
      <c r="EG172">
        <f t="shared" si="249"/>
        <v>0</v>
      </c>
      <c r="EH172">
        <f t="shared" si="249"/>
        <v>0</v>
      </c>
      <c r="EI172">
        <f t="shared" si="249"/>
        <v>0</v>
      </c>
      <c r="EJ172">
        <f t="shared" si="249"/>
        <v>0</v>
      </c>
      <c r="EK172">
        <f t="shared" si="249"/>
        <v>0</v>
      </c>
      <c r="EL172">
        <f t="shared" si="249"/>
        <v>0</v>
      </c>
      <c r="EM172">
        <f t="shared" si="249"/>
        <v>0</v>
      </c>
      <c r="EN172">
        <f t="shared" si="250"/>
        <v>0</v>
      </c>
      <c r="EO172">
        <f t="shared" si="250"/>
        <v>0</v>
      </c>
      <c r="EP172">
        <f t="shared" si="250"/>
        <v>0</v>
      </c>
      <c r="EQ172">
        <f t="shared" si="250"/>
        <v>0</v>
      </c>
      <c r="ER172">
        <f t="shared" si="250"/>
        <v>0</v>
      </c>
      <c r="ES172">
        <f t="shared" si="250"/>
        <v>0</v>
      </c>
      <c r="ET172">
        <f t="shared" si="250"/>
        <v>0</v>
      </c>
      <c r="EU172">
        <f t="shared" si="250"/>
        <v>0</v>
      </c>
      <c r="EV172">
        <f t="shared" si="250"/>
        <v>0</v>
      </c>
      <c r="EW172">
        <f t="shared" si="250"/>
        <v>0</v>
      </c>
      <c r="EX172">
        <f t="shared" si="250"/>
        <v>0</v>
      </c>
      <c r="EZ172">
        <f t="shared" si="238"/>
        <v>0.88391127273411607</v>
      </c>
      <c r="FB172">
        <f t="shared" si="239"/>
        <v>1.0713201238899572E-2</v>
      </c>
      <c r="FC172">
        <f t="shared" si="240"/>
        <v>0.24864632143874243</v>
      </c>
    </row>
    <row r="173" spans="1:159" x14ac:dyDescent="0.25">
      <c r="A173">
        <v>1130</v>
      </c>
      <c r="B173" s="20">
        <f>'Input spectra'!S172</f>
        <v>4.3266043336028397E-2</v>
      </c>
      <c r="C173">
        <f>'Input spectra'!B172</f>
        <v>0</v>
      </c>
      <c r="D173">
        <f t="shared" si="241"/>
        <v>2.0653927966864227E-2</v>
      </c>
      <c r="E173">
        <f t="shared" si="241"/>
        <v>2.0414995584937978E-2</v>
      </c>
      <c r="F173">
        <f t="shared" si="241"/>
        <v>2.0177741305795052E-2</v>
      </c>
      <c r="G173">
        <f t="shared" si="241"/>
        <v>1.9942155093222995E-2</v>
      </c>
      <c r="H173">
        <f t="shared" si="241"/>
        <v>1.9708226966389505E-2</v>
      </c>
      <c r="I173">
        <f t="shared" si="241"/>
        <v>1.9475946999551321E-2</v>
      </c>
      <c r="J173">
        <f t="shared" si="241"/>
        <v>1.9245305321764584E-2</v>
      </c>
      <c r="K173">
        <f t="shared" si="241"/>
        <v>1.901629211659666E-2</v>
      </c>
      <c r="L173">
        <f t="shared" si="241"/>
        <v>1.8788897621839464E-2</v>
      </c>
      <c r="M173">
        <f t="shared" si="241"/>
        <v>1.8563112129224211E-2</v>
      </c>
      <c r="N173">
        <f t="shared" si="241"/>
        <v>1.8338925984137638E-2</v>
      </c>
      <c r="O173">
        <f t="shared" si="241"/>
        <v>1.8116329585339645E-2</v>
      </c>
      <c r="P173">
        <f t="shared" si="241"/>
        <v>1.7895313384682424E-2</v>
      </c>
      <c r="Q173">
        <f t="shared" si="241"/>
        <v>1.7675867886830975E-2</v>
      </c>
      <c r="R173">
        <f t="shared" si="241"/>
        <v>1.7457983648985036E-2</v>
      </c>
      <c r="S173">
        <f t="shared" si="241"/>
        <v>1.7241651280602479E-2</v>
      </c>
      <c r="T173">
        <f t="shared" si="242"/>
        <v>1.7026861443124097E-2</v>
      </c>
      <c r="U173">
        <f t="shared" si="242"/>
        <v>1.6813604849699737E-2</v>
      </c>
      <c r="V173">
        <f t="shared" si="242"/>
        <v>1.6601872264915926E-2</v>
      </c>
      <c r="W173">
        <f t="shared" si="242"/>
        <v>1.6391654504524813E-2</v>
      </c>
      <c r="X173">
        <f t="shared" si="242"/>
        <v>1.6182942435174513E-2</v>
      </c>
      <c r="Y173">
        <f t="shared" si="242"/>
        <v>1.5975726974140833E-2</v>
      </c>
      <c r="Z173">
        <f t="shared" si="242"/>
        <v>1.5769999089060367E-2</v>
      </c>
      <c r="AA173">
        <f t="shared" si="242"/>
        <v>1.5565749797664915E-2</v>
      </c>
      <c r="AB173">
        <f t="shared" si="242"/>
        <v>1.5362970167517337E-2</v>
      </c>
      <c r="AC173">
        <f t="shared" si="242"/>
        <v>1.5161651315748658E-2</v>
      </c>
      <c r="AD173">
        <f t="shared" si="242"/>
        <v>1.496178440879658E-2</v>
      </c>
      <c r="AE173">
        <f t="shared" si="242"/>
        <v>1.4763360662145316E-2</v>
      </c>
      <c r="AF173">
        <f t="shared" si="242"/>
        <v>1.4566371340066723E-2</v>
      </c>
      <c r="AG173">
        <f t="shared" si="242"/>
        <v>1.4370807755362789E-2</v>
      </c>
      <c r="AH173">
        <f t="shared" si="242"/>
        <v>1.4176661269109422E-2</v>
      </c>
      <c r="AI173">
        <f t="shared" si="242"/>
        <v>1.3983923290401542E-2</v>
      </c>
      <c r="AJ173">
        <f t="shared" si="243"/>
        <v>1.3792585276099485E-2</v>
      </c>
      <c r="AK173">
        <f t="shared" si="243"/>
        <v>1.3602638730576679E-2</v>
      </c>
      <c r="AL173">
        <f t="shared" si="243"/>
        <v>1.3414075205468648E-2</v>
      </c>
      <c r="AM173">
        <f t="shared" si="243"/>
        <v>1.3226886299423259E-2</v>
      </c>
      <c r="AN173">
        <f t="shared" si="243"/>
        <v>1.3041063657852256E-2</v>
      </c>
      <c r="AO173">
        <f t="shared" si="243"/>
        <v>1.2856598972684081E-2</v>
      </c>
      <c r="AP173">
        <f t="shared" si="243"/>
        <v>1.2673483982117942E-2</v>
      </c>
      <c r="AQ173">
        <f t="shared" si="243"/>
        <v>1.2491710470379117E-2</v>
      </c>
      <c r="AR173">
        <f t="shared" si="243"/>
        <v>1.2311270267475563E-2</v>
      </c>
      <c r="AS173">
        <f t="shared" si="243"/>
        <v>1.2132155248955719E-2</v>
      </c>
      <c r="AT173">
        <f t="shared" si="243"/>
        <v>1.1954357335667553E-2</v>
      </c>
      <c r="AU173">
        <f t="shared" si="243"/>
        <v>1.1777868493518879E-2</v>
      </c>
      <c r="AV173">
        <f t="shared" si="243"/>
        <v>1.1602680733238852E-2</v>
      </c>
      <c r="AW173">
        <f t="shared" si="243"/>
        <v>1.1428786110140705E-2</v>
      </c>
      <c r="AX173">
        <f t="shared" si="243"/>
        <v>1.0160912782635175E-2</v>
      </c>
      <c r="AY173">
        <f t="shared" si="243"/>
        <v>8.6835144000477725E-3</v>
      </c>
      <c r="AZ173">
        <f t="shared" si="244"/>
        <v>7.8179590128037834E-3</v>
      </c>
      <c r="BA173">
        <f t="shared" si="244"/>
        <v>7.162473645678809E-3</v>
      </c>
      <c r="BB173">
        <f t="shared" si="244"/>
        <v>6.6269503698556794E-3</v>
      </c>
      <c r="BC173">
        <f t="shared" si="244"/>
        <v>6.1723405336695921E-3</v>
      </c>
      <c r="BD173">
        <f t="shared" si="244"/>
        <v>5.7772531019183561E-3</v>
      </c>
      <c r="BE173">
        <f t="shared" si="244"/>
        <v>5.42835602845952E-3</v>
      </c>
      <c r="BF173">
        <f t="shared" si="244"/>
        <v>5.1166243373339283E-3</v>
      </c>
      <c r="BG173">
        <f t="shared" si="244"/>
        <v>4.8355869095186967E-3</v>
      </c>
      <c r="BH173">
        <f t="shared" si="244"/>
        <v>4.5804033029670536E-3</v>
      </c>
      <c r="BI173">
        <f t="shared" si="244"/>
        <v>4.3473337894109907E-3</v>
      </c>
      <c r="BJ173">
        <f t="shared" si="244"/>
        <v>4.1334144725158495E-3</v>
      </c>
      <c r="BK173">
        <f t="shared" si="244"/>
        <v>3.9362475506740319E-3</v>
      </c>
      <c r="BL173">
        <f t="shared" si="244"/>
        <v>3.7538601266426963E-3</v>
      </c>
      <c r="BM173">
        <f t="shared" si="244"/>
        <v>3.5846058179506497E-3</v>
      </c>
      <c r="BN173">
        <f t="shared" si="244"/>
        <v>3.4270941738628446E-3</v>
      </c>
      <c r="BO173">
        <f t="shared" si="244"/>
        <v>3.2801387736919908E-3</v>
      </c>
      <c r="BP173">
        <f t="shared" si="245"/>
        <v>3.142718241652557E-3</v>
      </c>
      <c r="BQ173">
        <f t="shared" si="245"/>
        <v>3.01394641743541E-3</v>
      </c>
      <c r="BR173">
        <f t="shared" si="245"/>
        <v>2.8930491594800481E-3</v>
      </c>
      <c r="BS173">
        <f t="shared" si="245"/>
        <v>2.779346046262969E-3</v>
      </c>
      <c r="BT173">
        <f t="shared" si="245"/>
        <v>2.6722357567403685E-3</v>
      </c>
      <c r="BU173">
        <f t="shared" si="245"/>
        <v>2.5711842567714051E-3</v>
      </c>
      <c r="BV173">
        <f t="shared" si="245"/>
        <v>2.475715155032547E-3</v>
      </c>
      <c r="BW173">
        <f t="shared" si="245"/>
        <v>2.3854017571362856E-3</v>
      </c>
      <c r="BX173">
        <f t="shared" si="245"/>
        <v>2.2998604640026036E-3</v>
      </c>
      <c r="BY173">
        <f t="shared" si="245"/>
        <v>2.2187452451974932E-3</v>
      </c>
      <c r="BZ173">
        <f t="shared" si="245"/>
        <v>2.1417429799341645E-3</v>
      </c>
      <c r="CA173">
        <f t="shared" si="245"/>
        <v>2.068569504411207E-3</v>
      </c>
      <c r="CB173">
        <f t="shared" si="245"/>
        <v>1.9989662386869279E-3</v>
      </c>
      <c r="CC173">
        <f t="shared" si="245"/>
        <v>1.9326972925059046E-3</v>
      </c>
      <c r="CD173">
        <f t="shared" si="245"/>
        <v>1.8695469696093569E-3</v>
      </c>
      <c r="CE173">
        <f t="shared" si="245"/>
        <v>1.8093176056443927E-3</v>
      </c>
      <c r="CF173">
        <f t="shared" si="246"/>
        <v>1.7518276869680628E-3</v>
      </c>
      <c r="CG173">
        <f t="shared" si="246"/>
        <v>1.6969102072431162E-3</v>
      </c>
      <c r="CH173">
        <f t="shared" si="246"/>
        <v>1.6444112263490174E-3</v>
      </c>
      <c r="CI173">
        <f t="shared" si="246"/>
        <v>1.5941886022343447E-3</v>
      </c>
      <c r="CJ173">
        <f t="shared" si="246"/>
        <v>1.5461108712532922E-3</v>
      </c>
      <c r="CK173">
        <f t="shared" si="246"/>
        <v>1.5000562565155025E-3</v>
      </c>
      <c r="CL173">
        <f t="shared" si="246"/>
        <v>1.455911787030486E-3</v>
      </c>
      <c r="CM173">
        <f t="shared" si="246"/>
        <v>1.4135725130957786E-3</v>
      </c>
      <c r="CN173">
        <f t="shared" si="246"/>
        <v>1.3729408055785377E-3</v>
      </c>
      <c r="CO173">
        <f t="shared" si="246"/>
        <v>1.3339257285644797E-3</v>
      </c>
      <c r="CP173">
        <f t="shared" si="246"/>
        <v>1.2964424763676366E-3</v>
      </c>
      <c r="CQ173">
        <f t="shared" si="246"/>
        <v>1.2604118671659427E-3</v>
      </c>
      <c r="CR173">
        <f t="shared" si="246"/>
        <v>8.1158935638055531E-4</v>
      </c>
      <c r="CS173">
        <f t="shared" si="246"/>
        <v>5.2719826283817244E-4</v>
      </c>
      <c r="CT173">
        <f t="shared" si="246"/>
        <v>3.6514548166086298E-4</v>
      </c>
      <c r="CU173">
        <f t="shared" si="246"/>
        <v>2.5404481311271532E-4</v>
      </c>
      <c r="CV173">
        <f t="shared" si="247"/>
        <v>1.7348269500551812E-4</v>
      </c>
      <c r="CW173">
        <f t="shared" si="247"/>
        <v>1.1405151045632434E-4</v>
      </c>
      <c r="CX173">
        <f t="shared" si="247"/>
        <v>7.0442343822252381E-5</v>
      </c>
      <c r="CY173">
        <f t="shared" si="247"/>
        <v>3.9285517464178482E-5</v>
      </c>
      <c r="CZ173">
        <f t="shared" si="247"/>
        <v>1.8269346149080913E-5</v>
      </c>
      <c r="DA173">
        <f t="shared" si="247"/>
        <v>5.7175875315763202E-6</v>
      </c>
      <c r="DB173">
        <f t="shared" si="247"/>
        <v>3.6322840198936289E-7</v>
      </c>
      <c r="DC173">
        <f t="shared" si="247"/>
        <v>0</v>
      </c>
      <c r="DD173">
        <f t="shared" si="247"/>
        <v>0</v>
      </c>
      <c r="DE173">
        <f t="shared" si="247"/>
        <v>0</v>
      </c>
      <c r="DF173">
        <f t="shared" si="247"/>
        <v>0</v>
      </c>
      <c r="DG173">
        <f t="shared" si="247"/>
        <v>0</v>
      </c>
      <c r="DH173">
        <f t="shared" si="247"/>
        <v>0</v>
      </c>
      <c r="DI173">
        <f t="shared" si="247"/>
        <v>0</v>
      </c>
      <c r="DJ173">
        <f t="shared" si="247"/>
        <v>0</v>
      </c>
      <c r="DK173">
        <f t="shared" si="247"/>
        <v>0</v>
      </c>
      <c r="DL173">
        <f t="shared" si="248"/>
        <v>0</v>
      </c>
      <c r="DM173">
        <f t="shared" si="248"/>
        <v>0</v>
      </c>
      <c r="DN173">
        <f t="shared" si="248"/>
        <v>0</v>
      </c>
      <c r="DO173">
        <f t="shared" si="248"/>
        <v>0</v>
      </c>
      <c r="DP173">
        <f t="shared" si="248"/>
        <v>0</v>
      </c>
      <c r="DQ173">
        <f t="shared" si="248"/>
        <v>0</v>
      </c>
      <c r="DR173">
        <f t="shared" si="248"/>
        <v>0</v>
      </c>
      <c r="DS173">
        <f t="shared" si="248"/>
        <v>0</v>
      </c>
      <c r="DT173">
        <f t="shared" si="248"/>
        <v>0</v>
      </c>
      <c r="DU173">
        <f t="shared" si="248"/>
        <v>0</v>
      </c>
      <c r="DV173">
        <f t="shared" si="248"/>
        <v>0</v>
      </c>
      <c r="DW173">
        <f t="shared" si="248"/>
        <v>0</v>
      </c>
      <c r="DX173">
        <f t="shared" si="248"/>
        <v>0</v>
      </c>
      <c r="DY173">
        <f t="shared" si="248"/>
        <v>0</v>
      </c>
      <c r="DZ173">
        <f t="shared" si="248"/>
        <v>0</v>
      </c>
      <c r="EA173">
        <f t="shared" si="248"/>
        <v>0</v>
      </c>
      <c r="EB173">
        <f t="shared" si="249"/>
        <v>0</v>
      </c>
      <c r="EC173">
        <f t="shared" si="249"/>
        <v>0</v>
      </c>
      <c r="ED173">
        <f t="shared" si="249"/>
        <v>0</v>
      </c>
      <c r="EE173">
        <f t="shared" si="249"/>
        <v>0</v>
      </c>
      <c r="EF173">
        <f t="shared" si="249"/>
        <v>0</v>
      </c>
      <c r="EG173">
        <f t="shared" si="249"/>
        <v>0</v>
      </c>
      <c r="EH173">
        <f t="shared" si="249"/>
        <v>0</v>
      </c>
      <c r="EI173">
        <f t="shared" si="249"/>
        <v>0</v>
      </c>
      <c r="EJ173">
        <f t="shared" si="249"/>
        <v>0</v>
      </c>
      <c r="EK173">
        <f t="shared" si="249"/>
        <v>0</v>
      </c>
      <c r="EL173">
        <f t="shared" si="249"/>
        <v>0</v>
      </c>
      <c r="EM173">
        <f t="shared" si="249"/>
        <v>0</v>
      </c>
      <c r="EN173">
        <f t="shared" si="250"/>
        <v>0</v>
      </c>
      <c r="EO173">
        <f t="shared" si="250"/>
        <v>0</v>
      </c>
      <c r="EP173">
        <f t="shared" si="250"/>
        <v>0</v>
      </c>
      <c r="EQ173">
        <f t="shared" si="250"/>
        <v>0</v>
      </c>
      <c r="ER173">
        <f t="shared" si="250"/>
        <v>0</v>
      </c>
      <c r="ES173">
        <f t="shared" si="250"/>
        <v>0</v>
      </c>
      <c r="ET173">
        <f t="shared" si="250"/>
        <v>0</v>
      </c>
      <c r="EU173">
        <f t="shared" si="250"/>
        <v>0</v>
      </c>
      <c r="EV173">
        <f t="shared" si="250"/>
        <v>0</v>
      </c>
      <c r="EW173">
        <f t="shared" si="250"/>
        <v>0</v>
      </c>
      <c r="EX173">
        <f t="shared" si="250"/>
        <v>0</v>
      </c>
      <c r="EZ173">
        <f t="shared" si="238"/>
        <v>0.88403918761914779</v>
      </c>
      <c r="FB173">
        <f t="shared" si="239"/>
        <v>1.0700353049835187E-2</v>
      </c>
      <c r="FC173">
        <f t="shared" si="240"/>
        <v>0.24864796250947524</v>
      </c>
    </row>
    <row r="174" spans="1:159" x14ac:dyDescent="0.25">
      <c r="A174">
        <v>1135</v>
      </c>
      <c r="B174" s="20">
        <f>'Input spectra'!S173</f>
        <v>4.3213525996874801E-2</v>
      </c>
      <c r="C174">
        <f>'Input spectra'!B173</f>
        <v>0</v>
      </c>
      <c r="D174">
        <f t="shared" si="241"/>
        <v>2.0653927966864227E-2</v>
      </c>
      <c r="E174">
        <f t="shared" si="241"/>
        <v>2.0415102799344203E-2</v>
      </c>
      <c r="F174">
        <f t="shared" si="241"/>
        <v>2.0177953243164789E-2</v>
      </c>
      <c r="G174">
        <f t="shared" si="241"/>
        <v>1.9942469288374839E-2</v>
      </c>
      <c r="H174">
        <f t="shared" si="241"/>
        <v>1.9708640980193953E-2</v>
      </c>
      <c r="I174">
        <f t="shared" si="241"/>
        <v>1.947645841872284E-2</v>
      </c>
      <c r="J174">
        <f t="shared" si="241"/>
        <v>1.9245911758655088E-2</v>
      </c>
      <c r="K174">
        <f t="shared" si="241"/>
        <v>1.9016991208990419E-2</v>
      </c>
      <c r="L174">
        <f t="shared" si="241"/>
        <v>1.8789687032749438E-2</v>
      </c>
      <c r="M174">
        <f t="shared" si="241"/>
        <v>1.8563989546689776E-2</v>
      </c>
      <c r="N174">
        <f t="shared" si="241"/>
        <v>1.8339889121023731E-2</v>
      </c>
      <c r="O174">
        <f t="shared" si="241"/>
        <v>1.8117376179137289E-2</v>
      </c>
      <c r="P174">
        <f t="shared" si="241"/>
        <v>1.7896441197310625E-2</v>
      </c>
      <c r="Q174">
        <f t="shared" si="241"/>
        <v>1.767707470444E-2</v>
      </c>
      <c r="R174">
        <f t="shared" si="241"/>
        <v>1.7459267281761066E-2</v>
      </c>
      <c r="S174">
        <f t="shared" ref="N174:AC189" si="251">S$2*EXP(- S$1 * ($C174*_c1+$B174))</f>
        <v>1.7243009562573602E-2</v>
      </c>
      <c r="T174">
        <f t="shared" si="251"/>
        <v>1.702829223196764E-2</v>
      </c>
      <c r="U174">
        <f t="shared" si="251"/>
        <v>1.6815106026550966E-2</v>
      </c>
      <c r="V174">
        <f t="shared" si="251"/>
        <v>1.6603441734178048E-2</v>
      </c>
      <c r="W174">
        <f t="shared" si="251"/>
        <v>1.6393290193680309E-2</v>
      </c>
      <c r="X174">
        <f t="shared" si="242"/>
        <v>1.6184642294597786E-2</v>
      </c>
      <c r="Y174">
        <f t="shared" si="242"/>
        <v>1.5977488976912157E-2</v>
      </c>
      <c r="Z174">
        <f t="shared" si="242"/>
        <v>1.5771821230781122E-2</v>
      </c>
      <c r="AA174">
        <f t="shared" si="242"/>
        <v>1.5567630096274151E-2</v>
      </c>
      <c r="AB174">
        <f t="shared" si="242"/>
        <v>1.5364906663109553E-2</v>
      </c>
      <c r="AC174">
        <f t="shared" si="242"/>
        <v>1.5163642070392913E-2</v>
      </c>
      <c r="AD174">
        <f t="shared" si="242"/>
        <v>1.4963827506356832E-2</v>
      </c>
      <c r="AE174">
        <f t="shared" si="242"/>
        <v>1.4765454208102022E-2</v>
      </c>
      <c r="AF174">
        <f t="shared" si="242"/>
        <v>1.4568513461339706E-2</v>
      </c>
      <c r="AG174">
        <f t="shared" si="242"/>
        <v>1.4372996600135317E-2</v>
      </c>
      <c r="AH174">
        <f t="shared" si="242"/>
        <v>1.4178895006653536E-2</v>
      </c>
      <c r="AI174">
        <f t="shared" si="242"/>
        <v>1.3986200110904606E-2</v>
      </c>
      <c r="AJ174">
        <f t="shared" si="243"/>
        <v>1.3794903390491949E-2</v>
      </c>
      <c r="AK174">
        <f t="shared" si="243"/>
        <v>1.3604996370361049E-2</v>
      </c>
      <c r="AL174">
        <f t="shared" si="243"/>
        <v>1.3416470622549657E-2</v>
      </c>
      <c r="AM174">
        <f t="shared" si="243"/>
        <v>1.3229317765939243E-2</v>
      </c>
      <c r="AN174">
        <f t="shared" si="243"/>
        <v>1.3043529466007696E-2</v>
      </c>
      <c r="AO174">
        <f t="shared" si="243"/>
        <v>1.2859097434583333E-2</v>
      </c>
      <c r="AP174">
        <f t="shared" si="243"/>
        <v>1.2676013429600142E-2</v>
      </c>
      <c r="AQ174">
        <f t="shared" si="243"/>
        <v>1.2494269254854237E-2</v>
      </c>
      <c r="AR174">
        <f t="shared" si="243"/>
        <v>1.2313856759761632E-2</v>
      </c>
      <c r="AS174">
        <f t="shared" si="243"/>
        <v>1.2134767839117188E-2</v>
      </c>
      <c r="AT174">
        <f t="shared" si="243"/>
        <v>1.1956994432854803E-2</v>
      </c>
      <c r="AU174">
        <f t="shared" si="243"/>
        <v>1.178052852580886E-2</v>
      </c>
      <c r="AV174">
        <f t="shared" si="243"/>
        <v>1.1605362147476848E-2</v>
      </c>
      <c r="AW174">
        <f t="shared" si="243"/>
        <v>1.1431487371783221E-2</v>
      </c>
      <c r="AX174">
        <f t="shared" si="243"/>
        <v>1.0163367750030945E-2</v>
      </c>
      <c r="AY174">
        <f t="shared" ref="AR174:BG189" si="252">AY$2*EXP(- AY$1 * ($C174*_c1+$B174))</f>
        <v>8.6856580294272338E-3</v>
      </c>
      <c r="AZ174">
        <f t="shared" si="252"/>
        <v>7.8199300375683175E-3</v>
      </c>
      <c r="BA174">
        <f t="shared" si="252"/>
        <v>7.1643170377356296E-3</v>
      </c>
      <c r="BB174">
        <f t="shared" si="244"/>
        <v>6.6286907473463051E-3</v>
      </c>
      <c r="BC174">
        <f t="shared" si="244"/>
        <v>6.1739939450792744E-3</v>
      </c>
      <c r="BD174">
        <f t="shared" si="244"/>
        <v>5.7788310283613991E-3</v>
      </c>
      <c r="BE174">
        <f t="shared" si="244"/>
        <v>5.4298671776751772E-3</v>
      </c>
      <c r="BF174">
        <f t="shared" si="244"/>
        <v>5.1180755851830103E-3</v>
      </c>
      <c r="BG174">
        <f t="shared" si="244"/>
        <v>4.8369838481261418E-3</v>
      </c>
      <c r="BH174">
        <f t="shared" si="244"/>
        <v>4.5817505843979674E-3</v>
      </c>
      <c r="BI174">
        <f t="shared" si="244"/>
        <v>4.3486353535094032E-3</v>
      </c>
      <c r="BJ174">
        <f t="shared" si="244"/>
        <v>4.1346737046798789E-3</v>
      </c>
      <c r="BK174">
        <f t="shared" si="244"/>
        <v>3.9374673950109667E-3</v>
      </c>
      <c r="BL174">
        <f t="shared" si="244"/>
        <v>3.7550431694961324E-3</v>
      </c>
      <c r="BM174">
        <f t="shared" si="244"/>
        <v>3.5857543510632185E-3</v>
      </c>
      <c r="BN174">
        <f t="shared" si="244"/>
        <v>3.428210243128896E-3</v>
      </c>
      <c r="BO174">
        <f t="shared" si="244"/>
        <v>3.2812242174574645E-3</v>
      </c>
      <c r="BP174">
        <f t="shared" si="245"/>
        <v>3.1437747212682762E-3</v>
      </c>
      <c r="BQ174">
        <f t="shared" si="245"/>
        <v>3.0149754419609839E-3</v>
      </c>
      <c r="BR174">
        <f t="shared" si="245"/>
        <v>2.8940521058975783E-3</v>
      </c>
      <c r="BS174">
        <f t="shared" si="245"/>
        <v>2.7803241761931714E-3</v>
      </c>
      <c r="BT174">
        <f t="shared" si="245"/>
        <v>2.6731902303984804E-3</v>
      </c>
      <c r="BU174">
        <f t="shared" si="245"/>
        <v>2.5721161447190685E-3</v>
      </c>
      <c r="BV174">
        <f t="shared" si="245"/>
        <v>2.4766254481510103E-3</v>
      </c>
      <c r="BW174">
        <f t="shared" si="245"/>
        <v>2.3862913751502846E-3</v>
      </c>
      <c r="BX174">
        <f t="shared" si="245"/>
        <v>2.3007302628128652E-3</v>
      </c>
      <c r="BY174">
        <f t="shared" si="245"/>
        <v>2.2195960232259801E-3</v>
      </c>
      <c r="BZ174">
        <f t="shared" si="245"/>
        <v>2.1425754836451238E-3</v>
      </c>
      <c r="CA174">
        <f t="shared" si="245"/>
        <v>2.0693844331394471E-3</v>
      </c>
      <c r="CB174">
        <f t="shared" si="245"/>
        <v>1.9997642488800912E-3</v>
      </c>
      <c r="CC174">
        <f t="shared" si="245"/>
        <v>1.9334790014681363E-3</v>
      </c>
      <c r="CD174">
        <f t="shared" si="245"/>
        <v>1.8703129588184136E-3</v>
      </c>
      <c r="CE174">
        <f t="shared" ref="BV174:CK189" si="253">CE$2*EXP(- CE$1 * ($C174*_c1+$B174))</f>
        <v>1.810068423701965E-3</v>
      </c>
      <c r="CF174">
        <f t="shared" si="246"/>
        <v>1.7525638522331989E-3</v>
      </c>
      <c r="CG174">
        <f t="shared" si="246"/>
        <v>1.6976322101906294E-3</v>
      </c>
      <c r="CH174">
        <f t="shared" si="246"/>
        <v>1.6451195316882225E-3</v>
      </c>
      <c r="CI174">
        <f t="shared" si="246"/>
        <v>1.5948836508181E-3</v>
      </c>
      <c r="CJ174">
        <f t="shared" si="246"/>
        <v>1.5467930818028914E-3</v>
      </c>
      <c r="CK174">
        <f t="shared" si="246"/>
        <v>1.5007260271832866E-3</v>
      </c>
      <c r="CL174">
        <f t="shared" si="246"/>
        <v>1.456569496818964E-3</v>
      </c>
      <c r="CM174">
        <f t="shared" si="246"/>
        <v>1.4142185231494815E-3</v>
      </c>
      <c r="CN174">
        <f t="shared" si="246"/>
        <v>1.3735754603626507E-3</v>
      </c>
      <c r="CO174">
        <f t="shared" si="246"/>
        <v>1.3345493569424701E-3</v>
      </c>
      <c r="CP174">
        <f t="shared" si="246"/>
        <v>1.2970553925885275E-3</v>
      </c>
      <c r="CQ174">
        <f t="shared" si="246"/>
        <v>1.2610143717705568E-3</v>
      </c>
      <c r="CR174">
        <f t="shared" si="246"/>
        <v>8.1198157824982924E-4</v>
      </c>
      <c r="CS174">
        <f t="shared" si="246"/>
        <v>5.2745581529353843E-4</v>
      </c>
      <c r="CT174">
        <f t="shared" si="246"/>
        <v>3.6532578497128416E-4</v>
      </c>
      <c r="CU174">
        <f t="shared" ref="CP174:DE189" si="254">CU$2*EXP(- CU$1 * ($C174*_c1+$B174))</f>
        <v>2.541715914331701E-4</v>
      </c>
      <c r="CV174">
        <f t="shared" si="254"/>
        <v>1.7357018121296706E-4</v>
      </c>
      <c r="CW174">
        <f t="shared" si="254"/>
        <v>1.1410962517141353E-4</v>
      </c>
      <c r="CX174">
        <f t="shared" si="254"/>
        <v>7.0478607709138476E-5</v>
      </c>
      <c r="CY174">
        <f t="shared" si="254"/>
        <v>3.930594816626095E-5</v>
      </c>
      <c r="CZ174">
        <f t="shared" si="247"/>
        <v>1.827894324340788E-5</v>
      </c>
      <c r="DA174">
        <f t="shared" si="247"/>
        <v>5.7206210881262174E-6</v>
      </c>
      <c r="DB174">
        <f t="shared" si="247"/>
        <v>3.6342302716242003E-7</v>
      </c>
      <c r="DC174">
        <f t="shared" si="247"/>
        <v>0</v>
      </c>
      <c r="DD174">
        <f t="shared" si="247"/>
        <v>0</v>
      </c>
      <c r="DE174">
        <f t="shared" si="247"/>
        <v>0</v>
      </c>
      <c r="DF174">
        <f t="shared" si="247"/>
        <v>0</v>
      </c>
      <c r="DG174">
        <f t="shared" si="247"/>
        <v>0</v>
      </c>
      <c r="DH174">
        <f t="shared" si="247"/>
        <v>0</v>
      </c>
      <c r="DI174">
        <f t="shared" si="247"/>
        <v>0</v>
      </c>
      <c r="DJ174">
        <f t="shared" si="247"/>
        <v>0</v>
      </c>
      <c r="DK174">
        <f t="shared" si="247"/>
        <v>0</v>
      </c>
      <c r="DL174">
        <f t="shared" si="248"/>
        <v>0</v>
      </c>
      <c r="DM174">
        <f t="shared" si="248"/>
        <v>0</v>
      </c>
      <c r="DN174">
        <f t="shared" si="248"/>
        <v>0</v>
      </c>
      <c r="DO174">
        <f t="shared" si="248"/>
        <v>0</v>
      </c>
      <c r="DP174">
        <f t="shared" si="248"/>
        <v>0</v>
      </c>
      <c r="DQ174">
        <f t="shared" si="248"/>
        <v>0</v>
      </c>
      <c r="DR174">
        <f t="shared" si="248"/>
        <v>0</v>
      </c>
      <c r="DS174">
        <f t="shared" si="248"/>
        <v>0</v>
      </c>
      <c r="DT174">
        <f t="shared" si="248"/>
        <v>0</v>
      </c>
      <c r="DU174">
        <f t="shared" si="248"/>
        <v>0</v>
      </c>
      <c r="DV174">
        <f t="shared" si="248"/>
        <v>0</v>
      </c>
      <c r="DW174">
        <f t="shared" si="248"/>
        <v>0</v>
      </c>
      <c r="DX174">
        <f t="shared" si="248"/>
        <v>0</v>
      </c>
      <c r="DY174">
        <f t="shared" si="248"/>
        <v>0</v>
      </c>
      <c r="DZ174">
        <f t="shared" si="248"/>
        <v>0</v>
      </c>
      <c r="EA174">
        <f t="shared" ref="DT174:EC189" si="255">EA$2*EXP(- EA$1 * ($C174*_c1+$B174))</f>
        <v>0</v>
      </c>
      <c r="EB174">
        <f t="shared" si="255"/>
        <v>0</v>
      </c>
      <c r="EC174">
        <f t="shared" si="255"/>
        <v>0</v>
      </c>
      <c r="ED174">
        <f t="shared" si="249"/>
        <v>0</v>
      </c>
      <c r="EE174">
        <f t="shared" si="249"/>
        <v>0</v>
      </c>
      <c r="EF174">
        <f t="shared" si="249"/>
        <v>0</v>
      </c>
      <c r="EG174">
        <f t="shared" si="249"/>
        <v>0</v>
      </c>
      <c r="EH174">
        <f t="shared" si="249"/>
        <v>0</v>
      </c>
      <c r="EI174">
        <f t="shared" si="249"/>
        <v>0</v>
      </c>
      <c r="EJ174">
        <f t="shared" si="249"/>
        <v>0</v>
      </c>
      <c r="EK174">
        <f t="shared" si="249"/>
        <v>0</v>
      </c>
      <c r="EL174">
        <f t="shared" si="249"/>
        <v>0</v>
      </c>
      <c r="EM174">
        <f t="shared" si="249"/>
        <v>0</v>
      </c>
      <c r="EN174">
        <f t="shared" si="250"/>
        <v>0</v>
      </c>
      <c r="EO174">
        <f t="shared" si="250"/>
        <v>0</v>
      </c>
      <c r="EP174">
        <f t="shared" si="250"/>
        <v>0</v>
      </c>
      <c r="EQ174">
        <f t="shared" si="250"/>
        <v>0</v>
      </c>
      <c r="ER174">
        <f t="shared" si="250"/>
        <v>0</v>
      </c>
      <c r="ES174">
        <f t="shared" si="250"/>
        <v>0</v>
      </c>
      <c r="ET174">
        <f t="shared" si="250"/>
        <v>0</v>
      </c>
      <c r="EU174">
        <f t="shared" si="250"/>
        <v>0</v>
      </c>
      <c r="EV174">
        <f t="shared" si="250"/>
        <v>0</v>
      </c>
      <c r="EW174">
        <f t="shared" si="250"/>
        <v>0</v>
      </c>
      <c r="EX174">
        <f t="shared" si="250"/>
        <v>0</v>
      </c>
      <c r="EZ174">
        <f t="shared" si="238"/>
        <v>0.88416713127294566</v>
      </c>
      <c r="FB174">
        <f t="shared" si="239"/>
        <v>1.0687504523390012E-2</v>
      </c>
      <c r="FC174">
        <f t="shared" si="240"/>
        <v>0.24864960358044086</v>
      </c>
    </row>
    <row r="175" spans="1:159" x14ac:dyDescent="0.25">
      <c r="A175">
        <v>1140</v>
      </c>
      <c r="B175" s="20">
        <f>'Input spectra'!S174</f>
        <v>4.3161008657721198E-2</v>
      </c>
      <c r="C175">
        <f>'Input spectra'!B174</f>
        <v>0</v>
      </c>
      <c r="D175">
        <f t="shared" ref="D175:S190" si="256">D$2*EXP(- D$1 * ($C175*_c1+$B175))</f>
        <v>2.0653927966864227E-2</v>
      </c>
      <c r="E175">
        <f t="shared" si="256"/>
        <v>2.0415210014313491E-2</v>
      </c>
      <c r="F175">
        <f t="shared" si="256"/>
        <v>2.0178165182760617E-2</v>
      </c>
      <c r="G175">
        <f t="shared" si="256"/>
        <v>1.9942783488476928E-2</v>
      </c>
      <c r="H175">
        <f t="shared" si="256"/>
        <v>1.9709055002695656E-2</v>
      </c>
      <c r="I175">
        <f t="shared" si="256"/>
        <v>1.9476969851323727E-2</v>
      </c>
      <c r="J175">
        <f t="shared" si="256"/>
        <v>1.9246518214654965E-2</v>
      </c>
      <c r="K175">
        <f t="shared" si="256"/>
        <v>1.901769032708478E-2</v>
      </c>
      <c r="L175">
        <f t="shared" si="256"/>
        <v>1.8790476476826311E-2</v>
      </c>
      <c r="M175">
        <f t="shared" si="256"/>
        <v>1.8564867005627986E-2</v>
      </c>
      <c r="N175">
        <f t="shared" si="251"/>
        <v>1.8340852308492538E-2</v>
      </c>
      <c r="O175">
        <f t="shared" si="251"/>
        <v>1.811842283339743E-2</v>
      </c>
      <c r="P175">
        <f t="shared" si="251"/>
        <v>1.7897569081016723E-2</v>
      </c>
      <c r="Q175">
        <f t="shared" si="251"/>
        <v>1.7678281604444342E-2</v>
      </c>
      <c r="R175">
        <f t="shared" si="251"/>
        <v>1.7460551008918735E-2</v>
      </c>
      <c r="S175">
        <f t="shared" si="251"/>
        <v>1.7244367951548972E-2</v>
      </c>
      <c r="T175">
        <f t="shared" si="251"/>
        <v>1.7029723141042192E-2</v>
      </c>
      <c r="U175">
        <f t="shared" si="251"/>
        <v>1.6816607337432465E-2</v>
      </c>
      <c r="V175">
        <f t="shared" si="251"/>
        <v>1.6605011351811017E-2</v>
      </c>
      <c r="W175">
        <f t="shared" si="251"/>
        <v>1.6394926046057832E-2</v>
      </c>
      <c r="X175">
        <f t="shared" si="242"/>
        <v>1.6186342332574623E-2</v>
      </c>
      <c r="Y175">
        <f t="shared" si="242"/>
        <v>1.5979251174019157E-2</v>
      </c>
      <c r="Z175">
        <f t="shared" si="242"/>
        <v>1.5773643583040918E-2</v>
      </c>
      <c r="AA175">
        <f t="shared" ref="AA175:AP190" si="257">AA$2*EXP(- AA$1 * ($C175*_c1+$B175))</f>
        <v>1.5569510622018147E-2</v>
      </c>
      <c r="AB175">
        <f t="shared" si="257"/>
        <v>1.5366843402796183E-2</v>
      </c>
      <c r="AC175">
        <f t="shared" si="257"/>
        <v>1.5165633086427172E-2</v>
      </c>
      <c r="AD175">
        <f t="shared" si="257"/>
        <v>1.4965870882911054E-2</v>
      </c>
      <c r="AE175">
        <f t="shared" si="257"/>
        <v>1.4767548050937929E-2</v>
      </c>
      <c r="AF175">
        <f t="shared" si="257"/>
        <v>1.4570655897631677E-2</v>
      </c>
      <c r="AG175">
        <f t="shared" si="257"/>
        <v>1.437518577829491E-2</v>
      </c>
      <c r="AH175">
        <f t="shared" si="257"/>
        <v>1.4181129096155232E-2</v>
      </c>
      <c r="AI175">
        <f t="shared" si="257"/>
        <v>1.3988477302112766E-2</v>
      </c>
      <c r="AJ175">
        <f t="shared" si="257"/>
        <v>1.3797221894488986E-2</v>
      </c>
      <c r="AK175">
        <f t="shared" si="257"/>
        <v>1.3607354418776821E-2</v>
      </c>
      <c r="AL175">
        <f t="shared" si="257"/>
        <v>1.3418866467392022E-2</v>
      </c>
      <c r="AM175">
        <f t="shared" si="257"/>
        <v>1.3231749679425838E-2</v>
      </c>
      <c r="AN175">
        <f t="shared" si="257"/>
        <v>1.3045995740398867E-2</v>
      </c>
      <c r="AO175">
        <f t="shared" si="257"/>
        <v>1.286159638201627E-2</v>
      </c>
      <c r="AP175">
        <f t="shared" si="257"/>
        <v>1.2678543381924147E-2</v>
      </c>
      <c r="AQ175">
        <f t="shared" ref="AH175:AW190" si="258">AQ$2*EXP(- AQ$1 * ($C175*_c1+$B175))</f>
        <v>1.2496828563467182E-2</v>
      </c>
      <c r="AR175">
        <f t="shared" si="252"/>
        <v>1.2316443795447544E-2</v>
      </c>
      <c r="AS175">
        <f t="shared" si="252"/>
        <v>1.2137380991884987E-2</v>
      </c>
      <c r="AT175">
        <f t="shared" si="252"/>
        <v>1.1959632111778182E-2</v>
      </c>
      <c r="AU175">
        <f t="shared" si="252"/>
        <v>1.178318915886729E-2</v>
      </c>
      <c r="AV175">
        <f t="shared" si="252"/>
        <v>1.1608044181397699E-2</v>
      </c>
      <c r="AW175">
        <f t="shared" si="252"/>
        <v>1.1434189271885008E-2</v>
      </c>
      <c r="AX175">
        <f t="shared" si="252"/>
        <v>1.0165823310568794E-2</v>
      </c>
      <c r="AY175">
        <f t="shared" si="252"/>
        <v>8.6878021879872452E-3</v>
      </c>
      <c r="AZ175">
        <f t="shared" si="252"/>
        <v>7.8219015592577677E-3</v>
      </c>
      <c r="BA175">
        <f t="shared" si="252"/>
        <v>7.1661609042227162E-3</v>
      </c>
      <c r="BB175">
        <f t="shared" si="244"/>
        <v>6.6304315818969126E-3</v>
      </c>
      <c r="BC175">
        <f t="shared" ref="BC175:BR190" si="259">BC$2*EXP(- BC$1 * ($C175*_c1+$B175))</f>
        <v>6.1756477993953835E-3</v>
      </c>
      <c r="BD175">
        <f t="shared" si="259"/>
        <v>5.7804093857794772E-3</v>
      </c>
      <c r="BE175">
        <f t="shared" si="259"/>
        <v>5.431378747565517E-3</v>
      </c>
      <c r="BF175">
        <f t="shared" si="259"/>
        <v>5.1195272446551048E-3</v>
      </c>
      <c r="BG175">
        <f t="shared" si="259"/>
        <v>4.8383811902911094E-3</v>
      </c>
      <c r="BH175">
        <f t="shared" si="259"/>
        <v>4.5830982621187129E-3</v>
      </c>
      <c r="BI175">
        <f t="shared" si="259"/>
        <v>4.3499373072878322E-3</v>
      </c>
      <c r="BJ175">
        <f t="shared" si="259"/>
        <v>4.1359333204651618E-3</v>
      </c>
      <c r="BK175">
        <f t="shared" si="259"/>
        <v>3.9386876173780391E-3</v>
      </c>
      <c r="BL175">
        <f t="shared" si="259"/>
        <v>3.7562265851898832E-3</v>
      </c>
      <c r="BM175">
        <f t="shared" si="259"/>
        <v>3.5869032521739373E-3</v>
      </c>
      <c r="BN175">
        <f t="shared" si="259"/>
        <v>3.429326675854643E-3</v>
      </c>
      <c r="BO175">
        <f t="shared" si="259"/>
        <v>3.2823100204114513E-3</v>
      </c>
      <c r="BP175">
        <f t="shared" si="259"/>
        <v>3.144831556038067E-3</v>
      </c>
      <c r="BQ175">
        <f t="shared" si="259"/>
        <v>3.0160048178171153E-3</v>
      </c>
      <c r="BR175">
        <f t="shared" si="259"/>
        <v>2.8950554000110721E-3</v>
      </c>
      <c r="BS175">
        <f t="shared" ref="BL175:CA190" si="260">BS$2*EXP(- BS$1 * ($C175*_c1+$B175))</f>
        <v>2.781302650354766E-3</v>
      </c>
      <c r="BT175">
        <f t="shared" si="260"/>
        <v>2.6741450449770973E-3</v>
      </c>
      <c r="BU175">
        <f t="shared" si="260"/>
        <v>2.573048370415824E-3</v>
      </c>
      <c r="BV175">
        <f t="shared" si="253"/>
        <v>2.4775360759741994E-3</v>
      </c>
      <c r="BW175">
        <f t="shared" si="253"/>
        <v>2.3871813249407691E-3</v>
      </c>
      <c r="BX175">
        <f t="shared" si="253"/>
        <v>2.3016003905778539E-3</v>
      </c>
      <c r="BY175">
        <f t="shared" si="253"/>
        <v>2.2204471274853651E-3</v>
      </c>
      <c r="BZ175">
        <f t="shared" si="253"/>
        <v>2.1434083109534686E-3</v>
      </c>
      <c r="CA175">
        <f t="shared" si="253"/>
        <v>2.0701996829150734E-3</v>
      </c>
      <c r="CB175">
        <f t="shared" si="253"/>
        <v>2.0005625776480544E-3</v>
      </c>
      <c r="CC175">
        <f t="shared" si="253"/>
        <v>1.9342610266045066E-3</v>
      </c>
      <c r="CD175">
        <f t="shared" si="253"/>
        <v>1.8710792618679237E-3</v>
      </c>
      <c r="CE175">
        <f t="shared" si="253"/>
        <v>1.810819553328802E-3</v>
      </c>
      <c r="CF175">
        <f t="shared" si="253"/>
        <v>1.7533003268548441E-3</v>
      </c>
      <c r="CG175">
        <f t="shared" si="253"/>
        <v>1.6983545203366345E-3</v>
      </c>
      <c r="CH175">
        <f t="shared" si="253"/>
        <v>1.6458281421192719E-3</v>
      </c>
      <c r="CI175">
        <f t="shared" si="253"/>
        <v>1.595579002435344E-3</v>
      </c>
      <c r="CJ175">
        <f t="shared" si="253"/>
        <v>1.5474755933730982E-3</v>
      </c>
      <c r="CK175">
        <f t="shared" si="253"/>
        <v>1.5013960969016867E-3</v>
      </c>
      <c r="CL175">
        <f t="shared" ref="CF175:CU190" si="261">CL$2*EXP(- CL$1 * ($C175*_c1+$B175))</f>
        <v>1.4572275037285792E-3</v>
      </c>
      <c r="CM175">
        <f t="shared" si="261"/>
        <v>1.4148648284331676E-3</v>
      </c>
      <c r="CN175">
        <f t="shared" si="261"/>
        <v>1.3742104085218991E-3</v>
      </c>
      <c r="CO175">
        <f t="shared" si="261"/>
        <v>1.3351732768751891E-3</v>
      </c>
      <c r="CP175">
        <f t="shared" si="254"/>
        <v>1.2976685985764543E-3</v>
      </c>
      <c r="CQ175">
        <f t="shared" si="254"/>
        <v>1.2616171643856286E-3</v>
      </c>
      <c r="CR175">
        <f t="shared" si="254"/>
        <v>8.123739896706213E-4</v>
      </c>
      <c r="CS175">
        <f t="shared" si="254"/>
        <v>5.2771349357114649E-4</v>
      </c>
      <c r="CT175">
        <f t="shared" si="254"/>
        <v>3.6550617731275018E-4</v>
      </c>
      <c r="CU175">
        <f t="shared" si="254"/>
        <v>2.5429843302097658E-4</v>
      </c>
      <c r="CV175">
        <f t="shared" si="254"/>
        <v>1.736577115391478E-4</v>
      </c>
      <c r="CW175">
        <f t="shared" si="254"/>
        <v>1.1416776949873754E-4</v>
      </c>
      <c r="CX175">
        <f t="shared" si="254"/>
        <v>7.0514890264760169E-5</v>
      </c>
      <c r="CY175">
        <f t="shared" si="254"/>
        <v>3.9326389493469787E-5</v>
      </c>
      <c r="CZ175">
        <f t="shared" si="247"/>
        <v>1.8288545379197127E-5</v>
      </c>
      <c r="DA175">
        <f t="shared" si="247"/>
        <v>5.7236562541775507E-6</v>
      </c>
      <c r="DB175">
        <f t="shared" si="247"/>
        <v>3.6361775661960755E-7</v>
      </c>
      <c r="DC175">
        <f t="shared" ref="DC175:DR190" si="262">DC$2*EXP(- DC$1 * ($C175*_c1+$B175))</f>
        <v>0</v>
      </c>
      <c r="DD175">
        <f t="shared" si="262"/>
        <v>0</v>
      </c>
      <c r="DE175">
        <f t="shared" si="262"/>
        <v>0</v>
      </c>
      <c r="DF175">
        <f t="shared" si="262"/>
        <v>0</v>
      </c>
      <c r="DG175">
        <f t="shared" si="262"/>
        <v>0</v>
      </c>
      <c r="DH175">
        <f t="shared" si="262"/>
        <v>0</v>
      </c>
      <c r="DI175">
        <f t="shared" si="262"/>
        <v>0</v>
      </c>
      <c r="DJ175">
        <f t="shared" si="262"/>
        <v>0</v>
      </c>
      <c r="DK175">
        <f t="shared" si="262"/>
        <v>0</v>
      </c>
      <c r="DL175">
        <f t="shared" si="262"/>
        <v>0</v>
      </c>
      <c r="DM175">
        <f t="shared" si="262"/>
        <v>0</v>
      </c>
      <c r="DN175">
        <f t="shared" si="262"/>
        <v>0</v>
      </c>
      <c r="DO175">
        <f t="shared" si="262"/>
        <v>0</v>
      </c>
      <c r="DP175">
        <f t="shared" si="262"/>
        <v>0</v>
      </c>
      <c r="DQ175">
        <f t="shared" si="262"/>
        <v>0</v>
      </c>
      <c r="DR175">
        <f t="shared" si="262"/>
        <v>0</v>
      </c>
      <c r="DS175">
        <f t="shared" ref="DJ175:DY190" si="263">DS$2*EXP(- DS$1 * ($C175*_c1+$B175))</f>
        <v>0</v>
      </c>
      <c r="DT175">
        <f t="shared" si="255"/>
        <v>0</v>
      </c>
      <c r="DU175">
        <f t="shared" si="255"/>
        <v>0</v>
      </c>
      <c r="DV175">
        <f t="shared" si="255"/>
        <v>0</v>
      </c>
      <c r="DW175">
        <f t="shared" si="255"/>
        <v>0</v>
      </c>
      <c r="DX175">
        <f t="shared" si="255"/>
        <v>0</v>
      </c>
      <c r="DY175">
        <f t="shared" si="255"/>
        <v>0</v>
      </c>
      <c r="DZ175">
        <f t="shared" si="255"/>
        <v>0</v>
      </c>
      <c r="EA175">
        <f t="shared" si="255"/>
        <v>0</v>
      </c>
      <c r="EB175">
        <f t="shared" si="255"/>
        <v>0</v>
      </c>
      <c r="EC175">
        <f t="shared" si="255"/>
        <v>0</v>
      </c>
      <c r="ED175">
        <f t="shared" si="249"/>
        <v>0</v>
      </c>
      <c r="EE175">
        <f t="shared" si="249"/>
        <v>0</v>
      </c>
      <c r="EF175">
        <f t="shared" si="249"/>
        <v>0</v>
      </c>
      <c r="EG175">
        <f t="shared" si="249"/>
        <v>0</v>
      </c>
      <c r="EH175">
        <f t="shared" si="249"/>
        <v>0</v>
      </c>
      <c r="EI175">
        <f t="shared" si="249"/>
        <v>0</v>
      </c>
      <c r="EJ175">
        <f t="shared" si="249"/>
        <v>0</v>
      </c>
      <c r="EK175">
        <f t="shared" si="249"/>
        <v>0</v>
      </c>
      <c r="EL175">
        <f t="shared" si="249"/>
        <v>0</v>
      </c>
      <c r="EM175">
        <f t="shared" si="249"/>
        <v>0</v>
      </c>
      <c r="EN175">
        <f t="shared" si="250"/>
        <v>0</v>
      </c>
      <c r="EO175">
        <f t="shared" si="250"/>
        <v>0</v>
      </c>
      <c r="EP175">
        <f t="shared" si="250"/>
        <v>0</v>
      </c>
      <c r="EQ175">
        <f t="shared" si="250"/>
        <v>0</v>
      </c>
      <c r="ER175">
        <f t="shared" si="250"/>
        <v>0</v>
      </c>
      <c r="ES175">
        <f t="shared" si="250"/>
        <v>0</v>
      </c>
      <c r="ET175">
        <f t="shared" si="250"/>
        <v>0</v>
      </c>
      <c r="EU175">
        <f t="shared" si="250"/>
        <v>0</v>
      </c>
      <c r="EV175">
        <f t="shared" si="250"/>
        <v>0</v>
      </c>
      <c r="EW175">
        <f t="shared" si="250"/>
        <v>0</v>
      </c>
      <c r="EX175">
        <f t="shared" si="250"/>
        <v>0</v>
      </c>
      <c r="EZ175">
        <f t="shared" si="238"/>
        <v>0.88429510370357456</v>
      </c>
      <c r="FB175">
        <f t="shared" si="239"/>
        <v>1.0674655659555166E-2</v>
      </c>
      <c r="FC175">
        <f t="shared" si="240"/>
        <v>0.24865124465163591</v>
      </c>
    </row>
    <row r="176" spans="1:159" x14ac:dyDescent="0.25">
      <c r="A176">
        <v>1145</v>
      </c>
      <c r="B176" s="20">
        <f>'Input spectra'!S175</f>
        <v>4.3108491318567602E-2</v>
      </c>
      <c r="C176">
        <f>'Input spectra'!B175</f>
        <v>0</v>
      </c>
      <c r="D176">
        <f t="shared" si="256"/>
        <v>2.0653927966864227E-2</v>
      </c>
      <c r="E176">
        <f t="shared" si="256"/>
        <v>2.0415317229845846E-2</v>
      </c>
      <c r="F176">
        <f t="shared" si="256"/>
        <v>2.0178377124582557E-2</v>
      </c>
      <c r="G176">
        <f t="shared" si="256"/>
        <v>1.9943097693529345E-2</v>
      </c>
      <c r="H176">
        <f t="shared" si="256"/>
        <v>1.9709469033894794E-2</v>
      </c>
      <c r="I176">
        <f t="shared" si="256"/>
        <v>1.9477481297354327E-2</v>
      </c>
      <c r="J176">
        <f t="shared" si="256"/>
        <v>1.9247124689764816E-2</v>
      </c>
      <c r="K176">
        <f t="shared" si="256"/>
        <v>1.9018389470880692E-2</v>
      </c>
      <c r="L176">
        <f t="shared" si="256"/>
        <v>1.8791265954071486E-2</v>
      </c>
      <c r="M176">
        <f t="shared" si="256"/>
        <v>1.8565744506040805E-2</v>
      </c>
      <c r="N176">
        <f t="shared" si="251"/>
        <v>1.8341815546546719E-2</v>
      </c>
      <c r="O176">
        <f t="shared" si="251"/>
        <v>1.8119469548123567E-2</v>
      </c>
      <c r="P176">
        <f t="shared" si="251"/>
        <v>1.7898697035805204E-2</v>
      </c>
      <c r="Q176">
        <f t="shared" si="251"/>
        <v>1.7679488586849625E-2</v>
      </c>
      <c r="R176">
        <f t="shared" si="251"/>
        <v>1.7461834830464984E-2</v>
      </c>
      <c r="S176">
        <f t="shared" si="251"/>
        <v>1.7245726447537014E-2</v>
      </c>
      <c r="T176">
        <f t="shared" si="251"/>
        <v>1.7031154170357856E-2</v>
      </c>
      <c r="U176">
        <f t="shared" si="251"/>
        <v>1.6818108782356195E-2</v>
      </c>
      <c r="V176">
        <f t="shared" si="251"/>
        <v>1.660658111782885E-2</v>
      </c>
      <c r="W176">
        <f t="shared" si="251"/>
        <v>1.6396562061673666E-2</v>
      </c>
      <c r="X176">
        <f t="shared" si="251"/>
        <v>1.6188042549123784E-2</v>
      </c>
      <c r="Y176">
        <f t="shared" si="251"/>
        <v>1.598101356548327E-2</v>
      </c>
      <c r="Z176">
        <f t="shared" si="251"/>
        <v>1.5775466145864083E-2</v>
      </c>
      <c r="AA176">
        <f t="shared" si="251"/>
        <v>1.5571391374924342E-2</v>
      </c>
      <c r="AB176">
        <f t="shared" si="251"/>
        <v>1.5368780386607992E-2</v>
      </c>
      <c r="AC176">
        <f t="shared" si="251"/>
        <v>1.5167624363885751E-2</v>
      </c>
      <c r="AD176">
        <f t="shared" si="257"/>
        <v>1.4967914538497343E-2</v>
      </c>
      <c r="AE176">
        <f t="shared" si="257"/>
        <v>1.4769642190695131E-2</v>
      </c>
      <c r="AF176">
        <f t="shared" si="257"/>
        <v>1.4572798648988961E-2</v>
      </c>
      <c r="AG176">
        <f t="shared" si="257"/>
        <v>1.4377375289892349E-2</v>
      </c>
      <c r="AH176">
        <f t="shared" si="258"/>
        <v>1.4183363537669965E-2</v>
      </c>
      <c r="AI176">
        <f t="shared" si="258"/>
        <v>1.3990754864086375E-2</v>
      </c>
      <c r="AJ176">
        <f t="shared" si="258"/>
        <v>1.3799540788156083E-2</v>
      </c>
      <c r="AK176">
        <f t="shared" si="258"/>
        <v>1.360971287589482E-2</v>
      </c>
      <c r="AL176">
        <f t="shared" si="258"/>
        <v>1.3421262740072132E-2</v>
      </c>
      <c r="AM176">
        <f t="shared" si="258"/>
        <v>1.3234182039965204E-2</v>
      </c>
      <c r="AN176">
        <f t="shared" si="258"/>
        <v>1.3048462481113927E-2</v>
      </c>
      <c r="AO176">
        <f t="shared" si="258"/>
        <v>1.2864095815077246E-2</v>
      </c>
      <c r="AP176">
        <f t="shared" si="258"/>
        <v>1.2681073839190723E-2</v>
      </c>
      <c r="AQ176">
        <f t="shared" si="258"/>
        <v>1.2499388396325322E-2</v>
      </c>
      <c r="AR176">
        <f t="shared" si="252"/>
        <v>1.2319031374647463E-2</v>
      </c>
      <c r="AS176">
        <f t="shared" si="252"/>
        <v>1.2139994707380274E-2</v>
      </c>
      <c r="AT176">
        <f t="shared" si="252"/>
        <v>1.1962270372566022E-2</v>
      </c>
      <c r="AU176">
        <f t="shared" si="252"/>
        <v>1.1785850392829852E-2</v>
      </c>
      <c r="AV176">
        <f t="shared" si="252"/>
        <v>1.1610726835144613E-2</v>
      </c>
      <c r="AW176">
        <f t="shared" si="252"/>
        <v>1.1436891810596971E-2</v>
      </c>
      <c r="AX176">
        <f t="shared" si="252"/>
        <v>1.0168279464392025E-2</v>
      </c>
      <c r="AY176">
        <f t="shared" si="252"/>
        <v>8.6899468758584401E-3</v>
      </c>
      <c r="AZ176">
        <f t="shared" si="252"/>
        <v>7.8238735779974141E-3</v>
      </c>
      <c r="BA176">
        <f t="shared" si="252"/>
        <v>7.1680052452621724E-3</v>
      </c>
      <c r="BB176">
        <f t="shared" si="252"/>
        <v>6.6321728736275336E-3</v>
      </c>
      <c r="BC176">
        <f t="shared" si="252"/>
        <v>6.1773020967365623E-3</v>
      </c>
      <c r="BD176">
        <f t="shared" si="252"/>
        <v>5.781988174290301E-3</v>
      </c>
      <c r="BE176">
        <f t="shared" si="252"/>
        <v>5.432890738247648E-3</v>
      </c>
      <c r="BF176">
        <f t="shared" si="252"/>
        <v>5.1209793158669597E-3</v>
      </c>
      <c r="BG176">
        <f t="shared" si="252"/>
        <v>4.8397789361301824E-3</v>
      </c>
      <c r="BH176">
        <f t="shared" si="259"/>
        <v>4.5844463362458548E-3</v>
      </c>
      <c r="BI176">
        <f t="shared" si="259"/>
        <v>4.3512396508629449E-3</v>
      </c>
      <c r="BJ176">
        <f t="shared" si="259"/>
        <v>4.1371933199885686E-3</v>
      </c>
      <c r="BK176">
        <f t="shared" si="259"/>
        <v>3.9399082178924009E-3</v>
      </c>
      <c r="BL176">
        <f t="shared" si="260"/>
        <v>3.7574103738414514E-3</v>
      </c>
      <c r="BM176">
        <f t="shared" si="260"/>
        <v>3.5880525214007156E-3</v>
      </c>
      <c r="BN176">
        <f t="shared" si="260"/>
        <v>3.4304434721584513E-3</v>
      </c>
      <c r="BO176">
        <f t="shared" si="260"/>
        <v>3.2833961826728114E-3</v>
      </c>
      <c r="BP176">
        <f t="shared" si="260"/>
        <v>3.1458887460813208E-3</v>
      </c>
      <c r="BQ176">
        <f t="shared" si="260"/>
        <v>3.0170345451237556E-3</v>
      </c>
      <c r="BR176">
        <f t="shared" si="260"/>
        <v>2.8960590419410672E-3</v>
      </c>
      <c r="BS176">
        <f t="shared" si="260"/>
        <v>2.7822814688688983E-3</v>
      </c>
      <c r="BT176">
        <f t="shared" si="260"/>
        <v>2.6751002005979902E-3</v>
      </c>
      <c r="BU176">
        <f t="shared" si="260"/>
        <v>2.5739809339840828E-3</v>
      </c>
      <c r="BV176">
        <f t="shared" si="253"/>
        <v>2.4784470386251816E-3</v>
      </c>
      <c r="BW176">
        <f t="shared" si="253"/>
        <v>2.3880716066314723E-3</v>
      </c>
      <c r="BX176">
        <f t="shared" si="253"/>
        <v>2.3024708474219785E-3</v>
      </c>
      <c r="BY176">
        <f t="shared" si="253"/>
        <v>2.2212985581007406E-3</v>
      </c>
      <c r="BZ176">
        <f t="shared" si="253"/>
        <v>2.1442414619849822E-3</v>
      </c>
      <c r="CA176">
        <f t="shared" si="253"/>
        <v>2.0710152538645651E-3</v>
      </c>
      <c r="CB176">
        <f t="shared" si="253"/>
        <v>2.0013612251179955E-3</v>
      </c>
      <c r="CC176">
        <f t="shared" si="253"/>
        <v>1.9350433680428972E-3</v>
      </c>
      <c r="CD176">
        <f t="shared" si="253"/>
        <v>1.8718458788864734E-3</v>
      </c>
      <c r="CE176">
        <f t="shared" si="253"/>
        <v>1.8115709946541962E-3</v>
      </c>
      <c r="CF176">
        <f t="shared" si="261"/>
        <v>1.7540371109629981E-3</v>
      </c>
      <c r="CG176">
        <f t="shared" si="261"/>
        <v>1.6990771378118383E-3</v>
      </c>
      <c r="CH176">
        <f t="shared" si="261"/>
        <v>1.6465370577735791E-3</v>
      </c>
      <c r="CI176">
        <f t="shared" si="261"/>
        <v>1.5962746572181958E-3</v>
      </c>
      <c r="CJ176">
        <f t="shared" si="261"/>
        <v>1.5481584060967363E-3</v>
      </c>
      <c r="CK176">
        <f t="shared" si="261"/>
        <v>1.5020664658042279E-3</v>
      </c>
      <c r="CL176">
        <f t="shared" si="261"/>
        <v>1.4578858078935567E-3</v>
      </c>
      <c r="CM176">
        <f t="shared" si="261"/>
        <v>1.4155114290817586E-3</v>
      </c>
      <c r="CN176">
        <f t="shared" si="261"/>
        <v>1.3748456501918986E-3</v>
      </c>
      <c r="CO176">
        <f t="shared" si="261"/>
        <v>1.3357974884989424E-3</v>
      </c>
      <c r="CP176">
        <f t="shared" si="254"/>
        <v>1.2982820944684099E-3</v>
      </c>
      <c r="CQ176">
        <f t="shared" si="254"/>
        <v>1.2622202451488332E-3</v>
      </c>
      <c r="CR176">
        <f t="shared" si="254"/>
        <v>8.127665907345376E-4</v>
      </c>
      <c r="CS176">
        <f t="shared" si="254"/>
        <v>5.2797129773246413E-4</v>
      </c>
      <c r="CT176">
        <f t="shared" si="254"/>
        <v>3.6568665872922324E-4</v>
      </c>
      <c r="CU176">
        <f t="shared" si="254"/>
        <v>2.5442533790770769E-4</v>
      </c>
      <c r="CV176">
        <f t="shared" si="254"/>
        <v>1.737452860063091E-4</v>
      </c>
      <c r="CW176">
        <f t="shared" si="254"/>
        <v>1.1422594345338521E-4</v>
      </c>
      <c r="CX176">
        <f t="shared" si="254"/>
        <v>7.055119149872818E-5</v>
      </c>
      <c r="CY176">
        <f t="shared" si="254"/>
        <v>3.9346841451330677E-5</v>
      </c>
      <c r="CZ176">
        <f t="shared" si="254"/>
        <v>1.8298152559096995E-5</v>
      </c>
      <c r="DA176">
        <f t="shared" si="254"/>
        <v>5.7266930305842665E-6</v>
      </c>
      <c r="DB176">
        <f t="shared" si="254"/>
        <v>3.6381259041680278E-7</v>
      </c>
      <c r="DC176">
        <f t="shared" si="254"/>
        <v>0</v>
      </c>
      <c r="DD176">
        <f t="shared" si="254"/>
        <v>0</v>
      </c>
      <c r="DE176">
        <f t="shared" si="254"/>
        <v>0</v>
      </c>
      <c r="DF176">
        <f t="shared" si="262"/>
        <v>0</v>
      </c>
      <c r="DG176">
        <f t="shared" si="262"/>
        <v>0</v>
      </c>
      <c r="DH176">
        <f t="shared" si="262"/>
        <v>0</v>
      </c>
      <c r="DI176">
        <f t="shared" si="262"/>
        <v>0</v>
      </c>
      <c r="DJ176">
        <f t="shared" si="263"/>
        <v>0</v>
      </c>
      <c r="DK176">
        <f t="shared" si="263"/>
        <v>0</v>
      </c>
      <c r="DL176">
        <f t="shared" si="263"/>
        <v>0</v>
      </c>
      <c r="DM176">
        <f t="shared" si="263"/>
        <v>0</v>
      </c>
      <c r="DN176">
        <f t="shared" si="263"/>
        <v>0</v>
      </c>
      <c r="DO176">
        <f t="shared" si="263"/>
        <v>0</v>
      </c>
      <c r="DP176">
        <f t="shared" si="263"/>
        <v>0</v>
      </c>
      <c r="DQ176">
        <f t="shared" si="263"/>
        <v>0</v>
      </c>
      <c r="DR176">
        <f t="shared" si="263"/>
        <v>0</v>
      </c>
      <c r="DS176">
        <f t="shared" si="263"/>
        <v>0</v>
      </c>
      <c r="DT176">
        <f t="shared" si="255"/>
        <v>0</v>
      </c>
      <c r="DU176">
        <f t="shared" si="255"/>
        <v>0</v>
      </c>
      <c r="DV176">
        <f t="shared" si="255"/>
        <v>0</v>
      </c>
      <c r="DW176">
        <f t="shared" si="255"/>
        <v>0</v>
      </c>
      <c r="DX176">
        <f t="shared" si="255"/>
        <v>0</v>
      </c>
      <c r="DY176">
        <f t="shared" si="255"/>
        <v>0</v>
      </c>
      <c r="DZ176">
        <f t="shared" si="255"/>
        <v>0</v>
      </c>
      <c r="EA176">
        <f t="shared" si="255"/>
        <v>0</v>
      </c>
      <c r="EB176">
        <f t="shared" si="255"/>
        <v>0</v>
      </c>
      <c r="EC176">
        <f t="shared" si="255"/>
        <v>0</v>
      </c>
      <c r="ED176">
        <f t="shared" si="249"/>
        <v>0</v>
      </c>
      <c r="EE176">
        <f t="shared" si="249"/>
        <v>0</v>
      </c>
      <c r="EF176">
        <f t="shared" si="249"/>
        <v>0</v>
      </c>
      <c r="EG176">
        <f t="shared" si="249"/>
        <v>0</v>
      </c>
      <c r="EH176">
        <f t="shared" si="249"/>
        <v>0</v>
      </c>
      <c r="EI176">
        <f t="shared" si="249"/>
        <v>0</v>
      </c>
      <c r="EJ176">
        <f t="shared" si="249"/>
        <v>0</v>
      </c>
      <c r="EK176">
        <f t="shared" si="249"/>
        <v>0</v>
      </c>
      <c r="EL176">
        <f t="shared" si="249"/>
        <v>0</v>
      </c>
      <c r="EM176">
        <f t="shared" si="249"/>
        <v>0</v>
      </c>
      <c r="EN176">
        <f t="shared" si="250"/>
        <v>0</v>
      </c>
      <c r="EO176">
        <f t="shared" si="250"/>
        <v>0</v>
      </c>
      <c r="EP176">
        <f t="shared" si="250"/>
        <v>0</v>
      </c>
      <c r="EQ176">
        <f t="shared" si="250"/>
        <v>0</v>
      </c>
      <c r="ER176">
        <f t="shared" si="250"/>
        <v>0</v>
      </c>
      <c r="ES176">
        <f t="shared" si="250"/>
        <v>0</v>
      </c>
      <c r="ET176">
        <f t="shared" si="250"/>
        <v>0</v>
      </c>
      <c r="EU176">
        <f t="shared" si="250"/>
        <v>0</v>
      </c>
      <c r="EV176">
        <f t="shared" si="250"/>
        <v>0</v>
      </c>
      <c r="EW176">
        <f t="shared" si="250"/>
        <v>0</v>
      </c>
      <c r="EX176">
        <f t="shared" si="250"/>
        <v>0</v>
      </c>
      <c r="EZ176">
        <f t="shared" si="238"/>
        <v>0.88442310491909737</v>
      </c>
      <c r="FB176">
        <f t="shared" si="239"/>
        <v>1.0661806458321876E-2</v>
      </c>
      <c r="FC176">
        <f t="shared" si="240"/>
        <v>0.24865288572306735</v>
      </c>
    </row>
    <row r="177" spans="1:159" x14ac:dyDescent="0.25">
      <c r="A177">
        <v>1150</v>
      </c>
      <c r="B177" s="20">
        <f>'Input spectra'!S176</f>
        <v>4.3055973979413999E-2</v>
      </c>
      <c r="C177">
        <f>'Input spectra'!B176</f>
        <v>0</v>
      </c>
      <c r="D177">
        <f t="shared" si="256"/>
        <v>2.0653927966864227E-2</v>
      </c>
      <c r="E177">
        <f t="shared" si="256"/>
        <v>2.0415424445941271E-2</v>
      </c>
      <c r="F177">
        <f t="shared" si="256"/>
        <v>2.0178589068630633E-2</v>
      </c>
      <c r="G177">
        <f t="shared" si="256"/>
        <v>1.994341190353216E-2</v>
      </c>
      <c r="H177">
        <f t="shared" si="256"/>
        <v>1.970988307379155E-2</v>
      </c>
      <c r="I177">
        <f t="shared" si="256"/>
        <v>1.9477992756814996E-2</v>
      </c>
      <c r="J177">
        <f t="shared" si="256"/>
        <v>1.9247731183985244E-2</v>
      </c>
      <c r="K177">
        <f t="shared" si="256"/>
        <v>1.9019088640379093E-2</v>
      </c>
      <c r="L177">
        <f t="shared" si="256"/>
        <v>1.8792055464486354E-2</v>
      </c>
      <c r="M177">
        <f t="shared" si="256"/>
        <v>1.8566622047930192E-2</v>
      </c>
      <c r="N177">
        <f t="shared" si="251"/>
        <v>1.8342778835188926E-2</v>
      </c>
      <c r="O177">
        <f t="shared" si="251"/>
        <v>1.8120516323319187E-2</v>
      </c>
      <c r="P177">
        <f t="shared" si="251"/>
        <v>1.7899825061680544E-2</v>
      </c>
      <c r="Q177">
        <f t="shared" si="251"/>
        <v>1.7680695651661478E-2</v>
      </c>
      <c r="R177">
        <f t="shared" si="251"/>
        <v>1.7463118746406749E-2</v>
      </c>
      <c r="S177">
        <f t="shared" si="251"/>
        <v>1.7247085050546167E-2</v>
      </c>
      <c r="T177">
        <f t="shared" si="251"/>
        <v>1.7032585319924735E-2</v>
      </c>
      <c r="U177">
        <f t="shared" si="251"/>
        <v>1.6819610361334128E-2</v>
      </c>
      <c r="V177">
        <f t="shared" si="251"/>
        <v>1.6608151032245583E-2</v>
      </c>
      <c r="W177">
        <f t="shared" si="251"/>
        <v>1.6398198240544098E-2</v>
      </c>
      <c r="X177">
        <f t="shared" si="251"/>
        <v>1.6189742944264018E-2</v>
      </c>
      <c r="Y177">
        <f t="shared" si="251"/>
        <v>1.5982776151325935E-2</v>
      </c>
      <c r="Z177">
        <f t="shared" si="251"/>
        <v>1.5777288919274938E-2</v>
      </c>
      <c r="AA177">
        <f t="shared" si="251"/>
        <v>1.5573272355020174E-2</v>
      </c>
      <c r="AB177">
        <f t="shared" si="251"/>
        <v>1.5370717614575756E-2</v>
      </c>
      <c r="AC177">
        <f t="shared" si="251"/>
        <v>1.5169615902802977E-2</v>
      </c>
      <c r="AD177">
        <f t="shared" si="257"/>
        <v>1.4969958473153805E-2</v>
      </c>
      <c r="AE177">
        <f t="shared" si="257"/>
        <v>1.4771736627415736E-2</v>
      </c>
      <c r="AF177">
        <f t="shared" si="257"/>
        <v>1.4574941715457892E-2</v>
      </c>
      <c r="AG177">
        <f t="shared" si="257"/>
        <v>1.4379565134978419E-2</v>
      </c>
      <c r="AH177">
        <f t="shared" si="258"/>
        <v>1.4185598331253201E-2</v>
      </c>
      <c r="AI177">
        <f t="shared" si="258"/>
        <v>1.3993032796885805E-2</v>
      </c>
      <c r="AJ177">
        <f t="shared" si="258"/>
        <v>1.3801860071558729E-2</v>
      </c>
      <c r="AK177">
        <f t="shared" si="258"/>
        <v>1.3612071741785886E-2</v>
      </c>
      <c r="AL177">
        <f t="shared" si="258"/>
        <v>1.3423659440666385E-2</v>
      </c>
      <c r="AM177">
        <f t="shared" si="258"/>
        <v>1.3236614847639525E-2</v>
      </c>
      <c r="AN177">
        <f t="shared" si="258"/>
        <v>1.3050929688241047E-2</v>
      </c>
      <c r="AO177">
        <f t="shared" si="258"/>
        <v>1.2866595733860635E-2</v>
      </c>
      <c r="AP177">
        <f t="shared" si="258"/>
        <v>1.2683604801500645E-2</v>
      </c>
      <c r="AQ177">
        <f t="shared" si="258"/>
        <v>1.2501948753536036E-2</v>
      </c>
      <c r="AR177">
        <f t="shared" si="252"/>
        <v>1.2321619497475579E-2</v>
      </c>
      <c r="AS177">
        <f t="shared" si="252"/>
        <v>1.2142608985724224E-2</v>
      </c>
      <c r="AT177">
        <f t="shared" si="252"/>
        <v>1.1964909215346679E-2</v>
      </c>
      <c r="AU177">
        <f t="shared" si="252"/>
        <v>1.1788512227832259E-2</v>
      </c>
      <c r="AV177">
        <f t="shared" si="252"/>
        <v>1.1613410108860836E-2</v>
      </c>
      <c r="AW177">
        <f t="shared" si="252"/>
        <v>1.1439594988070049E-2</v>
      </c>
      <c r="AX177">
        <f t="shared" si="252"/>
        <v>1.0170736211643988E-2</v>
      </c>
      <c r="AY177">
        <f t="shared" si="252"/>
        <v>8.6920920931714846E-3</v>
      </c>
      <c r="AZ177">
        <f t="shared" si="252"/>
        <v>7.825846093912573E-3</v>
      </c>
      <c r="BA177">
        <f t="shared" si="252"/>
        <v>7.1698500609761314E-3</v>
      </c>
      <c r="BB177">
        <f t="shared" si="252"/>
        <v>6.6339146226582352E-3</v>
      </c>
      <c r="BC177">
        <f t="shared" si="252"/>
        <v>6.1789568372214868E-3</v>
      </c>
      <c r="BD177">
        <f t="shared" si="252"/>
        <v>5.7835673940116157E-3</v>
      </c>
      <c r="BE177">
        <f t="shared" si="252"/>
        <v>5.4344031498387109E-3</v>
      </c>
      <c r="BF177">
        <f t="shared" si="252"/>
        <v>5.1224317989353608E-3</v>
      </c>
      <c r="BG177">
        <f t="shared" si="252"/>
        <v>4.8411770857599767E-3</v>
      </c>
      <c r="BH177">
        <f t="shared" si="259"/>
        <v>4.5857948068959925E-3</v>
      </c>
      <c r="BI177">
        <f t="shared" si="259"/>
        <v>4.3525423843514448E-3</v>
      </c>
      <c r="BJ177">
        <f t="shared" si="259"/>
        <v>4.1384537033670029E-3</v>
      </c>
      <c r="BK177">
        <f t="shared" si="259"/>
        <v>3.9411291966712416E-3</v>
      </c>
      <c r="BL177">
        <f t="shared" si="260"/>
        <v>3.7585945355683766E-3</v>
      </c>
      <c r="BM177">
        <f t="shared" si="260"/>
        <v>3.5892021588615009E-3</v>
      </c>
      <c r="BN177">
        <f t="shared" si="260"/>
        <v>3.4315606321587222E-3</v>
      </c>
      <c r="BO177">
        <f t="shared" si="260"/>
        <v>3.2844827043604446E-3</v>
      </c>
      <c r="BP177">
        <f t="shared" si="260"/>
        <v>3.1469462915174676E-3</v>
      </c>
      <c r="BQ177">
        <f t="shared" si="260"/>
        <v>3.018064624000897E-3</v>
      </c>
      <c r="BR177">
        <f t="shared" si="260"/>
        <v>2.897063031808143E-3</v>
      </c>
      <c r="BS177">
        <f t="shared" si="260"/>
        <v>2.7832606318567549E-3</v>
      </c>
      <c r="BT177">
        <f t="shared" si="260"/>
        <v>2.6760556973829727E-3</v>
      </c>
      <c r="BU177">
        <f t="shared" si="260"/>
        <v>2.5749138355463021E-3</v>
      </c>
      <c r="BV177">
        <f t="shared" si="253"/>
        <v>2.4793583362270684E-3</v>
      </c>
      <c r="BW177">
        <f t="shared" si="253"/>
        <v>2.3889622203461741E-3</v>
      </c>
      <c r="BX177">
        <f t="shared" si="253"/>
        <v>2.303341633469696E-3</v>
      </c>
      <c r="BY177">
        <f t="shared" si="253"/>
        <v>2.2221503151972494E-3</v>
      </c>
      <c r="BZ177">
        <f t="shared" si="253"/>
        <v>2.1450749368654978E-3</v>
      </c>
      <c r="CA177">
        <f t="shared" si="253"/>
        <v>2.0718311461144505E-3</v>
      </c>
      <c r="CB177">
        <f t="shared" si="253"/>
        <v>2.0021601914171445E-3</v>
      </c>
      <c r="CC177">
        <f t="shared" si="253"/>
        <v>1.9358260259112407E-3</v>
      </c>
      <c r="CD177">
        <f t="shared" si="253"/>
        <v>1.8726128100027021E-3</v>
      </c>
      <c r="CE177">
        <f t="shared" si="253"/>
        <v>1.8123227478074942E-3</v>
      </c>
      <c r="CF177">
        <f t="shared" si="261"/>
        <v>1.7547742046877162E-3</v>
      </c>
      <c r="CG177">
        <f t="shared" si="261"/>
        <v>1.6998000627470038E-3</v>
      </c>
      <c r="CH177">
        <f t="shared" si="261"/>
        <v>1.6472462787826146E-3</v>
      </c>
      <c r="CI177">
        <f t="shared" si="261"/>
        <v>1.5969706152988324E-3</v>
      </c>
      <c r="CJ177">
        <f t="shared" si="261"/>
        <v>1.5488415201066869E-3</v>
      </c>
      <c r="CK177">
        <f t="shared" si="261"/>
        <v>1.5027371340244949E-3</v>
      </c>
      <c r="CL177">
        <f t="shared" si="261"/>
        <v>1.4585444094481815E-3</v>
      </c>
      <c r="CM177">
        <f t="shared" si="261"/>
        <v>1.416158325230238E-3</v>
      </c>
      <c r="CN177">
        <f t="shared" si="261"/>
        <v>1.375481185508327E-3</v>
      </c>
      <c r="CO177">
        <f t="shared" si="261"/>
        <v>1.3364219919500997E-3</v>
      </c>
      <c r="CP177">
        <f t="shared" si="254"/>
        <v>1.2988958804014514E-3</v>
      </c>
      <c r="CQ177">
        <f t="shared" si="254"/>
        <v>1.2628236141979119E-3</v>
      </c>
      <c r="CR177">
        <f t="shared" si="254"/>
        <v>8.1315938153322779E-4</v>
      </c>
      <c r="CS177">
        <f t="shared" si="254"/>
        <v>5.282292278389895E-4</v>
      </c>
      <c r="CT177">
        <f t="shared" si="254"/>
        <v>3.6586722926468723E-4</v>
      </c>
      <c r="CU177">
        <f t="shared" si="254"/>
        <v>2.5455230612495195E-4</v>
      </c>
      <c r="CV177">
        <f t="shared" si="254"/>
        <v>1.7383290463671107E-4</v>
      </c>
      <c r="CW177">
        <f t="shared" si="254"/>
        <v>1.1428414705045313E-4</v>
      </c>
      <c r="CX177">
        <f t="shared" si="254"/>
        <v>7.0587511420658149E-5</v>
      </c>
      <c r="CY177">
        <f t="shared" si="254"/>
        <v>3.9367304045372149E-5</v>
      </c>
      <c r="CZ177">
        <f t="shared" si="254"/>
        <v>1.8307764785757211E-5</v>
      </c>
      <c r="DA177">
        <f t="shared" si="254"/>
        <v>5.7297314182007644E-6</v>
      </c>
      <c r="DB177">
        <f t="shared" si="254"/>
        <v>3.6400752860991345E-7</v>
      </c>
      <c r="DC177">
        <f t="shared" si="254"/>
        <v>0</v>
      </c>
      <c r="DD177">
        <f t="shared" si="254"/>
        <v>0</v>
      </c>
      <c r="DE177">
        <f t="shared" si="254"/>
        <v>0</v>
      </c>
      <c r="DF177">
        <f t="shared" si="262"/>
        <v>0</v>
      </c>
      <c r="DG177">
        <f t="shared" si="262"/>
        <v>0</v>
      </c>
      <c r="DH177">
        <f t="shared" si="262"/>
        <v>0</v>
      </c>
      <c r="DI177">
        <f t="shared" si="262"/>
        <v>0</v>
      </c>
      <c r="DJ177">
        <f t="shared" si="263"/>
        <v>0</v>
      </c>
      <c r="DK177">
        <f t="shared" si="263"/>
        <v>0</v>
      </c>
      <c r="DL177">
        <f t="shared" si="263"/>
        <v>0</v>
      </c>
      <c r="DM177">
        <f t="shared" si="263"/>
        <v>0</v>
      </c>
      <c r="DN177">
        <f t="shared" si="263"/>
        <v>0</v>
      </c>
      <c r="DO177">
        <f t="shared" si="263"/>
        <v>0</v>
      </c>
      <c r="DP177">
        <f t="shared" si="263"/>
        <v>0</v>
      </c>
      <c r="DQ177">
        <f t="shared" si="263"/>
        <v>0</v>
      </c>
      <c r="DR177">
        <f t="shared" si="263"/>
        <v>0</v>
      </c>
      <c r="DS177">
        <f t="shared" si="263"/>
        <v>0</v>
      </c>
      <c r="DT177">
        <f t="shared" si="255"/>
        <v>0</v>
      </c>
      <c r="DU177">
        <f t="shared" si="255"/>
        <v>0</v>
      </c>
      <c r="DV177">
        <f t="shared" si="255"/>
        <v>0</v>
      </c>
      <c r="DW177">
        <f t="shared" si="255"/>
        <v>0</v>
      </c>
      <c r="DX177">
        <f t="shared" si="255"/>
        <v>0</v>
      </c>
      <c r="DY177">
        <f t="shared" si="255"/>
        <v>0</v>
      </c>
      <c r="DZ177">
        <f t="shared" si="255"/>
        <v>0</v>
      </c>
      <c r="EA177">
        <f t="shared" si="255"/>
        <v>0</v>
      </c>
      <c r="EB177">
        <f t="shared" si="255"/>
        <v>0</v>
      </c>
      <c r="EC177">
        <f t="shared" si="255"/>
        <v>0</v>
      </c>
      <c r="ED177">
        <f t="shared" si="249"/>
        <v>0</v>
      </c>
      <c r="EE177">
        <f t="shared" si="249"/>
        <v>0</v>
      </c>
      <c r="EF177">
        <f t="shared" si="249"/>
        <v>0</v>
      </c>
      <c r="EG177">
        <f t="shared" si="249"/>
        <v>0</v>
      </c>
      <c r="EH177">
        <f t="shared" si="249"/>
        <v>0</v>
      </c>
      <c r="EI177">
        <f t="shared" si="249"/>
        <v>0</v>
      </c>
      <c r="EJ177">
        <f t="shared" si="249"/>
        <v>0</v>
      </c>
      <c r="EK177">
        <f t="shared" si="249"/>
        <v>0</v>
      </c>
      <c r="EL177">
        <f t="shared" si="249"/>
        <v>0</v>
      </c>
      <c r="EM177">
        <f t="shared" si="249"/>
        <v>0</v>
      </c>
      <c r="EN177">
        <f t="shared" si="250"/>
        <v>0</v>
      </c>
      <c r="EO177">
        <f t="shared" si="250"/>
        <v>0</v>
      </c>
      <c r="EP177">
        <f t="shared" si="250"/>
        <v>0</v>
      </c>
      <c r="EQ177">
        <f t="shared" si="250"/>
        <v>0</v>
      </c>
      <c r="ER177">
        <f t="shared" si="250"/>
        <v>0</v>
      </c>
      <c r="ES177">
        <f t="shared" si="250"/>
        <v>0</v>
      </c>
      <c r="ET177">
        <f t="shared" si="250"/>
        <v>0</v>
      </c>
      <c r="EU177">
        <f t="shared" si="250"/>
        <v>0</v>
      </c>
      <c r="EV177">
        <f t="shared" si="250"/>
        <v>0</v>
      </c>
      <c r="EW177">
        <f t="shared" si="250"/>
        <v>0</v>
      </c>
      <c r="EX177">
        <f t="shared" si="250"/>
        <v>0</v>
      </c>
      <c r="EZ177">
        <f t="shared" si="238"/>
        <v>0.88455113492758108</v>
      </c>
      <c r="FB177">
        <f t="shared" si="239"/>
        <v>1.0648956919681152E-2</v>
      </c>
      <c r="FC177">
        <f t="shared" si="240"/>
        <v>0.24865452679472663</v>
      </c>
    </row>
    <row r="178" spans="1:159" x14ac:dyDescent="0.25">
      <c r="A178">
        <v>1155</v>
      </c>
      <c r="B178" s="20">
        <f>'Input spectra'!S177</f>
        <v>4.3003456640260403E-2</v>
      </c>
      <c r="C178">
        <f>'Input spectra'!B177</f>
        <v>0</v>
      </c>
      <c r="D178">
        <f t="shared" si="256"/>
        <v>2.0653927966864227E-2</v>
      </c>
      <c r="E178">
        <f t="shared" si="256"/>
        <v>2.0415531662599767E-2</v>
      </c>
      <c r="F178">
        <f t="shared" si="256"/>
        <v>2.0178801014904869E-2</v>
      </c>
      <c r="G178">
        <f t="shared" si="256"/>
        <v>1.9943726118485459E-2</v>
      </c>
      <c r="H178">
        <f t="shared" si="256"/>
        <v>1.9710297122386106E-2</v>
      </c>
      <c r="I178">
        <f t="shared" si="256"/>
        <v>1.9478504229706085E-2</v>
      </c>
      <c r="J178">
        <f t="shared" si="256"/>
        <v>1.9248337697316847E-2</v>
      </c>
      <c r="K178">
        <f t="shared" si="256"/>
        <v>1.9019787835580931E-2</v>
      </c>
      <c r="L178">
        <f t="shared" si="256"/>
        <v>1.8792845008072306E-2</v>
      </c>
      <c r="M178">
        <f t="shared" si="256"/>
        <v>1.8567499631298109E-2</v>
      </c>
      <c r="N178">
        <f t="shared" si="251"/>
        <v>1.8343742174421817E-2</v>
      </c>
      <c r="O178">
        <f t="shared" si="251"/>
        <v>1.8121563158987788E-2</v>
      </c>
      <c r="P178">
        <f t="shared" si="251"/>
        <v>1.7900953158647228E-2</v>
      </c>
      <c r="Q178">
        <f t="shared" si="251"/>
        <v>1.768190279888553E-2</v>
      </c>
      <c r="R178">
        <f t="shared" si="251"/>
        <v>1.7464402756750971E-2</v>
      </c>
      <c r="S178">
        <f t="shared" si="251"/>
        <v>1.7248443760584858E-2</v>
      </c>
      <c r="T178">
        <f t="shared" si="251"/>
        <v>1.7034016589752933E-2</v>
      </c>
      <c r="U178">
        <f t="shared" si="251"/>
        <v>1.6821112074378228E-2</v>
      </c>
      <c r="V178">
        <f t="shared" si="251"/>
        <v>1.6609721095075237E-2</v>
      </c>
      <c r="W178">
        <f t="shared" si="251"/>
        <v>1.6399834582685419E-2</v>
      </c>
      <c r="X178">
        <f t="shared" si="251"/>
        <v>1.619144351801409E-2</v>
      </c>
      <c r="Y178">
        <f t="shared" si="251"/>
        <v>1.5984538931568589E-2</v>
      </c>
      <c r="Z178">
        <f t="shared" si="251"/>
        <v>1.5779111903297824E-2</v>
      </c>
      <c r="AA178">
        <f t="shared" si="251"/>
        <v>1.5575153562333089E-2</v>
      </c>
      <c r="AB178">
        <f t="shared" si="251"/>
        <v>1.5372655086730247E-2</v>
      </c>
      <c r="AC178">
        <f t="shared" si="251"/>
        <v>1.5171607703213181E-2</v>
      </c>
      <c r="AD178">
        <f t="shared" si="257"/>
        <v>1.4972002686918546E-2</v>
      </c>
      <c r="AE178">
        <f t="shared" si="257"/>
        <v>1.4773831361141857E-2</v>
      </c>
      <c r="AF178">
        <f t="shared" si="257"/>
        <v>1.4577085097084811E-2</v>
      </c>
      <c r="AG178">
        <f t="shared" si="257"/>
        <v>1.4381755313603917E-2</v>
      </c>
      <c r="AH178">
        <f t="shared" si="258"/>
        <v>1.4187833476960413E-2</v>
      </c>
      <c r="AI178">
        <f t="shared" si="258"/>
        <v>1.3995311100571428E-2</v>
      </c>
      <c r="AJ178">
        <f t="shared" si="258"/>
        <v>1.3804179744762423E-2</v>
      </c>
      <c r="AK178">
        <f t="shared" si="258"/>
        <v>1.3614431016520866E-2</v>
      </c>
      <c r="AL178">
        <f t="shared" si="258"/>
        <v>1.3426056569251195E-2</v>
      </c>
      <c r="AM178">
        <f t="shared" si="258"/>
        <v>1.3239048102530997E-2</v>
      </c>
      <c r="AN178">
        <f t="shared" si="258"/>
        <v>1.3053397361868417E-2</v>
      </c>
      <c r="AO178">
        <f t="shared" si="258"/>
        <v>1.2869096138460828E-2</v>
      </c>
      <c r="AP178">
        <f t="shared" si="258"/>
        <v>1.268613626895471E-2</v>
      </c>
      <c r="AQ178">
        <f t="shared" si="258"/>
        <v>1.2504509635206735E-2</v>
      </c>
      <c r="AR178">
        <f t="shared" si="252"/>
        <v>1.2324208164046103E-2</v>
      </c>
      <c r="AS178">
        <f t="shared" si="252"/>
        <v>1.2145223827038046E-2</v>
      </c>
      <c r="AT178">
        <f t="shared" si="252"/>
        <v>1.196754864024854E-2</v>
      </c>
      <c r="AU178">
        <f t="shared" si="252"/>
        <v>1.179117466401026E-2</v>
      </c>
      <c r="AV178">
        <f t="shared" si="252"/>
        <v>1.1616094002689646E-2</v>
      </c>
      <c r="AW178">
        <f t="shared" si="252"/>
        <v>1.1442298804455216E-2</v>
      </c>
      <c r="AX178">
        <f t="shared" si="252"/>
        <v>1.0173193552468056E-2</v>
      </c>
      <c r="AY178">
        <f t="shared" si="252"/>
        <v>8.6942378400570799E-3</v>
      </c>
      <c r="AZ178">
        <f t="shared" si="252"/>
        <v>7.8278191071285887E-3</v>
      </c>
      <c r="BA178">
        <f t="shared" si="252"/>
        <v>7.1716953514867603E-3</v>
      </c>
      <c r="BB178">
        <f t="shared" si="252"/>
        <v>6.6356568291091132E-3</v>
      </c>
      <c r="BC178">
        <f t="shared" si="252"/>
        <v>6.1806120209688623E-3</v>
      </c>
      <c r="BD178">
        <f t="shared" si="252"/>
        <v>5.7851470450611944E-3</v>
      </c>
      <c r="BE178">
        <f t="shared" si="252"/>
        <v>5.4359159824558766E-3</v>
      </c>
      <c r="BF178">
        <f t="shared" si="252"/>
        <v>5.1238846939771236E-3</v>
      </c>
      <c r="BG178">
        <f t="shared" si="252"/>
        <v>4.8425756392971413E-3</v>
      </c>
      <c r="BH178">
        <f t="shared" si="259"/>
        <v>4.5871436741857586E-3</v>
      </c>
      <c r="BI178">
        <f t="shared" si="259"/>
        <v>4.3538455078700683E-3</v>
      </c>
      <c r="BJ178">
        <f t="shared" si="259"/>
        <v>4.1397144707174044E-3</v>
      </c>
      <c r="BK178">
        <f t="shared" si="259"/>
        <v>3.942350553831785E-3</v>
      </c>
      <c r="BL178">
        <f t="shared" si="260"/>
        <v>3.7597790704882337E-3</v>
      </c>
      <c r="BM178">
        <f t="shared" si="260"/>
        <v>3.590352164674277E-3</v>
      </c>
      <c r="BN178">
        <f t="shared" si="260"/>
        <v>3.4326781559738985E-3</v>
      </c>
      <c r="BO178">
        <f t="shared" si="260"/>
        <v>3.2855695855932899E-3</v>
      </c>
      <c r="BP178">
        <f t="shared" si="260"/>
        <v>3.1480041924659805E-3</v>
      </c>
      <c r="BQ178">
        <f t="shared" si="260"/>
        <v>3.019095054568573E-3</v>
      </c>
      <c r="BR178">
        <f t="shared" si="260"/>
        <v>2.8980673697329199E-3</v>
      </c>
      <c r="BS178">
        <f t="shared" si="260"/>
        <v>2.7842401394395666E-3</v>
      </c>
      <c r="BT178">
        <f t="shared" si="260"/>
        <v>2.6770115354539025E-3</v>
      </c>
      <c r="BU178">
        <f t="shared" si="260"/>
        <v>2.575847075224983E-3</v>
      </c>
      <c r="BV178">
        <f t="shared" si="253"/>
        <v>2.4802699689030188E-3</v>
      </c>
      <c r="BW178">
        <f t="shared" si="253"/>
        <v>2.3898531662087004E-3</v>
      </c>
      <c r="BX178">
        <f t="shared" si="253"/>
        <v>2.3042127488455098E-3</v>
      </c>
      <c r="BY178">
        <f t="shared" si="253"/>
        <v>2.2230023989000796E-3</v>
      </c>
      <c r="BZ178">
        <f t="shared" si="253"/>
        <v>2.1459087357208959E-3</v>
      </c>
      <c r="CA178">
        <f t="shared" si="253"/>
        <v>2.0726473597913087E-3</v>
      </c>
      <c r="CB178">
        <f t="shared" si="253"/>
        <v>2.0029594766727806E-3</v>
      </c>
      <c r="CC178">
        <f t="shared" si="253"/>
        <v>1.9366090003375227E-3</v>
      </c>
      <c r="CD178">
        <f t="shared" si="253"/>
        <v>1.8733800553453015E-3</v>
      </c>
      <c r="CE178">
        <f t="shared" si="253"/>
        <v>1.8130748129180961E-3</v>
      </c>
      <c r="CF178">
        <f t="shared" si="261"/>
        <v>1.7555116081591064E-3</v>
      </c>
      <c r="CG178">
        <f t="shared" si="261"/>
        <v>1.7005232952729489E-3</v>
      </c>
      <c r="CH178">
        <f t="shared" si="261"/>
        <v>1.6479558052779051E-3</v>
      </c>
      <c r="CI178">
        <f t="shared" si="261"/>
        <v>1.5976668768094883E-3</v>
      </c>
      <c r="CJ178">
        <f t="shared" si="261"/>
        <v>1.549524935535891E-3</v>
      </c>
      <c r="CK178">
        <f t="shared" si="261"/>
        <v>1.5034081016961325E-3</v>
      </c>
      <c r="CL178">
        <f t="shared" si="261"/>
        <v>1.4592033085267999E-3</v>
      </c>
      <c r="CM178">
        <f t="shared" si="261"/>
        <v>1.4168055170136506E-3</v>
      </c>
      <c r="CN178">
        <f t="shared" si="261"/>
        <v>1.3761170146069257E-3</v>
      </c>
      <c r="CO178">
        <f t="shared" si="261"/>
        <v>1.3370467873650943E-3</v>
      </c>
      <c r="CP178">
        <f t="shared" si="254"/>
        <v>1.2995099565127008E-3</v>
      </c>
      <c r="CQ178">
        <f t="shared" si="254"/>
        <v>1.2634272716706715E-3</v>
      </c>
      <c r="CR178">
        <f t="shared" si="254"/>
        <v>8.1355236215838644E-4</v>
      </c>
      <c r="CS178">
        <f t="shared" si="254"/>
        <v>5.2848728395225072E-4</v>
      </c>
      <c r="CT178">
        <f t="shared" si="254"/>
        <v>3.6604788896314766E-4</v>
      </c>
      <c r="CU178">
        <f t="shared" si="254"/>
        <v>2.546793377043139E-4</v>
      </c>
      <c r="CV178">
        <f t="shared" si="254"/>
        <v>1.7392056745262486E-4</v>
      </c>
      <c r="CW178">
        <f t="shared" si="254"/>
        <v>1.143423803050455E-4</v>
      </c>
      <c r="CX178">
        <f t="shared" si="254"/>
        <v>7.062385004017069E-5</v>
      </c>
      <c r="CY178">
        <f t="shared" si="254"/>
        <v>3.9387777281125607E-5</v>
      </c>
      <c r="CZ178">
        <f t="shared" si="254"/>
        <v>1.8317382061828895E-5</v>
      </c>
      <c r="DA178">
        <f t="shared" si="254"/>
        <v>5.7327714178818964E-6</v>
      </c>
      <c r="DB178">
        <f t="shared" si="254"/>
        <v>3.6420257125487682E-7</v>
      </c>
      <c r="DC178">
        <f t="shared" si="254"/>
        <v>0</v>
      </c>
      <c r="DD178">
        <f t="shared" si="254"/>
        <v>0</v>
      </c>
      <c r="DE178">
        <f t="shared" si="254"/>
        <v>0</v>
      </c>
      <c r="DF178">
        <f t="shared" si="262"/>
        <v>0</v>
      </c>
      <c r="DG178">
        <f t="shared" si="262"/>
        <v>0</v>
      </c>
      <c r="DH178">
        <f t="shared" si="262"/>
        <v>0</v>
      </c>
      <c r="DI178">
        <f t="shared" si="262"/>
        <v>0</v>
      </c>
      <c r="DJ178">
        <f t="shared" si="263"/>
        <v>0</v>
      </c>
      <c r="DK178">
        <f t="shared" si="263"/>
        <v>0</v>
      </c>
      <c r="DL178">
        <f t="shared" si="263"/>
        <v>0</v>
      </c>
      <c r="DM178">
        <f t="shared" si="263"/>
        <v>0</v>
      </c>
      <c r="DN178">
        <f t="shared" si="263"/>
        <v>0</v>
      </c>
      <c r="DO178">
        <f t="shared" si="263"/>
        <v>0</v>
      </c>
      <c r="DP178">
        <f t="shared" si="263"/>
        <v>0</v>
      </c>
      <c r="DQ178">
        <f t="shared" si="263"/>
        <v>0</v>
      </c>
      <c r="DR178">
        <f t="shared" si="263"/>
        <v>0</v>
      </c>
      <c r="DS178">
        <f t="shared" si="263"/>
        <v>0</v>
      </c>
      <c r="DT178">
        <f t="shared" si="255"/>
        <v>0</v>
      </c>
      <c r="DU178">
        <f t="shared" si="255"/>
        <v>0</v>
      </c>
      <c r="DV178">
        <f t="shared" si="255"/>
        <v>0</v>
      </c>
      <c r="DW178">
        <f t="shared" si="255"/>
        <v>0</v>
      </c>
      <c r="DX178">
        <f t="shared" si="255"/>
        <v>0</v>
      </c>
      <c r="DY178">
        <f t="shared" si="255"/>
        <v>0</v>
      </c>
      <c r="DZ178">
        <f t="shared" si="255"/>
        <v>0</v>
      </c>
      <c r="EA178">
        <f t="shared" si="255"/>
        <v>0</v>
      </c>
      <c r="EB178">
        <f t="shared" si="255"/>
        <v>0</v>
      </c>
      <c r="EC178">
        <f t="shared" si="255"/>
        <v>0</v>
      </c>
      <c r="ED178">
        <f t="shared" si="249"/>
        <v>0</v>
      </c>
      <c r="EE178">
        <f t="shared" si="249"/>
        <v>0</v>
      </c>
      <c r="EF178">
        <f t="shared" si="249"/>
        <v>0</v>
      </c>
      <c r="EG178">
        <f t="shared" si="249"/>
        <v>0</v>
      </c>
      <c r="EH178">
        <f t="shared" si="249"/>
        <v>0</v>
      </c>
      <c r="EI178">
        <f t="shared" si="249"/>
        <v>0</v>
      </c>
      <c r="EJ178">
        <f t="shared" si="249"/>
        <v>0</v>
      </c>
      <c r="EK178">
        <f t="shared" si="249"/>
        <v>0</v>
      </c>
      <c r="EL178">
        <f t="shared" si="249"/>
        <v>0</v>
      </c>
      <c r="EM178">
        <f t="shared" si="249"/>
        <v>0</v>
      </c>
      <c r="EN178">
        <f t="shared" si="250"/>
        <v>0</v>
      </c>
      <c r="EO178">
        <f t="shared" si="250"/>
        <v>0</v>
      </c>
      <c r="EP178">
        <f t="shared" si="250"/>
        <v>0</v>
      </c>
      <c r="EQ178">
        <f t="shared" si="250"/>
        <v>0</v>
      </c>
      <c r="ER178">
        <f t="shared" si="250"/>
        <v>0</v>
      </c>
      <c r="ES178">
        <f t="shared" si="250"/>
        <v>0</v>
      </c>
      <c r="ET178">
        <f t="shared" si="250"/>
        <v>0</v>
      </c>
      <c r="EU178">
        <f t="shared" si="250"/>
        <v>0</v>
      </c>
      <c r="EV178">
        <f t="shared" si="250"/>
        <v>0</v>
      </c>
      <c r="EW178">
        <f t="shared" si="250"/>
        <v>0</v>
      </c>
      <c r="EX178">
        <f t="shared" si="250"/>
        <v>0</v>
      </c>
      <c r="EZ178">
        <f t="shared" si="238"/>
        <v>0.88467919373709569</v>
      </c>
      <c r="FB178">
        <f t="shared" si="239"/>
        <v>1.0636107043624277E-2</v>
      </c>
      <c r="FC178">
        <f t="shared" si="240"/>
        <v>0.2486561678666207</v>
      </c>
    </row>
    <row r="179" spans="1:159" x14ac:dyDescent="0.25">
      <c r="A179">
        <v>1160</v>
      </c>
      <c r="B179" s="20">
        <f>'Input spectra'!S178</f>
        <v>4.29509393011068E-2</v>
      </c>
      <c r="C179">
        <f>'Input spectra'!B178</f>
        <v>0</v>
      </c>
      <c r="D179">
        <f t="shared" si="256"/>
        <v>2.0653927966864227E-2</v>
      </c>
      <c r="E179">
        <f t="shared" si="256"/>
        <v>2.0415638879821337E-2</v>
      </c>
      <c r="F179">
        <f t="shared" si="256"/>
        <v>2.0179012963405286E-2</v>
      </c>
      <c r="G179">
        <f t="shared" si="256"/>
        <v>1.9944040338389316E-2</v>
      </c>
      <c r="H179">
        <f t="shared" si="256"/>
        <v>1.9710711179678646E-2</v>
      </c>
      <c r="I179">
        <f t="shared" si="256"/>
        <v>1.9479015716027948E-2</v>
      </c>
      <c r="J179">
        <f t="shared" si="256"/>
        <v>1.9248944229760236E-2</v>
      </c>
      <c r="K179">
        <f t="shared" si="256"/>
        <v>1.9020487056487154E-2</v>
      </c>
      <c r="L179">
        <f t="shared" si="256"/>
        <v>1.8793634584830736E-2</v>
      </c>
      <c r="M179">
        <f t="shared" si="256"/>
        <v>1.8568377256146514E-2</v>
      </c>
      <c r="N179">
        <f t="shared" si="251"/>
        <v>1.8344705564248054E-2</v>
      </c>
      <c r="O179">
        <f t="shared" si="251"/>
        <v>1.8122610055132861E-2</v>
      </c>
      <c r="P179">
        <f t="shared" si="251"/>
        <v>1.7902081326709732E-2</v>
      </c>
      <c r="Q179">
        <f t="shared" si="251"/>
        <v>1.7683110028527398E-2</v>
      </c>
      <c r="R179">
        <f t="shared" si="251"/>
        <v>1.7465686861504598E-2</v>
      </c>
      <c r="S179">
        <f t="shared" si="251"/>
        <v>1.7249802577661517E-2</v>
      </c>
      <c r="T179">
        <f t="shared" si="251"/>
        <v>1.7035447979852559E-2</v>
      </c>
      <c r="U179">
        <f t="shared" si="251"/>
        <v>1.6822613921500473E-2</v>
      </c>
      <c r="V179">
        <f t="shared" si="251"/>
        <v>1.6611291306331846E-2</v>
      </c>
      <c r="W179">
        <f t="shared" si="251"/>
        <v>1.6401471088113927E-2</v>
      </c>
      <c r="X179">
        <f t="shared" si="251"/>
        <v>1.619314427039276E-2</v>
      </c>
      <c r="Y179">
        <f t="shared" si="251"/>
        <v>1.5986301906232674E-2</v>
      </c>
      <c r="Z179">
        <f t="shared" si="251"/>
        <v>1.5780935097957072E-2</v>
      </c>
      <c r="AA179">
        <f t="shared" si="251"/>
        <v>1.5577034996890535E-2</v>
      </c>
      <c r="AB179">
        <f t="shared" si="251"/>
        <v>1.5374592803102247E-2</v>
      </c>
      <c r="AC179">
        <f t="shared" si="251"/>
        <v>1.5173599765150696E-2</v>
      </c>
      <c r="AD179">
        <f t="shared" si="257"/>
        <v>1.4974047179829681E-2</v>
      </c>
      <c r="AE179">
        <f t="shared" si="257"/>
        <v>1.4775926391915609E-2</v>
      </c>
      <c r="AF179">
        <f t="shared" si="257"/>
        <v>1.4579228793916064E-2</v>
      </c>
      <c r="AG179">
        <f t="shared" si="257"/>
        <v>1.4383945825819641E-2</v>
      </c>
      <c r="AH179">
        <f t="shared" si="258"/>
        <v>1.4190068974847082E-2</v>
      </c>
      <c r="AI179">
        <f t="shared" si="258"/>
        <v>1.3997589775203633E-2</v>
      </c>
      <c r="AJ179">
        <f t="shared" si="258"/>
        <v>1.3806499807832681E-2</v>
      </c>
      <c r="AK179">
        <f t="shared" si="258"/>
        <v>1.3616790700170623E-2</v>
      </c>
      <c r="AL179">
        <f t="shared" si="258"/>
        <v>1.3428454125902994E-2</v>
      </c>
      <c r="AM179">
        <f t="shared" si="258"/>
        <v>1.3241481804721832E-2</v>
      </c>
      <c r="AN179">
        <f t="shared" si="258"/>
        <v>1.3055865502084244E-2</v>
      </c>
      <c r="AO179">
        <f t="shared" si="258"/>
        <v>1.2871597028972238E-2</v>
      </c>
      <c r="AP179">
        <f t="shared" si="258"/>
        <v>1.2688668241653744E-2</v>
      </c>
      <c r="AQ179">
        <f t="shared" si="258"/>
        <v>1.2507071041444851E-2</v>
      </c>
      <c r="AR179">
        <f t="shared" si="252"/>
        <v>1.2326797374473267E-2</v>
      </c>
      <c r="AS179">
        <f t="shared" si="252"/>
        <v>1.2147839231442971E-2</v>
      </c>
      <c r="AT179">
        <f t="shared" si="252"/>
        <v>1.1970188647400017E-2</v>
      </c>
      <c r="AU179">
        <f t="shared" si="252"/>
        <v>1.1793837701499627E-2</v>
      </c>
      <c r="AV179">
        <f t="shared" si="252"/>
        <v>1.161877851677435E-2</v>
      </c>
      <c r="AW179">
        <f t="shared" si="252"/>
        <v>1.1445003259903485E-2</v>
      </c>
      <c r="AX179">
        <f t="shared" si="252"/>
        <v>1.0175651487007643E-2</v>
      </c>
      <c r="AY179">
        <f t="shared" si="252"/>
        <v>8.6963841166459548E-3</v>
      </c>
      <c r="AZ179">
        <f t="shared" si="252"/>
        <v>7.8297926177708383E-3</v>
      </c>
      <c r="BA179">
        <f t="shared" si="252"/>
        <v>7.1735411169162573E-3</v>
      </c>
      <c r="BB179">
        <f t="shared" si="252"/>
        <v>6.6373994931002954E-3</v>
      </c>
      <c r="BC179">
        <f t="shared" si="252"/>
        <v>6.1822676480974281E-3</v>
      </c>
      <c r="BD179">
        <f t="shared" si="252"/>
        <v>5.7867271275568464E-3</v>
      </c>
      <c r="BE179">
        <f t="shared" si="252"/>
        <v>5.4374292362163517E-3</v>
      </c>
      <c r="BF179">
        <f t="shared" si="252"/>
        <v>5.1253380011090982E-3</v>
      </c>
      <c r="BG179">
        <f t="shared" si="252"/>
        <v>4.8439745968583622E-3</v>
      </c>
      <c r="BH179">
        <f t="shared" si="259"/>
        <v>4.5884929382318225E-3</v>
      </c>
      <c r="BI179">
        <f t="shared" si="259"/>
        <v>4.3551490215355884E-3</v>
      </c>
      <c r="BJ179">
        <f t="shared" si="259"/>
        <v>4.1409756221567505E-3</v>
      </c>
      <c r="BK179">
        <f t="shared" si="259"/>
        <v>3.9435722894912914E-3</v>
      </c>
      <c r="BL179">
        <f t="shared" si="260"/>
        <v>3.7609639787186361E-3</v>
      </c>
      <c r="BM179">
        <f t="shared" si="260"/>
        <v>3.5915025389570668E-3</v>
      </c>
      <c r="BN179">
        <f t="shared" si="260"/>
        <v>3.4337960437224604E-3</v>
      </c>
      <c r="BO179">
        <f t="shared" si="260"/>
        <v>3.2866568264903265E-3</v>
      </c>
      <c r="BP179">
        <f t="shared" si="260"/>
        <v>3.1490624490463702E-3</v>
      </c>
      <c r="BQ179">
        <f t="shared" si="260"/>
        <v>3.0201258369468593E-3</v>
      </c>
      <c r="BR179">
        <f t="shared" si="260"/>
        <v>2.8990720558360614E-3</v>
      </c>
      <c r="BS179">
        <f t="shared" si="260"/>
        <v>2.785219991738606E-3</v>
      </c>
      <c r="BT179">
        <f t="shared" si="260"/>
        <v>2.677967714932681E-3</v>
      </c>
      <c r="BU179">
        <f t="shared" si="260"/>
        <v>2.5767806531426705E-3</v>
      </c>
      <c r="BV179">
        <f t="shared" si="253"/>
        <v>2.481181936776235E-3</v>
      </c>
      <c r="BW179">
        <f t="shared" si="253"/>
        <v>2.3907444443429229E-3</v>
      </c>
      <c r="BX179">
        <f t="shared" si="253"/>
        <v>2.3050841936739703E-3</v>
      </c>
      <c r="BY179">
        <f t="shared" si="253"/>
        <v>2.2238548093344687E-3</v>
      </c>
      <c r="BZ179">
        <f t="shared" si="253"/>
        <v>2.1467428586771074E-3</v>
      </c>
      <c r="CA179">
        <f t="shared" si="253"/>
        <v>2.0734638950217683E-3</v>
      </c>
      <c r="CB179">
        <f t="shared" si="253"/>
        <v>2.0037590810122359E-3</v>
      </c>
      <c r="CC179">
        <f t="shared" si="253"/>
        <v>1.9373922914497793E-3</v>
      </c>
      <c r="CD179">
        <f t="shared" si="253"/>
        <v>1.8741476150430161E-3</v>
      </c>
      <c r="CE179">
        <f t="shared" si="253"/>
        <v>1.8138271901154562E-3</v>
      </c>
      <c r="CF179">
        <f t="shared" si="261"/>
        <v>1.7562493215073332E-3</v>
      </c>
      <c r="CG179">
        <f t="shared" si="261"/>
        <v>1.7012468355205482E-3</v>
      </c>
      <c r="CH179">
        <f t="shared" si="261"/>
        <v>1.6486656373910344E-3</v>
      </c>
      <c r="CI179">
        <f t="shared" si="261"/>
        <v>1.5983634418824558E-3</v>
      </c>
      <c r="CJ179">
        <f t="shared" si="261"/>
        <v>1.5502086525173472E-3</v>
      </c>
      <c r="CK179">
        <f t="shared" si="261"/>
        <v>1.5040793689528448E-3</v>
      </c>
      <c r="CL179">
        <f t="shared" si="261"/>
        <v>1.4598625052638186E-3</v>
      </c>
      <c r="CM179">
        <f t="shared" si="261"/>
        <v>1.4174530045671036E-3</v>
      </c>
      <c r="CN179">
        <f t="shared" si="261"/>
        <v>1.3767531376234978E-3</v>
      </c>
      <c r="CO179">
        <f t="shared" si="261"/>
        <v>1.3376718748804232E-3</v>
      </c>
      <c r="CP179">
        <f t="shared" si="254"/>
        <v>1.3001243229393449E-3</v>
      </c>
      <c r="CQ179">
        <f t="shared" si="254"/>
        <v>1.264031217704985E-3</v>
      </c>
      <c r="CR179">
        <f t="shared" si="254"/>
        <v>8.1394553270175212E-4</v>
      </c>
      <c r="CS179">
        <f t="shared" si="254"/>
        <v>5.2874546613380599E-4</v>
      </c>
      <c r="CT179">
        <f t="shared" si="254"/>
        <v>3.6622863786863196E-4</v>
      </c>
      <c r="CU179">
        <f t="shared" si="254"/>
        <v>2.548064326774137E-4</v>
      </c>
      <c r="CV179">
        <f t="shared" si="254"/>
        <v>1.7400827447633304E-4</v>
      </c>
      <c r="CW179">
        <f t="shared" si="254"/>
        <v>1.1440064323227426E-4</v>
      </c>
      <c r="CX179">
        <f t="shared" si="254"/>
        <v>7.066020736689139E-5</v>
      </c>
      <c r="CY179">
        <f t="shared" si="254"/>
        <v>3.940826116412538E-5</v>
      </c>
      <c r="CZ179">
        <f t="shared" si="254"/>
        <v>1.8327004389964557E-5</v>
      </c>
      <c r="DA179">
        <f t="shared" si="254"/>
        <v>5.7358130304829708E-6</v>
      </c>
      <c r="DB179">
        <f t="shared" si="254"/>
        <v>3.6439771840766043E-7</v>
      </c>
      <c r="DC179">
        <f t="shared" si="254"/>
        <v>0</v>
      </c>
      <c r="DD179">
        <f t="shared" si="254"/>
        <v>0</v>
      </c>
      <c r="DE179">
        <f t="shared" si="254"/>
        <v>0</v>
      </c>
      <c r="DF179">
        <f t="shared" si="262"/>
        <v>0</v>
      </c>
      <c r="DG179">
        <f t="shared" si="262"/>
        <v>0</v>
      </c>
      <c r="DH179">
        <f t="shared" si="262"/>
        <v>0</v>
      </c>
      <c r="DI179">
        <f t="shared" si="262"/>
        <v>0</v>
      </c>
      <c r="DJ179">
        <f t="shared" si="263"/>
        <v>0</v>
      </c>
      <c r="DK179">
        <f t="shared" si="263"/>
        <v>0</v>
      </c>
      <c r="DL179">
        <f t="shared" si="263"/>
        <v>0</v>
      </c>
      <c r="DM179">
        <f t="shared" si="263"/>
        <v>0</v>
      </c>
      <c r="DN179">
        <f t="shared" si="263"/>
        <v>0</v>
      </c>
      <c r="DO179">
        <f t="shared" si="263"/>
        <v>0</v>
      </c>
      <c r="DP179">
        <f t="shared" si="263"/>
        <v>0</v>
      </c>
      <c r="DQ179">
        <f t="shared" si="263"/>
        <v>0</v>
      </c>
      <c r="DR179">
        <f t="shared" si="263"/>
        <v>0</v>
      </c>
      <c r="DS179">
        <f t="shared" si="263"/>
        <v>0</v>
      </c>
      <c r="DT179">
        <f t="shared" si="255"/>
        <v>0</v>
      </c>
      <c r="DU179">
        <f t="shared" si="255"/>
        <v>0</v>
      </c>
      <c r="DV179">
        <f t="shared" si="255"/>
        <v>0</v>
      </c>
      <c r="DW179">
        <f t="shared" si="255"/>
        <v>0</v>
      </c>
      <c r="DX179">
        <f t="shared" si="255"/>
        <v>0</v>
      </c>
      <c r="DY179">
        <f t="shared" si="255"/>
        <v>0</v>
      </c>
      <c r="DZ179">
        <f t="shared" si="255"/>
        <v>0</v>
      </c>
      <c r="EA179">
        <f t="shared" si="255"/>
        <v>0</v>
      </c>
      <c r="EB179">
        <f t="shared" si="255"/>
        <v>0</v>
      </c>
      <c r="EC179">
        <f t="shared" si="255"/>
        <v>0</v>
      </c>
      <c r="ED179">
        <f t="shared" si="249"/>
        <v>0</v>
      </c>
      <c r="EE179">
        <f t="shared" si="249"/>
        <v>0</v>
      </c>
      <c r="EF179">
        <f t="shared" si="249"/>
        <v>0</v>
      </c>
      <c r="EG179">
        <f t="shared" si="249"/>
        <v>0</v>
      </c>
      <c r="EH179">
        <f t="shared" si="249"/>
        <v>0</v>
      </c>
      <c r="EI179">
        <f t="shared" si="249"/>
        <v>0</v>
      </c>
      <c r="EJ179">
        <f t="shared" si="249"/>
        <v>0</v>
      </c>
      <c r="EK179">
        <f t="shared" si="249"/>
        <v>0</v>
      </c>
      <c r="EL179">
        <f t="shared" si="249"/>
        <v>0</v>
      </c>
      <c r="EM179">
        <f t="shared" si="249"/>
        <v>0</v>
      </c>
      <c r="EN179">
        <f t="shared" si="250"/>
        <v>0</v>
      </c>
      <c r="EO179">
        <f t="shared" si="250"/>
        <v>0</v>
      </c>
      <c r="EP179">
        <f t="shared" si="250"/>
        <v>0</v>
      </c>
      <c r="EQ179">
        <f t="shared" si="250"/>
        <v>0</v>
      </c>
      <c r="ER179">
        <f t="shared" si="250"/>
        <v>0</v>
      </c>
      <c r="ES179">
        <f t="shared" si="250"/>
        <v>0</v>
      </c>
      <c r="ET179">
        <f t="shared" si="250"/>
        <v>0</v>
      </c>
      <c r="EU179">
        <f t="shared" si="250"/>
        <v>0</v>
      </c>
      <c r="EV179">
        <f t="shared" si="250"/>
        <v>0</v>
      </c>
      <c r="EW179">
        <f t="shared" si="250"/>
        <v>0</v>
      </c>
      <c r="EX179">
        <f t="shared" si="250"/>
        <v>0</v>
      </c>
      <c r="EZ179">
        <f t="shared" si="238"/>
        <v>0.88480728135571329</v>
      </c>
      <c r="FB179">
        <f t="shared" si="239"/>
        <v>1.0623256830142314E-2</v>
      </c>
      <c r="FC179">
        <f t="shared" si="240"/>
        <v>0.24865780893874628</v>
      </c>
    </row>
    <row r="180" spans="1:159" x14ac:dyDescent="0.25">
      <c r="A180">
        <v>1165</v>
      </c>
      <c r="B180" s="20">
        <f>'Input spectra'!S179</f>
        <v>4.2898421961953197E-2</v>
      </c>
      <c r="C180">
        <f>'Input spectra'!B179</f>
        <v>0</v>
      </c>
      <c r="D180">
        <f t="shared" si="256"/>
        <v>2.0653927966864227E-2</v>
      </c>
      <c r="E180">
        <f t="shared" si="256"/>
        <v>2.0415746097605984E-2</v>
      </c>
      <c r="F180">
        <f t="shared" si="256"/>
        <v>2.0179224914131908E-2</v>
      </c>
      <c r="G180">
        <f t="shared" si="256"/>
        <v>1.994435456324381E-2</v>
      </c>
      <c r="H180">
        <f t="shared" si="256"/>
        <v>1.9711125245669352E-2</v>
      </c>
      <c r="I180">
        <f t="shared" si="256"/>
        <v>1.9479527215780942E-2</v>
      </c>
      <c r="J180">
        <f t="shared" si="256"/>
        <v>1.9249550781316006E-2</v>
      </c>
      <c r="K180">
        <f t="shared" si="256"/>
        <v>1.9021186303098705E-2</v>
      </c>
      <c r="L180">
        <f t="shared" si="256"/>
        <v>1.8794424194763043E-2</v>
      </c>
      <c r="M180">
        <f t="shared" si="256"/>
        <v>1.8569254922477369E-2</v>
      </c>
      <c r="N180">
        <f t="shared" si="251"/>
        <v>1.8345669004670287E-2</v>
      </c>
      <c r="O180">
        <f t="shared" si="251"/>
        <v>1.8123657011757905E-2</v>
      </c>
      <c r="P180">
        <f t="shared" si="251"/>
        <v>1.7903209565872536E-2</v>
      </c>
      <c r="Q180">
        <f t="shared" si="251"/>
        <v>1.7684317340592715E-2</v>
      </c>
      <c r="R180">
        <f t="shared" si="251"/>
        <v>1.7466971060674564E-2</v>
      </c>
      <c r="S180">
        <f t="shared" si="251"/>
        <v>1.725116150178458E-2</v>
      </c>
      <c r="T180">
        <f t="shared" si="251"/>
        <v>1.7036879490233716E-2</v>
      </c>
      <c r="U180">
        <f t="shared" si="251"/>
        <v>1.6824115902712822E-2</v>
      </c>
      <c r="V180">
        <f t="shared" si="251"/>
        <v>1.6612861666029443E-2</v>
      </c>
      <c r="W180">
        <f t="shared" si="251"/>
        <v>1.6403107756845912E-2</v>
      </c>
      <c r="X180">
        <f t="shared" si="251"/>
        <v>1.6194845201418791E-2</v>
      </c>
      <c r="Y180">
        <f t="shared" si="251"/>
        <v>1.598806507533963E-2</v>
      </c>
      <c r="Z180">
        <f t="shared" si="251"/>
        <v>1.5782758503277018E-2</v>
      </c>
      <c r="AA180">
        <f t="shared" si="251"/>
        <v>1.557891665871996E-2</v>
      </c>
      <c r="AB180">
        <f t="shared" si="251"/>
        <v>1.5376530763722536E-2</v>
      </c>
      <c r="AC180">
        <f t="shared" si="251"/>
        <v>1.5175592088649865E-2</v>
      </c>
      <c r="AD180">
        <f t="shared" si="257"/>
        <v>1.4976091951925329E-2</v>
      </c>
      <c r="AE180">
        <f t="shared" si="257"/>
        <v>1.4778021719779117E-2</v>
      </c>
      <c r="AF180">
        <f t="shared" si="257"/>
        <v>1.4581372805998005E-2</v>
      </c>
      <c r="AG180">
        <f t="shared" si="257"/>
        <v>1.4386136671676404E-2</v>
      </c>
      <c r="AH180">
        <f t="shared" si="258"/>
        <v>1.4192304824968702E-2</v>
      </c>
      <c r="AI180">
        <f t="shared" si="258"/>
        <v>1.3999868820842818E-2</v>
      </c>
      <c r="AJ180">
        <f t="shared" si="258"/>
        <v>1.3808820260835032E-2</v>
      </c>
      <c r="AK180">
        <f t="shared" si="258"/>
        <v>1.3619150792806031E-2</v>
      </c>
      <c r="AL180">
        <f t="shared" si="258"/>
        <v>1.3430852110698221E-2</v>
      </c>
      <c r="AM180">
        <f t="shared" si="258"/>
        <v>1.3243915954294255E-2</v>
      </c>
      <c r="AN180">
        <f t="shared" si="258"/>
        <v>1.3058334108976747E-2</v>
      </c>
      <c r="AO180">
        <f t="shared" si="258"/>
        <v>1.2874098405489288E-2</v>
      </c>
      <c r="AP180">
        <f t="shared" si="258"/>
        <v>1.269120071969858E-2</v>
      </c>
      <c r="AQ180">
        <f t="shared" si="258"/>
        <v>1.2509632972357831E-2</v>
      </c>
      <c r="AR180">
        <f t="shared" si="252"/>
        <v>1.2329387128871336E-2</v>
      </c>
      <c r="AS180">
        <f t="shared" si="252"/>
        <v>1.2150455199060257E-2</v>
      </c>
      <c r="AT180">
        <f t="shared" si="252"/>
        <v>1.1972829236929555E-2</v>
      </c>
      <c r="AU180">
        <f t="shared" si="252"/>
        <v>1.1796501340436166E-2</v>
      </c>
      <c r="AV180">
        <f t="shared" si="252"/>
        <v>1.1621463651258294E-2</v>
      </c>
      <c r="AW180">
        <f t="shared" si="252"/>
        <v>1.14477083545659E-2</v>
      </c>
      <c r="AX180">
        <f t="shared" si="252"/>
        <v>1.0178110015406196E-2</v>
      </c>
      <c r="AY180">
        <f t="shared" si="252"/>
        <v>8.6985309230688743E-3</v>
      </c>
      <c r="AZ180">
        <f t="shared" si="252"/>
        <v>7.8317666259647319E-3</v>
      </c>
      <c r="BA180">
        <f t="shared" si="252"/>
        <v>7.1753873573868494E-3</v>
      </c>
      <c r="BB180">
        <f t="shared" si="252"/>
        <v>6.6391426147519427E-3</v>
      </c>
      <c r="BC180">
        <f t="shared" si="252"/>
        <v>6.1839237187259546E-3</v>
      </c>
      <c r="BD180">
        <f t="shared" si="252"/>
        <v>5.7883076416164114E-3</v>
      </c>
      <c r="BE180">
        <f t="shared" si="252"/>
        <v>5.438942911237375E-3</v>
      </c>
      <c r="BF180">
        <f t="shared" si="252"/>
        <v>5.1267917204481659E-3</v>
      </c>
      <c r="BG180">
        <f t="shared" si="252"/>
        <v>4.8453739585603535E-3</v>
      </c>
      <c r="BH180">
        <f t="shared" si="259"/>
        <v>4.5898425991508854E-3</v>
      </c>
      <c r="BI180">
        <f t="shared" si="259"/>
        <v>4.3564529254648144E-3</v>
      </c>
      <c r="BJ180">
        <f t="shared" si="259"/>
        <v>4.1422371578020509E-3</v>
      </c>
      <c r="BK180">
        <f t="shared" si="259"/>
        <v>3.9447944037670568E-3</v>
      </c>
      <c r="BL180">
        <f t="shared" si="260"/>
        <v>3.7621492603772348E-3</v>
      </c>
      <c r="BM180">
        <f t="shared" si="260"/>
        <v>3.5926532818279316E-3</v>
      </c>
      <c r="BN180">
        <f t="shared" si="260"/>
        <v>3.4349142955229259E-3</v>
      </c>
      <c r="BO180">
        <f t="shared" si="260"/>
        <v>3.2877444271705719E-3</v>
      </c>
      <c r="BP180">
        <f t="shared" si="260"/>
        <v>3.1501210613781886E-3</v>
      </c>
      <c r="BQ180">
        <f t="shared" si="260"/>
        <v>3.0211569712558701E-3</v>
      </c>
      <c r="BR180">
        <f t="shared" si="260"/>
        <v>2.9000770902382713E-3</v>
      </c>
      <c r="BS180">
        <f t="shared" si="260"/>
        <v>2.7862001888751876E-3</v>
      </c>
      <c r="BT180">
        <f t="shared" si="260"/>
        <v>2.6789242359412527E-3</v>
      </c>
      <c r="BU180">
        <f t="shared" si="260"/>
        <v>2.5777145694219541E-3</v>
      </c>
      <c r="BV180">
        <f t="shared" si="253"/>
        <v>2.482094239969966E-3</v>
      </c>
      <c r="BW180">
        <f t="shared" si="253"/>
        <v>2.3916360548727608E-3</v>
      </c>
      <c r="BX180">
        <f t="shared" si="253"/>
        <v>2.305955968079676E-3</v>
      </c>
      <c r="BY180">
        <f t="shared" si="253"/>
        <v>2.224707546625702E-3</v>
      </c>
      <c r="BZ180">
        <f t="shared" si="253"/>
        <v>2.147577305860111E-3</v>
      </c>
      <c r="CA180">
        <f t="shared" si="253"/>
        <v>2.0742807519325071E-3</v>
      </c>
      <c r="CB180">
        <f t="shared" si="253"/>
        <v>2.0045590045628921E-3</v>
      </c>
      <c r="CC180">
        <f t="shared" si="253"/>
        <v>1.9381758993760993E-3</v>
      </c>
      <c r="CD180">
        <f t="shared" si="253"/>
        <v>1.8749154892246434E-3</v>
      </c>
      <c r="CE180">
        <f t="shared" si="253"/>
        <v>1.8145798795290815E-3</v>
      </c>
      <c r="CF180">
        <f t="shared" si="261"/>
        <v>1.7569873448626157E-3</v>
      </c>
      <c r="CG180">
        <f t="shared" si="261"/>
        <v>1.7019706836207309E-3</v>
      </c>
      <c r="CH180">
        <f t="shared" si="261"/>
        <v>1.6493757752536428E-3</v>
      </c>
      <c r="CI180">
        <f t="shared" si="261"/>
        <v>1.5990603106500847E-3</v>
      </c>
      <c r="CJ180">
        <f t="shared" si="261"/>
        <v>1.5508926711841134E-3</v>
      </c>
      <c r="CK180">
        <f t="shared" si="261"/>
        <v>1.5047509359283956E-3</v>
      </c>
      <c r="CL180">
        <f t="shared" si="261"/>
        <v>1.4605219997937053E-3</v>
      </c>
      <c r="CM180">
        <f t="shared" si="261"/>
        <v>1.4181007880257645E-3</v>
      </c>
      <c r="CN180">
        <f t="shared" si="261"/>
        <v>1.3773895546939096E-3</v>
      </c>
      <c r="CO180">
        <f t="shared" si="261"/>
        <v>1.3382972546326474E-3</v>
      </c>
      <c r="CP180">
        <f t="shared" si="254"/>
        <v>1.3007389798186358E-3</v>
      </c>
      <c r="CQ180">
        <f t="shared" si="254"/>
        <v>1.2646354524387914E-3</v>
      </c>
      <c r="CR180">
        <f t="shared" si="254"/>
        <v>8.1433889325510775E-4</v>
      </c>
      <c r="CS180">
        <f t="shared" si="254"/>
        <v>5.2900377444524351E-4</v>
      </c>
      <c r="CT180">
        <f t="shared" si="254"/>
        <v>3.6640947602518926E-4</v>
      </c>
      <c r="CU180">
        <f t="shared" si="254"/>
        <v>2.5493359107588723E-4</v>
      </c>
      <c r="CV180">
        <f t="shared" si="254"/>
        <v>1.7409602573012918E-4</v>
      </c>
      <c r="CW180">
        <f t="shared" si="254"/>
        <v>1.1445893584725904E-4</v>
      </c>
      <c r="CX180">
        <f t="shared" si="254"/>
        <v>7.069658341045073E-5</v>
      </c>
      <c r="CY180">
        <f t="shared" si="254"/>
        <v>3.9428755699908618E-5</v>
      </c>
      <c r="CZ180">
        <f t="shared" si="254"/>
        <v>1.8336631772818107E-5</v>
      </c>
      <c r="DA180">
        <f t="shared" si="254"/>
        <v>5.7388562568597452E-6</v>
      </c>
      <c r="DB180">
        <f t="shared" si="254"/>
        <v>3.6459297012426168E-7</v>
      </c>
      <c r="DC180">
        <f t="shared" si="254"/>
        <v>0</v>
      </c>
      <c r="DD180">
        <f t="shared" si="254"/>
        <v>0</v>
      </c>
      <c r="DE180">
        <f t="shared" si="254"/>
        <v>0</v>
      </c>
      <c r="DF180">
        <f t="shared" si="262"/>
        <v>0</v>
      </c>
      <c r="DG180">
        <f t="shared" si="262"/>
        <v>0</v>
      </c>
      <c r="DH180">
        <f t="shared" si="262"/>
        <v>0</v>
      </c>
      <c r="DI180">
        <f t="shared" si="262"/>
        <v>0</v>
      </c>
      <c r="DJ180">
        <f t="shared" si="263"/>
        <v>0</v>
      </c>
      <c r="DK180">
        <f t="shared" si="263"/>
        <v>0</v>
      </c>
      <c r="DL180">
        <f t="shared" si="263"/>
        <v>0</v>
      </c>
      <c r="DM180">
        <f t="shared" si="263"/>
        <v>0</v>
      </c>
      <c r="DN180">
        <f t="shared" si="263"/>
        <v>0</v>
      </c>
      <c r="DO180">
        <f t="shared" si="263"/>
        <v>0</v>
      </c>
      <c r="DP180">
        <f t="shared" si="263"/>
        <v>0</v>
      </c>
      <c r="DQ180">
        <f t="shared" si="263"/>
        <v>0</v>
      </c>
      <c r="DR180">
        <f t="shared" si="263"/>
        <v>0</v>
      </c>
      <c r="DS180">
        <f t="shared" si="263"/>
        <v>0</v>
      </c>
      <c r="DT180">
        <f t="shared" si="255"/>
        <v>0</v>
      </c>
      <c r="DU180">
        <f t="shared" si="255"/>
        <v>0</v>
      </c>
      <c r="DV180">
        <f t="shared" si="255"/>
        <v>0</v>
      </c>
      <c r="DW180">
        <f t="shared" si="255"/>
        <v>0</v>
      </c>
      <c r="DX180">
        <f t="shared" si="255"/>
        <v>0</v>
      </c>
      <c r="DY180">
        <f t="shared" si="255"/>
        <v>0</v>
      </c>
      <c r="DZ180">
        <f t="shared" si="255"/>
        <v>0</v>
      </c>
      <c r="EA180">
        <f t="shared" si="255"/>
        <v>0</v>
      </c>
      <c r="EB180">
        <f t="shared" si="255"/>
        <v>0</v>
      </c>
      <c r="EC180">
        <f t="shared" si="255"/>
        <v>0</v>
      </c>
      <c r="ED180">
        <f t="shared" si="249"/>
        <v>0</v>
      </c>
      <c r="EE180">
        <f t="shared" si="249"/>
        <v>0</v>
      </c>
      <c r="EF180">
        <f t="shared" si="249"/>
        <v>0</v>
      </c>
      <c r="EG180">
        <f t="shared" si="249"/>
        <v>0</v>
      </c>
      <c r="EH180">
        <f t="shared" si="249"/>
        <v>0</v>
      </c>
      <c r="EI180">
        <f t="shared" si="249"/>
        <v>0</v>
      </c>
      <c r="EJ180">
        <f t="shared" si="249"/>
        <v>0</v>
      </c>
      <c r="EK180">
        <f t="shared" si="249"/>
        <v>0</v>
      </c>
      <c r="EL180">
        <f t="shared" si="249"/>
        <v>0</v>
      </c>
      <c r="EM180">
        <f t="shared" si="249"/>
        <v>0</v>
      </c>
      <c r="EN180">
        <f t="shared" si="250"/>
        <v>0</v>
      </c>
      <c r="EO180">
        <f t="shared" si="250"/>
        <v>0</v>
      </c>
      <c r="EP180">
        <f t="shared" si="250"/>
        <v>0</v>
      </c>
      <c r="EQ180">
        <f t="shared" si="250"/>
        <v>0</v>
      </c>
      <c r="ER180">
        <f t="shared" si="250"/>
        <v>0</v>
      </c>
      <c r="ES180">
        <f t="shared" si="250"/>
        <v>0</v>
      </c>
      <c r="ET180">
        <f t="shared" si="250"/>
        <v>0</v>
      </c>
      <c r="EU180">
        <f t="shared" si="250"/>
        <v>0</v>
      </c>
      <c r="EV180">
        <f t="shared" si="250"/>
        <v>0</v>
      </c>
      <c r="EW180">
        <f t="shared" si="250"/>
        <v>0</v>
      </c>
      <c r="EX180">
        <f t="shared" si="250"/>
        <v>0</v>
      </c>
      <c r="EZ180">
        <f t="shared" si="238"/>
        <v>0.88493539779150798</v>
      </c>
      <c r="FB180">
        <f t="shared" si="239"/>
        <v>1.0610406279226381E-2</v>
      </c>
      <c r="FC180">
        <f t="shared" si="240"/>
        <v>0.24865945001110248</v>
      </c>
    </row>
    <row r="181" spans="1:159" x14ac:dyDescent="0.25">
      <c r="A181">
        <v>1170</v>
      </c>
      <c r="B181" s="20">
        <f>'Input spectra'!S180</f>
        <v>4.2845904622799601E-2</v>
      </c>
      <c r="C181">
        <f>'Input spectra'!B180</f>
        <v>0</v>
      </c>
      <c r="D181">
        <f t="shared" si="256"/>
        <v>2.0653927966864227E-2</v>
      </c>
      <c r="E181">
        <f t="shared" si="256"/>
        <v>2.0415853315953716E-2</v>
      </c>
      <c r="F181">
        <f t="shared" si="256"/>
        <v>2.0179436867084764E-2</v>
      </c>
      <c r="G181">
        <f t="shared" si="256"/>
        <v>1.9944668793049021E-2</v>
      </c>
      <c r="H181">
        <f t="shared" si="256"/>
        <v>1.971153932035841E-2</v>
      </c>
      <c r="I181">
        <f t="shared" si="256"/>
        <v>1.9480038728965407E-2</v>
      </c>
      <c r="J181">
        <f t="shared" si="256"/>
        <v>1.9250157351984761E-2</v>
      </c>
      <c r="K181">
        <f t="shared" si="256"/>
        <v>1.9021885575416526E-2</v>
      </c>
      <c r="L181">
        <f t="shared" si="256"/>
        <v>1.8795213837870615E-2</v>
      </c>
      <c r="M181">
        <f t="shared" si="256"/>
        <v>1.8570132630292637E-2</v>
      </c>
      <c r="N181">
        <f t="shared" si="251"/>
        <v>1.8346632495691174E-2</v>
      </c>
      <c r="O181">
        <f t="shared" si="251"/>
        <v>1.8124704028866404E-2</v>
      </c>
      <c r="P181">
        <f t="shared" si="251"/>
        <v>1.7904337876140129E-2</v>
      </c>
      <c r="Q181">
        <f t="shared" si="251"/>
        <v>1.768552473508711E-2</v>
      </c>
      <c r="R181">
        <f t="shared" si="251"/>
        <v>1.7468255354267815E-2</v>
      </c>
      <c r="S181">
        <f t="shared" si="251"/>
        <v>1.7252520532962477E-2</v>
      </c>
      <c r="T181">
        <f t="shared" si="251"/>
        <v>1.7038311120906511E-2</v>
      </c>
      <c r="U181">
        <f t="shared" si="251"/>
        <v>1.6825618018027257E-2</v>
      </c>
      <c r="V181">
        <f t="shared" si="251"/>
        <v>1.661443217418206E-2</v>
      </c>
      <c r="W181">
        <f t="shared" si="251"/>
        <v>1.6404744588897669E-2</v>
      </c>
      <c r="X181">
        <f t="shared" si="251"/>
        <v>1.6196546311110949E-2</v>
      </c>
      <c r="Y181">
        <f t="shared" si="251"/>
        <v>1.5989828438910902E-2</v>
      </c>
      <c r="Z181">
        <f t="shared" si="251"/>
        <v>1.5784582119282006E-2</v>
      </c>
      <c r="AA181">
        <f t="shared" si="251"/>
        <v>1.558079854784882E-2</v>
      </c>
      <c r="AB181">
        <f t="shared" si="251"/>
        <v>1.5378468968621906E-2</v>
      </c>
      <c r="AC181">
        <f t="shared" si="251"/>
        <v>1.5177584673745028E-2</v>
      </c>
      <c r="AD181">
        <f t="shared" si="257"/>
        <v>1.4978137003243613E-2</v>
      </c>
      <c r="AE181">
        <f t="shared" si="257"/>
        <v>1.4780117344774508E-2</v>
      </c>
      <c r="AF181">
        <f t="shared" si="257"/>
        <v>1.4583517133376992E-2</v>
      </c>
      <c r="AG181">
        <f t="shared" si="257"/>
        <v>1.438832785122502E-2</v>
      </c>
      <c r="AH181">
        <f t="shared" si="258"/>
        <v>1.4194541027380769E-2</v>
      </c>
      <c r="AI181">
        <f t="shared" si="258"/>
        <v>1.4002148237549385E-2</v>
      </c>
      <c r="AJ181">
        <f t="shared" si="258"/>
        <v>1.3811141103835006E-2</v>
      </c>
      <c r="AK181">
        <f t="shared" si="258"/>
        <v>1.3621511294497972E-2</v>
      </c>
      <c r="AL181">
        <f t="shared" si="258"/>
        <v>1.3433250523713332E-2</v>
      </c>
      <c r="AM181">
        <f t="shared" si="258"/>
        <v>1.3246350551330503E-2</v>
      </c>
      <c r="AN181">
        <f t="shared" si="258"/>
        <v>1.3060803182634171E-2</v>
      </c>
      <c r="AO181">
        <f t="shared" si="258"/>
        <v>1.2876600268106431E-2</v>
      </c>
      <c r="AP181">
        <f t="shared" si="258"/>
        <v>1.2693733703190083E-2</v>
      </c>
      <c r="AQ181">
        <f t="shared" si="258"/>
        <v>1.251219542805315E-2</v>
      </c>
      <c r="AR181">
        <f t="shared" si="252"/>
        <v>1.2331977427354592E-2</v>
      </c>
      <c r="AS181">
        <f t="shared" si="252"/>
        <v>1.2153071730011192E-2</v>
      </c>
      <c r="AT181">
        <f t="shared" si="252"/>
        <v>1.1975470408965622E-2</v>
      </c>
      <c r="AU181">
        <f t="shared" si="252"/>
        <v>1.1799165580955716E-2</v>
      </c>
      <c r="AV181">
        <f t="shared" si="252"/>
        <v>1.162414940628485E-2</v>
      </c>
      <c r="AW181">
        <f t="shared" si="252"/>
        <v>1.1450414088593545E-2</v>
      </c>
      <c r="AX181">
        <f t="shared" si="252"/>
        <v>1.0180569137807197E-2</v>
      </c>
      <c r="AY181">
        <f t="shared" si="252"/>
        <v>8.7006782594566314E-3</v>
      </c>
      <c r="AZ181">
        <f t="shared" si="252"/>
        <v>7.8337411318357072E-3</v>
      </c>
      <c r="BA181">
        <f t="shared" si="252"/>
        <v>7.1772340730207971E-3</v>
      </c>
      <c r="BB181">
        <f t="shared" si="252"/>
        <v>6.6408861941842446E-3</v>
      </c>
      <c r="BC181">
        <f t="shared" si="252"/>
        <v>6.1855802329732453E-3</v>
      </c>
      <c r="BD181">
        <f t="shared" si="252"/>
        <v>5.7898885873577596E-3</v>
      </c>
      <c r="BE181">
        <f t="shared" si="252"/>
        <v>5.4404570076362173E-3</v>
      </c>
      <c r="BF181">
        <f t="shared" si="252"/>
        <v>5.1282458521112436E-3</v>
      </c>
      <c r="BG181">
        <f t="shared" si="252"/>
        <v>4.8467737245198698E-3</v>
      </c>
      <c r="BH181">
        <f t="shared" si="259"/>
        <v>4.5911926570596819E-3</v>
      </c>
      <c r="BI181">
        <f t="shared" si="259"/>
        <v>4.3577572197745868E-3</v>
      </c>
      <c r="BJ181">
        <f t="shared" si="259"/>
        <v>4.1434990777703545E-3</v>
      </c>
      <c r="BK181">
        <f t="shared" si="259"/>
        <v>3.9460168967764154E-3</v>
      </c>
      <c r="BL181">
        <f t="shared" si="260"/>
        <v>3.763334915581716E-3</v>
      </c>
      <c r="BM181">
        <f t="shared" si="260"/>
        <v>3.5938043934049682E-3</v>
      </c>
      <c r="BN181">
        <f t="shared" si="260"/>
        <v>3.4360329114938529E-3</v>
      </c>
      <c r="BO181">
        <f t="shared" si="260"/>
        <v>3.2888323877530829E-3</v>
      </c>
      <c r="BP181">
        <f t="shared" si="260"/>
        <v>3.1511800295810281E-3</v>
      </c>
      <c r="BQ181">
        <f t="shared" si="260"/>
        <v>3.0221884576157624E-3</v>
      </c>
      <c r="BR181">
        <f t="shared" si="260"/>
        <v>2.9010824730602964E-3</v>
      </c>
      <c r="BS181">
        <f t="shared" si="260"/>
        <v>2.7871807309706701E-3</v>
      </c>
      <c r="BT181">
        <f t="shared" si="260"/>
        <v>2.679881098601605E-3</v>
      </c>
      <c r="BU181">
        <f t="shared" si="260"/>
        <v>2.5786488241854679E-3</v>
      </c>
      <c r="BV181">
        <f t="shared" si="253"/>
        <v>2.4830068786075043E-3</v>
      </c>
      <c r="BW181">
        <f t="shared" si="253"/>
        <v>2.3925279979221774E-3</v>
      </c>
      <c r="BX181">
        <f t="shared" si="253"/>
        <v>2.3068280721872708E-3</v>
      </c>
      <c r="BY181">
        <f t="shared" si="253"/>
        <v>2.2255606108991127E-3</v>
      </c>
      <c r="BZ181">
        <f t="shared" si="253"/>
        <v>2.1484120773959349E-3</v>
      </c>
      <c r="CA181">
        <f t="shared" si="253"/>
        <v>2.0750979306502545E-3</v>
      </c>
      <c r="CB181">
        <f t="shared" si="253"/>
        <v>2.0053592474521815E-3</v>
      </c>
      <c r="CC181">
        <f t="shared" si="253"/>
        <v>1.9389598242446229E-3</v>
      </c>
      <c r="CD181">
        <f t="shared" si="253"/>
        <v>1.8756836780190334E-3</v>
      </c>
      <c r="CE181">
        <f t="shared" si="253"/>
        <v>1.8153328812885337E-3</v>
      </c>
      <c r="CF181">
        <f t="shared" si="261"/>
        <v>1.7577256783552267E-3</v>
      </c>
      <c r="CG181">
        <f t="shared" si="261"/>
        <v>1.7026948397044824E-3</v>
      </c>
      <c r="CH181">
        <f t="shared" si="261"/>
        <v>1.6500862189974268E-3</v>
      </c>
      <c r="CI181">
        <f t="shared" si="261"/>
        <v>1.5997574832447819E-3</v>
      </c>
      <c r="CJ181">
        <f t="shared" si="261"/>
        <v>1.5515769916693062E-3</v>
      </c>
      <c r="CK181">
        <f t="shared" si="261"/>
        <v>1.5054228027566079E-3</v>
      </c>
      <c r="CL181">
        <f t="shared" si="261"/>
        <v>1.4611817922509881E-3</v>
      </c>
      <c r="CM181">
        <f t="shared" si="261"/>
        <v>1.4187488675248645E-3</v>
      </c>
      <c r="CN181">
        <f t="shared" si="261"/>
        <v>1.3780262659540904E-3</v>
      </c>
      <c r="CO181">
        <f t="shared" si="261"/>
        <v>1.3389229267583912E-3</v>
      </c>
      <c r="CP181">
        <f t="shared" si="254"/>
        <v>1.3013539272878898E-3</v>
      </c>
      <c r="CQ181">
        <f t="shared" si="254"/>
        <v>1.2652399760100953E-3</v>
      </c>
      <c r="CR181">
        <f t="shared" si="254"/>
        <v>8.1473244391028058E-4</v>
      </c>
      <c r="CS181">
        <f t="shared" si="254"/>
        <v>5.2926220894818153E-4</v>
      </c>
      <c r="CT181">
        <f t="shared" si="254"/>
        <v>3.6659040347689022E-4</v>
      </c>
      <c r="CU181">
        <f t="shared" si="254"/>
        <v>2.5506081293138626E-4</v>
      </c>
      <c r="CV181">
        <f t="shared" si="254"/>
        <v>1.7418382123631827E-4</v>
      </c>
      <c r="CW181">
        <f t="shared" si="254"/>
        <v>1.1451725816512718E-4</v>
      </c>
      <c r="CX181">
        <f t="shared" si="254"/>
        <v>7.0732978180484203E-5</v>
      </c>
      <c r="CY181">
        <f t="shared" si="254"/>
        <v>3.9449260894015377E-5</v>
      </c>
      <c r="CZ181">
        <f t="shared" si="254"/>
        <v>1.8346264213044842E-5</v>
      </c>
      <c r="DA181">
        <f t="shared" si="254"/>
        <v>5.741901097868435E-6</v>
      </c>
      <c r="DB181">
        <f t="shared" si="254"/>
        <v>3.6478832646070793E-7</v>
      </c>
      <c r="DC181">
        <f t="shared" si="254"/>
        <v>0</v>
      </c>
      <c r="DD181">
        <f t="shared" si="254"/>
        <v>0</v>
      </c>
      <c r="DE181">
        <f t="shared" si="254"/>
        <v>0</v>
      </c>
      <c r="DF181">
        <f t="shared" si="262"/>
        <v>0</v>
      </c>
      <c r="DG181">
        <f t="shared" si="262"/>
        <v>0</v>
      </c>
      <c r="DH181">
        <f t="shared" si="262"/>
        <v>0</v>
      </c>
      <c r="DI181">
        <f t="shared" si="262"/>
        <v>0</v>
      </c>
      <c r="DJ181">
        <f t="shared" si="263"/>
        <v>0</v>
      </c>
      <c r="DK181">
        <f t="shared" si="263"/>
        <v>0</v>
      </c>
      <c r="DL181">
        <f t="shared" si="263"/>
        <v>0</v>
      </c>
      <c r="DM181">
        <f t="shared" si="263"/>
        <v>0</v>
      </c>
      <c r="DN181">
        <f t="shared" si="263"/>
        <v>0</v>
      </c>
      <c r="DO181">
        <f t="shared" si="263"/>
        <v>0</v>
      </c>
      <c r="DP181">
        <f t="shared" si="263"/>
        <v>0</v>
      </c>
      <c r="DQ181">
        <f t="shared" si="263"/>
        <v>0</v>
      </c>
      <c r="DR181">
        <f t="shared" si="263"/>
        <v>0</v>
      </c>
      <c r="DS181">
        <f t="shared" si="263"/>
        <v>0</v>
      </c>
      <c r="DT181">
        <f t="shared" si="255"/>
        <v>0</v>
      </c>
      <c r="DU181">
        <f t="shared" si="255"/>
        <v>0</v>
      </c>
      <c r="DV181">
        <f t="shared" si="255"/>
        <v>0</v>
      </c>
      <c r="DW181">
        <f t="shared" si="255"/>
        <v>0</v>
      </c>
      <c r="DX181">
        <f t="shared" si="255"/>
        <v>0</v>
      </c>
      <c r="DY181">
        <f t="shared" si="255"/>
        <v>0</v>
      </c>
      <c r="DZ181">
        <f t="shared" si="255"/>
        <v>0</v>
      </c>
      <c r="EA181">
        <f t="shared" si="255"/>
        <v>0</v>
      </c>
      <c r="EB181">
        <f t="shared" si="255"/>
        <v>0</v>
      </c>
      <c r="EC181">
        <f t="shared" si="255"/>
        <v>0</v>
      </c>
      <c r="ED181">
        <f t="shared" si="249"/>
        <v>0</v>
      </c>
      <c r="EE181">
        <f t="shared" ref="ED181:EM196" si="264">EE$2*EXP(- EE$1 * ($C181*_c1+$B181))</f>
        <v>0</v>
      </c>
      <c r="EF181">
        <f t="shared" si="264"/>
        <v>0</v>
      </c>
      <c r="EG181">
        <f t="shared" si="264"/>
        <v>0</v>
      </c>
      <c r="EH181">
        <f t="shared" si="264"/>
        <v>0</v>
      </c>
      <c r="EI181">
        <f t="shared" si="264"/>
        <v>0</v>
      </c>
      <c r="EJ181">
        <f t="shared" si="264"/>
        <v>0</v>
      </c>
      <c r="EK181">
        <f t="shared" si="264"/>
        <v>0</v>
      </c>
      <c r="EL181">
        <f t="shared" si="264"/>
        <v>0</v>
      </c>
      <c r="EM181">
        <f t="shared" si="264"/>
        <v>0</v>
      </c>
      <c r="EN181">
        <f t="shared" si="250"/>
        <v>0</v>
      </c>
      <c r="EO181">
        <f t="shared" si="250"/>
        <v>0</v>
      </c>
      <c r="EP181">
        <f t="shared" si="250"/>
        <v>0</v>
      </c>
      <c r="EQ181">
        <f t="shared" si="250"/>
        <v>0</v>
      </c>
      <c r="ER181">
        <f t="shared" si="250"/>
        <v>0</v>
      </c>
      <c r="ES181">
        <f t="shared" si="250"/>
        <v>0</v>
      </c>
      <c r="ET181">
        <f t="shared" si="250"/>
        <v>0</v>
      </c>
      <c r="EU181">
        <f t="shared" si="250"/>
        <v>0</v>
      </c>
      <c r="EV181">
        <f t="shared" si="250"/>
        <v>0</v>
      </c>
      <c r="EW181">
        <f t="shared" si="250"/>
        <v>0</v>
      </c>
      <c r="EX181">
        <f t="shared" si="250"/>
        <v>0</v>
      </c>
      <c r="EZ181">
        <f t="shared" si="238"/>
        <v>0.88506354305255841</v>
      </c>
      <c r="FB181">
        <f t="shared" si="239"/>
        <v>1.0597555390867708E-2</v>
      </c>
      <c r="FC181">
        <f t="shared" si="240"/>
        <v>0.24866109108369117</v>
      </c>
    </row>
    <row r="182" spans="1:159" x14ac:dyDescent="0.25">
      <c r="A182">
        <v>1175</v>
      </c>
      <c r="B182" s="20">
        <f>'Input spectra'!S181</f>
        <v>4.2793387283645998E-2</v>
      </c>
      <c r="C182">
        <f>'Input spectra'!B181</f>
        <v>0</v>
      </c>
      <c r="D182">
        <f t="shared" si="256"/>
        <v>2.0653927966864227E-2</v>
      </c>
      <c r="E182">
        <f t="shared" si="256"/>
        <v>2.0415960534864528E-2</v>
      </c>
      <c r="F182">
        <f t="shared" si="256"/>
        <v>2.017964882226387E-2</v>
      </c>
      <c r="G182">
        <f t="shared" si="256"/>
        <v>1.9944983027805025E-2</v>
      </c>
      <c r="H182">
        <f t="shared" si="256"/>
        <v>1.9711953403745996E-2</v>
      </c>
      <c r="I182">
        <f t="shared" si="256"/>
        <v>1.9480550255581711E-2</v>
      </c>
      <c r="J182">
        <f t="shared" si="256"/>
        <v>1.9250763941767102E-2</v>
      </c>
      <c r="K182">
        <f t="shared" si="256"/>
        <v>1.9022584873441564E-2</v>
      </c>
      <c r="L182">
        <f t="shared" si="256"/>
        <v>1.8796003514154846E-2</v>
      </c>
      <c r="M182">
        <f t="shared" si="256"/>
        <v>1.8571010379594275E-2</v>
      </c>
      <c r="N182">
        <f t="shared" si="251"/>
        <v>1.8347596037313375E-2</v>
      </c>
      <c r="O182">
        <f t="shared" si="251"/>
        <v>1.8125751106461863E-2</v>
      </c>
      <c r="P182">
        <f t="shared" si="251"/>
        <v>1.7905466257516982E-2</v>
      </c>
      <c r="Q182">
        <f t="shared" si="251"/>
        <v>1.768673221201621E-2</v>
      </c>
      <c r="R182">
        <f t="shared" si="251"/>
        <v>1.746953974229129E-2</v>
      </c>
      <c r="S182">
        <f t="shared" si="251"/>
        <v>1.7253879671203641E-2</v>
      </c>
      <c r="T182">
        <f t="shared" si="251"/>
        <v>1.7039742871881057E-2</v>
      </c>
      <c r="U182">
        <f t="shared" si="251"/>
        <v>1.6827120267455749E-2</v>
      </c>
      <c r="V182">
        <f t="shared" si="251"/>
        <v>1.6616002830803733E-2</v>
      </c>
      <c r="W182">
        <f t="shared" si="251"/>
        <v>1.6406381584285496E-2</v>
      </c>
      <c r="X182">
        <f t="shared" si="251"/>
        <v>1.6198247599487996E-2</v>
      </c>
      <c r="Y182">
        <f t="shared" si="251"/>
        <v>1.5991591996967942E-2</v>
      </c>
      <c r="Z182">
        <f t="shared" si="251"/>
        <v>1.5786405945996382E-2</v>
      </c>
      <c r="AA182">
        <f t="shared" si="251"/>
        <v>1.5582680664304571E-2</v>
      </c>
      <c r="AB182">
        <f t="shared" si="251"/>
        <v>1.5380407417831143E-2</v>
      </c>
      <c r="AC182">
        <f t="shared" si="251"/>
        <v>1.5179577520470533E-2</v>
      </c>
      <c r="AD182">
        <f t="shared" si="257"/>
        <v>1.498018233382266E-2</v>
      </c>
      <c r="AE182">
        <f t="shared" si="257"/>
        <v>1.4782213266943921E-2</v>
      </c>
      <c r="AF182">
        <f t="shared" si="257"/>
        <v>1.4585661776099398E-2</v>
      </c>
      <c r="AG182">
        <f t="shared" si="257"/>
        <v>1.4390519364516319E-2</v>
      </c>
      <c r="AH182">
        <f t="shared" si="258"/>
        <v>1.4196777582138793E-2</v>
      </c>
      <c r="AI182">
        <f t="shared" si="258"/>
        <v>1.4004428025383755E-2</v>
      </c>
      <c r="AJ182">
        <f t="shared" si="258"/>
        <v>1.381346233689815E-2</v>
      </c>
      <c r="AK182">
        <f t="shared" si="258"/>
        <v>1.3623872205317352E-2</v>
      </c>
      <c r="AL182">
        <f t="shared" si="258"/>
        <v>1.3435649365024799E-2</v>
      </c>
      <c r="AM182">
        <f t="shared" si="258"/>
        <v>1.3248785595912837E-2</v>
      </c>
      <c r="AN182">
        <f t="shared" si="258"/>
        <v>1.3063272723144767E-2</v>
      </c>
      <c r="AO182">
        <f t="shared" si="258"/>
        <v>1.2879102616918129E-2</v>
      </c>
      <c r="AP182">
        <f t="shared" si="258"/>
        <v>1.2696267192229133E-2</v>
      </c>
      <c r="AQ182">
        <f t="shared" si="258"/>
        <v>1.2514758408638306E-2</v>
      </c>
      <c r="AR182">
        <f t="shared" si="252"/>
        <v>1.2334568270037339E-2</v>
      </c>
      <c r="AS182">
        <f t="shared" si="252"/>
        <v>1.2155688824417085E-2</v>
      </c>
      <c r="AT182">
        <f t="shared" si="252"/>
        <v>1.1978112163636721E-2</v>
      </c>
      <c r="AU182">
        <f t="shared" si="252"/>
        <v>1.1801830423194144E-2</v>
      </c>
      <c r="AV182">
        <f t="shared" si="252"/>
        <v>1.1626835781997431E-2</v>
      </c>
      <c r="AW182">
        <f t="shared" si="252"/>
        <v>1.1453120462137537E-2</v>
      </c>
      <c r="AX182">
        <f t="shared" si="252"/>
        <v>1.0183028854354161E-2</v>
      </c>
      <c r="AY182">
        <f t="shared" si="252"/>
        <v>8.702826125940059E-3</v>
      </c>
      <c r="AZ182">
        <f t="shared" si="252"/>
        <v>7.835716135509237E-3</v>
      </c>
      <c r="BA182">
        <f t="shared" si="252"/>
        <v>7.1790812639403942E-3</v>
      </c>
      <c r="BB182">
        <f t="shared" si="252"/>
        <v>6.642630231517426E-3</v>
      </c>
      <c r="BC182">
        <f t="shared" si="252"/>
        <v>6.1872371909581312E-3</v>
      </c>
      <c r="BD182">
        <f t="shared" si="252"/>
        <v>5.7914699648987976E-3</v>
      </c>
      <c r="BE182">
        <f t="shared" si="252"/>
        <v>5.4419715255301804E-3</v>
      </c>
      <c r="BF182">
        <f t="shared" si="252"/>
        <v>5.1297003962152811E-3</v>
      </c>
      <c r="BG182">
        <f t="shared" si="252"/>
        <v>4.8481738948536928E-3</v>
      </c>
      <c r="BH182">
        <f t="shared" si="259"/>
        <v>4.5925431120749857E-3</v>
      </c>
      <c r="BI182">
        <f t="shared" si="259"/>
        <v>4.3590619045817828E-3</v>
      </c>
      <c r="BJ182">
        <f t="shared" si="259"/>
        <v>4.1447613821787438E-3</v>
      </c>
      <c r="BK182">
        <f t="shared" si="259"/>
        <v>3.9472397686367375E-3</v>
      </c>
      <c r="BL182">
        <f t="shared" si="260"/>
        <v>3.7645209444498043E-3</v>
      </c>
      <c r="BM182">
        <f t="shared" si="260"/>
        <v>3.5949558738063146E-3</v>
      </c>
      <c r="BN182">
        <f t="shared" si="260"/>
        <v>3.4371518917538368E-3</v>
      </c>
      <c r="BO182">
        <f t="shared" si="260"/>
        <v>3.2899207083569569E-3</v>
      </c>
      <c r="BP182">
        <f t="shared" si="260"/>
        <v>3.1522393537745217E-3</v>
      </c>
      <c r="BQ182">
        <f t="shared" si="260"/>
        <v>3.0232202961467339E-3</v>
      </c>
      <c r="BR182">
        <f t="shared" si="260"/>
        <v>2.9020882044229245E-3</v>
      </c>
      <c r="BS182">
        <f t="shared" si="260"/>
        <v>2.7881616181464537E-3</v>
      </c>
      <c r="BT182">
        <f t="shared" si="260"/>
        <v>2.6808383030357706E-3</v>
      </c>
      <c r="BU182">
        <f t="shared" si="260"/>
        <v>2.5795834175558916E-3</v>
      </c>
      <c r="BV182">
        <f t="shared" si="253"/>
        <v>2.48391985281219E-3</v>
      </c>
      <c r="BW182">
        <f t="shared" si="253"/>
        <v>2.3934202736151846E-3</v>
      </c>
      <c r="BX182">
        <f t="shared" si="253"/>
        <v>2.3077005061214479E-3</v>
      </c>
      <c r="BY182">
        <f t="shared" si="253"/>
        <v>2.2264140022800823E-3</v>
      </c>
      <c r="BZ182">
        <f t="shared" si="253"/>
        <v>2.1492471734106569E-3</v>
      </c>
      <c r="CA182">
        <f t="shared" si="253"/>
        <v>2.0759154313017883E-3</v>
      </c>
      <c r="CB182">
        <f t="shared" si="253"/>
        <v>2.0061598098075886E-3</v>
      </c>
      <c r="CC182">
        <f t="shared" si="253"/>
        <v>1.9397440661835428E-3</v>
      </c>
      <c r="CD182">
        <f t="shared" si="253"/>
        <v>1.8764521815550889E-3</v>
      </c>
      <c r="CE182">
        <f t="shared" si="253"/>
        <v>1.8160861955234279E-3</v>
      </c>
      <c r="CF182">
        <f t="shared" si="261"/>
        <v>1.7584643221154944E-3</v>
      </c>
      <c r="CG182">
        <f t="shared" si="261"/>
        <v>1.7034193039028444E-3</v>
      </c>
      <c r="CH182">
        <f t="shared" si="261"/>
        <v>1.6507969687541409E-3</v>
      </c>
      <c r="CI182">
        <f t="shared" si="261"/>
        <v>1.6004549597990131E-3</v>
      </c>
      <c r="CJ182">
        <f t="shared" si="261"/>
        <v>1.5522616141061013E-3</v>
      </c>
      <c r="CK182">
        <f t="shared" si="261"/>
        <v>1.506094969571366E-3</v>
      </c>
      <c r="CL182">
        <f t="shared" si="261"/>
        <v>1.4618418827702564E-3</v>
      </c>
      <c r="CM182">
        <f t="shared" si="261"/>
        <v>1.419397243199695E-3</v>
      </c>
      <c r="CN182">
        <f t="shared" si="261"/>
        <v>1.3786632715400325E-3</v>
      </c>
      <c r="CO182">
        <f t="shared" si="261"/>
        <v>1.3395488913943436E-3</v>
      </c>
      <c r="CP182">
        <f t="shared" si="254"/>
        <v>1.3019691654844888E-3</v>
      </c>
      <c r="CQ182">
        <f t="shared" si="254"/>
        <v>1.2658447885569668E-3</v>
      </c>
      <c r="CR182">
        <f t="shared" si="254"/>
        <v>8.1512618475914256E-4</v>
      </c>
      <c r="CS182">
        <f t="shared" si="254"/>
        <v>5.2952076970426832E-4</v>
      </c>
      <c r="CT182">
        <f t="shared" si="254"/>
        <v>3.6677142026782759E-4</v>
      </c>
      <c r="CU182">
        <f t="shared" si="254"/>
        <v>2.5518809827557837E-4</v>
      </c>
      <c r="CV182">
        <f t="shared" si="254"/>
        <v>1.7427166101721656E-4</v>
      </c>
      <c r="CW182">
        <f t="shared" si="254"/>
        <v>1.1457561020101369E-4</v>
      </c>
      <c r="CX182">
        <f t="shared" si="254"/>
        <v>7.0769391686632238E-5</v>
      </c>
      <c r="CY182">
        <f t="shared" si="254"/>
        <v>3.9469776751988594E-5</v>
      </c>
      <c r="CZ182">
        <f t="shared" si="254"/>
        <v>1.8355901713301465E-5</v>
      </c>
      <c r="DA182">
        <f t="shared" si="254"/>
        <v>5.7449475543657092E-6</v>
      </c>
      <c r="DB182">
        <f t="shared" si="254"/>
        <v>3.6498378747305668E-7</v>
      </c>
      <c r="DC182">
        <f t="shared" si="254"/>
        <v>0</v>
      </c>
      <c r="DD182">
        <f t="shared" si="254"/>
        <v>0</v>
      </c>
      <c r="DE182">
        <f t="shared" si="254"/>
        <v>0</v>
      </c>
      <c r="DF182">
        <f t="shared" si="262"/>
        <v>0</v>
      </c>
      <c r="DG182">
        <f t="shared" si="262"/>
        <v>0</v>
      </c>
      <c r="DH182">
        <f t="shared" si="262"/>
        <v>0</v>
      </c>
      <c r="DI182">
        <f t="shared" si="262"/>
        <v>0</v>
      </c>
      <c r="DJ182">
        <f t="shared" si="263"/>
        <v>0</v>
      </c>
      <c r="DK182">
        <f t="shared" si="263"/>
        <v>0</v>
      </c>
      <c r="DL182">
        <f t="shared" si="263"/>
        <v>0</v>
      </c>
      <c r="DM182">
        <f t="shared" si="263"/>
        <v>0</v>
      </c>
      <c r="DN182">
        <f t="shared" si="263"/>
        <v>0</v>
      </c>
      <c r="DO182">
        <f t="shared" si="263"/>
        <v>0</v>
      </c>
      <c r="DP182">
        <f t="shared" si="263"/>
        <v>0</v>
      </c>
      <c r="DQ182">
        <f t="shared" si="263"/>
        <v>0</v>
      </c>
      <c r="DR182">
        <f t="shared" si="263"/>
        <v>0</v>
      </c>
      <c r="DS182">
        <f t="shared" si="263"/>
        <v>0</v>
      </c>
      <c r="DT182">
        <f t="shared" si="255"/>
        <v>0</v>
      </c>
      <c r="DU182">
        <f t="shared" si="255"/>
        <v>0</v>
      </c>
      <c r="DV182">
        <f t="shared" si="255"/>
        <v>0</v>
      </c>
      <c r="DW182">
        <f t="shared" si="255"/>
        <v>0</v>
      </c>
      <c r="DX182">
        <f t="shared" si="255"/>
        <v>0</v>
      </c>
      <c r="DY182">
        <f t="shared" si="255"/>
        <v>0</v>
      </c>
      <c r="DZ182">
        <f t="shared" si="255"/>
        <v>0</v>
      </c>
      <c r="EA182">
        <f t="shared" si="255"/>
        <v>0</v>
      </c>
      <c r="EB182">
        <f t="shared" si="255"/>
        <v>0</v>
      </c>
      <c r="EC182">
        <f t="shared" si="255"/>
        <v>0</v>
      </c>
      <c r="ED182">
        <f t="shared" si="264"/>
        <v>0</v>
      </c>
      <c r="EE182">
        <f t="shared" si="264"/>
        <v>0</v>
      </c>
      <c r="EF182">
        <f t="shared" si="264"/>
        <v>0</v>
      </c>
      <c r="EG182">
        <f t="shared" si="264"/>
        <v>0</v>
      </c>
      <c r="EH182">
        <f t="shared" si="264"/>
        <v>0</v>
      </c>
      <c r="EI182">
        <f t="shared" si="264"/>
        <v>0</v>
      </c>
      <c r="EJ182">
        <f t="shared" si="264"/>
        <v>0</v>
      </c>
      <c r="EK182">
        <f t="shared" si="264"/>
        <v>0</v>
      </c>
      <c r="EL182">
        <f t="shared" si="264"/>
        <v>0</v>
      </c>
      <c r="EM182">
        <f t="shared" si="264"/>
        <v>0</v>
      </c>
      <c r="EN182">
        <f t="shared" si="250"/>
        <v>0</v>
      </c>
      <c r="EO182">
        <f t="shared" si="250"/>
        <v>0</v>
      </c>
      <c r="EP182">
        <f t="shared" si="250"/>
        <v>0</v>
      </c>
      <c r="EQ182">
        <f t="shared" si="250"/>
        <v>0</v>
      </c>
      <c r="ER182">
        <f t="shared" si="250"/>
        <v>0</v>
      </c>
      <c r="ES182">
        <f t="shared" si="250"/>
        <v>0</v>
      </c>
      <c r="ET182">
        <f t="shared" ref="EN182:EX197" si="265">ET$2*EXP(- ET$1 * ($C182*_c1+$B182))</f>
        <v>0</v>
      </c>
      <c r="EU182">
        <f t="shared" si="265"/>
        <v>0</v>
      </c>
      <c r="EV182">
        <f t="shared" si="265"/>
        <v>0</v>
      </c>
      <c r="EW182">
        <f t="shared" si="265"/>
        <v>0</v>
      </c>
      <c r="EX182">
        <f t="shared" si="265"/>
        <v>0</v>
      </c>
      <c r="EZ182">
        <f t="shared" si="238"/>
        <v>0.88519171714694345</v>
      </c>
      <c r="FB182">
        <f t="shared" si="239"/>
        <v>1.0584704165057301E-2</v>
      </c>
      <c r="FC182">
        <f t="shared" si="240"/>
        <v>0.24866273215650894</v>
      </c>
    </row>
    <row r="183" spans="1:159" x14ac:dyDescent="0.25">
      <c r="A183">
        <v>1180</v>
      </c>
      <c r="B183" s="20">
        <f>'Input spectra'!S182</f>
        <v>4.2740869944492402E-2</v>
      </c>
      <c r="C183">
        <f>'Input spectra'!B182</f>
        <v>0</v>
      </c>
      <c r="D183">
        <f t="shared" si="256"/>
        <v>2.0653927966864227E-2</v>
      </c>
      <c r="E183">
        <f t="shared" si="256"/>
        <v>2.0416067754338428E-2</v>
      </c>
      <c r="F183">
        <f t="shared" si="256"/>
        <v>2.017986077966925E-2</v>
      </c>
      <c r="G183">
        <f t="shared" si="256"/>
        <v>1.9945297267511899E-2</v>
      </c>
      <c r="H183">
        <f t="shared" si="256"/>
        <v>1.9712367495832297E-2</v>
      </c>
      <c r="I183">
        <f t="shared" si="256"/>
        <v>1.9481061795630198E-2</v>
      </c>
      <c r="J183">
        <f t="shared" si="256"/>
        <v>1.9251370550663637E-2</v>
      </c>
      <c r="K183">
        <f t="shared" si="256"/>
        <v>1.9023284197174768E-2</v>
      </c>
      <c r="L183">
        <f t="shared" si="256"/>
        <v>1.8796793223617134E-2</v>
      </c>
      <c r="M183">
        <f t="shared" si="256"/>
        <v>1.8571888170384243E-2</v>
      </c>
      <c r="N183">
        <f t="shared" si="251"/>
        <v>1.8348559629539549E-2</v>
      </c>
      <c r="O183">
        <f t="shared" si="251"/>
        <v>1.8126798244547767E-2</v>
      </c>
      <c r="P183">
        <f t="shared" si="251"/>
        <v>1.7906594710007578E-2</v>
      </c>
      <c r="Q183">
        <f t="shared" si="251"/>
        <v>1.7687939771385639E-2</v>
      </c>
      <c r="R183">
        <f t="shared" si="251"/>
        <v>1.7470824224751939E-2</v>
      </c>
      <c r="S183">
        <f t="shared" si="251"/>
        <v>1.7255238916516511E-2</v>
      </c>
      <c r="T183">
        <f t="shared" si="251"/>
        <v>1.7041174743167457E-2</v>
      </c>
      <c r="U183">
        <f t="shared" si="251"/>
        <v>1.6828622651010268E-2</v>
      </c>
      <c r="V183">
        <f t="shared" si="251"/>
        <v>1.6617573635908493E-2</v>
      </c>
      <c r="W183">
        <f t="shared" si="251"/>
        <v>1.6408018743025693E-2</v>
      </c>
      <c r="X183">
        <f t="shared" si="251"/>
        <v>1.6199949066568711E-2</v>
      </c>
      <c r="Y183">
        <f t="shared" si="251"/>
        <v>1.5993355749532197E-2</v>
      </c>
      <c r="Z183">
        <f t="shared" si="251"/>
        <v>1.5788229983444486E-2</v>
      </c>
      <c r="AA183">
        <f t="shared" si="251"/>
        <v>1.5584563008114675E-2</v>
      </c>
      <c r="AB183">
        <f t="shared" si="251"/>
        <v>1.5382346111381048E-2</v>
      </c>
      <c r="AC183">
        <f t="shared" si="251"/>
        <v>1.5181570628860733E-2</v>
      </c>
      <c r="AD183">
        <f t="shared" si="257"/>
        <v>1.4982227943700606E-2</v>
      </c>
      <c r="AE183">
        <f t="shared" si="257"/>
        <v>1.4784309486329495E-2</v>
      </c>
      <c r="AF183">
        <f t="shared" si="257"/>
        <v>1.4587806734211593E-2</v>
      </c>
      <c r="AG183">
        <f t="shared" si="257"/>
        <v>1.4392711211601131E-2</v>
      </c>
      <c r="AH183">
        <f t="shared" si="258"/>
        <v>1.4199014489298292E-2</v>
      </c>
      <c r="AI183">
        <f t="shared" si="258"/>
        <v>1.4006708184406349E-2</v>
      </c>
      <c r="AJ183">
        <f t="shared" si="258"/>
        <v>1.3815783960090025E-2</v>
      </c>
      <c r="AK183">
        <f t="shared" si="258"/>
        <v>1.3626233525335079E-2</v>
      </c>
      <c r="AL183">
        <f t="shared" si="258"/>
        <v>1.3438048634709102E-2</v>
      </c>
      <c r="AM183">
        <f t="shared" si="258"/>
        <v>1.3251221088123525E-2</v>
      </c>
      <c r="AN183">
        <f t="shared" si="258"/>
        <v>1.3065742730596812E-2</v>
      </c>
      <c r="AO183">
        <f t="shared" si="258"/>
        <v>1.2881605452018866E-2</v>
      </c>
      <c r="AP183">
        <f t="shared" si="258"/>
        <v>1.2698801186916625E-2</v>
      </c>
      <c r="AQ183">
        <f t="shared" si="258"/>
        <v>1.2517321914220813E-2</v>
      </c>
      <c r="AR183">
        <f t="shared" si="252"/>
        <v>1.2337159657033912E-2</v>
      </c>
      <c r="AS183">
        <f t="shared" si="252"/>
        <v>1.2158306482399269E-2</v>
      </c>
      <c r="AT183">
        <f t="shared" si="252"/>
        <v>1.1980754501071379E-2</v>
      </c>
      <c r="AU183">
        <f t="shared" si="252"/>
        <v>1.1804495867287346E-2</v>
      </c>
      <c r="AV183">
        <f t="shared" si="252"/>
        <v>1.1629522778539477E-2</v>
      </c>
      <c r="AW183">
        <f t="shared" si="252"/>
        <v>1.1455827475349029E-2</v>
      </c>
      <c r="AX183">
        <f t="shared" si="252"/>
        <v>1.0185489165190638E-2</v>
      </c>
      <c r="AY183">
        <f t="shared" si="252"/>
        <v>8.7049745226500143E-3</v>
      </c>
      <c r="AZ183">
        <f t="shared" si="252"/>
        <v>7.837691637110825E-3</v>
      </c>
      <c r="BA183">
        <f t="shared" si="252"/>
        <v>7.1809289302679638E-3</v>
      </c>
      <c r="BB183">
        <f t="shared" si="252"/>
        <v>6.6443747268717414E-3</v>
      </c>
      <c r="BC183">
        <f t="shared" si="252"/>
        <v>6.1888945927994817E-3</v>
      </c>
      <c r="BD183">
        <f t="shared" si="252"/>
        <v>5.7930517743574597E-3</v>
      </c>
      <c r="BE183">
        <f t="shared" si="252"/>
        <v>5.4434864650366012E-3</v>
      </c>
      <c r="BF183">
        <f t="shared" si="252"/>
        <v>5.1311553528772588E-3</v>
      </c>
      <c r="BG183">
        <f t="shared" si="252"/>
        <v>4.8495744696786429E-3</v>
      </c>
      <c r="BH183">
        <f t="shared" si="259"/>
        <v>4.5938939643136003E-3</v>
      </c>
      <c r="BI183">
        <f t="shared" si="259"/>
        <v>4.3603669800033155E-3</v>
      </c>
      <c r="BJ183">
        <f t="shared" si="259"/>
        <v>4.146024071144336E-3</v>
      </c>
      <c r="BK183">
        <f t="shared" si="259"/>
        <v>3.9484630194654277E-3</v>
      </c>
      <c r="BL183">
        <f t="shared" si="260"/>
        <v>3.7657073470992622E-3</v>
      </c>
      <c r="BM183">
        <f t="shared" si="260"/>
        <v>3.5961077231501425E-3</v>
      </c>
      <c r="BN183">
        <f t="shared" si="260"/>
        <v>3.4382712364215127E-3</v>
      </c>
      <c r="BO183">
        <f t="shared" si="260"/>
        <v>3.2910093891013298E-3</v>
      </c>
      <c r="BP183">
        <f t="shared" si="260"/>
        <v>3.1532990340783404E-3</v>
      </c>
      <c r="BQ183">
        <f t="shared" si="260"/>
        <v>3.0242524869690231E-3</v>
      </c>
      <c r="BR183">
        <f t="shared" si="260"/>
        <v>2.9030942844469861E-3</v>
      </c>
      <c r="BS183">
        <f t="shared" si="260"/>
        <v>2.7891428505239825E-3</v>
      </c>
      <c r="BT183">
        <f t="shared" si="260"/>
        <v>2.681795849365824E-3</v>
      </c>
      <c r="BU183">
        <f t="shared" si="260"/>
        <v>2.5805183496559474E-3</v>
      </c>
      <c r="BV183">
        <f t="shared" si="253"/>
        <v>2.4848331627074067E-3</v>
      </c>
      <c r="BW183">
        <f t="shared" si="253"/>
        <v>2.3943128820758386E-3</v>
      </c>
      <c r="BX183">
        <f t="shared" si="253"/>
        <v>2.3085732700069451E-3</v>
      </c>
      <c r="BY183">
        <f t="shared" si="253"/>
        <v>2.22726772089404E-3</v>
      </c>
      <c r="BZ183">
        <f t="shared" si="253"/>
        <v>2.1500825940304028E-3</v>
      </c>
      <c r="CA183">
        <f t="shared" si="253"/>
        <v>2.0767332540139369E-3</v>
      </c>
      <c r="CB183">
        <f t="shared" si="253"/>
        <v>2.0069606917566471E-3</v>
      </c>
      <c r="CC183">
        <f t="shared" si="253"/>
        <v>1.9405286253211017E-3</v>
      </c>
      <c r="CD183">
        <f t="shared" si="253"/>
        <v>1.8772209999617657E-3</v>
      </c>
      <c r="CE183">
        <f t="shared" si="253"/>
        <v>1.8168398223634328E-3</v>
      </c>
      <c r="CF183">
        <f t="shared" si="261"/>
        <v>1.7592032762738016E-3</v>
      </c>
      <c r="CG183">
        <f t="shared" si="261"/>
        <v>1.7041440763469133E-3</v>
      </c>
      <c r="CH183">
        <f t="shared" si="261"/>
        <v>1.6515080246555945E-3</v>
      </c>
      <c r="CI183">
        <f t="shared" si="261"/>
        <v>1.601152740445301E-3</v>
      </c>
      <c r="CJ183">
        <f t="shared" si="261"/>
        <v>1.552946538627732E-3</v>
      </c>
      <c r="CK183">
        <f t="shared" si="261"/>
        <v>1.5067674365066123E-3</v>
      </c>
      <c r="CL183">
        <f t="shared" si="261"/>
        <v>1.4625022714861596E-3</v>
      </c>
      <c r="CM183">
        <f t="shared" si="261"/>
        <v>1.4200459151856102E-3</v>
      </c>
      <c r="CN183">
        <f t="shared" si="261"/>
        <v>1.3793005715877899E-3</v>
      </c>
      <c r="CO183">
        <f t="shared" si="261"/>
        <v>1.3401751486772568E-3</v>
      </c>
      <c r="CP183">
        <f t="shared" si="254"/>
        <v>1.3025846945458792E-3</v>
      </c>
      <c r="CQ183">
        <f t="shared" si="254"/>
        <v>1.2664498902175431E-3</v>
      </c>
      <c r="CR183">
        <f t="shared" si="254"/>
        <v>8.1552011589360951E-4</v>
      </c>
      <c r="CS183">
        <f t="shared" si="254"/>
        <v>5.2977945677518264E-4</v>
      </c>
      <c r="CT183">
        <f t="shared" si="254"/>
        <v>3.6695252644211563E-4</v>
      </c>
      <c r="CU183">
        <f t="shared" si="254"/>
        <v>2.5531544714014689E-4</v>
      </c>
      <c r="CV183">
        <f t="shared" si="254"/>
        <v>1.7435954509515149E-4</v>
      </c>
      <c r="CW183">
        <f t="shared" si="254"/>
        <v>1.1463399197006139E-4</v>
      </c>
      <c r="CX183">
        <f t="shared" si="254"/>
        <v>7.0805823938540222E-5</v>
      </c>
      <c r="CY183">
        <f t="shared" si="254"/>
        <v>3.9490303279374084E-5</v>
      </c>
      <c r="CZ183">
        <f t="shared" si="254"/>
        <v>1.836554427624606E-5</v>
      </c>
      <c r="DA183">
        <f t="shared" si="254"/>
        <v>5.7479956272086896E-6</v>
      </c>
      <c r="DB183">
        <f t="shared" si="254"/>
        <v>3.6517935321739543E-7</v>
      </c>
      <c r="DC183">
        <f t="shared" si="254"/>
        <v>0</v>
      </c>
      <c r="DD183">
        <f t="shared" si="254"/>
        <v>0</v>
      </c>
      <c r="DE183">
        <f t="shared" si="254"/>
        <v>0</v>
      </c>
      <c r="DF183">
        <f t="shared" si="262"/>
        <v>0</v>
      </c>
      <c r="DG183">
        <f t="shared" si="262"/>
        <v>0</v>
      </c>
      <c r="DH183">
        <f t="shared" si="262"/>
        <v>0</v>
      </c>
      <c r="DI183">
        <f t="shared" si="262"/>
        <v>0</v>
      </c>
      <c r="DJ183">
        <f t="shared" si="263"/>
        <v>0</v>
      </c>
      <c r="DK183">
        <f t="shared" si="263"/>
        <v>0</v>
      </c>
      <c r="DL183">
        <f t="shared" si="263"/>
        <v>0</v>
      </c>
      <c r="DM183">
        <f t="shared" si="263"/>
        <v>0</v>
      </c>
      <c r="DN183">
        <f t="shared" si="263"/>
        <v>0</v>
      </c>
      <c r="DO183">
        <f t="shared" si="263"/>
        <v>0</v>
      </c>
      <c r="DP183">
        <f t="shared" si="263"/>
        <v>0</v>
      </c>
      <c r="DQ183">
        <f t="shared" si="263"/>
        <v>0</v>
      </c>
      <c r="DR183">
        <f t="shared" si="263"/>
        <v>0</v>
      </c>
      <c r="DS183">
        <f t="shared" si="263"/>
        <v>0</v>
      </c>
      <c r="DT183">
        <f t="shared" si="255"/>
        <v>0</v>
      </c>
      <c r="DU183">
        <f t="shared" si="255"/>
        <v>0</v>
      </c>
      <c r="DV183">
        <f t="shared" si="255"/>
        <v>0</v>
      </c>
      <c r="DW183">
        <f t="shared" si="255"/>
        <v>0</v>
      </c>
      <c r="DX183">
        <f t="shared" si="255"/>
        <v>0</v>
      </c>
      <c r="DY183">
        <f t="shared" si="255"/>
        <v>0</v>
      </c>
      <c r="DZ183">
        <f t="shared" si="255"/>
        <v>0</v>
      </c>
      <c r="EA183">
        <f t="shared" si="255"/>
        <v>0</v>
      </c>
      <c r="EB183">
        <f t="shared" si="255"/>
        <v>0</v>
      </c>
      <c r="EC183">
        <f t="shared" si="255"/>
        <v>0</v>
      </c>
      <c r="ED183">
        <f t="shared" si="264"/>
        <v>0</v>
      </c>
      <c r="EE183">
        <f t="shared" si="264"/>
        <v>0</v>
      </c>
      <c r="EF183">
        <f t="shared" si="264"/>
        <v>0</v>
      </c>
      <c r="EG183">
        <f t="shared" si="264"/>
        <v>0</v>
      </c>
      <c r="EH183">
        <f t="shared" si="264"/>
        <v>0</v>
      </c>
      <c r="EI183">
        <f t="shared" si="264"/>
        <v>0</v>
      </c>
      <c r="EJ183">
        <f t="shared" si="264"/>
        <v>0</v>
      </c>
      <c r="EK183">
        <f t="shared" si="264"/>
        <v>0</v>
      </c>
      <c r="EL183">
        <f t="shared" si="264"/>
        <v>0</v>
      </c>
      <c r="EM183">
        <f t="shared" si="264"/>
        <v>0</v>
      </c>
      <c r="EN183">
        <f t="shared" si="265"/>
        <v>0</v>
      </c>
      <c r="EO183">
        <f t="shared" si="265"/>
        <v>0</v>
      </c>
      <c r="EP183">
        <f t="shared" si="265"/>
        <v>0</v>
      </c>
      <c r="EQ183">
        <f t="shared" si="265"/>
        <v>0</v>
      </c>
      <c r="ER183">
        <f t="shared" si="265"/>
        <v>0</v>
      </c>
      <c r="ES183">
        <f t="shared" si="265"/>
        <v>0</v>
      </c>
      <c r="ET183">
        <f t="shared" si="265"/>
        <v>0</v>
      </c>
      <c r="EU183">
        <f t="shared" si="265"/>
        <v>0</v>
      </c>
      <c r="EV183">
        <f t="shared" si="265"/>
        <v>0</v>
      </c>
      <c r="EW183">
        <f t="shared" si="265"/>
        <v>0</v>
      </c>
      <c r="EX183">
        <f t="shared" si="265"/>
        <v>0</v>
      </c>
      <c r="EZ183">
        <f t="shared" si="238"/>
        <v>0.8853199200827454</v>
      </c>
      <c r="FB183">
        <f t="shared" si="239"/>
        <v>1.0571852601786391E-2</v>
      </c>
      <c r="FC183">
        <f t="shared" si="240"/>
        <v>0.24866437322955762</v>
      </c>
    </row>
    <row r="184" spans="1:159" x14ac:dyDescent="0.25">
      <c r="A184">
        <v>1185</v>
      </c>
      <c r="B184" s="20">
        <f>'Input spectra'!S183</f>
        <v>4.2688352605338799E-2</v>
      </c>
      <c r="C184">
        <f>'Input spectra'!B183</f>
        <v>0</v>
      </c>
      <c r="D184">
        <f t="shared" si="256"/>
        <v>2.0653927966864227E-2</v>
      </c>
      <c r="E184">
        <f t="shared" si="256"/>
        <v>2.0416174974375416E-2</v>
      </c>
      <c r="F184">
        <f t="shared" si="256"/>
        <v>2.0180072739300933E-2</v>
      </c>
      <c r="G184">
        <f t="shared" si="256"/>
        <v>1.9945611512169718E-2</v>
      </c>
      <c r="H184">
        <f t="shared" si="256"/>
        <v>1.9712781596617497E-2</v>
      </c>
      <c r="I184">
        <f t="shared" si="256"/>
        <v>1.9481573349111225E-2</v>
      </c>
      <c r="J184">
        <f t="shared" si="256"/>
        <v>1.925197717867496E-2</v>
      </c>
      <c r="K184">
        <f t="shared" si="256"/>
        <v>1.9023983546617079E-2</v>
      </c>
      <c r="L184">
        <f t="shared" si="256"/>
        <v>1.8797582966258872E-2</v>
      </c>
      <c r="M184">
        <f t="shared" si="256"/>
        <v>1.8572766002664508E-2</v>
      </c>
      <c r="N184">
        <f t="shared" si="251"/>
        <v>1.834952327237235E-2</v>
      </c>
      <c r="O184">
        <f t="shared" si="251"/>
        <v>1.8127845443127618E-2</v>
      </c>
      <c r="P184">
        <f t="shared" si="251"/>
        <v>1.7907723233616408E-2</v>
      </c>
      <c r="Q184">
        <f t="shared" si="251"/>
        <v>1.7689147413201031E-2</v>
      </c>
      <c r="R184">
        <f t="shared" si="251"/>
        <v>1.7472108801656696E-2</v>
      </c>
      <c r="S184">
        <f t="shared" si="251"/>
        <v>1.7256598268909518E-2</v>
      </c>
      <c r="T184">
        <f t="shared" si="251"/>
        <v>1.7042606734775829E-2</v>
      </c>
      <c r="U184">
        <f t="shared" si="251"/>
        <v>1.6830125168702793E-2</v>
      </c>
      <c r="V184">
        <f t="shared" si="251"/>
        <v>1.661914458951038E-2</v>
      </c>
      <c r="W184">
        <f t="shared" si="251"/>
        <v>1.6409656065134563E-2</v>
      </c>
      <c r="X184">
        <f t="shared" si="251"/>
        <v>1.6201650712371854E-2</v>
      </c>
      <c r="Y184">
        <f t="shared" si="251"/>
        <v>1.5995119696625121E-2</v>
      </c>
      <c r="Z184">
        <f t="shared" si="251"/>
        <v>1.5790054231650669E-2</v>
      </c>
      <c r="AA184">
        <f t="shared" si="251"/>
        <v>1.5586445579306593E-2</v>
      </c>
      <c r="AB184">
        <f t="shared" si="251"/>
        <v>1.5384285049302417E-2</v>
      </c>
      <c r="AC184">
        <f t="shared" si="251"/>
        <v>1.5183563998949986E-2</v>
      </c>
      <c r="AD184">
        <f t="shared" si="257"/>
        <v>1.4984273832915592E-2</v>
      </c>
      <c r="AE184">
        <f t="shared" si="257"/>
        <v>1.4786406002973375E-2</v>
      </c>
      <c r="AF184">
        <f t="shared" si="257"/>
        <v>1.4589952007759959E-2</v>
      </c>
      <c r="AG184">
        <f t="shared" si="257"/>
        <v>1.4394903392530295E-2</v>
      </c>
      <c r="AH184">
        <f t="shared" si="258"/>
        <v>1.4201251748914793E-2</v>
      </c>
      <c r="AI184">
        <f t="shared" si="258"/>
        <v>1.4008988714677607E-2</v>
      </c>
      <c r="AJ184">
        <f t="shared" si="258"/>
        <v>1.3818105973476201E-2</v>
      </c>
      <c r="AK184">
        <f t="shared" si="258"/>
        <v>1.3628595254622075E-2</v>
      </c>
      <c r="AL184">
        <f t="shared" si="258"/>
        <v>1.3440448332842738E-2</v>
      </c>
      <c r="AM184">
        <f t="shared" si="258"/>
        <v>1.3253657028044858E-2</v>
      </c>
      <c r="AN184">
        <f t="shared" si="258"/>
        <v>1.306821320507859E-2</v>
      </c>
      <c r="AO184">
        <f t="shared" si="258"/>
        <v>1.2884108773503145E-2</v>
      </c>
      <c r="AP184">
        <f t="shared" si="258"/>
        <v>1.2701335687353484E-2</v>
      </c>
      <c r="AQ184">
        <f t="shared" si="258"/>
        <v>1.2519885944908214E-2</v>
      </c>
      <c r="AR184">
        <f t="shared" si="252"/>
        <v>1.2339751588458665E-2</v>
      </c>
      <c r="AS184">
        <f t="shared" si="252"/>
        <v>1.2160924704079113E-2</v>
      </c>
      <c r="AT184">
        <f t="shared" si="252"/>
        <v>1.1983397421398147E-2</v>
      </c>
      <c r="AU184">
        <f t="shared" si="252"/>
        <v>1.1807161913371255E-2</v>
      </c>
      <c r="AV184">
        <f t="shared" si="252"/>
        <v>1.1632210396054466E-2</v>
      </c>
      <c r="AW184">
        <f t="shared" si="252"/>
        <v>1.1458535128379211E-2</v>
      </c>
      <c r="AX184">
        <f t="shared" si="252"/>
        <v>1.0187950070460219E-2</v>
      </c>
      <c r="AY184">
        <f t="shared" si="252"/>
        <v>8.7071234497173924E-3</v>
      </c>
      <c r="AZ184">
        <f t="shared" si="252"/>
        <v>7.8396676367660078E-3</v>
      </c>
      <c r="BA184">
        <f t="shared" si="252"/>
        <v>7.1827770721258587E-3</v>
      </c>
      <c r="BB184">
        <f t="shared" si="252"/>
        <v>6.646119680367474E-3</v>
      </c>
      <c r="BC184">
        <f t="shared" si="252"/>
        <v>6.1905524386161913E-3</v>
      </c>
      <c r="BD184">
        <f t="shared" si="252"/>
        <v>5.7946340158517165E-3</v>
      </c>
      <c r="BE184">
        <f t="shared" si="252"/>
        <v>5.4450018262728493E-3</v>
      </c>
      <c r="BF184">
        <f t="shared" si="252"/>
        <v>5.132610722214194E-3</v>
      </c>
      <c r="BG184">
        <f t="shared" si="252"/>
        <v>4.8509754491115713E-3</v>
      </c>
      <c r="BH184">
        <f t="shared" si="259"/>
        <v>4.5952452138923643E-3</v>
      </c>
      <c r="BI184">
        <f t="shared" si="259"/>
        <v>4.3616724461561333E-3</v>
      </c>
      <c r="BJ184">
        <f t="shared" si="259"/>
        <v>4.1472871447842874E-3</v>
      </c>
      <c r="BK184">
        <f t="shared" si="259"/>
        <v>3.94968664937993E-3</v>
      </c>
      <c r="BL184">
        <f t="shared" si="260"/>
        <v>3.7668941236478869E-3</v>
      </c>
      <c r="BM184">
        <f t="shared" si="260"/>
        <v>3.5972599415546652E-3</v>
      </c>
      <c r="BN184">
        <f t="shared" si="260"/>
        <v>3.4393909456155538E-3</v>
      </c>
      <c r="BO184">
        <f t="shared" si="260"/>
        <v>3.2920984301053773E-3</v>
      </c>
      <c r="BP184">
        <f t="shared" si="260"/>
        <v>3.1543590706121978E-3</v>
      </c>
      <c r="BQ184">
        <f t="shared" si="260"/>
        <v>3.0252850302029096E-3</v>
      </c>
      <c r="BR184">
        <f t="shared" si="260"/>
        <v>2.9041007132533541E-3</v>
      </c>
      <c r="BS184">
        <f t="shared" si="260"/>
        <v>2.7901244282247423E-3</v>
      </c>
      <c r="BT184">
        <f t="shared" si="260"/>
        <v>2.6827537377138852E-3</v>
      </c>
      <c r="BU184">
        <f t="shared" si="260"/>
        <v>2.5814536206084033E-3</v>
      </c>
      <c r="BV184">
        <f t="shared" si="253"/>
        <v>2.485746808416585E-3</v>
      </c>
      <c r="BW184">
        <f t="shared" si="253"/>
        <v>2.3952058234282428E-3</v>
      </c>
      <c r="BX184">
        <f t="shared" si="253"/>
        <v>2.3094463639685503E-3</v>
      </c>
      <c r="BY184">
        <f t="shared" si="253"/>
        <v>2.2281217668664631E-3</v>
      </c>
      <c r="BZ184">
        <f t="shared" si="253"/>
        <v>2.150918339381348E-3</v>
      </c>
      <c r="CA184">
        <f t="shared" si="253"/>
        <v>2.0775513989135783E-3</v>
      </c>
      <c r="CB184">
        <f t="shared" si="253"/>
        <v>2.0077618934269429E-3</v>
      </c>
      <c r="CC184">
        <f t="shared" si="253"/>
        <v>1.9413135017855966E-3</v>
      </c>
      <c r="CD184">
        <f t="shared" si="253"/>
        <v>1.8779901333680722E-3</v>
      </c>
      <c r="CE184">
        <f t="shared" si="253"/>
        <v>1.8175937619382711E-3</v>
      </c>
      <c r="CF184">
        <f t="shared" si="261"/>
        <v>1.7599425409605858E-3</v>
      </c>
      <c r="CG184">
        <f t="shared" si="261"/>
        <v>1.7048691571678418E-3</v>
      </c>
      <c r="CH184">
        <f t="shared" si="261"/>
        <v>1.6522193868336557E-3</v>
      </c>
      <c r="CI184">
        <f t="shared" si="261"/>
        <v>1.6018508253162272E-3</v>
      </c>
      <c r="CJ184">
        <f t="shared" si="261"/>
        <v>1.5536317653674914E-3</v>
      </c>
      <c r="CK184">
        <f t="shared" si="261"/>
        <v>1.5074402036963502E-3</v>
      </c>
      <c r="CL184">
        <f t="shared" si="261"/>
        <v>1.4631629585334083E-3</v>
      </c>
      <c r="CM184">
        <f t="shared" si="261"/>
        <v>1.4206948836180259E-3</v>
      </c>
      <c r="CN184">
        <f t="shared" si="261"/>
        <v>1.3799381662334812E-3</v>
      </c>
      <c r="CO184">
        <f t="shared" si="261"/>
        <v>1.3408016987439477E-3</v>
      </c>
      <c r="CP184">
        <f t="shared" si="254"/>
        <v>1.3032005146095724E-3</v>
      </c>
      <c r="CQ184">
        <f t="shared" si="254"/>
        <v>1.2670552811300272E-3</v>
      </c>
      <c r="CR184">
        <f t="shared" si="254"/>
        <v>8.1591423740564218E-4</v>
      </c>
      <c r="CS184">
        <f t="shared" si="254"/>
        <v>5.3003827022263315E-4</v>
      </c>
      <c r="CT184">
        <f t="shared" si="254"/>
        <v>3.6713372204389056E-4</v>
      </c>
      <c r="CU184">
        <f t="shared" si="254"/>
        <v>2.5544285955679102E-4</v>
      </c>
      <c r="CV184">
        <f t="shared" si="254"/>
        <v>1.7444747349246176E-4</v>
      </c>
      <c r="CW184">
        <f t="shared" si="254"/>
        <v>1.1469240348742071E-4</v>
      </c>
      <c r="CX184">
        <f t="shared" si="254"/>
        <v>7.0842274945858531E-5</v>
      </c>
      <c r="CY184">
        <f t="shared" si="254"/>
        <v>3.951084048172055E-5</v>
      </c>
      <c r="CZ184">
        <f t="shared" si="254"/>
        <v>1.8375191904538118E-5</v>
      </c>
      <c r="DA184">
        <f t="shared" si="254"/>
        <v>5.7510453172549557E-6</v>
      </c>
      <c r="DB184">
        <f t="shared" si="254"/>
        <v>3.6537502374984169E-7</v>
      </c>
      <c r="DC184">
        <f t="shared" si="254"/>
        <v>0</v>
      </c>
      <c r="DD184">
        <f t="shared" si="254"/>
        <v>0</v>
      </c>
      <c r="DE184">
        <f t="shared" si="254"/>
        <v>0</v>
      </c>
      <c r="DF184">
        <f t="shared" si="262"/>
        <v>0</v>
      </c>
      <c r="DG184">
        <f t="shared" si="262"/>
        <v>0</v>
      </c>
      <c r="DH184">
        <f t="shared" si="262"/>
        <v>0</v>
      </c>
      <c r="DI184">
        <f t="shared" si="262"/>
        <v>0</v>
      </c>
      <c r="DJ184">
        <f t="shared" si="263"/>
        <v>0</v>
      </c>
      <c r="DK184">
        <f t="shared" si="263"/>
        <v>0</v>
      </c>
      <c r="DL184">
        <f t="shared" si="263"/>
        <v>0</v>
      </c>
      <c r="DM184">
        <f t="shared" si="263"/>
        <v>0</v>
      </c>
      <c r="DN184">
        <f t="shared" si="263"/>
        <v>0</v>
      </c>
      <c r="DO184">
        <f t="shared" si="263"/>
        <v>0</v>
      </c>
      <c r="DP184">
        <f t="shared" si="263"/>
        <v>0</v>
      </c>
      <c r="DQ184">
        <f t="shared" si="263"/>
        <v>0</v>
      </c>
      <c r="DR184">
        <f t="shared" si="263"/>
        <v>0</v>
      </c>
      <c r="DS184">
        <f t="shared" si="263"/>
        <v>0</v>
      </c>
      <c r="DT184">
        <f t="shared" si="255"/>
        <v>0</v>
      </c>
      <c r="DU184">
        <f t="shared" si="255"/>
        <v>0</v>
      </c>
      <c r="DV184">
        <f t="shared" si="255"/>
        <v>0</v>
      </c>
      <c r="DW184">
        <f t="shared" si="255"/>
        <v>0</v>
      </c>
      <c r="DX184">
        <f t="shared" si="255"/>
        <v>0</v>
      </c>
      <c r="DY184">
        <f t="shared" si="255"/>
        <v>0</v>
      </c>
      <c r="DZ184">
        <f t="shared" si="255"/>
        <v>0</v>
      </c>
      <c r="EA184">
        <f t="shared" si="255"/>
        <v>0</v>
      </c>
      <c r="EB184">
        <f t="shared" si="255"/>
        <v>0</v>
      </c>
      <c r="EC184">
        <f t="shared" si="255"/>
        <v>0</v>
      </c>
      <c r="ED184">
        <f t="shared" si="264"/>
        <v>0</v>
      </c>
      <c r="EE184">
        <f t="shared" si="264"/>
        <v>0</v>
      </c>
      <c r="EF184">
        <f t="shared" si="264"/>
        <v>0</v>
      </c>
      <c r="EG184">
        <f t="shared" si="264"/>
        <v>0</v>
      </c>
      <c r="EH184">
        <f t="shared" si="264"/>
        <v>0</v>
      </c>
      <c r="EI184">
        <f t="shared" si="264"/>
        <v>0</v>
      </c>
      <c r="EJ184">
        <f t="shared" si="264"/>
        <v>0</v>
      </c>
      <c r="EK184">
        <f t="shared" si="264"/>
        <v>0</v>
      </c>
      <c r="EL184">
        <f t="shared" si="264"/>
        <v>0</v>
      </c>
      <c r="EM184">
        <f t="shared" si="264"/>
        <v>0</v>
      </c>
      <c r="EN184">
        <f t="shared" si="265"/>
        <v>0</v>
      </c>
      <c r="EO184">
        <f t="shared" si="265"/>
        <v>0</v>
      </c>
      <c r="EP184">
        <f t="shared" si="265"/>
        <v>0</v>
      </c>
      <c r="EQ184">
        <f t="shared" si="265"/>
        <v>0</v>
      </c>
      <c r="ER184">
        <f t="shared" si="265"/>
        <v>0</v>
      </c>
      <c r="ES184">
        <f t="shared" si="265"/>
        <v>0</v>
      </c>
      <c r="ET184">
        <f t="shared" si="265"/>
        <v>0</v>
      </c>
      <c r="EU184">
        <f t="shared" si="265"/>
        <v>0</v>
      </c>
      <c r="EV184">
        <f t="shared" si="265"/>
        <v>0</v>
      </c>
      <c r="EW184">
        <f t="shared" si="265"/>
        <v>0</v>
      </c>
      <c r="EX184">
        <f t="shared" si="265"/>
        <v>0</v>
      </c>
      <c r="EZ184">
        <f t="shared" ref="EZ184:EZ247" si="266">SUM(D184:EX184)</f>
        <v>0.88544815186805137</v>
      </c>
      <c r="FB184">
        <f t="shared" ref="FB184:FB247" si="267">(1-EXP(-(C184*_c1+B184)*_t))/2</f>
        <v>1.0559000701046095E-2</v>
      </c>
      <c r="FC184">
        <f t="shared" ref="FC184:FC247" si="268">LN(1-FB184)/(-(C184*_c1+B184))</f>
        <v>0.24866601430283652</v>
      </c>
    </row>
    <row r="185" spans="1:159" x14ac:dyDescent="0.25">
      <c r="A185">
        <v>1190</v>
      </c>
      <c r="B185" s="20">
        <f>'Input spectra'!S184</f>
        <v>4.2635835266185203E-2</v>
      </c>
      <c r="C185">
        <f>'Input spectra'!B184</f>
        <v>0</v>
      </c>
      <c r="D185">
        <f t="shared" si="256"/>
        <v>2.0653927966864227E-2</v>
      </c>
      <c r="E185">
        <f t="shared" si="256"/>
        <v>2.0416282194975498E-2</v>
      </c>
      <c r="F185">
        <f t="shared" si="256"/>
        <v>2.0180284701158936E-2</v>
      </c>
      <c r="G185">
        <f t="shared" si="256"/>
        <v>1.9945925761778571E-2</v>
      </c>
      <c r="H185">
        <f t="shared" si="256"/>
        <v>1.9713195706101774E-2</v>
      </c>
      <c r="I185">
        <f t="shared" si="256"/>
        <v>1.9482084916025138E-2</v>
      </c>
      <c r="J185">
        <f t="shared" si="256"/>
        <v>1.9252583825801681E-2</v>
      </c>
      <c r="K185">
        <f t="shared" si="256"/>
        <v>1.9024682921769443E-2</v>
      </c>
      <c r="L185">
        <f t="shared" si="256"/>
        <v>1.8798372742081453E-2</v>
      </c>
      <c r="M185">
        <f t="shared" si="256"/>
        <v>1.8573643876437028E-2</v>
      </c>
      <c r="N185">
        <f t="shared" si="251"/>
        <v>1.8350486965814438E-2</v>
      </c>
      <c r="O185">
        <f t="shared" si="251"/>
        <v>1.8128892702204906E-2</v>
      </c>
      <c r="P185">
        <f t="shared" si="251"/>
        <v>1.7908851828347942E-2</v>
      </c>
      <c r="Q185">
        <f t="shared" si="251"/>
        <v>1.7690355137468014E-2</v>
      </c>
      <c r="R185">
        <f t="shared" si="251"/>
        <v>1.7473393473012515E-2</v>
      </c>
      <c r="S185">
        <f t="shared" si="251"/>
        <v>1.7257957728391102E-2</v>
      </c>
      <c r="T185">
        <f t="shared" si="251"/>
        <v>1.7044038846716274E-2</v>
      </c>
      <c r="U185">
        <f t="shared" si="251"/>
        <v>1.68316278205453E-2</v>
      </c>
      <c r="V185">
        <f t="shared" si="251"/>
        <v>1.6620715691623433E-2</v>
      </c>
      <c r="W185">
        <f t="shared" si="251"/>
        <v>1.6411293550628401E-2</v>
      </c>
      <c r="X185">
        <f t="shared" si="251"/>
        <v>1.6203352536916207E-2</v>
      </c>
      <c r="Y185">
        <f t="shared" si="251"/>
        <v>1.5996883838268174E-2</v>
      </c>
      <c r="Z185">
        <f t="shared" si="251"/>
        <v>1.5791878690639288E-2</v>
      </c>
      <c r="AA185">
        <f t="shared" si="251"/>
        <v>1.5588328377907792E-2</v>
      </c>
      <c r="AB185">
        <f t="shared" si="251"/>
        <v>1.5386224231626052E-2</v>
      </c>
      <c r="AC185">
        <f t="shared" si="251"/>
        <v>1.5185557630772655E-2</v>
      </c>
      <c r="AD185">
        <f t="shared" si="257"/>
        <v>1.4986320001505762E-2</v>
      </c>
      <c r="AE185">
        <f t="shared" si="257"/>
        <v>1.4788502816917719E-2</v>
      </c>
      <c r="AF185">
        <f t="shared" si="257"/>
        <v>1.4592097596790884E-2</v>
      </c>
      <c r="AG185">
        <f t="shared" si="257"/>
        <v>1.4397095907354664E-2</v>
      </c>
      <c r="AH185">
        <f t="shared" si="258"/>
        <v>1.4203489361043825E-2</v>
      </c>
      <c r="AI185">
        <f t="shared" si="258"/>
        <v>1.401126961625797E-2</v>
      </c>
      <c r="AJ185">
        <f t="shared" si="258"/>
        <v>1.3820428377122253E-2</v>
      </c>
      <c r="AK185">
        <f t="shared" si="258"/>
        <v>1.3630957393249276E-2</v>
      </c>
      <c r="AL185">
        <f t="shared" si="258"/>
        <v>1.344284845950222E-2</v>
      </c>
      <c r="AM185">
        <f t="shared" si="258"/>
        <v>1.3256093415759134E-2</v>
      </c>
      <c r="AN185">
        <f t="shared" si="258"/>
        <v>1.3070684146678413E-2</v>
      </c>
      <c r="AO185">
        <f t="shared" si="258"/>
        <v>1.2886612581465486E-2</v>
      </c>
      <c r="AP185">
        <f t="shared" si="258"/>
        <v>1.2703870693640647E-2</v>
      </c>
      <c r="AQ185">
        <f t="shared" si="258"/>
        <v>1.252245050080807E-2</v>
      </c>
      <c r="AR185">
        <f t="shared" si="252"/>
        <v>1.234234406442598E-2</v>
      </c>
      <c r="AS185">
        <f t="shared" si="252"/>
        <v>1.2163543489578002E-2</v>
      </c>
      <c r="AT185">
        <f t="shared" si="252"/>
        <v>1.1986040924745617E-2</v>
      </c>
      <c r="AU185">
        <f t="shared" si="252"/>
        <v>1.1809828561581828E-2</v>
      </c>
      <c r="AV185">
        <f t="shared" si="252"/>
        <v>1.1634898634685906E-2</v>
      </c>
      <c r="AW185">
        <f t="shared" si="252"/>
        <v>1.1461243421379309E-2</v>
      </c>
      <c r="AX185">
        <f t="shared" si="252"/>
        <v>1.0190411570306517E-2</v>
      </c>
      <c r="AY185">
        <f t="shared" si="252"/>
        <v>8.7092729072731166E-3</v>
      </c>
      <c r="AZ185">
        <f t="shared" si="252"/>
        <v>7.8416441346003483E-3</v>
      </c>
      <c r="BA185">
        <f t="shared" si="252"/>
        <v>7.1846256896364669E-3</v>
      </c>
      <c r="BB185">
        <f t="shared" si="252"/>
        <v>6.6478650921249442E-3</v>
      </c>
      <c r="BC185">
        <f t="shared" si="252"/>
        <v>6.1922107285271926E-3</v>
      </c>
      <c r="BD185">
        <f t="shared" si="252"/>
        <v>5.7962166894995667E-3</v>
      </c>
      <c r="BE185">
        <f t="shared" si="252"/>
        <v>5.4465176093563255E-3</v>
      </c>
      <c r="BF185">
        <f t="shared" si="252"/>
        <v>5.1340665043431329E-3</v>
      </c>
      <c r="BG185">
        <f t="shared" si="252"/>
        <v>4.8523768332693652E-3</v>
      </c>
      <c r="BH185">
        <f t="shared" si="259"/>
        <v>4.5965968609281531E-3</v>
      </c>
      <c r="BI185">
        <f t="shared" si="259"/>
        <v>4.3629783031572172E-3</v>
      </c>
      <c r="BJ185">
        <f t="shared" si="259"/>
        <v>4.1485506032157855E-3</v>
      </c>
      <c r="BK185">
        <f t="shared" si="259"/>
        <v>3.9509106584977218E-3</v>
      </c>
      <c r="BL185">
        <f t="shared" si="260"/>
        <v>3.7680812742135147E-3</v>
      </c>
      <c r="BM185">
        <f t="shared" si="260"/>
        <v>3.5984125291381318E-3</v>
      </c>
      <c r="BN185">
        <f t="shared" si="260"/>
        <v>3.4405110194546712E-3</v>
      </c>
      <c r="BO185">
        <f t="shared" si="260"/>
        <v>3.2931878314883139E-3</v>
      </c>
      <c r="BP185">
        <f t="shared" si="260"/>
        <v>3.1554194634958468E-3</v>
      </c>
      <c r="BQ185">
        <f t="shared" si="260"/>
        <v>3.0263179259687138E-3</v>
      </c>
      <c r="BR185">
        <f t="shared" si="260"/>
        <v>2.9051074909629405E-3</v>
      </c>
      <c r="BS185">
        <f t="shared" si="260"/>
        <v>2.7911063513702621E-3</v>
      </c>
      <c r="BT185">
        <f t="shared" si="260"/>
        <v>2.6837119682021162E-3</v>
      </c>
      <c r="BU185">
        <f t="shared" si="260"/>
        <v>2.5823892305360703E-3</v>
      </c>
      <c r="BV185">
        <f t="shared" si="253"/>
        <v>2.4866607900631992E-3</v>
      </c>
      <c r="BW185">
        <f t="shared" si="253"/>
        <v>2.396099097796547E-3</v>
      </c>
      <c r="BX185">
        <f t="shared" si="253"/>
        <v>2.3103197881310959E-3</v>
      </c>
      <c r="BY185">
        <f t="shared" si="253"/>
        <v>2.228976140322878E-3</v>
      </c>
      <c r="BZ185">
        <f t="shared" si="253"/>
        <v>2.1517544095897164E-3</v>
      </c>
      <c r="CA185">
        <f t="shared" si="253"/>
        <v>2.0783698661276414E-3</v>
      </c>
      <c r="CB185">
        <f t="shared" si="253"/>
        <v>2.0085634149461119E-3</v>
      </c>
      <c r="CC185">
        <f t="shared" si="253"/>
        <v>1.9420986957053748E-3</v>
      </c>
      <c r="CD185">
        <f t="shared" si="253"/>
        <v>1.8787595819030696E-3</v>
      </c>
      <c r="CE185">
        <f t="shared" si="253"/>
        <v>1.8183480143777195E-3</v>
      </c>
      <c r="CF185">
        <f t="shared" si="261"/>
        <v>1.7606821163063395E-3</v>
      </c>
      <c r="CG185">
        <f t="shared" si="261"/>
        <v>1.7055945464968384E-3</v>
      </c>
      <c r="CH185">
        <f t="shared" si="261"/>
        <v>1.6529310554202485E-3</v>
      </c>
      <c r="CI185">
        <f t="shared" si="261"/>
        <v>1.6025492145444293E-3</v>
      </c>
      <c r="CJ185">
        <f t="shared" si="261"/>
        <v>1.5543172944587312E-3</v>
      </c>
      <c r="CK185">
        <f t="shared" si="261"/>
        <v>1.5081132712746418E-3</v>
      </c>
      <c r="CL185">
        <f t="shared" si="261"/>
        <v>1.4638239440467743E-3</v>
      </c>
      <c r="CM185">
        <f t="shared" si="261"/>
        <v>1.421344148632419E-3</v>
      </c>
      <c r="CN185">
        <f t="shared" si="261"/>
        <v>1.3805760556132867E-3</v>
      </c>
      <c r="CO185">
        <f t="shared" si="261"/>
        <v>1.3414285417312961E-3</v>
      </c>
      <c r="CP185">
        <f t="shared" si="254"/>
        <v>1.303816625813145E-3</v>
      </c>
      <c r="CQ185">
        <f t="shared" si="254"/>
        <v>1.2676609614326875E-3</v>
      </c>
      <c r="CR185">
        <f t="shared" si="254"/>
        <v>8.1630854938724508E-4</v>
      </c>
      <c r="CS185">
        <f t="shared" si="254"/>
        <v>5.3029721010835833E-4</v>
      </c>
      <c r="CT185">
        <f t="shared" si="254"/>
        <v>3.6731500711731027E-4</v>
      </c>
      <c r="CU185">
        <f t="shared" si="254"/>
        <v>2.5557033555722572E-4</v>
      </c>
      <c r="CV185">
        <f t="shared" si="254"/>
        <v>1.7453544623149728E-4</v>
      </c>
      <c r="CW185">
        <f t="shared" si="254"/>
        <v>1.1475084476824983E-4</v>
      </c>
      <c r="CX185">
        <f t="shared" si="254"/>
        <v>7.0878744718242472E-5</v>
      </c>
      <c r="CY185">
        <f t="shared" si="254"/>
        <v>3.9531388364579575E-5</v>
      </c>
      <c r="CZ185">
        <f t="shared" si="254"/>
        <v>1.8384844600838516E-5</v>
      </c>
      <c r="DA185">
        <f t="shared" si="254"/>
        <v>5.7540966253625399E-6</v>
      </c>
      <c r="DB185">
        <f t="shared" si="254"/>
        <v>3.6557079912654301E-7</v>
      </c>
      <c r="DC185">
        <f t="shared" si="254"/>
        <v>0</v>
      </c>
      <c r="DD185">
        <f t="shared" si="254"/>
        <v>0</v>
      </c>
      <c r="DE185">
        <f t="shared" si="254"/>
        <v>0</v>
      </c>
      <c r="DF185">
        <f t="shared" si="262"/>
        <v>0</v>
      </c>
      <c r="DG185">
        <f t="shared" si="262"/>
        <v>0</v>
      </c>
      <c r="DH185">
        <f t="shared" si="262"/>
        <v>0</v>
      </c>
      <c r="DI185">
        <f t="shared" si="262"/>
        <v>0</v>
      </c>
      <c r="DJ185">
        <f t="shared" si="263"/>
        <v>0</v>
      </c>
      <c r="DK185">
        <f t="shared" si="263"/>
        <v>0</v>
      </c>
      <c r="DL185">
        <f t="shared" si="263"/>
        <v>0</v>
      </c>
      <c r="DM185">
        <f t="shared" si="263"/>
        <v>0</v>
      </c>
      <c r="DN185">
        <f t="shared" si="263"/>
        <v>0</v>
      </c>
      <c r="DO185">
        <f t="shared" si="263"/>
        <v>0</v>
      </c>
      <c r="DP185">
        <f t="shared" si="263"/>
        <v>0</v>
      </c>
      <c r="DQ185">
        <f t="shared" si="263"/>
        <v>0</v>
      </c>
      <c r="DR185">
        <f t="shared" si="263"/>
        <v>0</v>
      </c>
      <c r="DS185">
        <f t="shared" si="263"/>
        <v>0</v>
      </c>
      <c r="DT185">
        <f t="shared" si="255"/>
        <v>0</v>
      </c>
      <c r="DU185">
        <f t="shared" si="255"/>
        <v>0</v>
      </c>
      <c r="DV185">
        <f t="shared" si="255"/>
        <v>0</v>
      </c>
      <c r="DW185">
        <f t="shared" si="255"/>
        <v>0</v>
      </c>
      <c r="DX185">
        <f t="shared" si="255"/>
        <v>0</v>
      </c>
      <c r="DY185">
        <f t="shared" si="255"/>
        <v>0</v>
      </c>
      <c r="DZ185">
        <f t="shared" si="255"/>
        <v>0</v>
      </c>
      <c r="EA185">
        <f t="shared" si="255"/>
        <v>0</v>
      </c>
      <c r="EB185">
        <f t="shared" si="255"/>
        <v>0</v>
      </c>
      <c r="EC185">
        <f t="shared" si="255"/>
        <v>0</v>
      </c>
      <c r="ED185">
        <f t="shared" si="264"/>
        <v>0</v>
      </c>
      <c r="EE185">
        <f t="shared" si="264"/>
        <v>0</v>
      </c>
      <c r="EF185">
        <f t="shared" si="264"/>
        <v>0</v>
      </c>
      <c r="EG185">
        <f t="shared" si="264"/>
        <v>0</v>
      </c>
      <c r="EH185">
        <f t="shared" si="264"/>
        <v>0</v>
      </c>
      <c r="EI185">
        <f t="shared" si="264"/>
        <v>0</v>
      </c>
      <c r="EJ185">
        <f t="shared" si="264"/>
        <v>0</v>
      </c>
      <c r="EK185">
        <f t="shared" si="264"/>
        <v>0</v>
      </c>
      <c r="EL185">
        <f t="shared" si="264"/>
        <v>0</v>
      </c>
      <c r="EM185">
        <f t="shared" si="264"/>
        <v>0</v>
      </c>
      <c r="EN185">
        <f t="shared" si="265"/>
        <v>0</v>
      </c>
      <c r="EO185">
        <f t="shared" si="265"/>
        <v>0</v>
      </c>
      <c r="EP185">
        <f t="shared" si="265"/>
        <v>0</v>
      </c>
      <c r="EQ185">
        <f t="shared" si="265"/>
        <v>0</v>
      </c>
      <c r="ER185">
        <f t="shared" si="265"/>
        <v>0</v>
      </c>
      <c r="ES185">
        <f t="shared" si="265"/>
        <v>0</v>
      </c>
      <c r="ET185">
        <f t="shared" si="265"/>
        <v>0</v>
      </c>
      <c r="EU185">
        <f t="shared" si="265"/>
        <v>0</v>
      </c>
      <c r="EV185">
        <f t="shared" si="265"/>
        <v>0</v>
      </c>
      <c r="EW185">
        <f t="shared" si="265"/>
        <v>0</v>
      </c>
      <c r="EX185">
        <f t="shared" si="265"/>
        <v>0</v>
      </c>
      <c r="EZ185">
        <f t="shared" si="266"/>
        <v>0.88557641251094832</v>
      </c>
      <c r="FB185">
        <f t="shared" si="267"/>
        <v>1.0546148462827587E-2</v>
      </c>
      <c r="FC185">
        <f t="shared" si="268"/>
        <v>0.24866765537634483</v>
      </c>
    </row>
    <row r="186" spans="1:159" x14ac:dyDescent="0.25">
      <c r="A186">
        <v>1195</v>
      </c>
      <c r="B186" s="20">
        <f>'Input spectra'!S185</f>
        <v>4.25833179270316E-2</v>
      </c>
      <c r="C186">
        <f>'Input spectra'!B185</f>
        <v>0</v>
      </c>
      <c r="D186">
        <f t="shared" si="256"/>
        <v>2.0653927966864227E-2</v>
      </c>
      <c r="E186">
        <f t="shared" si="256"/>
        <v>2.0416389416138676E-2</v>
      </c>
      <c r="F186">
        <f t="shared" si="256"/>
        <v>2.0180496665243287E-2</v>
      </c>
      <c r="G186">
        <f t="shared" si="256"/>
        <v>1.9946240016338525E-2</v>
      </c>
      <c r="H186">
        <f t="shared" si="256"/>
        <v>1.9713609824285317E-2</v>
      </c>
      <c r="I186">
        <f t="shared" si="256"/>
        <v>1.9482596496372295E-2</v>
      </c>
      <c r="J186">
        <f t="shared" si="256"/>
        <v>1.9253190492044398E-2</v>
      </c>
      <c r="K186">
        <f t="shared" si="256"/>
        <v>1.9025382322632803E-2</v>
      </c>
      <c r="L186">
        <f t="shared" si="256"/>
        <v>1.8799162551086268E-2</v>
      </c>
      <c r="M186">
        <f t="shared" si="256"/>
        <v>1.8574521791703762E-2</v>
      </c>
      <c r="N186">
        <f t="shared" si="251"/>
        <v>1.8351450709868471E-2</v>
      </c>
      <c r="O186">
        <f t="shared" si="251"/>
        <v>1.8129940021783128E-2</v>
      </c>
      <c r="P186">
        <f t="shared" si="251"/>
        <v>1.7909980494206671E-2</v>
      </c>
      <c r="Q186">
        <f t="shared" si="251"/>
        <v>1.7691562944192211E-2</v>
      </c>
      <c r="R186">
        <f t="shared" si="251"/>
        <v>1.7474678238826334E-2</v>
      </c>
      <c r="S186">
        <f t="shared" si="251"/>
        <v>1.7259317294969694E-2</v>
      </c>
      <c r="T186">
        <f t="shared" si="251"/>
        <v>1.7045471078998911E-2</v>
      </c>
      <c r="U186">
        <f t="shared" si="251"/>
        <v>1.6833130606549767E-2</v>
      </c>
      <c r="V186">
        <f t="shared" si="251"/>
        <v>1.6622286942261689E-2</v>
      </c>
      <c r="W186">
        <f t="shared" si="251"/>
        <v>1.6412931199523518E-2</v>
      </c>
      <c r="X186">
        <f t="shared" si="251"/>
        <v>1.6205054540220538E-2</v>
      </c>
      <c r="Y186">
        <f t="shared" si="251"/>
        <v>1.5998648174482804E-2</v>
      </c>
      <c r="Z186">
        <f t="shared" si="251"/>
        <v>1.5793703360434692E-2</v>
      </c>
      <c r="AA186">
        <f t="shared" si="251"/>
        <v>1.5590211403945748E-2</v>
      </c>
      <c r="AB186">
        <f t="shared" si="251"/>
        <v>1.5388163658382761E-2</v>
      </c>
      <c r="AC186">
        <f t="shared" si="251"/>
        <v>1.5187551524363102E-2</v>
      </c>
      <c r="AD186">
        <f t="shared" si="257"/>
        <v>1.4988366449509264E-2</v>
      </c>
      <c r="AE186">
        <f t="shared" si="257"/>
        <v>1.4790599928204685E-2</v>
      </c>
      <c r="AF186">
        <f t="shared" si="257"/>
        <v>1.4594243501350763E-2</v>
      </c>
      <c r="AG186">
        <f t="shared" si="257"/>
        <v>1.4399288756125093E-2</v>
      </c>
      <c r="AH186">
        <f t="shared" si="258"/>
        <v>1.4205727325740939E-2</v>
      </c>
      <c r="AI186">
        <f t="shared" si="258"/>
        <v>1.40135508892079E-2</v>
      </c>
      <c r="AJ186">
        <f t="shared" si="258"/>
        <v>1.3822751171093774E-2</v>
      </c>
      <c r="AK186">
        <f t="shared" si="258"/>
        <v>1.3633319941287629E-2</v>
      </c>
      <c r="AL186">
        <f t="shared" si="258"/>
        <v>1.344524901476407E-2</v>
      </c>
      <c r="AM186">
        <f t="shared" si="258"/>
        <v>1.325853025134867E-2</v>
      </c>
      <c r="AN186">
        <f t="shared" si="258"/>
        <v>1.3073155555484599E-2</v>
      </c>
      <c r="AO186">
        <f t="shared" si="258"/>
        <v>1.2889116876000428E-2</v>
      </c>
      <c r="AP186">
        <f t="shared" si="258"/>
        <v>1.2706406205879079E-2</v>
      </c>
      <c r="AQ186">
        <f t="shared" si="258"/>
        <v>1.2525015582027964E-2</v>
      </c>
      <c r="AR186">
        <f t="shared" si="252"/>
        <v>1.2344937085050261E-2</v>
      </c>
      <c r="AS186">
        <f t="shared" si="252"/>
        <v>1.2166162839017353E-2</v>
      </c>
      <c r="AT186">
        <f t="shared" si="252"/>
        <v>1.1988685011242395E-2</v>
      </c>
      <c r="AU186">
        <f t="shared" si="252"/>
        <v>1.1812495812055056E-2</v>
      </c>
      <c r="AV186">
        <f t="shared" si="252"/>
        <v>1.1637587494577335E-2</v>
      </c>
      <c r="AW186">
        <f t="shared" si="252"/>
        <v>1.1463952354500579E-2</v>
      </c>
      <c r="AX186">
        <f t="shared" si="252"/>
        <v>1.0192873664873191E-2</v>
      </c>
      <c r="AY186">
        <f t="shared" si="252"/>
        <v>8.7114228954481444E-3</v>
      </c>
      <c r="AZ186">
        <f t="shared" si="252"/>
        <v>7.8436211307394491E-3</v>
      </c>
      <c r="BA186">
        <f t="shared" si="252"/>
        <v>7.1864747829222062E-3</v>
      </c>
      <c r="BB186">
        <f t="shared" si="252"/>
        <v>6.649610962264501E-3</v>
      </c>
      <c r="BC186">
        <f t="shared" si="252"/>
        <v>6.1938694626514452E-3</v>
      </c>
      <c r="BD186">
        <f t="shared" si="252"/>
        <v>5.7977997954190442E-3</v>
      </c>
      <c r="BE186">
        <f t="shared" si="252"/>
        <v>5.4480338144044637E-3</v>
      </c>
      <c r="BF186">
        <f t="shared" si="252"/>
        <v>5.1355226993811606E-3</v>
      </c>
      <c r="BG186">
        <f t="shared" si="252"/>
        <v>4.8537786222689434E-3</v>
      </c>
      <c r="BH186">
        <f t="shared" si="259"/>
        <v>4.5979489055378749E-3</v>
      </c>
      <c r="BI186">
        <f t="shared" si="259"/>
        <v>4.3642845511235855E-3</v>
      </c>
      <c r="BJ186">
        <f t="shared" si="259"/>
        <v>4.1498144465560577E-3</v>
      </c>
      <c r="BK186">
        <f t="shared" si="259"/>
        <v>3.9521350469363193E-3</v>
      </c>
      <c r="BL186">
        <f t="shared" si="260"/>
        <v>3.7692687989140184E-3</v>
      </c>
      <c r="BM186">
        <f t="shared" si="260"/>
        <v>3.5995654860188297E-3</v>
      </c>
      <c r="BN186">
        <f t="shared" si="260"/>
        <v>3.4416314580576163E-3</v>
      </c>
      <c r="BO186">
        <f t="shared" si="260"/>
        <v>3.2942775933693944E-3</v>
      </c>
      <c r="BP186">
        <f t="shared" si="260"/>
        <v>3.1564802128490796E-3</v>
      </c>
      <c r="BQ186">
        <f t="shared" si="260"/>
        <v>3.0273511743867981E-3</v>
      </c>
      <c r="BR186">
        <f t="shared" si="260"/>
        <v>2.9061146176967028E-3</v>
      </c>
      <c r="BS186">
        <f t="shared" si="260"/>
        <v>2.792088620082114E-3</v>
      </c>
      <c r="BT186">
        <f t="shared" si="260"/>
        <v>2.6846705409527233E-3</v>
      </c>
      <c r="BU186">
        <f t="shared" si="260"/>
        <v>2.5833251795618069E-3</v>
      </c>
      <c r="BV186">
        <f t="shared" si="253"/>
        <v>2.4875751077707703E-3</v>
      </c>
      <c r="BW186">
        <f t="shared" si="253"/>
        <v>2.396992705304947E-3</v>
      </c>
      <c r="BX186">
        <f t="shared" si="253"/>
        <v>2.3111935426194633E-3</v>
      </c>
      <c r="BY186">
        <f t="shared" si="253"/>
        <v>2.2298308413888578E-3</v>
      </c>
      <c r="BZ186">
        <f t="shared" si="253"/>
        <v>2.1525908047817818E-3</v>
      </c>
      <c r="CA186">
        <f t="shared" si="253"/>
        <v>2.0791886557831036E-3</v>
      </c>
      <c r="CB186">
        <f t="shared" si="253"/>
        <v>2.0093652564418421E-3</v>
      </c>
      <c r="CC186">
        <f t="shared" si="253"/>
        <v>1.942884207208836E-3</v>
      </c>
      <c r="CD186">
        <f t="shared" si="253"/>
        <v>1.8795293456958728E-3</v>
      </c>
      <c r="CE186">
        <f t="shared" si="253"/>
        <v>1.8191025798116086E-3</v>
      </c>
      <c r="CF186">
        <f t="shared" si="261"/>
        <v>1.7614220024416104E-3</v>
      </c>
      <c r="CG186">
        <f t="shared" si="261"/>
        <v>1.7063202444651678E-3</v>
      </c>
      <c r="CH186">
        <f t="shared" si="261"/>
        <v>1.6536430305473533E-3</v>
      </c>
      <c r="CI186">
        <f t="shared" si="261"/>
        <v>1.6032479082626044E-3</v>
      </c>
      <c r="CJ186">
        <f t="shared" si="261"/>
        <v>1.5550031260348619E-3</v>
      </c>
      <c r="CK186">
        <f t="shared" si="261"/>
        <v>1.5087866393756104E-3</v>
      </c>
      <c r="CL186">
        <f t="shared" si="261"/>
        <v>1.4644852281610898E-3</v>
      </c>
      <c r="CM186">
        <f t="shared" si="261"/>
        <v>1.4219937103643302E-3</v>
      </c>
      <c r="CN186">
        <f t="shared" si="261"/>
        <v>1.3812142398634498E-3</v>
      </c>
      <c r="CO186">
        <f t="shared" si="261"/>
        <v>1.3420556777762468E-3</v>
      </c>
      <c r="CP186">
        <f t="shared" si="254"/>
        <v>1.3044330282942385E-3</v>
      </c>
      <c r="CQ186">
        <f t="shared" si="254"/>
        <v>1.2682669312638584E-3</v>
      </c>
      <c r="CR186">
        <f t="shared" si="254"/>
        <v>8.1670305193046818E-4</v>
      </c>
      <c r="CS186">
        <f t="shared" si="254"/>
        <v>5.3055627649412746E-4</v>
      </c>
      <c r="CT186">
        <f t="shared" si="254"/>
        <v>3.6749638170655453E-4</v>
      </c>
      <c r="CU186">
        <f t="shared" si="254"/>
        <v>2.5569787517318174E-4</v>
      </c>
      <c r="CV186">
        <f t="shared" si="254"/>
        <v>1.7462346333461939E-4</v>
      </c>
      <c r="CW186">
        <f t="shared" si="254"/>
        <v>1.1480931582771471E-4</v>
      </c>
      <c r="CX186">
        <f t="shared" si="254"/>
        <v>7.0915233265352382E-5</v>
      </c>
      <c r="CY186">
        <f t="shared" si="254"/>
        <v>3.9551946933505635E-5</v>
      </c>
      <c r="CZ186">
        <f t="shared" si="254"/>
        <v>1.8394502367809546E-5</v>
      </c>
      <c r="DA186">
        <f t="shared" si="254"/>
        <v>5.7571495523899296E-6</v>
      </c>
      <c r="DB186">
        <f t="shared" si="254"/>
        <v>3.6576667940367716E-7</v>
      </c>
      <c r="DC186">
        <f t="shared" si="254"/>
        <v>0</v>
      </c>
      <c r="DD186">
        <f t="shared" si="254"/>
        <v>0</v>
      </c>
      <c r="DE186">
        <f t="shared" si="254"/>
        <v>0</v>
      </c>
      <c r="DF186">
        <f t="shared" si="262"/>
        <v>0</v>
      </c>
      <c r="DG186">
        <f t="shared" si="262"/>
        <v>0</v>
      </c>
      <c r="DH186">
        <f t="shared" si="262"/>
        <v>0</v>
      </c>
      <c r="DI186">
        <f t="shared" si="262"/>
        <v>0</v>
      </c>
      <c r="DJ186">
        <f t="shared" si="263"/>
        <v>0</v>
      </c>
      <c r="DK186">
        <f t="shared" si="263"/>
        <v>0</v>
      </c>
      <c r="DL186">
        <f t="shared" si="263"/>
        <v>0</v>
      </c>
      <c r="DM186">
        <f t="shared" si="263"/>
        <v>0</v>
      </c>
      <c r="DN186">
        <f t="shared" si="263"/>
        <v>0</v>
      </c>
      <c r="DO186">
        <f t="shared" si="263"/>
        <v>0</v>
      </c>
      <c r="DP186">
        <f t="shared" si="263"/>
        <v>0</v>
      </c>
      <c r="DQ186">
        <f t="shared" si="263"/>
        <v>0</v>
      </c>
      <c r="DR186">
        <f t="shared" si="263"/>
        <v>0</v>
      </c>
      <c r="DS186">
        <f t="shared" si="263"/>
        <v>0</v>
      </c>
      <c r="DT186">
        <f t="shared" si="255"/>
        <v>0</v>
      </c>
      <c r="DU186">
        <f t="shared" si="255"/>
        <v>0</v>
      </c>
      <c r="DV186">
        <f t="shared" si="255"/>
        <v>0</v>
      </c>
      <c r="DW186">
        <f t="shared" si="255"/>
        <v>0</v>
      </c>
      <c r="DX186">
        <f t="shared" si="255"/>
        <v>0</v>
      </c>
      <c r="DY186">
        <f t="shared" si="255"/>
        <v>0</v>
      </c>
      <c r="DZ186">
        <f t="shared" si="255"/>
        <v>0</v>
      </c>
      <c r="EA186">
        <f t="shared" si="255"/>
        <v>0</v>
      </c>
      <c r="EB186">
        <f t="shared" si="255"/>
        <v>0</v>
      </c>
      <c r="EC186">
        <f t="shared" si="255"/>
        <v>0</v>
      </c>
      <c r="ED186">
        <f t="shared" si="264"/>
        <v>0</v>
      </c>
      <c r="EE186">
        <f t="shared" si="264"/>
        <v>0</v>
      </c>
      <c r="EF186">
        <f t="shared" si="264"/>
        <v>0</v>
      </c>
      <c r="EG186">
        <f t="shared" si="264"/>
        <v>0</v>
      </c>
      <c r="EH186">
        <f t="shared" si="264"/>
        <v>0</v>
      </c>
      <c r="EI186">
        <f t="shared" si="264"/>
        <v>0</v>
      </c>
      <c r="EJ186">
        <f t="shared" si="264"/>
        <v>0</v>
      </c>
      <c r="EK186">
        <f t="shared" si="264"/>
        <v>0</v>
      </c>
      <c r="EL186">
        <f t="shared" si="264"/>
        <v>0</v>
      </c>
      <c r="EM186">
        <f t="shared" si="264"/>
        <v>0</v>
      </c>
      <c r="EN186">
        <f t="shared" si="265"/>
        <v>0</v>
      </c>
      <c r="EO186">
        <f t="shared" si="265"/>
        <v>0</v>
      </c>
      <c r="EP186">
        <f t="shared" si="265"/>
        <v>0</v>
      </c>
      <c r="EQ186">
        <f t="shared" si="265"/>
        <v>0</v>
      </c>
      <c r="ER186">
        <f t="shared" si="265"/>
        <v>0</v>
      </c>
      <c r="ES186">
        <f t="shared" si="265"/>
        <v>0</v>
      </c>
      <c r="ET186">
        <f t="shared" si="265"/>
        <v>0</v>
      </c>
      <c r="EU186">
        <f t="shared" si="265"/>
        <v>0</v>
      </c>
      <c r="EV186">
        <f t="shared" si="265"/>
        <v>0</v>
      </c>
      <c r="EW186">
        <f t="shared" si="265"/>
        <v>0</v>
      </c>
      <c r="EX186">
        <f t="shared" si="265"/>
        <v>0</v>
      </c>
      <c r="EZ186">
        <f t="shared" si="266"/>
        <v>0.88570470201952534</v>
      </c>
      <c r="FB186">
        <f t="shared" si="267"/>
        <v>1.053329588712193E-2</v>
      </c>
      <c r="FC186">
        <f t="shared" si="268"/>
        <v>0.24866929645008443</v>
      </c>
    </row>
    <row r="187" spans="1:159" x14ac:dyDescent="0.25">
      <c r="A187">
        <v>1200</v>
      </c>
      <c r="B187" s="20">
        <f>'Input spectra'!S186</f>
        <v>4.2530800587877997E-2</v>
      </c>
      <c r="C187">
        <f>'Input spectra'!B186</f>
        <v>0</v>
      </c>
      <c r="D187">
        <f t="shared" si="256"/>
        <v>2.0653927966864227E-2</v>
      </c>
      <c r="E187">
        <f t="shared" si="256"/>
        <v>2.0416496637864951E-2</v>
      </c>
      <c r="F187">
        <f t="shared" si="256"/>
        <v>2.0180708631554006E-2</v>
      </c>
      <c r="G187">
        <f t="shared" si="256"/>
        <v>1.9946554275849661E-2</v>
      </c>
      <c r="H187">
        <f t="shared" si="256"/>
        <v>1.9714023951168304E-2</v>
      </c>
      <c r="I187">
        <f t="shared" si="256"/>
        <v>1.9483108090153047E-2</v>
      </c>
      <c r="J187">
        <f t="shared" si="256"/>
        <v>1.9253797177403713E-2</v>
      </c>
      <c r="K187">
        <f t="shared" si="256"/>
        <v>1.9026081749208109E-2</v>
      </c>
      <c r="L187">
        <f t="shared" si="256"/>
        <v>1.8799952393274713E-2</v>
      </c>
      <c r="M187">
        <f t="shared" si="256"/>
        <v>1.857539974846667E-2</v>
      </c>
      <c r="N187">
        <f t="shared" si="251"/>
        <v>1.8352414504537107E-2</v>
      </c>
      <c r="O187">
        <f t="shared" si="251"/>
        <v>1.8130987401865781E-2</v>
      </c>
      <c r="P187">
        <f t="shared" si="251"/>
        <v>1.7911109231197073E-2</v>
      </c>
      <c r="Q187">
        <f t="shared" si="251"/>
        <v>1.7692770833379261E-2</v>
      </c>
      <c r="R187">
        <f t="shared" si="251"/>
        <v>1.7475963099105103E-2</v>
      </c>
      <c r="S187">
        <f t="shared" si="251"/>
        <v>1.7260676968653733E-2</v>
      </c>
      <c r="T187">
        <f t="shared" si="251"/>
        <v>1.7046903431633849E-2</v>
      </c>
      <c r="U187">
        <f t="shared" si="251"/>
        <v>1.683463352672817E-2</v>
      </c>
      <c r="V187">
        <f t="shared" si="251"/>
        <v>1.6623858341439191E-2</v>
      </c>
      <c r="W187">
        <f t="shared" si="251"/>
        <v>1.6414569011836216E-2</v>
      </c>
      <c r="X187">
        <f t="shared" si="251"/>
        <v>1.6206756722303629E-2</v>
      </c>
      <c r="Y187">
        <f t="shared" si="251"/>
        <v>1.6000412705290474E-2</v>
      </c>
      <c r="Z187">
        <f t="shared" si="251"/>
        <v>1.579552824106124E-2</v>
      </c>
      <c r="AA187">
        <f t="shared" si="251"/>
        <v>1.5592094657447928E-2</v>
      </c>
      <c r="AB187">
        <f t="shared" si="251"/>
        <v>1.5390103329603355E-2</v>
      </c>
      <c r="AC187">
        <f t="shared" si="251"/>
        <v>1.51895456797557E-2</v>
      </c>
      <c r="AD187">
        <f t="shared" si="257"/>
        <v>1.4990413176964253E-2</v>
      </c>
      <c r="AE187">
        <f t="shared" si="257"/>
        <v>1.4792697336876435E-2</v>
      </c>
      <c r="AF187">
        <f t="shared" si="257"/>
        <v>1.4596389721485995E-2</v>
      </c>
      <c r="AG187">
        <f t="shared" si="257"/>
        <v>1.4401481938892442E-2</v>
      </c>
      <c r="AH187">
        <f t="shared" si="258"/>
        <v>1.4207965643061682E-2</v>
      </c>
      <c r="AI187">
        <f t="shared" si="258"/>
        <v>1.4015832533587855E-2</v>
      </c>
      <c r="AJ187">
        <f t="shared" si="258"/>
        <v>1.3825074355456367E-2</v>
      </c>
      <c r="AK187">
        <f t="shared" si="258"/>
        <v>1.3635682898808095E-2</v>
      </c>
      <c r="AL187">
        <f t="shared" si="258"/>
        <v>1.3447649998704823E-2</v>
      </c>
      <c r="AM187">
        <f t="shared" si="258"/>
        <v>1.32609675348958E-2</v>
      </c>
      <c r="AN187">
        <f t="shared" si="258"/>
        <v>1.3075627431585492E-2</v>
      </c>
      <c r="AO187">
        <f t="shared" si="258"/>
        <v>1.2891621657202526E-2</v>
      </c>
      <c r="AP187">
        <f t="shared" si="258"/>
        <v>1.2708942224169757E-2</v>
      </c>
      <c r="AQ187">
        <f t="shared" si="258"/>
        <v>1.2527581188675502E-2</v>
      </c>
      <c r="AR187">
        <f t="shared" si="252"/>
        <v>1.234753065044593E-2</v>
      </c>
      <c r="AS187">
        <f t="shared" si="252"/>
        <v>1.2168782752518608E-2</v>
      </c>
      <c r="AT187">
        <f t="shared" si="252"/>
        <v>1.1991329681017127E-2</v>
      </c>
      <c r="AU187">
        <f t="shared" si="252"/>
        <v>1.1815163664926957E-2</v>
      </c>
      <c r="AV187">
        <f t="shared" si="252"/>
        <v>1.1640276975872334E-2</v>
      </c>
      <c r="AW187">
        <f t="shared" si="252"/>
        <v>1.1466661927894325E-2</v>
      </c>
      <c r="AX187">
        <f t="shared" si="252"/>
        <v>1.0195336354303933E-2</v>
      </c>
      <c r="AY187">
        <f t="shared" si="252"/>
        <v>8.7135734143734649E-3</v>
      </c>
      <c r="AZ187">
        <f t="shared" si="252"/>
        <v>7.8455986253089388E-3</v>
      </c>
      <c r="BA187">
        <f t="shared" si="252"/>
        <v>7.1883243521055256E-3</v>
      </c>
      <c r="BB187">
        <f t="shared" si="252"/>
        <v>6.6513572909065247E-3</v>
      </c>
      <c r="BC187">
        <f t="shared" si="252"/>
        <v>6.1955286411079433E-3</v>
      </c>
      <c r="BD187">
        <f t="shared" si="252"/>
        <v>5.7993833337282143E-3</v>
      </c>
      <c r="BE187">
        <f t="shared" si="252"/>
        <v>5.4495504415347316E-3</v>
      </c>
      <c r="BF187">
        <f t="shared" si="252"/>
        <v>5.1369793074453893E-3</v>
      </c>
      <c r="BG187">
        <f t="shared" si="252"/>
        <v>4.8551808162272591E-3</v>
      </c>
      <c r="BH187">
        <f t="shared" si="259"/>
        <v>4.5993013478384708E-3</v>
      </c>
      <c r="BI187">
        <f t="shared" si="259"/>
        <v>4.3655911901722905E-3</v>
      </c>
      <c r="BJ187">
        <f t="shared" si="259"/>
        <v>4.1510786749223644E-3</v>
      </c>
      <c r="BK187">
        <f t="shared" si="259"/>
        <v>3.9533598148132733E-3</v>
      </c>
      <c r="BL187">
        <f t="shared" si="260"/>
        <v>3.7704566978673079E-3</v>
      </c>
      <c r="BM187">
        <f t="shared" si="260"/>
        <v>3.6007188123150851E-3</v>
      </c>
      <c r="BN187">
        <f t="shared" si="260"/>
        <v>3.4427522615431785E-3</v>
      </c>
      <c r="BO187">
        <f t="shared" si="260"/>
        <v>3.2953677158679123E-3</v>
      </c>
      <c r="BP187">
        <f t="shared" si="260"/>
        <v>3.1575413187917315E-3</v>
      </c>
      <c r="BQ187">
        <f t="shared" si="260"/>
        <v>3.0283847755775651E-3</v>
      </c>
      <c r="BR187">
        <f t="shared" si="260"/>
        <v>2.907122093575638E-3</v>
      </c>
      <c r="BS187">
        <f t="shared" si="260"/>
        <v>2.7930712344819116E-3</v>
      </c>
      <c r="BT187">
        <f t="shared" si="260"/>
        <v>2.6856294560879557E-3</v>
      </c>
      <c r="BU187">
        <f t="shared" si="260"/>
        <v>2.5842614678085124E-3</v>
      </c>
      <c r="BV187">
        <f t="shared" si="253"/>
        <v>2.4884897616628634E-3</v>
      </c>
      <c r="BW187">
        <f t="shared" si="253"/>
        <v>2.3978866460776845E-3</v>
      </c>
      <c r="BX187">
        <f t="shared" si="253"/>
        <v>2.3120676275585803E-3</v>
      </c>
      <c r="BY187">
        <f t="shared" si="253"/>
        <v>2.2306858701900247E-3</v>
      </c>
      <c r="BZ187">
        <f t="shared" si="253"/>
        <v>2.153427525083866E-3</v>
      </c>
      <c r="CA187">
        <f t="shared" si="253"/>
        <v>2.0800077680069935E-3</v>
      </c>
      <c r="CB187">
        <f t="shared" si="253"/>
        <v>2.0101674180418717E-3</v>
      </c>
      <c r="CC187">
        <f t="shared" si="253"/>
        <v>1.9436700364244316E-3</v>
      </c>
      <c r="CD187">
        <f t="shared" si="253"/>
        <v>1.8802994248756483E-3</v>
      </c>
      <c r="CE187">
        <f t="shared" si="253"/>
        <v>1.8198574583698222E-3</v>
      </c>
      <c r="CF187">
        <f t="shared" si="261"/>
        <v>1.7621621994970004E-3</v>
      </c>
      <c r="CG187">
        <f t="shared" si="261"/>
        <v>1.7070462512041495E-3</v>
      </c>
      <c r="CH187">
        <f t="shared" si="261"/>
        <v>1.654355312347008E-3</v>
      </c>
      <c r="CI187">
        <f t="shared" si="261"/>
        <v>1.6039469066035062E-3</v>
      </c>
      <c r="CJ187">
        <f t="shared" si="261"/>
        <v>1.5556892602293529E-3</v>
      </c>
      <c r="CK187">
        <f t="shared" si="261"/>
        <v>1.509460308133438E-3</v>
      </c>
      <c r="CL187">
        <f t="shared" si="261"/>
        <v>1.4651468110112487E-3</v>
      </c>
      <c r="CM187">
        <f t="shared" si="261"/>
        <v>1.42264356894936E-3</v>
      </c>
      <c r="CN187">
        <f t="shared" si="261"/>
        <v>1.3818527191202777E-3</v>
      </c>
      <c r="CO187">
        <f t="shared" si="261"/>
        <v>1.342683107015808E-3</v>
      </c>
      <c r="CP187">
        <f t="shared" si="254"/>
        <v>1.3050497221905597E-3</v>
      </c>
      <c r="CQ187">
        <f t="shared" si="254"/>
        <v>1.2688731907619421E-3</v>
      </c>
      <c r="CR187">
        <f t="shared" si="254"/>
        <v>8.1709774512740523E-4</v>
      </c>
      <c r="CS187">
        <f t="shared" si="254"/>
        <v>5.3081546944173962E-4</v>
      </c>
      <c r="CT187">
        <f t="shared" si="254"/>
        <v>3.6767784585582485E-4</v>
      </c>
      <c r="CU187">
        <f t="shared" si="254"/>
        <v>2.5582547843640573E-4</v>
      </c>
      <c r="CV187">
        <f t="shared" si="254"/>
        <v>1.7471152482420057E-4</v>
      </c>
      <c r="CW187">
        <f t="shared" si="254"/>
        <v>1.1486781668098896E-4</v>
      </c>
      <c r="CX187">
        <f t="shared" si="254"/>
        <v>7.0951740596853502E-5</v>
      </c>
      <c r="CY187">
        <f t="shared" si="254"/>
        <v>3.9572516194056093E-5</v>
      </c>
      <c r="CZ187">
        <f t="shared" si="254"/>
        <v>1.8404165208114884E-5</v>
      </c>
      <c r="DA187">
        <f t="shared" si="254"/>
        <v>5.7602040991960679E-6</v>
      </c>
      <c r="DB187">
        <f t="shared" si="254"/>
        <v>3.6596266463745191E-7</v>
      </c>
      <c r="DC187">
        <f t="shared" si="254"/>
        <v>0</v>
      </c>
      <c r="DD187">
        <f t="shared" si="254"/>
        <v>0</v>
      </c>
      <c r="DE187">
        <f t="shared" si="254"/>
        <v>0</v>
      </c>
      <c r="DF187">
        <f t="shared" si="262"/>
        <v>0</v>
      </c>
      <c r="DG187">
        <f t="shared" si="262"/>
        <v>0</v>
      </c>
      <c r="DH187">
        <f t="shared" si="262"/>
        <v>0</v>
      </c>
      <c r="DI187">
        <f t="shared" si="262"/>
        <v>0</v>
      </c>
      <c r="DJ187">
        <f t="shared" si="263"/>
        <v>0</v>
      </c>
      <c r="DK187">
        <f t="shared" si="263"/>
        <v>0</v>
      </c>
      <c r="DL187">
        <f t="shared" si="263"/>
        <v>0</v>
      </c>
      <c r="DM187">
        <f t="shared" si="263"/>
        <v>0</v>
      </c>
      <c r="DN187">
        <f t="shared" si="263"/>
        <v>0</v>
      </c>
      <c r="DO187">
        <f t="shared" si="263"/>
        <v>0</v>
      </c>
      <c r="DP187">
        <f t="shared" si="263"/>
        <v>0</v>
      </c>
      <c r="DQ187">
        <f t="shared" si="263"/>
        <v>0</v>
      </c>
      <c r="DR187">
        <f t="shared" si="263"/>
        <v>0</v>
      </c>
      <c r="DS187">
        <f t="shared" si="263"/>
        <v>0</v>
      </c>
      <c r="DT187">
        <f t="shared" si="255"/>
        <v>0</v>
      </c>
      <c r="DU187">
        <f t="shared" si="255"/>
        <v>0</v>
      </c>
      <c r="DV187">
        <f t="shared" si="255"/>
        <v>0</v>
      </c>
      <c r="DW187">
        <f t="shared" si="255"/>
        <v>0</v>
      </c>
      <c r="DX187">
        <f t="shared" si="255"/>
        <v>0</v>
      </c>
      <c r="DY187">
        <f t="shared" si="255"/>
        <v>0</v>
      </c>
      <c r="DZ187">
        <f t="shared" si="255"/>
        <v>0</v>
      </c>
      <c r="EA187">
        <f t="shared" si="255"/>
        <v>0</v>
      </c>
      <c r="EB187">
        <f t="shared" si="255"/>
        <v>0</v>
      </c>
      <c r="EC187">
        <f t="shared" si="255"/>
        <v>0</v>
      </c>
      <c r="ED187">
        <f t="shared" si="264"/>
        <v>0</v>
      </c>
      <c r="EE187">
        <f t="shared" si="264"/>
        <v>0</v>
      </c>
      <c r="EF187">
        <f t="shared" si="264"/>
        <v>0</v>
      </c>
      <c r="EG187">
        <f t="shared" si="264"/>
        <v>0</v>
      </c>
      <c r="EH187">
        <f t="shared" si="264"/>
        <v>0</v>
      </c>
      <c r="EI187">
        <f t="shared" si="264"/>
        <v>0</v>
      </c>
      <c r="EJ187">
        <f t="shared" si="264"/>
        <v>0</v>
      </c>
      <c r="EK187">
        <f t="shared" si="264"/>
        <v>0</v>
      </c>
      <c r="EL187">
        <f t="shared" si="264"/>
        <v>0</v>
      </c>
      <c r="EM187">
        <f t="shared" si="264"/>
        <v>0</v>
      </c>
      <c r="EN187">
        <f t="shared" si="265"/>
        <v>0</v>
      </c>
      <c r="EO187">
        <f t="shared" si="265"/>
        <v>0</v>
      </c>
      <c r="EP187">
        <f t="shared" si="265"/>
        <v>0</v>
      </c>
      <c r="EQ187">
        <f t="shared" si="265"/>
        <v>0</v>
      </c>
      <c r="ER187">
        <f t="shared" si="265"/>
        <v>0</v>
      </c>
      <c r="ES187">
        <f t="shared" si="265"/>
        <v>0</v>
      </c>
      <c r="ET187">
        <f t="shared" si="265"/>
        <v>0</v>
      </c>
      <c r="EU187">
        <f t="shared" si="265"/>
        <v>0</v>
      </c>
      <c r="EV187">
        <f t="shared" si="265"/>
        <v>0</v>
      </c>
      <c r="EW187">
        <f t="shared" si="265"/>
        <v>0</v>
      </c>
      <c r="EX187">
        <f t="shared" si="265"/>
        <v>0</v>
      </c>
      <c r="EZ187">
        <f t="shared" si="266"/>
        <v>0.88583302040187761</v>
      </c>
      <c r="FB187">
        <f t="shared" si="267"/>
        <v>1.0520442973920352E-2</v>
      </c>
      <c r="FC187">
        <f t="shared" si="268"/>
        <v>0.24867093752405198</v>
      </c>
    </row>
    <row r="188" spans="1:159" x14ac:dyDescent="0.25">
      <c r="A188">
        <v>1205</v>
      </c>
      <c r="B188" s="20">
        <f>'Input spectra'!S187</f>
        <v>4.2478283248724401E-2</v>
      </c>
      <c r="C188">
        <f>'Input spectra'!B187</f>
        <v>0</v>
      </c>
      <c r="D188">
        <f t="shared" si="256"/>
        <v>2.0653927966864227E-2</v>
      </c>
      <c r="E188">
        <f t="shared" si="256"/>
        <v>2.0416603860154328E-2</v>
      </c>
      <c r="F188">
        <f t="shared" si="256"/>
        <v>2.0180920600091121E-2</v>
      </c>
      <c r="G188">
        <f t="shared" si="256"/>
        <v>1.9946868540312062E-2</v>
      </c>
      <c r="H188">
        <f t="shared" si="256"/>
        <v>1.9714438086750916E-2</v>
      </c>
      <c r="I188">
        <f t="shared" si="256"/>
        <v>1.9483619697367748E-2</v>
      </c>
      <c r="J188">
        <f t="shared" si="256"/>
        <v>1.9254403881880228E-2</v>
      </c>
      <c r="K188">
        <f t="shared" si="256"/>
        <v>1.9026781201496302E-2</v>
      </c>
      <c r="L188">
        <f t="shared" si="256"/>
        <v>1.8800742268648186E-2</v>
      </c>
      <c r="M188">
        <f t="shared" si="256"/>
        <v>1.857627774672772E-2</v>
      </c>
      <c r="N188">
        <f t="shared" si="251"/>
        <v>1.8353378349823004E-2</v>
      </c>
      <c r="O188">
        <f t="shared" si="251"/>
        <v>1.8132034842456356E-2</v>
      </c>
      <c r="P188">
        <f t="shared" si="251"/>
        <v>1.7912238039323635E-2</v>
      </c>
      <c r="Q188">
        <f t="shared" si="251"/>
        <v>1.7693978805034791E-2</v>
      </c>
      <c r="R188">
        <f t="shared" si="251"/>
        <v>1.7477248053855761E-2</v>
      </c>
      <c r="S188">
        <f t="shared" si="251"/>
        <v>1.7262036749451655E-2</v>
      </c>
      <c r="T188">
        <f t="shared" si="251"/>
        <v>1.7048335904631205E-2</v>
      </c>
      <c r="U188">
        <f t="shared" si="251"/>
        <v>1.6836136581092488E-2</v>
      </c>
      <c r="V188">
        <f t="shared" si="251"/>
        <v>1.6625429889169981E-2</v>
      </c>
      <c r="W188">
        <f t="shared" si="251"/>
        <v>1.6416206987582803E-2</v>
      </c>
      <c r="X188">
        <f t="shared" si="251"/>
        <v>1.620845908318426E-2</v>
      </c>
      <c r="Y188">
        <f t="shared" si="251"/>
        <v>1.6002177430712649E-2</v>
      </c>
      <c r="Z188">
        <f t="shared" si="251"/>
        <v>1.5797353332543295E-2</v>
      </c>
      <c r="AA188">
        <f t="shared" si="251"/>
        <v>1.5593978138441811E-2</v>
      </c>
      <c r="AB188">
        <f t="shared" si="251"/>
        <v>1.5392043245318648E-2</v>
      </c>
      <c r="AC188">
        <f t="shared" si="251"/>
        <v>1.5191540096984826E-2</v>
      </c>
      <c r="AD188">
        <f t="shared" si="257"/>
        <v>1.4992460183908894E-2</v>
      </c>
      <c r="AE188">
        <f t="shared" si="257"/>
        <v>1.4794795042975144E-2</v>
      </c>
      <c r="AF188">
        <f t="shared" si="257"/>
        <v>1.4598536257242993E-2</v>
      </c>
      <c r="AG188">
        <f t="shared" si="257"/>
        <v>1.4403675455707586E-2</v>
      </c>
      <c r="AH188">
        <f t="shared" si="258"/>
        <v>1.4210204313061617E-2</v>
      </c>
      <c r="AI188">
        <f t="shared" si="258"/>
        <v>1.4018114549458316E-2</v>
      </c>
      <c r="AJ188">
        <f t="shared" si="258"/>
        <v>1.3827397930275641E-2</v>
      </c>
      <c r="AK188">
        <f t="shared" si="258"/>
        <v>1.3638046265881647E-2</v>
      </c>
      <c r="AL188">
        <f t="shared" si="258"/>
        <v>1.3450051411401034E-2</v>
      </c>
      <c r="AM188">
        <f t="shared" si="258"/>
        <v>1.3263405266482866E-2</v>
      </c>
      <c r="AN188">
        <f t="shared" si="258"/>
        <v>1.3078099775069444E-2</v>
      </c>
      <c r="AO188">
        <f t="shared" si="258"/>
        <v>1.2894126925166357E-2</v>
      </c>
      <c r="AP188">
        <f t="shared" si="258"/>
        <v>1.2711478748613685E-2</v>
      </c>
      <c r="AQ188">
        <f t="shared" si="258"/>
        <v>1.2530147320858309E-2</v>
      </c>
      <c r="AR188">
        <f t="shared" si="252"/>
        <v>1.2350124760727445E-2</v>
      </c>
      <c r="AS188">
        <f t="shared" si="252"/>
        <v>1.2171403230203231E-2</v>
      </c>
      <c r="AT188">
        <f t="shared" si="252"/>
        <v>1.1993974934198478E-2</v>
      </c>
      <c r="AU188">
        <f t="shared" si="252"/>
        <v>1.1817832120333589E-2</v>
      </c>
      <c r="AV188">
        <f t="shared" si="252"/>
        <v>1.1642967078714508E-2</v>
      </c>
      <c r="AW188">
        <f t="shared" si="252"/>
        <v>1.1469372141711873E-2</v>
      </c>
      <c r="AX188">
        <f t="shared" si="252"/>
        <v>1.0197799638742462E-2</v>
      </c>
      <c r="AY188">
        <f t="shared" si="252"/>
        <v>8.7157244641801017E-3</v>
      </c>
      <c r="AZ188">
        <f t="shared" si="252"/>
        <v>7.8475766184344792E-3</v>
      </c>
      <c r="BA188">
        <f t="shared" si="252"/>
        <v>7.190174397308906E-3</v>
      </c>
      <c r="BB188">
        <f t="shared" si="252"/>
        <v>6.6531040781714268E-3</v>
      </c>
      <c r="BC188">
        <f t="shared" si="252"/>
        <v>6.1971882640157114E-3</v>
      </c>
      <c r="BD188">
        <f t="shared" si="252"/>
        <v>5.8009673045451744E-3</v>
      </c>
      <c r="BE188">
        <f t="shared" si="252"/>
        <v>5.4510674908646271E-3</v>
      </c>
      <c r="BF188">
        <f t="shared" si="252"/>
        <v>5.1384363286529674E-3</v>
      </c>
      <c r="BG188">
        <f t="shared" si="252"/>
        <v>4.8565834152613004E-3</v>
      </c>
      <c r="BH188">
        <f t="shared" si="259"/>
        <v>4.6006541879469185E-3</v>
      </c>
      <c r="BI188">
        <f t="shared" si="259"/>
        <v>4.366898220420419E-3</v>
      </c>
      <c r="BJ188">
        <f t="shared" si="259"/>
        <v>4.1523432884320033E-3</v>
      </c>
      <c r="BK188">
        <f t="shared" si="259"/>
        <v>3.9545849622461722E-3</v>
      </c>
      <c r="BL188">
        <f t="shared" si="260"/>
        <v>3.7716449711913303E-3</v>
      </c>
      <c r="BM188">
        <f t="shared" si="260"/>
        <v>3.6018725081452606E-3</v>
      </c>
      <c r="BN188">
        <f t="shared" si="260"/>
        <v>3.4438734300301843E-3</v>
      </c>
      <c r="BO188">
        <f t="shared" si="260"/>
        <v>3.2964581991032013E-3</v>
      </c>
      <c r="BP188">
        <f t="shared" si="260"/>
        <v>3.1586027814436749E-3</v>
      </c>
      <c r="BQ188">
        <f t="shared" si="260"/>
        <v>3.0294187296614587E-3</v>
      </c>
      <c r="BR188">
        <f t="shared" si="260"/>
        <v>2.9081299187207863E-3</v>
      </c>
      <c r="BS188">
        <f t="shared" si="260"/>
        <v>2.7940541946913128E-3</v>
      </c>
      <c r="BT188">
        <f t="shared" si="260"/>
        <v>2.6865887137301082E-3</v>
      </c>
      <c r="BU188">
        <f t="shared" si="260"/>
        <v>2.5851980953991334E-3</v>
      </c>
      <c r="BV188">
        <f t="shared" si="253"/>
        <v>2.4894047518630902E-3</v>
      </c>
      <c r="BW188">
        <f t="shared" si="253"/>
        <v>2.3987809202390483E-3</v>
      </c>
      <c r="BX188">
        <f t="shared" si="253"/>
        <v>2.3129420430734226E-3</v>
      </c>
      <c r="BY188">
        <f t="shared" si="253"/>
        <v>2.2315412268520485E-3</v>
      </c>
      <c r="BZ188">
        <f t="shared" si="253"/>
        <v>2.154264570622341E-3</v>
      </c>
      <c r="CA188">
        <f t="shared" si="253"/>
        <v>2.0808272029263896E-3</v>
      </c>
      <c r="CB188">
        <f t="shared" si="253"/>
        <v>2.0109698998739892E-3</v>
      </c>
      <c r="CC188">
        <f t="shared" si="253"/>
        <v>1.9444561834806653E-3</v>
      </c>
      <c r="CD188">
        <f t="shared" si="253"/>
        <v>1.8810698195716165E-3</v>
      </c>
      <c r="CE188">
        <f t="shared" si="253"/>
        <v>1.8206126501822983E-3</v>
      </c>
      <c r="CF188">
        <f t="shared" si="261"/>
        <v>1.7629027076031664E-3</v>
      </c>
      <c r="CG188">
        <f t="shared" si="261"/>
        <v>1.70777256684516E-3</v>
      </c>
      <c r="CH188">
        <f t="shared" si="261"/>
        <v>1.6550679009513073E-3</v>
      </c>
      <c r="CI188">
        <f t="shared" si="261"/>
        <v>1.6046462096999472E-3</v>
      </c>
      <c r="CJ188">
        <f t="shared" si="261"/>
        <v>1.5563756971757321E-3</v>
      </c>
      <c r="CK188">
        <f t="shared" si="261"/>
        <v>1.5101342776823673E-3</v>
      </c>
      <c r="CL188">
        <f t="shared" si="261"/>
        <v>1.4658086927322044E-3</v>
      </c>
      <c r="CM188">
        <f t="shared" si="261"/>
        <v>1.4232937245231721E-3</v>
      </c>
      <c r="CN188">
        <f t="shared" si="261"/>
        <v>1.3824914935201393E-3</v>
      </c>
      <c r="CO188">
        <f t="shared" si="261"/>
        <v>1.343310829587052E-3</v>
      </c>
      <c r="CP188">
        <f t="shared" si="254"/>
        <v>1.3056667076398799E-3</v>
      </c>
      <c r="CQ188">
        <f t="shared" si="254"/>
        <v>1.2694797400654046E-3</v>
      </c>
      <c r="CR188">
        <f t="shared" si="254"/>
        <v>8.1749262907019444E-4</v>
      </c>
      <c r="CS188">
        <f t="shared" si="254"/>
        <v>5.3107478901302395E-4</v>
      </c>
      <c r="CT188">
        <f t="shared" si="254"/>
        <v>3.678593996093447E-4</v>
      </c>
      <c r="CU188">
        <f t="shared" si="254"/>
        <v>2.5595314537866018E-4</v>
      </c>
      <c r="CV188">
        <f t="shared" si="254"/>
        <v>1.7479963072262466E-4</v>
      </c>
      <c r="CW188">
        <f t="shared" si="254"/>
        <v>1.1492634734325396E-4</v>
      </c>
      <c r="CX188">
        <f t="shared" si="254"/>
        <v>7.0988266722416104E-5</v>
      </c>
      <c r="CY188">
        <f t="shared" si="254"/>
        <v>3.9593096151791199E-5</v>
      </c>
      <c r="CZ188">
        <f t="shared" si="254"/>
        <v>1.8413833124419606E-5</v>
      </c>
      <c r="DA188">
        <f t="shared" si="254"/>
        <v>5.7632602666403544E-6</v>
      </c>
      <c r="DB188">
        <f t="shared" si="254"/>
        <v>3.6615875488410512E-7</v>
      </c>
      <c r="DC188">
        <f t="shared" si="254"/>
        <v>0</v>
      </c>
      <c r="DD188">
        <f t="shared" si="254"/>
        <v>0</v>
      </c>
      <c r="DE188">
        <f t="shared" si="254"/>
        <v>0</v>
      </c>
      <c r="DF188">
        <f t="shared" si="262"/>
        <v>0</v>
      </c>
      <c r="DG188">
        <f t="shared" si="262"/>
        <v>0</v>
      </c>
      <c r="DH188">
        <f t="shared" si="262"/>
        <v>0</v>
      </c>
      <c r="DI188">
        <f t="shared" si="262"/>
        <v>0</v>
      </c>
      <c r="DJ188">
        <f t="shared" si="263"/>
        <v>0</v>
      </c>
      <c r="DK188">
        <f t="shared" si="263"/>
        <v>0</v>
      </c>
      <c r="DL188">
        <f t="shared" si="263"/>
        <v>0</v>
      </c>
      <c r="DM188">
        <f t="shared" si="263"/>
        <v>0</v>
      </c>
      <c r="DN188">
        <f t="shared" si="263"/>
        <v>0</v>
      </c>
      <c r="DO188">
        <f t="shared" si="263"/>
        <v>0</v>
      </c>
      <c r="DP188">
        <f t="shared" si="263"/>
        <v>0</v>
      </c>
      <c r="DQ188">
        <f t="shared" si="263"/>
        <v>0</v>
      </c>
      <c r="DR188">
        <f t="shared" si="263"/>
        <v>0</v>
      </c>
      <c r="DS188">
        <f t="shared" si="263"/>
        <v>0</v>
      </c>
      <c r="DT188">
        <f t="shared" si="255"/>
        <v>0</v>
      </c>
      <c r="DU188">
        <f t="shared" si="255"/>
        <v>0</v>
      </c>
      <c r="DV188">
        <f t="shared" si="255"/>
        <v>0</v>
      </c>
      <c r="DW188">
        <f t="shared" si="255"/>
        <v>0</v>
      </c>
      <c r="DX188">
        <f t="shared" si="255"/>
        <v>0</v>
      </c>
      <c r="DY188">
        <f t="shared" si="255"/>
        <v>0</v>
      </c>
      <c r="DZ188">
        <f t="shared" si="255"/>
        <v>0</v>
      </c>
      <c r="EA188">
        <f t="shared" si="255"/>
        <v>0</v>
      </c>
      <c r="EB188">
        <f t="shared" si="255"/>
        <v>0</v>
      </c>
      <c r="EC188">
        <f t="shared" si="255"/>
        <v>0</v>
      </c>
      <c r="ED188">
        <f t="shared" si="264"/>
        <v>0</v>
      </c>
      <c r="EE188">
        <f t="shared" si="264"/>
        <v>0</v>
      </c>
      <c r="EF188">
        <f t="shared" si="264"/>
        <v>0</v>
      </c>
      <c r="EG188">
        <f t="shared" si="264"/>
        <v>0</v>
      </c>
      <c r="EH188">
        <f t="shared" si="264"/>
        <v>0</v>
      </c>
      <c r="EI188">
        <f t="shared" si="264"/>
        <v>0</v>
      </c>
      <c r="EJ188">
        <f t="shared" si="264"/>
        <v>0</v>
      </c>
      <c r="EK188">
        <f t="shared" si="264"/>
        <v>0</v>
      </c>
      <c r="EL188">
        <f t="shared" si="264"/>
        <v>0</v>
      </c>
      <c r="EM188">
        <f t="shared" si="264"/>
        <v>0</v>
      </c>
      <c r="EN188">
        <f t="shared" si="265"/>
        <v>0</v>
      </c>
      <c r="EO188">
        <f t="shared" si="265"/>
        <v>0</v>
      </c>
      <c r="EP188">
        <f t="shared" si="265"/>
        <v>0</v>
      </c>
      <c r="EQ188">
        <f t="shared" si="265"/>
        <v>0</v>
      </c>
      <c r="ER188">
        <f t="shared" si="265"/>
        <v>0</v>
      </c>
      <c r="ES188">
        <f t="shared" si="265"/>
        <v>0</v>
      </c>
      <c r="ET188">
        <f t="shared" si="265"/>
        <v>0</v>
      </c>
      <c r="EU188">
        <f t="shared" si="265"/>
        <v>0</v>
      </c>
      <c r="EV188">
        <f t="shared" si="265"/>
        <v>0</v>
      </c>
      <c r="EW188">
        <f t="shared" si="265"/>
        <v>0</v>
      </c>
      <c r="EX188">
        <f t="shared" si="265"/>
        <v>0</v>
      </c>
      <c r="EZ188">
        <f t="shared" si="266"/>
        <v>0.88596136766609945</v>
      </c>
      <c r="FB188">
        <f t="shared" si="267"/>
        <v>1.0507589723213917E-2</v>
      </c>
      <c r="FC188">
        <f t="shared" si="268"/>
        <v>0.24867257859824929</v>
      </c>
    </row>
    <row r="189" spans="1:159" x14ac:dyDescent="0.25">
      <c r="A189">
        <v>1210</v>
      </c>
      <c r="B189" s="20">
        <f>'Input spectra'!S188</f>
        <v>4.2425765909570798E-2</v>
      </c>
      <c r="C189">
        <f>'Input spectra'!B188</f>
        <v>0</v>
      </c>
      <c r="D189">
        <f t="shared" si="256"/>
        <v>2.0653927966864227E-2</v>
      </c>
      <c r="E189">
        <f t="shared" si="256"/>
        <v>2.041671108300681E-2</v>
      </c>
      <c r="F189">
        <f t="shared" si="256"/>
        <v>2.0181132570854649E-2</v>
      </c>
      <c r="G189">
        <f t="shared" si="256"/>
        <v>1.9947182809725801E-2</v>
      </c>
      <c r="H189">
        <f t="shared" si="256"/>
        <v>1.9714852231033343E-2</v>
      </c>
      <c r="I189">
        <f t="shared" si="256"/>
        <v>1.948413131801675E-2</v>
      </c>
      <c r="J189">
        <f t="shared" si="256"/>
        <v>1.9255010605474552E-2</v>
      </c>
      <c r="K189">
        <f t="shared" si="256"/>
        <v>1.9027480679498329E-2</v>
      </c>
      <c r="L189">
        <f t="shared" si="256"/>
        <v>1.8801532177208077E-2</v>
      </c>
      <c r="M189">
        <f t="shared" si="256"/>
        <v>1.8577155786488872E-2</v>
      </c>
      <c r="N189">
        <f t="shared" si="251"/>
        <v>1.8354342245728818E-2</v>
      </c>
      <c r="O189">
        <f t="shared" si="251"/>
        <v>1.813308234355835E-2</v>
      </c>
      <c r="P189">
        <f t="shared" si="251"/>
        <v>1.7913366918590835E-2</v>
      </c>
      <c r="Q189">
        <f t="shared" si="251"/>
        <v>1.7695186859164429E-2</v>
      </c>
      <c r="R189">
        <f t="shared" si="251"/>
        <v>1.7478533103085264E-2</v>
      </c>
      <c r="S189">
        <f t="shared" si="251"/>
        <v>1.7263396637371906E-2</v>
      </c>
      <c r="T189">
        <f t="shared" si="251"/>
        <v>1.7049768498001085E-2</v>
      </c>
      <c r="U189">
        <f t="shared" si="251"/>
        <v>1.6837639769654706E-2</v>
      </c>
      <c r="V189">
        <f t="shared" si="251"/>
        <v>1.6627001585468103E-2</v>
      </c>
      <c r="W189">
        <f t="shared" si="251"/>
        <v>1.6417845126779587E-2</v>
      </c>
      <c r="X189">
        <f t="shared" si="251"/>
        <v>1.6210161622881206E-2</v>
      </c>
      <c r="Y189">
        <f t="shared" si="251"/>
        <v>1.6003942350770795E-2</v>
      </c>
      <c r="Z189">
        <f t="shared" si="251"/>
        <v>1.5799178634905219E-2</v>
      </c>
      <c r="AA189">
        <f t="shared" si="251"/>
        <v>1.559586184695488E-2</v>
      </c>
      <c r="AB189">
        <f t="shared" si="251"/>
        <v>1.5393983405559458E-2</v>
      </c>
      <c r="AC189">
        <f t="shared" si="251"/>
        <v>1.5193534776084856E-2</v>
      </c>
      <c r="AD189">
        <f t="shared" si="257"/>
        <v>1.4994507470381349E-2</v>
      </c>
      <c r="AE189">
        <f t="shared" si="257"/>
        <v>1.4796893046542988E-2</v>
      </c>
      <c r="AF189">
        <f t="shared" si="257"/>
        <v>1.4600683108668168E-2</v>
      </c>
      <c r="AG189">
        <f t="shared" si="257"/>
        <v>1.4405869306621404E-2</v>
      </c>
      <c r="AH189">
        <f t="shared" si="258"/>
        <v>1.4212443335796313E-2</v>
      </c>
      <c r="AI189">
        <f t="shared" si="258"/>
        <v>1.4020396936879764E-2</v>
      </c>
      <c r="AJ189">
        <f t="shared" si="258"/>
        <v>1.3829721895617226E-2</v>
      </c>
      <c r="AK189">
        <f t="shared" si="258"/>
        <v>1.3640410042579269E-2</v>
      </c>
      <c r="AL189">
        <f t="shared" si="258"/>
        <v>1.3452453252929267E-2</v>
      </c>
      <c r="AM189">
        <f t="shared" si="258"/>
        <v>1.3265843446192237E-2</v>
      </c>
      <c r="AN189">
        <f t="shared" si="258"/>
        <v>1.308057258602483E-2</v>
      </c>
      <c r="AO189">
        <f t="shared" si="258"/>
        <v>1.2896632679986517E-2</v>
      </c>
      <c r="AP189">
        <f t="shared" si="258"/>
        <v>1.2714015779311879E-2</v>
      </c>
      <c r="AQ189">
        <f t="shared" si="258"/>
        <v>1.2532713978684043E-2</v>
      </c>
      <c r="AR189">
        <f t="shared" si="252"/>
        <v>1.2352719416009279E-2</v>
      </c>
      <c r="AS189">
        <f t="shared" si="252"/>
        <v>1.2174024272192718E-2</v>
      </c>
      <c r="AT189">
        <f t="shared" si="252"/>
        <v>1.1996620770915151E-2</v>
      </c>
      <c r="AU189">
        <f t="shared" si="252"/>
        <v>1.1820501178411028E-2</v>
      </c>
      <c r="AV189">
        <f t="shared" si="252"/>
        <v>1.1645657803247498E-2</v>
      </c>
      <c r="AW189">
        <f t="shared" si="252"/>
        <v>1.1472082996104594E-2</v>
      </c>
      <c r="AX189">
        <f t="shared" si="252"/>
        <v>1.0200263518332543E-2</v>
      </c>
      <c r="AY189">
        <f t="shared" si="252"/>
        <v>8.7178760449991097E-3</v>
      </c>
      <c r="AZ189">
        <f t="shared" si="252"/>
        <v>7.849555110241763E-3</v>
      </c>
      <c r="BA189">
        <f t="shared" si="252"/>
        <v>7.1920249186548588E-3</v>
      </c>
      <c r="BB189">
        <f t="shared" si="252"/>
        <v>6.6548513241796534E-3</v>
      </c>
      <c r="BC189">
        <f t="shared" si="252"/>
        <v>6.1988483314938062E-3</v>
      </c>
      <c r="BD189">
        <f t="shared" si="252"/>
        <v>5.8025517079880549E-3</v>
      </c>
      <c r="BE189">
        <f t="shared" si="252"/>
        <v>5.452584962511684E-3</v>
      </c>
      <c r="BF189">
        <f t="shared" si="252"/>
        <v>5.1398937631210789E-3</v>
      </c>
      <c r="BG189">
        <f t="shared" si="252"/>
        <v>4.8579864194880891E-3</v>
      </c>
      <c r="BH189">
        <f t="shared" si="259"/>
        <v>4.6020074259802285E-3</v>
      </c>
      <c r="BI189">
        <f t="shared" si="259"/>
        <v>4.3682056419850953E-3</v>
      </c>
      <c r="BJ189">
        <f t="shared" si="259"/>
        <v>4.1536082872023058E-3</v>
      </c>
      <c r="BK189">
        <f t="shared" si="259"/>
        <v>3.9558104893526406E-3</v>
      </c>
      <c r="BL189">
        <f t="shared" si="260"/>
        <v>3.7728336190040704E-3</v>
      </c>
      <c r="BM189">
        <f t="shared" si="260"/>
        <v>3.6030265736277578E-3</v>
      </c>
      <c r="BN189">
        <f t="shared" si="260"/>
        <v>3.4449949636375017E-3</v>
      </c>
      <c r="BO189">
        <f t="shared" si="260"/>
        <v>3.2975490431946344E-3</v>
      </c>
      <c r="BP189">
        <f t="shared" si="260"/>
        <v>3.1596646009248242E-3</v>
      </c>
      <c r="BQ189">
        <f t="shared" si="260"/>
        <v>3.0304530367589646E-3</v>
      </c>
      <c r="BR189">
        <f t="shared" si="260"/>
        <v>2.9091380932532293E-3</v>
      </c>
      <c r="BS189">
        <f t="shared" si="260"/>
        <v>2.7950375008320176E-3</v>
      </c>
      <c r="BT189">
        <f t="shared" si="260"/>
        <v>2.6875483140015172E-3</v>
      </c>
      <c r="BU189">
        <f t="shared" si="260"/>
        <v>2.5861350624566599E-3</v>
      </c>
      <c r="BV189">
        <f t="shared" si="253"/>
        <v>2.4903200784951083E-3</v>
      </c>
      <c r="BW189">
        <f t="shared" si="253"/>
        <v>2.3996755279133732E-3</v>
      </c>
      <c r="BX189">
        <f t="shared" si="253"/>
        <v>2.313816789289012E-3</v>
      </c>
      <c r="BY189">
        <f t="shared" si="253"/>
        <v>2.2323969115006482E-3</v>
      </c>
      <c r="BZ189">
        <f t="shared" si="253"/>
        <v>2.1551019415236277E-3</v>
      </c>
      <c r="CA189">
        <f t="shared" si="253"/>
        <v>2.0816469606684202E-3</v>
      </c>
      <c r="CB189">
        <f t="shared" si="253"/>
        <v>2.0117727020660357E-3</v>
      </c>
      <c r="CC189">
        <f t="shared" si="253"/>
        <v>1.9452426485060926E-3</v>
      </c>
      <c r="CD189">
        <f t="shared" si="253"/>
        <v>1.8818405299130506E-3</v>
      </c>
      <c r="CE189">
        <f t="shared" si="253"/>
        <v>1.8213681553790298E-3</v>
      </c>
      <c r="CF189">
        <f t="shared" si="261"/>
        <v>1.7636435268908199E-3</v>
      </c>
      <c r="CG189">
        <f t="shared" si="261"/>
        <v>1.7084991915196311E-3</v>
      </c>
      <c r="CH189">
        <f t="shared" si="261"/>
        <v>1.6557807964924026E-3</v>
      </c>
      <c r="CI189">
        <f t="shared" si="261"/>
        <v>1.6053458176847973E-3</v>
      </c>
      <c r="CJ189">
        <f t="shared" si="261"/>
        <v>1.5570624370075867E-3</v>
      </c>
      <c r="CK189">
        <f t="shared" si="261"/>
        <v>1.5108085481567001E-3</v>
      </c>
      <c r="CL189">
        <f t="shared" si="261"/>
        <v>1.4664708734589728E-3</v>
      </c>
      <c r="CM189">
        <f t="shared" si="261"/>
        <v>1.4239441772214919E-3</v>
      </c>
      <c r="CN189">
        <f t="shared" si="261"/>
        <v>1.3831305631994677E-3</v>
      </c>
      <c r="CO189">
        <f t="shared" si="261"/>
        <v>1.3439388456271159E-3</v>
      </c>
      <c r="CP189">
        <f t="shared" si="254"/>
        <v>1.3062839847800365E-3</v>
      </c>
      <c r="CQ189">
        <f t="shared" si="254"/>
        <v>1.2700865793127797E-3</v>
      </c>
      <c r="CR189">
        <f t="shared" si="254"/>
        <v>8.1788770385101892E-4</v>
      </c>
      <c r="CS189">
        <f t="shared" si="254"/>
        <v>5.3133423526984024E-4</v>
      </c>
      <c r="CT189">
        <f t="shared" si="254"/>
        <v>3.6804104301135923E-4</v>
      </c>
      <c r="CU189">
        <f t="shared" si="254"/>
        <v>2.5608087603172351E-4</v>
      </c>
      <c r="CV189">
        <f t="shared" si="254"/>
        <v>1.7488778105228674E-4</v>
      </c>
      <c r="CW189">
        <f t="shared" si="254"/>
        <v>1.1498490782969882E-4</v>
      </c>
      <c r="CX189">
        <f t="shared" si="254"/>
        <v>7.1024811651715405E-5</v>
      </c>
      <c r="CY189">
        <f t="shared" si="254"/>
        <v>3.9613686812274101E-5</v>
      </c>
      <c r="CZ189">
        <f t="shared" si="254"/>
        <v>1.8423506119390199E-5</v>
      </c>
      <c r="DA189">
        <f t="shared" si="254"/>
        <v>5.7663180555826453E-6</v>
      </c>
      <c r="DB189">
        <f t="shared" si="254"/>
        <v>3.6635495019990481E-7</v>
      </c>
      <c r="DC189">
        <f t="shared" si="254"/>
        <v>0</v>
      </c>
      <c r="DD189">
        <f t="shared" si="254"/>
        <v>0</v>
      </c>
      <c r="DE189">
        <f t="shared" si="254"/>
        <v>0</v>
      </c>
      <c r="DF189">
        <f t="shared" si="262"/>
        <v>0</v>
      </c>
      <c r="DG189">
        <f t="shared" si="262"/>
        <v>0</v>
      </c>
      <c r="DH189">
        <f t="shared" si="262"/>
        <v>0</v>
      </c>
      <c r="DI189">
        <f t="shared" si="262"/>
        <v>0</v>
      </c>
      <c r="DJ189">
        <f t="shared" si="263"/>
        <v>0</v>
      </c>
      <c r="DK189">
        <f t="shared" si="263"/>
        <v>0</v>
      </c>
      <c r="DL189">
        <f t="shared" si="263"/>
        <v>0</v>
      </c>
      <c r="DM189">
        <f t="shared" si="263"/>
        <v>0</v>
      </c>
      <c r="DN189">
        <f t="shared" si="263"/>
        <v>0</v>
      </c>
      <c r="DO189">
        <f t="shared" si="263"/>
        <v>0</v>
      </c>
      <c r="DP189">
        <f t="shared" si="263"/>
        <v>0</v>
      </c>
      <c r="DQ189">
        <f t="shared" si="263"/>
        <v>0</v>
      </c>
      <c r="DR189">
        <f t="shared" si="263"/>
        <v>0</v>
      </c>
      <c r="DS189">
        <f t="shared" si="263"/>
        <v>0</v>
      </c>
      <c r="DT189">
        <f t="shared" si="255"/>
        <v>0</v>
      </c>
      <c r="DU189">
        <f t="shared" si="255"/>
        <v>0</v>
      </c>
      <c r="DV189">
        <f t="shared" si="255"/>
        <v>0</v>
      </c>
      <c r="DW189">
        <f t="shared" si="255"/>
        <v>0</v>
      </c>
      <c r="DX189">
        <f t="shared" si="255"/>
        <v>0</v>
      </c>
      <c r="DY189">
        <f t="shared" si="255"/>
        <v>0</v>
      </c>
      <c r="DZ189">
        <f t="shared" si="255"/>
        <v>0</v>
      </c>
      <c r="EA189">
        <f t="shared" si="255"/>
        <v>0</v>
      </c>
      <c r="EB189">
        <f t="shared" si="255"/>
        <v>0</v>
      </c>
      <c r="EC189">
        <f t="shared" si="255"/>
        <v>0</v>
      </c>
      <c r="ED189">
        <f t="shared" si="264"/>
        <v>0</v>
      </c>
      <c r="EE189">
        <f t="shared" si="264"/>
        <v>0</v>
      </c>
      <c r="EF189">
        <f t="shared" si="264"/>
        <v>0</v>
      </c>
      <c r="EG189">
        <f t="shared" si="264"/>
        <v>0</v>
      </c>
      <c r="EH189">
        <f t="shared" si="264"/>
        <v>0</v>
      </c>
      <c r="EI189">
        <f t="shared" si="264"/>
        <v>0</v>
      </c>
      <c r="EJ189">
        <f t="shared" si="264"/>
        <v>0</v>
      </c>
      <c r="EK189">
        <f t="shared" si="264"/>
        <v>0</v>
      </c>
      <c r="EL189">
        <f t="shared" si="264"/>
        <v>0</v>
      </c>
      <c r="EM189">
        <f t="shared" si="264"/>
        <v>0</v>
      </c>
      <c r="EN189">
        <f t="shared" si="265"/>
        <v>0</v>
      </c>
      <c r="EO189">
        <f t="shared" si="265"/>
        <v>0</v>
      </c>
      <c r="EP189">
        <f t="shared" si="265"/>
        <v>0</v>
      </c>
      <c r="EQ189">
        <f t="shared" si="265"/>
        <v>0</v>
      </c>
      <c r="ER189">
        <f t="shared" si="265"/>
        <v>0</v>
      </c>
      <c r="ES189">
        <f t="shared" si="265"/>
        <v>0</v>
      </c>
      <c r="ET189">
        <f t="shared" si="265"/>
        <v>0</v>
      </c>
      <c r="EU189">
        <f t="shared" si="265"/>
        <v>0</v>
      </c>
      <c r="EV189">
        <f t="shared" si="265"/>
        <v>0</v>
      </c>
      <c r="EW189">
        <f t="shared" si="265"/>
        <v>0</v>
      </c>
      <c r="EX189">
        <f t="shared" si="265"/>
        <v>0</v>
      </c>
      <c r="EZ189">
        <f t="shared" si="266"/>
        <v>0.8860897438202896</v>
      </c>
      <c r="FB189">
        <f t="shared" si="267"/>
        <v>1.0494736134993798E-2</v>
      </c>
      <c r="FC189">
        <f t="shared" si="268"/>
        <v>0.2486742196726783</v>
      </c>
    </row>
    <row r="190" spans="1:159" x14ac:dyDescent="0.25">
      <c r="A190">
        <v>1215</v>
      </c>
      <c r="B190" s="20">
        <f>'Input spectra'!S189</f>
        <v>4.2373248570417098E-2</v>
      </c>
      <c r="C190">
        <f>'Input spectra'!B189</f>
        <v>0</v>
      </c>
      <c r="D190">
        <f t="shared" si="256"/>
        <v>2.0653927966864227E-2</v>
      </c>
      <c r="E190">
        <f t="shared" si="256"/>
        <v>2.0416818306422398E-2</v>
      </c>
      <c r="F190">
        <f t="shared" si="256"/>
        <v>2.0181344543844619E-2</v>
      </c>
      <c r="G190">
        <f t="shared" si="256"/>
        <v>1.9947497084090954E-2</v>
      </c>
      <c r="H190">
        <f t="shared" si="256"/>
        <v>1.9715266384015762E-2</v>
      </c>
      <c r="I190">
        <f t="shared" si="256"/>
        <v>1.9484642952100409E-2</v>
      </c>
      <c r="J190">
        <f t="shared" si="256"/>
        <v>1.925561734818728E-2</v>
      </c>
      <c r="K190">
        <f t="shared" si="256"/>
        <v>1.9028180183215133E-2</v>
      </c>
      <c r="L190">
        <f t="shared" si="256"/>
        <v>1.8802322118955786E-2</v>
      </c>
      <c r="M190">
        <f t="shared" si="256"/>
        <v>1.8578033867752083E-2</v>
      </c>
      <c r="N190">
        <f t="shared" si="256"/>
        <v>1.8355306192257212E-2</v>
      </c>
      <c r="O190">
        <f t="shared" si="256"/>
        <v>1.8134129905175267E-2</v>
      </c>
      <c r="P190">
        <f t="shared" si="256"/>
        <v>1.791449586900316E-2</v>
      </c>
      <c r="Q190">
        <f t="shared" si="256"/>
        <v>1.7696394995773808E-2</v>
      </c>
      <c r="R190">
        <f t="shared" si="256"/>
        <v>1.747981824680055E-2</v>
      </c>
      <c r="S190">
        <f t="shared" si="256"/>
        <v>1.7264756632422915E-2</v>
      </c>
      <c r="T190">
        <f t="shared" ref="N190:AC206" si="269">T$2*EXP(- T$1 * ($C190*_c1+$B190))</f>
        <v>1.7051201211753617E-2</v>
      </c>
      <c r="U190">
        <f t="shared" si="269"/>
        <v>1.6839143092426803E-2</v>
      </c>
      <c r="V190">
        <f t="shared" si="269"/>
        <v>1.6628573430347602E-2</v>
      </c>
      <c r="W190">
        <f t="shared" si="269"/>
        <v>1.6419483429442879E-2</v>
      </c>
      <c r="X190">
        <f t="shared" si="269"/>
        <v>1.6211864341413258E-2</v>
      </c>
      <c r="Y190">
        <f t="shared" si="269"/>
        <v>1.6005707465486376E-2</v>
      </c>
      <c r="Z190">
        <f t="shared" si="269"/>
        <v>1.5801004148171378E-2</v>
      </c>
      <c r="AA190">
        <f t="shared" si="269"/>
        <v>1.559774578301462E-2</v>
      </c>
      <c r="AB190">
        <f t="shared" si="269"/>
        <v>1.5395923810356614E-2</v>
      </c>
      <c r="AC190">
        <f t="shared" si="269"/>
        <v>1.519552971709018E-2</v>
      </c>
      <c r="AD190">
        <f t="shared" si="257"/>
        <v>1.4996555036419791E-2</v>
      </c>
      <c r="AE190">
        <f t="shared" si="257"/>
        <v>1.4798991347622152E-2</v>
      </c>
      <c r="AF190">
        <f t="shared" si="257"/>
        <v>1.460283027580795E-2</v>
      </c>
      <c r="AG190">
        <f t="shared" si="257"/>
        <v>1.4408063491684789E-2</v>
      </c>
      <c r="AH190">
        <f t="shared" si="258"/>
        <v>1.4214682711321352E-2</v>
      </c>
      <c r="AI190">
        <f t="shared" si="258"/>
        <v>1.40226796959127E-2</v>
      </c>
      <c r="AJ190">
        <f t="shared" si="258"/>
        <v>1.3832046251546756E-2</v>
      </c>
      <c r="AK190">
        <f t="shared" si="258"/>
        <v>1.3642774228971961E-2</v>
      </c>
      <c r="AL190">
        <f t="shared" si="258"/>
        <v>1.3454855523366106E-2</v>
      </c>
      <c r="AM190">
        <f t="shared" si="258"/>
        <v>1.326828207410629E-2</v>
      </c>
      <c r="AN190">
        <f t="shared" si="258"/>
        <v>1.3083045864540043E-2</v>
      </c>
      <c r="AO190">
        <f t="shared" si="258"/>
        <v>1.2899138921757621E-2</v>
      </c>
      <c r="AP190">
        <f t="shared" si="258"/>
        <v>1.2716553316365389E-2</v>
      </c>
      <c r="AQ190">
        <f t="shared" si="258"/>
        <v>1.2535281162260372E-2</v>
      </c>
      <c r="AR190">
        <f t="shared" si="258"/>
        <v>1.2355314616405939E-2</v>
      </c>
      <c r="AS190">
        <f t="shared" si="258"/>
        <v>1.2176645878608595E-2</v>
      </c>
      <c r="AT190">
        <f t="shared" si="258"/>
        <v>1.1999267191295872E-2</v>
      </c>
      <c r="AU190">
        <f t="shared" si="258"/>
        <v>1.1823170839295398E-2</v>
      </c>
      <c r="AV190">
        <f t="shared" si="258"/>
        <v>1.1648349149614984E-2</v>
      </c>
      <c r="AW190">
        <f t="shared" si="258"/>
        <v>1.1474794491223895E-2</v>
      </c>
      <c r="AX190">
        <f t="shared" ref="AR190:BG206" si="270">AX$2*EXP(- AX$1 * ($C190*_c1+$B190))</f>
        <v>1.020272799321797E-2</v>
      </c>
      <c r="AY190">
        <f t="shared" si="270"/>
        <v>8.7200281569615786E-3</v>
      </c>
      <c r="AZ190">
        <f t="shared" si="270"/>
        <v>7.8515341008565179E-3</v>
      </c>
      <c r="BA190">
        <f t="shared" si="270"/>
        <v>7.1938759162659327E-3</v>
      </c>
      <c r="BB190">
        <f t="shared" si="270"/>
        <v>6.6565990290516812E-3</v>
      </c>
      <c r="BC190">
        <f t="shared" si="270"/>
        <v>6.2005088436613209E-3</v>
      </c>
      <c r="BD190">
        <f t="shared" si="270"/>
        <v>5.804136544175019E-3</v>
      </c>
      <c r="BE190">
        <f t="shared" si="270"/>
        <v>5.4541028565934686E-3</v>
      </c>
      <c r="BF190">
        <f t="shared" si="270"/>
        <v>5.1413516109669382E-3</v>
      </c>
      <c r="BG190">
        <f t="shared" si="270"/>
        <v>4.8593898290246818E-3</v>
      </c>
      <c r="BH190">
        <f t="shared" si="259"/>
        <v>4.6033610620554504E-3</v>
      </c>
      <c r="BI190">
        <f t="shared" si="259"/>
        <v>4.3695134549834782E-3</v>
      </c>
      <c r="BJ190">
        <f t="shared" si="259"/>
        <v>4.1548736713506442E-3</v>
      </c>
      <c r="BK190">
        <f t="shared" si="259"/>
        <v>3.9570363962503421E-3</v>
      </c>
      <c r="BL190">
        <f t="shared" si="260"/>
        <v>3.7740226414235516E-3</v>
      </c>
      <c r="BM190">
        <f t="shared" si="260"/>
        <v>3.604181008881018E-3</v>
      </c>
      <c r="BN190">
        <f t="shared" si="260"/>
        <v>3.4461168624840368E-3</v>
      </c>
      <c r="BO190">
        <f t="shared" si="260"/>
        <v>3.2986402482616255E-3</v>
      </c>
      <c r="BP190">
        <f t="shared" si="260"/>
        <v>3.160726777355136E-3</v>
      </c>
      <c r="BQ190">
        <f t="shared" si="260"/>
        <v>3.03148769699061E-3</v>
      </c>
      <c r="BR190">
        <f t="shared" si="260"/>
        <v>2.9101466172940919E-3</v>
      </c>
      <c r="BS190">
        <f t="shared" si="260"/>
        <v>2.796021153025771E-3</v>
      </c>
      <c r="BT190">
        <f t="shared" si="260"/>
        <v>2.6885082570245653E-3</v>
      </c>
      <c r="BU190">
        <f t="shared" si="260"/>
        <v>2.5870723691041285E-3</v>
      </c>
      <c r="BV190">
        <f t="shared" si="260"/>
        <v>2.4912357416826208E-3</v>
      </c>
      <c r="BW190">
        <f t="shared" si="260"/>
        <v>2.4005704692250424E-3</v>
      </c>
      <c r="BX190">
        <f t="shared" si="260"/>
        <v>2.3146918663304204E-3</v>
      </c>
      <c r="BY190">
        <f t="shared" si="260"/>
        <v>2.2332529242615907E-3</v>
      </c>
      <c r="BZ190">
        <f t="shared" si="260"/>
        <v>2.1559396379141967E-3</v>
      </c>
      <c r="CA190">
        <f t="shared" si="260"/>
        <v>2.0824670413602648E-3</v>
      </c>
      <c r="CB190">
        <f t="shared" ref="BV190:CK215" si="271">CB$2*EXP(- CB$1 * ($C190*_c1+$B190))</f>
        <v>2.0125758247459039E-3</v>
      </c>
      <c r="CC190">
        <f t="shared" si="271"/>
        <v>1.9460294316293223E-3</v>
      </c>
      <c r="CD190">
        <f t="shared" si="271"/>
        <v>1.8826115560292775E-3</v>
      </c>
      <c r="CE190">
        <f t="shared" si="271"/>
        <v>1.8221239740900631E-3</v>
      </c>
      <c r="CF190">
        <f t="shared" si="261"/>
        <v>1.7643846574907302E-3</v>
      </c>
      <c r="CG190">
        <f t="shared" si="261"/>
        <v>1.7092261253590518E-3</v>
      </c>
      <c r="CH190">
        <f t="shared" si="261"/>
        <v>1.6564939991025034E-3</v>
      </c>
      <c r="CI190">
        <f t="shared" si="261"/>
        <v>1.606045730690986E-3</v>
      </c>
      <c r="CJ190">
        <f t="shared" si="261"/>
        <v>1.5577494798585648E-3</v>
      </c>
      <c r="CK190">
        <f t="shared" si="261"/>
        <v>1.511483119690801E-3</v>
      </c>
      <c r="CL190">
        <f t="shared" si="261"/>
        <v>1.4671333533266308E-3</v>
      </c>
      <c r="CM190">
        <f t="shared" si="261"/>
        <v>1.4245949271801087E-3</v>
      </c>
      <c r="CN190">
        <f t="shared" si="261"/>
        <v>1.3837699282947598E-3</v>
      </c>
      <c r="CO190">
        <f t="shared" si="261"/>
        <v>1.3445671552732008E-3</v>
      </c>
      <c r="CP190">
        <f t="shared" si="261"/>
        <v>1.3069015537489324E-3</v>
      </c>
      <c r="CQ190">
        <f t="shared" si="261"/>
        <v>1.2706937086426685E-3</v>
      </c>
      <c r="CR190">
        <f t="shared" si="261"/>
        <v>8.1828296956210696E-4</v>
      </c>
      <c r="CS190">
        <f t="shared" si="261"/>
        <v>5.3159380827407844E-4</v>
      </c>
      <c r="CT190">
        <f t="shared" si="261"/>
        <v>3.6822277610613593E-4</v>
      </c>
      <c r="CU190">
        <f t="shared" si="261"/>
        <v>2.5620867042738999E-4</v>
      </c>
      <c r="CV190">
        <f t="shared" ref="CP190:DE206" si="272">CV$2*EXP(- CV$1 * ($C190*_c1+$B190))</f>
        <v>1.749759758355933E-4</v>
      </c>
      <c r="CW190">
        <f t="shared" si="272"/>
        <v>1.1504349815552051E-4</v>
      </c>
      <c r="CX190">
        <f t="shared" si="272"/>
        <v>7.1061375394431675E-5</v>
      </c>
      <c r="CY190">
        <f t="shared" si="272"/>
        <v>3.9634288181070872E-5</v>
      </c>
      <c r="CZ190">
        <f t="shared" si="272"/>
        <v>1.8433184195694563E-5</v>
      </c>
      <c r="DA190">
        <f t="shared" si="272"/>
        <v>5.7693774668832567E-6</v>
      </c>
      <c r="DB190">
        <f t="shared" si="272"/>
        <v>3.6655125064114967E-7</v>
      </c>
      <c r="DC190">
        <f t="shared" si="272"/>
        <v>0</v>
      </c>
      <c r="DD190">
        <f t="shared" si="272"/>
        <v>0</v>
      </c>
      <c r="DE190">
        <f t="shared" si="272"/>
        <v>0</v>
      </c>
      <c r="DF190">
        <f t="shared" si="262"/>
        <v>0</v>
      </c>
      <c r="DG190">
        <f t="shared" si="262"/>
        <v>0</v>
      </c>
      <c r="DH190">
        <f t="shared" si="262"/>
        <v>0</v>
      </c>
      <c r="DI190">
        <f t="shared" si="262"/>
        <v>0</v>
      </c>
      <c r="DJ190">
        <f t="shared" si="263"/>
        <v>0</v>
      </c>
      <c r="DK190">
        <f t="shared" si="263"/>
        <v>0</v>
      </c>
      <c r="DL190">
        <f t="shared" si="263"/>
        <v>0</v>
      </c>
      <c r="DM190">
        <f t="shared" si="263"/>
        <v>0</v>
      </c>
      <c r="DN190">
        <f t="shared" si="263"/>
        <v>0</v>
      </c>
      <c r="DO190">
        <f t="shared" si="263"/>
        <v>0</v>
      </c>
      <c r="DP190">
        <f t="shared" si="263"/>
        <v>0</v>
      </c>
      <c r="DQ190">
        <f t="shared" si="263"/>
        <v>0</v>
      </c>
      <c r="DR190">
        <f t="shared" si="263"/>
        <v>0</v>
      </c>
      <c r="DS190">
        <f t="shared" si="263"/>
        <v>0</v>
      </c>
      <c r="DT190">
        <f t="shared" si="263"/>
        <v>0</v>
      </c>
      <c r="DU190">
        <f t="shared" si="263"/>
        <v>0</v>
      </c>
      <c r="DV190">
        <f t="shared" si="263"/>
        <v>0</v>
      </c>
      <c r="DW190">
        <f t="shared" si="263"/>
        <v>0</v>
      </c>
      <c r="DX190">
        <f t="shared" si="263"/>
        <v>0</v>
      </c>
      <c r="DY190">
        <f t="shared" si="263"/>
        <v>0</v>
      </c>
      <c r="DZ190">
        <f t="shared" ref="DT190:EI215" si="273">DZ$2*EXP(- DZ$1 * ($C190*_c1+$B190))</f>
        <v>0</v>
      </c>
      <c r="EA190">
        <f t="shared" si="273"/>
        <v>0</v>
      </c>
      <c r="EB190">
        <f t="shared" si="273"/>
        <v>0</v>
      </c>
      <c r="EC190">
        <f t="shared" si="273"/>
        <v>0</v>
      </c>
      <c r="ED190">
        <f t="shared" si="264"/>
        <v>0</v>
      </c>
      <c r="EE190">
        <f t="shared" si="264"/>
        <v>0</v>
      </c>
      <c r="EF190">
        <f t="shared" si="264"/>
        <v>0</v>
      </c>
      <c r="EG190">
        <f t="shared" si="264"/>
        <v>0</v>
      </c>
      <c r="EH190">
        <f t="shared" si="264"/>
        <v>0</v>
      </c>
      <c r="EI190">
        <f t="shared" si="264"/>
        <v>0</v>
      </c>
      <c r="EJ190">
        <f t="shared" si="264"/>
        <v>0</v>
      </c>
      <c r="EK190">
        <f t="shared" si="264"/>
        <v>0</v>
      </c>
      <c r="EL190">
        <f t="shared" si="264"/>
        <v>0</v>
      </c>
      <c r="EM190">
        <f t="shared" si="264"/>
        <v>0</v>
      </c>
      <c r="EN190">
        <f t="shared" si="265"/>
        <v>0</v>
      </c>
      <c r="EO190">
        <f t="shared" si="265"/>
        <v>0</v>
      </c>
      <c r="EP190">
        <f t="shared" si="265"/>
        <v>0</v>
      </c>
      <c r="EQ190">
        <f t="shared" si="265"/>
        <v>0</v>
      </c>
      <c r="ER190">
        <f t="shared" si="265"/>
        <v>0</v>
      </c>
      <c r="ES190">
        <f t="shared" si="265"/>
        <v>0</v>
      </c>
      <c r="ET190">
        <f t="shared" si="265"/>
        <v>0</v>
      </c>
      <c r="EU190">
        <f t="shared" si="265"/>
        <v>0</v>
      </c>
      <c r="EV190">
        <f t="shared" si="265"/>
        <v>0</v>
      </c>
      <c r="EW190">
        <f t="shared" si="265"/>
        <v>0</v>
      </c>
      <c r="EX190">
        <f t="shared" si="265"/>
        <v>0</v>
      </c>
      <c r="EZ190">
        <f t="shared" si="266"/>
        <v>0.88621814887254968</v>
      </c>
      <c r="FB190">
        <f t="shared" si="267"/>
        <v>1.0481882209251059E-2</v>
      </c>
      <c r="FC190">
        <f t="shared" si="268"/>
        <v>0.24867586074733097</v>
      </c>
    </row>
    <row r="191" spans="1:159" x14ac:dyDescent="0.25">
      <c r="A191">
        <v>1220</v>
      </c>
      <c r="B191" s="20">
        <f>'Input spectra'!S190</f>
        <v>4.2320731231263502E-2</v>
      </c>
      <c r="C191">
        <f>'Input spectra'!B190</f>
        <v>0</v>
      </c>
      <c r="D191">
        <f t="shared" ref="D191:M216" si="274">D$2*EXP(- D$1 * ($C191*_c1+$B191))</f>
        <v>2.0653927966864227E-2</v>
      </c>
      <c r="E191">
        <f t="shared" si="274"/>
        <v>2.0416925530401097E-2</v>
      </c>
      <c r="F191">
        <f t="shared" si="274"/>
        <v>2.0181556519061051E-2</v>
      </c>
      <c r="G191">
        <f t="shared" si="274"/>
        <v>1.9947811363407605E-2</v>
      </c>
      <c r="H191">
        <f t="shared" si="274"/>
        <v>1.9715680545698357E-2</v>
      </c>
      <c r="I191">
        <f t="shared" si="274"/>
        <v>1.9485154599619071E-2</v>
      </c>
      <c r="J191">
        <f t="shared" si="274"/>
        <v>1.9256224110019017E-2</v>
      </c>
      <c r="K191">
        <f t="shared" si="274"/>
        <v>1.9028879712647665E-2</v>
      </c>
      <c r="L191">
        <f t="shared" si="274"/>
        <v>1.8803112093892699E-2</v>
      </c>
      <c r="M191">
        <f t="shared" si="274"/>
        <v>1.8578911990519316E-2</v>
      </c>
      <c r="N191">
        <f t="shared" si="269"/>
        <v>1.8356270189410839E-2</v>
      </c>
      <c r="O191">
        <f t="shared" si="269"/>
        <v>1.8135177527310586E-2</v>
      </c>
      <c r="P191">
        <f t="shared" si="269"/>
        <v>1.7915624890565095E-2</v>
      </c>
      <c r="Q191">
        <f t="shared" si="269"/>
        <v>1.769760321486856E-2</v>
      </c>
      <c r="R191">
        <f t="shared" si="269"/>
        <v>1.7481103485008569E-2</v>
      </c>
      <c r="S191">
        <f t="shared" si="269"/>
        <v>1.7266116734613129E-2</v>
      </c>
      <c r="T191">
        <f t="shared" si="269"/>
        <v>1.7052634045898907E-2</v>
      </c>
      <c r="U191">
        <f t="shared" si="269"/>
        <v>1.684064654942076E-2</v>
      </c>
      <c r="V191">
        <f t="shared" si="269"/>
        <v>1.6630145423822525E-2</v>
      </c>
      <c r="W191">
        <f t="shared" si="269"/>
        <v>1.6421121895588992E-2</v>
      </c>
      <c r="X191">
        <f t="shared" si="269"/>
        <v>1.6213567238799194E-2</v>
      </c>
      <c r="Y191">
        <f t="shared" si="269"/>
        <v>1.6007472774880859E-2</v>
      </c>
      <c r="Z191">
        <f t="shared" si="269"/>
        <v>1.5802829872366139E-2</v>
      </c>
      <c r="AA191">
        <f t="shared" si="269"/>
        <v>1.559962994664851E-2</v>
      </c>
      <c r="AB191">
        <f t="shared" si="269"/>
        <v>1.539786445974093E-2</v>
      </c>
      <c r="AC191">
        <f t="shared" si="269"/>
        <v>1.5197524920035179E-2</v>
      </c>
      <c r="AD191">
        <f t="shared" ref="AD191:AQ209" si="275">AD$2*EXP(- AD$1 * ($C191*_c1+$B191))</f>
        <v>1.4998602882062392E-2</v>
      </c>
      <c r="AE191">
        <f t="shared" si="275"/>
        <v>1.4801089946254819E-2</v>
      </c>
      <c r="AF191">
        <f t="shared" si="275"/>
        <v>1.4604977758708754E-2</v>
      </c>
      <c r="AG191">
        <f t="shared" si="275"/>
        <v>1.4410258010948624E-2</v>
      </c>
      <c r="AH191">
        <f t="shared" si="275"/>
        <v>1.4216922439692315E-2</v>
      </c>
      <c r="AI191">
        <f t="shared" si="275"/>
        <v>1.4024962826617618E-2</v>
      </c>
      <c r="AJ191">
        <f t="shared" si="275"/>
        <v>1.3834370998129869E-2</v>
      </c>
      <c r="AK191">
        <f t="shared" si="275"/>
        <v>1.3645138825130725E-2</v>
      </c>
      <c r="AL191">
        <f t="shared" si="275"/>
        <v>1.3457258222788131E-2</v>
      </c>
      <c r="AM191">
        <f t="shared" si="275"/>
        <v>1.3270721150307408E-2</v>
      </c>
      <c r="AN191">
        <f t="shared" si="275"/>
        <v>1.3085519610703483E-2</v>
      </c>
      <c r="AO191">
        <f t="shared" si="275"/>
        <v>1.2901645650574289E-2</v>
      </c>
      <c r="AP191">
        <f t="shared" si="275"/>
        <v>1.2719091359875265E-2</v>
      </c>
      <c r="AQ191">
        <f t="shared" si="275"/>
        <v>1.2537848871694984E-2</v>
      </c>
      <c r="AR191">
        <f t="shared" si="270"/>
        <v>1.2357910362031937E-2</v>
      </c>
      <c r="AS191">
        <f t="shared" si="270"/>
        <v>1.2179268049572397E-2</v>
      </c>
      <c r="AT191">
        <f t="shared" si="270"/>
        <v>1.2001914195469391E-2</v>
      </c>
      <c r="AU191">
        <f t="shared" si="270"/>
        <v>1.1825841103122828E-2</v>
      </c>
      <c r="AV191">
        <f t="shared" si="270"/>
        <v>1.1651041117960666E-2</v>
      </c>
      <c r="AW191">
        <f t="shared" si="270"/>
        <v>1.1477506627221206E-2</v>
      </c>
      <c r="AX191">
        <f t="shared" si="270"/>
        <v>1.0205193063542563E-2</v>
      </c>
      <c r="AY191">
        <f t="shared" si="270"/>
        <v>8.722180800198617E-3</v>
      </c>
      <c r="AZ191">
        <f t="shared" si="270"/>
        <v>7.8535135904044973E-3</v>
      </c>
      <c r="BA191">
        <f t="shared" si="270"/>
        <v>7.1957273902646954E-3</v>
      </c>
      <c r="BB191">
        <f t="shared" si="270"/>
        <v>6.6583471929080127E-3</v>
      </c>
      <c r="BC191">
        <f t="shared" si="270"/>
        <v>6.2021698006373693E-3</v>
      </c>
      <c r="BD191">
        <f t="shared" si="270"/>
        <v>5.8057218132242568E-3</v>
      </c>
      <c r="BE191">
        <f t="shared" si="270"/>
        <v>5.4556211732275728E-3</v>
      </c>
      <c r="BF191">
        <f t="shared" si="270"/>
        <v>5.1428098723077893E-3</v>
      </c>
      <c r="BG191">
        <f t="shared" si="270"/>
        <v>4.8607936439881618E-3</v>
      </c>
      <c r="BH191">
        <f t="shared" ref="BH191:BU209" si="276">BH$2*EXP(- BH$1 * ($C191*_c1+$B191))</f>
        <v>4.6047150962896591E-3</v>
      </c>
      <c r="BI191">
        <f t="shared" si="276"/>
        <v>4.3708216595327561E-3</v>
      </c>
      <c r="BJ191">
        <f t="shared" si="276"/>
        <v>4.1561394409944177E-3</v>
      </c>
      <c r="BK191">
        <f t="shared" si="276"/>
        <v>3.9582626830569683E-3</v>
      </c>
      <c r="BL191">
        <f t="shared" si="276"/>
        <v>3.7752120385678278E-3</v>
      </c>
      <c r="BM191">
        <f t="shared" si="276"/>
        <v>3.6053358140235138E-3</v>
      </c>
      <c r="BN191">
        <f t="shared" si="276"/>
        <v>3.4472391266887298E-3</v>
      </c>
      <c r="BO191">
        <f t="shared" si="276"/>
        <v>3.2997318144236225E-3</v>
      </c>
      <c r="BP191">
        <f t="shared" si="276"/>
        <v>3.1617893108546002E-3</v>
      </c>
      <c r="BQ191">
        <f t="shared" si="276"/>
        <v>3.0325227104769587E-3</v>
      </c>
      <c r="BR191">
        <f t="shared" si="276"/>
        <v>2.9111554909645367E-3</v>
      </c>
      <c r="BS191">
        <f t="shared" si="276"/>
        <v>2.7970051513943549E-3</v>
      </c>
      <c r="BT191">
        <f t="shared" si="276"/>
        <v>2.6894685429216737E-3</v>
      </c>
      <c r="BU191">
        <f t="shared" si="276"/>
        <v>2.5880100154646152E-3</v>
      </c>
      <c r="BV191">
        <f t="shared" si="271"/>
        <v>2.492151741549372E-3</v>
      </c>
      <c r="BW191">
        <f t="shared" si="271"/>
        <v>2.4014657442984789E-3</v>
      </c>
      <c r="BX191">
        <f t="shared" si="271"/>
        <v>2.3155672743227613E-3</v>
      </c>
      <c r="BY191">
        <f t="shared" si="271"/>
        <v>2.2341092652606882E-3</v>
      </c>
      <c r="BZ191">
        <f t="shared" si="271"/>
        <v>2.1567776599205639E-3</v>
      </c>
      <c r="CA191">
        <f t="shared" si="271"/>
        <v>2.0832874451291489E-3</v>
      </c>
      <c r="CB191">
        <f t="shared" si="271"/>
        <v>2.013379268041533E-3</v>
      </c>
      <c r="CC191">
        <f t="shared" si="271"/>
        <v>1.9468165329790111E-3</v>
      </c>
      <c r="CD191">
        <f t="shared" si="271"/>
        <v>1.8833828980496738E-3</v>
      </c>
      <c r="CE191">
        <f t="shared" si="271"/>
        <v>1.8228801064454963E-3</v>
      </c>
      <c r="CF191">
        <f t="shared" si="271"/>
        <v>1.7651260995337154E-3</v>
      </c>
      <c r="CG191">
        <f t="shared" si="271"/>
        <v>1.7099533684949637E-3</v>
      </c>
      <c r="CH191">
        <f t="shared" si="271"/>
        <v>1.657207508913873E-3</v>
      </c>
      <c r="CI191">
        <f t="shared" si="271"/>
        <v>1.606745948851496E-3</v>
      </c>
      <c r="CJ191">
        <f t="shared" si="271"/>
        <v>1.5584368258623675E-3</v>
      </c>
      <c r="CK191">
        <f t="shared" si="271"/>
        <v>1.5121579924190888E-3</v>
      </c>
      <c r="CL191">
        <f t="shared" ref="CF191:CO217" si="277">CL$2*EXP(- CL$1 * ($C191*_c1+$B191))</f>
        <v>1.4677961324703135E-3</v>
      </c>
      <c r="CM191">
        <f t="shared" si="277"/>
        <v>1.4252459745348683E-3</v>
      </c>
      <c r="CN191">
        <f t="shared" si="277"/>
        <v>1.3844095889425717E-3</v>
      </c>
      <c r="CO191">
        <f t="shared" si="277"/>
        <v>1.34519575866257E-3</v>
      </c>
      <c r="CP191">
        <f t="shared" si="272"/>
        <v>1.3075194146845324E-3</v>
      </c>
      <c r="CQ191">
        <f t="shared" si="272"/>
        <v>1.2713011281937339E-3</v>
      </c>
      <c r="CR191">
        <f t="shared" si="272"/>
        <v>8.1867842629572874E-4</v>
      </c>
      <c r="CS191">
        <f t="shared" si="272"/>
        <v>5.3185350808765788E-4</v>
      </c>
      <c r="CT191">
        <f t="shared" si="272"/>
        <v>3.6840459893796288E-4</v>
      </c>
      <c r="CU191">
        <f t="shared" si="272"/>
        <v>2.5633652859746936E-4</v>
      </c>
      <c r="CV191">
        <f t="shared" si="272"/>
        <v>1.7506421509496176E-4</v>
      </c>
      <c r="CW191">
        <f t="shared" si="272"/>
        <v>1.1510211833592339E-4</v>
      </c>
      <c r="CX191">
        <f t="shared" si="272"/>
        <v>7.1097957960249998E-5</v>
      </c>
      <c r="CY191">
        <f t="shared" si="272"/>
        <v>3.9654900263750365E-5</v>
      </c>
      <c r="CZ191">
        <f t="shared" si="272"/>
        <v>1.8442867356001933E-5</v>
      </c>
      <c r="DA191">
        <f t="shared" si="272"/>
        <v>5.7724385014029452E-6</v>
      </c>
      <c r="DB191">
        <f t="shared" si="272"/>
        <v>3.6674765626416712E-7</v>
      </c>
      <c r="DC191">
        <f t="shared" si="272"/>
        <v>0</v>
      </c>
      <c r="DD191">
        <f t="shared" si="272"/>
        <v>0</v>
      </c>
      <c r="DE191">
        <f t="shared" si="272"/>
        <v>0</v>
      </c>
      <c r="DF191">
        <f t="shared" ref="DF191:DS209" si="278">DF$2*EXP(- DF$1 * ($C191*_c1+$B191))</f>
        <v>0</v>
      </c>
      <c r="DG191">
        <f t="shared" si="278"/>
        <v>0</v>
      </c>
      <c r="DH191">
        <f t="shared" si="278"/>
        <v>0</v>
      </c>
      <c r="DI191">
        <f t="shared" si="278"/>
        <v>0</v>
      </c>
      <c r="DJ191">
        <f t="shared" si="278"/>
        <v>0</v>
      </c>
      <c r="DK191">
        <f t="shared" si="278"/>
        <v>0</v>
      </c>
      <c r="DL191">
        <f t="shared" si="278"/>
        <v>0</v>
      </c>
      <c r="DM191">
        <f t="shared" si="278"/>
        <v>0</v>
      </c>
      <c r="DN191">
        <f t="shared" si="278"/>
        <v>0</v>
      </c>
      <c r="DO191">
        <f t="shared" si="278"/>
        <v>0</v>
      </c>
      <c r="DP191">
        <f t="shared" si="278"/>
        <v>0</v>
      </c>
      <c r="DQ191">
        <f t="shared" si="278"/>
        <v>0</v>
      </c>
      <c r="DR191">
        <f t="shared" si="278"/>
        <v>0</v>
      </c>
      <c r="DS191">
        <f t="shared" si="278"/>
        <v>0</v>
      </c>
      <c r="DT191">
        <f t="shared" si="273"/>
        <v>0</v>
      </c>
      <c r="DU191">
        <f t="shared" si="273"/>
        <v>0</v>
      </c>
      <c r="DV191">
        <f t="shared" si="273"/>
        <v>0</v>
      </c>
      <c r="DW191">
        <f t="shared" si="273"/>
        <v>0</v>
      </c>
      <c r="DX191">
        <f t="shared" si="273"/>
        <v>0</v>
      </c>
      <c r="DY191">
        <f t="shared" si="273"/>
        <v>0</v>
      </c>
      <c r="DZ191">
        <f t="shared" si="273"/>
        <v>0</v>
      </c>
      <c r="EA191">
        <f t="shared" si="273"/>
        <v>0</v>
      </c>
      <c r="EB191">
        <f t="shared" si="273"/>
        <v>0</v>
      </c>
      <c r="EC191">
        <f t="shared" si="273"/>
        <v>0</v>
      </c>
      <c r="ED191">
        <f t="shared" si="264"/>
        <v>0</v>
      </c>
      <c r="EE191">
        <f t="shared" si="264"/>
        <v>0</v>
      </c>
      <c r="EF191">
        <f t="shared" si="264"/>
        <v>0</v>
      </c>
      <c r="EG191">
        <f t="shared" si="264"/>
        <v>0</v>
      </c>
      <c r="EH191">
        <f t="shared" si="264"/>
        <v>0</v>
      </c>
      <c r="EI191">
        <f t="shared" si="264"/>
        <v>0</v>
      </c>
      <c r="EJ191">
        <f t="shared" si="264"/>
        <v>0</v>
      </c>
      <c r="EK191">
        <f t="shared" si="264"/>
        <v>0</v>
      </c>
      <c r="EL191">
        <f t="shared" si="264"/>
        <v>0</v>
      </c>
      <c r="EM191">
        <f t="shared" si="264"/>
        <v>0</v>
      </c>
      <c r="EN191">
        <f t="shared" si="265"/>
        <v>0</v>
      </c>
      <c r="EO191">
        <f t="shared" si="265"/>
        <v>0</v>
      </c>
      <c r="EP191">
        <f t="shared" si="265"/>
        <v>0</v>
      </c>
      <c r="EQ191">
        <f t="shared" si="265"/>
        <v>0</v>
      </c>
      <c r="ER191">
        <f t="shared" si="265"/>
        <v>0</v>
      </c>
      <c r="ES191">
        <f t="shared" si="265"/>
        <v>0</v>
      </c>
      <c r="ET191">
        <f t="shared" si="265"/>
        <v>0</v>
      </c>
      <c r="EU191">
        <f t="shared" si="265"/>
        <v>0</v>
      </c>
      <c r="EV191">
        <f t="shared" si="265"/>
        <v>0</v>
      </c>
      <c r="EW191">
        <f t="shared" si="265"/>
        <v>0</v>
      </c>
      <c r="EX191">
        <f t="shared" si="265"/>
        <v>0</v>
      </c>
      <c r="EZ191">
        <f t="shared" si="266"/>
        <v>0.886346582830982</v>
      </c>
      <c r="FB191">
        <f t="shared" si="267"/>
        <v>1.0469027945976928E-2</v>
      </c>
      <c r="FC191">
        <f t="shared" si="268"/>
        <v>0.24867750182221321</v>
      </c>
    </row>
    <row r="192" spans="1:159" x14ac:dyDescent="0.25">
      <c r="A192">
        <v>1225</v>
      </c>
      <c r="B192" s="20">
        <f>'Input spectra'!S191</f>
        <v>4.2268213892109899E-2</v>
      </c>
      <c r="C192">
        <f>'Input spectra'!B191</f>
        <v>0</v>
      </c>
      <c r="D192">
        <f t="shared" si="274"/>
        <v>2.0653927966864227E-2</v>
      </c>
      <c r="E192">
        <f t="shared" si="274"/>
        <v>2.0417032754942908E-2</v>
      </c>
      <c r="F192">
        <f t="shared" si="274"/>
        <v>2.0181768496503969E-2</v>
      </c>
      <c r="G192">
        <f t="shared" si="274"/>
        <v>1.9948125647675827E-2</v>
      </c>
      <c r="H192">
        <f t="shared" si="274"/>
        <v>1.9716094716081312E-2</v>
      </c>
      <c r="I192">
        <f t="shared" si="274"/>
        <v>1.9485666260573097E-2</v>
      </c>
      <c r="J192">
        <f t="shared" si="274"/>
        <v>1.9256830890970366E-2</v>
      </c>
      <c r="K192">
        <f t="shared" si="274"/>
        <v>1.9029579267796866E-2</v>
      </c>
      <c r="L192">
        <f t="shared" si="274"/>
        <v>1.8803902102020216E-2</v>
      </c>
      <c r="M192">
        <f t="shared" si="274"/>
        <v>1.8579790154792539E-2</v>
      </c>
      <c r="N192">
        <f t="shared" si="269"/>
        <v>1.8357234237192363E-2</v>
      </c>
      <c r="O192">
        <f t="shared" si="269"/>
        <v>1.8136225209967816E-2</v>
      </c>
      <c r="P192">
        <f t="shared" si="269"/>
        <v>1.791675398328112E-2</v>
      </c>
      <c r="Q192">
        <f t="shared" si="269"/>
        <v>1.7698811516454315E-2</v>
      </c>
      <c r="R192">
        <f t="shared" si="269"/>
        <v>1.7482388817716271E-2</v>
      </c>
      <c r="S192">
        <f t="shared" si="269"/>
        <v>1.7267476943950984E-2</v>
      </c>
      <c r="T192">
        <f t="shared" si="269"/>
        <v>1.7054067000447072E-2</v>
      </c>
      <c r="U192">
        <f t="shared" si="269"/>
        <v>1.6842150140648566E-2</v>
      </c>
      <c r="V192">
        <f t="shared" si="269"/>
        <v>1.6631717565906912E-2</v>
      </c>
      <c r="W192">
        <f t="shared" si="269"/>
        <v>1.6422760525234236E-2</v>
      </c>
      <c r="X192">
        <f t="shared" si="269"/>
        <v>1.62152703150578E-2</v>
      </c>
      <c r="Y192">
        <f t="shared" si="269"/>
        <v>1.6009238278975716E-2</v>
      </c>
      <c r="Z192">
        <f t="shared" si="269"/>
        <v>1.5804655807513876E-2</v>
      </c>
      <c r="AA192">
        <f t="shared" si="269"/>
        <v>1.5601514337884046E-2</v>
      </c>
      <c r="AB192">
        <f t="shared" si="269"/>
        <v>1.5399805353743244E-2</v>
      </c>
      <c r="AC192">
        <f t="shared" si="269"/>
        <v>1.5199520384954248E-2</v>
      </c>
      <c r="AD192">
        <f t="shared" si="275"/>
        <v>1.5000651007347333E-2</v>
      </c>
      <c r="AE192">
        <f t="shared" si="275"/>
        <v>1.4803188842483191E-2</v>
      </c>
      <c r="AF192">
        <f t="shared" si="275"/>
        <v>1.4607125557417023E-2</v>
      </c>
      <c r="AG192">
        <f t="shared" si="275"/>
        <v>1.4412452864463817E-2</v>
      </c>
      <c r="AH192">
        <f t="shared" si="275"/>
        <v>1.42191625209648E-2</v>
      </c>
      <c r="AI192">
        <f t="shared" si="275"/>
        <v>1.4027246329055042E-2</v>
      </c>
      <c r="AJ192">
        <f t="shared" si="275"/>
        <v>1.383669613543223E-2</v>
      </c>
      <c r="AK192">
        <f t="shared" si="275"/>
        <v>1.3647503831126588E-2</v>
      </c>
      <c r="AL192">
        <f t="shared" si="275"/>
        <v>1.3459661351271957E-2</v>
      </c>
      <c r="AM192">
        <f t="shared" si="275"/>
        <v>1.3273160674878005E-2</v>
      </c>
      <c r="AN192">
        <f t="shared" si="275"/>
        <v>1.3087993824603574E-2</v>
      </c>
      <c r="AO192">
        <f t="shared" si="275"/>
        <v>1.2904152866531177E-2</v>
      </c>
      <c r="AP192">
        <f t="shared" si="275"/>
        <v>1.2721629909942595E-2</v>
      </c>
      <c r="AQ192">
        <f t="shared" si="275"/>
        <v>1.2540417107095601E-2</v>
      </c>
      <c r="AR192">
        <f t="shared" si="270"/>
        <v>1.2360506653001826E-2</v>
      </c>
      <c r="AS192">
        <f t="shared" si="270"/>
        <v>1.21818907852057E-2</v>
      </c>
      <c r="AT192">
        <f t="shared" si="270"/>
        <v>1.2004561783564491E-2</v>
      </c>
      <c r="AU192">
        <f t="shared" si="270"/>
        <v>1.1828511970029503E-2</v>
      </c>
      <c r="AV192">
        <f t="shared" si="270"/>
        <v>1.1653733708428289E-2</v>
      </c>
      <c r="AW192">
        <f t="shared" si="270"/>
        <v>1.1480219404248008E-2</v>
      </c>
      <c r="AX192">
        <f t="shared" si="270"/>
        <v>1.0207658729450194E-2</v>
      </c>
      <c r="AY192">
        <f t="shared" si="270"/>
        <v>8.7243339748413855E-3</v>
      </c>
      <c r="AZ192">
        <f t="shared" si="270"/>
        <v>7.8554935790114914E-3</v>
      </c>
      <c r="BA192">
        <f t="shared" si="270"/>
        <v>7.1975793407737581E-3</v>
      </c>
      <c r="BB192">
        <f t="shared" si="270"/>
        <v>6.6600958158691903E-3</v>
      </c>
      <c r="BC192">
        <f t="shared" si="270"/>
        <v>6.2038312025411079E-3</v>
      </c>
      <c r="BD192">
        <f t="shared" si="270"/>
        <v>5.8073075152539977E-3</v>
      </c>
      <c r="BE192">
        <f t="shared" si="270"/>
        <v>5.4571399125316316E-3</v>
      </c>
      <c r="BF192">
        <f t="shared" si="270"/>
        <v>5.1442685472609159E-3</v>
      </c>
      <c r="BG192">
        <f t="shared" si="270"/>
        <v>4.8621978644956551E-3</v>
      </c>
      <c r="BH192">
        <f t="shared" si="276"/>
        <v>4.6060695287999708E-3</v>
      </c>
      <c r="BI192">
        <f t="shared" si="276"/>
        <v>4.372130255750159E-3</v>
      </c>
      <c r="BJ192">
        <f t="shared" si="276"/>
        <v>4.1574055962510679E-3</v>
      </c>
      <c r="BK192">
        <f t="shared" si="276"/>
        <v>3.9594893498902575E-3</v>
      </c>
      <c r="BL192">
        <f t="shared" si="276"/>
        <v>3.7764018105549977E-3</v>
      </c>
      <c r="BM192">
        <f t="shared" si="276"/>
        <v>3.6064909891737633E-3</v>
      </c>
      <c r="BN192">
        <f t="shared" si="276"/>
        <v>3.4483617563705665E-3</v>
      </c>
      <c r="BO192">
        <f t="shared" si="276"/>
        <v>3.3008237418001188E-3</v>
      </c>
      <c r="BP192">
        <f t="shared" si="276"/>
        <v>3.162852201543255E-3</v>
      </c>
      <c r="BQ192">
        <f t="shared" si="276"/>
        <v>3.0335580773386221E-3</v>
      </c>
      <c r="BR192">
        <f t="shared" si="276"/>
        <v>2.9121647143857733E-3</v>
      </c>
      <c r="BS192">
        <f t="shared" si="276"/>
        <v>2.7979894960595995E-3</v>
      </c>
      <c r="BT192">
        <f t="shared" si="276"/>
        <v>2.6904291718153127E-3</v>
      </c>
      <c r="BU192">
        <f t="shared" si="276"/>
        <v>2.5889480016612456E-3</v>
      </c>
      <c r="BV192">
        <f t="shared" si="271"/>
        <v>2.4930680782191575E-3</v>
      </c>
      <c r="BW192">
        <f t="shared" si="271"/>
        <v>2.4023613532581597E-3</v>
      </c>
      <c r="BX192">
        <f t="shared" si="271"/>
        <v>2.3164430133912014E-3</v>
      </c>
      <c r="BY192">
        <f t="shared" si="271"/>
        <v>2.2349659346238056E-3</v>
      </c>
      <c r="BZ192">
        <f t="shared" si="271"/>
        <v>2.1576160076692994E-3</v>
      </c>
      <c r="CA192">
        <f t="shared" si="271"/>
        <v>2.0841081721023535E-3</v>
      </c>
      <c r="CB192">
        <f t="shared" si="271"/>
        <v>2.0141830320809183E-3</v>
      </c>
      <c r="CC192">
        <f t="shared" si="271"/>
        <v>1.9476039526838723E-3</v>
      </c>
      <c r="CD192">
        <f t="shared" si="271"/>
        <v>1.8841545561036725E-3</v>
      </c>
      <c r="CE192">
        <f t="shared" si="271"/>
        <v>1.8236365525754843E-3</v>
      </c>
      <c r="CF192">
        <f t="shared" si="277"/>
        <v>1.7658678531506542E-3</v>
      </c>
      <c r="CG192">
        <f t="shared" si="277"/>
        <v>1.7106809210589674E-3</v>
      </c>
      <c r="CH192">
        <f t="shared" si="277"/>
        <v>1.6579213260588341E-3</v>
      </c>
      <c r="CI192">
        <f t="shared" si="277"/>
        <v>1.6074464722993734E-3</v>
      </c>
      <c r="CJ192">
        <f t="shared" si="277"/>
        <v>1.5591244751527616E-3</v>
      </c>
      <c r="CK192">
        <f t="shared" si="277"/>
        <v>1.5128331664760472E-3</v>
      </c>
      <c r="CL192">
        <f t="shared" si="277"/>
        <v>1.4684592110252204E-3</v>
      </c>
      <c r="CM192">
        <f t="shared" si="277"/>
        <v>1.4258973194216846E-3</v>
      </c>
      <c r="CN192">
        <f t="shared" si="277"/>
        <v>1.3850495452795268E-3</v>
      </c>
      <c r="CO192">
        <f t="shared" si="277"/>
        <v>1.3458246559325529E-3</v>
      </c>
      <c r="CP192">
        <f t="shared" si="272"/>
        <v>1.3081375677248704E-3</v>
      </c>
      <c r="CQ192">
        <f t="shared" si="272"/>
        <v>1.2719088381047093E-3</v>
      </c>
      <c r="CR192">
        <f t="shared" si="272"/>
        <v>8.1907407414420221E-4</v>
      </c>
      <c r="CS192">
        <f t="shared" si="272"/>
        <v>5.3211333477252911E-4</v>
      </c>
      <c r="CT192">
        <f t="shared" si="272"/>
        <v>3.6858651155115144E-4</v>
      </c>
      <c r="CU192">
        <f t="shared" si="272"/>
        <v>2.5646445057378767E-4</v>
      </c>
      <c r="CV192">
        <f t="shared" si="272"/>
        <v>1.7515249885282131E-4</v>
      </c>
      <c r="CW192">
        <f t="shared" si="272"/>
        <v>1.1516076838611991E-4</v>
      </c>
      <c r="CX192">
        <f t="shared" si="272"/>
        <v>7.1134559358860581E-5</v>
      </c>
      <c r="CY192">
        <f t="shared" si="272"/>
        <v>3.9675523065884451E-5</v>
      </c>
      <c r="CZ192">
        <f t="shared" si="272"/>
        <v>1.8452555602983023E-5</v>
      </c>
      <c r="DA192">
        <f t="shared" si="272"/>
        <v>5.7755011600029417E-6</v>
      </c>
      <c r="DB192">
        <f t="shared" si="272"/>
        <v>3.6694416712531625E-7</v>
      </c>
      <c r="DC192">
        <f t="shared" si="272"/>
        <v>0</v>
      </c>
      <c r="DD192">
        <f t="shared" si="272"/>
        <v>0</v>
      </c>
      <c r="DE192">
        <f t="shared" si="272"/>
        <v>0</v>
      </c>
      <c r="DF192">
        <f t="shared" si="278"/>
        <v>0</v>
      </c>
      <c r="DG192">
        <f t="shared" si="278"/>
        <v>0</v>
      </c>
      <c r="DH192">
        <f t="shared" si="278"/>
        <v>0</v>
      </c>
      <c r="DI192">
        <f t="shared" si="278"/>
        <v>0</v>
      </c>
      <c r="DJ192">
        <f t="shared" si="278"/>
        <v>0</v>
      </c>
      <c r="DK192">
        <f t="shared" si="278"/>
        <v>0</v>
      </c>
      <c r="DL192">
        <f t="shared" si="278"/>
        <v>0</v>
      </c>
      <c r="DM192">
        <f t="shared" si="278"/>
        <v>0</v>
      </c>
      <c r="DN192">
        <f t="shared" si="278"/>
        <v>0</v>
      </c>
      <c r="DO192">
        <f t="shared" si="278"/>
        <v>0</v>
      </c>
      <c r="DP192">
        <f t="shared" si="278"/>
        <v>0</v>
      </c>
      <c r="DQ192">
        <f t="shared" si="278"/>
        <v>0</v>
      </c>
      <c r="DR192">
        <f t="shared" si="278"/>
        <v>0</v>
      </c>
      <c r="DS192">
        <f t="shared" si="278"/>
        <v>0</v>
      </c>
      <c r="DT192">
        <f t="shared" si="273"/>
        <v>0</v>
      </c>
      <c r="DU192">
        <f t="shared" si="273"/>
        <v>0</v>
      </c>
      <c r="DV192">
        <f t="shared" si="273"/>
        <v>0</v>
      </c>
      <c r="DW192">
        <f t="shared" si="273"/>
        <v>0</v>
      </c>
      <c r="DX192">
        <f t="shared" si="273"/>
        <v>0</v>
      </c>
      <c r="DY192">
        <f t="shared" si="273"/>
        <v>0</v>
      </c>
      <c r="DZ192">
        <f t="shared" si="273"/>
        <v>0</v>
      </c>
      <c r="EA192">
        <f t="shared" si="273"/>
        <v>0</v>
      </c>
      <c r="EB192">
        <f t="shared" si="273"/>
        <v>0</v>
      </c>
      <c r="EC192">
        <f t="shared" si="273"/>
        <v>0</v>
      </c>
      <c r="ED192">
        <f t="shared" si="264"/>
        <v>0</v>
      </c>
      <c r="EE192">
        <f t="shared" si="264"/>
        <v>0</v>
      </c>
      <c r="EF192">
        <f t="shared" si="264"/>
        <v>0</v>
      </c>
      <c r="EG192">
        <f t="shared" si="264"/>
        <v>0</v>
      </c>
      <c r="EH192">
        <f t="shared" si="264"/>
        <v>0</v>
      </c>
      <c r="EI192">
        <f t="shared" si="264"/>
        <v>0</v>
      </c>
      <c r="EJ192">
        <f t="shared" si="264"/>
        <v>0</v>
      </c>
      <c r="EK192">
        <f t="shared" si="264"/>
        <v>0</v>
      </c>
      <c r="EL192">
        <f t="shared" si="264"/>
        <v>0</v>
      </c>
      <c r="EM192">
        <f t="shared" si="264"/>
        <v>0</v>
      </c>
      <c r="EN192">
        <f t="shared" si="265"/>
        <v>0</v>
      </c>
      <c r="EO192">
        <f t="shared" si="265"/>
        <v>0</v>
      </c>
      <c r="EP192">
        <f t="shared" si="265"/>
        <v>0</v>
      </c>
      <c r="EQ192">
        <f t="shared" si="265"/>
        <v>0</v>
      </c>
      <c r="ER192">
        <f t="shared" si="265"/>
        <v>0</v>
      </c>
      <c r="ES192">
        <f t="shared" si="265"/>
        <v>0</v>
      </c>
      <c r="ET192">
        <f t="shared" si="265"/>
        <v>0</v>
      </c>
      <c r="EU192">
        <f t="shared" si="265"/>
        <v>0</v>
      </c>
      <c r="EV192">
        <f t="shared" si="265"/>
        <v>0</v>
      </c>
      <c r="EW192">
        <f t="shared" si="265"/>
        <v>0</v>
      </c>
      <c r="EX192">
        <f t="shared" si="265"/>
        <v>0</v>
      </c>
      <c r="EZ192">
        <f t="shared" si="266"/>
        <v>0.88647504570369318</v>
      </c>
      <c r="FB192">
        <f t="shared" si="267"/>
        <v>1.0456173345162523E-2</v>
      </c>
      <c r="FC192">
        <f t="shared" si="268"/>
        <v>0.2486791428973224</v>
      </c>
    </row>
    <row r="193" spans="1:159" x14ac:dyDescent="0.25">
      <c r="A193">
        <v>1230</v>
      </c>
      <c r="B193" s="20">
        <f>'Input spectra'!S192</f>
        <v>4.2215696552956303E-2</v>
      </c>
      <c r="C193">
        <f>'Input spectra'!B192</f>
        <v>0</v>
      </c>
      <c r="D193">
        <f t="shared" si="274"/>
        <v>2.0653927966864227E-2</v>
      </c>
      <c r="E193">
        <f t="shared" si="274"/>
        <v>2.0417139980047839E-2</v>
      </c>
      <c r="F193">
        <f t="shared" si="274"/>
        <v>2.0181980476173398E-2</v>
      </c>
      <c r="G193">
        <f t="shared" si="274"/>
        <v>1.9948439936895698E-2</v>
      </c>
      <c r="H193">
        <f t="shared" si="274"/>
        <v>1.9716508895164811E-2</v>
      </c>
      <c r="I193">
        <f t="shared" si="274"/>
        <v>1.948617793496283E-2</v>
      </c>
      <c r="J193">
        <f t="shared" si="274"/>
        <v>1.9257437691041927E-2</v>
      </c>
      <c r="K193">
        <f t="shared" si="274"/>
        <v>1.9030278848663682E-2</v>
      </c>
      <c r="L193">
        <f t="shared" si="274"/>
        <v>1.8804692143339727E-2</v>
      </c>
      <c r="M193">
        <f t="shared" si="274"/>
        <v>1.8580668360573704E-2</v>
      </c>
      <c r="N193">
        <f t="shared" si="269"/>
        <v>1.8358198335604439E-2</v>
      </c>
      <c r="O193">
        <f t="shared" si="269"/>
        <v>1.813727295315045E-2</v>
      </c>
      <c r="P193">
        <f t="shared" si="269"/>
        <v>1.7917883147155721E-2</v>
      </c>
      <c r="Q193">
        <f t="shared" si="269"/>
        <v>1.7700019900536702E-2</v>
      </c>
      <c r="R193">
        <f t="shared" si="269"/>
        <v>1.7483674244930601E-2</v>
      </c>
      <c r="S193">
        <f t="shared" si="269"/>
        <v>1.7268837260444918E-2</v>
      </c>
      <c r="T193">
        <f t="shared" si="269"/>
        <v>1.7055500075408233E-2</v>
      </c>
      <c r="U193">
        <f t="shared" si="269"/>
        <v>1.6843653866122198E-2</v>
      </c>
      <c r="V193">
        <f t="shared" si="269"/>
        <v>1.6633289856614823E-2</v>
      </c>
      <c r="W193">
        <f t="shared" si="269"/>
        <v>1.6424399318394931E-2</v>
      </c>
      <c r="X193">
        <f t="shared" si="269"/>
        <v>1.621697357020787E-2</v>
      </c>
      <c r="Y193">
        <f t="shared" si="269"/>
        <v>1.6011003977792426E-2</v>
      </c>
      <c r="Z193">
        <f t="shared" si="269"/>
        <v>1.5806481953638964E-2</v>
      </c>
      <c r="AA193">
        <f t="shared" si="269"/>
        <v>1.5603398956748721E-2</v>
      </c>
      <c r="AB193">
        <f t="shared" si="269"/>
        <v>1.5401746492394385E-2</v>
      </c>
      <c r="AC193">
        <f t="shared" si="269"/>
        <v>1.5201516111881789E-2</v>
      </c>
      <c r="AD193">
        <f t="shared" si="275"/>
        <v>1.5002699412312803E-2</v>
      </c>
      <c r="AE193">
        <f t="shared" si="275"/>
        <v>1.4805288036349465E-2</v>
      </c>
      <c r="AF193">
        <f t="shared" si="275"/>
        <v>1.46092736719792E-2</v>
      </c>
      <c r="AG193">
        <f t="shared" si="275"/>
        <v>1.441464805228128E-2</v>
      </c>
      <c r="AH193">
        <f t="shared" si="275"/>
        <v>1.4221402955194412E-2</v>
      </c>
      <c r="AI193">
        <f t="shared" si="275"/>
        <v>1.4029530203285491E-2</v>
      </c>
      <c r="AJ193">
        <f t="shared" si="275"/>
        <v>1.3839021663519505E-2</v>
      </c>
      <c r="AK193">
        <f t="shared" si="275"/>
        <v>1.3649869247030582E-2</v>
      </c>
      <c r="AL193">
        <f t="shared" si="275"/>
        <v>1.3462064908894201E-2</v>
      </c>
      <c r="AM193">
        <f t="shared" si="275"/>
        <v>1.3275600647900504E-2</v>
      </c>
      <c r="AN193">
        <f t="shared" si="275"/>
        <v>1.3090468506328759E-2</v>
      </c>
      <c r="AO193">
        <f t="shared" si="275"/>
        <v>1.2906660569722951E-2</v>
      </c>
      <c r="AP193">
        <f t="shared" si="275"/>
        <v>1.2724168966668479E-2</v>
      </c>
      <c r="AQ193">
        <f t="shared" si="275"/>
        <v>1.254298586856996E-2</v>
      </c>
      <c r="AR193">
        <f t="shared" si="270"/>
        <v>1.2363103489430179E-2</v>
      </c>
      <c r="AS193">
        <f t="shared" si="270"/>
        <v>1.2184514085630104E-2</v>
      </c>
      <c r="AT193">
        <f t="shared" si="270"/>
        <v>1.2007209955709986E-2</v>
      </c>
      <c r="AU193">
        <f t="shared" si="270"/>
        <v>1.1831183440151624E-2</v>
      </c>
      <c r="AV193">
        <f t="shared" si="270"/>
        <v>1.1656426921161624E-2</v>
      </c>
      <c r="AW193">
        <f t="shared" si="270"/>
        <v>1.1482932822455811E-2</v>
      </c>
      <c r="AX193">
        <f t="shared" si="270"/>
        <v>1.0210124991084757E-2</v>
      </c>
      <c r="AY193">
        <f t="shared" si="270"/>
        <v>8.7264876810210622E-3</v>
      </c>
      <c r="AZ193">
        <f t="shared" si="270"/>
        <v>7.8574740668033178E-3</v>
      </c>
      <c r="BA193">
        <f t="shared" si="270"/>
        <v>7.1994317679157588E-3</v>
      </c>
      <c r="BB193">
        <f t="shared" si="270"/>
        <v>6.6618448980557826E-3</v>
      </c>
      <c r="BC193">
        <f t="shared" si="270"/>
        <v>6.2054930494917218E-3</v>
      </c>
      <c r="BD193">
        <f t="shared" si="270"/>
        <v>5.8088936503824995E-3</v>
      </c>
      <c r="BE193">
        <f t="shared" si="270"/>
        <v>5.4586590746233069E-3</v>
      </c>
      <c r="BF193">
        <f t="shared" si="270"/>
        <v>5.1457276359436312E-3</v>
      </c>
      <c r="BG193">
        <f t="shared" si="270"/>
        <v>4.8636024906643172E-3</v>
      </c>
      <c r="BH193">
        <f t="shared" si="276"/>
        <v>4.6074243597035358E-3</v>
      </c>
      <c r="BI193">
        <f t="shared" si="276"/>
        <v>4.3734392437529499E-3</v>
      </c>
      <c r="BJ193">
        <f t="shared" si="276"/>
        <v>4.158672137238072E-3</v>
      </c>
      <c r="BK193">
        <f t="shared" si="276"/>
        <v>3.9607163968679781E-3</v>
      </c>
      <c r="BL193">
        <f t="shared" si="276"/>
        <v>3.7775919575031942E-3</v>
      </c>
      <c r="BM193">
        <f t="shared" si="276"/>
        <v>3.6076465344503186E-3</v>
      </c>
      <c r="BN193">
        <f t="shared" si="276"/>
        <v>3.4494847516485668E-3</v>
      </c>
      <c r="BO193">
        <f t="shared" si="276"/>
        <v>3.3019160305106459E-3</v>
      </c>
      <c r="BP193">
        <f t="shared" si="276"/>
        <v>3.1639154495411749E-3</v>
      </c>
      <c r="BQ193">
        <f t="shared" si="276"/>
        <v>3.0345937976962493E-3</v>
      </c>
      <c r="BR193">
        <f t="shared" si="276"/>
        <v>2.9131742876790504E-3</v>
      </c>
      <c r="BS193">
        <f t="shared" si="276"/>
        <v>2.7989741871433773E-3</v>
      </c>
      <c r="BT193">
        <f t="shared" si="276"/>
        <v>2.6913901438279939E-3</v>
      </c>
      <c r="BU193">
        <f t="shared" si="276"/>
        <v>2.5898863278171875E-3</v>
      </c>
      <c r="BV193">
        <f t="shared" si="271"/>
        <v>2.4939847518158152E-3</v>
      </c>
      <c r="BW193">
        <f t="shared" si="271"/>
        <v>2.4032572962286052E-3</v>
      </c>
      <c r="BX193">
        <f t="shared" si="271"/>
        <v>2.3173190836609518E-3</v>
      </c>
      <c r="BY193">
        <f t="shared" si="271"/>
        <v>2.2358229324768533E-3</v>
      </c>
      <c r="BZ193">
        <f t="shared" si="271"/>
        <v>2.1584546812870205E-3</v>
      </c>
      <c r="CA193">
        <f t="shared" si="271"/>
        <v>2.0849292224072069E-3</v>
      </c>
      <c r="CB193">
        <f t="shared" si="271"/>
        <v>2.0149871169921041E-3</v>
      </c>
      <c r="CC193">
        <f t="shared" si="271"/>
        <v>1.9483916908726688E-3</v>
      </c>
      <c r="CD193">
        <f t="shared" si="271"/>
        <v>1.8849265303207592E-3</v>
      </c>
      <c r="CE193">
        <f t="shared" si="271"/>
        <v>1.8243933126102353E-3</v>
      </c>
      <c r="CF193">
        <f t="shared" si="277"/>
        <v>1.7666099184724781E-3</v>
      </c>
      <c r="CG193">
        <f t="shared" si="277"/>
        <v>1.7114087831827187E-3</v>
      </c>
      <c r="CH193">
        <f t="shared" si="277"/>
        <v>1.658635450669767E-3</v>
      </c>
      <c r="CI193">
        <f t="shared" si="277"/>
        <v>1.6081473011677193E-3</v>
      </c>
      <c r="CJ193">
        <f t="shared" si="277"/>
        <v>1.5598124278635691E-3</v>
      </c>
      <c r="CK193">
        <f t="shared" si="277"/>
        <v>1.5135086419962188E-3</v>
      </c>
      <c r="CL193">
        <f t="shared" si="277"/>
        <v>1.4691225891266108E-3</v>
      </c>
      <c r="CM193">
        <f t="shared" si="277"/>
        <v>1.4265489619765309E-3</v>
      </c>
      <c r="CN193">
        <f t="shared" si="277"/>
        <v>1.3856897974423102E-3</v>
      </c>
      <c r="CO193">
        <f t="shared" si="277"/>
        <v>1.3464538472205429E-3</v>
      </c>
      <c r="CP193">
        <f t="shared" si="272"/>
        <v>1.3087560130080438E-3</v>
      </c>
      <c r="CQ193">
        <f t="shared" si="272"/>
        <v>1.2725168385143933E-3</v>
      </c>
      <c r="CR193">
        <f t="shared" si="272"/>
        <v>8.1946991319988829E-4</v>
      </c>
      <c r="CS193">
        <f t="shared" si="272"/>
        <v>5.323732883906725E-4</v>
      </c>
      <c r="CT193">
        <f t="shared" si="272"/>
        <v>3.6876851399003413E-4</v>
      </c>
      <c r="CU193">
        <f t="shared" si="272"/>
        <v>2.565924363881868E-4</v>
      </c>
      <c r="CV193">
        <f t="shared" si="272"/>
        <v>1.7524082713161215E-4</v>
      </c>
      <c r="CW193">
        <f t="shared" si="272"/>
        <v>1.1521944832133018E-4</v>
      </c>
      <c r="CX193">
        <f t="shared" si="272"/>
        <v>7.1171179599958603E-5</v>
      </c>
      <c r="CY193">
        <f t="shared" si="272"/>
        <v>3.9696156593047856E-5</v>
      </c>
      <c r="CZ193">
        <f t="shared" si="272"/>
        <v>1.8462248939309915E-5</v>
      </c>
      <c r="DA193">
        <f t="shared" si="272"/>
        <v>5.7785654435449269E-6</v>
      </c>
      <c r="DB193">
        <f t="shared" si="272"/>
        <v>3.6714078328098568E-7</v>
      </c>
      <c r="DC193">
        <f t="shared" si="272"/>
        <v>0</v>
      </c>
      <c r="DD193">
        <f t="shared" si="272"/>
        <v>0</v>
      </c>
      <c r="DE193">
        <f t="shared" si="272"/>
        <v>0</v>
      </c>
      <c r="DF193">
        <f t="shared" si="278"/>
        <v>0</v>
      </c>
      <c r="DG193">
        <f t="shared" si="278"/>
        <v>0</v>
      </c>
      <c r="DH193">
        <f t="shared" si="278"/>
        <v>0</v>
      </c>
      <c r="DI193">
        <f t="shared" si="278"/>
        <v>0</v>
      </c>
      <c r="DJ193">
        <f t="shared" si="278"/>
        <v>0</v>
      </c>
      <c r="DK193">
        <f t="shared" si="278"/>
        <v>0</v>
      </c>
      <c r="DL193">
        <f t="shared" si="278"/>
        <v>0</v>
      </c>
      <c r="DM193">
        <f t="shared" si="278"/>
        <v>0</v>
      </c>
      <c r="DN193">
        <f t="shared" si="278"/>
        <v>0</v>
      </c>
      <c r="DO193">
        <f t="shared" si="278"/>
        <v>0</v>
      </c>
      <c r="DP193">
        <f t="shared" si="278"/>
        <v>0</v>
      </c>
      <c r="DQ193">
        <f t="shared" si="278"/>
        <v>0</v>
      </c>
      <c r="DR193">
        <f t="shared" si="278"/>
        <v>0</v>
      </c>
      <c r="DS193">
        <f t="shared" si="278"/>
        <v>0</v>
      </c>
      <c r="DT193">
        <f t="shared" si="273"/>
        <v>0</v>
      </c>
      <c r="DU193">
        <f t="shared" si="273"/>
        <v>0</v>
      </c>
      <c r="DV193">
        <f t="shared" si="273"/>
        <v>0</v>
      </c>
      <c r="DW193">
        <f t="shared" si="273"/>
        <v>0</v>
      </c>
      <c r="DX193">
        <f t="shared" si="273"/>
        <v>0</v>
      </c>
      <c r="DY193">
        <f t="shared" si="273"/>
        <v>0</v>
      </c>
      <c r="DZ193">
        <f t="shared" si="273"/>
        <v>0</v>
      </c>
      <c r="EA193">
        <f t="shared" si="273"/>
        <v>0</v>
      </c>
      <c r="EB193">
        <f t="shared" si="273"/>
        <v>0</v>
      </c>
      <c r="EC193">
        <f t="shared" si="273"/>
        <v>0</v>
      </c>
      <c r="ED193">
        <f t="shared" si="264"/>
        <v>0</v>
      </c>
      <c r="EE193">
        <f t="shared" si="264"/>
        <v>0</v>
      </c>
      <c r="EF193">
        <f t="shared" si="264"/>
        <v>0</v>
      </c>
      <c r="EG193">
        <f t="shared" si="264"/>
        <v>0</v>
      </c>
      <c r="EH193">
        <f t="shared" si="264"/>
        <v>0</v>
      </c>
      <c r="EI193">
        <f t="shared" si="264"/>
        <v>0</v>
      </c>
      <c r="EJ193">
        <f t="shared" si="264"/>
        <v>0</v>
      </c>
      <c r="EK193">
        <f t="shared" si="264"/>
        <v>0</v>
      </c>
      <c r="EL193">
        <f t="shared" si="264"/>
        <v>0</v>
      </c>
      <c r="EM193">
        <f t="shared" si="264"/>
        <v>0</v>
      </c>
      <c r="EN193">
        <f t="shared" si="265"/>
        <v>0</v>
      </c>
      <c r="EO193">
        <f t="shared" si="265"/>
        <v>0</v>
      </c>
      <c r="EP193">
        <f t="shared" si="265"/>
        <v>0</v>
      </c>
      <c r="EQ193">
        <f t="shared" si="265"/>
        <v>0</v>
      </c>
      <c r="ER193">
        <f t="shared" si="265"/>
        <v>0</v>
      </c>
      <c r="ES193">
        <f t="shared" si="265"/>
        <v>0</v>
      </c>
      <c r="ET193">
        <f t="shared" si="265"/>
        <v>0</v>
      </c>
      <c r="EU193">
        <f t="shared" si="265"/>
        <v>0</v>
      </c>
      <c r="EV193">
        <f t="shared" si="265"/>
        <v>0</v>
      </c>
      <c r="EW193">
        <f t="shared" si="265"/>
        <v>0</v>
      </c>
      <c r="EX193">
        <f t="shared" si="265"/>
        <v>0</v>
      </c>
      <c r="EZ193">
        <f t="shared" si="266"/>
        <v>0.88660353749879273</v>
      </c>
      <c r="FB193">
        <f t="shared" si="267"/>
        <v>1.0443318406799018E-2</v>
      </c>
      <c r="FC193">
        <f t="shared" si="268"/>
        <v>0.24868078397266299</v>
      </c>
    </row>
    <row r="194" spans="1:159" x14ac:dyDescent="0.25">
      <c r="A194">
        <v>1235</v>
      </c>
      <c r="B194" s="20">
        <f>'Input spectra'!S193</f>
        <v>4.21631792138027E-2</v>
      </c>
      <c r="C194">
        <f>'Input spectra'!B193</f>
        <v>0</v>
      </c>
      <c r="D194">
        <f t="shared" si="274"/>
        <v>2.0653927966864227E-2</v>
      </c>
      <c r="E194">
        <f t="shared" si="274"/>
        <v>2.0417247205715888E-2</v>
      </c>
      <c r="F194">
        <f t="shared" si="274"/>
        <v>2.0182192458069362E-2</v>
      </c>
      <c r="G194">
        <f t="shared" si="274"/>
        <v>1.9948754231067303E-2</v>
      </c>
      <c r="H194">
        <f t="shared" si="274"/>
        <v>1.9716923082949034E-2</v>
      </c>
      <c r="I194">
        <f t="shared" si="274"/>
        <v>1.9486689622788628E-2</v>
      </c>
      <c r="J194">
        <f t="shared" si="274"/>
        <v>1.9258044510234308E-2</v>
      </c>
      <c r="K194">
        <f t="shared" si="274"/>
        <v>1.9030978455249054E-2</v>
      </c>
      <c r="L194">
        <f t="shared" si="274"/>
        <v>1.8805482217852634E-2</v>
      </c>
      <c r="M194">
        <f t="shared" si="274"/>
        <v>1.8581546607864777E-2</v>
      </c>
      <c r="N194">
        <f t="shared" si="269"/>
        <v>1.8359162484649728E-2</v>
      </c>
      <c r="O194">
        <f t="shared" si="269"/>
        <v>1.8138320756861986E-2</v>
      </c>
      <c r="P194">
        <f t="shared" si="269"/>
        <v>1.7919012382193383E-2</v>
      </c>
      <c r="Q194">
        <f t="shared" si="269"/>
        <v>1.770122836712136E-2</v>
      </c>
      <c r="R194">
        <f t="shared" si="269"/>
        <v>1.7484959766658509E-2</v>
      </c>
      <c r="S194">
        <f t="shared" si="269"/>
        <v>1.7270197684103383E-2</v>
      </c>
      <c r="T194">
        <f t="shared" si="269"/>
        <v>1.705693327079251E-2</v>
      </c>
      <c r="U194">
        <f t="shared" si="269"/>
        <v>1.6845157725853651E-2</v>
      </c>
      <c r="V194">
        <f t="shared" si="269"/>
        <v>1.6634862295960302E-2</v>
      </c>
      <c r="W194">
        <f t="shared" si="269"/>
        <v>1.6426038275087391E-2</v>
      </c>
      <c r="X194">
        <f t="shared" si="269"/>
        <v>1.6218677004268191E-2</v>
      </c>
      <c r="Y194">
        <f t="shared" si="269"/>
        <v>1.6012769871352462E-2</v>
      </c>
      <c r="Z194">
        <f t="shared" si="269"/>
        <v>1.5808308310765774E-2</v>
      </c>
      <c r="AA194">
        <f t="shared" si="269"/>
        <v>1.560528380327003E-2</v>
      </c>
      <c r="AB194">
        <f t="shared" si="269"/>
        <v>1.5403687875725198E-2</v>
      </c>
      <c r="AC194">
        <f t="shared" si="269"/>
        <v>1.5203512100852199E-2</v>
      </c>
      <c r="AD194">
        <f t="shared" si="275"/>
        <v>1.5004748096996996E-2</v>
      </c>
      <c r="AE194">
        <f t="shared" si="275"/>
        <v>1.4807387527895847E-2</v>
      </c>
      <c r="AF194">
        <f t="shared" si="275"/>
        <v>1.4611422102441735E-2</v>
      </c>
      <c r="AG194">
        <f t="shared" si="275"/>
        <v>1.4416843574451931E-2</v>
      </c>
      <c r="AH194">
        <f t="shared" si="275"/>
        <v>1.4223643742436766E-2</v>
      </c>
      <c r="AI194">
        <f t="shared" si="275"/>
        <v>1.40318144493695E-2</v>
      </c>
      <c r="AJ194">
        <f t="shared" si="275"/>
        <v>1.3841347582457369E-2</v>
      </c>
      <c r="AK194">
        <f t="shared" si="275"/>
        <v>1.3652235072913754E-2</v>
      </c>
      <c r="AL194">
        <f t="shared" si="275"/>
        <v>1.3464468895731494E-2</v>
      </c>
      <c r="AM194">
        <f t="shared" si="275"/>
        <v>1.3278041069457342E-2</v>
      </c>
      <c r="AN194">
        <f t="shared" si="275"/>
        <v>1.3092943655967493E-2</v>
      </c>
      <c r="AO194">
        <f t="shared" si="275"/>
        <v>1.2909168760244298E-2</v>
      </c>
      <c r="AP194">
        <f t="shared" si="275"/>
        <v>1.2726708530154038E-2</v>
      </c>
      <c r="AQ194">
        <f t="shared" si="275"/>
        <v>1.254555515622582E-2</v>
      </c>
      <c r="AR194">
        <f t="shared" si="270"/>
        <v>1.2365700871431594E-2</v>
      </c>
      <c r="AS194">
        <f t="shared" si="270"/>
        <v>1.2187137950967233E-2</v>
      </c>
      <c r="AT194">
        <f t="shared" si="270"/>
        <v>1.2009858712034714E-2</v>
      </c>
      <c r="AU194">
        <f t="shared" si="270"/>
        <v>1.1833855513625428E-2</v>
      </c>
      <c r="AV194">
        <f t="shared" si="270"/>
        <v>1.1659120756304481E-2</v>
      </c>
      <c r="AW194">
        <f t="shared" si="270"/>
        <v>1.1485646881996164E-2</v>
      </c>
      <c r="AX194">
        <f t="shared" si="270"/>
        <v>1.0212591848590186E-2</v>
      </c>
      <c r="AY194">
        <f t="shared" si="270"/>
        <v>8.7286419188688704E-3</v>
      </c>
      <c r="AZ194">
        <f t="shared" si="270"/>
        <v>7.8594550539058325E-3</v>
      </c>
      <c r="BA194">
        <f t="shared" si="270"/>
        <v>7.2012846718133685E-3</v>
      </c>
      <c r="BB194">
        <f t="shared" si="270"/>
        <v>6.6635944395883944E-3</v>
      </c>
      <c r="BC194">
        <f t="shared" si="270"/>
        <v>6.2071553416084262E-3</v>
      </c>
      <c r="BD194">
        <f t="shared" si="270"/>
        <v>5.8104802187280546E-3</v>
      </c>
      <c r="BE194">
        <f t="shared" si="270"/>
        <v>5.4601786596202954E-3</v>
      </c>
      <c r="BF194">
        <f t="shared" si="270"/>
        <v>5.147187138473285E-3</v>
      </c>
      <c r="BG194">
        <f t="shared" si="270"/>
        <v>4.8650075226113398E-3</v>
      </c>
      <c r="BH194">
        <f t="shared" si="276"/>
        <v>4.6087795891175364E-3</v>
      </c>
      <c r="BI194">
        <f t="shared" si="276"/>
        <v>4.3747486236584265E-3</v>
      </c>
      <c r="BJ194">
        <f t="shared" si="276"/>
        <v>4.1599390640729402E-3</v>
      </c>
      <c r="BK194">
        <f t="shared" si="276"/>
        <v>3.9619438241079372E-3</v>
      </c>
      <c r="BL194">
        <f t="shared" si="276"/>
        <v>3.7787824795305872E-3</v>
      </c>
      <c r="BM194">
        <f t="shared" si="276"/>
        <v>3.6088024499717711E-3</v>
      </c>
      <c r="BN194">
        <f t="shared" si="276"/>
        <v>3.4506081126417926E-3</v>
      </c>
      <c r="BO194">
        <f t="shared" si="276"/>
        <v>3.3030086806747736E-3</v>
      </c>
      <c r="BP194">
        <f t="shared" si="276"/>
        <v>3.164979054968476E-3</v>
      </c>
      <c r="BQ194">
        <f t="shared" si="276"/>
        <v>3.0356298716705307E-3</v>
      </c>
      <c r="BR194">
        <f t="shared" si="276"/>
        <v>2.9141842109656614E-3</v>
      </c>
      <c r="BS194">
        <f t="shared" si="276"/>
        <v>2.7999592247676015E-3</v>
      </c>
      <c r="BT194">
        <f t="shared" si="276"/>
        <v>2.6923514590822734E-3</v>
      </c>
      <c r="BU194">
        <f t="shared" si="276"/>
        <v>2.5908249940556558E-3</v>
      </c>
      <c r="BV194">
        <f t="shared" si="271"/>
        <v>2.4949017624632296E-3</v>
      </c>
      <c r="BW194">
        <f t="shared" si="271"/>
        <v>2.4041535733343813E-3</v>
      </c>
      <c r="BX194">
        <f t="shared" si="271"/>
        <v>2.3181954852572722E-3</v>
      </c>
      <c r="BY194">
        <f t="shared" si="271"/>
        <v>2.2366802589457915E-3</v>
      </c>
      <c r="BZ194">
        <f t="shared" si="271"/>
        <v>2.1592936809003934E-3</v>
      </c>
      <c r="CA194">
        <f t="shared" si="271"/>
        <v>2.0857505961710877E-3</v>
      </c>
      <c r="CB194">
        <f t="shared" si="271"/>
        <v>2.0157915229031863E-3</v>
      </c>
      <c r="CC194">
        <f t="shared" si="271"/>
        <v>1.9491797476742171E-3</v>
      </c>
      <c r="CD194">
        <f t="shared" si="271"/>
        <v>1.8856988208304714E-3</v>
      </c>
      <c r="CE194">
        <f t="shared" si="271"/>
        <v>1.8251503866800109E-3</v>
      </c>
      <c r="CF194">
        <f t="shared" si="277"/>
        <v>1.7673522956301742E-3</v>
      </c>
      <c r="CG194">
        <f t="shared" si="277"/>
        <v>1.7121369549979296E-3</v>
      </c>
      <c r="CH194">
        <f t="shared" si="277"/>
        <v>1.6593498828791073E-3</v>
      </c>
      <c r="CI194">
        <f t="shared" si="277"/>
        <v>1.6088484355896941E-3</v>
      </c>
      <c r="CJ194">
        <f t="shared" si="277"/>
        <v>1.5605006841286726E-3</v>
      </c>
      <c r="CK194">
        <f t="shared" si="277"/>
        <v>1.5141844191142062E-3</v>
      </c>
      <c r="CL194">
        <f t="shared" si="277"/>
        <v>1.4697862669098051E-3</v>
      </c>
      <c r="CM194">
        <f t="shared" si="277"/>
        <v>1.4272009023354431E-3</v>
      </c>
      <c r="CN194">
        <f t="shared" si="277"/>
        <v>1.3863303455676698E-3</v>
      </c>
      <c r="CO194">
        <f t="shared" si="277"/>
        <v>1.3470833326639977E-3</v>
      </c>
      <c r="CP194">
        <f t="shared" si="272"/>
        <v>1.3093747506722159E-3</v>
      </c>
      <c r="CQ194">
        <f t="shared" si="272"/>
        <v>1.2731251295616506E-3</v>
      </c>
      <c r="CR194">
        <f t="shared" si="272"/>
        <v>8.198659435551932E-4</v>
      </c>
      <c r="CS194">
        <f t="shared" si="272"/>
        <v>5.3263336900409911E-4</v>
      </c>
      <c r="CT194">
        <f t="shared" si="272"/>
        <v>3.6895060629896556E-4</v>
      </c>
      <c r="CU194">
        <f t="shared" si="272"/>
        <v>2.5672048607252446E-4</v>
      </c>
      <c r="CV194">
        <f t="shared" si="272"/>
        <v>1.7532919995378601E-4</v>
      </c>
      <c r="CW194">
        <f t="shared" si="272"/>
        <v>1.1527815815678205E-4</v>
      </c>
      <c r="CX194">
        <f t="shared" si="272"/>
        <v>7.1207818693244245E-5</v>
      </c>
      <c r="CY194">
        <f t="shared" si="272"/>
        <v>3.9716800850818194E-5</v>
      </c>
      <c r="CZ194">
        <f t="shared" si="272"/>
        <v>1.8471947367656101E-5</v>
      </c>
      <c r="DA194">
        <f t="shared" si="272"/>
        <v>5.7816313528910398E-6</v>
      </c>
      <c r="DB194">
        <f t="shared" si="272"/>
        <v>3.6733750478759437E-7</v>
      </c>
      <c r="DC194">
        <f t="shared" si="272"/>
        <v>0</v>
      </c>
      <c r="DD194">
        <f t="shared" si="272"/>
        <v>0</v>
      </c>
      <c r="DE194">
        <f t="shared" si="272"/>
        <v>0</v>
      </c>
      <c r="DF194">
        <f t="shared" si="278"/>
        <v>0</v>
      </c>
      <c r="DG194">
        <f t="shared" si="278"/>
        <v>0</v>
      </c>
      <c r="DH194">
        <f t="shared" si="278"/>
        <v>0</v>
      </c>
      <c r="DI194">
        <f t="shared" si="278"/>
        <v>0</v>
      </c>
      <c r="DJ194">
        <f t="shared" si="278"/>
        <v>0</v>
      </c>
      <c r="DK194">
        <f t="shared" si="278"/>
        <v>0</v>
      </c>
      <c r="DL194">
        <f t="shared" si="278"/>
        <v>0</v>
      </c>
      <c r="DM194">
        <f t="shared" si="278"/>
        <v>0</v>
      </c>
      <c r="DN194">
        <f t="shared" si="278"/>
        <v>0</v>
      </c>
      <c r="DO194">
        <f t="shared" si="278"/>
        <v>0</v>
      </c>
      <c r="DP194">
        <f t="shared" si="278"/>
        <v>0</v>
      </c>
      <c r="DQ194">
        <f t="shared" si="278"/>
        <v>0</v>
      </c>
      <c r="DR194">
        <f t="shared" si="278"/>
        <v>0</v>
      </c>
      <c r="DS194">
        <f t="shared" si="278"/>
        <v>0</v>
      </c>
      <c r="DT194">
        <f t="shared" si="273"/>
        <v>0</v>
      </c>
      <c r="DU194">
        <f t="shared" si="273"/>
        <v>0</v>
      </c>
      <c r="DV194">
        <f t="shared" si="273"/>
        <v>0</v>
      </c>
      <c r="DW194">
        <f t="shared" si="273"/>
        <v>0</v>
      </c>
      <c r="DX194">
        <f t="shared" si="273"/>
        <v>0</v>
      </c>
      <c r="DY194">
        <f t="shared" si="273"/>
        <v>0</v>
      </c>
      <c r="DZ194">
        <f t="shared" si="273"/>
        <v>0</v>
      </c>
      <c r="EA194">
        <f t="shared" si="273"/>
        <v>0</v>
      </c>
      <c r="EB194">
        <f t="shared" si="273"/>
        <v>0</v>
      </c>
      <c r="EC194">
        <f t="shared" si="273"/>
        <v>0</v>
      </c>
      <c r="ED194">
        <f t="shared" si="264"/>
        <v>0</v>
      </c>
      <c r="EE194">
        <f t="shared" si="264"/>
        <v>0</v>
      </c>
      <c r="EF194">
        <f t="shared" si="264"/>
        <v>0</v>
      </c>
      <c r="EG194">
        <f t="shared" si="264"/>
        <v>0</v>
      </c>
      <c r="EH194">
        <f t="shared" si="264"/>
        <v>0</v>
      </c>
      <c r="EI194">
        <f t="shared" si="264"/>
        <v>0</v>
      </c>
      <c r="EJ194">
        <f t="shared" si="264"/>
        <v>0</v>
      </c>
      <c r="EK194">
        <f t="shared" si="264"/>
        <v>0</v>
      </c>
      <c r="EL194">
        <f t="shared" si="264"/>
        <v>0</v>
      </c>
      <c r="EM194">
        <f t="shared" si="264"/>
        <v>0</v>
      </c>
      <c r="EN194">
        <f t="shared" si="265"/>
        <v>0</v>
      </c>
      <c r="EO194">
        <f t="shared" si="265"/>
        <v>0</v>
      </c>
      <c r="EP194">
        <f t="shared" si="265"/>
        <v>0</v>
      </c>
      <c r="EQ194">
        <f t="shared" si="265"/>
        <v>0</v>
      </c>
      <c r="ER194">
        <f t="shared" si="265"/>
        <v>0</v>
      </c>
      <c r="ES194">
        <f t="shared" si="265"/>
        <v>0</v>
      </c>
      <c r="ET194">
        <f t="shared" si="265"/>
        <v>0</v>
      </c>
      <c r="EU194">
        <f t="shared" si="265"/>
        <v>0</v>
      </c>
      <c r="EV194">
        <f t="shared" si="265"/>
        <v>0</v>
      </c>
      <c r="EW194">
        <f t="shared" si="265"/>
        <v>0</v>
      </c>
      <c r="EX194">
        <f t="shared" si="265"/>
        <v>0</v>
      </c>
      <c r="EZ194">
        <f t="shared" si="266"/>
        <v>0.88673205822439072</v>
      </c>
      <c r="FB194">
        <f t="shared" si="267"/>
        <v>1.0430463130877476E-2</v>
      </c>
      <c r="FC194">
        <f t="shared" si="268"/>
        <v>0.2486824250482291</v>
      </c>
    </row>
    <row r="195" spans="1:159" x14ac:dyDescent="0.25">
      <c r="A195">
        <v>1240</v>
      </c>
      <c r="B195" s="20">
        <f>'Input spectra'!S194</f>
        <v>4.2110661874649097E-2</v>
      </c>
      <c r="C195">
        <f>'Input spectra'!B194</f>
        <v>0</v>
      </c>
      <c r="D195">
        <f t="shared" si="274"/>
        <v>2.0653927966864227E-2</v>
      </c>
      <c r="E195">
        <f t="shared" si="274"/>
        <v>2.0417354431947057E-2</v>
      </c>
      <c r="F195">
        <f t="shared" si="274"/>
        <v>2.0182404442191881E-2</v>
      </c>
      <c r="G195">
        <f t="shared" si="274"/>
        <v>1.9949068530190715E-2</v>
      </c>
      <c r="H195">
        <f t="shared" si="274"/>
        <v>1.9717337279434161E-2</v>
      </c>
      <c r="I195">
        <f t="shared" si="274"/>
        <v>1.9487201324050848E-2</v>
      </c>
      <c r="J195">
        <f t="shared" si="274"/>
        <v>1.9258651348548105E-2</v>
      </c>
      <c r="K195">
        <f t="shared" si="274"/>
        <v>1.9031678087553936E-2</v>
      </c>
      <c r="L195">
        <f t="shared" si="274"/>
        <v>1.8806272325560324E-2</v>
      </c>
      <c r="M195">
        <f t="shared" si="274"/>
        <v>1.8582424896667723E-2</v>
      </c>
      <c r="N195">
        <f t="shared" si="269"/>
        <v>1.8360126684330891E-2</v>
      </c>
      <c r="O195">
        <f t="shared" si="269"/>
        <v>1.813936862110592E-2</v>
      </c>
      <c r="P195">
        <f t="shared" si="269"/>
        <v>1.7920141688398592E-2</v>
      </c>
      <c r="Q195">
        <f t="shared" si="269"/>
        <v>1.7702436916213919E-2</v>
      </c>
      <c r="R195">
        <f t="shared" si="269"/>
        <v>1.7486245382906943E-2</v>
      </c>
      <c r="S195">
        <f t="shared" si="269"/>
        <v>1.7271558214934809E-2</v>
      </c>
      <c r="T195">
        <f t="shared" si="269"/>
        <v>1.7058366586610016E-2</v>
      </c>
      <c r="U195">
        <f t="shared" si="269"/>
        <v>1.6846661719854904E-2</v>
      </c>
      <c r="V195">
        <f t="shared" si="269"/>
        <v>1.6636434883957399E-2</v>
      </c>
      <c r="W195">
        <f t="shared" si="269"/>
        <v>1.6427677395327935E-2</v>
      </c>
      <c r="X195">
        <f t="shared" si="269"/>
        <v>1.6220380617257557E-2</v>
      </c>
      <c r="Y195">
        <f t="shared" si="269"/>
        <v>1.6014535959677299E-2</v>
      </c>
      <c r="Z195">
        <f t="shared" si="269"/>
        <v>1.5810134878918695E-2</v>
      </c>
      <c r="AA195">
        <f t="shared" si="269"/>
        <v>1.5607168877475475E-2</v>
      </c>
      <c r="AB195">
        <f t="shared" si="269"/>
        <v>1.5405629503766519E-2</v>
      </c>
      <c r="AC195">
        <f t="shared" si="269"/>
        <v>1.5205508351899889E-2</v>
      </c>
      <c r="AD195">
        <f t="shared" si="275"/>
        <v>1.5006797061438103E-2</v>
      </c>
      <c r="AE195">
        <f t="shared" si="275"/>
        <v>1.4809487317164555E-2</v>
      </c>
      <c r="AF195">
        <f t="shared" si="275"/>
        <v>1.4613570848851081E-2</v>
      </c>
      <c r="AG195">
        <f t="shared" si="275"/>
        <v>1.4419039431026697E-2</v>
      </c>
      <c r="AH195">
        <f t="shared" si="275"/>
        <v>1.4225884882747484E-2</v>
      </c>
      <c r="AI195">
        <f t="shared" si="275"/>
        <v>1.4034099067367616E-2</v>
      </c>
      <c r="AJ195">
        <f t="shared" si="275"/>
        <v>1.3843673892311521E-2</v>
      </c>
      <c r="AK195">
        <f t="shared" si="275"/>
        <v>1.365460130884716E-2</v>
      </c>
      <c r="AL195">
        <f t="shared" si="275"/>
        <v>1.346687331186049E-2</v>
      </c>
      <c r="AM195">
        <f t="shared" si="275"/>
        <v>1.328048193963097E-2</v>
      </c>
      <c r="AN195">
        <f t="shared" si="275"/>
        <v>1.3095419273608249E-2</v>
      </c>
      <c r="AO195">
        <f t="shared" si="275"/>
        <v>1.2911677438189922E-2</v>
      </c>
      <c r="AP195">
        <f t="shared" si="275"/>
        <v>1.2729248600500419E-2</v>
      </c>
      <c r="AQ195">
        <f t="shared" si="275"/>
        <v>1.2548124970170969E-2</v>
      </c>
      <c r="AR195">
        <f t="shared" si="270"/>
        <v>1.2368298799120688E-2</v>
      </c>
      <c r="AS195">
        <f t="shared" si="270"/>
        <v>1.2189762381338736E-2</v>
      </c>
      <c r="AT195">
        <f t="shared" si="270"/>
        <v>1.2012508052667547E-2</v>
      </c>
      <c r="AU195">
        <f t="shared" si="270"/>
        <v>1.1836528190587182E-2</v>
      </c>
      <c r="AV195">
        <f t="shared" si="270"/>
        <v>1.1661815214000703E-2</v>
      </c>
      <c r="AW195">
        <f t="shared" si="270"/>
        <v>1.1488361583020646E-2</v>
      </c>
      <c r="AX195">
        <f t="shared" si="270"/>
        <v>1.021505930211045E-2</v>
      </c>
      <c r="AY195">
        <f t="shared" si="270"/>
        <v>8.7307966885160522E-3</v>
      </c>
      <c r="AZ195">
        <f t="shared" si="270"/>
        <v>7.8614365404449174E-3</v>
      </c>
      <c r="BA195">
        <f t="shared" si="270"/>
        <v>7.2031380525892866E-3</v>
      </c>
      <c r="BB195">
        <f t="shared" si="270"/>
        <v>6.6653444405876585E-3</v>
      </c>
      <c r="BC195">
        <f t="shared" si="270"/>
        <v>6.2088180790104705E-3</v>
      </c>
      <c r="BD195">
        <f t="shared" si="270"/>
        <v>5.8120672204089851E-3</v>
      </c>
      <c r="BE195">
        <f t="shared" si="270"/>
        <v>5.461698667640325E-3</v>
      </c>
      <c r="BF195">
        <f t="shared" si="270"/>
        <v>5.1486470549672574E-3</v>
      </c>
      <c r="BG195">
        <f t="shared" si="270"/>
        <v>4.8664129604539452E-3</v>
      </c>
      <c r="BH195">
        <f t="shared" si="276"/>
        <v>4.6101352171591921E-3</v>
      </c>
      <c r="BI195">
        <f t="shared" si="276"/>
        <v>4.3760583955839228E-3</v>
      </c>
      <c r="BJ195">
        <f t="shared" si="276"/>
        <v>4.1612063768732208E-3</v>
      </c>
      <c r="BK195">
        <f t="shared" si="276"/>
        <v>3.9631716317279795E-3</v>
      </c>
      <c r="BL195">
        <f t="shared" si="276"/>
        <v>3.779973376755385E-3</v>
      </c>
      <c r="BM195">
        <f t="shared" si="276"/>
        <v>3.6099587358567505E-3</v>
      </c>
      <c r="BN195">
        <f t="shared" si="276"/>
        <v>3.4517318394693417E-3</v>
      </c>
      <c r="BO195">
        <f t="shared" si="276"/>
        <v>3.3041016924121118E-3</v>
      </c>
      <c r="BP195">
        <f t="shared" si="276"/>
        <v>3.1660430179453148E-3</v>
      </c>
      <c r="BQ195">
        <f t="shared" si="276"/>
        <v>3.0366662993821991E-3</v>
      </c>
      <c r="BR195">
        <f t="shared" si="276"/>
        <v>2.9151944843669388E-3</v>
      </c>
      <c r="BS195">
        <f t="shared" si="276"/>
        <v>2.8009446090542299E-3</v>
      </c>
      <c r="BT195">
        <f t="shared" si="276"/>
        <v>2.6933131177007512E-3</v>
      </c>
      <c r="BU195">
        <f t="shared" si="276"/>
        <v>2.5917640004999073E-3</v>
      </c>
      <c r="BV195">
        <f t="shared" si="271"/>
        <v>2.4958191102853315E-3</v>
      </c>
      <c r="BW195">
        <f t="shared" si="271"/>
        <v>2.4050501847001022E-3</v>
      </c>
      <c r="BX195">
        <f t="shared" si="271"/>
        <v>2.3190722183054685E-3</v>
      </c>
      <c r="BY195">
        <f t="shared" si="271"/>
        <v>2.2375379141566275E-3</v>
      </c>
      <c r="BZ195">
        <f t="shared" si="271"/>
        <v>2.1601330066361338E-3</v>
      </c>
      <c r="CA195">
        <f t="shared" si="271"/>
        <v>2.0865722935214256E-3</v>
      </c>
      <c r="CB195">
        <f t="shared" si="271"/>
        <v>2.0165962499423115E-3</v>
      </c>
      <c r="CC195">
        <f t="shared" si="271"/>
        <v>1.9499681232173845E-3</v>
      </c>
      <c r="CD195">
        <f t="shared" si="271"/>
        <v>1.8864714277624006E-3</v>
      </c>
      <c r="CE195">
        <f t="shared" si="271"/>
        <v>1.825907774915128E-3</v>
      </c>
      <c r="CF195">
        <f t="shared" si="277"/>
        <v>1.768094984754784E-3</v>
      </c>
      <c r="CG195">
        <f t="shared" si="277"/>
        <v>1.712865436636368E-3</v>
      </c>
      <c r="CH195">
        <f t="shared" si="277"/>
        <v>1.6600646228193488E-3</v>
      </c>
      <c r="CI195">
        <f t="shared" si="277"/>
        <v>1.6095498756985159E-3</v>
      </c>
      <c r="CJ195">
        <f t="shared" si="277"/>
        <v>1.561189244082013E-3</v>
      </c>
      <c r="CK195">
        <f t="shared" si="277"/>
        <v>1.5148604979646719E-3</v>
      </c>
      <c r="CL195">
        <f t="shared" si="277"/>
        <v>1.470450244510185E-3</v>
      </c>
      <c r="CM195">
        <f t="shared" si="277"/>
        <v>1.4278531406345194E-3</v>
      </c>
      <c r="CN195">
        <f t="shared" si="277"/>
        <v>1.3869711897924175E-3</v>
      </c>
      <c r="CO195">
        <f t="shared" si="277"/>
        <v>1.3477131124004385E-3</v>
      </c>
      <c r="CP195">
        <f t="shared" si="272"/>
        <v>1.3099937808556147E-3</v>
      </c>
      <c r="CQ195">
        <f t="shared" si="272"/>
        <v>1.2737337113854124E-3</v>
      </c>
      <c r="CR195">
        <f t="shared" si="272"/>
        <v>8.2026216530256719E-4</v>
      </c>
      <c r="CS195">
        <f t="shared" si="272"/>
        <v>5.328935766748499E-4</v>
      </c>
      <c r="CT195">
        <f t="shared" si="272"/>
        <v>3.6913278852232219E-4</v>
      </c>
      <c r="CU195">
        <f t="shared" si="272"/>
        <v>2.5684859965867423E-4</v>
      </c>
      <c r="CV195">
        <f t="shared" si="272"/>
        <v>1.7541761734180575E-4</v>
      </c>
      <c r="CW195">
        <f t="shared" si="272"/>
        <v>1.1533689790771111E-4</v>
      </c>
      <c r="CX195">
        <f t="shared" si="272"/>
        <v>7.1244476648422633E-5</v>
      </c>
      <c r="CY195">
        <f t="shared" si="272"/>
        <v>3.9737455844776005E-5</v>
      </c>
      <c r="CZ195">
        <f t="shared" si="272"/>
        <v>1.8481650890696475E-5</v>
      </c>
      <c r="DA195">
        <f t="shared" si="272"/>
        <v>5.7846988889038765E-6</v>
      </c>
      <c r="DB195">
        <f t="shared" si="272"/>
        <v>3.6753433170159162E-7</v>
      </c>
      <c r="DC195">
        <f t="shared" si="272"/>
        <v>0</v>
      </c>
      <c r="DD195">
        <f t="shared" si="272"/>
        <v>0</v>
      </c>
      <c r="DE195">
        <f t="shared" si="272"/>
        <v>0</v>
      </c>
      <c r="DF195">
        <f t="shared" si="278"/>
        <v>0</v>
      </c>
      <c r="DG195">
        <f t="shared" si="278"/>
        <v>0</v>
      </c>
      <c r="DH195">
        <f t="shared" si="278"/>
        <v>0</v>
      </c>
      <c r="DI195">
        <f t="shared" si="278"/>
        <v>0</v>
      </c>
      <c r="DJ195">
        <f t="shared" si="278"/>
        <v>0</v>
      </c>
      <c r="DK195">
        <f t="shared" si="278"/>
        <v>0</v>
      </c>
      <c r="DL195">
        <f t="shared" si="278"/>
        <v>0</v>
      </c>
      <c r="DM195">
        <f t="shared" si="278"/>
        <v>0</v>
      </c>
      <c r="DN195">
        <f t="shared" si="278"/>
        <v>0</v>
      </c>
      <c r="DO195">
        <f t="shared" si="278"/>
        <v>0</v>
      </c>
      <c r="DP195">
        <f t="shared" si="278"/>
        <v>0</v>
      </c>
      <c r="DQ195">
        <f t="shared" si="278"/>
        <v>0</v>
      </c>
      <c r="DR195">
        <f t="shared" si="278"/>
        <v>0</v>
      </c>
      <c r="DS195">
        <f t="shared" si="278"/>
        <v>0</v>
      </c>
      <c r="DT195">
        <f t="shared" si="273"/>
        <v>0</v>
      </c>
      <c r="DU195">
        <f t="shared" si="273"/>
        <v>0</v>
      </c>
      <c r="DV195">
        <f t="shared" si="273"/>
        <v>0</v>
      </c>
      <c r="DW195">
        <f t="shared" si="273"/>
        <v>0</v>
      </c>
      <c r="DX195">
        <f t="shared" si="273"/>
        <v>0</v>
      </c>
      <c r="DY195">
        <f t="shared" si="273"/>
        <v>0</v>
      </c>
      <c r="DZ195">
        <f t="shared" si="273"/>
        <v>0</v>
      </c>
      <c r="EA195">
        <f t="shared" si="273"/>
        <v>0</v>
      </c>
      <c r="EB195">
        <f t="shared" si="273"/>
        <v>0</v>
      </c>
      <c r="EC195">
        <f t="shared" si="273"/>
        <v>0</v>
      </c>
      <c r="ED195">
        <f t="shared" si="264"/>
        <v>0</v>
      </c>
      <c r="EE195">
        <f t="shared" si="264"/>
        <v>0</v>
      </c>
      <c r="EF195">
        <f t="shared" si="264"/>
        <v>0</v>
      </c>
      <c r="EG195">
        <f t="shared" si="264"/>
        <v>0</v>
      </c>
      <c r="EH195">
        <f t="shared" si="264"/>
        <v>0</v>
      </c>
      <c r="EI195">
        <f t="shared" si="264"/>
        <v>0</v>
      </c>
      <c r="EJ195">
        <f t="shared" si="264"/>
        <v>0</v>
      </c>
      <c r="EK195">
        <f t="shared" si="264"/>
        <v>0</v>
      </c>
      <c r="EL195">
        <f t="shared" si="264"/>
        <v>0</v>
      </c>
      <c r="EM195">
        <f t="shared" si="264"/>
        <v>0</v>
      </c>
      <c r="EN195">
        <f t="shared" si="265"/>
        <v>0</v>
      </c>
      <c r="EO195">
        <f t="shared" si="265"/>
        <v>0</v>
      </c>
      <c r="EP195">
        <f t="shared" si="265"/>
        <v>0</v>
      </c>
      <c r="EQ195">
        <f t="shared" si="265"/>
        <v>0</v>
      </c>
      <c r="ER195">
        <f t="shared" si="265"/>
        <v>0</v>
      </c>
      <c r="ES195">
        <f t="shared" si="265"/>
        <v>0</v>
      </c>
      <c r="ET195">
        <f t="shared" si="265"/>
        <v>0</v>
      </c>
      <c r="EU195">
        <f t="shared" si="265"/>
        <v>0</v>
      </c>
      <c r="EV195">
        <f t="shared" si="265"/>
        <v>0</v>
      </c>
      <c r="EW195">
        <f t="shared" si="265"/>
        <v>0</v>
      </c>
      <c r="EX195">
        <f t="shared" si="265"/>
        <v>0</v>
      </c>
      <c r="EZ195">
        <f t="shared" si="266"/>
        <v>0.88686060788860199</v>
      </c>
      <c r="FB195">
        <f t="shared" si="267"/>
        <v>1.0417607517389016E-2</v>
      </c>
      <c r="FC195">
        <f t="shared" si="268"/>
        <v>0.24868406612401989</v>
      </c>
    </row>
    <row r="196" spans="1:159" x14ac:dyDescent="0.25">
      <c r="A196">
        <v>1245</v>
      </c>
      <c r="B196" s="20">
        <f>'Input spectra'!S195</f>
        <v>4.2058144535495501E-2</v>
      </c>
      <c r="C196">
        <f>'Input spectra'!B195</f>
        <v>0</v>
      </c>
      <c r="D196">
        <f t="shared" si="274"/>
        <v>2.0653927966864227E-2</v>
      </c>
      <c r="E196">
        <f t="shared" si="274"/>
        <v>2.0417461658741351E-2</v>
      </c>
      <c r="F196">
        <f t="shared" si="274"/>
        <v>2.0182616428540981E-2</v>
      </c>
      <c r="G196">
        <f t="shared" si="274"/>
        <v>1.9949382834266009E-2</v>
      </c>
      <c r="H196">
        <f t="shared" si="274"/>
        <v>1.9717751484620381E-2</v>
      </c>
      <c r="I196">
        <f t="shared" si="274"/>
        <v>1.9487713038749837E-2</v>
      </c>
      <c r="J196">
        <f t="shared" si="274"/>
        <v>1.9259258205983922E-2</v>
      </c>
      <c r="K196">
        <f t="shared" si="274"/>
        <v>1.9032377745579272E-2</v>
      </c>
      <c r="L196">
        <f t="shared" si="274"/>
        <v>1.8807062466464197E-2</v>
      </c>
      <c r="M196">
        <f t="shared" si="274"/>
        <v>1.8583303226984503E-2</v>
      </c>
      <c r="N196">
        <f t="shared" si="269"/>
        <v>1.8361090934650583E-2</v>
      </c>
      <c r="O196">
        <f t="shared" si="269"/>
        <v>1.8140416545885749E-2</v>
      </c>
      <c r="P196">
        <f t="shared" si="269"/>
        <v>1.7921271065775832E-2</v>
      </c>
      <c r="Q196">
        <f t="shared" si="269"/>
        <v>1.7703645547820009E-2</v>
      </c>
      <c r="R196">
        <f t="shared" si="269"/>
        <v>1.7487531093682857E-2</v>
      </c>
      <c r="S196">
        <f t="shared" si="269"/>
        <v>1.7272918852947652E-2</v>
      </c>
      <c r="T196">
        <f t="shared" si="269"/>
        <v>1.7059800022870872E-2</v>
      </c>
      <c r="U196">
        <f t="shared" si="269"/>
        <v>1.6848165848137947E-2</v>
      </c>
      <c r="V196">
        <f t="shared" si="269"/>
        <v>1.6638007620620173E-2</v>
      </c>
      <c r="W196">
        <f t="shared" si="269"/>
        <v>1.6429316679132878E-2</v>
      </c>
      <c r="X196">
        <f t="shared" si="269"/>
        <v>1.6222084409194763E-2</v>
      </c>
      <c r="Y196">
        <f t="shared" si="269"/>
        <v>1.6016302242788424E-2</v>
      </c>
      <c r="Z196">
        <f t="shared" si="269"/>
        <v>1.5811961658122105E-2</v>
      </c>
      <c r="AA196">
        <f t="shared" si="269"/>
        <v>1.5609054179392561E-2</v>
      </c>
      <c r="AB196">
        <f t="shared" si="269"/>
        <v>1.5407571376549193E-2</v>
      </c>
      <c r="AC196">
        <f t="shared" si="269"/>
        <v>1.5207504865059267E-2</v>
      </c>
      <c r="AD196">
        <f t="shared" si="275"/>
        <v>1.5008846305674332E-2</v>
      </c>
      <c r="AE196">
        <f t="shared" si="275"/>
        <v>1.4811587404197805E-2</v>
      </c>
      <c r="AF196">
        <f t="shared" si="275"/>
        <v>1.4615719911253704E-2</v>
      </c>
      <c r="AG196">
        <f t="shared" si="275"/>
        <v>1.4421235622056508E-2</v>
      </c>
      <c r="AH196">
        <f t="shared" si="275"/>
        <v>1.4228126376182195E-2</v>
      </c>
      <c r="AI196">
        <f t="shared" si="275"/>
        <v>1.4036384057340392E-2</v>
      </c>
      <c r="AJ196">
        <f t="shared" si="275"/>
        <v>1.3846000593147653E-2</v>
      </c>
      <c r="AK196">
        <f t="shared" si="275"/>
        <v>1.3656967954901875E-2</v>
      </c>
      <c r="AL196">
        <f t="shared" si="275"/>
        <v>1.3469278157357841E-2</v>
      </c>
      <c r="AM196">
        <f t="shared" si="275"/>
        <v>1.3282923258503861E-2</v>
      </c>
      <c r="AN196">
        <f t="shared" si="275"/>
        <v>1.3097895359339516E-2</v>
      </c>
      <c r="AO196">
        <f t="shared" si="275"/>
        <v>1.2914186603654544E-2</v>
      </c>
      <c r="AP196">
        <f t="shared" si="275"/>
        <v>1.2731789177808778E-2</v>
      </c>
      <c r="AQ196">
        <f t="shared" si="275"/>
        <v>1.2550695310513203E-2</v>
      </c>
      <c r="AR196">
        <f t="shared" si="270"/>
        <v>1.2370897272612105E-2</v>
      </c>
      <c r="AS196">
        <f t="shared" si="270"/>
        <v>1.2192387376866292E-2</v>
      </c>
      <c r="AT196">
        <f t="shared" si="270"/>
        <v>1.2015157977737379E-2</v>
      </c>
      <c r="AU196">
        <f t="shared" si="270"/>
        <v>1.1839201471173186E-2</v>
      </c>
      <c r="AV196">
        <f t="shared" si="270"/>
        <v>1.166451029439416E-2</v>
      </c>
      <c r="AW196">
        <f t="shared" si="270"/>
        <v>1.149107692568088E-2</v>
      </c>
      <c r="AX196">
        <f t="shared" si="270"/>
        <v>1.0217527351789549E-2</v>
      </c>
      <c r="AY196">
        <f t="shared" si="270"/>
        <v>8.7329519900938915E-3</v>
      </c>
      <c r="AZ196">
        <f t="shared" si="270"/>
        <v>7.8634185265464892E-3</v>
      </c>
      <c r="BA196">
        <f t="shared" si="270"/>
        <v>7.2049919103662485E-3</v>
      </c>
      <c r="BB196">
        <f t="shared" si="270"/>
        <v>6.6670949011742413E-3</v>
      </c>
      <c r="BC196">
        <f t="shared" si="270"/>
        <v>6.2104812618171351E-3</v>
      </c>
      <c r="BD196">
        <f t="shared" si="270"/>
        <v>5.8136546555436477E-3</v>
      </c>
      <c r="BE196">
        <f t="shared" si="270"/>
        <v>5.4632190988011574E-3</v>
      </c>
      <c r="BF196">
        <f t="shared" si="270"/>
        <v>5.1501073855429623E-3</v>
      </c>
      <c r="BG196">
        <f t="shared" si="270"/>
        <v>4.8678188043093937E-3</v>
      </c>
      <c r="BH196">
        <f t="shared" si="276"/>
        <v>4.6114912439457539E-3</v>
      </c>
      <c r="BI196">
        <f t="shared" si="276"/>
        <v>4.3773685596468076E-3</v>
      </c>
      <c r="BJ196">
        <f t="shared" si="276"/>
        <v>4.1624740757564959E-3</v>
      </c>
      <c r="BK196">
        <f t="shared" si="276"/>
        <v>3.964399819845984E-3</v>
      </c>
      <c r="BL196">
        <f t="shared" si="276"/>
        <v>3.781164649295832E-3</v>
      </c>
      <c r="BM196">
        <f t="shared" si="276"/>
        <v>3.6111153922239237E-3</v>
      </c>
      <c r="BN196">
        <f t="shared" si="276"/>
        <v>3.4528559322503523E-3</v>
      </c>
      <c r="BO196">
        <f t="shared" si="276"/>
        <v>3.3051950658423111E-3</v>
      </c>
      <c r="BP196">
        <f t="shared" si="276"/>
        <v>3.1671073385918869E-3</v>
      </c>
      <c r="BQ196">
        <f t="shared" si="276"/>
        <v>3.0377030809520277E-3</v>
      </c>
      <c r="BR196">
        <f t="shared" si="276"/>
        <v>2.9162051080042582E-3</v>
      </c>
      <c r="BS196">
        <f t="shared" si="276"/>
        <v>2.8019303401252628E-3</v>
      </c>
      <c r="BT196">
        <f t="shared" si="276"/>
        <v>2.6942751198060703E-3</v>
      </c>
      <c r="BU196">
        <f t="shared" si="276"/>
        <v>2.5927033472732449E-3</v>
      </c>
      <c r="BV196">
        <f t="shared" si="271"/>
        <v>2.496736795406095E-3</v>
      </c>
      <c r="BW196">
        <f t="shared" si="271"/>
        <v>2.4059471304504272E-3</v>
      </c>
      <c r="BX196">
        <f t="shared" si="271"/>
        <v>2.3199492829308948E-3</v>
      </c>
      <c r="BY196">
        <f t="shared" si="271"/>
        <v>2.2383958982354177E-3</v>
      </c>
      <c r="BZ196">
        <f t="shared" si="271"/>
        <v>2.1609726586210073E-3</v>
      </c>
      <c r="CA196">
        <f t="shared" si="271"/>
        <v>2.0873943145856997E-3</v>
      </c>
      <c r="CB196">
        <f t="shared" si="271"/>
        <v>2.0174012982376774E-3</v>
      </c>
      <c r="CC196">
        <f t="shared" si="271"/>
        <v>1.950756817631091E-3</v>
      </c>
      <c r="CD196">
        <f t="shared" si="271"/>
        <v>1.8872443512461909E-3</v>
      </c>
      <c r="CE196">
        <f t="shared" si="271"/>
        <v>1.8266654774459559E-3</v>
      </c>
      <c r="CF196">
        <f t="shared" si="277"/>
        <v>1.7688379859774046E-3</v>
      </c>
      <c r="CG196">
        <f t="shared" si="277"/>
        <v>1.7135942282298572E-3</v>
      </c>
      <c r="CH196">
        <f t="shared" si="277"/>
        <v>1.6607796706230417E-3</v>
      </c>
      <c r="CI196">
        <f t="shared" si="277"/>
        <v>1.6102516216274603E-3</v>
      </c>
      <c r="CJ196">
        <f t="shared" si="277"/>
        <v>1.5618781078575912E-3</v>
      </c>
      <c r="CK196">
        <f t="shared" si="277"/>
        <v>1.5155368786823379E-3</v>
      </c>
      <c r="CL196">
        <f t="shared" si="277"/>
        <v>1.4711145220631932E-3</v>
      </c>
      <c r="CM196">
        <f t="shared" si="277"/>
        <v>1.4285056770099195E-3</v>
      </c>
      <c r="CN196">
        <f t="shared" si="277"/>
        <v>1.387612330253428E-3</v>
      </c>
      <c r="CO196">
        <f t="shared" si="277"/>
        <v>1.3483431865674515E-3</v>
      </c>
      <c r="CP196">
        <f t="shared" si="272"/>
        <v>1.310613103696534E-3</v>
      </c>
      <c r="CQ196">
        <f t="shared" si="272"/>
        <v>1.2743425841246763E-3</v>
      </c>
      <c r="CR196">
        <f t="shared" si="272"/>
        <v>8.2065857853450539E-4</v>
      </c>
      <c r="CS196">
        <f t="shared" si="272"/>
        <v>5.3315391146499622E-4</v>
      </c>
      <c r="CT196">
        <f t="shared" si="272"/>
        <v>3.693150607045024E-4</v>
      </c>
      <c r="CU196">
        <f t="shared" si="272"/>
        <v>2.569767771785256E-4</v>
      </c>
      <c r="CV196">
        <f t="shared" si="272"/>
        <v>1.7550607931814566E-4</v>
      </c>
      <c r="CW196">
        <f t="shared" si="272"/>
        <v>1.1539566758936075E-4</v>
      </c>
      <c r="CX196">
        <f t="shared" si="272"/>
        <v>7.1281153475203924E-5</v>
      </c>
      <c r="CY196">
        <f t="shared" si="272"/>
        <v>3.9758121580504712E-5</v>
      </c>
      <c r="CZ196">
        <f t="shared" si="272"/>
        <v>1.8491359511107339E-5</v>
      </c>
      <c r="DA196">
        <f t="shared" si="272"/>
        <v>5.787768052446491E-6</v>
      </c>
      <c r="DB196">
        <f t="shared" si="272"/>
        <v>3.6773126407945662E-7</v>
      </c>
      <c r="DC196">
        <f t="shared" si="272"/>
        <v>0</v>
      </c>
      <c r="DD196">
        <f t="shared" si="272"/>
        <v>0</v>
      </c>
      <c r="DE196">
        <f t="shared" si="272"/>
        <v>0</v>
      </c>
      <c r="DF196">
        <f t="shared" si="278"/>
        <v>0</v>
      </c>
      <c r="DG196">
        <f t="shared" si="278"/>
        <v>0</v>
      </c>
      <c r="DH196">
        <f t="shared" si="278"/>
        <v>0</v>
      </c>
      <c r="DI196">
        <f t="shared" si="278"/>
        <v>0</v>
      </c>
      <c r="DJ196">
        <f t="shared" si="278"/>
        <v>0</v>
      </c>
      <c r="DK196">
        <f t="shared" si="278"/>
        <v>0</v>
      </c>
      <c r="DL196">
        <f t="shared" si="278"/>
        <v>0</v>
      </c>
      <c r="DM196">
        <f t="shared" si="278"/>
        <v>0</v>
      </c>
      <c r="DN196">
        <f t="shared" si="278"/>
        <v>0</v>
      </c>
      <c r="DO196">
        <f t="shared" si="278"/>
        <v>0</v>
      </c>
      <c r="DP196">
        <f t="shared" si="278"/>
        <v>0</v>
      </c>
      <c r="DQ196">
        <f t="shared" si="278"/>
        <v>0</v>
      </c>
      <c r="DR196">
        <f t="shared" si="278"/>
        <v>0</v>
      </c>
      <c r="DS196">
        <f t="shared" si="278"/>
        <v>0</v>
      </c>
      <c r="DT196">
        <f t="shared" si="273"/>
        <v>0</v>
      </c>
      <c r="DU196">
        <f t="shared" si="273"/>
        <v>0</v>
      </c>
      <c r="DV196">
        <f t="shared" si="273"/>
        <v>0</v>
      </c>
      <c r="DW196">
        <f t="shared" si="273"/>
        <v>0</v>
      </c>
      <c r="DX196">
        <f t="shared" si="273"/>
        <v>0</v>
      </c>
      <c r="DY196">
        <f t="shared" si="273"/>
        <v>0</v>
      </c>
      <c r="DZ196">
        <f t="shared" si="273"/>
        <v>0</v>
      </c>
      <c r="EA196">
        <f t="shared" si="273"/>
        <v>0</v>
      </c>
      <c r="EB196">
        <f t="shared" si="273"/>
        <v>0</v>
      </c>
      <c r="EC196">
        <f t="shared" si="273"/>
        <v>0</v>
      </c>
      <c r="ED196">
        <f t="shared" si="264"/>
        <v>0</v>
      </c>
      <c r="EE196">
        <f t="shared" si="264"/>
        <v>0</v>
      </c>
      <c r="EF196">
        <f t="shared" si="264"/>
        <v>0</v>
      </c>
      <c r="EG196">
        <f t="shared" si="264"/>
        <v>0</v>
      </c>
      <c r="EH196">
        <f t="shared" si="264"/>
        <v>0</v>
      </c>
      <c r="EI196">
        <f t="shared" si="264"/>
        <v>0</v>
      </c>
      <c r="EJ196">
        <f t="shared" si="264"/>
        <v>0</v>
      </c>
      <c r="EK196">
        <f t="shared" si="264"/>
        <v>0</v>
      </c>
      <c r="EL196">
        <f t="shared" si="264"/>
        <v>0</v>
      </c>
      <c r="EM196">
        <f t="shared" si="264"/>
        <v>0</v>
      </c>
      <c r="EN196">
        <f t="shared" si="265"/>
        <v>0</v>
      </c>
      <c r="EO196">
        <f t="shared" si="265"/>
        <v>0</v>
      </c>
      <c r="EP196">
        <f t="shared" si="265"/>
        <v>0</v>
      </c>
      <c r="EQ196">
        <f t="shared" si="265"/>
        <v>0</v>
      </c>
      <c r="ER196">
        <f t="shared" si="265"/>
        <v>0</v>
      </c>
      <c r="ES196">
        <f t="shared" si="265"/>
        <v>0</v>
      </c>
      <c r="ET196">
        <f t="shared" si="265"/>
        <v>0</v>
      </c>
      <c r="EU196">
        <f t="shared" si="265"/>
        <v>0</v>
      </c>
      <c r="EV196">
        <f t="shared" si="265"/>
        <v>0</v>
      </c>
      <c r="EW196">
        <f t="shared" si="265"/>
        <v>0</v>
      </c>
      <c r="EX196">
        <f t="shared" si="265"/>
        <v>0</v>
      </c>
      <c r="EZ196">
        <f t="shared" si="266"/>
        <v>0.8869891864995435</v>
      </c>
      <c r="FB196">
        <f t="shared" si="267"/>
        <v>1.0404751566324866E-2</v>
      </c>
      <c r="FC196">
        <f t="shared" si="268"/>
        <v>0.24868570720003993</v>
      </c>
    </row>
    <row r="197" spans="1:159" x14ac:dyDescent="0.25">
      <c r="A197">
        <v>1250</v>
      </c>
      <c r="B197" s="20">
        <f>'Input spectra'!S196</f>
        <v>4.2005627196341898E-2</v>
      </c>
      <c r="C197">
        <f>'Input spectra'!B196</f>
        <v>0</v>
      </c>
      <c r="D197">
        <f t="shared" si="274"/>
        <v>2.0653927966864227E-2</v>
      </c>
      <c r="E197">
        <f t="shared" si="274"/>
        <v>2.0417568886098775E-2</v>
      </c>
      <c r="F197">
        <f t="shared" si="274"/>
        <v>2.0182828417116681E-2</v>
      </c>
      <c r="G197">
        <f t="shared" si="274"/>
        <v>1.9949697143293265E-2</v>
      </c>
      <c r="H197">
        <f t="shared" si="274"/>
        <v>1.9718165698507872E-2</v>
      </c>
      <c r="I197">
        <f t="shared" si="274"/>
        <v>1.9488224766885949E-2</v>
      </c>
      <c r="J197">
        <f t="shared" si="274"/>
        <v>1.9259865082542366E-2</v>
      </c>
      <c r="K197">
        <f t="shared" si="274"/>
        <v>1.9033077429326004E-2</v>
      </c>
      <c r="L197">
        <f t="shared" si="274"/>
        <v>1.8807852640565646E-2</v>
      </c>
      <c r="M197">
        <f t="shared" si="274"/>
        <v>1.8584181598817077E-2</v>
      </c>
      <c r="N197">
        <f t="shared" si="269"/>
        <v>1.8362055235611466E-2</v>
      </c>
      <c r="O197">
        <f t="shared" si="269"/>
        <v>1.8141464531204968E-2</v>
      </c>
      <c r="P197">
        <f t="shared" si="269"/>
        <v>1.7922400514329587E-2</v>
      </c>
      <c r="Q197">
        <f t="shared" si="269"/>
        <v>1.770485426194527E-2</v>
      </c>
      <c r="R197">
        <f t="shared" si="269"/>
        <v>1.74888168989932E-2</v>
      </c>
      <c r="S197">
        <f t="shared" si="269"/>
        <v>1.7274279598150342E-2</v>
      </c>
      <c r="T197">
        <f t="shared" si="269"/>
        <v>1.7061233579585208E-2</v>
      </c>
      <c r="U197">
        <f t="shared" si="269"/>
        <v>1.6849670110714771E-2</v>
      </c>
      <c r="V197">
        <f t="shared" si="269"/>
        <v>1.6639580505962672E-2</v>
      </c>
      <c r="W197">
        <f t="shared" si="269"/>
        <v>1.6430956126518553E-2</v>
      </c>
      <c r="X197">
        <f t="shared" si="269"/>
        <v>1.6223788380098605E-2</v>
      </c>
      <c r="Y197">
        <f t="shared" si="269"/>
        <v>1.601806872070732E-2</v>
      </c>
      <c r="Z197">
        <f t="shared" si="269"/>
        <v>1.5813788648400388E-2</v>
      </c>
      <c r="AA197">
        <f t="shared" si="269"/>
        <v>1.5610939709048794E-2</v>
      </c>
      <c r="AB197">
        <f t="shared" si="269"/>
        <v>1.5409513494104077E-2</v>
      </c>
      <c r="AC197">
        <f t="shared" si="269"/>
        <v>1.5209501640364755E-2</v>
      </c>
      <c r="AD197">
        <f t="shared" si="275"/>
        <v>1.5010895829743885E-2</v>
      </c>
      <c r="AE197">
        <f t="shared" si="275"/>
        <v>1.4813687789037822E-2</v>
      </c>
      <c r="AF197">
        <f t="shared" si="275"/>
        <v>1.4617869289696071E-2</v>
      </c>
      <c r="AG197">
        <f t="shared" si="275"/>
        <v>1.4423432147592308E-2</v>
      </c>
      <c r="AH197">
        <f t="shared" si="275"/>
        <v>1.4230368222796544E-2</v>
      </c>
      <c r="AI197">
        <f t="shared" si="275"/>
        <v>1.4038669419348389E-2</v>
      </c>
      <c r="AJ197">
        <f t="shared" si="275"/>
        <v>1.3848327685031482E-2</v>
      </c>
      <c r="AK197">
        <f t="shared" si="275"/>
        <v>1.3659335011148981E-2</v>
      </c>
      <c r="AL197">
        <f t="shared" si="275"/>
        <v>1.3471683432300229E-2</v>
      </c>
      <c r="AM197">
        <f t="shared" si="275"/>
        <v>1.3285365026158496E-2</v>
      </c>
      <c r="AN197">
        <f t="shared" si="275"/>
        <v>1.3100371913249805E-2</v>
      </c>
      <c r="AO197">
        <f t="shared" si="275"/>
        <v>1.2916696256732906E-2</v>
      </c>
      <c r="AP197">
        <f t="shared" si="275"/>
        <v>1.27343302621803E-2</v>
      </c>
      <c r="AQ197">
        <f t="shared" si="275"/>
        <v>1.2553266177360351E-2</v>
      </c>
      <c r="AR197">
        <f t="shared" si="270"/>
        <v>1.2373496292020515E-2</v>
      </c>
      <c r="AS197">
        <f t="shared" si="270"/>
        <v>1.2195012937671603E-2</v>
      </c>
      <c r="AT197">
        <f t="shared" si="270"/>
        <v>1.2017808487373136E-2</v>
      </c>
      <c r="AU197">
        <f t="shared" si="270"/>
        <v>1.1841875355519768E-2</v>
      </c>
      <c r="AV197">
        <f t="shared" si="270"/>
        <v>1.1667205997628761E-2</v>
      </c>
      <c r="AW197">
        <f t="shared" si="270"/>
        <v>1.1493792910128519E-2</v>
      </c>
      <c r="AX197">
        <f t="shared" si="270"/>
        <v>1.0219995997771522E-2</v>
      </c>
      <c r="AY197">
        <f t="shared" si="270"/>
        <v>8.7351078237337017E-3</v>
      </c>
      <c r="AZ197">
        <f t="shared" si="270"/>
        <v>7.8654010123364922E-3</v>
      </c>
      <c r="BA197">
        <f t="shared" si="270"/>
        <v>7.2068462452670196E-3</v>
      </c>
      <c r="BB197">
        <f t="shared" si="270"/>
        <v>6.6688458214688388E-3</v>
      </c>
      <c r="BC197">
        <f t="shared" si="270"/>
        <v>6.2121448901477335E-3</v>
      </c>
      <c r="BD197">
        <f t="shared" si="270"/>
        <v>5.8152425242504312E-3</v>
      </c>
      <c r="BE197">
        <f t="shared" si="270"/>
        <v>5.4647399532205864E-3</v>
      </c>
      <c r="BF197">
        <f t="shared" si="270"/>
        <v>5.1515681303178464E-3</v>
      </c>
      <c r="BG197">
        <f t="shared" si="270"/>
        <v>4.8692250542949744E-3</v>
      </c>
      <c r="BH197">
        <f t="shared" si="276"/>
        <v>4.6128476695945098E-3</v>
      </c>
      <c r="BI197">
        <f t="shared" si="276"/>
        <v>4.3786791159644827E-3</v>
      </c>
      <c r="BJ197">
        <f t="shared" si="276"/>
        <v>4.1637421608403859E-3</v>
      </c>
      <c r="BK197">
        <f t="shared" si="276"/>
        <v>3.9656283885798676E-3</v>
      </c>
      <c r="BL197">
        <f t="shared" si="276"/>
        <v>3.7823562972702108E-3</v>
      </c>
      <c r="BM197">
        <f t="shared" si="276"/>
        <v>3.6122724191919951E-3</v>
      </c>
      <c r="BN197">
        <f t="shared" si="276"/>
        <v>3.4539803911040009E-3</v>
      </c>
      <c r="BO197">
        <f t="shared" si="276"/>
        <v>3.3062888010850595E-3</v>
      </c>
      <c r="BP197">
        <f t="shared" si="276"/>
        <v>3.1681720170284298E-3</v>
      </c>
      <c r="BQ197">
        <f t="shared" si="276"/>
        <v>3.0387402165008314E-3</v>
      </c>
      <c r="BR197">
        <f t="shared" si="276"/>
        <v>2.9172160819990385E-3</v>
      </c>
      <c r="BS197">
        <f t="shared" si="276"/>
        <v>2.8029164181027433E-3</v>
      </c>
      <c r="BT197">
        <f t="shared" si="276"/>
        <v>2.6952374655209175E-3</v>
      </c>
      <c r="BU197">
        <f t="shared" si="276"/>
        <v>2.5936430344990157E-3</v>
      </c>
      <c r="BV197">
        <f t="shared" si="271"/>
        <v>2.4976548179495416E-3</v>
      </c>
      <c r="BW197">
        <f t="shared" si="271"/>
        <v>2.4068444107100627E-3</v>
      </c>
      <c r="BX197">
        <f t="shared" si="271"/>
        <v>2.3208266792589527E-3</v>
      </c>
      <c r="BY197">
        <f t="shared" si="271"/>
        <v>2.239254211308266E-3</v>
      </c>
      <c r="BZ197">
        <f t="shared" si="271"/>
        <v>2.1618126369818275E-3</v>
      </c>
      <c r="CA197">
        <f t="shared" si="271"/>
        <v>2.0882166594914397E-3</v>
      </c>
      <c r="CB197">
        <f t="shared" si="271"/>
        <v>2.0182066679175345E-3</v>
      </c>
      <c r="CC197">
        <f t="shared" si="271"/>
        <v>1.9515458310443089E-3</v>
      </c>
      <c r="CD197">
        <f t="shared" si="271"/>
        <v>1.8880175914115398E-3</v>
      </c>
      <c r="CE197">
        <f t="shared" si="271"/>
        <v>1.8274234944029191E-3</v>
      </c>
      <c r="CF197">
        <f t="shared" si="277"/>
        <v>1.7695812994291881E-3</v>
      </c>
      <c r="CG197">
        <f t="shared" si="277"/>
        <v>1.7143233299102779E-3</v>
      </c>
      <c r="CH197">
        <f t="shared" si="277"/>
        <v>1.6614950264227937E-3</v>
      </c>
      <c r="CI197">
        <f t="shared" si="277"/>
        <v>1.6109536735098619E-3</v>
      </c>
      <c r="CJ197">
        <f t="shared" si="277"/>
        <v>1.5625672755894661E-3</v>
      </c>
      <c r="CK197">
        <f t="shared" si="277"/>
        <v>1.5162135614019876E-3</v>
      </c>
      <c r="CL197">
        <f t="shared" si="277"/>
        <v>1.4717790997043336E-3</v>
      </c>
      <c r="CM197">
        <f t="shared" si="277"/>
        <v>1.4291585115978665E-3</v>
      </c>
      <c r="CN197">
        <f t="shared" si="277"/>
        <v>1.3882537670876387E-3</v>
      </c>
      <c r="CO197">
        <f t="shared" si="277"/>
        <v>1.3489735553026871E-3</v>
      </c>
      <c r="CP197">
        <f t="shared" si="272"/>
        <v>1.311232719333333E-3</v>
      </c>
      <c r="CQ197">
        <f t="shared" si="272"/>
        <v>1.2749517479185063E-3</v>
      </c>
      <c r="CR197">
        <f t="shared" si="272"/>
        <v>8.2105518334354825E-4</v>
      </c>
      <c r="CS197">
        <f t="shared" si="272"/>
        <v>5.3341437343663975E-4</v>
      </c>
      <c r="CT197">
        <f t="shared" si="272"/>
        <v>3.6949742288992657E-4</v>
      </c>
      <c r="CU197">
        <f t="shared" si="272"/>
        <v>2.5710501866398397E-4</v>
      </c>
      <c r="CV197">
        <f t="shared" si="272"/>
        <v>1.7559458590529138E-4</v>
      </c>
      <c r="CW197">
        <f t="shared" si="272"/>
        <v>1.1545446721698206E-4</v>
      </c>
      <c r="CX197">
        <f t="shared" si="272"/>
        <v>7.1317849183303274E-5</v>
      </c>
      <c r="CY197">
        <f t="shared" si="272"/>
        <v>3.977879806359064E-5</v>
      </c>
      <c r="CZ197">
        <f t="shared" si="272"/>
        <v>1.8501073231566398E-5</v>
      </c>
      <c r="DA197">
        <f t="shared" si="272"/>
        <v>5.7908388443823951E-6</v>
      </c>
      <c r="DB197">
        <f t="shared" si="272"/>
        <v>3.6792830197769923E-7</v>
      </c>
      <c r="DC197">
        <f t="shared" si="272"/>
        <v>0</v>
      </c>
      <c r="DD197">
        <f t="shared" si="272"/>
        <v>0</v>
      </c>
      <c r="DE197">
        <f t="shared" si="272"/>
        <v>0</v>
      </c>
      <c r="DF197">
        <f t="shared" si="278"/>
        <v>0</v>
      </c>
      <c r="DG197">
        <f t="shared" si="278"/>
        <v>0</v>
      </c>
      <c r="DH197">
        <f t="shared" si="278"/>
        <v>0</v>
      </c>
      <c r="DI197">
        <f t="shared" si="278"/>
        <v>0</v>
      </c>
      <c r="DJ197">
        <f t="shared" si="278"/>
        <v>0</v>
      </c>
      <c r="DK197">
        <f t="shared" si="278"/>
        <v>0</v>
      </c>
      <c r="DL197">
        <f t="shared" si="278"/>
        <v>0</v>
      </c>
      <c r="DM197">
        <f t="shared" si="278"/>
        <v>0</v>
      </c>
      <c r="DN197">
        <f t="shared" si="278"/>
        <v>0</v>
      </c>
      <c r="DO197">
        <f t="shared" si="278"/>
        <v>0</v>
      </c>
      <c r="DP197">
        <f t="shared" si="278"/>
        <v>0</v>
      </c>
      <c r="DQ197">
        <f t="shared" si="278"/>
        <v>0</v>
      </c>
      <c r="DR197">
        <f t="shared" si="278"/>
        <v>0</v>
      </c>
      <c r="DS197">
        <f t="shared" si="278"/>
        <v>0</v>
      </c>
      <c r="DT197">
        <f t="shared" si="273"/>
        <v>0</v>
      </c>
      <c r="DU197">
        <f t="shared" si="273"/>
        <v>0</v>
      </c>
      <c r="DV197">
        <f t="shared" si="273"/>
        <v>0</v>
      </c>
      <c r="DW197">
        <f t="shared" si="273"/>
        <v>0</v>
      </c>
      <c r="DX197">
        <f t="shared" si="273"/>
        <v>0</v>
      </c>
      <c r="DY197">
        <f t="shared" si="273"/>
        <v>0</v>
      </c>
      <c r="DZ197">
        <f t="shared" si="273"/>
        <v>0</v>
      </c>
      <c r="EA197">
        <f t="shared" si="273"/>
        <v>0</v>
      </c>
      <c r="EB197">
        <f t="shared" si="273"/>
        <v>0</v>
      </c>
      <c r="EC197">
        <f t="shared" si="273"/>
        <v>0</v>
      </c>
      <c r="ED197">
        <f t="shared" si="273"/>
        <v>0</v>
      </c>
      <c r="EE197">
        <f t="shared" si="273"/>
        <v>0</v>
      </c>
      <c r="EF197">
        <f t="shared" si="273"/>
        <v>0</v>
      </c>
      <c r="EG197">
        <f t="shared" si="273"/>
        <v>0</v>
      </c>
      <c r="EH197">
        <f t="shared" si="273"/>
        <v>0</v>
      </c>
      <c r="EI197">
        <f t="shared" si="273"/>
        <v>0</v>
      </c>
      <c r="EJ197">
        <f t="shared" ref="ED197:ES217" si="279">EJ$2*EXP(- EJ$1 * ($C197*_c1+$B197))</f>
        <v>0</v>
      </c>
      <c r="EK197">
        <f t="shared" si="279"/>
        <v>0</v>
      </c>
      <c r="EL197">
        <f t="shared" si="279"/>
        <v>0</v>
      </c>
      <c r="EM197">
        <f t="shared" si="279"/>
        <v>0</v>
      </c>
      <c r="EN197">
        <f t="shared" si="265"/>
        <v>0</v>
      </c>
      <c r="EO197">
        <f t="shared" si="265"/>
        <v>0</v>
      </c>
      <c r="EP197">
        <f t="shared" si="265"/>
        <v>0</v>
      </c>
      <c r="EQ197">
        <f t="shared" si="265"/>
        <v>0</v>
      </c>
      <c r="ER197">
        <f t="shared" si="265"/>
        <v>0</v>
      </c>
      <c r="ES197">
        <f t="shared" si="265"/>
        <v>0</v>
      </c>
      <c r="ET197">
        <f t="shared" si="265"/>
        <v>0</v>
      </c>
      <c r="EU197">
        <f t="shared" si="265"/>
        <v>0</v>
      </c>
      <c r="EV197">
        <f t="shared" si="265"/>
        <v>0</v>
      </c>
      <c r="EW197">
        <f t="shared" si="265"/>
        <v>0</v>
      </c>
      <c r="EX197">
        <f t="shared" si="265"/>
        <v>0</v>
      </c>
      <c r="EZ197">
        <f t="shared" si="266"/>
        <v>0.88711779406533331</v>
      </c>
      <c r="FB197">
        <f t="shared" si="267"/>
        <v>1.0391895277676089E-2</v>
      </c>
      <c r="FC197">
        <f t="shared" si="268"/>
        <v>0.24868734827628605</v>
      </c>
    </row>
    <row r="198" spans="1:159" x14ac:dyDescent="0.25">
      <c r="A198">
        <v>1255</v>
      </c>
      <c r="B198" s="20">
        <f>'Input spectra'!S197</f>
        <v>4.1953109857188302E-2</v>
      </c>
      <c r="C198">
        <f>'Input spectra'!B197</f>
        <v>0</v>
      </c>
      <c r="D198">
        <f t="shared" si="274"/>
        <v>2.0653927966864227E-2</v>
      </c>
      <c r="E198">
        <f t="shared" si="274"/>
        <v>2.0417676114019331E-2</v>
      </c>
      <c r="F198">
        <f t="shared" si="274"/>
        <v>2.018304040791901E-2</v>
      </c>
      <c r="G198">
        <f t="shared" si="274"/>
        <v>1.9950011457272567E-2</v>
      </c>
      <c r="H198">
        <f t="shared" si="274"/>
        <v>1.9718579921096824E-2</v>
      </c>
      <c r="I198">
        <f t="shared" si="274"/>
        <v>1.9488736508459538E-2</v>
      </c>
      <c r="J198">
        <f t="shared" si="274"/>
        <v>1.9260471978224034E-2</v>
      </c>
      <c r="K198">
        <f t="shared" si="274"/>
        <v>1.9033777138795078E-2</v>
      </c>
      <c r="L198">
        <f t="shared" si="274"/>
        <v>1.8808642847866062E-2</v>
      </c>
      <c r="M198">
        <f t="shared" si="274"/>
        <v>1.8585060012167406E-2</v>
      </c>
      <c r="N198">
        <f t="shared" si="269"/>
        <v>1.8363019587216201E-2</v>
      </c>
      <c r="O198">
        <f t="shared" si="269"/>
        <v>1.8142512577067078E-2</v>
      </c>
      <c r="P198">
        <f t="shared" si="269"/>
        <v>1.7923530034064345E-2</v>
      </c>
      <c r="Q198">
        <f t="shared" si="269"/>
        <v>1.7706063058595331E-2</v>
      </c>
      <c r="R198">
        <f t="shared" si="269"/>
        <v>1.7490102798844918E-2</v>
      </c>
      <c r="S198">
        <f t="shared" si="269"/>
        <v>1.7275640450551334E-2</v>
      </c>
      <c r="T198">
        <f t="shared" si="269"/>
        <v>1.7062667256763139E-2</v>
      </c>
      <c r="U198">
        <f t="shared" si="269"/>
        <v>1.6851174507597367E-2</v>
      </c>
      <c r="V198">
        <f t="shared" si="269"/>
        <v>1.6641153539998958E-2</v>
      </c>
      <c r="W198">
        <f t="shared" si="269"/>
        <v>1.6432595737501277E-2</v>
      </c>
      <c r="X198">
        <f t="shared" si="269"/>
        <v>1.6225492529987885E-2</v>
      </c>
      <c r="Y198">
        <f t="shared" si="269"/>
        <v>1.6019835393455473E-2</v>
      </c>
      <c r="Z198">
        <f t="shared" si="269"/>
        <v>1.5815615849777937E-2</v>
      </c>
      <c r="AA198">
        <f t="shared" si="269"/>
        <v>1.5612825466471683E-2</v>
      </c>
      <c r="AB198">
        <f t="shared" si="269"/>
        <v>1.5411455856462017E-2</v>
      </c>
      <c r="AC198">
        <f t="shared" si="269"/>
        <v>1.5211498677850764E-2</v>
      </c>
      <c r="AD198">
        <f t="shared" si="275"/>
        <v>1.5012945633684978E-2</v>
      </c>
      <c r="AE198">
        <f t="shared" si="275"/>
        <v>1.4815788471726836E-2</v>
      </c>
      <c r="AF198">
        <f t="shared" si="275"/>
        <v>1.4620018984224662E-2</v>
      </c>
      <c r="AG198">
        <f t="shared" si="275"/>
        <v>1.4425629007685044E-2</v>
      </c>
      <c r="AH198">
        <f t="shared" si="275"/>
        <v>1.4232610422646171E-2</v>
      </c>
      <c r="AI198">
        <f t="shared" si="275"/>
        <v>1.4040955153452184E-2</v>
      </c>
      <c r="AJ198">
        <f t="shared" si="275"/>
        <v>1.385065516802873E-2</v>
      </c>
      <c r="AK198">
        <f t="shared" si="275"/>
        <v>1.3661702477659571E-2</v>
      </c>
      <c r="AL198">
        <f t="shared" si="275"/>
        <v>1.3474089136764339E-2</v>
      </c>
      <c r="AM198">
        <f t="shared" si="275"/>
        <v>1.3287807242677372E-2</v>
      </c>
      <c r="AN198">
        <f t="shared" si="275"/>
        <v>1.3102848935427633E-2</v>
      </c>
      <c r="AO198">
        <f t="shared" si="275"/>
        <v>1.2919206397519768E-2</v>
      </c>
      <c r="AP198">
        <f t="shared" si="275"/>
        <v>1.2736871853716188E-2</v>
      </c>
      <c r="AQ198">
        <f t="shared" si="275"/>
        <v>1.2555837570820266E-2</v>
      </c>
      <c r="AR198">
        <f t="shared" si="270"/>
        <v>1.237609585746061E-2</v>
      </c>
      <c r="AS198">
        <f t="shared" si="270"/>
        <v>1.21976390638764E-2</v>
      </c>
      <c r="AT198">
        <f t="shared" si="270"/>
        <v>1.2020459581703767E-2</v>
      </c>
      <c r="AU198">
        <f t="shared" si="270"/>
        <v>1.1844549843763284E-2</v>
      </c>
      <c r="AV198">
        <f t="shared" si="270"/>
        <v>1.1669902323848447E-2</v>
      </c>
      <c r="AW198">
        <f t="shared" si="270"/>
        <v>1.1496509536515253E-2</v>
      </c>
      <c r="AX198">
        <f t="shared" si="270"/>
        <v>1.0222465240200441E-2</v>
      </c>
      <c r="AY198">
        <f t="shared" si="270"/>
        <v>8.7372641895668273E-3</v>
      </c>
      <c r="AZ198">
        <f t="shared" si="270"/>
        <v>7.8673839979409091E-3</v>
      </c>
      <c r="BA198">
        <f t="shared" si="270"/>
        <v>7.2087010574143932E-3</v>
      </c>
      <c r="BB198">
        <f t="shared" si="270"/>
        <v>6.6705972015921808E-3</v>
      </c>
      <c r="BC198">
        <f t="shared" si="270"/>
        <v>6.2138089641216076E-3</v>
      </c>
      <c r="BD198">
        <f t="shared" si="270"/>
        <v>5.8168308266477549E-3</v>
      </c>
      <c r="BE198">
        <f t="shared" si="270"/>
        <v>5.4662612310164387E-3</v>
      </c>
      <c r="BF198">
        <f t="shared" si="270"/>
        <v>5.1530292894093931E-3</v>
      </c>
      <c r="BG198">
        <f t="shared" si="270"/>
        <v>4.8706317105280152E-3</v>
      </c>
      <c r="BH198">
        <f t="shared" si="276"/>
        <v>4.6142044942227801E-3</v>
      </c>
      <c r="BI198">
        <f t="shared" si="276"/>
        <v>4.3799900646543872E-3</v>
      </c>
      <c r="BJ198">
        <f t="shared" si="276"/>
        <v>4.165010632242545E-3</v>
      </c>
      <c r="BK198">
        <f t="shared" si="276"/>
        <v>3.966857338047582E-3</v>
      </c>
      <c r="BL198">
        <f t="shared" si="276"/>
        <v>3.7835483207968399E-3</v>
      </c>
      <c r="BM198">
        <f t="shared" si="276"/>
        <v>3.6134298168797084E-3</v>
      </c>
      <c r="BN198">
        <f t="shared" si="276"/>
        <v>3.4551052161495032E-3</v>
      </c>
      <c r="BO198">
        <f t="shared" si="276"/>
        <v>3.3073828982600867E-3</v>
      </c>
      <c r="BP198">
        <f t="shared" si="276"/>
        <v>3.1692370533752214E-3</v>
      </c>
      <c r="BQ198">
        <f t="shared" si="276"/>
        <v>3.0397777061494657E-3</v>
      </c>
      <c r="BR198">
        <f t="shared" si="276"/>
        <v>2.9182274064727394E-3</v>
      </c>
      <c r="BS198">
        <f t="shared" si="276"/>
        <v>2.8039028431087578E-3</v>
      </c>
      <c r="BT198">
        <f t="shared" si="276"/>
        <v>2.6962001549680247E-3</v>
      </c>
      <c r="BU198">
        <f t="shared" si="276"/>
        <v>2.5945830623006119E-3</v>
      </c>
      <c r="BV198">
        <f t="shared" si="271"/>
        <v>2.4985731780397388E-3</v>
      </c>
      <c r="BW198">
        <f t="shared" si="271"/>
        <v>2.4077420256037618E-3</v>
      </c>
      <c r="BX198">
        <f t="shared" si="271"/>
        <v>2.3217044074150908E-3</v>
      </c>
      <c r="BY198">
        <f t="shared" si="271"/>
        <v>2.2401128535013259E-3</v>
      </c>
      <c r="BZ198">
        <f t="shared" si="271"/>
        <v>2.1626529418454585E-3</v>
      </c>
      <c r="CA198">
        <f t="shared" si="271"/>
        <v>2.0890393283662253E-3</v>
      </c>
      <c r="CB198">
        <f t="shared" si="271"/>
        <v>2.0190123591101814E-3</v>
      </c>
      <c r="CC198">
        <f t="shared" si="271"/>
        <v>1.9523351635860622E-3</v>
      </c>
      <c r="CD198">
        <f t="shared" si="271"/>
        <v>1.8887911483881973E-3</v>
      </c>
      <c r="CE198">
        <f t="shared" si="271"/>
        <v>1.8281818259164961E-3</v>
      </c>
      <c r="CF198">
        <f t="shared" si="277"/>
        <v>1.7703249252413414E-3</v>
      </c>
      <c r="CG198">
        <f t="shared" si="277"/>
        <v>1.7150527418095659E-3</v>
      </c>
      <c r="CH198">
        <f t="shared" si="277"/>
        <v>1.6622106903512693E-3</v>
      </c>
      <c r="CI198">
        <f t="shared" si="277"/>
        <v>1.6116560314791129E-3</v>
      </c>
      <c r="CJ198">
        <f t="shared" si="277"/>
        <v>1.5632567474117565E-3</v>
      </c>
      <c r="CK198">
        <f t="shared" si="277"/>
        <v>1.5168905462584641E-3</v>
      </c>
      <c r="CL198">
        <f t="shared" si="277"/>
        <v>1.4724439775691714E-3</v>
      </c>
      <c r="CM198">
        <f t="shared" si="277"/>
        <v>1.4298116445346446E-3</v>
      </c>
      <c r="CN198">
        <f t="shared" si="277"/>
        <v>1.3888955004320519E-3</v>
      </c>
      <c r="CO198">
        <f t="shared" si="277"/>
        <v>1.34960421874386E-3</v>
      </c>
      <c r="CP198">
        <f t="shared" si="272"/>
        <v>1.3118526279044358E-3</v>
      </c>
      <c r="CQ198">
        <f t="shared" si="272"/>
        <v>1.2755612029060326E-3</v>
      </c>
      <c r="CR198">
        <f t="shared" si="272"/>
        <v>8.214519798222799E-4</v>
      </c>
      <c r="CS198">
        <f t="shared" si="272"/>
        <v>5.3367496265191265E-4</v>
      </c>
      <c r="CT198">
        <f t="shared" si="272"/>
        <v>3.6967987512303684E-4</v>
      </c>
      <c r="CU198">
        <f t="shared" si="272"/>
        <v>2.5723332414697082E-4</v>
      </c>
      <c r="CV198">
        <f t="shared" si="272"/>
        <v>1.7568313712573979E-4</v>
      </c>
      <c r="CW198">
        <f t="shared" si="272"/>
        <v>1.15513296805834E-4</v>
      </c>
      <c r="CX198">
        <f t="shared" si="272"/>
        <v>7.1354563782440798E-5</v>
      </c>
      <c r="CY198">
        <f t="shared" si="272"/>
        <v>3.9799485299623034E-5</v>
      </c>
      <c r="CZ198">
        <f t="shared" si="272"/>
        <v>1.8510792054752762E-5</v>
      </c>
      <c r="DA198">
        <f t="shared" si="272"/>
        <v>5.7939112655755574E-6</v>
      </c>
      <c r="DB198">
        <f t="shared" si="272"/>
        <v>3.6812544545285938E-7</v>
      </c>
      <c r="DC198">
        <f t="shared" si="272"/>
        <v>0</v>
      </c>
      <c r="DD198">
        <f t="shared" si="272"/>
        <v>0</v>
      </c>
      <c r="DE198">
        <f t="shared" si="272"/>
        <v>0</v>
      </c>
      <c r="DF198">
        <f t="shared" si="278"/>
        <v>0</v>
      </c>
      <c r="DG198">
        <f t="shared" si="278"/>
        <v>0</v>
      </c>
      <c r="DH198">
        <f t="shared" si="278"/>
        <v>0</v>
      </c>
      <c r="DI198">
        <f t="shared" si="278"/>
        <v>0</v>
      </c>
      <c r="DJ198">
        <f t="shared" si="278"/>
        <v>0</v>
      </c>
      <c r="DK198">
        <f t="shared" si="278"/>
        <v>0</v>
      </c>
      <c r="DL198">
        <f t="shared" si="278"/>
        <v>0</v>
      </c>
      <c r="DM198">
        <f t="shared" si="278"/>
        <v>0</v>
      </c>
      <c r="DN198">
        <f t="shared" si="278"/>
        <v>0</v>
      </c>
      <c r="DO198">
        <f t="shared" si="278"/>
        <v>0</v>
      </c>
      <c r="DP198">
        <f t="shared" si="278"/>
        <v>0</v>
      </c>
      <c r="DQ198">
        <f t="shared" si="278"/>
        <v>0</v>
      </c>
      <c r="DR198">
        <f t="shared" si="278"/>
        <v>0</v>
      </c>
      <c r="DS198">
        <f t="shared" si="278"/>
        <v>0</v>
      </c>
      <c r="DT198">
        <f t="shared" si="273"/>
        <v>0</v>
      </c>
      <c r="DU198">
        <f t="shared" si="273"/>
        <v>0</v>
      </c>
      <c r="DV198">
        <f t="shared" si="273"/>
        <v>0</v>
      </c>
      <c r="DW198">
        <f t="shared" si="273"/>
        <v>0</v>
      </c>
      <c r="DX198">
        <f t="shared" si="273"/>
        <v>0</v>
      </c>
      <c r="DY198">
        <f t="shared" si="273"/>
        <v>0</v>
      </c>
      <c r="DZ198">
        <f t="shared" si="273"/>
        <v>0</v>
      </c>
      <c r="EA198">
        <f t="shared" si="273"/>
        <v>0</v>
      </c>
      <c r="EB198">
        <f t="shared" si="273"/>
        <v>0</v>
      </c>
      <c r="EC198">
        <f t="shared" si="273"/>
        <v>0</v>
      </c>
      <c r="ED198">
        <f t="shared" si="279"/>
        <v>0</v>
      </c>
      <c r="EE198">
        <f t="shared" si="279"/>
        <v>0</v>
      </c>
      <c r="EF198">
        <f t="shared" si="279"/>
        <v>0</v>
      </c>
      <c r="EG198">
        <f t="shared" si="279"/>
        <v>0</v>
      </c>
      <c r="EH198">
        <f t="shared" si="279"/>
        <v>0</v>
      </c>
      <c r="EI198">
        <f t="shared" si="279"/>
        <v>0</v>
      </c>
      <c r="EJ198">
        <f t="shared" si="279"/>
        <v>0</v>
      </c>
      <c r="EK198">
        <f t="shared" si="279"/>
        <v>0</v>
      </c>
      <c r="EL198">
        <f t="shared" si="279"/>
        <v>0</v>
      </c>
      <c r="EM198">
        <f t="shared" si="279"/>
        <v>0</v>
      </c>
      <c r="EN198">
        <f t="shared" si="279"/>
        <v>0</v>
      </c>
      <c r="EO198">
        <f t="shared" si="279"/>
        <v>0</v>
      </c>
      <c r="EP198">
        <f t="shared" si="279"/>
        <v>0</v>
      </c>
      <c r="EQ198">
        <f t="shared" si="279"/>
        <v>0</v>
      </c>
      <c r="ER198">
        <f t="shared" si="279"/>
        <v>0</v>
      </c>
      <c r="ES198">
        <f t="shared" si="279"/>
        <v>0</v>
      </c>
      <c r="ET198">
        <f t="shared" ref="EN198:EX226" si="280">ET$2*EXP(- ET$1 * ($C198*_c1+$B198))</f>
        <v>0</v>
      </c>
      <c r="EU198">
        <f t="shared" si="280"/>
        <v>0</v>
      </c>
      <c r="EV198">
        <f t="shared" si="280"/>
        <v>0</v>
      </c>
      <c r="EW198">
        <f t="shared" si="280"/>
        <v>0</v>
      </c>
      <c r="EX198">
        <f t="shared" si="280"/>
        <v>0</v>
      </c>
      <c r="EZ198">
        <f t="shared" si="266"/>
        <v>0.88724643059409558</v>
      </c>
      <c r="FB198">
        <f t="shared" si="267"/>
        <v>1.0379038651433858E-2</v>
      </c>
      <c r="FC198">
        <f t="shared" si="268"/>
        <v>0.24868898935276004</v>
      </c>
    </row>
    <row r="199" spans="1:159" x14ac:dyDescent="0.25">
      <c r="A199">
        <v>1260</v>
      </c>
      <c r="B199" s="20">
        <f>'Input spectra'!S198</f>
        <v>4.1900592518034699E-2</v>
      </c>
      <c r="C199">
        <f>'Input spectra'!B198</f>
        <v>0</v>
      </c>
      <c r="D199">
        <f t="shared" si="274"/>
        <v>2.0653927966864227E-2</v>
      </c>
      <c r="E199">
        <f t="shared" si="274"/>
        <v>2.0417783342503017E-2</v>
      </c>
      <c r="F199">
        <f t="shared" si="274"/>
        <v>2.0183252400947992E-2</v>
      </c>
      <c r="G199">
        <f t="shared" si="274"/>
        <v>1.9950325776203984E-2</v>
      </c>
      <c r="H199">
        <f t="shared" si="274"/>
        <v>1.9718994152387412E-2</v>
      </c>
      <c r="I199">
        <f t="shared" si="274"/>
        <v>1.9489248263470958E-2</v>
      </c>
      <c r="J199">
        <f t="shared" si="274"/>
        <v>1.9261078893029533E-2</v>
      </c>
      <c r="K199">
        <f t="shared" si="274"/>
        <v>1.903447687398744E-2</v>
      </c>
      <c r="L199">
        <f t="shared" si="274"/>
        <v>1.8809433088366845E-2</v>
      </c>
      <c r="M199">
        <f t="shared" si="274"/>
        <v>1.8585938467037457E-2</v>
      </c>
      <c r="N199">
        <f t="shared" si="269"/>
        <v>1.8363983989467446E-2</v>
      </c>
      <c r="O199">
        <f t="shared" si="269"/>
        <v>1.8143560683475571E-2</v>
      </c>
      <c r="P199">
        <f t="shared" si="269"/>
        <v>1.7924659624984591E-2</v>
      </c>
      <c r="Q199">
        <f t="shared" si="269"/>
        <v>1.7707271937775829E-2</v>
      </c>
      <c r="R199">
        <f t="shared" si="269"/>
        <v>1.7491388793244966E-2</v>
      </c>
      <c r="S199">
        <f t="shared" si="269"/>
        <v>1.727700141015907E-2</v>
      </c>
      <c r="T199">
        <f t="shared" si="269"/>
        <v>1.7064101054414783E-2</v>
      </c>
      <c r="U199">
        <f t="shared" si="269"/>
        <v>1.6852679038797728E-2</v>
      </c>
      <c r="V199">
        <f t="shared" si="269"/>
        <v>1.6642726722743081E-2</v>
      </c>
      <c r="W199">
        <f t="shared" si="269"/>
        <v>1.6434235512097373E-2</v>
      </c>
      <c r="X199">
        <f t="shared" si="269"/>
        <v>1.6227196858881399E-2</v>
      </c>
      <c r="Y199">
        <f t="shared" si="269"/>
        <v>1.6021602261054365E-2</v>
      </c>
      <c r="Z199">
        <f t="shared" si="269"/>
        <v>1.5817443262279147E-2</v>
      </c>
      <c r="AA199">
        <f t="shared" si="269"/>
        <v>1.5614711451688742E-2</v>
      </c>
      <c r="AB199">
        <f t="shared" si="269"/>
        <v>1.5413398463653872E-2</v>
      </c>
      <c r="AC199">
        <f t="shared" si="269"/>
        <v>1.5213495977551728E-2</v>
      </c>
      <c r="AD199">
        <f t="shared" si="275"/>
        <v>1.5014995717535827E-2</v>
      </c>
      <c r="AE199">
        <f t="shared" si="275"/>
        <v>1.4817889452307088E-2</v>
      </c>
      <c r="AF199">
        <f t="shared" si="275"/>
        <v>1.4622168994885956E-2</v>
      </c>
      <c r="AG199">
        <f t="shared" si="275"/>
        <v>1.4427826202385679E-2</v>
      </c>
      <c r="AH199">
        <f t="shared" si="275"/>
        <v>1.4234852975786739E-2</v>
      </c>
      <c r="AI199">
        <f t="shared" si="275"/>
        <v>1.4043241259712357E-2</v>
      </c>
      <c r="AJ199">
        <f t="shared" si="275"/>
        <v>1.3852983042205133E-2</v>
      </c>
      <c r="AK199">
        <f t="shared" si="275"/>
        <v>1.3664070354504754E-2</v>
      </c>
      <c r="AL199">
        <f t="shared" si="275"/>
        <v>1.3476495270826871E-2</v>
      </c>
      <c r="AM199">
        <f t="shared" si="275"/>
        <v>1.3290249908143002E-2</v>
      </c>
      <c r="AN199">
        <f t="shared" si="275"/>
        <v>1.3105326425961546E-2</v>
      </c>
      <c r="AO199">
        <f t="shared" si="275"/>
        <v>1.2921717026109909E-2</v>
      </c>
      <c r="AP199">
        <f t="shared" si="275"/>
        <v>1.2739413952517667E-2</v>
      </c>
      <c r="AQ199">
        <f t="shared" si="275"/>
        <v>1.2558409491000814E-2</v>
      </c>
      <c r="AR199">
        <f t="shared" si="270"/>
        <v>1.2378695969047107E-2</v>
      </c>
      <c r="AS199">
        <f t="shared" si="270"/>
        <v>1.2200265755602438E-2</v>
      </c>
      <c r="AT199">
        <f t="shared" si="270"/>
        <v>1.2023111260858263E-2</v>
      </c>
      <c r="AU199">
        <f t="shared" si="270"/>
        <v>1.1847224936040129E-2</v>
      </c>
      <c r="AV199">
        <f t="shared" si="270"/>
        <v>1.1672599273197189E-2</v>
      </c>
      <c r="AW199">
        <f t="shared" si="270"/>
        <v>1.1499226804992806E-2</v>
      </c>
      <c r="AX199">
        <f t="shared" si="270"/>
        <v>1.0224935079220414E-2</v>
      </c>
      <c r="AY199">
        <f t="shared" si="270"/>
        <v>8.7394210877246494E-3</v>
      </c>
      <c r="AZ199">
        <f t="shared" si="270"/>
        <v>7.8693674834857466E-3</v>
      </c>
      <c r="BA199">
        <f t="shared" si="270"/>
        <v>7.2105563469312016E-3</v>
      </c>
      <c r="BB199">
        <f t="shared" si="270"/>
        <v>6.6723490416650284E-3</v>
      </c>
      <c r="BC199">
        <f t="shared" si="270"/>
        <v>6.2154734838581367E-3</v>
      </c>
      <c r="BD199">
        <f t="shared" si="270"/>
        <v>5.8184195628540715E-3</v>
      </c>
      <c r="BE199">
        <f t="shared" si="270"/>
        <v>5.4677829323065757E-3</v>
      </c>
      <c r="BF199">
        <f t="shared" si="270"/>
        <v>5.154490862935116E-3</v>
      </c>
      <c r="BG199">
        <f t="shared" si="270"/>
        <v>4.8720387731258754E-3</v>
      </c>
      <c r="BH199">
        <f t="shared" si="276"/>
        <v>4.6155617179479223E-3</v>
      </c>
      <c r="BI199">
        <f t="shared" si="276"/>
        <v>4.3813014058339955E-3</v>
      </c>
      <c r="BJ199">
        <f t="shared" si="276"/>
        <v>4.1662794900806637E-3</v>
      </c>
      <c r="BK199">
        <f t="shared" si="276"/>
        <v>3.9680866683671186E-3</v>
      </c>
      <c r="BL199">
        <f t="shared" si="276"/>
        <v>3.7847407199940769E-3</v>
      </c>
      <c r="BM199">
        <f t="shared" si="276"/>
        <v>3.6145875854058452E-3</v>
      </c>
      <c r="BN199">
        <f t="shared" si="276"/>
        <v>3.4562304075061129E-3</v>
      </c>
      <c r="BO199">
        <f t="shared" si="276"/>
        <v>3.3084773574871616E-3</v>
      </c>
      <c r="BP199">
        <f t="shared" si="276"/>
        <v>3.1703024477525779E-3</v>
      </c>
      <c r="BQ199">
        <f t="shared" si="276"/>
        <v>3.0408155500188275E-3</v>
      </c>
      <c r="BR199">
        <f t="shared" si="276"/>
        <v>2.9192390815468627E-3</v>
      </c>
      <c r="BS199">
        <f t="shared" si="276"/>
        <v>2.804889615265435E-3</v>
      </c>
      <c r="BT199">
        <f t="shared" si="276"/>
        <v>2.6971631882701662E-3</v>
      </c>
      <c r="BU199">
        <f t="shared" si="276"/>
        <v>2.5955234308014702E-3</v>
      </c>
      <c r="BV199">
        <f t="shared" si="271"/>
        <v>2.4994918758007969E-3</v>
      </c>
      <c r="BW199">
        <f t="shared" si="271"/>
        <v>2.4086399752563229E-3</v>
      </c>
      <c r="BX199">
        <f t="shared" si="271"/>
        <v>2.322582467524805E-3</v>
      </c>
      <c r="BY199">
        <f t="shared" si="271"/>
        <v>2.2409718249407984E-3</v>
      </c>
      <c r="BZ199">
        <f t="shared" si="271"/>
        <v>2.1634935733388125E-3</v>
      </c>
      <c r="CA199">
        <f t="shared" si="271"/>
        <v>2.0898623213376866E-3</v>
      </c>
      <c r="CB199">
        <f t="shared" si="271"/>
        <v>2.0198183719439709E-3</v>
      </c>
      <c r="CC199">
        <f t="shared" si="271"/>
        <v>1.9531248153854272E-3</v>
      </c>
      <c r="CD199">
        <f t="shared" si="271"/>
        <v>1.8895650223059678E-3</v>
      </c>
      <c r="CE199">
        <f t="shared" si="271"/>
        <v>1.8289404721172193E-3</v>
      </c>
      <c r="CF199">
        <f t="shared" si="277"/>
        <v>1.7710688635451269E-3</v>
      </c>
      <c r="CG199">
        <f t="shared" si="277"/>
        <v>1.7157824640597131E-3</v>
      </c>
      <c r="CH199">
        <f t="shared" si="277"/>
        <v>1.6629266625411904E-3</v>
      </c>
      <c r="CI199">
        <f t="shared" si="277"/>
        <v>1.6123586956686637E-3</v>
      </c>
      <c r="CJ199">
        <f t="shared" si="277"/>
        <v>1.5639465234586398E-3</v>
      </c>
      <c r="CK199">
        <f t="shared" si="277"/>
        <v>1.5175678333866701E-3</v>
      </c>
      <c r="CL199">
        <f t="shared" si="277"/>
        <v>1.4731091557933331E-3</v>
      </c>
      <c r="CM199">
        <f t="shared" si="277"/>
        <v>1.4304650759566012E-3</v>
      </c>
      <c r="CN199">
        <f t="shared" si="277"/>
        <v>1.3895375304237313E-3</v>
      </c>
      <c r="CO199">
        <f t="shared" si="277"/>
        <v>1.3502351770287486E-3</v>
      </c>
      <c r="CP199">
        <f t="shared" si="272"/>
        <v>1.3124728295483329E-3</v>
      </c>
      <c r="CQ199">
        <f t="shared" si="272"/>
        <v>1.2761709492264525E-3</v>
      </c>
      <c r="CR199">
        <f t="shared" si="272"/>
        <v>8.2184896806333026E-4</v>
      </c>
      <c r="CS199">
        <f t="shared" si="272"/>
        <v>5.3393567917297722E-4</v>
      </c>
      <c r="CT199">
        <f t="shared" si="272"/>
        <v>3.6986241744829744E-4</v>
      </c>
      <c r="CU199">
        <f t="shared" si="272"/>
        <v>2.5736169365942325E-4</v>
      </c>
      <c r="CV199">
        <f t="shared" si="272"/>
        <v>1.7577173300199926E-4</v>
      </c>
      <c r="CW199">
        <f t="shared" si="272"/>
        <v>1.1557215637118325E-4</v>
      </c>
      <c r="CX199">
        <f t="shared" si="272"/>
        <v>7.1391297282341683E-5</v>
      </c>
      <c r="CY199">
        <f t="shared" si="272"/>
        <v>3.9820183294194027E-5</v>
      </c>
      <c r="CZ199">
        <f t="shared" si="272"/>
        <v>1.8520515983346963E-5</v>
      </c>
      <c r="DA199">
        <f t="shared" si="272"/>
        <v>5.7969853168904081E-6</v>
      </c>
      <c r="DB199">
        <f t="shared" si="272"/>
        <v>3.6832269456150739E-7</v>
      </c>
      <c r="DC199">
        <f t="shared" si="272"/>
        <v>0</v>
      </c>
      <c r="DD199">
        <f t="shared" si="272"/>
        <v>0</v>
      </c>
      <c r="DE199">
        <f t="shared" si="272"/>
        <v>0</v>
      </c>
      <c r="DF199">
        <f t="shared" si="278"/>
        <v>0</v>
      </c>
      <c r="DG199">
        <f t="shared" si="278"/>
        <v>0</v>
      </c>
      <c r="DH199">
        <f t="shared" si="278"/>
        <v>0</v>
      </c>
      <c r="DI199">
        <f t="shared" si="278"/>
        <v>0</v>
      </c>
      <c r="DJ199">
        <f t="shared" si="278"/>
        <v>0</v>
      </c>
      <c r="DK199">
        <f t="shared" si="278"/>
        <v>0</v>
      </c>
      <c r="DL199">
        <f t="shared" si="278"/>
        <v>0</v>
      </c>
      <c r="DM199">
        <f t="shared" si="278"/>
        <v>0</v>
      </c>
      <c r="DN199">
        <f t="shared" si="278"/>
        <v>0</v>
      </c>
      <c r="DO199">
        <f t="shared" si="278"/>
        <v>0</v>
      </c>
      <c r="DP199">
        <f t="shared" si="278"/>
        <v>0</v>
      </c>
      <c r="DQ199">
        <f t="shared" si="278"/>
        <v>0</v>
      </c>
      <c r="DR199">
        <f t="shared" si="278"/>
        <v>0</v>
      </c>
      <c r="DS199">
        <f t="shared" si="278"/>
        <v>0</v>
      </c>
      <c r="DT199">
        <f t="shared" si="273"/>
        <v>0</v>
      </c>
      <c r="DU199">
        <f t="shared" si="273"/>
        <v>0</v>
      </c>
      <c r="DV199">
        <f t="shared" si="273"/>
        <v>0</v>
      </c>
      <c r="DW199">
        <f t="shared" si="273"/>
        <v>0</v>
      </c>
      <c r="DX199">
        <f t="shared" si="273"/>
        <v>0</v>
      </c>
      <c r="DY199">
        <f t="shared" si="273"/>
        <v>0</v>
      </c>
      <c r="DZ199">
        <f t="shared" si="273"/>
        <v>0</v>
      </c>
      <c r="EA199">
        <f t="shared" si="273"/>
        <v>0</v>
      </c>
      <c r="EB199">
        <f t="shared" si="273"/>
        <v>0</v>
      </c>
      <c r="EC199">
        <f t="shared" si="273"/>
        <v>0</v>
      </c>
      <c r="ED199">
        <f t="shared" si="279"/>
        <v>0</v>
      </c>
      <c r="EE199">
        <f t="shared" si="279"/>
        <v>0</v>
      </c>
      <c r="EF199">
        <f t="shared" si="279"/>
        <v>0</v>
      </c>
      <c r="EG199">
        <f t="shared" si="279"/>
        <v>0</v>
      </c>
      <c r="EH199">
        <f t="shared" si="279"/>
        <v>0</v>
      </c>
      <c r="EI199">
        <f t="shared" si="279"/>
        <v>0</v>
      </c>
      <c r="EJ199">
        <f t="shared" si="279"/>
        <v>0</v>
      </c>
      <c r="EK199">
        <f t="shared" si="279"/>
        <v>0</v>
      </c>
      <c r="EL199">
        <f t="shared" si="279"/>
        <v>0</v>
      </c>
      <c r="EM199">
        <f t="shared" si="279"/>
        <v>0</v>
      </c>
      <c r="EN199">
        <f t="shared" si="280"/>
        <v>0</v>
      </c>
      <c r="EO199">
        <f t="shared" si="280"/>
        <v>0</v>
      </c>
      <c r="EP199">
        <f t="shared" si="280"/>
        <v>0</v>
      </c>
      <c r="EQ199">
        <f t="shared" si="280"/>
        <v>0</v>
      </c>
      <c r="ER199">
        <f t="shared" si="280"/>
        <v>0</v>
      </c>
      <c r="ES199">
        <f t="shared" si="280"/>
        <v>0</v>
      </c>
      <c r="ET199">
        <f t="shared" si="280"/>
        <v>0</v>
      </c>
      <c r="EU199">
        <f t="shared" si="280"/>
        <v>0</v>
      </c>
      <c r="EV199">
        <f t="shared" si="280"/>
        <v>0</v>
      </c>
      <c r="EW199">
        <f t="shared" si="280"/>
        <v>0</v>
      </c>
      <c r="EX199">
        <f t="shared" si="280"/>
        <v>0</v>
      </c>
      <c r="EZ199">
        <f t="shared" si="266"/>
        <v>0.88737509609395271</v>
      </c>
      <c r="FB199">
        <f t="shared" si="267"/>
        <v>1.0366181687589293E-2</v>
      </c>
      <c r="FC199">
        <f t="shared" si="268"/>
        <v>0.24869063042945871</v>
      </c>
    </row>
    <row r="200" spans="1:159" x14ac:dyDescent="0.25">
      <c r="A200">
        <v>1265</v>
      </c>
      <c r="B200" s="20">
        <f>'Input spectra'!S199</f>
        <v>4.1848075178881103E-2</v>
      </c>
      <c r="C200">
        <f>'Input spectra'!B199</f>
        <v>0</v>
      </c>
      <c r="D200">
        <f t="shared" si="274"/>
        <v>2.0653927966864227E-2</v>
      </c>
      <c r="E200">
        <f t="shared" si="274"/>
        <v>2.0417890571549843E-2</v>
      </c>
      <c r="F200">
        <f t="shared" si="274"/>
        <v>2.0183464396203644E-2</v>
      </c>
      <c r="G200">
        <f t="shared" si="274"/>
        <v>1.99506401000876E-2</v>
      </c>
      <c r="H200">
        <f t="shared" si="274"/>
        <v>1.9719408392379817E-2</v>
      </c>
      <c r="I200">
        <f t="shared" si="274"/>
        <v>1.9489760031920558E-2</v>
      </c>
      <c r="J200">
        <f t="shared" si="274"/>
        <v>1.9261685826959463E-2</v>
      </c>
      <c r="K200">
        <f t="shared" si="274"/>
        <v>1.9035176634904036E-2</v>
      </c>
      <c r="L200">
        <f t="shared" si="274"/>
        <v>1.8810223362069389E-2</v>
      </c>
      <c r="M200">
        <f t="shared" si="274"/>
        <v>1.8586816963429193E-2</v>
      </c>
      <c r="N200">
        <f t="shared" si="269"/>
        <v>1.836494844236786E-2</v>
      </c>
      <c r="O200">
        <f t="shared" si="269"/>
        <v>1.8144608850433952E-2</v>
      </c>
      <c r="P200">
        <f t="shared" si="269"/>
        <v>1.7925789287094811E-2</v>
      </c>
      <c r="Q200">
        <f t="shared" si="269"/>
        <v>1.7708480899492396E-2</v>
      </c>
      <c r="R200">
        <f t="shared" si="269"/>
        <v>1.7492674882200295E-2</v>
      </c>
      <c r="S200">
        <f t="shared" si="269"/>
        <v>1.7278362476981994E-2</v>
      </c>
      <c r="T200">
        <f t="shared" si="269"/>
        <v>1.7065534972550277E-2</v>
      </c>
      <c r="U200">
        <f t="shared" si="269"/>
        <v>1.6854183704327837E-2</v>
      </c>
      <c r="V200">
        <f t="shared" si="269"/>
        <v>1.6644300054209103E-2</v>
      </c>
      <c r="W200">
        <f t="shared" si="269"/>
        <v>1.643587545032317E-2</v>
      </c>
      <c r="X200">
        <f t="shared" si="269"/>
        <v>1.6228901366797954E-2</v>
      </c>
      <c r="Y200">
        <f t="shared" si="269"/>
        <v>1.602336932352549E-2</v>
      </c>
      <c r="Z200">
        <f t="shared" si="269"/>
        <v>1.5819270885928403E-2</v>
      </c>
      <c r="AA200">
        <f t="shared" si="269"/>
        <v>1.5616597664727488E-2</v>
      </c>
      <c r="AB200">
        <f t="shared" si="269"/>
        <v>1.5415341315710505E-2</v>
      </c>
      <c r="AC200">
        <f t="shared" si="269"/>
        <v>1.5215493539502068E-2</v>
      </c>
      <c r="AD200">
        <f t="shared" si="275"/>
        <v>1.5017046081334657E-2</v>
      </c>
      <c r="AE200">
        <f t="shared" si="275"/>
        <v>1.4819990730820819E-2</v>
      </c>
      <c r="AF200">
        <f t="shared" si="275"/>
        <v>1.4624319321726446E-2</v>
      </c>
      <c r="AG200">
        <f t="shared" si="275"/>
        <v>1.4430023731745172E-2</v>
      </c>
      <c r="AH200">
        <f t="shared" si="275"/>
        <v>1.4237095882273914E-2</v>
      </c>
      <c r="AI200">
        <f t="shared" si="275"/>
        <v>1.4045527738189506E-2</v>
      </c>
      <c r="AJ200">
        <f t="shared" si="275"/>
        <v>1.3855311307626433E-2</v>
      </c>
      <c r="AK200">
        <f t="shared" si="275"/>
        <v>1.3666438641755652E-2</v>
      </c>
      <c r="AL200">
        <f t="shared" si="275"/>
        <v>1.3478901834564544E-2</v>
      </c>
      <c r="AM200">
        <f t="shared" si="275"/>
        <v>1.3292693022637917E-2</v>
      </c>
      <c r="AN200">
        <f t="shared" si="275"/>
        <v>1.3107804384940098E-2</v>
      </c>
      <c r="AO200">
        <f t="shared" si="275"/>
        <v>1.2924228142598124E-2</v>
      </c>
      <c r="AP200">
        <f t="shared" si="275"/>
        <v>1.2741956558685975E-2</v>
      </c>
      <c r="AQ200">
        <f t="shared" si="275"/>
        <v>1.2560981938009887E-2</v>
      </c>
      <c r="AR200">
        <f t="shared" si="270"/>
        <v>1.2381296626894746E-2</v>
      </c>
      <c r="AS200">
        <f t="shared" si="270"/>
        <v>1.2202893012971498E-2</v>
      </c>
      <c r="AT200">
        <f t="shared" si="270"/>
        <v>1.2025763524965627E-2</v>
      </c>
      <c r="AU200">
        <f t="shared" si="270"/>
        <v>1.1849900632486723E-2</v>
      </c>
      <c r="AV200">
        <f t="shared" si="270"/>
        <v>1.1675296845818998E-2</v>
      </c>
      <c r="AW200">
        <f t="shared" si="270"/>
        <v>1.1501944715712942E-2</v>
      </c>
      <c r="AX200">
        <f t="shared" si="270"/>
        <v>1.0227405514975581E-2</v>
      </c>
      <c r="AY200">
        <f t="shared" si="270"/>
        <v>8.7415785183385768E-3</v>
      </c>
      <c r="AZ200">
        <f t="shared" si="270"/>
        <v>7.8713514690970515E-3</v>
      </c>
      <c r="BA200">
        <f t="shared" si="270"/>
        <v>7.2124121139402995E-3</v>
      </c>
      <c r="BB200">
        <f t="shared" si="270"/>
        <v>6.6741013418081729E-3</v>
      </c>
      <c r="BC200">
        <f t="shared" si="270"/>
        <v>6.2171384494767263E-3</v>
      </c>
      <c r="BD200">
        <f t="shared" si="270"/>
        <v>5.8200087329878664E-3</v>
      </c>
      <c r="BE200">
        <f t="shared" si="270"/>
        <v>5.4693050572088885E-3</v>
      </c>
      <c r="BF200">
        <f t="shared" si="270"/>
        <v>5.1559528510125609E-3</v>
      </c>
      <c r="BG200">
        <f t="shared" si="270"/>
        <v>4.8734462422059472E-3</v>
      </c>
      <c r="BH200">
        <f t="shared" si="276"/>
        <v>4.6169193408873259E-3</v>
      </c>
      <c r="BI200">
        <f t="shared" si="276"/>
        <v>4.3826131396208163E-3</v>
      </c>
      <c r="BJ200">
        <f t="shared" si="276"/>
        <v>4.1675487344724682E-3</v>
      </c>
      <c r="BK200">
        <f t="shared" si="276"/>
        <v>3.9693163796565021E-3</v>
      </c>
      <c r="BL200">
        <f t="shared" si="276"/>
        <v>3.7859334949803154E-3</v>
      </c>
      <c r="BM200">
        <f t="shared" si="276"/>
        <v>3.6157457248892234E-3</v>
      </c>
      <c r="BN200">
        <f t="shared" si="276"/>
        <v>3.4573559652931228E-3</v>
      </c>
      <c r="BO200">
        <f t="shared" si="276"/>
        <v>3.3095721788860906E-3</v>
      </c>
      <c r="BP200">
        <f t="shared" si="276"/>
        <v>3.1713682002808587E-3</v>
      </c>
      <c r="BQ200">
        <f t="shared" si="276"/>
        <v>3.0418537482298554E-3</v>
      </c>
      <c r="BR200">
        <f t="shared" si="276"/>
        <v>2.9202511073429527E-3</v>
      </c>
      <c r="BS200">
        <f t="shared" si="276"/>
        <v>2.8058767346949474E-3</v>
      </c>
      <c r="BT200">
        <f t="shared" si="276"/>
        <v>2.6981265655501609E-3</v>
      </c>
      <c r="BU200">
        <f t="shared" si="276"/>
        <v>2.5964641401250714E-3</v>
      </c>
      <c r="BV200">
        <f t="shared" si="271"/>
        <v>2.5004109113568756E-3</v>
      </c>
      <c r="BW200">
        <f t="shared" si="271"/>
        <v>2.409538259792593E-3</v>
      </c>
      <c r="BX200">
        <f t="shared" si="271"/>
        <v>2.3234608597136387E-3</v>
      </c>
      <c r="BY200">
        <f t="shared" si="271"/>
        <v>2.2418311257529329E-3</v>
      </c>
      <c r="BZ200">
        <f t="shared" si="271"/>
        <v>2.1643345315888528E-3</v>
      </c>
      <c r="CA200">
        <f t="shared" si="271"/>
        <v>2.090685638533504E-3</v>
      </c>
      <c r="CB200">
        <f t="shared" si="271"/>
        <v>2.0206247065473054E-3</v>
      </c>
      <c r="CC200">
        <f t="shared" si="271"/>
        <v>1.9539147865715329E-3</v>
      </c>
      <c r="CD200">
        <f t="shared" si="271"/>
        <v>1.8903392132947076E-3</v>
      </c>
      <c r="CE200">
        <f t="shared" si="271"/>
        <v>1.8296994331356757E-3</v>
      </c>
      <c r="CF200">
        <f t="shared" si="277"/>
        <v>1.771813114471862E-3</v>
      </c>
      <c r="CG200">
        <f t="shared" si="277"/>
        <v>1.7165124967927683E-3</v>
      </c>
      <c r="CH200">
        <f t="shared" si="277"/>
        <v>1.663642943125336E-3</v>
      </c>
      <c r="CI200">
        <f t="shared" si="277"/>
        <v>1.6130616662120231E-3</v>
      </c>
      <c r="CJ200">
        <f t="shared" si="277"/>
        <v>1.5646366038643534E-3</v>
      </c>
      <c r="CK200">
        <f t="shared" si="277"/>
        <v>1.5182454229215692E-3</v>
      </c>
      <c r="CL200">
        <f t="shared" si="277"/>
        <v>1.4737746345125061E-3</v>
      </c>
      <c r="CM200">
        <f t="shared" si="277"/>
        <v>1.431118806000145E-3</v>
      </c>
      <c r="CN200">
        <f t="shared" si="277"/>
        <v>1.3901798571998053E-3</v>
      </c>
      <c r="CO200">
        <f t="shared" si="277"/>
        <v>1.3508664302951971E-3</v>
      </c>
      <c r="CP200">
        <f t="shared" si="272"/>
        <v>1.3130933244035789E-3</v>
      </c>
      <c r="CQ200">
        <f t="shared" si="272"/>
        <v>1.2767809870190296E-3</v>
      </c>
      <c r="CR200">
        <f t="shared" si="272"/>
        <v>8.2224614815937301E-4</v>
      </c>
      <c r="CS200">
        <f t="shared" si="272"/>
        <v>5.3419652306202622E-4</v>
      </c>
      <c r="CT200">
        <f t="shared" si="272"/>
        <v>3.7004504991019452E-4</v>
      </c>
      <c r="CU200">
        <f t="shared" si="272"/>
        <v>2.5749012723329462E-4</v>
      </c>
      <c r="CV200">
        <f t="shared" si="272"/>
        <v>1.7586037355658932E-4</v>
      </c>
      <c r="CW200">
        <f t="shared" si="272"/>
        <v>1.1563104592830423E-4</v>
      </c>
      <c r="CX200">
        <f t="shared" si="272"/>
        <v>7.1428049692736059E-5</v>
      </c>
      <c r="CY200">
        <f t="shared" si="272"/>
        <v>3.9840892052898683E-5</v>
      </c>
      <c r="CZ200">
        <f t="shared" si="272"/>
        <v>1.8530245020030917E-5</v>
      </c>
      <c r="DA200">
        <f t="shared" si="272"/>
        <v>5.8000609991918312E-6</v>
      </c>
      <c r="DB200">
        <f t="shared" si="272"/>
        <v>3.6852004936024373E-7</v>
      </c>
      <c r="DC200">
        <f t="shared" si="272"/>
        <v>0</v>
      </c>
      <c r="DD200">
        <f t="shared" si="272"/>
        <v>0</v>
      </c>
      <c r="DE200">
        <f t="shared" si="272"/>
        <v>0</v>
      </c>
      <c r="DF200">
        <f t="shared" si="278"/>
        <v>0</v>
      </c>
      <c r="DG200">
        <f t="shared" si="278"/>
        <v>0</v>
      </c>
      <c r="DH200">
        <f t="shared" si="278"/>
        <v>0</v>
      </c>
      <c r="DI200">
        <f t="shared" si="278"/>
        <v>0</v>
      </c>
      <c r="DJ200">
        <f t="shared" si="278"/>
        <v>0</v>
      </c>
      <c r="DK200">
        <f t="shared" si="278"/>
        <v>0</v>
      </c>
      <c r="DL200">
        <f t="shared" si="278"/>
        <v>0</v>
      </c>
      <c r="DM200">
        <f t="shared" si="278"/>
        <v>0</v>
      </c>
      <c r="DN200">
        <f t="shared" si="278"/>
        <v>0</v>
      </c>
      <c r="DO200">
        <f t="shared" si="278"/>
        <v>0</v>
      </c>
      <c r="DP200">
        <f t="shared" si="278"/>
        <v>0</v>
      </c>
      <c r="DQ200">
        <f t="shared" si="278"/>
        <v>0</v>
      </c>
      <c r="DR200">
        <f t="shared" si="278"/>
        <v>0</v>
      </c>
      <c r="DS200">
        <f t="shared" si="278"/>
        <v>0</v>
      </c>
      <c r="DT200">
        <f t="shared" si="273"/>
        <v>0</v>
      </c>
      <c r="DU200">
        <f t="shared" si="273"/>
        <v>0</v>
      </c>
      <c r="DV200">
        <f t="shared" si="273"/>
        <v>0</v>
      </c>
      <c r="DW200">
        <f t="shared" si="273"/>
        <v>0</v>
      </c>
      <c r="DX200">
        <f t="shared" si="273"/>
        <v>0</v>
      </c>
      <c r="DY200">
        <f t="shared" si="273"/>
        <v>0</v>
      </c>
      <c r="DZ200">
        <f t="shared" si="273"/>
        <v>0</v>
      </c>
      <c r="EA200">
        <f t="shared" si="273"/>
        <v>0</v>
      </c>
      <c r="EB200">
        <f t="shared" si="273"/>
        <v>0</v>
      </c>
      <c r="EC200">
        <f t="shared" si="273"/>
        <v>0</v>
      </c>
      <c r="ED200">
        <f t="shared" si="279"/>
        <v>0</v>
      </c>
      <c r="EE200">
        <f t="shared" si="279"/>
        <v>0</v>
      </c>
      <c r="EF200">
        <f t="shared" si="279"/>
        <v>0</v>
      </c>
      <c r="EG200">
        <f t="shared" si="279"/>
        <v>0</v>
      </c>
      <c r="EH200">
        <f t="shared" si="279"/>
        <v>0</v>
      </c>
      <c r="EI200">
        <f t="shared" si="279"/>
        <v>0</v>
      </c>
      <c r="EJ200">
        <f t="shared" si="279"/>
        <v>0</v>
      </c>
      <c r="EK200">
        <f t="shared" si="279"/>
        <v>0</v>
      </c>
      <c r="EL200">
        <f t="shared" si="279"/>
        <v>0</v>
      </c>
      <c r="EM200">
        <f t="shared" si="279"/>
        <v>0</v>
      </c>
      <c r="EN200">
        <f t="shared" si="279"/>
        <v>0</v>
      </c>
      <c r="EO200">
        <f t="shared" si="279"/>
        <v>0</v>
      </c>
      <c r="EP200">
        <f t="shared" si="279"/>
        <v>0</v>
      </c>
      <c r="EQ200">
        <f t="shared" si="279"/>
        <v>0</v>
      </c>
      <c r="ER200">
        <f t="shared" si="279"/>
        <v>0</v>
      </c>
      <c r="ES200">
        <f t="shared" si="279"/>
        <v>0</v>
      </c>
      <c r="ET200">
        <f t="shared" si="280"/>
        <v>0</v>
      </c>
      <c r="EU200">
        <f t="shared" si="280"/>
        <v>0</v>
      </c>
      <c r="EV200">
        <f t="shared" si="280"/>
        <v>0</v>
      </c>
      <c r="EW200">
        <f t="shared" si="280"/>
        <v>0</v>
      </c>
      <c r="EX200">
        <f t="shared" si="280"/>
        <v>0</v>
      </c>
      <c r="EZ200">
        <f t="shared" si="266"/>
        <v>0.88750379057303208</v>
      </c>
      <c r="FB200">
        <f t="shared" si="267"/>
        <v>1.0353324386133511E-2</v>
      </c>
      <c r="FC200">
        <f t="shared" si="268"/>
        <v>0.24869227150638384</v>
      </c>
    </row>
    <row r="201" spans="1:159" x14ac:dyDescent="0.25">
      <c r="A201">
        <v>1270</v>
      </c>
      <c r="B201" s="20">
        <f>'Input spectra'!S200</f>
        <v>4.17955578397275E-2</v>
      </c>
      <c r="C201">
        <f>'Input spectra'!B200</f>
        <v>0</v>
      </c>
      <c r="D201">
        <f t="shared" si="274"/>
        <v>2.0653927966864227E-2</v>
      </c>
      <c r="E201">
        <f t="shared" si="274"/>
        <v>2.0417997801159809E-2</v>
      </c>
      <c r="F201">
        <f t="shared" si="274"/>
        <v>2.0183676393685995E-2</v>
      </c>
      <c r="G201">
        <f t="shared" si="274"/>
        <v>1.995095442892349E-2</v>
      </c>
      <c r="H201">
        <f t="shared" si="274"/>
        <v>1.971982264107423E-2</v>
      </c>
      <c r="I201">
        <f t="shared" si="274"/>
        <v>1.9490271813808694E-2</v>
      </c>
      <c r="J201">
        <f t="shared" si="274"/>
        <v>1.9262292780014425E-2</v>
      </c>
      <c r="K201">
        <f t="shared" si="274"/>
        <v>1.9035876421545812E-2</v>
      </c>
      <c r="L201">
        <f t="shared" si="274"/>
        <v>1.8811013668975089E-2</v>
      </c>
      <c r="M201">
        <f t="shared" si="274"/>
        <v>1.8587695501344571E-2</v>
      </c>
      <c r="N201">
        <f t="shared" si="269"/>
        <v>1.8365912945920104E-2</v>
      </c>
      <c r="O201">
        <f t="shared" si="269"/>
        <v>1.8145657077945715E-2</v>
      </c>
      <c r="P201">
        <f t="shared" si="269"/>
        <v>1.7926919020399494E-2</v>
      </c>
      <c r="Q201">
        <f t="shared" si="269"/>
        <v>1.7709689943750669E-2</v>
      </c>
      <c r="R201">
        <f t="shared" si="269"/>
        <v>1.7493961065717864E-2</v>
      </c>
      <c r="S201">
        <f t="shared" si="269"/>
        <v>1.7279723651028554E-2</v>
      </c>
      <c r="T201">
        <f t="shared" si="269"/>
        <v>1.7066969011179732E-2</v>
      </c>
      <c r="U201">
        <f t="shared" si="269"/>
        <v>1.6855688504199696E-2</v>
      </c>
      <c r="V201">
        <f t="shared" si="269"/>
        <v>1.6645873534411083E-2</v>
      </c>
      <c r="W201">
        <f t="shared" si="269"/>
        <v>1.6437515552194998E-2</v>
      </c>
      <c r="X201">
        <f t="shared" si="269"/>
        <v>1.6230606053756352E-2</v>
      </c>
      <c r="Y201">
        <f t="shared" si="269"/>
        <v>1.6025136580890345E-2</v>
      </c>
      <c r="Z201">
        <f t="shared" si="269"/>
        <v>1.5821098720750104E-2</v>
      </c>
      <c r="AA201">
        <f t="shared" si="269"/>
        <v>1.5618484105615442E-2</v>
      </c>
      <c r="AB201">
        <f t="shared" si="269"/>
        <v>1.5417284412662782E-2</v>
      </c>
      <c r="AC201">
        <f t="shared" si="269"/>
        <v>1.5217491363736221E-2</v>
      </c>
      <c r="AD201">
        <f t="shared" si="275"/>
        <v>1.5019096725119691E-2</v>
      </c>
      <c r="AE201">
        <f t="shared" si="275"/>
        <v>1.4822092307310276E-2</v>
      </c>
      <c r="AF201">
        <f t="shared" si="275"/>
        <v>1.4626469964792629E-2</v>
      </c>
      <c r="AG201">
        <f t="shared" si="275"/>
        <v>1.4432221595814495E-2</v>
      </c>
      <c r="AH201">
        <f t="shared" si="275"/>
        <v>1.4239339142163368E-2</v>
      </c>
      <c r="AI201">
        <f t="shared" si="275"/>
        <v>1.4047814588944231E-2</v>
      </c>
      <c r="AJ201">
        <f t="shared" si="275"/>
        <v>1.3857639964358388E-2</v>
      </c>
      <c r="AK201">
        <f t="shared" si="275"/>
        <v>1.3668807339483394E-2</v>
      </c>
      <c r="AL201">
        <f t="shared" si="275"/>
        <v>1.3481308828054085E-2</v>
      </c>
      <c r="AM201">
        <f t="shared" si="275"/>
        <v>1.329513658624466E-2</v>
      </c>
      <c r="AN201">
        <f t="shared" si="275"/>
        <v>1.3110282812451864E-2</v>
      </c>
      <c r="AO201">
        <f t="shared" si="275"/>
        <v>1.2926739747079226E-2</v>
      </c>
      <c r="AP201">
        <f t="shared" si="275"/>
        <v>1.2744499672322378E-2</v>
      </c>
      <c r="AQ201">
        <f t="shared" si="275"/>
        <v>1.2563554911955406E-2</v>
      </c>
      <c r="AR201">
        <f t="shared" si="270"/>
        <v>1.2383897831118294E-2</v>
      </c>
      <c r="AS201">
        <f t="shared" si="270"/>
        <v>1.2205520836105389E-2</v>
      </c>
      <c r="AT201">
        <f t="shared" si="270"/>
        <v>1.2028416374154903E-2</v>
      </c>
      <c r="AU201">
        <f t="shared" si="270"/>
        <v>1.1852576933239514E-2</v>
      </c>
      <c r="AV201">
        <f t="shared" si="270"/>
        <v>1.1677995041857911E-2</v>
      </c>
      <c r="AW201">
        <f t="shared" si="270"/>
        <v>1.150466326882746E-2</v>
      </c>
      <c r="AX201">
        <f t="shared" si="270"/>
        <v>1.0229876547610119E-2</v>
      </c>
      <c r="AY201">
        <f t="shared" si="270"/>
        <v>8.7437364815400511E-3</v>
      </c>
      <c r="AZ201">
        <f t="shared" si="270"/>
        <v>7.8733359549008949E-3</v>
      </c>
      <c r="BA201">
        <f t="shared" si="270"/>
        <v>7.2142683585645828E-3</v>
      </c>
      <c r="BB201">
        <f t="shared" si="270"/>
        <v>6.6758541021424405E-3</v>
      </c>
      <c r="BC201">
        <f t="shared" si="270"/>
        <v>6.2188038610968182E-3</v>
      </c>
      <c r="BD201">
        <f t="shared" si="270"/>
        <v>5.8215983371676583E-3</v>
      </c>
      <c r="BE201">
        <f t="shared" si="270"/>
        <v>5.4708276058413035E-3</v>
      </c>
      <c r="BF201">
        <f t="shared" si="270"/>
        <v>5.1574152537593098E-3</v>
      </c>
      <c r="BG201">
        <f t="shared" si="270"/>
        <v>4.8748541178856601E-3</v>
      </c>
      <c r="BH201">
        <f t="shared" si="276"/>
        <v>4.6182773631584153E-3</v>
      </c>
      <c r="BI201">
        <f t="shared" si="276"/>
        <v>4.3839252661323934E-3</v>
      </c>
      <c r="BJ201">
        <f t="shared" si="276"/>
        <v>4.1688183655357227E-3</v>
      </c>
      <c r="BK201">
        <f t="shared" si="276"/>
        <v>3.9705464720337959E-3</v>
      </c>
      <c r="BL201">
        <f t="shared" si="276"/>
        <v>3.7871266458739863E-3</v>
      </c>
      <c r="BM201">
        <f t="shared" si="276"/>
        <v>3.616904235448702E-3</v>
      </c>
      <c r="BN201">
        <f t="shared" si="276"/>
        <v>3.4584818896298661E-3</v>
      </c>
      <c r="BO201">
        <f t="shared" si="276"/>
        <v>3.3106673625767232E-3</v>
      </c>
      <c r="BP201">
        <f t="shared" si="276"/>
        <v>3.1724343110804631E-3</v>
      </c>
      <c r="BQ201">
        <f t="shared" si="276"/>
        <v>3.0428923009035297E-3</v>
      </c>
      <c r="BR201">
        <f t="shared" si="276"/>
        <v>2.9212634839825961E-3</v>
      </c>
      <c r="BS201">
        <f t="shared" si="276"/>
        <v>2.8068642015195095E-3</v>
      </c>
      <c r="BT201">
        <f t="shared" si="276"/>
        <v>2.6990902869308718E-3</v>
      </c>
      <c r="BU201">
        <f t="shared" si="276"/>
        <v>2.597405190394943E-3</v>
      </c>
      <c r="BV201">
        <f t="shared" si="271"/>
        <v>2.5013302848321769E-3</v>
      </c>
      <c r="BW201">
        <f t="shared" si="271"/>
        <v>2.4104368793374637E-3</v>
      </c>
      <c r="BX201">
        <f t="shared" si="271"/>
        <v>2.324339584107184E-3</v>
      </c>
      <c r="BY201">
        <f t="shared" si="271"/>
        <v>2.2426907560640272E-3</v>
      </c>
      <c r="BZ201">
        <f t="shared" si="271"/>
        <v>2.1651758167225903E-3</v>
      </c>
      <c r="CA201">
        <f t="shared" si="271"/>
        <v>2.0915092800814082E-3</v>
      </c>
      <c r="CB201">
        <f t="shared" si="271"/>
        <v>2.0214313630486391E-3</v>
      </c>
      <c r="CC201">
        <f t="shared" si="271"/>
        <v>1.9547050772735601E-3</v>
      </c>
      <c r="CD201">
        <f t="shared" si="271"/>
        <v>1.8911137214843272E-3</v>
      </c>
      <c r="CE201">
        <f t="shared" si="271"/>
        <v>1.8304587091025057E-3</v>
      </c>
      <c r="CF201">
        <f t="shared" si="277"/>
        <v>1.7725576781529191E-3</v>
      </c>
      <c r="CG201">
        <f t="shared" si="277"/>
        <v>1.7172428401408359E-3</v>
      </c>
      <c r="CH201">
        <f t="shared" si="277"/>
        <v>1.6643595322365422E-3</v>
      </c>
      <c r="CI201">
        <f t="shared" si="277"/>
        <v>1.6137649432427577E-3</v>
      </c>
      <c r="CJ201">
        <f t="shared" si="277"/>
        <v>1.5653269887631936E-3</v>
      </c>
      <c r="CK201">
        <f t="shared" si="277"/>
        <v>1.5189233149981855E-3</v>
      </c>
      <c r="CL201">
        <f t="shared" si="277"/>
        <v>1.4744404138624396E-3</v>
      </c>
      <c r="CM201">
        <f t="shared" si="277"/>
        <v>1.4317728348017481E-3</v>
      </c>
      <c r="CN201">
        <f t="shared" si="277"/>
        <v>1.3908224808974656E-3</v>
      </c>
      <c r="CO201">
        <f t="shared" si="277"/>
        <v>1.351497978681113E-3</v>
      </c>
      <c r="CP201">
        <f t="shared" si="272"/>
        <v>1.313714112608795E-3</v>
      </c>
      <c r="CQ201">
        <f t="shared" si="272"/>
        <v>1.2773913164230936E-3</v>
      </c>
      <c r="CR201">
        <f t="shared" si="272"/>
        <v>8.2264352020312761E-4</v>
      </c>
      <c r="CS201">
        <f t="shared" si="272"/>
        <v>5.3445749438128288E-4</v>
      </c>
      <c r="CT201">
        <f t="shared" si="272"/>
        <v>3.7022777255323611E-4</v>
      </c>
      <c r="CU201">
        <f t="shared" si="272"/>
        <v>2.5761862490055398E-4</v>
      </c>
      <c r="CV201">
        <f t="shared" si="272"/>
        <v>1.7594905881204107E-4</v>
      </c>
      <c r="CW201">
        <f t="shared" si="272"/>
        <v>1.1568996549247924E-4</v>
      </c>
      <c r="CX201">
        <f t="shared" si="272"/>
        <v>7.1464821023359127E-5</v>
      </c>
      <c r="CY201">
        <f t="shared" si="272"/>
        <v>3.9861611581334956E-5</v>
      </c>
      <c r="CZ201">
        <f t="shared" si="272"/>
        <v>1.853997916748797E-5</v>
      </c>
      <c r="DA201">
        <f t="shared" si="272"/>
        <v>5.803138313345176E-6</v>
      </c>
      <c r="DB201">
        <f t="shared" si="272"/>
        <v>3.6871750990569935E-7</v>
      </c>
      <c r="DC201">
        <f t="shared" si="272"/>
        <v>0</v>
      </c>
      <c r="DD201">
        <f t="shared" si="272"/>
        <v>0</v>
      </c>
      <c r="DE201">
        <f t="shared" si="272"/>
        <v>0</v>
      </c>
      <c r="DF201">
        <f t="shared" si="278"/>
        <v>0</v>
      </c>
      <c r="DG201">
        <f t="shared" si="278"/>
        <v>0</v>
      </c>
      <c r="DH201">
        <f t="shared" si="278"/>
        <v>0</v>
      </c>
      <c r="DI201">
        <f t="shared" si="278"/>
        <v>0</v>
      </c>
      <c r="DJ201">
        <f t="shared" si="278"/>
        <v>0</v>
      </c>
      <c r="DK201">
        <f t="shared" si="278"/>
        <v>0</v>
      </c>
      <c r="DL201">
        <f t="shared" si="278"/>
        <v>0</v>
      </c>
      <c r="DM201">
        <f t="shared" si="278"/>
        <v>0</v>
      </c>
      <c r="DN201">
        <f t="shared" si="278"/>
        <v>0</v>
      </c>
      <c r="DO201">
        <f t="shared" si="278"/>
        <v>0</v>
      </c>
      <c r="DP201">
        <f t="shared" si="278"/>
        <v>0</v>
      </c>
      <c r="DQ201">
        <f t="shared" si="278"/>
        <v>0</v>
      </c>
      <c r="DR201">
        <f t="shared" si="278"/>
        <v>0</v>
      </c>
      <c r="DS201">
        <f t="shared" si="278"/>
        <v>0</v>
      </c>
      <c r="DT201">
        <f t="shared" si="273"/>
        <v>0</v>
      </c>
      <c r="DU201">
        <f t="shared" si="273"/>
        <v>0</v>
      </c>
      <c r="DV201">
        <f t="shared" si="273"/>
        <v>0</v>
      </c>
      <c r="DW201">
        <f t="shared" si="273"/>
        <v>0</v>
      </c>
      <c r="DX201">
        <f t="shared" si="273"/>
        <v>0</v>
      </c>
      <c r="DY201">
        <f t="shared" si="273"/>
        <v>0</v>
      </c>
      <c r="DZ201">
        <f t="shared" si="273"/>
        <v>0</v>
      </c>
      <c r="EA201">
        <f t="shared" si="273"/>
        <v>0</v>
      </c>
      <c r="EB201">
        <f t="shared" si="273"/>
        <v>0</v>
      </c>
      <c r="EC201">
        <f t="shared" si="273"/>
        <v>0</v>
      </c>
      <c r="ED201">
        <f t="shared" si="279"/>
        <v>0</v>
      </c>
      <c r="EE201">
        <f t="shared" si="279"/>
        <v>0</v>
      </c>
      <c r="EF201">
        <f t="shared" si="279"/>
        <v>0</v>
      </c>
      <c r="EG201">
        <f t="shared" si="279"/>
        <v>0</v>
      </c>
      <c r="EH201">
        <f t="shared" si="279"/>
        <v>0</v>
      </c>
      <c r="EI201">
        <f t="shared" si="279"/>
        <v>0</v>
      </c>
      <c r="EJ201">
        <f t="shared" si="279"/>
        <v>0</v>
      </c>
      <c r="EK201">
        <f t="shared" si="279"/>
        <v>0</v>
      </c>
      <c r="EL201">
        <f t="shared" si="279"/>
        <v>0</v>
      </c>
      <c r="EM201">
        <f t="shared" si="279"/>
        <v>0</v>
      </c>
      <c r="EN201">
        <f t="shared" si="280"/>
        <v>0</v>
      </c>
      <c r="EO201">
        <f t="shared" si="280"/>
        <v>0</v>
      </c>
      <c r="EP201">
        <f t="shared" si="280"/>
        <v>0</v>
      </c>
      <c r="EQ201">
        <f t="shared" si="280"/>
        <v>0</v>
      </c>
      <c r="ER201">
        <f t="shared" si="280"/>
        <v>0</v>
      </c>
      <c r="ES201">
        <f t="shared" si="280"/>
        <v>0</v>
      </c>
      <c r="ET201">
        <f t="shared" si="280"/>
        <v>0</v>
      </c>
      <c r="EU201">
        <f t="shared" si="280"/>
        <v>0</v>
      </c>
      <c r="EV201">
        <f t="shared" si="280"/>
        <v>0</v>
      </c>
      <c r="EW201">
        <f t="shared" si="280"/>
        <v>0</v>
      </c>
      <c r="EX201">
        <f t="shared" si="280"/>
        <v>0</v>
      </c>
      <c r="EZ201">
        <f t="shared" si="266"/>
        <v>0.88763251403946442</v>
      </c>
      <c r="FB201">
        <f t="shared" si="267"/>
        <v>1.0340466747057686E-2</v>
      </c>
      <c r="FC201">
        <f t="shared" si="268"/>
        <v>0.24869391258353227</v>
      </c>
    </row>
    <row r="202" spans="1:159" x14ac:dyDescent="0.25">
      <c r="A202">
        <v>1275</v>
      </c>
      <c r="B202" s="20">
        <f>'Input spectra'!S201</f>
        <v>4.1743040500573897E-2</v>
      </c>
      <c r="C202">
        <f>'Input spectra'!B201</f>
        <v>0</v>
      </c>
      <c r="D202">
        <f t="shared" si="274"/>
        <v>2.0653927966864227E-2</v>
      </c>
      <c r="E202">
        <f t="shared" si="274"/>
        <v>2.0418105031332918E-2</v>
      </c>
      <c r="F202">
        <f t="shared" si="274"/>
        <v>2.0183888393395067E-2</v>
      </c>
      <c r="G202">
        <f t="shared" si="274"/>
        <v>1.9951268762711735E-2</v>
      </c>
      <c r="H202">
        <f t="shared" si="274"/>
        <v>1.9720236898470831E-2</v>
      </c>
      <c r="I202">
        <f t="shared" si="274"/>
        <v>1.9490783609135715E-2</v>
      </c>
      <c r="J202">
        <f t="shared" si="274"/>
        <v>1.9262899752195028E-2</v>
      </c>
      <c r="K202">
        <f t="shared" si="274"/>
        <v>1.9036576233913714E-2</v>
      </c>
      <c r="L202">
        <f t="shared" si="274"/>
        <v>1.8811804009085338E-2</v>
      </c>
      <c r="M202">
        <f t="shared" si="274"/>
        <v>1.8588574080785555E-2</v>
      </c>
      <c r="N202">
        <f t="shared" si="269"/>
        <v>1.8366877500126839E-2</v>
      </c>
      <c r="O202">
        <f t="shared" si="269"/>
        <v>1.8146705366014357E-2</v>
      </c>
      <c r="P202">
        <f t="shared" si="269"/>
        <v>1.7928048824903123E-2</v>
      </c>
      <c r="Q202">
        <f t="shared" si="269"/>
        <v>1.7710899070556285E-2</v>
      </c>
      <c r="R202">
        <f t="shared" si="269"/>
        <v>1.7495247343804615E-2</v>
      </c>
      <c r="S202">
        <f t="shared" si="269"/>
        <v>1.7281084932307195E-2</v>
      </c>
      <c r="T202">
        <f t="shared" si="269"/>
        <v>1.706840317031328E-2</v>
      </c>
      <c r="U202">
        <f t="shared" si="269"/>
        <v>1.6857193438425302E-2</v>
      </c>
      <c r="V202">
        <f t="shared" si="269"/>
        <v>1.6647447163363083E-2</v>
      </c>
      <c r="W202">
        <f t="shared" si="269"/>
        <v>1.6439155817729183E-2</v>
      </c>
      <c r="X202">
        <f t="shared" si="269"/>
        <v>1.6232310919775398E-2</v>
      </c>
      <c r="Y202">
        <f t="shared" si="269"/>
        <v>1.6026904033170423E-2</v>
      </c>
      <c r="Z202">
        <f t="shared" si="269"/>
        <v>1.5822926766768657E-2</v>
      </c>
      <c r="AA202">
        <f t="shared" si="269"/>
        <v>1.5620370774380126E-2</v>
      </c>
      <c r="AB202">
        <f t="shared" si="269"/>
        <v>1.5419227754541569E-2</v>
      </c>
      <c r="AC202">
        <f t="shared" si="269"/>
        <v>1.5219489450288629E-2</v>
      </c>
      <c r="AD202">
        <f t="shared" si="275"/>
        <v>1.5021147648929169E-2</v>
      </c>
      <c r="AE202">
        <f t="shared" si="275"/>
        <v>1.4824194181817718E-2</v>
      </c>
      <c r="AF202">
        <f t="shared" si="275"/>
        <v>1.462862092413101E-2</v>
      </c>
      <c r="AG202">
        <f t="shared" si="275"/>
        <v>1.4434419794644632E-2</v>
      </c>
      <c r="AH202">
        <f t="shared" si="275"/>
        <v>1.4241582755510789E-2</v>
      </c>
      <c r="AI202">
        <f t="shared" si="275"/>
        <v>1.4050101812037146E-2</v>
      </c>
      <c r="AJ202">
        <f t="shared" si="275"/>
        <v>1.3859969012466769E-2</v>
      </c>
      <c r="AK202">
        <f t="shared" si="275"/>
        <v>1.367117644775913E-2</v>
      </c>
      <c r="AL202">
        <f t="shared" si="275"/>
        <v>1.3483716251372237E-2</v>
      </c>
      <c r="AM202">
        <f t="shared" si="275"/>
        <v>1.3297580599045792E-2</v>
      </c>
      <c r="AN202">
        <f t="shared" si="275"/>
        <v>1.3112761708585432E-2</v>
      </c>
      <c r="AO202">
        <f t="shared" si="275"/>
        <v>1.292925183964805E-2</v>
      </c>
      <c r="AP202">
        <f t="shared" si="275"/>
        <v>1.274704329352816E-2</v>
      </c>
      <c r="AQ202">
        <f t="shared" si="275"/>
        <v>1.2566128412945304E-2</v>
      </c>
      <c r="AR202">
        <f t="shared" si="270"/>
        <v>1.2386499581832536E-2</v>
      </c>
      <c r="AS202">
        <f t="shared" si="270"/>
        <v>1.2208149225125942E-2</v>
      </c>
      <c r="AT202">
        <f t="shared" si="270"/>
        <v>1.2031069808555154E-2</v>
      </c>
      <c r="AU202">
        <f t="shared" si="270"/>
        <v>1.1855253838434986E-2</v>
      </c>
      <c r="AV202">
        <f t="shared" si="270"/>
        <v>1.1680693861458006E-2</v>
      </c>
      <c r="AW202">
        <f t="shared" si="270"/>
        <v>1.1507382464488193E-2</v>
      </c>
      <c r="AX202">
        <f t="shared" si="270"/>
        <v>1.0232348177268241E-2</v>
      </c>
      <c r="AY202">
        <f t="shared" si="270"/>
        <v>8.7458949774605523E-3</v>
      </c>
      <c r="AZ202">
        <f t="shared" si="270"/>
        <v>7.8753209410233841E-3</v>
      </c>
      <c r="BA202">
        <f t="shared" si="270"/>
        <v>7.2161250809269712E-3</v>
      </c>
      <c r="BB202">
        <f t="shared" si="270"/>
        <v>6.6776073227886859E-3</v>
      </c>
      <c r="BC202">
        <f t="shared" si="270"/>
        <v>6.2204697188378852E-3</v>
      </c>
      <c r="BD202">
        <f t="shared" si="270"/>
        <v>5.8231883755119947E-3</v>
      </c>
      <c r="BE202">
        <f t="shared" si="270"/>
        <v>5.4723505783217784E-3</v>
      </c>
      <c r="BF202">
        <f t="shared" si="270"/>
        <v>5.158878071292978E-3</v>
      </c>
      <c r="BG202">
        <f t="shared" si="270"/>
        <v>4.8762624002824731E-3</v>
      </c>
      <c r="BH202">
        <f t="shared" si="276"/>
        <v>4.6196357848786521E-3</v>
      </c>
      <c r="BI202">
        <f t="shared" si="276"/>
        <v>4.3852377854863064E-3</v>
      </c>
      <c r="BJ202">
        <f t="shared" si="276"/>
        <v>4.1700883833882228E-3</v>
      </c>
      <c r="BK202">
        <f t="shared" si="276"/>
        <v>3.9717769456170983E-3</v>
      </c>
      <c r="BL202">
        <f t="shared" si="276"/>
        <v>3.7883201727935589E-3</v>
      </c>
      <c r="BM202">
        <f t="shared" si="276"/>
        <v>3.6180631172031759E-3</v>
      </c>
      <c r="BN202">
        <f t="shared" si="276"/>
        <v>3.4596081806357133E-3</v>
      </c>
      <c r="BO202">
        <f t="shared" si="276"/>
        <v>3.3117629086789452E-3</v>
      </c>
      <c r="BP202">
        <f t="shared" si="276"/>
        <v>3.1735007802718286E-3</v>
      </c>
      <c r="BQ202">
        <f t="shared" si="276"/>
        <v>3.0439312081608706E-3</v>
      </c>
      <c r="BR202">
        <f t="shared" si="276"/>
        <v>2.9222762115874213E-3</v>
      </c>
      <c r="BS202">
        <f t="shared" si="276"/>
        <v>2.8078520158613795E-3</v>
      </c>
      <c r="BT202">
        <f t="shared" si="276"/>
        <v>2.7000543525352045E-3</v>
      </c>
      <c r="BU202">
        <f t="shared" si="276"/>
        <v>2.5983465817346549E-3</v>
      </c>
      <c r="BV202">
        <f t="shared" si="271"/>
        <v>2.5022499963509512E-3</v>
      </c>
      <c r="BW202">
        <f t="shared" si="271"/>
        <v>2.4113358340158743E-3</v>
      </c>
      <c r="BX202">
        <f t="shared" si="271"/>
        <v>2.3252186408310787E-3</v>
      </c>
      <c r="BY202">
        <f t="shared" si="271"/>
        <v>2.2435507160004282E-3</v>
      </c>
      <c r="BZ202">
        <f t="shared" si="271"/>
        <v>2.1660174288670856E-3</v>
      </c>
      <c r="CA202">
        <f t="shared" si="271"/>
        <v>2.0923332461091804E-3</v>
      </c>
      <c r="CB202">
        <f t="shared" si="271"/>
        <v>2.0222383415764772E-3</v>
      </c>
      <c r="CC202">
        <f t="shared" si="271"/>
        <v>1.9554956876207414E-3</v>
      </c>
      <c r="CD202">
        <f t="shared" si="271"/>
        <v>1.8918885470047895E-3</v>
      </c>
      <c r="CE202">
        <f t="shared" si="271"/>
        <v>1.8312183001484045E-3</v>
      </c>
      <c r="CF202">
        <f t="shared" si="277"/>
        <v>1.7733025547197266E-3</v>
      </c>
      <c r="CG202">
        <f t="shared" si="277"/>
        <v>1.7179734942360766E-3</v>
      </c>
      <c r="CH202">
        <f t="shared" si="277"/>
        <v>1.6650764300077025E-3</v>
      </c>
      <c r="CI202">
        <f t="shared" si="277"/>
        <v>1.6144685268944931E-3</v>
      </c>
      <c r="CJ202">
        <f t="shared" si="277"/>
        <v>1.5660176782895153E-3</v>
      </c>
      <c r="CK202">
        <f t="shared" si="277"/>
        <v>1.5196015097516027E-3</v>
      </c>
      <c r="CL202">
        <f t="shared" si="277"/>
        <v>1.4751064939789438E-3</v>
      </c>
      <c r="CM202">
        <f t="shared" si="277"/>
        <v>1.4324271624979446E-3</v>
      </c>
      <c r="CN202">
        <f t="shared" si="277"/>
        <v>1.3914654016539665E-3</v>
      </c>
      <c r="CO202">
        <f t="shared" si="277"/>
        <v>1.3521298223244688E-3</v>
      </c>
      <c r="CP202">
        <f t="shared" si="272"/>
        <v>1.3143351943026682E-3</v>
      </c>
      <c r="CQ202">
        <f t="shared" si="272"/>
        <v>1.2780019375780419E-3</v>
      </c>
      <c r="CR202">
        <f t="shared" si="272"/>
        <v>8.2304108428735742E-4</v>
      </c>
      <c r="CS202">
        <f t="shared" si="272"/>
        <v>5.3471859319300079E-4</v>
      </c>
      <c r="CT202">
        <f t="shared" si="272"/>
        <v>3.704105854219524E-4</v>
      </c>
      <c r="CU202">
        <f t="shared" si="272"/>
        <v>2.5774718669318653E-4</v>
      </c>
      <c r="CV202">
        <f t="shared" si="272"/>
        <v>1.7603778879089681E-4</v>
      </c>
      <c r="CW202">
        <f t="shared" si="272"/>
        <v>1.1574891507899828E-4</v>
      </c>
      <c r="CX202">
        <f t="shared" si="272"/>
        <v>7.1501611283951035E-5</v>
      </c>
      <c r="CY202">
        <f t="shared" si="272"/>
        <v>3.9882341885103725E-5</v>
      </c>
      <c r="CZ202">
        <f t="shared" si="272"/>
        <v>1.8549718428402863E-5</v>
      </c>
      <c r="DA202">
        <f t="shared" si="272"/>
        <v>5.8062172602162457E-6</v>
      </c>
      <c r="DB202">
        <f t="shared" si="272"/>
        <v>3.6891507625453549E-7</v>
      </c>
      <c r="DC202">
        <f t="shared" si="272"/>
        <v>0</v>
      </c>
      <c r="DD202">
        <f t="shared" si="272"/>
        <v>0</v>
      </c>
      <c r="DE202">
        <f t="shared" si="272"/>
        <v>0</v>
      </c>
      <c r="DF202">
        <f t="shared" si="278"/>
        <v>0</v>
      </c>
      <c r="DG202">
        <f t="shared" si="278"/>
        <v>0</v>
      </c>
      <c r="DH202">
        <f t="shared" si="278"/>
        <v>0</v>
      </c>
      <c r="DI202">
        <f t="shared" si="278"/>
        <v>0</v>
      </c>
      <c r="DJ202">
        <f t="shared" si="278"/>
        <v>0</v>
      </c>
      <c r="DK202">
        <f t="shared" si="278"/>
        <v>0</v>
      </c>
      <c r="DL202">
        <f t="shared" si="278"/>
        <v>0</v>
      </c>
      <c r="DM202">
        <f t="shared" si="278"/>
        <v>0</v>
      </c>
      <c r="DN202">
        <f t="shared" si="278"/>
        <v>0</v>
      </c>
      <c r="DO202">
        <f t="shared" si="278"/>
        <v>0</v>
      </c>
      <c r="DP202">
        <f t="shared" si="278"/>
        <v>0</v>
      </c>
      <c r="DQ202">
        <f t="shared" si="278"/>
        <v>0</v>
      </c>
      <c r="DR202">
        <f t="shared" si="278"/>
        <v>0</v>
      </c>
      <c r="DS202">
        <f t="shared" si="278"/>
        <v>0</v>
      </c>
      <c r="DT202">
        <f t="shared" si="273"/>
        <v>0</v>
      </c>
      <c r="DU202">
        <f t="shared" si="273"/>
        <v>0</v>
      </c>
      <c r="DV202">
        <f t="shared" si="273"/>
        <v>0</v>
      </c>
      <c r="DW202">
        <f t="shared" si="273"/>
        <v>0</v>
      </c>
      <c r="DX202">
        <f t="shared" si="273"/>
        <v>0</v>
      </c>
      <c r="DY202">
        <f t="shared" si="273"/>
        <v>0</v>
      </c>
      <c r="DZ202">
        <f t="shared" si="273"/>
        <v>0</v>
      </c>
      <c r="EA202">
        <f t="shared" si="273"/>
        <v>0</v>
      </c>
      <c r="EB202">
        <f t="shared" si="273"/>
        <v>0</v>
      </c>
      <c r="EC202">
        <f t="shared" si="273"/>
        <v>0</v>
      </c>
      <c r="ED202">
        <f t="shared" si="279"/>
        <v>0</v>
      </c>
      <c r="EE202">
        <f t="shared" si="279"/>
        <v>0</v>
      </c>
      <c r="EF202">
        <f t="shared" si="279"/>
        <v>0</v>
      </c>
      <c r="EG202">
        <f t="shared" si="279"/>
        <v>0</v>
      </c>
      <c r="EH202">
        <f t="shared" si="279"/>
        <v>0</v>
      </c>
      <c r="EI202">
        <f t="shared" si="279"/>
        <v>0</v>
      </c>
      <c r="EJ202">
        <f t="shared" si="279"/>
        <v>0</v>
      </c>
      <c r="EK202">
        <f t="shared" si="279"/>
        <v>0</v>
      </c>
      <c r="EL202">
        <f t="shared" si="279"/>
        <v>0</v>
      </c>
      <c r="EM202">
        <f t="shared" si="279"/>
        <v>0</v>
      </c>
      <c r="EN202">
        <f t="shared" si="279"/>
        <v>0</v>
      </c>
      <c r="EO202">
        <f t="shared" si="279"/>
        <v>0</v>
      </c>
      <c r="EP202">
        <f t="shared" si="279"/>
        <v>0</v>
      </c>
      <c r="EQ202">
        <f t="shared" si="279"/>
        <v>0</v>
      </c>
      <c r="ER202">
        <f t="shared" si="279"/>
        <v>0</v>
      </c>
      <c r="ES202">
        <f t="shared" si="279"/>
        <v>0</v>
      </c>
      <c r="ET202">
        <f t="shared" si="280"/>
        <v>0</v>
      </c>
      <c r="EU202">
        <f t="shared" si="280"/>
        <v>0</v>
      </c>
      <c r="EV202">
        <f t="shared" si="280"/>
        <v>0</v>
      </c>
      <c r="EW202">
        <f t="shared" si="280"/>
        <v>0</v>
      </c>
      <c r="EX202">
        <f t="shared" si="280"/>
        <v>0</v>
      </c>
      <c r="EZ202">
        <f t="shared" si="266"/>
        <v>0.88776126650138221</v>
      </c>
      <c r="FB202">
        <f t="shared" si="267"/>
        <v>1.0327608770352936E-2</v>
      </c>
      <c r="FC202">
        <f t="shared" si="268"/>
        <v>0.24869555366090859</v>
      </c>
    </row>
    <row r="203" spans="1:159" x14ac:dyDescent="0.25">
      <c r="A203">
        <v>1280</v>
      </c>
      <c r="B203" s="20">
        <f>'Input spectra'!S202</f>
        <v>4.1690523161420301E-2</v>
      </c>
      <c r="C203">
        <f>'Input spectra'!B202</f>
        <v>0</v>
      </c>
      <c r="D203">
        <f t="shared" si="274"/>
        <v>2.0653927966864227E-2</v>
      </c>
      <c r="E203">
        <f t="shared" si="274"/>
        <v>2.041821226206917E-2</v>
      </c>
      <c r="F203">
        <f t="shared" si="274"/>
        <v>2.0184100395330879E-2</v>
      </c>
      <c r="G203">
        <f t="shared" si="274"/>
        <v>1.9951583101452411E-2</v>
      </c>
      <c r="H203">
        <f t="shared" si="274"/>
        <v>1.9720651164569801E-2</v>
      </c>
      <c r="I203">
        <f t="shared" si="274"/>
        <v>1.9491295417901983E-2</v>
      </c>
      <c r="J203">
        <f t="shared" si="274"/>
        <v>1.9263506743501867E-2</v>
      </c>
      <c r="K203">
        <f t="shared" si="274"/>
        <v>1.9037276072008686E-2</v>
      </c>
      <c r="L203">
        <f t="shared" si="274"/>
        <v>1.8812594382401533E-2</v>
      </c>
      <c r="M203">
        <f t="shared" si="274"/>
        <v>1.8589452701754113E-2</v>
      </c>
      <c r="N203">
        <f t="shared" si="269"/>
        <v>1.8367842104990723E-2</v>
      </c>
      <c r="O203">
        <f t="shared" si="269"/>
        <v>1.8147753714643382E-2</v>
      </c>
      <c r="P203">
        <f t="shared" si="269"/>
        <v>1.7929178700610188E-2</v>
      </c>
      <c r="Q203">
        <f t="shared" si="269"/>
        <v>1.771210827991488E-2</v>
      </c>
      <c r="R203">
        <f t="shared" si="269"/>
        <v>1.7496533716467505E-2</v>
      </c>
      <c r="S203">
        <f t="shared" si="269"/>
        <v>1.7282446320826365E-2</v>
      </c>
      <c r="T203">
        <f t="shared" si="269"/>
        <v>1.7069837449961045E-2</v>
      </c>
      <c r="U203">
        <f t="shared" si="269"/>
        <v>1.6858698507016642E-2</v>
      </c>
      <c r="V203">
        <f t="shared" si="269"/>
        <v>1.6649020941079163E-2</v>
      </c>
      <c r="W203">
        <f t="shared" si="269"/>
        <v>1.6440796246942058E-2</v>
      </c>
      <c r="X203">
        <f t="shared" si="269"/>
        <v>1.6234015964873904E-2</v>
      </c>
      <c r="Y203">
        <f t="shared" si="269"/>
        <v>1.602867168038722E-2</v>
      </c>
      <c r="Z203">
        <f t="shared" si="269"/>
        <v>1.5824755024008458E-2</v>
      </c>
      <c r="AA203">
        <f t="shared" si="269"/>
        <v>1.5622257671049068E-2</v>
      </c>
      <c r="AB203">
        <f t="shared" si="269"/>
        <v>1.5421171341377738E-2</v>
      </c>
      <c r="AC203">
        <f t="shared" si="269"/>
        <v>1.5221487799193729E-2</v>
      </c>
      <c r="AD203">
        <f t="shared" si="275"/>
        <v>1.5023198852801326E-2</v>
      </c>
      <c r="AE203">
        <f t="shared" si="275"/>
        <v>1.4826296354385402E-2</v>
      </c>
      <c r="AF203">
        <f t="shared" si="275"/>
        <v>1.4630772199788098E-2</v>
      </c>
      <c r="AG203">
        <f t="shared" si="275"/>
        <v>1.4436618328286568E-2</v>
      </c>
      <c r="AH203">
        <f t="shared" si="275"/>
        <v>1.4243826722371865E-2</v>
      </c>
      <c r="AI203">
        <f t="shared" si="275"/>
        <v>1.4052389407528874E-2</v>
      </c>
      <c r="AJ203">
        <f t="shared" si="275"/>
        <v>1.3862298452017347E-2</v>
      </c>
      <c r="AK203">
        <f t="shared" si="275"/>
        <v>1.3673545966654013E-2</v>
      </c>
      <c r="AL203">
        <f t="shared" si="275"/>
        <v>1.3486124104595758E-2</v>
      </c>
      <c r="AM203">
        <f t="shared" si="275"/>
        <v>1.3300025061123884E-2</v>
      </c>
      <c r="AN203">
        <f t="shared" si="275"/>
        <v>1.311524107342941E-2</v>
      </c>
      <c r="AO203">
        <f t="shared" si="275"/>
        <v>1.2931764420399448E-2</v>
      </c>
      <c r="AP203">
        <f t="shared" si="275"/>
        <v>1.2749587422404623E-2</v>
      </c>
      <c r="AQ203">
        <f t="shared" si="275"/>
        <v>1.2568702441087537E-2</v>
      </c>
      <c r="AR203">
        <f t="shared" si="270"/>
        <v>1.2389101879152289E-2</v>
      </c>
      <c r="AS203">
        <f t="shared" si="270"/>
        <v>1.221077818015502E-2</v>
      </c>
      <c r="AT203">
        <f t="shared" si="270"/>
        <v>1.2033723828295477E-2</v>
      </c>
      <c r="AU203">
        <f t="shared" si="270"/>
        <v>1.1857931348209654E-2</v>
      </c>
      <c r="AV203">
        <f t="shared" si="270"/>
        <v>1.1683393304763383E-2</v>
      </c>
      <c r="AW203">
        <f t="shared" si="270"/>
        <v>1.1510102302847009E-2</v>
      </c>
      <c r="AX203">
        <f t="shared" si="270"/>
        <v>1.0234820404094191E-2</v>
      </c>
      <c r="AY203">
        <f t="shared" si="270"/>
        <v>8.7480540062315846E-3</v>
      </c>
      <c r="AZ203">
        <f t="shared" si="270"/>
        <v>7.8773064275906562E-3</v>
      </c>
      <c r="BA203">
        <f t="shared" si="270"/>
        <v>7.217982281150421E-3</v>
      </c>
      <c r="BB203">
        <f t="shared" si="270"/>
        <v>6.6793610038677967E-3</v>
      </c>
      <c r="BC203">
        <f t="shared" si="270"/>
        <v>6.2221360228194317E-3</v>
      </c>
      <c r="BD203">
        <f t="shared" si="270"/>
        <v>5.8247788481394606E-3</v>
      </c>
      <c r="BE203">
        <f t="shared" si="270"/>
        <v>5.473873974768304E-3</v>
      </c>
      <c r="BF203">
        <f t="shared" si="270"/>
        <v>5.1603413037312109E-3</v>
      </c>
      <c r="BG203">
        <f t="shared" si="270"/>
        <v>4.8776710895138842E-3</v>
      </c>
      <c r="BH203">
        <f t="shared" si="276"/>
        <v>4.620994606165529E-3</v>
      </c>
      <c r="BI203">
        <f t="shared" si="276"/>
        <v>4.3865506978001696E-3</v>
      </c>
      <c r="BJ203">
        <f t="shared" si="276"/>
        <v>4.171358788147804E-3</v>
      </c>
      <c r="BK203">
        <f t="shared" si="276"/>
        <v>3.9730078005245457E-3</v>
      </c>
      <c r="BL203">
        <f t="shared" si="276"/>
        <v>3.7895140758575389E-3</v>
      </c>
      <c r="BM203">
        <f t="shared" si="276"/>
        <v>3.6192223702715774E-3</v>
      </c>
      <c r="BN203">
        <f t="shared" si="276"/>
        <v>3.4607348384300728E-3</v>
      </c>
      <c r="BO203">
        <f t="shared" si="276"/>
        <v>3.3128588173126851E-3</v>
      </c>
      <c r="BP203">
        <f t="shared" si="276"/>
        <v>3.1745676079754362E-3</v>
      </c>
      <c r="BQ203">
        <f t="shared" si="276"/>
        <v>3.0449704701229403E-3</v>
      </c>
      <c r="BR203">
        <f t="shared" si="276"/>
        <v>2.9232892902790989E-3</v>
      </c>
      <c r="BS203">
        <f t="shared" si="276"/>
        <v>2.8088401778428589E-3</v>
      </c>
      <c r="BT203">
        <f t="shared" si="276"/>
        <v>2.7010187624861097E-3</v>
      </c>
      <c r="BU203">
        <f t="shared" si="276"/>
        <v>2.5992883142678231E-3</v>
      </c>
      <c r="BV203">
        <f t="shared" si="271"/>
        <v>2.5031700460374927E-3</v>
      </c>
      <c r="BW203">
        <f t="shared" si="271"/>
        <v>2.4122351239528102E-3</v>
      </c>
      <c r="BX203">
        <f t="shared" si="271"/>
        <v>2.3260980300110093E-3</v>
      </c>
      <c r="BY203">
        <f t="shared" si="271"/>
        <v>2.2444110056885299E-3</v>
      </c>
      <c r="BZ203">
        <f t="shared" si="271"/>
        <v>2.1668593681494499E-3</v>
      </c>
      <c r="CA203">
        <f t="shared" si="271"/>
        <v>2.0931575367446509E-3</v>
      </c>
      <c r="CB203">
        <f t="shared" si="271"/>
        <v>2.0230456422593761E-3</v>
      </c>
      <c r="CC203">
        <f t="shared" si="271"/>
        <v>1.9562866177423623E-3</v>
      </c>
      <c r="CD203">
        <f t="shared" si="271"/>
        <v>1.8926636899861112E-3</v>
      </c>
      <c r="CE203">
        <f t="shared" si="271"/>
        <v>1.831978206404122E-3</v>
      </c>
      <c r="CF203">
        <f t="shared" si="277"/>
        <v>1.7740477443037666E-3</v>
      </c>
      <c r="CG203">
        <f t="shared" si="277"/>
        <v>1.7187044592107074E-3</v>
      </c>
      <c r="CH203">
        <f t="shared" si="277"/>
        <v>1.6657936365717674E-3</v>
      </c>
      <c r="CI203">
        <f t="shared" si="277"/>
        <v>1.6151724173009121E-3</v>
      </c>
      <c r="CJ203">
        <f t="shared" si="277"/>
        <v>1.5667086725777335E-3</v>
      </c>
      <c r="CK203">
        <f t="shared" si="277"/>
        <v>1.5202800073169649E-3</v>
      </c>
      <c r="CL203">
        <f t="shared" si="277"/>
        <v>1.4757728749978903E-3</v>
      </c>
      <c r="CM203">
        <f t="shared" si="277"/>
        <v>1.4330817892253306E-3</v>
      </c>
      <c r="CN203">
        <f t="shared" si="277"/>
        <v>1.3921086196066262E-3</v>
      </c>
      <c r="CO203">
        <f t="shared" si="277"/>
        <v>1.3527619613633011E-3</v>
      </c>
      <c r="CP203">
        <f t="shared" si="272"/>
        <v>1.3149565696239495E-3</v>
      </c>
      <c r="CQ203">
        <f t="shared" si="272"/>
        <v>1.2786128506233369E-3</v>
      </c>
      <c r="CR203">
        <f t="shared" si="272"/>
        <v>8.2343884050487123E-4</v>
      </c>
      <c r="CS203">
        <f t="shared" si="272"/>
        <v>5.3497981955946369E-4</v>
      </c>
      <c r="CT203">
        <f t="shared" si="272"/>
        <v>3.7059348856089541E-4</v>
      </c>
      <c r="CU203">
        <f t="shared" si="272"/>
        <v>2.5787581264319326E-4</v>
      </c>
      <c r="CV203">
        <f t="shared" si="272"/>
        <v>1.7612656351571028E-4</v>
      </c>
      <c r="CW203">
        <f t="shared" si="272"/>
        <v>1.1580789470315919E-4</v>
      </c>
      <c r="CX203">
        <f t="shared" si="272"/>
        <v>7.1538420484256997E-5</v>
      </c>
      <c r="CY203">
        <f t="shared" si="272"/>
        <v>3.9903082969808765E-5</v>
      </c>
      <c r="CZ203">
        <f t="shared" si="272"/>
        <v>1.8559462805461756E-5</v>
      </c>
      <c r="DA203">
        <f t="shared" si="272"/>
        <v>5.8092978406713043E-6</v>
      </c>
      <c r="DB203">
        <f t="shared" si="272"/>
        <v>3.6911274846344372E-7</v>
      </c>
      <c r="DC203">
        <f t="shared" si="272"/>
        <v>0</v>
      </c>
      <c r="DD203">
        <f t="shared" si="272"/>
        <v>0</v>
      </c>
      <c r="DE203">
        <f t="shared" si="272"/>
        <v>0</v>
      </c>
      <c r="DF203">
        <f t="shared" si="278"/>
        <v>0</v>
      </c>
      <c r="DG203">
        <f t="shared" si="278"/>
        <v>0</v>
      </c>
      <c r="DH203">
        <f t="shared" si="278"/>
        <v>0</v>
      </c>
      <c r="DI203">
        <f t="shared" si="278"/>
        <v>0</v>
      </c>
      <c r="DJ203">
        <f t="shared" si="278"/>
        <v>0</v>
      </c>
      <c r="DK203">
        <f t="shared" si="278"/>
        <v>0</v>
      </c>
      <c r="DL203">
        <f t="shared" si="278"/>
        <v>0</v>
      </c>
      <c r="DM203">
        <f t="shared" si="278"/>
        <v>0</v>
      </c>
      <c r="DN203">
        <f t="shared" si="278"/>
        <v>0</v>
      </c>
      <c r="DO203">
        <f t="shared" si="278"/>
        <v>0</v>
      </c>
      <c r="DP203">
        <f t="shared" si="278"/>
        <v>0</v>
      </c>
      <c r="DQ203">
        <f t="shared" si="278"/>
        <v>0</v>
      </c>
      <c r="DR203">
        <f t="shared" si="278"/>
        <v>0</v>
      </c>
      <c r="DS203">
        <f t="shared" si="278"/>
        <v>0</v>
      </c>
      <c r="DT203">
        <f t="shared" si="273"/>
        <v>0</v>
      </c>
      <c r="DU203">
        <f t="shared" si="273"/>
        <v>0</v>
      </c>
      <c r="DV203">
        <f t="shared" si="273"/>
        <v>0</v>
      </c>
      <c r="DW203">
        <f t="shared" si="273"/>
        <v>0</v>
      </c>
      <c r="DX203">
        <f t="shared" si="273"/>
        <v>0</v>
      </c>
      <c r="DY203">
        <f t="shared" si="273"/>
        <v>0</v>
      </c>
      <c r="DZ203">
        <f t="shared" si="273"/>
        <v>0</v>
      </c>
      <c r="EA203">
        <f t="shared" si="273"/>
        <v>0</v>
      </c>
      <c r="EB203">
        <f t="shared" si="273"/>
        <v>0</v>
      </c>
      <c r="EC203">
        <f t="shared" si="273"/>
        <v>0</v>
      </c>
      <c r="ED203">
        <f t="shared" si="279"/>
        <v>0</v>
      </c>
      <c r="EE203">
        <f t="shared" si="279"/>
        <v>0</v>
      </c>
      <c r="EF203">
        <f t="shared" si="279"/>
        <v>0</v>
      </c>
      <c r="EG203">
        <f t="shared" si="279"/>
        <v>0</v>
      </c>
      <c r="EH203">
        <f t="shared" si="279"/>
        <v>0</v>
      </c>
      <c r="EI203">
        <f t="shared" si="279"/>
        <v>0</v>
      </c>
      <c r="EJ203">
        <f t="shared" si="279"/>
        <v>0</v>
      </c>
      <c r="EK203">
        <f t="shared" si="279"/>
        <v>0</v>
      </c>
      <c r="EL203">
        <f t="shared" si="279"/>
        <v>0</v>
      </c>
      <c r="EM203">
        <f t="shared" si="279"/>
        <v>0</v>
      </c>
      <c r="EN203">
        <f t="shared" si="280"/>
        <v>0</v>
      </c>
      <c r="EO203">
        <f t="shared" si="280"/>
        <v>0</v>
      </c>
      <c r="EP203">
        <f t="shared" si="280"/>
        <v>0</v>
      </c>
      <c r="EQ203">
        <f t="shared" si="280"/>
        <v>0</v>
      </c>
      <c r="ER203">
        <f t="shared" si="280"/>
        <v>0</v>
      </c>
      <c r="ES203">
        <f t="shared" si="280"/>
        <v>0</v>
      </c>
      <c r="ET203">
        <f t="shared" si="280"/>
        <v>0</v>
      </c>
      <c r="EU203">
        <f t="shared" si="280"/>
        <v>0</v>
      </c>
      <c r="EV203">
        <f t="shared" si="280"/>
        <v>0</v>
      </c>
      <c r="EW203">
        <f t="shared" si="280"/>
        <v>0</v>
      </c>
      <c r="EX203">
        <f t="shared" si="280"/>
        <v>0</v>
      </c>
      <c r="EZ203">
        <f t="shared" si="266"/>
        <v>0.88789004796691939</v>
      </c>
      <c r="FB203">
        <f t="shared" si="267"/>
        <v>1.031475045601038E-2</v>
      </c>
      <c r="FC203">
        <f t="shared" si="268"/>
        <v>0.24869719473850674</v>
      </c>
    </row>
    <row r="204" spans="1:159" x14ac:dyDescent="0.25">
      <c r="A204">
        <v>1285</v>
      </c>
      <c r="B204" s="20">
        <f>'Input spectra'!S203</f>
        <v>4.1638005822266698E-2</v>
      </c>
      <c r="C204">
        <f>'Input spectra'!B203</f>
        <v>0</v>
      </c>
      <c r="D204">
        <f t="shared" si="274"/>
        <v>2.0653927966864227E-2</v>
      </c>
      <c r="E204">
        <f t="shared" si="274"/>
        <v>2.0418319493368572E-2</v>
      </c>
      <c r="F204">
        <f t="shared" si="274"/>
        <v>2.0184312399493462E-2</v>
      </c>
      <c r="G204">
        <f t="shared" si="274"/>
        <v>1.9951897445145597E-2</v>
      </c>
      <c r="H204">
        <f t="shared" si="274"/>
        <v>1.9721065439371323E-2</v>
      </c>
      <c r="I204">
        <f t="shared" si="274"/>
        <v>1.949180724010784E-2</v>
      </c>
      <c r="J204">
        <f t="shared" si="274"/>
        <v>1.9264113753935552E-2</v>
      </c>
      <c r="K204">
        <f t="shared" si="274"/>
        <v>1.9037975935831678E-2</v>
      </c>
      <c r="L204">
        <f t="shared" si="274"/>
        <v>1.8813384788925067E-2</v>
      </c>
      <c r="M204">
        <f t="shared" si="274"/>
        <v>1.8590331364252203E-2</v>
      </c>
      <c r="N204">
        <f t="shared" si="269"/>
        <v>1.836880676051442E-2</v>
      </c>
      <c r="O204">
        <f t="shared" si="269"/>
        <v>1.814880212383628E-2</v>
      </c>
      <c r="P204">
        <f t="shared" si="269"/>
        <v>1.7930308647525178E-2</v>
      </c>
      <c r="Q204">
        <f t="shared" si="269"/>
        <v>1.7713317571832084E-2</v>
      </c>
      <c r="R204">
        <f t="shared" si="269"/>
        <v>1.7497820183713493E-2</v>
      </c>
      <c r="S204">
        <f t="shared" si="269"/>
        <v>1.7283807816594516E-2</v>
      </c>
      <c r="T204">
        <f t="shared" si="269"/>
        <v>1.7071271850133154E-2</v>
      </c>
      <c r="U204">
        <f t="shared" si="269"/>
        <v>1.6860203709985717E-2</v>
      </c>
      <c r="V204">
        <f t="shared" si="269"/>
        <v>1.6650594867573389E-2</v>
      </c>
      <c r="W204">
        <f t="shared" si="269"/>
        <v>1.6442436839849962E-2</v>
      </c>
      <c r="X204">
        <f t="shared" si="269"/>
        <v>1.6235721189070677E-2</v>
      </c>
      <c r="Y204">
        <f t="shared" si="269"/>
        <v>1.6030439522562237E-2</v>
      </c>
      <c r="Z204">
        <f t="shared" si="269"/>
        <v>1.5826583492493915E-2</v>
      </c>
      <c r="AA204">
        <f t="shared" si="269"/>
        <v>1.5624144795649797E-2</v>
      </c>
      <c r="AB204">
        <f t="shared" si="269"/>
        <v>1.5423115173202167E-2</v>
      </c>
      <c r="AC204">
        <f t="shared" si="269"/>
        <v>1.5223486410485976E-2</v>
      </c>
      <c r="AD204">
        <f t="shared" si="275"/>
        <v>1.5025250336774406E-2</v>
      </c>
      <c r="AE204">
        <f t="shared" si="275"/>
        <v>1.4828398825055596E-2</v>
      </c>
      <c r="AF204">
        <f t="shared" si="275"/>
        <v>1.4632923791810411E-2</v>
      </c>
      <c r="AG204">
        <f t="shared" si="275"/>
        <v>1.4438817196791302E-2</v>
      </c>
      <c r="AH204">
        <f t="shared" si="275"/>
        <v>1.4246071042802301E-2</v>
      </c>
      <c r="AI204">
        <f t="shared" si="275"/>
        <v>1.4054677375480048E-2</v>
      </c>
      <c r="AJ204">
        <f t="shared" si="275"/>
        <v>1.3864628283075919E-2</v>
      </c>
      <c r="AK204">
        <f t="shared" si="275"/>
        <v>1.3675915896239212E-2</v>
      </c>
      <c r="AL204">
        <f t="shared" si="275"/>
        <v>1.3488532387801415E-2</v>
      </c>
      <c r="AM204">
        <f t="shared" si="275"/>
        <v>1.330246997256153E-2</v>
      </c>
      <c r="AN204">
        <f t="shared" si="275"/>
        <v>1.3117720907072425E-2</v>
      </c>
      <c r="AO204">
        <f t="shared" si="275"/>
        <v>1.2934277489428289E-2</v>
      </c>
      <c r="AP204">
        <f t="shared" si="275"/>
        <v>1.2752132059053092E-2</v>
      </c>
      <c r="AQ204">
        <f t="shared" si="275"/>
        <v>1.2571276996490089E-2</v>
      </c>
      <c r="AR204">
        <f t="shared" si="270"/>
        <v>1.2391704723192386E-2</v>
      </c>
      <c r="AS204">
        <f t="shared" si="270"/>
        <v>1.2213407701314511E-2</v>
      </c>
      <c r="AT204">
        <f t="shared" si="270"/>
        <v>1.2036378433504998E-2</v>
      </c>
      <c r="AU204">
        <f t="shared" si="270"/>
        <v>1.1860609462700062E-2</v>
      </c>
      <c r="AV204">
        <f t="shared" si="270"/>
        <v>1.1686093371918187E-2</v>
      </c>
      <c r="AW204">
        <f t="shared" si="270"/>
        <v>1.1512822784055816E-2</v>
      </c>
      <c r="AX204">
        <f t="shared" si="270"/>
        <v>1.0237293228232249E-2</v>
      </c>
      <c r="AY204">
        <f t="shared" si="270"/>
        <v>8.7502135679846903E-3</v>
      </c>
      <c r="AZ204">
        <f t="shared" si="270"/>
        <v>7.8792924147288827E-3</v>
      </c>
      <c r="BA204">
        <f t="shared" si="270"/>
        <v>7.2198399593579182E-3</v>
      </c>
      <c r="BB204">
        <f t="shared" si="270"/>
        <v>6.6811151455006918E-3</v>
      </c>
      <c r="BC204">
        <f t="shared" si="270"/>
        <v>6.2238027731609932E-3</v>
      </c>
      <c r="BD204">
        <f t="shared" si="270"/>
        <v>5.8263697551686686E-3</v>
      </c>
      <c r="BE204">
        <f t="shared" si="270"/>
        <v>5.4753977952989048E-3</v>
      </c>
      <c r="BF204">
        <f t="shared" si="270"/>
        <v>5.1618049511916913E-3</v>
      </c>
      <c r="BG204">
        <f t="shared" si="270"/>
        <v>4.8790801856974202E-3</v>
      </c>
      <c r="BH204">
        <f t="shared" si="276"/>
        <v>4.6223538271365746E-3</v>
      </c>
      <c r="BI204">
        <f t="shared" si="276"/>
        <v>4.3878640031916319E-3</v>
      </c>
      <c r="BJ204">
        <f t="shared" si="276"/>
        <v>4.1726295799323371E-3</v>
      </c>
      <c r="BK204">
        <f t="shared" si="276"/>
        <v>3.9742390368743118E-3</v>
      </c>
      <c r="BL204">
        <f t="shared" si="276"/>
        <v>3.7907083551844693E-3</v>
      </c>
      <c r="BM204">
        <f t="shared" si="276"/>
        <v>3.6203819947728797E-3</v>
      </c>
      <c r="BN204">
        <f t="shared" si="276"/>
        <v>3.4618618631323942E-3</v>
      </c>
      <c r="BO204">
        <f t="shared" si="276"/>
        <v>3.3139550885979085E-3</v>
      </c>
      <c r="BP204">
        <f t="shared" si="276"/>
        <v>3.1756347943118052E-3</v>
      </c>
      <c r="BQ204">
        <f t="shared" si="276"/>
        <v>3.0460100869108431E-3</v>
      </c>
      <c r="BR204">
        <f t="shared" si="276"/>
        <v>2.9243027201793412E-3</v>
      </c>
      <c r="BS204">
        <f t="shared" si="276"/>
        <v>2.8098286875862916E-3</v>
      </c>
      <c r="BT204">
        <f t="shared" si="276"/>
        <v>2.701983516906582E-3</v>
      </c>
      <c r="BU204">
        <f t="shared" si="276"/>
        <v>2.6002303881181086E-3</v>
      </c>
      <c r="BV204">
        <f t="shared" si="271"/>
        <v>2.5040904340161421E-3</v>
      </c>
      <c r="BW204">
        <f t="shared" si="271"/>
        <v>2.4131347492733039E-3</v>
      </c>
      <c r="BX204">
        <f t="shared" si="271"/>
        <v>2.3269777517727092E-3</v>
      </c>
      <c r="BY204">
        <f t="shared" si="271"/>
        <v>2.2452716252547768E-3</v>
      </c>
      <c r="BZ204">
        <f t="shared" si="271"/>
        <v>2.1677016346968426E-3</v>
      </c>
      <c r="CA204">
        <f t="shared" si="271"/>
        <v>2.0939821521157027E-3</v>
      </c>
      <c r="CB204">
        <f t="shared" si="271"/>
        <v>2.0238532652259449E-3</v>
      </c>
      <c r="CC204">
        <f t="shared" si="271"/>
        <v>1.9570778677677611E-3</v>
      </c>
      <c r="CD204">
        <f t="shared" si="271"/>
        <v>1.893439150558362E-3</v>
      </c>
      <c r="CE204">
        <f t="shared" si="271"/>
        <v>1.832738428000461E-3</v>
      </c>
      <c r="CF204">
        <f t="shared" si="277"/>
        <v>1.7747932470365782E-3</v>
      </c>
      <c r="CG204">
        <f t="shared" si="277"/>
        <v>1.7194357351970016E-3</v>
      </c>
      <c r="CH204">
        <f t="shared" si="277"/>
        <v>1.6665111520617446E-3</v>
      </c>
      <c r="CI204">
        <f t="shared" si="277"/>
        <v>1.6158766145957567E-3</v>
      </c>
      <c r="CJ204">
        <f t="shared" si="277"/>
        <v>1.5673999717623224E-3</v>
      </c>
      <c r="CK204">
        <f t="shared" si="277"/>
        <v>1.5209588078294767E-3</v>
      </c>
      <c r="CL204">
        <f t="shared" si="277"/>
        <v>1.476439557055212E-3</v>
      </c>
      <c r="CM204">
        <f t="shared" si="277"/>
        <v>1.4337367151205649E-3</v>
      </c>
      <c r="CN204">
        <f t="shared" si="277"/>
        <v>1.3927521348928264E-3</v>
      </c>
      <c r="CO204">
        <f t="shared" si="277"/>
        <v>1.3533943959357117E-3</v>
      </c>
      <c r="CP204">
        <f t="shared" si="272"/>
        <v>1.315578238711457E-3</v>
      </c>
      <c r="CQ204">
        <f t="shared" si="272"/>
        <v>1.2792240556985094E-3</v>
      </c>
      <c r="CR204">
        <f t="shared" si="272"/>
        <v>8.2383678894852239E-4</v>
      </c>
      <c r="CS204">
        <f t="shared" si="272"/>
        <v>5.3524117354298629E-4</v>
      </c>
      <c r="CT204">
        <f t="shared" si="272"/>
        <v>3.7077648201463921E-4</v>
      </c>
      <c r="CU204">
        <f t="shared" si="272"/>
        <v>2.5800450278259127E-4</v>
      </c>
      <c r="CV204">
        <f t="shared" si="272"/>
        <v>1.7621538300904656E-4</v>
      </c>
      <c r="CW204">
        <f t="shared" si="272"/>
        <v>1.1586690438026759E-4</v>
      </c>
      <c r="CX204">
        <f t="shared" si="272"/>
        <v>7.1575248634027204E-5</v>
      </c>
      <c r="CY204">
        <f t="shared" si="272"/>
        <v>3.9923834841056783E-5</v>
      </c>
      <c r="CZ204">
        <f t="shared" si="272"/>
        <v>1.8569212301352213E-5</v>
      </c>
      <c r="DA204">
        <f t="shared" si="272"/>
        <v>5.8123800555770749E-6</v>
      </c>
      <c r="DB204">
        <f t="shared" si="272"/>
        <v>3.6931052658914611E-7</v>
      </c>
      <c r="DC204">
        <f t="shared" si="272"/>
        <v>0</v>
      </c>
      <c r="DD204">
        <f t="shared" si="272"/>
        <v>0</v>
      </c>
      <c r="DE204">
        <f t="shared" si="272"/>
        <v>0</v>
      </c>
      <c r="DF204">
        <f t="shared" si="278"/>
        <v>0</v>
      </c>
      <c r="DG204">
        <f t="shared" si="278"/>
        <v>0</v>
      </c>
      <c r="DH204">
        <f t="shared" si="278"/>
        <v>0</v>
      </c>
      <c r="DI204">
        <f t="shared" si="278"/>
        <v>0</v>
      </c>
      <c r="DJ204">
        <f t="shared" si="278"/>
        <v>0</v>
      </c>
      <c r="DK204">
        <f t="shared" si="278"/>
        <v>0</v>
      </c>
      <c r="DL204">
        <f t="shared" si="278"/>
        <v>0</v>
      </c>
      <c r="DM204">
        <f t="shared" si="278"/>
        <v>0</v>
      </c>
      <c r="DN204">
        <f t="shared" si="278"/>
        <v>0</v>
      </c>
      <c r="DO204">
        <f t="shared" si="278"/>
        <v>0</v>
      </c>
      <c r="DP204">
        <f t="shared" si="278"/>
        <v>0</v>
      </c>
      <c r="DQ204">
        <f t="shared" si="278"/>
        <v>0</v>
      </c>
      <c r="DR204">
        <f t="shared" si="278"/>
        <v>0</v>
      </c>
      <c r="DS204">
        <f t="shared" si="278"/>
        <v>0</v>
      </c>
      <c r="DT204">
        <f t="shared" si="273"/>
        <v>0</v>
      </c>
      <c r="DU204">
        <f t="shared" si="273"/>
        <v>0</v>
      </c>
      <c r="DV204">
        <f t="shared" si="273"/>
        <v>0</v>
      </c>
      <c r="DW204">
        <f t="shared" si="273"/>
        <v>0</v>
      </c>
      <c r="DX204">
        <f t="shared" si="273"/>
        <v>0</v>
      </c>
      <c r="DY204">
        <f t="shared" si="273"/>
        <v>0</v>
      </c>
      <c r="DZ204">
        <f t="shared" si="273"/>
        <v>0</v>
      </c>
      <c r="EA204">
        <f t="shared" si="273"/>
        <v>0</v>
      </c>
      <c r="EB204">
        <f t="shared" si="273"/>
        <v>0</v>
      </c>
      <c r="EC204">
        <f t="shared" si="273"/>
        <v>0</v>
      </c>
      <c r="ED204">
        <f t="shared" si="279"/>
        <v>0</v>
      </c>
      <c r="EE204">
        <f t="shared" si="279"/>
        <v>0</v>
      </c>
      <c r="EF204">
        <f t="shared" si="279"/>
        <v>0</v>
      </c>
      <c r="EG204">
        <f t="shared" si="279"/>
        <v>0</v>
      </c>
      <c r="EH204">
        <f t="shared" si="279"/>
        <v>0</v>
      </c>
      <c r="EI204">
        <f t="shared" si="279"/>
        <v>0</v>
      </c>
      <c r="EJ204">
        <f t="shared" si="279"/>
        <v>0</v>
      </c>
      <c r="EK204">
        <f t="shared" si="279"/>
        <v>0</v>
      </c>
      <c r="EL204">
        <f t="shared" si="279"/>
        <v>0</v>
      </c>
      <c r="EM204">
        <f t="shared" si="279"/>
        <v>0</v>
      </c>
      <c r="EN204">
        <f t="shared" si="279"/>
        <v>0</v>
      </c>
      <c r="EO204">
        <f t="shared" si="279"/>
        <v>0</v>
      </c>
      <c r="EP204">
        <f t="shared" si="279"/>
        <v>0</v>
      </c>
      <c r="EQ204">
        <f t="shared" si="279"/>
        <v>0</v>
      </c>
      <c r="ER204">
        <f t="shared" si="279"/>
        <v>0</v>
      </c>
      <c r="ES204">
        <f t="shared" si="279"/>
        <v>0</v>
      </c>
      <c r="ET204">
        <f t="shared" si="280"/>
        <v>0</v>
      </c>
      <c r="EU204">
        <f t="shared" si="280"/>
        <v>0</v>
      </c>
      <c r="EV204">
        <f t="shared" si="280"/>
        <v>0</v>
      </c>
      <c r="EW204">
        <f t="shared" si="280"/>
        <v>0</v>
      </c>
      <c r="EX204">
        <f t="shared" si="280"/>
        <v>0</v>
      </c>
      <c r="EZ204">
        <f t="shared" si="266"/>
        <v>0.88801885844421369</v>
      </c>
      <c r="FB204">
        <f t="shared" si="267"/>
        <v>1.0301891804021135E-2</v>
      </c>
      <c r="FC204">
        <f t="shared" si="268"/>
        <v>0.24869883581633156</v>
      </c>
    </row>
    <row r="205" spans="1:159" x14ac:dyDescent="0.25">
      <c r="A205">
        <v>1290</v>
      </c>
      <c r="B205" s="20">
        <f>'Input spectra'!S204</f>
        <v>4.1585488483113102E-2</v>
      </c>
      <c r="C205">
        <f>'Input spectra'!B204</f>
        <v>0</v>
      </c>
      <c r="D205">
        <f t="shared" si="274"/>
        <v>2.0653927966864227E-2</v>
      </c>
      <c r="E205">
        <f t="shared" si="274"/>
        <v>2.0418426725231125E-2</v>
      </c>
      <c r="F205">
        <f t="shared" si="274"/>
        <v>2.0184524405882837E-2</v>
      </c>
      <c r="G205">
        <f t="shared" si="274"/>
        <v>1.9952211793791367E-2</v>
      </c>
      <c r="H205">
        <f t="shared" si="274"/>
        <v>1.9721479722875582E-2</v>
      </c>
      <c r="I205">
        <f t="shared" si="274"/>
        <v>1.9492319075753647E-2</v>
      </c>
      <c r="J205">
        <f t="shared" si="274"/>
        <v>1.926472078349668E-2</v>
      </c>
      <c r="K205">
        <f t="shared" si="274"/>
        <v>1.9038675825383631E-2</v>
      </c>
      <c r="L205">
        <f t="shared" si="274"/>
        <v>1.8814175228657335E-2</v>
      </c>
      <c r="M205">
        <f t="shared" si="274"/>
        <v>1.859121006828179E-2</v>
      </c>
      <c r="N205">
        <f t="shared" si="269"/>
        <v>1.8369771466700591E-2</v>
      </c>
      <c r="O205">
        <f t="shared" si="269"/>
        <v>1.8149850593596559E-2</v>
      </c>
      <c r="P205">
        <f t="shared" si="269"/>
        <v>1.7931438665652576E-2</v>
      </c>
      <c r="Q205">
        <f t="shared" si="269"/>
        <v>1.7714526946313543E-2</v>
      </c>
      <c r="R205">
        <f t="shared" si="269"/>
        <v>1.7499106745549529E-2</v>
      </c>
      <c r="S205">
        <f t="shared" si="269"/>
        <v>1.7285169419620092E-2</v>
      </c>
      <c r="T205">
        <f t="shared" si="269"/>
        <v>1.7072706370839741E-2</v>
      </c>
      <c r="U205">
        <f t="shared" si="269"/>
        <v>1.6861709047344523E-2</v>
      </c>
      <c r="V205">
        <f t="shared" si="269"/>
        <v>1.6652168942859823E-2</v>
      </c>
      <c r="W205">
        <f t="shared" si="269"/>
        <v>1.6444077596469219E-2</v>
      </c>
      <c r="X205">
        <f t="shared" si="269"/>
        <v>1.6237426592384533E-2</v>
      </c>
      <c r="Y205">
        <f t="shared" si="269"/>
        <v>1.6032207559716977E-2</v>
      </c>
      <c r="Z205">
        <f t="shared" si="269"/>
        <v>1.5828412172249434E-2</v>
      </c>
      <c r="AA205">
        <f t="shared" si="269"/>
        <v>1.5626032148209849E-2</v>
      </c>
      <c r="AB205">
        <f t="shared" si="269"/>
        <v>1.5425059250045741E-2</v>
      </c>
      <c r="AC205">
        <f t="shared" si="269"/>
        <v>1.5225485284199813E-2</v>
      </c>
      <c r="AD205">
        <f t="shared" si="275"/>
        <v>1.5027302100886658E-2</v>
      </c>
      <c r="AE205">
        <f t="shared" si="275"/>
        <v>1.4830501593870575E-2</v>
      </c>
      <c r="AF205">
        <f t="shared" si="275"/>
        <v>1.4635075700244474E-2</v>
      </c>
      <c r="AG205">
        <f t="shared" si="275"/>
        <v>1.4441016400209835E-2</v>
      </c>
      <c r="AH205">
        <f t="shared" si="275"/>
        <v>1.4248315716857805E-2</v>
      </c>
      <c r="AI205">
        <f t="shared" si="275"/>
        <v>1.405696571595131E-2</v>
      </c>
      <c r="AJ205">
        <f t="shared" si="275"/>
        <v>1.3866958505708281E-2</v>
      </c>
      <c r="AK205">
        <f t="shared" si="275"/>
        <v>1.367828623658591E-2</v>
      </c>
      <c r="AL205">
        <f t="shared" si="275"/>
        <v>1.3490941101065997E-2</v>
      </c>
      <c r="AM205">
        <f t="shared" si="275"/>
        <v>1.3304915333441329E-2</v>
      </c>
      <c r="AN205">
        <f t="shared" si="275"/>
        <v>1.3120201209603114E-2</v>
      </c>
      <c r="AO205">
        <f t="shared" si="275"/>
        <v>1.293679104682946E-2</v>
      </c>
      <c r="AP205">
        <f t="shared" si="275"/>
        <v>1.2754677203574911E-2</v>
      </c>
      <c r="AQ205">
        <f t="shared" si="275"/>
        <v>1.2573852079260968E-2</v>
      </c>
      <c r="AR205">
        <f t="shared" si="270"/>
        <v>1.2394308114067693E-2</v>
      </c>
      <c r="AS205">
        <f t="shared" si="270"/>
        <v>1.2216037788726326E-2</v>
      </c>
      <c r="AT205">
        <f t="shared" si="270"/>
        <v>1.2039033624312872E-2</v>
      </c>
      <c r="AU205">
        <f t="shared" si="270"/>
        <v>1.1863288182042785E-2</v>
      </c>
      <c r="AV205">
        <f t="shared" si="270"/>
        <v>1.1688794063066591E-2</v>
      </c>
      <c r="AW205">
        <f t="shared" si="270"/>
        <v>1.1515543908266554E-2</v>
      </c>
      <c r="AX205">
        <f t="shared" si="270"/>
        <v>1.0239766649826735E-2</v>
      </c>
      <c r="AY205">
        <f t="shared" si="270"/>
        <v>8.7523736628514395E-3</v>
      </c>
      <c r="AZ205">
        <f t="shared" si="270"/>
        <v>7.8812789025642632E-3</v>
      </c>
      <c r="BA205">
        <f t="shared" si="270"/>
        <v>7.2216981156724798E-3</v>
      </c>
      <c r="BB205">
        <f t="shared" si="270"/>
        <v>6.6828697478083232E-3</v>
      </c>
      <c r="BC205">
        <f t="shared" si="270"/>
        <v>6.2254699699821371E-3</v>
      </c>
      <c r="BD205">
        <f t="shared" si="270"/>
        <v>5.8279610967182658E-3</v>
      </c>
      <c r="BE205">
        <f t="shared" si="270"/>
        <v>5.4769220400316372E-3</v>
      </c>
      <c r="BF205">
        <f t="shared" si="270"/>
        <v>5.1632690137921322E-3</v>
      </c>
      <c r="BG205">
        <f t="shared" si="270"/>
        <v>4.8804896889506457E-3</v>
      </c>
      <c r="BH205">
        <f t="shared" si="276"/>
        <v>4.6237134479093518E-3</v>
      </c>
      <c r="BI205">
        <f t="shared" si="276"/>
        <v>4.3891777017783795E-3</v>
      </c>
      <c r="BJ205">
        <f t="shared" si="276"/>
        <v>4.173900758859728E-3</v>
      </c>
      <c r="BK205">
        <f t="shared" si="276"/>
        <v>3.9754706547846033E-3</v>
      </c>
      <c r="BL205">
        <f t="shared" si="276"/>
        <v>3.7919030108929312E-3</v>
      </c>
      <c r="BM205">
        <f t="shared" si="276"/>
        <v>3.6215419908260916E-3</v>
      </c>
      <c r="BN205">
        <f t="shared" si="276"/>
        <v>3.4629892548621644E-3</v>
      </c>
      <c r="BO205">
        <f t="shared" si="276"/>
        <v>3.3150517226546226E-3</v>
      </c>
      <c r="BP205">
        <f t="shared" si="276"/>
        <v>3.1767023394014961E-3</v>
      </c>
      <c r="BQ205">
        <f t="shared" si="276"/>
        <v>3.0470500586457232E-3</v>
      </c>
      <c r="BR205">
        <f t="shared" si="276"/>
        <v>2.9253165014099043E-3</v>
      </c>
      <c r="BS205">
        <f t="shared" si="276"/>
        <v>2.8108175452140655E-3</v>
      </c>
      <c r="BT205">
        <f t="shared" si="276"/>
        <v>2.7029486159196592E-3</v>
      </c>
      <c r="BU205">
        <f t="shared" si="276"/>
        <v>2.601172803409216E-3</v>
      </c>
      <c r="BV205">
        <f t="shared" si="271"/>
        <v>2.5050111604112855E-3</v>
      </c>
      <c r="BW205">
        <f t="shared" si="271"/>
        <v>2.4140347101024341E-3</v>
      </c>
      <c r="BX205">
        <f t="shared" si="271"/>
        <v>2.3278578062419595E-3</v>
      </c>
      <c r="BY205">
        <f t="shared" si="271"/>
        <v>2.2461325748256598E-3</v>
      </c>
      <c r="BZ205">
        <f t="shared" si="271"/>
        <v>2.1685442286364723E-3</v>
      </c>
      <c r="CA205">
        <f t="shared" si="271"/>
        <v>2.0948070923502669E-3</v>
      </c>
      <c r="CB205">
        <f t="shared" si="271"/>
        <v>2.0246612106048414E-3</v>
      </c>
      <c r="CC205">
        <f t="shared" si="271"/>
        <v>1.9578694378263274E-3</v>
      </c>
      <c r="CD205">
        <f t="shared" si="271"/>
        <v>1.894214928851665E-3</v>
      </c>
      <c r="CE205">
        <f t="shared" si="271"/>
        <v>1.8334989650682797E-3</v>
      </c>
      <c r="CF205">
        <f t="shared" si="277"/>
        <v>1.7755390630497547E-3</v>
      </c>
      <c r="CG205">
        <f t="shared" si="277"/>
        <v>1.7201673223272887E-3</v>
      </c>
      <c r="CH205">
        <f t="shared" si="277"/>
        <v>1.6672289766106996E-3</v>
      </c>
      <c r="CI205">
        <f t="shared" si="277"/>
        <v>1.6165811189128268E-3</v>
      </c>
      <c r="CJ205">
        <f t="shared" si="277"/>
        <v>1.5680915759778151E-3</v>
      </c>
      <c r="CK205">
        <f t="shared" si="277"/>
        <v>1.5216379114244036E-3</v>
      </c>
      <c r="CL205">
        <f t="shared" si="277"/>
        <v>1.4771065402869037E-3</v>
      </c>
      <c r="CM205">
        <f t="shared" si="277"/>
        <v>1.4343919403203688E-3</v>
      </c>
      <c r="CN205">
        <f t="shared" si="277"/>
        <v>1.3933959476500131E-3</v>
      </c>
      <c r="CO205">
        <f t="shared" si="277"/>
        <v>1.3540271261798659E-3</v>
      </c>
      <c r="CP205">
        <f t="shared" si="272"/>
        <v>1.3162002017040738E-3</v>
      </c>
      <c r="CQ205">
        <f t="shared" si="272"/>
        <v>1.2798355529431557E-3</v>
      </c>
      <c r="CR205">
        <f t="shared" si="272"/>
        <v>8.2423492971120936E-4</v>
      </c>
      <c r="CS205">
        <f t="shared" si="272"/>
        <v>5.3550265520591305E-4</v>
      </c>
      <c r="CT205">
        <f t="shared" si="272"/>
        <v>3.7095956582777989E-4</v>
      </c>
      <c r="CU205">
        <f t="shared" si="272"/>
        <v>2.5813325714341362E-4</v>
      </c>
      <c r="CV205">
        <f t="shared" si="272"/>
        <v>1.7630424729348217E-4</v>
      </c>
      <c r="CW205">
        <f t="shared" si="272"/>
        <v>1.1592594412563688E-4</v>
      </c>
      <c r="CX205">
        <f t="shared" si="272"/>
        <v>7.1612095743016899E-5</v>
      </c>
      <c r="CY205">
        <f t="shared" si="272"/>
        <v>3.9944597504457393E-5</v>
      </c>
      <c r="CZ205">
        <f t="shared" si="272"/>
        <v>1.8578966918763221E-5</v>
      </c>
      <c r="DA205">
        <f t="shared" si="272"/>
        <v>5.8154639058007421E-6</v>
      </c>
      <c r="DB205">
        <f t="shared" si="272"/>
        <v>3.6950841068839493E-7</v>
      </c>
      <c r="DC205">
        <f t="shared" si="272"/>
        <v>0</v>
      </c>
      <c r="DD205">
        <f t="shared" si="272"/>
        <v>0</v>
      </c>
      <c r="DE205">
        <f t="shared" si="272"/>
        <v>0</v>
      </c>
      <c r="DF205">
        <f t="shared" si="278"/>
        <v>0</v>
      </c>
      <c r="DG205">
        <f t="shared" si="278"/>
        <v>0</v>
      </c>
      <c r="DH205">
        <f t="shared" si="278"/>
        <v>0</v>
      </c>
      <c r="DI205">
        <f t="shared" si="278"/>
        <v>0</v>
      </c>
      <c r="DJ205">
        <f t="shared" si="278"/>
        <v>0</v>
      </c>
      <c r="DK205">
        <f t="shared" si="278"/>
        <v>0</v>
      </c>
      <c r="DL205">
        <f t="shared" si="278"/>
        <v>0</v>
      </c>
      <c r="DM205">
        <f t="shared" si="278"/>
        <v>0</v>
      </c>
      <c r="DN205">
        <f t="shared" si="278"/>
        <v>0</v>
      </c>
      <c r="DO205">
        <f t="shared" si="278"/>
        <v>0</v>
      </c>
      <c r="DP205">
        <f t="shared" si="278"/>
        <v>0</v>
      </c>
      <c r="DQ205">
        <f t="shared" si="278"/>
        <v>0</v>
      </c>
      <c r="DR205">
        <f t="shared" si="278"/>
        <v>0</v>
      </c>
      <c r="DS205">
        <f t="shared" si="278"/>
        <v>0</v>
      </c>
      <c r="DT205">
        <f t="shared" si="273"/>
        <v>0</v>
      </c>
      <c r="DU205">
        <f t="shared" si="273"/>
        <v>0</v>
      </c>
      <c r="DV205">
        <f t="shared" si="273"/>
        <v>0</v>
      </c>
      <c r="DW205">
        <f t="shared" si="273"/>
        <v>0</v>
      </c>
      <c r="DX205">
        <f t="shared" si="273"/>
        <v>0</v>
      </c>
      <c r="DY205">
        <f t="shared" si="273"/>
        <v>0</v>
      </c>
      <c r="DZ205">
        <f t="shared" si="273"/>
        <v>0</v>
      </c>
      <c r="EA205">
        <f t="shared" si="273"/>
        <v>0</v>
      </c>
      <c r="EB205">
        <f t="shared" si="273"/>
        <v>0</v>
      </c>
      <c r="EC205">
        <f t="shared" si="273"/>
        <v>0</v>
      </c>
      <c r="ED205">
        <f t="shared" si="279"/>
        <v>0</v>
      </c>
      <c r="EE205">
        <f t="shared" si="279"/>
        <v>0</v>
      </c>
      <c r="EF205">
        <f t="shared" si="279"/>
        <v>0</v>
      </c>
      <c r="EG205">
        <f t="shared" si="279"/>
        <v>0</v>
      </c>
      <c r="EH205">
        <f t="shared" si="279"/>
        <v>0</v>
      </c>
      <c r="EI205">
        <f t="shared" si="279"/>
        <v>0</v>
      </c>
      <c r="EJ205">
        <f t="shared" si="279"/>
        <v>0</v>
      </c>
      <c r="EK205">
        <f t="shared" si="279"/>
        <v>0</v>
      </c>
      <c r="EL205">
        <f t="shared" si="279"/>
        <v>0</v>
      </c>
      <c r="EM205">
        <f t="shared" si="279"/>
        <v>0</v>
      </c>
      <c r="EN205">
        <f t="shared" si="280"/>
        <v>0</v>
      </c>
      <c r="EO205">
        <f t="shared" si="280"/>
        <v>0</v>
      </c>
      <c r="EP205">
        <f t="shared" si="280"/>
        <v>0</v>
      </c>
      <c r="EQ205">
        <f t="shared" si="280"/>
        <v>0</v>
      </c>
      <c r="ER205">
        <f t="shared" si="280"/>
        <v>0</v>
      </c>
      <c r="ES205">
        <f t="shared" si="280"/>
        <v>0</v>
      </c>
      <c r="ET205">
        <f t="shared" si="280"/>
        <v>0</v>
      </c>
      <c r="EU205">
        <f t="shared" si="280"/>
        <v>0</v>
      </c>
      <c r="EV205">
        <f t="shared" si="280"/>
        <v>0</v>
      </c>
      <c r="EW205">
        <f t="shared" si="280"/>
        <v>0</v>
      </c>
      <c r="EX205">
        <f t="shared" si="280"/>
        <v>0</v>
      </c>
      <c r="EZ205">
        <f t="shared" si="266"/>
        <v>0.88814769794140669</v>
      </c>
      <c r="FB205">
        <f t="shared" si="267"/>
        <v>1.0289032814376375E-2</v>
      </c>
      <c r="FC205">
        <f t="shared" si="268"/>
        <v>0.2487004768943768</v>
      </c>
    </row>
    <row r="206" spans="1:159" x14ac:dyDescent="0.25">
      <c r="A206">
        <v>1295</v>
      </c>
      <c r="B206" s="20">
        <f>'Input spectra'!S205</f>
        <v>4.1532971143959499E-2</v>
      </c>
      <c r="C206">
        <f>'Input spectra'!B205</f>
        <v>0</v>
      </c>
      <c r="D206">
        <f t="shared" si="274"/>
        <v>2.0653927966864227E-2</v>
      </c>
      <c r="E206">
        <f t="shared" si="274"/>
        <v>2.0418533957656835E-2</v>
      </c>
      <c r="F206">
        <f t="shared" si="274"/>
        <v>2.018473641449902E-2</v>
      </c>
      <c r="G206">
        <f t="shared" si="274"/>
        <v>1.9952526147389807E-2</v>
      </c>
      <c r="H206">
        <f t="shared" si="274"/>
        <v>1.9721894015082758E-2</v>
      </c>
      <c r="I206">
        <f t="shared" si="274"/>
        <v>1.9492830924839749E-2</v>
      </c>
      <c r="J206">
        <f t="shared" si="274"/>
        <v>1.9265327832185857E-2</v>
      </c>
      <c r="K206">
        <f t="shared" si="274"/>
        <v>1.9039375740665491E-2</v>
      </c>
      <c r="L206">
        <f t="shared" si="274"/>
        <v>1.8814965701599736E-2</v>
      </c>
      <c r="M206">
        <f t="shared" si="274"/>
        <v>1.8592088813844835E-2</v>
      </c>
      <c r="N206">
        <f t="shared" si="269"/>
        <v>1.8370736223551891E-2</v>
      </c>
      <c r="O206">
        <f t="shared" si="269"/>
        <v>1.8150899123927713E-2</v>
      </c>
      <c r="P206">
        <f t="shared" si="269"/>
        <v>1.7932568754996873E-2</v>
      </c>
      <c r="Q206">
        <f t="shared" si="269"/>
        <v>1.7715736403364886E-2</v>
      </c>
      <c r="R206">
        <f t="shared" si="269"/>
        <v>1.7500393401982568E-2</v>
      </c>
      <c r="S206">
        <f t="shared" ref="N206:AC222" si="281">S$2*EXP(- S$1 * ($C206*_c1+$B206))</f>
        <v>1.7286531129911544E-2</v>
      </c>
      <c r="T206">
        <f t="shared" si="281"/>
        <v>1.7074141012090923E-2</v>
      </c>
      <c r="U206">
        <f t="shared" si="281"/>
        <v>1.6863214519105062E-2</v>
      </c>
      <c r="V206">
        <f t="shared" si="281"/>
        <v>1.6653743166952534E-2</v>
      </c>
      <c r="W206">
        <f t="shared" si="281"/>
        <v>1.6445718516816175E-2</v>
      </c>
      <c r="X206">
        <f t="shared" si="281"/>
        <v>1.6239132174834286E-2</v>
      </c>
      <c r="Y206">
        <f t="shared" si="281"/>
        <v>1.6033975791872945E-2</v>
      </c>
      <c r="Z206">
        <f t="shared" si="281"/>
        <v>1.583024106329943E-2</v>
      </c>
      <c r="AA206">
        <f t="shared" si="281"/>
        <v>1.562791972875676E-2</v>
      </c>
      <c r="AB206">
        <f t="shared" si="281"/>
        <v>1.542700357193934E-2</v>
      </c>
      <c r="AC206">
        <f t="shared" si="281"/>
        <v>1.5227484420369704E-2</v>
      </c>
      <c r="AD206">
        <f t="shared" si="275"/>
        <v>1.5029354145176334E-2</v>
      </c>
      <c r="AE206">
        <f t="shared" si="275"/>
        <v>1.4832604660872616E-2</v>
      </c>
      <c r="AF206">
        <f t="shared" si="275"/>
        <v>1.4637227925136817E-2</v>
      </c>
      <c r="AG206">
        <f t="shared" si="275"/>
        <v>1.4443215938593179E-2</v>
      </c>
      <c r="AH206">
        <f t="shared" si="275"/>
        <v>1.4250560744594095E-2</v>
      </c>
      <c r="AI206">
        <f t="shared" si="275"/>
        <v>1.4059254429003312E-2</v>
      </c>
      <c r="AJ206">
        <f t="shared" si="275"/>
        <v>1.3869289119980246E-2</v>
      </c>
      <c r="AK206">
        <f t="shared" si="275"/>
        <v>1.3680656987765303E-2</v>
      </c>
      <c r="AL206">
        <f t="shared" si="275"/>
        <v>1.3493350244466297E-2</v>
      </c>
      <c r="AM206">
        <f t="shared" si="275"/>
        <v>1.3307361143845904E-2</v>
      </c>
      <c r="AN206">
        <f t="shared" si="275"/>
        <v>1.3122681981110133E-2</v>
      </c>
      <c r="AO206">
        <f t="shared" si="275"/>
        <v>1.2939305092697874E-2</v>
      </c>
      <c r="AP206">
        <f t="shared" si="275"/>
        <v>1.2757222856071445E-2</v>
      </c>
      <c r="AQ206">
        <f t="shared" si="275"/>
        <v>1.257642768950819E-2</v>
      </c>
      <c r="AR206">
        <f t="shared" si="270"/>
        <v>1.2396912051893094E-2</v>
      </c>
      <c r="AS206">
        <f t="shared" si="270"/>
        <v>1.2218668442512404E-2</v>
      </c>
      <c r="AT206">
        <f t="shared" si="270"/>
        <v>1.2041689400848274E-2</v>
      </c>
      <c r="AU206">
        <f t="shared" si="270"/>
        <v>1.1865967506374428E-2</v>
      </c>
      <c r="AV206">
        <f t="shared" si="270"/>
        <v>1.16914953783528E-2</v>
      </c>
      <c r="AW206">
        <f t="shared" ref="AR206:BG222" si="282">AW$2*EXP(- AW$1 * ($C206*_c1+$B206))</f>
        <v>1.1518265675631198E-2</v>
      </c>
      <c r="AX206">
        <f t="shared" si="282"/>
        <v>1.0242240669021997E-2</v>
      </c>
      <c r="AY206">
        <f t="shared" si="282"/>
        <v>8.7545342909634439E-3</v>
      </c>
      <c r="AZ206">
        <f t="shared" si="282"/>
        <v>7.8832658912230315E-3</v>
      </c>
      <c r="BA206">
        <f t="shared" si="282"/>
        <v>7.2235567502171557E-3</v>
      </c>
      <c r="BB206">
        <f t="shared" si="282"/>
        <v>6.6846248109116747E-3</v>
      </c>
      <c r="BC206">
        <f t="shared" si="282"/>
        <v>6.2271376134024666E-3</v>
      </c>
      <c r="BD206">
        <f t="shared" si="282"/>
        <v>5.8295528729069325E-3</v>
      </c>
      <c r="BE206">
        <f t="shared" si="282"/>
        <v>5.4784467090845919E-3</v>
      </c>
      <c r="BF206">
        <f t="shared" si="282"/>
        <v>5.1647334916502833E-3</v>
      </c>
      <c r="BG206">
        <f t="shared" si="282"/>
        <v>4.8818995993911577E-3</v>
      </c>
      <c r="BH206">
        <f t="shared" si="276"/>
        <v>4.6250734686014601E-3</v>
      </c>
      <c r="BI206">
        <f t="shared" si="276"/>
        <v>4.3904917936781326E-3</v>
      </c>
      <c r="BJ206">
        <f t="shared" si="276"/>
        <v>4.175172325047917E-3</v>
      </c>
      <c r="BK206">
        <f t="shared" si="276"/>
        <v>3.9767026543736685E-3</v>
      </c>
      <c r="BL206">
        <f t="shared" si="276"/>
        <v>3.7930980431015427E-3</v>
      </c>
      <c r="BM206">
        <f t="shared" si="276"/>
        <v>3.6227023585502613E-3</v>
      </c>
      <c r="BN206">
        <f t="shared" si="276"/>
        <v>3.4641170137389098E-3</v>
      </c>
      <c r="BO206">
        <f t="shared" si="276"/>
        <v>3.3161487196028735E-3</v>
      </c>
      <c r="BP206">
        <f t="shared" si="276"/>
        <v>3.1777702433651114E-3</v>
      </c>
      <c r="BQ206">
        <f t="shared" si="276"/>
        <v>3.0480903854487678E-3</v>
      </c>
      <c r="BR206">
        <f t="shared" si="276"/>
        <v>2.9263306340925849E-3</v>
      </c>
      <c r="BS206">
        <f t="shared" si="276"/>
        <v>2.8118067508486094E-3</v>
      </c>
      <c r="BT206">
        <f t="shared" si="276"/>
        <v>2.7039140596484242E-3</v>
      </c>
      <c r="BU206">
        <f t="shared" si="276"/>
        <v>2.602115560264896E-3</v>
      </c>
      <c r="BV206">
        <f t="shared" si="271"/>
        <v>2.5059322253473551E-3</v>
      </c>
      <c r="BW206">
        <f t="shared" si="271"/>
        <v>2.414935006565326E-3</v>
      </c>
      <c r="BX206">
        <f t="shared" si="271"/>
        <v>2.3287381935445895E-3</v>
      </c>
      <c r="BY206">
        <f t="shared" si="271"/>
        <v>2.2469938545277195E-3</v>
      </c>
      <c r="BZ206">
        <f t="shared" si="271"/>
        <v>2.1693871500955988E-3</v>
      </c>
      <c r="CA206">
        <f t="shared" si="271"/>
        <v>2.0956323575763267E-3</v>
      </c>
      <c r="CB206">
        <f t="shared" si="271"/>
        <v>2.0254694785247778E-3</v>
      </c>
      <c r="CC206">
        <f t="shared" si="271"/>
        <v>1.9586613280475032E-3</v>
      </c>
      <c r="CD206">
        <f t="shared" si="271"/>
        <v>1.8949910249961969E-3</v>
      </c>
      <c r="CE206">
        <f t="shared" si="271"/>
        <v>1.8342598177384906E-3</v>
      </c>
      <c r="CF206">
        <f t="shared" si="277"/>
        <v>1.7762851924749449E-3</v>
      </c>
      <c r="CG206">
        <f t="shared" si="277"/>
        <v>1.7208992207339547E-3</v>
      </c>
      <c r="CH206">
        <f t="shared" si="277"/>
        <v>1.667947110351755E-3</v>
      </c>
      <c r="CI206">
        <f t="shared" si="277"/>
        <v>1.6172859303859807E-3</v>
      </c>
      <c r="CJ206">
        <f t="shared" si="277"/>
        <v>1.5687834853588046E-3</v>
      </c>
      <c r="CK206">
        <f t="shared" si="277"/>
        <v>1.5223173182370706E-3</v>
      </c>
      <c r="CL206">
        <f t="shared" si="277"/>
        <v>1.477773824829021E-3</v>
      </c>
      <c r="CM206">
        <f t="shared" si="277"/>
        <v>1.4350474649615264E-3</v>
      </c>
      <c r="CN206">
        <f t="shared" si="277"/>
        <v>1.3940400580156941E-3</v>
      </c>
      <c r="CO206">
        <f t="shared" si="277"/>
        <v>1.3546601522339953E-3</v>
      </c>
      <c r="CP206">
        <f t="shared" si="272"/>
        <v>1.316822458740749E-3</v>
      </c>
      <c r="CQ206">
        <f t="shared" si="272"/>
        <v>1.2804473424969395E-3</v>
      </c>
      <c r="CR206">
        <f t="shared" si="272"/>
        <v>8.2463326288587525E-4</v>
      </c>
      <c r="CS206">
        <f t="shared" si="272"/>
        <v>5.3576426461061965E-4</v>
      </c>
      <c r="CT206">
        <f t="shared" si="272"/>
        <v>3.7114274004493557E-4</v>
      </c>
      <c r="CU206">
        <f t="shared" ref="CP206:DE222" si="283">CU$2*EXP(- CU$1 * ($C206*_c1+$B206))</f>
        <v>2.5826207575770923E-4</v>
      </c>
      <c r="CV206">
        <f t="shared" si="283"/>
        <v>1.7639315639160494E-4</v>
      </c>
      <c r="CW206">
        <f t="shared" si="283"/>
        <v>1.1598501395458829E-4</v>
      </c>
      <c r="CX206">
        <f t="shared" si="283"/>
        <v>7.164896182098633E-5</v>
      </c>
      <c r="CY206">
        <f t="shared" si="283"/>
        <v>3.9965370965623123E-5</v>
      </c>
      <c r="CZ206">
        <f t="shared" si="283"/>
        <v>1.8588726660385173E-5</v>
      </c>
      <c r="DA206">
        <f t="shared" si="283"/>
        <v>5.8185493922099505E-6</v>
      </c>
      <c r="DB206">
        <f t="shared" si="283"/>
        <v>3.6970640081797306E-7</v>
      </c>
      <c r="DC206">
        <f t="shared" si="283"/>
        <v>0</v>
      </c>
      <c r="DD206">
        <f t="shared" si="283"/>
        <v>0</v>
      </c>
      <c r="DE206">
        <f t="shared" si="283"/>
        <v>0</v>
      </c>
      <c r="DF206">
        <f t="shared" si="278"/>
        <v>0</v>
      </c>
      <c r="DG206">
        <f t="shared" si="278"/>
        <v>0</v>
      </c>
      <c r="DH206">
        <f t="shared" si="278"/>
        <v>0</v>
      </c>
      <c r="DI206">
        <f t="shared" si="278"/>
        <v>0</v>
      </c>
      <c r="DJ206">
        <f t="shared" si="278"/>
        <v>0</v>
      </c>
      <c r="DK206">
        <f t="shared" si="278"/>
        <v>0</v>
      </c>
      <c r="DL206">
        <f t="shared" si="278"/>
        <v>0</v>
      </c>
      <c r="DM206">
        <f t="shared" si="278"/>
        <v>0</v>
      </c>
      <c r="DN206">
        <f t="shared" si="278"/>
        <v>0</v>
      </c>
      <c r="DO206">
        <f t="shared" si="278"/>
        <v>0</v>
      </c>
      <c r="DP206">
        <f t="shared" si="278"/>
        <v>0</v>
      </c>
      <c r="DQ206">
        <f t="shared" si="278"/>
        <v>0</v>
      </c>
      <c r="DR206">
        <f t="shared" si="278"/>
        <v>0</v>
      </c>
      <c r="DS206">
        <f t="shared" si="278"/>
        <v>0</v>
      </c>
      <c r="DT206">
        <f t="shared" si="273"/>
        <v>0</v>
      </c>
      <c r="DU206">
        <f t="shared" si="273"/>
        <v>0</v>
      </c>
      <c r="DV206">
        <f t="shared" si="273"/>
        <v>0</v>
      </c>
      <c r="DW206">
        <f t="shared" si="273"/>
        <v>0</v>
      </c>
      <c r="DX206">
        <f t="shared" si="273"/>
        <v>0</v>
      </c>
      <c r="DY206">
        <f t="shared" si="273"/>
        <v>0</v>
      </c>
      <c r="DZ206">
        <f t="shared" si="273"/>
        <v>0</v>
      </c>
      <c r="EA206">
        <f t="shared" si="273"/>
        <v>0</v>
      </c>
      <c r="EB206">
        <f t="shared" si="273"/>
        <v>0</v>
      </c>
      <c r="EC206">
        <f t="shared" si="273"/>
        <v>0</v>
      </c>
      <c r="ED206">
        <f t="shared" si="279"/>
        <v>0</v>
      </c>
      <c r="EE206">
        <f t="shared" si="279"/>
        <v>0</v>
      </c>
      <c r="EF206">
        <f t="shared" si="279"/>
        <v>0</v>
      </c>
      <c r="EG206">
        <f t="shared" si="279"/>
        <v>0</v>
      </c>
      <c r="EH206">
        <f t="shared" si="279"/>
        <v>0</v>
      </c>
      <c r="EI206">
        <f t="shared" si="279"/>
        <v>0</v>
      </c>
      <c r="EJ206">
        <f t="shared" si="279"/>
        <v>0</v>
      </c>
      <c r="EK206">
        <f t="shared" si="279"/>
        <v>0</v>
      </c>
      <c r="EL206">
        <f t="shared" si="279"/>
        <v>0</v>
      </c>
      <c r="EM206">
        <f t="shared" si="279"/>
        <v>0</v>
      </c>
      <c r="EN206">
        <f t="shared" si="279"/>
        <v>0</v>
      </c>
      <c r="EO206">
        <f t="shared" si="279"/>
        <v>0</v>
      </c>
      <c r="EP206">
        <f t="shared" si="279"/>
        <v>0</v>
      </c>
      <c r="EQ206">
        <f t="shared" si="279"/>
        <v>0</v>
      </c>
      <c r="ER206">
        <f t="shared" si="279"/>
        <v>0</v>
      </c>
      <c r="ES206">
        <f t="shared" si="279"/>
        <v>0</v>
      </c>
      <c r="ET206">
        <f t="shared" si="280"/>
        <v>0</v>
      </c>
      <c r="EU206">
        <f t="shared" si="280"/>
        <v>0</v>
      </c>
      <c r="EV206">
        <f t="shared" si="280"/>
        <v>0</v>
      </c>
      <c r="EW206">
        <f t="shared" si="280"/>
        <v>0</v>
      </c>
      <c r="EX206">
        <f t="shared" si="280"/>
        <v>0</v>
      </c>
      <c r="EZ206">
        <f t="shared" si="266"/>
        <v>0.88827656646664033</v>
      </c>
      <c r="FB206">
        <f t="shared" si="267"/>
        <v>1.0276173487067275E-2</v>
      </c>
      <c r="FC206">
        <f t="shared" si="268"/>
        <v>0.24870211797265276</v>
      </c>
    </row>
    <row r="207" spans="1:159" x14ac:dyDescent="0.25">
      <c r="A207">
        <v>1300</v>
      </c>
      <c r="B207" s="20">
        <f>'Input spectra'!S206</f>
        <v>4.1480453804805903E-2</v>
      </c>
      <c r="C207">
        <f>'Input spectra'!B206</f>
        <v>0</v>
      </c>
      <c r="D207">
        <f t="shared" si="274"/>
        <v>2.0653927966864227E-2</v>
      </c>
      <c r="E207">
        <f t="shared" si="274"/>
        <v>2.0418641190645702E-2</v>
      </c>
      <c r="F207">
        <f t="shared" si="274"/>
        <v>2.0184948425342044E-2</v>
      </c>
      <c r="G207">
        <f t="shared" si="274"/>
        <v>1.9952840505940983E-2</v>
      </c>
      <c r="H207">
        <f t="shared" si="274"/>
        <v>1.9722308315993038E-2</v>
      </c>
      <c r="I207">
        <f t="shared" si="274"/>
        <v>1.9493342787366506E-2</v>
      </c>
      <c r="J207">
        <f t="shared" si="274"/>
        <v>1.9265934900003681E-2</v>
      </c>
      <c r="K207">
        <f t="shared" si="274"/>
        <v>1.904007568167821E-2</v>
      </c>
      <c r="L207">
        <f t="shared" si="274"/>
        <v>1.8815756207753664E-2</v>
      </c>
      <c r="M207">
        <f t="shared" si="274"/>
        <v>1.8592967600943304E-2</v>
      </c>
      <c r="N207">
        <f t="shared" si="281"/>
        <v>1.8371701031070983E-2</v>
      </c>
      <c r="O207">
        <f t="shared" si="281"/>
        <v>1.8151947714833243E-2</v>
      </c>
      <c r="P207">
        <f t="shared" si="281"/>
        <v>1.7933698915562554E-2</v>
      </c>
      <c r="Q207">
        <f t="shared" si="281"/>
        <v>1.7716945942991755E-2</v>
      </c>
      <c r="R207">
        <f t="shared" si="281"/>
        <v>1.7501680153019564E-2</v>
      </c>
      <c r="S207">
        <f t="shared" si="281"/>
        <v>1.7287892947477325E-2</v>
      </c>
      <c r="T207">
        <f t="shared" si="281"/>
        <v>1.7075575773896838E-2</v>
      </c>
      <c r="U207">
        <f t="shared" si="281"/>
        <v>1.6864720125279332E-2</v>
      </c>
      <c r="V207">
        <f t="shared" si="281"/>
        <v>1.6655317539865586E-2</v>
      </c>
      <c r="W207">
        <f t="shared" si="281"/>
        <v>1.6447359600907163E-2</v>
      </c>
      <c r="X207">
        <f t="shared" si="281"/>
        <v>1.624083793643875E-2</v>
      </c>
      <c r="Y207">
        <f t="shared" si="281"/>
        <v>1.6035744219051642E-2</v>
      </c>
      <c r="Z207">
        <f t="shared" si="281"/>
        <v>1.5832070165668313E-2</v>
      </c>
      <c r="AA207">
        <f t="shared" si="281"/>
        <v>1.5629807537318068E-2</v>
      </c>
      <c r="AB207">
        <f t="shared" si="281"/>
        <v>1.5428948138913852E-2</v>
      </c>
      <c r="AC207">
        <f t="shared" si="281"/>
        <v>1.5229483819030104E-2</v>
      </c>
      <c r="AD207">
        <f t="shared" si="275"/>
        <v>1.50314064696817E-2</v>
      </c>
      <c r="AE207">
        <f t="shared" si="275"/>
        <v>1.4834708026104006E-2</v>
      </c>
      <c r="AF207">
        <f t="shared" si="275"/>
        <v>1.463938046653398E-2</v>
      </c>
      <c r="AG207">
        <f t="shared" si="275"/>
        <v>1.4445415811992355E-2</v>
      </c>
      <c r="AH207">
        <f t="shared" si="275"/>
        <v>1.4252806126066898E-2</v>
      </c>
      <c r="AI207">
        <f t="shared" si="275"/>
        <v>1.406154351469672E-2</v>
      </c>
      <c r="AJ207">
        <f t="shared" si="275"/>
        <v>1.3871620125957638E-2</v>
      </c>
      <c r="AK207">
        <f t="shared" si="275"/>
        <v>1.3683028149848593E-2</v>
      </c>
      <c r="AL207">
        <f t="shared" si="275"/>
        <v>1.349575981807913E-2</v>
      </c>
      <c r="AM207">
        <f t="shared" si="275"/>
        <v>1.3309807403857893E-2</v>
      </c>
      <c r="AN207">
        <f t="shared" si="275"/>
        <v>1.3125163221682163E-2</v>
      </c>
      <c r="AO207">
        <f t="shared" si="275"/>
        <v>1.2941819627128448E-2</v>
      </c>
      <c r="AP207">
        <f t="shared" si="275"/>
        <v>1.2759769016644076E-2</v>
      </c>
      <c r="AQ207">
        <f t="shared" si="275"/>
        <v>1.257900382733981E-2</v>
      </c>
      <c r="AR207">
        <f t="shared" si="282"/>
        <v>1.2399516536783494E-2</v>
      </c>
      <c r="AS207">
        <f t="shared" si="282"/>
        <v>1.2221299662794713E-2</v>
      </c>
      <c r="AT207">
        <f t="shared" si="282"/>
        <v>1.2044345763240417E-2</v>
      </c>
      <c r="AU207">
        <f t="shared" si="282"/>
        <v>1.1868647435831629E-2</v>
      </c>
      <c r="AV207">
        <f t="shared" si="282"/>
        <v>1.1694197317921057E-2</v>
      </c>
      <c r="AW207">
        <f t="shared" si="282"/>
        <v>1.1520988086301765E-2</v>
      </c>
      <c r="AX207">
        <f t="shared" si="282"/>
        <v>1.024471528596242E-2</v>
      </c>
      <c r="AY207">
        <f t="shared" si="282"/>
        <v>8.7566954524523344E-3</v>
      </c>
      <c r="AZ207">
        <f t="shared" si="282"/>
        <v>7.8852533808314515E-3</v>
      </c>
      <c r="BA207">
        <f t="shared" si="282"/>
        <v>7.2254158631150272E-3</v>
      </c>
      <c r="BB207">
        <f t="shared" si="282"/>
        <v>6.686380334931759E-3</v>
      </c>
      <c r="BC207">
        <f t="shared" si="282"/>
        <v>6.2288057035416117E-3</v>
      </c>
      <c r="BD207">
        <f t="shared" si="282"/>
        <v>5.8311450838533811E-3</v>
      </c>
      <c r="BE207">
        <f t="shared" si="282"/>
        <v>5.4799718025758896E-3</v>
      </c>
      <c r="BF207">
        <f t="shared" si="282"/>
        <v>5.1661983848839237E-3</v>
      </c>
      <c r="BG207">
        <f t="shared" si="282"/>
        <v>4.8833099171365878E-3</v>
      </c>
      <c r="BH207">
        <f t="shared" si="276"/>
        <v>4.6264338893305303E-3</v>
      </c>
      <c r="BI207">
        <f t="shared" si="276"/>
        <v>4.3918062790086459E-3</v>
      </c>
      <c r="BJ207">
        <f t="shared" si="276"/>
        <v>4.1764442786148834E-3</v>
      </c>
      <c r="BK207">
        <f t="shared" si="276"/>
        <v>3.9779350357597876E-3</v>
      </c>
      <c r="BL207">
        <f t="shared" si="276"/>
        <v>3.7942934519289589E-3</v>
      </c>
      <c r="BM207">
        <f t="shared" si="276"/>
        <v>3.6238630980644751E-3</v>
      </c>
      <c r="BN207">
        <f t="shared" si="276"/>
        <v>3.4652451398821961E-3</v>
      </c>
      <c r="BO207">
        <f t="shared" si="276"/>
        <v>3.3172460795627464E-3</v>
      </c>
      <c r="BP207">
        <f t="shared" si="276"/>
        <v>3.1788385063232921E-3</v>
      </c>
      <c r="BQ207">
        <f t="shared" si="276"/>
        <v>3.0491310674412042E-3</v>
      </c>
      <c r="BR207">
        <f t="shared" si="276"/>
        <v>2.9273451183492224E-3</v>
      </c>
      <c r="BS207">
        <f t="shared" si="276"/>
        <v>2.8127963046123976E-3</v>
      </c>
      <c r="BT207">
        <f t="shared" si="276"/>
        <v>2.7048798482160021E-3</v>
      </c>
      <c r="BU207">
        <f t="shared" si="276"/>
        <v>2.6030586588089437E-3</v>
      </c>
      <c r="BV207">
        <f t="shared" si="271"/>
        <v>2.5068536289488286E-3</v>
      </c>
      <c r="BW207">
        <f t="shared" si="271"/>
        <v>2.4158356387871524E-3</v>
      </c>
      <c r="BX207">
        <f t="shared" si="271"/>
        <v>2.3296189138064748E-3</v>
      </c>
      <c r="BY207">
        <f t="shared" si="271"/>
        <v>2.2478554644875448E-3</v>
      </c>
      <c r="BZ207">
        <f t="shared" si="271"/>
        <v>2.1702303992015286E-3</v>
      </c>
      <c r="CA207">
        <f t="shared" si="271"/>
        <v>2.0964579479219145E-3</v>
      </c>
      <c r="CB207">
        <f t="shared" si="271"/>
        <v>2.0262780691145152E-3</v>
      </c>
      <c r="CC207">
        <f t="shared" si="271"/>
        <v>1.9594535385607835E-3</v>
      </c>
      <c r="CD207">
        <f t="shared" si="271"/>
        <v>1.8957674391221868E-3</v>
      </c>
      <c r="CE207">
        <f t="shared" si="271"/>
        <v>1.8350209861420594E-3</v>
      </c>
      <c r="CF207">
        <f t="shared" si="277"/>
        <v>1.7770316354438528E-3</v>
      </c>
      <c r="CG207">
        <f t="shared" si="277"/>
        <v>1.7216314305494417E-3</v>
      </c>
      <c r="CH207">
        <f t="shared" si="277"/>
        <v>1.6686655534180902E-3</v>
      </c>
      <c r="CI207">
        <f t="shared" si="277"/>
        <v>1.6179910491491349E-3</v>
      </c>
      <c r="CJ207">
        <f t="shared" si="277"/>
        <v>1.5694757000399428E-3</v>
      </c>
      <c r="CK207">
        <f t="shared" si="277"/>
        <v>1.5229970284028637E-3</v>
      </c>
      <c r="CL207">
        <f t="shared" si="277"/>
        <v>1.4784414108176809E-3</v>
      </c>
      <c r="CM207">
        <f t="shared" si="277"/>
        <v>1.4357032891808834E-3</v>
      </c>
      <c r="CN207">
        <f t="shared" si="277"/>
        <v>1.394684466127442E-3</v>
      </c>
      <c r="CO207">
        <f t="shared" si="277"/>
        <v>1.3552934742363939E-3</v>
      </c>
      <c r="CP207">
        <f t="shared" si="283"/>
        <v>1.3174450099604966E-3</v>
      </c>
      <c r="CQ207">
        <f t="shared" si="283"/>
        <v>1.2810594244995906E-3</v>
      </c>
      <c r="CR207">
        <f t="shared" si="283"/>
        <v>8.250317885655083E-4</v>
      </c>
      <c r="CS207">
        <f t="shared" si="283"/>
        <v>5.3602600181951144E-4</v>
      </c>
      <c r="CT207">
        <f t="shared" si="283"/>
        <v>3.7132600471074633E-4</v>
      </c>
      <c r="CU207">
        <f t="shared" si="283"/>
        <v>2.5839095865754316E-4</v>
      </c>
      <c r="CV207">
        <f t="shared" si="283"/>
        <v>1.7648211032601411E-4</v>
      </c>
      <c r="CW207">
        <f t="shared" si="283"/>
        <v>1.1604411388245088E-4</v>
      </c>
      <c r="CX207">
        <f t="shared" si="283"/>
        <v>7.1685846877700768E-5</v>
      </c>
      <c r="CY207">
        <f t="shared" si="283"/>
        <v>3.9986155230169437E-5</v>
      </c>
      <c r="CZ207">
        <f t="shared" si="283"/>
        <v>1.8598491528909866E-5</v>
      </c>
      <c r="DA207">
        <f t="shared" si="283"/>
        <v>5.8216365156728032E-6</v>
      </c>
      <c r="DB207">
        <f t="shared" si="283"/>
        <v>3.6990449703469363E-7</v>
      </c>
      <c r="DC207">
        <f t="shared" si="283"/>
        <v>0</v>
      </c>
      <c r="DD207">
        <f t="shared" si="283"/>
        <v>0</v>
      </c>
      <c r="DE207">
        <f t="shared" si="283"/>
        <v>0</v>
      </c>
      <c r="DF207">
        <f t="shared" si="278"/>
        <v>0</v>
      </c>
      <c r="DG207">
        <f t="shared" si="278"/>
        <v>0</v>
      </c>
      <c r="DH207">
        <f t="shared" si="278"/>
        <v>0</v>
      </c>
      <c r="DI207">
        <f t="shared" si="278"/>
        <v>0</v>
      </c>
      <c r="DJ207">
        <f t="shared" si="278"/>
        <v>0</v>
      </c>
      <c r="DK207">
        <f t="shared" si="278"/>
        <v>0</v>
      </c>
      <c r="DL207">
        <f t="shared" si="278"/>
        <v>0</v>
      </c>
      <c r="DM207">
        <f t="shared" si="278"/>
        <v>0</v>
      </c>
      <c r="DN207">
        <f t="shared" si="278"/>
        <v>0</v>
      </c>
      <c r="DO207">
        <f t="shared" si="278"/>
        <v>0</v>
      </c>
      <c r="DP207">
        <f t="shared" si="278"/>
        <v>0</v>
      </c>
      <c r="DQ207">
        <f t="shared" si="278"/>
        <v>0</v>
      </c>
      <c r="DR207">
        <f t="shared" si="278"/>
        <v>0</v>
      </c>
      <c r="DS207">
        <f t="shared" si="278"/>
        <v>0</v>
      </c>
      <c r="DT207">
        <f t="shared" si="273"/>
        <v>0</v>
      </c>
      <c r="DU207">
        <f t="shared" si="273"/>
        <v>0</v>
      </c>
      <c r="DV207">
        <f t="shared" si="273"/>
        <v>0</v>
      </c>
      <c r="DW207">
        <f t="shared" si="273"/>
        <v>0</v>
      </c>
      <c r="DX207">
        <f t="shared" si="273"/>
        <v>0</v>
      </c>
      <c r="DY207">
        <f t="shared" si="273"/>
        <v>0</v>
      </c>
      <c r="DZ207">
        <f t="shared" si="273"/>
        <v>0</v>
      </c>
      <c r="EA207">
        <f t="shared" si="273"/>
        <v>0</v>
      </c>
      <c r="EB207">
        <f t="shared" si="273"/>
        <v>0</v>
      </c>
      <c r="EC207">
        <f t="shared" si="273"/>
        <v>0</v>
      </c>
      <c r="ED207">
        <f t="shared" si="279"/>
        <v>0</v>
      </c>
      <c r="EE207">
        <f t="shared" si="279"/>
        <v>0</v>
      </c>
      <c r="EF207">
        <f t="shared" si="279"/>
        <v>0</v>
      </c>
      <c r="EG207">
        <f t="shared" si="279"/>
        <v>0</v>
      </c>
      <c r="EH207">
        <f t="shared" si="279"/>
        <v>0</v>
      </c>
      <c r="EI207">
        <f t="shared" si="279"/>
        <v>0</v>
      </c>
      <c r="EJ207">
        <f t="shared" si="279"/>
        <v>0</v>
      </c>
      <c r="EK207">
        <f t="shared" si="279"/>
        <v>0</v>
      </c>
      <c r="EL207">
        <f t="shared" si="279"/>
        <v>0</v>
      </c>
      <c r="EM207">
        <f t="shared" si="279"/>
        <v>0</v>
      </c>
      <c r="EN207">
        <f t="shared" si="280"/>
        <v>0</v>
      </c>
      <c r="EO207">
        <f t="shared" si="280"/>
        <v>0</v>
      </c>
      <c r="EP207">
        <f t="shared" si="280"/>
        <v>0</v>
      </c>
      <c r="EQ207">
        <f t="shared" si="280"/>
        <v>0</v>
      </c>
      <c r="ER207">
        <f t="shared" si="280"/>
        <v>0</v>
      </c>
      <c r="ES207">
        <f t="shared" si="280"/>
        <v>0</v>
      </c>
      <c r="ET207">
        <f t="shared" si="280"/>
        <v>0</v>
      </c>
      <c r="EU207">
        <f t="shared" si="280"/>
        <v>0</v>
      </c>
      <c r="EV207">
        <f t="shared" si="280"/>
        <v>0</v>
      </c>
      <c r="EW207">
        <f t="shared" si="280"/>
        <v>0</v>
      </c>
      <c r="EX207">
        <f t="shared" si="280"/>
        <v>0</v>
      </c>
      <c r="EZ207">
        <f t="shared" si="266"/>
        <v>0.88840546402806064</v>
      </c>
      <c r="FB207">
        <f t="shared" si="267"/>
        <v>1.0263313822084841E-2</v>
      </c>
      <c r="FC207">
        <f t="shared" si="268"/>
        <v>0.24870375905114794</v>
      </c>
    </row>
    <row r="208" spans="1:159" x14ac:dyDescent="0.25">
      <c r="A208">
        <v>1305</v>
      </c>
      <c r="B208" s="20">
        <f>'Input spectra'!S207</f>
        <v>4.14279364656523E-2</v>
      </c>
      <c r="C208">
        <f>'Input spectra'!B207</f>
        <v>0</v>
      </c>
      <c r="D208">
        <f t="shared" si="274"/>
        <v>2.0653927966864227E-2</v>
      </c>
      <c r="E208">
        <f t="shared" si="274"/>
        <v>2.0418748424197729E-2</v>
      </c>
      <c r="F208">
        <f t="shared" si="274"/>
        <v>2.0185160438411929E-2</v>
      </c>
      <c r="G208">
        <f t="shared" si="274"/>
        <v>1.9953154869444985E-2</v>
      </c>
      <c r="H208">
        <f t="shared" si="274"/>
        <v>1.9722722625606599E-2</v>
      </c>
      <c r="I208">
        <f t="shared" si="274"/>
        <v>1.9493854663334267E-2</v>
      </c>
      <c r="J208">
        <f t="shared" si="274"/>
        <v>1.9266541986950762E-2</v>
      </c>
      <c r="K208">
        <f t="shared" si="274"/>
        <v>1.9040775648422728E-2</v>
      </c>
      <c r="L208">
        <f t="shared" si="274"/>
        <v>1.8816546747120515E-2</v>
      </c>
      <c r="M208">
        <f t="shared" si="274"/>
        <v>1.8593846429579158E-2</v>
      </c>
      <c r="N208">
        <f t="shared" si="281"/>
        <v>1.8372665889260533E-2</v>
      </c>
      <c r="O208">
        <f t="shared" si="281"/>
        <v>1.8152996366316645E-2</v>
      </c>
      <c r="P208">
        <f t="shared" si="281"/>
        <v>1.7934829147354114E-2</v>
      </c>
      <c r="Q208">
        <f t="shared" si="281"/>
        <v>1.7718155565199786E-2</v>
      </c>
      <c r="R208">
        <f t="shared" si="281"/>
        <v>1.7502966998667477E-2</v>
      </c>
      <c r="S208">
        <f t="shared" si="281"/>
        <v>1.7289254872325886E-2</v>
      </c>
      <c r="T208">
        <f t="shared" si="281"/>
        <v>1.7077010656267617E-2</v>
      </c>
      <c r="U208">
        <f t="shared" si="281"/>
        <v>1.6866225865879332E-2</v>
      </c>
      <c r="V208">
        <f t="shared" si="281"/>
        <v>1.6656892061613051E-2</v>
      </c>
      <c r="W208">
        <f t="shared" si="281"/>
        <v>1.644900084875852E-2</v>
      </c>
      <c r="X208">
        <f t="shared" si="281"/>
        <v>1.6242543877216745E-2</v>
      </c>
      <c r="Y208">
        <f t="shared" si="281"/>
        <v>1.6037512841274588E-2</v>
      </c>
      <c r="Z208">
        <f t="shared" si="281"/>
        <v>1.5833899479380503E-2</v>
      </c>
      <c r="AA208">
        <f t="shared" si="281"/>
        <v>1.5631695573921318E-2</v>
      </c>
      <c r="AB208">
        <f t="shared" si="281"/>
        <v>1.5430892951000173E-2</v>
      </c>
      <c r="AC208">
        <f t="shared" si="281"/>
        <v>1.5231483480215484E-2</v>
      </c>
      <c r="AD208">
        <f t="shared" si="275"/>
        <v>1.5033459074441017E-2</v>
      </c>
      <c r="AE208">
        <f t="shared" si="275"/>
        <v>1.4836811689607031E-2</v>
      </c>
      <c r="AF208">
        <f t="shared" si="275"/>
        <v>1.4641533324482507E-2</v>
      </c>
      <c r="AG208">
        <f t="shared" si="275"/>
        <v>1.4447616020458387E-2</v>
      </c>
      <c r="AH208">
        <f t="shared" si="275"/>
        <v>1.4255051861331953E-2</v>
      </c>
      <c r="AI208">
        <f t="shared" si="275"/>
        <v>1.4063832973092202E-2</v>
      </c>
      <c r="AJ208">
        <f t="shared" si="275"/>
        <v>1.3873951523706287E-2</v>
      </c>
      <c r="AK208">
        <f t="shared" si="275"/>
        <v>1.3685399722907004E-2</v>
      </c>
      <c r="AL208">
        <f t="shared" si="275"/>
        <v>1.3498169821981319E-2</v>
      </c>
      <c r="AM208">
        <f t="shared" si="275"/>
        <v>1.331225411355994E-2</v>
      </c>
      <c r="AN208">
        <f t="shared" si="275"/>
        <v>1.3127644931407889E-2</v>
      </c>
      <c r="AO208">
        <f t="shared" si="275"/>
        <v>1.2944334650216131E-2</v>
      </c>
      <c r="AP208">
        <f t="shared" si="275"/>
        <v>1.2762315685394212E-2</v>
      </c>
      <c r="AQ208">
        <f t="shared" si="275"/>
        <v>1.2581580492863892E-2</v>
      </c>
      <c r="AR208">
        <f t="shared" si="282"/>
        <v>1.2402121568853831E-2</v>
      </c>
      <c r="AS208">
        <f t="shared" si="282"/>
        <v>1.2223931449695241E-2</v>
      </c>
      <c r="AT208">
        <f t="shared" si="282"/>
        <v>1.2047002711618541E-2</v>
      </c>
      <c r="AU208">
        <f t="shared" si="282"/>
        <v>1.1871327970551055E-2</v>
      </c>
      <c r="AV208">
        <f t="shared" si="282"/>
        <v>1.1696899881915633E-2</v>
      </c>
      <c r="AW208">
        <f t="shared" si="282"/>
        <v>1.1523711140430304E-2</v>
      </c>
      <c r="AX208">
        <f t="shared" si="282"/>
        <v>1.0247190500792428E-2</v>
      </c>
      <c r="AY208">
        <f t="shared" si="282"/>
        <v>8.7588571474497869E-3</v>
      </c>
      <c r="AZ208">
        <f t="shared" si="282"/>
        <v>7.8872413715158213E-3</v>
      </c>
      <c r="BA208">
        <f t="shared" si="282"/>
        <v>7.2272754544892067E-3</v>
      </c>
      <c r="BB208">
        <f t="shared" si="282"/>
        <v>6.688136319989625E-3</v>
      </c>
      <c r="BC208">
        <f t="shared" si="282"/>
        <v>6.2304742405192388E-3</v>
      </c>
      <c r="BD208">
        <f t="shared" si="282"/>
        <v>5.8327377296763542E-3</v>
      </c>
      <c r="BE208">
        <f t="shared" si="282"/>
        <v>5.4814973206236874E-3</v>
      </c>
      <c r="BF208">
        <f t="shared" si="282"/>
        <v>5.1676636936108687E-3</v>
      </c>
      <c r="BG208">
        <f t="shared" si="282"/>
        <v>4.8847206423045996E-3</v>
      </c>
      <c r="BH208">
        <f t="shared" si="276"/>
        <v>4.6277947102142305E-3</v>
      </c>
      <c r="BI208">
        <f t="shared" si="276"/>
        <v>4.3931211578877105E-3</v>
      </c>
      <c r="BJ208">
        <f t="shared" si="276"/>
        <v>4.1777166196786397E-3</v>
      </c>
      <c r="BK208">
        <f t="shared" si="276"/>
        <v>3.9791677990612812E-3</v>
      </c>
      <c r="BL208">
        <f t="shared" si="276"/>
        <v>3.7954892374938718E-3</v>
      </c>
      <c r="BM208">
        <f t="shared" si="276"/>
        <v>3.6250242094878564E-3</v>
      </c>
      <c r="BN208">
        <f t="shared" si="276"/>
        <v>3.4663736334116279E-3</v>
      </c>
      <c r="BO208">
        <f t="shared" si="276"/>
        <v>3.3183438026543675E-3</v>
      </c>
      <c r="BP208">
        <f t="shared" si="276"/>
        <v>3.17990712839672E-3</v>
      </c>
      <c r="BQ208">
        <f t="shared" si="276"/>
        <v>3.0501721047443016E-3</v>
      </c>
      <c r="BR208">
        <f t="shared" si="276"/>
        <v>2.9283599543016986E-3</v>
      </c>
      <c r="BS208">
        <f t="shared" si="276"/>
        <v>2.8137862066279461E-3</v>
      </c>
      <c r="BT208">
        <f t="shared" si="276"/>
        <v>2.7058459817455634E-3</v>
      </c>
      <c r="BU208">
        <f t="shared" si="276"/>
        <v>2.6040020991651984E-3</v>
      </c>
      <c r="BV208">
        <f t="shared" si="271"/>
        <v>2.5077753713402297E-3</v>
      </c>
      <c r="BW208">
        <f t="shared" si="271"/>
        <v>2.4167366068931313E-3</v>
      </c>
      <c r="BX208">
        <f t="shared" si="271"/>
        <v>2.3304999671535402E-3</v>
      </c>
      <c r="BY208">
        <f t="shared" si="271"/>
        <v>2.248717404831773E-3</v>
      </c>
      <c r="BZ208">
        <f t="shared" si="271"/>
        <v>2.1710739760816208E-3</v>
      </c>
      <c r="CA208">
        <f t="shared" si="271"/>
        <v>2.0972838635151141E-3</v>
      </c>
      <c r="CB208">
        <f t="shared" si="271"/>
        <v>2.0270869825028668E-3</v>
      </c>
      <c r="CC208">
        <f t="shared" si="271"/>
        <v>1.9602460694957153E-3</v>
      </c>
      <c r="CD208">
        <f t="shared" si="271"/>
        <v>1.8965441713599182E-3</v>
      </c>
      <c r="CE208">
        <f t="shared" si="271"/>
        <v>1.8357824704100076E-3</v>
      </c>
      <c r="CF208">
        <f t="shared" si="277"/>
        <v>1.7777783920882384E-3</v>
      </c>
      <c r="CG208">
        <f t="shared" si="277"/>
        <v>1.722363951906248E-3</v>
      </c>
      <c r="CH208">
        <f t="shared" si="277"/>
        <v>1.6693843059429425E-3</v>
      </c>
      <c r="CI208">
        <f t="shared" si="277"/>
        <v>1.6186964753362647E-3</v>
      </c>
      <c r="CJ208">
        <f t="shared" si="277"/>
        <v>1.5701682201559415E-3</v>
      </c>
      <c r="CK208">
        <f t="shared" si="277"/>
        <v>1.523677042057229E-3</v>
      </c>
      <c r="CL208">
        <f t="shared" si="277"/>
        <v>1.479109298389063E-3</v>
      </c>
      <c r="CM208">
        <f t="shared" si="277"/>
        <v>1.4363594131153493E-3</v>
      </c>
      <c r="CN208">
        <f t="shared" si="277"/>
        <v>1.395329172122893E-3</v>
      </c>
      <c r="CO208">
        <f t="shared" si="277"/>
        <v>1.3559270923254223E-3</v>
      </c>
      <c r="CP208">
        <f t="shared" si="283"/>
        <v>1.3180678555023977E-3</v>
      </c>
      <c r="CQ208">
        <f t="shared" si="283"/>
        <v>1.2816717990909066E-3</v>
      </c>
      <c r="CR208">
        <f t="shared" si="283"/>
        <v>8.254305068431415E-4</v>
      </c>
      <c r="CS208">
        <f t="shared" si="283"/>
        <v>5.3628786689502504E-4</v>
      </c>
      <c r="CT208">
        <f t="shared" si="283"/>
        <v>3.7150935986987442E-4</v>
      </c>
      <c r="CU208">
        <f t="shared" si="283"/>
        <v>2.5851990587499635E-4</v>
      </c>
      <c r="CV208">
        <f t="shared" si="283"/>
        <v>1.7657110911932036E-4</v>
      </c>
      <c r="CW208">
        <f t="shared" si="283"/>
        <v>1.1610324392456144E-4</v>
      </c>
      <c r="CX208">
        <f t="shared" si="283"/>
        <v>7.1722750922930515E-5</v>
      </c>
      <c r="CY208">
        <f t="shared" si="283"/>
        <v>4.0006950303714697E-5</v>
      </c>
      <c r="CZ208">
        <f t="shared" si="283"/>
        <v>1.860826152703053E-5</v>
      </c>
      <c r="DA208">
        <f t="shared" si="283"/>
        <v>5.8247252770578655E-6</v>
      </c>
      <c r="DB208">
        <f t="shared" si="283"/>
        <v>3.7010269939540039E-7</v>
      </c>
      <c r="DC208">
        <f t="shared" si="283"/>
        <v>0</v>
      </c>
      <c r="DD208">
        <f t="shared" si="283"/>
        <v>0</v>
      </c>
      <c r="DE208">
        <f t="shared" si="283"/>
        <v>0</v>
      </c>
      <c r="DF208">
        <f t="shared" si="278"/>
        <v>0</v>
      </c>
      <c r="DG208">
        <f t="shared" si="278"/>
        <v>0</v>
      </c>
      <c r="DH208">
        <f t="shared" si="278"/>
        <v>0</v>
      </c>
      <c r="DI208">
        <f t="shared" si="278"/>
        <v>0</v>
      </c>
      <c r="DJ208">
        <f t="shared" si="278"/>
        <v>0</v>
      </c>
      <c r="DK208">
        <f t="shared" si="278"/>
        <v>0</v>
      </c>
      <c r="DL208">
        <f t="shared" si="278"/>
        <v>0</v>
      </c>
      <c r="DM208">
        <f t="shared" si="278"/>
        <v>0</v>
      </c>
      <c r="DN208">
        <f t="shared" si="278"/>
        <v>0</v>
      </c>
      <c r="DO208">
        <f t="shared" si="278"/>
        <v>0</v>
      </c>
      <c r="DP208">
        <f t="shared" si="278"/>
        <v>0</v>
      </c>
      <c r="DQ208">
        <f t="shared" si="278"/>
        <v>0</v>
      </c>
      <c r="DR208">
        <f t="shared" si="278"/>
        <v>0</v>
      </c>
      <c r="DS208">
        <f t="shared" si="278"/>
        <v>0</v>
      </c>
      <c r="DT208">
        <f t="shared" si="273"/>
        <v>0</v>
      </c>
      <c r="DU208">
        <f t="shared" si="273"/>
        <v>0</v>
      </c>
      <c r="DV208">
        <f t="shared" si="273"/>
        <v>0</v>
      </c>
      <c r="DW208">
        <f t="shared" si="273"/>
        <v>0</v>
      </c>
      <c r="DX208">
        <f t="shared" si="273"/>
        <v>0</v>
      </c>
      <c r="DY208">
        <f t="shared" si="273"/>
        <v>0</v>
      </c>
      <c r="DZ208">
        <f t="shared" si="273"/>
        <v>0</v>
      </c>
      <c r="EA208">
        <f t="shared" si="273"/>
        <v>0</v>
      </c>
      <c r="EB208">
        <f t="shared" si="273"/>
        <v>0</v>
      </c>
      <c r="EC208">
        <f t="shared" si="273"/>
        <v>0</v>
      </c>
      <c r="ED208">
        <f t="shared" si="279"/>
        <v>0</v>
      </c>
      <c r="EE208">
        <f t="shared" si="279"/>
        <v>0</v>
      </c>
      <c r="EF208">
        <f t="shared" si="279"/>
        <v>0</v>
      </c>
      <c r="EG208">
        <f t="shared" si="279"/>
        <v>0</v>
      </c>
      <c r="EH208">
        <f t="shared" si="279"/>
        <v>0</v>
      </c>
      <c r="EI208">
        <f t="shared" si="279"/>
        <v>0</v>
      </c>
      <c r="EJ208">
        <f t="shared" si="279"/>
        <v>0</v>
      </c>
      <c r="EK208">
        <f t="shared" si="279"/>
        <v>0</v>
      </c>
      <c r="EL208">
        <f t="shared" si="279"/>
        <v>0</v>
      </c>
      <c r="EM208">
        <f t="shared" si="279"/>
        <v>0</v>
      </c>
      <c r="EN208">
        <f t="shared" si="279"/>
        <v>0</v>
      </c>
      <c r="EO208">
        <f t="shared" si="279"/>
        <v>0</v>
      </c>
      <c r="EP208">
        <f t="shared" si="279"/>
        <v>0</v>
      </c>
      <c r="EQ208">
        <f t="shared" si="279"/>
        <v>0</v>
      </c>
      <c r="ER208">
        <f t="shared" si="279"/>
        <v>0</v>
      </c>
      <c r="ES208">
        <f t="shared" si="279"/>
        <v>0</v>
      </c>
      <c r="ET208">
        <f t="shared" si="280"/>
        <v>0</v>
      </c>
      <c r="EU208">
        <f t="shared" si="280"/>
        <v>0</v>
      </c>
      <c r="EV208">
        <f t="shared" si="280"/>
        <v>0</v>
      </c>
      <c r="EW208">
        <f t="shared" si="280"/>
        <v>0</v>
      </c>
      <c r="EX208">
        <f t="shared" si="280"/>
        <v>0</v>
      </c>
      <c r="EZ208">
        <f t="shared" si="266"/>
        <v>0.88853439063381601</v>
      </c>
      <c r="FB208">
        <f t="shared" si="267"/>
        <v>1.0250453819420358E-2</v>
      </c>
      <c r="FC208">
        <f t="shared" si="268"/>
        <v>0.24870540012986711</v>
      </c>
    </row>
    <row r="209" spans="1:159" x14ac:dyDescent="0.25">
      <c r="A209">
        <v>1310</v>
      </c>
      <c r="B209" s="20">
        <f>'Input spectra'!S208</f>
        <v>4.1375419126498697E-2</v>
      </c>
      <c r="C209">
        <f>'Input spectra'!B208</f>
        <v>0</v>
      </c>
      <c r="D209">
        <f t="shared" si="274"/>
        <v>2.0653927966864227E-2</v>
      </c>
      <c r="E209">
        <f t="shared" si="274"/>
        <v>2.0418855658312921E-2</v>
      </c>
      <c r="F209">
        <f t="shared" si="274"/>
        <v>2.0185372453708699E-2</v>
      </c>
      <c r="G209">
        <f t="shared" si="274"/>
        <v>1.9953469237901891E-2</v>
      </c>
      <c r="H209">
        <f t="shared" si="274"/>
        <v>1.9723136943923626E-2</v>
      </c>
      <c r="I209">
        <f t="shared" si="274"/>
        <v>1.9494366552743388E-2</v>
      </c>
      <c r="J209">
        <f t="shared" si="274"/>
        <v>1.9267149093027697E-2</v>
      </c>
      <c r="K209">
        <f t="shared" si="274"/>
        <v>1.9041475640899988E-2</v>
      </c>
      <c r="L209">
        <f t="shared" si="274"/>
        <v>1.8817337319701678E-2</v>
      </c>
      <c r="M209">
        <f t="shared" si="274"/>
        <v>1.859472529975436E-2</v>
      </c>
      <c r="N209">
        <f t="shared" si="281"/>
        <v>1.8373630798123194E-2</v>
      </c>
      <c r="O209">
        <f t="shared" si="281"/>
        <v>1.815404507838142E-2</v>
      </c>
      <c r="P209">
        <f t="shared" si="281"/>
        <v>1.7935959450376036E-2</v>
      </c>
      <c r="Q209">
        <f t="shared" si="281"/>
        <v>1.7719365269994618E-2</v>
      </c>
      <c r="R209">
        <f t="shared" si="281"/>
        <v>1.7504253938933258E-2</v>
      </c>
      <c r="S209">
        <f t="shared" si="281"/>
        <v>1.7290616904465671E-2</v>
      </c>
      <c r="T209">
        <f t="shared" si="281"/>
        <v>1.7078445659213383E-2</v>
      </c>
      <c r="U209">
        <f t="shared" si="281"/>
        <v>1.6867731740917068E-2</v>
      </c>
      <c r="V209">
        <f t="shared" si="281"/>
        <v>1.6658466732208995E-2</v>
      </c>
      <c r="W209">
        <f t="shared" si="281"/>
        <v>1.6450642260386596E-2</v>
      </c>
      <c r="X209">
        <f t="shared" si="281"/>
        <v>1.6244249997187092E-2</v>
      </c>
      <c r="Y209">
        <f t="shared" si="281"/>
        <v>1.603928165856329E-2</v>
      </c>
      <c r="Z209">
        <f t="shared" si="281"/>
        <v>1.5835729004460414E-2</v>
      </c>
      <c r="AA209">
        <f t="shared" si="281"/>
        <v>1.5633583838594058E-2</v>
      </c>
      <c r="AB209">
        <f t="shared" si="281"/>
        <v>1.5432838008229194E-2</v>
      </c>
      <c r="AC209">
        <f t="shared" si="281"/>
        <v>1.523348340396031E-2</v>
      </c>
      <c r="AD209">
        <f t="shared" si="275"/>
        <v>1.5035511959492553E-2</v>
      </c>
      <c r="AE209">
        <f t="shared" si="275"/>
        <v>1.4838915651423997E-2</v>
      </c>
      <c r="AF209">
        <f t="shared" si="275"/>
        <v>1.464368649902895E-2</v>
      </c>
      <c r="AG209">
        <f t="shared" ref="AD209:AQ227" si="284">AG$2*EXP(- AG$1 * ($C209*_c1+$B209))</f>
        <v>1.444981656404231E-2</v>
      </c>
      <c r="AH209">
        <f t="shared" si="284"/>
        <v>1.4257297950445004E-2</v>
      </c>
      <c r="AI209">
        <f t="shared" si="284"/>
        <v>1.4066122804250443E-2</v>
      </c>
      <c r="AJ209">
        <f t="shared" si="284"/>
        <v>1.3876283313292043E-2</v>
      </c>
      <c r="AK209">
        <f t="shared" si="284"/>
        <v>1.3687771707011763E-2</v>
      </c>
      <c r="AL209">
        <f t="shared" si="284"/>
        <v>1.3500580256249705E-2</v>
      </c>
      <c r="AM209">
        <f t="shared" si="284"/>
        <v>1.3314701273034715E-2</v>
      </c>
      <c r="AN209">
        <f t="shared" si="284"/>
        <v>1.3130127110376021E-2</v>
      </c>
      <c r="AO209">
        <f t="shared" si="284"/>
        <v>1.2946850162055884E-2</v>
      </c>
      <c r="AP209">
        <f t="shared" si="284"/>
        <v>1.2764862862423277E-2</v>
      </c>
      <c r="AQ209">
        <f t="shared" si="284"/>
        <v>1.2584157686188533E-2</v>
      </c>
      <c r="AR209">
        <f t="shared" si="282"/>
        <v>1.2404727148219061E-2</v>
      </c>
      <c r="AS209">
        <f t="shared" si="282"/>
        <v>1.2226563803336008E-2</v>
      </c>
      <c r="AT209">
        <f t="shared" si="282"/>
        <v>1.2049660246111911E-2</v>
      </c>
      <c r="AU209">
        <f t="shared" si="282"/>
        <v>1.1874009110669404E-2</v>
      </c>
      <c r="AV209">
        <f t="shared" si="282"/>
        <v>1.1699603070480834E-2</v>
      </c>
      <c r="AW209">
        <f t="shared" si="282"/>
        <v>1.1526434838168897E-2</v>
      </c>
      <c r="AX209">
        <f t="shared" si="282"/>
        <v>1.0249666313656473E-2</v>
      </c>
      <c r="AY209">
        <f t="shared" si="282"/>
        <v>8.7610193760874998E-3</v>
      </c>
      <c r="AZ209">
        <f t="shared" si="282"/>
        <v>7.8892298634024704E-3</v>
      </c>
      <c r="BA209">
        <f t="shared" si="282"/>
        <v>7.2291355244628397E-3</v>
      </c>
      <c r="BB209">
        <f t="shared" si="282"/>
        <v>6.6898927662063477E-3</v>
      </c>
      <c r="BC209">
        <f t="shared" si="282"/>
        <v>6.232143224455043E-3</v>
      </c>
      <c r="BD209">
        <f t="shared" si="282"/>
        <v>5.8343308104946302E-3</v>
      </c>
      <c r="BE209">
        <f t="shared" si="282"/>
        <v>5.4830232633461731E-3</v>
      </c>
      <c r="BF209">
        <f t="shared" si="282"/>
        <v>5.169129417948966E-3</v>
      </c>
      <c r="BG209">
        <f t="shared" si="282"/>
        <v>4.8861317750128943E-3</v>
      </c>
      <c r="BH209">
        <f t="shared" si="276"/>
        <v>4.6291559313702615E-3</v>
      </c>
      <c r="BI209">
        <f t="shared" si="276"/>
        <v>4.3944364304331516E-3</v>
      </c>
      <c r="BJ209">
        <f t="shared" si="276"/>
        <v>4.1789893483572364E-3</v>
      </c>
      <c r="BK209">
        <f t="shared" ref="BH209:BU227" si="285">BK$2*EXP(- BK$1 * ($C209*_c1+$B209))</f>
        <v>3.980400944396504E-3</v>
      </c>
      <c r="BL209">
        <f t="shared" si="285"/>
        <v>3.7966853999150132E-3</v>
      </c>
      <c r="BM209">
        <f t="shared" si="285"/>
        <v>3.6261856929395682E-3</v>
      </c>
      <c r="BN209">
        <f t="shared" si="285"/>
        <v>3.4675024944468475E-3</v>
      </c>
      <c r="BO209">
        <f t="shared" si="285"/>
        <v>3.3194418889979024E-3</v>
      </c>
      <c r="BP209">
        <f t="shared" si="285"/>
        <v>3.1809761097061186E-3</v>
      </c>
      <c r="BQ209">
        <f t="shared" si="285"/>
        <v>3.0512134974793703E-3</v>
      </c>
      <c r="BR209">
        <f t="shared" si="285"/>
        <v>2.9293751420719381E-3</v>
      </c>
      <c r="BS209">
        <f t="shared" si="285"/>
        <v>2.8147764570178148E-3</v>
      </c>
      <c r="BT209">
        <f t="shared" si="285"/>
        <v>2.7068124603603231E-3</v>
      </c>
      <c r="BU209">
        <f t="shared" si="285"/>
        <v>2.6049458814575458E-3</v>
      </c>
      <c r="BV209">
        <f t="shared" si="271"/>
        <v>2.5086974526461274E-3</v>
      </c>
      <c r="BW209">
        <f t="shared" si="271"/>
        <v>2.4176379110085293E-3</v>
      </c>
      <c r="BX209">
        <f t="shared" si="271"/>
        <v>2.3313813537117569E-3</v>
      </c>
      <c r="BY209">
        <f t="shared" si="271"/>
        <v>2.2495796756870899E-3</v>
      </c>
      <c r="BZ209">
        <f t="shared" si="271"/>
        <v>2.1719178808632814E-3</v>
      </c>
      <c r="CA209">
        <f t="shared" si="271"/>
        <v>2.0981101044840584E-3</v>
      </c>
      <c r="CB209">
        <f t="shared" si="271"/>
        <v>2.0278962188186984E-3</v>
      </c>
      <c r="CC209">
        <f t="shared" si="271"/>
        <v>1.961038920981898E-3</v>
      </c>
      <c r="CD209">
        <f t="shared" si="271"/>
        <v>1.8973212218397278E-3</v>
      </c>
      <c r="CE209">
        <f t="shared" si="271"/>
        <v>1.8365442706734102E-3</v>
      </c>
      <c r="CF209">
        <f t="shared" si="277"/>
        <v>1.7785254625399163E-3</v>
      </c>
      <c r="CG209">
        <f t="shared" si="277"/>
        <v>1.7230967849369287E-3</v>
      </c>
      <c r="CH209">
        <f t="shared" si="277"/>
        <v>1.6701033680596069E-3</v>
      </c>
      <c r="CI209">
        <f t="shared" si="277"/>
        <v>1.6194022090814033E-3</v>
      </c>
      <c r="CJ209">
        <f t="shared" si="277"/>
        <v>1.5708610458415716E-3</v>
      </c>
      <c r="CK209">
        <f t="shared" si="277"/>
        <v>1.5243573593356735E-3</v>
      </c>
      <c r="CL209">
        <f t="shared" si="277"/>
        <v>1.4797774876794071E-3</v>
      </c>
      <c r="CM209">
        <f t="shared" si="277"/>
        <v>1.4370158369018948E-3</v>
      </c>
      <c r="CN209">
        <f t="shared" si="277"/>
        <v>1.3959741761397464E-3</v>
      </c>
      <c r="CO209">
        <f t="shared" si="277"/>
        <v>1.3565610066395048E-3</v>
      </c>
      <c r="CP209">
        <f t="shared" si="283"/>
        <v>1.3186909955055976E-3</v>
      </c>
      <c r="CQ209">
        <f t="shared" si="283"/>
        <v>1.2822844664107508E-3</v>
      </c>
      <c r="CR209">
        <f t="shared" si="283"/>
        <v>8.2582941781185308E-4</v>
      </c>
      <c r="CS209">
        <f t="shared" si="283"/>
        <v>5.3654985989962697E-4</v>
      </c>
      <c r="CT209">
        <f t="shared" si="283"/>
        <v>3.7169280556700402E-4</v>
      </c>
      <c r="CU209">
        <f t="shared" si="283"/>
        <v>2.5864891744216591E-4</v>
      </c>
      <c r="CV209">
        <f t="shared" si="283"/>
        <v>1.7666015279414578E-4</v>
      </c>
      <c r="CW209">
        <f t="shared" si="283"/>
        <v>1.1616240409626463E-4</v>
      </c>
      <c r="CX209">
        <f t="shared" si="283"/>
        <v>7.1759673966450928E-5</v>
      </c>
      <c r="CY209">
        <f t="shared" si="283"/>
        <v>4.0027756191880192E-5</v>
      </c>
      <c r="CZ209">
        <f t="shared" si="283"/>
        <v>1.8618036657441795E-5</v>
      </c>
      <c r="DA209">
        <f t="shared" si="283"/>
        <v>5.8278156772341618E-6</v>
      </c>
      <c r="DB209">
        <f t="shared" si="283"/>
        <v>3.7030100795696732E-7</v>
      </c>
      <c r="DC209">
        <f t="shared" si="283"/>
        <v>0</v>
      </c>
      <c r="DD209">
        <f t="shared" si="283"/>
        <v>0</v>
      </c>
      <c r="DE209">
        <f t="shared" si="283"/>
        <v>0</v>
      </c>
      <c r="DF209">
        <f t="shared" si="278"/>
        <v>0</v>
      </c>
      <c r="DG209">
        <f t="shared" si="278"/>
        <v>0</v>
      </c>
      <c r="DH209">
        <f t="shared" si="278"/>
        <v>0</v>
      </c>
      <c r="DI209">
        <f t="shared" ref="DF209:DS227" si="286">DI$2*EXP(- DI$1 * ($C209*_c1+$B209))</f>
        <v>0</v>
      </c>
      <c r="DJ209">
        <f t="shared" si="286"/>
        <v>0</v>
      </c>
      <c r="DK209">
        <f t="shared" si="286"/>
        <v>0</v>
      </c>
      <c r="DL209">
        <f t="shared" si="286"/>
        <v>0</v>
      </c>
      <c r="DM209">
        <f t="shared" si="286"/>
        <v>0</v>
      </c>
      <c r="DN209">
        <f t="shared" si="286"/>
        <v>0</v>
      </c>
      <c r="DO209">
        <f t="shared" si="286"/>
        <v>0</v>
      </c>
      <c r="DP209">
        <f t="shared" si="286"/>
        <v>0</v>
      </c>
      <c r="DQ209">
        <f t="shared" si="286"/>
        <v>0</v>
      </c>
      <c r="DR209">
        <f t="shared" si="286"/>
        <v>0</v>
      </c>
      <c r="DS209">
        <f t="shared" si="286"/>
        <v>0</v>
      </c>
      <c r="DT209">
        <f t="shared" si="273"/>
        <v>0</v>
      </c>
      <c r="DU209">
        <f t="shared" si="273"/>
        <v>0</v>
      </c>
      <c r="DV209">
        <f t="shared" si="273"/>
        <v>0</v>
      </c>
      <c r="DW209">
        <f t="shared" si="273"/>
        <v>0</v>
      </c>
      <c r="DX209">
        <f t="shared" si="273"/>
        <v>0</v>
      </c>
      <c r="DY209">
        <f t="shared" si="273"/>
        <v>0</v>
      </c>
      <c r="DZ209">
        <f t="shared" si="273"/>
        <v>0</v>
      </c>
      <c r="EA209">
        <f t="shared" si="273"/>
        <v>0</v>
      </c>
      <c r="EB209">
        <f t="shared" si="273"/>
        <v>0</v>
      </c>
      <c r="EC209">
        <f t="shared" si="273"/>
        <v>0</v>
      </c>
      <c r="ED209">
        <f t="shared" si="279"/>
        <v>0</v>
      </c>
      <c r="EE209">
        <f t="shared" si="279"/>
        <v>0</v>
      </c>
      <c r="EF209">
        <f t="shared" si="279"/>
        <v>0</v>
      </c>
      <c r="EG209">
        <f t="shared" si="279"/>
        <v>0</v>
      </c>
      <c r="EH209">
        <f t="shared" si="279"/>
        <v>0</v>
      </c>
      <c r="EI209">
        <f t="shared" si="279"/>
        <v>0</v>
      </c>
      <c r="EJ209">
        <f t="shared" si="279"/>
        <v>0</v>
      </c>
      <c r="EK209">
        <f t="shared" si="279"/>
        <v>0</v>
      </c>
      <c r="EL209">
        <f t="shared" si="279"/>
        <v>0</v>
      </c>
      <c r="EM209">
        <f t="shared" si="279"/>
        <v>0</v>
      </c>
      <c r="EN209">
        <f t="shared" si="280"/>
        <v>0</v>
      </c>
      <c r="EO209">
        <f t="shared" si="280"/>
        <v>0</v>
      </c>
      <c r="EP209">
        <f t="shared" si="280"/>
        <v>0</v>
      </c>
      <c r="EQ209">
        <f t="shared" si="280"/>
        <v>0</v>
      </c>
      <c r="ER209">
        <f t="shared" si="280"/>
        <v>0</v>
      </c>
      <c r="ES209">
        <f t="shared" si="280"/>
        <v>0</v>
      </c>
      <c r="ET209">
        <f t="shared" si="280"/>
        <v>0</v>
      </c>
      <c r="EU209">
        <f t="shared" si="280"/>
        <v>0</v>
      </c>
      <c r="EV209">
        <f t="shared" si="280"/>
        <v>0</v>
      </c>
      <c r="EW209">
        <f t="shared" si="280"/>
        <v>0</v>
      </c>
      <c r="EX209">
        <f t="shared" si="280"/>
        <v>0</v>
      </c>
      <c r="EZ209">
        <f t="shared" si="266"/>
        <v>0.88866334629205579</v>
      </c>
      <c r="FB209">
        <f t="shared" si="267"/>
        <v>1.0237593479064833E-2</v>
      </c>
      <c r="FC209">
        <f t="shared" si="268"/>
        <v>0.2487070412088096</v>
      </c>
    </row>
    <row r="210" spans="1:159" x14ac:dyDescent="0.25">
      <c r="A210">
        <v>1315</v>
      </c>
      <c r="B210" s="20">
        <f>'Input spectra'!S209</f>
        <v>4.1322901787345101E-2</v>
      </c>
      <c r="C210">
        <f>'Input spectra'!B209</f>
        <v>0</v>
      </c>
      <c r="D210">
        <f t="shared" si="274"/>
        <v>2.0653927966864227E-2</v>
      </c>
      <c r="E210">
        <f t="shared" si="274"/>
        <v>2.0418962892991277E-2</v>
      </c>
      <c r="F210">
        <f t="shared" si="274"/>
        <v>2.0185584471232376E-2</v>
      </c>
      <c r="G210">
        <f t="shared" si="274"/>
        <v>1.9953783611311768E-2</v>
      </c>
      <c r="H210">
        <f t="shared" si="274"/>
        <v>1.9723551270944304E-2</v>
      </c>
      <c r="I210">
        <f t="shared" si="274"/>
        <v>1.9494878455594222E-2</v>
      </c>
      <c r="J210">
        <f t="shared" si="274"/>
        <v>1.9267756218235094E-2</v>
      </c>
      <c r="K210">
        <f t="shared" si="274"/>
        <v>1.9042175659110948E-2</v>
      </c>
      <c r="L210">
        <f t="shared" si="274"/>
        <v>1.8818127925498557E-2</v>
      </c>
      <c r="M210">
        <f t="shared" si="274"/>
        <v>1.8595604211470874E-2</v>
      </c>
      <c r="N210">
        <f t="shared" si="281"/>
        <v>1.8374595757661635E-2</v>
      </c>
      <c r="O210">
        <f t="shared" si="281"/>
        <v>1.8155093851031069E-2</v>
      </c>
      <c r="P210">
        <f t="shared" si="281"/>
        <v>1.793708982463281E-2</v>
      </c>
      <c r="Q210">
        <f t="shared" si="281"/>
        <v>1.772057505738189E-2</v>
      </c>
      <c r="R210">
        <f t="shared" si="281"/>
        <v>1.7505540973823872E-2</v>
      </c>
      <c r="S210">
        <f t="shared" si="281"/>
        <v>1.7291979043905142E-2</v>
      </c>
      <c r="T210">
        <f t="shared" si="281"/>
        <v>1.7079880782744278E-2</v>
      </c>
      <c r="U210">
        <f t="shared" si="281"/>
        <v>1.6869237750404539E-2</v>
      </c>
      <c r="V210">
        <f t="shared" si="281"/>
        <v>1.6660041551667497E-2</v>
      </c>
      <c r="W210">
        <f t="shared" si="281"/>
        <v>1.6452283835807723E-2</v>
      </c>
      <c r="X210">
        <f t="shared" si="281"/>
        <v>1.6245956296368613E-2</v>
      </c>
      <c r="Y210">
        <f t="shared" si="281"/>
        <v>1.604105067093926E-2</v>
      </c>
      <c r="Z210">
        <f t="shared" si="281"/>
        <v>1.583755874093248E-2</v>
      </c>
      <c r="AA210">
        <f t="shared" si="281"/>
        <v>1.5635472331363833E-2</v>
      </c>
      <c r="AB210">
        <f t="shared" si="281"/>
        <v>1.5434783310631819E-2</v>
      </c>
      <c r="AC210">
        <f t="shared" si="281"/>
        <v>1.5235483590299059E-2</v>
      </c>
      <c r="AD210">
        <f t="shared" si="284"/>
        <v>1.5037565124874584E-2</v>
      </c>
      <c r="AE210">
        <f t="shared" si="284"/>
        <v>1.4841019911597197E-2</v>
      </c>
      <c r="AF210">
        <f t="shared" si="284"/>
        <v>1.4645839990219867E-2</v>
      </c>
      <c r="AG210">
        <f t="shared" si="284"/>
        <v>1.445201744279517E-2</v>
      </c>
      <c r="AH210">
        <f t="shared" si="284"/>
        <v>1.4259544393461804E-2</v>
      </c>
      <c r="AI210">
        <f t="shared" si="284"/>
        <v>1.4068413008232134E-2</v>
      </c>
      <c r="AJ210">
        <f t="shared" si="284"/>
        <v>1.3878615494780758E-2</v>
      </c>
      <c r="AK210">
        <f t="shared" si="284"/>
        <v>1.3690144102234115E-2</v>
      </c>
      <c r="AL210">
        <f t="shared" si="284"/>
        <v>1.3502991120961136E-2</v>
      </c>
      <c r="AM210">
        <f t="shared" si="284"/>
        <v>1.3317148882364897E-2</v>
      </c>
      <c r="AN210">
        <f t="shared" si="284"/>
        <v>1.3132609758675282E-2</v>
      </c>
      <c r="AO210">
        <f t="shared" si="284"/>
        <v>1.2949366162742688E-2</v>
      </c>
      <c r="AP210">
        <f t="shared" si="284"/>
        <v>1.2767410547832713E-2</v>
      </c>
      <c r="AQ210">
        <f t="shared" si="284"/>
        <v>1.2586735407421843E-2</v>
      </c>
      <c r="AR210">
        <f t="shared" si="282"/>
        <v>1.2407333274994169E-2</v>
      </c>
      <c r="AS210">
        <f t="shared" si="282"/>
        <v>1.2229196723839058E-2</v>
      </c>
      <c r="AT210">
        <f t="shared" si="282"/>
        <v>1.2052318366849821E-2</v>
      </c>
      <c r="AU210">
        <f t="shared" si="282"/>
        <v>1.1876690856323409E-2</v>
      </c>
      <c r="AV210">
        <f t="shared" si="282"/>
        <v>1.1702306883761003E-2</v>
      </c>
      <c r="AW210">
        <f t="shared" si="282"/>
        <v>1.1529159179669669E-2</v>
      </c>
      <c r="AX210">
        <f t="shared" si="282"/>
        <v>1.025214272469905E-2</v>
      </c>
      <c r="AY210">
        <f t="shared" si="282"/>
        <v>8.7631821384972133E-3</v>
      </c>
      <c r="AZ210">
        <f t="shared" si="282"/>
        <v>7.8912188566177578E-3</v>
      </c>
      <c r="BA210">
        <f t="shared" si="282"/>
        <v>7.2309960731591011E-3</v>
      </c>
      <c r="BB210">
        <f t="shared" si="282"/>
        <v>6.6916496737030404E-3</v>
      </c>
      <c r="BC210">
        <f t="shared" si="282"/>
        <v>6.233812655468754E-3</v>
      </c>
      <c r="BD210">
        <f t="shared" si="282"/>
        <v>5.8359243264270166E-3</v>
      </c>
      <c r="BE210">
        <f t="shared" si="282"/>
        <v>5.4845496308615679E-3</v>
      </c>
      <c r="BF210">
        <f t="shared" si="282"/>
        <v>5.1705955580160969E-3</v>
      </c>
      <c r="BG210">
        <f t="shared" si="282"/>
        <v>4.8875433153792031E-3</v>
      </c>
      <c r="BH210">
        <f t="shared" si="285"/>
        <v>4.6305175529163592E-3</v>
      </c>
      <c r="BI210">
        <f t="shared" si="285"/>
        <v>4.3957520967628314E-3</v>
      </c>
      <c r="BJ210">
        <f t="shared" si="285"/>
        <v>4.1802624647687605E-3</v>
      </c>
      <c r="BK210">
        <f t="shared" si="285"/>
        <v>3.9816344718838484E-3</v>
      </c>
      <c r="BL210">
        <f t="shared" si="285"/>
        <v>3.7978819393111496E-3</v>
      </c>
      <c r="BM210">
        <f t="shared" si="285"/>
        <v>3.6273475485388111E-3</v>
      </c>
      <c r="BN210">
        <f t="shared" si="285"/>
        <v>3.4686317231075372E-3</v>
      </c>
      <c r="BO210">
        <f t="shared" si="285"/>
        <v>3.3205403387135558E-3</v>
      </c>
      <c r="BP210">
        <f t="shared" si="285"/>
        <v>3.1820454503722504E-3</v>
      </c>
      <c r="BQ210">
        <f t="shared" si="285"/>
        <v>3.0522552457677623E-3</v>
      </c>
      <c r="BR210">
        <f t="shared" si="285"/>
        <v>2.9303906817819058E-3</v>
      </c>
      <c r="BS210">
        <f t="shared" si="285"/>
        <v>2.8157670559046067E-3</v>
      </c>
      <c r="BT210">
        <f t="shared" si="285"/>
        <v>2.7077792841835378E-3</v>
      </c>
      <c r="BU210">
        <f t="shared" si="285"/>
        <v>2.6058900058099151E-3</v>
      </c>
      <c r="BV210">
        <f t="shared" si="271"/>
        <v>2.5096198729911371E-3</v>
      </c>
      <c r="BW210">
        <f t="shared" si="271"/>
        <v>2.4185395512586571E-3</v>
      </c>
      <c r="BX210">
        <f t="shared" si="271"/>
        <v>2.332263073607144E-3</v>
      </c>
      <c r="BY210">
        <f t="shared" si="271"/>
        <v>2.2504422771802298E-3</v>
      </c>
      <c r="BZ210">
        <f t="shared" si="271"/>
        <v>2.1727621136739678E-3</v>
      </c>
      <c r="CA210">
        <f t="shared" si="271"/>
        <v>2.098936670956932E-3</v>
      </c>
      <c r="CB210">
        <f t="shared" si="271"/>
        <v>2.0287057781909258E-3</v>
      </c>
      <c r="CC210">
        <f t="shared" si="271"/>
        <v>1.961832093148983E-3</v>
      </c>
      <c r="CD210">
        <f t="shared" si="271"/>
        <v>1.898098590692005E-3</v>
      </c>
      <c r="CE210">
        <f t="shared" si="271"/>
        <v>1.8373063870633969E-3</v>
      </c>
      <c r="CF210">
        <f t="shared" si="277"/>
        <v>1.7792728469307568E-3</v>
      </c>
      <c r="CG210">
        <f t="shared" si="277"/>
        <v>1.723829929774095E-3</v>
      </c>
      <c r="CH210">
        <f t="shared" si="277"/>
        <v>1.6708227399014348E-3</v>
      </c>
      <c r="CI210">
        <f t="shared" si="277"/>
        <v>1.6201082505186428E-3</v>
      </c>
      <c r="CJ210">
        <f t="shared" si="277"/>
        <v>1.5715541772316633E-3</v>
      </c>
      <c r="CK210">
        <f t="shared" si="277"/>
        <v>1.5250379803737639E-3</v>
      </c>
      <c r="CL210">
        <f t="shared" si="277"/>
        <v>1.4804459788250151E-3</v>
      </c>
      <c r="CM210">
        <f t="shared" si="277"/>
        <v>1.4376725606775544E-3</v>
      </c>
      <c r="CN210">
        <f t="shared" si="277"/>
        <v>1.3966194783157652E-3</v>
      </c>
      <c r="CO210">
        <f t="shared" si="277"/>
        <v>1.3571952173171309E-3</v>
      </c>
      <c r="CP210">
        <f t="shared" si="283"/>
        <v>1.3193144301093084E-3</v>
      </c>
      <c r="CQ210">
        <f t="shared" si="283"/>
        <v>1.2828974265990539E-3</v>
      </c>
      <c r="CR210">
        <f t="shared" si="283"/>
        <v>8.2622852156476569E-4</v>
      </c>
      <c r="CS210">
        <f t="shared" si="283"/>
        <v>5.3681198089581455E-4</v>
      </c>
      <c r="CT210">
        <f t="shared" si="283"/>
        <v>3.718763418468414E-4</v>
      </c>
      <c r="CU210">
        <f t="shared" si="283"/>
        <v>2.5877799339116476E-4</v>
      </c>
      <c r="CV210">
        <f t="shared" si="283"/>
        <v>1.7674924137312372E-4</v>
      </c>
      <c r="CW210">
        <f t="shared" si="283"/>
        <v>1.1622159441291296E-4</v>
      </c>
      <c r="CX210">
        <f t="shared" si="283"/>
        <v>7.1796616018042337E-5</v>
      </c>
      <c r="CY210">
        <f t="shared" si="283"/>
        <v>4.0048572900290155E-5</v>
      </c>
      <c r="CZ210">
        <f t="shared" si="283"/>
        <v>1.8627816922839708E-5</v>
      </c>
      <c r="DA210">
        <f t="shared" si="283"/>
        <v>5.830907717071179E-6</v>
      </c>
      <c r="DB210">
        <f t="shared" si="283"/>
        <v>3.7049942277629909E-7</v>
      </c>
      <c r="DC210">
        <f t="shared" si="283"/>
        <v>0</v>
      </c>
      <c r="DD210">
        <f t="shared" si="283"/>
        <v>0</v>
      </c>
      <c r="DE210">
        <f t="shared" si="283"/>
        <v>0</v>
      </c>
      <c r="DF210">
        <f t="shared" si="286"/>
        <v>0</v>
      </c>
      <c r="DG210">
        <f t="shared" si="286"/>
        <v>0</v>
      </c>
      <c r="DH210">
        <f t="shared" si="286"/>
        <v>0</v>
      </c>
      <c r="DI210">
        <f t="shared" si="286"/>
        <v>0</v>
      </c>
      <c r="DJ210">
        <f t="shared" si="286"/>
        <v>0</v>
      </c>
      <c r="DK210">
        <f t="shared" si="286"/>
        <v>0</v>
      </c>
      <c r="DL210">
        <f t="shared" si="286"/>
        <v>0</v>
      </c>
      <c r="DM210">
        <f t="shared" si="286"/>
        <v>0</v>
      </c>
      <c r="DN210">
        <f t="shared" si="286"/>
        <v>0</v>
      </c>
      <c r="DO210">
        <f t="shared" si="286"/>
        <v>0</v>
      </c>
      <c r="DP210">
        <f t="shared" si="286"/>
        <v>0</v>
      </c>
      <c r="DQ210">
        <f t="shared" si="286"/>
        <v>0</v>
      </c>
      <c r="DR210">
        <f t="shared" si="286"/>
        <v>0</v>
      </c>
      <c r="DS210">
        <f t="shared" si="286"/>
        <v>0</v>
      </c>
      <c r="DT210">
        <f t="shared" si="273"/>
        <v>0</v>
      </c>
      <c r="DU210">
        <f t="shared" si="273"/>
        <v>0</v>
      </c>
      <c r="DV210">
        <f t="shared" si="273"/>
        <v>0</v>
      </c>
      <c r="DW210">
        <f t="shared" si="273"/>
        <v>0</v>
      </c>
      <c r="DX210">
        <f t="shared" si="273"/>
        <v>0</v>
      </c>
      <c r="DY210">
        <f t="shared" si="273"/>
        <v>0</v>
      </c>
      <c r="DZ210">
        <f t="shared" si="273"/>
        <v>0</v>
      </c>
      <c r="EA210">
        <f t="shared" si="273"/>
        <v>0</v>
      </c>
      <c r="EB210">
        <f t="shared" si="273"/>
        <v>0</v>
      </c>
      <c r="EC210">
        <f t="shared" si="273"/>
        <v>0</v>
      </c>
      <c r="ED210">
        <f t="shared" si="279"/>
        <v>0</v>
      </c>
      <c r="EE210">
        <f t="shared" si="279"/>
        <v>0</v>
      </c>
      <c r="EF210">
        <f t="shared" si="279"/>
        <v>0</v>
      </c>
      <c r="EG210">
        <f t="shared" si="279"/>
        <v>0</v>
      </c>
      <c r="EH210">
        <f t="shared" si="279"/>
        <v>0</v>
      </c>
      <c r="EI210">
        <f t="shared" si="279"/>
        <v>0</v>
      </c>
      <c r="EJ210">
        <f t="shared" si="279"/>
        <v>0</v>
      </c>
      <c r="EK210">
        <f t="shared" si="279"/>
        <v>0</v>
      </c>
      <c r="EL210">
        <f t="shared" si="279"/>
        <v>0</v>
      </c>
      <c r="EM210">
        <f t="shared" si="279"/>
        <v>0</v>
      </c>
      <c r="EN210">
        <f t="shared" si="279"/>
        <v>0</v>
      </c>
      <c r="EO210">
        <f t="shared" si="279"/>
        <v>0</v>
      </c>
      <c r="EP210">
        <f t="shared" si="279"/>
        <v>0</v>
      </c>
      <c r="EQ210">
        <f t="shared" si="279"/>
        <v>0</v>
      </c>
      <c r="ER210">
        <f t="shared" si="279"/>
        <v>0</v>
      </c>
      <c r="ES210">
        <f t="shared" si="279"/>
        <v>0</v>
      </c>
      <c r="ET210">
        <f t="shared" si="280"/>
        <v>0</v>
      </c>
      <c r="EU210">
        <f t="shared" si="280"/>
        <v>0</v>
      </c>
      <c r="EV210">
        <f t="shared" si="280"/>
        <v>0</v>
      </c>
      <c r="EW210">
        <f t="shared" si="280"/>
        <v>0</v>
      </c>
      <c r="EX210">
        <f t="shared" si="280"/>
        <v>0</v>
      </c>
      <c r="EZ210">
        <f t="shared" si="266"/>
        <v>0.88879233101093524</v>
      </c>
      <c r="FB210">
        <f t="shared" si="267"/>
        <v>1.022473280100944E-2</v>
      </c>
      <c r="FC210">
        <f t="shared" si="268"/>
        <v>0.2487086822879748</v>
      </c>
    </row>
    <row r="211" spans="1:159" x14ac:dyDescent="0.25">
      <c r="A211">
        <v>1320</v>
      </c>
      <c r="B211" s="20">
        <f>'Input spectra'!S210</f>
        <v>4.1270384448191498E-2</v>
      </c>
      <c r="C211">
        <f>'Input spectra'!B210</f>
        <v>0</v>
      </c>
      <c r="D211">
        <f t="shared" si="274"/>
        <v>2.0653927966864227E-2</v>
      </c>
      <c r="E211">
        <f t="shared" si="274"/>
        <v>2.0419070128232807E-2</v>
      </c>
      <c r="F211">
        <f t="shared" si="274"/>
        <v>2.0185796490982982E-2</v>
      </c>
      <c r="G211">
        <f t="shared" si="274"/>
        <v>1.9954097989674704E-2</v>
      </c>
      <c r="H211">
        <f t="shared" si="274"/>
        <v>1.9723965606668815E-2</v>
      </c>
      <c r="I211">
        <f t="shared" si="274"/>
        <v>1.9495390371887116E-2</v>
      </c>
      <c r="J211">
        <f t="shared" si="274"/>
        <v>1.9268363362573551E-2</v>
      </c>
      <c r="K211">
        <f t="shared" si="274"/>
        <v>1.9042875703056541E-2</v>
      </c>
      <c r="L211">
        <f t="shared" si="274"/>
        <v>1.8818918564512541E-2</v>
      </c>
      <c r="M211">
        <f t="shared" si="274"/>
        <v>1.8596483164730667E-2</v>
      </c>
      <c r="N211">
        <f t="shared" si="281"/>
        <v>1.8375560767878513E-2</v>
      </c>
      <c r="O211">
        <f t="shared" si="281"/>
        <v>1.8156142684269096E-2</v>
      </c>
      <c r="P211">
        <f t="shared" si="281"/>
        <v>1.7938220270128931E-2</v>
      </c>
      <c r="Q211">
        <f t="shared" si="281"/>
        <v>1.7721784927367239E-2</v>
      </c>
      <c r="R211">
        <f t="shared" si="281"/>
        <v>1.7506828103346268E-2</v>
      </c>
      <c r="S211">
        <f t="shared" si="281"/>
        <v>1.7293341290652745E-2</v>
      </c>
      <c r="T211">
        <f t="shared" si="281"/>
        <v>1.7081316026870425E-2</v>
      </c>
      <c r="U211">
        <f t="shared" si="281"/>
        <v>1.6870743894353751E-2</v>
      </c>
      <c r="V211">
        <f t="shared" si="281"/>
        <v>1.6661616520002621E-2</v>
      </c>
      <c r="W211">
        <f t="shared" si="281"/>
        <v>1.6453925575038258E-2</v>
      </c>
      <c r="X211">
        <f t="shared" si="281"/>
        <v>1.6247662774780128E-2</v>
      </c>
      <c r="Y211">
        <f t="shared" si="281"/>
        <v>1.6042819878424017E-2</v>
      </c>
      <c r="Z211">
        <f t="shared" si="281"/>
        <v>1.5839388688821114E-2</v>
      </c>
      <c r="AA211">
        <f t="shared" si="281"/>
        <v>1.5637361052258204E-2</v>
      </c>
      <c r="AB211">
        <f t="shared" si="281"/>
        <v>1.5436728858238954E-2</v>
      </c>
      <c r="AC211">
        <f t="shared" si="281"/>
        <v>1.5237484039266209E-2</v>
      </c>
      <c r="AD211">
        <f t="shared" si="284"/>
        <v>1.5039618570625392E-2</v>
      </c>
      <c r="AE211">
        <f t="shared" si="284"/>
        <v>1.4843124470168946E-2</v>
      </c>
      <c r="AF211">
        <f t="shared" si="284"/>
        <v>1.4647993798101826E-2</v>
      </c>
      <c r="AG211">
        <f t="shared" si="284"/>
        <v>1.4454218656768011E-2</v>
      </c>
      <c r="AH211">
        <f t="shared" si="284"/>
        <v>1.4261791190438116E-2</v>
      </c>
      <c r="AI211">
        <f t="shared" si="284"/>
        <v>1.4070703585097977E-2</v>
      </c>
      <c r="AJ211">
        <f t="shared" si="284"/>
        <v>1.3880948068238301E-2</v>
      </c>
      <c r="AK211">
        <f t="shared" si="284"/>
        <v>1.3692516908645315E-2</v>
      </c>
      <c r="AL211">
        <f t="shared" si="284"/>
        <v>1.3505402416192485E-2</v>
      </c>
      <c r="AM211">
        <f t="shared" si="284"/>
        <v>1.3319596941633182E-2</v>
      </c>
      <c r="AN211">
        <f t="shared" si="284"/>
        <v>1.3135092876394415E-2</v>
      </c>
      <c r="AO211">
        <f t="shared" si="284"/>
        <v>1.2951882652371542E-2</v>
      </c>
      <c r="AP211">
        <f t="shared" si="284"/>
        <v>1.2769958741723989E-2</v>
      </c>
      <c r="AQ211">
        <f t="shared" si="284"/>
        <v>1.2589313656671961E-2</v>
      </c>
      <c r="AR211">
        <f t="shared" si="282"/>
        <v>1.2409939949294159E-2</v>
      </c>
      <c r="AS211">
        <f t="shared" si="282"/>
        <v>1.2231830211326462E-2</v>
      </c>
      <c r="AT211">
        <f t="shared" si="282"/>
        <v>1.2054977073961599E-2</v>
      </c>
      <c r="AU211">
        <f t="shared" si="282"/>
        <v>1.1879373207649823E-2</v>
      </c>
      <c r="AV211">
        <f t="shared" si="282"/>
        <v>1.1705011321900511E-2</v>
      </c>
      <c r="AW211">
        <f t="shared" si="282"/>
        <v>1.1531884165084773E-2</v>
      </c>
      <c r="AX211">
        <f t="shared" si="282"/>
        <v>1.0254619734064677E-2</v>
      </c>
      <c r="AY211">
        <f t="shared" si="282"/>
        <v>8.7653454348106917E-3</v>
      </c>
      <c r="AZ211">
        <f t="shared" si="282"/>
        <v>7.893208351288079E-3</v>
      </c>
      <c r="BA211">
        <f t="shared" si="282"/>
        <v>7.2328571007011996E-3</v>
      </c>
      <c r="BB211">
        <f t="shared" si="282"/>
        <v>6.693407042600844E-3</v>
      </c>
      <c r="BC211">
        <f t="shared" si="282"/>
        <v>6.235482533680131E-3</v>
      </c>
      <c r="BD211">
        <f t="shared" si="282"/>
        <v>5.837518277592357E-3</v>
      </c>
      <c r="BE211">
        <f t="shared" si="282"/>
        <v>5.4860764232881254E-3</v>
      </c>
      <c r="BF211">
        <f t="shared" si="282"/>
        <v>5.1720621139301776E-3</v>
      </c>
      <c r="BG211">
        <f t="shared" si="282"/>
        <v>4.8889552635212937E-3</v>
      </c>
      <c r="BH211">
        <f t="shared" si="285"/>
        <v>4.6318795749702955E-3</v>
      </c>
      <c r="BI211">
        <f t="shared" si="285"/>
        <v>4.3970681569946461E-3</v>
      </c>
      <c r="BJ211">
        <f t="shared" si="285"/>
        <v>4.1815359690313319E-3</v>
      </c>
      <c r="BK211">
        <f t="shared" si="285"/>
        <v>3.9828683816417439E-3</v>
      </c>
      <c r="BL211">
        <f t="shared" si="285"/>
        <v>3.7990788558010867E-3</v>
      </c>
      <c r="BM211">
        <f t="shared" si="285"/>
        <v>3.6285097764048231E-3</v>
      </c>
      <c r="BN211">
        <f t="shared" si="285"/>
        <v>3.4697613195134179E-3</v>
      </c>
      <c r="BO211">
        <f t="shared" si="285"/>
        <v>3.3216391519215729E-3</v>
      </c>
      <c r="BP211">
        <f t="shared" si="285"/>
        <v>3.1831151505159212E-3</v>
      </c>
      <c r="BQ211">
        <f t="shared" si="285"/>
        <v>3.053297349730871E-3</v>
      </c>
      <c r="BR211">
        <f t="shared" si="285"/>
        <v>2.9314065735536118E-3</v>
      </c>
      <c r="BS211">
        <f t="shared" si="285"/>
        <v>2.8167580034109672E-3</v>
      </c>
      <c r="BT211">
        <f t="shared" si="285"/>
        <v>2.7087464533385106E-3</v>
      </c>
      <c r="BU211">
        <f t="shared" si="285"/>
        <v>2.6068344723462812E-3</v>
      </c>
      <c r="BV211">
        <f t="shared" si="271"/>
        <v>2.5105426324999198E-3</v>
      </c>
      <c r="BW211">
        <f t="shared" si="271"/>
        <v>2.4194415277688746E-3</v>
      </c>
      <c r="BX211">
        <f t="shared" si="271"/>
        <v>2.3331451269657682E-3</v>
      </c>
      <c r="BY211">
        <f t="shared" si="271"/>
        <v>2.2513052094379768E-3</v>
      </c>
      <c r="BZ211">
        <f t="shared" si="271"/>
        <v>2.173606674641186E-3</v>
      </c>
      <c r="CA211">
        <f t="shared" si="271"/>
        <v>2.0997635630619705E-3</v>
      </c>
      <c r="CB211">
        <f t="shared" si="271"/>
        <v>2.0295156607485175E-3</v>
      </c>
      <c r="CC211">
        <f t="shared" si="271"/>
        <v>1.9626255861266758E-3</v>
      </c>
      <c r="CD211">
        <f t="shared" si="271"/>
        <v>1.8988762780471936E-3</v>
      </c>
      <c r="CE211">
        <f t="shared" si="271"/>
        <v>1.8380688197111516E-3</v>
      </c>
      <c r="CF211">
        <f t="shared" si="277"/>
        <v>1.7800205453926857E-3</v>
      </c>
      <c r="CG211">
        <f t="shared" si="277"/>
        <v>1.7245633865504149E-3</v>
      </c>
      <c r="CH211">
        <f t="shared" si="277"/>
        <v>1.6715424216018364E-3</v>
      </c>
      <c r="CI211">
        <f t="shared" si="277"/>
        <v>1.6208145997821332E-3</v>
      </c>
      <c r="CJ211">
        <f t="shared" si="277"/>
        <v>1.5722476144611069E-3</v>
      </c>
      <c r="CK211">
        <f t="shared" si="277"/>
        <v>1.5257189053071284E-3</v>
      </c>
      <c r="CL211">
        <f t="shared" si="277"/>
        <v>1.4811147719622508E-3</v>
      </c>
      <c r="CM211">
        <f t="shared" si="277"/>
        <v>1.4383295845794243E-3</v>
      </c>
      <c r="CN211">
        <f t="shared" si="277"/>
        <v>1.3972650787887771E-3</v>
      </c>
      <c r="CO211">
        <f t="shared" si="277"/>
        <v>1.3578297244968541E-3</v>
      </c>
      <c r="CP211">
        <f t="shared" si="283"/>
        <v>1.3199381594528076E-3</v>
      </c>
      <c r="CQ211">
        <f t="shared" si="283"/>
        <v>1.2835106797958139E-3</v>
      </c>
      <c r="CR211">
        <f t="shared" si="283"/>
        <v>8.2662781819504787E-4</v>
      </c>
      <c r="CS211">
        <f t="shared" si="283"/>
        <v>5.3707422994611577E-4</v>
      </c>
      <c r="CT211">
        <f t="shared" si="283"/>
        <v>3.7205996875411501E-4</v>
      </c>
      <c r="CU211">
        <f t="shared" si="283"/>
        <v>2.589071337541221E-4</v>
      </c>
      <c r="CV211">
        <f t="shared" si="283"/>
        <v>1.7683837487889918E-4</v>
      </c>
      <c r="CW211">
        <f t="shared" si="283"/>
        <v>1.162808148898667E-4</v>
      </c>
      <c r="CX211">
        <f t="shared" si="283"/>
        <v>7.1833577087490169E-5</v>
      </c>
      <c r="CY211">
        <f t="shared" si="283"/>
        <v>4.0069400434571717E-5</v>
      </c>
      <c r="CZ211">
        <f t="shared" si="283"/>
        <v>1.8637602325921742E-5</v>
      </c>
      <c r="DA211">
        <f t="shared" si="283"/>
        <v>5.8340013974388667E-6</v>
      </c>
      <c r="DB211">
        <f t="shared" si="283"/>
        <v>3.7069794391033072E-7</v>
      </c>
      <c r="DC211">
        <f t="shared" si="283"/>
        <v>0</v>
      </c>
      <c r="DD211">
        <f t="shared" si="283"/>
        <v>0</v>
      </c>
      <c r="DE211">
        <f t="shared" si="283"/>
        <v>0</v>
      </c>
      <c r="DF211">
        <f t="shared" si="286"/>
        <v>0</v>
      </c>
      <c r="DG211">
        <f t="shared" si="286"/>
        <v>0</v>
      </c>
      <c r="DH211">
        <f t="shared" si="286"/>
        <v>0</v>
      </c>
      <c r="DI211">
        <f t="shared" si="286"/>
        <v>0</v>
      </c>
      <c r="DJ211">
        <f t="shared" si="286"/>
        <v>0</v>
      </c>
      <c r="DK211">
        <f t="shared" si="286"/>
        <v>0</v>
      </c>
      <c r="DL211">
        <f t="shared" si="286"/>
        <v>0</v>
      </c>
      <c r="DM211">
        <f t="shared" si="286"/>
        <v>0</v>
      </c>
      <c r="DN211">
        <f t="shared" si="286"/>
        <v>0</v>
      </c>
      <c r="DO211">
        <f t="shared" si="286"/>
        <v>0</v>
      </c>
      <c r="DP211">
        <f t="shared" si="286"/>
        <v>0</v>
      </c>
      <c r="DQ211">
        <f t="shared" si="286"/>
        <v>0</v>
      </c>
      <c r="DR211">
        <f t="shared" si="286"/>
        <v>0</v>
      </c>
      <c r="DS211">
        <f t="shared" si="286"/>
        <v>0</v>
      </c>
      <c r="DT211">
        <f t="shared" si="273"/>
        <v>0</v>
      </c>
      <c r="DU211">
        <f t="shared" si="273"/>
        <v>0</v>
      </c>
      <c r="DV211">
        <f t="shared" si="273"/>
        <v>0</v>
      </c>
      <c r="DW211">
        <f t="shared" si="273"/>
        <v>0</v>
      </c>
      <c r="DX211">
        <f t="shared" si="273"/>
        <v>0</v>
      </c>
      <c r="DY211">
        <f t="shared" si="273"/>
        <v>0</v>
      </c>
      <c r="DZ211">
        <f t="shared" si="273"/>
        <v>0</v>
      </c>
      <c r="EA211">
        <f t="shared" si="273"/>
        <v>0</v>
      </c>
      <c r="EB211">
        <f t="shared" si="273"/>
        <v>0</v>
      </c>
      <c r="EC211">
        <f t="shared" si="273"/>
        <v>0</v>
      </c>
      <c r="ED211">
        <f t="shared" si="279"/>
        <v>0</v>
      </c>
      <c r="EE211">
        <f t="shared" si="279"/>
        <v>0</v>
      </c>
      <c r="EF211">
        <f t="shared" si="279"/>
        <v>0</v>
      </c>
      <c r="EG211">
        <f t="shared" si="279"/>
        <v>0</v>
      </c>
      <c r="EH211">
        <f t="shared" si="279"/>
        <v>0</v>
      </c>
      <c r="EI211">
        <f t="shared" si="279"/>
        <v>0</v>
      </c>
      <c r="EJ211">
        <f t="shared" si="279"/>
        <v>0</v>
      </c>
      <c r="EK211">
        <f t="shared" si="279"/>
        <v>0</v>
      </c>
      <c r="EL211">
        <f t="shared" si="279"/>
        <v>0</v>
      </c>
      <c r="EM211">
        <f t="shared" si="279"/>
        <v>0</v>
      </c>
      <c r="EN211">
        <f t="shared" si="280"/>
        <v>0</v>
      </c>
      <c r="EO211">
        <f t="shared" si="280"/>
        <v>0</v>
      </c>
      <c r="EP211">
        <f t="shared" si="280"/>
        <v>0</v>
      </c>
      <c r="EQ211">
        <f t="shared" si="280"/>
        <v>0</v>
      </c>
      <c r="ER211">
        <f t="shared" si="280"/>
        <v>0</v>
      </c>
      <c r="ES211">
        <f t="shared" si="280"/>
        <v>0</v>
      </c>
      <c r="ET211">
        <f t="shared" si="280"/>
        <v>0</v>
      </c>
      <c r="EU211">
        <f t="shared" si="280"/>
        <v>0</v>
      </c>
      <c r="EV211">
        <f t="shared" si="280"/>
        <v>0</v>
      </c>
      <c r="EW211">
        <f t="shared" si="280"/>
        <v>0</v>
      </c>
      <c r="EX211">
        <f t="shared" si="280"/>
        <v>0</v>
      </c>
      <c r="EZ211">
        <f t="shared" si="266"/>
        <v>0.88892134479861007</v>
      </c>
      <c r="FB211">
        <f t="shared" si="267"/>
        <v>1.0211871785245352E-2</v>
      </c>
      <c r="FC211">
        <f t="shared" si="268"/>
        <v>0.2487103233673621</v>
      </c>
    </row>
    <row r="212" spans="1:159" x14ac:dyDescent="0.25">
      <c r="A212">
        <v>1325</v>
      </c>
      <c r="B212" s="20">
        <f>'Input spectra'!S211</f>
        <v>4.1217867109037902E-2</v>
      </c>
      <c r="C212">
        <f>'Input spectra'!B211</f>
        <v>0</v>
      </c>
      <c r="D212">
        <f t="shared" si="274"/>
        <v>2.0653927966864227E-2</v>
      </c>
      <c r="E212">
        <f t="shared" si="274"/>
        <v>2.0419177364037505E-2</v>
      </c>
      <c r="F212">
        <f t="shared" si="274"/>
        <v>2.0186008512960544E-2</v>
      </c>
      <c r="G212">
        <f t="shared" si="274"/>
        <v>1.9954412372990771E-2</v>
      </c>
      <c r="H212">
        <f t="shared" si="274"/>
        <v>1.972437995109734E-2</v>
      </c>
      <c r="I212">
        <f t="shared" si="274"/>
        <v>1.9495902301622431E-2</v>
      </c>
      <c r="J212">
        <f t="shared" si="274"/>
        <v>1.9268970526043674E-2</v>
      </c>
      <c r="K212">
        <f t="shared" si="274"/>
        <v>1.9043575772737721E-2</v>
      </c>
      <c r="L212">
        <f t="shared" si="274"/>
        <v>1.881970923674503E-2</v>
      </c>
      <c r="M212">
        <f t="shared" si="274"/>
        <v>1.8597362159535696E-2</v>
      </c>
      <c r="N212">
        <f t="shared" si="281"/>
        <v>1.8376525828776493E-2</v>
      </c>
      <c r="O212">
        <f t="shared" si="281"/>
        <v>1.8157191578098992E-2</v>
      </c>
      <c r="P212">
        <f t="shared" si="281"/>
        <v>1.7939350786868879E-2</v>
      </c>
      <c r="Q212">
        <f t="shared" si="281"/>
        <v>1.7722994879956308E-2</v>
      </c>
      <c r="R212">
        <f t="shared" si="281"/>
        <v>1.7508115327507411E-2</v>
      </c>
      <c r="S212">
        <f t="shared" si="281"/>
        <v>1.7294703644716941E-2</v>
      </c>
      <c r="T212">
        <f t="shared" si="281"/>
        <v>1.7082751391601966E-2</v>
      </c>
      <c r="U212">
        <f t="shared" si="281"/>
        <v>1.6872250172776708E-2</v>
      </c>
      <c r="V212">
        <f t="shared" si="281"/>
        <v>1.6663191637228448E-2</v>
      </c>
      <c r="W212">
        <f t="shared" si="281"/>
        <v>1.6455567478094537E-2</v>
      </c>
      <c r="X212">
        <f t="shared" si="281"/>
        <v>1.6249369432440472E-2</v>
      </c>
      <c r="Y212">
        <f t="shared" si="281"/>
        <v>1.6044589281039082E-2</v>
      </c>
      <c r="Z212">
        <f t="shared" si="281"/>
        <v>1.5841218848150748E-2</v>
      </c>
      <c r="AA212">
        <f t="shared" si="281"/>
        <v>1.5639250001304724E-2</v>
      </c>
      <c r="AB212">
        <f t="shared" si="281"/>
        <v>1.5438674651081499E-2</v>
      </c>
      <c r="AC212">
        <f t="shared" si="281"/>
        <v>1.5239484750896244E-2</v>
      </c>
      <c r="AD212">
        <f t="shared" si="284"/>
        <v>1.5041672296783262E-2</v>
      </c>
      <c r="AE212">
        <f t="shared" si="284"/>
        <v>1.4845229327181558E-2</v>
      </c>
      <c r="AF212">
        <f t="shared" si="284"/>
        <v>1.4650147922721396E-2</v>
      </c>
      <c r="AG212">
        <f t="shared" si="284"/>
        <v>1.4456420206011896E-2</v>
      </c>
      <c r="AH212">
        <f t="shared" si="284"/>
        <v>1.4264038341429712E-2</v>
      </c>
      <c r="AI212">
        <f t="shared" si="284"/>
        <v>1.4072994534908685E-2</v>
      </c>
      <c r="AJ212">
        <f t="shared" si="284"/>
        <v>1.3883281033730547E-2</v>
      </c>
      <c r="AK212">
        <f t="shared" si="284"/>
        <v>1.3694890126316634E-2</v>
      </c>
      <c r="AL212">
        <f t="shared" si="284"/>
        <v>1.3507814142020624E-2</v>
      </c>
      <c r="AM212">
        <f t="shared" si="284"/>
        <v>1.3322045450922282E-2</v>
      </c>
      <c r="AN212">
        <f t="shared" si="284"/>
        <v>1.3137576463622177E-2</v>
      </c>
      <c r="AO212">
        <f t="shared" si="284"/>
        <v>1.2954399631037462E-2</v>
      </c>
      <c r="AP212">
        <f t="shared" si="284"/>
        <v>1.2772507444198592E-2</v>
      </c>
      <c r="AQ212">
        <f t="shared" si="284"/>
        <v>1.2591892434047045E-2</v>
      </c>
      <c r="AR212">
        <f t="shared" si="282"/>
        <v>1.2412547171234061E-2</v>
      </c>
      <c r="AS212">
        <f t="shared" si="282"/>
        <v>1.2234464265920316E-2</v>
      </c>
      <c r="AT212">
        <f t="shared" si="282"/>
        <v>1.2057636367576592E-2</v>
      </c>
      <c r="AU212">
        <f t="shared" si="282"/>
        <v>1.1882056164785444E-2</v>
      </c>
      <c r="AV212">
        <f t="shared" si="282"/>
        <v>1.1707716385043768E-2</v>
      </c>
      <c r="AW212">
        <f t="shared" si="282"/>
        <v>1.1534609794566405E-2</v>
      </c>
      <c r="AX212">
        <f t="shared" si="282"/>
        <v>1.0257097341897919E-2</v>
      </c>
      <c r="AY212">
        <f t="shared" si="282"/>
        <v>8.7675092651597376E-3</v>
      </c>
      <c r="AZ212">
        <f t="shared" si="282"/>
        <v>7.8951983475398536E-3</v>
      </c>
      <c r="BA212">
        <f t="shared" si="282"/>
        <v>7.2347186072123752E-3</v>
      </c>
      <c r="BB212">
        <f t="shared" si="282"/>
        <v>6.6951648730209307E-3</v>
      </c>
      <c r="BC212">
        <f t="shared" si="282"/>
        <v>6.2371528592089671E-3</v>
      </c>
      <c r="BD212">
        <f t="shared" si="282"/>
        <v>5.8391126641095231E-3</v>
      </c>
      <c r="BE212">
        <f t="shared" si="282"/>
        <v>5.487603640744132E-3</v>
      </c>
      <c r="BF212">
        <f t="shared" si="282"/>
        <v>5.1735290858091554E-3</v>
      </c>
      <c r="BG212">
        <f t="shared" si="282"/>
        <v>4.8903676195569679E-3</v>
      </c>
      <c r="BH212">
        <f t="shared" si="285"/>
        <v>4.6332419976498757E-3</v>
      </c>
      <c r="BI212">
        <f t="shared" si="285"/>
        <v>4.3983846112465273E-3</v>
      </c>
      <c r="BJ212">
        <f t="shared" si="285"/>
        <v>4.1828098612631077E-3</v>
      </c>
      <c r="BK212">
        <f t="shared" si="285"/>
        <v>3.9841026737886575E-3</v>
      </c>
      <c r="BL212">
        <f t="shared" si="285"/>
        <v>3.8002761495036668E-3</v>
      </c>
      <c r="BM212">
        <f t="shared" si="285"/>
        <v>3.6296723766568815E-3</v>
      </c>
      <c r="BN212">
        <f t="shared" si="285"/>
        <v>3.4708912837842503E-3</v>
      </c>
      <c r="BO212">
        <f t="shared" si="285"/>
        <v>3.3227383287422379E-3</v>
      </c>
      <c r="BP212">
        <f t="shared" si="285"/>
        <v>3.1841852102579738E-3</v>
      </c>
      <c r="BQ212">
        <f t="shared" si="285"/>
        <v>3.0543398094901313E-3</v>
      </c>
      <c r="BR212">
        <f t="shared" si="285"/>
        <v>2.932422817509106E-3</v>
      </c>
      <c r="BS212">
        <f t="shared" si="285"/>
        <v>2.8177492996595854E-3</v>
      </c>
      <c r="BT212">
        <f t="shared" si="285"/>
        <v>2.709713967948587E-3</v>
      </c>
      <c r="BU212">
        <f t="shared" si="285"/>
        <v>2.6077792811906629E-3</v>
      </c>
      <c r="BV212">
        <f t="shared" si="271"/>
        <v>2.5114657312971817E-3</v>
      </c>
      <c r="BW212">
        <f t="shared" si="271"/>
        <v>2.420343840664588E-3</v>
      </c>
      <c r="BX212">
        <f t="shared" si="271"/>
        <v>2.3340275139137451E-3</v>
      </c>
      <c r="BY212">
        <f t="shared" si="271"/>
        <v>2.2521684725871609E-3</v>
      </c>
      <c r="BZ212">
        <f t="shared" si="271"/>
        <v>2.1744515638924908E-3</v>
      </c>
      <c r="CA212">
        <f t="shared" si="271"/>
        <v>2.100590780927458E-3</v>
      </c>
      <c r="CB212">
        <f t="shared" si="271"/>
        <v>2.0303258666204919E-3</v>
      </c>
      <c r="CC212">
        <f t="shared" si="271"/>
        <v>1.9634194000447314E-3</v>
      </c>
      <c r="CD212">
        <f t="shared" si="271"/>
        <v>1.8996542840357899E-3</v>
      </c>
      <c r="CE212">
        <f t="shared" si="271"/>
        <v>1.8388315687479125E-3</v>
      </c>
      <c r="CF212">
        <f t="shared" si="277"/>
        <v>1.7807685580576839E-3</v>
      </c>
      <c r="CG212">
        <f t="shared" si="277"/>
        <v>1.7252971553986119E-3</v>
      </c>
      <c r="CH212">
        <f t="shared" si="277"/>
        <v>1.6722624132942776E-3</v>
      </c>
      <c r="CI212">
        <f t="shared" si="277"/>
        <v>1.6215212570060836E-3</v>
      </c>
      <c r="CJ212">
        <f t="shared" si="277"/>
        <v>1.5729413576648515E-3</v>
      </c>
      <c r="CK212">
        <f t="shared" si="277"/>
        <v>1.5264001342714557E-3</v>
      </c>
      <c r="CL212">
        <f t="shared" si="277"/>
        <v>1.4817838672275387E-3</v>
      </c>
      <c r="CM212">
        <f t="shared" si="277"/>
        <v>1.4389869087446641E-3</v>
      </c>
      <c r="CN212">
        <f t="shared" si="277"/>
        <v>1.3979109776966715E-3</v>
      </c>
      <c r="CO212">
        <f t="shared" si="277"/>
        <v>1.3584645283172933E-3</v>
      </c>
      <c r="CP212">
        <f t="shared" si="283"/>
        <v>1.3205621836754387E-3</v>
      </c>
      <c r="CQ212">
        <f t="shared" si="283"/>
        <v>1.2841242261410948E-3</v>
      </c>
      <c r="CR212">
        <f t="shared" si="283"/>
        <v>8.2702730779591217E-4</v>
      </c>
      <c r="CS212">
        <f t="shared" si="283"/>
        <v>5.3733660711308866E-4</v>
      </c>
      <c r="CT212">
        <f t="shared" si="283"/>
        <v>3.7224368633357523E-4</v>
      </c>
      <c r="CU212">
        <f t="shared" si="283"/>
        <v>2.5903633856318289E-4</v>
      </c>
      <c r="CV212">
        <f t="shared" si="283"/>
        <v>1.7692755333412836E-4</v>
      </c>
      <c r="CW212">
        <f t="shared" si="283"/>
        <v>1.1634006554249395E-4</v>
      </c>
      <c r="CX212">
        <f t="shared" si="283"/>
        <v>7.1870557184584849E-5</v>
      </c>
      <c r="CY212">
        <f t="shared" si="283"/>
        <v>4.0090238800354949E-5</v>
      </c>
      <c r="CZ212">
        <f t="shared" si="283"/>
        <v>1.8647392869386782E-5</v>
      </c>
      <c r="DA212">
        <f t="shared" si="283"/>
        <v>5.8370967192076324E-6</v>
      </c>
      <c r="DB212">
        <f t="shared" si="283"/>
        <v>3.7089657141602788E-7</v>
      </c>
      <c r="DC212">
        <f t="shared" si="283"/>
        <v>0</v>
      </c>
      <c r="DD212">
        <f t="shared" si="283"/>
        <v>0</v>
      </c>
      <c r="DE212">
        <f t="shared" si="283"/>
        <v>0</v>
      </c>
      <c r="DF212">
        <f t="shared" si="286"/>
        <v>0</v>
      </c>
      <c r="DG212">
        <f t="shared" si="286"/>
        <v>0</v>
      </c>
      <c r="DH212">
        <f t="shared" si="286"/>
        <v>0</v>
      </c>
      <c r="DI212">
        <f t="shared" si="286"/>
        <v>0</v>
      </c>
      <c r="DJ212">
        <f t="shared" si="286"/>
        <v>0</v>
      </c>
      <c r="DK212">
        <f t="shared" si="286"/>
        <v>0</v>
      </c>
      <c r="DL212">
        <f t="shared" si="286"/>
        <v>0</v>
      </c>
      <c r="DM212">
        <f t="shared" si="286"/>
        <v>0</v>
      </c>
      <c r="DN212">
        <f t="shared" si="286"/>
        <v>0</v>
      </c>
      <c r="DO212">
        <f t="shared" si="286"/>
        <v>0</v>
      </c>
      <c r="DP212">
        <f t="shared" si="286"/>
        <v>0</v>
      </c>
      <c r="DQ212">
        <f t="shared" si="286"/>
        <v>0</v>
      </c>
      <c r="DR212">
        <f t="shared" si="286"/>
        <v>0</v>
      </c>
      <c r="DS212">
        <f t="shared" si="286"/>
        <v>0</v>
      </c>
      <c r="DT212">
        <f t="shared" si="273"/>
        <v>0</v>
      </c>
      <c r="DU212">
        <f t="shared" si="273"/>
        <v>0</v>
      </c>
      <c r="DV212">
        <f t="shared" si="273"/>
        <v>0</v>
      </c>
      <c r="DW212">
        <f t="shared" si="273"/>
        <v>0</v>
      </c>
      <c r="DX212">
        <f t="shared" si="273"/>
        <v>0</v>
      </c>
      <c r="DY212">
        <f t="shared" si="273"/>
        <v>0</v>
      </c>
      <c r="DZ212">
        <f t="shared" si="273"/>
        <v>0</v>
      </c>
      <c r="EA212">
        <f t="shared" si="273"/>
        <v>0</v>
      </c>
      <c r="EB212">
        <f t="shared" si="273"/>
        <v>0</v>
      </c>
      <c r="EC212">
        <f t="shared" si="273"/>
        <v>0</v>
      </c>
      <c r="ED212">
        <f t="shared" si="279"/>
        <v>0</v>
      </c>
      <c r="EE212">
        <f t="shared" si="279"/>
        <v>0</v>
      </c>
      <c r="EF212">
        <f t="shared" si="279"/>
        <v>0</v>
      </c>
      <c r="EG212">
        <f t="shared" si="279"/>
        <v>0</v>
      </c>
      <c r="EH212">
        <f t="shared" si="279"/>
        <v>0</v>
      </c>
      <c r="EI212">
        <f t="shared" si="279"/>
        <v>0</v>
      </c>
      <c r="EJ212">
        <f t="shared" si="279"/>
        <v>0</v>
      </c>
      <c r="EK212">
        <f t="shared" si="279"/>
        <v>0</v>
      </c>
      <c r="EL212">
        <f t="shared" si="279"/>
        <v>0</v>
      </c>
      <c r="EM212">
        <f t="shared" si="279"/>
        <v>0</v>
      </c>
      <c r="EN212">
        <f t="shared" si="279"/>
        <v>0</v>
      </c>
      <c r="EO212">
        <f t="shared" si="279"/>
        <v>0</v>
      </c>
      <c r="EP212">
        <f t="shared" si="279"/>
        <v>0</v>
      </c>
      <c r="EQ212">
        <f t="shared" si="279"/>
        <v>0</v>
      </c>
      <c r="ER212">
        <f t="shared" si="279"/>
        <v>0</v>
      </c>
      <c r="ES212">
        <f t="shared" si="279"/>
        <v>0</v>
      </c>
      <c r="ET212">
        <f t="shared" si="280"/>
        <v>0</v>
      </c>
      <c r="EU212">
        <f t="shared" si="280"/>
        <v>0</v>
      </c>
      <c r="EV212">
        <f t="shared" si="280"/>
        <v>0</v>
      </c>
      <c r="EW212">
        <f t="shared" si="280"/>
        <v>0</v>
      </c>
      <c r="EX212">
        <f t="shared" si="280"/>
        <v>0</v>
      </c>
      <c r="EZ212">
        <f t="shared" si="266"/>
        <v>0.88905038766323896</v>
      </c>
      <c r="FB212">
        <f t="shared" si="267"/>
        <v>1.0199010431763633E-2</v>
      </c>
      <c r="FC212">
        <f t="shared" si="268"/>
        <v>0.24871196444697355</v>
      </c>
    </row>
    <row r="213" spans="1:159" x14ac:dyDescent="0.25">
      <c r="A213">
        <v>1330</v>
      </c>
      <c r="B213" s="20">
        <f>'Input spectra'!S212</f>
        <v>4.1165349769884202E-2</v>
      </c>
      <c r="C213">
        <f>'Input spectra'!B212</f>
        <v>0</v>
      </c>
      <c r="D213">
        <f t="shared" si="274"/>
        <v>2.0653927966864227E-2</v>
      </c>
      <c r="E213">
        <f t="shared" si="274"/>
        <v>2.0419284600405378E-2</v>
      </c>
      <c r="F213">
        <f t="shared" si="274"/>
        <v>2.0186220537165084E-2</v>
      </c>
      <c r="G213">
        <f t="shared" si="274"/>
        <v>1.9954726761260051E-2</v>
      </c>
      <c r="H213">
        <f t="shared" si="274"/>
        <v>1.9724794304230065E-2</v>
      </c>
      <c r="I213">
        <f t="shared" si="274"/>
        <v>1.9496414244800517E-2</v>
      </c>
      <c r="J213">
        <f t="shared" si="274"/>
        <v>1.9269577708646062E-2</v>
      </c>
      <c r="K213">
        <f t="shared" si="274"/>
        <v>1.9044275868155436E-2</v>
      </c>
      <c r="L213">
        <f t="shared" si="274"/>
        <v>1.8820499942197422E-2</v>
      </c>
      <c r="M213">
        <f t="shared" si="274"/>
        <v>1.8598241195887932E-2</v>
      </c>
      <c r="N213">
        <f t="shared" si="281"/>
        <v>1.8377490940358232E-2</v>
      </c>
      <c r="O213">
        <f t="shared" si="281"/>
        <v>1.8158240532524267E-2</v>
      </c>
      <c r="P213">
        <f t="shared" si="281"/>
        <v>1.7940481374857153E-2</v>
      </c>
      <c r="Q213">
        <f t="shared" si="281"/>
        <v>1.7724204915154734E-2</v>
      </c>
      <c r="R213">
        <f t="shared" si="281"/>
        <v>1.7509402646314256E-2</v>
      </c>
      <c r="S213">
        <f t="shared" si="281"/>
        <v>1.7296066106106178E-2</v>
      </c>
      <c r="T213">
        <f t="shared" si="281"/>
        <v>1.7084186876949039E-2</v>
      </c>
      <c r="U213">
        <f t="shared" si="281"/>
        <v>1.6873756585685424E-2</v>
      </c>
      <c r="V213">
        <f t="shared" si="281"/>
        <v>1.6664766903359055E-2</v>
      </c>
      <c r="W213">
        <f t="shared" si="281"/>
        <v>1.6457209544992916E-2</v>
      </c>
      <c r="X213">
        <f t="shared" si="281"/>
        <v>1.6251076269368472E-2</v>
      </c>
      <c r="Y213">
        <f t="shared" si="281"/>
        <v>1.6046358878805976E-2</v>
      </c>
      <c r="Z213">
        <f t="shared" si="281"/>
        <v>1.5843049218945821E-2</v>
      </c>
      <c r="AA213">
        <f t="shared" si="281"/>
        <v>1.5641139178530956E-2</v>
      </c>
      <c r="AB213">
        <f t="shared" si="281"/>
        <v>1.5440620689190379E-2</v>
      </c>
      <c r="AC213">
        <f t="shared" si="281"/>
        <v>1.5241485725223653E-2</v>
      </c>
      <c r="AD213">
        <f t="shared" si="284"/>
        <v>1.5043726303386486E-2</v>
      </c>
      <c r="AE213">
        <f t="shared" si="284"/>
        <v>1.4847334482677357E-2</v>
      </c>
      <c r="AF213">
        <f t="shared" si="284"/>
        <v>1.4652302364125161E-2</v>
      </c>
      <c r="AG213">
        <f t="shared" si="284"/>
        <v>1.4458622090577893E-2</v>
      </c>
      <c r="AH213">
        <f t="shared" si="284"/>
        <v>1.4266285846492376E-2</v>
      </c>
      <c r="AI213">
        <f t="shared" si="284"/>
        <v>1.4075285857724983E-2</v>
      </c>
      <c r="AJ213">
        <f t="shared" si="284"/>
        <v>1.3885614391323395E-2</v>
      </c>
      <c r="AK213">
        <f t="shared" si="284"/>
        <v>1.3697263755319353E-2</v>
      </c>
      <c r="AL213">
        <f t="shared" si="284"/>
        <v>1.3510226298522459E-2</v>
      </c>
      <c r="AM213">
        <f t="shared" si="284"/>
        <v>1.3324494410314925E-2</v>
      </c>
      <c r="AN213">
        <f t="shared" si="284"/>
        <v>1.3140060520447349E-2</v>
      </c>
      <c r="AO213">
        <f t="shared" si="284"/>
        <v>1.2956917098835492E-2</v>
      </c>
      <c r="AP213">
        <f t="shared" si="284"/>
        <v>1.2775056655358028E-2</v>
      </c>
      <c r="AQ213">
        <f t="shared" si="284"/>
        <v>1.2594471739655277E-2</v>
      </c>
      <c r="AR213">
        <f t="shared" si="282"/>
        <v>1.2415154940928933E-2</v>
      </c>
      <c r="AS213">
        <f t="shared" si="282"/>
        <v>1.2237098887742751E-2</v>
      </c>
      <c r="AT213">
        <f t="shared" si="282"/>
        <v>1.2060296247824192E-2</v>
      </c>
      <c r="AU213">
        <f t="shared" si="282"/>
        <v>1.1884739727867095E-2</v>
      </c>
      <c r="AV213">
        <f t="shared" si="282"/>
        <v>1.1710422073335214E-2</v>
      </c>
      <c r="AW213">
        <f t="shared" si="282"/>
        <v>1.1537336068266799E-2</v>
      </c>
      <c r="AX213">
        <f t="shared" si="282"/>
        <v>1.0259575548343376E-2</v>
      </c>
      <c r="AY213">
        <f t="shared" si="282"/>
        <v>8.7696736296761849E-3</v>
      </c>
      <c r="AZ213">
        <f t="shared" si="282"/>
        <v>7.8971888454995448E-3</v>
      </c>
      <c r="BA213">
        <f t="shared" si="282"/>
        <v>7.2365805928159025E-3</v>
      </c>
      <c r="BB213">
        <f t="shared" si="282"/>
        <v>6.6969231650845116E-3</v>
      </c>
      <c r="BC213">
        <f t="shared" si="282"/>
        <v>6.2388236321750919E-3</v>
      </c>
      <c r="BD213">
        <f t="shared" si="282"/>
        <v>5.8407074860974267E-3</v>
      </c>
      <c r="BE213">
        <f t="shared" si="282"/>
        <v>5.4891312833479132E-3</v>
      </c>
      <c r="BF213">
        <f t="shared" si="282"/>
        <v>5.174996473771014E-3</v>
      </c>
      <c r="BG213">
        <f t="shared" si="282"/>
        <v>4.8917803836040627E-3</v>
      </c>
      <c r="BH213">
        <f t="shared" si="285"/>
        <v>4.6346048210729419E-3</v>
      </c>
      <c r="BI213">
        <f t="shared" si="285"/>
        <v>4.3997014596364441E-3</v>
      </c>
      <c r="BJ213">
        <f t="shared" si="285"/>
        <v>4.1840841415822861E-3</v>
      </c>
      <c r="BK213">
        <f t="shared" si="285"/>
        <v>3.9853373484430906E-3</v>
      </c>
      <c r="BL213">
        <f t="shared" si="285"/>
        <v>3.8014738205377715E-3</v>
      </c>
      <c r="BM213">
        <f t="shared" si="285"/>
        <v>3.6308353494143037E-3</v>
      </c>
      <c r="BN213">
        <f t="shared" si="285"/>
        <v>3.4720216160398351E-3</v>
      </c>
      <c r="BO213">
        <f t="shared" si="285"/>
        <v>3.3238378692958775E-3</v>
      </c>
      <c r="BP213">
        <f t="shared" si="285"/>
        <v>3.1852556297192964E-3</v>
      </c>
      <c r="BQ213">
        <f t="shared" si="285"/>
        <v>3.0553826251670212E-3</v>
      </c>
      <c r="BR213">
        <f t="shared" si="285"/>
        <v>2.9334394137704839E-3</v>
      </c>
      <c r="BS213">
        <f t="shared" si="285"/>
        <v>2.8187409447731956E-3</v>
      </c>
      <c r="BT213">
        <f t="shared" si="285"/>
        <v>2.7106818281371599E-3</v>
      </c>
      <c r="BU213">
        <f t="shared" si="285"/>
        <v>2.6087244324671278E-3</v>
      </c>
      <c r="BV213">
        <f t="shared" si="271"/>
        <v>2.5123891695076777E-3</v>
      </c>
      <c r="BW213">
        <f t="shared" si="271"/>
        <v>2.4212464900712507E-3</v>
      </c>
      <c r="BX213">
        <f t="shared" si="271"/>
        <v>2.3349102345772378E-3</v>
      </c>
      <c r="BY213">
        <f t="shared" si="271"/>
        <v>2.2530320667546659E-3</v>
      </c>
      <c r="BZ213">
        <f t="shared" si="271"/>
        <v>2.1752967815554902E-3</v>
      </c>
      <c r="CA213">
        <f t="shared" si="271"/>
        <v>2.1014183246817323E-3</v>
      </c>
      <c r="CB213">
        <f t="shared" si="271"/>
        <v>2.0311363959359214E-3</v>
      </c>
      <c r="CC213">
        <f t="shared" si="271"/>
        <v>1.9642135350329622E-3</v>
      </c>
      <c r="CD213">
        <f t="shared" si="271"/>
        <v>1.9004326087883455E-3</v>
      </c>
      <c r="CE213">
        <f t="shared" si="271"/>
        <v>1.8395946343049739E-3</v>
      </c>
      <c r="CF213">
        <f t="shared" si="277"/>
        <v>1.7815168850577898E-3</v>
      </c>
      <c r="CG213">
        <f t="shared" si="277"/>
        <v>1.7260312364514689E-3</v>
      </c>
      <c r="CH213">
        <f t="shared" si="277"/>
        <v>1.6729827151122849E-3</v>
      </c>
      <c r="CI213">
        <f t="shared" si="277"/>
        <v>1.6222282223247628E-3</v>
      </c>
      <c r="CJ213">
        <f t="shared" si="277"/>
        <v>1.5736354069779078E-3</v>
      </c>
      <c r="CK213">
        <f t="shared" si="277"/>
        <v>1.5270816674024955E-3</v>
      </c>
      <c r="CL213">
        <f t="shared" si="277"/>
        <v>1.4824532647573672E-3</v>
      </c>
      <c r="CM213">
        <f t="shared" si="277"/>
        <v>1.4396445333104964E-3</v>
      </c>
      <c r="CN213">
        <f t="shared" si="277"/>
        <v>1.3985571751774051E-3</v>
      </c>
      <c r="CO213">
        <f t="shared" si="277"/>
        <v>1.3590996289171335E-3</v>
      </c>
      <c r="CP213">
        <f t="shared" si="283"/>
        <v>1.3211865029166127E-3</v>
      </c>
      <c r="CQ213">
        <f t="shared" si="283"/>
        <v>1.2847380657750294E-3</v>
      </c>
      <c r="CR213">
        <f t="shared" si="283"/>
        <v>8.2742699046061774E-4</v>
      </c>
      <c r="CS213">
        <f t="shared" si="283"/>
        <v>5.3759911245932282E-4</v>
      </c>
      <c r="CT213">
        <f t="shared" si="283"/>
        <v>3.7242749462999499E-4</v>
      </c>
      <c r="CU213">
        <f t="shared" si="283"/>
        <v>2.5916560785050854E-4</v>
      </c>
      <c r="CV213">
        <f t="shared" si="283"/>
        <v>1.7701677676147917E-4</v>
      </c>
      <c r="CW213">
        <f t="shared" si="283"/>
        <v>1.1639934638617081E-4</v>
      </c>
      <c r="CX213">
        <f t="shared" si="283"/>
        <v>7.1907556319121928E-5</v>
      </c>
      <c r="CY213">
        <f t="shared" si="283"/>
        <v>4.0111088003272878E-5</v>
      </c>
      <c r="CZ213">
        <f t="shared" si="283"/>
        <v>1.8657188555935142E-5</v>
      </c>
      <c r="DA213">
        <f t="shared" si="283"/>
        <v>5.8401936832483548E-6</v>
      </c>
      <c r="DB213">
        <f t="shared" si="283"/>
        <v>3.7109530535038693E-7</v>
      </c>
      <c r="DC213">
        <f t="shared" si="283"/>
        <v>0</v>
      </c>
      <c r="DD213">
        <f t="shared" si="283"/>
        <v>0</v>
      </c>
      <c r="DE213">
        <f t="shared" si="283"/>
        <v>0</v>
      </c>
      <c r="DF213">
        <f t="shared" si="286"/>
        <v>0</v>
      </c>
      <c r="DG213">
        <f t="shared" si="286"/>
        <v>0</v>
      </c>
      <c r="DH213">
        <f t="shared" si="286"/>
        <v>0</v>
      </c>
      <c r="DI213">
        <f t="shared" si="286"/>
        <v>0</v>
      </c>
      <c r="DJ213">
        <f t="shared" si="286"/>
        <v>0</v>
      </c>
      <c r="DK213">
        <f t="shared" si="286"/>
        <v>0</v>
      </c>
      <c r="DL213">
        <f t="shared" si="286"/>
        <v>0</v>
      </c>
      <c r="DM213">
        <f t="shared" si="286"/>
        <v>0</v>
      </c>
      <c r="DN213">
        <f t="shared" si="286"/>
        <v>0</v>
      </c>
      <c r="DO213">
        <f t="shared" si="286"/>
        <v>0</v>
      </c>
      <c r="DP213">
        <f t="shared" si="286"/>
        <v>0</v>
      </c>
      <c r="DQ213">
        <f t="shared" si="286"/>
        <v>0</v>
      </c>
      <c r="DR213">
        <f t="shared" si="286"/>
        <v>0</v>
      </c>
      <c r="DS213">
        <f t="shared" si="286"/>
        <v>0</v>
      </c>
      <c r="DT213">
        <f t="shared" si="273"/>
        <v>0</v>
      </c>
      <c r="DU213">
        <f t="shared" si="273"/>
        <v>0</v>
      </c>
      <c r="DV213">
        <f t="shared" si="273"/>
        <v>0</v>
      </c>
      <c r="DW213">
        <f t="shared" si="273"/>
        <v>0</v>
      </c>
      <c r="DX213">
        <f t="shared" si="273"/>
        <v>0</v>
      </c>
      <c r="DY213">
        <f t="shared" si="273"/>
        <v>0</v>
      </c>
      <c r="DZ213">
        <f t="shared" si="273"/>
        <v>0</v>
      </c>
      <c r="EA213">
        <f t="shared" si="273"/>
        <v>0</v>
      </c>
      <c r="EB213">
        <f t="shared" si="273"/>
        <v>0</v>
      </c>
      <c r="EC213">
        <f t="shared" si="273"/>
        <v>0</v>
      </c>
      <c r="ED213">
        <f t="shared" si="279"/>
        <v>0</v>
      </c>
      <c r="EE213">
        <f t="shared" si="279"/>
        <v>0</v>
      </c>
      <c r="EF213">
        <f t="shared" si="279"/>
        <v>0</v>
      </c>
      <c r="EG213">
        <f t="shared" si="279"/>
        <v>0</v>
      </c>
      <c r="EH213">
        <f t="shared" si="279"/>
        <v>0</v>
      </c>
      <c r="EI213">
        <f t="shared" si="279"/>
        <v>0</v>
      </c>
      <c r="EJ213">
        <f t="shared" si="279"/>
        <v>0</v>
      </c>
      <c r="EK213">
        <f t="shared" si="279"/>
        <v>0</v>
      </c>
      <c r="EL213">
        <f t="shared" si="279"/>
        <v>0</v>
      </c>
      <c r="EM213">
        <f t="shared" si="279"/>
        <v>0</v>
      </c>
      <c r="EN213">
        <f t="shared" si="280"/>
        <v>0</v>
      </c>
      <c r="EO213">
        <f t="shared" si="280"/>
        <v>0</v>
      </c>
      <c r="EP213">
        <f t="shared" si="280"/>
        <v>0</v>
      </c>
      <c r="EQ213">
        <f t="shared" si="280"/>
        <v>0</v>
      </c>
      <c r="ER213">
        <f t="shared" si="280"/>
        <v>0</v>
      </c>
      <c r="ES213">
        <f t="shared" si="280"/>
        <v>0</v>
      </c>
      <c r="ET213">
        <f t="shared" si="280"/>
        <v>0</v>
      </c>
      <c r="EU213">
        <f t="shared" si="280"/>
        <v>0</v>
      </c>
      <c r="EV213">
        <f t="shared" si="280"/>
        <v>0</v>
      </c>
      <c r="EW213">
        <f t="shared" si="280"/>
        <v>0</v>
      </c>
      <c r="EX213">
        <f t="shared" si="280"/>
        <v>0</v>
      </c>
      <c r="EZ213">
        <f t="shared" si="266"/>
        <v>0.88917945961298162</v>
      </c>
      <c r="FB213">
        <f t="shared" si="267"/>
        <v>1.0186148740555401E-2</v>
      </c>
      <c r="FC213">
        <f t="shared" si="268"/>
        <v>0.24871360552680646</v>
      </c>
    </row>
    <row r="214" spans="1:159" x14ac:dyDescent="0.25">
      <c r="A214">
        <v>1335</v>
      </c>
      <c r="B214" s="20">
        <f>'Input spectra'!S213</f>
        <v>4.1112832430730599E-2</v>
      </c>
      <c r="C214">
        <f>'Input spectra'!B213</f>
        <v>0</v>
      </c>
      <c r="D214">
        <f t="shared" si="274"/>
        <v>2.0653927966864227E-2</v>
      </c>
      <c r="E214">
        <f t="shared" si="274"/>
        <v>2.0419391837336431E-2</v>
      </c>
      <c r="F214">
        <f t="shared" si="274"/>
        <v>2.0186432563596625E-2</v>
      </c>
      <c r="G214">
        <f t="shared" si="274"/>
        <v>1.9955041154482621E-2</v>
      </c>
      <c r="H214">
        <f t="shared" si="274"/>
        <v>1.9725208666067171E-2</v>
      </c>
      <c r="I214">
        <f t="shared" si="274"/>
        <v>1.9496926201421721E-2</v>
      </c>
      <c r="J214">
        <f t="shared" si="274"/>
        <v>1.9270184910381322E-2</v>
      </c>
      <c r="K214">
        <f t="shared" si="274"/>
        <v>1.9044975989310622E-2</v>
      </c>
      <c r="L214">
        <f t="shared" si="274"/>
        <v>1.8821290680871107E-2</v>
      </c>
      <c r="M214">
        <f t="shared" si="274"/>
        <v>1.8599120273789332E-2</v>
      </c>
      <c r="N214">
        <f t="shared" si="281"/>
        <v>1.8378456102626395E-2</v>
      </c>
      <c r="O214">
        <f t="shared" si="281"/>
        <v>1.8159289547548418E-2</v>
      </c>
      <c r="P214">
        <f t="shared" si="281"/>
        <v>1.7941612034098241E-2</v>
      </c>
      <c r="Q214">
        <f t="shared" si="281"/>
        <v>1.7725415032968157E-2</v>
      </c>
      <c r="R214">
        <f t="shared" si="281"/>
        <v>1.7510690059773765E-2</v>
      </c>
      <c r="S214">
        <f t="shared" si="281"/>
        <v>1.7297428674828912E-2</v>
      </c>
      <c r="T214">
        <f t="shared" si="281"/>
        <v>1.7085622482921767E-2</v>
      </c>
      <c r="U214">
        <f t="shared" si="281"/>
        <v>1.6875263133091893E-2</v>
      </c>
      <c r="V214">
        <f t="shared" si="281"/>
        <v>1.6666342318408509E-2</v>
      </c>
      <c r="W214">
        <f t="shared" si="281"/>
        <v>1.6458851775749735E-2</v>
      </c>
      <c r="X214">
        <f t="shared" si="281"/>
        <v>1.6252783285582953E-2</v>
      </c>
      <c r="Y214">
        <f t="shared" si="281"/>
        <v>1.6048128671746219E-2</v>
      </c>
      <c r="Z214">
        <f t="shared" si="281"/>
        <v>1.5844879801230758E-2</v>
      </c>
      <c r="AA214">
        <f t="shared" si="281"/>
        <v>1.564302858396446E-2</v>
      </c>
      <c r="AB214">
        <f t="shared" si="281"/>
        <v>1.5442566972596496E-2</v>
      </c>
      <c r="AC214">
        <f t="shared" si="281"/>
        <v>1.5243486962282927E-2</v>
      </c>
      <c r="AD214">
        <f t="shared" si="284"/>
        <v>1.5045780590473358E-2</v>
      </c>
      <c r="AE214">
        <f t="shared" si="284"/>
        <v>1.4849439936698662E-2</v>
      </c>
      <c r="AF214">
        <f t="shared" si="284"/>
        <v>1.4654457122359701E-2</v>
      </c>
      <c r="AG214">
        <f t="shared" si="284"/>
        <v>1.4460824310517069E-2</v>
      </c>
      <c r="AH214">
        <f t="shared" si="284"/>
        <v>1.426853370568189E-2</v>
      </c>
      <c r="AI214">
        <f t="shared" si="284"/>
        <v>1.4077577553607593E-2</v>
      </c>
      <c r="AJ214">
        <f t="shared" si="284"/>
        <v>1.3887948141082729E-2</v>
      </c>
      <c r="AK214">
        <f t="shared" si="284"/>
        <v>1.3699637795724759E-2</v>
      </c>
      <c r="AL214">
        <f t="shared" si="284"/>
        <v>1.3512638885774884E-2</v>
      </c>
      <c r="AM214">
        <f t="shared" si="284"/>
        <v>1.3326943819893846E-2</v>
      </c>
      <c r="AN214">
        <f t="shared" si="284"/>
        <v>1.3142545046958711E-2</v>
      </c>
      <c r="AO214">
        <f t="shared" si="284"/>
        <v>1.2959435055860672E-2</v>
      </c>
      <c r="AP214">
        <f t="shared" si="284"/>
        <v>1.2777606375303818E-2</v>
      </c>
      <c r="AQ214">
        <f t="shared" si="284"/>
        <v>1.2597051573604853E-2</v>
      </c>
      <c r="AR214">
        <f t="shared" si="282"/>
        <v>1.2417763258493848E-2</v>
      </c>
      <c r="AS214">
        <f t="shared" si="282"/>
        <v>1.2239734076915901E-2</v>
      </c>
      <c r="AT214">
        <f t="shared" si="282"/>
        <v>1.2062956714833794E-2</v>
      </c>
      <c r="AU214">
        <f t="shared" si="282"/>
        <v>1.188742389703162E-2</v>
      </c>
      <c r="AV214">
        <f t="shared" si="282"/>
        <v>1.1713128386919318E-2</v>
      </c>
      <c r="AW214">
        <f t="shared" si="282"/>
        <v>1.1540062986338208E-2</v>
      </c>
      <c r="AX214">
        <f t="shared" si="282"/>
        <v>1.0262054353545666E-2</v>
      </c>
      <c r="AY214">
        <f t="shared" si="282"/>
        <v>8.7718385284918966E-3</v>
      </c>
      <c r="AZ214">
        <f t="shared" si="282"/>
        <v>7.8991798452936329E-3</v>
      </c>
      <c r="BA214">
        <f t="shared" si="282"/>
        <v>7.2384430576350771E-3</v>
      </c>
      <c r="BB214">
        <f t="shared" si="282"/>
        <v>6.6986819189128145E-3</v>
      </c>
      <c r="BC214">
        <f t="shared" si="282"/>
        <v>6.2404948526983547E-3</v>
      </c>
      <c r="BD214">
        <f t="shared" si="282"/>
        <v>5.8423027436749998E-3</v>
      </c>
      <c r="BE214">
        <f t="shared" si="282"/>
        <v>5.4906593512178137E-3</v>
      </c>
      <c r="BF214">
        <f t="shared" si="282"/>
        <v>5.1764642779337641E-3</v>
      </c>
      <c r="BG214">
        <f t="shared" si="282"/>
        <v>4.893193555780443E-3</v>
      </c>
      <c r="BH214">
        <f t="shared" si="285"/>
        <v>4.6359680453573653E-3</v>
      </c>
      <c r="BI214">
        <f t="shared" si="285"/>
        <v>4.401018702282395E-3</v>
      </c>
      <c r="BJ214">
        <f t="shared" si="285"/>
        <v>4.1853588101070901E-3</v>
      </c>
      <c r="BK214">
        <f t="shared" si="285"/>
        <v>3.9865724057235805E-3</v>
      </c>
      <c r="BL214">
        <f t="shared" si="285"/>
        <v>3.8026718690223151E-3</v>
      </c>
      <c r="BM214">
        <f t="shared" si="285"/>
        <v>3.6319986947964387E-3</v>
      </c>
      <c r="BN214">
        <f t="shared" si="285"/>
        <v>3.4731523164000066E-3</v>
      </c>
      <c r="BO214">
        <f t="shared" si="285"/>
        <v>3.3249377737028527E-3</v>
      </c>
      <c r="BP214">
        <f t="shared" si="285"/>
        <v>3.1863264090208113E-3</v>
      </c>
      <c r="BQ214">
        <f t="shared" si="285"/>
        <v>3.0564257968830554E-3</v>
      </c>
      <c r="BR214">
        <f t="shared" si="285"/>
        <v>2.934456362459877E-3</v>
      </c>
      <c r="BS214">
        <f t="shared" si="285"/>
        <v>2.8197329388745694E-3</v>
      </c>
      <c r="BT214">
        <f t="shared" si="285"/>
        <v>2.7116500340276595E-3</v>
      </c>
      <c r="BU214">
        <f t="shared" si="285"/>
        <v>2.609669926299781E-3</v>
      </c>
      <c r="BV214">
        <f t="shared" si="271"/>
        <v>2.5133129472562029E-3</v>
      </c>
      <c r="BW214">
        <f t="shared" si="271"/>
        <v>2.4221494761143586E-3</v>
      </c>
      <c r="BX214">
        <f t="shared" si="271"/>
        <v>2.3357932890824529E-3</v>
      </c>
      <c r="BY214">
        <f t="shared" si="271"/>
        <v>2.2538959920674166E-3</v>
      </c>
      <c r="BZ214">
        <f t="shared" si="271"/>
        <v>2.1761423277578355E-3</v>
      </c>
      <c r="CA214">
        <f t="shared" si="271"/>
        <v>2.1022461944531765E-3</v>
      </c>
      <c r="CB214">
        <f t="shared" si="271"/>
        <v>2.0319472488239264E-3</v>
      </c>
      <c r="CC214">
        <f t="shared" si="271"/>
        <v>1.9650079912212261E-3</v>
      </c>
      <c r="CD214">
        <f t="shared" si="271"/>
        <v>1.9012112524354617E-3</v>
      </c>
      <c r="CE214">
        <f t="shared" si="271"/>
        <v>1.8403580165136813E-3</v>
      </c>
      <c r="CF214">
        <f t="shared" si="277"/>
        <v>1.7822655265250925E-3</v>
      </c>
      <c r="CG214">
        <f t="shared" si="277"/>
        <v>1.7267656298418197E-3</v>
      </c>
      <c r="CH214">
        <f t="shared" si="277"/>
        <v>1.6737033271894376E-3</v>
      </c>
      <c r="CI214">
        <f t="shared" si="277"/>
        <v>1.6229354958724939E-3</v>
      </c>
      <c r="CJ214">
        <f t="shared" si="277"/>
        <v>1.5743297625353415E-3</v>
      </c>
      <c r="CK214">
        <f t="shared" si="277"/>
        <v>1.5277635048360548E-3</v>
      </c>
      <c r="CL214">
        <f t="shared" si="277"/>
        <v>1.4831229646882821E-3</v>
      </c>
      <c r="CM214">
        <f t="shared" si="277"/>
        <v>1.4403024584142042E-3</v>
      </c>
      <c r="CN214">
        <f t="shared" si="277"/>
        <v>1.3992036713689926E-3</v>
      </c>
      <c r="CO214">
        <f t="shared" si="277"/>
        <v>1.3597350264351205E-3</v>
      </c>
      <c r="CP214">
        <f t="shared" si="283"/>
        <v>1.3218111173158016E-3</v>
      </c>
      <c r="CQ214">
        <f t="shared" si="283"/>
        <v>1.2853521988378141E-3</v>
      </c>
      <c r="CR214">
        <f t="shared" si="283"/>
        <v>8.2782686628246616E-4</v>
      </c>
      <c r="CS214">
        <f t="shared" si="283"/>
        <v>5.3786174604743666E-4</v>
      </c>
      <c r="CT214">
        <f t="shared" si="283"/>
        <v>3.7261139368816823E-4</v>
      </c>
      <c r="CU214">
        <f t="shared" si="283"/>
        <v>2.5929494164827577E-4</v>
      </c>
      <c r="CV214">
        <f t="shared" si="283"/>
        <v>1.771060451836305E-4</v>
      </c>
      <c r="CW214">
        <f t="shared" si="283"/>
        <v>1.1645865743628085E-4</v>
      </c>
      <c r="CX214">
        <f t="shared" si="283"/>
        <v>7.1944574500901795E-5</v>
      </c>
      <c r="CY214">
        <f t="shared" si="283"/>
        <v>4.0131948048961377E-5</v>
      </c>
      <c r="CZ214">
        <f t="shared" si="283"/>
        <v>1.8666989388268501E-5</v>
      </c>
      <c r="DA214">
        <f t="shared" si="283"/>
        <v>5.8432922904323546E-6</v>
      </c>
      <c r="DB214">
        <f t="shared" si="283"/>
        <v>3.7129414577043384E-7</v>
      </c>
      <c r="DC214">
        <f t="shared" si="283"/>
        <v>0</v>
      </c>
      <c r="DD214">
        <f t="shared" si="283"/>
        <v>0</v>
      </c>
      <c r="DE214">
        <f t="shared" si="283"/>
        <v>0</v>
      </c>
      <c r="DF214">
        <f t="shared" si="286"/>
        <v>0</v>
      </c>
      <c r="DG214">
        <f t="shared" si="286"/>
        <v>0</v>
      </c>
      <c r="DH214">
        <f t="shared" si="286"/>
        <v>0</v>
      </c>
      <c r="DI214">
        <f t="shared" si="286"/>
        <v>0</v>
      </c>
      <c r="DJ214">
        <f t="shared" si="286"/>
        <v>0</v>
      </c>
      <c r="DK214">
        <f t="shared" si="286"/>
        <v>0</v>
      </c>
      <c r="DL214">
        <f t="shared" si="286"/>
        <v>0</v>
      </c>
      <c r="DM214">
        <f t="shared" si="286"/>
        <v>0</v>
      </c>
      <c r="DN214">
        <f t="shared" si="286"/>
        <v>0</v>
      </c>
      <c r="DO214">
        <f t="shared" si="286"/>
        <v>0</v>
      </c>
      <c r="DP214">
        <f t="shared" si="286"/>
        <v>0</v>
      </c>
      <c r="DQ214">
        <f t="shared" si="286"/>
        <v>0</v>
      </c>
      <c r="DR214">
        <f t="shared" si="286"/>
        <v>0</v>
      </c>
      <c r="DS214">
        <f t="shared" si="286"/>
        <v>0</v>
      </c>
      <c r="DT214">
        <f t="shared" si="273"/>
        <v>0</v>
      </c>
      <c r="DU214">
        <f t="shared" si="273"/>
        <v>0</v>
      </c>
      <c r="DV214">
        <f t="shared" si="273"/>
        <v>0</v>
      </c>
      <c r="DW214">
        <f t="shared" si="273"/>
        <v>0</v>
      </c>
      <c r="DX214">
        <f t="shared" si="273"/>
        <v>0</v>
      </c>
      <c r="DY214">
        <f t="shared" si="273"/>
        <v>0</v>
      </c>
      <c r="DZ214">
        <f t="shared" si="273"/>
        <v>0</v>
      </c>
      <c r="EA214">
        <f t="shared" si="273"/>
        <v>0</v>
      </c>
      <c r="EB214">
        <f t="shared" si="273"/>
        <v>0</v>
      </c>
      <c r="EC214">
        <f t="shared" si="273"/>
        <v>0</v>
      </c>
      <c r="ED214">
        <f t="shared" si="279"/>
        <v>0</v>
      </c>
      <c r="EE214">
        <f t="shared" si="279"/>
        <v>0</v>
      </c>
      <c r="EF214">
        <f t="shared" si="279"/>
        <v>0</v>
      </c>
      <c r="EG214">
        <f t="shared" si="279"/>
        <v>0</v>
      </c>
      <c r="EH214">
        <f t="shared" si="279"/>
        <v>0</v>
      </c>
      <c r="EI214">
        <f t="shared" si="279"/>
        <v>0</v>
      </c>
      <c r="EJ214">
        <f t="shared" si="279"/>
        <v>0</v>
      </c>
      <c r="EK214">
        <f t="shared" si="279"/>
        <v>0</v>
      </c>
      <c r="EL214">
        <f t="shared" si="279"/>
        <v>0</v>
      </c>
      <c r="EM214">
        <f t="shared" si="279"/>
        <v>0</v>
      </c>
      <c r="EN214">
        <f t="shared" si="279"/>
        <v>0</v>
      </c>
      <c r="EO214">
        <f t="shared" si="279"/>
        <v>0</v>
      </c>
      <c r="EP214">
        <f t="shared" si="279"/>
        <v>0</v>
      </c>
      <c r="EQ214">
        <f t="shared" si="279"/>
        <v>0</v>
      </c>
      <c r="ER214">
        <f t="shared" si="279"/>
        <v>0</v>
      </c>
      <c r="ES214">
        <f t="shared" si="279"/>
        <v>0</v>
      </c>
      <c r="ET214">
        <f t="shared" si="280"/>
        <v>0</v>
      </c>
      <c r="EU214">
        <f t="shared" si="280"/>
        <v>0</v>
      </c>
      <c r="EV214">
        <f t="shared" si="280"/>
        <v>0</v>
      </c>
      <c r="EW214">
        <f t="shared" si="280"/>
        <v>0</v>
      </c>
      <c r="EX214">
        <f t="shared" si="280"/>
        <v>0</v>
      </c>
      <c r="EZ214">
        <f t="shared" si="266"/>
        <v>0.88930856065600539</v>
      </c>
      <c r="FB214">
        <f t="shared" si="267"/>
        <v>1.017328671161194E-2</v>
      </c>
      <c r="FC214">
        <f t="shared" si="268"/>
        <v>0.2487152466068617</v>
      </c>
    </row>
    <row r="215" spans="1:159" x14ac:dyDescent="0.25">
      <c r="A215">
        <v>1340</v>
      </c>
      <c r="B215" s="20">
        <f>'Input spectra'!S214</f>
        <v>4.1060315091577003E-2</v>
      </c>
      <c r="C215">
        <f>'Input spectra'!B214</f>
        <v>0</v>
      </c>
      <c r="D215">
        <f t="shared" si="274"/>
        <v>2.0653927966864227E-2</v>
      </c>
      <c r="E215">
        <f t="shared" si="274"/>
        <v>2.0419499074830667E-2</v>
      </c>
      <c r="F215">
        <f t="shared" si="274"/>
        <v>2.0186644592255189E-2</v>
      </c>
      <c r="G215">
        <f t="shared" si="274"/>
        <v>1.9955355552658559E-2</v>
      </c>
      <c r="H215">
        <f t="shared" si="274"/>
        <v>1.9725623036608839E-2</v>
      </c>
      <c r="I215">
        <f t="shared" si="274"/>
        <v>1.9497438171486407E-2</v>
      </c>
      <c r="J215">
        <f t="shared" si="274"/>
        <v>1.9270792131250051E-2</v>
      </c>
      <c r="K215">
        <f t="shared" si="274"/>
        <v>1.9045676136204233E-2</v>
      </c>
      <c r="L215">
        <f t="shared" si="274"/>
        <v>1.8822081452767481E-2</v>
      </c>
      <c r="M215">
        <f t="shared" si="274"/>
        <v>1.8599999393241865E-2</v>
      </c>
      <c r="N215">
        <f t="shared" si="281"/>
        <v>1.8379421315583643E-2</v>
      </c>
      <c r="O215">
        <f t="shared" si="281"/>
        <v>1.816033862317494E-2</v>
      </c>
      <c r="P215">
        <f t="shared" si="281"/>
        <v>1.7942742764596627E-2</v>
      </c>
      <c r="Q215">
        <f t="shared" si="281"/>
        <v>1.772662523340222E-2</v>
      </c>
      <c r="R215">
        <f t="shared" si="281"/>
        <v>1.751197756789289E-2</v>
      </c>
      <c r="S215">
        <f t="shared" si="281"/>
        <v>1.72987913508936E-2</v>
      </c>
      <c r="T215">
        <f t="shared" si="281"/>
        <v>1.7087058209530291E-2</v>
      </c>
      <c r="U215">
        <f t="shared" si="281"/>
        <v>1.6876769815008134E-2</v>
      </c>
      <c r="V215">
        <f t="shared" si="281"/>
        <v>1.6667917882390897E-2</v>
      </c>
      <c r="W215">
        <f t="shared" si="281"/>
        <v>1.6460494170381354E-2</v>
      </c>
      <c r="X215">
        <f t="shared" si="281"/>
        <v>1.6254490481102744E-2</v>
      </c>
      <c r="Y215">
        <f t="shared" si="281"/>
        <v>1.6049898659881337E-2</v>
      </c>
      <c r="Z215">
        <f t="shared" si="281"/>
        <v>1.5846710595029994E-2</v>
      </c>
      <c r="AA215">
        <f t="shared" si="281"/>
        <v>1.5644918217632801E-2</v>
      </c>
      <c r="AB215">
        <f t="shared" si="281"/>
        <v>1.5444513501330775E-2</v>
      </c>
      <c r="AC215">
        <f t="shared" si="281"/>
        <v>1.5245488462108563E-2</v>
      </c>
      <c r="AD215">
        <f t="shared" si="284"/>
        <v>1.5047835158082178E-2</v>
      </c>
      <c r="AE215">
        <f t="shared" si="284"/>
        <v>1.4851545689287812E-2</v>
      </c>
      <c r="AF215">
        <f t="shared" si="284"/>
        <v>1.4656612197471611E-2</v>
      </c>
      <c r="AG215">
        <f t="shared" si="284"/>
        <v>1.4463026865880508E-2</v>
      </c>
      <c r="AH215">
        <f t="shared" si="284"/>
        <v>1.4270781919054053E-2</v>
      </c>
      <c r="AI215">
        <f t="shared" si="284"/>
        <v>1.4079869622617263E-2</v>
      </c>
      <c r="AJ215">
        <f t="shared" si="284"/>
        <v>1.3890282283074472E-2</v>
      </c>
      <c r="AK215">
        <f t="shared" si="284"/>
        <v>1.3702012247604161E-2</v>
      </c>
      <c r="AL215">
        <f t="shared" si="284"/>
        <v>1.3515051903854828E-2</v>
      </c>
      <c r="AM215">
        <f t="shared" si="284"/>
        <v>1.3329393679741806E-2</v>
      </c>
      <c r="AN215">
        <f t="shared" si="284"/>
        <v>1.3145030043245076E-2</v>
      </c>
      <c r="AO215">
        <f t="shared" si="284"/>
        <v>1.2961953502208084E-2</v>
      </c>
      <c r="AP215">
        <f t="shared" si="284"/>
        <v>1.2780156604137512E-2</v>
      </c>
      <c r="AQ215">
        <f t="shared" si="284"/>
        <v>1.2599631936004002E-2</v>
      </c>
      <c r="AR215">
        <f t="shared" si="282"/>
        <v>1.2420372124043908E-2</v>
      </c>
      <c r="AS215">
        <f t="shared" si="282"/>
        <v>1.224236983356195E-2</v>
      </c>
      <c r="AT215">
        <f t="shared" si="282"/>
        <v>1.2065617768734844E-2</v>
      </c>
      <c r="AU215">
        <f t="shared" si="282"/>
        <v>1.1890108672415909E-2</v>
      </c>
      <c r="AV215">
        <f t="shared" si="282"/>
        <v>1.171583532594059E-2</v>
      </c>
      <c r="AW215">
        <f t="shared" si="282"/>
        <v>1.1542790548932938E-2</v>
      </c>
      <c r="AX215">
        <f t="shared" si="282"/>
        <v>1.0264533757649465E-2</v>
      </c>
      <c r="AY215">
        <f t="shared" si="282"/>
        <v>8.7740039617387709E-3</v>
      </c>
      <c r="AZ215">
        <f t="shared" si="282"/>
        <v>7.9011713470486401E-3</v>
      </c>
      <c r="BA215">
        <f t="shared" si="282"/>
        <v>7.2403060017932367E-3</v>
      </c>
      <c r="BB215">
        <f t="shared" si="282"/>
        <v>6.7004411346271156E-3</v>
      </c>
      <c r="BC215">
        <f t="shared" si="282"/>
        <v>6.2421665208986475E-3</v>
      </c>
      <c r="BD215">
        <f t="shared" si="282"/>
        <v>5.8438984369612165E-3</v>
      </c>
      <c r="BE215">
        <f t="shared" si="282"/>
        <v>5.492187844472223E-3</v>
      </c>
      <c r="BF215">
        <f t="shared" si="282"/>
        <v>5.177932498415457E-3</v>
      </c>
      <c r="BG215">
        <f t="shared" si="282"/>
        <v>4.8946071362040147E-3</v>
      </c>
      <c r="BH215">
        <f t="shared" si="285"/>
        <v>4.6373316706210567E-3</v>
      </c>
      <c r="BI215">
        <f t="shared" si="285"/>
        <v>4.4023363393024201E-3</v>
      </c>
      <c r="BJ215">
        <f t="shared" si="285"/>
        <v>4.1866338669557888E-3</v>
      </c>
      <c r="BK215">
        <f t="shared" si="285"/>
        <v>3.9878078457487049E-3</v>
      </c>
      <c r="BL215">
        <f t="shared" si="285"/>
        <v>3.8038702950762534E-3</v>
      </c>
      <c r="BM215">
        <f t="shared" si="285"/>
        <v>3.6331624129226797E-3</v>
      </c>
      <c r="BN215">
        <f t="shared" si="285"/>
        <v>3.4742833849846434E-3</v>
      </c>
      <c r="BO215">
        <f t="shared" si="285"/>
        <v>3.3260380420835687E-3</v>
      </c>
      <c r="BP215">
        <f t="shared" si="285"/>
        <v>3.1873975482834861E-3</v>
      </c>
      <c r="BQ215">
        <f t="shared" si="285"/>
        <v>3.0574693247597934E-3</v>
      </c>
      <c r="BR215">
        <f t="shared" si="285"/>
        <v>2.9354736636994644E-3</v>
      </c>
      <c r="BS215">
        <f t="shared" si="285"/>
        <v>2.8207252820865265E-3</v>
      </c>
      <c r="BT215">
        <f t="shared" si="285"/>
        <v>2.7126185857435665E-3</v>
      </c>
      <c r="BU215">
        <f t="shared" si="285"/>
        <v>2.6106157628127788E-3</v>
      </c>
      <c r="BV215">
        <f t="shared" si="271"/>
        <v>2.5142370646676028E-3</v>
      </c>
      <c r="BW215">
        <f t="shared" si="271"/>
        <v>2.4230527989194603E-3</v>
      </c>
      <c r="BX215">
        <f t="shared" si="271"/>
        <v>2.3366766775556498E-3</v>
      </c>
      <c r="BY215">
        <f t="shared" si="271"/>
        <v>2.2547602486523923E-3</v>
      </c>
      <c r="BZ215">
        <f t="shared" si="271"/>
        <v>2.1769882026272326E-3</v>
      </c>
      <c r="CA215">
        <f t="shared" ref="BV215:CE240" si="287">CA$2*EXP(- CA$1 * ($C215*_c1+$B215))</f>
        <v>2.10307439037023E-3</v>
      </c>
      <c r="CB215">
        <f t="shared" si="287"/>
        <v>2.0327584254136804E-3</v>
      </c>
      <c r="CC215">
        <f t="shared" si="287"/>
        <v>1.9658027687394389E-3</v>
      </c>
      <c r="CD215">
        <f t="shared" si="287"/>
        <v>1.9019902151077969E-3</v>
      </c>
      <c r="CE215">
        <f t="shared" si="287"/>
        <v>1.8411217155054371E-3</v>
      </c>
      <c r="CF215">
        <f t="shared" si="277"/>
        <v>1.783014482591741E-3</v>
      </c>
      <c r="CG215">
        <f t="shared" si="277"/>
        <v>1.7275003357025596E-3</v>
      </c>
      <c r="CH215">
        <f t="shared" si="277"/>
        <v>1.6744242496593759E-3</v>
      </c>
      <c r="CI215">
        <f t="shared" si="277"/>
        <v>1.6236430777836622E-3</v>
      </c>
      <c r="CJ215">
        <f t="shared" si="277"/>
        <v>1.5750244244722821E-3</v>
      </c>
      <c r="CK215">
        <f t="shared" si="277"/>
        <v>1.5284456467080049E-3</v>
      </c>
      <c r="CL215">
        <f t="shared" si="277"/>
        <v>1.4837929671568943E-3</v>
      </c>
      <c r="CM215">
        <f t="shared" si="277"/>
        <v>1.4409606841931356E-3</v>
      </c>
      <c r="CN215">
        <f t="shared" si="277"/>
        <v>1.3998504664095176E-3</v>
      </c>
      <c r="CO215">
        <f t="shared" si="277"/>
        <v>1.3603707210100686E-3</v>
      </c>
      <c r="CP215">
        <f t="shared" si="283"/>
        <v>1.3224360270125486E-3</v>
      </c>
      <c r="CQ215">
        <f t="shared" si="283"/>
        <v>1.2859666254697148E-3</v>
      </c>
      <c r="CR215">
        <f t="shared" si="283"/>
        <v>8.2822693535480646E-4</v>
      </c>
      <c r="CS215">
        <f t="shared" si="283"/>
        <v>5.3812450794008069E-4</v>
      </c>
      <c r="CT215">
        <f t="shared" si="283"/>
        <v>3.7279538355291213E-4</v>
      </c>
      <c r="CU215">
        <f t="shared" si="283"/>
        <v>2.5942433998867807E-4</v>
      </c>
      <c r="CV215">
        <f t="shared" si="283"/>
        <v>1.7719535862327301E-4</v>
      </c>
      <c r="CW215">
        <f t="shared" si="283"/>
        <v>1.1651799870821577E-4</v>
      </c>
      <c r="CX215">
        <f t="shared" si="283"/>
        <v>7.1981611739730067E-5</v>
      </c>
      <c r="CY215">
        <f t="shared" si="283"/>
        <v>4.0152818943059313E-5</v>
      </c>
      <c r="CZ215">
        <f t="shared" si="283"/>
        <v>1.8676795369090026E-5</v>
      </c>
      <c r="DA215">
        <f t="shared" si="283"/>
        <v>5.846392541631433E-6</v>
      </c>
      <c r="DB215">
        <f t="shared" si="283"/>
        <v>3.7149309273322623E-7</v>
      </c>
      <c r="DC215">
        <f t="shared" si="283"/>
        <v>0</v>
      </c>
      <c r="DD215">
        <f t="shared" si="283"/>
        <v>0</v>
      </c>
      <c r="DE215">
        <f t="shared" si="283"/>
        <v>0</v>
      </c>
      <c r="DF215">
        <f t="shared" si="286"/>
        <v>0</v>
      </c>
      <c r="DG215">
        <f t="shared" si="286"/>
        <v>0</v>
      </c>
      <c r="DH215">
        <f t="shared" si="286"/>
        <v>0</v>
      </c>
      <c r="DI215">
        <f t="shared" si="286"/>
        <v>0</v>
      </c>
      <c r="DJ215">
        <f t="shared" si="286"/>
        <v>0</v>
      </c>
      <c r="DK215">
        <f t="shared" si="286"/>
        <v>0</v>
      </c>
      <c r="DL215">
        <f t="shared" si="286"/>
        <v>0</v>
      </c>
      <c r="DM215">
        <f t="shared" si="286"/>
        <v>0</v>
      </c>
      <c r="DN215">
        <f t="shared" si="286"/>
        <v>0</v>
      </c>
      <c r="DO215">
        <f t="shared" si="286"/>
        <v>0</v>
      </c>
      <c r="DP215">
        <f t="shared" si="286"/>
        <v>0</v>
      </c>
      <c r="DQ215">
        <f t="shared" si="286"/>
        <v>0</v>
      </c>
      <c r="DR215">
        <f t="shared" si="286"/>
        <v>0</v>
      </c>
      <c r="DS215">
        <f t="shared" si="286"/>
        <v>0</v>
      </c>
      <c r="DT215">
        <f t="shared" si="273"/>
        <v>0</v>
      </c>
      <c r="DU215">
        <f t="shared" si="273"/>
        <v>0</v>
      </c>
      <c r="DV215">
        <f t="shared" si="273"/>
        <v>0</v>
      </c>
      <c r="DW215">
        <f t="shared" si="273"/>
        <v>0</v>
      </c>
      <c r="DX215">
        <f t="shared" si="273"/>
        <v>0</v>
      </c>
      <c r="DY215">
        <f t="shared" ref="DT215:EC240" si="288">DY$2*EXP(- DY$1 * ($C215*_c1+$B215))</f>
        <v>0</v>
      </c>
      <c r="DZ215">
        <f t="shared" si="288"/>
        <v>0</v>
      </c>
      <c r="EA215">
        <f t="shared" si="288"/>
        <v>0</v>
      </c>
      <c r="EB215">
        <f t="shared" si="288"/>
        <v>0</v>
      </c>
      <c r="EC215">
        <f t="shared" si="288"/>
        <v>0</v>
      </c>
      <c r="ED215">
        <f t="shared" si="279"/>
        <v>0</v>
      </c>
      <c r="EE215">
        <f t="shared" si="279"/>
        <v>0</v>
      </c>
      <c r="EF215">
        <f t="shared" si="279"/>
        <v>0</v>
      </c>
      <c r="EG215">
        <f t="shared" si="279"/>
        <v>0</v>
      </c>
      <c r="EH215">
        <f t="shared" si="279"/>
        <v>0</v>
      </c>
      <c r="EI215">
        <f t="shared" si="279"/>
        <v>0</v>
      </c>
      <c r="EJ215">
        <f t="shared" si="279"/>
        <v>0</v>
      </c>
      <c r="EK215">
        <f t="shared" si="279"/>
        <v>0</v>
      </c>
      <c r="EL215">
        <f t="shared" si="279"/>
        <v>0</v>
      </c>
      <c r="EM215">
        <f t="shared" si="279"/>
        <v>0</v>
      </c>
      <c r="EN215">
        <f t="shared" si="280"/>
        <v>0</v>
      </c>
      <c r="EO215">
        <f t="shared" si="280"/>
        <v>0</v>
      </c>
      <c r="EP215">
        <f t="shared" si="280"/>
        <v>0</v>
      </c>
      <c r="EQ215">
        <f t="shared" si="280"/>
        <v>0</v>
      </c>
      <c r="ER215">
        <f t="shared" si="280"/>
        <v>0</v>
      </c>
      <c r="ES215">
        <f t="shared" si="280"/>
        <v>0</v>
      </c>
      <c r="ET215">
        <f t="shared" si="280"/>
        <v>0</v>
      </c>
      <c r="EU215">
        <f t="shared" si="280"/>
        <v>0</v>
      </c>
      <c r="EV215">
        <f t="shared" si="280"/>
        <v>0</v>
      </c>
      <c r="EW215">
        <f t="shared" si="280"/>
        <v>0</v>
      </c>
      <c r="EX215">
        <f t="shared" si="280"/>
        <v>0</v>
      </c>
      <c r="EZ215">
        <f t="shared" si="266"/>
        <v>0.88943769080047419</v>
      </c>
      <c r="FB215">
        <f t="shared" si="267"/>
        <v>1.0160424344924202E-2</v>
      </c>
      <c r="FC215">
        <f t="shared" si="268"/>
        <v>0.24871688768713657</v>
      </c>
    </row>
    <row r="216" spans="1:159" x14ac:dyDescent="0.25">
      <c r="A216">
        <v>1345</v>
      </c>
      <c r="B216" s="20">
        <f>'Input spectra'!S215</f>
        <v>4.10077977524234E-2</v>
      </c>
      <c r="C216">
        <f>'Input spectra'!B215</f>
        <v>0</v>
      </c>
      <c r="D216">
        <f t="shared" si="274"/>
        <v>2.0653927966864227E-2</v>
      </c>
      <c r="E216">
        <f t="shared" si="274"/>
        <v>2.0419606312888083E-2</v>
      </c>
      <c r="F216">
        <f t="shared" si="274"/>
        <v>2.0186856623140802E-2</v>
      </c>
      <c r="G216">
        <f t="shared" si="274"/>
        <v>1.9955669955787941E-2</v>
      </c>
      <c r="H216">
        <f t="shared" si="274"/>
        <v>1.9726037415855255E-2</v>
      </c>
      <c r="I216">
        <f t="shared" ref="D216:M241" si="289">I$2*EXP(- I$1 * ($C216*_c1+$B216))</f>
        <v>1.949795015499492E-2</v>
      </c>
      <c r="J216">
        <f t="shared" si="289"/>
        <v>1.927139937125286E-2</v>
      </c>
      <c r="K216">
        <f t="shared" si="289"/>
        <v>1.9046376308837216E-2</v>
      </c>
      <c r="L216">
        <f t="shared" si="289"/>
        <v>1.8822872257887941E-2</v>
      </c>
      <c r="M216">
        <f t="shared" si="289"/>
        <v>1.8600878554247493E-2</v>
      </c>
      <c r="N216">
        <f t="shared" si="281"/>
        <v>1.8380386579232636E-2</v>
      </c>
      <c r="O216">
        <f t="shared" si="281"/>
        <v>1.8161387759407344E-2</v>
      </c>
      <c r="P216">
        <f t="shared" si="281"/>
        <v>1.7943873566356811E-2</v>
      </c>
      <c r="Q216">
        <f t="shared" si="281"/>
        <v>1.7727835516462561E-2</v>
      </c>
      <c r="R216">
        <f t="shared" si="281"/>
        <v>1.7513265170678596E-2</v>
      </c>
      <c r="S216">
        <f t="shared" si="281"/>
        <v>1.7300154134308698E-2</v>
      </c>
      <c r="T216">
        <f t="shared" si="281"/>
        <v>1.7088494056784753E-2</v>
      </c>
      <c r="U216">
        <f t="shared" si="281"/>
        <v>1.687827663144615E-2</v>
      </c>
      <c r="V216">
        <f t="shared" si="281"/>
        <v>1.6669493595320294E-2</v>
      </c>
      <c r="W216">
        <f t="shared" si="281"/>
        <v>1.646213672890412E-2</v>
      </c>
      <c r="X216">
        <f t="shared" si="281"/>
        <v>1.6256197855946689E-2</v>
      </c>
      <c r="Y216">
        <f t="shared" si="281"/>
        <v>1.6051668843232864E-2</v>
      </c>
      <c r="Z216">
        <f t="shared" si="281"/>
        <v>1.5848541600367971E-2</v>
      </c>
      <c r="AA216">
        <f t="shared" si="281"/>
        <v>1.5646808079563555E-2</v>
      </c>
      <c r="AB216">
        <f t="shared" si="281"/>
        <v>1.544646027542414E-2</v>
      </c>
      <c r="AC216">
        <f t="shared" si="281"/>
        <v>1.5247490224735063E-2</v>
      </c>
      <c r="AD216">
        <f t="shared" si="284"/>
        <v>1.5049890006251255E-2</v>
      </c>
      <c r="AE216">
        <f t="shared" si="284"/>
        <v>1.4853651740487141E-2</v>
      </c>
      <c r="AF216">
        <f t="shared" si="284"/>
        <v>1.4658767589507493E-2</v>
      </c>
      <c r="AG216">
        <f t="shared" si="284"/>
        <v>1.4465229756719298E-2</v>
      </c>
      <c r="AH216">
        <f t="shared" si="284"/>
        <v>1.4273030486664673E-2</v>
      </c>
      <c r="AI216">
        <f t="shared" si="284"/>
        <v>1.4082162064814744E-2</v>
      </c>
      <c r="AJ216">
        <f t="shared" si="284"/>
        <v>1.3892616817364542E-2</v>
      </c>
      <c r="AK216">
        <f t="shared" si="284"/>
        <v>1.3704387111028877E-2</v>
      </c>
      <c r="AL216">
        <f t="shared" si="284"/>
        <v>1.3517465352839224E-2</v>
      </c>
      <c r="AM216">
        <f t="shared" si="284"/>
        <v>1.3331843989941576E-2</v>
      </c>
      <c r="AN216">
        <f t="shared" si="284"/>
        <v>1.3147515509395273E-2</v>
      </c>
      <c r="AO216">
        <f t="shared" si="284"/>
        <v>1.2964472437972821E-2</v>
      </c>
      <c r="AP216">
        <f t="shared" si="284"/>
        <v>1.2782707341960676E-2</v>
      </c>
      <c r="AQ216">
        <f t="shared" si="284"/>
        <v>1.260221282696097E-2</v>
      </c>
      <c r="AR216">
        <f t="shared" si="282"/>
        <v>1.2422981537694245E-2</v>
      </c>
      <c r="AS216">
        <f t="shared" si="282"/>
        <v>1.2245006157803103E-2</v>
      </c>
      <c r="AT216">
        <f t="shared" si="282"/>
        <v>1.2068279409656806E-2</v>
      </c>
      <c r="AU216">
        <f t="shared" si="282"/>
        <v>1.1892794054156879E-2</v>
      </c>
      <c r="AV216">
        <f t="shared" si="282"/>
        <v>1.171854289054357E-2</v>
      </c>
      <c r="AW216">
        <f t="shared" si="282"/>
        <v>1.1545518756203329E-2</v>
      </c>
      <c r="AX216">
        <f t="shared" si="282"/>
        <v>1.0267013760799464E-2</v>
      </c>
      <c r="AY216">
        <f t="shared" si="282"/>
        <v>8.7761699295487404E-3</v>
      </c>
      <c r="AZ216">
        <f t="shared" si="282"/>
        <v>7.9031633508911212E-3</v>
      </c>
      <c r="BA216">
        <f t="shared" si="282"/>
        <v>7.2421694254137499E-3</v>
      </c>
      <c r="BB216">
        <f t="shared" si="282"/>
        <v>6.7022008123487128E-3</v>
      </c>
      <c r="BC216">
        <f t="shared" si="282"/>
        <v>6.2438386368958926E-3</v>
      </c>
      <c r="BD216">
        <f t="shared" si="282"/>
        <v>5.8454945660750815E-3</v>
      </c>
      <c r="BE216">
        <f t="shared" si="282"/>
        <v>5.4937167632295612E-3</v>
      </c>
      <c r="BF216">
        <f t="shared" si="282"/>
        <v>5.1794011353341754E-3</v>
      </c>
      <c r="BG216">
        <f t="shared" si="282"/>
        <v>4.8960211249927136E-3</v>
      </c>
      <c r="BH216">
        <f t="shared" si="285"/>
        <v>4.63869569698196E-3</v>
      </c>
      <c r="BI216">
        <f t="shared" si="285"/>
        <v>4.4036543708145925E-3</v>
      </c>
      <c r="BJ216">
        <f t="shared" si="285"/>
        <v>4.1879093122466834E-3</v>
      </c>
      <c r="BK216">
        <f t="shared" si="285"/>
        <v>3.9890436686370765E-3</v>
      </c>
      <c r="BL216">
        <f t="shared" si="285"/>
        <v>3.8050690988185791E-3</v>
      </c>
      <c r="BM216">
        <f t="shared" si="285"/>
        <v>3.6343265039124576E-3</v>
      </c>
      <c r="BN216">
        <f t="shared" si="285"/>
        <v>3.4754148219136626E-3</v>
      </c>
      <c r="BO216">
        <f t="shared" si="285"/>
        <v>3.3271386745584702E-3</v>
      </c>
      <c r="BP216">
        <f t="shared" si="285"/>
        <v>3.188469047628329E-3</v>
      </c>
      <c r="BQ216">
        <f t="shared" si="285"/>
        <v>3.0585132089188372E-3</v>
      </c>
      <c r="BR216">
        <f t="shared" si="285"/>
        <v>2.9364913176114673E-3</v>
      </c>
      <c r="BS216">
        <f t="shared" si="285"/>
        <v>2.82171797453193E-3</v>
      </c>
      <c r="BT216">
        <f t="shared" si="285"/>
        <v>2.7135874834084022E-3</v>
      </c>
      <c r="BU216">
        <f t="shared" si="285"/>
        <v>2.6115619421303205E-3</v>
      </c>
      <c r="BV216">
        <f t="shared" si="287"/>
        <v>2.5151615218667687E-3</v>
      </c>
      <c r="BW216">
        <f t="shared" si="287"/>
        <v>2.4239564586121475E-3</v>
      </c>
      <c r="BX216">
        <f t="shared" si="287"/>
        <v>2.3375604001231345E-3</v>
      </c>
      <c r="BY216">
        <f t="shared" si="287"/>
        <v>2.2556248366366193E-3</v>
      </c>
      <c r="BZ216">
        <f t="shared" si="287"/>
        <v>2.1778344062914358E-3</v>
      </c>
      <c r="CA216">
        <f t="shared" si="287"/>
        <v>2.1039029125613793E-3</v>
      </c>
      <c r="CB216">
        <f t="shared" si="287"/>
        <v>2.0335699258344103E-3</v>
      </c>
      <c r="CC216">
        <f t="shared" si="287"/>
        <v>1.966597867717568E-3</v>
      </c>
      <c r="CD216">
        <f t="shared" si="287"/>
        <v>1.9027694969360619E-3</v>
      </c>
      <c r="CE216">
        <f t="shared" si="287"/>
        <v>1.8418857314116983E-3</v>
      </c>
      <c r="CF216">
        <f t="shared" si="277"/>
        <v>1.7837637533899384E-3</v>
      </c>
      <c r="CG216">
        <f t="shared" si="277"/>
        <v>1.7282353541666383E-3</v>
      </c>
      <c r="CH216">
        <f t="shared" si="277"/>
        <v>1.6751454826557976E-3</v>
      </c>
      <c r="CI216">
        <f t="shared" si="277"/>
        <v>1.6243509681927119E-3</v>
      </c>
      <c r="CJ216">
        <f t="shared" si="277"/>
        <v>1.5757193929239175E-3</v>
      </c>
      <c r="CK216">
        <f t="shared" si="277"/>
        <v>1.5291280931542773E-3</v>
      </c>
      <c r="CL216">
        <f t="shared" si="277"/>
        <v>1.4844632722998759E-3</v>
      </c>
      <c r="CM216">
        <f t="shared" si="277"/>
        <v>1.4416192107847008E-3</v>
      </c>
      <c r="CN216">
        <f t="shared" si="277"/>
        <v>1.4004975604371259E-3</v>
      </c>
      <c r="CO216">
        <f t="shared" si="277"/>
        <v>1.3610067127808564E-3</v>
      </c>
      <c r="CP216">
        <f t="shared" si="283"/>
        <v>1.3230612321464604E-3</v>
      </c>
      <c r="CQ216">
        <f t="shared" si="283"/>
        <v>1.2865813458110649E-3</v>
      </c>
      <c r="CR216">
        <f t="shared" si="283"/>
        <v>8.2862719777103205E-4</v>
      </c>
      <c r="CS216">
        <f t="shared" si="283"/>
        <v>5.3838739819993579E-4</v>
      </c>
      <c r="CT216">
        <f t="shared" si="283"/>
        <v>3.7297946426906558E-4</v>
      </c>
      <c r="CU216">
        <f t="shared" si="283"/>
        <v>2.595538029039247E-4</v>
      </c>
      <c r="CV216">
        <f t="shared" si="283"/>
        <v>1.7728471710310879E-4</v>
      </c>
      <c r="CW216">
        <f t="shared" si="283"/>
        <v>1.1657737021737507E-4</v>
      </c>
      <c r="CX216">
        <f t="shared" si="283"/>
        <v>7.2018668045417379E-5</v>
      </c>
      <c r="CY216">
        <f t="shared" si="283"/>
        <v>4.0173700691208495E-5</v>
      </c>
      <c r="CZ216">
        <f t="shared" si="283"/>
        <v>1.8686606501104276E-5</v>
      </c>
      <c r="DA216">
        <f t="shared" si="283"/>
        <v>5.8494944377178491E-6</v>
      </c>
      <c r="DB216">
        <f t="shared" si="283"/>
        <v>3.7169214629585174E-7</v>
      </c>
      <c r="DC216">
        <f t="shared" si="283"/>
        <v>0</v>
      </c>
      <c r="DD216">
        <f t="shared" si="283"/>
        <v>0</v>
      </c>
      <c r="DE216">
        <f t="shared" si="283"/>
        <v>0</v>
      </c>
      <c r="DF216">
        <f t="shared" si="286"/>
        <v>0</v>
      </c>
      <c r="DG216">
        <f t="shared" si="286"/>
        <v>0</v>
      </c>
      <c r="DH216">
        <f t="shared" si="286"/>
        <v>0</v>
      </c>
      <c r="DI216">
        <f t="shared" si="286"/>
        <v>0</v>
      </c>
      <c r="DJ216">
        <f t="shared" si="286"/>
        <v>0</v>
      </c>
      <c r="DK216">
        <f t="shared" si="286"/>
        <v>0</v>
      </c>
      <c r="DL216">
        <f t="shared" si="286"/>
        <v>0</v>
      </c>
      <c r="DM216">
        <f t="shared" si="286"/>
        <v>0</v>
      </c>
      <c r="DN216">
        <f t="shared" si="286"/>
        <v>0</v>
      </c>
      <c r="DO216">
        <f t="shared" si="286"/>
        <v>0</v>
      </c>
      <c r="DP216">
        <f t="shared" si="286"/>
        <v>0</v>
      </c>
      <c r="DQ216">
        <f t="shared" si="286"/>
        <v>0</v>
      </c>
      <c r="DR216">
        <f t="shared" si="286"/>
        <v>0</v>
      </c>
      <c r="DS216">
        <f t="shared" si="286"/>
        <v>0</v>
      </c>
      <c r="DT216">
        <f t="shared" si="288"/>
        <v>0</v>
      </c>
      <c r="DU216">
        <f t="shared" si="288"/>
        <v>0</v>
      </c>
      <c r="DV216">
        <f t="shared" si="288"/>
        <v>0</v>
      </c>
      <c r="DW216">
        <f t="shared" si="288"/>
        <v>0</v>
      </c>
      <c r="DX216">
        <f t="shared" si="288"/>
        <v>0</v>
      </c>
      <c r="DY216">
        <f t="shared" si="288"/>
        <v>0</v>
      </c>
      <c r="DZ216">
        <f t="shared" si="288"/>
        <v>0</v>
      </c>
      <c r="EA216">
        <f t="shared" si="288"/>
        <v>0</v>
      </c>
      <c r="EB216">
        <f t="shared" si="288"/>
        <v>0</v>
      </c>
      <c r="EC216">
        <f t="shared" si="288"/>
        <v>0</v>
      </c>
      <c r="ED216">
        <f t="shared" si="279"/>
        <v>0</v>
      </c>
      <c r="EE216">
        <f t="shared" si="279"/>
        <v>0</v>
      </c>
      <c r="EF216">
        <f t="shared" si="279"/>
        <v>0</v>
      </c>
      <c r="EG216">
        <f t="shared" si="279"/>
        <v>0</v>
      </c>
      <c r="EH216">
        <f t="shared" si="279"/>
        <v>0</v>
      </c>
      <c r="EI216">
        <f t="shared" si="279"/>
        <v>0</v>
      </c>
      <c r="EJ216">
        <f t="shared" si="279"/>
        <v>0</v>
      </c>
      <c r="EK216">
        <f t="shared" si="279"/>
        <v>0</v>
      </c>
      <c r="EL216">
        <f t="shared" si="279"/>
        <v>0</v>
      </c>
      <c r="EM216">
        <f t="shared" si="279"/>
        <v>0</v>
      </c>
      <c r="EN216">
        <f t="shared" si="279"/>
        <v>0</v>
      </c>
      <c r="EO216">
        <f t="shared" si="279"/>
        <v>0</v>
      </c>
      <c r="EP216">
        <f t="shared" si="279"/>
        <v>0</v>
      </c>
      <c r="EQ216">
        <f t="shared" si="279"/>
        <v>0</v>
      </c>
      <c r="ER216">
        <f t="shared" si="279"/>
        <v>0</v>
      </c>
      <c r="ES216">
        <f t="shared" si="279"/>
        <v>0</v>
      </c>
      <c r="ET216">
        <f t="shared" si="280"/>
        <v>0</v>
      </c>
      <c r="EU216">
        <f t="shared" si="280"/>
        <v>0</v>
      </c>
      <c r="EV216">
        <f t="shared" si="280"/>
        <v>0</v>
      </c>
      <c r="EW216">
        <f t="shared" si="280"/>
        <v>0</v>
      </c>
      <c r="EX216">
        <f t="shared" si="280"/>
        <v>0</v>
      </c>
      <c r="EZ216">
        <f t="shared" si="266"/>
        <v>0.88956685005455816</v>
      </c>
      <c r="FB216">
        <f t="shared" si="267"/>
        <v>1.0147561640483416E-2</v>
      </c>
      <c r="FC216">
        <f t="shared" si="268"/>
        <v>0.24871852876763045</v>
      </c>
    </row>
    <row r="217" spans="1:159" x14ac:dyDescent="0.25">
      <c r="A217">
        <v>1350</v>
      </c>
      <c r="B217" s="20">
        <f>'Input spectra'!S216</f>
        <v>4.0955280413269797E-2</v>
      </c>
      <c r="C217">
        <f>'Input spectra'!B216</f>
        <v>0</v>
      </c>
      <c r="D217">
        <f t="shared" si="289"/>
        <v>2.0653927966864227E-2</v>
      </c>
      <c r="E217">
        <f t="shared" si="289"/>
        <v>2.0419713551508692E-2</v>
      </c>
      <c r="F217">
        <f t="shared" si="289"/>
        <v>2.0187068656253485E-2</v>
      </c>
      <c r="G217">
        <f t="shared" si="289"/>
        <v>1.9955984363870846E-2</v>
      </c>
      <c r="H217">
        <f t="shared" si="289"/>
        <v>1.97264518038066E-2</v>
      </c>
      <c r="I217">
        <f t="shared" si="289"/>
        <v>1.9498462151947615E-2</v>
      </c>
      <c r="J217">
        <f t="shared" si="289"/>
        <v>1.9272006630390345E-2</v>
      </c>
      <c r="K217">
        <f t="shared" si="289"/>
        <v>1.9047076507210513E-2</v>
      </c>
      <c r="L217">
        <f t="shared" si="289"/>
        <v>1.8823663096233886E-2</v>
      </c>
      <c r="M217">
        <f t="shared" si="289"/>
        <v>1.8601757756808179E-2</v>
      </c>
      <c r="N217">
        <f t="shared" si="281"/>
        <v>1.838135189357604E-2</v>
      </c>
      <c r="O217">
        <f t="shared" si="281"/>
        <v>1.8162436956249122E-2</v>
      </c>
      <c r="P217">
        <f t="shared" si="281"/>
        <v>1.7945004439383277E-2</v>
      </c>
      <c r="Q217">
        <f t="shared" si="281"/>
        <v>1.772904588215482E-2</v>
      </c>
      <c r="R217">
        <f t="shared" si="281"/>
        <v>1.7514552868137846E-2</v>
      </c>
      <c r="S217">
        <f t="shared" si="281"/>
        <v>1.7301517025082664E-2</v>
      </c>
      <c r="T217">
        <f t="shared" si="281"/>
        <v>1.7089930024695284E-2</v>
      </c>
      <c r="U217">
        <f t="shared" si="281"/>
        <v>1.6879783582417957E-2</v>
      </c>
      <c r="V217">
        <f t="shared" si="281"/>
        <v>1.6671069457210783E-2</v>
      </c>
      <c r="W217">
        <f t="shared" si="281"/>
        <v>1.6463779451334388E-2</v>
      </c>
      <c r="X217">
        <f t="shared" si="281"/>
        <v>1.6257905410133621E-2</v>
      </c>
      <c r="Y217">
        <f t="shared" si="281"/>
        <v>1.6053439221822324E-2</v>
      </c>
      <c r="Z217">
        <f t="shared" si="281"/>
        <v>1.5850372817269136E-2</v>
      </c>
      <c r="AA217">
        <f t="shared" si="281"/>
        <v>1.5648698169784286E-2</v>
      </c>
      <c r="AB217">
        <f t="shared" si="281"/>
        <v>1.5448407294907519E-2</v>
      </c>
      <c r="AC217">
        <f t="shared" si="281"/>
        <v>1.5249492250196934E-2</v>
      </c>
      <c r="AD217">
        <f t="shared" si="284"/>
        <v>1.5051945135018899E-2</v>
      </c>
      <c r="AE217">
        <f t="shared" si="284"/>
        <v>1.4855758090338999E-2</v>
      </c>
      <c r="AF217">
        <f t="shared" si="284"/>
        <v>1.4660923298513952E-2</v>
      </c>
      <c r="AG217">
        <f t="shared" si="284"/>
        <v>1.4467432983084538E-2</v>
      </c>
      <c r="AH217">
        <f t="shared" si="284"/>
        <v>1.4275279408569567E-2</v>
      </c>
      <c r="AI217">
        <f t="shared" si="284"/>
        <v>1.4084454880260796E-2</v>
      </c>
      <c r="AJ217">
        <f t="shared" si="284"/>
        <v>1.3894951744018873E-2</v>
      </c>
      <c r="AK217">
        <f t="shared" si="284"/>
        <v>1.3706762386070234E-2</v>
      </c>
      <c r="AL217">
        <f t="shared" si="284"/>
        <v>1.3519879232805019E-2</v>
      </c>
      <c r="AM217">
        <f t="shared" si="284"/>
        <v>1.3334294750575943E-2</v>
      </c>
      <c r="AN217">
        <f t="shared" si="284"/>
        <v>1.3150001445498138E-2</v>
      </c>
      <c r="AO217">
        <f t="shared" si="284"/>
        <v>1.2966991863249989E-2</v>
      </c>
      <c r="AP217">
        <f t="shared" si="284"/>
        <v>1.2785258588874897E-2</v>
      </c>
      <c r="AQ217">
        <f t="shared" si="284"/>
        <v>1.2604794246584027E-2</v>
      </c>
      <c r="AR217">
        <f t="shared" si="282"/>
        <v>1.2425591499560008E-2</v>
      </c>
      <c r="AS217">
        <f t="shared" si="282"/>
        <v>1.2247643049761583E-2</v>
      </c>
      <c r="AT217">
        <f t="shared" si="282"/>
        <v>1.2070941637729175E-2</v>
      </c>
      <c r="AU217">
        <f t="shared" si="282"/>
        <v>1.1895480042391467E-2</v>
      </c>
      <c r="AV217">
        <f t="shared" si="282"/>
        <v>1.172125108087283E-2</v>
      </c>
      <c r="AW217">
        <f t="shared" si="282"/>
        <v>1.154824760830175E-2</v>
      </c>
      <c r="AX217">
        <f t="shared" si="282"/>
        <v>1.0269494363140404E-2</v>
      </c>
      <c r="AY217">
        <f t="shared" si="282"/>
        <v>8.7783364320537655E-3</v>
      </c>
      <c r="AZ217">
        <f t="shared" si="282"/>
        <v>7.9051558569476574E-3</v>
      </c>
      <c r="BA217">
        <f t="shared" si="282"/>
        <v>7.2440333286200144E-3</v>
      </c>
      <c r="BB217">
        <f t="shared" si="282"/>
        <v>6.7039609521989422E-3</v>
      </c>
      <c r="BC217">
        <f t="shared" si="282"/>
        <v>6.2455112008100427E-3</v>
      </c>
      <c r="BD217">
        <f t="shared" si="282"/>
        <v>5.8470911311356306E-3</v>
      </c>
      <c r="BE217">
        <f t="shared" si="282"/>
        <v>5.4952461076082778E-3</v>
      </c>
      <c r="BF217">
        <f t="shared" si="282"/>
        <v>5.1808701888080332E-3</v>
      </c>
      <c r="BG217">
        <f t="shared" si="282"/>
        <v>4.8974355222645123E-3</v>
      </c>
      <c r="BH217">
        <f t="shared" si="285"/>
        <v>4.6400601245580545E-3</v>
      </c>
      <c r="BI217">
        <f t="shared" si="285"/>
        <v>4.404972796937019E-3</v>
      </c>
      <c r="BJ217">
        <f t="shared" si="285"/>
        <v>4.1891851460981117E-3</v>
      </c>
      <c r="BK217">
        <f t="shared" si="285"/>
        <v>3.9902798745073444E-3</v>
      </c>
      <c r="BL217">
        <f t="shared" si="285"/>
        <v>3.8062682803683225E-3</v>
      </c>
      <c r="BM217">
        <f t="shared" si="285"/>
        <v>3.6354909678852402E-3</v>
      </c>
      <c r="BN217">
        <f t="shared" si="285"/>
        <v>3.4765466273070185E-3</v>
      </c>
      <c r="BO217">
        <f t="shared" si="285"/>
        <v>3.3282396712480404E-3</v>
      </c>
      <c r="BP217">
        <f t="shared" si="285"/>
        <v>3.1895409071763872E-3</v>
      </c>
      <c r="BQ217">
        <f t="shared" si="285"/>
        <v>3.059557449481829E-3</v>
      </c>
      <c r="BR217">
        <f t="shared" si="285"/>
        <v>2.9375093243181475E-3</v>
      </c>
      <c r="BS217">
        <f t="shared" si="285"/>
        <v>2.8227110163336839E-3</v>
      </c>
      <c r="BT217">
        <f t="shared" si="285"/>
        <v>2.7145567271457346E-3</v>
      </c>
      <c r="BU217">
        <f t="shared" si="285"/>
        <v>2.6125084643766508E-3</v>
      </c>
      <c r="BV217">
        <f t="shared" si="287"/>
        <v>2.5160863189786359E-3</v>
      </c>
      <c r="BW217">
        <f t="shared" si="287"/>
        <v>2.4248604553180611E-3</v>
      </c>
      <c r="BX217">
        <f t="shared" si="287"/>
        <v>2.33844445691126E-3</v>
      </c>
      <c r="BY217">
        <f t="shared" si="287"/>
        <v>2.2564897561471731E-3</v>
      </c>
      <c r="BZ217">
        <f t="shared" si="287"/>
        <v>2.1786809388782487E-3</v>
      </c>
      <c r="CA217">
        <f t="shared" si="287"/>
        <v>2.1047317611551631E-3</v>
      </c>
      <c r="CB217">
        <f t="shared" si="287"/>
        <v>2.0343817502153929E-3</v>
      </c>
      <c r="CC217">
        <f t="shared" si="287"/>
        <v>1.9673932882856319E-3</v>
      </c>
      <c r="CD217">
        <f t="shared" si="287"/>
        <v>1.9035490980510209E-3</v>
      </c>
      <c r="CE217">
        <f t="shared" si="287"/>
        <v>1.8426500643639752E-3</v>
      </c>
      <c r="CF217">
        <f t="shared" si="277"/>
        <v>1.7845133390519431E-3</v>
      </c>
      <c r="CG217">
        <f t="shared" ref="CF217:CO242" si="290">CG$2*EXP(- CG$1 * ($C217*_c1+$B217))</f>
        <v>1.7289706853670633E-3</v>
      </c>
      <c r="CH217">
        <f t="shared" si="290"/>
        <v>1.6758670263124563E-3</v>
      </c>
      <c r="CI217">
        <f t="shared" si="290"/>
        <v>1.6250591672341437E-3</v>
      </c>
      <c r="CJ217">
        <f t="shared" si="290"/>
        <v>1.5764146680254953E-3</v>
      </c>
      <c r="CK217">
        <f t="shared" si="290"/>
        <v>1.5298108443108629E-3</v>
      </c>
      <c r="CL217">
        <f t="shared" si="290"/>
        <v>1.4851338802539605E-3</v>
      </c>
      <c r="CM217">
        <f t="shared" si="290"/>
        <v>1.4422780383263726E-3</v>
      </c>
      <c r="CN217">
        <f t="shared" si="290"/>
        <v>1.401144953590027E-3</v>
      </c>
      <c r="CO217">
        <f t="shared" si="290"/>
        <v>1.3616430018864268E-3</v>
      </c>
      <c r="CP217">
        <f t="shared" si="283"/>
        <v>1.3236867328572104E-3</v>
      </c>
      <c r="CQ217">
        <f t="shared" si="283"/>
        <v>1.287196360002263E-3</v>
      </c>
      <c r="CR217">
        <f t="shared" si="283"/>
        <v>8.2902765362458141E-4</v>
      </c>
      <c r="CS217">
        <f t="shared" si="283"/>
        <v>5.3865041688971318E-4</v>
      </c>
      <c r="CT217">
        <f t="shared" si="283"/>
        <v>3.7316363588148964E-4</v>
      </c>
      <c r="CU217">
        <f t="shared" si="283"/>
        <v>2.5968333042624108E-4</v>
      </c>
      <c r="CV217">
        <f t="shared" si="283"/>
        <v>1.7737412064585127E-4</v>
      </c>
      <c r="CW217">
        <f t="shared" si="283"/>
        <v>1.1663677197916607E-4</v>
      </c>
      <c r="CX217">
        <f t="shared" si="283"/>
        <v>7.205574342777938E-5</v>
      </c>
      <c r="CY217">
        <f t="shared" si="283"/>
        <v>4.0194593299053639E-5</v>
      </c>
      <c r="CZ217">
        <f t="shared" si="283"/>
        <v>1.8696422787017227E-5</v>
      </c>
      <c r="DA217">
        <f t="shared" si="283"/>
        <v>5.8525979795643256E-6</v>
      </c>
      <c r="DB217">
        <f t="shared" si="283"/>
        <v>3.7189130651542887E-7</v>
      </c>
      <c r="DC217">
        <f t="shared" si="283"/>
        <v>0</v>
      </c>
      <c r="DD217">
        <f t="shared" si="283"/>
        <v>0</v>
      </c>
      <c r="DE217">
        <f t="shared" si="283"/>
        <v>0</v>
      </c>
      <c r="DF217">
        <f t="shared" si="286"/>
        <v>0</v>
      </c>
      <c r="DG217">
        <f t="shared" si="286"/>
        <v>0</v>
      </c>
      <c r="DH217">
        <f t="shared" si="286"/>
        <v>0</v>
      </c>
      <c r="DI217">
        <f t="shared" si="286"/>
        <v>0</v>
      </c>
      <c r="DJ217">
        <f t="shared" si="286"/>
        <v>0</v>
      </c>
      <c r="DK217">
        <f t="shared" si="286"/>
        <v>0</v>
      </c>
      <c r="DL217">
        <f t="shared" si="286"/>
        <v>0</v>
      </c>
      <c r="DM217">
        <f t="shared" si="286"/>
        <v>0</v>
      </c>
      <c r="DN217">
        <f t="shared" si="286"/>
        <v>0</v>
      </c>
      <c r="DO217">
        <f t="shared" si="286"/>
        <v>0</v>
      </c>
      <c r="DP217">
        <f t="shared" si="286"/>
        <v>0</v>
      </c>
      <c r="DQ217">
        <f t="shared" si="286"/>
        <v>0</v>
      </c>
      <c r="DR217">
        <f t="shared" si="286"/>
        <v>0</v>
      </c>
      <c r="DS217">
        <f t="shared" si="286"/>
        <v>0</v>
      </c>
      <c r="DT217">
        <f t="shared" si="288"/>
        <v>0</v>
      </c>
      <c r="DU217">
        <f t="shared" si="288"/>
        <v>0</v>
      </c>
      <c r="DV217">
        <f t="shared" si="288"/>
        <v>0</v>
      </c>
      <c r="DW217">
        <f t="shared" si="288"/>
        <v>0</v>
      </c>
      <c r="DX217">
        <f t="shared" si="288"/>
        <v>0</v>
      </c>
      <c r="DY217">
        <f t="shared" si="288"/>
        <v>0</v>
      </c>
      <c r="DZ217">
        <f t="shared" si="288"/>
        <v>0</v>
      </c>
      <c r="EA217">
        <f t="shared" si="288"/>
        <v>0</v>
      </c>
      <c r="EB217">
        <f t="shared" si="288"/>
        <v>0</v>
      </c>
      <c r="EC217">
        <f t="shared" si="288"/>
        <v>0</v>
      </c>
      <c r="ED217">
        <f t="shared" si="279"/>
        <v>0</v>
      </c>
      <c r="EE217">
        <f t="shared" ref="ED217:EM242" si="291">EE$2*EXP(- EE$1 * ($C217*_c1+$B217))</f>
        <v>0</v>
      </c>
      <c r="EF217">
        <f t="shared" si="291"/>
        <v>0</v>
      </c>
      <c r="EG217">
        <f t="shared" si="291"/>
        <v>0</v>
      </c>
      <c r="EH217">
        <f t="shared" si="291"/>
        <v>0</v>
      </c>
      <c r="EI217">
        <f t="shared" si="291"/>
        <v>0</v>
      </c>
      <c r="EJ217">
        <f t="shared" si="291"/>
        <v>0</v>
      </c>
      <c r="EK217">
        <f t="shared" si="291"/>
        <v>0</v>
      </c>
      <c r="EL217">
        <f t="shared" si="291"/>
        <v>0</v>
      </c>
      <c r="EM217">
        <f t="shared" si="291"/>
        <v>0</v>
      </c>
      <c r="EN217">
        <f t="shared" si="280"/>
        <v>0</v>
      </c>
      <c r="EO217">
        <f t="shared" si="280"/>
        <v>0</v>
      </c>
      <c r="EP217">
        <f t="shared" si="280"/>
        <v>0</v>
      </c>
      <c r="EQ217">
        <f t="shared" si="280"/>
        <v>0</v>
      </c>
      <c r="ER217">
        <f t="shared" si="280"/>
        <v>0</v>
      </c>
      <c r="ES217">
        <f t="shared" si="280"/>
        <v>0</v>
      </c>
      <c r="ET217">
        <f t="shared" si="280"/>
        <v>0</v>
      </c>
      <c r="EU217">
        <f t="shared" si="280"/>
        <v>0</v>
      </c>
      <c r="EV217">
        <f t="shared" si="280"/>
        <v>0</v>
      </c>
      <c r="EW217">
        <f t="shared" si="280"/>
        <v>0</v>
      </c>
      <c r="EX217">
        <f t="shared" si="280"/>
        <v>0</v>
      </c>
      <c r="EZ217">
        <f t="shared" si="266"/>
        <v>0.88969603842643019</v>
      </c>
      <c r="FB217">
        <f t="shared" si="267"/>
        <v>1.01346985982807E-2</v>
      </c>
      <c r="FC217">
        <f t="shared" si="268"/>
        <v>0.24872016984834822</v>
      </c>
    </row>
    <row r="218" spans="1:159" x14ac:dyDescent="0.25">
      <c r="A218">
        <v>1355</v>
      </c>
      <c r="B218" s="20">
        <f>'Input spectra'!S217</f>
        <v>4.0902763074116201E-2</v>
      </c>
      <c r="C218">
        <f>'Input spectra'!B217</f>
        <v>0</v>
      </c>
      <c r="D218">
        <f t="shared" si="289"/>
        <v>2.0653927966864227E-2</v>
      </c>
      <c r="E218">
        <f t="shared" si="289"/>
        <v>2.0419820790692485E-2</v>
      </c>
      <c r="F218">
        <f t="shared" si="289"/>
        <v>2.0187280691593264E-2</v>
      </c>
      <c r="G218">
        <f t="shared" si="289"/>
        <v>1.9956298776907355E-2</v>
      </c>
      <c r="H218">
        <f t="shared" si="289"/>
        <v>1.9726866200463058E-2</v>
      </c>
      <c r="I218">
        <f t="shared" si="289"/>
        <v>1.9498974162344845E-2</v>
      </c>
      <c r="J218">
        <f t="shared" si="289"/>
        <v>1.9272613908663114E-2</v>
      </c>
      <c r="K218">
        <f t="shared" si="289"/>
        <v>1.9047776731325069E-2</v>
      </c>
      <c r="L218">
        <f t="shared" si="289"/>
        <v>1.8824453967806708E-2</v>
      </c>
      <c r="M218">
        <f t="shared" si="289"/>
        <v>1.860263700092589E-2</v>
      </c>
      <c r="N218">
        <f t="shared" si="281"/>
        <v>1.8382317258616516E-2</v>
      </c>
      <c r="O218">
        <f t="shared" si="281"/>
        <v>1.816348621370378E-2</v>
      </c>
      <c r="P218">
        <f t="shared" si="281"/>
        <v>1.7946135383680523E-2</v>
      </c>
      <c r="Q218">
        <f t="shared" si="281"/>
        <v>1.7730256330484643E-2</v>
      </c>
      <c r="R218">
        <f t="shared" si="281"/>
        <v>1.7515840660277594E-2</v>
      </c>
      <c r="S218">
        <f t="shared" si="281"/>
        <v>1.7302880023223954E-2</v>
      </c>
      <c r="T218">
        <f t="shared" si="281"/>
        <v>1.7091366113272031E-2</v>
      </c>
      <c r="U218">
        <f t="shared" si="281"/>
        <v>1.6881290667935561E-2</v>
      </c>
      <c r="V218">
        <f t="shared" si="281"/>
        <v>1.6672645468076442E-2</v>
      </c>
      <c r="W218">
        <f t="shared" si="281"/>
        <v>1.6465422337688513E-2</v>
      </c>
      <c r="X218">
        <f t="shared" si="281"/>
        <v>1.6259613143682374E-2</v>
      </c>
      <c r="Y218">
        <f t="shared" si="281"/>
        <v>1.6055209795671255E-2</v>
      </c>
      <c r="Z218">
        <f t="shared" si="281"/>
        <v>1.5852204245757926E-2</v>
      </c>
      <c r="AA218">
        <f t="shared" si="281"/>
        <v>1.565058848832258E-2</v>
      </c>
      <c r="AB218">
        <f t="shared" si="281"/>
        <v>1.5450354559811842E-2</v>
      </c>
      <c r="AC218">
        <f t="shared" si="281"/>
        <v>1.5251494538528686E-2</v>
      </c>
      <c r="AD218">
        <f t="shared" si="284"/>
        <v>1.505400054442343E-2</v>
      </c>
      <c r="AE218">
        <f t="shared" si="284"/>
        <v>1.4857864738885736E-2</v>
      </c>
      <c r="AF218">
        <f t="shared" si="284"/>
        <v>1.4663079324537601E-2</v>
      </c>
      <c r="AG218">
        <f t="shared" si="284"/>
        <v>1.4469636545027332E-2</v>
      </c>
      <c r="AH218">
        <f t="shared" si="284"/>
        <v>1.4277528684824556E-2</v>
      </c>
      <c r="AI218">
        <f t="shared" si="284"/>
        <v>1.4086748069016192E-2</v>
      </c>
      <c r="AJ218">
        <f t="shared" si="284"/>
        <v>1.3897287063103413E-2</v>
      </c>
      <c r="AK218">
        <f t="shared" si="284"/>
        <v>1.3709138072799576E-2</v>
      </c>
      <c r="AL218">
        <f t="shared" si="284"/>
        <v>1.3522293543829176E-2</v>
      </c>
      <c r="AM218">
        <f t="shared" si="284"/>
        <v>1.3336745961727708E-2</v>
      </c>
      <c r="AN218">
        <f t="shared" si="284"/>
        <v>1.3152487851642537E-2</v>
      </c>
      <c r="AO218">
        <f t="shared" si="284"/>
        <v>1.2969511778134718E-2</v>
      </c>
      <c r="AP218">
        <f t="shared" si="284"/>
        <v>1.2787810344981785E-2</v>
      </c>
      <c r="AQ218">
        <f t="shared" si="284"/>
        <v>1.2607376194981463E-2</v>
      </c>
      <c r="AR218">
        <f t="shared" si="282"/>
        <v>1.2428202009756372E-2</v>
      </c>
      <c r="AS218">
        <f t="shared" si="282"/>
        <v>1.2250280509559647E-2</v>
      </c>
      <c r="AT218">
        <f t="shared" si="282"/>
        <v>1.2073604453081477E-2</v>
      </c>
      <c r="AU218">
        <f t="shared" si="282"/>
        <v>1.1898166637256659E-2</v>
      </c>
      <c r="AV218">
        <f t="shared" si="282"/>
        <v>1.1723959897072983E-2</v>
      </c>
      <c r="AW218">
        <f t="shared" si="282"/>
        <v>1.1550977105380611E-2</v>
      </c>
      <c r="AX218">
        <f t="shared" si="282"/>
        <v>1.0271975564817053E-2</v>
      </c>
      <c r="AY218">
        <f t="shared" si="282"/>
        <v>8.7805034693858447E-3</v>
      </c>
      <c r="AZ218">
        <f t="shared" si="282"/>
        <v>7.9071488653448645E-3</v>
      </c>
      <c r="BA218">
        <f t="shared" si="282"/>
        <v>7.2458977115354584E-3</v>
      </c>
      <c r="BB218">
        <f t="shared" si="282"/>
        <v>6.7057215542991652E-3</v>
      </c>
      <c r="BC218">
        <f t="shared" si="282"/>
        <v>6.2471842127610833E-3</v>
      </c>
      <c r="BD218">
        <f t="shared" si="282"/>
        <v>5.8486881322619326E-3</v>
      </c>
      <c r="BE218">
        <f t="shared" si="282"/>
        <v>5.4967758777268588E-3</v>
      </c>
      <c r="BF218">
        <f t="shared" si="282"/>
        <v>5.1823396589551806E-3</v>
      </c>
      <c r="BG218">
        <f t="shared" si="282"/>
        <v>4.8988503281374163E-3</v>
      </c>
      <c r="BH218">
        <f t="shared" si="285"/>
        <v>4.6414249534673536E-3</v>
      </c>
      <c r="BI218">
        <f t="shared" si="285"/>
        <v>4.4062916177878449E-3</v>
      </c>
      <c r="BJ218">
        <f t="shared" si="285"/>
        <v>4.1904613686284476E-3</v>
      </c>
      <c r="BK218">
        <f t="shared" si="285"/>
        <v>3.9915164634781947E-3</v>
      </c>
      <c r="BL218">
        <f t="shared" si="285"/>
        <v>3.8074678398445508E-3</v>
      </c>
      <c r="BM218">
        <f t="shared" si="285"/>
        <v>3.636655804960533E-3</v>
      </c>
      <c r="BN218">
        <f t="shared" si="285"/>
        <v>3.4776788012847062E-3</v>
      </c>
      <c r="BO218">
        <f t="shared" si="285"/>
        <v>3.3293410322728042E-3</v>
      </c>
      <c r="BP218">
        <f t="shared" si="285"/>
        <v>3.1906131270487493E-3</v>
      </c>
      <c r="BQ218">
        <f t="shared" si="285"/>
        <v>3.0606020465704519E-3</v>
      </c>
      <c r="BR218">
        <f t="shared" si="285"/>
        <v>2.9385276839418101E-3</v>
      </c>
      <c r="BS218">
        <f t="shared" si="285"/>
        <v>2.8237044076147369E-3</v>
      </c>
      <c r="BT218">
        <f t="shared" si="285"/>
        <v>2.7155263170791735E-3</v>
      </c>
      <c r="BU218">
        <f t="shared" si="285"/>
        <v>2.6134553296760592E-3</v>
      </c>
      <c r="BV218">
        <f t="shared" si="287"/>
        <v>2.5170114561281864E-3</v>
      </c>
      <c r="BW218">
        <f t="shared" si="287"/>
        <v>2.4257647891628865E-3</v>
      </c>
      <c r="BX218">
        <f t="shared" si="287"/>
        <v>2.3393288480464268E-3</v>
      </c>
      <c r="BY218">
        <f t="shared" si="287"/>
        <v>2.2573550073111772E-3</v>
      </c>
      <c r="BZ218">
        <f t="shared" si="287"/>
        <v>2.1795278005155251E-3</v>
      </c>
      <c r="CA218">
        <f t="shared" si="287"/>
        <v>2.10556093628017E-3</v>
      </c>
      <c r="CB218">
        <f t="shared" si="287"/>
        <v>2.0351938986859571E-3</v>
      </c>
      <c r="CC218">
        <f t="shared" si="287"/>
        <v>1.9681890305737028E-3</v>
      </c>
      <c r="CD218">
        <f t="shared" si="287"/>
        <v>1.9043290185834917E-3</v>
      </c>
      <c r="CE218">
        <f t="shared" si="287"/>
        <v>1.8434147144938337E-3</v>
      </c>
      <c r="CF218">
        <f t="shared" si="290"/>
        <v>1.7852632397100702E-3</v>
      </c>
      <c r="CG218">
        <f t="shared" si="290"/>
        <v>1.7297063294368972E-3</v>
      </c>
      <c r="CH218">
        <f t="shared" si="290"/>
        <v>1.6765888807631648E-3</v>
      </c>
      <c r="CI218">
        <f t="shared" si="290"/>
        <v>1.6257676750425179E-3</v>
      </c>
      <c r="CJ218">
        <f t="shared" si="290"/>
        <v>1.5771102499123222E-3</v>
      </c>
      <c r="CK218">
        <f t="shared" si="290"/>
        <v>1.5304939003138141E-3</v>
      </c>
      <c r="CL218">
        <f t="shared" si="290"/>
        <v>1.4858047911559427E-3</v>
      </c>
      <c r="CM218">
        <f t="shared" si="290"/>
        <v>1.4429371669556874E-3</v>
      </c>
      <c r="CN218">
        <f t="shared" si="290"/>
        <v>1.401792646006494E-3</v>
      </c>
      <c r="CO218">
        <f t="shared" si="290"/>
        <v>1.3622795884657875E-3</v>
      </c>
      <c r="CP218">
        <f t="shared" si="283"/>
        <v>1.3243125292845377E-3</v>
      </c>
      <c r="CQ218">
        <f t="shared" si="283"/>
        <v>1.2878116681837766E-3</v>
      </c>
      <c r="CR218">
        <f t="shared" si="283"/>
        <v>8.2942830300893804E-4</v>
      </c>
      <c r="CS218">
        <f t="shared" si="283"/>
        <v>5.3891356407215478E-4</v>
      </c>
      <c r="CT218">
        <f t="shared" si="283"/>
        <v>3.733478984350675E-4</v>
      </c>
      <c r="CU218">
        <f t="shared" si="283"/>
        <v>2.5981292258786862E-4</v>
      </c>
      <c r="CV218">
        <f t="shared" si="283"/>
        <v>1.7746356927422543E-4</v>
      </c>
      <c r="CW218">
        <f t="shared" si="283"/>
        <v>1.1669620400900391E-4</v>
      </c>
      <c r="CX218">
        <f t="shared" si="283"/>
        <v>7.2092837896636799E-5</v>
      </c>
      <c r="CY218">
        <f t="shared" si="283"/>
        <v>4.0215496772242402E-5</v>
      </c>
      <c r="CZ218">
        <f t="shared" si="283"/>
        <v>1.8706244229536277E-5</v>
      </c>
      <c r="DA218">
        <f t="shared" si="283"/>
        <v>5.8557031680440425E-6</v>
      </c>
      <c r="DB218">
        <f t="shared" si="283"/>
        <v>3.720905734491064E-7</v>
      </c>
      <c r="DC218">
        <f t="shared" si="283"/>
        <v>0</v>
      </c>
      <c r="DD218">
        <f t="shared" si="283"/>
        <v>0</v>
      </c>
      <c r="DE218">
        <f t="shared" si="283"/>
        <v>0</v>
      </c>
      <c r="DF218">
        <f t="shared" si="286"/>
        <v>0</v>
      </c>
      <c r="DG218">
        <f t="shared" si="286"/>
        <v>0</v>
      </c>
      <c r="DH218">
        <f t="shared" si="286"/>
        <v>0</v>
      </c>
      <c r="DI218">
        <f t="shared" si="286"/>
        <v>0</v>
      </c>
      <c r="DJ218">
        <f t="shared" si="286"/>
        <v>0</v>
      </c>
      <c r="DK218">
        <f t="shared" si="286"/>
        <v>0</v>
      </c>
      <c r="DL218">
        <f t="shared" si="286"/>
        <v>0</v>
      </c>
      <c r="DM218">
        <f t="shared" si="286"/>
        <v>0</v>
      </c>
      <c r="DN218">
        <f t="shared" si="286"/>
        <v>0</v>
      </c>
      <c r="DO218">
        <f t="shared" si="286"/>
        <v>0</v>
      </c>
      <c r="DP218">
        <f t="shared" si="286"/>
        <v>0</v>
      </c>
      <c r="DQ218">
        <f t="shared" si="286"/>
        <v>0</v>
      </c>
      <c r="DR218">
        <f t="shared" si="286"/>
        <v>0</v>
      </c>
      <c r="DS218">
        <f t="shared" si="286"/>
        <v>0</v>
      </c>
      <c r="DT218">
        <f t="shared" si="288"/>
        <v>0</v>
      </c>
      <c r="DU218">
        <f t="shared" si="288"/>
        <v>0</v>
      </c>
      <c r="DV218">
        <f t="shared" si="288"/>
        <v>0</v>
      </c>
      <c r="DW218">
        <f t="shared" si="288"/>
        <v>0</v>
      </c>
      <c r="DX218">
        <f t="shared" si="288"/>
        <v>0</v>
      </c>
      <c r="DY218">
        <f t="shared" si="288"/>
        <v>0</v>
      </c>
      <c r="DZ218">
        <f t="shared" si="288"/>
        <v>0</v>
      </c>
      <c r="EA218">
        <f t="shared" si="288"/>
        <v>0</v>
      </c>
      <c r="EB218">
        <f t="shared" si="288"/>
        <v>0</v>
      </c>
      <c r="EC218">
        <f t="shared" si="288"/>
        <v>0</v>
      </c>
      <c r="ED218">
        <f t="shared" si="291"/>
        <v>0</v>
      </c>
      <c r="EE218">
        <f t="shared" si="291"/>
        <v>0</v>
      </c>
      <c r="EF218">
        <f t="shared" si="291"/>
        <v>0</v>
      </c>
      <c r="EG218">
        <f t="shared" si="291"/>
        <v>0</v>
      </c>
      <c r="EH218">
        <f t="shared" si="291"/>
        <v>0</v>
      </c>
      <c r="EI218">
        <f t="shared" si="291"/>
        <v>0</v>
      </c>
      <c r="EJ218">
        <f t="shared" si="291"/>
        <v>0</v>
      </c>
      <c r="EK218">
        <f t="shared" si="291"/>
        <v>0</v>
      </c>
      <c r="EL218">
        <f t="shared" si="291"/>
        <v>0</v>
      </c>
      <c r="EM218">
        <f t="shared" si="291"/>
        <v>0</v>
      </c>
      <c r="EN218">
        <f t="shared" si="280"/>
        <v>0</v>
      </c>
      <c r="EO218">
        <f t="shared" si="280"/>
        <v>0</v>
      </c>
      <c r="EP218">
        <f t="shared" si="280"/>
        <v>0</v>
      </c>
      <c r="EQ218">
        <f t="shared" si="280"/>
        <v>0</v>
      </c>
      <c r="ER218">
        <f t="shared" si="280"/>
        <v>0</v>
      </c>
      <c r="ES218">
        <f t="shared" si="280"/>
        <v>0</v>
      </c>
      <c r="ET218">
        <f t="shared" si="280"/>
        <v>0</v>
      </c>
      <c r="EU218">
        <f t="shared" si="280"/>
        <v>0</v>
      </c>
      <c r="EV218">
        <f t="shared" si="280"/>
        <v>0</v>
      </c>
      <c r="EW218">
        <f t="shared" si="280"/>
        <v>0</v>
      </c>
      <c r="EX218">
        <f t="shared" si="280"/>
        <v>0</v>
      </c>
      <c r="EZ218">
        <f t="shared" si="266"/>
        <v>0.88982525592426298</v>
      </c>
      <c r="FB218">
        <f t="shared" si="267"/>
        <v>1.0121835218307174E-2</v>
      </c>
      <c r="FC218">
        <f t="shared" si="268"/>
        <v>0.24872181092928927</v>
      </c>
    </row>
    <row r="219" spans="1:159" x14ac:dyDescent="0.25">
      <c r="A219">
        <v>1360</v>
      </c>
      <c r="B219" s="20">
        <f>'Input spectra'!S218</f>
        <v>4.0850245734962598E-2</v>
      </c>
      <c r="C219">
        <f>'Input spectra'!B218</f>
        <v>0</v>
      </c>
      <c r="D219">
        <f t="shared" si="289"/>
        <v>2.0653927966864227E-2</v>
      </c>
      <c r="E219">
        <f t="shared" si="289"/>
        <v>2.0419928030439478E-2</v>
      </c>
      <c r="F219">
        <f t="shared" si="289"/>
        <v>2.0187492729160161E-2</v>
      </c>
      <c r="G219">
        <f t="shared" si="289"/>
        <v>1.9956613194897544E-2</v>
      </c>
      <c r="H219">
        <f t="shared" si="289"/>
        <v>1.972728060582481E-2</v>
      </c>
      <c r="I219">
        <f t="shared" si="289"/>
        <v>1.9499486186186962E-2</v>
      </c>
      <c r="J219">
        <f t="shared" si="289"/>
        <v>1.9273221206071767E-2</v>
      </c>
      <c r="K219">
        <f t="shared" si="289"/>
        <v>1.9048476981181835E-2</v>
      </c>
      <c r="L219">
        <f t="shared" si="289"/>
        <v>1.8825244872607803E-2</v>
      </c>
      <c r="M219">
        <f t="shared" si="289"/>
        <v>1.8603516286602586E-2</v>
      </c>
      <c r="N219">
        <f t="shared" si="281"/>
        <v>1.8383282674356727E-2</v>
      </c>
      <c r="O219">
        <f t="shared" si="281"/>
        <v>1.8164535531774821E-2</v>
      </c>
      <c r="P219">
        <f t="shared" si="281"/>
        <v>1.7947266399253033E-2</v>
      </c>
      <c r="Q219">
        <f t="shared" si="281"/>
        <v>1.773146686145767E-2</v>
      </c>
      <c r="R219">
        <f t="shared" si="281"/>
        <v>1.7517128547104813E-2</v>
      </c>
      <c r="S219">
        <f t="shared" si="281"/>
        <v>1.7304243128741025E-2</v>
      </c>
      <c r="T219">
        <f t="shared" si="281"/>
        <v>1.7092802322525129E-2</v>
      </c>
      <c r="U219">
        <f t="shared" si="281"/>
        <v>1.6882797888010979E-2</v>
      </c>
      <c r="V219">
        <f t="shared" si="281"/>
        <v>1.6674221627931363E-2</v>
      </c>
      <c r="W219">
        <f t="shared" si="281"/>
        <v>1.6467065387982857E-2</v>
      </c>
      <c r="X219">
        <f t="shared" si="281"/>
        <v>1.626132105661179E-2</v>
      </c>
      <c r="Y219">
        <f t="shared" si="281"/>
        <v>1.6056980564801194E-2</v>
      </c>
      <c r="Z219">
        <f t="shared" si="281"/>
        <v>1.5854035885858792E-2</v>
      </c>
      <c r="AA219">
        <f t="shared" si="281"/>
        <v>1.5652479035206019E-2</v>
      </c>
      <c r="AB219">
        <f t="shared" si="281"/>
        <v>1.5452302070168044E-2</v>
      </c>
      <c r="AC219">
        <f t="shared" si="281"/>
        <v>1.5253497089764834E-2</v>
      </c>
      <c r="AD219">
        <f t="shared" si="284"/>
        <v>1.5056056234503165E-2</v>
      </c>
      <c r="AE219">
        <f t="shared" si="284"/>
        <v>1.4859971686169707E-2</v>
      </c>
      <c r="AF219">
        <f t="shared" si="284"/>
        <v>1.4665235667625062E-2</v>
      </c>
      <c r="AG219">
        <f t="shared" si="284"/>
        <v>1.4471840442598791E-2</v>
      </c>
      <c r="AH219">
        <f t="shared" si="284"/>
        <v>1.4279778315485474E-2</v>
      </c>
      <c r="AI219">
        <f t="shared" si="284"/>
        <v>1.4089041631141712E-2</v>
      </c>
      <c r="AJ219">
        <f t="shared" si="284"/>
        <v>1.3899622774684114E-2</v>
      </c>
      <c r="AK219">
        <f t="shared" si="284"/>
        <v>1.3711514171288261E-2</v>
      </c>
      <c r="AL219">
        <f t="shared" si="284"/>
        <v>1.3524708285988674E-2</v>
      </c>
      <c r="AM219">
        <f t="shared" si="284"/>
        <v>1.3339197623479694E-2</v>
      </c>
      <c r="AN219">
        <f t="shared" si="284"/>
        <v>1.3154974727917339E-2</v>
      </c>
      <c r="AO219">
        <f t="shared" si="284"/>
        <v>1.2972032182722153E-2</v>
      </c>
      <c r="AP219">
        <f t="shared" si="284"/>
        <v>1.2790362610382962E-2</v>
      </c>
      <c r="AQ219">
        <f t="shared" si="284"/>
        <v>1.2609958672261591E-2</v>
      </c>
      <c r="AR219">
        <f t="shared" si="282"/>
        <v>1.2430813068398539E-2</v>
      </c>
      <c r="AS219">
        <f t="shared" si="282"/>
        <v>1.2252918537319574E-2</v>
      </c>
      <c r="AT219">
        <f t="shared" si="282"/>
        <v>1.2076267855843264E-2</v>
      </c>
      <c r="AU219">
        <f t="shared" si="282"/>
        <v>1.1900853838889459E-2</v>
      </c>
      <c r="AV219">
        <f t="shared" si="282"/>
        <v>1.1726669339288663E-2</v>
      </c>
      <c r="AW219">
        <f t="shared" si="282"/>
        <v>1.155370724759236E-2</v>
      </c>
      <c r="AX219">
        <f t="shared" si="282"/>
        <v>1.0274457365974215E-2</v>
      </c>
      <c r="AY219">
        <f t="shared" si="282"/>
        <v>8.7826710416770079E-3</v>
      </c>
      <c r="AZ219">
        <f t="shared" si="282"/>
        <v>7.909142376209391E-3</v>
      </c>
      <c r="BA219">
        <f t="shared" si="282"/>
        <v>7.2477625742835457E-3</v>
      </c>
      <c r="BB219">
        <f t="shared" si="282"/>
        <v>6.7074826187707801E-3</v>
      </c>
      <c r="BC219">
        <f t="shared" si="282"/>
        <v>6.2488576728690313E-3</v>
      </c>
      <c r="BD219">
        <f t="shared" si="282"/>
        <v>5.8502855695730912E-3</v>
      </c>
      <c r="BE219">
        <f t="shared" si="282"/>
        <v>5.4983060737038205E-3</v>
      </c>
      <c r="BF219">
        <f t="shared" si="282"/>
        <v>5.1838095458938008E-3</v>
      </c>
      <c r="BG219">
        <f t="shared" si="282"/>
        <v>4.9002655427294655E-3</v>
      </c>
      <c r="BH219">
        <f t="shared" si="285"/>
        <v>4.6427901838279068E-3</v>
      </c>
      <c r="BI219">
        <f t="shared" si="285"/>
        <v>4.4076108334852497E-3</v>
      </c>
      <c r="BJ219">
        <f t="shared" si="285"/>
        <v>4.1917379799561007E-3</v>
      </c>
      <c r="BK219">
        <f t="shared" si="285"/>
        <v>3.9927534356683511E-3</v>
      </c>
      <c r="BL219">
        <f t="shared" si="285"/>
        <v>3.8086677773663691E-3</v>
      </c>
      <c r="BM219">
        <f t="shared" si="285"/>
        <v>3.6378210152578812E-3</v>
      </c>
      <c r="BN219">
        <f t="shared" si="285"/>
        <v>3.4788113439667579E-3</v>
      </c>
      <c r="BO219">
        <f t="shared" si="285"/>
        <v>3.3304427577533235E-3</v>
      </c>
      <c r="BP219">
        <f t="shared" si="285"/>
        <v>3.1916857073665452E-3</v>
      </c>
      <c r="BQ219">
        <f t="shared" si="285"/>
        <v>3.0616470003064322E-3</v>
      </c>
      <c r="BR219">
        <f t="shared" si="285"/>
        <v>2.9395463966048023E-3</v>
      </c>
      <c r="BS219">
        <f t="shared" si="285"/>
        <v>2.8246981484980811E-3</v>
      </c>
      <c r="BT219">
        <f t="shared" si="285"/>
        <v>2.7164962533323743E-3</v>
      </c>
      <c r="BU219">
        <f t="shared" si="285"/>
        <v>2.6144025381528804E-3</v>
      </c>
      <c r="BV219">
        <f t="shared" si="287"/>
        <v>2.5179369334404492E-3</v>
      </c>
      <c r="BW219">
        <f t="shared" si="287"/>
        <v>2.4266694602723582E-3</v>
      </c>
      <c r="BX219">
        <f t="shared" si="287"/>
        <v>2.3402135736550842E-3</v>
      </c>
      <c r="BY219">
        <f t="shared" si="287"/>
        <v>2.2582205902558043E-3</v>
      </c>
      <c r="BZ219">
        <f t="shared" si="287"/>
        <v>2.1803749913311683E-3</v>
      </c>
      <c r="CA219">
        <f t="shared" si="287"/>
        <v>2.1063904380650392E-3</v>
      </c>
      <c r="CB219">
        <f t="shared" si="287"/>
        <v>2.0360063713754819E-3</v>
      </c>
      <c r="CC219">
        <f t="shared" si="287"/>
        <v>1.9689850947119058E-3</v>
      </c>
      <c r="CD219">
        <f t="shared" si="287"/>
        <v>1.9051092586643459E-3</v>
      </c>
      <c r="CE219">
        <f t="shared" si="287"/>
        <v>1.8441796819328943E-3</v>
      </c>
      <c r="CF219">
        <f t="shared" si="290"/>
        <v>1.7860134554966887E-3</v>
      </c>
      <c r="CG219">
        <f t="shared" si="290"/>
        <v>1.7304422865092603E-3</v>
      </c>
      <c r="CH219">
        <f t="shared" si="290"/>
        <v>1.6773110461417932E-3</v>
      </c>
      <c r="CI219">
        <f t="shared" si="290"/>
        <v>1.6264764917524543E-3</v>
      </c>
      <c r="CJ219">
        <f t="shared" si="290"/>
        <v>1.5778061387197657E-3</v>
      </c>
      <c r="CK219">
        <f t="shared" si="290"/>
        <v>1.5311772612992438E-3</v>
      </c>
      <c r="CL219">
        <f t="shared" si="290"/>
        <v>1.4864760051426801E-3</v>
      </c>
      <c r="CM219">
        <f t="shared" si="290"/>
        <v>1.4435965968102431E-3</v>
      </c>
      <c r="CN219">
        <f t="shared" si="290"/>
        <v>1.4024406378248648E-3</v>
      </c>
      <c r="CO219">
        <f t="shared" si="290"/>
        <v>1.3629164726580119E-3</v>
      </c>
      <c r="CP219">
        <f t="shared" si="283"/>
        <v>1.3249386215682477E-3</v>
      </c>
      <c r="CQ219">
        <f t="shared" si="283"/>
        <v>1.2884272704961391E-3</v>
      </c>
      <c r="CR219">
        <f t="shared" si="283"/>
        <v>8.2982914601763117E-4</v>
      </c>
      <c r="CS219">
        <f t="shared" si="283"/>
        <v>5.391768398100333E-4</v>
      </c>
      <c r="CT219">
        <f t="shared" si="283"/>
        <v>3.7353225197470449E-4</v>
      </c>
      <c r="CU219">
        <f t="shared" si="283"/>
        <v>2.5994257942106493E-4</v>
      </c>
      <c r="CV219">
        <f t="shared" si="283"/>
        <v>1.7755306301096764E-4</v>
      </c>
      <c r="CW219">
        <f t="shared" si="283"/>
        <v>1.1675566632231163E-4</v>
      </c>
      <c r="CX219">
        <f t="shared" si="283"/>
        <v>7.2129951461815409E-5</v>
      </c>
      <c r="CY219">
        <f t="shared" si="283"/>
        <v>4.023641111642538E-5</v>
      </c>
      <c r="CZ219">
        <f t="shared" si="283"/>
        <v>1.8716070831370258E-5</v>
      </c>
      <c r="DA219">
        <f t="shared" si="283"/>
        <v>5.858810004030649E-6</v>
      </c>
      <c r="DB219">
        <f t="shared" si="283"/>
        <v>3.722899471540642E-7</v>
      </c>
      <c r="DC219">
        <f t="shared" si="283"/>
        <v>0</v>
      </c>
      <c r="DD219">
        <f t="shared" si="283"/>
        <v>0</v>
      </c>
      <c r="DE219">
        <f t="shared" si="283"/>
        <v>0</v>
      </c>
      <c r="DF219">
        <f t="shared" si="286"/>
        <v>0</v>
      </c>
      <c r="DG219">
        <f t="shared" si="286"/>
        <v>0</v>
      </c>
      <c r="DH219">
        <f t="shared" si="286"/>
        <v>0</v>
      </c>
      <c r="DI219">
        <f t="shared" si="286"/>
        <v>0</v>
      </c>
      <c r="DJ219">
        <f t="shared" si="286"/>
        <v>0</v>
      </c>
      <c r="DK219">
        <f t="shared" si="286"/>
        <v>0</v>
      </c>
      <c r="DL219">
        <f t="shared" si="286"/>
        <v>0</v>
      </c>
      <c r="DM219">
        <f t="shared" si="286"/>
        <v>0</v>
      </c>
      <c r="DN219">
        <f t="shared" si="286"/>
        <v>0</v>
      </c>
      <c r="DO219">
        <f t="shared" si="286"/>
        <v>0</v>
      </c>
      <c r="DP219">
        <f t="shared" si="286"/>
        <v>0</v>
      </c>
      <c r="DQ219">
        <f t="shared" si="286"/>
        <v>0</v>
      </c>
      <c r="DR219">
        <f t="shared" si="286"/>
        <v>0</v>
      </c>
      <c r="DS219">
        <f t="shared" si="286"/>
        <v>0</v>
      </c>
      <c r="DT219">
        <f t="shared" si="288"/>
        <v>0</v>
      </c>
      <c r="DU219">
        <f t="shared" si="288"/>
        <v>0</v>
      </c>
      <c r="DV219">
        <f t="shared" si="288"/>
        <v>0</v>
      </c>
      <c r="DW219">
        <f t="shared" si="288"/>
        <v>0</v>
      </c>
      <c r="DX219">
        <f t="shared" si="288"/>
        <v>0</v>
      </c>
      <c r="DY219">
        <f t="shared" si="288"/>
        <v>0</v>
      </c>
      <c r="DZ219">
        <f t="shared" si="288"/>
        <v>0</v>
      </c>
      <c r="EA219">
        <f t="shared" si="288"/>
        <v>0</v>
      </c>
      <c r="EB219">
        <f t="shared" si="288"/>
        <v>0</v>
      </c>
      <c r="EC219">
        <f t="shared" si="288"/>
        <v>0</v>
      </c>
      <c r="ED219">
        <f t="shared" si="291"/>
        <v>0</v>
      </c>
      <c r="EE219">
        <f t="shared" si="291"/>
        <v>0</v>
      </c>
      <c r="EF219">
        <f t="shared" si="291"/>
        <v>0</v>
      </c>
      <c r="EG219">
        <f t="shared" si="291"/>
        <v>0</v>
      </c>
      <c r="EH219">
        <f t="shared" si="291"/>
        <v>0</v>
      </c>
      <c r="EI219">
        <f t="shared" si="291"/>
        <v>0</v>
      </c>
      <c r="EJ219">
        <f t="shared" si="291"/>
        <v>0</v>
      </c>
      <c r="EK219">
        <f t="shared" si="291"/>
        <v>0</v>
      </c>
      <c r="EL219">
        <f t="shared" si="291"/>
        <v>0</v>
      </c>
      <c r="EM219">
        <f t="shared" si="291"/>
        <v>0</v>
      </c>
      <c r="EN219">
        <f t="shared" si="280"/>
        <v>0</v>
      </c>
      <c r="EO219">
        <f t="shared" si="280"/>
        <v>0</v>
      </c>
      <c r="EP219">
        <f t="shared" si="280"/>
        <v>0</v>
      </c>
      <c r="EQ219">
        <f t="shared" si="280"/>
        <v>0</v>
      </c>
      <c r="ER219">
        <f t="shared" si="280"/>
        <v>0</v>
      </c>
      <c r="ES219">
        <f t="shared" si="280"/>
        <v>0</v>
      </c>
      <c r="ET219">
        <f t="shared" si="280"/>
        <v>0</v>
      </c>
      <c r="EU219">
        <f t="shared" si="280"/>
        <v>0</v>
      </c>
      <c r="EV219">
        <f t="shared" si="280"/>
        <v>0</v>
      </c>
      <c r="EW219">
        <f t="shared" si="280"/>
        <v>0</v>
      </c>
      <c r="EX219">
        <f t="shared" si="280"/>
        <v>0</v>
      </c>
      <c r="EZ219">
        <f t="shared" si="266"/>
        <v>0.88995450255623521</v>
      </c>
      <c r="FB219">
        <f t="shared" si="267"/>
        <v>1.0108971500553954E-2</v>
      </c>
      <c r="FC219">
        <f t="shared" si="268"/>
        <v>0.24872345201044757</v>
      </c>
    </row>
    <row r="220" spans="1:159" x14ac:dyDescent="0.25">
      <c r="A220">
        <v>1365</v>
      </c>
      <c r="B220" s="20">
        <f>'Input spectra'!S219</f>
        <v>4.0797728395809002E-2</v>
      </c>
      <c r="C220">
        <f>'Input spectra'!B219</f>
        <v>0</v>
      </c>
      <c r="D220">
        <f t="shared" si="289"/>
        <v>2.0653927966864227E-2</v>
      </c>
      <c r="E220">
        <f t="shared" si="289"/>
        <v>2.0420035270749662E-2</v>
      </c>
      <c r="F220">
        <f t="shared" si="289"/>
        <v>2.01877047689542E-2</v>
      </c>
      <c r="G220">
        <f t="shared" si="289"/>
        <v>1.9956927617841489E-2</v>
      </c>
      <c r="H220">
        <f t="shared" si="289"/>
        <v>1.9727695019892043E-2</v>
      </c>
      <c r="I220">
        <f t="shared" si="289"/>
        <v>1.9499998223474323E-2</v>
      </c>
      <c r="J220">
        <f t="shared" si="289"/>
        <v>1.9273828522616908E-2</v>
      </c>
      <c r="K220">
        <f t="shared" si="289"/>
        <v>1.904917725678176E-2</v>
      </c>
      <c r="L220">
        <f t="shared" si="289"/>
        <v>1.8826035810638572E-2</v>
      </c>
      <c r="M220">
        <f t="shared" si="289"/>
        <v>1.8604395613840235E-2</v>
      </c>
      <c r="N220">
        <f t="shared" si="281"/>
        <v>1.8384248140799336E-2</v>
      </c>
      <c r="O220">
        <f t="shared" si="281"/>
        <v>1.8165584910465746E-2</v>
      </c>
      <c r="P220">
        <f t="shared" si="281"/>
        <v>1.7948397486105307E-2</v>
      </c>
      <c r="Q220">
        <f t="shared" si="281"/>
        <v>1.7732677475079544E-2</v>
      </c>
      <c r="R220">
        <f t="shared" si="281"/>
        <v>1.751841652862645E-2</v>
      </c>
      <c r="S220">
        <f t="shared" si="281"/>
        <v>1.7305606341642337E-2</v>
      </c>
      <c r="T220">
        <f t="shared" si="281"/>
        <v>1.7094238652464715E-2</v>
      </c>
      <c r="U220">
        <f t="shared" si="281"/>
        <v>1.6884305242656224E-2</v>
      </c>
      <c r="V220">
        <f t="shared" si="281"/>
        <v>1.6675797936789621E-2</v>
      </c>
      <c r="W220">
        <f t="shared" si="281"/>
        <v>1.6468708602233779E-2</v>
      </c>
      <c r="X220">
        <f t="shared" si="281"/>
        <v>1.6263029148940716E-2</v>
      </c>
      <c r="Y220">
        <f t="shared" si="281"/>
        <v>1.6058751529233674E-2</v>
      </c>
      <c r="Z220">
        <f t="shared" si="281"/>
        <v>1.5855867737596188E-2</v>
      </c>
      <c r="AA220">
        <f t="shared" si="281"/>
        <v>1.5654369810462174E-2</v>
      </c>
      <c r="AB220">
        <f t="shared" si="281"/>
        <v>1.5454249826007066E-2</v>
      </c>
      <c r="AC220">
        <f t="shared" si="281"/>
        <v>1.5255499903939901E-2</v>
      </c>
      <c r="AD220">
        <f t="shared" si="284"/>
        <v>1.5058112205296438E-2</v>
      </c>
      <c r="AE220">
        <f t="shared" si="284"/>
        <v>1.4862078932233276E-2</v>
      </c>
      <c r="AF220">
        <f t="shared" si="284"/>
        <v>1.4667392327822959E-2</v>
      </c>
      <c r="AG220">
        <f t="shared" si="284"/>
        <v>1.4474044675850038E-2</v>
      </c>
      <c r="AH220">
        <f t="shared" si="284"/>
        <v>1.4282028300608167E-2</v>
      </c>
      <c r="AI220">
        <f t="shared" si="284"/>
        <v>1.4091335566698148E-2</v>
      </c>
      <c r="AJ220">
        <f t="shared" si="284"/>
        <v>1.3901958878826939E-2</v>
      </c>
      <c r="AK220">
        <f t="shared" si="284"/>
        <v>1.3713890681607652E-2</v>
      </c>
      <c r="AL220">
        <f t="shared" si="284"/>
        <v>1.3527123459360503E-2</v>
      </c>
      <c r="AM220">
        <f t="shared" si="284"/>
        <v>1.3341649735914727E-2</v>
      </c>
      <c r="AN220">
        <f t="shared" si="284"/>
        <v>1.3157462074411439E-2</v>
      </c>
      <c r="AO220">
        <f t="shared" si="284"/>
        <v>1.2974553077107463E-2</v>
      </c>
      <c r="AP220">
        <f t="shared" si="284"/>
        <v>1.2792915385180084E-2</v>
      </c>
      <c r="AQ220">
        <f t="shared" si="284"/>
        <v>1.2612541678532749E-2</v>
      </c>
      <c r="AR220">
        <f t="shared" si="282"/>
        <v>1.2433424675601729E-2</v>
      </c>
      <c r="AS220">
        <f t="shared" si="282"/>
        <v>1.2255557133163677E-2</v>
      </c>
      <c r="AT220">
        <f t="shared" si="282"/>
        <v>1.2078931846144112E-2</v>
      </c>
      <c r="AU220">
        <f t="shared" si="282"/>
        <v>1.1903541647426904E-2</v>
      </c>
      <c r="AV220">
        <f t="shared" si="282"/>
        <v>1.1729379407664546E-2</v>
      </c>
      <c r="AW220">
        <f t="shared" si="282"/>
        <v>1.1556438035089473E-2</v>
      </c>
      <c r="AX220">
        <f t="shared" si="282"/>
        <v>1.0276939766756733E-2</v>
      </c>
      <c r="AY220">
        <f t="shared" si="282"/>
        <v>8.7848391490593109E-3</v>
      </c>
      <c r="AZ220">
        <f t="shared" si="282"/>
        <v>7.9111363896679186E-3</v>
      </c>
      <c r="BA220">
        <f t="shared" si="282"/>
        <v>7.2496279169877685E-3</v>
      </c>
      <c r="BB220">
        <f t="shared" si="282"/>
        <v>6.7092441457352152E-3</v>
      </c>
      <c r="BC220">
        <f t="shared" si="282"/>
        <v>6.2505315812539366E-3</v>
      </c>
      <c r="BD220">
        <f t="shared" si="282"/>
        <v>5.8518834431882374E-3</v>
      </c>
      <c r="BE220">
        <f t="shared" si="282"/>
        <v>5.4998366956577165E-3</v>
      </c>
      <c r="BF220">
        <f t="shared" si="282"/>
        <v>5.1852798497421084E-3</v>
      </c>
      <c r="BG220">
        <f t="shared" si="282"/>
        <v>4.9016811661587324E-3</v>
      </c>
      <c r="BH220">
        <f t="shared" si="285"/>
        <v>4.6441558157577952E-3</v>
      </c>
      <c r="BI220">
        <f t="shared" si="285"/>
        <v>4.4089304441474473E-3</v>
      </c>
      <c r="BJ220">
        <f t="shared" si="285"/>
        <v>4.193014980199518E-3</v>
      </c>
      <c r="BK220">
        <f t="shared" si="285"/>
        <v>3.993990791196572E-3</v>
      </c>
      <c r="BL220">
        <f t="shared" si="285"/>
        <v>3.8098680930529192E-3</v>
      </c>
      <c r="BM220">
        <f t="shared" si="285"/>
        <v>3.6389865988968686E-3</v>
      </c>
      <c r="BN220">
        <f t="shared" si="285"/>
        <v>3.4799442554732476E-3</v>
      </c>
      <c r="BO220">
        <f t="shared" si="285"/>
        <v>3.3315448478102032E-3</v>
      </c>
      <c r="BP220">
        <f t="shared" si="285"/>
        <v>3.1927586482509442E-3</v>
      </c>
      <c r="BQ220">
        <f t="shared" si="285"/>
        <v>3.0626923108115359E-3</v>
      </c>
      <c r="BR220">
        <f t="shared" si="285"/>
        <v>2.940565462429514E-3</v>
      </c>
      <c r="BS220">
        <f t="shared" si="285"/>
        <v>2.8256922391067503E-3</v>
      </c>
      <c r="BT220">
        <f t="shared" si="285"/>
        <v>2.7174665360290362E-3</v>
      </c>
      <c r="BU220">
        <f t="shared" si="285"/>
        <v>2.615350089931493E-3</v>
      </c>
      <c r="BV220">
        <f t="shared" si="287"/>
        <v>2.5188627510404973E-3</v>
      </c>
      <c r="BW220">
        <f t="shared" si="287"/>
        <v>2.4275744687722563E-3</v>
      </c>
      <c r="BX220">
        <f t="shared" si="287"/>
        <v>2.3410986338637291E-3</v>
      </c>
      <c r="BY220">
        <f t="shared" si="287"/>
        <v>2.2590865051082751E-3</v>
      </c>
      <c r="BZ220">
        <f t="shared" si="287"/>
        <v>2.1812225114531307E-3</v>
      </c>
      <c r="CA220">
        <f t="shared" si="287"/>
        <v>2.1072202666384612E-3</v>
      </c>
      <c r="CB220">
        <f t="shared" si="287"/>
        <v>2.0368191684134005E-3</v>
      </c>
      <c r="CC220">
        <f t="shared" si="287"/>
        <v>1.9697814808304175E-3</v>
      </c>
      <c r="CD220">
        <f t="shared" si="287"/>
        <v>1.9058898184245085E-3</v>
      </c>
      <c r="CE220">
        <f t="shared" si="287"/>
        <v>1.844944966812831E-3</v>
      </c>
      <c r="CF220">
        <f t="shared" si="290"/>
        <v>1.7867639865442246E-3</v>
      </c>
      <c r="CG220">
        <f t="shared" si="290"/>
        <v>1.7311785567173292E-3</v>
      </c>
      <c r="CH220">
        <f t="shared" si="290"/>
        <v>1.6780335225822685E-3</v>
      </c>
      <c r="CI220">
        <f t="shared" si="290"/>
        <v>1.6271856174986297E-3</v>
      </c>
      <c r="CJ220">
        <f t="shared" si="290"/>
        <v>1.5785023345832516E-3</v>
      </c>
      <c r="CK220">
        <f t="shared" si="290"/>
        <v>1.5318609274033263E-3</v>
      </c>
      <c r="CL220">
        <f t="shared" si="290"/>
        <v>1.4871475223510917E-3</v>
      </c>
      <c r="CM220">
        <f t="shared" si="290"/>
        <v>1.4442563280277015E-3</v>
      </c>
      <c r="CN220">
        <f t="shared" si="290"/>
        <v>1.4030889291835405E-3</v>
      </c>
      <c r="CO220">
        <f t="shared" si="290"/>
        <v>1.3635536546022383E-3</v>
      </c>
      <c r="CP220">
        <f t="shared" si="283"/>
        <v>1.3255650098482113E-3</v>
      </c>
      <c r="CQ220">
        <f t="shared" si="283"/>
        <v>1.2890431670799516E-3</v>
      </c>
      <c r="CR220">
        <f t="shared" si="283"/>
        <v>8.3023018274423451E-4</v>
      </c>
      <c r="CS220">
        <f t="shared" si="283"/>
        <v>5.3944024416615157E-4</v>
      </c>
      <c r="CT220">
        <f t="shared" si="283"/>
        <v>3.7371669654532821E-4</v>
      </c>
      <c r="CU220">
        <f t="shared" si="283"/>
        <v>2.6007230095810363E-4</v>
      </c>
      <c r="CV220">
        <f t="shared" si="283"/>
        <v>1.776426018788258E-4</v>
      </c>
      <c r="CW220">
        <f t="shared" si="283"/>
        <v>1.1681515893452008E-4</v>
      </c>
      <c r="CX220">
        <f t="shared" si="283"/>
        <v>7.2167084133146022E-5</v>
      </c>
      <c r="CY220">
        <f t="shared" si="283"/>
        <v>4.0257336337256119E-5</v>
      </c>
      <c r="CZ220">
        <f t="shared" si="283"/>
        <v>1.872590259522941E-5</v>
      </c>
      <c r="DA220">
        <f t="shared" si="283"/>
        <v>5.861918488398257E-6</v>
      </c>
      <c r="DB220">
        <f t="shared" si="283"/>
        <v>3.7248942768751219E-7</v>
      </c>
      <c r="DC220">
        <f t="shared" si="283"/>
        <v>0</v>
      </c>
      <c r="DD220">
        <f t="shared" si="283"/>
        <v>0</v>
      </c>
      <c r="DE220">
        <f t="shared" si="283"/>
        <v>0</v>
      </c>
      <c r="DF220">
        <f t="shared" si="286"/>
        <v>0</v>
      </c>
      <c r="DG220">
        <f t="shared" si="286"/>
        <v>0</v>
      </c>
      <c r="DH220">
        <f t="shared" si="286"/>
        <v>0</v>
      </c>
      <c r="DI220">
        <f t="shared" si="286"/>
        <v>0</v>
      </c>
      <c r="DJ220">
        <f t="shared" si="286"/>
        <v>0</v>
      </c>
      <c r="DK220">
        <f t="shared" si="286"/>
        <v>0</v>
      </c>
      <c r="DL220">
        <f t="shared" si="286"/>
        <v>0</v>
      </c>
      <c r="DM220">
        <f t="shared" si="286"/>
        <v>0</v>
      </c>
      <c r="DN220">
        <f t="shared" si="286"/>
        <v>0</v>
      </c>
      <c r="DO220">
        <f t="shared" si="286"/>
        <v>0</v>
      </c>
      <c r="DP220">
        <f t="shared" si="286"/>
        <v>0</v>
      </c>
      <c r="DQ220">
        <f t="shared" si="286"/>
        <v>0</v>
      </c>
      <c r="DR220">
        <f t="shared" si="286"/>
        <v>0</v>
      </c>
      <c r="DS220">
        <f t="shared" si="286"/>
        <v>0</v>
      </c>
      <c r="DT220">
        <f t="shared" si="288"/>
        <v>0</v>
      </c>
      <c r="DU220">
        <f t="shared" si="288"/>
        <v>0</v>
      </c>
      <c r="DV220">
        <f t="shared" si="288"/>
        <v>0</v>
      </c>
      <c r="DW220">
        <f t="shared" si="288"/>
        <v>0</v>
      </c>
      <c r="DX220">
        <f t="shared" si="288"/>
        <v>0</v>
      </c>
      <c r="DY220">
        <f t="shared" si="288"/>
        <v>0</v>
      </c>
      <c r="DZ220">
        <f t="shared" si="288"/>
        <v>0</v>
      </c>
      <c r="EA220">
        <f t="shared" si="288"/>
        <v>0</v>
      </c>
      <c r="EB220">
        <f t="shared" si="288"/>
        <v>0</v>
      </c>
      <c r="EC220">
        <f t="shared" si="288"/>
        <v>0</v>
      </c>
      <c r="ED220">
        <f t="shared" si="291"/>
        <v>0</v>
      </c>
      <c r="EE220">
        <f t="shared" si="291"/>
        <v>0</v>
      </c>
      <c r="EF220">
        <f t="shared" si="291"/>
        <v>0</v>
      </c>
      <c r="EG220">
        <f t="shared" si="291"/>
        <v>0</v>
      </c>
      <c r="EH220">
        <f t="shared" si="291"/>
        <v>0</v>
      </c>
      <c r="EI220">
        <f t="shared" si="291"/>
        <v>0</v>
      </c>
      <c r="EJ220">
        <f t="shared" si="291"/>
        <v>0</v>
      </c>
      <c r="EK220">
        <f t="shared" si="291"/>
        <v>0</v>
      </c>
      <c r="EL220">
        <f t="shared" si="291"/>
        <v>0</v>
      </c>
      <c r="EM220">
        <f t="shared" si="291"/>
        <v>0</v>
      </c>
      <c r="EN220">
        <f t="shared" si="280"/>
        <v>0</v>
      </c>
      <c r="EO220">
        <f t="shared" si="280"/>
        <v>0</v>
      </c>
      <c r="EP220">
        <f t="shared" si="280"/>
        <v>0</v>
      </c>
      <c r="EQ220">
        <f t="shared" si="280"/>
        <v>0</v>
      </c>
      <c r="ER220">
        <f t="shared" si="280"/>
        <v>0</v>
      </c>
      <c r="ES220">
        <f t="shared" si="280"/>
        <v>0</v>
      </c>
      <c r="ET220">
        <f t="shared" si="280"/>
        <v>0</v>
      </c>
      <c r="EU220">
        <f t="shared" si="280"/>
        <v>0</v>
      </c>
      <c r="EV220">
        <f t="shared" si="280"/>
        <v>0</v>
      </c>
      <c r="EW220">
        <f t="shared" si="280"/>
        <v>0</v>
      </c>
      <c r="EX220">
        <f t="shared" si="280"/>
        <v>0</v>
      </c>
      <c r="EZ220">
        <f t="shared" si="266"/>
        <v>0.89008377833052732</v>
      </c>
      <c r="FB220">
        <f t="shared" si="267"/>
        <v>1.0096107445012215E-2</v>
      </c>
      <c r="FC220">
        <f t="shared" si="268"/>
        <v>0.24872509309182525</v>
      </c>
    </row>
    <row r="221" spans="1:159" x14ac:dyDescent="0.25">
      <c r="A221">
        <v>1370</v>
      </c>
      <c r="B221" s="20">
        <f>'Input spectra'!S220</f>
        <v>4.0745211056655399E-2</v>
      </c>
      <c r="C221">
        <f>'Input spectra'!B220</f>
        <v>0</v>
      </c>
      <c r="D221">
        <f t="shared" si="289"/>
        <v>2.0653927966864227E-2</v>
      </c>
      <c r="E221">
        <f t="shared" si="289"/>
        <v>2.0420142511623045E-2</v>
      </c>
      <c r="F221">
        <f t="shared" si="289"/>
        <v>2.0187916810975402E-2</v>
      </c>
      <c r="G221">
        <f t="shared" si="289"/>
        <v>1.9957242045739274E-2</v>
      </c>
      <c r="H221">
        <f t="shared" si="289"/>
        <v>1.9728109442664937E-2</v>
      </c>
      <c r="I221">
        <f t="shared" si="289"/>
        <v>1.9500510274207277E-2</v>
      </c>
      <c r="J221">
        <f t="shared" si="289"/>
        <v>1.9274435858299143E-2</v>
      </c>
      <c r="K221">
        <f t="shared" si="289"/>
        <v>1.9049877558125781E-2</v>
      </c>
      <c r="L221">
        <f t="shared" si="289"/>
        <v>1.8826826781900407E-2</v>
      </c>
      <c r="M221">
        <f t="shared" si="289"/>
        <v>1.86052749826408E-2</v>
      </c>
      <c r="N221">
        <f t="shared" si="281"/>
        <v>1.8385213657947003E-2</v>
      </c>
      <c r="O221">
        <f t="shared" si="281"/>
        <v>1.8166634349780053E-2</v>
      </c>
      <c r="P221">
        <f t="shared" si="281"/>
        <v>1.7949528644241833E-2</v>
      </c>
      <c r="Q221">
        <f t="shared" si="281"/>
        <v>1.7733888171355908E-2</v>
      </c>
      <c r="R221">
        <f t="shared" si="281"/>
        <v>1.7519704604849484E-2</v>
      </c>
      <c r="S221">
        <f t="shared" si="281"/>
        <v>1.7306969661936351E-2</v>
      </c>
      <c r="T221">
        <f t="shared" si="281"/>
        <v>1.7095675103100935E-2</v>
      </c>
      <c r="U221">
        <f t="shared" si="281"/>
        <v>1.6885812731883307E-2</v>
      </c>
      <c r="V221">
        <f t="shared" si="281"/>
        <v>1.6677374394665309E-2</v>
      </c>
      <c r="W221">
        <f t="shared" si="281"/>
        <v>1.6470351980457636E-2</v>
      </c>
      <c r="X221">
        <f t="shared" si="281"/>
        <v>1.6264737420687993E-2</v>
      </c>
      <c r="Y221">
        <f t="shared" si="281"/>
        <v>1.6060522688990241E-2</v>
      </c>
      <c r="Z221">
        <f t="shared" si="281"/>
        <v>1.5857699800994565E-2</v>
      </c>
      <c r="AA221">
        <f t="shared" si="281"/>
        <v>1.5656260814118642E-2</v>
      </c>
      <c r="AB221">
        <f t="shared" si="281"/>
        <v>1.5456197827359849E-2</v>
      </c>
      <c r="AC221">
        <f t="shared" si="281"/>
        <v>1.5257502981088409E-2</v>
      </c>
      <c r="AD221">
        <f t="shared" si="284"/>
        <v>1.5060168456841577E-2</v>
      </c>
      <c r="AE221">
        <f t="shared" si="284"/>
        <v>1.4864186477118813E-2</v>
      </c>
      <c r="AF221">
        <f t="shared" si="284"/>
        <v>1.466954930517793E-2</v>
      </c>
      <c r="AG221">
        <f t="shared" si="284"/>
        <v>1.4476249244832198E-2</v>
      </c>
      <c r="AH221">
        <f t="shared" si="284"/>
        <v>1.428427864024848E-2</v>
      </c>
      <c r="AI221">
        <f t="shared" si="284"/>
        <v>1.4093629875746298E-2</v>
      </c>
      <c r="AJ221">
        <f t="shared" si="284"/>
        <v>1.3904295375597875E-2</v>
      </c>
      <c r="AK221">
        <f t="shared" si="284"/>
        <v>1.371626760382913E-2</v>
      </c>
      <c r="AL221">
        <f t="shared" si="284"/>
        <v>1.3529539064021661E-2</v>
      </c>
      <c r="AM221">
        <f t="shared" si="284"/>
        <v>1.3344102299115659E-2</v>
      </c>
      <c r="AN221">
        <f t="shared" si="284"/>
        <v>1.3159949891213748E-2</v>
      </c>
      <c r="AO221">
        <f t="shared" si="284"/>
        <v>1.2977074461385829E-2</v>
      </c>
      <c r="AP221">
        <f t="shared" si="284"/>
        <v>1.2795468669474811E-2</v>
      </c>
      <c r="AQ221">
        <f t="shared" si="284"/>
        <v>1.2615125213903294E-2</v>
      </c>
      <c r="AR221">
        <f t="shared" si="282"/>
        <v>1.2436036831481192E-2</v>
      </c>
      <c r="AS221">
        <f t="shared" si="282"/>
        <v>1.2258196297214282E-2</v>
      </c>
      <c r="AT221">
        <f t="shared" si="282"/>
        <v>1.2081596424113638E-2</v>
      </c>
      <c r="AU221">
        <f t="shared" si="282"/>
        <v>1.1906230063006064E-2</v>
      </c>
      <c r="AV221">
        <f t="shared" si="282"/>
        <v>1.1732090102345343E-2</v>
      </c>
      <c r="AW221">
        <f t="shared" si="282"/>
        <v>1.1559169468024471E-2</v>
      </c>
      <c r="AX221">
        <f t="shared" si="282"/>
        <v>1.0279422767309478E-2</v>
      </c>
      <c r="AY221">
        <f t="shared" si="282"/>
        <v>8.7870077916648529E-3</v>
      </c>
      <c r="AZ221">
        <f t="shared" si="282"/>
        <v>7.9131309058471534E-3</v>
      </c>
      <c r="BA221">
        <f t="shared" si="282"/>
        <v>7.2514937397716531E-3</v>
      </c>
      <c r="BB221">
        <f t="shared" si="282"/>
        <v>6.7110061353139313E-3</v>
      </c>
      <c r="BC221">
        <f t="shared" si="282"/>
        <v>6.2522059380358827E-3</v>
      </c>
      <c r="BD221">
        <f t="shared" si="282"/>
        <v>5.8534817532265408E-3</v>
      </c>
      <c r="BE221">
        <f t="shared" si="282"/>
        <v>5.5013677437071281E-3</v>
      </c>
      <c r="BF221">
        <f t="shared" si="282"/>
        <v>5.1867505706183559E-3</v>
      </c>
      <c r="BG221">
        <f t="shared" si="282"/>
        <v>4.9030971985433262E-3</v>
      </c>
      <c r="BH221">
        <f t="shared" si="285"/>
        <v>4.6455218493751376E-3</v>
      </c>
      <c r="BI221">
        <f t="shared" si="285"/>
        <v>4.4102504498926874E-3</v>
      </c>
      <c r="BJ221">
        <f t="shared" si="285"/>
        <v>4.1942923694771794E-3</v>
      </c>
      <c r="BK221">
        <f t="shared" si="285"/>
        <v>3.9952285301816555E-3</v>
      </c>
      <c r="BL221">
        <f t="shared" si="285"/>
        <v>3.8110687870233817E-3</v>
      </c>
      <c r="BM221">
        <f t="shared" si="285"/>
        <v>3.6401525559971158E-3</v>
      </c>
      <c r="BN221">
        <f t="shared" si="285"/>
        <v>3.4810775359242858E-3</v>
      </c>
      <c r="BO221">
        <f t="shared" si="285"/>
        <v>3.3326473025640855E-3</v>
      </c>
      <c r="BP221">
        <f t="shared" si="285"/>
        <v>3.1938319498231575E-3</v>
      </c>
      <c r="BQ221">
        <f t="shared" si="285"/>
        <v>3.0637379782075722E-3</v>
      </c>
      <c r="BR221">
        <f t="shared" si="285"/>
        <v>2.941584881538378E-3</v>
      </c>
      <c r="BS221">
        <f t="shared" si="285"/>
        <v>2.8266866795638233E-3</v>
      </c>
      <c r="BT221">
        <f t="shared" si="285"/>
        <v>2.718437165292902E-3</v>
      </c>
      <c r="BU221">
        <f t="shared" si="285"/>
        <v>2.6162979851363237E-3</v>
      </c>
      <c r="BV221">
        <f t="shared" si="287"/>
        <v>2.5197889090534521E-3</v>
      </c>
      <c r="BW221">
        <f t="shared" si="287"/>
        <v>2.4284798147884076E-3</v>
      </c>
      <c r="BX221">
        <f t="shared" si="287"/>
        <v>2.3419840287989056E-3</v>
      </c>
      <c r="BY221">
        <f t="shared" si="287"/>
        <v>2.2599527519958605E-3</v>
      </c>
      <c r="BZ221">
        <f t="shared" si="287"/>
        <v>2.182070361009415E-3</v>
      </c>
      <c r="CA221">
        <f t="shared" si="287"/>
        <v>2.1080504221291773E-3</v>
      </c>
      <c r="CB221">
        <f t="shared" si="287"/>
        <v>2.0376322899291958E-3</v>
      </c>
      <c r="CC221">
        <f t="shared" si="287"/>
        <v>1.9705781890594679E-3</v>
      </c>
      <c r="CD221">
        <f t="shared" si="287"/>
        <v>1.9066706979949586E-3</v>
      </c>
      <c r="CE221">
        <f t="shared" si="287"/>
        <v>1.8457105692653742E-3</v>
      </c>
      <c r="CF221">
        <f t="shared" si="290"/>
        <v>1.787514832985159E-3</v>
      </c>
      <c r="CG221">
        <f t="shared" si="290"/>
        <v>1.7319151401943376E-3</v>
      </c>
      <c r="CH221">
        <f t="shared" si="290"/>
        <v>1.6787563102185761E-3</v>
      </c>
      <c r="CI221">
        <f t="shared" si="290"/>
        <v>1.6278950524157806E-3</v>
      </c>
      <c r="CJ221">
        <f t="shared" si="290"/>
        <v>1.5791988376382667E-3</v>
      </c>
      <c r="CK221">
        <f t="shared" si="290"/>
        <v>1.5325448987622958E-3</v>
      </c>
      <c r="CL221">
        <f t="shared" si="290"/>
        <v>1.4878193429181581E-3</v>
      </c>
      <c r="CM221">
        <f t="shared" si="290"/>
        <v>1.4449163607457871E-3</v>
      </c>
      <c r="CN221">
        <f t="shared" si="290"/>
        <v>1.4037375202209867E-3</v>
      </c>
      <c r="CO221">
        <f t="shared" si="290"/>
        <v>1.3641911344376692E-3</v>
      </c>
      <c r="CP221">
        <f t="shared" si="283"/>
        <v>1.3261916942643665E-3</v>
      </c>
      <c r="CQ221">
        <f t="shared" si="283"/>
        <v>1.2896593580758826E-3</v>
      </c>
      <c r="CR221">
        <f t="shared" si="283"/>
        <v>8.3063141328236739E-4</v>
      </c>
      <c r="CS221">
        <f t="shared" si="283"/>
        <v>5.397037772033441E-4</v>
      </c>
      <c r="CT221">
        <f t="shared" si="283"/>
        <v>3.7390123219188833E-4</v>
      </c>
      <c r="CU221">
        <f t="shared" si="283"/>
        <v>2.6020208723127441E-4</v>
      </c>
      <c r="CV221">
        <f t="shared" si="283"/>
        <v>1.7773218590055916E-4</v>
      </c>
      <c r="CW221">
        <f t="shared" si="283"/>
        <v>1.1687468186106809E-4</v>
      </c>
      <c r="CX221">
        <f t="shared" si="283"/>
        <v>7.2204235920464549E-5</v>
      </c>
      <c r="CY221">
        <f t="shared" si="283"/>
        <v>4.0278272440391078E-5</v>
      </c>
      <c r="CZ221">
        <f t="shared" si="283"/>
        <v>1.8735739523825406E-5</v>
      </c>
      <c r="DA221">
        <f t="shared" si="283"/>
        <v>5.8650286220214397E-6</v>
      </c>
      <c r="DB221">
        <f t="shared" si="283"/>
        <v>3.7268901510669143E-7</v>
      </c>
      <c r="DC221">
        <f t="shared" si="283"/>
        <v>0</v>
      </c>
      <c r="DD221">
        <f t="shared" si="283"/>
        <v>0</v>
      </c>
      <c r="DE221">
        <f t="shared" si="283"/>
        <v>0</v>
      </c>
      <c r="DF221">
        <f t="shared" si="286"/>
        <v>0</v>
      </c>
      <c r="DG221">
        <f t="shared" si="286"/>
        <v>0</v>
      </c>
      <c r="DH221">
        <f t="shared" si="286"/>
        <v>0</v>
      </c>
      <c r="DI221">
        <f t="shared" si="286"/>
        <v>0</v>
      </c>
      <c r="DJ221">
        <f t="shared" si="286"/>
        <v>0</v>
      </c>
      <c r="DK221">
        <f t="shared" si="286"/>
        <v>0</v>
      </c>
      <c r="DL221">
        <f t="shared" si="286"/>
        <v>0</v>
      </c>
      <c r="DM221">
        <f t="shared" si="286"/>
        <v>0</v>
      </c>
      <c r="DN221">
        <f t="shared" si="286"/>
        <v>0</v>
      </c>
      <c r="DO221">
        <f t="shared" si="286"/>
        <v>0</v>
      </c>
      <c r="DP221">
        <f t="shared" si="286"/>
        <v>0</v>
      </c>
      <c r="DQ221">
        <f t="shared" si="286"/>
        <v>0</v>
      </c>
      <c r="DR221">
        <f t="shared" si="286"/>
        <v>0</v>
      </c>
      <c r="DS221">
        <f t="shared" si="286"/>
        <v>0</v>
      </c>
      <c r="DT221">
        <f t="shared" si="288"/>
        <v>0</v>
      </c>
      <c r="DU221">
        <f t="shared" si="288"/>
        <v>0</v>
      </c>
      <c r="DV221">
        <f t="shared" si="288"/>
        <v>0</v>
      </c>
      <c r="DW221">
        <f t="shared" si="288"/>
        <v>0</v>
      </c>
      <c r="DX221">
        <f t="shared" si="288"/>
        <v>0</v>
      </c>
      <c r="DY221">
        <f t="shared" si="288"/>
        <v>0</v>
      </c>
      <c r="DZ221">
        <f t="shared" si="288"/>
        <v>0</v>
      </c>
      <c r="EA221">
        <f t="shared" si="288"/>
        <v>0</v>
      </c>
      <c r="EB221">
        <f t="shared" si="288"/>
        <v>0</v>
      </c>
      <c r="EC221">
        <f t="shared" si="288"/>
        <v>0</v>
      </c>
      <c r="ED221">
        <f t="shared" si="291"/>
        <v>0</v>
      </c>
      <c r="EE221">
        <f t="shared" si="291"/>
        <v>0</v>
      </c>
      <c r="EF221">
        <f t="shared" si="291"/>
        <v>0</v>
      </c>
      <c r="EG221">
        <f t="shared" si="291"/>
        <v>0</v>
      </c>
      <c r="EH221">
        <f t="shared" si="291"/>
        <v>0</v>
      </c>
      <c r="EI221">
        <f t="shared" si="291"/>
        <v>0</v>
      </c>
      <c r="EJ221">
        <f t="shared" si="291"/>
        <v>0</v>
      </c>
      <c r="EK221">
        <f t="shared" si="291"/>
        <v>0</v>
      </c>
      <c r="EL221">
        <f t="shared" si="291"/>
        <v>0</v>
      </c>
      <c r="EM221">
        <f t="shared" si="291"/>
        <v>0</v>
      </c>
      <c r="EN221">
        <f t="shared" si="280"/>
        <v>0</v>
      </c>
      <c r="EO221">
        <f t="shared" si="280"/>
        <v>0</v>
      </c>
      <c r="EP221">
        <f t="shared" si="280"/>
        <v>0</v>
      </c>
      <c r="EQ221">
        <f t="shared" si="280"/>
        <v>0</v>
      </c>
      <c r="ER221">
        <f t="shared" si="280"/>
        <v>0</v>
      </c>
      <c r="ES221">
        <f t="shared" si="280"/>
        <v>0</v>
      </c>
      <c r="ET221">
        <f t="shared" si="280"/>
        <v>0</v>
      </c>
      <c r="EU221">
        <f t="shared" si="280"/>
        <v>0</v>
      </c>
      <c r="EV221">
        <f t="shared" si="280"/>
        <v>0</v>
      </c>
      <c r="EW221">
        <f t="shared" si="280"/>
        <v>0</v>
      </c>
      <c r="EX221">
        <f t="shared" si="280"/>
        <v>0</v>
      </c>
      <c r="EZ221">
        <f t="shared" si="266"/>
        <v>0.89021308325531989</v>
      </c>
      <c r="FB221">
        <f t="shared" si="267"/>
        <v>1.0083243051673019E-2</v>
      </c>
      <c r="FC221">
        <f t="shared" si="268"/>
        <v>0.24872673417342453</v>
      </c>
    </row>
    <row r="222" spans="1:159" x14ac:dyDescent="0.25">
      <c r="A222">
        <v>1375</v>
      </c>
      <c r="B222" s="20">
        <f>'Input spectra'!S221</f>
        <v>4.0692693717501803E-2</v>
      </c>
      <c r="C222">
        <f>'Input spectra'!B221</f>
        <v>0</v>
      </c>
      <c r="D222">
        <f t="shared" si="289"/>
        <v>2.0653927966864227E-2</v>
      </c>
      <c r="E222">
        <f t="shared" si="289"/>
        <v>2.042024975305963E-2</v>
      </c>
      <c r="F222">
        <f t="shared" si="289"/>
        <v>2.0188128855223794E-2</v>
      </c>
      <c r="G222">
        <f t="shared" si="289"/>
        <v>1.9957556478590967E-2</v>
      </c>
      <c r="H222">
        <f t="shared" si="289"/>
        <v>1.9728523874143672E-2</v>
      </c>
      <c r="I222">
        <f t="shared" si="289"/>
        <v>1.9501022338386177E-2</v>
      </c>
      <c r="J222">
        <f t="shared" si="289"/>
        <v>1.9275043213119066E-2</v>
      </c>
      <c r="K222">
        <f t="shared" si="289"/>
        <v>1.9050577885214852E-2</v>
      </c>
      <c r="L222">
        <f t="shared" si="289"/>
        <v>1.8827617786394701E-2</v>
      </c>
      <c r="M222">
        <f t="shared" si="289"/>
        <v>1.8606154393006245E-2</v>
      </c>
      <c r="N222">
        <f t="shared" si="281"/>
        <v>1.8386179225802397E-2</v>
      </c>
      <c r="O222">
        <f t="shared" si="281"/>
        <v>1.8167683849721252E-2</v>
      </c>
      <c r="P222">
        <f t="shared" si="281"/>
        <v>1.7950659873667101E-2</v>
      </c>
      <c r="Q222">
        <f t="shared" si="281"/>
        <v>1.7735098950292405E-2</v>
      </c>
      <c r="R222">
        <f t="shared" ref="N222:AC238" si="292">R$2*EXP(- R$1 * ($C222*_c1+$B222))</f>
        <v>1.7520992775780866E-2</v>
      </c>
      <c r="S222">
        <f t="shared" si="292"/>
        <v>1.7308333089631527E-2</v>
      </c>
      <c r="T222">
        <f t="shared" si="292"/>
        <v>1.7097111674443933E-2</v>
      </c>
      <c r="U222">
        <f t="shared" si="292"/>
        <v>1.6887320355704252E-2</v>
      </c>
      <c r="V222">
        <f t="shared" si="292"/>
        <v>1.6678951001572514E-2</v>
      </c>
      <c r="W222">
        <f t="shared" si="292"/>
        <v>1.6471995522670795E-2</v>
      </c>
      <c r="X222">
        <f t="shared" si="292"/>
        <v>1.6266445871872464E-2</v>
      </c>
      <c r="Y222">
        <f t="shared" si="292"/>
        <v>1.6062294044092432E-2</v>
      </c>
      <c r="Z222">
        <f t="shared" si="292"/>
        <v>1.5859532076078375E-2</v>
      </c>
      <c r="AA222">
        <f t="shared" si="292"/>
        <v>1.5658152046203012E-2</v>
      </c>
      <c r="AB222">
        <f t="shared" si="292"/>
        <v>1.5458146074257341E-2</v>
      </c>
      <c r="AC222">
        <f t="shared" si="292"/>
        <v>1.5259506321244886E-2</v>
      </c>
      <c r="AD222">
        <f t="shared" si="284"/>
        <v>1.506222498917692E-2</v>
      </c>
      <c r="AE222">
        <f t="shared" si="284"/>
        <v>1.4866294320868693E-2</v>
      </c>
      <c r="AF222">
        <f t="shared" si="284"/>
        <v>1.4671706599736614E-2</v>
      </c>
      <c r="AG222">
        <f t="shared" si="284"/>
        <v>1.4478454149596408E-2</v>
      </c>
      <c r="AH222">
        <f t="shared" si="284"/>
        <v>1.4286529334462275E-2</v>
      </c>
      <c r="AI222">
        <f t="shared" si="284"/>
        <v>1.4095924558346977E-2</v>
      </c>
      <c r="AJ222">
        <f t="shared" si="284"/>
        <v>1.3906632265062904E-2</v>
      </c>
      <c r="AK222">
        <f t="shared" si="284"/>
        <v>1.3718644938024084E-2</v>
      </c>
      <c r="AL222">
        <f t="shared" si="284"/>
        <v>1.3531955100049174E-2</v>
      </c>
      <c r="AM222">
        <f t="shared" si="284"/>
        <v>1.3346555313165351E-2</v>
      </c>
      <c r="AN222">
        <f t="shared" si="284"/>
        <v>1.3162438178413189E-2</v>
      </c>
      <c r="AO222">
        <f t="shared" si="284"/>
        <v>1.2979596335652453E-2</v>
      </c>
      <c r="AP222">
        <f t="shared" si="284"/>
        <v>1.2798022463368837E-2</v>
      </c>
      <c r="AQ222">
        <f t="shared" si="284"/>
        <v>1.2617709278481605E-2</v>
      </c>
      <c r="AR222">
        <f t="shared" si="282"/>
        <v>1.2438649536152202E-2</v>
      </c>
      <c r="AS222">
        <f t="shared" si="282"/>
        <v>1.2260836029593753E-2</v>
      </c>
      <c r="AT222">
        <f t="shared" si="282"/>
        <v>1.2084261589881476E-2</v>
      </c>
      <c r="AU222">
        <f t="shared" si="282"/>
        <v>1.190891908576404E-2</v>
      </c>
      <c r="AV222">
        <f t="shared" ref="AR222:BG238" si="293">AV$2*EXP(- AV$1 * ($C222*_c1+$B222))</f>
        <v>1.173480142347579E-2</v>
      </c>
      <c r="AW222">
        <f t="shared" si="293"/>
        <v>1.1561901546549905E-2</v>
      </c>
      <c r="AX222">
        <f t="shared" si="293"/>
        <v>1.0281906367777363E-2</v>
      </c>
      <c r="AY222">
        <f t="shared" si="293"/>
        <v>8.7891769696257574E-3</v>
      </c>
      <c r="AZ222">
        <f t="shared" si="293"/>
        <v>7.9151259248738427E-3</v>
      </c>
      <c r="BA222">
        <f t="shared" si="293"/>
        <v>7.253360042758757E-3</v>
      </c>
      <c r="BB222">
        <f t="shared" si="293"/>
        <v>6.7127685876284199E-3</v>
      </c>
      <c r="BC222">
        <f t="shared" si="293"/>
        <v>6.2538807433349811E-3</v>
      </c>
      <c r="BD222">
        <f t="shared" si="293"/>
        <v>5.8550804998071977E-3</v>
      </c>
      <c r="BE222">
        <f t="shared" si="293"/>
        <v>5.5028992179706731E-3</v>
      </c>
      <c r="BF222">
        <f t="shared" si="293"/>
        <v>5.1882217086408229E-3</v>
      </c>
      <c r="BG222">
        <f t="shared" si="293"/>
        <v>4.9045136400013871E-3</v>
      </c>
      <c r="BH222">
        <f t="shared" si="285"/>
        <v>4.6468882847980871E-3</v>
      </c>
      <c r="BI222">
        <f t="shared" si="285"/>
        <v>4.4115708508392559E-3</v>
      </c>
      <c r="BJ222">
        <f t="shared" si="285"/>
        <v>4.1955701479076046E-3</v>
      </c>
      <c r="BK222">
        <f t="shared" si="285"/>
        <v>3.9964666527424345E-3</v>
      </c>
      <c r="BL222">
        <f t="shared" si="285"/>
        <v>3.8122698593969742E-3</v>
      </c>
      <c r="BM222">
        <f t="shared" si="285"/>
        <v>3.6413188866782822E-3</v>
      </c>
      <c r="BN222">
        <f t="shared" si="285"/>
        <v>3.482211185440023E-3</v>
      </c>
      <c r="BO222">
        <f t="shared" si="285"/>
        <v>3.3337501221356557E-3</v>
      </c>
      <c r="BP222">
        <f t="shared" si="285"/>
        <v>3.1949056122044365E-3</v>
      </c>
      <c r="BQ222">
        <f t="shared" si="285"/>
        <v>3.0647840026163907E-3</v>
      </c>
      <c r="BR222">
        <f t="shared" si="285"/>
        <v>2.9426046540538681E-3</v>
      </c>
      <c r="BS222">
        <f t="shared" si="285"/>
        <v>2.8276814699924216E-3</v>
      </c>
      <c r="BT222">
        <f t="shared" si="285"/>
        <v>2.7194081412477591E-3</v>
      </c>
      <c r="BU222">
        <f t="shared" si="285"/>
        <v>2.6172462238918406E-3</v>
      </c>
      <c r="BV222">
        <f t="shared" si="287"/>
        <v>2.5207154076044781E-3</v>
      </c>
      <c r="BW222">
        <f t="shared" si="287"/>
        <v>2.4293854984466872E-3</v>
      </c>
      <c r="BX222">
        <f t="shared" si="287"/>
        <v>2.3428697585872061E-3</v>
      </c>
      <c r="BY222">
        <f t="shared" si="287"/>
        <v>2.2608193310458789E-3</v>
      </c>
      <c r="BZ222">
        <f t="shared" si="287"/>
        <v>2.182918540128074E-3</v>
      </c>
      <c r="CA222">
        <f t="shared" si="287"/>
        <v>2.108880904665978E-3</v>
      </c>
      <c r="CB222">
        <f t="shared" si="287"/>
        <v>2.0384457360524038E-3</v>
      </c>
      <c r="CC222">
        <f t="shared" si="287"/>
        <v>1.9713752195293401E-3</v>
      </c>
      <c r="CD222">
        <f t="shared" si="287"/>
        <v>1.9074518975067279E-3</v>
      </c>
      <c r="CE222">
        <f t="shared" si="287"/>
        <v>1.846476489422307E-3</v>
      </c>
      <c r="CF222">
        <f t="shared" si="290"/>
        <v>1.7882659949520284E-3</v>
      </c>
      <c r="CG222">
        <f t="shared" si="290"/>
        <v>1.7326520370735748E-3</v>
      </c>
      <c r="CH222">
        <f t="shared" si="290"/>
        <v>1.6794794091847588E-3</v>
      </c>
      <c r="CI222">
        <f t="shared" si="290"/>
        <v>1.6286047966387026E-3</v>
      </c>
      <c r="CJ222">
        <f t="shared" si="290"/>
        <v>1.5798956480203568E-3</v>
      </c>
      <c r="CK222">
        <f t="shared" si="290"/>
        <v>1.5332291755124473E-3</v>
      </c>
      <c r="CL222">
        <f t="shared" si="290"/>
        <v>1.4884914669809216E-3</v>
      </c>
      <c r="CM222">
        <f t="shared" si="290"/>
        <v>1.4455766951022872E-3</v>
      </c>
      <c r="CN222">
        <f t="shared" si="290"/>
        <v>1.4043864110757324E-3</v>
      </c>
      <c r="CO222">
        <f t="shared" si="290"/>
        <v>1.364828912303573E-3</v>
      </c>
      <c r="CP222">
        <f t="shared" si="283"/>
        <v>1.326818674956717E-3</v>
      </c>
      <c r="CQ222">
        <f t="shared" si="283"/>
        <v>1.2902758436246673E-3</v>
      </c>
      <c r="CR222">
        <f t="shared" si="283"/>
        <v>8.3103283772569447E-4</v>
      </c>
      <c r="CS222">
        <f t="shared" si="283"/>
        <v>5.399674389844751E-4</v>
      </c>
      <c r="CT222">
        <f t="shared" ref="CP222:DE238" si="294">CT$2*EXP(- CT$1 * ($C222*_c1+$B222))</f>
        <v>3.7408585895935673E-4</v>
      </c>
      <c r="CU222">
        <f t="shared" si="294"/>
        <v>2.6033193827288331E-4</v>
      </c>
      <c r="CV222">
        <f t="shared" si="294"/>
        <v>1.7782181509893861E-4</v>
      </c>
      <c r="CW222">
        <f t="shared" si="294"/>
        <v>1.1693423511740215E-4</v>
      </c>
      <c r="CX222">
        <f t="shared" si="294"/>
        <v>7.224140683361194E-5</v>
      </c>
      <c r="CY222">
        <f t="shared" si="294"/>
        <v>4.029921943148969E-5</v>
      </c>
      <c r="CZ222">
        <f t="shared" si="294"/>
        <v>1.8745581619871335E-5</v>
      </c>
      <c r="DA222">
        <f t="shared" si="294"/>
        <v>5.8681404057752373E-6</v>
      </c>
      <c r="DB222">
        <f t="shared" si="294"/>
        <v>3.7288870946887342E-7</v>
      </c>
      <c r="DC222">
        <f t="shared" si="294"/>
        <v>0</v>
      </c>
      <c r="DD222">
        <f t="shared" si="294"/>
        <v>0</v>
      </c>
      <c r="DE222">
        <f t="shared" si="294"/>
        <v>0</v>
      </c>
      <c r="DF222">
        <f t="shared" si="286"/>
        <v>0</v>
      </c>
      <c r="DG222">
        <f t="shared" si="286"/>
        <v>0</v>
      </c>
      <c r="DH222">
        <f t="shared" si="286"/>
        <v>0</v>
      </c>
      <c r="DI222">
        <f t="shared" si="286"/>
        <v>0</v>
      </c>
      <c r="DJ222">
        <f t="shared" si="286"/>
        <v>0</v>
      </c>
      <c r="DK222">
        <f t="shared" si="286"/>
        <v>0</v>
      </c>
      <c r="DL222">
        <f t="shared" si="286"/>
        <v>0</v>
      </c>
      <c r="DM222">
        <f t="shared" si="286"/>
        <v>0</v>
      </c>
      <c r="DN222">
        <f t="shared" si="286"/>
        <v>0</v>
      </c>
      <c r="DO222">
        <f t="shared" si="286"/>
        <v>0</v>
      </c>
      <c r="DP222">
        <f t="shared" si="286"/>
        <v>0</v>
      </c>
      <c r="DQ222">
        <f t="shared" si="286"/>
        <v>0</v>
      </c>
      <c r="DR222">
        <f t="shared" si="286"/>
        <v>0</v>
      </c>
      <c r="DS222">
        <f t="shared" si="286"/>
        <v>0</v>
      </c>
      <c r="DT222">
        <f t="shared" si="288"/>
        <v>0</v>
      </c>
      <c r="DU222">
        <f t="shared" si="288"/>
        <v>0</v>
      </c>
      <c r="DV222">
        <f t="shared" si="288"/>
        <v>0</v>
      </c>
      <c r="DW222">
        <f t="shared" si="288"/>
        <v>0</v>
      </c>
      <c r="DX222">
        <f t="shared" si="288"/>
        <v>0</v>
      </c>
      <c r="DY222">
        <f t="shared" si="288"/>
        <v>0</v>
      </c>
      <c r="DZ222">
        <f t="shared" si="288"/>
        <v>0</v>
      </c>
      <c r="EA222">
        <f t="shared" si="288"/>
        <v>0</v>
      </c>
      <c r="EB222">
        <f t="shared" si="288"/>
        <v>0</v>
      </c>
      <c r="EC222">
        <f t="shared" si="288"/>
        <v>0</v>
      </c>
      <c r="ED222">
        <f t="shared" si="291"/>
        <v>0</v>
      </c>
      <c r="EE222">
        <f t="shared" si="291"/>
        <v>0</v>
      </c>
      <c r="EF222">
        <f t="shared" si="291"/>
        <v>0</v>
      </c>
      <c r="EG222">
        <f t="shared" si="291"/>
        <v>0</v>
      </c>
      <c r="EH222">
        <f t="shared" si="291"/>
        <v>0</v>
      </c>
      <c r="EI222">
        <f t="shared" si="291"/>
        <v>0</v>
      </c>
      <c r="EJ222">
        <f t="shared" si="291"/>
        <v>0</v>
      </c>
      <c r="EK222">
        <f t="shared" si="291"/>
        <v>0</v>
      </c>
      <c r="EL222">
        <f t="shared" si="291"/>
        <v>0</v>
      </c>
      <c r="EM222">
        <f t="shared" si="291"/>
        <v>0</v>
      </c>
      <c r="EN222">
        <f t="shared" si="280"/>
        <v>0</v>
      </c>
      <c r="EO222">
        <f t="shared" si="280"/>
        <v>0</v>
      </c>
      <c r="EP222">
        <f t="shared" si="280"/>
        <v>0</v>
      </c>
      <c r="EQ222">
        <f t="shared" si="280"/>
        <v>0</v>
      </c>
      <c r="ER222">
        <f t="shared" si="280"/>
        <v>0</v>
      </c>
      <c r="ES222">
        <f t="shared" si="280"/>
        <v>0</v>
      </c>
      <c r="ET222">
        <f t="shared" si="280"/>
        <v>0</v>
      </c>
      <c r="EU222">
        <f t="shared" si="280"/>
        <v>0</v>
      </c>
      <c r="EV222">
        <f t="shared" si="280"/>
        <v>0</v>
      </c>
      <c r="EW222">
        <f t="shared" si="280"/>
        <v>0</v>
      </c>
      <c r="EX222">
        <f t="shared" si="280"/>
        <v>0</v>
      </c>
      <c r="EZ222">
        <f t="shared" si="266"/>
        <v>0.89034241733879971</v>
      </c>
      <c r="FB222">
        <f t="shared" si="267"/>
        <v>1.0070378320527595E-2</v>
      </c>
      <c r="FC222">
        <f t="shared" si="268"/>
        <v>0.248728375255242</v>
      </c>
    </row>
    <row r="223" spans="1:159" x14ac:dyDescent="0.25">
      <c r="A223">
        <v>1380</v>
      </c>
      <c r="B223" s="20">
        <f>'Input spectra'!S222</f>
        <v>4.06401763783482E-2</v>
      </c>
      <c r="C223">
        <f>'Input spectra'!B222</f>
        <v>0</v>
      </c>
      <c r="D223">
        <f t="shared" si="289"/>
        <v>2.0653927966864227E-2</v>
      </c>
      <c r="E223">
        <f t="shared" si="289"/>
        <v>2.0420356995059424E-2</v>
      </c>
      <c r="F223">
        <f t="shared" si="289"/>
        <v>2.0188340901699395E-2</v>
      </c>
      <c r="G223">
        <f t="shared" si="289"/>
        <v>1.9957870916396656E-2</v>
      </c>
      <c r="H223">
        <f t="shared" si="289"/>
        <v>1.9728938314328436E-2</v>
      </c>
      <c r="I223">
        <f t="shared" si="289"/>
        <v>1.9501534416011383E-2</v>
      </c>
      <c r="J223">
        <f t="shared" si="289"/>
        <v>1.9275650587077291E-2</v>
      </c>
      <c r="K223">
        <f t="shared" si="289"/>
        <v>1.9051278238049914E-2</v>
      </c>
      <c r="L223">
        <f t="shared" si="289"/>
        <v>1.8828408824122858E-2</v>
      </c>
      <c r="M223">
        <f t="shared" si="289"/>
        <v>1.8607033844938538E-2</v>
      </c>
      <c r="N223">
        <f t="shared" si="292"/>
        <v>1.8387144844368174E-2</v>
      </c>
      <c r="O223">
        <f t="shared" si="292"/>
        <v>1.8168733410292841E-2</v>
      </c>
      <c r="P223">
        <f t="shared" si="292"/>
        <v>1.7951791174385608E-2</v>
      </c>
      <c r="Q223">
        <f t="shared" si="292"/>
        <v>1.7736309811894679E-2</v>
      </c>
      <c r="R223">
        <f t="shared" si="292"/>
        <v>1.752228104142756E-2</v>
      </c>
      <c r="S223">
        <f t="shared" si="292"/>
        <v>1.7309696624736328E-2</v>
      </c>
      <c r="T223">
        <f t="shared" si="292"/>
        <v>1.709854836650385E-2</v>
      </c>
      <c r="U223">
        <f t="shared" si="292"/>
        <v>1.6888828114131071E-2</v>
      </c>
      <c r="V223">
        <f t="shared" si="292"/>
        <v>1.6680527757525317E-2</v>
      </c>
      <c r="W223">
        <f t="shared" si="292"/>
        <v>1.6473639228889614E-2</v>
      </c>
      <c r="X223">
        <f t="shared" si="292"/>
        <v>1.6268154502512983E-2</v>
      </c>
      <c r="Y223">
        <f t="shared" si="292"/>
        <v>1.6064065594561795E-2</v>
      </c>
      <c r="Z223">
        <f t="shared" si="292"/>
        <v>1.5861364562872089E-2</v>
      </c>
      <c r="AA223">
        <f t="shared" si="292"/>
        <v>1.5660043506742875E-2</v>
      </c>
      <c r="AB223">
        <f t="shared" si="292"/>
        <v>1.5460094566730491E-2</v>
      </c>
      <c r="AC223">
        <f t="shared" si="292"/>
        <v>1.5261509924443866E-2</v>
      </c>
      <c r="AD223">
        <f t="shared" si="284"/>
        <v>1.5064281802340812E-2</v>
      </c>
      <c r="AE223">
        <f t="shared" si="284"/>
        <v>1.4868402463525297E-2</v>
      </c>
      <c r="AF223">
        <f t="shared" si="284"/>
        <v>1.4673864211545659E-2</v>
      </c>
      <c r="AG223">
        <f t="shared" si="284"/>
        <v>1.4480659390193811E-2</v>
      </c>
      <c r="AH223">
        <f t="shared" si="284"/>
        <v>1.428878038330542E-2</v>
      </c>
      <c r="AI223">
        <f t="shared" si="284"/>
        <v>1.4098219614561001E-2</v>
      </c>
      <c r="AJ223">
        <f t="shared" si="284"/>
        <v>1.3908969547288028E-2</v>
      </c>
      <c r="AK223">
        <f t="shared" si="284"/>
        <v>1.3721022684263923E-2</v>
      </c>
      <c r="AL223">
        <f t="shared" si="284"/>
        <v>1.3534371567520066E-2</v>
      </c>
      <c r="AM223">
        <f t="shared" si="284"/>
        <v>1.3349008778146683E-2</v>
      </c>
      <c r="AN223">
        <f t="shared" si="284"/>
        <v>1.3164926936098708E-2</v>
      </c>
      <c r="AO223">
        <f t="shared" si="284"/>
        <v>1.2982118700002562E-2</v>
      </c>
      <c r="AP223">
        <f t="shared" si="284"/>
        <v>1.280057676696387E-2</v>
      </c>
      <c r="AQ223">
        <f t="shared" si="284"/>
        <v>1.2620293872376084E-2</v>
      </c>
      <c r="AR223">
        <f t="shared" si="293"/>
        <v>1.2441262789730052E-2</v>
      </c>
      <c r="AS223">
        <f t="shared" si="293"/>
        <v>1.226347633042448E-2</v>
      </c>
      <c r="AT223">
        <f t="shared" si="293"/>
        <v>1.2086927343577294E-2</v>
      </c>
      <c r="AU223">
        <f t="shared" si="293"/>
        <v>1.1911608715837968E-2</v>
      </c>
      <c r="AV223">
        <f t="shared" si="293"/>
        <v>1.1737513371200667E-2</v>
      </c>
      <c r="AW223">
        <f t="shared" si="293"/>
        <v>1.1564634270818367E-2</v>
      </c>
      <c r="AX223">
        <f t="shared" si="293"/>
        <v>1.0284390568305331E-2</v>
      </c>
      <c r="AY223">
        <f t="shared" si="293"/>
        <v>8.7913466830741825E-3</v>
      </c>
      <c r="AZ223">
        <f t="shared" si="293"/>
        <v>7.9171214468747621E-3</v>
      </c>
      <c r="BA223">
        <f t="shared" si="293"/>
        <v>7.2552268260726695E-3</v>
      </c>
      <c r="BB223">
        <f t="shared" si="293"/>
        <v>6.7145315028002061E-3</v>
      </c>
      <c r="BC223">
        <f t="shared" si="293"/>
        <v>6.2555559972713804E-3</v>
      </c>
      <c r="BD223">
        <f t="shared" si="293"/>
        <v>5.8566796830494417E-3</v>
      </c>
      <c r="BE223">
        <f t="shared" si="293"/>
        <v>5.5044311185670006E-3</v>
      </c>
      <c r="BF223">
        <f t="shared" si="293"/>
        <v>5.1896932639278288E-3</v>
      </c>
      <c r="BG223">
        <f t="shared" si="293"/>
        <v>4.9059304906510929E-3</v>
      </c>
      <c r="BH223">
        <f t="shared" si="285"/>
        <v>4.6482551221448294E-3</v>
      </c>
      <c r="BI223">
        <f t="shared" si="285"/>
        <v>4.4128916471054729E-3</v>
      </c>
      <c r="BJ223">
        <f t="shared" si="285"/>
        <v>4.1968483156093481E-3</v>
      </c>
      <c r="BK223">
        <f t="shared" si="285"/>
        <v>3.9977051589977792E-3</v>
      </c>
      <c r="BL223">
        <f t="shared" si="285"/>
        <v>3.8134713102929521E-3</v>
      </c>
      <c r="BM223">
        <f t="shared" si="285"/>
        <v>3.6424855910600663E-3</v>
      </c>
      <c r="BN223">
        <f t="shared" si="285"/>
        <v>3.4833452041406502E-3</v>
      </c>
      <c r="BO223">
        <f t="shared" si="285"/>
        <v>3.3348533066456347E-3</v>
      </c>
      <c r="BP223">
        <f t="shared" si="285"/>
        <v>3.1959796355160736E-3</v>
      </c>
      <c r="BQ223">
        <f t="shared" si="285"/>
        <v>3.065830384159883E-3</v>
      </c>
      <c r="BR223">
        <f t="shared" si="285"/>
        <v>2.9436247800985011E-3</v>
      </c>
      <c r="BS223">
        <f t="shared" si="285"/>
        <v>2.8286766105157101E-3</v>
      </c>
      <c r="BT223">
        <f t="shared" si="285"/>
        <v>2.7203794640174397E-3</v>
      </c>
      <c r="BU223">
        <f t="shared" si="285"/>
        <v>2.618194806322559E-3</v>
      </c>
      <c r="BV223">
        <f t="shared" si="287"/>
        <v>2.5216422468187891E-3</v>
      </c>
      <c r="BW223">
        <f t="shared" si="287"/>
        <v>2.4302915198730155E-3</v>
      </c>
      <c r="BX223">
        <f t="shared" si="287"/>
        <v>2.343755823355271E-3</v>
      </c>
      <c r="BY223">
        <f t="shared" si="287"/>
        <v>2.2616862423856985E-3</v>
      </c>
      <c r="BZ223">
        <f t="shared" si="287"/>
        <v>2.1837670489372098E-3</v>
      </c>
      <c r="CA223">
        <f t="shared" si="287"/>
        <v>2.1097117143777061E-3</v>
      </c>
      <c r="CB223">
        <f t="shared" si="287"/>
        <v>2.0392595069126107E-3</v>
      </c>
      <c r="CC223">
        <f t="shared" si="287"/>
        <v>1.9721725723703684E-3</v>
      </c>
      <c r="CD223">
        <f t="shared" si="287"/>
        <v>1.9082334170909029E-3</v>
      </c>
      <c r="CE223">
        <f t="shared" si="287"/>
        <v>1.8472427274154688E-3</v>
      </c>
      <c r="CF223">
        <f t="shared" si="290"/>
        <v>1.7890174725774257E-3</v>
      </c>
      <c r="CG223">
        <f t="shared" si="290"/>
        <v>1.733389247488388E-3</v>
      </c>
      <c r="CH223">
        <f t="shared" si="290"/>
        <v>1.6802028196149178E-3</v>
      </c>
      <c r="CI223">
        <f t="shared" si="290"/>
        <v>1.6293148503022492E-3</v>
      </c>
      <c r="CJ223">
        <f t="shared" si="290"/>
        <v>1.5805927658651281E-3</v>
      </c>
      <c r="CK223">
        <f t="shared" si="290"/>
        <v>1.533913757790138E-3</v>
      </c>
      <c r="CL223">
        <f t="shared" si="290"/>
        <v>1.4891638946764874E-3</v>
      </c>
      <c r="CM223">
        <f t="shared" si="290"/>
        <v>1.4462373312350524E-3</v>
      </c>
      <c r="CN223">
        <f t="shared" si="290"/>
        <v>1.405035601886371E-3</v>
      </c>
      <c r="CO223">
        <f t="shared" si="290"/>
        <v>1.3654669883392831E-3</v>
      </c>
      <c r="CP223">
        <f t="shared" si="294"/>
        <v>1.3274459520653322E-3</v>
      </c>
      <c r="CQ223">
        <f t="shared" si="294"/>
        <v>1.2908926238671084E-3</v>
      </c>
      <c r="CR223">
        <f t="shared" si="294"/>
        <v>8.3143445616792541E-4</v>
      </c>
      <c r="CS223">
        <f t="shared" si="294"/>
        <v>5.4023122957244023E-4</v>
      </c>
      <c r="CT223">
        <f t="shared" si="294"/>
        <v>3.7427057689272771E-4</v>
      </c>
      <c r="CU223">
        <f t="shared" si="294"/>
        <v>2.6046185411525218E-4</v>
      </c>
      <c r="CV223">
        <f t="shared" si="294"/>
        <v>1.7791148949674641E-4</v>
      </c>
      <c r="CW223">
        <f t="shared" si="294"/>
        <v>1.1699381871897683E-4</v>
      </c>
      <c r="CX223">
        <f t="shared" si="294"/>
        <v>7.2278596882434241E-5</v>
      </c>
      <c r="CY223">
        <f t="shared" si="294"/>
        <v>4.0320177316214304E-5</v>
      </c>
      <c r="CZ223">
        <f t="shared" si="294"/>
        <v>1.8755428886081729E-5</v>
      </c>
      <c r="DA223">
        <f t="shared" si="294"/>
        <v>5.8712538405351515E-6</v>
      </c>
      <c r="DB223">
        <f t="shared" si="294"/>
        <v>3.7308851083136052E-7</v>
      </c>
      <c r="DC223">
        <f t="shared" si="294"/>
        <v>0</v>
      </c>
      <c r="DD223">
        <f t="shared" si="294"/>
        <v>0</v>
      </c>
      <c r="DE223">
        <f t="shared" si="294"/>
        <v>0</v>
      </c>
      <c r="DF223">
        <f t="shared" si="286"/>
        <v>0</v>
      </c>
      <c r="DG223">
        <f t="shared" si="286"/>
        <v>0</v>
      </c>
      <c r="DH223">
        <f t="shared" si="286"/>
        <v>0</v>
      </c>
      <c r="DI223">
        <f t="shared" si="286"/>
        <v>0</v>
      </c>
      <c r="DJ223">
        <f t="shared" si="286"/>
        <v>0</v>
      </c>
      <c r="DK223">
        <f t="shared" si="286"/>
        <v>0</v>
      </c>
      <c r="DL223">
        <f t="shared" si="286"/>
        <v>0</v>
      </c>
      <c r="DM223">
        <f t="shared" si="286"/>
        <v>0</v>
      </c>
      <c r="DN223">
        <f t="shared" si="286"/>
        <v>0</v>
      </c>
      <c r="DO223">
        <f t="shared" si="286"/>
        <v>0</v>
      </c>
      <c r="DP223">
        <f t="shared" si="286"/>
        <v>0</v>
      </c>
      <c r="DQ223">
        <f t="shared" si="286"/>
        <v>0</v>
      </c>
      <c r="DR223">
        <f t="shared" si="286"/>
        <v>0</v>
      </c>
      <c r="DS223">
        <f t="shared" si="286"/>
        <v>0</v>
      </c>
      <c r="DT223">
        <f t="shared" si="288"/>
        <v>0</v>
      </c>
      <c r="DU223">
        <f t="shared" si="288"/>
        <v>0</v>
      </c>
      <c r="DV223">
        <f t="shared" si="288"/>
        <v>0</v>
      </c>
      <c r="DW223">
        <f t="shared" si="288"/>
        <v>0</v>
      </c>
      <c r="DX223">
        <f t="shared" si="288"/>
        <v>0</v>
      </c>
      <c r="DY223">
        <f t="shared" si="288"/>
        <v>0</v>
      </c>
      <c r="DZ223">
        <f t="shared" si="288"/>
        <v>0</v>
      </c>
      <c r="EA223">
        <f t="shared" si="288"/>
        <v>0</v>
      </c>
      <c r="EB223">
        <f t="shared" si="288"/>
        <v>0</v>
      </c>
      <c r="EC223">
        <f t="shared" si="288"/>
        <v>0</v>
      </c>
      <c r="ED223">
        <f t="shared" si="291"/>
        <v>0</v>
      </c>
      <c r="EE223">
        <f t="shared" si="291"/>
        <v>0</v>
      </c>
      <c r="EF223">
        <f t="shared" si="291"/>
        <v>0</v>
      </c>
      <c r="EG223">
        <f t="shared" si="291"/>
        <v>0</v>
      </c>
      <c r="EH223">
        <f t="shared" si="291"/>
        <v>0</v>
      </c>
      <c r="EI223">
        <f t="shared" si="291"/>
        <v>0</v>
      </c>
      <c r="EJ223">
        <f t="shared" si="291"/>
        <v>0</v>
      </c>
      <c r="EK223">
        <f t="shared" si="291"/>
        <v>0</v>
      </c>
      <c r="EL223">
        <f t="shared" si="291"/>
        <v>0</v>
      </c>
      <c r="EM223">
        <f t="shared" si="291"/>
        <v>0</v>
      </c>
      <c r="EN223">
        <f t="shared" si="280"/>
        <v>0</v>
      </c>
      <c r="EO223">
        <f t="shared" si="280"/>
        <v>0</v>
      </c>
      <c r="EP223">
        <f t="shared" si="280"/>
        <v>0</v>
      </c>
      <c r="EQ223">
        <f t="shared" si="280"/>
        <v>0</v>
      </c>
      <c r="ER223">
        <f t="shared" si="280"/>
        <v>0</v>
      </c>
      <c r="ES223">
        <f t="shared" si="280"/>
        <v>0</v>
      </c>
      <c r="ET223">
        <f t="shared" si="280"/>
        <v>0</v>
      </c>
      <c r="EU223">
        <f t="shared" si="280"/>
        <v>0</v>
      </c>
      <c r="EV223">
        <f t="shared" si="280"/>
        <v>0</v>
      </c>
      <c r="EW223">
        <f t="shared" si="280"/>
        <v>0</v>
      </c>
      <c r="EX223">
        <f t="shared" si="280"/>
        <v>0</v>
      </c>
      <c r="EZ223">
        <f t="shared" si="266"/>
        <v>0.89047178058915355</v>
      </c>
      <c r="FB223">
        <f t="shared" si="267"/>
        <v>1.0057513251566952E-2</v>
      </c>
      <c r="FC223">
        <f t="shared" si="268"/>
        <v>0.24873001633727995</v>
      </c>
    </row>
    <row r="224" spans="1:159" x14ac:dyDescent="0.25">
      <c r="A224">
        <v>1385</v>
      </c>
      <c r="B224" s="20">
        <f>'Input spectra'!S223</f>
        <v>4.0587659039194597E-2</v>
      </c>
      <c r="C224">
        <f>'Input spectra'!B223</f>
        <v>0</v>
      </c>
      <c r="D224">
        <f t="shared" si="289"/>
        <v>2.0653927966864227E-2</v>
      </c>
      <c r="E224">
        <f t="shared" si="289"/>
        <v>2.0420464237622421E-2</v>
      </c>
      <c r="F224">
        <f t="shared" si="289"/>
        <v>2.0188552950402235E-2</v>
      </c>
      <c r="G224">
        <f t="shared" si="289"/>
        <v>1.9958185359156416E-2</v>
      </c>
      <c r="H224">
        <f t="shared" si="289"/>
        <v>1.9729352763219406E-2</v>
      </c>
      <c r="I224">
        <f t="shared" si="289"/>
        <v>1.9502046507083239E-2</v>
      </c>
      <c r="J224">
        <f t="shared" si="289"/>
        <v>1.9276257980174415E-2</v>
      </c>
      <c r="K224">
        <f t="shared" si="289"/>
        <v>1.9051978616631916E-2</v>
      </c>
      <c r="L224">
        <f t="shared" si="289"/>
        <v>1.882919989508627E-2</v>
      </c>
      <c r="M224">
        <f t="shared" si="289"/>
        <v>1.8607913338439641E-2</v>
      </c>
      <c r="N224">
        <f t="shared" si="292"/>
        <v>1.8388110513646999E-2</v>
      </c>
      <c r="O224">
        <f t="shared" si="292"/>
        <v>1.816978303149832E-2</v>
      </c>
      <c r="P224">
        <f t="shared" si="292"/>
        <v>1.7952922546401847E-2</v>
      </c>
      <c r="Q224">
        <f t="shared" si="292"/>
        <v>1.7737520756168371E-2</v>
      </c>
      <c r="R224">
        <f t="shared" si="292"/>
        <v>1.7523569401796536E-2</v>
      </c>
      <c r="S224">
        <f t="shared" si="292"/>
        <v>1.7311060267259211E-2</v>
      </c>
      <c r="T224">
        <f t="shared" si="292"/>
        <v>1.7099985179290827E-2</v>
      </c>
      <c r="U224">
        <f t="shared" si="292"/>
        <v>1.689033600717578E-2</v>
      </c>
      <c r="V224">
        <f t="shared" si="292"/>
        <v>1.6682104662537819E-2</v>
      </c>
      <c r="W224">
        <f t="shared" si="292"/>
        <v>1.6475283099130465E-2</v>
      </c>
      <c r="X224">
        <f t="shared" si="292"/>
        <v>1.6269863312628398E-2</v>
      </c>
      <c r="Y224">
        <f t="shared" si="292"/>
        <v>1.6065837340419879E-2</v>
      </c>
      <c r="Z224">
        <f t="shared" si="292"/>
        <v>1.5863197261400157E-2</v>
      </c>
      <c r="AA224">
        <f t="shared" si="292"/>
        <v>1.5661935195765829E-2</v>
      </c>
      <c r="AB224">
        <f t="shared" si="292"/>
        <v>1.5462043304810255E-2</v>
      </c>
      <c r="AC224">
        <f t="shared" si="292"/>
        <v>1.526351379071989E-2</v>
      </c>
      <c r="AD224">
        <f t="shared" si="284"/>
        <v>1.5066338896371602E-2</v>
      </c>
      <c r="AE224">
        <f t="shared" si="284"/>
        <v>1.487051090513101E-2</v>
      </c>
      <c r="AF224">
        <f t="shared" si="284"/>
        <v>1.467602214065172E-2</v>
      </c>
      <c r="AG224">
        <f t="shared" si="284"/>
        <v>1.4482864966675564E-2</v>
      </c>
      <c r="AH224">
        <f t="shared" si="284"/>
        <v>1.429103178683379E-2</v>
      </c>
      <c r="AI224">
        <f t="shared" si="284"/>
        <v>1.4100515044449206E-2</v>
      </c>
      <c r="AJ224">
        <f t="shared" si="284"/>
        <v>1.3911307222339259E-2</v>
      </c>
      <c r="AK224">
        <f t="shared" si="284"/>
        <v>1.3723400842620061E-2</v>
      </c>
      <c r="AL224">
        <f t="shared" si="284"/>
        <v>1.3536788466511384E-2</v>
      </c>
      <c r="AM224">
        <f t="shared" si="284"/>
        <v>1.335146269414255E-2</v>
      </c>
      <c r="AN224">
        <f t="shared" si="284"/>
        <v>1.3167416164359262E-2</v>
      </c>
      <c r="AO224">
        <f t="shared" si="284"/>
        <v>1.2984641554531388E-2</v>
      </c>
      <c r="AP224">
        <f t="shared" si="284"/>
        <v>1.2803131580361638E-2</v>
      </c>
      <c r="AQ224">
        <f t="shared" si="284"/>
        <v>1.2622878995695157E-2</v>
      </c>
      <c r="AR224">
        <f t="shared" si="293"/>
        <v>1.2443876592330065E-2</v>
      </c>
      <c r="AS224">
        <f t="shared" si="293"/>
        <v>1.2266117199828869E-2</v>
      </c>
      <c r="AT224">
        <f t="shared" si="293"/>
        <v>1.2089593685330786E-2</v>
      </c>
      <c r="AU224">
        <f t="shared" si="293"/>
        <v>1.1914298953365002E-2</v>
      </c>
      <c r="AV224">
        <f t="shared" si="293"/>
        <v>1.1740225945664777E-2</v>
      </c>
      <c r="AW224">
        <f t="shared" si="293"/>
        <v>1.1567367640982479E-2</v>
      </c>
      <c r="AX224">
        <f t="shared" si="293"/>
        <v>1.0286875369038363E-2</v>
      </c>
      <c r="AY224">
        <f t="shared" si="293"/>
        <v>8.7935169321423211E-3</v>
      </c>
      <c r="AZ224">
        <f t="shared" si="293"/>
        <v>7.9191174719767179E-3</v>
      </c>
      <c r="BA224">
        <f t="shared" si="293"/>
        <v>7.257094089837008E-3</v>
      </c>
      <c r="BB224">
        <f t="shared" si="293"/>
        <v>6.7162948809508446E-3</v>
      </c>
      <c r="BC224">
        <f t="shared" si="293"/>
        <v>6.2572316999652579E-3</v>
      </c>
      <c r="BD224">
        <f t="shared" si="293"/>
        <v>5.8582793030725368E-3</v>
      </c>
      <c r="BE224">
        <f t="shared" si="293"/>
        <v>5.5059634456147951E-3</v>
      </c>
      <c r="BF224">
        <f t="shared" si="293"/>
        <v>5.1911652365977234E-3</v>
      </c>
      <c r="BG224">
        <f t="shared" si="293"/>
        <v>4.9073477506106529E-3</v>
      </c>
      <c r="BH224">
        <f t="shared" si="285"/>
        <v>4.6496223615335877E-3</v>
      </c>
      <c r="BI224">
        <f t="shared" si="285"/>
        <v>4.4142128388096951E-3</v>
      </c>
      <c r="BJ224">
        <f t="shared" si="285"/>
        <v>4.1981268727009991E-3</v>
      </c>
      <c r="BK224">
        <f t="shared" si="285"/>
        <v>3.9989440490665962E-3</v>
      </c>
      <c r="BL224">
        <f t="shared" si="285"/>
        <v>3.8146731398306074E-3</v>
      </c>
      <c r="BM224">
        <f t="shared" si="285"/>
        <v>3.6436526692622036E-3</v>
      </c>
      <c r="BN224">
        <f t="shared" si="285"/>
        <v>3.4844795921463952E-3</v>
      </c>
      <c r="BO224">
        <f t="shared" si="285"/>
        <v>3.3359568562147876E-3</v>
      </c>
      <c r="BP224">
        <f t="shared" si="285"/>
        <v>3.1970540198794019E-3</v>
      </c>
      <c r="BQ224">
        <f t="shared" si="285"/>
        <v>3.0668771229599824E-3</v>
      </c>
      <c r="BR224">
        <f t="shared" si="285"/>
        <v>2.9446452597948376E-3</v>
      </c>
      <c r="BS224">
        <f t="shared" si="285"/>
        <v>2.8296721012568966E-3</v>
      </c>
      <c r="BT224">
        <f t="shared" si="285"/>
        <v>2.7213511337258194E-3</v>
      </c>
      <c r="BU224">
        <f t="shared" si="285"/>
        <v>2.6191437325530391E-3</v>
      </c>
      <c r="BV224">
        <f t="shared" si="287"/>
        <v>2.5225694268216424E-3</v>
      </c>
      <c r="BW224">
        <f t="shared" si="287"/>
        <v>2.4311978791933609E-3</v>
      </c>
      <c r="BX224">
        <f t="shared" si="287"/>
        <v>2.3446422232297885E-3</v>
      </c>
      <c r="BY224">
        <f t="shared" si="287"/>
        <v>2.2625534861427351E-3</v>
      </c>
      <c r="BZ224">
        <f t="shared" si="287"/>
        <v>2.1846158875649738E-3</v>
      </c>
      <c r="CA224">
        <f t="shared" si="287"/>
        <v>2.1105428513932553E-3</v>
      </c>
      <c r="CB224">
        <f t="shared" si="287"/>
        <v>2.0400736026394556E-3</v>
      </c>
      <c r="CC224">
        <f t="shared" si="287"/>
        <v>1.9729702477129414E-3</v>
      </c>
      <c r="CD224">
        <f t="shared" si="287"/>
        <v>1.9090152568786239E-3</v>
      </c>
      <c r="CE224">
        <f t="shared" si="287"/>
        <v>1.8480092833767529E-3</v>
      </c>
      <c r="CF224">
        <f t="shared" si="290"/>
        <v>1.7897692659939988E-3</v>
      </c>
      <c r="CG224">
        <f t="shared" si="290"/>
        <v>1.7341267715721802E-3</v>
      </c>
      <c r="CH224">
        <f t="shared" si="290"/>
        <v>1.6809265416432107E-3</v>
      </c>
      <c r="CI224">
        <f t="shared" si="290"/>
        <v>1.6300252135413333E-3</v>
      </c>
      <c r="CJ224">
        <f t="shared" si="290"/>
        <v>1.5812901913082463E-3</v>
      </c>
      <c r="CK224">
        <f t="shared" si="290"/>
        <v>1.5345986457317839E-3</v>
      </c>
      <c r="CL224">
        <f t="shared" si="290"/>
        <v>1.4898366261420209E-3</v>
      </c>
      <c r="CM224">
        <f t="shared" si="290"/>
        <v>1.4468982692819954E-3</v>
      </c>
      <c r="CN224">
        <f t="shared" si="290"/>
        <v>1.4056850927915599E-3</v>
      </c>
      <c r="CO224">
        <f t="shared" si="290"/>
        <v>1.366105362684198E-3</v>
      </c>
      <c r="CP224">
        <f t="shared" si="294"/>
        <v>1.3280735257303483E-3</v>
      </c>
      <c r="CQ224">
        <f t="shared" si="294"/>
        <v>1.2915096989440759E-3</v>
      </c>
      <c r="CR224">
        <f t="shared" si="294"/>
        <v>8.3183626870281518E-4</v>
      </c>
      <c r="CS224">
        <f t="shared" si="294"/>
        <v>5.4049514903016537E-4</v>
      </c>
      <c r="CT224">
        <f t="shared" si="294"/>
        <v>3.7445538603701745E-4</v>
      </c>
      <c r="CU224">
        <f t="shared" si="294"/>
        <v>2.6059183479071915E-4</v>
      </c>
      <c r="CV224">
        <f t="shared" si="294"/>
        <v>1.7800120911677636E-4</v>
      </c>
      <c r="CW224">
        <f t="shared" si="294"/>
        <v>1.1705343268125445E-4</v>
      </c>
      <c r="CX224">
        <f t="shared" si="294"/>
        <v>7.2315806076782513E-5</v>
      </c>
      <c r="CY224">
        <f t="shared" si="294"/>
        <v>4.034114610023022E-5</v>
      </c>
      <c r="CZ224">
        <f t="shared" si="294"/>
        <v>1.8765281325172519E-5</v>
      </c>
      <c r="DA224">
        <f t="shared" si="294"/>
        <v>5.874368927177149E-6</v>
      </c>
      <c r="DB224">
        <f t="shared" si="294"/>
        <v>3.7328841925148547E-7</v>
      </c>
      <c r="DC224">
        <f t="shared" si="294"/>
        <v>0</v>
      </c>
      <c r="DD224">
        <f t="shared" si="294"/>
        <v>0</v>
      </c>
      <c r="DE224">
        <f t="shared" si="294"/>
        <v>0</v>
      </c>
      <c r="DF224">
        <f t="shared" si="286"/>
        <v>0</v>
      </c>
      <c r="DG224">
        <f t="shared" si="286"/>
        <v>0</v>
      </c>
      <c r="DH224">
        <f t="shared" si="286"/>
        <v>0</v>
      </c>
      <c r="DI224">
        <f t="shared" si="286"/>
        <v>0</v>
      </c>
      <c r="DJ224">
        <f t="shared" si="286"/>
        <v>0</v>
      </c>
      <c r="DK224">
        <f t="shared" si="286"/>
        <v>0</v>
      </c>
      <c r="DL224">
        <f t="shared" si="286"/>
        <v>0</v>
      </c>
      <c r="DM224">
        <f t="shared" si="286"/>
        <v>0</v>
      </c>
      <c r="DN224">
        <f t="shared" si="286"/>
        <v>0</v>
      </c>
      <c r="DO224">
        <f t="shared" si="286"/>
        <v>0</v>
      </c>
      <c r="DP224">
        <f t="shared" si="286"/>
        <v>0</v>
      </c>
      <c r="DQ224">
        <f t="shared" si="286"/>
        <v>0</v>
      </c>
      <c r="DR224">
        <f t="shared" si="286"/>
        <v>0</v>
      </c>
      <c r="DS224">
        <f t="shared" si="286"/>
        <v>0</v>
      </c>
      <c r="DT224">
        <f t="shared" si="288"/>
        <v>0</v>
      </c>
      <c r="DU224">
        <f t="shared" si="288"/>
        <v>0</v>
      </c>
      <c r="DV224">
        <f t="shared" si="288"/>
        <v>0</v>
      </c>
      <c r="DW224">
        <f t="shared" si="288"/>
        <v>0</v>
      </c>
      <c r="DX224">
        <f t="shared" si="288"/>
        <v>0</v>
      </c>
      <c r="DY224">
        <f t="shared" si="288"/>
        <v>0</v>
      </c>
      <c r="DZ224">
        <f t="shared" si="288"/>
        <v>0</v>
      </c>
      <c r="EA224">
        <f t="shared" si="288"/>
        <v>0</v>
      </c>
      <c r="EB224">
        <f t="shared" si="288"/>
        <v>0</v>
      </c>
      <c r="EC224">
        <f t="shared" si="288"/>
        <v>0</v>
      </c>
      <c r="ED224">
        <f t="shared" si="291"/>
        <v>0</v>
      </c>
      <c r="EE224">
        <f t="shared" si="291"/>
        <v>0</v>
      </c>
      <c r="EF224">
        <f t="shared" si="291"/>
        <v>0</v>
      </c>
      <c r="EG224">
        <f t="shared" si="291"/>
        <v>0</v>
      </c>
      <c r="EH224">
        <f t="shared" si="291"/>
        <v>0</v>
      </c>
      <c r="EI224">
        <f t="shared" si="291"/>
        <v>0</v>
      </c>
      <c r="EJ224">
        <f t="shared" si="291"/>
        <v>0</v>
      </c>
      <c r="EK224">
        <f t="shared" si="291"/>
        <v>0</v>
      </c>
      <c r="EL224">
        <f t="shared" si="291"/>
        <v>0</v>
      </c>
      <c r="EM224">
        <f t="shared" si="291"/>
        <v>0</v>
      </c>
      <c r="EN224">
        <f t="shared" si="280"/>
        <v>0</v>
      </c>
      <c r="EO224">
        <f t="shared" si="280"/>
        <v>0</v>
      </c>
      <c r="EP224">
        <f t="shared" si="280"/>
        <v>0</v>
      </c>
      <c r="EQ224">
        <f t="shared" si="280"/>
        <v>0</v>
      </c>
      <c r="ER224">
        <f t="shared" si="280"/>
        <v>0</v>
      </c>
      <c r="ES224">
        <f t="shared" si="280"/>
        <v>0</v>
      </c>
      <c r="ET224">
        <f t="shared" si="280"/>
        <v>0</v>
      </c>
      <c r="EU224">
        <f t="shared" si="280"/>
        <v>0</v>
      </c>
      <c r="EV224">
        <f t="shared" si="280"/>
        <v>0</v>
      </c>
      <c r="EW224">
        <f t="shared" si="280"/>
        <v>0</v>
      </c>
      <c r="EX224">
        <f t="shared" si="280"/>
        <v>0</v>
      </c>
      <c r="EZ224">
        <f t="shared" si="266"/>
        <v>0.89060117301457353</v>
      </c>
      <c r="FB224">
        <f t="shared" si="267"/>
        <v>1.0044647844782262E-2</v>
      </c>
      <c r="FC224">
        <f t="shared" si="268"/>
        <v>0.24873165741953224</v>
      </c>
    </row>
    <row r="225" spans="1:159" x14ac:dyDescent="0.25">
      <c r="A225">
        <v>1390</v>
      </c>
      <c r="B225" s="20">
        <f>'Input spectra'!S224</f>
        <v>4.0535141700041001E-2</v>
      </c>
      <c r="C225">
        <f>'Input spectra'!B224</f>
        <v>0</v>
      </c>
      <c r="D225">
        <f t="shared" si="289"/>
        <v>2.0653927966864227E-2</v>
      </c>
      <c r="E225">
        <f t="shared" si="289"/>
        <v>2.0420571480748634E-2</v>
      </c>
      <c r="F225">
        <f t="shared" si="289"/>
        <v>2.0188765001332331E-2</v>
      </c>
      <c r="G225">
        <f t="shared" si="289"/>
        <v>1.9958499806870318E-2</v>
      </c>
      <c r="H225">
        <f t="shared" si="289"/>
        <v>1.9729767220816773E-2</v>
      </c>
      <c r="I225">
        <f t="shared" si="289"/>
        <v>1.9502558611602099E-2</v>
      </c>
      <c r="J225">
        <f t="shared" si="289"/>
        <v>1.9276865392411042E-2</v>
      </c>
      <c r="K225">
        <f t="shared" si="289"/>
        <v>1.9052679020961808E-2</v>
      </c>
      <c r="L225">
        <f t="shared" si="289"/>
        <v>1.8829990999286336E-2</v>
      </c>
      <c r="M225">
        <f t="shared" si="289"/>
        <v>1.8608792873511519E-2</v>
      </c>
      <c r="N225">
        <f t="shared" si="292"/>
        <v>1.8389076233641541E-2</v>
      </c>
      <c r="O225">
        <f t="shared" si="292"/>
        <v>1.8170832713341196E-2</v>
      </c>
      <c r="P225">
        <f t="shared" si="292"/>
        <v>1.7954053989720307E-2</v>
      </c>
      <c r="Q225">
        <f t="shared" si="292"/>
        <v>1.7738731783119129E-2</v>
      </c>
      <c r="R225">
        <f t="shared" si="292"/>
        <v>1.7524857856894758E-2</v>
      </c>
      <c r="S225">
        <f t="shared" si="292"/>
        <v>1.7312424017208641E-2</v>
      </c>
      <c r="T225">
        <f t="shared" si="292"/>
        <v>1.7101422112815016E-2</v>
      </c>
      <c r="U225">
        <f t="shared" si="292"/>
        <v>1.68918440348504E-2</v>
      </c>
      <c r="V225">
        <f t="shared" si="292"/>
        <v>1.6683681716624106E-2</v>
      </c>
      <c r="W225">
        <f t="shared" si="292"/>
        <v>1.6476927133409713E-2</v>
      </c>
      <c r="X225">
        <f t="shared" si="292"/>
        <v>1.6271572302237556E-2</v>
      </c>
      <c r="Y225">
        <f t="shared" si="292"/>
        <v>1.6067609281688232E-2</v>
      </c>
      <c r="Z225">
        <f t="shared" si="292"/>
        <v>1.5865030171687049E-2</v>
      </c>
      <c r="AA225">
        <f t="shared" si="292"/>
        <v>1.5663827113299476E-2</v>
      </c>
      <c r="AB225">
        <f t="shared" si="292"/>
        <v>1.5463992288527593E-2</v>
      </c>
      <c r="AC225">
        <f t="shared" si="292"/>
        <v>1.5265517920107496E-2</v>
      </c>
      <c r="AD225">
        <f t="shared" si="284"/>
        <v>1.5068396271307643E-2</v>
      </c>
      <c r="AE225">
        <f t="shared" si="284"/>
        <v>1.4872619645728226E-2</v>
      </c>
      <c r="AF225">
        <f t="shared" si="284"/>
        <v>1.4678180387101458E-2</v>
      </c>
      <c r="AG225">
        <f t="shared" si="284"/>
        <v>1.4485070879092817E-2</v>
      </c>
      <c r="AH225">
        <f t="shared" si="284"/>
        <v>1.4293283545103274E-2</v>
      </c>
      <c r="AI225">
        <f t="shared" si="284"/>
        <v>1.4102810848072429E-2</v>
      </c>
      <c r="AJ225">
        <f t="shared" si="284"/>
        <v>1.3913645290282618E-2</v>
      </c>
      <c r="AK225">
        <f t="shared" si="284"/>
        <v>1.3725779413163929E-2</v>
      </c>
      <c r="AL225">
        <f t="shared" si="284"/>
        <v>1.3539205797100188E-2</v>
      </c>
      <c r="AM225">
        <f t="shared" si="284"/>
        <v>1.3353917061235857E-2</v>
      </c>
      <c r="AN225">
        <f t="shared" si="284"/>
        <v>1.3169905863283827E-2</v>
      </c>
      <c r="AO225">
        <f t="shared" si="284"/>
        <v>1.2987164899334189E-2</v>
      </c>
      <c r="AP225">
        <f t="shared" si="284"/>
        <v>1.2805686903663889E-2</v>
      </c>
      <c r="AQ225">
        <f t="shared" si="284"/>
        <v>1.2625464648547269E-2</v>
      </c>
      <c r="AR225">
        <f t="shared" si="293"/>
        <v>1.2446490944067584E-2</v>
      </c>
      <c r="AS225">
        <f t="shared" si="293"/>
        <v>1.2268758637929363E-2</v>
      </c>
      <c r="AT225">
        <f t="shared" si="293"/>
        <v>1.2092260615271674E-2</v>
      </c>
      <c r="AU225">
        <f t="shared" si="293"/>
        <v>1.191698979848234E-2</v>
      </c>
      <c r="AV225">
        <f t="shared" si="293"/>
        <v>1.1742939147012963E-2</v>
      </c>
      <c r="AW225">
        <f t="shared" si="293"/>
        <v>1.1570101657194902E-2</v>
      </c>
      <c r="AX225">
        <f t="shared" si="293"/>
        <v>1.0289360770121473E-2</v>
      </c>
      <c r="AY225">
        <f t="shared" si="293"/>
        <v>8.7956877169623991E-3</v>
      </c>
      <c r="AZ225">
        <f t="shared" si="293"/>
        <v>7.9211140003065481E-3</v>
      </c>
      <c r="BA225">
        <f t="shared" si="293"/>
        <v>7.2589618341754305E-3</v>
      </c>
      <c r="BB225">
        <f t="shared" si="293"/>
        <v>6.7180587222019248E-3</v>
      </c>
      <c r="BC225">
        <f t="shared" si="293"/>
        <v>6.258907851536823E-3</v>
      </c>
      <c r="BD225">
        <f t="shared" si="293"/>
        <v>5.859879359995779E-3</v>
      </c>
      <c r="BE225">
        <f t="shared" si="293"/>
        <v>5.5074961992327689E-3</v>
      </c>
      <c r="BF225">
        <f t="shared" si="293"/>
        <v>5.1926376267688902E-3</v>
      </c>
      <c r="BG225">
        <f t="shared" si="293"/>
        <v>4.908765419998312E-3</v>
      </c>
      <c r="BH225">
        <f t="shared" si="285"/>
        <v>4.650990003082619E-3</v>
      </c>
      <c r="BI225">
        <f t="shared" si="285"/>
        <v>4.4155344260703149E-3</v>
      </c>
      <c r="BJ225">
        <f t="shared" si="285"/>
        <v>4.1994058193011849E-3</v>
      </c>
      <c r="BK225">
        <f t="shared" si="285"/>
        <v>4.0001833230678303E-3</v>
      </c>
      <c r="BL225">
        <f t="shared" si="285"/>
        <v>3.81587534812927E-3</v>
      </c>
      <c r="BM225">
        <f t="shared" si="285"/>
        <v>3.6448201214044702E-3</v>
      </c>
      <c r="BN225">
        <f t="shared" si="285"/>
        <v>3.4856143495775264E-3</v>
      </c>
      <c r="BO225">
        <f t="shared" si="285"/>
        <v>3.3370607709639162E-3</v>
      </c>
      <c r="BP225">
        <f t="shared" si="285"/>
        <v>3.1981287654157943E-3</v>
      </c>
      <c r="BQ225">
        <f t="shared" si="285"/>
        <v>3.0679242191386635E-3</v>
      </c>
      <c r="BR225">
        <f t="shared" si="285"/>
        <v>2.9456660932654787E-3</v>
      </c>
      <c r="BS225">
        <f t="shared" si="285"/>
        <v>2.8306679423392321E-3</v>
      </c>
      <c r="BT225">
        <f t="shared" si="285"/>
        <v>2.7223231504968186E-3</v>
      </c>
      <c r="BU225">
        <f t="shared" si="285"/>
        <v>2.6200930027078856E-3</v>
      </c>
      <c r="BV225">
        <f t="shared" si="287"/>
        <v>2.5234969477383414E-3</v>
      </c>
      <c r="BW225">
        <f t="shared" si="287"/>
        <v>2.4321045765337383E-3</v>
      </c>
      <c r="BX225">
        <f t="shared" si="287"/>
        <v>2.3455289583374935E-3</v>
      </c>
      <c r="BY225">
        <f t="shared" si="287"/>
        <v>2.2634210624444548E-3</v>
      </c>
      <c r="BZ225">
        <f t="shared" si="287"/>
        <v>2.185465056139568E-3</v>
      </c>
      <c r="CA225">
        <f t="shared" si="287"/>
        <v>2.1113743158415687E-3</v>
      </c>
      <c r="CB225">
        <f t="shared" si="287"/>
        <v>2.0408880233626289E-3</v>
      </c>
      <c r="CC225">
        <f t="shared" si="287"/>
        <v>1.9737682456874997E-3</v>
      </c>
      <c r="CD225">
        <f t="shared" si="287"/>
        <v>1.9097974170010836E-3</v>
      </c>
      <c r="CE225">
        <f t="shared" si="287"/>
        <v>1.8487761574381076E-3</v>
      </c>
      <c r="CF225">
        <f t="shared" si="290"/>
        <v>1.7905213753344519E-3</v>
      </c>
      <c r="CG225">
        <f t="shared" si="290"/>
        <v>1.7348646094584115E-3</v>
      </c>
      <c r="CH225">
        <f t="shared" si="290"/>
        <v>1.6816505754038541E-3</v>
      </c>
      <c r="CI225">
        <f t="shared" si="290"/>
        <v>1.6307358864909261E-3</v>
      </c>
      <c r="CJ225">
        <f t="shared" si="290"/>
        <v>1.581987924485437E-3</v>
      </c>
      <c r="CK225">
        <f t="shared" si="290"/>
        <v>1.535283839473864E-3</v>
      </c>
      <c r="CL225">
        <f t="shared" si="290"/>
        <v>1.4905096615147513E-3</v>
      </c>
      <c r="CM225">
        <f t="shared" si="290"/>
        <v>1.4475595093810935E-3</v>
      </c>
      <c r="CN225">
        <f t="shared" si="290"/>
        <v>1.4063348839300209E-3</v>
      </c>
      <c r="CO225">
        <f t="shared" si="290"/>
        <v>1.3667440354777811E-3</v>
      </c>
      <c r="CP225">
        <f t="shared" si="294"/>
        <v>1.3287013960919679E-3</v>
      </c>
      <c r="CQ225">
        <f t="shared" si="294"/>
        <v>1.2921270689965076E-3</v>
      </c>
      <c r="CR225">
        <f t="shared" si="294"/>
        <v>8.3223827542416428E-4</v>
      </c>
      <c r="CS225">
        <f t="shared" si="294"/>
        <v>5.4075919742060735E-4</v>
      </c>
      <c r="CT225">
        <f t="shared" si="294"/>
        <v>3.7464028643726456E-4</v>
      </c>
      <c r="CU225">
        <f t="shared" si="294"/>
        <v>2.6072188033163853E-4</v>
      </c>
      <c r="CV225">
        <f t="shared" si="294"/>
        <v>1.7809097398183369E-4</v>
      </c>
      <c r="CW225">
        <f t="shared" si="294"/>
        <v>1.1711307701970526E-4</v>
      </c>
      <c r="CX225">
        <f t="shared" si="294"/>
        <v>7.2353034426512913E-5</v>
      </c>
      <c r="CY225">
        <f t="shared" si="294"/>
        <v>4.0362125789205702E-5</v>
      </c>
      <c r="CZ225">
        <f t="shared" si="294"/>
        <v>1.8775138939861094E-5</v>
      </c>
      <c r="DA225">
        <f t="shared" si="294"/>
        <v>5.8774856665776633E-6</v>
      </c>
      <c r="DB225">
        <f t="shared" si="294"/>
        <v>3.7348843478661205E-7</v>
      </c>
      <c r="DC225">
        <f t="shared" si="294"/>
        <v>0</v>
      </c>
      <c r="DD225">
        <f t="shared" si="294"/>
        <v>0</v>
      </c>
      <c r="DE225">
        <f t="shared" si="294"/>
        <v>0</v>
      </c>
      <c r="DF225">
        <f t="shared" si="286"/>
        <v>0</v>
      </c>
      <c r="DG225">
        <f t="shared" si="286"/>
        <v>0</v>
      </c>
      <c r="DH225">
        <f t="shared" si="286"/>
        <v>0</v>
      </c>
      <c r="DI225">
        <f t="shared" si="286"/>
        <v>0</v>
      </c>
      <c r="DJ225">
        <f t="shared" si="286"/>
        <v>0</v>
      </c>
      <c r="DK225">
        <f t="shared" si="286"/>
        <v>0</v>
      </c>
      <c r="DL225">
        <f t="shared" si="286"/>
        <v>0</v>
      </c>
      <c r="DM225">
        <f t="shared" si="286"/>
        <v>0</v>
      </c>
      <c r="DN225">
        <f t="shared" si="286"/>
        <v>0</v>
      </c>
      <c r="DO225">
        <f t="shared" si="286"/>
        <v>0</v>
      </c>
      <c r="DP225">
        <f t="shared" si="286"/>
        <v>0</v>
      </c>
      <c r="DQ225">
        <f t="shared" si="286"/>
        <v>0</v>
      </c>
      <c r="DR225">
        <f t="shared" si="286"/>
        <v>0</v>
      </c>
      <c r="DS225">
        <f t="shared" si="286"/>
        <v>0</v>
      </c>
      <c r="DT225">
        <f t="shared" si="288"/>
        <v>0</v>
      </c>
      <c r="DU225">
        <f t="shared" si="288"/>
        <v>0</v>
      </c>
      <c r="DV225">
        <f t="shared" si="288"/>
        <v>0</v>
      </c>
      <c r="DW225">
        <f t="shared" si="288"/>
        <v>0</v>
      </c>
      <c r="DX225">
        <f t="shared" si="288"/>
        <v>0</v>
      </c>
      <c r="DY225">
        <f t="shared" si="288"/>
        <v>0</v>
      </c>
      <c r="DZ225">
        <f t="shared" si="288"/>
        <v>0</v>
      </c>
      <c r="EA225">
        <f t="shared" si="288"/>
        <v>0</v>
      </c>
      <c r="EB225">
        <f t="shared" si="288"/>
        <v>0</v>
      </c>
      <c r="EC225">
        <f t="shared" si="288"/>
        <v>0</v>
      </c>
      <c r="ED225">
        <f t="shared" si="291"/>
        <v>0</v>
      </c>
      <c r="EE225">
        <f t="shared" si="291"/>
        <v>0</v>
      </c>
      <c r="EF225">
        <f t="shared" si="291"/>
        <v>0</v>
      </c>
      <c r="EG225">
        <f t="shared" si="291"/>
        <v>0</v>
      </c>
      <c r="EH225">
        <f t="shared" si="291"/>
        <v>0</v>
      </c>
      <c r="EI225">
        <f t="shared" si="291"/>
        <v>0</v>
      </c>
      <c r="EJ225">
        <f t="shared" si="291"/>
        <v>0</v>
      </c>
      <c r="EK225">
        <f t="shared" si="291"/>
        <v>0</v>
      </c>
      <c r="EL225">
        <f t="shared" si="291"/>
        <v>0</v>
      </c>
      <c r="EM225">
        <f t="shared" si="291"/>
        <v>0</v>
      </c>
      <c r="EN225">
        <f t="shared" si="280"/>
        <v>0</v>
      </c>
      <c r="EO225">
        <f t="shared" si="280"/>
        <v>0</v>
      </c>
      <c r="EP225">
        <f t="shared" si="280"/>
        <v>0</v>
      </c>
      <c r="EQ225">
        <f t="shared" si="280"/>
        <v>0</v>
      </c>
      <c r="ER225">
        <f t="shared" si="280"/>
        <v>0</v>
      </c>
      <c r="ES225">
        <f t="shared" si="280"/>
        <v>0</v>
      </c>
      <c r="ET225">
        <f t="shared" si="280"/>
        <v>0</v>
      </c>
      <c r="EU225">
        <f t="shared" si="280"/>
        <v>0</v>
      </c>
      <c r="EV225">
        <f t="shared" si="280"/>
        <v>0</v>
      </c>
      <c r="EW225">
        <f t="shared" si="280"/>
        <v>0</v>
      </c>
      <c r="EX225">
        <f t="shared" si="280"/>
        <v>0</v>
      </c>
      <c r="EZ225">
        <f t="shared" si="266"/>
        <v>0.89073059462325055</v>
      </c>
      <c r="FB225">
        <f t="shared" si="267"/>
        <v>1.0031782100164754E-2</v>
      </c>
      <c r="FC225">
        <f t="shared" si="268"/>
        <v>0.24873329850200934</v>
      </c>
    </row>
    <row r="226" spans="1:159" x14ac:dyDescent="0.25">
      <c r="A226">
        <v>1395</v>
      </c>
      <c r="B226" s="20">
        <f>'Input spectra'!S225</f>
        <v>4.0482624360887398E-2</v>
      </c>
      <c r="C226">
        <f>'Input spectra'!B225</f>
        <v>0</v>
      </c>
      <c r="D226">
        <f t="shared" si="289"/>
        <v>2.0653927966864227E-2</v>
      </c>
      <c r="E226">
        <f t="shared" si="289"/>
        <v>2.0420678724438056E-2</v>
      </c>
      <c r="F226">
        <f t="shared" si="289"/>
        <v>2.0188977054489712E-2</v>
      </c>
      <c r="G226">
        <f t="shared" si="289"/>
        <v>1.9958814259538455E-2</v>
      </c>
      <c r="H226">
        <f t="shared" si="289"/>
        <v>1.9730181687120714E-2</v>
      </c>
      <c r="I226">
        <f t="shared" si="289"/>
        <v>1.9503070729568323E-2</v>
      </c>
      <c r="J226">
        <f t="shared" si="289"/>
        <v>1.9277472823787771E-2</v>
      </c>
      <c r="K226">
        <f t="shared" si="289"/>
        <v>1.9053379451040534E-2</v>
      </c>
      <c r="L226">
        <f t="shared" si="289"/>
        <v>1.8830782136724449E-2</v>
      </c>
      <c r="M226">
        <f t="shared" si="289"/>
        <v>1.8609672450156135E-2</v>
      </c>
      <c r="N226">
        <f t="shared" si="292"/>
        <v>1.8390042004354453E-2</v>
      </c>
      <c r="O226">
        <f t="shared" si="292"/>
        <v>1.8171882455824968E-2</v>
      </c>
      <c r="P226">
        <f t="shared" si="292"/>
        <v>1.7955185504345487E-2</v>
      </c>
      <c r="Q226">
        <f t="shared" si="292"/>
        <v>1.7739942892752596E-2</v>
      </c>
      <c r="R226">
        <f t="shared" si="292"/>
        <v>1.7526146406729188E-2</v>
      </c>
      <c r="S226">
        <f t="shared" si="292"/>
        <v>1.7313787874593079E-2</v>
      </c>
      <c r="T226">
        <f t="shared" si="292"/>
        <v>1.7102859167086554E-2</v>
      </c>
      <c r="U226">
        <f t="shared" si="292"/>
        <v>1.6893352197166953E-2</v>
      </c>
      <c r="V226">
        <f t="shared" si="292"/>
        <v>1.668525891979827E-2</v>
      </c>
      <c r="W226">
        <f t="shared" si="292"/>
        <v>1.6478571331743724E-2</v>
      </c>
      <c r="X226">
        <f t="shared" si="292"/>
        <v>1.6273281471359317E-2</v>
      </c>
      <c r="Y226">
        <f t="shared" si="292"/>
        <v>1.6069381418388408E-2</v>
      </c>
      <c r="Z226">
        <f t="shared" si="292"/>
        <v>1.5866863293757229E-2</v>
      </c>
      <c r="AA226">
        <f t="shared" si="292"/>
        <v>1.5665719259371415E-2</v>
      </c>
      <c r="AB226">
        <f t="shared" si="292"/>
        <v>1.5465941517913466E-2</v>
      </c>
      <c r="AC226">
        <f t="shared" si="292"/>
        <v>1.5267522312641234E-2</v>
      </c>
      <c r="AD226">
        <f t="shared" si="284"/>
        <v>1.5070453927187292E-2</v>
      </c>
      <c r="AE226">
        <f t="shared" si="284"/>
        <v>1.4874728685359344E-2</v>
      </c>
      <c r="AF226">
        <f t="shared" si="284"/>
        <v>1.4680338950941542E-2</v>
      </c>
      <c r="AG226">
        <f t="shared" si="284"/>
        <v>1.4487277127496744E-2</v>
      </c>
      <c r="AH226">
        <f t="shared" si="284"/>
        <v>1.4295535658169765E-2</v>
      </c>
      <c r="AI226">
        <f t="shared" si="284"/>
        <v>1.4105107025491521E-2</v>
      </c>
      <c r="AJ226">
        <f t="shared" si="284"/>
        <v>1.3915983751184137E-2</v>
      </c>
      <c r="AK226">
        <f t="shared" si="284"/>
        <v>1.3728158395966963E-2</v>
      </c>
      <c r="AL226">
        <f t="shared" si="284"/>
        <v>1.3541623559363551E-2</v>
      </c>
      <c r="AM226">
        <f t="shared" si="284"/>
        <v>1.3356371879509532E-2</v>
      </c>
      <c r="AN226">
        <f t="shared" si="284"/>
        <v>1.3172396032961399E-2</v>
      </c>
      <c r="AO226">
        <f t="shared" si="284"/>
        <v>1.2989688734506248E-2</v>
      </c>
      <c r="AP226">
        <f t="shared" si="284"/>
        <v>1.2808242736972394E-2</v>
      </c>
      <c r="AQ226">
        <f t="shared" si="284"/>
        <v>1.2628050831040889E-2</v>
      </c>
      <c r="AR226">
        <f t="shared" si="293"/>
        <v>1.2449105845057979E-2</v>
      </c>
      <c r="AS226">
        <f t="shared" si="293"/>
        <v>1.2271400644848426E-2</v>
      </c>
      <c r="AT226">
        <f t="shared" si="293"/>
        <v>1.2094928133529715E-2</v>
      </c>
      <c r="AU226">
        <f t="shared" si="293"/>
        <v>1.1919681251327205E-2</v>
      </c>
      <c r="AV226">
        <f t="shared" si="293"/>
        <v>1.1745652975390099E-2</v>
      </c>
      <c r="AW226">
        <f t="shared" si="293"/>
        <v>1.1572836319608338E-2</v>
      </c>
      <c r="AX226">
        <f t="shared" si="293"/>
        <v>1.029184677169971E-2</v>
      </c>
      <c r="AY226">
        <f t="shared" si="293"/>
        <v>8.79785903766667E-3</v>
      </c>
      <c r="AZ226">
        <f t="shared" si="293"/>
        <v>7.9231110319911251E-3</v>
      </c>
      <c r="BA226">
        <f t="shared" si="293"/>
        <v>7.2608300592116167E-3</v>
      </c>
      <c r="BB226">
        <f t="shared" si="293"/>
        <v>6.7198230266750664E-3</v>
      </c>
      <c r="BC226">
        <f t="shared" si="293"/>
        <v>6.2605844521063207E-3</v>
      </c>
      <c r="BD226">
        <f t="shared" si="293"/>
        <v>5.8614798539384991E-3</v>
      </c>
      <c r="BE226">
        <f t="shared" si="293"/>
        <v>5.5090293795396752E-3</v>
      </c>
      <c r="BF226">
        <f t="shared" si="293"/>
        <v>5.1941104345597467E-3</v>
      </c>
      <c r="BG226">
        <f t="shared" si="293"/>
        <v>4.9101834989323479E-3</v>
      </c>
      <c r="BH226">
        <f t="shared" si="285"/>
        <v>4.6523580469102141E-3</v>
      </c>
      <c r="BI226">
        <f t="shared" si="285"/>
        <v>4.4168564090057583E-3</v>
      </c>
      <c r="BJ226">
        <f t="shared" si="285"/>
        <v>4.2006851555285675E-3</v>
      </c>
      <c r="BK226">
        <f t="shared" si="285"/>
        <v>4.0014229811204619E-3</v>
      </c>
      <c r="BL226">
        <f t="shared" si="285"/>
        <v>3.8170779353083094E-3</v>
      </c>
      <c r="BM226">
        <f t="shared" si="285"/>
        <v>3.6459879476066783E-3</v>
      </c>
      <c r="BN226">
        <f t="shared" si="285"/>
        <v>3.4867494765543515E-3</v>
      </c>
      <c r="BO226">
        <f t="shared" si="285"/>
        <v>3.3381650510138647E-3</v>
      </c>
      <c r="BP226">
        <f t="shared" si="285"/>
        <v>3.1992038722466671E-3</v>
      </c>
      <c r="BQ226">
        <f t="shared" si="285"/>
        <v>3.0689716728179444E-3</v>
      </c>
      <c r="BR226">
        <f t="shared" si="285"/>
        <v>2.9466872806330697E-3</v>
      </c>
      <c r="BS226">
        <f t="shared" si="285"/>
        <v>2.8316641338860132E-3</v>
      </c>
      <c r="BT226">
        <f t="shared" si="285"/>
        <v>2.7232955144544007E-3</v>
      </c>
      <c r="BU226">
        <f t="shared" si="285"/>
        <v>2.6210426169117496E-3</v>
      </c>
      <c r="BV226">
        <f t="shared" si="287"/>
        <v>2.5244248096942378E-3</v>
      </c>
      <c r="BW226">
        <f t="shared" si="287"/>
        <v>2.4330116120202094E-3</v>
      </c>
      <c r="BX226">
        <f t="shared" si="287"/>
        <v>2.3464160288051714E-3</v>
      </c>
      <c r="BY226">
        <f t="shared" si="287"/>
        <v>2.2642889714183712E-3</v>
      </c>
      <c r="BZ226">
        <f t="shared" si="287"/>
        <v>2.1863145547892445E-3</v>
      </c>
      <c r="CA226">
        <f t="shared" si="287"/>
        <v>2.112206107851641E-3</v>
      </c>
      <c r="CB226">
        <f t="shared" si="287"/>
        <v>2.0417027692118733E-3</v>
      </c>
      <c r="CC226">
        <f t="shared" si="287"/>
        <v>1.9745665664245367E-3</v>
      </c>
      <c r="CD226">
        <f t="shared" si="287"/>
        <v>1.9105798975895298E-3</v>
      </c>
      <c r="CE226">
        <f t="shared" si="287"/>
        <v>1.8495433497315355E-3</v>
      </c>
      <c r="CF226">
        <f t="shared" si="290"/>
        <v>1.7912738007315448E-3</v>
      </c>
      <c r="CG226">
        <f t="shared" si="290"/>
        <v>1.7356027612805993E-3</v>
      </c>
      <c r="CH226">
        <f t="shared" si="290"/>
        <v>1.6823749210311222E-3</v>
      </c>
      <c r="CI226">
        <f t="shared" si="290"/>
        <v>1.6314468692860582E-3</v>
      </c>
      <c r="CJ226">
        <f t="shared" si="290"/>
        <v>1.5826859655324855E-3</v>
      </c>
      <c r="CK226">
        <f t="shared" si="290"/>
        <v>1.535969339152917E-3</v>
      </c>
      <c r="CL226">
        <f t="shared" si="290"/>
        <v>1.4911830009319692E-3</v>
      </c>
      <c r="CM226">
        <f t="shared" si="290"/>
        <v>1.4482210516703852E-3</v>
      </c>
      <c r="CN226">
        <f t="shared" si="290"/>
        <v>1.4069849754405396E-3</v>
      </c>
      <c r="CO226">
        <f t="shared" si="290"/>
        <v>1.3673830068595613E-3</v>
      </c>
      <c r="CP226">
        <f t="shared" si="294"/>
        <v>1.3293295632904594E-3</v>
      </c>
      <c r="CQ226">
        <f t="shared" si="294"/>
        <v>1.2927447341654079E-3</v>
      </c>
      <c r="CR226">
        <f t="shared" si="294"/>
        <v>8.3264047642581866E-4</v>
      </c>
      <c r="CS226">
        <f t="shared" si="294"/>
        <v>5.4102337480675374E-4</v>
      </c>
      <c r="CT226">
        <f t="shared" si="294"/>
        <v>3.7482527813852986E-4</v>
      </c>
      <c r="CU226">
        <f t="shared" si="294"/>
        <v>2.6085199077038065E-4</v>
      </c>
      <c r="CV226">
        <f t="shared" si="294"/>
        <v>1.781807841147352E-4</v>
      </c>
      <c r="CW226">
        <f t="shared" si="294"/>
        <v>1.1717275174980735E-4</v>
      </c>
      <c r="CX226">
        <f t="shared" si="294"/>
        <v>7.2390281941486708E-5</v>
      </c>
      <c r="CY226">
        <f t="shared" si="294"/>
        <v>4.0383116388811941E-5</v>
      </c>
      <c r="CZ226">
        <f t="shared" si="294"/>
        <v>1.8785001732866242E-5</v>
      </c>
      <c r="DA226">
        <f t="shared" si="294"/>
        <v>5.8806040596135912E-6</v>
      </c>
      <c r="DB226">
        <f t="shared" si="294"/>
        <v>3.7368855749413463E-7</v>
      </c>
      <c r="DC226">
        <f t="shared" si="294"/>
        <v>0</v>
      </c>
      <c r="DD226">
        <f t="shared" si="294"/>
        <v>0</v>
      </c>
      <c r="DE226">
        <f t="shared" si="294"/>
        <v>0</v>
      </c>
      <c r="DF226">
        <f t="shared" si="286"/>
        <v>0</v>
      </c>
      <c r="DG226">
        <f t="shared" si="286"/>
        <v>0</v>
      </c>
      <c r="DH226">
        <f t="shared" si="286"/>
        <v>0</v>
      </c>
      <c r="DI226">
        <f t="shared" si="286"/>
        <v>0</v>
      </c>
      <c r="DJ226">
        <f t="shared" si="286"/>
        <v>0</v>
      </c>
      <c r="DK226">
        <f t="shared" si="286"/>
        <v>0</v>
      </c>
      <c r="DL226">
        <f t="shared" si="286"/>
        <v>0</v>
      </c>
      <c r="DM226">
        <f t="shared" si="286"/>
        <v>0</v>
      </c>
      <c r="DN226">
        <f t="shared" si="286"/>
        <v>0</v>
      </c>
      <c r="DO226">
        <f t="shared" si="286"/>
        <v>0</v>
      </c>
      <c r="DP226">
        <f t="shared" si="286"/>
        <v>0</v>
      </c>
      <c r="DQ226">
        <f t="shared" si="286"/>
        <v>0</v>
      </c>
      <c r="DR226">
        <f t="shared" si="286"/>
        <v>0</v>
      </c>
      <c r="DS226">
        <f t="shared" si="286"/>
        <v>0</v>
      </c>
      <c r="DT226">
        <f t="shared" si="288"/>
        <v>0</v>
      </c>
      <c r="DU226">
        <f t="shared" si="288"/>
        <v>0</v>
      </c>
      <c r="DV226">
        <f t="shared" si="288"/>
        <v>0</v>
      </c>
      <c r="DW226">
        <f t="shared" si="288"/>
        <v>0</v>
      </c>
      <c r="DX226">
        <f t="shared" si="288"/>
        <v>0</v>
      </c>
      <c r="DY226">
        <f t="shared" si="288"/>
        <v>0</v>
      </c>
      <c r="DZ226">
        <f t="shared" si="288"/>
        <v>0</v>
      </c>
      <c r="EA226">
        <f t="shared" si="288"/>
        <v>0</v>
      </c>
      <c r="EB226">
        <f t="shared" si="288"/>
        <v>0</v>
      </c>
      <c r="EC226">
        <f t="shared" si="288"/>
        <v>0</v>
      </c>
      <c r="ED226">
        <f t="shared" si="291"/>
        <v>0</v>
      </c>
      <c r="EE226">
        <f t="shared" si="291"/>
        <v>0</v>
      </c>
      <c r="EF226">
        <f t="shared" si="291"/>
        <v>0</v>
      </c>
      <c r="EG226">
        <f t="shared" si="291"/>
        <v>0</v>
      </c>
      <c r="EH226">
        <f t="shared" si="291"/>
        <v>0</v>
      </c>
      <c r="EI226">
        <f t="shared" si="291"/>
        <v>0</v>
      </c>
      <c r="EJ226">
        <f t="shared" si="291"/>
        <v>0</v>
      </c>
      <c r="EK226">
        <f t="shared" si="291"/>
        <v>0</v>
      </c>
      <c r="EL226">
        <f t="shared" si="291"/>
        <v>0</v>
      </c>
      <c r="EM226">
        <f t="shared" si="291"/>
        <v>0</v>
      </c>
      <c r="EN226">
        <f t="shared" si="280"/>
        <v>0</v>
      </c>
      <c r="EO226">
        <f t="shared" si="280"/>
        <v>0</v>
      </c>
      <c r="EP226">
        <f t="shared" si="280"/>
        <v>0</v>
      </c>
      <c r="EQ226">
        <f t="shared" si="280"/>
        <v>0</v>
      </c>
      <c r="ER226">
        <f t="shared" si="280"/>
        <v>0</v>
      </c>
      <c r="ES226">
        <f t="shared" si="280"/>
        <v>0</v>
      </c>
      <c r="ET226">
        <f t="shared" si="280"/>
        <v>0</v>
      </c>
      <c r="EU226">
        <f t="shared" ref="EN226:EX247" si="295">EU$2*EXP(- EU$1 * ($C226*_c1+$B226))</f>
        <v>0</v>
      </c>
      <c r="EV226">
        <f t="shared" si="295"/>
        <v>0</v>
      </c>
      <c r="EW226">
        <f t="shared" si="295"/>
        <v>0</v>
      </c>
      <c r="EX226">
        <f t="shared" si="295"/>
        <v>0</v>
      </c>
      <c r="EZ226">
        <f t="shared" si="266"/>
        <v>0.89086004542338293</v>
      </c>
      <c r="FB226">
        <f t="shared" si="267"/>
        <v>1.0018916017705382E-2</v>
      </c>
      <c r="FC226">
        <f t="shared" si="268"/>
        <v>0.24873493958469978</v>
      </c>
    </row>
    <row r="227" spans="1:159" x14ac:dyDescent="0.25">
      <c r="A227">
        <v>1400</v>
      </c>
      <c r="B227" s="20">
        <f>'Input spectra'!S226</f>
        <v>4.0430107021733802E-2</v>
      </c>
      <c r="C227">
        <f>'Input spectra'!B226</f>
        <v>0</v>
      </c>
      <c r="D227">
        <f t="shared" si="289"/>
        <v>2.0653927966864227E-2</v>
      </c>
      <c r="E227">
        <f t="shared" si="289"/>
        <v>2.0420785968690697E-2</v>
      </c>
      <c r="F227">
        <f t="shared" si="289"/>
        <v>2.0189189109874391E-2</v>
      </c>
      <c r="G227">
        <f t="shared" si="289"/>
        <v>1.9959128717160889E-2</v>
      </c>
      <c r="H227">
        <f t="shared" si="289"/>
        <v>1.9730596162131415E-2</v>
      </c>
      <c r="I227">
        <f t="shared" si="289"/>
        <v>1.950358286098226E-2</v>
      </c>
      <c r="J227">
        <f t="shared" si="289"/>
        <v>1.9278080274305213E-2</v>
      </c>
      <c r="K227">
        <f t="shared" si="289"/>
        <v>1.905407990686904E-2</v>
      </c>
      <c r="L227">
        <f t="shared" si="289"/>
        <v>1.8831573307402004E-2</v>
      </c>
      <c r="M227">
        <f t="shared" si="289"/>
        <v>1.8610552068375457E-2</v>
      </c>
      <c r="N227">
        <f t="shared" si="292"/>
        <v>1.8391007825788411E-2</v>
      </c>
      <c r="O227">
        <f t="shared" si="292"/>
        <v>1.8172932258953143E-2</v>
      </c>
      <c r="P227">
        <f t="shared" si="292"/>
        <v>1.7956317090281879E-2</v>
      </c>
      <c r="Q227">
        <f t="shared" si="292"/>
        <v>1.7741154085074415E-2</v>
      </c>
      <c r="R227">
        <f t="shared" si="292"/>
        <v>1.7527435051306797E-2</v>
      </c>
      <c r="S227">
        <f t="shared" si="292"/>
        <v>1.7315151839420992E-2</v>
      </c>
      <c r="T227">
        <f t="shared" si="292"/>
        <v>1.7104296342115594E-2</v>
      </c>
      <c r="U227">
        <f t="shared" si="292"/>
        <v>1.6894860494137461E-2</v>
      </c>
      <c r="V227">
        <f t="shared" si="292"/>
        <v>1.6686836272074408E-2</v>
      </c>
      <c r="W227">
        <f t="shared" si="292"/>
        <v>1.6480215694148873E-2</v>
      </c>
      <c r="X227">
        <f t="shared" si="292"/>
        <v>1.6274990820012537E-2</v>
      </c>
      <c r="Y227">
        <f t="shared" si="292"/>
        <v>1.6071153750541956E-2</v>
      </c>
      <c r="Z227">
        <f t="shared" si="292"/>
        <v>1.5868696627635171E-2</v>
      </c>
      <c r="AA227">
        <f t="shared" si="292"/>
        <v>1.5667611634009253E-2</v>
      </c>
      <c r="AB227">
        <f t="shared" si="292"/>
        <v>1.5467890992998843E-2</v>
      </c>
      <c r="AC227">
        <f t="shared" si="292"/>
        <v>1.5269526968355655E-2</v>
      </c>
      <c r="AD227">
        <f t="shared" si="284"/>
        <v>1.5072511864048914E-2</v>
      </c>
      <c r="AE227">
        <f t="shared" si="284"/>
        <v>1.4876838024066771E-2</v>
      </c>
      <c r="AF227">
        <f t="shared" si="284"/>
        <v>1.4682497832218646E-2</v>
      </c>
      <c r="AG227">
        <f t="shared" si="284"/>
        <v>1.4489483711938514E-2</v>
      </c>
      <c r="AH227">
        <f t="shared" si="284"/>
        <v>1.4297788126089164E-2</v>
      </c>
      <c r="AI227">
        <f t="shared" si="284"/>
        <v>1.4107403576767341E-2</v>
      </c>
      <c r="AJ227">
        <f t="shared" ref="AH227:AQ247" si="296">AJ$2*EXP(- AJ$1 * ($C227*_c1+$B227))</f>
        <v>1.391832260510986E-2</v>
      </c>
      <c r="AK227">
        <f t="shared" si="296"/>
        <v>1.373053779110062E-2</v>
      </c>
      <c r="AL227">
        <f t="shared" si="296"/>
        <v>1.3544041753378557E-2</v>
      </c>
      <c r="AM227">
        <f t="shared" si="296"/>
        <v>1.335882714904651E-2</v>
      </c>
      <c r="AN227">
        <f t="shared" si="296"/>
        <v>1.3174886673480985E-2</v>
      </c>
      <c r="AO227">
        <f t="shared" si="296"/>
        <v>1.2992213060142853E-2</v>
      </c>
      <c r="AP227">
        <f t="shared" si="296"/>
        <v>1.2810799080388943E-2</v>
      </c>
      <c r="AQ227">
        <f t="shared" si="296"/>
        <v>1.263063754328451E-2</v>
      </c>
      <c r="AR227">
        <f t="shared" si="293"/>
        <v>1.2451721295416645E-2</v>
      </c>
      <c r="AS227">
        <f t="shared" si="293"/>
        <v>1.2274043220708551E-2</v>
      </c>
      <c r="AT227">
        <f t="shared" si="293"/>
        <v>1.2097596240234687E-2</v>
      </c>
      <c r="AU227">
        <f t="shared" si="293"/>
        <v>1.1922373312036855E-2</v>
      </c>
      <c r="AV227">
        <f t="shared" si="293"/>
        <v>1.1748367430941094E-2</v>
      </c>
      <c r="AW227">
        <f t="shared" si="293"/>
        <v>1.1575571628375513E-2</v>
      </c>
      <c r="AX227">
        <f t="shared" si="293"/>
        <v>1.0294333373918161E-2</v>
      </c>
      <c r="AY227">
        <f t="shared" si="293"/>
        <v>8.8000308943874221E-3</v>
      </c>
      <c r="AZ227">
        <f t="shared" si="293"/>
        <v>7.9251085671573542E-3</v>
      </c>
      <c r="BA227">
        <f t="shared" si="293"/>
        <v>7.2626987650692854E-3</v>
      </c>
      <c r="BB227">
        <f t="shared" si="293"/>
        <v>6.7215877944919221E-3</v>
      </c>
      <c r="BC227">
        <f t="shared" si="293"/>
        <v>6.2622615017940246E-3</v>
      </c>
      <c r="BD227">
        <f t="shared" si="293"/>
        <v>5.8630807850200565E-3</v>
      </c>
      <c r="BE227">
        <f t="shared" si="293"/>
        <v>5.5105629866542922E-3</v>
      </c>
      <c r="BF227">
        <f t="shared" si="293"/>
        <v>5.1955836600887434E-3</v>
      </c>
      <c r="BG227">
        <f t="shared" si="293"/>
        <v>4.9116019875310732E-3</v>
      </c>
      <c r="BH227">
        <f t="shared" si="285"/>
        <v>4.6537264931346984E-3</v>
      </c>
      <c r="BI227">
        <f t="shared" si="285"/>
        <v>4.4181787877344879E-3</v>
      </c>
      <c r="BJ227">
        <f t="shared" si="285"/>
        <v>4.2019648815018453E-3</v>
      </c>
      <c r="BK227">
        <f t="shared" si="285"/>
        <v>4.0026630233435077E-3</v>
      </c>
      <c r="BL227">
        <f t="shared" si="285"/>
        <v>3.81828090148713E-3</v>
      </c>
      <c r="BM227">
        <f t="shared" si="285"/>
        <v>3.6471561479886785E-3</v>
      </c>
      <c r="BN227">
        <f t="shared" ref="BL227:CA247" si="297">BN$2*EXP(- BN$1 * ($C227*_c1+$B227))</f>
        <v>3.4878849731972161E-3</v>
      </c>
      <c r="BO227">
        <f t="shared" si="297"/>
        <v>3.3392696964855157E-3</v>
      </c>
      <c r="BP227">
        <f t="shared" si="297"/>
        <v>3.200279340493474E-3</v>
      </c>
      <c r="BQ227">
        <f t="shared" si="297"/>
        <v>3.0700194841198811E-3</v>
      </c>
      <c r="BR227">
        <f t="shared" si="297"/>
        <v>2.9477088220202967E-3</v>
      </c>
      <c r="BS227">
        <f t="shared" si="297"/>
        <v>2.8326606760205766E-3</v>
      </c>
      <c r="BT227">
        <f t="shared" si="297"/>
        <v>2.7242682257225758E-3</v>
      </c>
      <c r="BU227">
        <f t="shared" si="297"/>
        <v>2.6219925752893262E-3</v>
      </c>
      <c r="BV227">
        <f t="shared" si="287"/>
        <v>2.5253530128147264E-3</v>
      </c>
      <c r="BW227">
        <f t="shared" si="287"/>
        <v>2.4339189857788845E-3</v>
      </c>
      <c r="BX227">
        <f t="shared" si="287"/>
        <v>2.3473034347596539E-3</v>
      </c>
      <c r="BY227">
        <f t="shared" si="287"/>
        <v>2.2651572131920485E-3</v>
      </c>
      <c r="BZ227">
        <f t="shared" si="287"/>
        <v>2.1871643836423042E-3</v>
      </c>
      <c r="CA227">
        <f t="shared" si="287"/>
        <v>2.1130382275525174E-3</v>
      </c>
      <c r="CB227">
        <f t="shared" si="287"/>
        <v>2.0425178403169816E-3</v>
      </c>
      <c r="CC227">
        <f t="shared" si="287"/>
        <v>1.975365210054598E-3</v>
      </c>
      <c r="CD227">
        <f t="shared" si="287"/>
        <v>1.9113626987752629E-3</v>
      </c>
      <c r="CE227">
        <f t="shared" si="287"/>
        <v>1.8503108603890948E-3</v>
      </c>
      <c r="CF227">
        <f t="shared" si="290"/>
        <v>1.7920265423180925E-3</v>
      </c>
      <c r="CG227">
        <f t="shared" si="290"/>
        <v>1.7363412271723172E-3</v>
      </c>
      <c r="CH227">
        <f t="shared" si="290"/>
        <v>1.6830995786593463E-3</v>
      </c>
      <c r="CI227">
        <f t="shared" si="290"/>
        <v>1.6321581620618187E-3</v>
      </c>
      <c r="CJ227">
        <f t="shared" si="290"/>
        <v>1.5833843145852372E-3</v>
      </c>
      <c r="CK227">
        <f t="shared" si="290"/>
        <v>1.5366551449055425E-3</v>
      </c>
      <c r="CL227">
        <f t="shared" si="290"/>
        <v>1.4918566445310264E-3</v>
      </c>
      <c r="CM227">
        <f t="shared" si="290"/>
        <v>1.4488828962879734E-3</v>
      </c>
      <c r="CN227">
        <f t="shared" si="290"/>
        <v>1.4076353674619653E-3</v>
      </c>
      <c r="CO227">
        <f t="shared" si="290"/>
        <v>1.3680222769691325E-3</v>
      </c>
      <c r="CP227">
        <f t="shared" si="294"/>
        <v>1.3299580274661574E-3</v>
      </c>
      <c r="CQ227">
        <f t="shared" si="294"/>
        <v>1.293362694591849E-3</v>
      </c>
      <c r="CR227">
        <f t="shared" si="294"/>
        <v>8.3304287180166882E-4</v>
      </c>
      <c r="CS227">
        <f t="shared" si="294"/>
        <v>5.4128768125162293E-4</v>
      </c>
      <c r="CT227">
        <f t="shared" si="294"/>
        <v>3.7501036118589641E-4</v>
      </c>
      <c r="CU227">
        <f t="shared" si="294"/>
        <v>2.6098216613933215E-4</v>
      </c>
      <c r="CV227">
        <f t="shared" si="294"/>
        <v>1.7827063953830918E-4</v>
      </c>
      <c r="CW227">
        <f t="shared" si="294"/>
        <v>1.1723245688704674E-4</v>
      </c>
      <c r="CX227">
        <f t="shared" si="294"/>
        <v>7.242754863157019E-5</v>
      </c>
      <c r="CY227">
        <f t="shared" si="294"/>
        <v>4.0404117904723096E-5</v>
      </c>
      <c r="CZ227">
        <f t="shared" si="294"/>
        <v>1.8794869706908189E-5</v>
      </c>
      <c r="DA227">
        <f t="shared" si="294"/>
        <v>5.8837241071622953E-6</v>
      </c>
      <c r="DB227">
        <f t="shared" si="294"/>
        <v>3.7388878743147839E-7</v>
      </c>
      <c r="DC227">
        <f t="shared" si="294"/>
        <v>0</v>
      </c>
      <c r="DD227">
        <f t="shared" si="294"/>
        <v>0</v>
      </c>
      <c r="DE227">
        <f t="shared" si="294"/>
        <v>0</v>
      </c>
      <c r="DF227">
        <f t="shared" si="286"/>
        <v>0</v>
      </c>
      <c r="DG227">
        <f t="shared" si="286"/>
        <v>0</v>
      </c>
      <c r="DH227">
        <f t="shared" si="286"/>
        <v>0</v>
      </c>
      <c r="DI227">
        <f t="shared" si="286"/>
        <v>0</v>
      </c>
      <c r="DJ227">
        <f t="shared" si="286"/>
        <v>0</v>
      </c>
      <c r="DK227">
        <f t="shared" si="286"/>
        <v>0</v>
      </c>
      <c r="DL227">
        <f t="shared" ref="DJ227:DY247" si="298">DL$2*EXP(- DL$1 * ($C227*_c1+$B227))</f>
        <v>0</v>
      </c>
      <c r="DM227">
        <f t="shared" si="298"/>
        <v>0</v>
      </c>
      <c r="DN227">
        <f t="shared" si="298"/>
        <v>0</v>
      </c>
      <c r="DO227">
        <f t="shared" si="298"/>
        <v>0</v>
      </c>
      <c r="DP227">
        <f t="shared" si="298"/>
        <v>0</v>
      </c>
      <c r="DQ227">
        <f t="shared" si="298"/>
        <v>0</v>
      </c>
      <c r="DR227">
        <f t="shared" si="298"/>
        <v>0</v>
      </c>
      <c r="DS227">
        <f t="shared" si="298"/>
        <v>0</v>
      </c>
      <c r="DT227">
        <f t="shared" si="288"/>
        <v>0</v>
      </c>
      <c r="DU227">
        <f t="shared" si="288"/>
        <v>0</v>
      </c>
      <c r="DV227">
        <f t="shared" si="288"/>
        <v>0</v>
      </c>
      <c r="DW227">
        <f t="shared" si="288"/>
        <v>0</v>
      </c>
      <c r="DX227">
        <f t="shared" si="288"/>
        <v>0</v>
      </c>
      <c r="DY227">
        <f t="shared" si="288"/>
        <v>0</v>
      </c>
      <c r="DZ227">
        <f t="shared" si="288"/>
        <v>0</v>
      </c>
      <c r="EA227">
        <f t="shared" si="288"/>
        <v>0</v>
      </c>
      <c r="EB227">
        <f t="shared" si="288"/>
        <v>0</v>
      </c>
      <c r="EC227">
        <f t="shared" si="288"/>
        <v>0</v>
      </c>
      <c r="ED227">
        <f t="shared" si="291"/>
        <v>0</v>
      </c>
      <c r="EE227">
        <f t="shared" si="291"/>
        <v>0</v>
      </c>
      <c r="EF227">
        <f t="shared" si="291"/>
        <v>0</v>
      </c>
      <c r="EG227">
        <f t="shared" si="291"/>
        <v>0</v>
      </c>
      <c r="EH227">
        <f t="shared" si="291"/>
        <v>0</v>
      </c>
      <c r="EI227">
        <f t="shared" si="291"/>
        <v>0</v>
      </c>
      <c r="EJ227">
        <f t="shared" si="291"/>
        <v>0</v>
      </c>
      <c r="EK227">
        <f t="shared" si="291"/>
        <v>0</v>
      </c>
      <c r="EL227">
        <f t="shared" si="291"/>
        <v>0</v>
      </c>
      <c r="EM227">
        <f t="shared" si="291"/>
        <v>0</v>
      </c>
      <c r="EN227">
        <f t="shared" si="295"/>
        <v>0</v>
      </c>
      <c r="EO227">
        <f t="shared" si="295"/>
        <v>0</v>
      </c>
      <c r="EP227">
        <f t="shared" si="295"/>
        <v>0</v>
      </c>
      <c r="EQ227">
        <f t="shared" si="295"/>
        <v>0</v>
      </c>
      <c r="ER227">
        <f t="shared" si="295"/>
        <v>0</v>
      </c>
      <c r="ES227">
        <f t="shared" si="295"/>
        <v>0</v>
      </c>
      <c r="ET227">
        <f t="shared" si="295"/>
        <v>0</v>
      </c>
      <c r="EU227">
        <f t="shared" si="295"/>
        <v>0</v>
      </c>
      <c r="EV227">
        <f t="shared" si="295"/>
        <v>0</v>
      </c>
      <c r="EW227">
        <f t="shared" si="295"/>
        <v>0</v>
      </c>
      <c r="EX227">
        <f t="shared" si="295"/>
        <v>0</v>
      </c>
      <c r="EZ227">
        <f t="shared" si="266"/>
        <v>0.89098952542316634</v>
      </c>
      <c r="FB227">
        <f t="shared" si="267"/>
        <v>1.0006049597395428E-2</v>
      </c>
      <c r="FC227">
        <f t="shared" si="268"/>
        <v>0.24873658066761389</v>
      </c>
    </row>
    <row r="228" spans="1:159" x14ac:dyDescent="0.25">
      <c r="A228">
        <v>1405</v>
      </c>
      <c r="B228" s="20">
        <f>'Input spectra'!S227</f>
        <v>4.0377589682580199E-2</v>
      </c>
      <c r="C228">
        <f>'Input spectra'!B227</f>
        <v>0</v>
      </c>
      <c r="D228">
        <f t="shared" si="289"/>
        <v>2.0653927966864227E-2</v>
      </c>
      <c r="E228">
        <f t="shared" si="289"/>
        <v>2.0420893213506559E-2</v>
      </c>
      <c r="F228">
        <f t="shared" si="289"/>
        <v>2.0189401167486402E-2</v>
      </c>
      <c r="G228">
        <f t="shared" si="289"/>
        <v>1.9959443179737708E-2</v>
      </c>
      <c r="H228">
        <f t="shared" si="289"/>
        <v>1.9731010645849055E-2</v>
      </c>
      <c r="I228">
        <f t="shared" si="289"/>
        <v>1.9504095005844262E-2</v>
      </c>
      <c r="J228">
        <f t="shared" si="289"/>
        <v>1.927868774396397E-2</v>
      </c>
      <c r="K228">
        <f t="shared" si="289"/>
        <v>1.9054780388448267E-2</v>
      </c>
      <c r="L228">
        <f t="shared" si="289"/>
        <v>1.8832364511320403E-2</v>
      </c>
      <c r="M228">
        <f t="shared" si="289"/>
        <v>1.8611431728171448E-2</v>
      </c>
      <c r="N228">
        <f t="shared" si="292"/>
        <v>1.8391973697946068E-2</v>
      </c>
      <c r="O228">
        <f t="shared" si="292"/>
        <v>1.8173982122729228E-2</v>
      </c>
      <c r="P228">
        <f t="shared" si="292"/>
        <v>1.795744874753398E-2</v>
      </c>
      <c r="Q228">
        <f t="shared" si="292"/>
        <v>1.7742365360090238E-2</v>
      </c>
      <c r="R228">
        <f t="shared" si="292"/>
        <v>1.752872379063454E-2</v>
      </c>
      <c r="S228">
        <f t="shared" si="292"/>
        <v>1.7316515911700841E-2</v>
      </c>
      <c r="T228">
        <f t="shared" si="292"/>
        <v>1.710573363791228E-2</v>
      </c>
      <c r="U228">
        <f t="shared" si="292"/>
        <v>1.6896368925773939E-2</v>
      </c>
      <c r="V228">
        <f t="shared" si="292"/>
        <v>1.6688413773466613E-2</v>
      </c>
      <c r="W228">
        <f t="shared" si="292"/>
        <v>1.648186022064153E-2</v>
      </c>
      <c r="X228">
        <f t="shared" si="292"/>
        <v>1.6276700348216069E-2</v>
      </c>
      <c r="Y228">
        <f t="shared" si="292"/>
        <v>1.6072926278170443E-2</v>
      </c>
      <c r="Z228">
        <f t="shared" si="292"/>
        <v>1.5870530173345353E-2</v>
      </c>
      <c r="AA228">
        <f t="shared" si="292"/>
        <v>1.5669504237240603E-2</v>
      </c>
      <c r="AB228">
        <f t="shared" si="292"/>
        <v>1.5469840713814688E-2</v>
      </c>
      <c r="AC228">
        <f t="shared" si="292"/>
        <v>1.5271531887285316E-2</v>
      </c>
      <c r="AD228">
        <f t="shared" ref="AD228:AG247" si="299">AD$2*EXP(- AD$1 * ($C228*_c1+$B228))</f>
        <v>1.5074570081930879E-2</v>
      </c>
      <c r="AE228">
        <f t="shared" si="299"/>
        <v>1.4878947661892915E-2</v>
      </c>
      <c r="AF228">
        <f t="shared" si="299"/>
        <v>1.4684657030979452E-2</v>
      </c>
      <c r="AG228">
        <f t="shared" si="299"/>
        <v>1.4491690632469316E-2</v>
      </c>
      <c r="AH228">
        <f t="shared" si="296"/>
        <v>1.4300040948917387E-2</v>
      </c>
      <c r="AI228">
        <f t="shared" si="296"/>
        <v>1.4109700501960762E-2</v>
      </c>
      <c r="AJ228">
        <f t="shared" si="296"/>
        <v>1.3920661852125848E-2</v>
      </c>
      <c r="AK228">
        <f t="shared" si="296"/>
        <v>1.3732917598636369E-2</v>
      </c>
      <c r="AL228">
        <f t="shared" si="296"/>
        <v>1.3546460379222308E-2</v>
      </c>
      <c r="AM228">
        <f t="shared" si="296"/>
        <v>1.3361282869929752E-2</v>
      </c>
      <c r="AN228">
        <f t="shared" si="296"/>
        <v>1.3177377784931615E-2</v>
      </c>
      <c r="AO228">
        <f t="shared" si="296"/>
        <v>1.2994737876339323E-2</v>
      </c>
      <c r="AP228">
        <f t="shared" si="296"/>
        <v>1.2813355934015348E-2</v>
      </c>
      <c r="AQ228">
        <f t="shared" si="296"/>
        <v>1.2633224785386641E-2</v>
      </c>
      <c r="AR228">
        <f t="shared" si="293"/>
        <v>1.2454337295258997E-2</v>
      </c>
      <c r="AS228">
        <f t="shared" si="293"/>
        <v>1.2276686365632254E-2</v>
      </c>
      <c r="AT228">
        <f t="shared" si="293"/>
        <v>1.21002649355164E-2</v>
      </c>
      <c r="AU228">
        <f t="shared" si="293"/>
        <v>1.1925065980748573E-2</v>
      </c>
      <c r="AV228">
        <f t="shared" si="293"/>
        <v>1.1751082513810891E-2</v>
      </c>
      <c r="AW228">
        <f t="shared" si="293"/>
        <v>1.1578307583649203E-2</v>
      </c>
      <c r="AX228">
        <f t="shared" si="293"/>
        <v>1.0296820576921946E-2</v>
      </c>
      <c r="AY228">
        <f t="shared" si="293"/>
        <v>8.8022032872569836E-3</v>
      </c>
      <c r="AZ228">
        <f t="shared" si="293"/>
        <v>7.9271066059321688E-3</v>
      </c>
      <c r="BA228">
        <f t="shared" si="293"/>
        <v>7.2645679518721839E-3</v>
      </c>
      <c r="BB228">
        <f t="shared" si="293"/>
        <v>6.7233530257741741E-3</v>
      </c>
      <c r="BC228">
        <f t="shared" si="293"/>
        <v>6.2639390007202421E-3</v>
      </c>
      <c r="BD228">
        <f t="shared" si="293"/>
        <v>5.8646821533598495E-3</v>
      </c>
      <c r="BE228">
        <f t="shared" si="293"/>
        <v>5.5120970206954381E-3</v>
      </c>
      <c r="BF228">
        <f t="shared" si="293"/>
        <v>5.1970573034743669E-3</v>
      </c>
      <c r="BG228">
        <f t="shared" si="293"/>
        <v>4.9130208859128359E-3</v>
      </c>
      <c r="BH228">
        <f t="shared" ref="BH228:BK247" si="300">BH$2*EXP(- BH$1 * ($C228*_c1+$B228))</f>
        <v>4.6550953418744356E-3</v>
      </c>
      <c r="BI228">
        <f t="shared" si="300"/>
        <v>4.4195015623750018E-3</v>
      </c>
      <c r="BJ228">
        <f t="shared" si="300"/>
        <v>4.2032449973397543E-3</v>
      </c>
      <c r="BK228">
        <f t="shared" si="300"/>
        <v>4.0039034498560236E-3</v>
      </c>
      <c r="BL228">
        <f t="shared" si="297"/>
        <v>3.8194842467851754E-3</v>
      </c>
      <c r="BM228">
        <f t="shared" si="297"/>
        <v>3.6483247226703625E-3</v>
      </c>
      <c r="BN228">
        <f t="shared" si="297"/>
        <v>3.4890208396265066E-3</v>
      </c>
      <c r="BO228">
        <f t="shared" si="297"/>
        <v>3.3403747074997928E-3</v>
      </c>
      <c r="BP228">
        <f t="shared" si="297"/>
        <v>3.2013551702777124E-3</v>
      </c>
      <c r="BQ228">
        <f t="shared" si="297"/>
        <v>3.0710676531665749E-3</v>
      </c>
      <c r="BR228">
        <f t="shared" si="297"/>
        <v>2.9487307175498898E-3</v>
      </c>
      <c r="BS228">
        <f t="shared" si="297"/>
        <v>2.8336575688663046E-3</v>
      </c>
      <c r="BT228">
        <f t="shared" si="297"/>
        <v>2.7252412844253962E-3</v>
      </c>
      <c r="BU228">
        <f t="shared" si="297"/>
        <v>2.6229428779653559E-3</v>
      </c>
      <c r="BV228">
        <f t="shared" si="287"/>
        <v>2.5262815572252512E-3</v>
      </c>
      <c r="BW228">
        <f t="shared" si="287"/>
        <v>2.4348266979359184E-3</v>
      </c>
      <c r="BX228">
        <f t="shared" si="287"/>
        <v>2.3481911763278203E-3</v>
      </c>
      <c r="BY228">
        <f t="shared" si="287"/>
        <v>2.2660257878930981E-3</v>
      </c>
      <c r="BZ228">
        <f t="shared" si="287"/>
        <v>2.1880145428270987E-3</v>
      </c>
      <c r="CA228">
        <f t="shared" si="287"/>
        <v>2.1138706750732945E-3</v>
      </c>
      <c r="CB228">
        <f t="shared" si="287"/>
        <v>2.0433332368078008E-3</v>
      </c>
      <c r="CC228">
        <f t="shared" si="287"/>
        <v>1.9761641767082837E-3</v>
      </c>
      <c r="CD228">
        <f t="shared" si="287"/>
        <v>1.9121458206896387E-3</v>
      </c>
      <c r="CE228">
        <f t="shared" si="287"/>
        <v>1.8510786895428975E-3</v>
      </c>
      <c r="CF228">
        <f t="shared" si="290"/>
        <v>1.7927796002269673E-3</v>
      </c>
      <c r="CG228">
        <f t="shared" si="290"/>
        <v>1.7370800072671957E-3</v>
      </c>
      <c r="CH228">
        <f t="shared" si="290"/>
        <v>1.6838245484229169E-3</v>
      </c>
      <c r="CI228">
        <f t="shared" si="290"/>
        <v>1.632869764953356E-3</v>
      </c>
      <c r="CJ228">
        <f t="shared" si="290"/>
        <v>1.5840829717795979E-3</v>
      </c>
      <c r="CK228">
        <f t="shared" si="290"/>
        <v>1.537341256868402E-3</v>
      </c>
      <c r="CL228">
        <f t="shared" si="290"/>
        <v>1.492530592449338E-3</v>
      </c>
      <c r="CM228">
        <f t="shared" si="290"/>
        <v>1.4495450433720234E-3</v>
      </c>
      <c r="CN228">
        <f t="shared" si="290"/>
        <v>1.4082860601332126E-3</v>
      </c>
      <c r="CO228">
        <f t="shared" si="290"/>
        <v>1.368661845946154E-3</v>
      </c>
      <c r="CP228">
        <f t="shared" si="294"/>
        <v>1.3305867887594637E-3</v>
      </c>
      <c r="CQ228">
        <f t="shared" si="294"/>
        <v>1.2939809504169707E-3</v>
      </c>
      <c r="CR228">
        <f t="shared" si="294"/>
        <v>8.3344546164565154E-4</v>
      </c>
      <c r="CS228">
        <f t="shared" si="294"/>
        <v>5.415521168182641E-4</v>
      </c>
      <c r="CT228">
        <f t="shared" si="294"/>
        <v>3.7519553562446952E-4</v>
      </c>
      <c r="CU228">
        <f t="shared" si="294"/>
        <v>2.6111240647089571E-4</v>
      </c>
      <c r="CV228">
        <f t="shared" si="294"/>
        <v>1.7836054027539541E-4</v>
      </c>
      <c r="CW228">
        <f t="shared" si="294"/>
        <v>1.1729219244691736E-4</v>
      </c>
      <c r="CX228">
        <f t="shared" si="294"/>
        <v>7.246483450663475E-5</v>
      </c>
      <c r="CY228">
        <f t="shared" si="294"/>
        <v>4.0425130342616251E-5</v>
      </c>
      <c r="CZ228">
        <f t="shared" si="294"/>
        <v>1.8804742864708605E-5</v>
      </c>
      <c r="DA228">
        <f t="shared" si="294"/>
        <v>5.8868458101016034E-6</v>
      </c>
      <c r="DB228">
        <f t="shared" si="294"/>
        <v>3.7408912465609921E-7</v>
      </c>
      <c r="DC228">
        <f t="shared" si="294"/>
        <v>0</v>
      </c>
      <c r="DD228">
        <f t="shared" si="294"/>
        <v>0</v>
      </c>
      <c r="DE228">
        <f t="shared" si="294"/>
        <v>0</v>
      </c>
      <c r="DF228">
        <f t="shared" ref="DF228:DI247" si="301">DF$2*EXP(- DF$1 * ($C228*_c1+$B228))</f>
        <v>0</v>
      </c>
      <c r="DG228">
        <f t="shared" si="301"/>
        <v>0</v>
      </c>
      <c r="DH228">
        <f t="shared" si="301"/>
        <v>0</v>
      </c>
      <c r="DI228">
        <f t="shared" si="301"/>
        <v>0</v>
      </c>
      <c r="DJ228">
        <f t="shared" si="298"/>
        <v>0</v>
      </c>
      <c r="DK228">
        <f t="shared" si="298"/>
        <v>0</v>
      </c>
      <c r="DL228">
        <f t="shared" si="298"/>
        <v>0</v>
      </c>
      <c r="DM228">
        <f t="shared" si="298"/>
        <v>0</v>
      </c>
      <c r="DN228">
        <f t="shared" si="298"/>
        <v>0</v>
      </c>
      <c r="DO228">
        <f t="shared" si="298"/>
        <v>0</v>
      </c>
      <c r="DP228">
        <f t="shared" si="298"/>
        <v>0</v>
      </c>
      <c r="DQ228">
        <f t="shared" si="298"/>
        <v>0</v>
      </c>
      <c r="DR228">
        <f t="shared" si="298"/>
        <v>0</v>
      </c>
      <c r="DS228">
        <f t="shared" si="298"/>
        <v>0</v>
      </c>
      <c r="DT228">
        <f t="shared" si="288"/>
        <v>0</v>
      </c>
      <c r="DU228">
        <f t="shared" si="288"/>
        <v>0</v>
      </c>
      <c r="DV228">
        <f t="shared" si="288"/>
        <v>0</v>
      </c>
      <c r="DW228">
        <f t="shared" si="288"/>
        <v>0</v>
      </c>
      <c r="DX228">
        <f t="shared" si="288"/>
        <v>0</v>
      </c>
      <c r="DY228">
        <f t="shared" si="288"/>
        <v>0</v>
      </c>
      <c r="DZ228">
        <f t="shared" si="288"/>
        <v>0</v>
      </c>
      <c r="EA228">
        <f t="shared" si="288"/>
        <v>0</v>
      </c>
      <c r="EB228">
        <f t="shared" si="288"/>
        <v>0</v>
      </c>
      <c r="EC228">
        <f t="shared" si="288"/>
        <v>0</v>
      </c>
      <c r="ED228">
        <f t="shared" si="291"/>
        <v>0</v>
      </c>
      <c r="EE228">
        <f t="shared" si="291"/>
        <v>0</v>
      </c>
      <c r="EF228">
        <f t="shared" si="291"/>
        <v>0</v>
      </c>
      <c r="EG228">
        <f t="shared" si="291"/>
        <v>0</v>
      </c>
      <c r="EH228">
        <f t="shared" si="291"/>
        <v>0</v>
      </c>
      <c r="EI228">
        <f t="shared" si="291"/>
        <v>0</v>
      </c>
      <c r="EJ228">
        <f t="shared" si="291"/>
        <v>0</v>
      </c>
      <c r="EK228">
        <f t="shared" si="291"/>
        <v>0</v>
      </c>
      <c r="EL228">
        <f t="shared" si="291"/>
        <v>0</v>
      </c>
      <c r="EM228">
        <f t="shared" si="291"/>
        <v>0</v>
      </c>
      <c r="EN228">
        <f t="shared" si="295"/>
        <v>0</v>
      </c>
      <c r="EO228">
        <f t="shared" si="295"/>
        <v>0</v>
      </c>
      <c r="EP228">
        <f t="shared" si="295"/>
        <v>0</v>
      </c>
      <c r="EQ228">
        <f t="shared" si="295"/>
        <v>0</v>
      </c>
      <c r="ER228">
        <f t="shared" si="295"/>
        <v>0</v>
      </c>
      <c r="ES228">
        <f t="shared" si="295"/>
        <v>0</v>
      </c>
      <c r="ET228">
        <f t="shared" si="295"/>
        <v>0</v>
      </c>
      <c r="EU228">
        <f t="shared" si="295"/>
        <v>0</v>
      </c>
      <c r="EV228">
        <f t="shared" si="295"/>
        <v>0</v>
      </c>
      <c r="EW228">
        <f t="shared" si="295"/>
        <v>0</v>
      </c>
      <c r="EX228">
        <f t="shared" si="295"/>
        <v>0</v>
      </c>
      <c r="EZ228">
        <f t="shared" si="266"/>
        <v>0.89111903463080444</v>
      </c>
      <c r="FB228">
        <f t="shared" si="267"/>
        <v>9.9931828392259558E-3</v>
      </c>
      <c r="FC228">
        <f t="shared" si="268"/>
        <v>0.24873822175074026</v>
      </c>
    </row>
    <row r="229" spans="1:159" x14ac:dyDescent="0.25">
      <c r="A229">
        <v>1410</v>
      </c>
      <c r="B229" s="20">
        <f>'Input spectra'!S228</f>
        <v>4.0325072343426603E-2</v>
      </c>
      <c r="C229">
        <f>'Input spectra'!B228</f>
        <v>0</v>
      </c>
      <c r="D229">
        <f t="shared" si="289"/>
        <v>2.0653927966864227E-2</v>
      </c>
      <c r="E229">
        <f t="shared" si="289"/>
        <v>2.0421000458885639E-2</v>
      </c>
      <c r="F229">
        <f t="shared" si="289"/>
        <v>2.0189613227325768E-2</v>
      </c>
      <c r="G229">
        <f t="shared" si="289"/>
        <v>1.9959757647268987E-2</v>
      </c>
      <c r="H229">
        <f t="shared" si="289"/>
        <v>1.973142513827382E-2</v>
      </c>
      <c r="I229">
        <f t="shared" si="289"/>
        <v>1.9504607164154683E-2</v>
      </c>
      <c r="J229">
        <f t="shared" si="289"/>
        <v>1.9279295232764639E-2</v>
      </c>
      <c r="K229">
        <f t="shared" si="289"/>
        <v>1.9055480895779173E-2</v>
      </c>
      <c r="L229">
        <f t="shared" si="289"/>
        <v>1.8833155748481035E-2</v>
      </c>
      <c r="M229">
        <f t="shared" si="289"/>
        <v>1.8612311429546075E-2</v>
      </c>
      <c r="N229">
        <f t="shared" si="292"/>
        <v>1.8392939620830096E-2</v>
      </c>
      <c r="O229">
        <f t="shared" si="292"/>
        <v>1.8175032047156717E-2</v>
      </c>
      <c r="P229">
        <f t="shared" si="292"/>
        <v>1.7958580476106278E-2</v>
      </c>
      <c r="Q229">
        <f t="shared" si="292"/>
        <v>1.7743576717805704E-2</v>
      </c>
      <c r="R229">
        <f t="shared" si="292"/>
        <v>1.7530012624719395E-2</v>
      </c>
      <c r="S229">
        <f t="shared" si="292"/>
        <v>1.7317880091441095E-2</v>
      </c>
      <c r="T229">
        <f t="shared" si="292"/>
        <v>1.7107171054486763E-2</v>
      </c>
      <c r="U229">
        <f t="shared" si="292"/>
        <v>1.6897877492088421E-2</v>
      </c>
      <c r="V229">
        <f t="shared" si="292"/>
        <v>1.6689991423988984E-2</v>
      </c>
      <c r="W229">
        <f t="shared" si="292"/>
        <v>1.6483504911238071E-2</v>
      </c>
      <c r="X229">
        <f t="shared" si="292"/>
        <v>1.6278410055988776E-2</v>
      </c>
      <c r="Y229">
        <f t="shared" si="292"/>
        <v>1.607469900129542E-2</v>
      </c>
      <c r="Z229">
        <f t="shared" si="292"/>
        <v>1.587236393091224E-2</v>
      </c>
      <c r="AA229">
        <f t="shared" si="292"/>
        <v>1.5671397069093079E-2</v>
      </c>
      <c r="AB229">
        <f t="shared" si="292"/>
        <v>1.5471790680391981E-2</v>
      </c>
      <c r="AC229">
        <f t="shared" si="292"/>
        <v>1.5273537069464773E-2</v>
      </c>
      <c r="AD229">
        <f t="shared" si="299"/>
        <v>1.5076628580871561E-2</v>
      </c>
      <c r="AE229">
        <f t="shared" si="299"/>
        <v>1.4881057598880197E-2</v>
      </c>
      <c r="AF229">
        <f t="shared" si="299"/>
        <v>1.4686816547270651E-2</v>
      </c>
      <c r="AG229">
        <f t="shared" si="299"/>
        <v>1.4493897889140335E-2</v>
      </c>
      <c r="AH229">
        <f t="shared" si="296"/>
        <v>1.4302294126710354E-2</v>
      </c>
      <c r="AI229">
        <f t="shared" si="296"/>
        <v>1.4111997801132663E-2</v>
      </c>
      <c r="AJ229">
        <f t="shared" si="296"/>
        <v>1.3923001492298161E-2</v>
      </c>
      <c r="AK229">
        <f t="shared" si="296"/>
        <v>1.3735297818645683E-2</v>
      </c>
      <c r="AL229">
        <f t="shared" si="296"/>
        <v>1.3548879436971915E-2</v>
      </c>
      <c r="AM229">
        <f t="shared" si="296"/>
        <v>1.336373904224222E-2</v>
      </c>
      <c r="AN229">
        <f t="shared" si="296"/>
        <v>1.3179869367402331E-2</v>
      </c>
      <c r="AO229">
        <f t="shared" si="296"/>
        <v>1.2997263183190987E-2</v>
      </c>
      <c r="AP229">
        <f t="shared" si="296"/>
        <v>1.2815913297953436E-2</v>
      </c>
      <c r="AQ229">
        <f t="shared" si="296"/>
        <v>1.2635812557455823E-2</v>
      </c>
      <c r="AR229">
        <f t="shared" si="293"/>
        <v>1.2456953844700476E-2</v>
      </c>
      <c r="AS229">
        <f t="shared" si="293"/>
        <v>1.2279330079742082E-2</v>
      </c>
      <c r="AT229">
        <f t="shared" si="293"/>
        <v>1.2102934219504691E-2</v>
      </c>
      <c r="AU229">
        <f t="shared" si="293"/>
        <v>1.1927759257599676E-2</v>
      </c>
      <c r="AV229">
        <f t="shared" si="293"/>
        <v>1.1753798224144463E-2</v>
      </c>
      <c r="AW229">
        <f t="shared" si="293"/>
        <v>1.1581044185582211E-2</v>
      </c>
      <c r="AX229">
        <f t="shared" si="293"/>
        <v>1.0299308380856218E-2</v>
      </c>
      <c r="AY229">
        <f t="shared" si="293"/>
        <v>8.8043762164077034E-3</v>
      </c>
      <c r="AZ229">
        <f t="shared" si="293"/>
        <v>7.9291051484425331E-3</v>
      </c>
      <c r="BA229">
        <f t="shared" si="293"/>
        <v>7.2664376197440917E-3</v>
      </c>
      <c r="BB229">
        <f t="shared" si="293"/>
        <v>6.7251187206435383E-3</v>
      </c>
      <c r="BC229">
        <f t="shared" si="293"/>
        <v>6.2656169490053135E-3</v>
      </c>
      <c r="BD229">
        <f t="shared" si="293"/>
        <v>5.8662839590773027E-3</v>
      </c>
      <c r="BE229">
        <f t="shared" si="293"/>
        <v>5.5136314817819587E-3</v>
      </c>
      <c r="BF229">
        <f t="shared" si="293"/>
        <v>5.1985313648351336E-3</v>
      </c>
      <c r="BG229">
        <f t="shared" si="293"/>
        <v>4.914440194196016E-3</v>
      </c>
      <c r="BH229">
        <f t="shared" si="300"/>
        <v>4.6564645932478197E-3</v>
      </c>
      <c r="BI229">
        <f t="shared" si="300"/>
        <v>4.4208247330458335E-3</v>
      </c>
      <c r="BJ229">
        <f t="shared" si="300"/>
        <v>4.2045255031610655E-3</v>
      </c>
      <c r="BK229">
        <f t="shared" si="300"/>
        <v>4.0051442607771008E-3</v>
      </c>
      <c r="BL229">
        <f t="shared" si="297"/>
        <v>3.8206879713219267E-3</v>
      </c>
      <c r="BM229">
        <f t="shared" si="297"/>
        <v>3.6494936717716571E-3</v>
      </c>
      <c r="BN229">
        <f t="shared" si="297"/>
        <v>3.4901570759626474E-3</v>
      </c>
      <c r="BO229">
        <f t="shared" si="297"/>
        <v>3.3414800841776583E-3</v>
      </c>
      <c r="BP229">
        <f t="shared" si="297"/>
        <v>3.2024313617209197E-3</v>
      </c>
      <c r="BQ229">
        <f t="shared" si="297"/>
        <v>3.0721161800801667E-3</v>
      </c>
      <c r="BR229">
        <f t="shared" si="297"/>
        <v>2.9497529673446219E-3</v>
      </c>
      <c r="BS229">
        <f t="shared" si="297"/>
        <v>2.8346548125466227E-3</v>
      </c>
      <c r="BT229">
        <f t="shared" si="297"/>
        <v>2.7262146906869588E-3</v>
      </c>
      <c r="BU229">
        <f t="shared" si="297"/>
        <v>2.6238935250646254E-3</v>
      </c>
      <c r="BV229">
        <f t="shared" si="287"/>
        <v>2.5272104430512994E-3</v>
      </c>
      <c r="BW229">
        <f t="shared" si="287"/>
        <v>2.4357347486175154E-3</v>
      </c>
      <c r="BX229">
        <f t="shared" si="287"/>
        <v>2.3490792536365991E-3</v>
      </c>
      <c r="BY229">
        <f t="shared" si="287"/>
        <v>2.2668946956491808E-3</v>
      </c>
      <c r="BZ229">
        <f t="shared" si="287"/>
        <v>2.1888650324720293E-3</v>
      </c>
      <c r="CA229">
        <f t="shared" si="287"/>
        <v>2.1147034505431196E-3</v>
      </c>
      <c r="CB229">
        <f t="shared" si="287"/>
        <v>2.0441489588142285E-3</v>
      </c>
      <c r="CC229">
        <f t="shared" si="287"/>
        <v>1.9769634665162449E-3</v>
      </c>
      <c r="CD229">
        <f t="shared" si="287"/>
        <v>1.9129292634640653E-3</v>
      </c>
      <c r="CE229">
        <f t="shared" si="287"/>
        <v>1.8518468373251115E-3</v>
      </c>
      <c r="CF229">
        <f t="shared" si="290"/>
        <v>1.7935329745910951E-3</v>
      </c>
      <c r="CG229">
        <f t="shared" si="290"/>
        <v>1.7378191016989223E-3</v>
      </c>
      <c r="CH229">
        <f t="shared" si="290"/>
        <v>1.6845498304562806E-3</v>
      </c>
      <c r="CI229">
        <f t="shared" si="290"/>
        <v>1.6335816780958768E-3</v>
      </c>
      <c r="CJ229">
        <f t="shared" si="290"/>
        <v>1.5847819372515324E-3</v>
      </c>
      <c r="CK229">
        <f t="shared" si="290"/>
        <v>1.5380276751782169E-3</v>
      </c>
      <c r="CL229">
        <f t="shared" si="290"/>
        <v>1.4932048448243797E-3</v>
      </c>
      <c r="CM229">
        <f t="shared" si="290"/>
        <v>1.4502074930607645E-3</v>
      </c>
      <c r="CN229">
        <f t="shared" si="290"/>
        <v>1.4089370535932595E-3</v>
      </c>
      <c r="CO229">
        <f t="shared" si="290"/>
        <v>1.3693017139303509E-3</v>
      </c>
      <c r="CP229">
        <f t="shared" si="294"/>
        <v>1.3312158473108456E-3</v>
      </c>
      <c r="CQ229">
        <f t="shared" si="294"/>
        <v>1.2945995017819799E-3</v>
      </c>
      <c r="CR229">
        <f t="shared" si="294"/>
        <v>8.3384824605174863E-4</v>
      </c>
      <c r="CS229">
        <f t="shared" si="294"/>
        <v>5.4181668156975699E-4</v>
      </c>
      <c r="CT229">
        <f t="shared" si="294"/>
        <v>3.7538080149937677E-4</v>
      </c>
      <c r="CU229">
        <f t="shared" si="294"/>
        <v>2.6124271179749022E-4</v>
      </c>
      <c r="CV229">
        <f t="shared" si="294"/>
        <v>1.784504863488452E-4</v>
      </c>
      <c r="CW229">
        <f t="shared" si="294"/>
        <v>1.1735195844492092E-4</v>
      </c>
      <c r="CX229">
        <f t="shared" si="294"/>
        <v>7.2502139576556887E-5</v>
      </c>
      <c r="CY229">
        <f t="shared" si="294"/>
        <v>4.0446153708171461E-5</v>
      </c>
      <c r="CZ229">
        <f t="shared" si="294"/>
        <v>1.8814621208990569E-5</v>
      </c>
      <c r="DA229">
        <f t="shared" si="294"/>
        <v>5.8899691693098089E-6</v>
      </c>
      <c r="DB229">
        <f t="shared" si="294"/>
        <v>3.7428956922548379E-7</v>
      </c>
      <c r="DC229">
        <f t="shared" si="294"/>
        <v>0</v>
      </c>
      <c r="DD229">
        <f t="shared" si="294"/>
        <v>0</v>
      </c>
      <c r="DE229">
        <f t="shared" si="294"/>
        <v>0</v>
      </c>
      <c r="DF229">
        <f t="shared" si="301"/>
        <v>0</v>
      </c>
      <c r="DG229">
        <f t="shared" si="301"/>
        <v>0</v>
      </c>
      <c r="DH229">
        <f t="shared" si="301"/>
        <v>0</v>
      </c>
      <c r="DI229">
        <f t="shared" si="301"/>
        <v>0</v>
      </c>
      <c r="DJ229">
        <f t="shared" si="298"/>
        <v>0</v>
      </c>
      <c r="DK229">
        <f t="shared" si="298"/>
        <v>0</v>
      </c>
      <c r="DL229">
        <f t="shared" si="298"/>
        <v>0</v>
      </c>
      <c r="DM229">
        <f t="shared" si="298"/>
        <v>0</v>
      </c>
      <c r="DN229">
        <f t="shared" si="298"/>
        <v>0</v>
      </c>
      <c r="DO229">
        <f t="shared" si="298"/>
        <v>0</v>
      </c>
      <c r="DP229">
        <f t="shared" si="298"/>
        <v>0</v>
      </c>
      <c r="DQ229">
        <f t="shared" si="298"/>
        <v>0</v>
      </c>
      <c r="DR229">
        <f t="shared" si="298"/>
        <v>0</v>
      </c>
      <c r="DS229">
        <f t="shared" si="298"/>
        <v>0</v>
      </c>
      <c r="DT229">
        <f t="shared" si="288"/>
        <v>0</v>
      </c>
      <c r="DU229">
        <f t="shared" si="288"/>
        <v>0</v>
      </c>
      <c r="DV229">
        <f t="shared" si="288"/>
        <v>0</v>
      </c>
      <c r="DW229">
        <f t="shared" si="288"/>
        <v>0</v>
      </c>
      <c r="DX229">
        <f t="shared" si="288"/>
        <v>0</v>
      </c>
      <c r="DY229">
        <f t="shared" si="288"/>
        <v>0</v>
      </c>
      <c r="DZ229">
        <f t="shared" si="288"/>
        <v>0</v>
      </c>
      <c r="EA229">
        <f t="shared" si="288"/>
        <v>0</v>
      </c>
      <c r="EB229">
        <f t="shared" si="288"/>
        <v>0</v>
      </c>
      <c r="EC229">
        <f t="shared" si="288"/>
        <v>0</v>
      </c>
      <c r="ED229">
        <f t="shared" si="291"/>
        <v>0</v>
      </c>
      <c r="EE229">
        <f t="shared" si="291"/>
        <v>0</v>
      </c>
      <c r="EF229">
        <f t="shared" si="291"/>
        <v>0</v>
      </c>
      <c r="EG229">
        <f t="shared" si="291"/>
        <v>0</v>
      </c>
      <c r="EH229">
        <f t="shared" si="291"/>
        <v>0</v>
      </c>
      <c r="EI229">
        <f t="shared" si="291"/>
        <v>0</v>
      </c>
      <c r="EJ229">
        <f t="shared" si="291"/>
        <v>0</v>
      </c>
      <c r="EK229">
        <f t="shared" si="291"/>
        <v>0</v>
      </c>
      <c r="EL229">
        <f t="shared" si="291"/>
        <v>0</v>
      </c>
      <c r="EM229">
        <f t="shared" si="291"/>
        <v>0</v>
      </c>
      <c r="EN229">
        <f t="shared" si="295"/>
        <v>0</v>
      </c>
      <c r="EO229">
        <f t="shared" si="295"/>
        <v>0</v>
      </c>
      <c r="EP229">
        <f t="shared" si="295"/>
        <v>0</v>
      </c>
      <c r="EQ229">
        <f t="shared" si="295"/>
        <v>0</v>
      </c>
      <c r="ER229">
        <f t="shared" si="295"/>
        <v>0</v>
      </c>
      <c r="ES229">
        <f t="shared" si="295"/>
        <v>0</v>
      </c>
      <c r="ET229">
        <f t="shared" si="295"/>
        <v>0</v>
      </c>
      <c r="EU229">
        <f t="shared" si="295"/>
        <v>0</v>
      </c>
      <c r="EV229">
        <f t="shared" si="295"/>
        <v>0</v>
      </c>
      <c r="EW229">
        <f t="shared" si="295"/>
        <v>0</v>
      </c>
      <c r="EX229">
        <f t="shared" si="295"/>
        <v>0</v>
      </c>
      <c r="EZ229">
        <f t="shared" si="266"/>
        <v>0.89124857305449889</v>
      </c>
      <c r="FB229">
        <f t="shared" si="267"/>
        <v>9.980315743188084E-3</v>
      </c>
      <c r="FC229">
        <f t="shared" si="268"/>
        <v>0.2487398628340893</v>
      </c>
    </row>
    <row r="230" spans="1:159" x14ac:dyDescent="0.25">
      <c r="A230">
        <v>1415</v>
      </c>
      <c r="B230" s="20">
        <f>'Input spectra'!S229</f>
        <v>4.0272555004273E-2</v>
      </c>
      <c r="C230">
        <f>'Input spectra'!B229</f>
        <v>0</v>
      </c>
      <c r="D230">
        <f t="shared" si="289"/>
        <v>2.0653927966864227E-2</v>
      </c>
      <c r="E230">
        <f t="shared" si="289"/>
        <v>2.042110770482795E-2</v>
      </c>
      <c r="F230">
        <f t="shared" si="289"/>
        <v>2.0189825289392508E-2</v>
      </c>
      <c r="G230">
        <f t="shared" si="289"/>
        <v>1.9960072119754806E-2</v>
      </c>
      <c r="H230">
        <f t="shared" si="289"/>
        <v>1.973183963940589E-2</v>
      </c>
      <c r="I230">
        <f t="shared" si="289"/>
        <v>1.9505119335913878E-2</v>
      </c>
      <c r="J230">
        <f t="shared" si="289"/>
        <v>1.927990274070783E-2</v>
      </c>
      <c r="K230">
        <f t="shared" si="289"/>
        <v>1.9056181428862697E-2</v>
      </c>
      <c r="L230">
        <f t="shared" si="289"/>
        <v>1.883394701888531E-2</v>
      </c>
      <c r="M230">
        <f t="shared" si="289"/>
        <v>1.8613191172501306E-2</v>
      </c>
      <c r="N230">
        <f t="shared" si="292"/>
        <v>1.8393905594443153E-2</v>
      </c>
      <c r="O230">
        <f t="shared" si="292"/>
        <v>1.8176082032239121E-2</v>
      </c>
      <c r="P230">
        <f t="shared" si="292"/>
        <v>1.7959712276003272E-2</v>
      </c>
      <c r="Q230">
        <f t="shared" si="292"/>
        <v>1.7744788158226464E-2</v>
      </c>
      <c r="R230">
        <f t="shared" si="292"/>
        <v>1.7531301553568326E-2</v>
      </c>
      <c r="S230">
        <f t="shared" si="292"/>
        <v>1.7319244378650216E-2</v>
      </c>
      <c r="T230">
        <f t="shared" si="292"/>
        <v>1.7108608591849192E-2</v>
      </c>
      <c r="U230">
        <f t="shared" si="292"/>
        <v>1.6899386193092922E-2</v>
      </c>
      <c r="V230">
        <f t="shared" si="292"/>
        <v>1.6691569223655615E-2</v>
      </c>
      <c r="W230">
        <f t="shared" si="292"/>
        <v>1.648514976595487E-2</v>
      </c>
      <c r="X230">
        <f t="shared" si="292"/>
        <v>1.6280119943349523E-2</v>
      </c>
      <c r="Y230">
        <f t="shared" si="292"/>
        <v>1.607647191993845E-2</v>
      </c>
      <c r="Z230">
        <f t="shared" si="292"/>
        <v>1.5874197900360321E-2</v>
      </c>
      <c r="AA230">
        <f t="shared" si="292"/>
        <v>1.5673290129594297E-2</v>
      </c>
      <c r="AB230">
        <f t="shared" si="292"/>
        <v>1.5473740892761698E-2</v>
      </c>
      <c r="AC230">
        <f t="shared" si="292"/>
        <v>1.5275542514928598E-2</v>
      </c>
      <c r="AD230">
        <f t="shared" si="299"/>
        <v>1.5078687360909341E-2</v>
      </c>
      <c r="AE230">
        <f t="shared" si="299"/>
        <v>1.4883167835071034E-2</v>
      </c>
      <c r="AF230">
        <f t="shared" si="299"/>
        <v>1.4688976381138936E-2</v>
      </c>
      <c r="AG230">
        <f t="shared" si="299"/>
        <v>1.4496105482002771E-2</v>
      </c>
      <c r="AH230">
        <f t="shared" si="296"/>
        <v>1.4304547659523995E-2</v>
      </c>
      <c r="AI230">
        <f t="shared" si="296"/>
        <v>1.4114295474343935E-2</v>
      </c>
      <c r="AJ230">
        <f t="shared" si="296"/>
        <v>1.3925341525692882E-2</v>
      </c>
      <c r="AK230">
        <f t="shared" si="296"/>
        <v>1.3737678451200054E-2</v>
      </c>
      <c r="AL230">
        <f t="shared" si="296"/>
        <v>1.3551298926704508E-2</v>
      </c>
      <c r="AM230">
        <f t="shared" si="296"/>
        <v>1.3366195666066906E-2</v>
      </c>
      <c r="AN230">
        <f t="shared" si="296"/>
        <v>1.3182361420982194E-2</v>
      </c>
      <c r="AO230">
        <f t="shared" si="296"/>
        <v>1.2999788980793197E-2</v>
      </c>
      <c r="AP230">
        <f t="shared" si="296"/>
        <v>1.2818471172305064E-2</v>
      </c>
      <c r="AQ230">
        <f t="shared" si="296"/>
        <v>1.2638400859600609E-2</v>
      </c>
      <c r="AR230">
        <f t="shared" si="293"/>
        <v>1.2459570943856552E-2</v>
      </c>
      <c r="AS230">
        <f t="shared" si="293"/>
        <v>1.2281974363160607E-2</v>
      </c>
      <c r="AT230">
        <f t="shared" si="293"/>
        <v>1.2105604092329433E-2</v>
      </c>
      <c r="AU230">
        <f t="shared" si="293"/>
        <v>1.1930453142727514E-2</v>
      </c>
      <c r="AV230">
        <f t="shared" si="293"/>
        <v>1.1756514562086821E-2</v>
      </c>
      <c r="AW230">
        <f t="shared" si="293"/>
        <v>1.1583781434327379E-2</v>
      </c>
      <c r="AX230">
        <f t="shared" si="293"/>
        <v>1.0301796785866169E-2</v>
      </c>
      <c r="AY230">
        <f t="shared" si="293"/>
        <v>8.8065496819719723E-3</v>
      </c>
      <c r="AZ230">
        <f t="shared" si="293"/>
        <v>7.9311041948154533E-3</v>
      </c>
      <c r="BA230">
        <f t="shared" si="293"/>
        <v>7.2683077688088229E-3</v>
      </c>
      <c r="BB230">
        <f t="shared" si="293"/>
        <v>6.7268848792217647E-3</v>
      </c>
      <c r="BC230">
        <f t="shared" si="293"/>
        <v>6.2672953467696104E-3</v>
      </c>
      <c r="BD230">
        <f t="shared" si="293"/>
        <v>5.8678862022918769E-3</v>
      </c>
      <c r="BE230">
        <f t="shared" si="293"/>
        <v>5.5151663700327355E-3</v>
      </c>
      <c r="BF230">
        <f t="shared" si="293"/>
        <v>5.2000058442895972E-3</v>
      </c>
      <c r="BG230">
        <f t="shared" si="293"/>
        <v>4.9158599124990284E-3</v>
      </c>
      <c r="BH230">
        <f t="shared" si="300"/>
        <v>4.6578342473732812E-3</v>
      </c>
      <c r="BI230">
        <f t="shared" si="300"/>
        <v>4.4221482998655524E-3</v>
      </c>
      <c r="BJ230">
        <f t="shared" si="300"/>
        <v>4.2058063990845843E-3</v>
      </c>
      <c r="BK230">
        <f t="shared" si="300"/>
        <v>4.0063854562258664E-3</v>
      </c>
      <c r="BL230">
        <f t="shared" si="297"/>
        <v>3.8218920752169012E-3</v>
      </c>
      <c r="BM230">
        <f t="shared" si="297"/>
        <v>3.65066299541253E-3</v>
      </c>
      <c r="BN230">
        <f t="shared" si="297"/>
        <v>3.4912936823261031E-3</v>
      </c>
      <c r="BO230">
        <f t="shared" si="297"/>
        <v>3.3425858266401161E-3</v>
      </c>
      <c r="BP230">
        <f t="shared" si="297"/>
        <v>3.2035079149446725E-3</v>
      </c>
      <c r="BQ230">
        <f t="shared" si="297"/>
        <v>3.0731650649828404E-3</v>
      </c>
      <c r="BR230">
        <f t="shared" si="297"/>
        <v>2.950775571527306E-3</v>
      </c>
      <c r="BS230">
        <f t="shared" si="297"/>
        <v>2.8356524071849985E-3</v>
      </c>
      <c r="BT230">
        <f t="shared" si="297"/>
        <v>2.7271884446314061E-3</v>
      </c>
      <c r="BU230">
        <f t="shared" si="297"/>
        <v>2.6248445167119648E-3</v>
      </c>
      <c r="BV230">
        <f t="shared" si="287"/>
        <v>2.5281396704184074E-3</v>
      </c>
      <c r="BW230">
        <f t="shared" si="287"/>
        <v>2.436643137949925E-3</v>
      </c>
      <c r="BX230">
        <f t="shared" si="287"/>
        <v>2.3499676668129652E-3</v>
      </c>
      <c r="BY230">
        <f t="shared" si="287"/>
        <v>2.2677639365880071E-3</v>
      </c>
      <c r="BZ230">
        <f t="shared" si="287"/>
        <v>2.1897158527055464E-3</v>
      </c>
      <c r="CA230">
        <f t="shared" si="287"/>
        <v>2.1155365540911912E-3</v>
      </c>
      <c r="CB230">
        <f t="shared" si="287"/>
        <v>2.0449650064662144E-3</v>
      </c>
      <c r="CC230">
        <f t="shared" si="287"/>
        <v>1.9777630796091864E-3</v>
      </c>
      <c r="CD230">
        <f t="shared" si="287"/>
        <v>1.913713027230005E-3</v>
      </c>
      <c r="CE230">
        <f t="shared" si="287"/>
        <v>1.8526153038679585E-3</v>
      </c>
      <c r="CF230">
        <f t="shared" si="290"/>
        <v>1.7942866655434604E-3</v>
      </c>
      <c r="CG230">
        <f t="shared" si="290"/>
        <v>1.7385585106012415E-3</v>
      </c>
      <c r="CH230">
        <f t="shared" si="290"/>
        <v>1.685275424893944E-3</v>
      </c>
      <c r="CI230">
        <f t="shared" si="290"/>
        <v>1.6342939016246473E-3</v>
      </c>
      <c r="CJ230">
        <f t="shared" si="290"/>
        <v>1.5854812111370663E-3</v>
      </c>
      <c r="CK230">
        <f t="shared" si="290"/>
        <v>1.5387143999717706E-3</v>
      </c>
      <c r="CL230">
        <f t="shared" si="290"/>
        <v>1.493879401793691E-3</v>
      </c>
      <c r="CM230">
        <f t="shared" si="290"/>
        <v>1.4508702454924887E-3</v>
      </c>
      <c r="CN230">
        <f t="shared" si="290"/>
        <v>1.4095883479811483E-3</v>
      </c>
      <c r="CO230">
        <f t="shared" si="290"/>
        <v>1.3699418810615123E-3</v>
      </c>
      <c r="CP230">
        <f t="shared" si="294"/>
        <v>1.3318452032608371E-3</v>
      </c>
      <c r="CQ230">
        <f t="shared" si="294"/>
        <v>1.2952183488281512E-3</v>
      </c>
      <c r="CR230">
        <f t="shared" si="294"/>
        <v>8.3425122511398728E-4</v>
      </c>
      <c r="CS230">
        <f t="shared" si="294"/>
        <v>5.4208137556921259E-4</v>
      </c>
      <c r="CT230">
        <f t="shared" si="294"/>
        <v>3.7556615885576814E-4</v>
      </c>
      <c r="CU230">
        <f t="shared" si="294"/>
        <v>2.6137308215155072E-4</v>
      </c>
      <c r="CV230">
        <f t="shared" si="294"/>
        <v>1.7854047778152147E-4</v>
      </c>
      <c r="CW230">
        <f t="shared" si="294"/>
        <v>1.1741175489656718E-4</v>
      </c>
      <c r="CX230">
        <f t="shared" si="294"/>
        <v>7.2539463851218128E-5</v>
      </c>
      <c r="CY230">
        <f t="shared" si="294"/>
        <v>4.0467188007071741E-5</v>
      </c>
      <c r="CZ230">
        <f t="shared" si="294"/>
        <v>1.8824504742478599E-5</v>
      </c>
      <c r="DA230">
        <f t="shared" si="294"/>
        <v>5.8930941856656738E-6</v>
      </c>
      <c r="DB230">
        <f t="shared" si="294"/>
        <v>3.7449012119714975E-7</v>
      </c>
      <c r="DC230">
        <f t="shared" si="294"/>
        <v>0</v>
      </c>
      <c r="DD230">
        <f t="shared" si="294"/>
        <v>0</v>
      </c>
      <c r="DE230">
        <f t="shared" si="294"/>
        <v>0</v>
      </c>
      <c r="DF230">
        <f t="shared" si="301"/>
        <v>0</v>
      </c>
      <c r="DG230">
        <f t="shared" si="301"/>
        <v>0</v>
      </c>
      <c r="DH230">
        <f t="shared" si="301"/>
        <v>0</v>
      </c>
      <c r="DI230">
        <f t="shared" si="301"/>
        <v>0</v>
      </c>
      <c r="DJ230">
        <f t="shared" si="298"/>
        <v>0</v>
      </c>
      <c r="DK230">
        <f t="shared" si="298"/>
        <v>0</v>
      </c>
      <c r="DL230">
        <f t="shared" si="298"/>
        <v>0</v>
      </c>
      <c r="DM230">
        <f t="shared" si="298"/>
        <v>0</v>
      </c>
      <c r="DN230">
        <f t="shared" si="298"/>
        <v>0</v>
      </c>
      <c r="DO230">
        <f t="shared" si="298"/>
        <v>0</v>
      </c>
      <c r="DP230">
        <f t="shared" si="298"/>
        <v>0</v>
      </c>
      <c r="DQ230">
        <f t="shared" si="298"/>
        <v>0</v>
      </c>
      <c r="DR230">
        <f t="shared" si="298"/>
        <v>0</v>
      </c>
      <c r="DS230">
        <f t="shared" si="298"/>
        <v>0</v>
      </c>
      <c r="DT230">
        <f t="shared" si="288"/>
        <v>0</v>
      </c>
      <c r="DU230">
        <f t="shared" si="288"/>
        <v>0</v>
      </c>
      <c r="DV230">
        <f t="shared" si="288"/>
        <v>0</v>
      </c>
      <c r="DW230">
        <f t="shared" si="288"/>
        <v>0</v>
      </c>
      <c r="DX230">
        <f t="shared" si="288"/>
        <v>0</v>
      </c>
      <c r="DY230">
        <f t="shared" si="288"/>
        <v>0</v>
      </c>
      <c r="DZ230">
        <f t="shared" si="288"/>
        <v>0</v>
      </c>
      <c r="EA230">
        <f t="shared" si="288"/>
        <v>0</v>
      </c>
      <c r="EB230">
        <f t="shared" si="288"/>
        <v>0</v>
      </c>
      <c r="EC230">
        <f t="shared" si="288"/>
        <v>0</v>
      </c>
      <c r="ED230">
        <f t="shared" si="291"/>
        <v>0</v>
      </c>
      <c r="EE230">
        <f t="shared" si="291"/>
        <v>0</v>
      </c>
      <c r="EF230">
        <f t="shared" si="291"/>
        <v>0</v>
      </c>
      <c r="EG230">
        <f t="shared" si="291"/>
        <v>0</v>
      </c>
      <c r="EH230">
        <f t="shared" si="291"/>
        <v>0</v>
      </c>
      <c r="EI230">
        <f t="shared" si="291"/>
        <v>0</v>
      </c>
      <c r="EJ230">
        <f t="shared" si="291"/>
        <v>0</v>
      </c>
      <c r="EK230">
        <f t="shared" si="291"/>
        <v>0</v>
      </c>
      <c r="EL230">
        <f t="shared" si="291"/>
        <v>0</v>
      </c>
      <c r="EM230">
        <f t="shared" si="291"/>
        <v>0</v>
      </c>
      <c r="EN230">
        <f t="shared" si="295"/>
        <v>0</v>
      </c>
      <c r="EO230">
        <f t="shared" si="295"/>
        <v>0</v>
      </c>
      <c r="EP230">
        <f t="shared" si="295"/>
        <v>0</v>
      </c>
      <c r="EQ230">
        <f t="shared" si="295"/>
        <v>0</v>
      </c>
      <c r="ER230">
        <f t="shared" si="295"/>
        <v>0</v>
      </c>
      <c r="ES230">
        <f t="shared" si="295"/>
        <v>0</v>
      </c>
      <c r="ET230">
        <f t="shared" si="295"/>
        <v>0</v>
      </c>
      <c r="EU230">
        <f t="shared" si="295"/>
        <v>0</v>
      </c>
      <c r="EV230">
        <f t="shared" si="295"/>
        <v>0</v>
      </c>
      <c r="EW230">
        <f t="shared" si="295"/>
        <v>0</v>
      </c>
      <c r="EX230">
        <f t="shared" si="295"/>
        <v>0</v>
      </c>
      <c r="EZ230">
        <f t="shared" si="266"/>
        <v>0.89137814070245702</v>
      </c>
      <c r="FB230">
        <f t="shared" si="267"/>
        <v>9.9674483092729305E-3</v>
      </c>
      <c r="FC230">
        <f t="shared" si="268"/>
        <v>0.24874150391764946</v>
      </c>
    </row>
    <row r="231" spans="1:159" x14ac:dyDescent="0.25">
      <c r="A231">
        <v>1420</v>
      </c>
      <c r="B231" s="20">
        <f>'Input spectra'!S230</f>
        <v>4.0220037665119397E-2</v>
      </c>
      <c r="C231">
        <f>'Input spectra'!B230</f>
        <v>0</v>
      </c>
      <c r="D231">
        <f t="shared" si="289"/>
        <v>2.0653927966864227E-2</v>
      </c>
      <c r="E231">
        <f t="shared" si="289"/>
        <v>2.0421214951333488E-2</v>
      </c>
      <c r="F231">
        <f t="shared" si="289"/>
        <v>2.0190037353686647E-2</v>
      </c>
      <c r="G231">
        <f t="shared" si="289"/>
        <v>1.9960386597195241E-2</v>
      </c>
      <c r="H231">
        <f t="shared" si="289"/>
        <v>1.9732254149245454E-2</v>
      </c>
      <c r="I231">
        <f t="shared" si="289"/>
        <v>1.9505631521122196E-2</v>
      </c>
      <c r="J231">
        <f t="shared" si="289"/>
        <v>1.9280510267794138E-2</v>
      </c>
      <c r="K231">
        <f t="shared" si="289"/>
        <v>1.9056881987699788E-2</v>
      </c>
      <c r="L231">
        <f t="shared" si="289"/>
        <v>1.883473832253461E-2</v>
      </c>
      <c r="M231">
        <f t="shared" si="289"/>
        <v>1.8614070957039101E-2</v>
      </c>
      <c r="N231">
        <f t="shared" si="292"/>
        <v>1.839487161878791E-2</v>
      </c>
      <c r="O231">
        <f t="shared" si="292"/>
        <v>1.8177132077979941E-2</v>
      </c>
      <c r="P231">
        <f t="shared" si="292"/>
        <v>1.7960844147229454E-2</v>
      </c>
      <c r="Q231">
        <f t="shared" si="292"/>
        <v>1.7745999681358166E-2</v>
      </c>
      <c r="R231">
        <f t="shared" si="292"/>
        <v>1.7532590577188298E-2</v>
      </c>
      <c r="S231">
        <f t="shared" si="292"/>
        <v>1.732060877333667E-2</v>
      </c>
      <c r="T231">
        <f t="shared" si="292"/>
        <v>1.7110046250009715E-2</v>
      </c>
      <c r="U231">
        <f t="shared" si="292"/>
        <v>1.6900895028799476E-2</v>
      </c>
      <c r="V231">
        <f t="shared" si="292"/>
        <v>1.6693147172480612E-2</v>
      </c>
      <c r="W231">
        <f t="shared" si="292"/>
        <v>1.6486794784808308E-2</v>
      </c>
      <c r="X231">
        <f t="shared" si="292"/>
        <v>1.6281830010317168E-2</v>
      </c>
      <c r="Y231">
        <f t="shared" si="292"/>
        <v>1.60782450341211E-2</v>
      </c>
      <c r="Z231">
        <f t="shared" si="292"/>
        <v>1.5876032081714071E-2</v>
      </c>
      <c r="AA231">
        <f t="shared" si="292"/>
        <v>1.5675183418771874E-2</v>
      </c>
      <c r="AB231">
        <f t="shared" si="292"/>
        <v>1.5475691350954822E-2</v>
      </c>
      <c r="AC231">
        <f t="shared" si="292"/>
        <v>1.5277548223711357E-2</v>
      </c>
      <c r="AD231">
        <f t="shared" si="299"/>
        <v>1.5080746422082602E-2</v>
      </c>
      <c r="AE231">
        <f t="shared" si="299"/>
        <v>1.4885278370507861E-2</v>
      </c>
      <c r="AF231">
        <f t="shared" si="299"/>
        <v>1.4691136532631013E-2</v>
      </c>
      <c r="AG231">
        <f t="shared" si="299"/>
        <v>1.4498313411107832E-2</v>
      </c>
      <c r="AH231">
        <f t="shared" si="296"/>
        <v>1.4306801547414247E-2</v>
      </c>
      <c r="AI231">
        <f t="shared" si="296"/>
        <v>1.4116593521655474E-2</v>
      </c>
      <c r="AJ231">
        <f t="shared" si="296"/>
        <v>1.3927681952376094E-2</v>
      </c>
      <c r="AK231">
        <f t="shared" si="296"/>
        <v>1.374005949637099E-2</v>
      </c>
      <c r="AL231">
        <f t="shared" si="296"/>
        <v>1.355371884849723E-2</v>
      </c>
      <c r="AM231">
        <f t="shared" si="296"/>
        <v>1.3368652741486808E-2</v>
      </c>
      <c r="AN231">
        <f t="shared" si="296"/>
        <v>1.3184853945760282E-2</v>
      </c>
      <c r="AO231">
        <f t="shared" si="296"/>
        <v>1.3002315269241319E-2</v>
      </c>
      <c r="AP231">
        <f t="shared" si="296"/>
        <v>1.2821029557172096E-2</v>
      </c>
      <c r="AQ231">
        <f t="shared" si="296"/>
        <v>1.2640989691929581E-2</v>
      </c>
      <c r="AR231">
        <f t="shared" si="293"/>
        <v>1.2462188592842713E-2</v>
      </c>
      <c r="AS231">
        <f t="shared" si="293"/>
        <v>1.2284619216010421E-2</v>
      </c>
      <c r="AT231">
        <f t="shared" si="293"/>
        <v>1.2108274554120516E-2</v>
      </c>
      <c r="AU231">
        <f t="shared" si="293"/>
        <v>1.1933147636269469E-2</v>
      </c>
      <c r="AV231">
        <f t="shared" si="293"/>
        <v>1.1759231527783005E-2</v>
      </c>
      <c r="AW231">
        <f t="shared" si="293"/>
        <v>1.1586519330037586E-2</v>
      </c>
      <c r="AX231">
        <f t="shared" si="293"/>
        <v>1.0304285792097025E-2</v>
      </c>
      <c r="AY231">
        <f t="shared" si="293"/>
        <v>8.8087236840822085E-3</v>
      </c>
      <c r="AZ231">
        <f t="shared" si="293"/>
        <v>7.9331037451779562E-3</v>
      </c>
      <c r="BA231">
        <f t="shared" si="293"/>
        <v>7.2701783991902186E-3</v>
      </c>
      <c r="BB231">
        <f t="shared" si="293"/>
        <v>6.7286515016306298E-3</v>
      </c>
      <c r="BC231">
        <f t="shared" si="293"/>
        <v>6.2689741941335348E-3</v>
      </c>
      <c r="BD231">
        <f t="shared" si="293"/>
        <v>5.8694888831230642E-3</v>
      </c>
      <c r="BE231">
        <f t="shared" si="293"/>
        <v>5.5167016855666839E-3</v>
      </c>
      <c r="BF231">
        <f t="shared" si="293"/>
        <v>5.2014807419563406E-3</v>
      </c>
      <c r="BG231">
        <f t="shared" si="293"/>
        <v>4.9172800409403236E-3</v>
      </c>
      <c r="BH231">
        <f t="shared" si="300"/>
        <v>4.6592043043692877E-3</v>
      </c>
      <c r="BI231">
        <f t="shared" si="300"/>
        <v>4.4234722629527623E-3</v>
      </c>
      <c r="BJ231">
        <f t="shared" si="300"/>
        <v>4.2070876852291572E-3</v>
      </c>
      <c r="BK231">
        <f t="shared" si="300"/>
        <v>4.0076270363214872E-3</v>
      </c>
      <c r="BL231">
        <f t="shared" si="297"/>
        <v>3.8230965585896561E-3</v>
      </c>
      <c r="BM231">
        <f t="shared" si="297"/>
        <v>3.6518326937129849E-3</v>
      </c>
      <c r="BN231">
        <f t="shared" si="297"/>
        <v>3.4924306588373765E-3</v>
      </c>
      <c r="BO231">
        <f t="shared" si="297"/>
        <v>3.3436919350082095E-3</v>
      </c>
      <c r="BP231">
        <f t="shared" si="297"/>
        <v>3.2045848300705912E-3</v>
      </c>
      <c r="BQ231">
        <f t="shared" si="297"/>
        <v>3.0742143079968203E-3</v>
      </c>
      <c r="BR231">
        <f t="shared" si="297"/>
        <v>2.9517985302208016E-3</v>
      </c>
      <c r="BS231">
        <f t="shared" si="297"/>
        <v>2.8366503529049444E-3</v>
      </c>
      <c r="BT231">
        <f t="shared" si="297"/>
        <v>2.7281625463829234E-3</v>
      </c>
      <c r="BU231">
        <f t="shared" si="297"/>
        <v>2.6257958530322514E-3</v>
      </c>
      <c r="BV231">
        <f t="shared" si="287"/>
        <v>2.5290692394521544E-3</v>
      </c>
      <c r="BW231">
        <f t="shared" si="287"/>
        <v>2.4375518660594451E-3</v>
      </c>
      <c r="BX231">
        <f t="shared" si="287"/>
        <v>2.3508564159839436E-3</v>
      </c>
      <c r="BY231">
        <f t="shared" si="287"/>
        <v>2.268633510837335E-3</v>
      </c>
      <c r="BZ231">
        <f t="shared" si="287"/>
        <v>2.1905670036561522E-3</v>
      </c>
      <c r="CA231">
        <f t="shared" si="287"/>
        <v>2.1163699858467574E-3</v>
      </c>
      <c r="CB231">
        <f t="shared" si="287"/>
        <v>2.0457813798937592E-3</v>
      </c>
      <c r="CC231">
        <f t="shared" si="287"/>
        <v>1.9785630161178662E-3</v>
      </c>
      <c r="CD231">
        <f t="shared" si="287"/>
        <v>1.9144971121189747E-3</v>
      </c>
      <c r="CE231">
        <f t="shared" si="287"/>
        <v>1.8533840893037161E-3</v>
      </c>
      <c r="CF231">
        <f t="shared" si="290"/>
        <v>1.7950406732171009E-3</v>
      </c>
      <c r="CG231">
        <f t="shared" si="290"/>
        <v>1.7392982341079542E-3</v>
      </c>
      <c r="CH231">
        <f t="shared" si="290"/>
        <v>1.6860013318704696E-3</v>
      </c>
      <c r="CI231">
        <f t="shared" si="290"/>
        <v>1.6350064356749927E-3</v>
      </c>
      <c r="CJ231">
        <f t="shared" si="290"/>
        <v>1.5861807935722849E-3</v>
      </c>
      <c r="CK231">
        <f t="shared" si="290"/>
        <v>1.5394014313859072E-3</v>
      </c>
      <c r="CL231">
        <f t="shared" si="290"/>
        <v>1.4945542634948728E-3</v>
      </c>
      <c r="CM231">
        <f t="shared" si="290"/>
        <v>1.4515333008055507E-3</v>
      </c>
      <c r="CN231">
        <f t="shared" si="290"/>
        <v>1.410239943435986E-3</v>
      </c>
      <c r="CO231">
        <f t="shared" si="290"/>
        <v>1.3705823474794944E-3</v>
      </c>
      <c r="CP231">
        <f t="shared" si="294"/>
        <v>1.3324748567500387E-3</v>
      </c>
      <c r="CQ231">
        <f t="shared" si="294"/>
        <v>1.2958374916968265E-3</v>
      </c>
      <c r="CR231">
        <f t="shared" si="294"/>
        <v>8.3465439892644038E-4</v>
      </c>
      <c r="CS231">
        <f t="shared" si="294"/>
        <v>5.4234619887977233E-4</v>
      </c>
      <c r="CT231">
        <f t="shared" si="294"/>
        <v>3.7575160773881572E-4</v>
      </c>
      <c r="CU231">
        <f t="shared" si="294"/>
        <v>2.6150351756552847E-4</v>
      </c>
      <c r="CV231">
        <f t="shared" si="294"/>
        <v>1.7863051459629848E-4</v>
      </c>
      <c r="CW231">
        <f t="shared" si="294"/>
        <v>1.1747158181737371E-4</v>
      </c>
      <c r="CX231">
        <f t="shared" si="294"/>
        <v>7.2576807340505136E-5</v>
      </c>
      <c r="CY231">
        <f t="shared" si="294"/>
        <v>4.048823324500304E-5</v>
      </c>
      <c r="CZ231">
        <f t="shared" si="294"/>
        <v>1.883439346789864E-5</v>
      </c>
      <c r="DA231">
        <f t="shared" si="294"/>
        <v>5.8962208600484201E-6</v>
      </c>
      <c r="DB231">
        <f t="shared" si="294"/>
        <v>3.7469078062864525E-7</v>
      </c>
      <c r="DC231">
        <f t="shared" si="294"/>
        <v>0</v>
      </c>
      <c r="DD231">
        <f t="shared" si="294"/>
        <v>0</v>
      </c>
      <c r="DE231">
        <f t="shared" si="294"/>
        <v>0</v>
      </c>
      <c r="DF231">
        <f t="shared" si="301"/>
        <v>0</v>
      </c>
      <c r="DG231">
        <f t="shared" si="301"/>
        <v>0</v>
      </c>
      <c r="DH231">
        <f t="shared" si="301"/>
        <v>0</v>
      </c>
      <c r="DI231">
        <f t="shared" si="301"/>
        <v>0</v>
      </c>
      <c r="DJ231">
        <f t="shared" si="298"/>
        <v>0</v>
      </c>
      <c r="DK231">
        <f t="shared" si="298"/>
        <v>0</v>
      </c>
      <c r="DL231">
        <f t="shared" si="298"/>
        <v>0</v>
      </c>
      <c r="DM231">
        <f t="shared" si="298"/>
        <v>0</v>
      </c>
      <c r="DN231">
        <f t="shared" si="298"/>
        <v>0</v>
      </c>
      <c r="DO231">
        <f t="shared" si="298"/>
        <v>0</v>
      </c>
      <c r="DP231">
        <f t="shared" si="298"/>
        <v>0</v>
      </c>
      <c r="DQ231">
        <f t="shared" si="298"/>
        <v>0</v>
      </c>
      <c r="DR231">
        <f t="shared" si="298"/>
        <v>0</v>
      </c>
      <c r="DS231">
        <f t="shared" si="298"/>
        <v>0</v>
      </c>
      <c r="DT231">
        <f t="shared" si="288"/>
        <v>0</v>
      </c>
      <c r="DU231">
        <f t="shared" si="288"/>
        <v>0</v>
      </c>
      <c r="DV231">
        <f t="shared" si="288"/>
        <v>0</v>
      </c>
      <c r="DW231">
        <f t="shared" si="288"/>
        <v>0</v>
      </c>
      <c r="DX231">
        <f t="shared" si="288"/>
        <v>0</v>
      </c>
      <c r="DY231">
        <f t="shared" si="288"/>
        <v>0</v>
      </c>
      <c r="DZ231">
        <f t="shared" si="288"/>
        <v>0</v>
      </c>
      <c r="EA231">
        <f t="shared" si="288"/>
        <v>0</v>
      </c>
      <c r="EB231">
        <f t="shared" si="288"/>
        <v>0</v>
      </c>
      <c r="EC231">
        <f t="shared" si="288"/>
        <v>0</v>
      </c>
      <c r="ED231">
        <f t="shared" si="291"/>
        <v>0</v>
      </c>
      <c r="EE231">
        <f t="shared" si="291"/>
        <v>0</v>
      </c>
      <c r="EF231">
        <f t="shared" si="291"/>
        <v>0</v>
      </c>
      <c r="EG231">
        <f t="shared" si="291"/>
        <v>0</v>
      </c>
      <c r="EH231">
        <f t="shared" si="291"/>
        <v>0</v>
      </c>
      <c r="EI231">
        <f t="shared" si="291"/>
        <v>0</v>
      </c>
      <c r="EJ231">
        <f t="shared" si="291"/>
        <v>0</v>
      </c>
      <c r="EK231">
        <f t="shared" si="291"/>
        <v>0</v>
      </c>
      <c r="EL231">
        <f t="shared" si="291"/>
        <v>0</v>
      </c>
      <c r="EM231">
        <f t="shared" si="291"/>
        <v>0</v>
      </c>
      <c r="EN231">
        <f t="shared" si="295"/>
        <v>0</v>
      </c>
      <c r="EO231">
        <f t="shared" si="295"/>
        <v>0</v>
      </c>
      <c r="EP231">
        <f t="shared" si="295"/>
        <v>0</v>
      </c>
      <c r="EQ231">
        <f t="shared" si="295"/>
        <v>0</v>
      </c>
      <c r="ER231">
        <f t="shared" si="295"/>
        <v>0</v>
      </c>
      <c r="ES231">
        <f t="shared" si="295"/>
        <v>0</v>
      </c>
      <c r="ET231">
        <f t="shared" si="295"/>
        <v>0</v>
      </c>
      <c r="EU231">
        <f t="shared" si="295"/>
        <v>0</v>
      </c>
      <c r="EV231">
        <f t="shared" si="295"/>
        <v>0</v>
      </c>
      <c r="EW231">
        <f t="shared" si="295"/>
        <v>0</v>
      </c>
      <c r="EX231">
        <f t="shared" si="295"/>
        <v>0</v>
      </c>
      <c r="EZ231">
        <f t="shared" si="266"/>
        <v>0.8915077375828887</v>
      </c>
      <c r="FB231">
        <f t="shared" si="267"/>
        <v>9.9545805374716689E-3</v>
      </c>
      <c r="FC231">
        <f t="shared" si="268"/>
        <v>0.24874314500143133</v>
      </c>
    </row>
    <row r="232" spans="1:159" x14ac:dyDescent="0.25">
      <c r="A232">
        <v>1425</v>
      </c>
      <c r="B232" s="20">
        <f>'Input spectra'!S231</f>
        <v>4.0167520325965801E-2</v>
      </c>
      <c r="C232">
        <f>'Input spectra'!B231</f>
        <v>0</v>
      </c>
      <c r="D232">
        <f t="shared" si="289"/>
        <v>2.0653927966864227E-2</v>
      </c>
      <c r="E232">
        <f t="shared" si="289"/>
        <v>2.0421322198402255E-2</v>
      </c>
      <c r="F232">
        <f t="shared" si="289"/>
        <v>2.0190249420208209E-2</v>
      </c>
      <c r="G232">
        <f t="shared" si="289"/>
        <v>1.996070107959037E-2</v>
      </c>
      <c r="H232">
        <f t="shared" si="289"/>
        <v>1.9732668667792691E-2</v>
      </c>
      <c r="I232">
        <f t="shared" si="289"/>
        <v>1.9506143719779996E-2</v>
      </c>
      <c r="J232">
        <f t="shared" si="289"/>
        <v>1.9281117814024175E-2</v>
      </c>
      <c r="K232">
        <f t="shared" si="289"/>
        <v>1.9057582572291395E-2</v>
      </c>
      <c r="L232">
        <f t="shared" si="289"/>
        <v>1.883552965943034E-2</v>
      </c>
      <c r="M232">
        <f t="shared" si="289"/>
        <v>1.8614950783161423E-2</v>
      </c>
      <c r="N232">
        <f t="shared" si="292"/>
        <v>1.8395837693867025E-2</v>
      </c>
      <c r="O232">
        <f t="shared" si="292"/>
        <v>1.817818218438268E-2</v>
      </c>
      <c r="P232">
        <f t="shared" si="292"/>
        <v>1.7961976089789326E-2</v>
      </c>
      <c r="Q232">
        <f t="shared" si="292"/>
        <v>1.7747211287206452E-2</v>
      </c>
      <c r="R232">
        <f t="shared" si="292"/>
        <v>1.7533879695586282E-2</v>
      </c>
      <c r="S232">
        <f t="shared" si="292"/>
        <v>1.7321973275508926E-2</v>
      </c>
      <c r="T232">
        <f t="shared" si="292"/>
        <v>1.7111484028978479E-2</v>
      </c>
      <c r="U232">
        <f t="shared" si="292"/>
        <v>1.6902403999220106E-2</v>
      </c>
      <c r="V232">
        <f t="shared" si="292"/>
        <v>1.6694725270478071E-2</v>
      </c>
      <c r="W232">
        <f t="shared" si="292"/>
        <v>1.6488439967814756E-2</v>
      </c>
      <c r="X232">
        <f t="shared" si="292"/>
        <v>1.6283540256910586E-2</v>
      </c>
      <c r="Y232">
        <f t="shared" si="292"/>
        <v>1.6080018343864935E-2</v>
      </c>
      <c r="Z232">
        <f t="shared" si="292"/>
        <v>1.5877866474997976E-2</v>
      </c>
      <c r="AA232">
        <f t="shared" si="292"/>
        <v>1.5677076936653437E-2</v>
      </c>
      <c r="AB232">
        <f t="shared" si="292"/>
        <v>1.5477642055002338E-2</v>
      </c>
      <c r="AC232">
        <f t="shared" si="292"/>
        <v>1.5279554195847625E-2</v>
      </c>
      <c r="AD232">
        <f t="shared" si="299"/>
        <v>1.5082805764429734E-2</v>
      </c>
      <c r="AE232">
        <f t="shared" si="299"/>
        <v>1.4887389205233109E-2</v>
      </c>
      <c r="AF232">
        <f t="shared" si="299"/>
        <v>1.4693297001793589E-2</v>
      </c>
      <c r="AG232">
        <f t="shared" si="299"/>
        <v>1.450052167650673E-2</v>
      </c>
      <c r="AH232">
        <f t="shared" si="296"/>
        <v>1.4309055790437059E-2</v>
      </c>
      <c r="AI232">
        <f t="shared" si="296"/>
        <v>1.4118891943128193E-2</v>
      </c>
      <c r="AJ232">
        <f t="shared" si="296"/>
        <v>1.3930022772413902E-2</v>
      </c>
      <c r="AK232">
        <f t="shared" si="296"/>
        <v>1.3742440954230002E-2</v>
      </c>
      <c r="AL232">
        <f t="shared" si="296"/>
        <v>1.3556139202427233E-2</v>
      </c>
      <c r="AM232">
        <f t="shared" si="296"/>
        <v>1.3371110268584941E-2</v>
      </c>
      <c r="AN232">
        <f t="shared" si="296"/>
        <v>1.3187346941825688E-2</v>
      </c>
      <c r="AO232">
        <f t="shared" si="296"/>
        <v>1.3004842048630743E-2</v>
      </c>
      <c r="AP232">
        <f t="shared" si="296"/>
        <v>1.2823588452656428E-2</v>
      </c>
      <c r="AQ232">
        <f t="shared" si="296"/>
        <v>1.2643579054551341E-2</v>
      </c>
      <c r="AR232">
        <f t="shared" si="293"/>
        <v>1.2464806791774473E-2</v>
      </c>
      <c r="AS232">
        <f t="shared" si="293"/>
        <v>1.2287264638414154E-2</v>
      </c>
      <c r="AT232">
        <f t="shared" si="293"/>
        <v>1.2110945605007865E-2</v>
      </c>
      <c r="AU232">
        <f t="shared" si="293"/>
        <v>1.1935842738362946E-2</v>
      </c>
      <c r="AV232">
        <f t="shared" si="293"/>
        <v>1.1761949121378091E-2</v>
      </c>
      <c r="AW232">
        <f t="shared" si="293"/>
        <v>1.1589257872865745E-2</v>
      </c>
      <c r="AX232">
        <f t="shared" si="293"/>
        <v>1.0306775399694044E-2</v>
      </c>
      <c r="AY232">
        <f t="shared" si="293"/>
        <v>8.8108982228708652E-3</v>
      </c>
      <c r="AZ232">
        <f t="shared" si="293"/>
        <v>7.9351037996571033E-3</v>
      </c>
      <c r="BA232">
        <f t="shared" si="293"/>
        <v>7.2720495110121554E-3</v>
      </c>
      <c r="BB232">
        <f t="shared" si="293"/>
        <v>6.7304185879919478E-3</v>
      </c>
      <c r="BC232">
        <f t="shared" si="293"/>
        <v>6.2706534912175252E-3</v>
      </c>
      <c r="BD232">
        <f t="shared" si="293"/>
        <v>5.8710920016903896E-3</v>
      </c>
      <c r="BE232">
        <f t="shared" si="293"/>
        <v>5.5182374285027494E-3</v>
      </c>
      <c r="BF232">
        <f t="shared" si="293"/>
        <v>5.2029560579539853E-3</v>
      </c>
      <c r="BG232">
        <f t="shared" si="293"/>
        <v>4.9187005796383848E-3</v>
      </c>
      <c r="BH232">
        <f t="shared" si="300"/>
        <v>4.6605747643543383E-3</v>
      </c>
      <c r="BI232">
        <f t="shared" si="300"/>
        <v>4.4247966224261028E-3</v>
      </c>
      <c r="BJ232">
        <f t="shared" si="300"/>
        <v>4.2083693617136608E-3</v>
      </c>
      <c r="BK232">
        <f t="shared" si="300"/>
        <v>4.0088690011831655E-3</v>
      </c>
      <c r="BL232">
        <f t="shared" si="297"/>
        <v>3.8243014215597849E-3</v>
      </c>
      <c r="BM232">
        <f t="shared" si="297"/>
        <v>3.6530027667930672E-3</v>
      </c>
      <c r="BN232">
        <f t="shared" si="297"/>
        <v>3.4935680056170097E-3</v>
      </c>
      <c r="BO232">
        <f t="shared" si="297"/>
        <v>3.3447984094030214E-3</v>
      </c>
      <c r="BP232">
        <f t="shared" si="297"/>
        <v>3.2056621072203339E-3</v>
      </c>
      <c r="BQ232">
        <f t="shared" si="297"/>
        <v>3.0752639092443738E-3</v>
      </c>
      <c r="BR232">
        <f t="shared" si="297"/>
        <v>2.9528218435480062E-3</v>
      </c>
      <c r="BS232">
        <f t="shared" si="297"/>
        <v>2.8376486498300161E-3</v>
      </c>
      <c r="BT232">
        <f t="shared" si="297"/>
        <v>2.7291369960657412E-3</v>
      </c>
      <c r="BU232">
        <f t="shared" si="297"/>
        <v>2.6267475341504062E-3</v>
      </c>
      <c r="BV232">
        <f t="shared" si="287"/>
        <v>2.5299991502781677E-3</v>
      </c>
      <c r="BW232">
        <f t="shared" si="287"/>
        <v>2.4384609330724192E-3</v>
      </c>
      <c r="BX232">
        <f t="shared" si="287"/>
        <v>2.3517455012766054E-3</v>
      </c>
      <c r="BY232">
        <f t="shared" si="287"/>
        <v>2.2695034185249742E-3</v>
      </c>
      <c r="BZ232">
        <f t="shared" si="287"/>
        <v>2.1914184854523967E-3</v>
      </c>
      <c r="CA232">
        <f t="shared" si="287"/>
        <v>2.1172037459391176E-3</v>
      </c>
      <c r="CB232">
        <f t="shared" si="287"/>
        <v>2.0465980792269164E-3</v>
      </c>
      <c r="CC232">
        <f t="shared" si="287"/>
        <v>1.979363276173094E-3</v>
      </c>
      <c r="CD232">
        <f t="shared" si="287"/>
        <v>1.9152815182625442E-3</v>
      </c>
      <c r="CE232">
        <f t="shared" si="287"/>
        <v>1.8541531937647162E-3</v>
      </c>
      <c r="CF232">
        <f t="shared" si="290"/>
        <v>1.7957949977451123E-3</v>
      </c>
      <c r="CG232">
        <f t="shared" si="290"/>
        <v>1.7400382723529188E-3</v>
      </c>
      <c r="CH232">
        <f t="shared" si="290"/>
        <v>1.6867275515204791E-3</v>
      </c>
      <c r="CI232">
        <f t="shared" si="290"/>
        <v>1.6357192803822963E-3</v>
      </c>
      <c r="CJ232">
        <f t="shared" si="290"/>
        <v>1.5868806846933334E-3</v>
      </c>
      <c r="CK232">
        <f t="shared" si="290"/>
        <v>1.5400887695575316E-3</v>
      </c>
      <c r="CL232">
        <f t="shared" si="290"/>
        <v>1.4952294300655871E-3</v>
      </c>
      <c r="CM232">
        <f t="shared" si="290"/>
        <v>1.4521966591383687E-3</v>
      </c>
      <c r="CN232">
        <f t="shared" si="290"/>
        <v>1.4108918400969432E-3</v>
      </c>
      <c r="CO232">
        <f t="shared" si="290"/>
        <v>1.3712231133242167E-3</v>
      </c>
      <c r="CP232">
        <f t="shared" si="294"/>
        <v>1.3331048079191176E-3</v>
      </c>
      <c r="CQ232">
        <f t="shared" si="294"/>
        <v>1.2964569305294158E-3</v>
      </c>
      <c r="CR232">
        <f t="shared" si="294"/>
        <v>8.3505776758322576E-4</v>
      </c>
      <c r="CS232">
        <f t="shared" si="294"/>
        <v>5.4261115156460844E-4</v>
      </c>
      <c r="CT232">
        <f t="shared" si="294"/>
        <v>3.7593714819371394E-4</v>
      </c>
      <c r="CU232">
        <f t="shared" si="294"/>
        <v>2.61634018071891E-4</v>
      </c>
      <c r="CV232">
        <f t="shared" si="294"/>
        <v>1.7872059681606214E-4</v>
      </c>
      <c r="CW232">
        <f t="shared" si="294"/>
        <v>1.17531439222866E-4</v>
      </c>
      <c r="CX232">
        <f t="shared" si="294"/>
        <v>7.2614170054309657E-5</v>
      </c>
      <c r="CY232">
        <f t="shared" si="294"/>
        <v>4.0509289427654282E-5</v>
      </c>
      <c r="CZ232">
        <f t="shared" si="294"/>
        <v>1.8844287387978084E-5</v>
      </c>
      <c r="DA232">
        <f t="shared" si="294"/>
        <v>5.8993491933377413E-6</v>
      </c>
      <c r="DB232">
        <f t="shared" si="294"/>
        <v>3.7489154757754956E-7</v>
      </c>
      <c r="DC232">
        <f t="shared" si="294"/>
        <v>0</v>
      </c>
      <c r="DD232">
        <f t="shared" si="294"/>
        <v>0</v>
      </c>
      <c r="DE232">
        <f t="shared" si="294"/>
        <v>0</v>
      </c>
      <c r="DF232">
        <f t="shared" si="301"/>
        <v>0</v>
      </c>
      <c r="DG232">
        <f t="shared" si="301"/>
        <v>0</v>
      </c>
      <c r="DH232">
        <f t="shared" si="301"/>
        <v>0</v>
      </c>
      <c r="DI232">
        <f t="shared" si="301"/>
        <v>0</v>
      </c>
      <c r="DJ232">
        <f t="shared" si="298"/>
        <v>0</v>
      </c>
      <c r="DK232">
        <f t="shared" si="298"/>
        <v>0</v>
      </c>
      <c r="DL232">
        <f t="shared" si="298"/>
        <v>0</v>
      </c>
      <c r="DM232">
        <f t="shared" si="298"/>
        <v>0</v>
      </c>
      <c r="DN232">
        <f t="shared" si="298"/>
        <v>0</v>
      </c>
      <c r="DO232">
        <f t="shared" si="298"/>
        <v>0</v>
      </c>
      <c r="DP232">
        <f t="shared" si="298"/>
        <v>0</v>
      </c>
      <c r="DQ232">
        <f t="shared" si="298"/>
        <v>0</v>
      </c>
      <c r="DR232">
        <f t="shared" si="298"/>
        <v>0</v>
      </c>
      <c r="DS232">
        <f t="shared" si="298"/>
        <v>0</v>
      </c>
      <c r="DT232">
        <f t="shared" si="288"/>
        <v>0</v>
      </c>
      <c r="DU232">
        <f t="shared" si="288"/>
        <v>0</v>
      </c>
      <c r="DV232">
        <f t="shared" si="288"/>
        <v>0</v>
      </c>
      <c r="DW232">
        <f t="shared" si="288"/>
        <v>0</v>
      </c>
      <c r="DX232">
        <f t="shared" si="288"/>
        <v>0</v>
      </c>
      <c r="DY232">
        <f t="shared" si="288"/>
        <v>0</v>
      </c>
      <c r="DZ232">
        <f t="shared" si="288"/>
        <v>0</v>
      </c>
      <c r="EA232">
        <f t="shared" si="288"/>
        <v>0</v>
      </c>
      <c r="EB232">
        <f t="shared" si="288"/>
        <v>0</v>
      </c>
      <c r="EC232">
        <f t="shared" si="288"/>
        <v>0</v>
      </c>
      <c r="ED232">
        <f t="shared" si="291"/>
        <v>0</v>
      </c>
      <c r="EE232">
        <f t="shared" si="291"/>
        <v>0</v>
      </c>
      <c r="EF232">
        <f t="shared" si="291"/>
        <v>0</v>
      </c>
      <c r="EG232">
        <f t="shared" si="291"/>
        <v>0</v>
      </c>
      <c r="EH232">
        <f t="shared" si="291"/>
        <v>0</v>
      </c>
      <c r="EI232">
        <f t="shared" si="291"/>
        <v>0</v>
      </c>
      <c r="EJ232">
        <f t="shared" si="291"/>
        <v>0</v>
      </c>
      <c r="EK232">
        <f t="shared" si="291"/>
        <v>0</v>
      </c>
      <c r="EL232">
        <f t="shared" si="291"/>
        <v>0</v>
      </c>
      <c r="EM232">
        <f t="shared" si="291"/>
        <v>0</v>
      </c>
      <c r="EN232">
        <f t="shared" si="295"/>
        <v>0</v>
      </c>
      <c r="EO232">
        <f t="shared" si="295"/>
        <v>0</v>
      </c>
      <c r="EP232">
        <f t="shared" si="295"/>
        <v>0</v>
      </c>
      <c r="EQ232">
        <f t="shared" si="295"/>
        <v>0</v>
      </c>
      <c r="ER232">
        <f t="shared" si="295"/>
        <v>0</v>
      </c>
      <c r="ES232">
        <f t="shared" si="295"/>
        <v>0</v>
      </c>
      <c r="ET232">
        <f t="shared" si="295"/>
        <v>0</v>
      </c>
      <c r="EU232">
        <f t="shared" si="295"/>
        <v>0</v>
      </c>
      <c r="EV232">
        <f t="shared" si="295"/>
        <v>0</v>
      </c>
      <c r="EW232">
        <f t="shared" si="295"/>
        <v>0</v>
      </c>
      <c r="EX232">
        <f t="shared" si="295"/>
        <v>0</v>
      </c>
      <c r="EZ232">
        <f t="shared" si="266"/>
        <v>0.89163736370400359</v>
      </c>
      <c r="FB232">
        <f t="shared" si="267"/>
        <v>9.9417124277753621E-3</v>
      </c>
      <c r="FC232">
        <f t="shared" si="268"/>
        <v>0.24874478608542872</v>
      </c>
    </row>
    <row r="233" spans="1:159" x14ac:dyDescent="0.25">
      <c r="A233">
        <v>1430</v>
      </c>
      <c r="B233" s="20">
        <f>'Input spectra'!S232</f>
        <v>4.0115002986812198E-2</v>
      </c>
      <c r="C233">
        <f>'Input spectra'!B232</f>
        <v>0</v>
      </c>
      <c r="D233">
        <f t="shared" si="289"/>
        <v>2.0653927966864227E-2</v>
      </c>
      <c r="E233">
        <f t="shared" si="289"/>
        <v>2.0421429446034259E-2</v>
      </c>
      <c r="F233">
        <f t="shared" si="289"/>
        <v>2.0190461488957215E-2</v>
      </c>
      <c r="G233">
        <f t="shared" si="289"/>
        <v>1.9961015566940271E-2</v>
      </c>
      <c r="H233">
        <f t="shared" si="289"/>
        <v>1.9733083195047782E-2</v>
      </c>
      <c r="I233">
        <f t="shared" si="289"/>
        <v>1.9506655931887624E-2</v>
      </c>
      <c r="J233">
        <f t="shared" si="289"/>
        <v>1.928172537939854E-2</v>
      </c>
      <c r="K233">
        <f t="shared" si="289"/>
        <v>1.9058283182638462E-2</v>
      </c>
      <c r="L233">
        <f t="shared" si="289"/>
        <v>1.8836321029573895E-2</v>
      </c>
      <c r="M233">
        <f t="shared" si="289"/>
        <v>1.8615830650870246E-2</v>
      </c>
      <c r="N233">
        <f t="shared" si="292"/>
        <v>1.8396803819683165E-2</v>
      </c>
      <c r="O233">
        <f t="shared" si="292"/>
        <v>1.8179232351450848E-2</v>
      </c>
      <c r="P233">
        <f t="shared" si="292"/>
        <v>1.7963108103687377E-2</v>
      </c>
      <c r="Q233">
        <f t="shared" si="292"/>
        <v>1.7748422975776969E-2</v>
      </c>
      <c r="R233">
        <f t="shared" si="292"/>
        <v>1.7535168908769244E-2</v>
      </c>
      <c r="S233">
        <f t="shared" si="292"/>
        <v>1.7323337885175451E-2</v>
      </c>
      <c r="T233">
        <f t="shared" si="292"/>
        <v>1.7112921928765644E-2</v>
      </c>
      <c r="U233">
        <f t="shared" si="292"/>
        <v>1.6903913104366838E-2</v>
      </c>
      <c r="V233">
        <f t="shared" si="292"/>
        <v>1.6696303517662096E-2</v>
      </c>
      <c r="W233">
        <f t="shared" si="292"/>
        <v>1.6490085314990601E-2</v>
      </c>
      <c r="X233">
        <f t="shared" si="292"/>
        <v>1.6285250683148633E-2</v>
      </c>
      <c r="Y233">
        <f t="shared" si="292"/>
        <v>1.6081791849191524E-2</v>
      </c>
      <c r="Z233">
        <f t="shared" si="292"/>
        <v>1.5879701080236529E-2</v>
      </c>
      <c r="AA233">
        <f t="shared" si="292"/>
        <v>1.5678970683266614E-2</v>
      </c>
      <c r="AB233">
        <f t="shared" si="292"/>
        <v>1.5479593004935234E-2</v>
      </c>
      <c r="AC233">
        <f t="shared" si="292"/>
        <v>1.5281560431371979E-2</v>
      </c>
      <c r="AD233">
        <f t="shared" si="299"/>
        <v>1.5084865387989137E-2</v>
      </c>
      <c r="AE233">
        <f t="shared" si="299"/>
        <v>1.4889500339289225E-2</v>
      </c>
      <c r="AF233">
        <f t="shared" si="299"/>
        <v>1.4695457788673384E-2</v>
      </c>
      <c r="AG233">
        <f t="shared" si="299"/>
        <v>1.4502730278250685E-2</v>
      </c>
      <c r="AH233">
        <f t="shared" si="296"/>
        <v>1.4311310388648385E-2</v>
      </c>
      <c r="AI233">
        <f t="shared" si="296"/>
        <v>1.4121190738823015E-2</v>
      </c>
      <c r="AJ233">
        <f t="shared" si="296"/>
        <v>1.3932363985872413E-2</v>
      </c>
      <c r="AK233">
        <f t="shared" si="296"/>
        <v>1.374482282484862E-2</v>
      </c>
      <c r="AL233">
        <f t="shared" si="296"/>
        <v>1.3558559988571684E-2</v>
      </c>
      <c r="AM233">
        <f t="shared" si="296"/>
        <v>1.3373568247444335E-2</v>
      </c>
      <c r="AN233">
        <f t="shared" si="296"/>
        <v>1.3189840409267526E-2</v>
      </c>
      <c r="AO233">
        <f t="shared" si="296"/>
        <v>1.3007369319056876E-2</v>
      </c>
      <c r="AP233">
        <f t="shared" si="296"/>
        <v>1.2826147858859971E-2</v>
      </c>
      <c r="AQ233">
        <f t="shared" si="296"/>
        <v>1.2646168947574513E-2</v>
      </c>
      <c r="AR233">
        <f t="shared" si="293"/>
        <v>1.2467425540767371E-2</v>
      </c>
      <c r="AS233">
        <f t="shared" si="293"/>
        <v>1.2289910630494451E-2</v>
      </c>
      <c r="AT233">
        <f t="shared" si="293"/>
        <v>1.2113617245121432E-2</v>
      </c>
      <c r="AU233">
        <f t="shared" si="293"/>
        <v>1.1938538449145388E-2</v>
      </c>
      <c r="AV233">
        <f t="shared" si="293"/>
        <v>1.1764667343017189E-2</v>
      </c>
      <c r="AW233">
        <f t="shared" si="293"/>
        <v>1.1591997062964807E-2</v>
      </c>
      <c r="AX233">
        <f t="shared" si="293"/>
        <v>1.0309265608802522E-2</v>
      </c>
      <c r="AY233">
        <f t="shared" si="293"/>
        <v>8.8130732984704283E-3</v>
      </c>
      <c r="AZ233">
        <f t="shared" si="293"/>
        <v>7.9371043583799962E-3</v>
      </c>
      <c r="BA233">
        <f t="shared" si="293"/>
        <v>7.2739211043985402E-3</v>
      </c>
      <c r="BB233">
        <f t="shared" si="293"/>
        <v>6.7321861384275631E-3</v>
      </c>
      <c r="BC233">
        <f t="shared" si="293"/>
        <v>6.2723332381420483E-3</v>
      </c>
      <c r="BD233">
        <f t="shared" si="293"/>
        <v>5.8726955581134121E-3</v>
      </c>
      <c r="BE233">
        <f t="shared" si="293"/>
        <v>5.5197735989599142E-3</v>
      </c>
      <c r="BF233">
        <f t="shared" si="293"/>
        <v>5.2044317924011835E-3</v>
      </c>
      <c r="BG233">
        <f t="shared" si="293"/>
        <v>4.920121528711731E-3</v>
      </c>
      <c r="BH233">
        <f t="shared" si="300"/>
        <v>4.6619456274469692E-3</v>
      </c>
      <c r="BI233">
        <f t="shared" si="300"/>
        <v>4.4261213784042514E-3</v>
      </c>
      <c r="BJ233">
        <f t="shared" si="300"/>
        <v>4.2096514286570135E-3</v>
      </c>
      <c r="BK233">
        <f t="shared" si="300"/>
        <v>4.0101113509301385E-3</v>
      </c>
      <c r="BL233">
        <f t="shared" si="297"/>
        <v>3.8255066642469194E-3</v>
      </c>
      <c r="BM233">
        <f t="shared" si="297"/>
        <v>3.6541732147728581E-3</v>
      </c>
      <c r="BN233">
        <f t="shared" si="297"/>
        <v>3.4947057227855851E-3</v>
      </c>
      <c r="BO233">
        <f t="shared" si="297"/>
        <v>3.3459052499456754E-3</v>
      </c>
      <c r="BP233">
        <f t="shared" si="297"/>
        <v>3.2067397465156029E-3</v>
      </c>
      <c r="BQ233">
        <f t="shared" si="297"/>
        <v>3.076313868847809E-3</v>
      </c>
      <c r="BR233">
        <f t="shared" si="297"/>
        <v>2.9538455116318637E-3</v>
      </c>
      <c r="BS233">
        <f t="shared" si="297"/>
        <v>2.8386472980838125E-3</v>
      </c>
      <c r="BT233">
        <f t="shared" si="297"/>
        <v>2.7301117938041347E-3</v>
      </c>
      <c r="BU233">
        <f t="shared" si="297"/>
        <v>2.6276995601913961E-3</v>
      </c>
      <c r="BV233">
        <f t="shared" si="287"/>
        <v>2.5309294030221217E-3</v>
      </c>
      <c r="BW233">
        <f t="shared" si="287"/>
        <v>2.43937033911524E-3</v>
      </c>
      <c r="BX233">
        <f t="shared" si="287"/>
        <v>2.3526349228180712E-3</v>
      </c>
      <c r="BY233">
        <f t="shared" si="287"/>
        <v>2.2703736597787802E-3</v>
      </c>
      <c r="BZ233">
        <f t="shared" si="287"/>
        <v>2.1922702982228814E-3</v>
      </c>
      <c r="CA233">
        <f t="shared" si="287"/>
        <v>2.1180378344976239E-3</v>
      </c>
      <c r="CB233">
        <f t="shared" si="287"/>
        <v>2.0474151045957916E-3</v>
      </c>
      <c r="CC233">
        <f t="shared" si="287"/>
        <v>1.9801638599057335E-3</v>
      </c>
      <c r="CD233">
        <f t="shared" si="287"/>
        <v>1.916066245792338E-3</v>
      </c>
      <c r="CE233">
        <f t="shared" si="287"/>
        <v>1.8549226173833451E-3</v>
      </c>
      <c r="CF233">
        <f t="shared" si="290"/>
        <v>1.7965496392606448E-3</v>
      </c>
      <c r="CG233">
        <f t="shared" si="290"/>
        <v>1.7407786254700502E-3</v>
      </c>
      <c r="CH233">
        <f t="shared" si="290"/>
        <v>1.6874540839786525E-3</v>
      </c>
      <c r="CI233">
        <f t="shared" si="290"/>
        <v>1.6364324358820017E-3</v>
      </c>
      <c r="CJ233">
        <f t="shared" si="290"/>
        <v>1.5875808846364176E-3</v>
      </c>
      <c r="CK233">
        <f t="shared" si="290"/>
        <v>1.5407764146236104E-3</v>
      </c>
      <c r="CL233">
        <f t="shared" si="290"/>
        <v>1.4959049016435601E-3</v>
      </c>
      <c r="CM233">
        <f t="shared" si="290"/>
        <v>1.4528603206294247E-3</v>
      </c>
      <c r="CN233">
        <f t="shared" si="290"/>
        <v>1.4115440381032558E-3</v>
      </c>
      <c r="CO233">
        <f t="shared" si="290"/>
        <v>1.3718641787356662E-3</v>
      </c>
      <c r="CP233">
        <f t="shared" si="294"/>
        <v>1.333735056908807E-3</v>
      </c>
      <c r="CQ233">
        <f t="shared" si="294"/>
        <v>1.2970766654673963E-3</v>
      </c>
      <c r="CR233">
        <f t="shared" si="294"/>
        <v>8.3546133117850738E-4</v>
      </c>
      <c r="CS233">
        <f t="shared" si="294"/>
        <v>5.4287623368692471E-4</v>
      </c>
      <c r="CT233">
        <f t="shared" si="294"/>
        <v>3.7612278026567971E-4</v>
      </c>
      <c r="CU233">
        <f t="shared" si="294"/>
        <v>2.6176458370312186E-4</v>
      </c>
      <c r="CV233">
        <f t="shared" si="294"/>
        <v>1.7881072446370995E-4</v>
      </c>
      <c r="CW233">
        <f t="shared" si="294"/>
        <v>1.1759132712857747E-4</v>
      </c>
      <c r="CX233">
        <f t="shared" si="294"/>
        <v>7.2651552002528478E-5</v>
      </c>
      <c r="CY233">
        <f t="shared" si="294"/>
        <v>4.0530356560717346E-5</v>
      </c>
      <c r="CZ233">
        <f t="shared" si="294"/>
        <v>1.885418650544573E-5</v>
      </c>
      <c r="DA233">
        <f t="shared" si="294"/>
        <v>5.9024791864137988E-6</v>
      </c>
      <c r="DB233">
        <f t="shared" si="294"/>
        <v>3.7509242210147264E-7</v>
      </c>
      <c r="DC233">
        <f t="shared" si="294"/>
        <v>0</v>
      </c>
      <c r="DD233">
        <f t="shared" si="294"/>
        <v>0</v>
      </c>
      <c r="DE233">
        <f t="shared" si="294"/>
        <v>0</v>
      </c>
      <c r="DF233">
        <f t="shared" si="301"/>
        <v>0</v>
      </c>
      <c r="DG233">
        <f t="shared" si="301"/>
        <v>0</v>
      </c>
      <c r="DH233">
        <f t="shared" si="301"/>
        <v>0</v>
      </c>
      <c r="DI233">
        <f t="shared" si="301"/>
        <v>0</v>
      </c>
      <c r="DJ233">
        <f t="shared" si="298"/>
        <v>0</v>
      </c>
      <c r="DK233">
        <f t="shared" si="298"/>
        <v>0</v>
      </c>
      <c r="DL233">
        <f t="shared" si="298"/>
        <v>0</v>
      </c>
      <c r="DM233">
        <f t="shared" si="298"/>
        <v>0</v>
      </c>
      <c r="DN233">
        <f t="shared" si="298"/>
        <v>0</v>
      </c>
      <c r="DO233">
        <f t="shared" si="298"/>
        <v>0</v>
      </c>
      <c r="DP233">
        <f t="shared" si="298"/>
        <v>0</v>
      </c>
      <c r="DQ233">
        <f t="shared" si="298"/>
        <v>0</v>
      </c>
      <c r="DR233">
        <f t="shared" si="298"/>
        <v>0</v>
      </c>
      <c r="DS233">
        <f t="shared" si="298"/>
        <v>0</v>
      </c>
      <c r="DT233">
        <f t="shared" si="288"/>
        <v>0</v>
      </c>
      <c r="DU233">
        <f t="shared" si="288"/>
        <v>0</v>
      </c>
      <c r="DV233">
        <f t="shared" si="288"/>
        <v>0</v>
      </c>
      <c r="DW233">
        <f t="shared" si="288"/>
        <v>0</v>
      </c>
      <c r="DX233">
        <f t="shared" si="288"/>
        <v>0</v>
      </c>
      <c r="DY233">
        <f t="shared" si="288"/>
        <v>0</v>
      </c>
      <c r="DZ233">
        <f t="shared" si="288"/>
        <v>0</v>
      </c>
      <c r="EA233">
        <f t="shared" si="288"/>
        <v>0</v>
      </c>
      <c r="EB233">
        <f t="shared" si="288"/>
        <v>0</v>
      </c>
      <c r="EC233">
        <f t="shared" si="288"/>
        <v>0</v>
      </c>
      <c r="ED233">
        <f t="shared" si="291"/>
        <v>0</v>
      </c>
      <c r="EE233">
        <f t="shared" si="291"/>
        <v>0</v>
      </c>
      <c r="EF233">
        <f t="shared" si="291"/>
        <v>0</v>
      </c>
      <c r="EG233">
        <f t="shared" si="291"/>
        <v>0</v>
      </c>
      <c r="EH233">
        <f t="shared" si="291"/>
        <v>0</v>
      </c>
      <c r="EI233">
        <f t="shared" si="291"/>
        <v>0</v>
      </c>
      <c r="EJ233">
        <f t="shared" si="291"/>
        <v>0</v>
      </c>
      <c r="EK233">
        <f t="shared" si="291"/>
        <v>0</v>
      </c>
      <c r="EL233">
        <f t="shared" si="291"/>
        <v>0</v>
      </c>
      <c r="EM233">
        <f t="shared" si="291"/>
        <v>0</v>
      </c>
      <c r="EN233">
        <f t="shared" si="295"/>
        <v>0</v>
      </c>
      <c r="EO233">
        <f t="shared" si="295"/>
        <v>0</v>
      </c>
      <c r="EP233">
        <f t="shared" si="295"/>
        <v>0</v>
      </c>
      <c r="EQ233">
        <f t="shared" si="295"/>
        <v>0</v>
      </c>
      <c r="ER233">
        <f t="shared" si="295"/>
        <v>0</v>
      </c>
      <c r="ES233">
        <f t="shared" si="295"/>
        <v>0</v>
      </c>
      <c r="ET233">
        <f t="shared" si="295"/>
        <v>0</v>
      </c>
      <c r="EU233">
        <f t="shared" si="295"/>
        <v>0</v>
      </c>
      <c r="EV233">
        <f t="shared" si="295"/>
        <v>0</v>
      </c>
      <c r="EW233">
        <f t="shared" si="295"/>
        <v>0</v>
      </c>
      <c r="EX233">
        <f t="shared" si="295"/>
        <v>0</v>
      </c>
      <c r="EZ233">
        <f t="shared" si="266"/>
        <v>0.89176701907401779</v>
      </c>
      <c r="FB233">
        <f t="shared" si="267"/>
        <v>9.9288439801752393E-3</v>
      </c>
      <c r="FC233">
        <f t="shared" si="268"/>
        <v>0.24874642716964127</v>
      </c>
    </row>
    <row r="234" spans="1:159" x14ac:dyDescent="0.25">
      <c r="A234">
        <v>1435</v>
      </c>
      <c r="B234" s="20">
        <f>'Input spectra'!S233</f>
        <v>4.0062485647658602E-2</v>
      </c>
      <c r="C234">
        <f>'Input spectra'!B233</f>
        <v>0</v>
      </c>
      <c r="D234">
        <f t="shared" si="289"/>
        <v>2.0653927966864227E-2</v>
      </c>
      <c r="E234">
        <f t="shared" si="289"/>
        <v>2.0421536694229501E-2</v>
      </c>
      <c r="F234">
        <f t="shared" si="289"/>
        <v>2.0190673559933689E-2</v>
      </c>
      <c r="G234">
        <f t="shared" si="289"/>
        <v>1.9961330059245021E-2</v>
      </c>
      <c r="H234">
        <f t="shared" si="289"/>
        <v>1.9733497731010914E-2</v>
      </c>
      <c r="I234">
        <f t="shared" si="289"/>
        <v>1.950716815744544E-2</v>
      </c>
      <c r="J234">
        <f t="shared" si="289"/>
        <v>1.9282332963917837E-2</v>
      </c>
      <c r="K234">
        <f t="shared" si="289"/>
        <v>1.9058983818741933E-2</v>
      </c>
      <c r="L234">
        <f t="shared" si="289"/>
        <v>1.8837112432966669E-2</v>
      </c>
      <c r="M234">
        <f t="shared" si="289"/>
        <v>1.8616710560167529E-2</v>
      </c>
      <c r="N234">
        <f t="shared" si="292"/>
        <v>1.8397769996238995E-2</v>
      </c>
      <c r="O234">
        <f t="shared" si="292"/>
        <v>1.8180282579187947E-2</v>
      </c>
      <c r="P234">
        <f t="shared" si="292"/>
        <v>1.7964240188928105E-2</v>
      </c>
      <c r="Q234">
        <f t="shared" si="292"/>
        <v>1.7749634747075371E-2</v>
      </c>
      <c r="R234">
        <f t="shared" si="292"/>
        <v>1.7536458216744159E-2</v>
      </c>
      <c r="S234">
        <f t="shared" si="292"/>
        <v>1.7324702602344713E-2</v>
      </c>
      <c r="T234">
        <f t="shared" si="292"/>
        <v>1.7114359949381357E-2</v>
      </c>
      <c r="U234">
        <f t="shared" si="292"/>
        <v>1.69054223442517E-2</v>
      </c>
      <c r="V234">
        <f t="shared" si="292"/>
        <v>1.6697881914046784E-2</v>
      </c>
      <c r="W234">
        <f t="shared" si="292"/>
        <v>1.6491730826352219E-2</v>
      </c>
      <c r="X234">
        <f t="shared" si="292"/>
        <v>1.6286961289050189E-2</v>
      </c>
      <c r="Y234">
        <f t="shared" si="292"/>
        <v>1.6083565550122442E-2</v>
      </c>
      <c r="Z234">
        <f t="shared" si="292"/>
        <v>1.588153589745421E-2</v>
      </c>
      <c r="AA234">
        <f t="shared" si="292"/>
        <v>1.5680864658639028E-2</v>
      </c>
      <c r="AB234">
        <f t="shared" si="292"/>
        <v>1.5481544200784509E-2</v>
      </c>
      <c r="AC234">
        <f t="shared" si="292"/>
        <v>1.5283566930319006E-2</v>
      </c>
      <c r="AD234">
        <f t="shared" si="299"/>
        <v>1.5086925292799208E-2</v>
      </c>
      <c r="AE234">
        <f t="shared" si="299"/>
        <v>1.489161177271865E-2</v>
      </c>
      <c r="AF234">
        <f t="shared" si="299"/>
        <v>1.4697618893317114E-2</v>
      </c>
      <c r="AG234">
        <f t="shared" si="299"/>
        <v>1.4504939216390929E-2</v>
      </c>
      <c r="AH234">
        <f t="shared" si="296"/>
        <v>1.4313565342104193E-2</v>
      </c>
      <c r="AI234">
        <f t="shared" si="296"/>
        <v>1.4123489908800864E-2</v>
      </c>
      <c r="AJ234">
        <f t="shared" si="296"/>
        <v>1.3934705592817752E-2</v>
      </c>
      <c r="AK234">
        <f t="shared" si="296"/>
        <v>1.3747205108298383E-2</v>
      </c>
      <c r="AL234">
        <f t="shared" si="296"/>
        <v>1.3560981207007772E-2</v>
      </c>
      <c r="AM234">
        <f t="shared" si="296"/>
        <v>1.3376026678148039E-2</v>
      </c>
      <c r="AN234">
        <f t="shared" si="296"/>
        <v>1.3192334348174918E-2</v>
      </c>
      <c r="AO234">
        <f t="shared" si="296"/>
        <v>1.3009897080615141E-2</v>
      </c>
      <c r="AP234">
        <f t="shared" si="296"/>
        <v>1.2828707775884657E-2</v>
      </c>
      <c r="AQ234">
        <f t="shared" si="296"/>
        <v>1.2648759371107746E-2</v>
      </c>
      <c r="AR234">
        <f t="shared" si="293"/>
        <v>1.247004483993697E-2</v>
      </c>
      <c r="AS234">
        <f t="shared" si="293"/>
        <v>1.2292557192373993E-2</v>
      </c>
      <c r="AT234">
        <f t="shared" si="293"/>
        <v>1.2116289474591204E-2</v>
      </c>
      <c r="AU234">
        <f t="shared" si="293"/>
        <v>1.1941234768754271E-2</v>
      </c>
      <c r="AV234">
        <f t="shared" si="293"/>
        <v>1.1767386192845444E-2</v>
      </c>
      <c r="AW234">
        <f t="shared" si="293"/>
        <v>1.1594736900487755E-2</v>
      </c>
      <c r="AX234">
        <f t="shared" si="293"/>
        <v>1.0311756419567792E-2</v>
      </c>
      <c r="AY234">
        <f t="shared" si="293"/>
        <v>8.8152489110134152E-3</v>
      </c>
      <c r="AZ234">
        <f t="shared" si="293"/>
        <v>7.9391054214737571E-3</v>
      </c>
      <c r="BA234">
        <f t="shared" si="293"/>
        <v>7.275793179473313E-3</v>
      </c>
      <c r="BB234">
        <f t="shared" si="293"/>
        <v>6.7339541530593485E-3</v>
      </c>
      <c r="BC234">
        <f t="shared" si="293"/>
        <v>6.274013435027607E-3</v>
      </c>
      <c r="BD234">
        <f t="shared" si="293"/>
        <v>5.8742995525117199E-3</v>
      </c>
      <c r="BE234">
        <f t="shared" si="293"/>
        <v>5.5213101970571924E-3</v>
      </c>
      <c r="BF234">
        <f t="shared" si="293"/>
        <v>5.2059079454166209E-3</v>
      </c>
      <c r="BG234">
        <f t="shared" si="293"/>
        <v>4.9215428882789115E-3</v>
      </c>
      <c r="BH234">
        <f t="shared" si="300"/>
        <v>4.6633168937657496E-3</v>
      </c>
      <c r="BI234">
        <f t="shared" si="300"/>
        <v>4.4274465310059161E-3</v>
      </c>
      <c r="BJ234">
        <f t="shared" si="300"/>
        <v>4.2109338861781656E-3</v>
      </c>
      <c r="BK234">
        <f t="shared" si="300"/>
        <v>4.0113540856816839E-3</v>
      </c>
      <c r="BL234">
        <f t="shared" si="297"/>
        <v>3.8267122867707286E-3</v>
      </c>
      <c r="BM234">
        <f t="shared" si="297"/>
        <v>3.6553440377724779E-3</v>
      </c>
      <c r="BN234">
        <f t="shared" si="297"/>
        <v>3.4958438104637241E-3</v>
      </c>
      <c r="BO234">
        <f t="shared" si="297"/>
        <v>3.3470124567573345E-3</v>
      </c>
      <c r="BP234">
        <f t="shared" si="297"/>
        <v>3.2078177480781385E-3</v>
      </c>
      <c r="BQ234">
        <f t="shared" si="297"/>
        <v>3.0773641869294758E-3</v>
      </c>
      <c r="BR234">
        <f t="shared" si="297"/>
        <v>2.954869534595359E-3</v>
      </c>
      <c r="BS234">
        <f t="shared" si="297"/>
        <v>2.8396462977899758E-3</v>
      </c>
      <c r="BT234">
        <f t="shared" si="297"/>
        <v>2.731086939722422E-3</v>
      </c>
      <c r="BU234">
        <f t="shared" si="297"/>
        <v>2.6286519312802336E-3</v>
      </c>
      <c r="BV234">
        <f t="shared" si="287"/>
        <v>2.5318599978097346E-3</v>
      </c>
      <c r="BW234">
        <f t="shared" si="287"/>
        <v>2.440280084314345E-3</v>
      </c>
      <c r="BX234">
        <f t="shared" si="287"/>
        <v>2.3535246807355088E-3</v>
      </c>
      <c r="BY234">
        <f t="shared" si="287"/>
        <v>2.2712442347266591E-3</v>
      </c>
      <c r="BZ234">
        <f t="shared" si="287"/>
        <v>2.1931224420962572E-3</v>
      </c>
      <c r="CA234">
        <f t="shared" si="287"/>
        <v>2.1188722516516769E-3</v>
      </c>
      <c r="CB234">
        <f t="shared" si="287"/>
        <v>2.0482324561305418E-3</v>
      </c>
      <c r="CC234">
        <f t="shared" si="287"/>
        <v>1.9809647674467012E-3</v>
      </c>
      <c r="CD234">
        <f t="shared" si="287"/>
        <v>1.9168512948400343E-3</v>
      </c>
      <c r="CE234">
        <f t="shared" si="287"/>
        <v>1.855692360292045E-3</v>
      </c>
      <c r="CF234">
        <f t="shared" si="290"/>
        <v>1.7973045978969049E-3</v>
      </c>
      <c r="CG234">
        <f t="shared" si="290"/>
        <v>1.7415192935933211E-3</v>
      </c>
      <c r="CH234">
        <f t="shared" si="290"/>
        <v>1.688180929379726E-3</v>
      </c>
      <c r="CI234">
        <f t="shared" si="290"/>
        <v>1.6371459023096105E-3</v>
      </c>
      <c r="CJ234">
        <f t="shared" si="290"/>
        <v>1.5882813935378028E-3</v>
      </c>
      <c r="CK234">
        <f t="shared" si="290"/>
        <v>1.5414643667211708E-3</v>
      </c>
      <c r="CL234">
        <f t="shared" si="290"/>
        <v>1.4965806783665786E-3</v>
      </c>
      <c r="CM234">
        <f t="shared" si="290"/>
        <v>1.4535242854172635E-3</v>
      </c>
      <c r="CN234">
        <f t="shared" si="290"/>
        <v>1.4121965375942232E-3</v>
      </c>
      <c r="CO234">
        <f t="shared" si="290"/>
        <v>1.372505543853894E-3</v>
      </c>
      <c r="CP234">
        <f t="shared" si="294"/>
        <v>1.3343656038599071E-3</v>
      </c>
      <c r="CQ234">
        <f t="shared" si="294"/>
        <v>1.2976966966523125E-3</v>
      </c>
      <c r="CR234">
        <f t="shared" si="294"/>
        <v>8.3586508980649404E-4</v>
      </c>
      <c r="CS234">
        <f t="shared" si="294"/>
        <v>5.4314144530995484E-4</v>
      </c>
      <c r="CT234">
        <f t="shared" si="294"/>
        <v>3.7630850399995196E-4</v>
      </c>
      <c r="CU234">
        <f t="shared" si="294"/>
        <v>2.6189521449172099E-4</v>
      </c>
      <c r="CV234">
        <f t="shared" si="294"/>
        <v>1.7890089756215086E-4</v>
      </c>
      <c r="CW234">
        <f t="shared" si="294"/>
        <v>1.1765124555004944E-4</v>
      </c>
      <c r="CX234">
        <f t="shared" si="294"/>
        <v>7.2688953195063563E-5</v>
      </c>
      <c r="CY234">
        <f t="shared" si="294"/>
        <v>4.0551434649887065E-5</v>
      </c>
      <c r="CZ234">
        <f t="shared" si="294"/>
        <v>1.8864090823031836E-5</v>
      </c>
      <c r="DA234">
        <f t="shared" si="294"/>
        <v>5.9056108401572171E-6</v>
      </c>
      <c r="DB234">
        <f t="shared" si="294"/>
        <v>3.7529340425805545E-7</v>
      </c>
      <c r="DC234">
        <f t="shared" si="294"/>
        <v>0</v>
      </c>
      <c r="DD234">
        <f t="shared" si="294"/>
        <v>0</v>
      </c>
      <c r="DE234">
        <f t="shared" si="294"/>
        <v>0</v>
      </c>
      <c r="DF234">
        <f t="shared" si="301"/>
        <v>0</v>
      </c>
      <c r="DG234">
        <f t="shared" si="301"/>
        <v>0</v>
      </c>
      <c r="DH234">
        <f t="shared" si="301"/>
        <v>0</v>
      </c>
      <c r="DI234">
        <f t="shared" si="301"/>
        <v>0</v>
      </c>
      <c r="DJ234">
        <f t="shared" si="298"/>
        <v>0</v>
      </c>
      <c r="DK234">
        <f t="shared" si="298"/>
        <v>0</v>
      </c>
      <c r="DL234">
        <f t="shared" si="298"/>
        <v>0</v>
      </c>
      <c r="DM234">
        <f t="shared" si="298"/>
        <v>0</v>
      </c>
      <c r="DN234">
        <f t="shared" si="298"/>
        <v>0</v>
      </c>
      <c r="DO234">
        <f t="shared" si="298"/>
        <v>0</v>
      </c>
      <c r="DP234">
        <f t="shared" si="298"/>
        <v>0</v>
      </c>
      <c r="DQ234">
        <f t="shared" si="298"/>
        <v>0</v>
      </c>
      <c r="DR234">
        <f t="shared" si="298"/>
        <v>0</v>
      </c>
      <c r="DS234">
        <f t="shared" si="298"/>
        <v>0</v>
      </c>
      <c r="DT234">
        <f t="shared" si="288"/>
        <v>0</v>
      </c>
      <c r="DU234">
        <f t="shared" si="288"/>
        <v>0</v>
      </c>
      <c r="DV234">
        <f t="shared" si="288"/>
        <v>0</v>
      </c>
      <c r="DW234">
        <f t="shared" si="288"/>
        <v>0</v>
      </c>
      <c r="DX234">
        <f t="shared" si="288"/>
        <v>0</v>
      </c>
      <c r="DY234">
        <f t="shared" si="288"/>
        <v>0</v>
      </c>
      <c r="DZ234">
        <f t="shared" si="288"/>
        <v>0</v>
      </c>
      <c r="EA234">
        <f t="shared" si="288"/>
        <v>0</v>
      </c>
      <c r="EB234">
        <f t="shared" si="288"/>
        <v>0</v>
      </c>
      <c r="EC234">
        <f t="shared" si="288"/>
        <v>0</v>
      </c>
      <c r="ED234">
        <f t="shared" si="291"/>
        <v>0</v>
      </c>
      <c r="EE234">
        <f t="shared" si="291"/>
        <v>0</v>
      </c>
      <c r="EF234">
        <f t="shared" si="291"/>
        <v>0</v>
      </c>
      <c r="EG234">
        <f t="shared" si="291"/>
        <v>0</v>
      </c>
      <c r="EH234">
        <f t="shared" si="291"/>
        <v>0</v>
      </c>
      <c r="EI234">
        <f t="shared" si="291"/>
        <v>0</v>
      </c>
      <c r="EJ234">
        <f t="shared" si="291"/>
        <v>0</v>
      </c>
      <c r="EK234">
        <f t="shared" si="291"/>
        <v>0</v>
      </c>
      <c r="EL234">
        <f t="shared" si="291"/>
        <v>0</v>
      </c>
      <c r="EM234">
        <f t="shared" si="291"/>
        <v>0</v>
      </c>
      <c r="EN234">
        <f t="shared" si="295"/>
        <v>0</v>
      </c>
      <c r="EO234">
        <f t="shared" si="295"/>
        <v>0</v>
      </c>
      <c r="EP234">
        <f t="shared" si="295"/>
        <v>0</v>
      </c>
      <c r="EQ234">
        <f t="shared" si="295"/>
        <v>0</v>
      </c>
      <c r="ER234">
        <f t="shared" si="295"/>
        <v>0</v>
      </c>
      <c r="ES234">
        <f t="shared" si="295"/>
        <v>0</v>
      </c>
      <c r="ET234">
        <f t="shared" si="295"/>
        <v>0</v>
      </c>
      <c r="EU234">
        <f t="shared" si="295"/>
        <v>0</v>
      </c>
      <c r="EV234">
        <f t="shared" si="295"/>
        <v>0</v>
      </c>
      <c r="EW234">
        <f t="shared" si="295"/>
        <v>0</v>
      </c>
      <c r="EX234">
        <f t="shared" si="295"/>
        <v>0</v>
      </c>
      <c r="EZ234">
        <f t="shared" si="266"/>
        <v>0.89189670370114849</v>
      </c>
      <c r="FB234">
        <f t="shared" si="267"/>
        <v>9.9159751946623631E-3</v>
      </c>
      <c r="FC234">
        <f t="shared" si="268"/>
        <v>0.24874806825407117</v>
      </c>
    </row>
    <row r="235" spans="1:159" x14ac:dyDescent="0.25">
      <c r="A235">
        <v>1440</v>
      </c>
      <c r="B235" s="20">
        <f>'Input spectra'!S234</f>
        <v>4.0009968308504999E-2</v>
      </c>
      <c r="C235">
        <f>'Input spectra'!B234</f>
        <v>0</v>
      </c>
      <c r="D235">
        <f t="shared" si="289"/>
        <v>2.0653927966864227E-2</v>
      </c>
      <c r="E235">
        <f t="shared" si="289"/>
        <v>2.0421643942987983E-2</v>
      </c>
      <c r="F235">
        <f t="shared" si="289"/>
        <v>2.0190885633137656E-2</v>
      </c>
      <c r="G235">
        <f t="shared" si="289"/>
        <v>1.9961644556504704E-2</v>
      </c>
      <c r="H235">
        <f t="shared" si="289"/>
        <v>1.9733912275682264E-2</v>
      </c>
      <c r="I235">
        <f t="shared" si="289"/>
        <v>1.9507680396453796E-2</v>
      </c>
      <c r="J235">
        <f t="shared" si="289"/>
        <v>1.9282940567582667E-2</v>
      </c>
      <c r="K235">
        <f t="shared" si="289"/>
        <v>1.9059684480602759E-2</v>
      </c>
      <c r="L235">
        <f t="shared" si="289"/>
        <v>1.8837903869610068E-2</v>
      </c>
      <c r="M235">
        <f t="shared" si="289"/>
        <v>1.8617590511055243E-2</v>
      </c>
      <c r="N235">
        <f t="shared" si="292"/>
        <v>1.8398736223537177E-2</v>
      </c>
      <c r="O235">
        <f t="shared" si="292"/>
        <v>1.8181332867597481E-2</v>
      </c>
      <c r="P235">
        <f t="shared" si="292"/>
        <v>1.7965372345516008E-2</v>
      </c>
      <c r="Q235">
        <f t="shared" si="292"/>
        <v>1.7750846601107304E-2</v>
      </c>
      <c r="R235">
        <f t="shared" si="292"/>
        <v>1.7537747619517988E-2</v>
      </c>
      <c r="S235">
        <f t="shared" si="292"/>
        <v>1.7326067427025183E-2</v>
      </c>
      <c r="T235">
        <f t="shared" si="292"/>
        <v>1.7115798090835774E-2</v>
      </c>
      <c r="U235">
        <f t="shared" si="292"/>
        <v>1.6906931718886724E-2</v>
      </c>
      <c r="V235">
        <f t="shared" si="292"/>
        <v>1.6699460459646251E-2</v>
      </c>
      <c r="W235">
        <f t="shared" si="292"/>
        <v>1.6493376501916002E-2</v>
      </c>
      <c r="X235">
        <f t="shared" si="292"/>
        <v>1.6288672074634119E-2</v>
      </c>
      <c r="Y235">
        <f t="shared" si="292"/>
        <v>1.6085339446679257E-2</v>
      </c>
      <c r="Z235">
        <f t="shared" si="292"/>
        <v>1.5883370926675522E-2</v>
      </c>
      <c r="AA235">
        <f t="shared" si="292"/>
        <v>1.5682758862798324E-2</v>
      </c>
      <c r="AB235">
        <f t="shared" si="292"/>
        <v>1.5483495642581155E-2</v>
      </c>
      <c r="AC235">
        <f t="shared" si="292"/>
        <v>1.528557369272329E-2</v>
      </c>
      <c r="AD235">
        <f t="shared" si="299"/>
        <v>1.5088985478898352E-2</v>
      </c>
      <c r="AE235">
        <f t="shared" si="299"/>
        <v>1.4893723505563838E-2</v>
      </c>
      <c r="AF235">
        <f t="shared" si="299"/>
        <v>1.4699780315771516E-2</v>
      </c>
      <c r="AG235">
        <f t="shared" si="299"/>
        <v>1.4507148490978698E-2</v>
      </c>
      <c r="AH235">
        <f t="shared" si="296"/>
        <v>1.4315820650860454E-2</v>
      </c>
      <c r="AI235">
        <f t="shared" si="296"/>
        <v>1.4125789453122681E-2</v>
      </c>
      <c r="AJ235">
        <f t="shared" si="296"/>
        <v>1.393704759331605E-2</v>
      </c>
      <c r="AK235">
        <f t="shared" si="296"/>
        <v>1.3749587804650845E-2</v>
      </c>
      <c r="AL235">
        <f t="shared" si="296"/>
        <v>1.3563402857812686E-2</v>
      </c>
      <c r="AM235">
        <f t="shared" si="296"/>
        <v>1.3378485560779111E-2</v>
      </c>
      <c r="AN235">
        <f t="shared" si="296"/>
        <v>1.3194828758637017E-2</v>
      </c>
      <c r="AO235">
        <f t="shared" si="296"/>
        <v>1.301242533340098E-2</v>
      </c>
      <c r="AP235">
        <f t="shared" si="296"/>
        <v>1.283126820383244E-2</v>
      </c>
      <c r="AQ235">
        <f t="shared" si="296"/>
        <v>1.2651350325259707E-2</v>
      </c>
      <c r="AR235">
        <f t="shared" si="293"/>
        <v>1.2472664689398861E-2</v>
      </c>
      <c r="AS235">
        <f t="shared" si="293"/>
        <v>1.229520432417548E-2</v>
      </c>
      <c r="AT235">
        <f t="shared" si="293"/>
        <v>1.2118962293547185E-2</v>
      </c>
      <c r="AU235">
        <f t="shared" si="293"/>
        <v>1.1943931697327095E-2</v>
      </c>
      <c r="AV235">
        <f t="shared" si="293"/>
        <v>1.1770105671008028E-2</v>
      </c>
      <c r="AW235">
        <f t="shared" si="293"/>
        <v>1.1597477385587616E-2</v>
      </c>
      <c r="AX235">
        <f t="shared" si="293"/>
        <v>1.0314247832135217E-2</v>
      </c>
      <c r="AY235">
        <f t="shared" si="293"/>
        <v>8.8174250606323779E-3</v>
      </c>
      <c r="AZ235">
        <f t="shared" si="293"/>
        <v>7.9411069890655463E-3</v>
      </c>
      <c r="BA235">
        <f t="shared" si="293"/>
        <v>7.277665736360444E-3</v>
      </c>
      <c r="BB235">
        <f t="shared" si="293"/>
        <v>6.7357226320092136E-3</v>
      </c>
      <c r="BC235">
        <f t="shared" si="293"/>
        <v>6.2756940819947322E-3</v>
      </c>
      <c r="BD235">
        <f t="shared" si="293"/>
        <v>5.8759039850049379E-3</v>
      </c>
      <c r="BE235">
        <f t="shared" si="293"/>
        <v>5.5228472229136277E-3</v>
      </c>
      <c r="BF235">
        <f t="shared" si="293"/>
        <v>5.2073845171190193E-3</v>
      </c>
      <c r="BG235">
        <f t="shared" si="293"/>
        <v>4.9229646584585144E-3</v>
      </c>
      <c r="BH235">
        <f t="shared" si="300"/>
        <v>4.6646885634292843E-3</v>
      </c>
      <c r="BI235">
        <f t="shared" si="300"/>
        <v>4.4287720803498467E-3</v>
      </c>
      <c r="BJ235">
        <f t="shared" si="300"/>
        <v>4.212216734396106E-3</v>
      </c>
      <c r="BK235">
        <f t="shared" si="300"/>
        <v>4.0125972055571144E-3</v>
      </c>
      <c r="BL235">
        <f t="shared" si="297"/>
        <v>3.8279182892509193E-3</v>
      </c>
      <c r="BM235">
        <f t="shared" si="297"/>
        <v>3.6565152359120858E-3</v>
      </c>
      <c r="BN235">
        <f t="shared" si="297"/>
        <v>3.4969822687720862E-3</v>
      </c>
      <c r="BO235">
        <f t="shared" si="297"/>
        <v>3.3481200299592031E-3</v>
      </c>
      <c r="BP235">
        <f t="shared" si="297"/>
        <v>3.2088961120297237E-3</v>
      </c>
      <c r="BQ235">
        <f t="shared" si="297"/>
        <v>3.078414863611767E-3</v>
      </c>
      <c r="BR235">
        <f t="shared" si="297"/>
        <v>2.9558939125615196E-3</v>
      </c>
      <c r="BS235">
        <f t="shared" si="297"/>
        <v>2.8406456490721924E-3</v>
      </c>
      <c r="BT235">
        <f t="shared" si="297"/>
        <v>2.7320624339449667E-3</v>
      </c>
      <c r="BU235">
        <f t="shared" si="297"/>
        <v>2.629604647541976E-3</v>
      </c>
      <c r="BV235">
        <f t="shared" si="287"/>
        <v>2.5327909347667727E-3</v>
      </c>
      <c r="BW235">
        <f t="shared" si="287"/>
        <v>2.4411901687962211E-3</v>
      </c>
      <c r="BX235">
        <f t="shared" si="287"/>
        <v>2.3544147751561341E-3</v>
      </c>
      <c r="BY235">
        <f t="shared" si="287"/>
        <v>2.2721151434965665E-3</v>
      </c>
      <c r="BZ235">
        <f t="shared" si="287"/>
        <v>2.1939749172012247E-3</v>
      </c>
      <c r="CA235">
        <f t="shared" si="287"/>
        <v>2.1197069975307306E-3</v>
      </c>
      <c r="CB235">
        <f t="shared" si="287"/>
        <v>2.0490501339613765E-3</v>
      </c>
      <c r="CC235">
        <f t="shared" si="287"/>
        <v>1.9817659989269662E-3</v>
      </c>
      <c r="CD235">
        <f t="shared" si="287"/>
        <v>1.9176366655373647E-3</v>
      </c>
      <c r="CE235">
        <f t="shared" si="287"/>
        <v>1.8564624226233132E-3</v>
      </c>
      <c r="CF235">
        <f t="shared" si="290"/>
        <v>1.7980598737871562E-3</v>
      </c>
      <c r="CG235">
        <f t="shared" si="290"/>
        <v>1.74226027685676E-3</v>
      </c>
      <c r="CH235">
        <f t="shared" si="290"/>
        <v>1.6889080878584961E-3</v>
      </c>
      <c r="CI235">
        <f t="shared" si="290"/>
        <v>1.637859679800684E-3</v>
      </c>
      <c r="CJ235">
        <f t="shared" si="290"/>
        <v>1.5889822115338146E-3</v>
      </c>
      <c r="CK235">
        <f t="shared" si="290"/>
        <v>1.5421526259873017E-3</v>
      </c>
      <c r="CL235">
        <f t="shared" si="290"/>
        <v>1.4972567603724922E-3</v>
      </c>
      <c r="CM235">
        <f t="shared" si="290"/>
        <v>1.4541885536404934E-3</v>
      </c>
      <c r="CN235">
        <f t="shared" si="290"/>
        <v>1.4128493387092094E-3</v>
      </c>
      <c r="CO235">
        <f t="shared" si="290"/>
        <v>1.3731472088190173E-3</v>
      </c>
      <c r="CP235">
        <f t="shared" si="294"/>
        <v>1.3349964489132841E-3</v>
      </c>
      <c r="CQ235">
        <f t="shared" si="294"/>
        <v>1.2983170242257776E-3</v>
      </c>
      <c r="CR235">
        <f t="shared" si="294"/>
        <v>8.3626904356144064E-4</v>
      </c>
      <c r="CS235">
        <f t="shared" si="294"/>
        <v>5.434067864969642E-4</v>
      </c>
      <c r="CT235">
        <f t="shared" si="294"/>
        <v>3.7649431944179236E-4</v>
      </c>
      <c r="CU235">
        <f t="shared" si="294"/>
        <v>2.6202591047020442E-4</v>
      </c>
      <c r="CV235">
        <f t="shared" si="294"/>
        <v>1.7899111613430544E-4</v>
      </c>
      <c r="CW235">
        <f t="shared" si="294"/>
        <v>1.1771119450283116E-4</v>
      </c>
      <c r="CX235">
        <f t="shared" si="294"/>
        <v>7.2726373641821904E-5</v>
      </c>
      <c r="CY235">
        <f t="shared" si="294"/>
        <v>4.0572523700861238E-5</v>
      </c>
      <c r="CZ235">
        <f t="shared" si="294"/>
        <v>1.8874000343468082E-5</v>
      </c>
      <c r="DA235">
        <f t="shared" si="294"/>
        <v>5.9087441554490893E-6</v>
      </c>
      <c r="DB235">
        <f t="shared" si="294"/>
        <v>3.754944941049697E-7</v>
      </c>
      <c r="DC235">
        <f t="shared" si="294"/>
        <v>0</v>
      </c>
      <c r="DD235">
        <f t="shared" si="294"/>
        <v>0</v>
      </c>
      <c r="DE235">
        <f t="shared" si="294"/>
        <v>0</v>
      </c>
      <c r="DF235">
        <f t="shared" si="301"/>
        <v>0</v>
      </c>
      <c r="DG235">
        <f t="shared" si="301"/>
        <v>0</v>
      </c>
      <c r="DH235">
        <f t="shared" si="301"/>
        <v>0</v>
      </c>
      <c r="DI235">
        <f t="shared" si="301"/>
        <v>0</v>
      </c>
      <c r="DJ235">
        <f t="shared" si="298"/>
        <v>0</v>
      </c>
      <c r="DK235">
        <f t="shared" si="298"/>
        <v>0</v>
      </c>
      <c r="DL235">
        <f t="shared" si="298"/>
        <v>0</v>
      </c>
      <c r="DM235">
        <f t="shared" si="298"/>
        <v>0</v>
      </c>
      <c r="DN235">
        <f t="shared" si="298"/>
        <v>0</v>
      </c>
      <c r="DO235">
        <f t="shared" si="298"/>
        <v>0</v>
      </c>
      <c r="DP235">
        <f t="shared" si="298"/>
        <v>0</v>
      </c>
      <c r="DQ235">
        <f t="shared" si="298"/>
        <v>0</v>
      </c>
      <c r="DR235">
        <f t="shared" si="298"/>
        <v>0</v>
      </c>
      <c r="DS235">
        <f t="shared" si="298"/>
        <v>0</v>
      </c>
      <c r="DT235">
        <f t="shared" si="288"/>
        <v>0</v>
      </c>
      <c r="DU235">
        <f t="shared" si="288"/>
        <v>0</v>
      </c>
      <c r="DV235">
        <f t="shared" si="288"/>
        <v>0</v>
      </c>
      <c r="DW235">
        <f t="shared" si="288"/>
        <v>0</v>
      </c>
      <c r="DX235">
        <f t="shared" si="288"/>
        <v>0</v>
      </c>
      <c r="DY235">
        <f t="shared" si="288"/>
        <v>0</v>
      </c>
      <c r="DZ235">
        <f t="shared" si="288"/>
        <v>0</v>
      </c>
      <c r="EA235">
        <f t="shared" si="288"/>
        <v>0</v>
      </c>
      <c r="EB235">
        <f t="shared" si="288"/>
        <v>0</v>
      </c>
      <c r="EC235">
        <f t="shared" si="288"/>
        <v>0</v>
      </c>
      <c r="ED235">
        <f t="shared" si="291"/>
        <v>0</v>
      </c>
      <c r="EE235">
        <f t="shared" si="291"/>
        <v>0</v>
      </c>
      <c r="EF235">
        <f t="shared" si="291"/>
        <v>0</v>
      </c>
      <c r="EG235">
        <f t="shared" si="291"/>
        <v>0</v>
      </c>
      <c r="EH235">
        <f t="shared" si="291"/>
        <v>0</v>
      </c>
      <c r="EI235">
        <f t="shared" si="291"/>
        <v>0</v>
      </c>
      <c r="EJ235">
        <f t="shared" si="291"/>
        <v>0</v>
      </c>
      <c r="EK235">
        <f t="shared" si="291"/>
        <v>0</v>
      </c>
      <c r="EL235">
        <f t="shared" si="291"/>
        <v>0</v>
      </c>
      <c r="EM235">
        <f t="shared" si="291"/>
        <v>0</v>
      </c>
      <c r="EN235">
        <f t="shared" si="295"/>
        <v>0</v>
      </c>
      <c r="EO235">
        <f t="shared" si="295"/>
        <v>0</v>
      </c>
      <c r="EP235">
        <f t="shared" si="295"/>
        <v>0</v>
      </c>
      <c r="EQ235">
        <f t="shared" si="295"/>
        <v>0</v>
      </c>
      <c r="ER235">
        <f t="shared" si="295"/>
        <v>0</v>
      </c>
      <c r="ES235">
        <f t="shared" si="295"/>
        <v>0</v>
      </c>
      <c r="ET235">
        <f t="shared" si="295"/>
        <v>0</v>
      </c>
      <c r="EU235">
        <f t="shared" si="295"/>
        <v>0</v>
      </c>
      <c r="EV235">
        <f t="shared" si="295"/>
        <v>0</v>
      </c>
      <c r="EW235">
        <f t="shared" si="295"/>
        <v>0</v>
      </c>
      <c r="EX235">
        <f t="shared" si="295"/>
        <v>0</v>
      </c>
      <c r="EZ235">
        <f t="shared" si="266"/>
        <v>0.89202641759361423</v>
      </c>
      <c r="FB235">
        <f t="shared" si="267"/>
        <v>9.9031060712277963E-3</v>
      </c>
      <c r="FC235">
        <f t="shared" si="268"/>
        <v>0.24874970933871526</v>
      </c>
    </row>
    <row r="236" spans="1:159" x14ac:dyDescent="0.25">
      <c r="A236">
        <v>1445</v>
      </c>
      <c r="B236" s="20">
        <f>'Input spectra'!S235</f>
        <v>3.9957450969351299E-2</v>
      </c>
      <c r="C236">
        <f>'Input spectra'!B235</f>
        <v>0</v>
      </c>
      <c r="D236">
        <f t="shared" si="289"/>
        <v>2.0653927966864227E-2</v>
      </c>
      <c r="E236">
        <f t="shared" si="289"/>
        <v>2.0421751192309708E-2</v>
      </c>
      <c r="F236">
        <f t="shared" si="289"/>
        <v>2.0191097708569139E-2</v>
      </c>
      <c r="G236">
        <f t="shared" si="289"/>
        <v>1.9961959058719392E-2</v>
      </c>
      <c r="H236">
        <f t="shared" si="289"/>
        <v>1.973432682906202E-2</v>
      </c>
      <c r="I236">
        <f t="shared" si="289"/>
        <v>1.9508192648913038E-2</v>
      </c>
      <c r="J236">
        <f t="shared" si="289"/>
        <v>1.9283548190393639E-2</v>
      </c>
      <c r="K236">
        <f t="shared" si="289"/>
        <v>1.906038516822189E-2</v>
      </c>
      <c r="L236">
        <f t="shared" si="289"/>
        <v>1.8838695339505478E-2</v>
      </c>
      <c r="M236">
        <f t="shared" si="289"/>
        <v>1.8618470503535354E-2</v>
      </c>
      <c r="N236">
        <f t="shared" si="292"/>
        <v>1.8399702501580382E-2</v>
      </c>
      <c r="O236">
        <f t="shared" si="292"/>
        <v>1.8182383216682956E-2</v>
      </c>
      <c r="P236">
        <f t="shared" si="292"/>
        <v>1.7966504573455583E-2</v>
      </c>
      <c r="Q236">
        <f t="shared" si="292"/>
        <v>1.7752058537878413E-2</v>
      </c>
      <c r="R236">
        <f t="shared" si="292"/>
        <v>1.7539037117097714E-2</v>
      </c>
      <c r="S236">
        <f t="shared" si="292"/>
        <v>1.7327432359225327E-2</v>
      </c>
      <c r="T236">
        <f t="shared" si="292"/>
        <v>1.7117236353139054E-2</v>
      </c>
      <c r="U236">
        <f t="shared" si="292"/>
        <v>1.6908441228283947E-2</v>
      </c>
      <c r="V236">
        <f t="shared" si="292"/>
        <v>1.6701039154474601E-2</v>
      </c>
      <c r="W236">
        <f t="shared" si="292"/>
        <v>1.6495022341698334E-2</v>
      </c>
      <c r="X236">
        <f t="shared" si="292"/>
        <v>1.6290383039919303E-2</v>
      </c>
      <c r="Y236">
        <f t="shared" si="292"/>
        <v>1.6087113538883549E-2</v>
      </c>
      <c r="Z236">
        <f t="shared" si="292"/>
        <v>1.5885206167924958E-2</v>
      </c>
      <c r="AA236">
        <f t="shared" si="292"/>
        <v>1.5684653295772129E-2</v>
      </c>
      <c r="AB236">
        <f t="shared" si="292"/>
        <v>1.5485447330356181E-2</v>
      </c>
      <c r="AC236">
        <f t="shared" si="292"/>
        <v>1.5287580718619432E-2</v>
      </c>
      <c r="AD236">
        <f t="shared" si="299"/>
        <v>1.5091045946324986E-2</v>
      </c>
      <c r="AE236">
        <f t="shared" si="299"/>
        <v>1.4895835537867256E-2</v>
      </c>
      <c r="AF236">
        <f t="shared" si="299"/>
        <v>1.4701942056083328E-2</v>
      </c>
      <c r="AG236">
        <f t="shared" si="299"/>
        <v>1.450935810206524E-2</v>
      </c>
      <c r="AH236">
        <f t="shared" si="296"/>
        <v>1.4318076314973159E-2</v>
      </c>
      <c r="AI236">
        <f t="shared" si="296"/>
        <v>1.4128089371849423E-2</v>
      </c>
      <c r="AJ236">
        <f t="shared" si="296"/>
        <v>1.3939389987433458E-2</v>
      </c>
      <c r="AK236">
        <f t="shared" si="296"/>
        <v>1.3751970913977575E-2</v>
      </c>
      <c r="AL236">
        <f t="shared" si="296"/>
        <v>1.3565824941063648E-2</v>
      </c>
      <c r="AM236">
        <f t="shared" si="296"/>
        <v>1.3380944895420637E-2</v>
      </c>
      <c r="AN236">
        <f t="shared" si="296"/>
        <v>1.3197323640742982E-2</v>
      </c>
      <c r="AO236">
        <f t="shared" si="296"/>
        <v>1.3014954077509862E-2</v>
      </c>
      <c r="AP236">
        <f t="shared" si="296"/>
        <v>1.2833829142805295E-2</v>
      </c>
      <c r="AQ236">
        <f t="shared" si="296"/>
        <v>1.265394181013909E-2</v>
      </c>
      <c r="AR236">
        <f t="shared" si="293"/>
        <v>1.2475285089268656E-2</v>
      </c>
      <c r="AS236">
        <f t="shared" si="293"/>
        <v>1.2297852026021646E-2</v>
      </c>
      <c r="AT236">
        <f t="shared" si="293"/>
        <v>1.2121635702119422E-2</v>
      </c>
      <c r="AU236">
        <f t="shared" si="293"/>
        <v>1.1946629235001399E-2</v>
      </c>
      <c r="AV236">
        <f t="shared" si="293"/>
        <v>1.177282577765016E-2</v>
      </c>
      <c r="AW236">
        <f t="shared" si="293"/>
        <v>1.1600218518417452E-2</v>
      </c>
      <c r="AX236">
        <f t="shared" si="293"/>
        <v>1.0316739846650203E-2</v>
      </c>
      <c r="AY236">
        <f t="shared" si="293"/>
        <v>8.8196017474599028E-3</v>
      </c>
      <c r="AZ236">
        <f t="shared" si="293"/>
        <v>7.9431090612825609E-3</v>
      </c>
      <c r="BA236">
        <f t="shared" si="293"/>
        <v>7.2795387751839408E-3</v>
      </c>
      <c r="BB236">
        <f t="shared" si="293"/>
        <v>6.7374915753991025E-3</v>
      </c>
      <c r="BC236">
        <f t="shared" si="293"/>
        <v>6.2773751791639926E-3</v>
      </c>
      <c r="BD236">
        <f t="shared" si="293"/>
        <v>5.8775088557127247E-3</v>
      </c>
      <c r="BE236">
        <f t="shared" si="293"/>
        <v>5.5243846766483062E-3</v>
      </c>
      <c r="BF236">
        <f t="shared" si="293"/>
        <v>5.2088615076271326E-3</v>
      </c>
      <c r="BG236">
        <f t="shared" si="293"/>
        <v>4.9243868393691638E-3</v>
      </c>
      <c r="BH236">
        <f t="shared" si="300"/>
        <v>4.6660606365562171E-3</v>
      </c>
      <c r="BI236">
        <f t="shared" si="300"/>
        <v>4.4300980265548247E-3</v>
      </c>
      <c r="BJ236">
        <f t="shared" si="300"/>
        <v>4.2134999734298626E-3</v>
      </c>
      <c r="BK236">
        <f t="shared" si="300"/>
        <v>4.0138407106757815E-3</v>
      </c>
      <c r="BL236">
        <f t="shared" si="297"/>
        <v>3.8291246718072385E-3</v>
      </c>
      <c r="BM236">
        <f t="shared" si="297"/>
        <v>3.6576868093118817E-3</v>
      </c>
      <c r="BN236">
        <f t="shared" si="297"/>
        <v>3.4981210978313744E-3</v>
      </c>
      <c r="BO236">
        <f t="shared" si="297"/>
        <v>3.3492279696725261E-3</v>
      </c>
      <c r="BP236">
        <f t="shared" si="297"/>
        <v>3.2099748384921841E-3</v>
      </c>
      <c r="BQ236">
        <f t="shared" si="297"/>
        <v>3.0794658990171172E-3</v>
      </c>
      <c r="BR236">
        <f t="shared" si="297"/>
        <v>2.9569186456534177E-3</v>
      </c>
      <c r="BS236">
        <f t="shared" si="297"/>
        <v>2.8416453520541929E-3</v>
      </c>
      <c r="BT236">
        <f t="shared" si="297"/>
        <v>2.7330382765961793E-3</v>
      </c>
      <c r="BU236">
        <f t="shared" si="297"/>
        <v>2.6305577091017287E-3</v>
      </c>
      <c r="BV236">
        <f t="shared" si="287"/>
        <v>2.5337222140190503E-3</v>
      </c>
      <c r="BW236">
        <f t="shared" si="287"/>
        <v>2.4421005926874026E-3</v>
      </c>
      <c r="BX236">
        <f t="shared" si="287"/>
        <v>2.3553052062072134E-3</v>
      </c>
      <c r="BY236">
        <f t="shared" si="287"/>
        <v>2.2729863862165078E-3</v>
      </c>
      <c r="BZ236">
        <f t="shared" si="287"/>
        <v>2.1948277236665372E-3</v>
      </c>
      <c r="CA236">
        <f t="shared" si="287"/>
        <v>2.1205420722642887E-3</v>
      </c>
      <c r="CB236">
        <f t="shared" si="287"/>
        <v>2.049868138218558E-3</v>
      </c>
      <c r="CC236">
        <f t="shared" si="287"/>
        <v>1.9825675544775522E-3</v>
      </c>
      <c r="CD236">
        <f t="shared" si="287"/>
        <v>1.9184223580161169E-3</v>
      </c>
      <c r="CE236">
        <f t="shared" si="287"/>
        <v>1.857232804509702E-3</v>
      </c>
      <c r="CF236">
        <f t="shared" si="290"/>
        <v>1.7988154670647181E-3</v>
      </c>
      <c r="CG236">
        <f t="shared" si="290"/>
        <v>1.7430015753944544E-3</v>
      </c>
      <c r="CH236">
        <f t="shared" si="290"/>
        <v>1.6896355595498172E-3</v>
      </c>
      <c r="CI236">
        <f t="shared" si="290"/>
        <v>1.638573768490844E-3</v>
      </c>
      <c r="CJ236">
        <f t="shared" si="290"/>
        <v>1.5896833387608403E-3</v>
      </c>
      <c r="CK236">
        <f t="shared" si="290"/>
        <v>1.5428411925591538E-3</v>
      </c>
      <c r="CL236">
        <f t="shared" si="290"/>
        <v>1.4979331477992142E-3</v>
      </c>
      <c r="CM236">
        <f t="shared" si="290"/>
        <v>1.454853125437787E-3</v>
      </c>
      <c r="CN236">
        <f t="shared" si="290"/>
        <v>1.4135024415876446E-3</v>
      </c>
      <c r="CO236">
        <f t="shared" si="290"/>
        <v>1.3737891737712197E-3</v>
      </c>
      <c r="CP236">
        <f t="shared" si="294"/>
        <v>1.335627592209873E-3</v>
      </c>
      <c r="CQ236">
        <f t="shared" si="294"/>
        <v>1.2989376483294728E-3</v>
      </c>
      <c r="CR236">
        <f t="shared" si="294"/>
        <v>8.3667319253764828E-4</v>
      </c>
      <c r="CS236">
        <f t="shared" si="294"/>
        <v>5.4367225731124906E-4</v>
      </c>
      <c r="CT236">
        <f t="shared" si="294"/>
        <v>3.7668022663648503E-4</v>
      </c>
      <c r="CU236">
        <f t="shared" si="294"/>
        <v>2.6215667167110479E-4</v>
      </c>
      <c r="CV236">
        <f t="shared" si="294"/>
        <v>1.7908138020310591E-4</v>
      </c>
      <c r="CW236">
        <f t="shared" si="294"/>
        <v>1.1777117400247987E-4</v>
      </c>
      <c r="CX236">
        <f t="shared" si="294"/>
        <v>7.2763813352715726E-5</v>
      </c>
      <c r="CY236">
        <f t="shared" si="294"/>
        <v>4.0593623719340664E-5</v>
      </c>
      <c r="CZ236">
        <f t="shared" si="294"/>
        <v>1.8883915069487596E-5</v>
      </c>
      <c r="DA236">
        <f t="shared" si="294"/>
        <v>5.9118791331709826E-6</v>
      </c>
      <c r="DB236">
        <f t="shared" si="294"/>
        <v>3.7569569169991851E-7</v>
      </c>
      <c r="DC236">
        <f t="shared" si="294"/>
        <v>0</v>
      </c>
      <c r="DD236">
        <f t="shared" si="294"/>
        <v>0</v>
      </c>
      <c r="DE236">
        <f t="shared" si="294"/>
        <v>0</v>
      </c>
      <c r="DF236">
        <f t="shared" si="301"/>
        <v>0</v>
      </c>
      <c r="DG236">
        <f t="shared" si="301"/>
        <v>0</v>
      </c>
      <c r="DH236">
        <f t="shared" si="301"/>
        <v>0</v>
      </c>
      <c r="DI236">
        <f t="shared" si="301"/>
        <v>0</v>
      </c>
      <c r="DJ236">
        <f t="shared" si="298"/>
        <v>0</v>
      </c>
      <c r="DK236">
        <f t="shared" si="298"/>
        <v>0</v>
      </c>
      <c r="DL236">
        <f t="shared" si="298"/>
        <v>0</v>
      </c>
      <c r="DM236">
        <f t="shared" si="298"/>
        <v>0</v>
      </c>
      <c r="DN236">
        <f t="shared" si="298"/>
        <v>0</v>
      </c>
      <c r="DO236">
        <f t="shared" si="298"/>
        <v>0</v>
      </c>
      <c r="DP236">
        <f t="shared" si="298"/>
        <v>0</v>
      </c>
      <c r="DQ236">
        <f t="shared" si="298"/>
        <v>0</v>
      </c>
      <c r="DR236">
        <f t="shared" si="298"/>
        <v>0</v>
      </c>
      <c r="DS236">
        <f t="shared" si="298"/>
        <v>0</v>
      </c>
      <c r="DT236">
        <f t="shared" si="288"/>
        <v>0</v>
      </c>
      <c r="DU236">
        <f t="shared" si="288"/>
        <v>0</v>
      </c>
      <c r="DV236">
        <f t="shared" si="288"/>
        <v>0</v>
      </c>
      <c r="DW236">
        <f t="shared" si="288"/>
        <v>0</v>
      </c>
      <c r="DX236">
        <f t="shared" si="288"/>
        <v>0</v>
      </c>
      <c r="DY236">
        <f t="shared" si="288"/>
        <v>0</v>
      </c>
      <c r="DZ236">
        <f t="shared" si="288"/>
        <v>0</v>
      </c>
      <c r="EA236">
        <f t="shared" si="288"/>
        <v>0</v>
      </c>
      <c r="EB236">
        <f t="shared" si="288"/>
        <v>0</v>
      </c>
      <c r="EC236">
        <f t="shared" si="288"/>
        <v>0</v>
      </c>
      <c r="ED236">
        <f t="shared" si="291"/>
        <v>0</v>
      </c>
      <c r="EE236">
        <f t="shared" si="291"/>
        <v>0</v>
      </c>
      <c r="EF236">
        <f t="shared" si="291"/>
        <v>0</v>
      </c>
      <c r="EG236">
        <f t="shared" si="291"/>
        <v>0</v>
      </c>
      <c r="EH236">
        <f t="shared" si="291"/>
        <v>0</v>
      </c>
      <c r="EI236">
        <f t="shared" si="291"/>
        <v>0</v>
      </c>
      <c r="EJ236">
        <f t="shared" si="291"/>
        <v>0</v>
      </c>
      <c r="EK236">
        <f t="shared" si="291"/>
        <v>0</v>
      </c>
      <c r="EL236">
        <f t="shared" si="291"/>
        <v>0</v>
      </c>
      <c r="EM236">
        <f t="shared" si="291"/>
        <v>0</v>
      </c>
      <c r="EN236">
        <f t="shared" si="295"/>
        <v>0</v>
      </c>
      <c r="EO236">
        <f t="shared" si="295"/>
        <v>0</v>
      </c>
      <c r="EP236">
        <f t="shared" si="295"/>
        <v>0</v>
      </c>
      <c r="EQ236">
        <f t="shared" si="295"/>
        <v>0</v>
      </c>
      <c r="ER236">
        <f t="shared" si="295"/>
        <v>0</v>
      </c>
      <c r="ES236">
        <f t="shared" si="295"/>
        <v>0</v>
      </c>
      <c r="ET236">
        <f t="shared" si="295"/>
        <v>0</v>
      </c>
      <c r="EU236">
        <f t="shared" si="295"/>
        <v>0</v>
      </c>
      <c r="EV236">
        <f t="shared" si="295"/>
        <v>0</v>
      </c>
      <c r="EW236">
        <f t="shared" si="295"/>
        <v>0</v>
      </c>
      <c r="EX236">
        <f t="shared" si="295"/>
        <v>0</v>
      </c>
      <c r="EZ236">
        <f t="shared" si="266"/>
        <v>0.89215616075963822</v>
      </c>
      <c r="FB236">
        <f t="shared" si="267"/>
        <v>9.8902366098627681E-3</v>
      </c>
      <c r="FC236">
        <f t="shared" si="268"/>
        <v>0.2487513504235763</v>
      </c>
    </row>
    <row r="237" spans="1:159" x14ac:dyDescent="0.25">
      <c r="A237">
        <v>1450</v>
      </c>
      <c r="B237" s="20">
        <f>'Input spectra'!S236</f>
        <v>3.9904933630197703E-2</v>
      </c>
      <c r="C237">
        <f>'Input spectra'!B236</f>
        <v>0</v>
      </c>
      <c r="D237">
        <f t="shared" si="289"/>
        <v>2.0653927966864227E-2</v>
      </c>
      <c r="E237">
        <f t="shared" si="289"/>
        <v>2.0421858442194678E-2</v>
      </c>
      <c r="F237">
        <f t="shared" si="289"/>
        <v>2.019130978622816E-2</v>
      </c>
      <c r="G237">
        <f t="shared" si="289"/>
        <v>1.9962273565889165E-2</v>
      </c>
      <c r="H237">
        <f t="shared" si="289"/>
        <v>1.9734741391150366E-2</v>
      </c>
      <c r="I237">
        <f t="shared" si="289"/>
        <v>1.9508704914823528E-2</v>
      </c>
      <c r="J237">
        <f t="shared" si="289"/>
        <v>1.9284155832351348E-2</v>
      </c>
      <c r="K237">
        <f t="shared" si="289"/>
        <v>1.9061085881600267E-2</v>
      </c>
      <c r="L237">
        <f t="shared" si="289"/>
        <v>1.8839486842654303E-2</v>
      </c>
      <c r="M237">
        <f t="shared" si="289"/>
        <v>1.8619350537609821E-2</v>
      </c>
      <c r="N237">
        <f t="shared" si="292"/>
        <v>1.840066883037127E-2</v>
      </c>
      <c r="O237">
        <f t="shared" si="292"/>
        <v>1.8183433626447875E-2</v>
      </c>
      <c r="P237">
        <f t="shared" si="292"/>
        <v>1.7967636872751321E-2</v>
      </c>
      <c r="Q237">
        <f t="shared" si="292"/>
        <v>1.7753270557394348E-2</v>
      </c>
      <c r="R237">
        <f t="shared" si="292"/>
        <v>1.7540326709490291E-2</v>
      </c>
      <c r="S237">
        <f t="shared" si="292"/>
        <v>1.732879739895362E-2</v>
      </c>
      <c r="T237">
        <f t="shared" si="292"/>
        <v>1.7118674736301343E-2</v>
      </c>
      <c r="U237">
        <f t="shared" si="292"/>
        <v>1.6909950872455389E-2</v>
      </c>
      <c r="V237">
        <f t="shared" si="292"/>
        <v>1.6702617998545933E-2</v>
      </c>
      <c r="W237">
        <f t="shared" si="292"/>
        <v>1.6496668345715594E-2</v>
      </c>
      <c r="X237">
        <f t="shared" si="292"/>
        <v>1.6292094184924614E-2</v>
      </c>
      <c r="Y237">
        <f t="shared" si="292"/>
        <v>1.6088887826756892E-2</v>
      </c>
      <c r="Z237">
        <f t="shared" si="292"/>
        <v>1.5887041621227012E-2</v>
      </c>
      <c r="AA237">
        <f t="shared" si="292"/>
        <v>1.5686547957588087E-2</v>
      </c>
      <c r="AB237">
        <f t="shared" si="292"/>
        <v>1.5487399264140585E-2</v>
      </c>
      <c r="AC237">
        <f t="shared" si="292"/>
        <v>1.5289588008042016E-2</v>
      </c>
      <c r="AD237">
        <f t="shared" si="299"/>
        <v>1.5093106695117521E-2</v>
      </c>
      <c r="AE237">
        <f t="shared" si="299"/>
        <v>1.4897947869671359E-2</v>
      </c>
      <c r="AF237">
        <f t="shared" si="299"/>
        <v>1.4704104114299288E-2</v>
      </c>
      <c r="AG237">
        <f t="shared" si="299"/>
        <v>1.4511568049701801E-2</v>
      </c>
      <c r="AH237">
        <f t="shared" si="296"/>
        <v>1.4320332334498288E-2</v>
      </c>
      <c r="AI237">
        <f t="shared" si="296"/>
        <v>1.4130389665042037E-2</v>
      </c>
      <c r="AJ237">
        <f t="shared" si="296"/>
        <v>1.394173277523612E-2</v>
      </c>
      <c r="AK237">
        <f t="shared" si="296"/>
        <v>1.3754354436350142E-2</v>
      </c>
      <c r="AL237">
        <f t="shared" si="296"/>
        <v>1.3568247456837866E-2</v>
      </c>
      <c r="AM237">
        <f t="shared" si="296"/>
        <v>1.3383404682155696E-2</v>
      </c>
      <c r="AN237">
        <f t="shared" si="296"/>
        <v>1.3199818994581988E-2</v>
      </c>
      <c r="AO237">
        <f t="shared" si="296"/>
        <v>1.3017483313037257E-2</v>
      </c>
      <c r="AP237">
        <f t="shared" si="296"/>
        <v>1.2836390592905209E-2</v>
      </c>
      <c r="AQ237">
        <f t="shared" si="296"/>
        <v>1.2656533825854603E-2</v>
      </c>
      <c r="AR237">
        <f t="shared" si="293"/>
        <v>1.2477906039661982E-2</v>
      </c>
      <c r="AS237">
        <f t="shared" si="293"/>
        <v>1.2300500298035241E-2</v>
      </c>
      <c r="AT237">
        <f t="shared" si="293"/>
        <v>1.2124309700437973E-2</v>
      </c>
      <c r="AU237">
        <f t="shared" si="293"/>
        <v>1.1949327381914742E-2</v>
      </c>
      <c r="AV237">
        <f t="shared" si="293"/>
        <v>1.1775546512917071E-2</v>
      </c>
      <c r="AW237">
        <f t="shared" si="293"/>
        <v>1.1602960299130348E-2</v>
      </c>
      <c r="AX237">
        <f t="shared" si="293"/>
        <v>1.0319232463258176E-2</v>
      </c>
      <c r="AY237">
        <f t="shared" si="293"/>
        <v>8.8217789716285994E-3</v>
      </c>
      <c r="AZ237">
        <f t="shared" si="293"/>
        <v>7.9451116382520167E-3</v>
      </c>
      <c r="BA237">
        <f t="shared" si="293"/>
        <v>7.2814122960678318E-3</v>
      </c>
      <c r="BB237">
        <f t="shared" si="293"/>
        <v>6.7392609833509774E-3</v>
      </c>
      <c r="BC237">
        <f t="shared" si="293"/>
        <v>6.2790567266559809E-3</v>
      </c>
      <c r="BD237">
        <f t="shared" si="293"/>
        <v>5.8791141647547614E-3</v>
      </c>
      <c r="BE237">
        <f t="shared" si="293"/>
        <v>5.5259225583803324E-3</v>
      </c>
      <c r="BF237">
        <f t="shared" si="293"/>
        <v>5.2103389170597451E-3</v>
      </c>
      <c r="BG237">
        <f t="shared" si="293"/>
        <v>4.9258094311295077E-3</v>
      </c>
      <c r="BH237">
        <f t="shared" si="300"/>
        <v>4.6674331132652179E-3</v>
      </c>
      <c r="BI237">
        <f t="shared" si="300"/>
        <v>4.4314243697396657E-3</v>
      </c>
      <c r="BJ237">
        <f t="shared" si="300"/>
        <v>4.2147836033984898E-3</v>
      </c>
      <c r="BK237">
        <f t="shared" si="300"/>
        <v>4.0150846011570689E-3</v>
      </c>
      <c r="BL237">
        <f t="shared" si="297"/>
        <v>3.8303314345594637E-3</v>
      </c>
      <c r="BM237">
        <f t="shared" si="297"/>
        <v>3.658858758092097E-3</v>
      </c>
      <c r="BN237">
        <f t="shared" si="297"/>
        <v>3.4992602977623219E-3</v>
      </c>
      <c r="BO237">
        <f t="shared" si="297"/>
        <v>3.3503362760185836E-3</v>
      </c>
      <c r="BP237">
        <f t="shared" si="297"/>
        <v>3.2110539275873799E-3</v>
      </c>
      <c r="BQ237">
        <f t="shared" si="297"/>
        <v>3.0805172932679989E-3</v>
      </c>
      <c r="BR237">
        <f t="shared" si="297"/>
        <v>2.957943733994163E-3</v>
      </c>
      <c r="BS237">
        <f t="shared" si="297"/>
        <v>2.8426454068597473E-3</v>
      </c>
      <c r="BT237">
        <f t="shared" si="297"/>
        <v>2.7340144678005083E-3</v>
      </c>
      <c r="BU237">
        <f t="shared" si="297"/>
        <v>2.6315111160846354E-3</v>
      </c>
      <c r="BV237">
        <f t="shared" si="287"/>
        <v>2.5346538356924202E-3</v>
      </c>
      <c r="BW237">
        <f t="shared" si="287"/>
        <v>2.4430113561144657E-3</v>
      </c>
      <c r="BX237">
        <f t="shared" si="287"/>
        <v>2.3561959740160559E-3</v>
      </c>
      <c r="BY237">
        <f t="shared" si="287"/>
        <v>2.2738579630145329E-3</v>
      </c>
      <c r="BZ237">
        <f t="shared" si="287"/>
        <v>2.1956808616209913E-3</v>
      </c>
      <c r="CA237">
        <f t="shared" si="287"/>
        <v>2.1213774759819043E-3</v>
      </c>
      <c r="CB237">
        <f t="shared" si="287"/>
        <v>2.0506864690323962E-3</v>
      </c>
      <c r="CC237">
        <f t="shared" si="287"/>
        <v>1.9833694342295308E-3</v>
      </c>
      <c r="CD237">
        <f t="shared" si="287"/>
        <v>1.9192083724081279E-3</v>
      </c>
      <c r="CE237">
        <f t="shared" si="287"/>
        <v>1.8580035060838157E-3</v>
      </c>
      <c r="CF237">
        <f t="shared" si="290"/>
        <v>1.7995713778629623E-3</v>
      </c>
      <c r="CG237">
        <f t="shared" si="290"/>
        <v>1.7437431893405453E-3</v>
      </c>
      <c r="CH237">
        <f t="shared" si="290"/>
        <v>1.6903633445885982E-3</v>
      </c>
      <c r="CI237">
        <f t="shared" si="290"/>
        <v>1.6392881685157671E-3</v>
      </c>
      <c r="CJ237">
        <f t="shared" si="290"/>
        <v>1.5903847753553232E-3</v>
      </c>
      <c r="CK237">
        <f t="shared" si="290"/>
        <v>1.5435300665739362E-3</v>
      </c>
      <c r="CL237">
        <f t="shared" si="290"/>
        <v>1.4986098407847163E-3</v>
      </c>
      <c r="CM237">
        <f t="shared" si="290"/>
        <v>1.455518000947877E-3</v>
      </c>
      <c r="CN237">
        <f t="shared" si="290"/>
        <v>1.4141558463690188E-3</v>
      </c>
      <c r="CO237">
        <f t="shared" si="290"/>
        <v>1.3744314388507465E-3</v>
      </c>
      <c r="CP237">
        <f t="shared" si="294"/>
        <v>1.3362590338906702E-3</v>
      </c>
      <c r="CQ237">
        <f t="shared" si="294"/>
        <v>1.2995585691051434E-3</v>
      </c>
      <c r="CR237">
        <f t="shared" si="294"/>
        <v>8.3707753682946107E-4</v>
      </c>
      <c r="CS237">
        <f t="shared" si="294"/>
        <v>5.4393785781613527E-4</v>
      </c>
      <c r="CT237">
        <f t="shared" si="294"/>
        <v>3.7686622562933526E-4</v>
      </c>
      <c r="CU237">
        <f t="shared" si="294"/>
        <v>2.6228749812697E-4</v>
      </c>
      <c r="CV237">
        <f t="shared" si="294"/>
        <v>1.7917168979149565E-4</v>
      </c>
      <c r="CW237">
        <f t="shared" si="294"/>
        <v>1.1783118406456049E-4</v>
      </c>
      <c r="CX237">
        <f t="shared" si="294"/>
        <v>7.2801272337662075E-5</v>
      </c>
      <c r="CY237">
        <f t="shared" si="294"/>
        <v>4.0614734711028989E-5</v>
      </c>
      <c r="CZ237">
        <f t="shared" si="294"/>
        <v>1.88938350038249E-5</v>
      </c>
      <c r="DA237">
        <f t="shared" si="294"/>
        <v>5.9150157742049133E-6</v>
      </c>
      <c r="DB237">
        <f t="shared" si="294"/>
        <v>3.7589699710063464E-7</v>
      </c>
      <c r="DC237">
        <f t="shared" si="294"/>
        <v>0</v>
      </c>
      <c r="DD237">
        <f t="shared" si="294"/>
        <v>0</v>
      </c>
      <c r="DE237">
        <f t="shared" si="294"/>
        <v>0</v>
      </c>
      <c r="DF237">
        <f t="shared" si="301"/>
        <v>0</v>
      </c>
      <c r="DG237">
        <f t="shared" si="301"/>
        <v>0</v>
      </c>
      <c r="DH237">
        <f t="shared" si="301"/>
        <v>0</v>
      </c>
      <c r="DI237">
        <f t="shared" si="301"/>
        <v>0</v>
      </c>
      <c r="DJ237">
        <f t="shared" si="298"/>
        <v>0</v>
      </c>
      <c r="DK237">
        <f t="shared" si="298"/>
        <v>0</v>
      </c>
      <c r="DL237">
        <f t="shared" si="298"/>
        <v>0</v>
      </c>
      <c r="DM237">
        <f t="shared" si="298"/>
        <v>0</v>
      </c>
      <c r="DN237">
        <f t="shared" si="298"/>
        <v>0</v>
      </c>
      <c r="DO237">
        <f t="shared" si="298"/>
        <v>0</v>
      </c>
      <c r="DP237">
        <f t="shared" si="298"/>
        <v>0</v>
      </c>
      <c r="DQ237">
        <f t="shared" si="298"/>
        <v>0</v>
      </c>
      <c r="DR237">
        <f t="shared" si="298"/>
        <v>0</v>
      </c>
      <c r="DS237">
        <f t="shared" si="298"/>
        <v>0</v>
      </c>
      <c r="DT237">
        <f t="shared" si="288"/>
        <v>0</v>
      </c>
      <c r="DU237">
        <f t="shared" si="288"/>
        <v>0</v>
      </c>
      <c r="DV237">
        <f t="shared" si="288"/>
        <v>0</v>
      </c>
      <c r="DW237">
        <f t="shared" si="288"/>
        <v>0</v>
      </c>
      <c r="DX237">
        <f t="shared" si="288"/>
        <v>0</v>
      </c>
      <c r="DY237">
        <f t="shared" si="288"/>
        <v>0</v>
      </c>
      <c r="DZ237">
        <f t="shared" si="288"/>
        <v>0</v>
      </c>
      <c r="EA237">
        <f t="shared" si="288"/>
        <v>0</v>
      </c>
      <c r="EB237">
        <f t="shared" si="288"/>
        <v>0</v>
      </c>
      <c r="EC237">
        <f t="shared" si="288"/>
        <v>0</v>
      </c>
      <c r="ED237">
        <f t="shared" si="291"/>
        <v>0</v>
      </c>
      <c r="EE237">
        <f t="shared" si="291"/>
        <v>0</v>
      </c>
      <c r="EF237">
        <f t="shared" si="291"/>
        <v>0</v>
      </c>
      <c r="EG237">
        <f t="shared" si="291"/>
        <v>0</v>
      </c>
      <c r="EH237">
        <f t="shared" si="291"/>
        <v>0</v>
      </c>
      <c r="EI237">
        <f t="shared" si="291"/>
        <v>0</v>
      </c>
      <c r="EJ237">
        <f t="shared" si="291"/>
        <v>0</v>
      </c>
      <c r="EK237">
        <f t="shared" si="291"/>
        <v>0</v>
      </c>
      <c r="EL237">
        <f t="shared" si="291"/>
        <v>0</v>
      </c>
      <c r="EM237">
        <f t="shared" si="291"/>
        <v>0</v>
      </c>
      <c r="EN237">
        <f t="shared" si="295"/>
        <v>0</v>
      </c>
      <c r="EO237">
        <f t="shared" si="295"/>
        <v>0</v>
      </c>
      <c r="EP237">
        <f t="shared" si="295"/>
        <v>0</v>
      </c>
      <c r="EQ237">
        <f t="shared" si="295"/>
        <v>0</v>
      </c>
      <c r="ER237">
        <f t="shared" si="295"/>
        <v>0</v>
      </c>
      <c r="ES237">
        <f t="shared" si="295"/>
        <v>0</v>
      </c>
      <c r="ET237">
        <f t="shared" si="295"/>
        <v>0</v>
      </c>
      <c r="EU237">
        <f t="shared" si="295"/>
        <v>0</v>
      </c>
      <c r="EV237">
        <f t="shared" si="295"/>
        <v>0</v>
      </c>
      <c r="EW237">
        <f t="shared" si="295"/>
        <v>0</v>
      </c>
      <c r="EX237">
        <f t="shared" si="295"/>
        <v>0</v>
      </c>
      <c r="EZ237">
        <f t="shared" si="266"/>
        <v>0.89228593320744531</v>
      </c>
      <c r="FB237">
        <f t="shared" si="267"/>
        <v>9.8773668105583967E-3</v>
      </c>
      <c r="FC237">
        <f t="shared" si="268"/>
        <v>0.24875299150865263</v>
      </c>
    </row>
    <row r="238" spans="1:159" x14ac:dyDescent="0.25">
      <c r="A238">
        <v>1455</v>
      </c>
      <c r="B238" s="20">
        <f>'Input spectra'!S237</f>
        <v>3.98524162910441E-2</v>
      </c>
      <c r="C238">
        <f>'Input spectra'!B237</f>
        <v>0</v>
      </c>
      <c r="D238">
        <f t="shared" si="289"/>
        <v>2.0653927966864227E-2</v>
      </c>
      <c r="E238">
        <f t="shared" si="289"/>
        <v>2.0421965692642898E-2</v>
      </c>
      <c r="F238">
        <f t="shared" si="289"/>
        <v>2.0191521866114746E-2</v>
      </c>
      <c r="G238">
        <f t="shared" si="289"/>
        <v>1.9962588078014099E-2</v>
      </c>
      <c r="H238">
        <f t="shared" si="289"/>
        <v>1.9735155961947481E-2</v>
      </c>
      <c r="I238">
        <f t="shared" si="289"/>
        <v>1.9509217194185618E-2</v>
      </c>
      <c r="J238">
        <f t="shared" si="289"/>
        <v>1.9284763493456404E-2</v>
      </c>
      <c r="K238">
        <f t="shared" si="289"/>
        <v>1.9061786620738836E-2</v>
      </c>
      <c r="L238">
        <f t="shared" si="289"/>
        <v>1.884027837905794E-2</v>
      </c>
      <c r="M238">
        <f t="shared" si="289"/>
        <v>1.8620230613280615E-2</v>
      </c>
      <c r="N238">
        <f t="shared" si="292"/>
        <v>1.8401635209912507E-2</v>
      </c>
      <c r="O238">
        <f t="shared" si="292"/>
        <v>1.8184484096895746E-2</v>
      </c>
      <c r="P238">
        <f t="shared" si="292"/>
        <v>1.7968769243407727E-2</v>
      </c>
      <c r="Q238">
        <f t="shared" ref="N238:AC247" si="302">Q$2*EXP(- Q$1 * ($C238*_c1+$B238))</f>
        <v>1.7754482659660762E-2</v>
      </c>
      <c r="R238">
        <f t="shared" si="302"/>
        <v>1.7541616396702705E-2</v>
      </c>
      <c r="S238">
        <f t="shared" si="302"/>
        <v>1.7330162546218525E-2</v>
      </c>
      <c r="T238">
        <f t="shared" si="302"/>
        <v>1.7120113240332798E-2</v>
      </c>
      <c r="U238">
        <f t="shared" si="302"/>
        <v>1.691146065141309E-2</v>
      </c>
      <c r="V238">
        <f t="shared" si="302"/>
        <v>1.6704196991874361E-2</v>
      </c>
      <c r="W238">
        <f t="shared" si="302"/>
        <v>1.6498314513984182E-2</v>
      </c>
      <c r="X238">
        <f t="shared" si="302"/>
        <v>1.6293805509668927E-2</v>
      </c>
      <c r="Y238">
        <f t="shared" si="302"/>
        <v>1.6090662310320872E-2</v>
      </c>
      <c r="Z238">
        <f t="shared" si="302"/>
        <v>1.5888877286606189E-2</v>
      </c>
      <c r="AA238">
        <f t="shared" si="302"/>
        <v>1.568844284827384E-2</v>
      </c>
      <c r="AB238">
        <f t="shared" si="302"/>
        <v>1.5489351443965377E-2</v>
      </c>
      <c r="AC238">
        <f t="shared" si="302"/>
        <v>1.5291595561025653E-2</v>
      </c>
      <c r="AD238">
        <f t="shared" si="299"/>
        <v>1.5095167725314378E-2</v>
      </c>
      <c r="AE238">
        <f t="shared" si="299"/>
        <v>1.4900060501018622E-2</v>
      </c>
      <c r="AF238">
        <f t="shared" si="299"/>
        <v>1.4706266490466148E-2</v>
      </c>
      <c r="AG238">
        <f t="shared" si="299"/>
        <v>1.4513778333939645E-2</v>
      </c>
      <c r="AH238">
        <f t="shared" si="296"/>
        <v>1.4322588709491848E-2</v>
      </c>
      <c r="AI238">
        <f t="shared" si="296"/>
        <v>1.4132690332761499E-2</v>
      </c>
      <c r="AJ238">
        <f t="shared" si="296"/>
        <v>1.3944075956790208E-2</v>
      </c>
      <c r="AK238">
        <f t="shared" si="296"/>
        <v>1.375673837184014E-2</v>
      </c>
      <c r="AL238">
        <f t="shared" si="296"/>
        <v>1.3570670405212587E-2</v>
      </c>
      <c r="AM238">
        <f t="shared" si="296"/>
        <v>1.33858649210674E-2</v>
      </c>
      <c r="AN238">
        <f t="shared" si="296"/>
        <v>1.3202314820243231E-2</v>
      </c>
      <c r="AO238">
        <f t="shared" si="296"/>
        <v>1.3020013040078668E-2</v>
      </c>
      <c r="AP238">
        <f t="shared" si="296"/>
        <v>1.2838952554234199E-2</v>
      </c>
      <c r="AQ238">
        <f t="shared" si="296"/>
        <v>1.265912637251498E-2</v>
      </c>
      <c r="AR238">
        <f t="shared" si="293"/>
        <v>1.2480527540694506E-2</v>
      </c>
      <c r="AS238">
        <f t="shared" si="293"/>
        <v>1.2303149140339049E-2</v>
      </c>
      <c r="AT238">
        <f t="shared" si="293"/>
        <v>1.2126984288632939E-2</v>
      </c>
      <c r="AU238">
        <f t="shared" ref="AR238:BG247" si="303">AU$2*EXP(- AU$1 * ($C238*_c1+$B238))</f>
        <v>1.1952026138204721E-2</v>
      </c>
      <c r="AV238">
        <f t="shared" si="303"/>
        <v>1.1778267876954044E-2</v>
      </c>
      <c r="AW238">
        <f t="shared" si="303"/>
        <v>1.1605702727879438E-2</v>
      </c>
      <c r="AX238">
        <f t="shared" si="303"/>
        <v>1.0321725682104614E-2</v>
      </c>
      <c r="AY238">
        <f t="shared" si="303"/>
        <v>8.8239567332711218E-3</v>
      </c>
      <c r="AZ238">
        <f t="shared" si="303"/>
        <v>7.9471147201011696E-3</v>
      </c>
      <c r="BA238">
        <f t="shared" si="303"/>
        <v>7.2832862991361854E-3</v>
      </c>
      <c r="BB238">
        <f t="shared" si="303"/>
        <v>6.7410308559868485E-3</v>
      </c>
      <c r="BC238">
        <f t="shared" si="303"/>
        <v>6.2807387245913289E-3</v>
      </c>
      <c r="BD238">
        <f t="shared" si="303"/>
        <v>5.8807199122507745E-3</v>
      </c>
      <c r="BE238">
        <f t="shared" si="303"/>
        <v>5.5274608682288574E-3</v>
      </c>
      <c r="BF238">
        <f t="shared" si="303"/>
        <v>5.2118167455356785E-3</v>
      </c>
      <c r="BG238">
        <f t="shared" si="303"/>
        <v>4.9272324338582394E-3</v>
      </c>
      <c r="BH238">
        <f t="shared" si="300"/>
        <v>4.6688059936749971E-3</v>
      </c>
      <c r="BI238">
        <f t="shared" si="300"/>
        <v>4.4327511100232227E-3</v>
      </c>
      <c r="BJ238">
        <f t="shared" si="300"/>
        <v>4.2160676244210882E-3</v>
      </c>
      <c r="BK238">
        <f t="shared" si="300"/>
        <v>4.0163288771204028E-3</v>
      </c>
      <c r="BL238">
        <f t="shared" si="297"/>
        <v>3.8315385776274183E-3</v>
      </c>
      <c r="BM238">
        <f t="shared" si="297"/>
        <v>3.6600310823730084E-3</v>
      </c>
      <c r="BN238">
        <f t="shared" si="297"/>
        <v>3.5003998686857093E-3</v>
      </c>
      <c r="BO238">
        <f t="shared" si="297"/>
        <v>3.3514449491187015E-3</v>
      </c>
      <c r="BP238">
        <f t="shared" si="297"/>
        <v>3.2121333794372176E-3</v>
      </c>
      <c r="BQ238">
        <f t="shared" si="297"/>
        <v>3.0815690464869316E-3</v>
      </c>
      <c r="BR238">
        <f t="shared" si="297"/>
        <v>2.9589691777069126E-3</v>
      </c>
      <c r="BS238">
        <f t="shared" si="297"/>
        <v>2.8436458136126739E-3</v>
      </c>
      <c r="BT238">
        <f t="shared" si="297"/>
        <v>2.7349910076824523E-3</v>
      </c>
      <c r="BU238">
        <f t="shared" si="297"/>
        <v>2.632464868615892E-3</v>
      </c>
      <c r="BV238">
        <f t="shared" si="287"/>
        <v>2.53558579991279E-3</v>
      </c>
      <c r="BW238">
        <f t="shared" si="287"/>
        <v>2.443922459204041E-3</v>
      </c>
      <c r="BX238">
        <f t="shared" si="287"/>
        <v>2.3570870787100236E-3</v>
      </c>
      <c r="BY238">
        <f t="shared" si="287"/>
        <v>2.2747298740187459E-3</v>
      </c>
      <c r="BZ238">
        <f t="shared" si="287"/>
        <v>2.1965343311934416E-3</v>
      </c>
      <c r="CA238">
        <f t="shared" si="287"/>
        <v>2.1222132088131833E-3</v>
      </c>
      <c r="CB238">
        <f t="shared" si="287"/>
        <v>2.0515051265332582E-3</v>
      </c>
      <c r="CC238">
        <f t="shared" si="287"/>
        <v>1.9841716383140326E-3</v>
      </c>
      <c r="CD238">
        <f t="shared" si="287"/>
        <v>1.9199947088452934E-3</v>
      </c>
      <c r="CE238">
        <f t="shared" si="287"/>
        <v>1.8587745274783176E-3</v>
      </c>
      <c r="CF238">
        <f t="shared" si="290"/>
        <v>1.8003276063153217E-3</v>
      </c>
      <c r="CG238">
        <f t="shared" si="290"/>
        <v>1.7444851188292336E-3</v>
      </c>
      <c r="CH238">
        <f t="shared" si="290"/>
        <v>1.6910914431098102E-3</v>
      </c>
      <c r="CI238">
        <f t="shared" si="290"/>
        <v>1.6400028800111928E-3</v>
      </c>
      <c r="CJ238">
        <f t="shared" si="290"/>
        <v>1.591086521453771E-3</v>
      </c>
      <c r="CK238">
        <f t="shared" si="290"/>
        <v>1.5442192481689224E-3</v>
      </c>
      <c r="CL238">
        <f t="shared" si="290"/>
        <v>1.4992868394670363E-3</v>
      </c>
      <c r="CM238">
        <f t="shared" si="290"/>
        <v>1.4561831803095629E-3</v>
      </c>
      <c r="CN238">
        <f t="shared" si="290"/>
        <v>1.414809553192891E-3</v>
      </c>
      <c r="CO238">
        <f t="shared" si="290"/>
        <v>1.3750740041979131E-3</v>
      </c>
      <c r="CP238">
        <f t="shared" si="294"/>
        <v>1.3368907740967445E-3</v>
      </c>
      <c r="CQ238">
        <f t="shared" si="294"/>
        <v>1.3001797866946066E-3</v>
      </c>
      <c r="CR238">
        <f t="shared" si="294"/>
        <v>8.3748207653127108E-4</v>
      </c>
      <c r="CS238">
        <f t="shared" ref="CP238:DE247" si="304">CS$2*EXP(- CS$1 * ($C238*_c1+$B238))</f>
        <v>5.4420358807498123E-4</v>
      </c>
      <c r="CT238">
        <f t="shared" si="304"/>
        <v>3.770523164656722E-4</v>
      </c>
      <c r="CU238">
        <f t="shared" si="304"/>
        <v>2.6241838987036521E-4</v>
      </c>
      <c r="CV238">
        <f t="shared" si="304"/>
        <v>1.7926204492243008E-4</v>
      </c>
      <c r="CW238">
        <f t="shared" si="304"/>
        <v>1.1789122470464615E-4</v>
      </c>
      <c r="CX238">
        <f t="shared" si="304"/>
        <v>7.2838750606583368E-5</v>
      </c>
      <c r="CY238">
        <f t="shared" si="304"/>
        <v>4.0635856681632954E-5</v>
      </c>
      <c r="CZ238">
        <f t="shared" si="304"/>
        <v>1.8903760149215991E-5</v>
      </c>
      <c r="DA238">
        <f t="shared" si="304"/>
        <v>5.9181540794333856E-6</v>
      </c>
      <c r="DB238">
        <f t="shared" si="304"/>
        <v>3.7609841036488304E-7</v>
      </c>
      <c r="DC238">
        <f t="shared" si="304"/>
        <v>0</v>
      </c>
      <c r="DD238">
        <f t="shared" si="304"/>
        <v>0</v>
      </c>
      <c r="DE238">
        <f t="shared" si="304"/>
        <v>0</v>
      </c>
      <c r="DF238">
        <f t="shared" si="301"/>
        <v>0</v>
      </c>
      <c r="DG238">
        <f t="shared" si="301"/>
        <v>0</v>
      </c>
      <c r="DH238">
        <f t="shared" si="301"/>
        <v>0</v>
      </c>
      <c r="DI238">
        <f t="shared" si="301"/>
        <v>0</v>
      </c>
      <c r="DJ238">
        <f t="shared" si="298"/>
        <v>0</v>
      </c>
      <c r="DK238">
        <f t="shared" si="298"/>
        <v>0</v>
      </c>
      <c r="DL238">
        <f t="shared" si="298"/>
        <v>0</v>
      </c>
      <c r="DM238">
        <f t="shared" si="298"/>
        <v>0</v>
      </c>
      <c r="DN238">
        <f t="shared" si="298"/>
        <v>0</v>
      </c>
      <c r="DO238">
        <f t="shared" si="298"/>
        <v>0</v>
      </c>
      <c r="DP238">
        <f t="shared" si="298"/>
        <v>0</v>
      </c>
      <c r="DQ238">
        <f t="shared" si="298"/>
        <v>0</v>
      </c>
      <c r="DR238">
        <f t="shared" si="298"/>
        <v>0</v>
      </c>
      <c r="DS238">
        <f t="shared" si="298"/>
        <v>0</v>
      </c>
      <c r="DT238">
        <f t="shared" si="288"/>
        <v>0</v>
      </c>
      <c r="DU238">
        <f t="shared" si="288"/>
        <v>0</v>
      </c>
      <c r="DV238">
        <f t="shared" si="288"/>
        <v>0</v>
      </c>
      <c r="DW238">
        <f t="shared" si="288"/>
        <v>0</v>
      </c>
      <c r="DX238">
        <f t="shared" si="288"/>
        <v>0</v>
      </c>
      <c r="DY238">
        <f t="shared" si="288"/>
        <v>0</v>
      </c>
      <c r="DZ238">
        <f t="shared" si="288"/>
        <v>0</v>
      </c>
      <c r="EA238">
        <f t="shared" si="288"/>
        <v>0</v>
      </c>
      <c r="EB238">
        <f t="shared" si="288"/>
        <v>0</v>
      </c>
      <c r="EC238">
        <f t="shared" si="288"/>
        <v>0</v>
      </c>
      <c r="ED238">
        <f t="shared" si="291"/>
        <v>0</v>
      </c>
      <c r="EE238">
        <f t="shared" si="291"/>
        <v>0</v>
      </c>
      <c r="EF238">
        <f t="shared" si="291"/>
        <v>0</v>
      </c>
      <c r="EG238">
        <f t="shared" si="291"/>
        <v>0</v>
      </c>
      <c r="EH238">
        <f t="shared" si="291"/>
        <v>0</v>
      </c>
      <c r="EI238">
        <f t="shared" si="291"/>
        <v>0</v>
      </c>
      <c r="EJ238">
        <f t="shared" si="291"/>
        <v>0</v>
      </c>
      <c r="EK238">
        <f t="shared" si="291"/>
        <v>0</v>
      </c>
      <c r="EL238">
        <f t="shared" si="291"/>
        <v>0</v>
      </c>
      <c r="EM238">
        <f t="shared" si="291"/>
        <v>0</v>
      </c>
      <c r="EN238">
        <f t="shared" si="295"/>
        <v>0</v>
      </c>
      <c r="EO238">
        <f t="shared" si="295"/>
        <v>0</v>
      </c>
      <c r="EP238">
        <f t="shared" si="295"/>
        <v>0</v>
      </c>
      <c r="EQ238">
        <f t="shared" si="295"/>
        <v>0</v>
      </c>
      <c r="ER238">
        <f t="shared" si="295"/>
        <v>0</v>
      </c>
      <c r="ES238">
        <f t="shared" si="295"/>
        <v>0</v>
      </c>
      <c r="ET238">
        <f t="shared" si="295"/>
        <v>0</v>
      </c>
      <c r="EU238">
        <f t="shared" si="295"/>
        <v>0</v>
      </c>
      <c r="EV238">
        <f t="shared" si="295"/>
        <v>0</v>
      </c>
      <c r="EW238">
        <f t="shared" si="295"/>
        <v>0</v>
      </c>
      <c r="EX238">
        <f t="shared" si="295"/>
        <v>0</v>
      </c>
      <c r="EZ238">
        <f t="shared" si="266"/>
        <v>0.89241573494526272</v>
      </c>
      <c r="FB238">
        <f t="shared" si="267"/>
        <v>9.8644966733057449E-3</v>
      </c>
      <c r="FC238">
        <f t="shared" si="268"/>
        <v>0.24875463259394162</v>
      </c>
    </row>
    <row r="239" spans="1:159" x14ac:dyDescent="0.25">
      <c r="A239">
        <v>1460</v>
      </c>
      <c r="B239" s="20">
        <f>'Input spectra'!S238</f>
        <v>3.9799898951890497E-2</v>
      </c>
      <c r="C239">
        <f>'Input spectra'!B238</f>
        <v>0</v>
      </c>
      <c r="D239">
        <f t="shared" si="289"/>
        <v>2.0653927966864227E-2</v>
      </c>
      <c r="E239">
        <f t="shared" si="289"/>
        <v>2.0422072943654373E-2</v>
      </c>
      <c r="F239">
        <f t="shared" si="289"/>
        <v>2.0191733948228919E-2</v>
      </c>
      <c r="G239">
        <f t="shared" si="289"/>
        <v>1.9962902595094277E-2</v>
      </c>
      <c r="H239">
        <f t="shared" si="289"/>
        <v>1.9735570541453546E-2</v>
      </c>
      <c r="I239">
        <f t="shared" si="289"/>
        <v>1.9509729486999656E-2</v>
      </c>
      <c r="J239">
        <f t="shared" si="289"/>
        <v>1.9285371173709411E-2</v>
      </c>
      <c r="K239">
        <f t="shared" si="289"/>
        <v>1.9062487385638552E-2</v>
      </c>
      <c r="L239">
        <f t="shared" si="289"/>
        <v>1.884106994871778E-2</v>
      </c>
      <c r="M239">
        <f t="shared" si="289"/>
        <v>1.86211107305497E-2</v>
      </c>
      <c r="N239">
        <f t="shared" si="302"/>
        <v>1.8402601640206757E-2</v>
      </c>
      <c r="O239">
        <f t="shared" si="302"/>
        <v>1.8185534628030076E-2</v>
      </c>
      <c r="P239">
        <f t="shared" si="302"/>
        <v>1.7969901685429293E-2</v>
      </c>
      <c r="Q239">
        <f t="shared" si="302"/>
        <v>1.7755694844683301E-2</v>
      </c>
      <c r="R239">
        <f t="shared" si="302"/>
        <v>1.7542906178741921E-2</v>
      </c>
      <c r="S239">
        <f t="shared" si="302"/>
        <v>1.7331527801028524E-2</v>
      </c>
      <c r="T239">
        <f t="shared" si="302"/>
        <v>1.7121551865243577E-2</v>
      </c>
      <c r="U239">
        <f t="shared" si="302"/>
        <v>1.6912970565169088E-2</v>
      </c>
      <c r="V239">
        <f t="shared" si="302"/>
        <v>1.6705776134473996E-2</v>
      </c>
      <c r="W239">
        <f t="shared" si="302"/>
        <v>1.6499960846520476E-2</v>
      </c>
      <c r="X239">
        <f t="shared" si="302"/>
        <v>1.6295517014171122E-2</v>
      </c>
      <c r="Y239">
        <f t="shared" si="302"/>
        <v>1.6092436989597069E-2</v>
      </c>
      <c r="Z239">
        <f t="shared" si="302"/>
        <v>1.5890713164086995E-2</v>
      </c>
      <c r="AA239">
        <f t="shared" si="302"/>
        <v>1.5690337967857036E-2</v>
      </c>
      <c r="AB239">
        <f t="shared" si="302"/>
        <v>1.5491303869861573E-2</v>
      </c>
      <c r="AC239">
        <f t="shared" si="302"/>
        <v>1.5293603377604943E-2</v>
      </c>
      <c r="AD239">
        <f t="shared" si="299"/>
        <v>1.5097229036953987E-2</v>
      </c>
      <c r="AE239">
        <f t="shared" si="299"/>
        <v>1.4902173431951521E-2</v>
      </c>
      <c r="AF239">
        <f t="shared" si="299"/>
        <v>1.4708429184630667E-2</v>
      </c>
      <c r="AG239">
        <f t="shared" si="299"/>
        <v>1.4515988954830042E-2</v>
      </c>
      <c r="AH239">
        <f t="shared" si="296"/>
        <v>1.4324845440009842E-2</v>
      </c>
      <c r="AI239">
        <f t="shared" si="296"/>
        <v>1.4134991375068788E-2</v>
      </c>
      <c r="AJ239">
        <f t="shared" si="296"/>
        <v>1.3946419532161901E-2</v>
      </c>
      <c r="AK239">
        <f t="shared" si="296"/>
        <v>1.3759122720519172E-2</v>
      </c>
      <c r="AL239">
        <f t="shared" si="296"/>
        <v>1.3573093786265063E-2</v>
      </c>
      <c r="AM239">
        <f t="shared" si="296"/>
        <v>1.3388325612238874E-2</v>
      </c>
      <c r="AN239">
        <f t="shared" si="296"/>
        <v>1.3204811117815926E-2</v>
      </c>
      <c r="AO239">
        <f t="shared" si="296"/>
        <v>1.3022543258729613E-2</v>
      </c>
      <c r="AP239">
        <f t="shared" si="296"/>
        <v>1.2841515026894299E-2</v>
      </c>
      <c r="AQ239">
        <f t="shared" si="296"/>
        <v>1.266171945022899E-2</v>
      </c>
      <c r="AR239">
        <f t="shared" si="303"/>
        <v>1.2483149592481911E-2</v>
      </c>
      <c r="AS239">
        <f t="shared" si="303"/>
        <v>1.2305798553055879E-2</v>
      </c>
      <c r="AT239">
        <f t="shared" si="303"/>
        <v>1.2129659466834444E-2</v>
      </c>
      <c r="AU239">
        <f t="shared" si="303"/>
        <v>1.1954725504008968E-2</v>
      </c>
      <c r="AV239">
        <f t="shared" si="303"/>
        <v>1.178098986990639E-2</v>
      </c>
      <c r="AW239">
        <f t="shared" si="303"/>
        <v>1.1608445804817893E-2</v>
      </c>
      <c r="AX239">
        <f t="shared" si="303"/>
        <v>1.0324219503335022E-2</v>
      </c>
      <c r="AY239">
        <f t="shared" si="303"/>
        <v>8.8261350325201486E-3</v>
      </c>
      <c r="AZ239">
        <f t="shared" si="303"/>
        <v>7.9491183069573118E-3</v>
      </c>
      <c r="BA239">
        <f t="shared" si="303"/>
        <v>7.2851607845131035E-3</v>
      </c>
      <c r="BB239">
        <f t="shared" si="303"/>
        <v>6.7428011934287492E-3</v>
      </c>
      <c r="BC239">
        <f t="shared" si="303"/>
        <v>6.2824211730906996E-3</v>
      </c>
      <c r="BD239">
        <f t="shared" si="303"/>
        <v>5.8823260983205143E-3</v>
      </c>
      <c r="BE239">
        <f t="shared" si="303"/>
        <v>5.5289996063130602E-3</v>
      </c>
      <c r="BF239">
        <f t="shared" si="303"/>
        <v>5.2132949931737909E-3</v>
      </c>
      <c r="BG239">
        <f t="shared" si="303"/>
        <v>4.9286558476740816E-3</v>
      </c>
      <c r="BH239">
        <f t="shared" si="300"/>
        <v>4.6701792779043011E-3</v>
      </c>
      <c r="BI239">
        <f t="shared" si="300"/>
        <v>4.4340782475243866E-3</v>
      </c>
      <c r="BJ239">
        <f t="shared" si="300"/>
        <v>4.2173520366167909E-3</v>
      </c>
      <c r="BK239">
        <f t="shared" si="300"/>
        <v>4.0175735386852422E-3</v>
      </c>
      <c r="BL239">
        <f t="shared" si="297"/>
        <v>3.8327461011309592E-3</v>
      </c>
      <c r="BM239">
        <f t="shared" si="297"/>
        <v>3.6612037822749293E-3</v>
      </c>
      <c r="BN239">
        <f t="shared" si="297"/>
        <v>3.5015398107223557E-3</v>
      </c>
      <c r="BO239">
        <f t="shared" si="297"/>
        <v>3.3525539890942434E-3</v>
      </c>
      <c r="BP239">
        <f t="shared" si="297"/>
        <v>3.2132131941636447E-3</v>
      </c>
      <c r="BQ239">
        <f t="shared" si="297"/>
        <v>3.082621158796474E-3</v>
      </c>
      <c r="BR239">
        <f t="shared" si="297"/>
        <v>2.9599949769148655E-3</v>
      </c>
      <c r="BS239">
        <f t="shared" si="297"/>
        <v>2.8446465724368329E-3</v>
      </c>
      <c r="BT239">
        <f t="shared" si="297"/>
        <v>2.7359678963665519E-3</v>
      </c>
      <c r="BU239">
        <f t="shared" si="297"/>
        <v>2.633418966820737E-3</v>
      </c>
      <c r="BV239">
        <f t="shared" si="287"/>
        <v>2.5365181068061106E-3</v>
      </c>
      <c r="BW239">
        <f t="shared" si="287"/>
        <v>2.4448339020828012E-3</v>
      </c>
      <c r="BX239">
        <f t="shared" si="287"/>
        <v>2.3579785204165251E-3</v>
      </c>
      <c r="BY239">
        <f t="shared" si="287"/>
        <v>2.2756021193572973E-3</v>
      </c>
      <c r="BZ239">
        <f t="shared" si="287"/>
        <v>2.1973881325127874E-3</v>
      </c>
      <c r="CA239">
        <f t="shared" si="287"/>
        <v>2.1230492708877841E-3</v>
      </c>
      <c r="CB239">
        <f t="shared" si="287"/>
        <v>2.0523241108515609E-3</v>
      </c>
      <c r="CC239">
        <f t="shared" si="287"/>
        <v>1.9849741668622385E-3</v>
      </c>
      <c r="CD239">
        <f t="shared" si="287"/>
        <v>1.9207813674595616E-3</v>
      </c>
      <c r="CE239">
        <f t="shared" si="287"/>
        <v>1.8595458688259246E-3</v>
      </c>
      <c r="CF239">
        <f t="shared" si="290"/>
        <v>1.8010841525552825E-3</v>
      </c>
      <c r="CG239">
        <f t="shared" si="290"/>
        <v>1.7452273639947775E-3</v>
      </c>
      <c r="CH239">
        <f t="shared" si="290"/>
        <v>1.6918198552484812E-3</v>
      </c>
      <c r="CI239">
        <f t="shared" si="290"/>
        <v>1.6407179031129192E-3</v>
      </c>
      <c r="CJ239">
        <f t="shared" si="290"/>
        <v>1.59178857719275E-3</v>
      </c>
      <c r="CK239">
        <f t="shared" si="290"/>
        <v>1.5449087374814457E-3</v>
      </c>
      <c r="CL239">
        <f t="shared" si="290"/>
        <v>1.499964143984273E-3</v>
      </c>
      <c r="CM239">
        <f t="shared" si="290"/>
        <v>1.4568486636617063E-3</v>
      </c>
      <c r="CN239">
        <f t="shared" si="290"/>
        <v>1.4154635621988832E-3</v>
      </c>
      <c r="CO239">
        <f t="shared" si="290"/>
        <v>1.3757168699530984E-3</v>
      </c>
      <c r="CP239">
        <f t="shared" si="304"/>
        <v>1.337522812969228E-3</v>
      </c>
      <c r="CQ239">
        <f t="shared" si="304"/>
        <v>1.3008013012397459E-3</v>
      </c>
      <c r="CR239">
        <f t="shared" si="304"/>
        <v>8.3788681173751556E-4</v>
      </c>
      <c r="CS239">
        <f t="shared" si="304"/>
        <v>5.444694481511759E-4</v>
      </c>
      <c r="CT239">
        <f t="shared" si="304"/>
        <v>3.7723849919084665E-4</v>
      </c>
      <c r="CU239">
        <f t="shared" si="304"/>
        <v>2.6254934693387138E-4</v>
      </c>
      <c r="CV239">
        <f t="shared" si="304"/>
        <v>1.7935244561887595E-4</v>
      </c>
      <c r="CW239">
        <f t="shared" si="304"/>
        <v>1.1795129593831778E-4</v>
      </c>
      <c r="CX239">
        <f t="shared" si="304"/>
        <v>7.287624816940702E-5</v>
      </c>
      <c r="CY239">
        <f t="shared" si="304"/>
        <v>4.0656989636862203E-5</v>
      </c>
      <c r="CZ239">
        <f t="shared" si="304"/>
        <v>1.8913690508398307E-5</v>
      </c>
      <c r="DA239">
        <f t="shared" si="304"/>
        <v>5.9212940497393609E-6</v>
      </c>
      <c r="DB239">
        <f t="shared" si="304"/>
        <v>3.7629993155045915E-7</v>
      </c>
      <c r="DC239">
        <f t="shared" si="304"/>
        <v>0</v>
      </c>
      <c r="DD239">
        <f t="shared" si="304"/>
        <v>0</v>
      </c>
      <c r="DE239">
        <f t="shared" si="304"/>
        <v>0</v>
      </c>
      <c r="DF239">
        <f t="shared" si="301"/>
        <v>0</v>
      </c>
      <c r="DG239">
        <f t="shared" si="301"/>
        <v>0</v>
      </c>
      <c r="DH239">
        <f t="shared" si="301"/>
        <v>0</v>
      </c>
      <c r="DI239">
        <f t="shared" si="301"/>
        <v>0</v>
      </c>
      <c r="DJ239">
        <f t="shared" si="298"/>
        <v>0</v>
      </c>
      <c r="DK239">
        <f t="shared" si="298"/>
        <v>0</v>
      </c>
      <c r="DL239">
        <f t="shared" si="298"/>
        <v>0</v>
      </c>
      <c r="DM239">
        <f t="shared" si="298"/>
        <v>0</v>
      </c>
      <c r="DN239">
        <f t="shared" si="298"/>
        <v>0</v>
      </c>
      <c r="DO239">
        <f t="shared" si="298"/>
        <v>0</v>
      </c>
      <c r="DP239">
        <f t="shared" si="298"/>
        <v>0</v>
      </c>
      <c r="DQ239">
        <f t="shared" si="298"/>
        <v>0</v>
      </c>
      <c r="DR239">
        <f t="shared" si="298"/>
        <v>0</v>
      </c>
      <c r="DS239">
        <f t="shared" si="298"/>
        <v>0</v>
      </c>
      <c r="DT239">
        <f t="shared" si="288"/>
        <v>0</v>
      </c>
      <c r="DU239">
        <f t="shared" si="288"/>
        <v>0</v>
      </c>
      <c r="DV239">
        <f t="shared" si="288"/>
        <v>0</v>
      </c>
      <c r="DW239">
        <f t="shared" si="288"/>
        <v>0</v>
      </c>
      <c r="DX239">
        <f t="shared" si="288"/>
        <v>0</v>
      </c>
      <c r="DY239">
        <f t="shared" si="288"/>
        <v>0</v>
      </c>
      <c r="DZ239">
        <f t="shared" si="288"/>
        <v>0</v>
      </c>
      <c r="EA239">
        <f t="shared" si="288"/>
        <v>0</v>
      </c>
      <c r="EB239">
        <f t="shared" si="288"/>
        <v>0</v>
      </c>
      <c r="EC239">
        <f t="shared" si="288"/>
        <v>0</v>
      </c>
      <c r="ED239">
        <f t="shared" si="291"/>
        <v>0</v>
      </c>
      <c r="EE239">
        <f t="shared" si="291"/>
        <v>0</v>
      </c>
      <c r="EF239">
        <f t="shared" si="291"/>
        <v>0</v>
      </c>
      <c r="EG239">
        <f t="shared" si="291"/>
        <v>0</v>
      </c>
      <c r="EH239">
        <f t="shared" si="291"/>
        <v>0</v>
      </c>
      <c r="EI239">
        <f t="shared" si="291"/>
        <v>0</v>
      </c>
      <c r="EJ239">
        <f t="shared" si="291"/>
        <v>0</v>
      </c>
      <c r="EK239">
        <f t="shared" si="291"/>
        <v>0</v>
      </c>
      <c r="EL239">
        <f t="shared" si="291"/>
        <v>0</v>
      </c>
      <c r="EM239">
        <f t="shared" si="291"/>
        <v>0</v>
      </c>
      <c r="EN239">
        <f t="shared" si="295"/>
        <v>0</v>
      </c>
      <c r="EO239">
        <f t="shared" si="295"/>
        <v>0</v>
      </c>
      <c r="EP239">
        <f t="shared" si="295"/>
        <v>0</v>
      </c>
      <c r="EQ239">
        <f t="shared" si="295"/>
        <v>0</v>
      </c>
      <c r="ER239">
        <f t="shared" si="295"/>
        <v>0</v>
      </c>
      <c r="ES239">
        <f t="shared" si="295"/>
        <v>0</v>
      </c>
      <c r="ET239">
        <f t="shared" si="295"/>
        <v>0</v>
      </c>
      <c r="EU239">
        <f t="shared" si="295"/>
        <v>0</v>
      </c>
      <c r="EV239">
        <f t="shared" si="295"/>
        <v>0</v>
      </c>
      <c r="EW239">
        <f t="shared" si="295"/>
        <v>0</v>
      </c>
      <c r="EX239">
        <f t="shared" si="295"/>
        <v>0</v>
      </c>
      <c r="EZ239">
        <f t="shared" si="266"/>
        <v>0.89254556598132151</v>
      </c>
      <c r="FB239">
        <f t="shared" si="267"/>
        <v>9.8516261980959863E-3</v>
      </c>
      <c r="FC239">
        <f t="shared" si="268"/>
        <v>0.24875627367944836</v>
      </c>
    </row>
    <row r="240" spans="1:159" x14ac:dyDescent="0.25">
      <c r="A240">
        <v>1465</v>
      </c>
      <c r="B240" s="20">
        <f>'Input spectra'!S239</f>
        <v>3.9747381612736901E-2</v>
      </c>
      <c r="C240">
        <f>'Input spectra'!B239</f>
        <v>0</v>
      </c>
      <c r="D240">
        <f t="shared" si="289"/>
        <v>2.0653927966864227E-2</v>
      </c>
      <c r="E240">
        <f t="shared" si="289"/>
        <v>2.0422180195229102E-2</v>
      </c>
      <c r="F240">
        <f t="shared" si="289"/>
        <v>2.0191946032570698E-2</v>
      </c>
      <c r="G240">
        <f t="shared" si="289"/>
        <v>1.9963217117129773E-2</v>
      </c>
      <c r="H240">
        <f t="shared" si="289"/>
        <v>1.9735985129668752E-2</v>
      </c>
      <c r="I240">
        <f t="shared" si="289"/>
        <v>1.9510241793265999E-2</v>
      </c>
      <c r="J240">
        <f t="shared" si="289"/>
        <v>1.9285978873110964E-2</v>
      </c>
      <c r="K240">
        <f t="shared" si="289"/>
        <v>1.9063188176300355E-2</v>
      </c>
      <c r="L240">
        <f t="shared" si="289"/>
        <v>1.8841861551635225E-2</v>
      </c>
      <c r="M240">
        <f t="shared" si="289"/>
        <v>1.8621990889419047E-2</v>
      </c>
      <c r="N240">
        <f t="shared" si="302"/>
        <v>1.8403568121256687E-2</v>
      </c>
      <c r="O240">
        <f t="shared" si="302"/>
        <v>1.8186585219854366E-2</v>
      </c>
      <c r="P240">
        <f t="shared" si="302"/>
        <v>1.7971034198820516E-2</v>
      </c>
      <c r="Q240">
        <f t="shared" si="302"/>
        <v>1.7756907112467617E-2</v>
      </c>
      <c r="R240">
        <f t="shared" si="302"/>
        <v>1.754419605561491E-2</v>
      </c>
      <c r="S240">
        <f t="shared" si="302"/>
        <v>1.7332893163392083E-2</v>
      </c>
      <c r="T240">
        <f t="shared" si="302"/>
        <v>1.7122990611043842E-2</v>
      </c>
      <c r="U240">
        <f t="shared" si="302"/>
        <v>1.6914480613735409E-2</v>
      </c>
      <c r="V240">
        <f t="shared" si="302"/>
        <v>1.6707355426358948E-2</v>
      </c>
      <c r="W240">
        <f t="shared" si="302"/>
        <v>1.6501607343340878E-2</v>
      </c>
      <c r="X240">
        <f t="shared" si="302"/>
        <v>1.6297228698450086E-2</v>
      </c>
      <c r="Y240">
        <f t="shared" si="302"/>
        <v>1.6094211864607067E-2</v>
      </c>
      <c r="Z240">
        <f t="shared" si="302"/>
        <v>1.5892549253693936E-2</v>
      </c>
      <c r="AA240">
        <f t="shared" si="302"/>
        <v>1.5692233316365323E-2</v>
      </c>
      <c r="AB240">
        <f t="shared" si="302"/>
        <v>1.5493256541860187E-2</v>
      </c>
      <c r="AC240">
        <f t="shared" si="302"/>
        <v>1.5295611457814502E-2</v>
      </c>
      <c r="AD240">
        <f t="shared" si="299"/>
        <v>1.5099290630074778E-2</v>
      </c>
      <c r="AE240">
        <f t="shared" si="299"/>
        <v>1.4904286662512542E-2</v>
      </c>
      <c r="AF240">
        <f t="shared" si="299"/>
        <v>1.471059219683961E-2</v>
      </c>
      <c r="AG240">
        <f t="shared" si="299"/>
        <v>1.4518199912424264E-2</v>
      </c>
      <c r="AH240">
        <f t="shared" si="296"/>
        <v>1.4327102526108295E-2</v>
      </c>
      <c r="AI240">
        <f t="shared" si="296"/>
        <v>1.4137292792024893E-2</v>
      </c>
      <c r="AJ240">
        <f t="shared" si="296"/>
        <v>1.3948763501417388E-2</v>
      </c>
      <c r="AK240">
        <f t="shared" si="296"/>
        <v>1.3761507482458852E-2</v>
      </c>
      <c r="AL240">
        <f t="shared" si="296"/>
        <v>1.3575517600072556E-2</v>
      </c>
      <c r="AM240">
        <f t="shared" si="296"/>
        <v>1.3390786755753253E-2</v>
      </c>
      <c r="AN240">
        <f t="shared" si="296"/>
        <v>1.3207307887389297E-2</v>
      </c>
      <c r="AO240">
        <f t="shared" si="296"/>
        <v>1.3025073969085629E-2</v>
      </c>
      <c r="AP240">
        <f t="shared" si="296"/>
        <v>1.2844078010987562E-2</v>
      </c>
      <c r="AQ240">
        <f t="shared" si="296"/>
        <v>1.2664313059105403E-2</v>
      </c>
      <c r="AR240">
        <f t="shared" si="303"/>
        <v>1.2485772195139907E-2</v>
      </c>
      <c r="AS240">
        <f t="shared" si="303"/>
        <v>1.2308448536308565E-2</v>
      </c>
      <c r="AT240">
        <f t="shared" si="303"/>
        <v>1.2132335235172643E-2</v>
      </c>
      <c r="AU240">
        <f t="shared" si="303"/>
        <v>1.195742547946514E-2</v>
      </c>
      <c r="AV240">
        <f t="shared" si="303"/>
        <v>1.1783712491919451E-2</v>
      </c>
      <c r="AW240">
        <f t="shared" si="303"/>
        <v>1.1611189530098914E-2</v>
      </c>
      <c r="AX240">
        <f t="shared" si="303"/>
        <v>1.032671392709494E-2</v>
      </c>
      <c r="AY240">
        <f t="shared" si="303"/>
        <v>8.8283138695083984E-3</v>
      </c>
      <c r="AZ240">
        <f t="shared" si="303"/>
        <v>7.9511223989477617E-3</v>
      </c>
      <c r="BA240">
        <f t="shared" si="303"/>
        <v>7.2870357523227144E-3</v>
      </c>
      <c r="BB240">
        <f t="shared" si="303"/>
        <v>6.7445719957987486E-3</v>
      </c>
      <c r="BC240">
        <f t="shared" si="303"/>
        <v>6.2841040722747855E-3</v>
      </c>
      <c r="BD240">
        <f t="shared" si="303"/>
        <v>5.8839327230837705E-3</v>
      </c>
      <c r="BE240">
        <f t="shared" si="303"/>
        <v>5.530538772752152E-3</v>
      </c>
      <c r="BF240">
        <f t="shared" si="303"/>
        <v>5.2147736600929688E-3</v>
      </c>
      <c r="BG240">
        <f t="shared" si="303"/>
        <v>4.9300796726957918E-3</v>
      </c>
      <c r="BH240">
        <f t="shared" si="300"/>
        <v>4.6715529660719089E-3</v>
      </c>
      <c r="BI240">
        <f t="shared" si="300"/>
        <v>4.4354057823620813E-3</v>
      </c>
      <c r="BJ240">
        <f t="shared" si="300"/>
        <v>4.2186368401047683E-3</v>
      </c>
      <c r="BK240">
        <f t="shared" si="300"/>
        <v>4.018818585971088E-3</v>
      </c>
      <c r="BL240">
        <f t="shared" si="297"/>
        <v>3.8339540051899822E-3</v>
      </c>
      <c r="BM240">
        <f t="shared" si="297"/>
        <v>3.662376857918211E-3</v>
      </c>
      <c r="BN240">
        <f t="shared" si="297"/>
        <v>3.5026801239931159E-3</v>
      </c>
      <c r="BO240">
        <f t="shared" si="297"/>
        <v>3.3536633960666138E-3</v>
      </c>
      <c r="BP240">
        <f t="shared" si="297"/>
        <v>3.2142933718886484E-3</v>
      </c>
      <c r="BQ240">
        <f t="shared" si="297"/>
        <v>3.0836736303192268E-3</v>
      </c>
      <c r="BR240">
        <f t="shared" si="297"/>
        <v>2.9610211317412619E-3</v>
      </c>
      <c r="BS240">
        <f t="shared" si="297"/>
        <v>2.8456476834561274E-3</v>
      </c>
      <c r="BT240">
        <f t="shared" si="297"/>
        <v>2.7369451339773932E-3</v>
      </c>
      <c r="BU240">
        <f t="shared" si="297"/>
        <v>2.6343734108244545E-3</v>
      </c>
      <c r="BV240">
        <f t="shared" si="287"/>
        <v>2.5374507564983784E-3</v>
      </c>
      <c r="BW240">
        <f t="shared" si="287"/>
        <v>2.4457456848774699E-3</v>
      </c>
      <c r="BX240">
        <f t="shared" si="287"/>
        <v>2.358870299263017E-3</v>
      </c>
      <c r="BY240">
        <f t="shared" si="287"/>
        <v>2.2764746991583893E-3</v>
      </c>
      <c r="BZ240">
        <f t="shared" si="287"/>
        <v>2.1982422657079812E-3</v>
      </c>
      <c r="CA240">
        <f t="shared" si="287"/>
        <v>2.1238856623354133E-3</v>
      </c>
      <c r="CB240">
        <f t="shared" si="287"/>
        <v>2.0531434221177738E-3</v>
      </c>
      <c r="CC240">
        <f t="shared" si="287"/>
        <v>1.985777020005383E-3</v>
      </c>
      <c r="CD240">
        <f t="shared" si="287"/>
        <v>1.9215683483829338E-3</v>
      </c>
      <c r="CE240">
        <f t="shared" si="287"/>
        <v>1.8603175302594082E-3</v>
      </c>
      <c r="CF240">
        <f t="shared" si="290"/>
        <v>1.801841016716388E-3</v>
      </c>
      <c r="CG240">
        <f t="shared" si="290"/>
        <v>1.7459699249714907E-3</v>
      </c>
      <c r="CH240">
        <f t="shared" si="290"/>
        <v>1.6925485811396966E-3</v>
      </c>
      <c r="CI240">
        <f t="shared" si="290"/>
        <v>1.6414332379568028E-3</v>
      </c>
      <c r="CJ240">
        <f t="shared" si="290"/>
        <v>1.5924909427088869E-3</v>
      </c>
      <c r="CK240">
        <f t="shared" si="290"/>
        <v>1.5455985346489013E-3</v>
      </c>
      <c r="CL240">
        <f t="shared" si="290"/>
        <v>1.5006417544745877E-3</v>
      </c>
      <c r="CM240">
        <f t="shared" si="290"/>
        <v>1.4575144511432328E-3</v>
      </c>
      <c r="CN240">
        <f t="shared" si="290"/>
        <v>1.4161178735266819E-3</v>
      </c>
      <c r="CO240">
        <f t="shared" si="290"/>
        <v>1.376360036256747E-3</v>
      </c>
      <c r="CP240">
        <f t="shared" si="304"/>
        <v>1.3381551506493211E-3</v>
      </c>
      <c r="CQ240">
        <f t="shared" si="304"/>
        <v>1.3014231128825125E-3</v>
      </c>
      <c r="CR240">
        <f t="shared" si="304"/>
        <v>8.3829174254267699E-4</v>
      </c>
      <c r="CS240">
        <f t="shared" si="304"/>
        <v>5.4473543810813871E-4</v>
      </c>
      <c r="CT240">
        <f t="shared" si="304"/>
        <v>3.7742477385023179E-4</v>
      </c>
      <c r="CU240">
        <f t="shared" si="304"/>
        <v>2.6268036935008583E-4</v>
      </c>
      <c r="CV240">
        <f t="shared" si="304"/>
        <v>1.7944289190381166E-4</v>
      </c>
      <c r="CW240">
        <f t="shared" si="304"/>
        <v>1.1801139778116432E-4</v>
      </c>
      <c r="CX240">
        <f t="shared" si="304"/>
        <v>7.291376503606561E-5</v>
      </c>
      <c r="CY240">
        <f t="shared" si="304"/>
        <v>4.0678133582429385E-5</v>
      </c>
      <c r="CZ240">
        <f t="shared" si="304"/>
        <v>1.8923626084110704E-5</v>
      </c>
      <c r="DA240">
        <f t="shared" si="304"/>
        <v>5.9244356860062761E-6</v>
      </c>
      <c r="DB240">
        <f t="shared" si="304"/>
        <v>3.7650156071518932E-7</v>
      </c>
      <c r="DC240">
        <f t="shared" si="304"/>
        <v>0</v>
      </c>
      <c r="DD240">
        <f t="shared" si="304"/>
        <v>0</v>
      </c>
      <c r="DE240">
        <f t="shared" si="304"/>
        <v>0</v>
      </c>
      <c r="DF240">
        <f t="shared" si="301"/>
        <v>0</v>
      </c>
      <c r="DG240">
        <f t="shared" si="301"/>
        <v>0</v>
      </c>
      <c r="DH240">
        <f t="shared" si="301"/>
        <v>0</v>
      </c>
      <c r="DI240">
        <f t="shared" si="301"/>
        <v>0</v>
      </c>
      <c r="DJ240">
        <f t="shared" si="298"/>
        <v>0</v>
      </c>
      <c r="DK240">
        <f t="shared" si="298"/>
        <v>0</v>
      </c>
      <c r="DL240">
        <f t="shared" si="298"/>
        <v>0</v>
      </c>
      <c r="DM240">
        <f t="shared" si="298"/>
        <v>0</v>
      </c>
      <c r="DN240">
        <f t="shared" si="298"/>
        <v>0</v>
      </c>
      <c r="DO240">
        <f t="shared" si="298"/>
        <v>0</v>
      </c>
      <c r="DP240">
        <f t="shared" si="298"/>
        <v>0</v>
      </c>
      <c r="DQ240">
        <f t="shared" si="298"/>
        <v>0</v>
      </c>
      <c r="DR240">
        <f t="shared" si="298"/>
        <v>0</v>
      </c>
      <c r="DS240">
        <f t="shared" si="298"/>
        <v>0</v>
      </c>
      <c r="DT240">
        <f t="shared" si="288"/>
        <v>0</v>
      </c>
      <c r="DU240">
        <f t="shared" si="288"/>
        <v>0</v>
      </c>
      <c r="DV240">
        <f t="shared" si="288"/>
        <v>0</v>
      </c>
      <c r="DW240">
        <f t="shared" si="288"/>
        <v>0</v>
      </c>
      <c r="DX240">
        <f t="shared" si="288"/>
        <v>0</v>
      </c>
      <c r="DY240">
        <f t="shared" si="288"/>
        <v>0</v>
      </c>
      <c r="DZ240">
        <f t="shared" si="288"/>
        <v>0</v>
      </c>
      <c r="EA240">
        <f t="shared" si="288"/>
        <v>0</v>
      </c>
      <c r="EB240">
        <f t="shared" si="288"/>
        <v>0</v>
      </c>
      <c r="EC240">
        <f t="shared" si="288"/>
        <v>0</v>
      </c>
      <c r="ED240">
        <f t="shared" si="291"/>
        <v>0</v>
      </c>
      <c r="EE240">
        <f t="shared" si="291"/>
        <v>0</v>
      </c>
      <c r="EF240">
        <f t="shared" si="291"/>
        <v>0</v>
      </c>
      <c r="EG240">
        <f t="shared" si="291"/>
        <v>0</v>
      </c>
      <c r="EH240">
        <f t="shared" si="291"/>
        <v>0</v>
      </c>
      <c r="EI240">
        <f t="shared" si="291"/>
        <v>0</v>
      </c>
      <c r="EJ240">
        <f t="shared" si="291"/>
        <v>0</v>
      </c>
      <c r="EK240">
        <f t="shared" si="291"/>
        <v>0</v>
      </c>
      <c r="EL240">
        <f t="shared" si="291"/>
        <v>0</v>
      </c>
      <c r="EM240">
        <f t="shared" si="291"/>
        <v>0</v>
      </c>
      <c r="EN240">
        <f t="shared" si="295"/>
        <v>0</v>
      </c>
      <c r="EO240">
        <f t="shared" si="295"/>
        <v>0</v>
      </c>
      <c r="EP240">
        <f t="shared" si="295"/>
        <v>0</v>
      </c>
      <c r="EQ240">
        <f t="shared" si="295"/>
        <v>0</v>
      </c>
      <c r="ER240">
        <f t="shared" si="295"/>
        <v>0</v>
      </c>
      <c r="ES240">
        <f t="shared" si="295"/>
        <v>0</v>
      </c>
      <c r="ET240">
        <f t="shared" si="295"/>
        <v>0</v>
      </c>
      <c r="EU240">
        <f t="shared" si="295"/>
        <v>0</v>
      </c>
      <c r="EV240">
        <f t="shared" si="295"/>
        <v>0</v>
      </c>
      <c r="EW240">
        <f t="shared" si="295"/>
        <v>0</v>
      </c>
      <c r="EX240">
        <f t="shared" si="295"/>
        <v>0</v>
      </c>
      <c r="EZ240">
        <f t="shared" si="266"/>
        <v>0.89267542632385299</v>
      </c>
      <c r="FB240">
        <f t="shared" si="267"/>
        <v>9.8387553849202392E-3</v>
      </c>
      <c r="FC240">
        <f t="shared" si="268"/>
        <v>0.24875791476516676</v>
      </c>
    </row>
    <row r="241" spans="1:159" x14ac:dyDescent="0.25">
      <c r="A241">
        <v>1470</v>
      </c>
      <c r="B241" s="20">
        <f>'Input spectra'!S240</f>
        <v>3.9694864273583298E-2</v>
      </c>
      <c r="C241">
        <f>'Input spectra'!B240</f>
        <v>0</v>
      </c>
      <c r="D241">
        <f t="shared" si="289"/>
        <v>2.0653927966864227E-2</v>
      </c>
      <c r="E241">
        <f t="shared" si="289"/>
        <v>2.0422287447367089E-2</v>
      </c>
      <c r="F241">
        <f t="shared" si="289"/>
        <v>2.0192158119140113E-2</v>
      </c>
      <c r="G241">
        <f t="shared" si="289"/>
        <v>1.9963531644120666E-2</v>
      </c>
      <c r="H241">
        <f t="shared" si="289"/>
        <v>1.9736399726593277E-2</v>
      </c>
      <c r="I241">
        <f t="shared" si="289"/>
        <v>1.9510754112984998E-2</v>
      </c>
      <c r="J241">
        <f t="shared" si="289"/>
        <v>1.9286586591661676E-2</v>
      </c>
      <c r="K241">
        <f t="shared" si="289"/>
        <v>1.9063888992725191E-2</v>
      </c>
      <c r="L241">
        <f t="shared" si="289"/>
        <v>1.8842653187811673E-2</v>
      </c>
      <c r="M241">
        <f t="shared" si="289"/>
        <v>1.8622871089890615E-2</v>
      </c>
      <c r="N241">
        <f t="shared" si="302"/>
        <v>1.8404534653064967E-2</v>
      </c>
      <c r="O241">
        <f t="shared" si="302"/>
        <v>1.8187635872372123E-2</v>
      </c>
      <c r="P241">
        <f t="shared" si="302"/>
        <v>1.7972166783585895E-2</v>
      </c>
      <c r="Q241">
        <f t="shared" si="302"/>
        <v>1.7758119463019358E-2</v>
      </c>
      <c r="R241">
        <f t="shared" si="302"/>
        <v>1.7545486027328649E-2</v>
      </c>
      <c r="S241">
        <f t="shared" si="302"/>
        <v>1.7334258633317674E-2</v>
      </c>
      <c r="T241">
        <f t="shared" si="302"/>
        <v>1.7124429477743744E-2</v>
      </c>
      <c r="U241">
        <f t="shared" si="302"/>
        <v>1.6915990797124091E-2</v>
      </c>
      <c r="V241">
        <f t="shared" si="302"/>
        <v>1.6708934867543331E-2</v>
      </c>
      <c r="W241">
        <f t="shared" si="302"/>
        <v>1.6503254004461777E-2</v>
      </c>
      <c r="X241">
        <f t="shared" si="302"/>
        <v>1.6298940562524698E-2</v>
      </c>
      <c r="Y241">
        <f t="shared" si="302"/>
        <v>1.609598693537246E-2</v>
      </c>
      <c r="Z241">
        <f t="shared" si="302"/>
        <v>1.5894385555451522E-2</v>
      </c>
      <c r="AA241">
        <f t="shared" si="302"/>
        <v>1.5694128893826355E-2</v>
      </c>
      <c r="AB241">
        <f t="shared" si="302"/>
        <v>1.5495209459992245E-2</v>
      </c>
      <c r="AC241">
        <f t="shared" si="302"/>
        <v>1.5297619801688941E-2</v>
      </c>
      <c r="AD241">
        <f t="shared" si="299"/>
        <v>1.5101352504715192E-2</v>
      </c>
      <c r="AE241">
        <f t="shared" si="299"/>
        <v>1.4906400192744172E-2</v>
      </c>
      <c r="AF241">
        <f t="shared" si="299"/>
        <v>1.4712755527139749E-2</v>
      </c>
      <c r="AG241">
        <f t="shared" si="299"/>
        <v>1.45204112067736E-2</v>
      </c>
      <c r="AH241">
        <f t="shared" si="296"/>
        <v>1.4329359967843231E-2</v>
      </c>
      <c r="AI241">
        <f t="shared" si="296"/>
        <v>1.4139594583690811E-2</v>
      </c>
      <c r="AJ241">
        <f t="shared" si="296"/>
        <v>1.3951107864622865E-2</v>
      </c>
      <c r="AK241">
        <f t="shared" si="296"/>
        <v>1.3763892657730809E-2</v>
      </c>
      <c r="AL241">
        <f t="shared" si="296"/>
        <v>1.3577941846712347E-2</v>
      </c>
      <c r="AM241">
        <f t="shared" si="296"/>
        <v>1.3393248351693693E-2</v>
      </c>
      <c r="AN241">
        <f t="shared" si="296"/>
        <v>1.3209805129052598E-2</v>
      </c>
      <c r="AO241">
        <f t="shared" si="296"/>
        <v>1.302760517124227E-2</v>
      </c>
      <c r="AP241">
        <f t="shared" si="296"/>
        <v>1.2846641506616066E-2</v>
      </c>
      <c r="AQ241">
        <f t="shared" si="296"/>
        <v>1.2666907199253025E-2</v>
      </c>
      <c r="AR241">
        <f t="shared" si="303"/>
        <v>1.2488395348784228E-2</v>
      </c>
      <c r="AS241">
        <f t="shared" si="303"/>
        <v>1.2311099090219969E-2</v>
      </c>
      <c r="AT241">
        <f t="shared" si="303"/>
        <v>1.2135011593777717E-2</v>
      </c>
      <c r="AU241">
        <f t="shared" si="303"/>
        <v>1.1960126064710927E-2</v>
      </c>
      <c r="AV241">
        <f t="shared" si="303"/>
        <v>1.1786435743138611E-2</v>
      </c>
      <c r="AW241">
        <f t="shared" si="303"/>
        <v>1.161393390387574E-2</v>
      </c>
      <c r="AX241">
        <f t="shared" si="303"/>
        <v>1.0329208953529947E-2</v>
      </c>
      <c r="AY241">
        <f t="shared" si="303"/>
        <v>8.8304932443686156E-3</v>
      </c>
      <c r="AZ241">
        <f t="shared" si="303"/>
        <v>7.9531269961998705E-3</v>
      </c>
      <c r="BA241">
        <f t="shared" si="303"/>
        <v>7.2889112026891818E-3</v>
      </c>
      <c r="BB241">
        <f t="shared" si="303"/>
        <v>6.7463432632189468E-3</v>
      </c>
      <c r="BC241">
        <f t="shared" si="303"/>
        <v>6.2857874222643165E-3</v>
      </c>
      <c r="BD241">
        <f t="shared" si="303"/>
        <v>5.8855397866603614E-3</v>
      </c>
      <c r="BE241">
        <f t="shared" si="303"/>
        <v>5.5320783676653801E-3</v>
      </c>
      <c r="BF241">
        <f t="shared" si="303"/>
        <v>5.2162527464121337E-3</v>
      </c>
      <c r="BG241">
        <f t="shared" si="303"/>
        <v>4.9315039090421621E-3</v>
      </c>
      <c r="BH241">
        <f t="shared" si="300"/>
        <v>4.6729270582966361E-3</v>
      </c>
      <c r="BI241">
        <f t="shared" si="300"/>
        <v>4.4367337146552664E-3</v>
      </c>
      <c r="BJ241">
        <f t="shared" si="300"/>
        <v>4.2199220350042253E-3</v>
      </c>
      <c r="BK241">
        <f t="shared" si="300"/>
        <v>4.0200640190974739E-3</v>
      </c>
      <c r="BL241">
        <f t="shared" si="297"/>
        <v>3.8351622899244213E-3</v>
      </c>
      <c r="BM241">
        <f t="shared" si="297"/>
        <v>3.6635503094232438E-3</v>
      </c>
      <c r="BN241">
        <f t="shared" si="297"/>
        <v>3.5038208086188879E-3</v>
      </c>
      <c r="BO241">
        <f t="shared" si="297"/>
        <v>3.3547731701572573E-3</v>
      </c>
      <c r="BP241">
        <f t="shared" si="297"/>
        <v>3.2153739127342563E-3</v>
      </c>
      <c r="BQ241">
        <f t="shared" si="297"/>
        <v>3.0847264611778341E-3</v>
      </c>
      <c r="BR241">
        <f t="shared" si="297"/>
        <v>2.9620476423093864E-3</v>
      </c>
      <c r="BS241">
        <f t="shared" si="297"/>
        <v>2.8466491467945059E-3</v>
      </c>
      <c r="BT241">
        <f t="shared" si="297"/>
        <v>2.7379227206396064E-3</v>
      </c>
      <c r="BU241">
        <f t="shared" si="297"/>
        <v>2.6353282007523754E-3</v>
      </c>
      <c r="BV241">
        <f t="shared" si="297"/>
        <v>2.5383837491156371E-3</v>
      </c>
      <c r="BW241">
        <f t="shared" si="297"/>
        <v>2.4466578077148153E-3</v>
      </c>
      <c r="BX241">
        <f t="shared" si="297"/>
        <v>2.3597624153770059E-3</v>
      </c>
      <c r="BY241">
        <f t="shared" si="297"/>
        <v>2.2773476135502699E-3</v>
      </c>
      <c r="BZ241">
        <f t="shared" si="297"/>
        <v>2.199096730908024E-3</v>
      </c>
      <c r="CA241">
        <f t="shared" si="297"/>
        <v>2.1247223832858305E-3</v>
      </c>
      <c r="CB241">
        <f t="shared" ref="BV241:CE247" si="305">CB$2*EXP(- CB$1 * ($C241*_c1+$B241))</f>
        <v>2.0539630604624179E-3</v>
      </c>
      <c r="CC241">
        <f t="shared" si="305"/>
        <v>1.986580197874753E-3</v>
      </c>
      <c r="CD241">
        <f t="shared" si="305"/>
        <v>1.9223556517474671E-3</v>
      </c>
      <c r="CE241">
        <f t="shared" si="305"/>
        <v>1.8610895119115956E-3</v>
      </c>
      <c r="CF241">
        <f t="shared" si="290"/>
        <v>1.8025981989322371E-3</v>
      </c>
      <c r="CG241">
        <f t="shared" si="290"/>
        <v>1.7467128018937453E-3</v>
      </c>
      <c r="CH241">
        <f t="shared" si="290"/>
        <v>1.6932776209186015E-3</v>
      </c>
      <c r="CI241">
        <f t="shared" si="290"/>
        <v>1.6421488846787603E-3</v>
      </c>
      <c r="CJ241">
        <f t="shared" si="290"/>
        <v>1.5931936181388686E-3</v>
      </c>
      <c r="CK241">
        <f t="shared" si="290"/>
        <v>1.5462886398087457E-3</v>
      </c>
      <c r="CL241">
        <f t="shared" si="290"/>
        <v>1.501319671076204E-3</v>
      </c>
      <c r="CM241">
        <f t="shared" si="290"/>
        <v>1.4581805428931307E-3</v>
      </c>
      <c r="CN241">
        <f t="shared" si="290"/>
        <v>1.416772487316038E-3</v>
      </c>
      <c r="CO241">
        <f t="shared" si="290"/>
        <v>1.37700350324937E-3</v>
      </c>
      <c r="CP241">
        <f t="shared" si="304"/>
        <v>1.33878778727829E-3</v>
      </c>
      <c r="CQ241">
        <f t="shared" si="304"/>
        <v>1.3020452217649258E-3</v>
      </c>
      <c r="CR241">
        <f t="shared" si="304"/>
        <v>8.3869686904128359E-4</v>
      </c>
      <c r="CS241">
        <f t="shared" si="304"/>
        <v>5.4500155800932054E-4</v>
      </c>
      <c r="CT241">
        <f t="shared" si="304"/>
        <v>3.7761114048922358E-4</v>
      </c>
      <c r="CU241">
        <f t="shared" si="304"/>
        <v>2.6281145715162211E-4</v>
      </c>
      <c r="CV241">
        <f t="shared" si="304"/>
        <v>1.7953338380022723E-4</v>
      </c>
      <c r="CW241">
        <f t="shared" si="304"/>
        <v>1.1807153024878257E-4</v>
      </c>
      <c r="CX241">
        <f t="shared" si="304"/>
        <v>7.2951301216496787E-5</v>
      </c>
      <c r="CY241">
        <f t="shared" si="304"/>
        <v>4.0699288524050081E-5</v>
      </c>
      <c r="CZ241">
        <f t="shared" si="304"/>
        <v>1.8933566879093485E-5</v>
      </c>
      <c r="DA241">
        <f t="shared" si="304"/>
        <v>5.9275789891180295E-6</v>
      </c>
      <c r="DB241">
        <f t="shared" si="304"/>
        <v>3.7670329791693124E-7</v>
      </c>
      <c r="DC241">
        <f t="shared" si="304"/>
        <v>0</v>
      </c>
      <c r="DD241">
        <f t="shared" si="304"/>
        <v>0</v>
      </c>
      <c r="DE241">
        <f t="shared" si="304"/>
        <v>0</v>
      </c>
      <c r="DF241">
        <f t="shared" si="301"/>
        <v>0</v>
      </c>
      <c r="DG241">
        <f t="shared" si="301"/>
        <v>0</v>
      </c>
      <c r="DH241">
        <f t="shared" si="301"/>
        <v>0</v>
      </c>
      <c r="DI241">
        <f t="shared" si="301"/>
        <v>0</v>
      </c>
      <c r="DJ241">
        <f t="shared" si="298"/>
        <v>0</v>
      </c>
      <c r="DK241">
        <f t="shared" si="298"/>
        <v>0</v>
      </c>
      <c r="DL241">
        <f t="shared" si="298"/>
        <v>0</v>
      </c>
      <c r="DM241">
        <f t="shared" si="298"/>
        <v>0</v>
      </c>
      <c r="DN241">
        <f t="shared" si="298"/>
        <v>0</v>
      </c>
      <c r="DO241">
        <f t="shared" si="298"/>
        <v>0</v>
      </c>
      <c r="DP241">
        <f t="shared" si="298"/>
        <v>0</v>
      </c>
      <c r="DQ241">
        <f t="shared" si="298"/>
        <v>0</v>
      </c>
      <c r="DR241">
        <f t="shared" si="298"/>
        <v>0</v>
      </c>
      <c r="DS241">
        <f t="shared" si="298"/>
        <v>0</v>
      </c>
      <c r="DT241">
        <f t="shared" si="298"/>
        <v>0</v>
      </c>
      <c r="DU241">
        <f t="shared" si="298"/>
        <v>0</v>
      </c>
      <c r="DV241">
        <f t="shared" si="298"/>
        <v>0</v>
      </c>
      <c r="DW241">
        <f t="shared" si="298"/>
        <v>0</v>
      </c>
      <c r="DX241">
        <f t="shared" si="298"/>
        <v>0</v>
      </c>
      <c r="DY241">
        <f t="shared" si="298"/>
        <v>0</v>
      </c>
      <c r="DZ241">
        <f t="shared" ref="DT241:EC247" si="306">DZ$2*EXP(- DZ$1 * ($C241*_c1+$B241))</f>
        <v>0</v>
      </c>
      <c r="EA241">
        <f t="shared" si="306"/>
        <v>0</v>
      </c>
      <c r="EB241">
        <f t="shared" si="306"/>
        <v>0</v>
      </c>
      <c r="EC241">
        <f t="shared" si="306"/>
        <v>0</v>
      </c>
      <c r="ED241">
        <f t="shared" si="291"/>
        <v>0</v>
      </c>
      <c r="EE241">
        <f t="shared" si="291"/>
        <v>0</v>
      </c>
      <c r="EF241">
        <f t="shared" si="291"/>
        <v>0</v>
      </c>
      <c r="EG241">
        <f t="shared" si="291"/>
        <v>0</v>
      </c>
      <c r="EH241">
        <f t="shared" si="291"/>
        <v>0</v>
      </c>
      <c r="EI241">
        <f t="shared" si="291"/>
        <v>0</v>
      </c>
      <c r="EJ241">
        <f t="shared" si="291"/>
        <v>0</v>
      </c>
      <c r="EK241">
        <f t="shared" si="291"/>
        <v>0</v>
      </c>
      <c r="EL241">
        <f t="shared" si="291"/>
        <v>0</v>
      </c>
      <c r="EM241">
        <f t="shared" si="291"/>
        <v>0</v>
      </c>
      <c r="EN241">
        <f t="shared" si="295"/>
        <v>0</v>
      </c>
      <c r="EO241">
        <f t="shared" si="295"/>
        <v>0</v>
      </c>
      <c r="EP241">
        <f t="shared" si="295"/>
        <v>0</v>
      </c>
      <c r="EQ241">
        <f t="shared" si="295"/>
        <v>0</v>
      </c>
      <c r="ER241">
        <f t="shared" si="295"/>
        <v>0</v>
      </c>
      <c r="ES241">
        <f t="shared" si="295"/>
        <v>0</v>
      </c>
      <c r="ET241">
        <f t="shared" si="295"/>
        <v>0</v>
      </c>
      <c r="EU241">
        <f t="shared" si="295"/>
        <v>0</v>
      </c>
      <c r="EV241">
        <f t="shared" si="295"/>
        <v>0</v>
      </c>
      <c r="EW241">
        <f t="shared" si="295"/>
        <v>0</v>
      </c>
      <c r="EX241">
        <f t="shared" si="295"/>
        <v>0</v>
      </c>
      <c r="EZ241">
        <f t="shared" si="266"/>
        <v>0.89280531598109514</v>
      </c>
      <c r="FB241">
        <f t="shared" si="267"/>
        <v>9.8258842337696217E-3</v>
      </c>
      <c r="FC241">
        <f t="shared" si="268"/>
        <v>0.24875955585110204</v>
      </c>
    </row>
    <row r="242" spans="1:159" x14ac:dyDescent="0.25">
      <c r="A242">
        <v>1475</v>
      </c>
      <c r="B242" s="20">
        <f>'Input spectra'!S241</f>
        <v>3.9642346934429702E-2</v>
      </c>
      <c r="C242">
        <f>'Input spectra'!B241</f>
        <v>0</v>
      </c>
      <c r="D242">
        <f t="shared" ref="D242:M247" si="307">D$2*EXP(- D$1 * ($C242*_c1+$B242))</f>
        <v>2.0653927966864227E-2</v>
      </c>
      <c r="E242">
        <f t="shared" si="307"/>
        <v>2.0422394700068337E-2</v>
      </c>
      <c r="F242">
        <f t="shared" si="307"/>
        <v>2.0192370207937179E-2</v>
      </c>
      <c r="G242">
        <f t="shared" si="307"/>
        <v>1.9963846176067033E-2</v>
      </c>
      <c r="H242">
        <f t="shared" si="307"/>
        <v>1.9736814332227307E-2</v>
      </c>
      <c r="I242">
        <f t="shared" si="307"/>
        <v>1.951126644615701E-2</v>
      </c>
      <c r="J242">
        <f t="shared" si="307"/>
        <v>1.9287194329362146E-2</v>
      </c>
      <c r="K242">
        <f t="shared" si="307"/>
        <v>1.9064589834914013E-2</v>
      </c>
      <c r="L242">
        <f t="shared" si="307"/>
        <v>1.884344485724852E-2</v>
      </c>
      <c r="M242">
        <f t="shared" si="307"/>
        <v>1.8623751331966375E-2</v>
      </c>
      <c r="N242">
        <f t="shared" si="302"/>
        <v>1.8405501235634256E-2</v>
      </c>
      <c r="O242">
        <f t="shared" si="302"/>
        <v>1.8188686585586859E-2</v>
      </c>
      <c r="P242">
        <f t="shared" si="302"/>
        <v>1.7973299439729931E-2</v>
      </c>
      <c r="Q242">
        <f t="shared" si="302"/>
        <v>1.7759331896344179E-2</v>
      </c>
      <c r="R242">
        <f t="shared" si="302"/>
        <v>1.7546776093890108E-2</v>
      </c>
      <c r="S242">
        <f t="shared" si="302"/>
        <v>1.733562421081377E-2</v>
      </c>
      <c r="T242">
        <f t="shared" si="302"/>
        <v>1.7125868465353449E-2</v>
      </c>
      <c r="U242">
        <f t="shared" si="302"/>
        <v>1.6917501115347178E-2</v>
      </c>
      <c r="V242">
        <f t="shared" si="302"/>
        <v>1.6710514458041253E-2</v>
      </c>
      <c r="W242">
        <f t="shared" si="302"/>
        <v>1.6504900829899565E-2</v>
      </c>
      <c r="X242">
        <f t="shared" si="302"/>
        <v>1.6300652606413848E-2</v>
      </c>
      <c r="Y242">
        <f t="shared" si="302"/>
        <v>1.609776220191483E-2</v>
      </c>
      <c r="Z242">
        <f t="shared" si="302"/>
        <v>1.5896222069384264E-2</v>
      </c>
      <c r="AA242">
        <f t="shared" si="302"/>
        <v>1.5696024700267795E-2</v>
      </c>
      <c r="AB242">
        <f t="shared" si="302"/>
        <v>1.549716262428877E-2</v>
      </c>
      <c r="AC242">
        <f t="shared" si="302"/>
        <v>1.5299628409262881E-2</v>
      </c>
      <c r="AD242">
        <f t="shared" si="299"/>
        <v>1.5103414660913668E-2</v>
      </c>
      <c r="AE242">
        <f t="shared" si="299"/>
        <v>1.4908514022688909E-2</v>
      </c>
      <c r="AF242">
        <f t="shared" si="299"/>
        <v>1.4714919175577859E-2</v>
      </c>
      <c r="AG242">
        <f t="shared" si="299"/>
        <v>1.4522622837929339E-2</v>
      </c>
      <c r="AH242">
        <f t="shared" si="296"/>
        <v>1.4331617765270687E-2</v>
      </c>
      <c r="AI242">
        <f t="shared" si="296"/>
        <v>1.4141896750127557E-2</v>
      </c>
      <c r="AJ242">
        <f t="shared" si="296"/>
        <v>1.3953452621844546E-2</v>
      </c>
      <c r="AK242">
        <f t="shared" si="296"/>
        <v>1.376627824640668E-2</v>
      </c>
      <c r="AL242">
        <f t="shared" si="296"/>
        <v>1.358036652626173E-2</v>
      </c>
      <c r="AM242">
        <f t="shared" si="296"/>
        <v>1.3395710400143358E-2</v>
      </c>
      <c r="AN242">
        <f t="shared" si="296"/>
        <v>1.3212302842895086E-2</v>
      </c>
      <c r="AO242">
        <f t="shared" si="296"/>
        <v>1.3030136865295106E-2</v>
      </c>
      <c r="AP242">
        <f t="shared" si="296"/>
        <v>1.2849205513881905E-2</v>
      </c>
      <c r="AQ242">
        <f t="shared" si="296"/>
        <v>1.2669501870780682E-2</v>
      </c>
      <c r="AR242">
        <f t="shared" si="303"/>
        <v>1.2491019053530629E-2</v>
      </c>
      <c r="AS242">
        <f t="shared" si="303"/>
        <v>1.2313750214912983E-2</v>
      </c>
      <c r="AT242">
        <f t="shared" si="303"/>
        <v>1.2137688542779877E-2</v>
      </c>
      <c r="AU242">
        <f t="shared" si="303"/>
        <v>1.1962827259884049E-2</v>
      </c>
      <c r="AV242">
        <f t="shared" si="303"/>
        <v>1.1789159623709274E-2</v>
      </c>
      <c r="AW242">
        <f t="shared" si="303"/>
        <v>1.1616678926301648E-2</v>
      </c>
      <c r="AX242">
        <f t="shared" si="303"/>
        <v>1.0331704582785652E-2</v>
      </c>
      <c r="AY242">
        <f t="shared" si="303"/>
        <v>8.8326731572335795E-3</v>
      </c>
      <c r="AZ242">
        <f t="shared" si="303"/>
        <v>7.9551320988410223E-3</v>
      </c>
      <c r="BA242">
        <f t="shared" si="303"/>
        <v>7.2907871357367005E-3</v>
      </c>
      <c r="BB242">
        <f t="shared" si="303"/>
        <v>6.7481149958114762E-3</v>
      </c>
      <c r="BC242">
        <f t="shared" si="303"/>
        <v>6.2874712231800502E-3</v>
      </c>
      <c r="BD242">
        <f t="shared" si="303"/>
        <v>5.8871472891701389E-3</v>
      </c>
      <c r="BE242">
        <f t="shared" si="303"/>
        <v>5.5336183911720224E-3</v>
      </c>
      <c r="BF242">
        <f t="shared" si="303"/>
        <v>5.2177322522502442E-3</v>
      </c>
      <c r="BG242">
        <f t="shared" si="303"/>
        <v>4.9329285568320193E-3</v>
      </c>
      <c r="BH242">
        <f t="shared" si="300"/>
        <v>4.6743015546973302E-3</v>
      </c>
      <c r="BI242">
        <f t="shared" si="300"/>
        <v>4.438062044522937E-3</v>
      </c>
      <c r="BJ242">
        <f t="shared" si="300"/>
        <v>4.2212076214344051E-3</v>
      </c>
      <c r="BK242">
        <f t="shared" si="300"/>
        <v>4.0213098381839717E-3</v>
      </c>
      <c r="BL242">
        <f t="shared" si="297"/>
        <v>3.8363709554542474E-3</v>
      </c>
      <c r="BM242">
        <f t="shared" si="297"/>
        <v>3.6647241369104563E-3</v>
      </c>
      <c r="BN242">
        <f t="shared" si="297"/>
        <v>3.5049618647206063E-3</v>
      </c>
      <c r="BO242">
        <f t="shared" si="297"/>
        <v>3.3558833114876582E-3</v>
      </c>
      <c r="BP242">
        <f t="shared" si="297"/>
        <v>3.2164548168225377E-3</v>
      </c>
      <c r="BQ242">
        <f t="shared" si="297"/>
        <v>3.0857796514949798E-3</v>
      </c>
      <c r="BR242">
        <f t="shared" si="297"/>
        <v>2.9630745087425654E-3</v>
      </c>
      <c r="BS242">
        <f t="shared" si="297"/>
        <v>2.8476509625759579E-3</v>
      </c>
      <c r="BT242">
        <f t="shared" si="297"/>
        <v>2.7389006564778667E-3</v>
      </c>
      <c r="BU242">
        <f t="shared" si="297"/>
        <v>2.6362833367298737E-3</v>
      </c>
      <c r="BV242">
        <f t="shared" si="305"/>
        <v>2.539317084783976E-3</v>
      </c>
      <c r="BW242">
        <f t="shared" si="305"/>
        <v>2.4475702707216539E-3</v>
      </c>
      <c r="BX242">
        <f t="shared" si="305"/>
        <v>2.3606548688860428E-3</v>
      </c>
      <c r="BY242">
        <f t="shared" si="305"/>
        <v>2.278220862661239E-3</v>
      </c>
      <c r="BZ242">
        <f t="shared" si="305"/>
        <v>2.1999515282419674E-3</v>
      </c>
      <c r="CA242">
        <f t="shared" si="305"/>
        <v>2.1255594338688458E-3</v>
      </c>
      <c r="CB242">
        <f t="shared" si="305"/>
        <v>2.0547830260160666E-3</v>
      </c>
      <c r="CC242">
        <f t="shared" si="305"/>
        <v>1.9873837006016888E-3</v>
      </c>
      <c r="CD242">
        <f t="shared" si="305"/>
        <v>1.9231432776852717E-3</v>
      </c>
      <c r="CE242">
        <f t="shared" si="305"/>
        <v>1.8618618139153689E-3</v>
      </c>
      <c r="CF242">
        <f t="shared" si="290"/>
        <v>1.803355699336485E-3</v>
      </c>
      <c r="CG242">
        <f t="shared" si="290"/>
        <v>1.7474559948959698E-3</v>
      </c>
      <c r="CH242">
        <f t="shared" si="290"/>
        <v>1.6940069747203971E-3</v>
      </c>
      <c r="CI242">
        <f t="shared" si="290"/>
        <v>1.6428648434147662E-3</v>
      </c>
      <c r="CJ242">
        <f t="shared" si="290"/>
        <v>1.5938966036194424E-3</v>
      </c>
      <c r="CK242">
        <f t="shared" si="290"/>
        <v>1.5469790530984961E-3</v>
      </c>
      <c r="CL242">
        <f t="shared" ref="CF242:CO247" si="308">CL$2*EXP(- CL$1 * ($C242*_c1+$B242))</f>
        <v>1.5019978939274079E-3</v>
      </c>
      <c r="CM242">
        <f t="shared" si="308"/>
        <v>1.4588469390504526E-3</v>
      </c>
      <c r="CN242">
        <f t="shared" si="308"/>
        <v>1.4174274037067674E-3</v>
      </c>
      <c r="CO242">
        <f t="shared" si="308"/>
        <v>1.3776472710715427E-3</v>
      </c>
      <c r="CP242">
        <f t="shared" si="304"/>
        <v>1.3394207229974688E-3</v>
      </c>
      <c r="CQ242">
        <f t="shared" si="304"/>
        <v>1.3026676280290727E-3</v>
      </c>
      <c r="CR242">
        <f t="shared" si="304"/>
        <v>8.3910219132790967E-4</v>
      </c>
      <c r="CS242">
        <f t="shared" si="304"/>
        <v>5.4526780791820304E-4</v>
      </c>
      <c r="CT242">
        <f t="shared" si="304"/>
        <v>3.7779759915324002E-4</v>
      </c>
      <c r="CU242">
        <f t="shared" si="304"/>
        <v>2.629426103711101E-4</v>
      </c>
      <c r="CV242">
        <f t="shared" si="304"/>
        <v>1.7962392133112422E-4</v>
      </c>
      <c r="CW242">
        <f t="shared" si="304"/>
        <v>1.1813169335677735E-4</v>
      </c>
      <c r="CX242">
        <f t="shared" si="304"/>
        <v>7.2988856720643307E-5</v>
      </c>
      <c r="CY242">
        <f t="shared" si="304"/>
        <v>4.0720454467442876E-5</v>
      </c>
      <c r="CZ242">
        <f t="shared" si="304"/>
        <v>1.8943512896088391E-5</v>
      </c>
      <c r="DA242">
        <f t="shared" si="304"/>
        <v>5.9307239599589946E-6</v>
      </c>
      <c r="DB242">
        <f t="shared" si="304"/>
        <v>3.7690514321357318E-7</v>
      </c>
      <c r="DC242">
        <f t="shared" si="304"/>
        <v>0</v>
      </c>
      <c r="DD242">
        <f t="shared" si="304"/>
        <v>0</v>
      </c>
      <c r="DE242">
        <f t="shared" si="304"/>
        <v>0</v>
      </c>
      <c r="DF242">
        <f t="shared" si="301"/>
        <v>0</v>
      </c>
      <c r="DG242">
        <f t="shared" si="301"/>
        <v>0</v>
      </c>
      <c r="DH242">
        <f t="shared" si="301"/>
        <v>0</v>
      </c>
      <c r="DI242">
        <f t="shared" si="301"/>
        <v>0</v>
      </c>
      <c r="DJ242">
        <f t="shared" si="298"/>
        <v>0</v>
      </c>
      <c r="DK242">
        <f t="shared" si="298"/>
        <v>0</v>
      </c>
      <c r="DL242">
        <f t="shared" si="298"/>
        <v>0</v>
      </c>
      <c r="DM242">
        <f t="shared" si="298"/>
        <v>0</v>
      </c>
      <c r="DN242">
        <f t="shared" si="298"/>
        <v>0</v>
      </c>
      <c r="DO242">
        <f t="shared" si="298"/>
        <v>0</v>
      </c>
      <c r="DP242">
        <f t="shared" si="298"/>
        <v>0</v>
      </c>
      <c r="DQ242">
        <f t="shared" si="298"/>
        <v>0</v>
      </c>
      <c r="DR242">
        <f t="shared" si="298"/>
        <v>0</v>
      </c>
      <c r="DS242">
        <f t="shared" si="298"/>
        <v>0</v>
      </c>
      <c r="DT242">
        <f t="shared" si="306"/>
        <v>0</v>
      </c>
      <c r="DU242">
        <f t="shared" si="306"/>
        <v>0</v>
      </c>
      <c r="DV242">
        <f t="shared" si="306"/>
        <v>0</v>
      </c>
      <c r="DW242">
        <f t="shared" si="306"/>
        <v>0</v>
      </c>
      <c r="DX242">
        <f t="shared" si="306"/>
        <v>0</v>
      </c>
      <c r="DY242">
        <f t="shared" si="306"/>
        <v>0</v>
      </c>
      <c r="DZ242">
        <f t="shared" si="306"/>
        <v>0</v>
      </c>
      <c r="EA242">
        <f t="shared" si="306"/>
        <v>0</v>
      </c>
      <c r="EB242">
        <f t="shared" si="306"/>
        <v>0</v>
      </c>
      <c r="EC242">
        <f t="shared" si="306"/>
        <v>0</v>
      </c>
      <c r="ED242">
        <f t="shared" si="291"/>
        <v>0</v>
      </c>
      <c r="EE242">
        <f t="shared" si="291"/>
        <v>0</v>
      </c>
      <c r="EF242">
        <f t="shared" si="291"/>
        <v>0</v>
      </c>
      <c r="EG242">
        <f t="shared" si="291"/>
        <v>0</v>
      </c>
      <c r="EH242">
        <f t="shared" si="291"/>
        <v>0</v>
      </c>
      <c r="EI242">
        <f t="shared" si="291"/>
        <v>0</v>
      </c>
      <c r="EJ242">
        <f t="shared" ref="ED242:EM247" si="309">EJ$2*EXP(- EJ$1 * ($C242*_c1+$B242))</f>
        <v>0</v>
      </c>
      <c r="EK242">
        <f t="shared" si="309"/>
        <v>0</v>
      </c>
      <c r="EL242">
        <f t="shared" si="309"/>
        <v>0</v>
      </c>
      <c r="EM242">
        <f t="shared" si="309"/>
        <v>0</v>
      </c>
      <c r="EN242">
        <f t="shared" si="295"/>
        <v>0</v>
      </c>
      <c r="EO242">
        <f t="shared" si="295"/>
        <v>0</v>
      </c>
      <c r="EP242">
        <f t="shared" si="295"/>
        <v>0</v>
      </c>
      <c r="EQ242">
        <f t="shared" si="295"/>
        <v>0</v>
      </c>
      <c r="ER242">
        <f t="shared" si="295"/>
        <v>0</v>
      </c>
      <c r="ES242">
        <f t="shared" si="295"/>
        <v>0</v>
      </c>
      <c r="ET242">
        <f t="shared" si="295"/>
        <v>0</v>
      </c>
      <c r="EU242">
        <f t="shared" si="295"/>
        <v>0</v>
      </c>
      <c r="EV242">
        <f t="shared" si="295"/>
        <v>0</v>
      </c>
      <c r="EW242">
        <f t="shared" si="295"/>
        <v>0</v>
      </c>
      <c r="EX242">
        <f t="shared" si="295"/>
        <v>0</v>
      </c>
      <c r="EZ242">
        <f t="shared" si="266"/>
        <v>0.89293523496128469</v>
      </c>
      <c r="FB242">
        <f t="shared" si="267"/>
        <v>9.8130127446353077E-3</v>
      </c>
      <c r="FC242">
        <f t="shared" si="268"/>
        <v>0.24876119693725085</v>
      </c>
    </row>
    <row r="243" spans="1:159" x14ac:dyDescent="0.25">
      <c r="A243">
        <v>1480</v>
      </c>
      <c r="B243" s="20">
        <f>'Input spectra'!S242</f>
        <v>3.9589829595276099E-2</v>
      </c>
      <c r="C243">
        <f>'Input spectra'!B242</f>
        <v>0</v>
      </c>
      <c r="D243">
        <f t="shared" si="307"/>
        <v>2.0653927966864227E-2</v>
      </c>
      <c r="E243">
        <f t="shared" si="307"/>
        <v>2.0422501953332846E-2</v>
      </c>
      <c r="F243">
        <f t="shared" si="307"/>
        <v>2.0192582298961929E-2</v>
      </c>
      <c r="G243">
        <f t="shared" si="307"/>
        <v>1.9964160712968953E-2</v>
      </c>
      <c r="H243">
        <f t="shared" si="307"/>
        <v>1.9737228946571015E-2</v>
      </c>
      <c r="I243">
        <f t="shared" si="307"/>
        <v>1.9511778792782385E-2</v>
      </c>
      <c r="J243">
        <f t="shared" si="307"/>
        <v>1.9287802086212977E-2</v>
      </c>
      <c r="K243">
        <f t="shared" si="307"/>
        <v>1.9065290702867766E-2</v>
      </c>
      <c r="L243">
        <f t="shared" si="307"/>
        <v>1.8844236559947165E-2</v>
      </c>
      <c r="M243">
        <f t="shared" si="307"/>
        <v>1.8624631615648295E-2</v>
      </c>
      <c r="N243">
        <f t="shared" si="302"/>
        <v>1.8406467868967224E-2</v>
      </c>
      <c r="O243">
        <f t="shared" si="302"/>
        <v>1.8189737359502075E-2</v>
      </c>
      <c r="P243">
        <f t="shared" si="302"/>
        <v>1.797443216725712E-2</v>
      </c>
      <c r="Q243">
        <f t="shared" si="302"/>
        <v>1.7760544412447732E-2</v>
      </c>
      <c r="R243">
        <f t="shared" si="302"/>
        <v>1.7548066255306263E-2</v>
      </c>
      <c r="S243">
        <f t="shared" si="302"/>
        <v>1.7336989895888853E-2</v>
      </c>
      <c r="T243">
        <f t="shared" si="302"/>
        <v>1.7127307573883116E-2</v>
      </c>
      <c r="U243">
        <f t="shared" si="302"/>
        <v>1.6919011568416707E-2</v>
      </c>
      <c r="V243">
        <f t="shared" si="302"/>
        <v>1.6712094197866841E-2</v>
      </c>
      <c r="W243">
        <f t="shared" si="302"/>
        <v>1.6506547819670644E-2</v>
      </c>
      <c r="X243">
        <f t="shared" si="302"/>
        <v>1.6302364830136421E-2</v>
      </c>
      <c r="Y243">
        <f t="shared" si="302"/>
        <v>1.6099537664255779E-2</v>
      </c>
      <c r="Z243">
        <f t="shared" si="302"/>
        <v>1.589805879551668E-2</v>
      </c>
      <c r="AA243">
        <f t="shared" si="302"/>
        <v>1.5697920735717293E-2</v>
      </c>
      <c r="AB243">
        <f t="shared" si="302"/>
        <v>1.549911603478079E-2</v>
      </c>
      <c r="AC243">
        <f t="shared" si="302"/>
        <v>1.530163728057095E-2</v>
      </c>
      <c r="AD243">
        <f t="shared" si="299"/>
        <v>1.5105477098708657E-2</v>
      </c>
      <c r="AE243">
        <f t="shared" si="299"/>
        <v>1.4910628152389253E-2</v>
      </c>
      <c r="AF243">
        <f t="shared" si="299"/>
        <v>1.4717083142200729E-2</v>
      </c>
      <c r="AG243">
        <f t="shared" si="299"/>
        <v>1.4524834805942782E-2</v>
      </c>
      <c r="AH243">
        <f t="shared" si="296"/>
        <v>1.4333875918446705E-2</v>
      </c>
      <c r="AI243">
        <f t="shared" si="296"/>
        <v>1.4144199291396143E-2</v>
      </c>
      <c r="AJ243">
        <f t="shared" si="296"/>
        <v>1.3955797773148653E-2</v>
      </c>
      <c r="AK243">
        <f t="shared" si="296"/>
        <v>1.376866424855812E-2</v>
      </c>
      <c r="AL243">
        <f t="shared" si="296"/>
        <v>1.358279163879801E-2</v>
      </c>
      <c r="AM243">
        <f t="shared" si="296"/>
        <v>1.3398172901185437E-2</v>
      </c>
      <c r="AN243">
        <f t="shared" si="296"/>
        <v>1.3214801029006042E-2</v>
      </c>
      <c r="AO243">
        <f t="shared" si="296"/>
        <v>1.3032669051339733E-2</v>
      </c>
      <c r="AP243">
        <f t="shared" si="296"/>
        <v>1.2851770032887193E-2</v>
      </c>
      <c r="AQ243">
        <f t="shared" si="296"/>
        <v>1.267209707379722E-2</v>
      </c>
      <c r="AR243">
        <f t="shared" si="303"/>
        <v>1.2493643309494894E-2</v>
      </c>
      <c r="AS243">
        <f t="shared" si="303"/>
        <v>1.2316401910510519E-2</v>
      </c>
      <c r="AT243">
        <f t="shared" si="303"/>
        <v>1.2140366082309367E-2</v>
      </c>
      <c r="AU243">
        <f t="shared" si="303"/>
        <v>1.1965529065122261E-2</v>
      </c>
      <c r="AV243">
        <f t="shared" si="303"/>
        <v>1.1791884133776886E-2</v>
      </c>
      <c r="AW243">
        <f t="shared" si="303"/>
        <v>1.1619424597529949E-2</v>
      </c>
      <c r="AX243">
        <f t="shared" si="303"/>
        <v>1.0334200815007704E-2</v>
      </c>
      <c r="AY243">
        <f t="shared" si="303"/>
        <v>8.8348536082361057E-3</v>
      </c>
      <c r="AZ243">
        <f t="shared" si="303"/>
        <v>7.9571377069986345E-3</v>
      </c>
      <c r="BA243">
        <f t="shared" si="303"/>
        <v>7.2926635515894976E-3</v>
      </c>
      <c r="BB243">
        <f t="shared" si="303"/>
        <v>6.7498871936984986E-3</v>
      </c>
      <c r="BC243">
        <f t="shared" si="303"/>
        <v>6.289155475142777E-3</v>
      </c>
      <c r="BD243">
        <f t="shared" si="303"/>
        <v>5.8887552307329873E-3</v>
      </c>
      <c r="BE243">
        <f t="shared" si="303"/>
        <v>5.5351588433913915E-3</v>
      </c>
      <c r="BF243">
        <f t="shared" si="303"/>
        <v>5.2192121777262868E-3</v>
      </c>
      <c r="BG243">
        <f t="shared" si="303"/>
        <v>4.9343536161842241E-3</v>
      </c>
      <c r="BH243">
        <f t="shared" si="300"/>
        <v>4.6756764553928772E-3</v>
      </c>
      <c r="BI243">
        <f t="shared" si="300"/>
        <v>4.4393907720841263E-3</v>
      </c>
      <c r="BJ243">
        <f t="shared" si="300"/>
        <v>4.2224935995145855E-3</v>
      </c>
      <c r="BK243">
        <f t="shared" si="300"/>
        <v>4.0225560433501898E-3</v>
      </c>
      <c r="BL243">
        <f t="shared" si="297"/>
        <v>3.8375800018994699E-3</v>
      </c>
      <c r="BM243">
        <f t="shared" si="297"/>
        <v>3.6658983405003166E-3</v>
      </c>
      <c r="BN243">
        <f t="shared" si="297"/>
        <v>3.5061032924192472E-3</v>
      </c>
      <c r="BO243">
        <f t="shared" si="297"/>
        <v>3.3569938201793415E-3</v>
      </c>
      <c r="BP243">
        <f t="shared" si="297"/>
        <v>3.2175360842756039E-3</v>
      </c>
      <c r="BQ243">
        <f t="shared" si="297"/>
        <v>3.0868332013933904E-3</v>
      </c>
      <c r="BR243">
        <f t="shared" si="297"/>
        <v>2.9641017311641685E-3</v>
      </c>
      <c r="BS243">
        <f t="shared" si="297"/>
        <v>2.84865313092452E-3</v>
      </c>
      <c r="BT243">
        <f t="shared" si="297"/>
        <v>2.7398789416168932E-3</v>
      </c>
      <c r="BU243">
        <f t="shared" si="297"/>
        <v>2.6372388188823704E-3</v>
      </c>
      <c r="BV243">
        <f t="shared" si="305"/>
        <v>2.540250763629532E-3</v>
      </c>
      <c r="BW243">
        <f t="shared" si="305"/>
        <v>2.4484830740248496E-3</v>
      </c>
      <c r="BX243">
        <f t="shared" si="305"/>
        <v>2.3615476599177314E-3</v>
      </c>
      <c r="BY243">
        <f t="shared" si="305"/>
        <v>2.2790944466196442E-3</v>
      </c>
      <c r="BZ243">
        <f t="shared" si="305"/>
        <v>2.2008066578389123E-3</v>
      </c>
      <c r="CA243">
        <f t="shared" si="305"/>
        <v>2.1263968142143205E-3</v>
      </c>
      <c r="CB243">
        <f t="shared" si="305"/>
        <v>2.055603318909346E-3</v>
      </c>
      <c r="CC243">
        <f t="shared" si="305"/>
        <v>1.9881875283175852E-3</v>
      </c>
      <c r="CD243">
        <f t="shared" si="305"/>
        <v>1.9239312263285117E-3</v>
      </c>
      <c r="CE243">
        <f t="shared" si="305"/>
        <v>1.8626344364036658E-3</v>
      </c>
      <c r="CF243">
        <f t="shared" si="308"/>
        <v>1.8041135180628433E-3</v>
      </c>
      <c r="CG243">
        <f t="shared" si="308"/>
        <v>1.7481995041126505E-3</v>
      </c>
      <c r="CH243">
        <f t="shared" si="308"/>
        <v>1.6947366426803452E-3</v>
      </c>
      <c r="CI243">
        <f t="shared" si="308"/>
        <v>1.6435811143008562E-3</v>
      </c>
      <c r="CJ243">
        <f t="shared" si="308"/>
        <v>1.5945998992874166E-3</v>
      </c>
      <c r="CK243">
        <f t="shared" si="308"/>
        <v>1.5476697746557321E-3</v>
      </c>
      <c r="CL243">
        <f t="shared" si="308"/>
        <v>1.5026764231665488E-3</v>
      </c>
      <c r="CM243">
        <f t="shared" si="308"/>
        <v>1.4595136397543137E-3</v>
      </c>
      <c r="CN243">
        <f t="shared" si="308"/>
        <v>1.4180826228387504E-3</v>
      </c>
      <c r="CO243">
        <f t="shared" si="308"/>
        <v>1.3782913398639079E-3</v>
      </c>
      <c r="CP243">
        <f t="shared" si="304"/>
        <v>1.3400539579482569E-3</v>
      </c>
      <c r="CQ243">
        <f t="shared" si="304"/>
        <v>1.3032903318171084E-3</v>
      </c>
      <c r="CR243">
        <f t="shared" si="304"/>
        <v>8.3950770949717485E-4</v>
      </c>
      <c r="CS243">
        <f t="shared" si="304"/>
        <v>5.455341878982991E-4</v>
      </c>
      <c r="CT243">
        <f t="shared" si="304"/>
        <v>3.7798414988772175E-4</v>
      </c>
      <c r="CU243">
        <f t="shared" si="304"/>
        <v>2.6307382904119594E-4</v>
      </c>
      <c r="CV243">
        <f t="shared" si="304"/>
        <v>1.7971450451951585E-4</v>
      </c>
      <c r="CW243">
        <f t="shared" si="304"/>
        <v>1.1819188712076142E-4</v>
      </c>
      <c r="CX243">
        <f t="shared" si="304"/>
        <v>7.3026431558453106E-5</v>
      </c>
      <c r="CY243">
        <f t="shared" si="304"/>
        <v>4.074163141832932E-5</v>
      </c>
      <c r="CZ243">
        <f t="shared" si="304"/>
        <v>1.8953464137838606E-5</v>
      </c>
      <c r="DA243">
        <f t="shared" si="304"/>
        <v>5.9338705994140117E-6</v>
      </c>
      <c r="DB243">
        <f t="shared" si="304"/>
        <v>3.7710709666303454E-7</v>
      </c>
      <c r="DC243">
        <f t="shared" si="304"/>
        <v>0</v>
      </c>
      <c r="DD243">
        <f t="shared" si="304"/>
        <v>0</v>
      </c>
      <c r="DE243">
        <f t="shared" si="304"/>
        <v>0</v>
      </c>
      <c r="DF243">
        <f t="shared" si="301"/>
        <v>0</v>
      </c>
      <c r="DG243">
        <f t="shared" si="301"/>
        <v>0</v>
      </c>
      <c r="DH243">
        <f t="shared" si="301"/>
        <v>0</v>
      </c>
      <c r="DI243">
        <f t="shared" si="301"/>
        <v>0</v>
      </c>
      <c r="DJ243">
        <f t="shared" si="298"/>
        <v>0</v>
      </c>
      <c r="DK243">
        <f t="shared" si="298"/>
        <v>0</v>
      </c>
      <c r="DL243">
        <f t="shared" si="298"/>
        <v>0</v>
      </c>
      <c r="DM243">
        <f t="shared" si="298"/>
        <v>0</v>
      </c>
      <c r="DN243">
        <f t="shared" si="298"/>
        <v>0</v>
      </c>
      <c r="DO243">
        <f t="shared" si="298"/>
        <v>0</v>
      </c>
      <c r="DP243">
        <f t="shared" si="298"/>
        <v>0</v>
      </c>
      <c r="DQ243">
        <f t="shared" si="298"/>
        <v>0</v>
      </c>
      <c r="DR243">
        <f t="shared" si="298"/>
        <v>0</v>
      </c>
      <c r="DS243">
        <f t="shared" si="298"/>
        <v>0</v>
      </c>
      <c r="DT243">
        <f t="shared" si="306"/>
        <v>0</v>
      </c>
      <c r="DU243">
        <f t="shared" si="306"/>
        <v>0</v>
      </c>
      <c r="DV243">
        <f t="shared" si="306"/>
        <v>0</v>
      </c>
      <c r="DW243">
        <f t="shared" si="306"/>
        <v>0</v>
      </c>
      <c r="DX243">
        <f t="shared" si="306"/>
        <v>0</v>
      </c>
      <c r="DY243">
        <f t="shared" si="306"/>
        <v>0</v>
      </c>
      <c r="DZ243">
        <f t="shared" si="306"/>
        <v>0</v>
      </c>
      <c r="EA243">
        <f t="shared" si="306"/>
        <v>0</v>
      </c>
      <c r="EB243">
        <f t="shared" si="306"/>
        <v>0</v>
      </c>
      <c r="EC243">
        <f t="shared" si="306"/>
        <v>0</v>
      </c>
      <c r="ED243">
        <f t="shared" si="309"/>
        <v>0</v>
      </c>
      <c r="EE243">
        <f t="shared" si="309"/>
        <v>0</v>
      </c>
      <c r="EF243">
        <f t="shared" si="309"/>
        <v>0</v>
      </c>
      <c r="EG243">
        <f t="shared" si="309"/>
        <v>0</v>
      </c>
      <c r="EH243">
        <f t="shared" si="309"/>
        <v>0</v>
      </c>
      <c r="EI243">
        <f t="shared" si="309"/>
        <v>0</v>
      </c>
      <c r="EJ243">
        <f t="shared" si="309"/>
        <v>0</v>
      </c>
      <c r="EK243">
        <f t="shared" si="309"/>
        <v>0</v>
      </c>
      <c r="EL243">
        <f t="shared" si="309"/>
        <v>0</v>
      </c>
      <c r="EM243">
        <f t="shared" si="309"/>
        <v>0</v>
      </c>
      <c r="EN243">
        <f t="shared" si="295"/>
        <v>0</v>
      </c>
      <c r="EO243">
        <f t="shared" si="295"/>
        <v>0</v>
      </c>
      <c r="EP243">
        <f t="shared" si="295"/>
        <v>0</v>
      </c>
      <c r="EQ243">
        <f t="shared" si="295"/>
        <v>0</v>
      </c>
      <c r="ER243">
        <f t="shared" si="295"/>
        <v>0</v>
      </c>
      <c r="ES243">
        <f t="shared" si="295"/>
        <v>0</v>
      </c>
      <c r="ET243">
        <f t="shared" si="295"/>
        <v>0</v>
      </c>
      <c r="EU243">
        <f t="shared" si="295"/>
        <v>0</v>
      </c>
      <c r="EV243">
        <f t="shared" si="295"/>
        <v>0</v>
      </c>
      <c r="EW243">
        <f t="shared" si="295"/>
        <v>0</v>
      </c>
      <c r="EX243">
        <f t="shared" si="295"/>
        <v>0</v>
      </c>
      <c r="EZ243">
        <f t="shared" si="266"/>
        <v>0.89306518327266382</v>
      </c>
      <c r="FB243">
        <f t="shared" si="267"/>
        <v>9.8001409175083043E-3</v>
      </c>
      <c r="FC243">
        <f t="shared" si="268"/>
        <v>0.24876283802361285</v>
      </c>
    </row>
    <row r="244" spans="1:159" x14ac:dyDescent="0.25">
      <c r="A244">
        <v>1485</v>
      </c>
      <c r="B244" s="20">
        <f>'Input spectra'!S243</f>
        <v>3.9537312256122503E-2</v>
      </c>
      <c r="C244">
        <f>'Input spectra'!B243</f>
        <v>0</v>
      </c>
      <c r="D244">
        <f t="shared" si="307"/>
        <v>2.0653927966864227E-2</v>
      </c>
      <c r="E244">
        <f t="shared" si="307"/>
        <v>2.0422609207160627E-2</v>
      </c>
      <c r="F244">
        <f t="shared" si="307"/>
        <v>2.0192794392214379E-2</v>
      </c>
      <c r="G244">
        <f t="shared" si="307"/>
        <v>1.9964475254826506E-2</v>
      </c>
      <c r="H244">
        <f t="shared" si="307"/>
        <v>1.9737643569624597E-2</v>
      </c>
      <c r="I244">
        <f t="shared" si="307"/>
        <v>1.9512291152861478E-2</v>
      </c>
      <c r="J244">
        <f t="shared" si="307"/>
        <v>1.9288409862214775E-2</v>
      </c>
      <c r="K244">
        <f t="shared" si="307"/>
        <v>1.9065991596587395E-2</v>
      </c>
      <c r="L244">
        <f t="shared" si="307"/>
        <v>1.8845028295909002E-2</v>
      </c>
      <c r="M244">
        <f t="shared" si="307"/>
        <v>1.8625511940938339E-2</v>
      </c>
      <c r="N244">
        <f t="shared" si="302"/>
        <v>1.8407434553066534E-2</v>
      </c>
      <c r="O244">
        <f t="shared" si="302"/>
        <v>1.8190788194121281E-2</v>
      </c>
      <c r="P244">
        <f t="shared" si="302"/>
        <v>1.7975564966171961E-2</v>
      </c>
      <c r="Q244">
        <f t="shared" si="302"/>
        <v>1.7761757011335665E-2</v>
      </c>
      <c r="R244">
        <f t="shared" si="302"/>
        <v>1.754935651158409E-2</v>
      </c>
      <c r="S244">
        <f t="shared" si="302"/>
        <v>1.7338355688551393E-2</v>
      </c>
      <c r="T244">
        <f t="shared" si="302"/>
        <v>1.7128746803342903E-2</v>
      </c>
      <c r="U244">
        <f t="shared" si="302"/>
        <v>1.6920522156344712E-2</v>
      </c>
      <c r="V244">
        <f t="shared" si="302"/>
        <v>1.6713674087034204E-2</v>
      </c>
      <c r="W244">
        <f t="shared" si="302"/>
        <v>1.6508194973791416E-2</v>
      </c>
      <c r="X244">
        <f t="shared" si="302"/>
        <v>1.6304077233711304E-2</v>
      </c>
      <c r="Y244">
        <f t="shared" si="302"/>
        <v>1.6101313322416894E-2</v>
      </c>
      <c r="Z244">
        <f t="shared" si="302"/>
        <v>1.5899895733873289E-2</v>
      </c>
      <c r="AA244">
        <f t="shared" si="302"/>
        <v>1.5699817000202523E-2</v>
      </c>
      <c r="AB244">
        <f t="shared" si="302"/>
        <v>1.5501069691499336E-2</v>
      </c>
      <c r="AC244">
        <f t="shared" si="302"/>
        <v>1.5303646415647772E-2</v>
      </c>
      <c r="AD244">
        <f t="shared" si="299"/>
        <v>1.5107539818138609E-2</v>
      </c>
      <c r="AE244">
        <f t="shared" si="299"/>
        <v>1.4912742581887708E-2</v>
      </c>
      <c r="AF244">
        <f t="shared" si="299"/>
        <v>1.4719247427055151E-2</v>
      </c>
      <c r="AG244">
        <f t="shared" si="299"/>
        <v>1.4527047110865233E-2</v>
      </c>
      <c r="AH244">
        <f t="shared" si="296"/>
        <v>1.433613442742734E-2</v>
      </c>
      <c r="AI244">
        <f t="shared" si="296"/>
        <v>1.4146502207557603E-2</v>
      </c>
      <c r="AJ244">
        <f t="shared" si="296"/>
        <v>1.3958143318601419E-2</v>
      </c>
      <c r="AK244">
        <f t="shared" si="296"/>
        <v>1.3771050664256792E-2</v>
      </c>
      <c r="AL244">
        <f t="shared" si="296"/>
        <v>1.3585217184398509E-2</v>
      </c>
      <c r="AM244">
        <f t="shared" si="296"/>
        <v>1.3400635854903125E-2</v>
      </c>
      <c r="AN244">
        <f t="shared" si="296"/>
        <v>1.3217299687474765E-2</v>
      </c>
      <c r="AO244">
        <f t="shared" si="296"/>
        <v>1.3035201729471759E-2</v>
      </c>
      <c r="AP244">
        <f t="shared" si="296"/>
        <v>1.2854335063734066E-2</v>
      </c>
      <c r="AQ244">
        <f t="shared" si="296"/>
        <v>1.2674692808411509E-2</v>
      </c>
      <c r="AR244">
        <f t="shared" si="303"/>
        <v>1.2496268116792825E-2</v>
      </c>
      <c r="AS244">
        <f t="shared" si="303"/>
        <v>1.2319054177135517E-2</v>
      </c>
      <c r="AT244">
        <f t="shared" si="303"/>
        <v>1.2143044212496451E-2</v>
      </c>
      <c r="AU244">
        <f t="shared" si="303"/>
        <v>1.1968231480563344E-2</v>
      </c>
      <c r="AV244">
        <f t="shared" si="303"/>
        <v>1.179460927348693E-2</v>
      </c>
      <c r="AW244">
        <f t="shared" si="303"/>
        <v>1.1622170917713993E-2</v>
      </c>
      <c r="AX244">
        <f t="shared" si="303"/>
        <v>1.0336697650341783E-2</v>
      </c>
      <c r="AY244">
        <f t="shared" si="303"/>
        <v>8.8370345975090393E-3</v>
      </c>
      <c r="AZ244">
        <f t="shared" si="303"/>
        <v>7.9591438208001537E-3</v>
      </c>
      <c r="BA244">
        <f t="shared" si="303"/>
        <v>7.2945404503718296E-3</v>
      </c>
      <c r="BB244">
        <f t="shared" si="303"/>
        <v>6.7516598570022133E-3</v>
      </c>
      <c r="BC244">
        <f t="shared" si="303"/>
        <v>6.290840178273323E-3</v>
      </c>
      <c r="BD244">
        <f t="shared" si="303"/>
        <v>5.8903636114688235E-3</v>
      </c>
      <c r="BE244">
        <f t="shared" si="303"/>
        <v>5.5366997244428321E-3</v>
      </c>
      <c r="BF244">
        <f t="shared" si="303"/>
        <v>5.2206925229592886E-3</v>
      </c>
      <c r="BG244">
        <f t="shared" si="303"/>
        <v>4.935779087217671E-3</v>
      </c>
      <c r="BH244">
        <f t="shared" si="300"/>
        <v>4.6770517605021966E-3</v>
      </c>
      <c r="BI244">
        <f t="shared" si="300"/>
        <v>4.4407198974578989E-3</v>
      </c>
      <c r="BJ244">
        <f t="shared" si="300"/>
        <v>4.2237799693640825E-3</v>
      </c>
      <c r="BK244">
        <f t="shared" si="300"/>
        <v>4.0238026347157764E-3</v>
      </c>
      <c r="BL244">
        <f t="shared" si="297"/>
        <v>3.8387894293801356E-3</v>
      </c>
      <c r="BM244">
        <f t="shared" si="297"/>
        <v>3.6670729203133303E-3</v>
      </c>
      <c r="BN244">
        <f t="shared" si="297"/>
        <v>3.5072450918358236E-3</v>
      </c>
      <c r="BO244">
        <f t="shared" si="297"/>
        <v>3.3581046963538715E-3</v>
      </c>
      <c r="BP244">
        <f t="shared" si="297"/>
        <v>3.2186177152156051E-3</v>
      </c>
      <c r="BQ244">
        <f t="shared" si="297"/>
        <v>3.0878871109958359E-3</v>
      </c>
      <c r="BR244">
        <f t="shared" si="297"/>
        <v>2.9651293096976078E-3</v>
      </c>
      <c r="BS244">
        <f t="shared" si="297"/>
        <v>2.8496556519642681E-3</v>
      </c>
      <c r="BT244">
        <f t="shared" si="297"/>
        <v>2.7408575761814491E-3</v>
      </c>
      <c r="BU244">
        <f t="shared" si="297"/>
        <v>2.6381946473353311E-3</v>
      </c>
      <c r="BV244">
        <f t="shared" si="305"/>
        <v>2.5411847857784867E-3</v>
      </c>
      <c r="BW244">
        <f t="shared" si="305"/>
        <v>2.4493962177513135E-3</v>
      </c>
      <c r="BX244">
        <f t="shared" si="305"/>
        <v>2.3624407885997202E-3</v>
      </c>
      <c r="BY244">
        <f t="shared" si="305"/>
        <v>2.279968365553883E-3</v>
      </c>
      <c r="BZ244">
        <f t="shared" si="305"/>
        <v>2.2016621198280122E-3</v>
      </c>
      <c r="CA244">
        <f t="shared" si="305"/>
        <v>2.127234524452167E-3</v>
      </c>
      <c r="CB244">
        <f t="shared" si="305"/>
        <v>2.0564239392729341E-3</v>
      </c>
      <c r="CC244">
        <f t="shared" si="305"/>
        <v>1.9889916811538879E-3</v>
      </c>
      <c r="CD244">
        <f t="shared" si="305"/>
        <v>1.9247194978094055E-3</v>
      </c>
      <c r="CE244">
        <f t="shared" si="305"/>
        <v>1.8634073795094784E-3</v>
      </c>
      <c r="CF244">
        <f t="shared" si="308"/>
        <v>1.8048716552450787E-3</v>
      </c>
      <c r="CG244">
        <f t="shared" si="308"/>
        <v>1.7489433296783304E-3</v>
      </c>
      <c r="CH244">
        <f t="shared" si="308"/>
        <v>1.6954666249337637E-3</v>
      </c>
      <c r="CI244">
        <f t="shared" si="308"/>
        <v>1.6442976974731236E-3</v>
      </c>
      <c r="CJ244">
        <f t="shared" si="308"/>
        <v>1.5953035052796581E-3</v>
      </c>
      <c r="CK244">
        <f t="shared" si="308"/>
        <v>1.5483608046180939E-3</v>
      </c>
      <c r="CL244">
        <f t="shared" si="308"/>
        <v>1.5033552589320367E-3</v>
      </c>
      <c r="CM244">
        <f t="shared" si="308"/>
        <v>1.4601806451438944E-3</v>
      </c>
      <c r="CN244">
        <f t="shared" si="308"/>
        <v>1.418738144851932E-3</v>
      </c>
      <c r="CO244">
        <f t="shared" si="308"/>
        <v>1.3789357097671725E-3</v>
      </c>
      <c r="CP244">
        <f t="shared" si="304"/>
        <v>1.3406874922721221E-3</v>
      </c>
      <c r="CQ244">
        <f t="shared" si="304"/>
        <v>1.3039133332712557E-3</v>
      </c>
      <c r="CR244">
        <f t="shared" si="304"/>
        <v>8.3991342364374418E-4</v>
      </c>
      <c r="CS244">
        <f t="shared" si="304"/>
        <v>5.458006980131522E-4</v>
      </c>
      <c r="CT244">
        <f t="shared" si="304"/>
        <v>3.781707927381317E-4</v>
      </c>
      <c r="CU244">
        <f t="shared" si="304"/>
        <v>2.6320511319454198E-4</v>
      </c>
      <c r="CV244">
        <f t="shared" si="304"/>
        <v>1.798051333884268E-4</v>
      </c>
      <c r="CW244">
        <f t="shared" si="304"/>
        <v>1.1825211155635541E-4</v>
      </c>
      <c r="CX244">
        <f t="shared" si="304"/>
        <v>7.3064025739879158E-5</v>
      </c>
      <c r="CY244">
        <f t="shared" si="304"/>
        <v>4.076281938243392E-5</v>
      </c>
      <c r="CZ244">
        <f t="shared" si="304"/>
        <v>1.8963420607088754E-5</v>
      </c>
      <c r="DA244">
        <f t="shared" si="304"/>
        <v>5.9370189083683904E-6</v>
      </c>
      <c r="DB244">
        <f t="shared" si="304"/>
        <v>3.7730915832326583E-7</v>
      </c>
      <c r="DC244">
        <f t="shared" si="304"/>
        <v>0</v>
      </c>
      <c r="DD244">
        <f t="shared" si="304"/>
        <v>0</v>
      </c>
      <c r="DE244">
        <f t="shared" si="304"/>
        <v>0</v>
      </c>
      <c r="DF244">
        <f t="shared" si="301"/>
        <v>0</v>
      </c>
      <c r="DG244">
        <f t="shared" si="301"/>
        <v>0</v>
      </c>
      <c r="DH244">
        <f t="shared" si="301"/>
        <v>0</v>
      </c>
      <c r="DI244">
        <f t="shared" si="301"/>
        <v>0</v>
      </c>
      <c r="DJ244">
        <f t="shared" si="298"/>
        <v>0</v>
      </c>
      <c r="DK244">
        <f t="shared" si="298"/>
        <v>0</v>
      </c>
      <c r="DL244">
        <f t="shared" si="298"/>
        <v>0</v>
      </c>
      <c r="DM244">
        <f t="shared" si="298"/>
        <v>0</v>
      </c>
      <c r="DN244">
        <f t="shared" si="298"/>
        <v>0</v>
      </c>
      <c r="DO244">
        <f t="shared" si="298"/>
        <v>0</v>
      </c>
      <c r="DP244">
        <f t="shared" si="298"/>
        <v>0</v>
      </c>
      <c r="DQ244">
        <f t="shared" si="298"/>
        <v>0</v>
      </c>
      <c r="DR244">
        <f t="shared" si="298"/>
        <v>0</v>
      </c>
      <c r="DS244">
        <f t="shared" si="298"/>
        <v>0</v>
      </c>
      <c r="DT244">
        <f t="shared" si="306"/>
        <v>0</v>
      </c>
      <c r="DU244">
        <f t="shared" si="306"/>
        <v>0</v>
      </c>
      <c r="DV244">
        <f t="shared" si="306"/>
        <v>0</v>
      </c>
      <c r="DW244">
        <f t="shared" si="306"/>
        <v>0</v>
      </c>
      <c r="DX244">
        <f t="shared" si="306"/>
        <v>0</v>
      </c>
      <c r="DY244">
        <f t="shared" si="306"/>
        <v>0</v>
      </c>
      <c r="DZ244">
        <f t="shared" si="306"/>
        <v>0</v>
      </c>
      <c r="EA244">
        <f t="shared" si="306"/>
        <v>0</v>
      </c>
      <c r="EB244">
        <f t="shared" si="306"/>
        <v>0</v>
      </c>
      <c r="EC244">
        <f t="shared" si="306"/>
        <v>0</v>
      </c>
      <c r="ED244">
        <f t="shared" si="309"/>
        <v>0</v>
      </c>
      <c r="EE244">
        <f t="shared" si="309"/>
        <v>0</v>
      </c>
      <c r="EF244">
        <f t="shared" si="309"/>
        <v>0</v>
      </c>
      <c r="EG244">
        <f t="shared" si="309"/>
        <v>0</v>
      </c>
      <c r="EH244">
        <f t="shared" si="309"/>
        <v>0</v>
      </c>
      <c r="EI244">
        <f t="shared" si="309"/>
        <v>0</v>
      </c>
      <c r="EJ244">
        <f t="shared" si="309"/>
        <v>0</v>
      </c>
      <c r="EK244">
        <f t="shared" si="309"/>
        <v>0</v>
      </c>
      <c r="EL244">
        <f t="shared" si="309"/>
        <v>0</v>
      </c>
      <c r="EM244">
        <f t="shared" si="309"/>
        <v>0</v>
      </c>
      <c r="EN244">
        <f t="shared" si="295"/>
        <v>0</v>
      </c>
      <c r="EO244">
        <f t="shared" si="295"/>
        <v>0</v>
      </c>
      <c r="EP244">
        <f t="shared" si="295"/>
        <v>0</v>
      </c>
      <c r="EQ244">
        <f t="shared" si="295"/>
        <v>0</v>
      </c>
      <c r="ER244">
        <f t="shared" si="295"/>
        <v>0</v>
      </c>
      <c r="ES244">
        <f t="shared" si="295"/>
        <v>0</v>
      </c>
      <c r="ET244">
        <f t="shared" si="295"/>
        <v>0</v>
      </c>
      <c r="EU244">
        <f t="shared" si="295"/>
        <v>0</v>
      </c>
      <c r="EV244">
        <f t="shared" si="295"/>
        <v>0</v>
      </c>
      <c r="EW244">
        <f t="shared" si="295"/>
        <v>0</v>
      </c>
      <c r="EX244">
        <f t="shared" si="295"/>
        <v>0</v>
      </c>
      <c r="EZ244">
        <f t="shared" si="266"/>
        <v>0.89319516092347595</v>
      </c>
      <c r="FB244">
        <f t="shared" si="267"/>
        <v>9.7872687523798407E-3</v>
      </c>
      <c r="FC244">
        <f t="shared" si="268"/>
        <v>0.24876447911018745</v>
      </c>
    </row>
    <row r="245" spans="1:159" x14ac:dyDescent="0.25">
      <c r="A245">
        <v>1490</v>
      </c>
      <c r="B245" s="20">
        <f>'Input spectra'!S244</f>
        <v>3.94847949169689E-2</v>
      </c>
      <c r="C245">
        <f>'Input spectra'!B244</f>
        <v>0</v>
      </c>
      <c r="D245">
        <f t="shared" si="307"/>
        <v>2.0653927966864227E-2</v>
      </c>
      <c r="E245">
        <f t="shared" si="307"/>
        <v>2.0422716461551676E-2</v>
      </c>
      <c r="F245">
        <f t="shared" si="307"/>
        <v>2.0193006487694558E-2</v>
      </c>
      <c r="G245">
        <f t="shared" si="307"/>
        <v>1.9964789801639769E-2</v>
      </c>
      <c r="H245">
        <f t="shared" si="307"/>
        <v>1.9738058201388228E-2</v>
      </c>
      <c r="I245">
        <f t="shared" si="307"/>
        <v>1.9512803526394642E-2</v>
      </c>
      <c r="J245">
        <f t="shared" si="307"/>
        <v>1.9289017657368141E-2</v>
      </c>
      <c r="K245">
        <f t="shared" si="307"/>
        <v>1.906669251607385E-2</v>
      </c>
      <c r="L245">
        <f t="shared" si="307"/>
        <v>1.8845820065135431E-2</v>
      </c>
      <c r="M245">
        <f t="shared" si="307"/>
        <v>1.8626392307838472E-2</v>
      </c>
      <c r="N245">
        <f t="shared" si="302"/>
        <v>1.8408401287934854E-2</v>
      </c>
      <c r="O245">
        <f t="shared" si="302"/>
        <v>1.8191839089447982E-2</v>
      </c>
      <c r="P245">
        <f t="shared" si="302"/>
        <v>1.7976697836478955E-2</v>
      </c>
      <c r="Q245">
        <f t="shared" si="302"/>
        <v>1.7762969693013629E-2</v>
      </c>
      <c r="R245">
        <f t="shared" si="302"/>
        <v>1.7550646862730557E-2</v>
      </c>
      <c r="S245">
        <f t="shared" si="302"/>
        <v>1.7339721588809864E-2</v>
      </c>
      <c r="T245">
        <f t="shared" si="302"/>
        <v>1.7130186153742972E-2</v>
      </c>
      <c r="U245">
        <f t="shared" si="302"/>
        <v>1.6922032879143241E-2</v>
      </c>
      <c r="V245">
        <f t="shared" si="302"/>
        <v>1.6715254125557463E-2</v>
      </c>
      <c r="W245">
        <f t="shared" si="302"/>
        <v>1.6509842292278271E-2</v>
      </c>
      <c r="X245">
        <f t="shared" si="302"/>
        <v>1.6305789817157395E-2</v>
      </c>
      <c r="Y245">
        <f t="shared" si="302"/>
        <v>1.6103089176419783E-2</v>
      </c>
      <c r="Z245">
        <f t="shared" si="302"/>
        <v>1.590173288447861E-2</v>
      </c>
      <c r="AA245">
        <f t="shared" si="302"/>
        <v>1.5701713493751143E-2</v>
      </c>
      <c r="AB245">
        <f t="shared" si="302"/>
        <v>1.5503023594475447E-2</v>
      </c>
      <c r="AC245">
        <f t="shared" si="302"/>
        <v>1.5305655814527981E-2</v>
      </c>
      <c r="AD245">
        <f t="shared" si="299"/>
        <v>1.5109602819241987E-2</v>
      </c>
      <c r="AE245">
        <f t="shared" si="299"/>
        <v>1.4914857311226794E-2</v>
      </c>
      <c r="AF245">
        <f t="shared" si="299"/>
        <v>1.472141203018792E-2</v>
      </c>
      <c r="AG245">
        <f t="shared" si="299"/>
        <v>1.4529259752748012E-2</v>
      </c>
      <c r="AH245">
        <f t="shared" si="296"/>
        <v>1.4338393292268655E-2</v>
      </c>
      <c r="AI245">
        <f t="shared" si="296"/>
        <v>1.4148805498672973E-2</v>
      </c>
      <c r="AJ245">
        <f t="shared" si="296"/>
        <v>1.396048925826909E-2</v>
      </c>
      <c r="AK245">
        <f t="shared" si="296"/>
        <v>1.3773437493574372E-2</v>
      </c>
      <c r="AL245">
        <f t="shared" si="296"/>
        <v>1.358764316314056E-2</v>
      </c>
      <c r="AM245">
        <f t="shared" si="296"/>
        <v>1.3403099261379638E-2</v>
      </c>
      <c r="AN245">
        <f t="shared" si="296"/>
        <v>1.3219798818390567E-2</v>
      </c>
      <c r="AO245">
        <f t="shared" si="296"/>
        <v>1.3037734899786813E-2</v>
      </c>
      <c r="AP245">
        <f t="shared" si="296"/>
        <v>1.2856900606524682E-2</v>
      </c>
      <c r="AQ245">
        <f t="shared" si="296"/>
        <v>1.2677289074732439E-2</v>
      </c>
      <c r="AR245">
        <f t="shared" si="303"/>
        <v>1.2498893475540259E-2</v>
      </c>
      <c r="AS245">
        <f t="shared" si="303"/>
        <v>1.2321707014910943E-2</v>
      </c>
      <c r="AT245">
        <f t="shared" si="303"/>
        <v>1.2145722933471428E-2</v>
      </c>
      <c r="AU245">
        <f t="shared" si="303"/>
        <v>1.1970934506345112E-2</v>
      </c>
      <c r="AV245">
        <f t="shared" si="303"/>
        <v>1.1797335042984915E-2</v>
      </c>
      <c r="AW245">
        <f t="shared" si="303"/>
        <v>1.1624917887007164E-2</v>
      </c>
      <c r="AX245">
        <f t="shared" si="303"/>
        <v>1.0339195088933609E-2</v>
      </c>
      <c r="AY245">
        <f t="shared" si="303"/>
        <v>8.8392161251852567E-3</v>
      </c>
      <c r="AZ245">
        <f t="shared" si="303"/>
        <v>7.9611504403730628E-3</v>
      </c>
      <c r="BA245">
        <f t="shared" si="303"/>
        <v>7.2964178322079904E-3</v>
      </c>
      <c r="BB245">
        <f t="shared" si="303"/>
        <v>6.753432985844846E-3</v>
      </c>
      <c r="BC245">
        <f t="shared" si="303"/>
        <v>6.2925253326925439E-3</v>
      </c>
      <c r="BD245">
        <f t="shared" si="303"/>
        <v>5.8919724314975995E-3</v>
      </c>
      <c r="BE245">
        <f t="shared" si="303"/>
        <v>5.5382410344457242E-3</v>
      </c>
      <c r="BF245">
        <f t="shared" si="303"/>
        <v>5.2221732880683037E-3</v>
      </c>
      <c r="BG245">
        <f t="shared" si="303"/>
        <v>4.9372049700512899E-3</v>
      </c>
      <c r="BH245">
        <f t="shared" si="300"/>
        <v>4.6784274701442419E-3</v>
      </c>
      <c r="BI245">
        <f t="shared" si="300"/>
        <v>4.4420494207633599E-3</v>
      </c>
      <c r="BJ245">
        <f t="shared" si="300"/>
        <v>4.225066731102246E-3</v>
      </c>
      <c r="BK245">
        <f t="shared" si="300"/>
        <v>4.0250496124004135E-3</v>
      </c>
      <c r="BL245">
        <f t="shared" si="297"/>
        <v>3.8399992380163291E-3</v>
      </c>
      <c r="BM245">
        <f t="shared" si="297"/>
        <v>3.668247876470041E-3</v>
      </c>
      <c r="BN245">
        <f t="shared" si="297"/>
        <v>3.5083872630913911E-3</v>
      </c>
      <c r="BO245">
        <f t="shared" si="297"/>
        <v>3.3592159401328548E-3</v>
      </c>
      <c r="BP245">
        <f t="shared" si="297"/>
        <v>3.2196997097647356E-3</v>
      </c>
      <c r="BQ245">
        <f t="shared" si="297"/>
        <v>3.0889413804251254E-3</v>
      </c>
      <c r="BR245">
        <f t="shared" si="297"/>
        <v>2.966157244466337E-3</v>
      </c>
      <c r="BS245">
        <f t="shared" si="297"/>
        <v>2.8506585258193263E-3</v>
      </c>
      <c r="BT245">
        <f t="shared" si="297"/>
        <v>2.7418365602963437E-3</v>
      </c>
      <c r="BU245">
        <f t="shared" si="297"/>
        <v>2.6391508222142679E-3</v>
      </c>
      <c r="BV245">
        <f t="shared" si="305"/>
        <v>2.5421191513570695E-3</v>
      </c>
      <c r="BW245">
        <f t="shared" si="305"/>
        <v>2.4503097020280038E-3</v>
      </c>
      <c r="BX245">
        <f t="shared" si="305"/>
        <v>2.3633342550597085E-3</v>
      </c>
      <c r="BY245">
        <f t="shared" si="305"/>
        <v>2.2808426195924016E-3</v>
      </c>
      <c r="BZ245">
        <f t="shared" si="305"/>
        <v>2.2025179143384684E-3</v>
      </c>
      <c r="CA245">
        <f t="shared" si="305"/>
        <v>2.1280725647123489E-3</v>
      </c>
      <c r="CB245">
        <f t="shared" si="305"/>
        <v>2.0572448872375601E-3</v>
      </c>
      <c r="CC245">
        <f t="shared" si="305"/>
        <v>1.9897961592420972E-3</v>
      </c>
      <c r="CD245">
        <f t="shared" si="305"/>
        <v>1.9255080922602266E-3</v>
      </c>
      <c r="CE245">
        <f t="shared" si="305"/>
        <v>1.8641806433658545E-3</v>
      </c>
      <c r="CF245">
        <f t="shared" si="308"/>
        <v>1.805630111017016E-3</v>
      </c>
      <c r="CG245">
        <f t="shared" si="308"/>
        <v>1.7496874717276103E-3</v>
      </c>
      <c r="CH245">
        <f t="shared" si="308"/>
        <v>1.6961969216160305E-3</v>
      </c>
      <c r="CI245">
        <f t="shared" si="308"/>
        <v>1.6450145930677221E-3</v>
      </c>
      <c r="CJ245">
        <f t="shared" si="308"/>
        <v>1.5960074217330963E-3</v>
      </c>
      <c r="CK245">
        <f t="shared" si="308"/>
        <v>1.5490521431232836E-3</v>
      </c>
      <c r="CL245">
        <f t="shared" si="308"/>
        <v>1.5040344013623459E-3</v>
      </c>
      <c r="CM245">
        <f t="shared" si="308"/>
        <v>1.4608479553584366E-3</v>
      </c>
      <c r="CN245">
        <f t="shared" si="308"/>
        <v>1.4193939698863218E-3</v>
      </c>
      <c r="CO245">
        <f t="shared" si="308"/>
        <v>1.3795803809221105E-3</v>
      </c>
      <c r="CP245">
        <f t="shared" si="304"/>
        <v>1.3413213261105976E-3</v>
      </c>
      <c r="CQ245">
        <f t="shared" si="304"/>
        <v>1.3045366325338057E-3</v>
      </c>
      <c r="CR245">
        <f t="shared" si="304"/>
        <v>8.4031933386232935E-4</v>
      </c>
      <c r="CS245">
        <f t="shared" si="304"/>
        <v>5.4606733832633745E-4</v>
      </c>
      <c r="CT245">
        <f t="shared" si="304"/>
        <v>3.7835752774995535E-4</v>
      </c>
      <c r="CU245">
        <f t="shared" si="304"/>
        <v>2.6333646286382694E-4</v>
      </c>
      <c r="CV245">
        <f t="shared" si="304"/>
        <v>1.7989580796089359E-4</v>
      </c>
      <c r="CW245">
        <f t="shared" si="304"/>
        <v>1.1831236667918803E-4</v>
      </c>
      <c r="CX245">
        <f t="shared" si="304"/>
        <v>7.3101639274879618E-5</v>
      </c>
      <c r="CY245">
        <f t="shared" si="304"/>
        <v>4.078401836548419E-5</v>
      </c>
      <c r="CZ245">
        <f t="shared" si="304"/>
        <v>1.8973382306584898E-5</v>
      </c>
      <c r="DA245">
        <f t="shared" si="304"/>
        <v>5.9401688877079067E-6</v>
      </c>
      <c r="DB245">
        <f t="shared" si="304"/>
        <v>3.7751132825224868E-7</v>
      </c>
      <c r="DC245">
        <f t="shared" si="304"/>
        <v>0</v>
      </c>
      <c r="DD245">
        <f t="shared" si="304"/>
        <v>0</v>
      </c>
      <c r="DE245">
        <f t="shared" si="304"/>
        <v>0</v>
      </c>
      <c r="DF245">
        <f t="shared" si="301"/>
        <v>0</v>
      </c>
      <c r="DG245">
        <f t="shared" si="301"/>
        <v>0</v>
      </c>
      <c r="DH245">
        <f t="shared" si="301"/>
        <v>0</v>
      </c>
      <c r="DI245">
        <f t="shared" si="301"/>
        <v>0</v>
      </c>
      <c r="DJ245">
        <f t="shared" si="298"/>
        <v>0</v>
      </c>
      <c r="DK245">
        <f t="shared" si="298"/>
        <v>0</v>
      </c>
      <c r="DL245">
        <f t="shared" si="298"/>
        <v>0</v>
      </c>
      <c r="DM245">
        <f t="shared" si="298"/>
        <v>0</v>
      </c>
      <c r="DN245">
        <f t="shared" si="298"/>
        <v>0</v>
      </c>
      <c r="DO245">
        <f t="shared" si="298"/>
        <v>0</v>
      </c>
      <c r="DP245">
        <f t="shared" si="298"/>
        <v>0</v>
      </c>
      <c r="DQ245">
        <f t="shared" si="298"/>
        <v>0</v>
      </c>
      <c r="DR245">
        <f t="shared" si="298"/>
        <v>0</v>
      </c>
      <c r="DS245">
        <f t="shared" si="298"/>
        <v>0</v>
      </c>
      <c r="DT245">
        <f t="shared" si="306"/>
        <v>0</v>
      </c>
      <c r="DU245">
        <f t="shared" si="306"/>
        <v>0</v>
      </c>
      <c r="DV245">
        <f t="shared" si="306"/>
        <v>0</v>
      </c>
      <c r="DW245">
        <f t="shared" si="306"/>
        <v>0</v>
      </c>
      <c r="DX245">
        <f t="shared" si="306"/>
        <v>0</v>
      </c>
      <c r="DY245">
        <f t="shared" si="306"/>
        <v>0</v>
      </c>
      <c r="DZ245">
        <f t="shared" si="306"/>
        <v>0</v>
      </c>
      <c r="EA245">
        <f t="shared" si="306"/>
        <v>0</v>
      </c>
      <c r="EB245">
        <f t="shared" si="306"/>
        <v>0</v>
      </c>
      <c r="EC245">
        <f t="shared" si="306"/>
        <v>0</v>
      </c>
      <c r="ED245">
        <f t="shared" si="309"/>
        <v>0</v>
      </c>
      <c r="EE245">
        <f t="shared" si="309"/>
        <v>0</v>
      </c>
      <c r="EF245">
        <f t="shared" si="309"/>
        <v>0</v>
      </c>
      <c r="EG245">
        <f t="shared" si="309"/>
        <v>0</v>
      </c>
      <c r="EH245">
        <f t="shared" si="309"/>
        <v>0</v>
      </c>
      <c r="EI245">
        <f t="shared" si="309"/>
        <v>0</v>
      </c>
      <c r="EJ245">
        <f t="shared" si="309"/>
        <v>0</v>
      </c>
      <c r="EK245">
        <f t="shared" si="309"/>
        <v>0</v>
      </c>
      <c r="EL245">
        <f t="shared" si="309"/>
        <v>0</v>
      </c>
      <c r="EM245">
        <f t="shared" si="309"/>
        <v>0</v>
      </c>
      <c r="EN245">
        <f t="shared" si="295"/>
        <v>0</v>
      </c>
      <c r="EO245">
        <f t="shared" si="295"/>
        <v>0</v>
      </c>
      <c r="EP245">
        <f t="shared" si="295"/>
        <v>0</v>
      </c>
      <c r="EQ245">
        <f t="shared" si="295"/>
        <v>0</v>
      </c>
      <c r="ER245">
        <f t="shared" si="295"/>
        <v>0</v>
      </c>
      <c r="ES245">
        <f t="shared" si="295"/>
        <v>0</v>
      </c>
      <c r="ET245">
        <f t="shared" si="295"/>
        <v>0</v>
      </c>
      <c r="EU245">
        <f t="shared" si="295"/>
        <v>0</v>
      </c>
      <c r="EV245">
        <f t="shared" si="295"/>
        <v>0</v>
      </c>
      <c r="EW245">
        <f t="shared" si="295"/>
        <v>0</v>
      </c>
      <c r="EX245">
        <f t="shared" si="295"/>
        <v>0</v>
      </c>
      <c r="EZ245">
        <f t="shared" si="266"/>
        <v>0.89332516792196615</v>
      </c>
      <c r="FB245">
        <f t="shared" si="267"/>
        <v>9.7743962492409797E-3</v>
      </c>
      <c r="FC245">
        <f t="shared" si="268"/>
        <v>0.2487661201969715</v>
      </c>
    </row>
    <row r="246" spans="1:159" x14ac:dyDescent="0.25">
      <c r="A246">
        <v>1495</v>
      </c>
      <c r="B246" s="20">
        <f>'Input spectra'!S245</f>
        <v>3.9432277577815297E-2</v>
      </c>
      <c r="C246">
        <f>'Input spectra'!B245</f>
        <v>0</v>
      </c>
      <c r="D246">
        <f t="shared" si="307"/>
        <v>2.0653927966864227E-2</v>
      </c>
      <c r="E246">
        <f t="shared" si="307"/>
        <v>2.0422823716505997E-2</v>
      </c>
      <c r="F246">
        <f t="shared" si="307"/>
        <v>2.0193218585402486E-2</v>
      </c>
      <c r="G246">
        <f t="shared" si="307"/>
        <v>1.9965104353408817E-2</v>
      </c>
      <c r="H246">
        <f t="shared" si="307"/>
        <v>1.9738472841862094E-2</v>
      </c>
      <c r="I246">
        <f t="shared" si="307"/>
        <v>1.9513315913382231E-2</v>
      </c>
      <c r="J246">
        <f t="shared" si="307"/>
        <v>1.9289625471673677E-2</v>
      </c>
      <c r="K246">
        <f t="shared" si="307"/>
        <v>1.9067393461328078E-2</v>
      </c>
      <c r="L246">
        <f t="shared" si="307"/>
        <v>1.8846611867627851E-2</v>
      </c>
      <c r="M246">
        <f t="shared" si="307"/>
        <v>1.8627272716350663E-2</v>
      </c>
      <c r="N246">
        <f t="shared" si="302"/>
        <v>1.840936807357485E-2</v>
      </c>
      <c r="O246">
        <f t="shared" si="302"/>
        <v>1.8192890045485684E-2</v>
      </c>
      <c r="P246">
        <f t="shared" si="302"/>
        <v>1.7977830778182598E-2</v>
      </c>
      <c r="Q246">
        <f t="shared" si="302"/>
        <v>1.7764182457487281E-2</v>
      </c>
      <c r="R246">
        <f t="shared" si="302"/>
        <v>1.7551937308752645E-2</v>
      </c>
      <c r="S246">
        <f t="shared" si="302"/>
        <v>1.7341087596672744E-2</v>
      </c>
      <c r="T246">
        <f t="shared" si="302"/>
        <v>1.7131625625093492E-2</v>
      </c>
      <c r="U246">
        <f t="shared" si="302"/>
        <v>1.6923543736824326E-2</v>
      </c>
      <c r="V246">
        <f t="shared" si="302"/>
        <v>1.6716834313450734E-2</v>
      </c>
      <c r="W246">
        <f t="shared" si="302"/>
        <v>1.6511489775147617E-2</v>
      </c>
      <c r="X246">
        <f t="shared" si="302"/>
        <v>1.6307502580493582E-2</v>
      </c>
      <c r="Y246">
        <f t="shared" si="302"/>
        <v>1.6104865226286031E-2</v>
      </c>
      <c r="Z246">
        <f t="shared" si="302"/>
        <v>1.5903570247357168E-2</v>
      </c>
      <c r="AA246">
        <f t="shared" si="302"/>
        <v>1.5703610216390829E-2</v>
      </c>
      <c r="AB246">
        <f t="shared" si="302"/>
        <v>1.5504977743740168E-2</v>
      </c>
      <c r="AC246">
        <f t="shared" si="302"/>
        <v>1.5307665477246218E-2</v>
      </c>
      <c r="AD246">
        <f t="shared" si="299"/>
        <v>1.5111666102057251E-2</v>
      </c>
      <c r="AE246">
        <f t="shared" si="299"/>
        <v>1.4916972340449027E-2</v>
      </c>
      <c r="AF246">
        <f t="shared" si="299"/>
        <v>1.4723576951645844E-2</v>
      </c>
      <c r="AG246">
        <f t="shared" si="299"/>
        <v>1.4531472731642441E-2</v>
      </c>
      <c r="AH246">
        <f t="shared" si="296"/>
        <v>1.4340652513026719E-2</v>
      </c>
      <c r="AI246">
        <f t="shared" si="296"/>
        <v>1.4151109164803307E-2</v>
      </c>
      <c r="AJ246">
        <f t="shared" si="296"/>
        <v>1.3962835592217919E-2</v>
      </c>
      <c r="AK246">
        <f t="shared" si="296"/>
        <v>1.3775824736582554E-2</v>
      </c>
      <c r="AL246">
        <f t="shared" si="296"/>
        <v>1.3590069575101511E-2</v>
      </c>
      <c r="AM246">
        <f t="shared" si="296"/>
        <v>1.3405563120698207E-2</v>
      </c>
      <c r="AN246">
        <f t="shared" si="296"/>
        <v>1.3222298421842778E-2</v>
      </c>
      <c r="AO246">
        <f t="shared" si="296"/>
        <v>1.3040268562380544E-2</v>
      </c>
      <c r="AP246">
        <f t="shared" si="296"/>
        <v>1.2859466661361217E-2</v>
      </c>
      <c r="AQ246">
        <f t="shared" si="296"/>
        <v>1.2679885872868927E-2</v>
      </c>
      <c r="AR246">
        <f t="shared" si="303"/>
        <v>1.2501519385853045E-2</v>
      </c>
      <c r="AS246">
        <f t="shared" si="303"/>
        <v>1.2324360423959797E-2</v>
      </c>
      <c r="AT246">
        <f t="shared" si="303"/>
        <v>1.2148402245364627E-2</v>
      </c>
      <c r="AU246">
        <f t="shared" si="303"/>
        <v>1.1973638142605414E-2</v>
      </c>
      <c r="AV246">
        <f t="shared" si="303"/>
        <v>1.1800061442416389E-2</v>
      </c>
      <c r="AW246">
        <f t="shared" si="303"/>
        <v>1.162766550556288E-2</v>
      </c>
      <c r="AX246">
        <f t="shared" si="303"/>
        <v>1.0341693130928933E-2</v>
      </c>
      <c r="AY246">
        <f t="shared" si="303"/>
        <v>8.8413981913976723E-3</v>
      </c>
      <c r="AZ246">
        <f t="shared" si="303"/>
        <v>7.9631575658448712E-3</v>
      </c>
      <c r="BA246">
        <f t="shared" si="303"/>
        <v>7.2982956972223005E-3</v>
      </c>
      <c r="BB246">
        <f t="shared" si="303"/>
        <v>6.7552065803486595E-3</v>
      </c>
      <c r="BC246">
        <f t="shared" si="303"/>
        <v>6.2942109385213272E-3</v>
      </c>
      <c r="BD246">
        <f t="shared" si="303"/>
        <v>5.8935816909392973E-3</v>
      </c>
      <c r="BE246">
        <f t="shared" si="303"/>
        <v>5.5397827735194777E-3</v>
      </c>
      <c r="BF246">
        <f t="shared" si="303"/>
        <v>5.2236544731724252E-3</v>
      </c>
      <c r="BG246">
        <f t="shared" si="303"/>
        <v>4.9386312648040448E-3</v>
      </c>
      <c r="BH246">
        <f t="shared" si="300"/>
        <v>4.6798035844380029E-3</v>
      </c>
      <c r="BI246">
        <f t="shared" si="300"/>
        <v>4.443379342119645E-3</v>
      </c>
      <c r="BJ246">
        <f t="shared" si="300"/>
        <v>4.2263538848484649E-3</v>
      </c>
      <c r="BK246">
        <f t="shared" si="300"/>
        <v>4.0262969765238231E-3</v>
      </c>
      <c r="BL246">
        <f t="shared" si="297"/>
        <v>3.8412094279281729E-3</v>
      </c>
      <c r="BM246">
        <f t="shared" si="297"/>
        <v>3.6694232090910333E-3</v>
      </c>
      <c r="BN246">
        <f t="shared" si="297"/>
        <v>3.5095298063070415E-3</v>
      </c>
      <c r="BO246">
        <f t="shared" si="297"/>
        <v>3.3603275516379356E-3</v>
      </c>
      <c r="BP246">
        <f t="shared" si="297"/>
        <v>3.2207820680452272E-3</v>
      </c>
      <c r="BQ246">
        <f t="shared" si="297"/>
        <v>3.0899960098041118E-3</v>
      </c>
      <c r="BR246">
        <f t="shared" si="297"/>
        <v>2.9671855355938555E-3</v>
      </c>
      <c r="BS246">
        <f t="shared" si="297"/>
        <v>2.8516617526138589E-3</v>
      </c>
      <c r="BT246">
        <f t="shared" si="297"/>
        <v>2.7428158940864295E-3</v>
      </c>
      <c r="BU246">
        <f t="shared" si="297"/>
        <v>2.6401073436447377E-3</v>
      </c>
      <c r="BV246">
        <f t="shared" si="305"/>
        <v>2.543053860491556E-3</v>
      </c>
      <c r="BW246">
        <f t="shared" si="305"/>
        <v>2.4512235269819257E-3</v>
      </c>
      <c r="BX246">
        <f t="shared" si="305"/>
        <v>2.3642280594254415E-3</v>
      </c>
      <c r="BY246">
        <f t="shared" si="305"/>
        <v>2.2817172088636963E-3</v>
      </c>
      <c r="BZ246">
        <f t="shared" si="305"/>
        <v>2.2033740414995327E-3</v>
      </c>
      <c r="CA246">
        <f t="shared" si="305"/>
        <v>2.1289109351248807E-3</v>
      </c>
      <c r="CB246">
        <f t="shared" si="305"/>
        <v>2.058066162934006E-3</v>
      </c>
      <c r="CC246">
        <f t="shared" si="305"/>
        <v>1.9906009627137663E-3</v>
      </c>
      <c r="CD246">
        <f t="shared" si="305"/>
        <v>1.9262970098133016E-3</v>
      </c>
      <c r="CE246">
        <f t="shared" si="305"/>
        <v>1.8649542281058968E-3</v>
      </c>
      <c r="CF246">
        <f t="shared" si="308"/>
        <v>1.8063888855125347E-3</v>
      </c>
      <c r="CG246">
        <f t="shared" si="308"/>
        <v>1.7504319303951476E-3</v>
      </c>
      <c r="CH246">
        <f t="shared" si="308"/>
        <v>1.6969275328625811E-3</v>
      </c>
      <c r="CI246">
        <f t="shared" si="308"/>
        <v>1.6457318012208641E-3</v>
      </c>
      <c r="CJ246">
        <f t="shared" si="308"/>
        <v>1.5967116487847195E-3</v>
      </c>
      <c r="CK246">
        <f t="shared" si="308"/>
        <v>1.5497437903090646E-3</v>
      </c>
      <c r="CL246">
        <f t="shared" si="308"/>
        <v>1.5047138505960124E-3</v>
      </c>
      <c r="CM246">
        <f t="shared" si="308"/>
        <v>1.4615155705372477E-3</v>
      </c>
      <c r="CN246">
        <f t="shared" si="308"/>
        <v>1.4200500980819943E-3</v>
      </c>
      <c r="CO246">
        <f t="shared" si="308"/>
        <v>1.3802253534695608E-3</v>
      </c>
      <c r="CP246">
        <f t="shared" si="304"/>
        <v>1.341955459605285E-3</v>
      </c>
      <c r="CQ246">
        <f t="shared" si="304"/>
        <v>1.3051602297471173E-3</v>
      </c>
      <c r="CR246">
        <f t="shared" si="304"/>
        <v>8.407254402476869E-4</v>
      </c>
      <c r="CS246">
        <f t="shared" si="304"/>
        <v>5.4633410890146054E-4</v>
      </c>
      <c r="CT246">
        <f t="shared" si="304"/>
        <v>3.7854435496870062E-4</v>
      </c>
      <c r="CU246">
        <f t="shared" si="304"/>
        <v>2.6346787808174591E-4</v>
      </c>
      <c r="CV246">
        <f t="shared" si="304"/>
        <v>1.7998652825996413E-4</v>
      </c>
      <c r="CW246">
        <f t="shared" si="304"/>
        <v>1.183726525048959E-4</v>
      </c>
      <c r="CX246">
        <f t="shared" si="304"/>
        <v>7.3139272173417761E-5</v>
      </c>
      <c r="CY246">
        <f t="shared" si="304"/>
        <v>4.0805228373210601E-5</v>
      </c>
      <c r="CZ246">
        <f t="shared" si="304"/>
        <v>1.8983349239074547E-5</v>
      </c>
      <c r="DA246">
        <f t="shared" si="304"/>
        <v>5.943320538318814E-6</v>
      </c>
      <c r="DB246">
        <f t="shared" si="304"/>
        <v>3.7771360650799564E-7</v>
      </c>
      <c r="DC246">
        <f t="shared" si="304"/>
        <v>0</v>
      </c>
      <c r="DD246">
        <f t="shared" si="304"/>
        <v>0</v>
      </c>
      <c r="DE246">
        <f t="shared" si="304"/>
        <v>0</v>
      </c>
      <c r="DF246">
        <f t="shared" si="301"/>
        <v>0</v>
      </c>
      <c r="DG246">
        <f t="shared" si="301"/>
        <v>0</v>
      </c>
      <c r="DH246">
        <f t="shared" si="301"/>
        <v>0</v>
      </c>
      <c r="DI246">
        <f t="shared" si="301"/>
        <v>0</v>
      </c>
      <c r="DJ246">
        <f t="shared" si="298"/>
        <v>0</v>
      </c>
      <c r="DK246">
        <f t="shared" si="298"/>
        <v>0</v>
      </c>
      <c r="DL246">
        <f t="shared" si="298"/>
        <v>0</v>
      </c>
      <c r="DM246">
        <f t="shared" si="298"/>
        <v>0</v>
      </c>
      <c r="DN246">
        <f t="shared" si="298"/>
        <v>0</v>
      </c>
      <c r="DO246">
        <f t="shared" si="298"/>
        <v>0</v>
      </c>
      <c r="DP246">
        <f t="shared" si="298"/>
        <v>0</v>
      </c>
      <c r="DQ246">
        <f t="shared" si="298"/>
        <v>0</v>
      </c>
      <c r="DR246">
        <f t="shared" si="298"/>
        <v>0</v>
      </c>
      <c r="DS246">
        <f t="shared" si="298"/>
        <v>0</v>
      </c>
      <c r="DT246">
        <f t="shared" si="306"/>
        <v>0</v>
      </c>
      <c r="DU246">
        <f t="shared" si="306"/>
        <v>0</v>
      </c>
      <c r="DV246">
        <f t="shared" si="306"/>
        <v>0</v>
      </c>
      <c r="DW246">
        <f t="shared" si="306"/>
        <v>0</v>
      </c>
      <c r="DX246">
        <f t="shared" si="306"/>
        <v>0</v>
      </c>
      <c r="DY246">
        <f t="shared" si="306"/>
        <v>0</v>
      </c>
      <c r="DZ246">
        <f t="shared" si="306"/>
        <v>0</v>
      </c>
      <c r="EA246">
        <f t="shared" si="306"/>
        <v>0</v>
      </c>
      <c r="EB246">
        <f t="shared" si="306"/>
        <v>0</v>
      </c>
      <c r="EC246">
        <f t="shared" si="306"/>
        <v>0</v>
      </c>
      <c r="ED246">
        <f t="shared" si="309"/>
        <v>0</v>
      </c>
      <c r="EE246">
        <f t="shared" si="309"/>
        <v>0</v>
      </c>
      <c r="EF246">
        <f t="shared" si="309"/>
        <v>0</v>
      </c>
      <c r="EG246">
        <f t="shared" si="309"/>
        <v>0</v>
      </c>
      <c r="EH246">
        <f t="shared" si="309"/>
        <v>0</v>
      </c>
      <c r="EI246">
        <f t="shared" si="309"/>
        <v>0</v>
      </c>
      <c r="EJ246">
        <f t="shared" si="309"/>
        <v>0</v>
      </c>
      <c r="EK246">
        <f t="shared" si="309"/>
        <v>0</v>
      </c>
      <c r="EL246">
        <f t="shared" si="309"/>
        <v>0</v>
      </c>
      <c r="EM246">
        <f t="shared" si="309"/>
        <v>0</v>
      </c>
      <c r="EN246">
        <f t="shared" si="295"/>
        <v>0</v>
      </c>
      <c r="EO246">
        <f t="shared" si="295"/>
        <v>0</v>
      </c>
      <c r="EP246">
        <f t="shared" si="295"/>
        <v>0</v>
      </c>
      <c r="EQ246">
        <f t="shared" si="295"/>
        <v>0</v>
      </c>
      <c r="ER246">
        <f t="shared" si="295"/>
        <v>0</v>
      </c>
      <c r="ES246">
        <f t="shared" si="295"/>
        <v>0</v>
      </c>
      <c r="ET246">
        <f t="shared" si="295"/>
        <v>0</v>
      </c>
      <c r="EU246">
        <f t="shared" si="295"/>
        <v>0</v>
      </c>
      <c r="EV246">
        <f t="shared" si="295"/>
        <v>0</v>
      </c>
      <c r="EW246">
        <f t="shared" si="295"/>
        <v>0</v>
      </c>
      <c r="EX246">
        <f t="shared" si="295"/>
        <v>0</v>
      </c>
      <c r="EZ246">
        <f t="shared" si="266"/>
        <v>0.89345520427638514</v>
      </c>
      <c r="FB246">
        <f t="shared" si="267"/>
        <v>9.761523408082895E-3</v>
      </c>
      <c r="FC246">
        <f t="shared" si="268"/>
        <v>0.24876776128397302</v>
      </c>
    </row>
    <row r="247" spans="1:159" x14ac:dyDescent="0.25">
      <c r="A247">
        <v>1500</v>
      </c>
      <c r="B247" s="20">
        <f>'Input spectra'!S246</f>
        <v>3.9379760238661701E-2</v>
      </c>
      <c r="C247">
        <f>'Input spectra'!B246</f>
        <v>0</v>
      </c>
      <c r="D247">
        <f t="shared" si="307"/>
        <v>2.0653927966864227E-2</v>
      </c>
      <c r="E247">
        <f t="shared" si="307"/>
        <v>2.0422930972023596E-2</v>
      </c>
      <c r="F247">
        <f t="shared" si="307"/>
        <v>2.0193430685338187E-2</v>
      </c>
      <c r="G247">
        <f t="shared" si="307"/>
        <v>1.9965418910133734E-2</v>
      </c>
      <c r="H247">
        <f t="shared" si="307"/>
        <v>1.9738887491046377E-2</v>
      </c>
      <c r="I247">
        <f t="shared" si="307"/>
        <v>1.9513828313824595E-2</v>
      </c>
      <c r="J247">
        <f t="shared" si="307"/>
        <v>1.9290233305131989E-2</v>
      </c>
      <c r="K247">
        <f t="shared" si="307"/>
        <v>1.9068094432351024E-2</v>
      </c>
      <c r="L247">
        <f t="shared" si="307"/>
        <v>1.8847403703387652E-2</v>
      </c>
      <c r="M247">
        <f t="shared" si="307"/>
        <v>1.8628153166476879E-2</v>
      </c>
      <c r="N247">
        <f t="shared" si="302"/>
        <v>1.8410334909989189E-2</v>
      </c>
      <c r="O247">
        <f t="shared" si="302"/>
        <v>1.8193941062237897E-2</v>
      </c>
      <c r="P247">
        <f t="shared" si="302"/>
        <v>1.797896379128739E-2</v>
      </c>
      <c r="Q247">
        <f t="shared" si="302"/>
        <v>1.7765395304762271E-2</v>
      </c>
      <c r="R247">
        <f t="shared" si="302"/>
        <v>1.7553227849657332E-2</v>
      </c>
      <c r="S247">
        <f t="shared" si="302"/>
        <v>1.7342453712148508E-2</v>
      </c>
      <c r="T247">
        <f t="shared" si="302"/>
        <v>1.7133065217404621E-2</v>
      </c>
      <c r="U247">
        <f t="shared" si="302"/>
        <v>1.6925054729400018E-2</v>
      </c>
      <c r="V247">
        <f t="shared" si="302"/>
        <v>1.6718414650728139E-2</v>
      </c>
      <c r="W247">
        <f t="shared" si="302"/>
        <v>1.651313742241586E-2</v>
      </c>
      <c r="X247">
        <f t="shared" si="302"/>
        <v>1.6309215523738766E-2</v>
      </c>
      <c r="Y247">
        <f t="shared" si="302"/>
        <v>1.6106641472037251E-2</v>
      </c>
      <c r="Z247">
        <f t="shared" si="302"/>
        <v>1.5905407822533496E-2</v>
      </c>
      <c r="AA247">
        <f t="shared" si="302"/>
        <v>1.5705507168149248E-2</v>
      </c>
      <c r="AB247">
        <f t="shared" si="302"/>
        <v>1.5506932139324534E-2</v>
      </c>
      <c r="AC247">
        <f t="shared" si="302"/>
        <v>1.5309675403837122E-2</v>
      </c>
      <c r="AD247">
        <f t="shared" si="299"/>
        <v>1.5113729666622871E-2</v>
      </c>
      <c r="AE247">
        <f t="shared" si="299"/>
        <v>1.4919087669596929E-2</v>
      </c>
      <c r="AF247">
        <f t="shared" si="299"/>
        <v>1.4725742191475738E-2</v>
      </c>
      <c r="AG247">
        <f t="shared" si="299"/>
        <v>1.4533686047599848E-2</v>
      </c>
      <c r="AH247">
        <f t="shared" si="296"/>
        <v>1.4342912089757612E-2</v>
      </c>
      <c r="AI247">
        <f t="shared" si="296"/>
        <v>1.4153413206009656E-2</v>
      </c>
      <c r="AJ247">
        <f t="shared" si="296"/>
        <v>1.3965182320514172E-2</v>
      </c>
      <c r="AK247">
        <f t="shared" si="296"/>
        <v>1.3778212393353032E-2</v>
      </c>
      <c r="AL247">
        <f t="shared" si="296"/>
        <v>1.3592496420358726E-2</v>
      </c>
      <c r="AM247">
        <f t="shared" si="296"/>
        <v>1.3408027432942072E-2</v>
      </c>
      <c r="AN247">
        <f t="shared" si="296"/>
        <v>1.3224798497920744E-2</v>
      </c>
      <c r="AO247">
        <f t="shared" si="296"/>
        <v>1.3042802717348614E-2</v>
      </c>
      <c r="AP247">
        <f t="shared" si="296"/>
        <v>1.2862033228345868E-2</v>
      </c>
      <c r="AQ247">
        <f t="shared" si="296"/>
        <v>1.2682483202929907E-2</v>
      </c>
      <c r="AR247">
        <f t="shared" si="303"/>
        <v>1.2504145847847066E-2</v>
      </c>
      <c r="AS247">
        <f t="shared" si="303"/>
        <v>1.2327014404405093E-2</v>
      </c>
      <c r="AT247">
        <f t="shared" si="303"/>
        <v>1.2151082148306397E-2</v>
      </c>
      <c r="AU247">
        <f t="shared" si="303"/>
        <v>1.1976342389482121E-2</v>
      </c>
      <c r="AV247">
        <f t="shared" si="303"/>
        <v>1.180278847192693E-2</v>
      </c>
      <c r="AW247">
        <f t="shared" si="303"/>
        <v>1.1630413773534604E-2</v>
      </c>
      <c r="AX247">
        <f t="shared" si="303"/>
        <v>1.0344191776473543E-2</v>
      </c>
      <c r="AY247">
        <f t="shared" si="303"/>
        <v>8.8435807962792285E-3</v>
      </c>
      <c r="AZ247">
        <f t="shared" si="303"/>
        <v>7.965165197343126E-3</v>
      </c>
      <c r="BA247">
        <f t="shared" si="303"/>
        <v>7.3001740455391146E-3</v>
      </c>
      <c r="BB247">
        <f t="shared" si="303"/>
        <v>6.7569806406359446E-3</v>
      </c>
      <c r="BC247">
        <f t="shared" si="303"/>
        <v>6.2958969958805946E-3</v>
      </c>
      <c r="BD247">
        <f t="shared" si="303"/>
        <v>5.895191389913932E-3</v>
      </c>
      <c r="BE247">
        <f t="shared" si="303"/>
        <v>5.5413249417835394E-3</v>
      </c>
      <c r="BF247">
        <f t="shared" si="303"/>
        <v>5.2251360783907765E-3</v>
      </c>
      <c r="BG247">
        <f t="shared" si="303"/>
        <v>4.9400579715949324E-3</v>
      </c>
      <c r="BH247">
        <f t="shared" si="300"/>
        <v>4.6811801035025026E-3</v>
      </c>
      <c r="BI247">
        <f t="shared" si="300"/>
        <v>4.4447096616459297E-3</v>
      </c>
      <c r="BJ247">
        <f t="shared" si="300"/>
        <v>4.2276414307221635E-3</v>
      </c>
      <c r="BK247">
        <f t="shared" si="300"/>
        <v>4.0275447272057601E-3</v>
      </c>
      <c r="BL247">
        <f t="shared" si="297"/>
        <v>3.842419999235827E-3</v>
      </c>
      <c r="BM247">
        <f t="shared" si="297"/>
        <v>3.6705989182969278E-3</v>
      </c>
      <c r="BN247">
        <f t="shared" si="297"/>
        <v>3.5106727216039075E-3</v>
      </c>
      <c r="BO247">
        <f t="shared" si="297"/>
        <v>3.3614395309907999E-3</v>
      </c>
      <c r="BP247">
        <f t="shared" si="297"/>
        <v>3.2218647901793543E-3</v>
      </c>
      <c r="BQ247">
        <f t="shared" si="297"/>
        <v>3.0910509992556887E-3</v>
      </c>
      <c r="BR247">
        <f t="shared" si="297"/>
        <v>2.9682141832037033E-3</v>
      </c>
      <c r="BS247">
        <f t="shared" si="297"/>
        <v>2.8526653324720758E-3</v>
      </c>
      <c r="BT247">
        <f t="shared" si="297"/>
        <v>2.7437955776766043E-3</v>
      </c>
      <c r="BU247">
        <f t="shared" si="297"/>
        <v>2.6410642117523429E-3</v>
      </c>
      <c r="BV247">
        <f t="shared" si="305"/>
        <v>2.5439889133082668E-3</v>
      </c>
      <c r="BW247">
        <f t="shared" si="305"/>
        <v>2.4521376927401331E-3</v>
      </c>
      <c r="BX247">
        <f t="shared" si="305"/>
        <v>2.3651222018247144E-3</v>
      </c>
      <c r="BY247">
        <f t="shared" si="305"/>
        <v>2.2825921334963116E-3</v>
      </c>
      <c r="BZ247">
        <f t="shared" si="305"/>
        <v>2.2042305014405086E-3</v>
      </c>
      <c r="CA247">
        <f t="shared" si="305"/>
        <v>2.1297496358198289E-3</v>
      </c>
      <c r="CB247">
        <f t="shared" si="305"/>
        <v>2.0588877664931061E-3</v>
      </c>
      <c r="CC247">
        <f t="shared" si="305"/>
        <v>1.9914060917005012E-3</v>
      </c>
      <c r="CD247">
        <f t="shared" si="305"/>
        <v>1.9270862506010117E-3</v>
      </c>
      <c r="CE247">
        <f t="shared" si="305"/>
        <v>1.865728133862763E-3</v>
      </c>
      <c r="CF247">
        <f t="shared" si="308"/>
        <v>1.8071479788655709E-3</v>
      </c>
      <c r="CG247">
        <f t="shared" si="308"/>
        <v>1.7511767058156573E-3</v>
      </c>
      <c r="CH247">
        <f t="shared" si="308"/>
        <v>1.6976584588089087E-3</v>
      </c>
      <c r="CI247">
        <f t="shared" si="308"/>
        <v>1.6464493220688216E-3</v>
      </c>
      <c r="CJ247">
        <f t="shared" si="308"/>
        <v>1.5974161865715769E-3</v>
      </c>
      <c r="CK247">
        <f t="shared" si="308"/>
        <v>1.5504357463132618E-3</v>
      </c>
      <c r="CL247">
        <f t="shared" si="308"/>
        <v>1.5053936067716349E-3</v>
      </c>
      <c r="CM247">
        <f t="shared" si="308"/>
        <v>1.4621834908196975E-3</v>
      </c>
      <c r="CN247">
        <f t="shared" si="308"/>
        <v>1.4207065295790888E-3</v>
      </c>
      <c r="CO247">
        <f t="shared" si="308"/>
        <v>1.3808706275504285E-3</v>
      </c>
      <c r="CP247">
        <f t="shared" si="304"/>
        <v>1.3425898928978515E-3</v>
      </c>
      <c r="CQ247">
        <f t="shared" si="304"/>
        <v>1.3057841250536171E-3</v>
      </c>
      <c r="CR247">
        <f t="shared" si="304"/>
        <v>8.4113174289461991E-4</v>
      </c>
      <c r="CS247">
        <f t="shared" si="304"/>
        <v>5.466010098021584E-4</v>
      </c>
      <c r="CT247">
        <f t="shared" si="304"/>
        <v>3.7873127443989783E-4</v>
      </c>
      <c r="CU247">
        <f t="shared" si="304"/>
        <v>2.6359935888101014E-4</v>
      </c>
      <c r="CV247">
        <f t="shared" si="304"/>
        <v>1.8007729430869805E-4</v>
      </c>
      <c r="CW247">
        <f t="shared" si="304"/>
        <v>1.1843296904912357E-4</v>
      </c>
      <c r="CX247">
        <f t="shared" si="304"/>
        <v>7.3176924445461972E-5</v>
      </c>
      <c r="CY247">
        <f t="shared" si="304"/>
        <v>4.0826449411346616E-5</v>
      </c>
      <c r="CZ247">
        <f t="shared" si="304"/>
        <v>1.8993321407306652E-5</v>
      </c>
      <c r="DA247">
        <f t="shared" si="304"/>
        <v>5.9464738610878294E-6</v>
      </c>
      <c r="DB247">
        <f t="shared" si="304"/>
        <v>3.7791599314855032E-7</v>
      </c>
      <c r="DC247">
        <f t="shared" si="304"/>
        <v>0</v>
      </c>
      <c r="DD247">
        <f t="shared" si="304"/>
        <v>0</v>
      </c>
      <c r="DE247">
        <f t="shared" si="304"/>
        <v>0</v>
      </c>
      <c r="DF247">
        <f t="shared" si="301"/>
        <v>0</v>
      </c>
      <c r="DG247">
        <f t="shared" si="301"/>
        <v>0</v>
      </c>
      <c r="DH247">
        <f t="shared" si="301"/>
        <v>0</v>
      </c>
      <c r="DI247">
        <f t="shared" si="301"/>
        <v>0</v>
      </c>
      <c r="DJ247">
        <f t="shared" si="298"/>
        <v>0</v>
      </c>
      <c r="DK247">
        <f t="shared" si="298"/>
        <v>0</v>
      </c>
      <c r="DL247">
        <f t="shared" si="298"/>
        <v>0</v>
      </c>
      <c r="DM247">
        <f t="shared" si="298"/>
        <v>0</v>
      </c>
      <c r="DN247">
        <f t="shared" si="298"/>
        <v>0</v>
      </c>
      <c r="DO247">
        <f t="shared" si="298"/>
        <v>0</v>
      </c>
      <c r="DP247">
        <f t="shared" si="298"/>
        <v>0</v>
      </c>
      <c r="DQ247">
        <f t="shared" si="298"/>
        <v>0</v>
      </c>
      <c r="DR247">
        <f t="shared" si="298"/>
        <v>0</v>
      </c>
      <c r="DS247">
        <f t="shared" si="298"/>
        <v>0</v>
      </c>
      <c r="DT247">
        <f t="shared" si="306"/>
        <v>0</v>
      </c>
      <c r="DU247">
        <f t="shared" si="306"/>
        <v>0</v>
      </c>
      <c r="DV247">
        <f t="shared" si="306"/>
        <v>0</v>
      </c>
      <c r="DW247">
        <f t="shared" si="306"/>
        <v>0</v>
      </c>
      <c r="DX247">
        <f t="shared" si="306"/>
        <v>0</v>
      </c>
      <c r="DY247">
        <f t="shared" si="306"/>
        <v>0</v>
      </c>
      <c r="DZ247">
        <f t="shared" si="306"/>
        <v>0</v>
      </c>
      <c r="EA247">
        <f t="shared" si="306"/>
        <v>0</v>
      </c>
      <c r="EB247">
        <f t="shared" si="306"/>
        <v>0</v>
      </c>
      <c r="EC247">
        <f t="shared" si="306"/>
        <v>0</v>
      </c>
      <c r="ED247">
        <f t="shared" si="309"/>
        <v>0</v>
      </c>
      <c r="EE247">
        <f t="shared" si="309"/>
        <v>0</v>
      </c>
      <c r="EF247">
        <f t="shared" si="309"/>
        <v>0</v>
      </c>
      <c r="EG247">
        <f t="shared" si="309"/>
        <v>0</v>
      </c>
      <c r="EH247">
        <f t="shared" si="309"/>
        <v>0</v>
      </c>
      <c r="EI247">
        <f t="shared" si="309"/>
        <v>0</v>
      </c>
      <c r="EJ247">
        <f t="shared" si="309"/>
        <v>0</v>
      </c>
      <c r="EK247">
        <f t="shared" si="309"/>
        <v>0</v>
      </c>
      <c r="EL247">
        <f t="shared" si="309"/>
        <v>0</v>
      </c>
      <c r="EM247">
        <f t="shared" si="309"/>
        <v>0</v>
      </c>
      <c r="EN247">
        <f t="shared" si="295"/>
        <v>0</v>
      </c>
      <c r="EO247">
        <f t="shared" si="295"/>
        <v>0</v>
      </c>
      <c r="EP247">
        <f t="shared" si="295"/>
        <v>0</v>
      </c>
      <c r="EQ247">
        <f t="shared" si="295"/>
        <v>0</v>
      </c>
      <c r="ER247">
        <f t="shared" si="295"/>
        <v>0</v>
      </c>
      <c r="ES247">
        <f t="shared" si="295"/>
        <v>0</v>
      </c>
      <c r="ET247">
        <f t="shared" si="295"/>
        <v>0</v>
      </c>
      <c r="EU247">
        <f t="shared" si="295"/>
        <v>0</v>
      </c>
      <c r="EV247">
        <f t="shared" si="295"/>
        <v>0</v>
      </c>
      <c r="EW247">
        <f t="shared" si="295"/>
        <v>0</v>
      </c>
      <c r="EX247">
        <f t="shared" si="295"/>
        <v>0</v>
      </c>
      <c r="EZ247">
        <f t="shared" si="266"/>
        <v>0.89358526999498311</v>
      </c>
      <c r="FB247">
        <f t="shared" si="267"/>
        <v>9.7486502288967047E-3</v>
      </c>
      <c r="FC247">
        <f t="shared" si="268"/>
        <v>0.24876940237118583</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3C555-10C3-4C80-B47F-EFC446CEF5FE}">
  <sheetPr codeName="Sheet7"/>
  <dimension ref="A1:FC247"/>
  <sheetViews>
    <sheetView workbookViewId="0">
      <pane xSplit="1" ySplit="2" topLeftCell="B240" activePane="bottomRight" state="frozen"/>
      <selection pane="topRight" activeCell="B1" sqref="B1"/>
      <selection pane="bottomLeft" activeCell="A3" sqref="A3"/>
      <selection pane="bottomRight" activeCell="E266" sqref="E266"/>
    </sheetView>
  </sheetViews>
  <sheetFormatPr defaultRowHeight="15" x14ac:dyDescent="0.25"/>
  <cols>
    <col min="1" max="1" width="36.140625" bestFit="1" customWidth="1"/>
    <col min="2" max="2" width="36.140625" customWidth="1"/>
    <col min="3" max="3" width="40.28515625" bestFit="1" customWidth="1"/>
    <col min="4" max="7" width="12" bestFit="1" customWidth="1"/>
    <col min="8" max="8" width="11" bestFit="1" customWidth="1"/>
    <col min="9" max="17" width="12" bestFit="1" customWidth="1"/>
    <col min="18" max="18" width="11" bestFit="1" customWidth="1"/>
    <col min="19" max="27" width="12" bestFit="1" customWidth="1"/>
    <col min="28" max="28" width="11" bestFit="1" customWidth="1"/>
    <col min="29" max="37" width="12" bestFit="1" customWidth="1"/>
    <col min="38" max="38" width="10" bestFit="1" customWidth="1"/>
    <col min="39" max="46" width="12" bestFit="1" customWidth="1"/>
    <col min="47" max="47" width="11" bestFit="1" customWidth="1"/>
    <col min="48" max="56" width="12" bestFit="1" customWidth="1"/>
    <col min="57" max="57" width="10" bestFit="1" customWidth="1"/>
    <col min="58" max="67" width="12" bestFit="1" customWidth="1"/>
    <col min="68" max="68" width="11" bestFit="1" customWidth="1"/>
    <col min="69" max="75" width="12" bestFit="1" customWidth="1"/>
    <col min="76" max="76" width="11" bestFit="1" customWidth="1"/>
    <col min="77" max="80" width="12" bestFit="1" customWidth="1"/>
    <col min="81" max="81" width="11" bestFit="1" customWidth="1"/>
    <col min="82" max="85" width="12" bestFit="1" customWidth="1"/>
    <col min="86" max="86" width="11" bestFit="1" customWidth="1"/>
    <col min="87" max="95" width="12" bestFit="1" customWidth="1"/>
    <col min="96" max="96" width="11" bestFit="1" customWidth="1"/>
    <col min="97" max="97" width="12" bestFit="1" customWidth="1"/>
    <col min="98" max="102" width="12.5703125" bestFit="1" customWidth="1"/>
    <col min="103" max="154" width="9.28515625" bestFit="1" customWidth="1"/>
    <col min="156" max="156" width="41.140625" bestFit="1" customWidth="1"/>
    <col min="158" max="158" width="22.28515625" bestFit="1" customWidth="1"/>
    <col min="159" max="159" width="28.85546875" bestFit="1" customWidth="1"/>
  </cols>
  <sheetData>
    <row r="1" spans="1:159" s="12" customFormat="1" x14ac:dyDescent="0.25">
      <c r="A1" s="12" t="s">
        <v>54</v>
      </c>
      <c r="B1" s="12" t="s">
        <v>123</v>
      </c>
      <c r="C1" s="12" t="s">
        <v>124</v>
      </c>
      <c r="D1" s="12">
        <v>0</v>
      </c>
      <c r="E1" s="12">
        <v>0.1</v>
      </c>
      <c r="F1" s="12">
        <v>0.2</v>
      </c>
      <c r="G1" s="12">
        <v>0.3</v>
      </c>
      <c r="H1" s="12">
        <v>0.4</v>
      </c>
      <c r="I1" s="12">
        <v>0.5</v>
      </c>
      <c r="J1" s="12">
        <v>0.6</v>
      </c>
      <c r="K1" s="12">
        <v>0.7</v>
      </c>
      <c r="L1" s="12">
        <v>0.8</v>
      </c>
      <c r="M1" s="12">
        <v>0.9</v>
      </c>
      <c r="N1" s="12">
        <v>1</v>
      </c>
      <c r="O1" s="12">
        <v>1.1000000000000001</v>
      </c>
      <c r="P1" s="12">
        <v>1.2</v>
      </c>
      <c r="Q1" s="12">
        <v>1.3</v>
      </c>
      <c r="R1" s="12">
        <v>1.4</v>
      </c>
      <c r="S1" s="12">
        <v>1.5</v>
      </c>
      <c r="T1" s="12">
        <v>1.6</v>
      </c>
      <c r="U1" s="12">
        <v>1.7</v>
      </c>
      <c r="V1" s="12">
        <v>1.8</v>
      </c>
      <c r="W1" s="12">
        <v>1.9</v>
      </c>
      <c r="X1" s="12">
        <v>2</v>
      </c>
      <c r="Y1" s="12">
        <v>2.1</v>
      </c>
      <c r="Z1" s="12">
        <v>2.2000000000000002</v>
      </c>
      <c r="AA1" s="12">
        <v>2.2999999999999998</v>
      </c>
      <c r="AB1" s="12">
        <v>2.4</v>
      </c>
      <c r="AC1" s="12">
        <v>2.5</v>
      </c>
      <c r="AD1" s="12">
        <v>2.6</v>
      </c>
      <c r="AE1" s="12">
        <v>2.7</v>
      </c>
      <c r="AF1" s="12">
        <v>2.8</v>
      </c>
      <c r="AG1" s="12">
        <v>2.9</v>
      </c>
      <c r="AH1" s="12">
        <v>3</v>
      </c>
      <c r="AI1" s="12">
        <v>3.1</v>
      </c>
      <c r="AJ1" s="12">
        <v>3.2</v>
      </c>
      <c r="AK1" s="12">
        <v>3.3</v>
      </c>
      <c r="AL1" s="12">
        <v>3.4</v>
      </c>
      <c r="AM1" s="12">
        <v>3.5</v>
      </c>
      <c r="AN1" s="12">
        <v>3.6</v>
      </c>
      <c r="AO1" s="12">
        <v>3.7</v>
      </c>
      <c r="AP1" s="12">
        <v>3.8</v>
      </c>
      <c r="AQ1" s="12">
        <v>3.9</v>
      </c>
      <c r="AR1" s="12">
        <v>4</v>
      </c>
      <c r="AS1" s="12">
        <v>4.0999999999999996</v>
      </c>
      <c r="AT1" s="12">
        <v>4.2</v>
      </c>
      <c r="AU1" s="12">
        <v>4.3</v>
      </c>
      <c r="AV1" s="12">
        <v>4.4000000000000004</v>
      </c>
      <c r="AW1" s="12">
        <v>4.5</v>
      </c>
      <c r="AX1" s="12">
        <v>4.5999999999999996</v>
      </c>
      <c r="AY1" s="12">
        <v>4.7</v>
      </c>
      <c r="AZ1" s="12">
        <v>4.8</v>
      </c>
      <c r="BA1" s="12">
        <v>4.9000000000000004</v>
      </c>
      <c r="BB1" s="12">
        <v>5</v>
      </c>
      <c r="BC1" s="12">
        <v>5.0999999999999996</v>
      </c>
      <c r="BD1" s="12">
        <v>5.2</v>
      </c>
      <c r="BE1" s="12">
        <v>5.3</v>
      </c>
      <c r="BF1" s="12">
        <v>5.4</v>
      </c>
      <c r="BG1" s="12">
        <v>5.5</v>
      </c>
      <c r="BH1" s="12">
        <v>5.6</v>
      </c>
      <c r="BI1" s="12">
        <v>5.7</v>
      </c>
      <c r="BJ1" s="12">
        <v>5.8</v>
      </c>
      <c r="BK1" s="12">
        <v>5.9</v>
      </c>
      <c r="BL1" s="12">
        <v>6</v>
      </c>
      <c r="BM1" s="12">
        <v>6.1</v>
      </c>
      <c r="BN1" s="12">
        <v>6.2</v>
      </c>
      <c r="BO1" s="12">
        <v>6.3</v>
      </c>
      <c r="BP1" s="12">
        <v>6.4</v>
      </c>
      <c r="BQ1" s="12">
        <v>6.5</v>
      </c>
      <c r="BR1" s="12">
        <v>6.6</v>
      </c>
      <c r="BS1" s="12">
        <v>6.7</v>
      </c>
      <c r="BT1" s="12">
        <v>6.8</v>
      </c>
      <c r="BU1" s="12">
        <v>6.9</v>
      </c>
      <c r="BV1" s="12">
        <v>7</v>
      </c>
      <c r="BW1" s="12">
        <v>7.1</v>
      </c>
      <c r="BX1" s="12">
        <v>7.2</v>
      </c>
      <c r="BY1" s="12">
        <v>7.3</v>
      </c>
      <c r="BZ1" s="12">
        <v>7.4</v>
      </c>
      <c r="CA1" s="12">
        <v>7.5</v>
      </c>
      <c r="CB1" s="12">
        <v>7.6</v>
      </c>
      <c r="CC1" s="12">
        <v>7.7</v>
      </c>
      <c r="CD1" s="12">
        <v>7.8</v>
      </c>
      <c r="CE1" s="12">
        <v>7.9</v>
      </c>
      <c r="CF1" s="12">
        <v>8</v>
      </c>
      <c r="CG1" s="12">
        <v>8.1</v>
      </c>
      <c r="CH1" s="12">
        <v>8.1999999999999993</v>
      </c>
      <c r="CI1" s="12">
        <v>8.3000000000000007</v>
      </c>
      <c r="CJ1" s="12">
        <v>8.4</v>
      </c>
      <c r="CK1" s="12">
        <v>8.5</v>
      </c>
      <c r="CL1" s="12">
        <v>8.6</v>
      </c>
      <c r="CM1" s="12">
        <v>8.6999999999999993</v>
      </c>
      <c r="CN1" s="12">
        <v>8.8000000000000007</v>
      </c>
      <c r="CO1" s="12">
        <v>8.9</v>
      </c>
      <c r="CP1" s="12">
        <v>9</v>
      </c>
      <c r="CQ1" s="12">
        <v>9.1</v>
      </c>
      <c r="CR1" s="12">
        <v>9.1999999999999993</v>
      </c>
      <c r="CS1" s="12">
        <v>9.3000000000000007</v>
      </c>
      <c r="CT1" s="12">
        <v>9.4</v>
      </c>
      <c r="CU1" s="12">
        <v>9.5</v>
      </c>
      <c r="CV1" s="12">
        <v>9.6</v>
      </c>
      <c r="CW1" s="12">
        <v>9.6999999999999993</v>
      </c>
      <c r="CX1" s="12">
        <v>9.8000000000000007</v>
      </c>
      <c r="CY1" s="12">
        <v>9.9</v>
      </c>
      <c r="CZ1" s="12">
        <v>10</v>
      </c>
      <c r="DA1" s="12">
        <v>10.1</v>
      </c>
      <c r="DB1" s="12">
        <v>10.199999999999999</v>
      </c>
      <c r="DC1" s="12">
        <v>10.3</v>
      </c>
      <c r="DD1" s="12">
        <v>10.4</v>
      </c>
      <c r="DE1" s="12">
        <v>10.5</v>
      </c>
      <c r="DF1" s="12">
        <v>10.6</v>
      </c>
      <c r="DG1" s="12">
        <v>10.7</v>
      </c>
      <c r="DH1" s="12">
        <v>10.8</v>
      </c>
      <c r="DI1" s="12">
        <v>10.9</v>
      </c>
      <c r="DJ1" s="12">
        <v>11</v>
      </c>
      <c r="DK1" s="12">
        <v>11.1</v>
      </c>
      <c r="DL1" s="12">
        <v>11.2</v>
      </c>
      <c r="DM1" s="12">
        <v>11.3</v>
      </c>
      <c r="DN1" s="12">
        <v>11.4</v>
      </c>
      <c r="DO1" s="12">
        <v>11.5</v>
      </c>
      <c r="DP1" s="12">
        <v>11.6</v>
      </c>
      <c r="DQ1" s="12">
        <v>11.7</v>
      </c>
      <c r="DR1" s="12">
        <v>11.8</v>
      </c>
      <c r="DS1" s="12">
        <v>11.9</v>
      </c>
      <c r="DT1" s="12">
        <v>12</v>
      </c>
      <c r="DU1" s="12">
        <v>12.1</v>
      </c>
      <c r="DV1" s="12">
        <v>12.2</v>
      </c>
      <c r="DW1" s="12">
        <v>12.3</v>
      </c>
      <c r="DX1" s="12">
        <v>12.4</v>
      </c>
      <c r="DY1" s="12">
        <v>12.5</v>
      </c>
      <c r="DZ1" s="12">
        <v>12.6</v>
      </c>
      <c r="EA1" s="12">
        <v>12.7</v>
      </c>
      <c r="EB1" s="12">
        <v>12.8</v>
      </c>
      <c r="EC1" s="12">
        <v>12.9</v>
      </c>
      <c r="ED1" s="12">
        <v>13</v>
      </c>
      <c r="EE1" s="12">
        <v>13.1</v>
      </c>
      <c r="EF1" s="12">
        <v>13.2</v>
      </c>
      <c r="EG1" s="12">
        <v>13.3</v>
      </c>
      <c r="EH1" s="12">
        <v>13.4</v>
      </c>
      <c r="EI1" s="12">
        <v>13.5</v>
      </c>
      <c r="EJ1" s="12">
        <v>13.6</v>
      </c>
      <c r="EK1" s="12">
        <v>13.7</v>
      </c>
      <c r="EL1" s="12">
        <v>13.8</v>
      </c>
      <c r="EM1" s="12">
        <v>13.9</v>
      </c>
      <c r="EN1" s="12">
        <v>14</v>
      </c>
      <c r="EO1" s="12">
        <v>14.1</v>
      </c>
      <c r="EP1" s="12">
        <v>14.2</v>
      </c>
      <c r="EQ1" s="12">
        <v>14.3</v>
      </c>
      <c r="ER1" s="12">
        <v>14.4</v>
      </c>
      <c r="ES1" s="12">
        <v>14.5</v>
      </c>
      <c r="ET1" s="12">
        <v>14.6</v>
      </c>
      <c r="EU1" s="12">
        <v>14.7</v>
      </c>
      <c r="EV1" s="12">
        <v>14.8</v>
      </c>
      <c r="EW1" s="12">
        <v>14.9</v>
      </c>
      <c r="EX1" s="12">
        <v>15</v>
      </c>
    </row>
    <row r="2" spans="1:159" s="12" customFormat="1" x14ac:dyDescent="0.25">
      <c r="A2" s="12" t="s">
        <v>0</v>
      </c>
      <c r="B2" s="12" t="s">
        <v>241</v>
      </c>
      <c r="C2" s="12" t="s">
        <v>125</v>
      </c>
      <c r="D2" s="12">
        <f t="array" ref="D2:EX2">TRANSPOSE(Sychugov!F2:F152)</f>
        <v>2.0653927966864227E-2</v>
      </c>
      <c r="E2" s="12">
        <v>2.0503514548486011E-2</v>
      </c>
      <c r="F2" s="12">
        <v>2.0353101130107795E-2</v>
      </c>
      <c r="G2" s="12">
        <v>2.0202687711729582E-2</v>
      </c>
      <c r="H2" s="12">
        <v>2.0052274293351366E-2</v>
      </c>
      <c r="I2" s="12">
        <v>1.990186087497315E-2</v>
      </c>
      <c r="J2" s="12">
        <v>1.9751447456594937E-2</v>
      </c>
      <c r="K2" s="12">
        <v>1.9601034038216721E-2</v>
      </c>
      <c r="L2" s="12">
        <v>1.9450620619838505E-2</v>
      </c>
      <c r="M2" s="12">
        <v>1.9300207201460289E-2</v>
      </c>
      <c r="N2" s="12">
        <v>1.9149793783082077E-2</v>
      </c>
      <c r="O2" s="12">
        <v>1.8999380364703861E-2</v>
      </c>
      <c r="P2" s="12">
        <v>1.8848966946325645E-2</v>
      </c>
      <c r="Q2" s="12">
        <v>1.8698553527947432E-2</v>
      </c>
      <c r="R2" s="12">
        <v>1.8548140109569216E-2</v>
      </c>
      <c r="S2" s="12">
        <v>1.8397726691191E-2</v>
      </c>
      <c r="T2" s="12">
        <v>1.8247313272812787E-2</v>
      </c>
      <c r="U2" s="12">
        <v>1.8096899854434571E-2</v>
      </c>
      <c r="V2" s="12">
        <v>1.7946486436056355E-2</v>
      </c>
      <c r="W2" s="12">
        <v>1.7796073017678139E-2</v>
      </c>
      <c r="X2" s="12">
        <v>1.7645659599299923E-2</v>
      </c>
      <c r="Y2" s="12">
        <v>1.7495246180921707E-2</v>
      </c>
      <c r="Z2" s="12">
        <v>1.7344832762543495E-2</v>
      </c>
      <c r="AA2" s="12">
        <v>1.7194419344165279E-2</v>
      </c>
      <c r="AB2" s="12">
        <v>1.7044005925787063E-2</v>
      </c>
      <c r="AC2" s="12">
        <v>1.689359250740885E-2</v>
      </c>
      <c r="AD2" s="12">
        <v>1.6743179089030634E-2</v>
      </c>
      <c r="AE2" s="12">
        <v>1.6592765670652418E-2</v>
      </c>
      <c r="AF2" s="12">
        <v>1.6442352252274205E-2</v>
      </c>
      <c r="AG2" s="12">
        <v>1.6291938833895989E-2</v>
      </c>
      <c r="AH2" s="12">
        <v>1.6141525415517773E-2</v>
      </c>
      <c r="AI2" s="12">
        <v>1.5991111997139557E-2</v>
      </c>
      <c r="AJ2" s="12">
        <v>1.5840698578761345E-2</v>
      </c>
      <c r="AK2" s="12">
        <v>1.5690285160383129E-2</v>
      </c>
      <c r="AL2" s="12">
        <v>1.5539871742004913E-2</v>
      </c>
      <c r="AM2" s="12">
        <v>1.53894583236267E-2</v>
      </c>
      <c r="AN2" s="12">
        <v>1.5239044905248484E-2</v>
      </c>
      <c r="AO2" s="12">
        <v>1.5088631486870268E-2</v>
      </c>
      <c r="AP2" s="12">
        <v>1.4938218068492055E-2</v>
      </c>
      <c r="AQ2" s="12">
        <v>1.4787804650113839E-2</v>
      </c>
      <c r="AR2" s="12">
        <v>1.4637391231735623E-2</v>
      </c>
      <c r="AS2" s="12">
        <v>1.4486977813357413E-2</v>
      </c>
      <c r="AT2" s="12">
        <v>1.4336564394979195E-2</v>
      </c>
      <c r="AU2" s="12">
        <v>1.418615097660098E-2</v>
      </c>
      <c r="AV2" s="12">
        <v>1.4035737558222764E-2</v>
      </c>
      <c r="AW2" s="12">
        <v>1.3885324139844548E-2</v>
      </c>
      <c r="AX2" s="12">
        <v>1.2398457606120756E-2</v>
      </c>
      <c r="AY2" s="12">
        <v>1.0641662643643844E-2</v>
      </c>
      <c r="AZ2" s="12">
        <v>9.6224656142878257E-3</v>
      </c>
      <c r="BA2" s="12">
        <v>8.8539086323648174E-3</v>
      </c>
      <c r="BB2" s="12">
        <v>8.2274402590324265E-3</v>
      </c>
      <c r="BC2" s="12">
        <v>7.6962633199689828E-3</v>
      </c>
      <c r="BD2" s="12">
        <v>7.2348653803478201E-3</v>
      </c>
      <c r="BE2" s="12">
        <v>6.8274166110019853E-3</v>
      </c>
      <c r="BF2" s="12">
        <v>6.463245212364058E-3</v>
      </c>
      <c r="BG2" s="12">
        <v>6.1347280379285387E-3</v>
      </c>
      <c r="BH2" s="12">
        <v>5.8361824577287322E-3</v>
      </c>
      <c r="BI2" s="12">
        <v>5.5632317100886425E-3</v>
      </c>
      <c r="BJ2" s="12">
        <v>5.3124167606622297E-3</v>
      </c>
      <c r="BK2" s="12">
        <v>5.0809463157347754E-3</v>
      </c>
      <c r="BL2" s="12">
        <v>4.8665289303762103E-3</v>
      </c>
      <c r="BM2" s="12">
        <v>4.6672562824444184E-3</v>
      </c>
      <c r="BN2" s="12">
        <v>4.4815196261208433E-3</v>
      </c>
      <c r="BO2" s="12">
        <v>4.3079484950502879E-3</v>
      </c>
      <c r="BP2" s="12">
        <v>4.1453647605124138E-3</v>
      </c>
      <c r="BQ2" s="12">
        <v>3.9927475535821658E-3</v>
      </c>
      <c r="BR2" s="12">
        <v>3.8492060429742049E-3</v>
      </c>
      <c r="BS2" s="12">
        <v>3.7139580034176831E-3</v>
      </c>
      <c r="BT2" s="12">
        <v>3.5863127257348437E-3</v>
      </c>
      <c r="BU2" s="12">
        <v>3.4656572323110658E-3</v>
      </c>
      <c r="BV2" s="12">
        <v>3.3514450437159659E-3</v>
      </c>
      <c r="BW2" s="12">
        <v>3.243186938860759E-3</v>
      </c>
      <c r="BX2" s="12">
        <v>3.1404432905466377E-3</v>
      </c>
      <c r="BY2" s="12">
        <v>3.042817658763677E-3</v>
      </c>
      <c r="BZ2" s="12">
        <v>2.9499513975789473E-3</v>
      </c>
      <c r="CA2" s="12">
        <v>2.8615190858882564E-3</v>
      </c>
      <c r="CB2" s="12">
        <v>2.7772246331272564E-3</v>
      </c>
      <c r="CC2" s="12">
        <v>2.6967979419948132E-3</v>
      </c>
      <c r="CD2" s="12">
        <v>2.619992033963126E-3</v>
      </c>
      <c r="CE2" s="12">
        <v>2.5465805617021563E-3</v>
      </c>
      <c r="CF2" s="12">
        <v>2.476355646873167E-3</v>
      </c>
      <c r="CG2" s="12">
        <v>2.4091259930244442E-3</v>
      </c>
      <c r="CH2" s="12">
        <v>2.3447152322700199E-3</v>
      </c>
      <c r="CI2" s="12">
        <v>2.2829604715828926E-3</v>
      </c>
      <c r="CJ2" s="12">
        <v>2.2237110102882184E-3</v>
      </c>
      <c r="CK2" s="12">
        <v>2.1668272050017505E-3</v>
      </c>
      <c r="CL2" s="12">
        <v>2.112179462055551E-3</v>
      </c>
      <c r="CM2" s="12">
        <v>2.0596473405641719E-3</v>
      </c>
      <c r="CN2" s="12">
        <v>2.0091187518476942E-3</v>
      </c>
      <c r="CO2" s="12">
        <v>1.9604892430505052E-3</v>
      </c>
      <c r="CP2" s="12">
        <v>1.913661354560766E-3</v>
      </c>
      <c r="CQ2" s="12">
        <v>1.8685440423117773E-3</v>
      </c>
      <c r="CR2" s="12">
        <v>1.2083874842776484E-3</v>
      </c>
      <c r="CS2" s="12">
        <v>7.8835688820092084E-4</v>
      </c>
      <c r="CT2" s="12">
        <v>5.4839545583050314E-4</v>
      </c>
      <c r="CU2" s="12">
        <v>3.8319273713738762E-4</v>
      </c>
      <c r="CV2" s="12">
        <v>2.6281013986732848E-4</v>
      </c>
      <c r="CW2" s="12">
        <v>1.7352658456547314E-4</v>
      </c>
      <c r="CX2" s="12">
        <v>1.0764101784142285E-4</v>
      </c>
      <c r="CY2" s="12">
        <v>6.0291417743335037E-5</v>
      </c>
      <c r="CZ2" s="12">
        <v>2.8159506742279177E-5</v>
      </c>
      <c r="DA2" s="12">
        <v>8.8510313938363513E-6</v>
      </c>
      <c r="DB2" s="12">
        <v>5.6472872607563675E-7</v>
      </c>
      <c r="DC2" s="12">
        <v>0</v>
      </c>
      <c r="DD2" s="12">
        <v>0</v>
      </c>
      <c r="DE2" s="12">
        <v>0</v>
      </c>
      <c r="DF2" s="12">
        <v>0</v>
      </c>
      <c r="DG2" s="12">
        <v>0</v>
      </c>
      <c r="DH2" s="12">
        <v>0</v>
      </c>
      <c r="DI2" s="12">
        <v>0</v>
      </c>
      <c r="DJ2" s="12">
        <v>0</v>
      </c>
      <c r="DK2" s="12">
        <v>0</v>
      </c>
      <c r="DL2" s="12">
        <v>0</v>
      </c>
      <c r="DM2" s="12">
        <v>0</v>
      </c>
      <c r="DN2" s="12">
        <v>0</v>
      </c>
      <c r="DO2" s="12">
        <v>0</v>
      </c>
      <c r="DP2" s="12">
        <v>0</v>
      </c>
      <c r="DQ2" s="12">
        <v>0</v>
      </c>
      <c r="DR2" s="12">
        <v>0</v>
      </c>
      <c r="DS2" s="12">
        <v>0</v>
      </c>
      <c r="DT2" s="12">
        <v>0</v>
      </c>
      <c r="DU2" s="12">
        <v>0</v>
      </c>
      <c r="DV2" s="12">
        <v>0</v>
      </c>
      <c r="DW2" s="12">
        <v>0</v>
      </c>
      <c r="DX2" s="12">
        <v>0</v>
      </c>
      <c r="DY2" s="12">
        <v>0</v>
      </c>
      <c r="DZ2" s="12">
        <v>0</v>
      </c>
      <c r="EA2" s="12">
        <v>0</v>
      </c>
      <c r="EB2" s="12">
        <v>0</v>
      </c>
      <c r="EC2" s="12">
        <v>0</v>
      </c>
      <c r="ED2" s="12">
        <v>0</v>
      </c>
      <c r="EE2" s="12">
        <v>0</v>
      </c>
      <c r="EF2" s="12">
        <v>0</v>
      </c>
      <c r="EG2" s="12">
        <v>0</v>
      </c>
      <c r="EH2" s="12">
        <v>0</v>
      </c>
      <c r="EI2" s="12">
        <v>0</v>
      </c>
      <c r="EJ2" s="12">
        <v>0</v>
      </c>
      <c r="EK2" s="12">
        <v>0</v>
      </c>
      <c r="EL2" s="12">
        <v>0</v>
      </c>
      <c r="EM2" s="12">
        <v>0</v>
      </c>
      <c r="EN2" s="12">
        <v>0</v>
      </c>
      <c r="EO2" s="12">
        <v>0</v>
      </c>
      <c r="EP2" s="12">
        <v>0</v>
      </c>
      <c r="EQ2" s="12">
        <v>0</v>
      </c>
      <c r="ER2" s="12">
        <v>0</v>
      </c>
      <c r="ES2" s="12">
        <v>0</v>
      </c>
      <c r="ET2" s="12">
        <v>0</v>
      </c>
      <c r="EU2" s="12">
        <v>0</v>
      </c>
      <c r="EV2" s="12">
        <v>0</v>
      </c>
      <c r="EW2" s="12">
        <v>0</v>
      </c>
      <c r="EX2" s="12">
        <v>0</v>
      </c>
      <c r="EZ2" s="13" t="s">
        <v>55</v>
      </c>
      <c r="FB2" s="12" t="s">
        <v>239</v>
      </c>
      <c r="FC2" s="12" t="s">
        <v>240</v>
      </c>
    </row>
    <row r="3" spans="1:159" x14ac:dyDescent="0.25">
      <c r="A3">
        <v>280</v>
      </c>
      <c r="B3" s="20">
        <f>'Input spectra'!S2</f>
        <v>0.97372055513649602</v>
      </c>
      <c r="C3">
        <f>'Input spectra'!D2</f>
        <v>2.08591539229701</v>
      </c>
      <c r="D3">
        <f t="shared" ref="D3:M12" si="0">D$2*EXP(- D$1 * ($C3*_c2+$B3))</f>
        <v>2.0653927966864227E-2</v>
      </c>
      <c r="E3">
        <f t="shared" si="0"/>
        <v>8.0756882720649584E-3</v>
      </c>
      <c r="F3">
        <f t="shared" si="0"/>
        <v>3.1574251361108268E-3</v>
      </c>
      <c r="G3">
        <f t="shared" si="0"/>
        <v>1.234419739729756E-3</v>
      </c>
      <c r="H3">
        <f t="shared" si="0"/>
        <v>4.8257917841688388E-4</v>
      </c>
      <c r="I3">
        <f t="shared" si="0"/>
        <v>1.8864698333579218E-4</v>
      </c>
      <c r="J3">
        <f t="shared" si="0"/>
        <v>7.3740544880482675E-5</v>
      </c>
      <c r="K3">
        <f t="shared" si="0"/>
        <v>2.8822897226555973E-5</v>
      </c>
      <c r="L3">
        <f t="shared" si="0"/>
        <v>1.1265315240438438E-5</v>
      </c>
      <c r="M3">
        <f t="shared" si="0"/>
        <v>4.4027405476456433E-6</v>
      </c>
      <c r="N3">
        <f t="shared" ref="N3:W12" si="1">N$2*EXP(- N$1 * ($C3*_c2+$B3))</f>
        <v>1.720586294638861E-6</v>
      </c>
      <c r="O3">
        <f t="shared" si="1"/>
        <v>6.723617993001145E-7</v>
      </c>
      <c r="P3">
        <f t="shared" si="1"/>
        <v>2.6272559362963397E-7</v>
      </c>
      <c r="Q3">
        <f t="shared" si="1"/>
        <v>1.0265357457128455E-7</v>
      </c>
      <c r="R3">
        <f t="shared" si="1"/>
        <v>4.0106768247682593E-8</v>
      </c>
      <c r="S3">
        <f t="shared" si="1"/>
        <v>1.5668690398433641E-8</v>
      </c>
      <c r="T3">
        <f t="shared" si="1"/>
        <v>6.1209481457941206E-9</v>
      </c>
      <c r="U3">
        <f t="shared" si="1"/>
        <v>2.3909758581416925E-9</v>
      </c>
      <c r="V3">
        <f t="shared" si="1"/>
        <v>9.3390280272876101E-10</v>
      </c>
      <c r="W3">
        <f t="shared" si="1"/>
        <v>3.6475198034293676E-10</v>
      </c>
      <c r="X3">
        <f t="shared" ref="X3:AG12" si="2">X$2*EXP(- X$1 * ($C3*_c2+$B3))</f>
        <v>1.4245005205648681E-10</v>
      </c>
      <c r="Y3">
        <f t="shared" si="2"/>
        <v>5.5628328287988685E-11</v>
      </c>
      <c r="Z3">
        <f t="shared" si="2"/>
        <v>2.1721874667130508E-11</v>
      </c>
      <c r="AA3">
        <f t="shared" si="2"/>
        <v>8.4813685757967254E-12</v>
      </c>
      <c r="AB3">
        <f t="shared" si="2"/>
        <v>3.3113213922362828E-12</v>
      </c>
      <c r="AC3">
        <f t="shared" si="2"/>
        <v>1.2927153577428283E-12</v>
      </c>
      <c r="AD3">
        <f t="shared" si="2"/>
        <v>5.04626498880475E-13</v>
      </c>
      <c r="AE3">
        <f t="shared" si="2"/>
        <v>1.9697093458049708E-13</v>
      </c>
      <c r="AF3">
        <f t="shared" si="2"/>
        <v>7.6877375637539671E-14</v>
      </c>
      <c r="AG3">
        <f t="shared" si="2"/>
        <v>3.0002580385167018E-14</v>
      </c>
      <c r="AH3">
        <f t="shared" ref="AH3:AQ12" si="3">AH$2*EXP(- AH$1 * ($C3*_c2+$B3))</f>
        <v>1.1707971245134187E-14</v>
      </c>
      <c r="AI3">
        <f t="shared" si="3"/>
        <v>4.5684299872669409E-15</v>
      </c>
      <c r="AJ3">
        <f t="shared" si="3"/>
        <v>1.7824357106482273E-15</v>
      </c>
      <c r="AK3">
        <f t="shared" si="3"/>
        <v>6.9537907315846875E-16</v>
      </c>
      <c r="AL3">
        <f t="shared" si="3"/>
        <v>2.7126230386650906E-16</v>
      </c>
      <c r="AM3">
        <f t="shared" si="3"/>
        <v>1.0580753226919831E-16</v>
      </c>
      <c r="AN3">
        <f t="shared" si="3"/>
        <v>4.1266937120839941E-17</v>
      </c>
      <c r="AO3">
        <f t="shared" si="3"/>
        <v>1.6093317335724749E-17</v>
      </c>
      <c r="AP3">
        <f t="shared" si="3"/>
        <v>6.2754627200402726E-18</v>
      </c>
      <c r="AQ3">
        <f t="shared" si="3"/>
        <v>2.4468193117349019E-18</v>
      </c>
      <c r="AR3">
        <f t="shared" ref="AR3:BA12" si="4">AR$2*EXP(- AR$1 * ($C3*_c2+$B3))</f>
        <v>9.5392254144279974E-19</v>
      </c>
      <c r="AS3">
        <f t="shared" si="4"/>
        <v>3.7185914058877245E-19</v>
      </c>
      <c r="AT3">
        <f t="shared" si="4"/>
        <v>1.4494291514603645E-19</v>
      </c>
      <c r="AU3">
        <f t="shared" si="4"/>
        <v>5.6489497994308289E-20</v>
      </c>
      <c r="AV3">
        <f t="shared" si="4"/>
        <v>2.2013526088778025E-20</v>
      </c>
      <c r="AW3">
        <f t="shared" si="4"/>
        <v>8.577517873586027E-21</v>
      </c>
      <c r="AX3">
        <f t="shared" si="4"/>
        <v>3.0166470922661934E-21</v>
      </c>
      <c r="AY3">
        <f t="shared" si="4"/>
        <v>1.0198060118759644E-21</v>
      </c>
      <c r="AZ3">
        <f t="shared" si="4"/>
        <v>3.6319987000701573E-22</v>
      </c>
      <c r="BA3">
        <f t="shared" si="4"/>
        <v>1.3162718343004243E-22</v>
      </c>
      <c r="BB3">
        <f t="shared" ref="BB3:BK12" si="5">BB$2*EXP(- BB$1 * ($C3*_c2+$B3))</f>
        <v>4.8175532704191239E-23</v>
      </c>
      <c r="BC3">
        <f t="shared" si="5"/>
        <v>1.7749778673952667E-23</v>
      </c>
      <c r="BD3">
        <f t="shared" si="5"/>
        <v>6.571957015305115E-24</v>
      </c>
      <c r="BE3">
        <f t="shared" si="5"/>
        <v>2.4427099409614024E-24</v>
      </c>
      <c r="BF3">
        <f t="shared" si="5"/>
        <v>9.1078813492783442E-25</v>
      </c>
      <c r="BG3">
        <f t="shared" si="5"/>
        <v>3.4049699342104592E-25</v>
      </c>
      <c r="BH3">
        <f t="shared" si="5"/>
        <v>1.2758454335438753E-25</v>
      </c>
      <c r="BI3">
        <f t="shared" si="5"/>
        <v>4.790133168729151E-26</v>
      </c>
      <c r="BJ3">
        <f t="shared" si="5"/>
        <v>1.8016225640356038E-26</v>
      </c>
      <c r="BK3">
        <f t="shared" si="5"/>
        <v>6.7868385221393821E-27</v>
      </c>
      <c r="BL3">
        <f t="shared" ref="BL3:BU12" si="6">BL$2*EXP(- BL$1 * ($C3*_c2+$B3))</f>
        <v>2.5603153220396235E-27</v>
      </c>
      <c r="BM3">
        <f t="shared" si="6"/>
        <v>9.6713484421642294E-28</v>
      </c>
      <c r="BN3">
        <f t="shared" si="6"/>
        <v>3.6576480999164568E-28</v>
      </c>
      <c r="BO3">
        <f t="shared" si="6"/>
        <v>1.3848360333763309E-28</v>
      </c>
      <c r="BP3">
        <f t="shared" si="6"/>
        <v>5.2485802266309644E-29</v>
      </c>
      <c r="BQ3">
        <f t="shared" si="6"/>
        <v>1.9911417413341598E-29</v>
      </c>
      <c r="BR3">
        <f t="shared" si="6"/>
        <v>7.560538325447322E-30</v>
      </c>
      <c r="BS3">
        <f t="shared" si="6"/>
        <v>2.8732259792210354E-30</v>
      </c>
      <c r="BT3">
        <f t="shared" si="6"/>
        <v>1.0927786188976355E-30</v>
      </c>
      <c r="BU3">
        <f t="shared" si="6"/>
        <v>4.1593060193452606E-31</v>
      </c>
      <c r="BV3">
        <f t="shared" ref="BV3:CE12" si="7">BV$2*EXP(- BV$1 * ($C3*_c2+$B3))</f>
        <v>1.5842313590364018E-31</v>
      </c>
      <c r="BW3">
        <f t="shared" si="7"/>
        <v>6.0382309718513508E-32</v>
      </c>
      <c r="BX3">
        <f t="shared" si="7"/>
        <v>2.3029257205613401E-32</v>
      </c>
      <c r="BY3">
        <f t="shared" si="7"/>
        <v>8.7885279577057774E-33</v>
      </c>
      <c r="BZ3">
        <f t="shared" si="7"/>
        <v>3.3558791057472718E-33</v>
      </c>
      <c r="CA3">
        <f t="shared" si="7"/>
        <v>1.2821514536861931E-33</v>
      </c>
      <c r="CB3">
        <f t="shared" si="7"/>
        <v>4.901228233366306E-34</v>
      </c>
      <c r="CC3">
        <f t="shared" si="7"/>
        <v>1.8745350349789013E-34</v>
      </c>
      <c r="CD3">
        <f t="shared" si="7"/>
        <v>7.172926163168482E-35</v>
      </c>
      <c r="CE3">
        <f t="shared" si="7"/>
        <v>2.7460285294093897E-35</v>
      </c>
      <c r="CF3">
        <f t="shared" ref="CF3:CO12" si="8">CF$2*EXP(- CF$1 * ($C3*_c2+$B3))</f>
        <v>1.0517484433091783E-35</v>
      </c>
      <c r="CG3">
        <f t="shared" si="8"/>
        <v>4.030042351678616E-36</v>
      </c>
      <c r="CH3">
        <f t="shared" si="8"/>
        <v>1.5448682130803428E-36</v>
      </c>
      <c r="CI3">
        <f t="shared" si="8"/>
        <v>5.9244898559842238E-37</v>
      </c>
      <c r="CJ3">
        <f t="shared" si="8"/>
        <v>2.2729095344207732E-37</v>
      </c>
      <c r="CK3">
        <f t="shared" si="8"/>
        <v>8.7232700916981389E-38</v>
      </c>
      <c r="CL3">
        <f t="shared" si="8"/>
        <v>3.3491692178140648E-38</v>
      </c>
      <c r="CM3">
        <f t="shared" si="8"/>
        <v>1.2863240119861029E-38</v>
      </c>
      <c r="CN3">
        <f t="shared" si="8"/>
        <v>4.9421321517282659E-39</v>
      </c>
      <c r="CO3">
        <f t="shared" si="8"/>
        <v>1.8994350449483301E-39</v>
      </c>
      <c r="CP3">
        <f t="shared" ref="CP3:CY12" si="9">CP$2*EXP(- CP$1 * ($C3*_c2+$B3))</f>
        <v>7.302579694182168E-40</v>
      </c>
      <c r="CQ3">
        <f t="shared" si="9"/>
        <v>2.8084441592823221E-40</v>
      </c>
      <c r="CR3">
        <f t="shared" si="9"/>
        <v>7.153521859503823E-41</v>
      </c>
      <c r="CS3">
        <f t="shared" si="9"/>
        <v>1.8381789670089678E-41</v>
      </c>
      <c r="CT3">
        <f t="shared" si="9"/>
        <v>5.0362816430276924E-42</v>
      </c>
      <c r="CU3">
        <f t="shared" si="9"/>
        <v>1.3860684127930839E-42</v>
      </c>
      <c r="CV3">
        <f t="shared" si="9"/>
        <v>3.7442147563267388E-43</v>
      </c>
      <c r="CW3">
        <f t="shared" si="9"/>
        <v>9.7372402988779616E-44</v>
      </c>
      <c r="CX3">
        <f t="shared" si="9"/>
        <v>2.3790244226158488E-44</v>
      </c>
      <c r="CY3">
        <f t="shared" si="9"/>
        <v>5.2484109971316508E-45</v>
      </c>
      <c r="CZ3">
        <f t="shared" ref="CZ3:DI12" si="10">CZ$2*EXP(- CZ$1 * ($C3*_c2+$B3))</f>
        <v>9.6549186619701888E-46</v>
      </c>
      <c r="DA3">
        <f t="shared" si="10"/>
        <v>1.1952773589470571E-46</v>
      </c>
      <c r="DB3">
        <f t="shared" si="10"/>
        <v>3.0037648253334473E-48</v>
      </c>
      <c r="DC3">
        <f t="shared" si="10"/>
        <v>0</v>
      </c>
      <c r="DD3">
        <f t="shared" si="10"/>
        <v>0</v>
      </c>
      <c r="DE3">
        <f t="shared" si="10"/>
        <v>0</v>
      </c>
      <c r="DF3">
        <f t="shared" si="10"/>
        <v>0</v>
      </c>
      <c r="DG3">
        <f t="shared" si="10"/>
        <v>0</v>
      </c>
      <c r="DH3">
        <f t="shared" si="10"/>
        <v>0</v>
      </c>
      <c r="DI3">
        <f t="shared" si="10"/>
        <v>0</v>
      </c>
      <c r="DJ3">
        <f t="shared" ref="DJ3:DS12" si="11">DJ$2*EXP(- DJ$1 * ($C3*_c2+$B3))</f>
        <v>0</v>
      </c>
      <c r="DK3">
        <f t="shared" si="11"/>
        <v>0</v>
      </c>
      <c r="DL3">
        <f t="shared" si="11"/>
        <v>0</v>
      </c>
      <c r="DM3">
        <f t="shared" si="11"/>
        <v>0</v>
      </c>
      <c r="DN3">
        <f t="shared" si="11"/>
        <v>0</v>
      </c>
      <c r="DO3">
        <f t="shared" si="11"/>
        <v>0</v>
      </c>
      <c r="DP3">
        <f t="shared" si="11"/>
        <v>0</v>
      </c>
      <c r="DQ3">
        <f t="shared" si="11"/>
        <v>0</v>
      </c>
      <c r="DR3">
        <f t="shared" si="11"/>
        <v>0</v>
      </c>
      <c r="DS3">
        <f t="shared" si="11"/>
        <v>0</v>
      </c>
      <c r="DT3">
        <f t="shared" ref="DT3:EC12" si="12">DT$2*EXP(- DT$1 * ($C3*_c2+$B3))</f>
        <v>0</v>
      </c>
      <c r="DU3">
        <f t="shared" si="12"/>
        <v>0</v>
      </c>
      <c r="DV3">
        <f t="shared" si="12"/>
        <v>0</v>
      </c>
      <c r="DW3">
        <f t="shared" si="12"/>
        <v>0</v>
      </c>
      <c r="DX3">
        <f t="shared" si="12"/>
        <v>0</v>
      </c>
      <c r="DY3">
        <f t="shared" si="12"/>
        <v>0</v>
      </c>
      <c r="DZ3">
        <f t="shared" si="12"/>
        <v>0</v>
      </c>
      <c r="EA3">
        <f t="shared" si="12"/>
        <v>0</v>
      </c>
      <c r="EB3">
        <f t="shared" si="12"/>
        <v>0</v>
      </c>
      <c r="EC3">
        <f t="shared" si="12"/>
        <v>0</v>
      </c>
      <c r="ED3">
        <f t="shared" ref="ED3:EM12" si="13">ED$2*EXP(- ED$1 * ($C3*_c2+$B3))</f>
        <v>0</v>
      </c>
      <c r="EE3">
        <f t="shared" si="13"/>
        <v>0</v>
      </c>
      <c r="EF3">
        <f t="shared" si="13"/>
        <v>0</v>
      </c>
      <c r="EG3">
        <f t="shared" si="13"/>
        <v>0</v>
      </c>
      <c r="EH3">
        <f t="shared" si="13"/>
        <v>0</v>
      </c>
      <c r="EI3">
        <f t="shared" si="13"/>
        <v>0</v>
      </c>
      <c r="EJ3">
        <f t="shared" si="13"/>
        <v>0</v>
      </c>
      <c r="EK3">
        <f t="shared" si="13"/>
        <v>0</v>
      </c>
      <c r="EL3">
        <f t="shared" si="13"/>
        <v>0</v>
      </c>
      <c r="EM3">
        <f t="shared" si="13"/>
        <v>0</v>
      </c>
      <c r="EN3">
        <f t="shared" ref="EN3:EX12" si="14">EN$2*EXP(- EN$1 * ($C3*_c2+$B3))</f>
        <v>0</v>
      </c>
      <c r="EO3">
        <f t="shared" si="14"/>
        <v>0</v>
      </c>
      <c r="EP3">
        <f t="shared" si="14"/>
        <v>0</v>
      </c>
      <c r="EQ3">
        <f t="shared" si="14"/>
        <v>0</v>
      </c>
      <c r="ER3">
        <f t="shared" si="14"/>
        <v>0</v>
      </c>
      <c r="ES3">
        <f t="shared" si="14"/>
        <v>0</v>
      </c>
      <c r="ET3">
        <f t="shared" si="14"/>
        <v>0</v>
      </c>
      <c r="EU3">
        <f t="shared" si="14"/>
        <v>0</v>
      </c>
      <c r="EV3">
        <f t="shared" si="14"/>
        <v>0</v>
      </c>
      <c r="EW3">
        <f t="shared" si="14"/>
        <v>0</v>
      </c>
      <c r="EX3">
        <f t="shared" si="14"/>
        <v>0</v>
      </c>
      <c r="EZ3">
        <f>SUM(D3:EX3)</f>
        <v>3.3913742921430463E-2</v>
      </c>
      <c r="FB3">
        <f>(1-EXP(-(C3*_c2+B3)*_t))/2</f>
        <v>0.49526056923719586</v>
      </c>
      <c r="FC3">
        <f t="shared" ref="FC3:FC34" si="15">LN(1-FB3)/(-(C3*_c2+B3))</f>
        <v>7.3380371485694609E-2</v>
      </c>
    </row>
    <row r="4" spans="1:159" x14ac:dyDescent="0.25">
      <c r="A4">
        <v>285</v>
      </c>
      <c r="B4" s="20">
        <f>'Input spectra'!S3</f>
        <v>0.83723111725609001</v>
      </c>
      <c r="C4">
        <f>'Input spectra'!D3</f>
        <v>2.04486875818804</v>
      </c>
      <c r="D4">
        <f t="shared" si="0"/>
        <v>2.0653927966864227E-2</v>
      </c>
      <c r="E4">
        <f t="shared" si="0"/>
        <v>8.3221921345450547E-3</v>
      </c>
      <c r="F4">
        <f t="shared" si="0"/>
        <v>3.3531226968256909E-3</v>
      </c>
      <c r="G4">
        <f t="shared" si="0"/>
        <v>1.3509442678219907E-3</v>
      </c>
      <c r="H4">
        <f t="shared" si="0"/>
        <v>5.4425364500346163E-4</v>
      </c>
      <c r="I4">
        <f t="shared" si="0"/>
        <v>2.1925061639800121E-4</v>
      </c>
      <c r="J4">
        <f t="shared" si="0"/>
        <v>8.8319274370413358E-5</v>
      </c>
      <c r="K4">
        <f t="shared" si="0"/>
        <v>3.5575005403742846E-5</v>
      </c>
      <c r="L4">
        <f t="shared" si="0"/>
        <v>1.4328769036600007E-5</v>
      </c>
      <c r="M4">
        <f t="shared" si="0"/>
        <v>5.7709434440503685E-6</v>
      </c>
      <c r="N4">
        <f t="shared" si="1"/>
        <v>2.3241190779441605E-6</v>
      </c>
      <c r="O4">
        <f t="shared" si="1"/>
        <v>9.3592950568838833E-7</v>
      </c>
      <c r="P4">
        <f t="shared" si="1"/>
        <v>3.7687790909303435E-7</v>
      </c>
      <c r="Q4">
        <f t="shared" si="1"/>
        <v>1.5175065289607396E-7</v>
      </c>
      <c r="R4">
        <f t="shared" si="1"/>
        <v>6.1098753705102546E-8</v>
      </c>
      <c r="S4">
        <f t="shared" si="1"/>
        <v>2.4598327197933195E-8</v>
      </c>
      <c r="T4">
        <f t="shared" si="1"/>
        <v>9.9026120840605636E-9</v>
      </c>
      <c r="U4">
        <f t="shared" si="1"/>
        <v>3.9862492364318765E-9</v>
      </c>
      <c r="V4">
        <f t="shared" si="1"/>
        <v>1.6045347545397739E-9</v>
      </c>
      <c r="W4">
        <f t="shared" si="1"/>
        <v>6.4580782041457907E-10</v>
      </c>
      <c r="X4">
        <f t="shared" si="2"/>
        <v>2.5991206831197568E-10</v>
      </c>
      <c r="Y4">
        <f t="shared" si="2"/>
        <v>1.045967122143247E-10</v>
      </c>
      <c r="Z4">
        <f t="shared" si="2"/>
        <v>4.2089863742090997E-11</v>
      </c>
      <c r="AA4">
        <f t="shared" si="2"/>
        <v>1.6935746512862854E-11</v>
      </c>
      <c r="AB4">
        <f t="shared" si="2"/>
        <v>6.8139341839006135E-12</v>
      </c>
      <c r="AC4">
        <f t="shared" si="2"/>
        <v>2.7413071546689379E-12</v>
      </c>
      <c r="AD4">
        <f t="shared" si="2"/>
        <v>1.1027651559602715E-12</v>
      </c>
      <c r="AE4">
        <f t="shared" si="2"/>
        <v>4.4358139262569682E-13</v>
      </c>
      <c r="AF4">
        <f t="shared" si="2"/>
        <v>1.784135832135614E-13</v>
      </c>
      <c r="AG4">
        <f t="shared" si="2"/>
        <v>7.1754008187466504E-14</v>
      </c>
      <c r="AH4">
        <f t="shared" si="3"/>
        <v>2.8855419774369506E-14</v>
      </c>
      <c r="AI4">
        <f t="shared" si="3"/>
        <v>1.1603016630025365E-14</v>
      </c>
      <c r="AJ4">
        <f t="shared" si="3"/>
        <v>4.6652616635083036E-15</v>
      </c>
      <c r="AK4">
        <f t="shared" si="3"/>
        <v>1.8756074159602971E-15</v>
      </c>
      <c r="AL4">
        <f t="shared" si="3"/>
        <v>7.5399412513377986E-16</v>
      </c>
      <c r="AM4">
        <f t="shared" si="3"/>
        <v>3.0307721877021741E-16</v>
      </c>
      <c r="AN4">
        <f t="shared" si="3"/>
        <v>1.2181398071893908E-16</v>
      </c>
      <c r="AO4">
        <f t="shared" si="3"/>
        <v>4.8955181607380938E-17</v>
      </c>
      <c r="AP4">
        <f t="shared" si="3"/>
        <v>1.9672385969068068E-17</v>
      </c>
      <c r="AQ4">
        <f t="shared" si="3"/>
        <v>7.904444852741303E-18</v>
      </c>
      <c r="AR4">
        <f t="shared" si="4"/>
        <v>3.1757095667903764E-18</v>
      </c>
      <c r="AS4">
        <f t="shared" si="4"/>
        <v>1.2757463041409147E-18</v>
      </c>
      <c r="AT4">
        <f t="shared" si="4"/>
        <v>5.1243766194504786E-19</v>
      </c>
      <c r="AU4">
        <f t="shared" si="4"/>
        <v>2.0581165083826545E-19</v>
      </c>
      <c r="AV4">
        <f t="shared" si="4"/>
        <v>8.2651367817110037E-20</v>
      </c>
      <c r="AW4">
        <f t="shared" si="4"/>
        <v>3.3187936914492095E-20</v>
      </c>
      <c r="AX4">
        <f t="shared" si="4"/>
        <v>1.2028218875504562E-20</v>
      </c>
      <c r="AY4">
        <f t="shared" si="4"/>
        <v>4.1903719633372502E-21</v>
      </c>
      <c r="AZ4">
        <f t="shared" si="4"/>
        <v>1.5379381974337788E-21</v>
      </c>
      <c r="BA4">
        <f t="shared" si="4"/>
        <v>5.7437691819676612E-22</v>
      </c>
      <c r="BB4">
        <f t="shared" si="5"/>
        <v>2.1663873347996736E-22</v>
      </c>
      <c r="BC4">
        <f t="shared" si="5"/>
        <v>8.2254698759074151E-23</v>
      </c>
      <c r="BD4">
        <f t="shared" si="5"/>
        <v>3.138489499375985E-23</v>
      </c>
      <c r="BE4">
        <f t="shared" si="5"/>
        <v>1.2021427932448115E-23</v>
      </c>
      <c r="BF4">
        <f t="shared" si="5"/>
        <v>4.6191249821014377E-24</v>
      </c>
      <c r="BG4">
        <f t="shared" si="5"/>
        <v>1.7795648629708309E-24</v>
      </c>
      <c r="BH4">
        <f t="shared" si="5"/>
        <v>6.871582988688566E-25</v>
      </c>
      <c r="BI4">
        <f t="shared" si="5"/>
        <v>2.6586704660597333E-25</v>
      </c>
      <c r="BJ4">
        <f t="shared" si="5"/>
        <v>1.0304784834045533E-25</v>
      </c>
      <c r="BK4">
        <f t="shared" si="5"/>
        <v>4.0003760959254103E-26</v>
      </c>
      <c r="BL4">
        <f t="shared" si="6"/>
        <v>1.5551953682444604E-26</v>
      </c>
      <c r="BM4">
        <f t="shared" si="6"/>
        <v>6.0539206048016427E-27</v>
      </c>
      <c r="BN4">
        <f t="shared" si="6"/>
        <v>2.3594446958358547E-27</v>
      </c>
      <c r="BO4">
        <f t="shared" si="6"/>
        <v>9.2058613400382441E-28</v>
      </c>
      <c r="BP4">
        <f t="shared" si="6"/>
        <v>3.5955563997322662E-28</v>
      </c>
      <c r="BQ4">
        <f t="shared" si="6"/>
        <v>1.4056740710919732E-28</v>
      </c>
      <c r="BR4">
        <f t="shared" si="6"/>
        <v>5.5003885336188774E-29</v>
      </c>
      <c r="BS4">
        <f t="shared" si="6"/>
        <v>2.1541137111111254E-29</v>
      </c>
      <c r="BT4">
        <f t="shared" si="6"/>
        <v>8.4428528725164438E-30</v>
      </c>
      <c r="BU4">
        <f t="shared" si="6"/>
        <v>3.3115864608485104E-30</v>
      </c>
      <c r="BV4">
        <f t="shared" si="7"/>
        <v>1.2998463561998008E-30</v>
      </c>
      <c r="BW4">
        <f t="shared" si="7"/>
        <v>5.1055358317012287E-31</v>
      </c>
      <c r="BX4">
        <f t="shared" si="7"/>
        <v>2.006641219104975E-31</v>
      </c>
      <c r="BY4">
        <f t="shared" si="7"/>
        <v>7.8915830071239022E-32</v>
      </c>
      <c r="BZ4">
        <f t="shared" si="7"/>
        <v>3.1053638223640173E-32</v>
      </c>
      <c r="CA4">
        <f t="shared" si="7"/>
        <v>1.2226543652021873E-32</v>
      </c>
      <c r="CB4">
        <f t="shared" si="7"/>
        <v>4.8164548319007939E-33</v>
      </c>
      <c r="CC4">
        <f t="shared" si="7"/>
        <v>1.8983413981076145E-33</v>
      </c>
      <c r="CD4">
        <f t="shared" si="7"/>
        <v>7.4857498262908376E-34</v>
      </c>
      <c r="CE4">
        <f t="shared" si="7"/>
        <v>2.953263413669892E-34</v>
      </c>
      <c r="CF4">
        <f t="shared" si="8"/>
        <v>1.1656474280969924E-34</v>
      </c>
      <c r="CG4">
        <f t="shared" si="8"/>
        <v>4.6028109086740316E-35</v>
      </c>
      <c r="CH4">
        <f t="shared" si="8"/>
        <v>1.8182900093611657E-35</v>
      </c>
      <c r="CI4">
        <f t="shared" si="8"/>
        <v>7.1858950003601474E-36</v>
      </c>
      <c r="CJ4">
        <f t="shared" si="8"/>
        <v>2.8409935577278784E-36</v>
      </c>
      <c r="CK4">
        <f t="shared" si="8"/>
        <v>1.1236359081221516E-36</v>
      </c>
      <c r="CL4">
        <f t="shared" si="8"/>
        <v>4.4457145358744449E-37</v>
      </c>
      <c r="CM4">
        <f t="shared" si="8"/>
        <v>1.7595963408779555E-37</v>
      </c>
      <c r="CN4">
        <f t="shared" si="8"/>
        <v>6.9668300956554229E-38</v>
      </c>
      <c r="CO4">
        <f t="shared" si="8"/>
        <v>2.7593291141920126E-38</v>
      </c>
      <c r="CP4">
        <f t="shared" si="9"/>
        <v>1.0932350663525055E-38</v>
      </c>
      <c r="CQ4">
        <f t="shared" si="9"/>
        <v>4.3327260788423357E-39</v>
      </c>
      <c r="CR4">
        <f t="shared" si="9"/>
        <v>1.137296074855196E-39</v>
      </c>
      <c r="CS4">
        <f t="shared" si="9"/>
        <v>3.0116161387955529E-40</v>
      </c>
      <c r="CT4">
        <f t="shared" si="9"/>
        <v>8.5031535973042854E-41</v>
      </c>
      <c r="CU4">
        <f t="shared" si="9"/>
        <v>2.4116421908448252E-41</v>
      </c>
      <c r="CV4">
        <f t="shared" si="9"/>
        <v>6.7134714879064839E-42</v>
      </c>
      <c r="CW4">
        <f t="shared" si="9"/>
        <v>1.799204289033465E-42</v>
      </c>
      <c r="CX4">
        <f t="shared" si="9"/>
        <v>4.5300362990147199E-43</v>
      </c>
      <c r="CY4">
        <f t="shared" si="9"/>
        <v>1.0298851831114429E-43</v>
      </c>
      <c r="CZ4">
        <f t="shared" si="10"/>
        <v>1.9523954383057522E-44</v>
      </c>
      <c r="DA4">
        <f t="shared" si="10"/>
        <v>2.4908412519103878E-45</v>
      </c>
      <c r="DB4">
        <f t="shared" si="10"/>
        <v>6.450620248204772E-47</v>
      </c>
      <c r="DC4">
        <f t="shared" si="10"/>
        <v>0</v>
      </c>
      <c r="DD4">
        <f t="shared" si="10"/>
        <v>0</v>
      </c>
      <c r="DE4">
        <f t="shared" si="10"/>
        <v>0</v>
      </c>
      <c r="DF4">
        <f t="shared" si="10"/>
        <v>0</v>
      </c>
      <c r="DG4">
        <f t="shared" si="10"/>
        <v>0</v>
      </c>
      <c r="DH4">
        <f t="shared" si="10"/>
        <v>0</v>
      </c>
      <c r="DI4">
        <f t="shared" si="10"/>
        <v>0</v>
      </c>
      <c r="DJ4">
        <f t="shared" si="11"/>
        <v>0</v>
      </c>
      <c r="DK4">
        <f t="shared" si="11"/>
        <v>0</v>
      </c>
      <c r="DL4">
        <f t="shared" si="11"/>
        <v>0</v>
      </c>
      <c r="DM4">
        <f t="shared" si="11"/>
        <v>0</v>
      </c>
      <c r="DN4">
        <f t="shared" si="11"/>
        <v>0</v>
      </c>
      <c r="DO4">
        <f t="shared" si="11"/>
        <v>0</v>
      </c>
      <c r="DP4">
        <f t="shared" si="11"/>
        <v>0</v>
      </c>
      <c r="DQ4">
        <f t="shared" si="11"/>
        <v>0</v>
      </c>
      <c r="DR4">
        <f t="shared" si="11"/>
        <v>0</v>
      </c>
      <c r="DS4">
        <f t="shared" si="11"/>
        <v>0</v>
      </c>
      <c r="DT4">
        <f t="shared" si="12"/>
        <v>0</v>
      </c>
      <c r="DU4">
        <f t="shared" si="12"/>
        <v>0</v>
      </c>
      <c r="DV4">
        <f t="shared" si="12"/>
        <v>0</v>
      </c>
      <c r="DW4">
        <f t="shared" si="12"/>
        <v>0</v>
      </c>
      <c r="DX4">
        <f t="shared" si="12"/>
        <v>0</v>
      </c>
      <c r="DY4">
        <f t="shared" si="12"/>
        <v>0</v>
      </c>
      <c r="DZ4">
        <f t="shared" si="12"/>
        <v>0</v>
      </c>
      <c r="EA4">
        <f t="shared" si="12"/>
        <v>0</v>
      </c>
      <c r="EB4">
        <f t="shared" si="12"/>
        <v>0</v>
      </c>
      <c r="EC4">
        <f t="shared" si="12"/>
        <v>0</v>
      </c>
      <c r="ED4">
        <f t="shared" si="13"/>
        <v>0</v>
      </c>
      <c r="EE4">
        <f t="shared" si="13"/>
        <v>0</v>
      </c>
      <c r="EF4">
        <f t="shared" si="13"/>
        <v>0</v>
      </c>
      <c r="EG4">
        <f t="shared" si="13"/>
        <v>0</v>
      </c>
      <c r="EH4">
        <f t="shared" si="13"/>
        <v>0</v>
      </c>
      <c r="EI4">
        <f t="shared" si="13"/>
        <v>0</v>
      </c>
      <c r="EJ4">
        <f t="shared" si="13"/>
        <v>0</v>
      </c>
      <c r="EK4">
        <f t="shared" si="13"/>
        <v>0</v>
      </c>
      <c r="EL4">
        <f t="shared" si="13"/>
        <v>0</v>
      </c>
      <c r="EM4">
        <f t="shared" si="13"/>
        <v>0</v>
      </c>
      <c r="EN4">
        <f t="shared" si="14"/>
        <v>0</v>
      </c>
      <c r="EO4">
        <f t="shared" si="14"/>
        <v>0</v>
      </c>
      <c r="EP4">
        <f t="shared" si="14"/>
        <v>0</v>
      </c>
      <c r="EQ4">
        <f t="shared" si="14"/>
        <v>0</v>
      </c>
      <c r="ER4">
        <f t="shared" si="14"/>
        <v>0</v>
      </c>
      <c r="ES4">
        <f t="shared" si="14"/>
        <v>0</v>
      </c>
      <c r="ET4">
        <f t="shared" si="14"/>
        <v>0</v>
      </c>
      <c r="EU4">
        <f t="shared" si="14"/>
        <v>0</v>
      </c>
      <c r="EV4">
        <f t="shared" si="14"/>
        <v>0</v>
      </c>
      <c r="EW4">
        <f t="shared" si="14"/>
        <v>0</v>
      </c>
      <c r="EX4">
        <f t="shared" si="14"/>
        <v>0</v>
      </c>
      <c r="EZ4">
        <f t="shared" ref="EZ4:EZ67" si="16">SUM(D4:EX4)</f>
        <v>3.4591576268078059E-2</v>
      </c>
      <c r="FB4">
        <f t="shared" ref="FB4:FB34" si="17">(1-EXP(-(C4*_c2+B4)*_t))/2</f>
        <v>0.49449170563055961</v>
      </c>
      <c r="FC4">
        <f t="shared" si="15"/>
        <v>7.5658541052427364E-2</v>
      </c>
    </row>
    <row r="5" spans="1:159" x14ac:dyDescent="0.25">
      <c r="A5">
        <v>290</v>
      </c>
      <c r="B5" s="20">
        <f>'Input spectra'!S4</f>
        <v>0.70074167937568299</v>
      </c>
      <c r="C5">
        <f>'Input spectra'!D4</f>
        <v>2.0038221240790701</v>
      </c>
      <c r="D5">
        <f t="shared" si="0"/>
        <v>2.0653927966864227E-2</v>
      </c>
      <c r="E5">
        <f t="shared" si="0"/>
        <v>8.5762203283478219E-3</v>
      </c>
      <c r="F5">
        <f t="shared" si="0"/>
        <v>3.5609496140949675E-3</v>
      </c>
      <c r="G5">
        <f t="shared" si="0"/>
        <v>1.4784682681440611E-3</v>
      </c>
      <c r="H5">
        <f t="shared" si="0"/>
        <v>6.1381021674264348E-4</v>
      </c>
      <c r="I5">
        <f t="shared" si="0"/>
        <v>2.5481898486199103E-4</v>
      </c>
      <c r="J5">
        <f t="shared" si="0"/>
        <v>1.0578026291993008E-4</v>
      </c>
      <c r="K5">
        <f t="shared" si="0"/>
        <v>4.3908875625115533E-5</v>
      </c>
      <c r="L5">
        <f t="shared" si="0"/>
        <v>1.8225288660118919E-5</v>
      </c>
      <c r="M5">
        <f t="shared" si="0"/>
        <v>7.5643313236427531E-6</v>
      </c>
      <c r="N5">
        <f t="shared" si="1"/>
        <v>3.1393540128121081E-6</v>
      </c>
      <c r="O5">
        <f t="shared" si="1"/>
        <v>1.302816490362681E-6</v>
      </c>
      <c r="P5">
        <f t="shared" si="1"/>
        <v>5.4062855620594081E-7</v>
      </c>
      <c r="Q5">
        <f t="shared" si="1"/>
        <v>2.243298467740498E-7</v>
      </c>
      <c r="R5">
        <f t="shared" si="1"/>
        <v>9.3077998238676005E-8</v>
      </c>
      <c r="S5">
        <f t="shared" si="1"/>
        <v>3.8616992585230295E-8</v>
      </c>
      <c r="T5">
        <f t="shared" si="1"/>
        <v>1.602067584166085E-8</v>
      </c>
      <c r="U5">
        <f t="shared" si="1"/>
        <v>6.645898544247075E-9</v>
      </c>
      <c r="V5">
        <f t="shared" si="1"/>
        <v>2.7567448893006037E-9</v>
      </c>
      <c r="W5">
        <f t="shared" si="1"/>
        <v>1.1434283112500363E-9</v>
      </c>
      <c r="X5">
        <f t="shared" si="2"/>
        <v>4.7423136937444945E-10</v>
      </c>
      <c r="Y5">
        <f t="shared" si="2"/>
        <v>1.9667087871861464E-10</v>
      </c>
      <c r="Z5">
        <f t="shared" si="2"/>
        <v>8.155634156698767E-11</v>
      </c>
      <c r="AA5">
        <f t="shared" si="2"/>
        <v>3.3817597641782006E-11</v>
      </c>
      <c r="AB5">
        <f t="shared" si="2"/>
        <v>1.4021501860673646E-11</v>
      </c>
      <c r="AC5">
        <f t="shared" si="2"/>
        <v>5.8131628677796607E-12</v>
      </c>
      <c r="AD5">
        <f t="shared" si="2"/>
        <v>2.4098833333128773E-12</v>
      </c>
      <c r="AE5">
        <f t="shared" si="2"/>
        <v>9.9895170981859052E-13</v>
      </c>
      <c r="AF5">
        <f t="shared" si="2"/>
        <v>4.1405428334573689E-13</v>
      </c>
      <c r="AG5">
        <f t="shared" si="2"/>
        <v>1.7160649600367315E-13</v>
      </c>
      <c r="AH5">
        <f t="shared" si="3"/>
        <v>7.1116953819058908E-14</v>
      </c>
      <c r="AI5">
        <f t="shared" si="3"/>
        <v>2.9469641713210969E-14</v>
      </c>
      <c r="AJ5">
        <f t="shared" si="3"/>
        <v>1.2210631922923686E-14</v>
      </c>
      <c r="AK5">
        <f t="shared" si="3"/>
        <v>5.0589718825254316E-15</v>
      </c>
      <c r="AL5">
        <f t="shared" si="3"/>
        <v>2.095783795362979E-15</v>
      </c>
      <c r="AM5">
        <f t="shared" si="3"/>
        <v>8.6814046757833138E-16</v>
      </c>
      <c r="AN5">
        <f t="shared" si="3"/>
        <v>3.5957710782224741E-16</v>
      </c>
      <c r="AO5">
        <f t="shared" si="3"/>
        <v>1.4891956432696038E-16</v>
      </c>
      <c r="AP5">
        <f t="shared" si="3"/>
        <v>6.1669200659916507E-17</v>
      </c>
      <c r="AQ5">
        <f t="shared" si="3"/>
        <v>2.5535293158091086E-17</v>
      </c>
      <c r="AR5">
        <f t="shared" si="4"/>
        <v>1.0572274806873018E-17</v>
      </c>
      <c r="AS5">
        <f t="shared" si="4"/>
        <v>4.3767342385407714E-18</v>
      </c>
      <c r="AT5">
        <f t="shared" si="4"/>
        <v>1.8116950187950582E-18</v>
      </c>
      <c r="AU5">
        <f t="shared" si="4"/>
        <v>7.4984620371454897E-19</v>
      </c>
      <c r="AV5">
        <f t="shared" si="4"/>
        <v>3.1032050814983569E-19</v>
      </c>
      <c r="AW5">
        <f t="shared" si="4"/>
        <v>1.2841001008370098E-19</v>
      </c>
      <c r="AX5">
        <f t="shared" si="4"/>
        <v>4.7959885559022711E-20</v>
      </c>
      <c r="AY5">
        <f t="shared" si="4"/>
        <v>1.7218193447224742E-20</v>
      </c>
      <c r="AZ5">
        <f t="shared" si="4"/>
        <v>6.512265268928068E-21</v>
      </c>
      <c r="BA5">
        <f t="shared" si="4"/>
        <v>2.5063883884787372E-21</v>
      </c>
      <c r="BB5">
        <f t="shared" si="5"/>
        <v>9.7419453837655725E-22</v>
      </c>
      <c r="BC5">
        <f t="shared" si="5"/>
        <v>3.8117858212366157E-22</v>
      </c>
      <c r="BD5">
        <f t="shared" si="5"/>
        <v>1.4988102196581516E-22</v>
      </c>
      <c r="BE5">
        <f t="shared" si="5"/>
        <v>5.9161641385127188E-23</v>
      </c>
      <c r="BF5">
        <f t="shared" si="5"/>
        <v>2.3426211631494659E-23</v>
      </c>
      <c r="BG5">
        <f t="shared" si="5"/>
        <v>9.3006727304767337E-24</v>
      </c>
      <c r="BH5">
        <f t="shared" si="5"/>
        <v>3.7009696887244935E-24</v>
      </c>
      <c r="BI5">
        <f t="shared" si="5"/>
        <v>1.4756434525125422E-24</v>
      </c>
      <c r="BJ5">
        <f t="shared" si="5"/>
        <v>5.8940530939019592E-25</v>
      </c>
      <c r="BK5">
        <f t="shared" si="5"/>
        <v>2.357947497446424E-25</v>
      </c>
      <c r="BL5">
        <f t="shared" si="6"/>
        <v>9.4466201588103041E-26</v>
      </c>
      <c r="BM5">
        <f t="shared" si="6"/>
        <v>3.7895392672917673E-26</v>
      </c>
      <c r="BN5">
        <f t="shared" si="6"/>
        <v>1.522010625580723E-26</v>
      </c>
      <c r="BO5">
        <f t="shared" si="6"/>
        <v>6.1197052192085474E-27</v>
      </c>
      <c r="BP5">
        <f t="shared" si="6"/>
        <v>2.4631472256172923E-27</v>
      </c>
      <c r="BQ5">
        <f t="shared" si="6"/>
        <v>9.9235506600164767E-28</v>
      </c>
      <c r="BR5">
        <f t="shared" si="6"/>
        <v>4.0016031555499662E-28</v>
      </c>
      <c r="BS5">
        <f t="shared" si="6"/>
        <v>1.6149811793275855E-28</v>
      </c>
      <c r="BT5">
        <f t="shared" si="6"/>
        <v>6.5229830996206013E-29</v>
      </c>
      <c r="BU5">
        <f t="shared" si="6"/>
        <v>2.6366429487680807E-29</v>
      </c>
      <c r="BV5">
        <f t="shared" si="7"/>
        <v>1.0665112390867099E-29</v>
      </c>
      <c r="BW5">
        <f t="shared" si="7"/>
        <v>4.3169094144131067E-30</v>
      </c>
      <c r="BX5">
        <f t="shared" si="7"/>
        <v>1.7484754051162652E-30</v>
      </c>
      <c r="BY5">
        <f t="shared" si="7"/>
        <v>7.0861790117790479E-31</v>
      </c>
      <c r="BZ5">
        <f t="shared" si="7"/>
        <v>2.8735494233782706E-31</v>
      </c>
      <c r="CA5">
        <f t="shared" si="7"/>
        <v>1.1659181857573728E-31</v>
      </c>
      <c r="CB5">
        <f t="shared" si="7"/>
        <v>4.7331477015930779E-32</v>
      </c>
      <c r="CC5">
        <f t="shared" si="7"/>
        <v>1.9224500991040609E-32</v>
      </c>
      <c r="CD5">
        <f t="shared" si="7"/>
        <v>7.8122162681041792E-33</v>
      </c>
      <c r="CE5">
        <f t="shared" si="7"/>
        <v>3.1761377192964299E-33</v>
      </c>
      <c r="CF5">
        <f t="shared" si="8"/>
        <v>1.2918810912180554E-33</v>
      </c>
      <c r="CG5">
        <f t="shared" si="8"/>
        <v>5.25698402454369E-34</v>
      </c>
      <c r="CH5">
        <f t="shared" si="8"/>
        <v>2.1401039455336244E-34</v>
      </c>
      <c r="CI5">
        <f t="shared" si="8"/>
        <v>8.7158706000728022E-35</v>
      </c>
      <c r="CJ5">
        <f t="shared" si="8"/>
        <v>3.5510627558295191E-35</v>
      </c>
      <c r="CK5">
        <f t="shared" si="8"/>
        <v>1.4473444485263339E-35</v>
      </c>
      <c r="CL5">
        <f t="shared" si="8"/>
        <v>5.9012777345976281E-36</v>
      </c>
      <c r="CM5">
        <f t="shared" si="8"/>
        <v>2.406997967837538E-36</v>
      </c>
      <c r="CN5">
        <f t="shared" si="8"/>
        <v>9.8210084416211962E-37</v>
      </c>
      <c r="CO5">
        <f t="shared" si="8"/>
        <v>4.0085062032930939E-37</v>
      </c>
      <c r="CP5">
        <f t="shared" si="9"/>
        <v>1.6366311089421335E-37</v>
      </c>
      <c r="CQ5">
        <f t="shared" si="9"/>
        <v>6.6843113872265602E-38</v>
      </c>
      <c r="CR5">
        <f t="shared" si="9"/>
        <v>1.808119674874061E-38</v>
      </c>
      <c r="CS5">
        <f t="shared" si="9"/>
        <v>4.9341396731419821E-39</v>
      </c>
      <c r="CT5">
        <f t="shared" si="9"/>
        <v>1.4356548387131831E-39</v>
      </c>
      <c r="CU5">
        <f t="shared" si="9"/>
        <v>4.1960541074181053E-40</v>
      </c>
      <c r="CV5">
        <f t="shared" si="9"/>
        <v>1.2037423692852102E-40</v>
      </c>
      <c r="CW5">
        <f t="shared" si="9"/>
        <v>3.3244902809366664E-41</v>
      </c>
      <c r="CX5">
        <f t="shared" si="9"/>
        <v>8.6259008841227089E-42</v>
      </c>
      <c r="CY5">
        <f t="shared" si="9"/>
        <v>2.0209230774270381E-42</v>
      </c>
      <c r="CZ5">
        <f t="shared" si="10"/>
        <v>3.948089135677155E-43</v>
      </c>
      <c r="DA5">
        <f t="shared" si="10"/>
        <v>5.1906698439297697E-44</v>
      </c>
      <c r="DB5">
        <f t="shared" si="10"/>
        <v>1.3852782759692521E-45</v>
      </c>
      <c r="DC5">
        <f t="shared" si="10"/>
        <v>0</v>
      </c>
      <c r="DD5">
        <f t="shared" si="10"/>
        <v>0</v>
      </c>
      <c r="DE5">
        <f t="shared" si="10"/>
        <v>0</v>
      </c>
      <c r="DF5">
        <f t="shared" si="10"/>
        <v>0</v>
      </c>
      <c r="DG5">
        <f t="shared" si="10"/>
        <v>0</v>
      </c>
      <c r="DH5">
        <f t="shared" si="10"/>
        <v>0</v>
      </c>
      <c r="DI5">
        <f t="shared" si="10"/>
        <v>0</v>
      </c>
      <c r="DJ5">
        <f t="shared" si="11"/>
        <v>0</v>
      </c>
      <c r="DK5">
        <f t="shared" si="11"/>
        <v>0</v>
      </c>
      <c r="DL5">
        <f t="shared" si="11"/>
        <v>0</v>
      </c>
      <c r="DM5">
        <f t="shared" si="11"/>
        <v>0</v>
      </c>
      <c r="DN5">
        <f t="shared" si="11"/>
        <v>0</v>
      </c>
      <c r="DO5">
        <f t="shared" si="11"/>
        <v>0</v>
      </c>
      <c r="DP5">
        <f t="shared" si="11"/>
        <v>0</v>
      </c>
      <c r="DQ5">
        <f t="shared" si="11"/>
        <v>0</v>
      </c>
      <c r="DR5">
        <f t="shared" si="11"/>
        <v>0</v>
      </c>
      <c r="DS5">
        <f t="shared" si="11"/>
        <v>0</v>
      </c>
      <c r="DT5">
        <f t="shared" si="12"/>
        <v>0</v>
      </c>
      <c r="DU5">
        <f t="shared" si="12"/>
        <v>0</v>
      </c>
      <c r="DV5">
        <f t="shared" si="12"/>
        <v>0</v>
      </c>
      <c r="DW5">
        <f t="shared" si="12"/>
        <v>0</v>
      </c>
      <c r="DX5">
        <f t="shared" si="12"/>
        <v>0</v>
      </c>
      <c r="DY5">
        <f t="shared" si="12"/>
        <v>0</v>
      </c>
      <c r="DZ5">
        <f t="shared" si="12"/>
        <v>0</v>
      </c>
      <c r="EA5">
        <f t="shared" si="12"/>
        <v>0</v>
      </c>
      <c r="EB5">
        <f t="shared" si="12"/>
        <v>0</v>
      </c>
      <c r="EC5">
        <f t="shared" si="12"/>
        <v>0</v>
      </c>
      <c r="ED5">
        <f t="shared" si="13"/>
        <v>0</v>
      </c>
      <c r="EE5">
        <f t="shared" si="13"/>
        <v>0</v>
      </c>
      <c r="EF5">
        <f t="shared" si="13"/>
        <v>0</v>
      </c>
      <c r="EG5">
        <f t="shared" si="13"/>
        <v>0</v>
      </c>
      <c r="EH5">
        <f t="shared" si="13"/>
        <v>0</v>
      </c>
      <c r="EI5">
        <f t="shared" si="13"/>
        <v>0</v>
      </c>
      <c r="EJ5">
        <f t="shared" si="13"/>
        <v>0</v>
      </c>
      <c r="EK5">
        <f t="shared" si="13"/>
        <v>0</v>
      </c>
      <c r="EL5">
        <f t="shared" si="13"/>
        <v>0</v>
      </c>
      <c r="EM5">
        <f t="shared" si="13"/>
        <v>0</v>
      </c>
      <c r="EN5">
        <f t="shared" si="14"/>
        <v>0</v>
      </c>
      <c r="EO5">
        <f t="shared" si="14"/>
        <v>0</v>
      </c>
      <c r="EP5">
        <f t="shared" si="14"/>
        <v>0</v>
      </c>
      <c r="EQ5">
        <f t="shared" si="14"/>
        <v>0</v>
      </c>
      <c r="ER5">
        <f t="shared" si="14"/>
        <v>0</v>
      </c>
      <c r="ES5">
        <f t="shared" si="14"/>
        <v>0</v>
      </c>
      <c r="ET5">
        <f t="shared" si="14"/>
        <v>0</v>
      </c>
      <c r="EU5">
        <f t="shared" si="14"/>
        <v>0</v>
      </c>
      <c r="EV5">
        <f t="shared" si="14"/>
        <v>0</v>
      </c>
      <c r="EW5">
        <f t="shared" si="14"/>
        <v>0</v>
      </c>
      <c r="EX5">
        <f t="shared" si="14"/>
        <v>0</v>
      </c>
      <c r="EZ5">
        <f t="shared" si="16"/>
        <v>3.5319040338455877E-2</v>
      </c>
      <c r="FB5">
        <f t="shared" si="17"/>
        <v>0.4935981115921067</v>
      </c>
      <c r="FC5">
        <f t="shared" si="15"/>
        <v>7.8065892999456848E-2</v>
      </c>
    </row>
    <row r="6" spans="1:159" x14ac:dyDescent="0.25">
      <c r="A6">
        <v>295</v>
      </c>
      <c r="B6" s="20">
        <f>'Input spectra'!S5</f>
        <v>0.56425224149527597</v>
      </c>
      <c r="C6">
        <f>'Input spectra'!D5</f>
        <v>1.96277548997009</v>
      </c>
      <c r="D6">
        <f t="shared" si="0"/>
        <v>2.0653927966864227E-2</v>
      </c>
      <c r="E6">
        <f t="shared" si="0"/>
        <v>8.8380025276101771E-3</v>
      </c>
      <c r="F6">
        <f t="shared" si="0"/>
        <v>3.7816576667854583E-3</v>
      </c>
      <c r="G6">
        <f t="shared" si="0"/>
        <v>1.6180300490360067E-3</v>
      </c>
      <c r="H6">
        <f t="shared" si="0"/>
        <v>6.9225624051679239E-4</v>
      </c>
      <c r="I6">
        <f t="shared" si="0"/>
        <v>2.9615750282875359E-4</v>
      </c>
      <c r="J6">
        <f t="shared" si="0"/>
        <v>1.2669334189138509E-4</v>
      </c>
      <c r="K6">
        <f t="shared" si="0"/>
        <v>5.4195054555327763E-5</v>
      </c>
      <c r="L6">
        <f t="shared" si="0"/>
        <v>2.3181415367658617E-5</v>
      </c>
      <c r="M6">
        <f t="shared" si="0"/>
        <v>9.9150353713543838E-6</v>
      </c>
      <c r="N6">
        <f t="shared" si="1"/>
        <v>4.2405501986919697E-6</v>
      </c>
      <c r="O6">
        <f t="shared" si="1"/>
        <v>1.8135241994669315E-6</v>
      </c>
      <c r="P6">
        <f t="shared" si="1"/>
        <v>7.7552764100371946E-7</v>
      </c>
      <c r="Q6">
        <f t="shared" si="1"/>
        <v>3.3162216565971348E-7</v>
      </c>
      <c r="R6">
        <f t="shared" si="1"/>
        <v>1.4179526145385161E-7</v>
      </c>
      <c r="S6">
        <f t="shared" si="1"/>
        <v>6.0624940237933324E-8</v>
      </c>
      <c r="T6">
        <f t="shared" si="1"/>
        <v>2.591862149550633E-8</v>
      </c>
      <c r="U6">
        <f t="shared" si="1"/>
        <v>1.1080081761260775E-8</v>
      </c>
      <c r="V6">
        <f t="shared" si="1"/>
        <v>4.7363526175943575E-9</v>
      </c>
      <c r="W6">
        <f t="shared" si="1"/>
        <v>2.0244850892776548E-9</v>
      </c>
      <c r="X6">
        <f t="shared" si="2"/>
        <v>8.6527491070110671E-10</v>
      </c>
      <c r="Y6">
        <f t="shared" si="2"/>
        <v>3.6979589240528964E-10</v>
      </c>
      <c r="Z6">
        <f t="shared" si="2"/>
        <v>1.580294222511389E-10</v>
      </c>
      <c r="AA6">
        <f t="shared" si="2"/>
        <v>6.7527576029375285E-11</v>
      </c>
      <c r="AB6">
        <f t="shared" si="2"/>
        <v>2.885301048158207E-11</v>
      </c>
      <c r="AC6">
        <f t="shared" si="2"/>
        <v>1.2327280607640244E-11</v>
      </c>
      <c r="AD6">
        <f t="shared" si="2"/>
        <v>5.2663412955977257E-12</v>
      </c>
      <c r="AE6">
        <f t="shared" si="2"/>
        <v>2.2496536940891365E-12</v>
      </c>
      <c r="AF6">
        <f t="shared" si="2"/>
        <v>9.6091870623862401E-13</v>
      </c>
      <c r="AG6">
        <f t="shared" si="2"/>
        <v>4.1041316317443238E-13</v>
      </c>
      <c r="AH6">
        <f t="shared" si="3"/>
        <v>1.7527456401778621E-13</v>
      </c>
      <c r="AI6">
        <f t="shared" si="3"/>
        <v>7.484775816470087E-14</v>
      </c>
      <c r="AJ6">
        <f t="shared" si="3"/>
        <v>3.1959521825624557E-14</v>
      </c>
      <c r="AK6">
        <f t="shared" si="3"/>
        <v>1.3645284343836383E-14</v>
      </c>
      <c r="AL6">
        <f t="shared" si="3"/>
        <v>5.8253898412369692E-15</v>
      </c>
      <c r="AM6">
        <f t="shared" si="3"/>
        <v>2.4867189771153369E-15</v>
      </c>
      <c r="AN6">
        <f t="shared" si="3"/>
        <v>1.0614191877380261E-15</v>
      </c>
      <c r="AO6">
        <f t="shared" si="3"/>
        <v>4.530069322833786E-16</v>
      </c>
      <c r="AP6">
        <f t="shared" si="3"/>
        <v>1.9332125325384874E-16</v>
      </c>
      <c r="AQ6">
        <f t="shared" si="3"/>
        <v>8.2491713057321809E-17</v>
      </c>
      <c r="AR6">
        <f t="shared" si="4"/>
        <v>3.519622693489178E-17</v>
      </c>
      <c r="AS6">
        <f t="shared" si="4"/>
        <v>1.5015369852643088E-17</v>
      </c>
      <c r="AT6">
        <f t="shared" si="4"/>
        <v>6.4051475620841188E-18</v>
      </c>
      <c r="AU6">
        <f t="shared" si="4"/>
        <v>2.7319606394249914E-18</v>
      </c>
      <c r="AV6">
        <f t="shared" si="4"/>
        <v>1.1651206788432054E-18</v>
      </c>
      <c r="AW6">
        <f t="shared" si="4"/>
        <v>4.9684108813944371E-19</v>
      </c>
      <c r="AX6">
        <f t="shared" si="4"/>
        <v>1.9122952838173436E-19</v>
      </c>
      <c r="AY6">
        <f t="shared" si="4"/>
        <v>7.0749372175066703E-20</v>
      </c>
      <c r="AZ6">
        <f t="shared" si="4"/>
        <v>2.7575619750950095E-20</v>
      </c>
      <c r="BA6">
        <f t="shared" si="4"/>
        <v>1.0937038998057889E-20</v>
      </c>
      <c r="BB6">
        <f t="shared" si="5"/>
        <v>4.3808186253575723E-21</v>
      </c>
      <c r="BC6">
        <f t="shared" si="5"/>
        <v>1.766429318468656E-21</v>
      </c>
      <c r="BD6">
        <f t="shared" si="5"/>
        <v>7.15768548850929E-22</v>
      </c>
      <c r="BE6">
        <f t="shared" si="5"/>
        <v>2.9115507999975463E-22</v>
      </c>
      <c r="BF6">
        <f t="shared" si="5"/>
        <v>1.1880765156391967E-22</v>
      </c>
      <c r="BG6">
        <f t="shared" si="5"/>
        <v>4.8608800409244586E-23</v>
      </c>
      <c r="BH6">
        <f t="shared" si="5"/>
        <v>1.9933073149822892E-23</v>
      </c>
      <c r="BI6">
        <f t="shared" si="5"/>
        <v>8.1902726446984147E-24</v>
      </c>
      <c r="BJ6">
        <f t="shared" si="5"/>
        <v>3.3712360261000436E-24</v>
      </c>
      <c r="BK6">
        <f t="shared" si="5"/>
        <v>1.3898484210967808E-24</v>
      </c>
      <c r="BL6">
        <f t="shared" si="6"/>
        <v>5.7380978780562639E-25</v>
      </c>
      <c r="BM6">
        <f t="shared" si="6"/>
        <v>2.3721169793604397E-25</v>
      </c>
      <c r="BN6">
        <f t="shared" si="6"/>
        <v>9.8180573949015678E-26</v>
      </c>
      <c r="BO6">
        <f t="shared" si="6"/>
        <v>4.068146432657746E-26</v>
      </c>
      <c r="BP6">
        <f t="shared" si="6"/>
        <v>1.6873867575876634E-26</v>
      </c>
      <c r="BQ6">
        <f t="shared" si="6"/>
        <v>7.0056679373363354E-27</v>
      </c>
      <c r="BR6">
        <f t="shared" si="6"/>
        <v>2.9112175833834308E-27</v>
      </c>
      <c r="BS6">
        <f t="shared" si="6"/>
        <v>1.2107829759078548E-27</v>
      </c>
      <c r="BT6">
        <f t="shared" si="6"/>
        <v>5.0396837609780589E-28</v>
      </c>
      <c r="BU6">
        <f t="shared" si="6"/>
        <v>2.0992615235868762E-28</v>
      </c>
      <c r="BV6">
        <f t="shared" si="7"/>
        <v>8.7506205458314229E-29</v>
      </c>
      <c r="BW6">
        <f t="shared" si="7"/>
        <v>3.6500981496479726E-29</v>
      </c>
      <c r="BX6">
        <f t="shared" si="7"/>
        <v>1.523524092493732E-29</v>
      </c>
      <c r="BY6">
        <f t="shared" si="7"/>
        <v>6.3629734289893446E-30</v>
      </c>
      <c r="BZ6">
        <f t="shared" si="7"/>
        <v>2.6590398938551025E-30</v>
      </c>
      <c r="CA6">
        <f t="shared" si="7"/>
        <v>1.1118147978438651E-30</v>
      </c>
      <c r="CB6">
        <f t="shared" si="7"/>
        <v>4.6512814812927523E-31</v>
      </c>
      <c r="CC6">
        <f t="shared" si="7"/>
        <v>1.9468649776223816E-31</v>
      </c>
      <c r="CD6">
        <f t="shared" si="7"/>
        <v>8.1529204736851373E-32</v>
      </c>
      <c r="CE6">
        <f t="shared" si="7"/>
        <v>3.4158317084912819E-32</v>
      </c>
      <c r="CF6">
        <f t="shared" si="8"/>
        <v>1.4317852153391019E-32</v>
      </c>
      <c r="CG6">
        <f t="shared" si="8"/>
        <v>6.004131297733166E-33</v>
      </c>
      <c r="CH6">
        <f t="shared" si="8"/>
        <v>2.5188748077097409E-33</v>
      </c>
      <c r="CI6">
        <f t="shared" si="8"/>
        <v>1.0571598988495252E-33</v>
      </c>
      <c r="CJ6">
        <f t="shared" si="8"/>
        <v>4.4386044669277851E-34</v>
      </c>
      <c r="CK6">
        <f t="shared" si="8"/>
        <v>1.8643102605911405E-34</v>
      </c>
      <c r="CL6">
        <f t="shared" si="8"/>
        <v>7.8334041962998418E-35</v>
      </c>
      <c r="CM6">
        <f t="shared" si="8"/>
        <v>3.2925956269523875E-35</v>
      </c>
      <c r="CN6">
        <f t="shared" si="8"/>
        <v>1.3844489600884666E-35</v>
      </c>
      <c r="CO6">
        <f t="shared" si="8"/>
        <v>5.8231987982884915E-36</v>
      </c>
      <c r="CP6">
        <f t="shared" si="9"/>
        <v>2.4501239204620814E-36</v>
      </c>
      <c r="CQ6">
        <f t="shared" si="9"/>
        <v>1.0312218660580982E-36</v>
      </c>
      <c r="CR6">
        <f t="shared" si="9"/>
        <v>2.8746223880920697E-37</v>
      </c>
      <c r="CS6">
        <f t="shared" si="9"/>
        <v>8.0839433686325249E-38</v>
      </c>
      <c r="CT6">
        <f t="shared" si="9"/>
        <v>2.4239298894645609E-38</v>
      </c>
      <c r="CU6">
        <f t="shared" si="9"/>
        <v>7.3007804139549689E-39</v>
      </c>
      <c r="CV6">
        <f t="shared" si="9"/>
        <v>2.1583404267422019E-39</v>
      </c>
      <c r="CW6">
        <f t="shared" si="9"/>
        <v>6.1428464212834554E-40</v>
      </c>
      <c r="CX6">
        <f t="shared" si="9"/>
        <v>1.642507060681233E-40</v>
      </c>
      <c r="CY6">
        <f t="shared" si="9"/>
        <v>3.9656168977401157E-41</v>
      </c>
      <c r="CZ6">
        <f t="shared" si="10"/>
        <v>7.9837350146571992E-42</v>
      </c>
      <c r="DA6">
        <f t="shared" si="10"/>
        <v>1.0816848889117038E-42</v>
      </c>
      <c r="DB6">
        <f t="shared" si="10"/>
        <v>2.9749013707747308E-44</v>
      </c>
      <c r="DC6">
        <f t="shared" si="10"/>
        <v>0</v>
      </c>
      <c r="DD6">
        <f t="shared" si="10"/>
        <v>0</v>
      </c>
      <c r="DE6">
        <f t="shared" si="10"/>
        <v>0</v>
      </c>
      <c r="DF6">
        <f t="shared" si="10"/>
        <v>0</v>
      </c>
      <c r="DG6">
        <f t="shared" si="10"/>
        <v>0</v>
      </c>
      <c r="DH6">
        <f t="shared" si="10"/>
        <v>0</v>
      </c>
      <c r="DI6">
        <f t="shared" si="10"/>
        <v>0</v>
      </c>
      <c r="DJ6">
        <f t="shared" si="11"/>
        <v>0</v>
      </c>
      <c r="DK6">
        <f t="shared" si="11"/>
        <v>0</v>
      </c>
      <c r="DL6">
        <f t="shared" si="11"/>
        <v>0</v>
      </c>
      <c r="DM6">
        <f t="shared" si="11"/>
        <v>0</v>
      </c>
      <c r="DN6">
        <f t="shared" si="11"/>
        <v>0</v>
      </c>
      <c r="DO6">
        <f t="shared" si="11"/>
        <v>0</v>
      </c>
      <c r="DP6">
        <f t="shared" si="11"/>
        <v>0</v>
      </c>
      <c r="DQ6">
        <f t="shared" si="11"/>
        <v>0</v>
      </c>
      <c r="DR6">
        <f t="shared" si="11"/>
        <v>0</v>
      </c>
      <c r="DS6">
        <f t="shared" si="11"/>
        <v>0</v>
      </c>
      <c r="DT6">
        <f t="shared" si="12"/>
        <v>0</v>
      </c>
      <c r="DU6">
        <f t="shared" si="12"/>
        <v>0</v>
      </c>
      <c r="DV6">
        <f t="shared" si="12"/>
        <v>0</v>
      </c>
      <c r="DW6">
        <f t="shared" si="12"/>
        <v>0</v>
      </c>
      <c r="DX6">
        <f t="shared" si="12"/>
        <v>0</v>
      </c>
      <c r="DY6">
        <f t="shared" si="12"/>
        <v>0</v>
      </c>
      <c r="DZ6">
        <f t="shared" si="12"/>
        <v>0</v>
      </c>
      <c r="EA6">
        <f t="shared" si="12"/>
        <v>0</v>
      </c>
      <c r="EB6">
        <f t="shared" si="12"/>
        <v>0</v>
      </c>
      <c r="EC6">
        <f t="shared" si="12"/>
        <v>0</v>
      </c>
      <c r="ED6">
        <f t="shared" si="13"/>
        <v>0</v>
      </c>
      <c r="EE6">
        <f t="shared" si="13"/>
        <v>0</v>
      </c>
      <c r="EF6">
        <f t="shared" si="13"/>
        <v>0</v>
      </c>
      <c r="EG6">
        <f t="shared" si="13"/>
        <v>0</v>
      </c>
      <c r="EH6">
        <f t="shared" si="13"/>
        <v>0</v>
      </c>
      <c r="EI6">
        <f t="shared" si="13"/>
        <v>0</v>
      </c>
      <c r="EJ6">
        <f t="shared" si="13"/>
        <v>0</v>
      </c>
      <c r="EK6">
        <f t="shared" si="13"/>
        <v>0</v>
      </c>
      <c r="EL6">
        <f t="shared" si="13"/>
        <v>0</v>
      </c>
      <c r="EM6">
        <f t="shared" si="13"/>
        <v>0</v>
      </c>
      <c r="EN6">
        <f t="shared" si="14"/>
        <v>0</v>
      </c>
      <c r="EO6">
        <f t="shared" si="14"/>
        <v>0</v>
      </c>
      <c r="EP6">
        <f t="shared" si="14"/>
        <v>0</v>
      </c>
      <c r="EQ6">
        <f t="shared" si="14"/>
        <v>0</v>
      </c>
      <c r="ER6">
        <f t="shared" si="14"/>
        <v>0</v>
      </c>
      <c r="ES6">
        <f t="shared" si="14"/>
        <v>0</v>
      </c>
      <c r="ET6">
        <f t="shared" si="14"/>
        <v>0</v>
      </c>
      <c r="EU6">
        <f t="shared" si="14"/>
        <v>0</v>
      </c>
      <c r="EV6">
        <f t="shared" si="14"/>
        <v>0</v>
      </c>
      <c r="EW6">
        <f t="shared" si="14"/>
        <v>0</v>
      </c>
      <c r="EX6">
        <f t="shared" si="14"/>
        <v>0</v>
      </c>
      <c r="EZ6">
        <f t="shared" si="16"/>
        <v>3.6101425715775917E-2</v>
      </c>
      <c r="FB6">
        <f t="shared" si="17"/>
        <v>0.49255955247880423</v>
      </c>
      <c r="FC6">
        <f t="shared" si="15"/>
        <v>8.0611689479043153E-2</v>
      </c>
    </row>
    <row r="7" spans="1:159" x14ac:dyDescent="0.25">
      <c r="A7">
        <v>300</v>
      </c>
      <c r="B7" s="20">
        <f>'Input spectra'!S6</f>
        <v>0.42776280361487001</v>
      </c>
      <c r="C7">
        <f>'Input spectra'!D6</f>
        <v>1.9217288558611201</v>
      </c>
      <c r="D7">
        <f t="shared" si="0"/>
        <v>2.0653927966864227E-2</v>
      </c>
      <c r="E7">
        <f t="shared" si="0"/>
        <v>9.1077754170864698E-3</v>
      </c>
      <c r="F7">
        <f t="shared" si="0"/>
        <v>4.0160452291015522E-3</v>
      </c>
      <c r="G7">
        <f t="shared" si="0"/>
        <v>1.7707659311957103E-3</v>
      </c>
      <c r="H7">
        <f t="shared" si="0"/>
        <v>7.8072780390907065E-4</v>
      </c>
      <c r="I7">
        <f t="shared" si="0"/>
        <v>3.4420224430791227E-4</v>
      </c>
      <c r="J7">
        <f t="shared" si="0"/>
        <v>1.5174100003662174E-4</v>
      </c>
      <c r="K7">
        <f t="shared" si="0"/>
        <v>6.6890893844133426E-5</v>
      </c>
      <c r="L7">
        <f t="shared" si="0"/>
        <v>2.9485295320660988E-5</v>
      </c>
      <c r="M7">
        <f t="shared" si="0"/>
        <v>1.2996248076540168E-5</v>
      </c>
      <c r="N7">
        <f t="shared" si="1"/>
        <v>5.7280147171162468E-6</v>
      </c>
      <c r="O7">
        <f t="shared" si="1"/>
        <v>2.5244307593438943E-6</v>
      </c>
      <c r="P7">
        <f t="shared" si="1"/>
        <v>1.1124886302373844E-6</v>
      </c>
      <c r="Q7">
        <f t="shared" si="1"/>
        <v>4.9023017818756684E-7</v>
      </c>
      <c r="R7">
        <f t="shared" si="1"/>
        <v>2.1601126529610334E-7</v>
      </c>
      <c r="S7">
        <f t="shared" si="1"/>
        <v>9.5175287685619767E-8</v>
      </c>
      <c r="T7">
        <f t="shared" si="1"/>
        <v>4.1931747877974224E-8</v>
      </c>
      <c r="U7">
        <f t="shared" si="1"/>
        <v>1.8472778514274345E-8</v>
      </c>
      <c r="V7">
        <f t="shared" si="1"/>
        <v>8.1375089168597214E-9</v>
      </c>
      <c r="W7">
        <f t="shared" si="1"/>
        <v>3.5844309926404878E-9</v>
      </c>
      <c r="X7">
        <f t="shared" si="2"/>
        <v>1.5787666515531018E-9</v>
      </c>
      <c r="Y7">
        <f t="shared" si="2"/>
        <v>6.9531901688131734E-10</v>
      </c>
      <c r="Z7">
        <f t="shared" si="2"/>
        <v>3.0620915329452375E-10</v>
      </c>
      <c r="AA7">
        <f t="shared" si="2"/>
        <v>1.3484025603192738E-10</v>
      </c>
      <c r="AB7">
        <f t="shared" si="2"/>
        <v>5.9372827684394706E-11</v>
      </c>
      <c r="AC7">
        <f t="shared" si="2"/>
        <v>2.6140992543277625E-11</v>
      </c>
      <c r="AD7">
        <f t="shared" si="2"/>
        <v>1.1508586435837186E-11</v>
      </c>
      <c r="AE7">
        <f t="shared" si="2"/>
        <v>5.0662526462338734E-12</v>
      </c>
      <c r="AF7">
        <f t="shared" si="2"/>
        <v>2.2300572585266148E-12</v>
      </c>
      <c r="AG7">
        <f t="shared" si="2"/>
        <v>9.8154189048424122E-13</v>
      </c>
      <c r="AH7">
        <f t="shared" si="3"/>
        <v>4.3198099949252612E-13</v>
      </c>
      <c r="AI7">
        <f t="shared" si="3"/>
        <v>1.9010027189334171E-13</v>
      </c>
      <c r="AJ7">
        <f t="shared" si="3"/>
        <v>8.3649318214635268E-14</v>
      </c>
      <c r="AK7">
        <f t="shared" si="3"/>
        <v>3.6804668843340451E-14</v>
      </c>
      <c r="AL7">
        <f t="shared" si="3"/>
        <v>1.6192112410385549E-14</v>
      </c>
      <c r="AM7">
        <f t="shared" si="3"/>
        <v>7.1230077413556655E-15</v>
      </c>
      <c r="AN7">
        <f t="shared" si="3"/>
        <v>3.1331546630471192E-15</v>
      </c>
      <c r="AO7">
        <f t="shared" si="3"/>
        <v>1.3780276730208723E-15</v>
      </c>
      <c r="AP7">
        <f t="shared" si="3"/>
        <v>6.0602548046198301E-16</v>
      </c>
      <c r="AQ7">
        <f t="shared" si="3"/>
        <v>2.664893126936403E-16</v>
      </c>
      <c r="AR7">
        <f t="shared" si="4"/>
        <v>1.1717198172401424E-16</v>
      </c>
      <c r="AS7">
        <f t="shared" si="4"/>
        <v>5.1513598844144808E-17</v>
      </c>
      <c r="AT7">
        <f t="shared" si="4"/>
        <v>2.2645045035974384E-17</v>
      </c>
      <c r="AU7">
        <f t="shared" si="4"/>
        <v>9.9535196662904913E-18</v>
      </c>
      <c r="AV7">
        <f t="shared" si="4"/>
        <v>4.3745294320423096E-18</v>
      </c>
      <c r="AW7">
        <f t="shared" si="4"/>
        <v>1.9223662291018565E-18</v>
      </c>
      <c r="AX7">
        <f t="shared" si="4"/>
        <v>7.6248581702908848E-19</v>
      </c>
      <c r="AY7">
        <f t="shared" si="4"/>
        <v>2.9070841133869509E-19</v>
      </c>
      <c r="AZ7">
        <f t="shared" si="4"/>
        <v>1.1676655867766775E-19</v>
      </c>
      <c r="BA7">
        <f t="shared" si="4"/>
        <v>4.7725573017682186E-20</v>
      </c>
      <c r="BB7">
        <f t="shared" si="5"/>
        <v>1.9699937817612177E-20</v>
      </c>
      <c r="BC7">
        <f t="shared" si="5"/>
        <v>8.1858548288861585E-21</v>
      </c>
      <c r="BD7">
        <f t="shared" si="5"/>
        <v>3.4182087151827379E-21</v>
      </c>
      <c r="BE7">
        <f t="shared" si="5"/>
        <v>1.4328757388221235E-21</v>
      </c>
      <c r="BF7">
        <f t="shared" si="5"/>
        <v>6.0254121717032145E-22</v>
      </c>
      <c r="BG7">
        <f t="shared" si="5"/>
        <v>2.5404780338981921E-22</v>
      </c>
      <c r="BH7">
        <f t="shared" si="5"/>
        <v>1.0735764910655804E-22</v>
      </c>
      <c r="BI7">
        <f t="shared" si="5"/>
        <v>4.5458519048257591E-23</v>
      </c>
      <c r="BJ7">
        <f t="shared" si="5"/>
        <v>1.9282541508542696E-23</v>
      </c>
      <c r="BK7">
        <f t="shared" si="5"/>
        <v>8.1922037522745859E-24</v>
      </c>
      <c r="BL7">
        <f t="shared" si="6"/>
        <v>3.4854547663205222E-24</v>
      </c>
      <c r="BM7">
        <f t="shared" si="6"/>
        <v>1.4848609730306152E-24</v>
      </c>
      <c r="BN7">
        <f t="shared" si="6"/>
        <v>6.3333494122470674E-25</v>
      </c>
      <c r="BO7">
        <f t="shared" si="6"/>
        <v>2.7043484620132939E-25</v>
      </c>
      <c r="BP7">
        <f t="shared" si="6"/>
        <v>1.1559496079118213E-25</v>
      </c>
      <c r="BQ7">
        <f t="shared" si="6"/>
        <v>4.9457482437164844E-26</v>
      </c>
      <c r="BR7">
        <f t="shared" si="6"/>
        <v>2.1179481043850773E-26</v>
      </c>
      <c r="BS7">
        <f t="shared" si="6"/>
        <v>9.0774767750434482E-27</v>
      </c>
      <c r="BT7">
        <f t="shared" si="6"/>
        <v>3.8936805481123551E-27</v>
      </c>
      <c r="BU7">
        <f t="shared" si="6"/>
        <v>1.6714052793799596E-27</v>
      </c>
      <c r="BV7">
        <f t="shared" si="7"/>
        <v>7.179798686666959E-28</v>
      </c>
      <c r="BW7">
        <f t="shared" si="7"/>
        <v>3.086285864043479E-28</v>
      </c>
      <c r="BX7">
        <f t="shared" si="7"/>
        <v>1.3275140465894991E-28</v>
      </c>
      <c r="BY7">
        <f t="shared" si="7"/>
        <v>5.7135772029906359E-29</v>
      </c>
      <c r="BZ7">
        <f t="shared" si="7"/>
        <v>2.4605434309176461E-29</v>
      </c>
      <c r="CA7">
        <f t="shared" si="7"/>
        <v>1.0602220291308065E-29</v>
      </c>
      <c r="CB7">
        <f t="shared" si="7"/>
        <v>4.5708312485004078E-30</v>
      </c>
      <c r="CC7">
        <f t="shared" si="7"/>
        <v>1.9715899220779546E-30</v>
      </c>
      <c r="CD7">
        <f t="shared" si="7"/>
        <v>8.5084833764261901E-31</v>
      </c>
      <c r="CE7">
        <f t="shared" si="7"/>
        <v>3.6736147144510909E-31</v>
      </c>
      <c r="CF7">
        <f t="shared" si="8"/>
        <v>1.5868402415659254E-31</v>
      </c>
      <c r="CG7">
        <f t="shared" si="8"/>
        <v>6.8574666523805471E-32</v>
      </c>
      <c r="CH7">
        <f t="shared" si="8"/>
        <v>2.9646832389398275E-32</v>
      </c>
      <c r="CI7">
        <f t="shared" si="8"/>
        <v>1.2822437402016845E-32</v>
      </c>
      <c r="CJ7">
        <f t="shared" si="8"/>
        <v>5.547975625460851E-33</v>
      </c>
      <c r="CK7">
        <f t="shared" si="8"/>
        <v>2.401399854252341E-33</v>
      </c>
      <c r="CL7">
        <f t="shared" si="8"/>
        <v>1.0398124620170792E-33</v>
      </c>
      <c r="CM7">
        <f t="shared" si="8"/>
        <v>4.5040278834807715E-34</v>
      </c>
      <c r="CN7">
        <f t="shared" si="8"/>
        <v>1.9516314790712834E-34</v>
      </c>
      <c r="CO7">
        <f t="shared" si="8"/>
        <v>8.459421670974931E-35</v>
      </c>
      <c r="CP7">
        <f t="shared" si="9"/>
        <v>3.6679659776834021E-35</v>
      </c>
      <c r="CQ7">
        <f t="shared" si="9"/>
        <v>1.5909171123716221E-35</v>
      </c>
      <c r="CR7">
        <f t="shared" si="9"/>
        <v>4.5701918899213982E-36</v>
      </c>
      <c r="CS7">
        <f t="shared" si="9"/>
        <v>1.3244485303679484E-36</v>
      </c>
      <c r="CT7">
        <f t="shared" si="9"/>
        <v>4.0925130126009179E-37</v>
      </c>
      <c r="CU7">
        <f t="shared" si="9"/>
        <v>1.2702742454759164E-37</v>
      </c>
      <c r="CV7">
        <f t="shared" si="9"/>
        <v>3.8699588189073465E-38</v>
      </c>
      <c r="CW7">
        <f t="shared" si="9"/>
        <v>1.1350480514813455E-38</v>
      </c>
      <c r="CX7">
        <f t="shared" si="9"/>
        <v>3.1275915184143644E-39</v>
      </c>
      <c r="CY7">
        <f t="shared" si="9"/>
        <v>7.7816506502844735E-40</v>
      </c>
      <c r="CZ7">
        <f t="shared" si="10"/>
        <v>1.6144525261155985E-40</v>
      </c>
      <c r="DA7">
        <f t="shared" si="10"/>
        <v>2.2541256409665485E-41</v>
      </c>
      <c r="DB7">
        <f t="shared" si="10"/>
        <v>6.3886356404753941E-43</v>
      </c>
      <c r="DC7">
        <f t="shared" si="10"/>
        <v>0</v>
      </c>
      <c r="DD7">
        <f t="shared" si="10"/>
        <v>0</v>
      </c>
      <c r="DE7">
        <f t="shared" si="10"/>
        <v>0</v>
      </c>
      <c r="DF7">
        <f t="shared" si="10"/>
        <v>0</v>
      </c>
      <c r="DG7">
        <f t="shared" si="10"/>
        <v>0</v>
      </c>
      <c r="DH7">
        <f t="shared" si="10"/>
        <v>0</v>
      </c>
      <c r="DI7">
        <f t="shared" si="10"/>
        <v>0</v>
      </c>
      <c r="DJ7">
        <f t="shared" si="11"/>
        <v>0</v>
      </c>
      <c r="DK7">
        <f t="shared" si="11"/>
        <v>0</v>
      </c>
      <c r="DL7">
        <f t="shared" si="11"/>
        <v>0</v>
      </c>
      <c r="DM7">
        <f t="shared" si="11"/>
        <v>0</v>
      </c>
      <c r="DN7">
        <f t="shared" si="11"/>
        <v>0</v>
      </c>
      <c r="DO7">
        <f t="shared" si="11"/>
        <v>0</v>
      </c>
      <c r="DP7">
        <f t="shared" si="11"/>
        <v>0</v>
      </c>
      <c r="DQ7">
        <f t="shared" si="11"/>
        <v>0</v>
      </c>
      <c r="DR7">
        <f t="shared" si="11"/>
        <v>0</v>
      </c>
      <c r="DS7">
        <f t="shared" si="11"/>
        <v>0</v>
      </c>
      <c r="DT7">
        <f t="shared" si="12"/>
        <v>0</v>
      </c>
      <c r="DU7">
        <f t="shared" si="12"/>
        <v>0</v>
      </c>
      <c r="DV7">
        <f t="shared" si="12"/>
        <v>0</v>
      </c>
      <c r="DW7">
        <f t="shared" si="12"/>
        <v>0</v>
      </c>
      <c r="DX7">
        <f t="shared" si="12"/>
        <v>0</v>
      </c>
      <c r="DY7">
        <f t="shared" si="12"/>
        <v>0</v>
      </c>
      <c r="DZ7">
        <f t="shared" si="12"/>
        <v>0</v>
      </c>
      <c r="EA7">
        <f t="shared" si="12"/>
        <v>0</v>
      </c>
      <c r="EB7">
        <f t="shared" si="12"/>
        <v>0</v>
      </c>
      <c r="EC7">
        <f t="shared" si="12"/>
        <v>0</v>
      </c>
      <c r="ED7">
        <f t="shared" si="13"/>
        <v>0</v>
      </c>
      <c r="EE7">
        <f t="shared" si="13"/>
        <v>0</v>
      </c>
      <c r="EF7">
        <f t="shared" si="13"/>
        <v>0</v>
      </c>
      <c r="EG7">
        <f t="shared" si="13"/>
        <v>0</v>
      </c>
      <c r="EH7">
        <f t="shared" si="13"/>
        <v>0</v>
      </c>
      <c r="EI7">
        <f t="shared" si="13"/>
        <v>0</v>
      </c>
      <c r="EJ7">
        <f t="shared" si="13"/>
        <v>0</v>
      </c>
      <c r="EK7">
        <f t="shared" si="13"/>
        <v>0</v>
      </c>
      <c r="EL7">
        <f t="shared" si="13"/>
        <v>0</v>
      </c>
      <c r="EM7">
        <f t="shared" si="13"/>
        <v>0</v>
      </c>
      <c r="EN7">
        <f t="shared" si="14"/>
        <v>0</v>
      </c>
      <c r="EO7">
        <f t="shared" si="14"/>
        <v>0</v>
      </c>
      <c r="EP7">
        <f t="shared" si="14"/>
        <v>0</v>
      </c>
      <c r="EQ7">
        <f t="shared" si="14"/>
        <v>0</v>
      </c>
      <c r="ER7">
        <f t="shared" si="14"/>
        <v>0</v>
      </c>
      <c r="ES7">
        <f t="shared" si="14"/>
        <v>0</v>
      </c>
      <c r="ET7">
        <f t="shared" si="14"/>
        <v>0</v>
      </c>
      <c r="EU7">
        <f t="shared" si="14"/>
        <v>0</v>
      </c>
      <c r="EV7">
        <f t="shared" si="14"/>
        <v>0</v>
      </c>
      <c r="EW7">
        <f t="shared" si="14"/>
        <v>0</v>
      </c>
      <c r="EX7">
        <f t="shared" si="14"/>
        <v>0</v>
      </c>
      <c r="EZ7">
        <f t="shared" si="16"/>
        <v>3.6944799328253841E-2</v>
      </c>
      <c r="FB7">
        <f t="shared" si="17"/>
        <v>0.49135251104230282</v>
      </c>
      <c r="FC7">
        <f t="shared" si="15"/>
        <v>8.3305836598721095E-2</v>
      </c>
    </row>
    <row r="8" spans="1:159" x14ac:dyDescent="0.25">
      <c r="A8">
        <v>305</v>
      </c>
      <c r="B8" s="20">
        <f>'Input spectra'!S7</f>
        <v>0.35554979577504597</v>
      </c>
      <c r="C8">
        <f>'Input spectra'!D7</f>
        <v>1.8806822217521499</v>
      </c>
      <c r="D8">
        <f t="shared" si="0"/>
        <v>2.0653927966864227E-2</v>
      </c>
      <c r="E8">
        <f t="shared" si="0"/>
        <v>9.3256479144747037E-3</v>
      </c>
      <c r="F8">
        <f t="shared" si="0"/>
        <v>4.2104837808472325E-3</v>
      </c>
      <c r="G8">
        <f t="shared" si="0"/>
        <v>1.9009087204504124E-3</v>
      </c>
      <c r="H8">
        <f t="shared" si="0"/>
        <v>8.5815641460566209E-4</v>
      </c>
      <c r="I8">
        <f t="shared" si="0"/>
        <v>3.8738893031207072E-4</v>
      </c>
      <c r="J8">
        <f t="shared" si="0"/>
        <v>1.7486510479088036E-4</v>
      </c>
      <c r="K8">
        <f t="shared" si="0"/>
        <v>7.8928511331885241E-5</v>
      </c>
      <c r="L8">
        <f t="shared" si="0"/>
        <v>3.5623705845517459E-5</v>
      </c>
      <c r="M8">
        <f t="shared" si="0"/>
        <v>1.6077492236661772E-5</v>
      </c>
      <c r="N8">
        <f t="shared" si="1"/>
        <v>7.2555634228569239E-6</v>
      </c>
      <c r="O8">
        <f t="shared" si="1"/>
        <v>3.2741395252091678E-6</v>
      </c>
      <c r="P8">
        <f t="shared" si="1"/>
        <v>1.4773928819232116E-6</v>
      </c>
      <c r="Q8">
        <f t="shared" si="1"/>
        <v>6.6660284898382714E-7</v>
      </c>
      <c r="R8">
        <f t="shared" si="1"/>
        <v>3.0075317822369884E-7</v>
      </c>
      <c r="S8">
        <f t="shared" si="1"/>
        <v>1.3568277730786593E-7</v>
      </c>
      <c r="T8">
        <f t="shared" si="1"/>
        <v>6.1208282588421578E-8</v>
      </c>
      <c r="U8">
        <f t="shared" si="1"/>
        <v>2.760998387939243E-8</v>
      </c>
      <c r="V8">
        <f t="shared" si="1"/>
        <v>1.2453519615567982E-8</v>
      </c>
      <c r="W8">
        <f t="shared" si="1"/>
        <v>5.6167818573642863E-9</v>
      </c>
      <c r="X8">
        <f t="shared" si="2"/>
        <v>2.5330979263072279E-9</v>
      </c>
      <c r="Y8">
        <f t="shared" si="2"/>
        <v>1.1423122770302313E-9</v>
      </c>
      <c r="Z8">
        <f t="shared" si="2"/>
        <v>5.1509295183240114E-10</v>
      </c>
      <c r="AA8">
        <f t="shared" si="2"/>
        <v>2.3224892312600391E-10</v>
      </c>
      <c r="AB8">
        <f t="shared" si="2"/>
        <v>1.0471010023680952E-10</v>
      </c>
      <c r="AC8">
        <f t="shared" si="2"/>
        <v>4.7205175568281072E-11</v>
      </c>
      <c r="AD8">
        <f t="shared" si="2"/>
        <v>2.1279245722599502E-11</v>
      </c>
      <c r="AE8">
        <f t="shared" si="2"/>
        <v>9.5915278272488003E-12</v>
      </c>
      <c r="AF8">
        <f t="shared" si="2"/>
        <v>4.3229843503282622E-12</v>
      </c>
      <c r="AG8">
        <f t="shared" si="2"/>
        <v>1.9482432952008747E-12</v>
      </c>
      <c r="AH8">
        <f t="shared" si="3"/>
        <v>8.7794174120044638E-13</v>
      </c>
      <c r="AI8">
        <f t="shared" si="3"/>
        <v>3.9559472560492109E-13</v>
      </c>
      <c r="AJ8">
        <f t="shared" si="3"/>
        <v>1.7823658885596822E-13</v>
      </c>
      <c r="AK8">
        <f t="shared" si="3"/>
        <v>8.0297878745129309E-14</v>
      </c>
      <c r="AL8">
        <f t="shared" si="3"/>
        <v>3.6171904038745777E-14</v>
      </c>
      <c r="AM8">
        <f t="shared" si="3"/>
        <v>1.6292884467575984E-14</v>
      </c>
      <c r="AN8">
        <f t="shared" si="3"/>
        <v>7.3380910652161407E-15</v>
      </c>
      <c r="AO8">
        <f t="shared" si="3"/>
        <v>3.3046533069101758E-15</v>
      </c>
      <c r="AP8">
        <f t="shared" si="3"/>
        <v>1.4880775045087727E-15</v>
      </c>
      <c r="AQ8">
        <f t="shared" si="3"/>
        <v>6.700098159934187E-16</v>
      </c>
      <c r="AR8">
        <f t="shared" si="4"/>
        <v>3.0164202357161033E-16</v>
      </c>
      <c r="AS8">
        <f t="shared" si="4"/>
        <v>1.3578652176455745E-16</v>
      </c>
      <c r="AT8">
        <f t="shared" si="4"/>
        <v>6.1118778033219897E-17</v>
      </c>
      <c r="AU8">
        <f t="shared" si="4"/>
        <v>2.7507103057263201E-17</v>
      </c>
      <c r="AV8">
        <f t="shared" si="4"/>
        <v>1.2378448675111144E-17</v>
      </c>
      <c r="AW8">
        <f t="shared" si="4"/>
        <v>5.5697757203147205E-18</v>
      </c>
      <c r="AX8">
        <f t="shared" si="4"/>
        <v>2.262038804226153E-18</v>
      </c>
      <c r="AY8">
        <f t="shared" si="4"/>
        <v>8.8306481405917557E-19</v>
      </c>
      <c r="AZ8">
        <f t="shared" si="4"/>
        <v>3.631785291600622E-19</v>
      </c>
      <c r="BA8">
        <f t="shared" si="4"/>
        <v>1.5199158282280508E-19</v>
      </c>
      <c r="BB8">
        <f t="shared" si="5"/>
        <v>6.42391733015682E-20</v>
      </c>
      <c r="BC8">
        <f t="shared" si="5"/>
        <v>2.7331648587313621E-20</v>
      </c>
      <c r="BD8">
        <f t="shared" si="5"/>
        <v>1.1686031931704433E-20</v>
      </c>
      <c r="BE8">
        <f t="shared" si="5"/>
        <v>5.015840555961136E-21</v>
      </c>
      <c r="BF8">
        <f t="shared" si="5"/>
        <v>2.1596762654843527E-21</v>
      </c>
      <c r="BG8">
        <f t="shared" si="5"/>
        <v>9.3236087544051079E-22</v>
      </c>
      <c r="BH8">
        <f t="shared" si="5"/>
        <v>4.034300940015892E-22</v>
      </c>
      <c r="BI8">
        <f t="shared" si="5"/>
        <v>1.7491106473589513E-22</v>
      </c>
      <c r="BJ8">
        <f t="shared" si="5"/>
        <v>7.5968399538730252E-23</v>
      </c>
      <c r="BK8">
        <f t="shared" si="5"/>
        <v>3.304731264919473E-23</v>
      </c>
      <c r="BL8">
        <f t="shared" si="6"/>
        <v>1.4396653645416862E-23</v>
      </c>
      <c r="BM8">
        <f t="shared" si="6"/>
        <v>6.2799270683898012E-24</v>
      </c>
      <c r="BN8">
        <f t="shared" si="6"/>
        <v>2.7426409615927327E-24</v>
      </c>
      <c r="BO8">
        <f t="shared" si="6"/>
        <v>1.1991261160890935E-24</v>
      </c>
      <c r="BP8">
        <f t="shared" si="6"/>
        <v>5.2481690368714025E-25</v>
      </c>
      <c r="BQ8">
        <f t="shared" si="6"/>
        <v>2.2991516604530275E-25</v>
      </c>
      <c r="BR8">
        <f t="shared" si="6"/>
        <v>1.008132534783032E-25</v>
      </c>
      <c r="BS8">
        <f t="shared" si="6"/>
        <v>4.424194019735229E-26</v>
      </c>
      <c r="BT8">
        <f t="shared" si="6"/>
        <v>1.943103961673233E-26</v>
      </c>
      <c r="BU8">
        <f t="shared" si="6"/>
        <v>8.5405175818670852E-27</v>
      </c>
      <c r="BV8">
        <f t="shared" si="7"/>
        <v>3.7564826777185362E-27</v>
      </c>
      <c r="BW8">
        <f t="shared" si="7"/>
        <v>1.6533773150545392E-27</v>
      </c>
      <c r="BX8">
        <f t="shared" si="7"/>
        <v>7.281848713250681E-28</v>
      </c>
      <c r="BY8">
        <f t="shared" si="7"/>
        <v>3.2090562413804173E-28</v>
      </c>
      <c r="BZ8">
        <f t="shared" si="7"/>
        <v>1.4150342943216206E-28</v>
      </c>
      <c r="CA8">
        <f t="shared" si="7"/>
        <v>6.2430879871041943E-29</v>
      </c>
      <c r="CB8">
        <f t="shared" si="7"/>
        <v>2.7559067693116614E-29</v>
      </c>
      <c r="CC8">
        <f t="shared" si="7"/>
        <v>1.2171738830379954E-29</v>
      </c>
      <c r="CD8">
        <f t="shared" si="7"/>
        <v>5.3784222141846614E-30</v>
      </c>
      <c r="CE8">
        <f t="shared" si="7"/>
        <v>2.3777327793431738E-30</v>
      </c>
      <c r="CF8">
        <f t="shared" si="8"/>
        <v>1.0516454478476263E-30</v>
      </c>
      <c r="CG8">
        <f t="shared" si="8"/>
        <v>4.6533588701969786E-31</v>
      </c>
      <c r="CH8">
        <f t="shared" si="8"/>
        <v>2.0599080860824616E-31</v>
      </c>
      <c r="CI8">
        <f t="shared" si="8"/>
        <v>9.122352157850658E-32</v>
      </c>
      <c r="CJ8">
        <f t="shared" si="8"/>
        <v>4.0414526249295418E-32</v>
      </c>
      <c r="CK8">
        <f t="shared" si="8"/>
        <v>1.7911589586485765E-32</v>
      </c>
      <c r="CL8">
        <f t="shared" si="8"/>
        <v>7.9412957344388291E-33</v>
      </c>
      <c r="CM8">
        <f t="shared" si="8"/>
        <v>3.5221197985526028E-33</v>
      </c>
      <c r="CN8">
        <f t="shared" si="8"/>
        <v>1.5626710604754024E-33</v>
      </c>
      <c r="CO8">
        <f t="shared" si="8"/>
        <v>6.9354896849434208E-34</v>
      </c>
      <c r="CP8">
        <f t="shared" si="9"/>
        <v>3.0791330632623748E-34</v>
      </c>
      <c r="CQ8">
        <f t="shared" si="9"/>
        <v>1.3674687595204349E-34</v>
      </c>
      <c r="CR8">
        <f t="shared" si="9"/>
        <v>4.0222679387115572E-35</v>
      </c>
      <c r="CS8">
        <f t="shared" si="9"/>
        <v>1.1935437679738114E-35</v>
      </c>
      <c r="CT8">
        <f t="shared" si="9"/>
        <v>3.7762438800572179E-36</v>
      </c>
      <c r="CU8">
        <f t="shared" si="9"/>
        <v>1.200146216078455E-36</v>
      </c>
      <c r="CV8">
        <f t="shared" si="9"/>
        <v>3.7437747651639692E-37</v>
      </c>
      <c r="CW8">
        <f t="shared" si="9"/>
        <v>1.1243054560734557E-37</v>
      </c>
      <c r="CX8">
        <f t="shared" si="9"/>
        <v>3.1720994835643948E-38</v>
      </c>
      <c r="CY8">
        <f t="shared" si="9"/>
        <v>8.0811878823371737E-39</v>
      </c>
      <c r="CZ8">
        <f t="shared" si="10"/>
        <v>1.7167041416372037E-39</v>
      </c>
      <c r="DA8">
        <f t="shared" si="10"/>
        <v>2.4542285106762988E-40</v>
      </c>
      <c r="DB8">
        <f t="shared" si="10"/>
        <v>7.1221595670772906E-42</v>
      </c>
      <c r="DC8">
        <f t="shared" si="10"/>
        <v>0</v>
      </c>
      <c r="DD8">
        <f t="shared" si="10"/>
        <v>0</v>
      </c>
      <c r="DE8">
        <f t="shared" si="10"/>
        <v>0</v>
      </c>
      <c r="DF8">
        <f t="shared" si="10"/>
        <v>0</v>
      </c>
      <c r="DG8">
        <f t="shared" si="10"/>
        <v>0</v>
      </c>
      <c r="DH8">
        <f t="shared" si="10"/>
        <v>0</v>
      </c>
      <c r="DI8">
        <f t="shared" si="10"/>
        <v>0</v>
      </c>
      <c r="DJ8">
        <f t="shared" si="11"/>
        <v>0</v>
      </c>
      <c r="DK8">
        <f t="shared" si="11"/>
        <v>0</v>
      </c>
      <c r="DL8">
        <f t="shared" si="11"/>
        <v>0</v>
      </c>
      <c r="DM8">
        <f t="shared" si="11"/>
        <v>0</v>
      </c>
      <c r="DN8">
        <f t="shared" si="11"/>
        <v>0</v>
      </c>
      <c r="DO8">
        <f t="shared" si="11"/>
        <v>0</v>
      </c>
      <c r="DP8">
        <f t="shared" si="11"/>
        <v>0</v>
      </c>
      <c r="DQ8">
        <f t="shared" si="11"/>
        <v>0</v>
      </c>
      <c r="DR8">
        <f t="shared" si="11"/>
        <v>0</v>
      </c>
      <c r="DS8">
        <f t="shared" si="11"/>
        <v>0</v>
      </c>
      <c r="DT8">
        <f t="shared" si="12"/>
        <v>0</v>
      </c>
      <c r="DU8">
        <f t="shared" si="12"/>
        <v>0</v>
      </c>
      <c r="DV8">
        <f t="shared" si="12"/>
        <v>0</v>
      </c>
      <c r="DW8">
        <f t="shared" si="12"/>
        <v>0</v>
      </c>
      <c r="DX8">
        <f t="shared" si="12"/>
        <v>0</v>
      </c>
      <c r="DY8">
        <f t="shared" si="12"/>
        <v>0</v>
      </c>
      <c r="DZ8">
        <f t="shared" si="12"/>
        <v>0</v>
      </c>
      <c r="EA8">
        <f t="shared" si="12"/>
        <v>0</v>
      </c>
      <c r="EB8">
        <f t="shared" si="12"/>
        <v>0</v>
      </c>
      <c r="EC8">
        <f t="shared" si="12"/>
        <v>0</v>
      </c>
      <c r="ED8">
        <f t="shared" si="13"/>
        <v>0</v>
      </c>
      <c r="EE8">
        <f t="shared" si="13"/>
        <v>0</v>
      </c>
      <c r="EF8">
        <f t="shared" si="13"/>
        <v>0</v>
      </c>
      <c r="EG8">
        <f t="shared" si="13"/>
        <v>0</v>
      </c>
      <c r="EH8">
        <f t="shared" si="13"/>
        <v>0</v>
      </c>
      <c r="EI8">
        <f t="shared" si="13"/>
        <v>0</v>
      </c>
      <c r="EJ8">
        <f t="shared" si="13"/>
        <v>0</v>
      </c>
      <c r="EK8">
        <f t="shared" si="13"/>
        <v>0</v>
      </c>
      <c r="EL8">
        <f t="shared" si="13"/>
        <v>0</v>
      </c>
      <c r="EM8">
        <f t="shared" si="13"/>
        <v>0</v>
      </c>
      <c r="EN8">
        <f t="shared" si="14"/>
        <v>0</v>
      </c>
      <c r="EO8">
        <f t="shared" si="14"/>
        <v>0</v>
      </c>
      <c r="EP8">
        <f t="shared" si="14"/>
        <v>0</v>
      </c>
      <c r="EQ8">
        <f t="shared" si="14"/>
        <v>0</v>
      </c>
      <c r="ER8">
        <f t="shared" si="14"/>
        <v>0</v>
      </c>
      <c r="ES8">
        <f t="shared" si="14"/>
        <v>0</v>
      </c>
      <c r="ET8">
        <f t="shared" si="14"/>
        <v>0</v>
      </c>
      <c r="EU8">
        <f t="shared" si="14"/>
        <v>0</v>
      </c>
      <c r="EV8">
        <f t="shared" si="14"/>
        <v>0</v>
      </c>
      <c r="EW8">
        <f t="shared" si="14"/>
        <v>0</v>
      </c>
      <c r="EX8">
        <f t="shared" si="14"/>
        <v>0</v>
      </c>
      <c r="EZ8">
        <f t="shared" si="16"/>
        <v>3.7655230178368949E-2</v>
      </c>
      <c r="FB8">
        <f t="shared" si="17"/>
        <v>0.49026751988807193</v>
      </c>
      <c r="FC8">
        <f t="shared" si="15"/>
        <v>8.5535085368376201E-2</v>
      </c>
    </row>
    <row r="9" spans="1:159" x14ac:dyDescent="0.25">
      <c r="A9">
        <v>310</v>
      </c>
      <c r="B9" s="20">
        <f>'Input spectra'!S8</f>
        <v>0.31259761372351003</v>
      </c>
      <c r="C9">
        <f>'Input spectra'!D8</f>
        <v>1.83963558764318</v>
      </c>
      <c r="D9">
        <f t="shared" si="0"/>
        <v>2.0653927966864227E-2</v>
      </c>
      <c r="E9">
        <f t="shared" si="0"/>
        <v>9.5208327280329637E-3</v>
      </c>
      <c r="F9">
        <f t="shared" si="0"/>
        <v>4.3885781776770499E-3</v>
      </c>
      <c r="G9">
        <f t="shared" si="0"/>
        <v>2.022781736382429E-3</v>
      </c>
      <c r="H9">
        <f t="shared" si="0"/>
        <v>9.3228808562764026E-4</v>
      </c>
      <c r="I9">
        <f t="shared" si="0"/>
        <v>4.2966186354723677E-4</v>
      </c>
      <c r="J9">
        <f t="shared" si="0"/>
        <v>1.980061474634061E-4</v>
      </c>
      <c r="K9">
        <f t="shared" si="0"/>
        <v>9.1244217981758887E-5</v>
      </c>
      <c r="L9">
        <f t="shared" si="0"/>
        <v>4.204423530471524E-5</v>
      </c>
      <c r="M9">
        <f t="shared" si="0"/>
        <v>1.9372318057041316E-5</v>
      </c>
      <c r="N9">
        <f t="shared" si="1"/>
        <v>8.9254545982537992E-6</v>
      </c>
      <c r="O9">
        <f t="shared" si="1"/>
        <v>4.1119924189348703E-6</v>
      </c>
      <c r="P9">
        <f t="shared" si="1"/>
        <v>1.8942925235126018E-6</v>
      </c>
      <c r="Q9">
        <f t="shared" si="1"/>
        <v>8.725978299440255E-7</v>
      </c>
      <c r="R9">
        <f t="shared" si="1"/>
        <v>4.0193248563833161E-7</v>
      </c>
      <c r="S9">
        <f t="shared" si="1"/>
        <v>1.8512434216360164E-7</v>
      </c>
      <c r="T9">
        <f t="shared" si="1"/>
        <v>8.5259919430706653E-8</v>
      </c>
      <c r="U9">
        <f t="shared" si="1"/>
        <v>3.9264203975971659E-8</v>
      </c>
      <c r="V9">
        <f t="shared" si="1"/>
        <v>1.8080842933070005E-8</v>
      </c>
      <c r="W9">
        <f t="shared" si="1"/>
        <v>8.3254945688831633E-9</v>
      </c>
      <c r="X9">
        <f t="shared" si="2"/>
        <v>3.8332785966149666E-9</v>
      </c>
      <c r="Y9">
        <f t="shared" si="2"/>
        <v>1.7648149314137049E-9</v>
      </c>
      <c r="Z9">
        <f t="shared" si="2"/>
        <v>8.1244852150161793E-10</v>
      </c>
      <c r="AA9">
        <f t="shared" si="2"/>
        <v>3.73989900673238E-10</v>
      </c>
      <c r="AB9">
        <f t="shared" si="2"/>
        <v>1.7214351284992828E-10</v>
      </c>
      <c r="AC9">
        <f t="shared" si="2"/>
        <v>7.9229629180059609E-11</v>
      </c>
      <c r="AD9">
        <f t="shared" si="2"/>
        <v>3.6462811805009623E-11</v>
      </c>
      <c r="AE9">
        <f t="shared" si="2"/>
        <v>1.6779446767613106E-11</v>
      </c>
      <c r="AF9">
        <f t="shared" si="2"/>
        <v>7.7209267127840057E-12</v>
      </c>
      <c r="AG9">
        <f t="shared" si="2"/>
        <v>3.5524246697271035E-12</v>
      </c>
      <c r="AH9">
        <f t="shared" si="3"/>
        <v>1.6343433680513226E-12</v>
      </c>
      <c r="AI9">
        <f t="shared" si="3"/>
        <v>7.5183756326745908E-13</v>
      </c>
      <c r="AJ9">
        <f t="shared" si="3"/>
        <v>3.4583290254707148E-13</v>
      </c>
      <c r="AK9">
        <f t="shared" si="3"/>
        <v>1.5906309938742043E-13</v>
      </c>
      <c r="AL9">
        <f t="shared" si="3"/>
        <v>7.3153087093923814E-14</v>
      </c>
      <c r="AM9">
        <f t="shared" si="3"/>
        <v>3.3639937980442429E-14</v>
      </c>
      <c r="AN9">
        <f t="shared" si="3"/>
        <v>1.5468073453876794E-14</v>
      </c>
      <c r="AO9">
        <f t="shared" si="3"/>
        <v>7.1117249730396304E-15</v>
      </c>
      <c r="AP9">
        <f t="shared" si="3"/>
        <v>3.2694185370113658E-15</v>
      </c>
      <c r="AQ9">
        <f t="shared" si="3"/>
        <v>1.5028722134017884E-15</v>
      </c>
      <c r="AR9">
        <f t="shared" si="4"/>
        <v>6.9076234521040358E-16</v>
      </c>
      <c r="AS9">
        <f t="shared" si="4"/>
        <v>3.1746027911858933E-16</v>
      </c>
      <c r="AT9">
        <f t="shared" si="4"/>
        <v>1.4588253883782832E-16</v>
      </c>
      <c r="AU9">
        <f t="shared" si="4"/>
        <v>6.7030031734559607E-17</v>
      </c>
      <c r="AV9">
        <f t="shared" si="4"/>
        <v>3.0795461086305661E-17</v>
      </c>
      <c r="AW9">
        <f t="shared" si="4"/>
        <v>1.4146666604301846E-17</v>
      </c>
      <c r="AX9">
        <f t="shared" si="4"/>
        <v>5.8655991715189501E-18</v>
      </c>
      <c r="AY9">
        <f t="shared" si="4"/>
        <v>2.3377648905587106E-18</v>
      </c>
      <c r="AZ9">
        <f t="shared" si="4"/>
        <v>9.8157691752913727E-19</v>
      </c>
      <c r="BA9">
        <f t="shared" si="4"/>
        <v>4.1939150525131153E-19</v>
      </c>
      <c r="BB9">
        <f t="shared" si="5"/>
        <v>1.8096557016488337E-19</v>
      </c>
      <c r="BC9">
        <f t="shared" si="5"/>
        <v>7.8606373499907938E-20</v>
      </c>
      <c r="BD9">
        <f t="shared" si="5"/>
        <v>3.4312702220232122E-20</v>
      </c>
      <c r="BE9">
        <f t="shared" si="5"/>
        <v>1.5035833071520481E-20</v>
      </c>
      <c r="BF9">
        <f t="shared" si="5"/>
        <v>6.6094960684559481E-21</v>
      </c>
      <c r="BG9">
        <f t="shared" si="5"/>
        <v>2.9131285822806814E-21</v>
      </c>
      <c r="BH9">
        <f t="shared" si="5"/>
        <v>1.2868852556385916E-21</v>
      </c>
      <c r="BI9">
        <f t="shared" si="5"/>
        <v>5.6961935449191928E-22</v>
      </c>
      <c r="BJ9">
        <f t="shared" si="5"/>
        <v>2.5257848333372895E-22</v>
      </c>
      <c r="BK9">
        <f t="shared" si="5"/>
        <v>1.1217483605995174E-22</v>
      </c>
      <c r="BL9">
        <f t="shared" si="6"/>
        <v>4.9890375318534098E-23</v>
      </c>
      <c r="BM9">
        <f t="shared" si="6"/>
        <v>2.2218039519472772E-23</v>
      </c>
      <c r="BN9">
        <f t="shared" si="6"/>
        <v>9.906403491902638E-24</v>
      </c>
      <c r="BO9">
        <f t="shared" si="6"/>
        <v>4.421889004523077E-24</v>
      </c>
      <c r="BP9">
        <f t="shared" si="6"/>
        <v>1.9758169654572459E-24</v>
      </c>
      <c r="BQ9">
        <f t="shared" si="6"/>
        <v>8.8369507713904601E-25</v>
      </c>
      <c r="BR9">
        <f t="shared" si="6"/>
        <v>3.9559278914099927E-25</v>
      </c>
      <c r="BS9">
        <f t="shared" si="6"/>
        <v>1.7723962424551187E-25</v>
      </c>
      <c r="BT9">
        <f t="shared" si="6"/>
        <v>7.947281817305307E-26</v>
      </c>
      <c r="BU9">
        <f t="shared" si="6"/>
        <v>3.5661753012664594E-26</v>
      </c>
      <c r="BV9">
        <f t="shared" si="7"/>
        <v>1.6013851891934911E-26</v>
      </c>
      <c r="BW9">
        <f t="shared" si="7"/>
        <v>7.1958534818270398E-27</v>
      </c>
      <c r="BX9">
        <f t="shared" si="7"/>
        <v>3.2355484639411013E-27</v>
      </c>
      <c r="BY9">
        <f t="shared" si="7"/>
        <v>1.4557255557494528E-27</v>
      </c>
      <c r="BZ9">
        <f t="shared" si="7"/>
        <v>6.5533756537639988E-28</v>
      </c>
      <c r="CA9">
        <f t="shared" si="7"/>
        <v>2.951844488678113E-28</v>
      </c>
      <c r="CB9">
        <f t="shared" si="7"/>
        <v>1.3303149142371211E-28</v>
      </c>
      <c r="CC9">
        <f t="shared" si="7"/>
        <v>5.9984422743140181E-29</v>
      </c>
      <c r="CD9">
        <f t="shared" si="7"/>
        <v>2.7060553217109731E-29</v>
      </c>
      <c r="CE9">
        <f t="shared" si="7"/>
        <v>1.2213517082483224E-29</v>
      </c>
      <c r="CF9">
        <f t="shared" si="8"/>
        <v>5.514967604666808E-30</v>
      </c>
      <c r="CG9">
        <f t="shared" si="8"/>
        <v>2.4913577008713498E-30</v>
      </c>
      <c r="CH9">
        <f t="shared" si="8"/>
        <v>1.1259349554313712E-30</v>
      </c>
      <c r="CI9">
        <f t="shared" si="8"/>
        <v>5.0905910992021222E-31</v>
      </c>
      <c r="CJ9">
        <f t="shared" si="8"/>
        <v>2.3024743068351848E-31</v>
      </c>
      <c r="CK9">
        <f t="shared" si="8"/>
        <v>1.0418071895815877E-31</v>
      </c>
      <c r="CL9">
        <f t="shared" si="8"/>
        <v>4.7156385607607318E-32</v>
      </c>
      <c r="CM9">
        <f t="shared" si="8"/>
        <v>2.135252233155062E-32</v>
      </c>
      <c r="CN9">
        <f t="shared" si="8"/>
        <v>9.6718276921185289E-33</v>
      </c>
      <c r="CO9">
        <f t="shared" si="8"/>
        <v>4.3824203517094934E-33</v>
      </c>
      <c r="CP9">
        <f t="shared" si="9"/>
        <v>1.986375175277346E-33</v>
      </c>
      <c r="CQ9">
        <f t="shared" si="9"/>
        <v>9.0062947392452208E-34</v>
      </c>
      <c r="CR9">
        <f t="shared" si="9"/>
        <v>2.704554015272472E-34</v>
      </c>
      <c r="CS9">
        <f t="shared" si="9"/>
        <v>8.193301416583231E-35</v>
      </c>
      <c r="CT9">
        <f t="shared" si="9"/>
        <v>2.6465282688701748E-35</v>
      </c>
      <c r="CU9">
        <f t="shared" si="9"/>
        <v>8.5871012416994145E-36</v>
      </c>
      <c r="CV9">
        <f t="shared" si="9"/>
        <v>2.7347526756696691E-36</v>
      </c>
      <c r="CW9">
        <f t="shared" si="9"/>
        <v>8.3847203370519964E-37</v>
      </c>
      <c r="CX9">
        <f t="shared" si="9"/>
        <v>2.4151659823731562E-37</v>
      </c>
      <c r="CY9">
        <f t="shared" si="9"/>
        <v>6.2816148987129375E-38</v>
      </c>
      <c r="CZ9">
        <f t="shared" si="10"/>
        <v>1.3623461826702593E-38</v>
      </c>
      <c r="DA9">
        <f t="shared" si="10"/>
        <v>1.9883962778757978E-39</v>
      </c>
      <c r="DB9">
        <f t="shared" si="10"/>
        <v>5.8910887335936431E-41</v>
      </c>
      <c r="DC9">
        <f t="shared" si="10"/>
        <v>0</v>
      </c>
      <c r="DD9">
        <f t="shared" si="10"/>
        <v>0</v>
      </c>
      <c r="DE9">
        <f t="shared" si="10"/>
        <v>0</v>
      </c>
      <c r="DF9">
        <f t="shared" si="10"/>
        <v>0</v>
      </c>
      <c r="DG9">
        <f t="shared" si="10"/>
        <v>0</v>
      </c>
      <c r="DH9">
        <f t="shared" si="10"/>
        <v>0</v>
      </c>
      <c r="DI9">
        <f t="shared" si="10"/>
        <v>0</v>
      </c>
      <c r="DJ9">
        <f t="shared" si="11"/>
        <v>0</v>
      </c>
      <c r="DK9">
        <f t="shared" si="11"/>
        <v>0</v>
      </c>
      <c r="DL9">
        <f t="shared" si="11"/>
        <v>0</v>
      </c>
      <c r="DM9">
        <f t="shared" si="11"/>
        <v>0</v>
      </c>
      <c r="DN9">
        <f t="shared" si="11"/>
        <v>0</v>
      </c>
      <c r="DO9">
        <f t="shared" si="11"/>
        <v>0</v>
      </c>
      <c r="DP9">
        <f t="shared" si="11"/>
        <v>0</v>
      </c>
      <c r="DQ9">
        <f t="shared" si="11"/>
        <v>0</v>
      </c>
      <c r="DR9">
        <f t="shared" si="11"/>
        <v>0</v>
      </c>
      <c r="DS9">
        <f t="shared" si="11"/>
        <v>0</v>
      </c>
      <c r="DT9">
        <f t="shared" si="12"/>
        <v>0</v>
      </c>
      <c r="DU9">
        <f t="shared" si="12"/>
        <v>0</v>
      </c>
      <c r="DV9">
        <f t="shared" si="12"/>
        <v>0</v>
      </c>
      <c r="DW9">
        <f t="shared" si="12"/>
        <v>0</v>
      </c>
      <c r="DX9">
        <f t="shared" si="12"/>
        <v>0</v>
      </c>
      <c r="DY9">
        <f t="shared" si="12"/>
        <v>0</v>
      </c>
      <c r="DZ9">
        <f t="shared" si="12"/>
        <v>0</v>
      </c>
      <c r="EA9">
        <f t="shared" si="12"/>
        <v>0</v>
      </c>
      <c r="EB9">
        <f t="shared" si="12"/>
        <v>0</v>
      </c>
      <c r="EC9">
        <f t="shared" si="12"/>
        <v>0</v>
      </c>
      <c r="ED9">
        <f t="shared" si="13"/>
        <v>0</v>
      </c>
      <c r="EE9">
        <f t="shared" si="13"/>
        <v>0</v>
      </c>
      <c r="EF9">
        <f t="shared" si="13"/>
        <v>0</v>
      </c>
      <c r="EG9">
        <f t="shared" si="13"/>
        <v>0</v>
      </c>
      <c r="EH9">
        <f t="shared" si="13"/>
        <v>0</v>
      </c>
      <c r="EI9">
        <f t="shared" si="13"/>
        <v>0</v>
      </c>
      <c r="EJ9">
        <f t="shared" si="13"/>
        <v>0</v>
      </c>
      <c r="EK9">
        <f t="shared" si="13"/>
        <v>0</v>
      </c>
      <c r="EL9">
        <f t="shared" si="13"/>
        <v>0</v>
      </c>
      <c r="EM9">
        <f t="shared" si="13"/>
        <v>0</v>
      </c>
      <c r="EN9">
        <f t="shared" si="14"/>
        <v>0</v>
      </c>
      <c r="EO9">
        <f t="shared" si="14"/>
        <v>0</v>
      </c>
      <c r="EP9">
        <f t="shared" si="14"/>
        <v>0</v>
      </c>
      <c r="EQ9">
        <f t="shared" si="14"/>
        <v>0</v>
      </c>
      <c r="ER9">
        <f t="shared" si="14"/>
        <v>0</v>
      </c>
      <c r="ES9">
        <f t="shared" si="14"/>
        <v>0</v>
      </c>
      <c r="ET9">
        <f t="shared" si="14"/>
        <v>0</v>
      </c>
      <c r="EU9">
        <f t="shared" si="14"/>
        <v>0</v>
      </c>
      <c r="EV9">
        <f t="shared" si="14"/>
        <v>0</v>
      </c>
      <c r="EW9">
        <f t="shared" si="14"/>
        <v>0</v>
      </c>
      <c r="EX9">
        <f t="shared" si="14"/>
        <v>0</v>
      </c>
      <c r="EZ9">
        <f t="shared" si="16"/>
        <v>3.8315286905045036E-2</v>
      </c>
      <c r="FB9">
        <f t="shared" si="17"/>
        <v>0.48920548519943824</v>
      </c>
      <c r="FC9">
        <f t="shared" si="15"/>
        <v>8.7573411051877895E-2</v>
      </c>
    </row>
    <row r="10" spans="1:159" x14ac:dyDescent="0.25">
      <c r="A10">
        <v>315</v>
      </c>
      <c r="B10" s="20">
        <f>'Input spectra'!S9</f>
        <v>0.28355362545371499</v>
      </c>
      <c r="C10">
        <f>'Input spectra'!D9</f>
        <v>1.7985889535341999</v>
      </c>
      <c r="D10">
        <f t="shared" si="0"/>
        <v>2.0653927966864227E-2</v>
      </c>
      <c r="E10">
        <f t="shared" si="0"/>
        <v>9.7065932284409254E-3</v>
      </c>
      <c r="F10">
        <f t="shared" si="0"/>
        <v>4.5614994765353677E-3</v>
      </c>
      <c r="G10">
        <f t="shared" si="0"/>
        <v>2.1435060267999506E-3</v>
      </c>
      <c r="H10">
        <f t="shared" si="0"/>
        <v>1.0072046319475894E-3</v>
      </c>
      <c r="I10">
        <f t="shared" si="0"/>
        <v>4.732452711965985E-4</v>
      </c>
      <c r="J10">
        <f t="shared" si="0"/>
        <v>2.2234637036026863E-4</v>
      </c>
      <c r="K10">
        <f t="shared" si="0"/>
        <v>1.0445966261118323E-4</v>
      </c>
      <c r="L10">
        <f t="shared" si="0"/>
        <v>4.9072888111532341E-5</v>
      </c>
      <c r="M10">
        <f t="shared" si="0"/>
        <v>2.305200187773355E-5</v>
      </c>
      <c r="N10">
        <f t="shared" si="1"/>
        <v>1.0828026146411598E-5</v>
      </c>
      <c r="O10">
        <f t="shared" si="1"/>
        <v>5.0858453609100987E-6</v>
      </c>
      <c r="P10">
        <f t="shared" si="1"/>
        <v>2.388634968655585E-6</v>
      </c>
      <c r="Q10">
        <f t="shared" si="1"/>
        <v>1.1217827679880782E-6</v>
      </c>
      <c r="R10">
        <f t="shared" si="1"/>
        <v>5.2679256851645506E-7</v>
      </c>
      <c r="S10">
        <f t="shared" si="1"/>
        <v>2.4736710941896676E-7</v>
      </c>
      <c r="T10">
        <f t="shared" si="1"/>
        <v>1.1614893684510331E-7</v>
      </c>
      <c r="U10">
        <f t="shared" si="1"/>
        <v>5.4532952692062711E-8</v>
      </c>
      <c r="V10">
        <f t="shared" si="1"/>
        <v>2.5601934646316968E-8</v>
      </c>
      <c r="W10">
        <f t="shared" si="1"/>
        <v>1.2018659960207078E-8</v>
      </c>
      <c r="X10">
        <f t="shared" si="2"/>
        <v>5.6416778751824823E-9</v>
      </c>
      <c r="Y10">
        <f t="shared" si="2"/>
        <v>2.6480669792842759E-9</v>
      </c>
      <c r="Z10">
        <f t="shared" si="2"/>
        <v>1.2428466442511025E-9</v>
      </c>
      <c r="AA10">
        <f t="shared" si="2"/>
        <v>5.8327513244804112E-10</v>
      </c>
      <c r="AB10">
        <f t="shared" si="2"/>
        <v>2.7371345246552927E-10</v>
      </c>
      <c r="AC10">
        <f t="shared" si="2"/>
        <v>1.2843547606479021E-10</v>
      </c>
      <c r="AD10">
        <f t="shared" si="2"/>
        <v>6.0261429208108288E-11</v>
      </c>
      <c r="AE10">
        <f t="shared" si="2"/>
        <v>2.8272147915948962E-11</v>
      </c>
      <c r="AF10">
        <f t="shared" si="2"/>
        <v>1.3263022056549824E-11</v>
      </c>
      <c r="AG10">
        <f t="shared" si="2"/>
        <v>6.2214244858519058E-12</v>
      </c>
      <c r="AH10">
        <f t="shared" si="3"/>
        <v>2.9180999080321687E-12</v>
      </c>
      <c r="AI10">
        <f t="shared" si="3"/>
        <v>1.3685881238788224E-12</v>
      </c>
      <c r="AJ10">
        <f t="shared" si="3"/>
        <v>6.4181069772161013E-13</v>
      </c>
      <c r="AK10">
        <f t="shared" si="3"/>
        <v>3.0095528729368247E-13</v>
      </c>
      <c r="AL10">
        <f t="shared" si="3"/>
        <v>1.4110977207173932E-13</v>
      </c>
      <c r="AM10">
        <f t="shared" si="3"/>
        <v>6.6156346562562568E-14</v>
      </c>
      <c r="AN10">
        <f t="shared" si="3"/>
        <v>3.1013047760641608E-14</v>
      </c>
      <c r="AO10">
        <f t="shared" si="3"/>
        <v>1.4537009370529674E-14</v>
      </c>
      <c r="AP10">
        <f t="shared" si="3"/>
        <v>6.8133787708170727E-15</v>
      </c>
      <c r="AQ10">
        <f t="shared" si="3"/>
        <v>3.1930517868968986E-15</v>
      </c>
      <c r="AR10">
        <f t="shared" si="4"/>
        <v>1.4962510141249221E-15</v>
      </c>
      <c r="AS10">
        <f t="shared" si="4"/>
        <v>7.0106307154573935E-16</v>
      </c>
      <c r="AT10">
        <f t="shared" si="4"/>
        <v>3.2844518949710938E-16</v>
      </c>
      <c r="AU10">
        <f t="shared" si="4"/>
        <v>1.5385829401157731E-16</v>
      </c>
      <c r="AV10">
        <f t="shared" si="4"/>
        <v>7.2065946289006727E-17</v>
      </c>
      <c r="AW10">
        <f t="shared" si="4"/>
        <v>3.375121382459355E-17</v>
      </c>
      <c r="AX10">
        <f t="shared" si="4"/>
        <v>1.4267226460929717E-17</v>
      </c>
      <c r="AY10">
        <f t="shared" si="4"/>
        <v>5.7972215753346362E-18</v>
      </c>
      <c r="AZ10">
        <f t="shared" si="4"/>
        <v>2.481620111304798E-18</v>
      </c>
      <c r="BA10">
        <f t="shared" si="4"/>
        <v>1.0809920191732968E-18</v>
      </c>
      <c r="BB10">
        <f t="shared" si="5"/>
        <v>4.7554400225302159E-19</v>
      </c>
      <c r="BC10">
        <f t="shared" si="5"/>
        <v>2.1059323147364854E-19</v>
      </c>
      <c r="BD10">
        <f t="shared" si="5"/>
        <v>9.3720255628052369E-20</v>
      </c>
      <c r="BE10">
        <f t="shared" si="5"/>
        <v>4.1869515342015108E-20</v>
      </c>
      <c r="BF10">
        <f t="shared" si="5"/>
        <v>1.8764227161164249E-20</v>
      </c>
      <c r="BG10">
        <f t="shared" si="5"/>
        <v>8.4316754748412623E-21</v>
      </c>
      <c r="BH10">
        <f t="shared" si="5"/>
        <v>3.7973965235053533E-21</v>
      </c>
      <c r="BI10">
        <f t="shared" si="5"/>
        <v>1.71365248793239E-21</v>
      </c>
      <c r="BJ10">
        <f t="shared" si="5"/>
        <v>7.746869937938021E-22</v>
      </c>
      <c r="BK10">
        <f t="shared" si="5"/>
        <v>3.5076580766791698E-22</v>
      </c>
      <c r="BL10">
        <f t="shared" si="6"/>
        <v>1.5904882857003358E-22</v>
      </c>
      <c r="BM10">
        <f t="shared" si="6"/>
        <v>7.2212325929787721E-23</v>
      </c>
      <c r="BN10">
        <f t="shared" si="6"/>
        <v>3.2825663019006475E-23</v>
      </c>
      <c r="BO10">
        <f t="shared" si="6"/>
        <v>1.4938164096180365E-23</v>
      </c>
      <c r="BP10">
        <f t="shared" si="6"/>
        <v>6.8049978784145156E-24</v>
      </c>
      <c r="BQ10">
        <f t="shared" si="6"/>
        <v>3.1029559808732867E-24</v>
      </c>
      <c r="BR10">
        <f t="shared" si="6"/>
        <v>1.4161636434557093E-24</v>
      </c>
      <c r="BS10">
        <f t="shared" si="6"/>
        <v>6.4687116104858826E-25</v>
      </c>
      <c r="BT10">
        <f t="shared" si="6"/>
        <v>2.957109986369201E-25</v>
      </c>
      <c r="BU10">
        <f t="shared" si="6"/>
        <v>1.3528306902154653E-25</v>
      </c>
      <c r="BV10">
        <f t="shared" si="7"/>
        <v>6.1933904743714008E-26</v>
      </c>
      <c r="BW10">
        <f t="shared" si="7"/>
        <v>2.8373104739058268E-26</v>
      </c>
      <c r="BX10">
        <f t="shared" si="7"/>
        <v>1.3006617053712143E-26</v>
      </c>
      <c r="BY10">
        <f t="shared" si="7"/>
        <v>5.9660631464857486E-27</v>
      </c>
      <c r="BZ10">
        <f t="shared" si="7"/>
        <v>2.7382008310131789E-27</v>
      </c>
      <c r="CA10">
        <f t="shared" si="7"/>
        <v>1.2574351708443965E-27</v>
      </c>
      <c r="CB10">
        <f t="shared" si="7"/>
        <v>5.7774804514296803E-28</v>
      </c>
      <c r="CC10">
        <f t="shared" si="7"/>
        <v>2.6559164175232396E-28</v>
      </c>
      <c r="CD10">
        <f t="shared" si="7"/>
        <v>1.2215309796187207E-28</v>
      </c>
      <c r="CE10">
        <f t="shared" si="7"/>
        <v>5.6208300468506594E-29</v>
      </c>
      <c r="CF10">
        <f t="shared" si="8"/>
        <v>2.5875846765672908E-29</v>
      </c>
      <c r="CG10">
        <f t="shared" si="8"/>
        <v>1.1917347043315783E-29</v>
      </c>
      <c r="CH10">
        <f t="shared" si="8"/>
        <v>5.4909652766312092E-30</v>
      </c>
      <c r="CI10">
        <f t="shared" si="8"/>
        <v>2.5310195743983769E-30</v>
      </c>
      <c r="CJ10">
        <f t="shared" si="8"/>
        <v>1.1671158789362686E-30</v>
      </c>
      <c r="CK10">
        <f t="shared" si="8"/>
        <v>5.3839179219563304E-31</v>
      </c>
      <c r="CL10">
        <f t="shared" si="8"/>
        <v>2.4845256553101306E-31</v>
      </c>
      <c r="CM10">
        <f t="shared" si="8"/>
        <v>1.1469488627113894E-31</v>
      </c>
      <c r="CN10">
        <f t="shared" si="8"/>
        <v>5.2965773156479331E-32</v>
      </c>
      <c r="CO10">
        <f t="shared" si="8"/>
        <v>2.4467674381553675E-32</v>
      </c>
      <c r="CP10">
        <f t="shared" si="9"/>
        <v>1.1306594958728718E-32</v>
      </c>
      <c r="CQ10">
        <f t="shared" si="9"/>
        <v>5.2264717360437368E-33</v>
      </c>
      <c r="CR10">
        <f t="shared" si="9"/>
        <v>1.6001106111062291E-33</v>
      </c>
      <c r="CS10">
        <f t="shared" si="9"/>
        <v>4.942027671379447E-34</v>
      </c>
      <c r="CT10">
        <f t="shared" si="9"/>
        <v>1.6274763005239345E-34</v>
      </c>
      <c r="CU10">
        <f t="shared" si="9"/>
        <v>5.3836474731525049E-35</v>
      </c>
      <c r="CV10">
        <f t="shared" si="9"/>
        <v>1.7479941780530863E-35</v>
      </c>
      <c r="CW10">
        <f t="shared" si="9"/>
        <v>5.463895727850852E-36</v>
      </c>
      <c r="CX10">
        <f t="shared" si="9"/>
        <v>1.6045479464785597E-36</v>
      </c>
      <c r="CY10">
        <f t="shared" si="9"/>
        <v>4.2546997627585641E-37</v>
      </c>
      <c r="CZ10">
        <f t="shared" si="10"/>
        <v>9.4075597500538916E-38</v>
      </c>
      <c r="DA10">
        <f t="shared" si="10"/>
        <v>1.3998591576067772E-38</v>
      </c>
      <c r="DB10">
        <f t="shared" si="10"/>
        <v>4.228329864478511E-40</v>
      </c>
      <c r="DC10">
        <f t="shared" si="10"/>
        <v>0</v>
      </c>
      <c r="DD10">
        <f t="shared" si="10"/>
        <v>0</v>
      </c>
      <c r="DE10">
        <f t="shared" si="10"/>
        <v>0</v>
      </c>
      <c r="DF10">
        <f t="shared" si="10"/>
        <v>0</v>
      </c>
      <c r="DG10">
        <f t="shared" si="10"/>
        <v>0</v>
      </c>
      <c r="DH10">
        <f t="shared" si="10"/>
        <v>0</v>
      </c>
      <c r="DI10">
        <f t="shared" si="10"/>
        <v>0</v>
      </c>
      <c r="DJ10">
        <f t="shared" si="11"/>
        <v>0</v>
      </c>
      <c r="DK10">
        <f t="shared" si="11"/>
        <v>0</v>
      </c>
      <c r="DL10">
        <f t="shared" si="11"/>
        <v>0</v>
      </c>
      <c r="DM10">
        <f t="shared" si="11"/>
        <v>0</v>
      </c>
      <c r="DN10">
        <f t="shared" si="11"/>
        <v>0</v>
      </c>
      <c r="DO10">
        <f t="shared" si="11"/>
        <v>0</v>
      </c>
      <c r="DP10">
        <f t="shared" si="11"/>
        <v>0</v>
      </c>
      <c r="DQ10">
        <f t="shared" si="11"/>
        <v>0</v>
      </c>
      <c r="DR10">
        <f t="shared" si="11"/>
        <v>0</v>
      </c>
      <c r="DS10">
        <f t="shared" si="11"/>
        <v>0</v>
      </c>
      <c r="DT10">
        <f t="shared" si="12"/>
        <v>0</v>
      </c>
      <c r="DU10">
        <f t="shared" si="12"/>
        <v>0</v>
      </c>
      <c r="DV10">
        <f t="shared" si="12"/>
        <v>0</v>
      </c>
      <c r="DW10">
        <f t="shared" si="12"/>
        <v>0</v>
      </c>
      <c r="DX10">
        <f t="shared" si="12"/>
        <v>0</v>
      </c>
      <c r="DY10">
        <f t="shared" si="12"/>
        <v>0</v>
      </c>
      <c r="DZ10">
        <f t="shared" si="12"/>
        <v>0</v>
      </c>
      <c r="EA10">
        <f t="shared" si="12"/>
        <v>0</v>
      </c>
      <c r="EB10">
        <f t="shared" si="12"/>
        <v>0</v>
      </c>
      <c r="EC10">
        <f t="shared" si="12"/>
        <v>0</v>
      </c>
      <c r="ED10">
        <f t="shared" si="13"/>
        <v>0</v>
      </c>
      <c r="EE10">
        <f t="shared" si="13"/>
        <v>0</v>
      </c>
      <c r="EF10">
        <f t="shared" si="13"/>
        <v>0</v>
      </c>
      <c r="EG10">
        <f t="shared" si="13"/>
        <v>0</v>
      </c>
      <c r="EH10">
        <f t="shared" si="13"/>
        <v>0</v>
      </c>
      <c r="EI10">
        <f t="shared" si="13"/>
        <v>0</v>
      </c>
      <c r="EJ10">
        <f t="shared" si="13"/>
        <v>0</v>
      </c>
      <c r="EK10">
        <f t="shared" si="13"/>
        <v>0</v>
      </c>
      <c r="EL10">
        <f t="shared" si="13"/>
        <v>0</v>
      </c>
      <c r="EM10">
        <f t="shared" si="13"/>
        <v>0</v>
      </c>
      <c r="EN10">
        <f t="shared" si="14"/>
        <v>0</v>
      </c>
      <c r="EO10">
        <f t="shared" si="14"/>
        <v>0</v>
      </c>
      <c r="EP10">
        <f t="shared" si="14"/>
        <v>0</v>
      </c>
      <c r="EQ10">
        <f t="shared" si="14"/>
        <v>0</v>
      </c>
      <c r="ER10">
        <f t="shared" si="14"/>
        <v>0</v>
      </c>
      <c r="ES10">
        <f t="shared" si="14"/>
        <v>0</v>
      </c>
      <c r="ET10">
        <f t="shared" si="14"/>
        <v>0</v>
      </c>
      <c r="EU10">
        <f t="shared" si="14"/>
        <v>0</v>
      </c>
      <c r="EV10">
        <f t="shared" si="14"/>
        <v>0</v>
      </c>
      <c r="EW10">
        <f t="shared" si="14"/>
        <v>0</v>
      </c>
      <c r="EX10">
        <f t="shared" si="14"/>
        <v>0</v>
      </c>
      <c r="EZ10">
        <f t="shared" si="16"/>
        <v>3.8965324907680086E-2</v>
      </c>
      <c r="FB10">
        <f t="shared" si="17"/>
        <v>0.488110527096697</v>
      </c>
      <c r="FC10">
        <f t="shared" si="15"/>
        <v>8.9549967927803079E-2</v>
      </c>
    </row>
    <row r="11" spans="1:159" x14ac:dyDescent="0.25">
      <c r="A11">
        <v>320</v>
      </c>
      <c r="B11" s="20">
        <f>'Input spectra'!S10</f>
        <v>0.25717686711194998</v>
      </c>
      <c r="C11">
        <f>'Input spectra'!D10</f>
        <v>1.75754231942523</v>
      </c>
      <c r="D11">
        <f t="shared" si="0"/>
        <v>2.0653927966864227E-2</v>
      </c>
      <c r="E11">
        <f t="shared" si="0"/>
        <v>9.893338959942417E-3</v>
      </c>
      <c r="F11">
        <f t="shared" si="0"/>
        <v>4.7387058026116934E-3</v>
      </c>
      <c r="G11">
        <f t="shared" si="0"/>
        <v>2.2696186167787359E-3</v>
      </c>
      <c r="H11">
        <f t="shared" si="0"/>
        <v>1.0869809910856415E-3</v>
      </c>
      <c r="I11">
        <f t="shared" si="0"/>
        <v>5.2055494541437049E-4</v>
      </c>
      <c r="J11">
        <f t="shared" si="0"/>
        <v>2.4927940347745661E-4</v>
      </c>
      <c r="K11">
        <f t="shared" si="0"/>
        <v>1.1936610697839993E-4</v>
      </c>
      <c r="L11">
        <f t="shared" si="0"/>
        <v>5.7154455068794112E-5</v>
      </c>
      <c r="M11">
        <f t="shared" si="0"/>
        <v>2.7364856491060245E-5</v>
      </c>
      <c r="N11">
        <f t="shared" si="1"/>
        <v>1.3101164000116713E-5</v>
      </c>
      <c r="O11">
        <f t="shared" si="1"/>
        <v>6.2719097019793026E-6</v>
      </c>
      <c r="P11">
        <f t="shared" si="1"/>
        <v>3.0023581013553847E-6</v>
      </c>
      <c r="Q11">
        <f t="shared" si="1"/>
        <v>1.4371348731627728E-6</v>
      </c>
      <c r="R11">
        <f t="shared" si="1"/>
        <v>6.8786697958794619E-7</v>
      </c>
      <c r="S11">
        <f t="shared" si="1"/>
        <v>3.2921744132406084E-7</v>
      </c>
      <c r="T11">
        <f t="shared" si="1"/>
        <v>1.5755499588307941E-7</v>
      </c>
      <c r="U11">
        <f t="shared" si="1"/>
        <v>7.5396643388099709E-8</v>
      </c>
      <c r="V11">
        <f t="shared" si="1"/>
        <v>3.6077949132441258E-8</v>
      </c>
      <c r="W11">
        <f t="shared" si="1"/>
        <v>1.7262399533553443E-8</v>
      </c>
      <c r="X11">
        <f t="shared" si="2"/>
        <v>8.2590379220566803E-9</v>
      </c>
      <c r="Y11">
        <f t="shared" si="2"/>
        <v>3.9511743996073194E-9</v>
      </c>
      <c r="Z11">
        <f t="shared" si="2"/>
        <v>1.8901263485581448E-9</v>
      </c>
      <c r="AA11">
        <f t="shared" si="2"/>
        <v>9.0411320408892156E-10</v>
      </c>
      <c r="AB11">
        <f t="shared" si="2"/>
        <v>4.3243571206920551E-10</v>
      </c>
      <c r="AC11">
        <f t="shared" si="2"/>
        <v>2.0681711149359535E-10</v>
      </c>
      <c r="AD11">
        <f t="shared" si="2"/>
        <v>9.8904705632914206E-11</v>
      </c>
      <c r="AE11">
        <f t="shared" si="2"/>
        <v>4.7294690771476983E-11</v>
      </c>
      <c r="AF11">
        <f t="shared" si="2"/>
        <v>2.2613726561957934E-11</v>
      </c>
      <c r="AG11">
        <f t="shared" si="2"/>
        <v>1.0811738612135849E-11</v>
      </c>
      <c r="AH11">
        <f t="shared" si="3"/>
        <v>5.1687070612430752E-12</v>
      </c>
      <c r="AI11">
        <f t="shared" si="3"/>
        <v>2.4707601485424011E-12</v>
      </c>
      <c r="AJ11">
        <f t="shared" si="3"/>
        <v>1.1809753456285225E-12</v>
      </c>
      <c r="AK11">
        <f t="shared" si="3"/>
        <v>5.6443237452030624E-13</v>
      </c>
      <c r="AL11">
        <f t="shared" si="3"/>
        <v>2.6973859276234541E-13</v>
      </c>
      <c r="AM11">
        <f t="shared" si="3"/>
        <v>1.2889425759737567E-13</v>
      </c>
      <c r="AN11">
        <f t="shared" si="3"/>
        <v>6.1586080102235658E-14</v>
      </c>
      <c r="AO11">
        <f t="shared" si="3"/>
        <v>2.9423155274328275E-14</v>
      </c>
      <c r="AP11">
        <f t="shared" si="3"/>
        <v>1.4055709252145547E-14</v>
      </c>
      <c r="AQ11">
        <f t="shared" si="3"/>
        <v>6.7138595684917176E-15</v>
      </c>
      <c r="AR11">
        <f t="shared" si="4"/>
        <v>3.2066149075357592E-15</v>
      </c>
      <c r="AS11">
        <f t="shared" si="4"/>
        <v>1.5313536552859611E-15</v>
      </c>
      <c r="AT11">
        <f t="shared" si="4"/>
        <v>7.3123567691078314E-16</v>
      </c>
      <c r="AU11">
        <f t="shared" si="4"/>
        <v>3.4913343263003833E-16</v>
      </c>
      <c r="AV11">
        <f t="shared" si="4"/>
        <v>1.6667738497210897E-16</v>
      </c>
      <c r="AW11">
        <f t="shared" si="4"/>
        <v>7.9563162919638259E-17</v>
      </c>
      <c r="AX11">
        <f t="shared" si="4"/>
        <v>3.4279798204966212E-17</v>
      </c>
      <c r="AY11">
        <f t="shared" si="4"/>
        <v>1.4196937175783981E-17</v>
      </c>
      <c r="AZ11">
        <f t="shared" si="4"/>
        <v>6.194212773485722E-18</v>
      </c>
      <c r="BA11">
        <f t="shared" si="4"/>
        <v>2.7501055705206583E-18</v>
      </c>
      <c r="BB11">
        <f t="shared" si="5"/>
        <v>1.2330867906454489E-18</v>
      </c>
      <c r="BC11">
        <f t="shared" si="5"/>
        <v>5.5657462752546891E-19</v>
      </c>
      <c r="BD11">
        <f t="shared" si="5"/>
        <v>2.5245764045093696E-19</v>
      </c>
      <c r="BE11">
        <f t="shared" si="5"/>
        <v>1.1495531262578048E-19</v>
      </c>
      <c r="BF11">
        <f t="shared" si="5"/>
        <v>5.2509496471696149E-20</v>
      </c>
      <c r="BG11">
        <f t="shared" si="5"/>
        <v>2.404900503491388E-20</v>
      </c>
      <c r="BH11">
        <f t="shared" si="5"/>
        <v>1.103939410211606E-20</v>
      </c>
      <c r="BI11">
        <f t="shared" si="5"/>
        <v>5.0775955402308764E-21</v>
      </c>
      <c r="BJ11">
        <f t="shared" si="5"/>
        <v>2.3395787680812948E-21</v>
      </c>
      <c r="BK11">
        <f t="shared" si="5"/>
        <v>1.0797040182112459E-21</v>
      </c>
      <c r="BL11">
        <f t="shared" si="6"/>
        <v>4.9899247808798022E-22</v>
      </c>
      <c r="BM11">
        <f t="shared" si="6"/>
        <v>2.3091434680767353E-22</v>
      </c>
      <c r="BN11">
        <f t="shared" si="6"/>
        <v>1.0698654150299964E-22</v>
      </c>
      <c r="BO11">
        <f t="shared" si="6"/>
        <v>4.9623675284112491E-23</v>
      </c>
      <c r="BP11">
        <f t="shared" si="6"/>
        <v>2.3040704460704787E-23</v>
      </c>
      <c r="BQ11">
        <f t="shared" si="6"/>
        <v>1.070827294796033E-23</v>
      </c>
      <c r="BR11">
        <f t="shared" si="6"/>
        <v>4.9811924070328664E-24</v>
      </c>
      <c r="BS11">
        <f t="shared" si="6"/>
        <v>2.3190692917810749E-24</v>
      </c>
      <c r="BT11">
        <f t="shared" si="6"/>
        <v>1.0805365755038495E-24</v>
      </c>
      <c r="BU11">
        <f t="shared" si="6"/>
        <v>5.0383867358531065E-25</v>
      </c>
      <c r="BV11">
        <f t="shared" si="7"/>
        <v>2.3509996985634733E-25</v>
      </c>
      <c r="BW11">
        <f t="shared" si="7"/>
        <v>1.0977590638376753E-25</v>
      </c>
      <c r="BX11">
        <f t="shared" si="7"/>
        <v>5.1290931080562293E-26</v>
      </c>
      <c r="BY11">
        <f t="shared" si="7"/>
        <v>2.3979500566702812E-26</v>
      </c>
      <c r="BZ11">
        <f t="shared" si="7"/>
        <v>1.1217437139469964E-26</v>
      </c>
      <c r="CA11">
        <f t="shared" si="7"/>
        <v>5.2503711980504712E-27</v>
      </c>
      <c r="CB11">
        <f t="shared" si="7"/>
        <v>2.4587759059851075E-27</v>
      </c>
      <c r="CC11">
        <f t="shared" si="7"/>
        <v>1.1520489337750268E-27</v>
      </c>
      <c r="CD11">
        <f t="shared" si="7"/>
        <v>5.4005385096482339E-28</v>
      </c>
      <c r="CE11">
        <f t="shared" si="7"/>
        <v>2.5328478039449918E-28</v>
      </c>
      <c r="CF11">
        <f t="shared" si="8"/>
        <v>1.1884454974817003E-28</v>
      </c>
      <c r="CG11">
        <f t="shared" si="8"/>
        <v>5.5787942459646719E-29</v>
      </c>
      <c r="CH11">
        <f t="shared" si="8"/>
        <v>2.6199048197456392E-29</v>
      </c>
      <c r="CI11">
        <f t="shared" si="8"/>
        <v>1.2308592085500594E-29</v>
      </c>
      <c r="CJ11">
        <f t="shared" si="8"/>
        <v>5.7849939853012236E-30</v>
      </c>
      <c r="CK11">
        <f t="shared" si="8"/>
        <v>2.7199656730733367E-30</v>
      </c>
      <c r="CL11">
        <f t="shared" si="8"/>
        <v>1.2793357529763567E-30</v>
      </c>
      <c r="CM11">
        <f t="shared" si="8"/>
        <v>6.0195103464075393E-31</v>
      </c>
      <c r="CN11">
        <f t="shared" si="8"/>
        <v>2.8332734051900061E-31</v>
      </c>
      <c r="CO11">
        <f t="shared" si="8"/>
        <v>1.3340187073476649E-31</v>
      </c>
      <c r="CP11">
        <f t="shared" si="9"/>
        <v>6.2831455582246506E-32</v>
      </c>
      <c r="CQ11">
        <f t="shared" si="9"/>
        <v>2.9602606433388726E-32</v>
      </c>
      <c r="CR11">
        <f t="shared" si="9"/>
        <v>9.2373502103266559E-33</v>
      </c>
      <c r="CS11">
        <f t="shared" si="9"/>
        <v>2.9078944285596067E-33</v>
      </c>
      <c r="CT11">
        <f t="shared" si="9"/>
        <v>9.7603230963799961E-34</v>
      </c>
      <c r="CU11">
        <f t="shared" si="9"/>
        <v>3.2908053459909953E-34</v>
      </c>
      <c r="CV11">
        <f t="shared" si="9"/>
        <v>1.0890344559769919E-34</v>
      </c>
      <c r="CW11">
        <f t="shared" si="9"/>
        <v>3.4696055215738561E-35</v>
      </c>
      <c r="CX11">
        <f t="shared" si="9"/>
        <v>1.0384998910807845E-35</v>
      </c>
      <c r="CY11">
        <f t="shared" si="9"/>
        <v>2.8067177041481542E-36</v>
      </c>
      <c r="CZ11">
        <f t="shared" si="10"/>
        <v>6.3253252079523371E-37</v>
      </c>
      <c r="DA11">
        <f t="shared" si="10"/>
        <v>9.5932613290575999E-38</v>
      </c>
      <c r="DB11">
        <f t="shared" si="10"/>
        <v>2.9534311546349902E-39</v>
      </c>
      <c r="DC11">
        <f t="shared" si="10"/>
        <v>0</v>
      </c>
      <c r="DD11">
        <f t="shared" si="10"/>
        <v>0</v>
      </c>
      <c r="DE11">
        <f t="shared" si="10"/>
        <v>0</v>
      </c>
      <c r="DF11">
        <f t="shared" si="10"/>
        <v>0</v>
      </c>
      <c r="DG11">
        <f t="shared" si="10"/>
        <v>0</v>
      </c>
      <c r="DH11">
        <f t="shared" si="10"/>
        <v>0</v>
      </c>
      <c r="DI11">
        <f t="shared" si="10"/>
        <v>0</v>
      </c>
      <c r="DJ11">
        <f t="shared" si="11"/>
        <v>0</v>
      </c>
      <c r="DK11">
        <f t="shared" si="11"/>
        <v>0</v>
      </c>
      <c r="DL11">
        <f t="shared" si="11"/>
        <v>0</v>
      </c>
      <c r="DM11">
        <f t="shared" si="11"/>
        <v>0</v>
      </c>
      <c r="DN11">
        <f t="shared" si="11"/>
        <v>0</v>
      </c>
      <c r="DO11">
        <f t="shared" si="11"/>
        <v>0</v>
      </c>
      <c r="DP11">
        <f t="shared" si="11"/>
        <v>0</v>
      </c>
      <c r="DQ11">
        <f t="shared" si="11"/>
        <v>0</v>
      </c>
      <c r="DR11">
        <f t="shared" si="11"/>
        <v>0</v>
      </c>
      <c r="DS11">
        <f t="shared" si="11"/>
        <v>0</v>
      </c>
      <c r="DT11">
        <f t="shared" si="12"/>
        <v>0</v>
      </c>
      <c r="DU11">
        <f t="shared" si="12"/>
        <v>0</v>
      </c>
      <c r="DV11">
        <f t="shared" si="12"/>
        <v>0</v>
      </c>
      <c r="DW11">
        <f t="shared" si="12"/>
        <v>0</v>
      </c>
      <c r="DX11">
        <f t="shared" si="12"/>
        <v>0</v>
      </c>
      <c r="DY11">
        <f t="shared" si="12"/>
        <v>0</v>
      </c>
      <c r="DZ11">
        <f t="shared" si="12"/>
        <v>0</v>
      </c>
      <c r="EA11">
        <f t="shared" si="12"/>
        <v>0</v>
      </c>
      <c r="EB11">
        <f t="shared" si="12"/>
        <v>0</v>
      </c>
      <c r="EC11">
        <f t="shared" si="12"/>
        <v>0</v>
      </c>
      <c r="ED11">
        <f t="shared" si="13"/>
        <v>0</v>
      </c>
      <c r="EE11">
        <f t="shared" si="13"/>
        <v>0</v>
      </c>
      <c r="EF11">
        <f t="shared" si="13"/>
        <v>0</v>
      </c>
      <c r="EG11">
        <f t="shared" si="13"/>
        <v>0</v>
      </c>
      <c r="EH11">
        <f t="shared" si="13"/>
        <v>0</v>
      </c>
      <c r="EI11">
        <f t="shared" si="13"/>
        <v>0</v>
      </c>
      <c r="EJ11">
        <f t="shared" si="13"/>
        <v>0</v>
      </c>
      <c r="EK11">
        <f t="shared" si="13"/>
        <v>0</v>
      </c>
      <c r="EL11">
        <f t="shared" si="13"/>
        <v>0</v>
      </c>
      <c r="EM11">
        <f t="shared" si="13"/>
        <v>0</v>
      </c>
      <c r="EN11">
        <f t="shared" si="14"/>
        <v>0</v>
      </c>
      <c r="EO11">
        <f t="shared" si="14"/>
        <v>0</v>
      </c>
      <c r="EP11">
        <f t="shared" si="14"/>
        <v>0</v>
      </c>
      <c r="EQ11">
        <f t="shared" si="14"/>
        <v>0</v>
      </c>
      <c r="ER11">
        <f t="shared" si="14"/>
        <v>0</v>
      </c>
      <c r="ES11">
        <f t="shared" si="14"/>
        <v>0</v>
      </c>
      <c r="ET11">
        <f t="shared" si="14"/>
        <v>0</v>
      </c>
      <c r="EU11">
        <f t="shared" si="14"/>
        <v>0</v>
      </c>
      <c r="EV11">
        <f t="shared" si="14"/>
        <v>0</v>
      </c>
      <c r="EW11">
        <f t="shared" si="14"/>
        <v>0</v>
      </c>
      <c r="EX11">
        <f t="shared" si="14"/>
        <v>0</v>
      </c>
      <c r="EZ11">
        <f t="shared" si="16"/>
        <v>3.9641423881029189E-2</v>
      </c>
      <c r="FB11">
        <f t="shared" si="17"/>
        <v>0.48692195295996227</v>
      </c>
      <c r="FC11">
        <f t="shared" si="15"/>
        <v>9.1573433406707302E-2</v>
      </c>
    </row>
    <row r="12" spans="1:159" x14ac:dyDescent="0.25">
      <c r="A12">
        <v>325</v>
      </c>
      <c r="B12" s="20">
        <f>'Input spectra'!S11</f>
        <v>0.23214819357297201</v>
      </c>
      <c r="C12">
        <f>'Input spectra'!D11</f>
        <v>1.7164956853162601</v>
      </c>
      <c r="D12">
        <f t="shared" si="0"/>
        <v>2.0653927966864227E-2</v>
      </c>
      <c r="E12">
        <f t="shared" si="0"/>
        <v>1.0082318230198128E-2</v>
      </c>
      <c r="F12">
        <f t="shared" si="0"/>
        <v>4.9214691959831493E-3</v>
      </c>
      <c r="G12">
        <f t="shared" si="0"/>
        <v>2.4021793075445306E-3</v>
      </c>
      <c r="H12">
        <f t="shared" si="0"/>
        <v>1.1724437015787246E-3</v>
      </c>
      <c r="I12">
        <f t="shared" si="0"/>
        <v>5.722082795712244E-4</v>
      </c>
      <c r="J12">
        <f t="shared" si="0"/>
        <v>2.7924889912415583E-4</v>
      </c>
      <c r="K12">
        <f t="shared" si="0"/>
        <v>1.3627105401580689E-4</v>
      </c>
      <c r="L12">
        <f t="shared" si="0"/>
        <v>6.6495183012909534E-5</v>
      </c>
      <c r="M12">
        <f t="shared" si="0"/>
        <v>3.2445224560245479E-5</v>
      </c>
      <c r="N12">
        <f t="shared" si="1"/>
        <v>1.5830149076757472E-5</v>
      </c>
      <c r="O12">
        <f t="shared" si="1"/>
        <v>7.7231137399595085E-6</v>
      </c>
      <c r="P12">
        <f t="shared" si="1"/>
        <v>3.7676680875286925E-6</v>
      </c>
      <c r="Q12">
        <f t="shared" si="1"/>
        <v>1.8379140004872891E-6</v>
      </c>
      <c r="R12">
        <f t="shared" si="1"/>
        <v>8.9649863421690601E-7</v>
      </c>
      <c r="S12">
        <f t="shared" si="1"/>
        <v>4.3726580661033841E-7</v>
      </c>
      <c r="T12">
        <f t="shared" si="1"/>
        <v>2.1326145761495162E-7</v>
      </c>
      <c r="U12">
        <f t="shared" si="1"/>
        <v>1.04003922375689E-7</v>
      </c>
      <c r="V12">
        <f t="shared" si="1"/>
        <v>5.0717409246845986E-8</v>
      </c>
      <c r="W12">
        <f t="shared" si="1"/>
        <v>2.4730556832213499E-8</v>
      </c>
      <c r="X12">
        <f t="shared" si="2"/>
        <v>1.20581228270846E-8</v>
      </c>
      <c r="Y12">
        <f t="shared" si="2"/>
        <v>5.8788713254226562E-9</v>
      </c>
      <c r="Z12">
        <f t="shared" si="2"/>
        <v>2.8659994567921323E-9</v>
      </c>
      <c r="AA12">
        <f t="shared" si="2"/>
        <v>1.3970938843477011E-9</v>
      </c>
      <c r="AB12">
        <f t="shared" si="2"/>
        <v>6.8099173985999548E-10</v>
      </c>
      <c r="AC12">
        <f t="shared" si="2"/>
        <v>3.3191300727936286E-10</v>
      </c>
      <c r="AD12">
        <f t="shared" si="2"/>
        <v>1.6176042184881846E-10</v>
      </c>
      <c r="AE12">
        <f t="shared" si="2"/>
        <v>7.8828855019276958E-11</v>
      </c>
      <c r="AF12">
        <f t="shared" si="2"/>
        <v>3.841160701097963E-11</v>
      </c>
      <c r="AG12">
        <f t="shared" si="2"/>
        <v>1.8715584290944413E-11</v>
      </c>
      <c r="AH12">
        <f t="shared" si="3"/>
        <v>9.1181615770534671E-12</v>
      </c>
      <c r="AI12">
        <f t="shared" si="3"/>
        <v>4.4419479453507834E-12</v>
      </c>
      <c r="AJ12">
        <f t="shared" si="3"/>
        <v>2.1637208016128964E-12</v>
      </c>
      <c r="AK12">
        <f t="shared" si="3"/>
        <v>1.0538767346354104E-12</v>
      </c>
      <c r="AL12">
        <f t="shared" si="3"/>
        <v>5.1326127780488717E-13</v>
      </c>
      <c r="AM12">
        <f t="shared" si="3"/>
        <v>2.4994617497489582E-13</v>
      </c>
      <c r="AN12">
        <f t="shared" si="3"/>
        <v>1.2170628335716851E-13</v>
      </c>
      <c r="AO12">
        <f t="shared" si="3"/>
        <v>5.9256663369646127E-14</v>
      </c>
      <c r="AP12">
        <f t="shared" si="3"/>
        <v>2.8848167236677198E-14</v>
      </c>
      <c r="AQ12">
        <f t="shared" si="3"/>
        <v>1.4042849039037805E-14</v>
      </c>
      <c r="AR12">
        <f t="shared" si="4"/>
        <v>6.8351380991637968E-15</v>
      </c>
      <c r="AS12">
        <f t="shared" si="4"/>
        <v>3.3265457295930499E-15</v>
      </c>
      <c r="AT12">
        <f t="shared" si="4"/>
        <v>1.618798834652802E-15</v>
      </c>
      <c r="AU12">
        <f t="shared" si="4"/>
        <v>7.876702836083606E-16</v>
      </c>
      <c r="AV12">
        <f t="shared" si="4"/>
        <v>3.8321915868232816E-16</v>
      </c>
      <c r="AW12">
        <f t="shared" si="4"/>
        <v>1.8642325503313325E-16</v>
      </c>
      <c r="AX12">
        <f t="shared" si="4"/>
        <v>8.1854736723695232E-17</v>
      </c>
      <c r="AY12">
        <f t="shared" si="4"/>
        <v>3.4547588016173715E-17</v>
      </c>
      <c r="AZ12">
        <f t="shared" si="4"/>
        <v>1.5361255157866823E-17</v>
      </c>
      <c r="BA12">
        <f t="shared" si="4"/>
        <v>6.9503625876356028E-18</v>
      </c>
      <c r="BB12">
        <f t="shared" si="5"/>
        <v>3.175917799870627E-18</v>
      </c>
      <c r="BC12">
        <f t="shared" si="5"/>
        <v>1.4608866635504342E-18</v>
      </c>
      <c r="BD12">
        <f t="shared" si="5"/>
        <v>6.7530373397372062E-19</v>
      </c>
      <c r="BE12">
        <f t="shared" si="5"/>
        <v>3.1336983667851838E-19</v>
      </c>
      <c r="BF12">
        <f t="shared" si="5"/>
        <v>1.4587588716667378E-19</v>
      </c>
      <c r="BG12">
        <f t="shared" si="5"/>
        <v>6.808638590412738E-20</v>
      </c>
      <c r="BH12">
        <f t="shared" si="5"/>
        <v>3.1851208766401704E-20</v>
      </c>
      <c r="BI12">
        <f t="shared" si="5"/>
        <v>1.492987930626423E-20</v>
      </c>
      <c r="BJ12">
        <f t="shared" si="5"/>
        <v>7.0105707517240906E-21</v>
      </c>
      <c r="BK12">
        <f t="shared" si="5"/>
        <v>3.2971441517031228E-21</v>
      </c>
      <c r="BL12">
        <f t="shared" si="6"/>
        <v>1.5529044287838142E-21</v>
      </c>
      <c r="BM12">
        <f t="shared" si="6"/>
        <v>7.3235079665295558E-22</v>
      </c>
      <c r="BN12">
        <f t="shared" si="6"/>
        <v>3.4579196881911102E-22</v>
      </c>
      <c r="BO12">
        <f t="shared" si="6"/>
        <v>1.6345273516179598E-22</v>
      </c>
      <c r="BP12">
        <f t="shared" si="6"/>
        <v>7.734220179067008E-23</v>
      </c>
      <c r="BQ12">
        <f t="shared" si="6"/>
        <v>3.6631754746363613E-23</v>
      </c>
      <c r="BR12">
        <f t="shared" si="6"/>
        <v>1.7365573074891626E-23</v>
      </c>
      <c r="BS12">
        <f t="shared" si="6"/>
        <v>8.2392378415413024E-24</v>
      </c>
      <c r="BT12">
        <f t="shared" si="6"/>
        <v>3.912283327408395E-24</v>
      </c>
      <c r="BU12">
        <f t="shared" si="6"/>
        <v>1.8590875346436712E-24</v>
      </c>
      <c r="BV12">
        <f t="shared" si="7"/>
        <v>8.8405324891589606E-25</v>
      </c>
      <c r="BW12">
        <f t="shared" si="7"/>
        <v>4.20678575716474E-25</v>
      </c>
      <c r="BX12">
        <f t="shared" si="7"/>
        <v>2.0030945911860056E-25</v>
      </c>
      <c r="BY12">
        <f t="shared" si="7"/>
        <v>9.5437382816514762E-26</v>
      </c>
      <c r="BZ12">
        <f t="shared" si="7"/>
        <v>4.5497710630363925E-26</v>
      </c>
      <c r="CA12">
        <f t="shared" si="7"/>
        <v>2.1702182972678663E-26</v>
      </c>
      <c r="CB12">
        <f t="shared" si="7"/>
        <v>1.035737910534672E-26</v>
      </c>
      <c r="CC12">
        <f t="shared" si="7"/>
        <v>4.9456042681412492E-27</v>
      </c>
      <c r="CD12">
        <f t="shared" si="7"/>
        <v>2.3626697210821097E-27</v>
      </c>
      <c r="CE12">
        <f t="shared" si="7"/>
        <v>1.1292563849929061E-27</v>
      </c>
      <c r="CF12">
        <f t="shared" si="8"/>
        <v>5.3998319262935845E-28</v>
      </c>
      <c r="CG12">
        <f t="shared" si="8"/>
        <v>2.5832047412904956E-28</v>
      </c>
      <c r="CH12">
        <f t="shared" si="8"/>
        <v>1.2362932863415076E-28</v>
      </c>
      <c r="CI12">
        <f t="shared" si="8"/>
        <v>5.9191846528074704E-29</v>
      </c>
      <c r="CJ12">
        <f t="shared" si="8"/>
        <v>2.8351362379345914E-29</v>
      </c>
      <c r="CK12">
        <f t="shared" si="8"/>
        <v>1.3584759574018036E-29</v>
      </c>
      <c r="CL12">
        <f t="shared" si="8"/>
        <v>6.511643004560842E-30</v>
      </c>
      <c r="CM12">
        <f t="shared" si="8"/>
        <v>3.1223725701784335E-30</v>
      </c>
      <c r="CN12">
        <f t="shared" si="8"/>
        <v>1.4977162954593637E-30</v>
      </c>
      <c r="CO12">
        <f t="shared" si="8"/>
        <v>7.1865508350458343E-31</v>
      </c>
      <c r="CP12">
        <f t="shared" si="9"/>
        <v>3.4494766949887405E-31</v>
      </c>
      <c r="CQ12">
        <f t="shared" si="9"/>
        <v>1.6562411004397047E-31</v>
      </c>
      <c r="CR12">
        <f t="shared" si="9"/>
        <v>5.2669419001769506E-32</v>
      </c>
      <c r="CS12">
        <f t="shared" si="9"/>
        <v>1.6896909036992198E-32</v>
      </c>
      <c r="CT12">
        <f t="shared" si="9"/>
        <v>5.7797670828293025E-33</v>
      </c>
      <c r="CU12">
        <f t="shared" si="9"/>
        <v>1.9859387467102526E-33</v>
      </c>
      <c r="CV12">
        <f t="shared" si="9"/>
        <v>6.6976552283358049E-34</v>
      </c>
      <c r="CW12">
        <f t="shared" si="9"/>
        <v>2.174596975423635E-34</v>
      </c>
      <c r="CX12">
        <f t="shared" si="9"/>
        <v>6.6331931999687422E-35</v>
      </c>
      <c r="CY12">
        <f t="shared" si="9"/>
        <v>1.826974298233049E-35</v>
      </c>
      <c r="CZ12">
        <f t="shared" si="10"/>
        <v>4.1959864292740029E-36</v>
      </c>
      <c r="DA12">
        <f t="shared" si="10"/>
        <v>6.4853736575858951E-37</v>
      </c>
      <c r="DB12">
        <f t="shared" si="10"/>
        <v>2.0347595333586271E-38</v>
      </c>
      <c r="DC12">
        <f t="shared" si="10"/>
        <v>0</v>
      </c>
      <c r="DD12">
        <f t="shared" si="10"/>
        <v>0</v>
      </c>
      <c r="DE12">
        <f t="shared" si="10"/>
        <v>0</v>
      </c>
      <c r="DF12">
        <f t="shared" si="10"/>
        <v>0</v>
      </c>
      <c r="DG12">
        <f t="shared" si="10"/>
        <v>0</v>
      </c>
      <c r="DH12">
        <f t="shared" si="10"/>
        <v>0</v>
      </c>
      <c r="DI12">
        <f t="shared" si="10"/>
        <v>0</v>
      </c>
      <c r="DJ12">
        <f t="shared" si="11"/>
        <v>0</v>
      </c>
      <c r="DK12">
        <f t="shared" si="11"/>
        <v>0</v>
      </c>
      <c r="DL12">
        <f t="shared" si="11"/>
        <v>0</v>
      </c>
      <c r="DM12">
        <f t="shared" si="11"/>
        <v>0</v>
      </c>
      <c r="DN12">
        <f t="shared" si="11"/>
        <v>0</v>
      </c>
      <c r="DO12">
        <f t="shared" si="11"/>
        <v>0</v>
      </c>
      <c r="DP12">
        <f t="shared" si="11"/>
        <v>0</v>
      </c>
      <c r="DQ12">
        <f t="shared" si="11"/>
        <v>0</v>
      </c>
      <c r="DR12">
        <f t="shared" si="11"/>
        <v>0</v>
      </c>
      <c r="DS12">
        <f t="shared" si="11"/>
        <v>0</v>
      </c>
      <c r="DT12">
        <f t="shared" si="12"/>
        <v>0</v>
      </c>
      <c r="DU12">
        <f t="shared" si="12"/>
        <v>0</v>
      </c>
      <c r="DV12">
        <f t="shared" si="12"/>
        <v>0</v>
      </c>
      <c r="DW12">
        <f t="shared" si="12"/>
        <v>0</v>
      </c>
      <c r="DX12">
        <f t="shared" si="12"/>
        <v>0</v>
      </c>
      <c r="DY12">
        <f t="shared" si="12"/>
        <v>0</v>
      </c>
      <c r="DZ12">
        <f t="shared" si="12"/>
        <v>0</v>
      </c>
      <c r="EA12">
        <f t="shared" si="12"/>
        <v>0</v>
      </c>
      <c r="EB12">
        <f t="shared" si="12"/>
        <v>0</v>
      </c>
      <c r="EC12">
        <f t="shared" si="12"/>
        <v>0</v>
      </c>
      <c r="ED12">
        <f t="shared" si="13"/>
        <v>0</v>
      </c>
      <c r="EE12">
        <f t="shared" si="13"/>
        <v>0</v>
      </c>
      <c r="EF12">
        <f t="shared" si="13"/>
        <v>0</v>
      </c>
      <c r="EG12">
        <f t="shared" si="13"/>
        <v>0</v>
      </c>
      <c r="EH12">
        <f t="shared" si="13"/>
        <v>0</v>
      </c>
      <c r="EI12">
        <f t="shared" si="13"/>
        <v>0</v>
      </c>
      <c r="EJ12">
        <f t="shared" si="13"/>
        <v>0</v>
      </c>
      <c r="EK12">
        <f t="shared" si="13"/>
        <v>0</v>
      </c>
      <c r="EL12">
        <f t="shared" si="13"/>
        <v>0</v>
      </c>
      <c r="EM12">
        <f t="shared" si="13"/>
        <v>0</v>
      </c>
      <c r="EN12">
        <f t="shared" si="14"/>
        <v>0</v>
      </c>
      <c r="EO12">
        <f t="shared" si="14"/>
        <v>0</v>
      </c>
      <c r="EP12">
        <f t="shared" si="14"/>
        <v>0</v>
      </c>
      <c r="EQ12">
        <f t="shared" si="14"/>
        <v>0</v>
      </c>
      <c r="ER12">
        <f t="shared" si="14"/>
        <v>0</v>
      </c>
      <c r="ES12">
        <f t="shared" si="14"/>
        <v>0</v>
      </c>
      <c r="ET12">
        <f t="shared" si="14"/>
        <v>0</v>
      </c>
      <c r="EU12">
        <f t="shared" si="14"/>
        <v>0</v>
      </c>
      <c r="EV12">
        <f t="shared" si="14"/>
        <v>0</v>
      </c>
      <c r="EW12">
        <f t="shared" si="14"/>
        <v>0</v>
      </c>
      <c r="EX12">
        <f t="shared" si="14"/>
        <v>0</v>
      </c>
      <c r="EZ12">
        <f t="shared" si="16"/>
        <v>4.0349915893631495E-2</v>
      </c>
      <c r="FB12">
        <f t="shared" si="17"/>
        <v>0.48562425184343483</v>
      </c>
      <c r="FC12">
        <f t="shared" si="15"/>
        <v>9.3658634809428473E-2</v>
      </c>
    </row>
    <row r="13" spans="1:159" x14ac:dyDescent="0.25">
      <c r="A13">
        <v>330</v>
      </c>
      <c r="B13" s="20">
        <f>'Input spectra'!S12</f>
        <v>0.21124521566711199</v>
      </c>
      <c r="C13">
        <f>'Input spectra'!D12</f>
        <v>1.6754490512072799</v>
      </c>
      <c r="D13">
        <f t="shared" ref="D13:M22" si="18">D$2*EXP(- D$1 * ($C13*_c2+$B13))</f>
        <v>2.0653927966864227E-2</v>
      </c>
      <c r="E13">
        <f t="shared" si="18"/>
        <v>1.0270669079937721E-2</v>
      </c>
      <c r="F13">
        <f t="shared" si="18"/>
        <v>5.1070656672475819E-3</v>
      </c>
      <c r="G13">
        <f t="shared" si="18"/>
        <v>2.5393375106799402E-3</v>
      </c>
      <c r="H13">
        <f t="shared" si="18"/>
        <v>1.2625405623068015E-3</v>
      </c>
      <c r="I13">
        <f t="shared" si="18"/>
        <v>6.2769087461034268E-4</v>
      </c>
      <c r="J13">
        <f t="shared" si="18"/>
        <v>3.1204805684183218E-4</v>
      </c>
      <c r="K13">
        <f t="shared" si="18"/>
        <v>1.5512148847616667E-4</v>
      </c>
      <c r="L13">
        <f t="shared" si="18"/>
        <v>7.7107543836604187E-5</v>
      </c>
      <c r="M13">
        <f t="shared" si="18"/>
        <v>3.8326203709723601E-5</v>
      </c>
      <c r="N13">
        <f t="shared" ref="N13:W22" si="19">N$2*EXP(- N$1 * ($C13*_c2+$B13))</f>
        <v>1.9048832346499068E-5</v>
      </c>
      <c r="O13">
        <f t="shared" si="19"/>
        <v>9.4670380151950781E-6</v>
      </c>
      <c r="P13">
        <f t="shared" si="19"/>
        <v>4.7047078748338468E-6</v>
      </c>
      <c r="Q13">
        <f t="shared" si="19"/>
        <v>2.33788716782499E-6</v>
      </c>
      <c r="R13">
        <f t="shared" si="19"/>
        <v>1.1616795091190885E-6</v>
      </c>
      <c r="S13">
        <f t="shared" si="19"/>
        <v>5.7719232785693187E-7</v>
      </c>
      <c r="T13">
        <f t="shared" si="19"/>
        <v>2.8676473371498604E-7</v>
      </c>
      <c r="U13">
        <f t="shared" si="19"/>
        <v>1.4246278218717927E-7</v>
      </c>
      <c r="V13">
        <f t="shared" si="19"/>
        <v>7.0769658396430803E-8</v>
      </c>
      <c r="W13">
        <f t="shared" si="19"/>
        <v>3.5152989871525603E-8</v>
      </c>
      <c r="X13">
        <f t="shared" ref="X13:AG22" si="20">X$2*EXP(- X$1 * ($C13*_c2+$B13))</f>
        <v>1.7460087381298833E-8</v>
      </c>
      <c r="Y13">
        <f t="shared" si="20"/>
        <v>8.6715952650673271E-9</v>
      </c>
      <c r="Z13">
        <f t="shared" si="20"/>
        <v>4.3064507432908973E-9</v>
      </c>
      <c r="AA13">
        <f t="shared" si="20"/>
        <v>2.1384904122181399E-9</v>
      </c>
      <c r="AB13">
        <f t="shared" si="20"/>
        <v>1.0618468804810471E-9</v>
      </c>
      <c r="AC13">
        <f t="shared" si="20"/>
        <v>5.2720881010268264E-10</v>
      </c>
      <c r="AD13">
        <f t="shared" si="20"/>
        <v>2.6173933408157785E-10</v>
      </c>
      <c r="AE13">
        <f t="shared" si="20"/>
        <v>1.2993324245815715E-10</v>
      </c>
      <c r="AF13">
        <f t="shared" si="20"/>
        <v>6.4496458801257878E-11</v>
      </c>
      <c r="AG13">
        <f t="shared" si="20"/>
        <v>3.2012170317651967E-11</v>
      </c>
      <c r="AH13">
        <f t="shared" ref="AH13:AQ22" si="21">AH$2*EXP(- AH$1 * ($C13*_c2+$B13))</f>
        <v>1.5887565278889578E-11</v>
      </c>
      <c r="AI13">
        <f t="shared" si="21"/>
        <v>7.8842768265373755E-12</v>
      </c>
      <c r="AJ13">
        <f t="shared" si="21"/>
        <v>3.9122622176067467E-12</v>
      </c>
      <c r="AK13">
        <f t="shared" si="21"/>
        <v>1.9411311895574443E-12</v>
      </c>
      <c r="AL13">
        <f t="shared" si="21"/>
        <v>9.6303463582156858E-13</v>
      </c>
      <c r="AM13">
        <f t="shared" si="21"/>
        <v>4.7773629434086618E-13</v>
      </c>
      <c r="AN13">
        <f t="shared" si="21"/>
        <v>2.3696984107210143E-13</v>
      </c>
      <c r="AO13">
        <f t="shared" si="21"/>
        <v>1.1753185916849292E-13</v>
      </c>
      <c r="AP13">
        <f t="shared" si="21"/>
        <v>5.8287439146460203E-14</v>
      </c>
      <c r="AQ13">
        <f t="shared" si="21"/>
        <v>2.8903491672931293E-14</v>
      </c>
      <c r="AR13">
        <f t="shared" ref="AR13:BA22" si="22">AR$2*EXP(- AR$1 * ($C13*_c2+$B13))</f>
        <v>1.433113913990647E-14</v>
      </c>
      <c r="AS13">
        <f t="shared" si="22"/>
        <v>7.1050191438581583E-15</v>
      </c>
      <c r="AT13">
        <f t="shared" si="22"/>
        <v>3.5221104667878336E-15</v>
      </c>
      <c r="AU13">
        <f t="shared" si="22"/>
        <v>1.7457935577421744E-15</v>
      </c>
      <c r="AV13">
        <f t="shared" si="22"/>
        <v>8.6523479076632146E-16</v>
      </c>
      <c r="AW13">
        <f t="shared" si="22"/>
        <v>4.287707817113242E-16</v>
      </c>
      <c r="AX13">
        <f t="shared" si="22"/>
        <v>1.917817369926302E-16</v>
      </c>
      <c r="AY13">
        <f t="shared" si="22"/>
        <v>8.2455475255799983E-17</v>
      </c>
      <c r="AZ13">
        <f t="shared" si="22"/>
        <v>3.7347953188299146E-17</v>
      </c>
      <c r="BA13">
        <f t="shared" si="22"/>
        <v>1.7214162555084736E-17</v>
      </c>
      <c r="BB13">
        <f t="shared" ref="BB13:BK22" si="23">BB$2*EXP(- BB$1 * ($C13*_c2+$B13))</f>
        <v>8.0128318113799733E-18</v>
      </c>
      <c r="BC13">
        <f t="shared" si="23"/>
        <v>3.7546687977526002E-18</v>
      </c>
      <c r="BD13">
        <f t="shared" si="23"/>
        <v>1.7680420741281076E-18</v>
      </c>
      <c r="BE13">
        <f t="shared" si="23"/>
        <v>8.3577422085348127E-19</v>
      </c>
      <c r="BF13">
        <f t="shared" si="23"/>
        <v>3.9632696894572739E-19</v>
      </c>
      <c r="BG13">
        <f t="shared" si="23"/>
        <v>1.8843810711387752E-19</v>
      </c>
      <c r="BH13">
        <f t="shared" si="23"/>
        <v>8.9799249109295884E-20</v>
      </c>
      <c r="BI13">
        <f t="shared" si="23"/>
        <v>4.2878681139958665E-20</v>
      </c>
      <c r="BJ13">
        <f t="shared" si="23"/>
        <v>2.0510527697850596E-20</v>
      </c>
      <c r="BK13">
        <f t="shared" si="23"/>
        <v>9.8265196724176658E-21</v>
      </c>
      <c r="BL13">
        <f t="shared" ref="BL13:BU22" si="24">BL$2*EXP(- BL$1 * ($C13*_c2+$B13))</f>
        <v>4.7146000552923831E-21</v>
      </c>
      <c r="BM13">
        <f t="shared" si="24"/>
        <v>2.2649448006634903E-21</v>
      </c>
      <c r="BN13">
        <f t="shared" si="24"/>
        <v>1.0894108635713147E-21</v>
      </c>
      <c r="BO13">
        <f t="shared" si="24"/>
        <v>5.2457468335530091E-22</v>
      </c>
      <c r="BP13">
        <f t="shared" si="24"/>
        <v>2.5285410101048653E-22</v>
      </c>
      <c r="BQ13">
        <f t="shared" si="24"/>
        <v>1.2199710604246965E-22</v>
      </c>
      <c r="BR13">
        <f t="shared" si="24"/>
        <v>5.8914101839618458E-23</v>
      </c>
      <c r="BS13">
        <f t="shared" si="24"/>
        <v>2.847446129914428E-23</v>
      </c>
      <c r="BT13">
        <f t="shared" si="24"/>
        <v>1.3773271583450879E-23</v>
      </c>
      <c r="BU13">
        <f t="shared" si="24"/>
        <v>6.6672230809191779E-24</v>
      </c>
      <c r="BV13">
        <f t="shared" ref="BV13:CE22" si="25">BV$2*EXP(- BV$1 * ($C13*_c2+$B13))</f>
        <v>3.2296979488181285E-24</v>
      </c>
      <c r="BW13">
        <f t="shared" si="25"/>
        <v>1.5655690009903796E-24</v>
      </c>
      <c r="BX13">
        <f t="shared" si="25"/>
        <v>7.5938429711883347E-25</v>
      </c>
      <c r="BY13">
        <f t="shared" si="25"/>
        <v>3.6856747785960279E-25</v>
      </c>
      <c r="BZ13">
        <f t="shared" si="25"/>
        <v>1.7898901137752897E-25</v>
      </c>
      <c r="CA13">
        <f t="shared" si="25"/>
        <v>8.6971824586057159E-26</v>
      </c>
      <c r="CB13">
        <f t="shared" si="25"/>
        <v>4.2282763964046695E-26</v>
      </c>
      <c r="CC13">
        <f t="shared" si="25"/>
        <v>2.0567011646635089E-26</v>
      </c>
      <c r="CD13">
        <f t="shared" si="25"/>
        <v>1.0009057462293418E-26</v>
      </c>
      <c r="CE13">
        <f t="shared" si="25"/>
        <v>4.8732765465243617E-27</v>
      </c>
      <c r="CF13">
        <f t="shared" ref="CF13:CO22" si="26">CF$2*EXP(- CF$1 * ($C13*_c2+$B13))</f>
        <v>2.3738161500259914E-27</v>
      </c>
      <c r="CG13">
        <f t="shared" si="26"/>
        <v>1.1568152428436433E-27</v>
      </c>
      <c r="CH13">
        <f t="shared" si="26"/>
        <v>5.6398170958717737E-28</v>
      </c>
      <c r="CI13">
        <f t="shared" si="26"/>
        <v>2.7507031994653838E-28</v>
      </c>
      <c r="CJ13">
        <f t="shared" si="26"/>
        <v>1.3421285438034451E-28</v>
      </c>
      <c r="CK13">
        <f t="shared" si="26"/>
        <v>6.5510433283412498E-29</v>
      </c>
      <c r="CL13">
        <f t="shared" si="26"/>
        <v>3.1988025491254827E-29</v>
      </c>
      <c r="CM13">
        <f t="shared" si="26"/>
        <v>1.562499579913831E-29</v>
      </c>
      <c r="CN13">
        <f t="shared" si="26"/>
        <v>7.6348951402316595E-30</v>
      </c>
      <c r="CO13">
        <f t="shared" si="26"/>
        <v>3.7319202903061419E-30</v>
      </c>
      <c r="CP13">
        <f t="shared" ref="CP13:CY22" si="27">CP$2*EXP(- CP$1 * ($C13*_c2+$B13))</f>
        <v>1.8247501490067571E-30</v>
      </c>
      <c r="CQ13">
        <f t="shared" si="27"/>
        <v>8.9250793459503678E-31</v>
      </c>
      <c r="CR13">
        <f t="shared" si="27"/>
        <v>2.8912483054777041E-31</v>
      </c>
      <c r="CS13">
        <f t="shared" si="27"/>
        <v>9.4487088105522675E-32</v>
      </c>
      <c r="CT13">
        <f t="shared" si="27"/>
        <v>3.2924096944410623E-32</v>
      </c>
      <c r="CU13">
        <f t="shared" si="27"/>
        <v>1.1524118601346546E-32</v>
      </c>
      <c r="CV13">
        <f t="shared" si="27"/>
        <v>3.9591594550540832E-33</v>
      </c>
      <c r="CW13">
        <f t="shared" si="27"/>
        <v>1.3094753290828603E-33</v>
      </c>
      <c r="CX13">
        <f t="shared" si="27"/>
        <v>4.0689234861943881E-34</v>
      </c>
      <c r="CY13">
        <f t="shared" si="27"/>
        <v>1.1416359853548769E-34</v>
      </c>
      <c r="CZ13">
        <f t="shared" ref="CZ13:DI22" si="28">CZ$2*EXP(- CZ$1 * ($C13*_c2+$B13))</f>
        <v>2.6709614647442232E-35</v>
      </c>
      <c r="DA13">
        <f t="shared" si="28"/>
        <v>4.2053958911707924E-36</v>
      </c>
      <c r="DB13">
        <f t="shared" si="28"/>
        <v>1.344074402778471E-37</v>
      </c>
      <c r="DC13">
        <f t="shared" si="28"/>
        <v>0</v>
      </c>
      <c r="DD13">
        <f t="shared" si="28"/>
        <v>0</v>
      </c>
      <c r="DE13">
        <f t="shared" si="28"/>
        <v>0</v>
      </c>
      <c r="DF13">
        <f t="shared" si="28"/>
        <v>0</v>
      </c>
      <c r="DG13">
        <f t="shared" si="28"/>
        <v>0</v>
      </c>
      <c r="DH13">
        <f t="shared" si="28"/>
        <v>0</v>
      </c>
      <c r="DI13">
        <f t="shared" si="28"/>
        <v>0</v>
      </c>
      <c r="DJ13">
        <f t="shared" ref="DJ13:DS22" si="29">DJ$2*EXP(- DJ$1 * ($C13*_c2+$B13))</f>
        <v>0</v>
      </c>
      <c r="DK13">
        <f t="shared" si="29"/>
        <v>0</v>
      </c>
      <c r="DL13">
        <f t="shared" si="29"/>
        <v>0</v>
      </c>
      <c r="DM13">
        <f t="shared" si="29"/>
        <v>0</v>
      </c>
      <c r="DN13">
        <f t="shared" si="29"/>
        <v>0</v>
      </c>
      <c r="DO13">
        <f t="shared" si="29"/>
        <v>0</v>
      </c>
      <c r="DP13">
        <f t="shared" si="29"/>
        <v>0</v>
      </c>
      <c r="DQ13">
        <f t="shared" si="29"/>
        <v>0</v>
      </c>
      <c r="DR13">
        <f t="shared" si="29"/>
        <v>0</v>
      </c>
      <c r="DS13">
        <f t="shared" si="29"/>
        <v>0</v>
      </c>
      <c r="DT13">
        <f t="shared" ref="DT13:EC22" si="30">DT$2*EXP(- DT$1 * ($C13*_c2+$B13))</f>
        <v>0</v>
      </c>
      <c r="DU13">
        <f t="shared" si="30"/>
        <v>0</v>
      </c>
      <c r="DV13">
        <f t="shared" si="30"/>
        <v>0</v>
      </c>
      <c r="DW13">
        <f t="shared" si="30"/>
        <v>0</v>
      </c>
      <c r="DX13">
        <f t="shared" si="30"/>
        <v>0</v>
      </c>
      <c r="DY13">
        <f t="shared" si="30"/>
        <v>0</v>
      </c>
      <c r="DZ13">
        <f t="shared" si="30"/>
        <v>0</v>
      </c>
      <c r="EA13">
        <f t="shared" si="30"/>
        <v>0</v>
      </c>
      <c r="EB13">
        <f t="shared" si="30"/>
        <v>0</v>
      </c>
      <c r="EC13">
        <f t="shared" si="30"/>
        <v>0</v>
      </c>
      <c r="ED13">
        <f t="shared" ref="ED13:EM22" si="31">ED$2*EXP(- ED$1 * ($C13*_c2+$B13))</f>
        <v>0</v>
      </c>
      <c r="EE13">
        <f t="shared" si="31"/>
        <v>0</v>
      </c>
      <c r="EF13">
        <f t="shared" si="31"/>
        <v>0</v>
      </c>
      <c r="EG13">
        <f t="shared" si="31"/>
        <v>0</v>
      </c>
      <c r="EH13">
        <f t="shared" si="31"/>
        <v>0</v>
      </c>
      <c r="EI13">
        <f t="shared" si="31"/>
        <v>0</v>
      </c>
      <c r="EJ13">
        <f t="shared" si="31"/>
        <v>0</v>
      </c>
      <c r="EK13">
        <f t="shared" si="31"/>
        <v>0</v>
      </c>
      <c r="EL13">
        <f t="shared" si="31"/>
        <v>0</v>
      </c>
      <c r="EM13">
        <f t="shared" si="31"/>
        <v>0</v>
      </c>
      <c r="EN13">
        <f t="shared" ref="EN13:EX22" si="32">EN$2*EXP(- EN$1 * ($C13*_c2+$B13))</f>
        <v>0</v>
      </c>
      <c r="EO13">
        <f t="shared" si="32"/>
        <v>0</v>
      </c>
      <c r="EP13">
        <f t="shared" si="32"/>
        <v>0</v>
      </c>
      <c r="EQ13">
        <f t="shared" si="32"/>
        <v>0</v>
      </c>
      <c r="ER13">
        <f t="shared" si="32"/>
        <v>0</v>
      </c>
      <c r="ES13">
        <f t="shared" si="32"/>
        <v>0</v>
      </c>
      <c r="ET13">
        <f t="shared" si="32"/>
        <v>0</v>
      </c>
      <c r="EU13">
        <f t="shared" si="32"/>
        <v>0</v>
      </c>
      <c r="EV13">
        <f t="shared" si="32"/>
        <v>0</v>
      </c>
      <c r="EW13">
        <f t="shared" si="32"/>
        <v>0</v>
      </c>
      <c r="EX13">
        <f t="shared" si="32"/>
        <v>0</v>
      </c>
      <c r="EZ13">
        <f t="shared" si="16"/>
        <v>4.1081702127313185E-2</v>
      </c>
      <c r="FB13">
        <f t="shared" si="17"/>
        <v>0.48423034713804897</v>
      </c>
      <c r="FC13">
        <f t="shared" si="15"/>
        <v>9.5774780169848278E-2</v>
      </c>
    </row>
    <row r="14" spans="1:159" x14ac:dyDescent="0.25">
      <c r="A14">
        <v>335</v>
      </c>
      <c r="B14" s="20">
        <f>'Input spectra'!S13</f>
        <v>0.18959494375938701</v>
      </c>
      <c r="C14">
        <f>'Input spectra'!D13</f>
        <v>1.63440241709831</v>
      </c>
      <c r="D14">
        <f t="shared" si="18"/>
        <v>2.0653927966864227E-2</v>
      </c>
      <c r="E14">
        <f t="shared" si="18"/>
        <v>1.0463320457566233E-2</v>
      </c>
      <c r="F14">
        <f t="shared" si="18"/>
        <v>5.3004534183655385E-3</v>
      </c>
      <c r="G14">
        <f t="shared" si="18"/>
        <v>2.6849289531163927E-3</v>
      </c>
      <c r="H14">
        <f t="shared" si="18"/>
        <v>1.3599674063593777E-3</v>
      </c>
      <c r="I14">
        <f t="shared" si="18"/>
        <v>6.8881051010469252E-4</v>
      </c>
      <c r="J14">
        <f t="shared" si="18"/>
        <v>3.4885602082217204E-4</v>
      </c>
      <c r="K14">
        <f t="shared" si="18"/>
        <v>1.7667190570495016E-4</v>
      </c>
      <c r="L14">
        <f t="shared" si="18"/>
        <v>8.9467064871249962E-5</v>
      </c>
      <c r="M14">
        <f t="shared" si="18"/>
        <v>4.5303620848488982E-5</v>
      </c>
      <c r="N14">
        <f t="shared" si="19"/>
        <v>2.2939093938120898E-5</v>
      </c>
      <c r="O14">
        <f t="shared" si="19"/>
        <v>1.1614293895001598E-5</v>
      </c>
      <c r="P14">
        <f t="shared" si="19"/>
        <v>5.8800652152783379E-6</v>
      </c>
      <c r="Q14">
        <f t="shared" si="19"/>
        <v>2.9767599758700259E-6</v>
      </c>
      <c r="R14">
        <f t="shared" si="19"/>
        <v>1.5068755611705839E-6</v>
      </c>
      <c r="S14">
        <f t="shared" si="19"/>
        <v>7.627503231992459E-7</v>
      </c>
      <c r="T14">
        <f t="shared" si="19"/>
        <v>3.8606317805249655E-7</v>
      </c>
      <c r="U14">
        <f t="shared" si="19"/>
        <v>1.9539113344500058E-7</v>
      </c>
      <c r="V14">
        <f t="shared" si="19"/>
        <v>9.8882928516029653E-8</v>
      </c>
      <c r="W14">
        <f t="shared" si="19"/>
        <v>5.0038845352818236E-8</v>
      </c>
      <c r="X14">
        <f t="shared" si="20"/>
        <v>2.5319913265639253E-8</v>
      </c>
      <c r="Y14">
        <f t="shared" si="20"/>
        <v>1.281107549277791E-8</v>
      </c>
      <c r="Z14">
        <f t="shared" si="20"/>
        <v>6.4815199936477655E-9</v>
      </c>
      <c r="AA14">
        <f t="shared" si="20"/>
        <v>3.2789551651888345E-9</v>
      </c>
      <c r="AB14">
        <f t="shared" si="20"/>
        <v>1.658673310208311E-9</v>
      </c>
      <c r="AC14">
        <f t="shared" si="20"/>
        <v>8.3898154938546117E-10</v>
      </c>
      <c r="AD14">
        <f t="shared" si="20"/>
        <v>4.2433566387600799E-10</v>
      </c>
      <c r="AE14">
        <f t="shared" si="20"/>
        <v>2.1460093379911394E-10</v>
      </c>
      <c r="AF14">
        <f t="shared" si="20"/>
        <v>1.0852205056552499E-10</v>
      </c>
      <c r="AG14">
        <f t="shared" si="20"/>
        <v>5.487417829271423E-11</v>
      </c>
      <c r="AH14">
        <f t="shared" si="21"/>
        <v>2.7744764905980991E-11</v>
      </c>
      <c r="AI14">
        <f t="shared" si="21"/>
        <v>1.4026727363348212E-11</v>
      </c>
      <c r="AJ14">
        <f t="shared" si="21"/>
        <v>7.0907673576400673E-12</v>
      </c>
      <c r="AK14">
        <f t="shared" si="21"/>
        <v>3.5841894658843687E-12</v>
      </c>
      <c r="AL14">
        <f t="shared" si="21"/>
        <v>1.8115435050891952E-12</v>
      </c>
      <c r="AM14">
        <f t="shared" si="21"/>
        <v>9.1551589309501853E-13</v>
      </c>
      <c r="AN14">
        <f t="shared" si="21"/>
        <v>4.6263823103664478E-13</v>
      </c>
      <c r="AO14">
        <f t="shared" si="21"/>
        <v>2.3376249693488611E-13</v>
      </c>
      <c r="AP14">
        <f t="shared" si="21"/>
        <v>1.1810410600830362E-13</v>
      </c>
      <c r="AQ14">
        <f t="shared" si="21"/>
        <v>5.9663829125920079E-14</v>
      </c>
      <c r="AR14">
        <f t="shared" si="22"/>
        <v>3.013785327118749E-14</v>
      </c>
      <c r="AS14">
        <f t="shared" si="22"/>
        <v>1.5221857223326539E-14</v>
      </c>
      <c r="AT14">
        <f t="shared" si="22"/>
        <v>7.6873411493085703E-15</v>
      </c>
      <c r="AU14">
        <f t="shared" si="22"/>
        <v>3.8818330942669546E-15</v>
      </c>
      <c r="AV14">
        <f t="shared" si="22"/>
        <v>1.9599668939185237E-15</v>
      </c>
      <c r="AW14">
        <f t="shared" si="22"/>
        <v>9.8948846276721964E-16</v>
      </c>
      <c r="AX14">
        <f t="shared" si="22"/>
        <v>4.5088271816959208E-16</v>
      </c>
      <c r="AY14">
        <f t="shared" si="22"/>
        <v>1.9749069177934135E-16</v>
      </c>
      <c r="AZ14">
        <f t="shared" si="22"/>
        <v>9.1130704507767827E-17</v>
      </c>
      <c r="BA14">
        <f t="shared" si="22"/>
        <v>4.279121439008647E-17</v>
      </c>
      <c r="BB14">
        <f t="shared" si="23"/>
        <v>2.0292031556511652E-17</v>
      </c>
      <c r="BC14">
        <f t="shared" si="23"/>
        <v>9.6868355203871444E-18</v>
      </c>
      <c r="BD14">
        <f t="shared" si="23"/>
        <v>4.6470107568878756E-18</v>
      </c>
      <c r="BE14">
        <f t="shared" si="23"/>
        <v>2.2379008615012606E-18</v>
      </c>
      <c r="BF14">
        <f t="shared" si="23"/>
        <v>1.0811259407452487E-18</v>
      </c>
      <c r="BG14">
        <f t="shared" si="23"/>
        <v>5.2367541461766455E-19</v>
      </c>
      <c r="BH14">
        <f t="shared" si="23"/>
        <v>2.5423594170023451E-19</v>
      </c>
      <c r="BI14">
        <f t="shared" si="23"/>
        <v>1.236734429090362E-19</v>
      </c>
      <c r="BJ14">
        <f t="shared" si="23"/>
        <v>6.0267427819234123E-20</v>
      </c>
      <c r="BK14">
        <f t="shared" si="23"/>
        <v>2.9415507140821088E-20</v>
      </c>
      <c r="BL14">
        <f t="shared" si="24"/>
        <v>1.4377794080960031E-20</v>
      </c>
      <c r="BM14">
        <f t="shared" si="24"/>
        <v>7.0368098345521652E-21</v>
      </c>
      <c r="BN14">
        <f t="shared" si="24"/>
        <v>3.4481066031708905E-21</v>
      </c>
      <c r="BO14">
        <f t="shared" si="24"/>
        <v>1.6914809058859308E-21</v>
      </c>
      <c r="BP14">
        <f t="shared" si="24"/>
        <v>8.3061651975220975E-22</v>
      </c>
      <c r="BQ14">
        <f t="shared" si="24"/>
        <v>4.0827320798663297E-22</v>
      </c>
      <c r="BR14">
        <f t="shared" si="24"/>
        <v>2.0085904975994387E-22</v>
      </c>
      <c r="BS14">
        <f t="shared" si="24"/>
        <v>9.8900491341196968E-23</v>
      </c>
      <c r="BT14">
        <f t="shared" si="24"/>
        <v>4.8736106844269681E-23</v>
      </c>
      <c r="BU14">
        <f t="shared" si="24"/>
        <v>2.4034190509206312E-23</v>
      </c>
      <c r="BV14">
        <f t="shared" si="25"/>
        <v>1.1860888150373806E-23</v>
      </c>
      <c r="BW14">
        <f t="shared" si="25"/>
        <v>5.8573113016895253E-24</v>
      </c>
      <c r="BX14">
        <f t="shared" si="25"/>
        <v>2.8943996382183654E-24</v>
      </c>
      <c r="BY14">
        <f t="shared" si="25"/>
        <v>1.4311484470022738E-24</v>
      </c>
      <c r="BZ14">
        <f t="shared" si="25"/>
        <v>7.0805147563270203E-25</v>
      </c>
      <c r="CA14">
        <f t="shared" si="25"/>
        <v>3.5049984822366236E-25</v>
      </c>
      <c r="CB14">
        <f t="shared" si="25"/>
        <v>1.7359747811362862E-25</v>
      </c>
      <c r="CC14">
        <f t="shared" si="25"/>
        <v>8.602447425183241E-26</v>
      </c>
      <c r="CD14">
        <f t="shared" si="25"/>
        <v>4.2649584609158272E-26</v>
      </c>
      <c r="CE14">
        <f t="shared" si="25"/>
        <v>2.1155021467429958E-26</v>
      </c>
      <c r="CF14">
        <f t="shared" si="26"/>
        <v>1.0498089800111559E-26</v>
      </c>
      <c r="CG14">
        <f t="shared" si="26"/>
        <v>5.2119230578352694E-27</v>
      </c>
      <c r="CH14">
        <f t="shared" si="26"/>
        <v>2.5886289447776871E-27</v>
      </c>
      <c r="CI14">
        <f t="shared" si="26"/>
        <v>1.2862319874538391E-27</v>
      </c>
      <c r="CJ14">
        <f t="shared" si="26"/>
        <v>6.3935265971945924E-28</v>
      </c>
      <c r="CK14">
        <f t="shared" si="26"/>
        <v>3.1792715609196745E-28</v>
      </c>
      <c r="CL14">
        <f t="shared" si="26"/>
        <v>1.5815225070769024E-28</v>
      </c>
      <c r="CM14">
        <f t="shared" si="26"/>
        <v>7.8700708612739251E-29</v>
      </c>
      <c r="CN14">
        <f t="shared" si="26"/>
        <v>3.9177128422603484E-29</v>
      </c>
      <c r="CO14">
        <f t="shared" si="26"/>
        <v>1.9508895061782626E-29</v>
      </c>
      <c r="CP14">
        <f t="shared" si="27"/>
        <v>9.7179466688998587E-30</v>
      </c>
      <c r="CQ14">
        <f t="shared" si="27"/>
        <v>4.842325501537924E-30</v>
      </c>
      <c r="CR14">
        <f t="shared" si="27"/>
        <v>1.598078375672119E-30</v>
      </c>
      <c r="CS14">
        <f t="shared" si="27"/>
        <v>5.3205427720344767E-31</v>
      </c>
      <c r="CT14">
        <f t="shared" si="27"/>
        <v>1.888722419604284E-31</v>
      </c>
      <c r="CU14">
        <f t="shared" si="27"/>
        <v>6.7349251426384875E-32</v>
      </c>
      <c r="CV14">
        <f t="shared" si="27"/>
        <v>2.3572130519338754E-32</v>
      </c>
      <c r="CW14">
        <f t="shared" si="27"/>
        <v>7.9426230986447638E-33</v>
      </c>
      <c r="CX14">
        <f t="shared" si="27"/>
        <v>2.5142991419806771E-33</v>
      </c>
      <c r="CY14">
        <f t="shared" si="27"/>
        <v>7.1868050384419311E-34</v>
      </c>
      <c r="CZ14">
        <f t="shared" si="28"/>
        <v>1.7129576514756656E-34</v>
      </c>
      <c r="DA14">
        <f t="shared" si="28"/>
        <v>2.7476200702857409E-35</v>
      </c>
      <c r="DB14">
        <f t="shared" si="28"/>
        <v>8.9463089990400269E-37</v>
      </c>
      <c r="DC14">
        <f t="shared" si="28"/>
        <v>0</v>
      </c>
      <c r="DD14">
        <f t="shared" si="28"/>
        <v>0</v>
      </c>
      <c r="DE14">
        <f t="shared" si="28"/>
        <v>0</v>
      </c>
      <c r="DF14">
        <f t="shared" si="28"/>
        <v>0</v>
      </c>
      <c r="DG14">
        <f t="shared" si="28"/>
        <v>0</v>
      </c>
      <c r="DH14">
        <f t="shared" si="28"/>
        <v>0</v>
      </c>
      <c r="DI14">
        <f t="shared" si="28"/>
        <v>0</v>
      </c>
      <c r="DJ14">
        <f t="shared" si="29"/>
        <v>0</v>
      </c>
      <c r="DK14">
        <f t="shared" si="29"/>
        <v>0</v>
      </c>
      <c r="DL14">
        <f t="shared" si="29"/>
        <v>0</v>
      </c>
      <c r="DM14">
        <f t="shared" si="29"/>
        <v>0</v>
      </c>
      <c r="DN14">
        <f t="shared" si="29"/>
        <v>0</v>
      </c>
      <c r="DO14">
        <f t="shared" si="29"/>
        <v>0</v>
      </c>
      <c r="DP14">
        <f t="shared" si="29"/>
        <v>0</v>
      </c>
      <c r="DQ14">
        <f t="shared" si="29"/>
        <v>0</v>
      </c>
      <c r="DR14">
        <f t="shared" si="29"/>
        <v>0</v>
      </c>
      <c r="DS14">
        <f t="shared" si="29"/>
        <v>0</v>
      </c>
      <c r="DT14">
        <f t="shared" si="30"/>
        <v>0</v>
      </c>
      <c r="DU14">
        <f t="shared" si="30"/>
        <v>0</v>
      </c>
      <c r="DV14">
        <f t="shared" si="30"/>
        <v>0</v>
      </c>
      <c r="DW14">
        <f t="shared" si="30"/>
        <v>0</v>
      </c>
      <c r="DX14">
        <f t="shared" si="30"/>
        <v>0</v>
      </c>
      <c r="DY14">
        <f t="shared" si="30"/>
        <v>0</v>
      </c>
      <c r="DZ14">
        <f t="shared" si="30"/>
        <v>0</v>
      </c>
      <c r="EA14">
        <f t="shared" si="30"/>
        <v>0</v>
      </c>
      <c r="EB14">
        <f t="shared" si="30"/>
        <v>0</v>
      </c>
      <c r="EC14">
        <f t="shared" si="30"/>
        <v>0</v>
      </c>
      <c r="ED14">
        <f t="shared" si="31"/>
        <v>0</v>
      </c>
      <c r="EE14">
        <f t="shared" si="31"/>
        <v>0</v>
      </c>
      <c r="EF14">
        <f t="shared" si="31"/>
        <v>0</v>
      </c>
      <c r="EG14">
        <f t="shared" si="31"/>
        <v>0</v>
      </c>
      <c r="EH14">
        <f t="shared" si="31"/>
        <v>0</v>
      </c>
      <c r="EI14">
        <f t="shared" si="31"/>
        <v>0</v>
      </c>
      <c r="EJ14">
        <f t="shared" si="31"/>
        <v>0</v>
      </c>
      <c r="EK14">
        <f t="shared" si="31"/>
        <v>0</v>
      </c>
      <c r="EL14">
        <f t="shared" si="31"/>
        <v>0</v>
      </c>
      <c r="EM14">
        <f t="shared" si="31"/>
        <v>0</v>
      </c>
      <c r="EN14">
        <f t="shared" si="32"/>
        <v>0</v>
      </c>
      <c r="EO14">
        <f t="shared" si="32"/>
        <v>0</v>
      </c>
      <c r="EP14">
        <f t="shared" si="32"/>
        <v>0</v>
      </c>
      <c r="EQ14">
        <f t="shared" si="32"/>
        <v>0</v>
      </c>
      <c r="ER14">
        <f t="shared" si="32"/>
        <v>0</v>
      </c>
      <c r="ES14">
        <f t="shared" si="32"/>
        <v>0</v>
      </c>
      <c r="ET14">
        <f t="shared" si="32"/>
        <v>0</v>
      </c>
      <c r="EU14">
        <f t="shared" si="32"/>
        <v>0</v>
      </c>
      <c r="EV14">
        <f t="shared" si="32"/>
        <v>0</v>
      </c>
      <c r="EW14">
        <f t="shared" si="32"/>
        <v>0</v>
      </c>
      <c r="EX14">
        <f t="shared" si="32"/>
        <v>0</v>
      </c>
      <c r="EZ14">
        <f t="shared" si="16"/>
        <v>4.1858168787177297E-2</v>
      </c>
      <c r="FB14">
        <f t="shared" si="17"/>
        <v>0.48269482149352977</v>
      </c>
      <c r="FC14">
        <f t="shared" si="15"/>
        <v>9.797862996279913E-2</v>
      </c>
    </row>
    <row r="15" spans="1:159" x14ac:dyDescent="0.25">
      <c r="A15">
        <v>340</v>
      </c>
      <c r="B15" s="20">
        <f>'Input spectra'!S14</f>
        <v>0.16682454308446901</v>
      </c>
      <c r="C15">
        <f>'Input spectra'!D14</f>
        <v>1.5933557829893401</v>
      </c>
      <c r="D15">
        <f t="shared" si="18"/>
        <v>2.0653927966864227E-2</v>
      </c>
      <c r="E15">
        <f t="shared" si="18"/>
        <v>1.0660779558033781E-2</v>
      </c>
      <c r="F15">
        <f t="shared" si="18"/>
        <v>5.5023966669779552E-3</v>
      </c>
      <c r="G15">
        <f t="shared" si="18"/>
        <v>2.8398219259577239E-3</v>
      </c>
      <c r="H15">
        <f t="shared" si="18"/>
        <v>1.465568920017406E-3</v>
      </c>
      <c r="I15">
        <f t="shared" si="18"/>
        <v>7.5630495927423553E-4</v>
      </c>
      <c r="J15">
        <f t="shared" si="18"/>
        <v>3.9026790982820867E-4</v>
      </c>
      <c r="K15">
        <f t="shared" si="18"/>
        <v>2.0137407102955676E-4</v>
      </c>
      <c r="L15">
        <f t="shared" si="18"/>
        <v>1.0390075004370224E-4</v>
      </c>
      <c r="M15">
        <f t="shared" si="18"/>
        <v>5.3605313901960217E-5</v>
      </c>
      <c r="N15">
        <f t="shared" si="19"/>
        <v>2.7654806624606213E-5</v>
      </c>
      <c r="O15">
        <f t="shared" si="19"/>
        <v>1.4266144355972197E-5</v>
      </c>
      <c r="P15">
        <f t="shared" si="19"/>
        <v>7.3589420368532574E-6</v>
      </c>
      <c r="Q15">
        <f t="shared" si="19"/>
        <v>3.795740324910145E-6</v>
      </c>
      <c r="R15">
        <f t="shared" si="19"/>
        <v>1.9577151517068443E-6</v>
      </c>
      <c r="S15">
        <f t="shared" si="19"/>
        <v>1.0096572067731266E-6</v>
      </c>
      <c r="T15">
        <f t="shared" si="19"/>
        <v>5.2067816698151514E-7</v>
      </c>
      <c r="U15">
        <f t="shared" si="19"/>
        <v>2.6849442634304083E-7</v>
      </c>
      <c r="V15">
        <f t="shared" si="19"/>
        <v>1.3844305653591905E-7</v>
      </c>
      <c r="W15">
        <f t="shared" si="19"/>
        <v>7.1380005231936043E-8</v>
      </c>
      <c r="X15">
        <f t="shared" si="20"/>
        <v>3.6800264989994497E-8</v>
      </c>
      <c r="Y15">
        <f t="shared" si="20"/>
        <v>1.8971154428900395E-8</v>
      </c>
      <c r="Z15">
        <f t="shared" si="20"/>
        <v>9.7792257223849998E-9</v>
      </c>
      <c r="AA15">
        <f t="shared" si="20"/>
        <v>5.0406033126264707E-9</v>
      </c>
      <c r="AB15">
        <f t="shared" si="20"/>
        <v>2.5979293429701834E-9</v>
      </c>
      <c r="AC15">
        <f t="shared" si="20"/>
        <v>1.3388697378570995E-9</v>
      </c>
      <c r="AD15">
        <f t="shared" si="20"/>
        <v>6.8994565844107462E-10</v>
      </c>
      <c r="AE15">
        <f t="shared" si="20"/>
        <v>3.5551374478097248E-10</v>
      </c>
      <c r="AF15">
        <f t="shared" si="20"/>
        <v>1.8317331978276966E-10</v>
      </c>
      <c r="AG15">
        <f t="shared" si="20"/>
        <v>9.4369508211526193E-11</v>
      </c>
      <c r="AH15">
        <f t="shared" si="21"/>
        <v>4.8614312415180711E-11</v>
      </c>
      <c r="AI15">
        <f t="shared" si="21"/>
        <v>2.5041416447654284E-11</v>
      </c>
      <c r="AJ15">
        <f t="shared" si="21"/>
        <v>1.2897787234189135E-11</v>
      </c>
      <c r="AK15">
        <f t="shared" si="21"/>
        <v>6.6425123012190843E-12</v>
      </c>
      <c r="AL15">
        <f t="shared" si="21"/>
        <v>3.4206576684360488E-12</v>
      </c>
      <c r="AM15">
        <f t="shared" si="21"/>
        <v>1.7613520509353671E-12</v>
      </c>
      <c r="AN15">
        <f t="shared" si="21"/>
        <v>9.0686206821327885E-13</v>
      </c>
      <c r="AO15">
        <f t="shared" si="21"/>
        <v>4.668678760020148E-13</v>
      </c>
      <c r="AP15">
        <f t="shared" si="21"/>
        <v>2.4032756593606131E-13</v>
      </c>
      <c r="AQ15">
        <f t="shared" si="21"/>
        <v>1.2369984349815405E-13</v>
      </c>
      <c r="AR15">
        <f t="shared" si="22"/>
        <v>6.3663392659650662E-14</v>
      </c>
      <c r="AS15">
        <f t="shared" si="22"/>
        <v>3.2761557884596548E-14</v>
      </c>
      <c r="AT15">
        <f t="shared" si="22"/>
        <v>1.6857473763906159E-14</v>
      </c>
      <c r="AU15">
        <f t="shared" si="22"/>
        <v>8.6730656281227046E-15</v>
      </c>
      <c r="AV15">
        <f t="shared" si="22"/>
        <v>4.4617367922374332E-15</v>
      </c>
      <c r="AW15">
        <f t="shared" si="22"/>
        <v>2.2950142286296021E-15</v>
      </c>
      <c r="AX15">
        <f t="shared" si="22"/>
        <v>1.0655103529285934E-15</v>
      </c>
      <c r="AY15">
        <f t="shared" si="22"/>
        <v>4.7551054453608156E-16</v>
      </c>
      <c r="AZ15">
        <f t="shared" si="22"/>
        <v>2.2356184505010222E-16</v>
      </c>
      <c r="BA15">
        <f t="shared" si="22"/>
        <v>1.0695645639970077E-16</v>
      </c>
      <c r="BB15">
        <f t="shared" si="23"/>
        <v>5.1677007861325084E-17</v>
      </c>
      <c r="BC15">
        <f t="shared" si="23"/>
        <v>2.5134670306457407E-17</v>
      </c>
      <c r="BD15">
        <f t="shared" si="23"/>
        <v>1.2285260836731875E-17</v>
      </c>
      <c r="BE15">
        <f t="shared" si="23"/>
        <v>6.0279686365275157E-18</v>
      </c>
      <c r="BF15">
        <f t="shared" si="23"/>
        <v>2.9670568330963846E-18</v>
      </c>
      <c r="BG15">
        <f t="shared" si="23"/>
        <v>1.4643038323502346E-18</v>
      </c>
      <c r="BH15">
        <f t="shared" si="23"/>
        <v>7.2431152863340488E-19</v>
      </c>
      <c r="BI15">
        <f t="shared" si="23"/>
        <v>3.589916425392717E-19</v>
      </c>
      <c r="BJ15">
        <f t="shared" si="23"/>
        <v>1.7824197267460269E-19</v>
      </c>
      <c r="BK15">
        <f t="shared" si="23"/>
        <v>8.8638643376417839E-20</v>
      </c>
      <c r="BL15">
        <f t="shared" si="24"/>
        <v>4.4142655563529807E-20</v>
      </c>
      <c r="BM15">
        <f t="shared" si="24"/>
        <v>2.2012098529110509E-20</v>
      </c>
      <c r="BN15">
        <f t="shared" si="24"/>
        <v>1.0989697904304922E-20</v>
      </c>
      <c r="BO15">
        <f t="shared" si="24"/>
        <v>5.4927724315877343E-21</v>
      </c>
      <c r="BP15">
        <f t="shared" si="24"/>
        <v>2.7481757789797846E-21</v>
      </c>
      <c r="BQ15">
        <f t="shared" si="24"/>
        <v>1.3763036485165043E-21</v>
      </c>
      <c r="BR15">
        <f t="shared" si="24"/>
        <v>6.8988105731398362E-22</v>
      </c>
      <c r="BS15">
        <f t="shared" si="24"/>
        <v>3.4609928519279399E-22</v>
      </c>
      <c r="BT15">
        <f t="shared" si="24"/>
        <v>1.7376908868934801E-22</v>
      </c>
      <c r="BU15">
        <f t="shared" si="24"/>
        <v>8.7311334399803609E-23</v>
      </c>
      <c r="BV15">
        <f t="shared" si="25"/>
        <v>4.3901339701979055E-23</v>
      </c>
      <c r="BW15">
        <f t="shared" si="25"/>
        <v>2.208911447637298E-23</v>
      </c>
      <c r="BX15">
        <f t="shared" si="25"/>
        <v>1.1121360826990594E-23</v>
      </c>
      <c r="BY15">
        <f t="shared" si="25"/>
        <v>5.6027798292255565E-24</v>
      </c>
      <c r="BZ15">
        <f t="shared" si="25"/>
        <v>2.8242500275634339E-24</v>
      </c>
      <c r="CA15">
        <f t="shared" si="25"/>
        <v>1.424444656172482E-24</v>
      </c>
      <c r="CB15">
        <f t="shared" si="25"/>
        <v>7.1882073211414718E-25</v>
      </c>
      <c r="CC15">
        <f t="shared" si="25"/>
        <v>3.629264714810699E-25</v>
      </c>
      <c r="CD15">
        <f t="shared" si="25"/>
        <v>1.8332887000359576E-25</v>
      </c>
      <c r="CE15">
        <f t="shared" si="25"/>
        <v>9.2650755043509312E-26</v>
      </c>
      <c r="CF15">
        <f t="shared" si="26"/>
        <v>4.6845212409655622E-26</v>
      </c>
      <c r="CG15">
        <f t="shared" si="26"/>
        <v>2.3695853789563064E-26</v>
      </c>
      <c r="CH15">
        <f t="shared" si="26"/>
        <v>1.1991226470266797E-26</v>
      </c>
      <c r="CI15">
        <f t="shared" si="26"/>
        <v>6.0706129619022483E-27</v>
      </c>
      <c r="CJ15">
        <f t="shared" si="26"/>
        <v>3.0744904740527846E-27</v>
      </c>
      <c r="CK15">
        <f t="shared" si="26"/>
        <v>1.5576853573086321E-27</v>
      </c>
      <c r="CL15">
        <f t="shared" si="26"/>
        <v>7.8949053125330041E-28</v>
      </c>
      <c r="CM15">
        <f t="shared" si="26"/>
        <v>4.0028528773305212E-28</v>
      </c>
      <c r="CN15">
        <f t="shared" si="26"/>
        <v>2.0302196283321769E-28</v>
      </c>
      <c r="CO15">
        <f t="shared" si="26"/>
        <v>1.0300600205003533E-28</v>
      </c>
      <c r="CP15">
        <f t="shared" si="27"/>
        <v>5.2278582883122396E-29</v>
      </c>
      <c r="CQ15">
        <f t="shared" si="27"/>
        <v>2.6541331801742032E-29</v>
      </c>
      <c r="CR15">
        <f t="shared" si="27"/>
        <v>8.9245482814611628E-30</v>
      </c>
      <c r="CS15">
        <f t="shared" si="27"/>
        <v>3.0273563444739288E-30</v>
      </c>
      <c r="CT15">
        <f t="shared" si="27"/>
        <v>1.0949522421976596E-30</v>
      </c>
      <c r="CU15">
        <f t="shared" si="27"/>
        <v>3.9781325660695046E-31</v>
      </c>
      <c r="CV15">
        <f t="shared" si="27"/>
        <v>1.4186156678140742E-31</v>
      </c>
      <c r="CW15">
        <f t="shared" si="27"/>
        <v>4.870228143685117E-32</v>
      </c>
      <c r="CX15">
        <f t="shared" si="27"/>
        <v>1.5708030481483298E-32</v>
      </c>
      <c r="CY15">
        <f t="shared" si="27"/>
        <v>4.5746733421151667E-33</v>
      </c>
      <c r="CZ15">
        <f t="shared" si="28"/>
        <v>1.1109391906854783E-33</v>
      </c>
      <c r="DA15">
        <f t="shared" si="28"/>
        <v>1.8155983445665303E-34</v>
      </c>
      <c r="DB15">
        <f t="shared" si="28"/>
        <v>6.0231881395234437E-36</v>
      </c>
      <c r="DC15">
        <f t="shared" si="28"/>
        <v>0</v>
      </c>
      <c r="DD15">
        <f t="shared" si="28"/>
        <v>0</v>
      </c>
      <c r="DE15">
        <f t="shared" si="28"/>
        <v>0</v>
      </c>
      <c r="DF15">
        <f t="shared" si="28"/>
        <v>0</v>
      </c>
      <c r="DG15">
        <f t="shared" si="28"/>
        <v>0</v>
      </c>
      <c r="DH15">
        <f t="shared" si="28"/>
        <v>0</v>
      </c>
      <c r="DI15">
        <f t="shared" si="28"/>
        <v>0</v>
      </c>
      <c r="DJ15">
        <f t="shared" si="29"/>
        <v>0</v>
      </c>
      <c r="DK15">
        <f t="shared" si="29"/>
        <v>0</v>
      </c>
      <c r="DL15">
        <f t="shared" si="29"/>
        <v>0</v>
      </c>
      <c r="DM15">
        <f t="shared" si="29"/>
        <v>0</v>
      </c>
      <c r="DN15">
        <f t="shared" si="29"/>
        <v>0</v>
      </c>
      <c r="DO15">
        <f t="shared" si="29"/>
        <v>0</v>
      </c>
      <c r="DP15">
        <f t="shared" si="29"/>
        <v>0</v>
      </c>
      <c r="DQ15">
        <f t="shared" si="29"/>
        <v>0</v>
      </c>
      <c r="DR15">
        <f t="shared" si="29"/>
        <v>0</v>
      </c>
      <c r="DS15">
        <f t="shared" si="29"/>
        <v>0</v>
      </c>
      <c r="DT15">
        <f t="shared" si="30"/>
        <v>0</v>
      </c>
      <c r="DU15">
        <f t="shared" si="30"/>
        <v>0</v>
      </c>
      <c r="DV15">
        <f t="shared" si="30"/>
        <v>0</v>
      </c>
      <c r="DW15">
        <f t="shared" si="30"/>
        <v>0</v>
      </c>
      <c r="DX15">
        <f t="shared" si="30"/>
        <v>0</v>
      </c>
      <c r="DY15">
        <f t="shared" si="30"/>
        <v>0</v>
      </c>
      <c r="DZ15">
        <f t="shared" si="30"/>
        <v>0</v>
      </c>
      <c r="EA15">
        <f t="shared" si="30"/>
        <v>0</v>
      </c>
      <c r="EB15">
        <f t="shared" si="30"/>
        <v>0</v>
      </c>
      <c r="EC15">
        <f t="shared" si="30"/>
        <v>0</v>
      </c>
      <c r="ED15">
        <f t="shared" si="31"/>
        <v>0</v>
      </c>
      <c r="EE15">
        <f t="shared" si="31"/>
        <v>0</v>
      </c>
      <c r="EF15">
        <f t="shared" si="31"/>
        <v>0</v>
      </c>
      <c r="EG15">
        <f t="shared" si="31"/>
        <v>0</v>
      </c>
      <c r="EH15">
        <f t="shared" si="31"/>
        <v>0</v>
      </c>
      <c r="EI15">
        <f t="shared" si="31"/>
        <v>0</v>
      </c>
      <c r="EJ15">
        <f t="shared" si="31"/>
        <v>0</v>
      </c>
      <c r="EK15">
        <f t="shared" si="31"/>
        <v>0</v>
      </c>
      <c r="EL15">
        <f t="shared" si="31"/>
        <v>0</v>
      </c>
      <c r="EM15">
        <f t="shared" si="31"/>
        <v>0</v>
      </c>
      <c r="EN15">
        <f t="shared" si="32"/>
        <v>0</v>
      </c>
      <c r="EO15">
        <f t="shared" si="32"/>
        <v>0</v>
      </c>
      <c r="EP15">
        <f t="shared" si="32"/>
        <v>0</v>
      </c>
      <c r="EQ15">
        <f t="shared" si="32"/>
        <v>0</v>
      </c>
      <c r="ER15">
        <f t="shared" si="32"/>
        <v>0</v>
      </c>
      <c r="ES15">
        <f t="shared" si="32"/>
        <v>0</v>
      </c>
      <c r="ET15">
        <f t="shared" si="32"/>
        <v>0</v>
      </c>
      <c r="EU15">
        <f t="shared" si="32"/>
        <v>0</v>
      </c>
      <c r="EV15">
        <f t="shared" si="32"/>
        <v>0</v>
      </c>
      <c r="EW15">
        <f t="shared" si="32"/>
        <v>0</v>
      </c>
      <c r="EX15">
        <f t="shared" si="32"/>
        <v>0</v>
      </c>
      <c r="EZ15">
        <f t="shared" si="16"/>
        <v>4.2685065994580905E-2</v>
      </c>
      <c r="FB15">
        <f t="shared" si="17"/>
        <v>0.48099913962755869</v>
      </c>
      <c r="FC15">
        <f t="shared" si="15"/>
        <v>0.10027903691935632</v>
      </c>
    </row>
    <row r="16" spans="1:159" x14ac:dyDescent="0.25">
      <c r="A16">
        <v>345</v>
      </c>
      <c r="B16" s="20">
        <f>'Input spectra'!S15</f>
        <v>0.15151261018682399</v>
      </c>
      <c r="C16">
        <f>'Input spectra'!D15</f>
        <v>1.55230914888037</v>
      </c>
      <c r="D16">
        <f t="shared" si="18"/>
        <v>2.0653927966864227E-2</v>
      </c>
      <c r="E16">
        <f t="shared" si="18"/>
        <v>1.085386667709355E-2</v>
      </c>
      <c r="F16">
        <f t="shared" si="18"/>
        <v>5.7035195478494253E-3</v>
      </c>
      <c r="G16">
        <f t="shared" si="18"/>
        <v>2.9969373649885566E-3</v>
      </c>
      <c r="H16">
        <f t="shared" si="18"/>
        <v>1.5746655430782712E-3</v>
      </c>
      <c r="I16">
        <f t="shared" si="18"/>
        <v>8.2732194739822931E-4</v>
      </c>
      <c r="J16">
        <f t="shared" si="18"/>
        <v>4.3464627229903571E-4</v>
      </c>
      <c r="K16">
        <f t="shared" si="18"/>
        <v>2.2833484200262771E-4</v>
      </c>
      <c r="L16">
        <f t="shared" si="18"/>
        <v>1.1994519048048603E-4</v>
      </c>
      <c r="M16">
        <f t="shared" si="18"/>
        <v>6.3003912366873925E-5</v>
      </c>
      <c r="N16">
        <f t="shared" si="19"/>
        <v>3.309221374215348E-5</v>
      </c>
      <c r="O16">
        <f t="shared" si="19"/>
        <v>1.7380302399273661E-5</v>
      </c>
      <c r="P16">
        <f t="shared" si="19"/>
        <v>9.1277054264500259E-6</v>
      </c>
      <c r="Q16">
        <f t="shared" si="19"/>
        <v>4.7933401272106265E-6</v>
      </c>
      <c r="R16">
        <f t="shared" si="19"/>
        <v>2.5170206274758192E-6</v>
      </c>
      <c r="S16">
        <f t="shared" si="19"/>
        <v>1.3216204244621043E-6</v>
      </c>
      <c r="T16">
        <f t="shared" si="19"/>
        <v>6.9390126441760955E-7</v>
      </c>
      <c r="U16">
        <f t="shared" si="19"/>
        <v>3.6429994502240414E-7</v>
      </c>
      <c r="V16">
        <f t="shared" si="19"/>
        <v>1.9124519376298814E-7</v>
      </c>
      <c r="W16">
        <f t="shared" si="19"/>
        <v>1.0039022912931533E-7</v>
      </c>
      <c r="X16">
        <f t="shared" si="20"/>
        <v>5.2694020421974756E-8</v>
      </c>
      <c r="Y16">
        <f t="shared" si="20"/>
        <v>2.7656656024136386E-8</v>
      </c>
      <c r="Z16">
        <f t="shared" si="20"/>
        <v>1.4514627643926566E-8</v>
      </c>
      <c r="AA16">
        <f t="shared" si="20"/>
        <v>7.6169213006628622E-9</v>
      </c>
      <c r="AB16">
        <f t="shared" si="20"/>
        <v>3.996867972671469E-9</v>
      </c>
      <c r="AC16">
        <f t="shared" si="20"/>
        <v>2.0971346322186125E-9</v>
      </c>
      <c r="AD16">
        <f t="shared" si="20"/>
        <v>1.1002677726835391E-9</v>
      </c>
      <c r="AE16">
        <f t="shared" si="20"/>
        <v>5.7721209364089752E-10</v>
      </c>
      <c r="AF16">
        <f t="shared" si="20"/>
        <v>3.0278667704204555E-10</v>
      </c>
      <c r="AG16">
        <f t="shared" si="20"/>
        <v>1.5881874379277233E-10</v>
      </c>
      <c r="AH16">
        <f t="shared" si="21"/>
        <v>8.3297071266707659E-11</v>
      </c>
      <c r="AI16">
        <f t="shared" si="21"/>
        <v>4.3683758193513802E-11</v>
      </c>
      <c r="AJ16">
        <f t="shared" si="21"/>
        <v>2.2907190714894691E-11</v>
      </c>
      <c r="AK16">
        <f t="shared" si="21"/>
        <v>1.2011147769532094E-11</v>
      </c>
      <c r="AL16">
        <f t="shared" si="21"/>
        <v>6.2973419334034375E-12</v>
      </c>
      <c r="AM16">
        <f t="shared" si="21"/>
        <v>3.3013331361749025E-12</v>
      </c>
      <c r="AN16">
        <f t="shared" si="21"/>
        <v>1.7305332091996034E-12</v>
      </c>
      <c r="AO16">
        <f t="shared" si="21"/>
        <v>9.0704370329836649E-13</v>
      </c>
      <c r="AP16">
        <f t="shared" si="21"/>
        <v>4.7537170473842346E-13</v>
      </c>
      <c r="AQ16">
        <f t="shared" si="21"/>
        <v>2.4911186301177196E-13</v>
      </c>
      <c r="AR16">
        <f t="shared" si="22"/>
        <v>1.305300660215276E-13</v>
      </c>
      <c r="AS16">
        <f t="shared" si="22"/>
        <v>6.8388148125535088E-14</v>
      </c>
      <c r="AT16">
        <f t="shared" si="22"/>
        <v>3.5826494032761845E-14</v>
      </c>
      <c r="AU16">
        <f t="shared" si="22"/>
        <v>1.8766356836743227E-14</v>
      </c>
      <c r="AV16">
        <f t="shared" si="22"/>
        <v>9.8289427070479218E-15</v>
      </c>
      <c r="AW16">
        <f t="shared" si="22"/>
        <v>5.1473507010533622E-15</v>
      </c>
      <c r="AX16">
        <f t="shared" si="22"/>
        <v>2.4330530013902528E-15</v>
      </c>
      <c r="AY16">
        <f t="shared" si="22"/>
        <v>1.1054766332825589E-15</v>
      </c>
      <c r="AZ16">
        <f t="shared" si="22"/>
        <v>5.2915465372050526E-16</v>
      </c>
      <c r="BA16">
        <f t="shared" si="22"/>
        <v>2.5774334470698034E-16</v>
      </c>
      <c r="BB16">
        <f t="shared" si="23"/>
        <v>1.2678659351617436E-16</v>
      </c>
      <c r="BC16">
        <f t="shared" si="23"/>
        <v>6.2783379057143513E-17</v>
      </c>
      <c r="BD16">
        <f t="shared" si="23"/>
        <v>3.1242904000488222E-17</v>
      </c>
      <c r="BE16">
        <f t="shared" si="23"/>
        <v>1.5607506200856685E-17</v>
      </c>
      <c r="BF16">
        <f t="shared" si="23"/>
        <v>7.821389550076319E-18</v>
      </c>
      <c r="BG16">
        <f t="shared" si="23"/>
        <v>3.9299295955379139E-18</v>
      </c>
      <c r="BH16">
        <f t="shared" si="23"/>
        <v>1.979130758177845E-18</v>
      </c>
      <c r="BI16">
        <f t="shared" si="23"/>
        <v>9.9868596869754382E-19</v>
      </c>
      <c r="BJ16">
        <f t="shared" si="23"/>
        <v>5.0483575882708301E-19</v>
      </c>
      <c r="BK16">
        <f t="shared" si="23"/>
        <v>2.5559876406895685E-19</v>
      </c>
      <c r="BL16">
        <f t="shared" si="24"/>
        <v>1.2959541138496723E-19</v>
      </c>
      <c r="BM16">
        <f t="shared" si="24"/>
        <v>6.5794279593058822E-20</v>
      </c>
      <c r="BN16">
        <f t="shared" si="24"/>
        <v>3.3443210442748387E-20</v>
      </c>
      <c r="BO16">
        <f t="shared" si="24"/>
        <v>1.7018031893014496E-20</v>
      </c>
      <c r="BP16">
        <f t="shared" si="24"/>
        <v>8.6687754611770049E-21</v>
      </c>
      <c r="BQ16">
        <f t="shared" si="24"/>
        <v>4.4200077108661308E-21</v>
      </c>
      <c r="BR16">
        <f t="shared" si="24"/>
        <v>2.2556852806510209E-21</v>
      </c>
      <c r="BS16">
        <f t="shared" si="24"/>
        <v>1.1521274051096392E-21</v>
      </c>
      <c r="BT16">
        <f t="shared" si="24"/>
        <v>5.8893565478613062E-22</v>
      </c>
      <c r="BU16">
        <f t="shared" si="24"/>
        <v>3.0127387222862643E-22</v>
      </c>
      <c r="BV16">
        <f t="shared" si="25"/>
        <v>1.5422832311938253E-22</v>
      </c>
      <c r="BW16">
        <f t="shared" si="25"/>
        <v>7.9006020767922275E-23</v>
      </c>
      <c r="BX16">
        <f t="shared" si="25"/>
        <v>4.0498163891172572E-23</v>
      </c>
      <c r="BY16">
        <f t="shared" si="25"/>
        <v>2.0771912192890792E-23</v>
      </c>
      <c r="BZ16">
        <f t="shared" si="25"/>
        <v>1.066035292342232E-23</v>
      </c>
      <c r="CA16">
        <f t="shared" si="25"/>
        <v>5.4740598430709924E-24</v>
      </c>
      <c r="CB16">
        <f t="shared" si="25"/>
        <v>2.8124193318778661E-24</v>
      </c>
      <c r="CC16">
        <f t="shared" si="25"/>
        <v>1.4456849032085183E-24</v>
      </c>
      <c r="CD16">
        <f t="shared" si="25"/>
        <v>7.4350069794490123E-25</v>
      </c>
      <c r="CE16">
        <f t="shared" si="25"/>
        <v>3.8255598549008127E-25</v>
      </c>
      <c r="CF16">
        <f t="shared" si="26"/>
        <v>1.9692768268415172E-25</v>
      </c>
      <c r="CG16">
        <f t="shared" si="26"/>
        <v>1.0141669157970404E-25</v>
      </c>
      <c r="CH16">
        <f t="shared" si="26"/>
        <v>5.2251191971746379E-26</v>
      </c>
      <c r="CI16">
        <f t="shared" si="26"/>
        <v>2.6931507336076876E-26</v>
      </c>
      <c r="CJ16">
        <f t="shared" si="26"/>
        <v>1.3886627551740535E-26</v>
      </c>
      <c r="CK16">
        <f t="shared" si="26"/>
        <v>7.1630650103149017E-27</v>
      </c>
      <c r="CL16">
        <f t="shared" si="26"/>
        <v>3.69625223763417E-27</v>
      </c>
      <c r="CM16">
        <f t="shared" si="26"/>
        <v>1.9080063792446109E-27</v>
      </c>
      <c r="CN16">
        <f t="shared" si="26"/>
        <v>9.8525520070125312E-28</v>
      </c>
      <c r="CO16">
        <f t="shared" si="26"/>
        <v>5.0893669420159376E-28</v>
      </c>
      <c r="CP16">
        <f t="shared" si="27"/>
        <v>2.6297869100476516E-28</v>
      </c>
      <c r="CQ16">
        <f t="shared" si="27"/>
        <v>1.3592989562723436E-28</v>
      </c>
      <c r="CR16">
        <f t="shared" si="27"/>
        <v>4.6534391042049289E-29</v>
      </c>
      <c r="CS16">
        <f t="shared" si="27"/>
        <v>1.6071146316499961E-29</v>
      </c>
      <c r="CT16">
        <f t="shared" si="27"/>
        <v>5.9179870138100553E-30</v>
      </c>
      <c r="CU16">
        <f t="shared" si="27"/>
        <v>2.1890395157776068E-30</v>
      </c>
      <c r="CV16">
        <f t="shared" si="27"/>
        <v>7.9475747552102863E-31</v>
      </c>
      <c r="CW16">
        <f t="shared" si="27"/>
        <v>2.7778877653968429E-31</v>
      </c>
      <c r="CX16">
        <f t="shared" si="27"/>
        <v>9.1218440644449013E-32</v>
      </c>
      <c r="CY16">
        <f t="shared" si="27"/>
        <v>2.7046839031281377E-32</v>
      </c>
      <c r="CZ16">
        <f t="shared" si="28"/>
        <v>6.687168016773907E-33</v>
      </c>
      <c r="DA16">
        <f t="shared" si="28"/>
        <v>1.1126722194653729E-33</v>
      </c>
      <c r="DB16">
        <f t="shared" si="28"/>
        <v>3.7581093730570274E-35</v>
      </c>
      <c r="DC16">
        <f t="shared" si="28"/>
        <v>0</v>
      </c>
      <c r="DD16">
        <f t="shared" si="28"/>
        <v>0</v>
      </c>
      <c r="DE16">
        <f t="shared" si="28"/>
        <v>0</v>
      </c>
      <c r="DF16">
        <f t="shared" si="28"/>
        <v>0</v>
      </c>
      <c r="DG16">
        <f t="shared" si="28"/>
        <v>0</v>
      </c>
      <c r="DH16">
        <f t="shared" si="28"/>
        <v>0</v>
      </c>
      <c r="DI16">
        <f t="shared" si="28"/>
        <v>0</v>
      </c>
      <c r="DJ16">
        <f t="shared" si="29"/>
        <v>0</v>
      </c>
      <c r="DK16">
        <f t="shared" si="29"/>
        <v>0</v>
      </c>
      <c r="DL16">
        <f t="shared" si="29"/>
        <v>0</v>
      </c>
      <c r="DM16">
        <f t="shared" si="29"/>
        <v>0</v>
      </c>
      <c r="DN16">
        <f t="shared" si="29"/>
        <v>0</v>
      </c>
      <c r="DO16">
        <f t="shared" si="29"/>
        <v>0</v>
      </c>
      <c r="DP16">
        <f t="shared" si="29"/>
        <v>0</v>
      </c>
      <c r="DQ16">
        <f t="shared" si="29"/>
        <v>0</v>
      </c>
      <c r="DR16">
        <f t="shared" si="29"/>
        <v>0</v>
      </c>
      <c r="DS16">
        <f t="shared" si="29"/>
        <v>0</v>
      </c>
      <c r="DT16">
        <f t="shared" si="30"/>
        <v>0</v>
      </c>
      <c r="DU16">
        <f t="shared" si="30"/>
        <v>0</v>
      </c>
      <c r="DV16">
        <f t="shared" si="30"/>
        <v>0</v>
      </c>
      <c r="DW16">
        <f t="shared" si="30"/>
        <v>0</v>
      </c>
      <c r="DX16">
        <f t="shared" si="30"/>
        <v>0</v>
      </c>
      <c r="DY16">
        <f t="shared" si="30"/>
        <v>0</v>
      </c>
      <c r="DZ16">
        <f t="shared" si="30"/>
        <v>0</v>
      </c>
      <c r="EA16">
        <f t="shared" si="30"/>
        <v>0</v>
      </c>
      <c r="EB16">
        <f t="shared" si="30"/>
        <v>0</v>
      </c>
      <c r="EC16">
        <f t="shared" si="30"/>
        <v>0</v>
      </c>
      <c r="ED16">
        <f t="shared" si="31"/>
        <v>0</v>
      </c>
      <c r="EE16">
        <f t="shared" si="31"/>
        <v>0</v>
      </c>
      <c r="EF16">
        <f t="shared" si="31"/>
        <v>0</v>
      </c>
      <c r="EG16">
        <f t="shared" si="31"/>
        <v>0</v>
      </c>
      <c r="EH16">
        <f t="shared" si="31"/>
        <v>0</v>
      </c>
      <c r="EI16">
        <f t="shared" si="31"/>
        <v>0</v>
      </c>
      <c r="EJ16">
        <f t="shared" si="31"/>
        <v>0</v>
      </c>
      <c r="EK16">
        <f t="shared" si="31"/>
        <v>0</v>
      </c>
      <c r="EL16">
        <f t="shared" si="31"/>
        <v>0</v>
      </c>
      <c r="EM16">
        <f t="shared" si="31"/>
        <v>0</v>
      </c>
      <c r="EN16">
        <f t="shared" si="32"/>
        <v>0</v>
      </c>
      <c r="EO16">
        <f t="shared" si="32"/>
        <v>0</v>
      </c>
      <c r="EP16">
        <f t="shared" si="32"/>
        <v>0</v>
      </c>
      <c r="EQ16">
        <f t="shared" si="32"/>
        <v>0</v>
      </c>
      <c r="ER16">
        <f t="shared" si="32"/>
        <v>0</v>
      </c>
      <c r="ES16">
        <f t="shared" si="32"/>
        <v>0</v>
      </c>
      <c r="ET16">
        <f t="shared" si="32"/>
        <v>0</v>
      </c>
      <c r="EU16">
        <f t="shared" si="32"/>
        <v>0</v>
      </c>
      <c r="EV16">
        <f t="shared" si="32"/>
        <v>0</v>
      </c>
      <c r="EW16">
        <f t="shared" si="32"/>
        <v>0</v>
      </c>
      <c r="EX16">
        <f t="shared" si="32"/>
        <v>0</v>
      </c>
      <c r="EZ16">
        <f t="shared" si="16"/>
        <v>4.3525862194246902E-2</v>
      </c>
      <c r="FB16">
        <f t="shared" si="17"/>
        <v>0.47921496003324499</v>
      </c>
      <c r="FC16">
        <f t="shared" si="15"/>
        <v>0.10256935032387239</v>
      </c>
    </row>
    <row r="17" spans="1:159" x14ac:dyDescent="0.25">
      <c r="A17">
        <v>350</v>
      </c>
      <c r="B17" s="20">
        <f>'Input spectra'!S16</f>
        <v>0.14057880955124999</v>
      </c>
      <c r="C17">
        <f>'Input spectra'!D16</f>
        <v>1.5112625147713901</v>
      </c>
      <c r="D17">
        <f t="shared" si="18"/>
        <v>2.0653927966864227E-2</v>
      </c>
      <c r="E17">
        <f t="shared" si="18"/>
        <v>1.1045613998716767E-2</v>
      </c>
      <c r="F17">
        <f t="shared" si="18"/>
        <v>5.9068194134360725E-3</v>
      </c>
      <c r="G17">
        <f t="shared" si="18"/>
        <v>3.1585939940774661E-3</v>
      </c>
      <c r="H17">
        <f t="shared" si="18"/>
        <v>1.6889229717517665E-3</v>
      </c>
      <c r="I17">
        <f t="shared" si="18"/>
        <v>9.0302847195800865E-4</v>
      </c>
      <c r="J17">
        <f t="shared" si="18"/>
        <v>4.8280108445683409E-4</v>
      </c>
      <c r="K17">
        <f t="shared" si="18"/>
        <v>2.5811297917094811E-4</v>
      </c>
      <c r="L17">
        <f t="shared" si="18"/>
        <v>1.3798309285430774E-4</v>
      </c>
      <c r="M17">
        <f t="shared" si="18"/>
        <v>7.3759155426343626E-5</v>
      </c>
      <c r="N17">
        <f t="shared" si="19"/>
        <v>3.9425718509724153E-5</v>
      </c>
      <c r="O17">
        <f t="shared" si="19"/>
        <v>2.1072521427430433E-5</v>
      </c>
      <c r="P17">
        <f t="shared" si="19"/>
        <v>1.1262276128134106E-5</v>
      </c>
      <c r="Q17">
        <f t="shared" si="19"/>
        <v>6.0187760167777271E-6</v>
      </c>
      <c r="R17">
        <f t="shared" si="19"/>
        <v>3.2163410168801072E-6</v>
      </c>
      <c r="S17">
        <f t="shared" si="19"/>
        <v>1.7186499736965428E-6</v>
      </c>
      <c r="T17">
        <f t="shared" si="19"/>
        <v>9.182982412631592E-7</v>
      </c>
      <c r="U17">
        <f t="shared" si="19"/>
        <v>4.9062599969184718E-7</v>
      </c>
      <c r="V17">
        <f t="shared" si="19"/>
        <v>2.6211227656377518E-7</v>
      </c>
      <c r="W17">
        <f t="shared" si="19"/>
        <v>1.4002115572697128E-7</v>
      </c>
      <c r="X17">
        <f t="shared" si="20"/>
        <v>7.4794373291404498E-8</v>
      </c>
      <c r="Y17">
        <f t="shared" si="20"/>
        <v>3.9949618832356812E-8</v>
      </c>
      <c r="Z17">
        <f t="shared" si="20"/>
        <v>2.1336552580404112E-8</v>
      </c>
      <c r="AA17">
        <f t="shared" si="20"/>
        <v>1.1394707970851159E-8</v>
      </c>
      <c r="AB17">
        <f t="shared" si="20"/>
        <v>6.0848364989153036E-9</v>
      </c>
      <c r="AC17">
        <f t="shared" si="20"/>
        <v>3.2490829745040885E-9</v>
      </c>
      <c r="AD17">
        <f t="shared" si="20"/>
        <v>1.7347554566313811E-9</v>
      </c>
      <c r="AE17">
        <f t="shared" si="20"/>
        <v>9.2614859267754867E-10</v>
      </c>
      <c r="AF17">
        <f t="shared" si="20"/>
        <v>4.9441016449947711E-10</v>
      </c>
      <c r="AG17">
        <f t="shared" si="20"/>
        <v>2.6391116579378877E-10</v>
      </c>
      <c r="AH17">
        <f t="shared" si="21"/>
        <v>1.4086111443081774E-10</v>
      </c>
      <c r="AI17">
        <f t="shared" si="21"/>
        <v>7.5177306630763372E-11</v>
      </c>
      <c r="AJ17">
        <f t="shared" si="21"/>
        <v>4.0118434621286918E-11</v>
      </c>
      <c r="AK17">
        <f t="shared" si="21"/>
        <v>2.1407306985807775E-11</v>
      </c>
      <c r="AL17">
        <f t="shared" si="21"/>
        <v>1.1421948085229557E-11</v>
      </c>
      <c r="AM17">
        <f t="shared" si="21"/>
        <v>6.0936518398593722E-12</v>
      </c>
      <c r="AN17">
        <f t="shared" si="21"/>
        <v>3.2506753926977196E-12</v>
      </c>
      <c r="AO17">
        <f t="shared" si="21"/>
        <v>1.7339128222737131E-12</v>
      </c>
      <c r="AP17">
        <f t="shared" si="21"/>
        <v>9.2477856084846666E-13</v>
      </c>
      <c r="AQ17">
        <f t="shared" si="21"/>
        <v>4.9317858962415338E-13</v>
      </c>
      <c r="AR17">
        <f t="shared" si="22"/>
        <v>2.6298182924884906E-13</v>
      </c>
      <c r="AS17">
        <f t="shared" si="22"/>
        <v>1.402172378068986E-13</v>
      </c>
      <c r="AT17">
        <f t="shared" si="22"/>
        <v>7.4753280095252165E-14</v>
      </c>
      <c r="AU17">
        <f t="shared" si="22"/>
        <v>3.9848437150510388E-14</v>
      </c>
      <c r="AV17">
        <f t="shared" si="22"/>
        <v>2.1239461728674086E-14</v>
      </c>
      <c r="AW17">
        <f t="shared" si="22"/>
        <v>1.1319463437692105E-14</v>
      </c>
      <c r="AX17">
        <f t="shared" si="22"/>
        <v>5.4450143861743982E-15</v>
      </c>
      <c r="AY17">
        <f t="shared" si="22"/>
        <v>2.5176908914655481E-15</v>
      </c>
      <c r="AZ17">
        <f t="shared" si="22"/>
        <v>1.2264245657690578E-15</v>
      </c>
      <c r="BA17">
        <f t="shared" si="22"/>
        <v>6.079264799286105E-16</v>
      </c>
      <c r="BB17">
        <f t="shared" si="23"/>
        <v>3.0432828158687607E-16</v>
      </c>
      <c r="BC17">
        <f t="shared" si="23"/>
        <v>1.5336245287116179E-16</v>
      </c>
      <c r="BD17">
        <f t="shared" si="23"/>
        <v>7.766603495089522E-17</v>
      </c>
      <c r="BE17">
        <f t="shared" si="23"/>
        <v>3.9483771987537511E-17</v>
      </c>
      <c r="BF17">
        <f t="shared" si="23"/>
        <v>2.0136056238931037E-17</v>
      </c>
      <c r="BG17">
        <f t="shared" si="23"/>
        <v>1.0296287207823496E-17</v>
      </c>
      <c r="BH17">
        <f t="shared" si="23"/>
        <v>5.2768621162633418E-18</v>
      </c>
      <c r="BI17">
        <f t="shared" si="23"/>
        <v>2.7097896878179448E-18</v>
      </c>
      <c r="BJ17">
        <f t="shared" si="23"/>
        <v>1.3939979229769664E-18</v>
      </c>
      <c r="BK17">
        <f t="shared" si="23"/>
        <v>7.1825084605815726E-19</v>
      </c>
      <c r="BL17">
        <f t="shared" si="24"/>
        <v>3.7060596147836973E-19</v>
      </c>
      <c r="BM17">
        <f t="shared" si="24"/>
        <v>1.9147685781757391E-19</v>
      </c>
      <c r="BN17">
        <f t="shared" si="24"/>
        <v>9.9047039080202345E-20</v>
      </c>
      <c r="BO17">
        <f t="shared" si="24"/>
        <v>5.1291836402094116E-20</v>
      </c>
      <c r="BP17">
        <f t="shared" si="24"/>
        <v>2.6589002739517055E-20</v>
      </c>
      <c r="BQ17">
        <f t="shared" si="24"/>
        <v>1.3796619958132367E-20</v>
      </c>
      <c r="BR17">
        <f t="shared" si="24"/>
        <v>7.1652864913635835E-21</v>
      </c>
      <c r="BS17">
        <f t="shared" si="24"/>
        <v>3.7244396435385926E-21</v>
      </c>
      <c r="BT17">
        <f t="shared" si="24"/>
        <v>1.9374640862464055E-21</v>
      </c>
      <c r="BU17">
        <f t="shared" si="24"/>
        <v>1.0086318134889599E-21</v>
      </c>
      <c r="BV17">
        <f t="shared" si="25"/>
        <v>5.2546126748617963E-22</v>
      </c>
      <c r="BW17">
        <f t="shared" si="25"/>
        <v>2.7393160406384242E-22</v>
      </c>
      <c r="BX17">
        <f t="shared" si="25"/>
        <v>1.4289685323993397E-22</v>
      </c>
      <c r="BY17">
        <f t="shared" si="25"/>
        <v>7.4588039013048928E-23</v>
      </c>
      <c r="BZ17">
        <f t="shared" si="25"/>
        <v>3.8955579888398696E-23</v>
      </c>
      <c r="CA17">
        <f t="shared" si="25"/>
        <v>2.0356964125868896E-23</v>
      </c>
      <c r="CB17">
        <f t="shared" si="25"/>
        <v>1.0643609305825646E-23</v>
      </c>
      <c r="CC17">
        <f t="shared" si="25"/>
        <v>5.5678544719111992E-24</v>
      </c>
      <c r="CD17">
        <f t="shared" si="25"/>
        <v>2.9140767762601056E-24</v>
      </c>
      <c r="CE17">
        <f t="shared" si="25"/>
        <v>1.5258786281156195E-24</v>
      </c>
      <c r="CF17">
        <f t="shared" si="26"/>
        <v>7.9935029378521596E-25</v>
      </c>
      <c r="CG17">
        <f t="shared" si="26"/>
        <v>4.1893359343052994E-25</v>
      </c>
      <c r="CH17">
        <f t="shared" si="26"/>
        <v>2.1965309642909696E-25</v>
      </c>
      <c r="CI17">
        <f t="shared" si="26"/>
        <v>1.1521450771125574E-25</v>
      </c>
      <c r="CJ17">
        <f t="shared" si="26"/>
        <v>6.045728978916707E-26</v>
      </c>
      <c r="CK17">
        <f t="shared" si="26"/>
        <v>3.1736290237741736E-26</v>
      </c>
      <c r="CL17">
        <f t="shared" si="26"/>
        <v>1.6665726353505478E-26</v>
      </c>
      <c r="CM17">
        <f t="shared" si="26"/>
        <v>8.7548326342284385E-27</v>
      </c>
      <c r="CN17">
        <f t="shared" si="26"/>
        <v>4.6006812109515626E-27</v>
      </c>
      <c r="CO17">
        <f t="shared" si="26"/>
        <v>2.4184802738365882E-27</v>
      </c>
      <c r="CP17">
        <f t="shared" si="27"/>
        <v>1.271758719199063E-27</v>
      </c>
      <c r="CQ17">
        <f t="shared" si="27"/>
        <v>6.6896674264717343E-28</v>
      </c>
      <c r="CR17">
        <f t="shared" si="27"/>
        <v>2.3306065290556021E-28</v>
      </c>
      <c r="CS17">
        <f t="shared" si="27"/>
        <v>8.191192991599404E-29</v>
      </c>
      <c r="CT17">
        <f t="shared" si="27"/>
        <v>3.0695851896715497E-29</v>
      </c>
      <c r="CU17">
        <f t="shared" si="27"/>
        <v>1.1554859362727837E-29</v>
      </c>
      <c r="CV17">
        <f t="shared" si="27"/>
        <v>4.2692448555340963E-30</v>
      </c>
      <c r="CW17">
        <f t="shared" si="27"/>
        <v>1.5185759472269418E-30</v>
      </c>
      <c r="CX17">
        <f t="shared" si="27"/>
        <v>5.074693829786884E-31</v>
      </c>
      <c r="CY17">
        <f t="shared" si="27"/>
        <v>1.5312605620759802E-31</v>
      </c>
      <c r="CZ17">
        <f t="shared" si="28"/>
        <v>3.852833094410822E-32</v>
      </c>
      <c r="DA17">
        <f t="shared" si="28"/>
        <v>6.5239494180224008E-33</v>
      </c>
      <c r="DB17">
        <f t="shared" si="28"/>
        <v>2.2424260767843838E-34</v>
      </c>
      <c r="DC17">
        <f t="shared" si="28"/>
        <v>0</v>
      </c>
      <c r="DD17">
        <f t="shared" si="28"/>
        <v>0</v>
      </c>
      <c r="DE17">
        <f t="shared" si="28"/>
        <v>0</v>
      </c>
      <c r="DF17">
        <f t="shared" si="28"/>
        <v>0</v>
      </c>
      <c r="DG17">
        <f t="shared" si="28"/>
        <v>0</v>
      </c>
      <c r="DH17">
        <f t="shared" si="28"/>
        <v>0</v>
      </c>
      <c r="DI17">
        <f t="shared" si="28"/>
        <v>0</v>
      </c>
      <c r="DJ17">
        <f t="shared" si="29"/>
        <v>0</v>
      </c>
      <c r="DK17">
        <f t="shared" si="29"/>
        <v>0</v>
      </c>
      <c r="DL17">
        <f t="shared" si="29"/>
        <v>0</v>
      </c>
      <c r="DM17">
        <f t="shared" si="29"/>
        <v>0</v>
      </c>
      <c r="DN17">
        <f t="shared" si="29"/>
        <v>0</v>
      </c>
      <c r="DO17">
        <f t="shared" si="29"/>
        <v>0</v>
      </c>
      <c r="DP17">
        <f t="shared" si="29"/>
        <v>0</v>
      </c>
      <c r="DQ17">
        <f t="shared" si="29"/>
        <v>0</v>
      </c>
      <c r="DR17">
        <f t="shared" si="29"/>
        <v>0</v>
      </c>
      <c r="DS17">
        <f t="shared" si="29"/>
        <v>0</v>
      </c>
      <c r="DT17">
        <f t="shared" si="30"/>
        <v>0</v>
      </c>
      <c r="DU17">
        <f t="shared" si="30"/>
        <v>0</v>
      </c>
      <c r="DV17">
        <f t="shared" si="30"/>
        <v>0</v>
      </c>
      <c r="DW17">
        <f t="shared" si="30"/>
        <v>0</v>
      </c>
      <c r="DX17">
        <f t="shared" si="30"/>
        <v>0</v>
      </c>
      <c r="DY17">
        <f t="shared" si="30"/>
        <v>0</v>
      </c>
      <c r="DZ17">
        <f t="shared" si="30"/>
        <v>0</v>
      </c>
      <c r="EA17">
        <f t="shared" si="30"/>
        <v>0</v>
      </c>
      <c r="EB17">
        <f t="shared" si="30"/>
        <v>0</v>
      </c>
      <c r="EC17">
        <f t="shared" si="30"/>
        <v>0</v>
      </c>
      <c r="ED17">
        <f t="shared" si="31"/>
        <v>0</v>
      </c>
      <c r="EE17">
        <f t="shared" si="31"/>
        <v>0</v>
      </c>
      <c r="EF17">
        <f t="shared" si="31"/>
        <v>0</v>
      </c>
      <c r="EG17">
        <f t="shared" si="31"/>
        <v>0</v>
      </c>
      <c r="EH17">
        <f t="shared" si="31"/>
        <v>0</v>
      </c>
      <c r="EI17">
        <f t="shared" si="31"/>
        <v>0</v>
      </c>
      <c r="EJ17">
        <f t="shared" si="31"/>
        <v>0</v>
      </c>
      <c r="EK17">
        <f t="shared" si="31"/>
        <v>0</v>
      </c>
      <c r="EL17">
        <f t="shared" si="31"/>
        <v>0</v>
      </c>
      <c r="EM17">
        <f t="shared" si="31"/>
        <v>0</v>
      </c>
      <c r="EN17">
        <f t="shared" si="32"/>
        <v>0</v>
      </c>
      <c r="EO17">
        <f t="shared" si="32"/>
        <v>0</v>
      </c>
      <c r="EP17">
        <f t="shared" si="32"/>
        <v>0</v>
      </c>
      <c r="EQ17">
        <f t="shared" si="32"/>
        <v>0</v>
      </c>
      <c r="ER17">
        <f t="shared" si="32"/>
        <v>0</v>
      </c>
      <c r="ES17">
        <f t="shared" si="32"/>
        <v>0</v>
      </c>
      <c r="ET17">
        <f t="shared" si="32"/>
        <v>0</v>
      </c>
      <c r="EU17">
        <f t="shared" si="32"/>
        <v>0</v>
      </c>
      <c r="EV17">
        <f t="shared" si="32"/>
        <v>0</v>
      </c>
      <c r="EW17">
        <f t="shared" si="32"/>
        <v>0</v>
      </c>
      <c r="EX17">
        <f t="shared" si="32"/>
        <v>0</v>
      </c>
      <c r="EZ17">
        <f t="shared" si="16"/>
        <v>4.4394248999899251E-2</v>
      </c>
      <c r="FB17">
        <f t="shared" si="17"/>
        <v>0.47731296390747113</v>
      </c>
      <c r="FC17">
        <f t="shared" si="15"/>
        <v>0.10488382170371879</v>
      </c>
    </row>
    <row r="18" spans="1:159" x14ac:dyDescent="0.25">
      <c r="A18">
        <v>355</v>
      </c>
      <c r="B18" s="20">
        <f>'Input spectra'!S17</f>
        <v>0.12964500891567601</v>
      </c>
      <c r="C18">
        <f>'Input spectra'!D17</f>
        <v>1.4702158806624199</v>
      </c>
      <c r="D18">
        <f t="shared" si="18"/>
        <v>2.0653927966864227E-2</v>
      </c>
      <c r="E18">
        <f t="shared" si="18"/>
        <v>1.1240748779983907E-2</v>
      </c>
      <c r="F18">
        <f t="shared" si="18"/>
        <v>6.1173658282806858E-3</v>
      </c>
      <c r="G18">
        <f t="shared" si="18"/>
        <v>3.3289704803224074E-3</v>
      </c>
      <c r="H18">
        <f t="shared" si="18"/>
        <v>1.8114708974545624E-3</v>
      </c>
      <c r="I18">
        <f t="shared" si="18"/>
        <v>9.8566274439021982E-4</v>
      </c>
      <c r="J18">
        <f t="shared" si="18"/>
        <v>5.362910072131469E-4</v>
      </c>
      <c r="K18">
        <f t="shared" si="18"/>
        <v>2.9177461237270931E-4</v>
      </c>
      <c r="L18">
        <f t="shared" si="18"/>
        <v>1.5873361689093662E-4</v>
      </c>
      <c r="M18">
        <f t="shared" si="18"/>
        <v>8.6350399599434541E-5</v>
      </c>
      <c r="N18">
        <f t="shared" si="19"/>
        <v>4.6971390071373064E-5</v>
      </c>
      <c r="O18">
        <f t="shared" si="19"/>
        <v>2.5549104331352303E-5</v>
      </c>
      <c r="P18">
        <f t="shared" si="19"/>
        <v>1.3896029468565348E-5</v>
      </c>
      <c r="Q18">
        <f t="shared" si="19"/>
        <v>7.5574993175411524E-6</v>
      </c>
      <c r="R18">
        <f t="shared" si="19"/>
        <v>4.1099581878433345E-6</v>
      </c>
      <c r="S18">
        <f t="shared" si="19"/>
        <v>2.2349516377133127E-6</v>
      </c>
      <c r="T18">
        <f t="shared" si="19"/>
        <v>1.2152617427707282E-6</v>
      </c>
      <c r="U18">
        <f t="shared" si="19"/>
        <v>6.6075736453598415E-7</v>
      </c>
      <c r="V18">
        <f t="shared" si="19"/>
        <v>3.5923959276374815E-7</v>
      </c>
      <c r="W18">
        <f t="shared" si="19"/>
        <v>1.9529713420476742E-7</v>
      </c>
      <c r="X18">
        <f t="shared" si="20"/>
        <v>1.0616381576609767E-7</v>
      </c>
      <c r="Y18">
        <f t="shared" si="20"/>
        <v>5.7706616572069885E-8</v>
      </c>
      <c r="Z18">
        <f t="shared" si="20"/>
        <v>3.1364805710796304E-8</v>
      </c>
      <c r="AA18">
        <f t="shared" si="20"/>
        <v>1.7046174512748074E-8</v>
      </c>
      <c r="AB18">
        <f t="shared" si="20"/>
        <v>9.2635622371536697E-9</v>
      </c>
      <c r="AC18">
        <f t="shared" si="20"/>
        <v>5.0337923054769595E-9</v>
      </c>
      <c r="AD18">
        <f t="shared" si="20"/>
        <v>2.7351310008582873E-9</v>
      </c>
      <c r="AE18">
        <f t="shared" si="20"/>
        <v>1.4860243317288334E-9</v>
      </c>
      <c r="AF18">
        <f t="shared" si="20"/>
        <v>8.0730570165222405E-10</v>
      </c>
      <c r="AG18">
        <f t="shared" si="20"/>
        <v>4.385446060542297E-10</v>
      </c>
      <c r="AH18">
        <f t="shared" si="21"/>
        <v>2.3820589676146148E-10</v>
      </c>
      <c r="AI18">
        <f t="shared" si="21"/>
        <v>1.2937594350786084E-10</v>
      </c>
      <c r="AJ18">
        <f t="shared" si="21"/>
        <v>7.026129115936251E-11</v>
      </c>
      <c r="AK18">
        <f t="shared" si="21"/>
        <v>3.8153955073887573E-11</v>
      </c>
      <c r="AL18">
        <f t="shared" si="21"/>
        <v>2.0716819801327302E-11</v>
      </c>
      <c r="AM18">
        <f t="shared" si="21"/>
        <v>1.1247756955676398E-11</v>
      </c>
      <c r="AN18">
        <f t="shared" si="21"/>
        <v>6.1061471993226152E-12</v>
      </c>
      <c r="AO18">
        <f t="shared" si="21"/>
        <v>3.3145631950391145E-12</v>
      </c>
      <c r="AP18">
        <f t="shared" si="21"/>
        <v>1.7990456269908171E-12</v>
      </c>
      <c r="AQ18">
        <f t="shared" si="21"/>
        <v>9.7636908304177124E-13</v>
      </c>
      <c r="AR18">
        <f t="shared" si="22"/>
        <v>5.298353446297472E-13</v>
      </c>
      <c r="AS18">
        <f t="shared" si="22"/>
        <v>2.8748948929137718E-13</v>
      </c>
      <c r="AT18">
        <f t="shared" si="22"/>
        <v>1.559754320332949E-13</v>
      </c>
      <c r="AU18">
        <f t="shared" si="22"/>
        <v>8.4614075984578492E-14</v>
      </c>
      <c r="AV18">
        <f t="shared" si="22"/>
        <v>4.5896567715290189E-14</v>
      </c>
      <c r="AW18">
        <f t="shared" si="22"/>
        <v>2.4892466039083921E-14</v>
      </c>
      <c r="AX18">
        <f t="shared" si="22"/>
        <v>1.2185588085709495E-14</v>
      </c>
      <c r="AY18">
        <f t="shared" si="22"/>
        <v>5.7339678054933914E-15</v>
      </c>
      <c r="AZ18">
        <f t="shared" si="22"/>
        <v>2.8424907632315742E-15</v>
      </c>
      <c r="BA18">
        <f t="shared" si="22"/>
        <v>1.4338861219422543E-15</v>
      </c>
      <c r="BB18">
        <f t="shared" si="23"/>
        <v>7.3048498587342944E-16</v>
      </c>
      <c r="BC18">
        <f t="shared" si="23"/>
        <v>3.746221102442959E-16</v>
      </c>
      <c r="BD18">
        <f t="shared" si="23"/>
        <v>1.9306825591174866E-16</v>
      </c>
      <c r="BE18">
        <f t="shared" si="23"/>
        <v>9.9885800479641E-17</v>
      </c>
      <c r="BF18">
        <f t="shared" si="23"/>
        <v>5.1839990613094274E-17</v>
      </c>
      <c r="BG18">
        <f t="shared" si="23"/>
        <v>2.6975936257569624E-17</v>
      </c>
      <c r="BH18">
        <f t="shared" si="23"/>
        <v>1.4069446234914771E-17</v>
      </c>
      <c r="BI18">
        <f t="shared" si="23"/>
        <v>7.3526217273076613E-18</v>
      </c>
      <c r="BJ18">
        <f t="shared" si="23"/>
        <v>3.8492324984634575E-18</v>
      </c>
      <c r="BK18">
        <f t="shared" si="23"/>
        <v>2.0183363551944094E-18</v>
      </c>
      <c r="BL18">
        <f t="shared" si="24"/>
        <v>1.059827483206746E-18</v>
      </c>
      <c r="BM18">
        <f t="shared" si="24"/>
        <v>5.5724277712967729E-19</v>
      </c>
      <c r="BN18">
        <f t="shared" si="24"/>
        <v>2.93342529639819E-19</v>
      </c>
      <c r="BO18">
        <f t="shared" si="24"/>
        <v>1.5459205259677523E-19</v>
      </c>
      <c r="BP18">
        <f t="shared" si="24"/>
        <v>8.1554202187845106E-20</v>
      </c>
      <c r="BQ18">
        <f t="shared" si="24"/>
        <v>4.3064794163398696E-20</v>
      </c>
      <c r="BR18">
        <f t="shared" si="24"/>
        <v>2.2760857174404138E-20</v>
      </c>
      <c r="BS18">
        <f t="shared" si="24"/>
        <v>1.2039858262930561E-20</v>
      </c>
      <c r="BT18">
        <f t="shared" si="24"/>
        <v>6.3738152971172069E-21</v>
      </c>
      <c r="BU18">
        <f t="shared" si="24"/>
        <v>3.3767884604666802E-21</v>
      </c>
      <c r="BV18">
        <f t="shared" si="25"/>
        <v>1.7902648362089603E-21</v>
      </c>
      <c r="BW18">
        <f t="shared" si="25"/>
        <v>9.4978234539100759E-22</v>
      </c>
      <c r="BX18">
        <f t="shared" si="25"/>
        <v>5.0420830733810485E-22</v>
      </c>
      <c r="BY18">
        <f t="shared" si="25"/>
        <v>2.6783165228834924E-22</v>
      </c>
      <c r="BZ18">
        <f t="shared" si="25"/>
        <v>1.4235337378997217E-22</v>
      </c>
      <c r="CA18">
        <f t="shared" si="25"/>
        <v>7.5703591173987121E-23</v>
      </c>
      <c r="CB18">
        <f t="shared" si="25"/>
        <v>4.0280770997041089E-23</v>
      </c>
      <c r="CC18">
        <f t="shared" si="25"/>
        <v>2.1443817633821306E-23</v>
      </c>
      <c r="CD18">
        <f t="shared" si="25"/>
        <v>1.1421433068466523E-23</v>
      </c>
      <c r="CE18">
        <f t="shared" si="25"/>
        <v>6.0861826139161119E-24</v>
      </c>
      <c r="CF18">
        <f t="shared" si="26"/>
        <v>3.2446473927138169E-24</v>
      </c>
      <c r="CG18">
        <f t="shared" si="26"/>
        <v>1.7305371824975019E-24</v>
      </c>
      <c r="CH18">
        <f t="shared" si="26"/>
        <v>9.2337573460454463E-25</v>
      </c>
      <c r="CI18">
        <f t="shared" si="26"/>
        <v>4.9289416375742884E-25</v>
      </c>
      <c r="CJ18">
        <f t="shared" si="26"/>
        <v>2.6320889467450139E-25</v>
      </c>
      <c r="CK18">
        <f t="shared" si="26"/>
        <v>1.4060909912216018E-25</v>
      </c>
      <c r="CL18">
        <f t="shared" si="26"/>
        <v>7.5142716739376837E-26</v>
      </c>
      <c r="CM18">
        <f t="shared" si="26"/>
        <v>4.0171298842129399E-26</v>
      </c>
      <c r="CN18">
        <f t="shared" si="26"/>
        <v>2.1483030579011736E-26</v>
      </c>
      <c r="CO18">
        <f t="shared" si="26"/>
        <v>1.1492680527016216E-26</v>
      </c>
      <c r="CP18">
        <f t="shared" si="27"/>
        <v>6.1501950354941887E-27</v>
      </c>
      <c r="CQ18">
        <f t="shared" si="27"/>
        <v>3.2922595923640802E-27</v>
      </c>
      <c r="CR18">
        <f t="shared" si="27"/>
        <v>1.1672499997617738E-27</v>
      </c>
      <c r="CS18">
        <f t="shared" si="27"/>
        <v>4.1749133076285918E-28</v>
      </c>
      <c r="CT18">
        <f t="shared" si="27"/>
        <v>1.5921551052173136E-28</v>
      </c>
      <c r="CU18">
        <f t="shared" si="27"/>
        <v>6.0992400516324935E-29</v>
      </c>
      <c r="CV18">
        <f t="shared" si="27"/>
        <v>2.2933350358923706E-29</v>
      </c>
      <c r="CW18">
        <f t="shared" si="27"/>
        <v>8.3015337632471941E-30</v>
      </c>
      <c r="CX18">
        <f t="shared" si="27"/>
        <v>2.823170105093653E-30</v>
      </c>
      <c r="CY18">
        <f t="shared" si="27"/>
        <v>8.6692530179088653E-31</v>
      </c>
      <c r="CZ18">
        <f t="shared" si="28"/>
        <v>2.2198220257284372E-31</v>
      </c>
      <c r="DA18">
        <f t="shared" si="28"/>
        <v>3.8251980470356701E-32</v>
      </c>
      <c r="DB18">
        <f t="shared" si="28"/>
        <v>1.3380330934195775E-33</v>
      </c>
      <c r="DC18">
        <f t="shared" si="28"/>
        <v>0</v>
      </c>
      <c r="DD18">
        <f t="shared" si="28"/>
        <v>0</v>
      </c>
      <c r="DE18">
        <f t="shared" si="28"/>
        <v>0</v>
      </c>
      <c r="DF18">
        <f t="shared" si="28"/>
        <v>0</v>
      </c>
      <c r="DG18">
        <f t="shared" si="28"/>
        <v>0</v>
      </c>
      <c r="DH18">
        <f t="shared" si="28"/>
        <v>0</v>
      </c>
      <c r="DI18">
        <f t="shared" si="28"/>
        <v>0</v>
      </c>
      <c r="DJ18">
        <f t="shared" si="29"/>
        <v>0</v>
      </c>
      <c r="DK18">
        <f t="shared" si="29"/>
        <v>0</v>
      </c>
      <c r="DL18">
        <f t="shared" si="29"/>
        <v>0</v>
      </c>
      <c r="DM18">
        <f t="shared" si="29"/>
        <v>0</v>
      </c>
      <c r="DN18">
        <f t="shared" si="29"/>
        <v>0</v>
      </c>
      <c r="DO18">
        <f t="shared" si="29"/>
        <v>0</v>
      </c>
      <c r="DP18">
        <f t="shared" si="29"/>
        <v>0</v>
      </c>
      <c r="DQ18">
        <f t="shared" si="29"/>
        <v>0</v>
      </c>
      <c r="DR18">
        <f t="shared" si="29"/>
        <v>0</v>
      </c>
      <c r="DS18">
        <f t="shared" si="29"/>
        <v>0</v>
      </c>
      <c r="DT18">
        <f t="shared" si="30"/>
        <v>0</v>
      </c>
      <c r="DU18">
        <f t="shared" si="30"/>
        <v>0</v>
      </c>
      <c r="DV18">
        <f t="shared" si="30"/>
        <v>0</v>
      </c>
      <c r="DW18">
        <f t="shared" si="30"/>
        <v>0</v>
      </c>
      <c r="DX18">
        <f t="shared" si="30"/>
        <v>0</v>
      </c>
      <c r="DY18">
        <f t="shared" si="30"/>
        <v>0</v>
      </c>
      <c r="DZ18">
        <f t="shared" si="30"/>
        <v>0</v>
      </c>
      <c r="EA18">
        <f t="shared" si="30"/>
        <v>0</v>
      </c>
      <c r="EB18">
        <f t="shared" si="30"/>
        <v>0</v>
      </c>
      <c r="EC18">
        <f t="shared" si="30"/>
        <v>0</v>
      </c>
      <c r="ED18">
        <f t="shared" si="31"/>
        <v>0</v>
      </c>
      <c r="EE18">
        <f t="shared" si="31"/>
        <v>0</v>
      </c>
      <c r="EF18">
        <f t="shared" si="31"/>
        <v>0</v>
      </c>
      <c r="EG18">
        <f t="shared" si="31"/>
        <v>0</v>
      </c>
      <c r="EH18">
        <f t="shared" si="31"/>
        <v>0</v>
      </c>
      <c r="EI18">
        <f t="shared" si="31"/>
        <v>0</v>
      </c>
      <c r="EJ18">
        <f t="shared" si="31"/>
        <v>0</v>
      </c>
      <c r="EK18">
        <f t="shared" si="31"/>
        <v>0</v>
      </c>
      <c r="EL18">
        <f t="shared" si="31"/>
        <v>0</v>
      </c>
      <c r="EM18">
        <f t="shared" si="31"/>
        <v>0</v>
      </c>
      <c r="EN18">
        <f t="shared" si="32"/>
        <v>0</v>
      </c>
      <c r="EO18">
        <f t="shared" si="32"/>
        <v>0</v>
      </c>
      <c r="EP18">
        <f t="shared" si="32"/>
        <v>0</v>
      </c>
      <c r="EQ18">
        <f t="shared" si="32"/>
        <v>0</v>
      </c>
      <c r="ER18">
        <f t="shared" si="32"/>
        <v>0</v>
      </c>
      <c r="ES18">
        <f t="shared" si="32"/>
        <v>0</v>
      </c>
      <c r="ET18">
        <f t="shared" si="32"/>
        <v>0</v>
      </c>
      <c r="EU18">
        <f t="shared" si="32"/>
        <v>0</v>
      </c>
      <c r="EV18">
        <f t="shared" si="32"/>
        <v>0</v>
      </c>
      <c r="EW18">
        <f t="shared" si="32"/>
        <v>0</v>
      </c>
      <c r="EX18">
        <f t="shared" si="32"/>
        <v>0</v>
      </c>
      <c r="EZ18">
        <f t="shared" si="16"/>
        <v>4.5314278389303846E-2</v>
      </c>
      <c r="FB18">
        <f t="shared" si="17"/>
        <v>0.47523692004023343</v>
      </c>
      <c r="FC18">
        <f t="shared" si="15"/>
        <v>0.10728017290501576</v>
      </c>
    </row>
    <row r="19" spans="1:159" x14ac:dyDescent="0.25">
      <c r="A19">
        <v>360</v>
      </c>
      <c r="B19" s="20">
        <f>'Input spectra'!S18</f>
        <v>0.118711208280102</v>
      </c>
      <c r="C19">
        <f>'Input spectra'!D18</f>
        <v>1.4286952984924</v>
      </c>
      <c r="D19">
        <f t="shared" si="18"/>
        <v>2.0653927966864227E-2</v>
      </c>
      <c r="E19">
        <f t="shared" si="18"/>
        <v>1.1441499729718784E-2</v>
      </c>
      <c r="F19">
        <f t="shared" si="18"/>
        <v>6.3378196753464885E-3</v>
      </c>
      <c r="G19">
        <f t="shared" si="18"/>
        <v>3.5105331829550458E-3</v>
      </c>
      <c r="H19">
        <f t="shared" si="18"/>
        <v>1.9443847779752777E-3</v>
      </c>
      <c r="I19">
        <f t="shared" si="18"/>
        <v>1.0768789943939544E-3</v>
      </c>
      <c r="J19">
        <f t="shared" si="18"/>
        <v>5.9638510947637561E-4</v>
      </c>
      <c r="K19">
        <f t="shared" si="18"/>
        <v>3.3026419309649889E-4</v>
      </c>
      <c r="L19">
        <f t="shared" si="18"/>
        <v>1.8288185352859735E-4</v>
      </c>
      <c r="M19">
        <f t="shared" si="18"/>
        <v>1.0126369424440835E-4</v>
      </c>
      <c r="N19">
        <f t="shared" si="19"/>
        <v>5.6067415998351757E-5</v>
      </c>
      <c r="O19">
        <f t="shared" si="19"/>
        <v>3.1041344292142061E-5</v>
      </c>
      <c r="P19">
        <f t="shared" si="19"/>
        <v>1.7184752442655099E-5</v>
      </c>
      <c r="Q19">
        <f t="shared" si="19"/>
        <v>9.5130194184815579E-6</v>
      </c>
      <c r="R19">
        <f t="shared" si="19"/>
        <v>5.2658124028818167E-6</v>
      </c>
      <c r="S19">
        <f t="shared" si="19"/>
        <v>2.9146326264493971E-6</v>
      </c>
      <c r="T19">
        <f t="shared" si="19"/>
        <v>1.6131443497999524E-6</v>
      </c>
      <c r="U19">
        <f t="shared" si="19"/>
        <v>8.9275672467059427E-7</v>
      </c>
      <c r="V19">
        <f t="shared" si="19"/>
        <v>4.9404103866856136E-7</v>
      </c>
      <c r="W19">
        <f t="shared" si="19"/>
        <v>2.733772774055959E-7</v>
      </c>
      <c r="X19">
        <f t="shared" si="20"/>
        <v>1.5126232656616417E-7</v>
      </c>
      <c r="Y19">
        <f t="shared" si="20"/>
        <v>8.3688846292547471E-8</v>
      </c>
      <c r="Z19">
        <f t="shared" si="20"/>
        <v>4.6299071716199407E-8</v>
      </c>
      <c r="AA19">
        <f t="shared" si="20"/>
        <v>2.5612049061645315E-8</v>
      </c>
      <c r="AB19">
        <f t="shared" si="20"/>
        <v>1.4167170847700661E-8</v>
      </c>
      <c r="AC19">
        <f t="shared" si="20"/>
        <v>7.8358860710377696E-9</v>
      </c>
      <c r="AD19">
        <f t="shared" si="20"/>
        <v>4.3336982157572752E-9</v>
      </c>
      <c r="AE19">
        <f t="shared" si="20"/>
        <v>2.3965923381391761E-9</v>
      </c>
      <c r="AF19">
        <f t="shared" si="20"/>
        <v>1.3252382996987966E-9</v>
      </c>
      <c r="AG19">
        <f t="shared" si="20"/>
        <v>7.3275273041187457E-10</v>
      </c>
      <c r="AH19">
        <f t="shared" si="21"/>
        <v>4.0512019468115551E-10</v>
      </c>
      <c r="AI19">
        <f t="shared" si="21"/>
        <v>2.2396111828104183E-10</v>
      </c>
      <c r="AJ19">
        <f t="shared" si="21"/>
        <v>1.2380065330734838E-10</v>
      </c>
      <c r="AK19">
        <f t="shared" si="21"/>
        <v>6.8428037852332668E-11</v>
      </c>
      <c r="AL19">
        <f t="shared" si="21"/>
        <v>3.7818589248119279E-11</v>
      </c>
      <c r="AM19">
        <f t="shared" si="21"/>
        <v>2.0899498838380116E-11</v>
      </c>
      <c r="AN19">
        <f t="shared" si="21"/>
        <v>1.1548482775179788E-11</v>
      </c>
      <c r="AO19">
        <f t="shared" si="21"/>
        <v>6.3807492465281495E-12</v>
      </c>
      <c r="AP19">
        <f t="shared" si="21"/>
        <v>3.5251310344421424E-12</v>
      </c>
      <c r="AQ19">
        <f t="shared" si="21"/>
        <v>1.9473087656092772E-12</v>
      </c>
      <c r="AR19">
        <f t="shared" si="22"/>
        <v>1.075596644817405E-12</v>
      </c>
      <c r="AS19">
        <f t="shared" si="22"/>
        <v>5.9404342976758028E-13</v>
      </c>
      <c r="AT19">
        <f t="shared" si="22"/>
        <v>3.2805007060160527E-13</v>
      </c>
      <c r="AU19">
        <f t="shared" si="22"/>
        <v>1.8113995990992595E-13</v>
      </c>
      <c r="AV19">
        <f t="shared" si="22"/>
        <v>1.0000911239781947E-13</v>
      </c>
      <c r="AW19">
        <f t="shared" si="22"/>
        <v>5.5209650775798939E-14</v>
      </c>
      <c r="AX19">
        <f t="shared" si="22"/>
        <v>2.7509410437158403E-14</v>
      </c>
      <c r="AY19">
        <f t="shared" si="22"/>
        <v>1.3175823017014111E-14</v>
      </c>
      <c r="AZ19">
        <f t="shared" si="22"/>
        <v>6.6482796225987193E-15</v>
      </c>
      <c r="BA19">
        <f t="shared" si="22"/>
        <v>3.4135996822198062E-15</v>
      </c>
      <c r="BB19">
        <f t="shared" si="23"/>
        <v>1.7700964654529246E-15</v>
      </c>
      <c r="BC19">
        <f t="shared" si="23"/>
        <v>9.2398891183210268E-16</v>
      </c>
      <c r="BD19">
        <f t="shared" si="23"/>
        <v>4.8469879481757827E-16</v>
      </c>
      <c r="BE19">
        <f t="shared" si="23"/>
        <v>2.5524223197736138E-16</v>
      </c>
      <c r="BF19">
        <f t="shared" si="23"/>
        <v>1.3483461714741437E-16</v>
      </c>
      <c r="BG19">
        <f t="shared" si="23"/>
        <v>7.1416856728939639E-17</v>
      </c>
      <c r="BH19">
        <f t="shared" si="23"/>
        <v>3.7913067313438172E-17</v>
      </c>
      <c r="BI19">
        <f t="shared" si="23"/>
        <v>2.0167025796789613E-17</v>
      </c>
      <c r="BJ19">
        <f t="shared" si="23"/>
        <v>1.0746362523524609E-17</v>
      </c>
      <c r="BK19">
        <f t="shared" si="23"/>
        <v>5.7354645419016108E-18</v>
      </c>
      <c r="BL19">
        <f t="shared" si="24"/>
        <v>3.0654761837940139E-18</v>
      </c>
      <c r="BM19">
        <f t="shared" si="24"/>
        <v>1.6405706200787192E-18</v>
      </c>
      <c r="BN19">
        <f t="shared" si="24"/>
        <v>8.790492899263785E-19</v>
      </c>
      <c r="BO19">
        <f t="shared" si="24"/>
        <v>4.7153406296401275E-19</v>
      </c>
      <c r="BP19">
        <f t="shared" si="24"/>
        <v>2.5319782098633262E-19</v>
      </c>
      <c r="BQ19">
        <f t="shared" si="24"/>
        <v>1.3608921497208384E-19</v>
      </c>
      <c r="BR19">
        <f t="shared" si="24"/>
        <v>7.3211222603666879E-20</v>
      </c>
      <c r="BS19">
        <f t="shared" si="24"/>
        <v>3.9418322017762502E-20</v>
      </c>
      <c r="BT19">
        <f t="shared" si="24"/>
        <v>2.1240461359077657E-20</v>
      </c>
      <c r="BU19">
        <f t="shared" si="24"/>
        <v>1.1453969950335753E-20</v>
      </c>
      <c r="BV19">
        <f t="shared" si="25"/>
        <v>6.1809777276131101E-21</v>
      </c>
      <c r="BW19">
        <f t="shared" si="25"/>
        <v>3.3377338456664376E-21</v>
      </c>
      <c r="BX19">
        <f t="shared" si="25"/>
        <v>1.8035380932488289E-21</v>
      </c>
      <c r="BY19">
        <f t="shared" si="25"/>
        <v>9.7513543011601499E-22</v>
      </c>
      <c r="BZ19">
        <f t="shared" si="25"/>
        <v>5.2754378732190589E-22</v>
      </c>
      <c r="CA19">
        <f t="shared" si="25"/>
        <v>2.8555840203984465E-22</v>
      </c>
      <c r="CB19">
        <f t="shared" si="25"/>
        <v>1.5465499408088917E-22</v>
      </c>
      <c r="CC19">
        <f t="shared" si="25"/>
        <v>8.3802310387209665E-23</v>
      </c>
      <c r="CD19">
        <f t="shared" si="25"/>
        <v>4.5432035893495194E-23</v>
      </c>
      <c r="CE19">
        <f t="shared" si="25"/>
        <v>2.4641905719607922E-23</v>
      </c>
      <c r="CF19">
        <f t="shared" si="26"/>
        <v>1.3371635597878506E-23</v>
      </c>
      <c r="CG19">
        <f t="shared" si="26"/>
        <v>7.259148372425082E-24</v>
      </c>
      <c r="CH19">
        <f t="shared" si="26"/>
        <v>3.9424927969188954E-24</v>
      </c>
      <c r="CI19">
        <f t="shared" si="26"/>
        <v>2.1420708913731366E-24</v>
      </c>
      <c r="CJ19">
        <f t="shared" si="26"/>
        <v>1.1643094919300327E-24</v>
      </c>
      <c r="CK19">
        <f t="shared" si="26"/>
        <v>6.3309519180694861E-25</v>
      </c>
      <c r="CL19">
        <f t="shared" si="26"/>
        <v>3.4437387300046572E-25</v>
      </c>
      <c r="CM19">
        <f t="shared" si="26"/>
        <v>1.873902061183146E-25</v>
      </c>
      <c r="CN19">
        <f t="shared" si="26"/>
        <v>1.020033122784088E-25</v>
      </c>
      <c r="CO19">
        <f t="shared" si="26"/>
        <v>5.5542800722403761E-26</v>
      </c>
      <c r="CP19">
        <f t="shared" si="27"/>
        <v>3.0254016673133536E-26</v>
      </c>
      <c r="CQ19">
        <f t="shared" si="27"/>
        <v>1.648450604216129E-26</v>
      </c>
      <c r="CR19">
        <f t="shared" si="27"/>
        <v>5.9488560726051529E-27</v>
      </c>
      <c r="CS19">
        <f t="shared" si="27"/>
        <v>2.1657322004253456E-27</v>
      </c>
      <c r="CT19">
        <f t="shared" si="27"/>
        <v>8.4067934760966816E-28</v>
      </c>
      <c r="CU19">
        <f t="shared" si="27"/>
        <v>3.2779961873661761E-28</v>
      </c>
      <c r="CV19">
        <f t="shared" si="27"/>
        <v>1.2545498890493566E-28</v>
      </c>
      <c r="CW19">
        <f t="shared" si="27"/>
        <v>4.62238890219247E-29</v>
      </c>
      <c r="CX19">
        <f t="shared" si="27"/>
        <v>1.6000475996868657E-29</v>
      </c>
      <c r="CY19">
        <f t="shared" si="27"/>
        <v>5.0010966441132696E-30</v>
      </c>
      <c r="CZ19">
        <f t="shared" si="28"/>
        <v>1.3034351783623216E-30</v>
      </c>
      <c r="DA19">
        <f t="shared" si="28"/>
        <v>2.2861931538138629E-31</v>
      </c>
      <c r="DB19">
        <f t="shared" si="28"/>
        <v>8.1397967785059316E-33</v>
      </c>
      <c r="DC19">
        <f t="shared" si="28"/>
        <v>0</v>
      </c>
      <c r="DD19">
        <f t="shared" si="28"/>
        <v>0</v>
      </c>
      <c r="DE19">
        <f t="shared" si="28"/>
        <v>0</v>
      </c>
      <c r="DF19">
        <f t="shared" si="28"/>
        <v>0</v>
      </c>
      <c r="DG19">
        <f t="shared" si="28"/>
        <v>0</v>
      </c>
      <c r="DH19">
        <f t="shared" si="28"/>
        <v>0</v>
      </c>
      <c r="DI19">
        <f t="shared" si="28"/>
        <v>0</v>
      </c>
      <c r="DJ19">
        <f t="shared" si="29"/>
        <v>0</v>
      </c>
      <c r="DK19">
        <f t="shared" si="29"/>
        <v>0</v>
      </c>
      <c r="DL19">
        <f t="shared" si="29"/>
        <v>0</v>
      </c>
      <c r="DM19">
        <f t="shared" si="29"/>
        <v>0</v>
      </c>
      <c r="DN19">
        <f t="shared" si="29"/>
        <v>0</v>
      </c>
      <c r="DO19">
        <f t="shared" si="29"/>
        <v>0</v>
      </c>
      <c r="DP19">
        <f t="shared" si="29"/>
        <v>0</v>
      </c>
      <c r="DQ19">
        <f t="shared" si="29"/>
        <v>0</v>
      </c>
      <c r="DR19">
        <f t="shared" si="29"/>
        <v>0</v>
      </c>
      <c r="DS19">
        <f t="shared" si="29"/>
        <v>0</v>
      </c>
      <c r="DT19">
        <f t="shared" si="30"/>
        <v>0</v>
      </c>
      <c r="DU19">
        <f t="shared" si="30"/>
        <v>0</v>
      </c>
      <c r="DV19">
        <f t="shared" si="30"/>
        <v>0</v>
      </c>
      <c r="DW19">
        <f t="shared" si="30"/>
        <v>0</v>
      </c>
      <c r="DX19">
        <f t="shared" si="30"/>
        <v>0</v>
      </c>
      <c r="DY19">
        <f t="shared" si="30"/>
        <v>0</v>
      </c>
      <c r="DZ19">
        <f t="shared" si="30"/>
        <v>0</v>
      </c>
      <c r="EA19">
        <f t="shared" si="30"/>
        <v>0</v>
      </c>
      <c r="EB19">
        <f t="shared" si="30"/>
        <v>0</v>
      </c>
      <c r="EC19">
        <f t="shared" si="30"/>
        <v>0</v>
      </c>
      <c r="ED19">
        <f t="shared" si="31"/>
        <v>0</v>
      </c>
      <c r="EE19">
        <f t="shared" si="31"/>
        <v>0</v>
      </c>
      <c r="EF19">
        <f t="shared" si="31"/>
        <v>0</v>
      </c>
      <c r="EG19">
        <f t="shared" si="31"/>
        <v>0</v>
      </c>
      <c r="EH19">
        <f t="shared" si="31"/>
        <v>0</v>
      </c>
      <c r="EI19">
        <f t="shared" si="31"/>
        <v>0</v>
      </c>
      <c r="EJ19">
        <f t="shared" si="31"/>
        <v>0</v>
      </c>
      <c r="EK19">
        <f t="shared" si="31"/>
        <v>0</v>
      </c>
      <c r="EL19">
        <f t="shared" si="31"/>
        <v>0</v>
      </c>
      <c r="EM19">
        <f t="shared" si="31"/>
        <v>0</v>
      </c>
      <c r="EN19">
        <f t="shared" si="32"/>
        <v>0</v>
      </c>
      <c r="EO19">
        <f t="shared" si="32"/>
        <v>0</v>
      </c>
      <c r="EP19">
        <f t="shared" si="32"/>
        <v>0</v>
      </c>
      <c r="EQ19">
        <f t="shared" si="32"/>
        <v>0</v>
      </c>
      <c r="ER19">
        <f t="shared" si="32"/>
        <v>0</v>
      </c>
      <c r="ES19">
        <f t="shared" si="32"/>
        <v>0</v>
      </c>
      <c r="ET19">
        <f t="shared" si="32"/>
        <v>0</v>
      </c>
      <c r="EU19">
        <f t="shared" si="32"/>
        <v>0</v>
      </c>
      <c r="EV19">
        <f t="shared" si="32"/>
        <v>0</v>
      </c>
      <c r="EW19">
        <f t="shared" si="32"/>
        <v>0</v>
      </c>
      <c r="EX19">
        <f t="shared" si="32"/>
        <v>0</v>
      </c>
      <c r="EZ19">
        <f t="shared" si="16"/>
        <v>4.6301438033621592E-2</v>
      </c>
      <c r="FB19">
        <f t="shared" si="17"/>
        <v>0.47294526875755261</v>
      </c>
      <c r="FC19">
        <f t="shared" si="15"/>
        <v>0.10978858586260913</v>
      </c>
    </row>
    <row r="20" spans="1:159" x14ac:dyDescent="0.25">
      <c r="A20">
        <v>365</v>
      </c>
      <c r="B20" s="20">
        <f>'Input spectra'!S19</f>
        <v>0.110440838733823</v>
      </c>
      <c r="C20">
        <f>'Input spectra'!D19</f>
        <v>1.3842162615476099</v>
      </c>
      <c r="D20">
        <f t="shared" si="18"/>
        <v>2.0653927966864227E-2</v>
      </c>
      <c r="E20">
        <f t="shared" si="18"/>
        <v>1.1656520515595981E-2</v>
      </c>
      <c r="F20">
        <f t="shared" si="18"/>
        <v>6.5782721059965956E-3</v>
      </c>
      <c r="G20">
        <f t="shared" si="18"/>
        <v>3.7121970017764353E-3</v>
      </c>
      <c r="H20">
        <f t="shared" si="18"/>
        <v>2.0947206945030085E-3</v>
      </c>
      <c r="I20">
        <f t="shared" si="18"/>
        <v>1.1819437112116258E-3</v>
      </c>
      <c r="J20">
        <f t="shared" si="18"/>
        <v>6.6687226820197657E-4</v>
      </c>
      <c r="K20">
        <f t="shared" si="18"/>
        <v>3.7623858676812322E-4</v>
      </c>
      <c r="L20">
        <f t="shared" si="18"/>
        <v>2.1225524770875141E-4</v>
      </c>
      <c r="M20">
        <f t="shared" si="18"/>
        <v>1.1973677768827942E-4</v>
      </c>
      <c r="N20">
        <f t="shared" si="19"/>
        <v>6.7541440384317618E-5</v>
      </c>
      <c r="O20">
        <f t="shared" si="19"/>
        <v>3.8096605048203518E-5</v>
      </c>
      <c r="P20">
        <f t="shared" si="19"/>
        <v>2.1486961849031826E-5</v>
      </c>
      <c r="Q20">
        <f t="shared" si="19"/>
        <v>1.2118143568611889E-5</v>
      </c>
      <c r="R20">
        <f t="shared" si="19"/>
        <v>6.8339071046116614E-6</v>
      </c>
      <c r="S20">
        <f t="shared" si="19"/>
        <v>3.8536608212790534E-6</v>
      </c>
      <c r="T20">
        <f t="shared" si="19"/>
        <v>2.1729457041269031E-6</v>
      </c>
      <c r="U20">
        <f t="shared" si="19"/>
        <v>1.2251654786088804E-6</v>
      </c>
      <c r="V20">
        <f t="shared" si="19"/>
        <v>6.9073366764942191E-7</v>
      </c>
      <c r="W20">
        <f t="shared" si="19"/>
        <v>3.8940003880146687E-7</v>
      </c>
      <c r="X20">
        <f t="shared" si="20"/>
        <v>2.1950798855898922E-7</v>
      </c>
      <c r="Y20">
        <f t="shared" si="20"/>
        <v>1.237294586353866E-7</v>
      </c>
      <c r="Z20">
        <f t="shared" si="20"/>
        <v>6.973708551705386E-8</v>
      </c>
      <c r="AA20">
        <f t="shared" si="20"/>
        <v>3.9302648052493502E-8</v>
      </c>
      <c r="AB20">
        <f t="shared" si="20"/>
        <v>2.2148616132680662E-8</v>
      </c>
      <c r="AC20">
        <f t="shared" si="20"/>
        <v>1.2480660099327832E-8</v>
      </c>
      <c r="AD20">
        <f t="shared" si="20"/>
        <v>7.0322465008702872E-9</v>
      </c>
      <c r="AE20">
        <f t="shared" si="20"/>
        <v>3.9620099755062102E-9</v>
      </c>
      <c r="AF20">
        <f t="shared" si="20"/>
        <v>2.2320368195738241E-9</v>
      </c>
      <c r="AG20">
        <f t="shared" si="20"/>
        <v>1.2573344033188933E-9</v>
      </c>
      <c r="AH20">
        <f t="shared" si="21"/>
        <v>7.0821190661767544E-10</v>
      </c>
      <c r="AI20">
        <f t="shared" si="21"/>
        <v>3.988760278209906E-10</v>
      </c>
      <c r="AJ20">
        <f t="shared" si="21"/>
        <v>2.2463334445561371E-10</v>
      </c>
      <c r="AK20">
        <f t="shared" si="21"/>
        <v>1.2649441511874986E-10</v>
      </c>
      <c r="AL20">
        <f t="shared" si="21"/>
        <v>7.1224361778081101E-11</v>
      </c>
      <c r="AM20">
        <f t="shared" si="21"/>
        <v>4.0100066405049513E-11</v>
      </c>
      <c r="AN20">
        <f t="shared" si="21"/>
        <v>2.2574603359636611E-11</v>
      </c>
      <c r="AO20">
        <f t="shared" si="21"/>
        <v>1.2707287417840903E-11</v>
      </c>
      <c r="AP20">
        <f t="shared" si="21"/>
        <v>7.1522455783647654E-12</v>
      </c>
      <c r="AQ20">
        <f t="shared" si="21"/>
        <v>4.0252044986642968E-12</v>
      </c>
      <c r="AR20">
        <f t="shared" si="22"/>
        <v>2.2651060869652596E-12</v>
      </c>
      <c r="AS20">
        <f t="shared" si="22"/>
        <v>1.2745101042695604E-12</v>
      </c>
      <c r="AT20">
        <f t="shared" si="22"/>
        <v>7.1705290448751755E-13</v>
      </c>
      <c r="AU20">
        <f t="shared" si="22"/>
        <v>4.0337716441646542E-13</v>
      </c>
      <c r="AV20">
        <f t="shared" si="22"/>
        <v>2.2689378081542748E-13</v>
      </c>
      <c r="AW20">
        <f t="shared" si="22"/>
        <v>1.2760979086206389E-13</v>
      </c>
      <c r="AX20">
        <f t="shared" si="22"/>
        <v>6.4779301014934345E-14</v>
      </c>
      <c r="AY20">
        <f t="shared" si="22"/>
        <v>3.1609578507577742E-14</v>
      </c>
      <c r="AZ20">
        <f t="shared" si="22"/>
        <v>1.6249358011192187E-14</v>
      </c>
      <c r="BA20">
        <f t="shared" si="22"/>
        <v>8.5001286161529658E-15</v>
      </c>
      <c r="BB20">
        <f t="shared" si="23"/>
        <v>4.4905115758722074E-15</v>
      </c>
      <c r="BC20">
        <f t="shared" si="23"/>
        <v>2.3880951284364165E-15</v>
      </c>
      <c r="BD20">
        <f t="shared" si="23"/>
        <v>1.2762706460778254E-15</v>
      </c>
      <c r="BE20">
        <f t="shared" si="23"/>
        <v>6.8471422772212742E-16</v>
      </c>
      <c r="BF20">
        <f t="shared" si="23"/>
        <v>3.6850569381190357E-16</v>
      </c>
      <c r="BG20">
        <f t="shared" si="23"/>
        <v>1.9885179040530447E-16</v>
      </c>
      <c r="BH20">
        <f t="shared" si="23"/>
        <v>1.0754833061846724E-16</v>
      </c>
      <c r="BI20">
        <f t="shared" si="23"/>
        <v>5.8283091937620141E-17</v>
      </c>
      <c r="BJ20">
        <f t="shared" si="23"/>
        <v>3.1640853816827028E-17</v>
      </c>
      <c r="BK20">
        <f t="shared" si="23"/>
        <v>1.7204469431358109E-17</v>
      </c>
      <c r="BL20">
        <f t="shared" si="24"/>
        <v>9.3682098149899993E-18</v>
      </c>
      <c r="BM20">
        <f t="shared" si="24"/>
        <v>5.1078668765617206E-18</v>
      </c>
      <c r="BN20">
        <f t="shared" si="24"/>
        <v>2.7883279066271459E-18</v>
      </c>
      <c r="BO20">
        <f t="shared" si="24"/>
        <v>1.5238059556338829E-18</v>
      </c>
      <c r="BP20">
        <f t="shared" si="24"/>
        <v>8.336092731993142E-19</v>
      </c>
      <c r="BQ20">
        <f t="shared" si="24"/>
        <v>4.5647002066155849E-19</v>
      </c>
      <c r="BR20">
        <f t="shared" si="24"/>
        <v>2.5017976959305279E-19</v>
      </c>
      <c r="BS20">
        <f t="shared" si="24"/>
        <v>1.3723302593335944E-19</v>
      </c>
      <c r="BT20">
        <f t="shared" si="24"/>
        <v>7.533736562656054E-20</v>
      </c>
      <c r="BU20">
        <f t="shared" si="24"/>
        <v>4.1389340010454012E-20</v>
      </c>
      <c r="BV20">
        <f t="shared" si="25"/>
        <v>2.275493599293916E-20</v>
      </c>
      <c r="BW20">
        <f t="shared" si="25"/>
        <v>1.2518610291125995E-20</v>
      </c>
      <c r="BX20">
        <f t="shared" si="25"/>
        <v>6.8915310088905929E-21</v>
      </c>
      <c r="BY20">
        <f t="shared" si="25"/>
        <v>3.7961320301397427E-21</v>
      </c>
      <c r="BZ20">
        <f t="shared" si="25"/>
        <v>2.0922851047794368E-21</v>
      </c>
      <c r="CA20">
        <f t="shared" si="25"/>
        <v>1.1538338378206485E-21</v>
      </c>
      <c r="CB20">
        <f t="shared" si="25"/>
        <v>6.3664635140717878E-22</v>
      </c>
      <c r="CC20">
        <f t="shared" si="25"/>
        <v>3.5146030014706096E-22</v>
      </c>
      <c r="CD20">
        <f t="shared" si="25"/>
        <v>1.9411918532374422E-22</v>
      </c>
      <c r="CE20">
        <f t="shared" si="25"/>
        <v>1.0726709779070412E-22</v>
      </c>
      <c r="CF20">
        <f t="shared" si="26"/>
        <v>5.930110000477527E-23</v>
      </c>
      <c r="CG20">
        <f t="shared" si="26"/>
        <v>3.2798189254752425E-23</v>
      </c>
      <c r="CH20">
        <f t="shared" si="26"/>
        <v>1.814767865777665E-23</v>
      </c>
      <c r="CI20">
        <f t="shared" si="26"/>
        <v>1.0045463716946179E-23</v>
      </c>
      <c r="CJ20">
        <f t="shared" si="26"/>
        <v>5.5627631043889679E-24</v>
      </c>
      <c r="CK20">
        <f t="shared" si="26"/>
        <v>3.0816060661412942E-24</v>
      </c>
      <c r="CL20">
        <f t="shared" si="26"/>
        <v>1.7077499362918927E-24</v>
      </c>
      <c r="CM20">
        <f t="shared" si="26"/>
        <v>9.4673176622442375E-25</v>
      </c>
      <c r="CN20">
        <f t="shared" si="26"/>
        <v>5.2502539798649127E-25</v>
      </c>
      <c r="CO20">
        <f t="shared" si="26"/>
        <v>2.9125929307557974E-25</v>
      </c>
      <c r="CP20">
        <f t="shared" si="27"/>
        <v>1.6162965116278149E-25</v>
      </c>
      <c r="CQ20">
        <f t="shared" si="27"/>
        <v>8.9722199064639915E-26</v>
      </c>
      <c r="CR20">
        <f t="shared" si="27"/>
        <v>3.2987044839419164E-26</v>
      </c>
      <c r="CS20">
        <f t="shared" si="27"/>
        <v>1.2234907226272441E-26</v>
      </c>
      <c r="CT20">
        <f t="shared" si="27"/>
        <v>4.838517131562562E-27</v>
      </c>
      <c r="CU20">
        <f t="shared" si="27"/>
        <v>1.922101538622575E-27</v>
      </c>
      <c r="CV20">
        <f t="shared" si="27"/>
        <v>7.4944850278305724E-28</v>
      </c>
      <c r="CW20">
        <f t="shared" si="27"/>
        <v>2.8132369923105473E-28</v>
      </c>
      <c r="CX20">
        <f t="shared" si="27"/>
        <v>9.9210746630388308E-29</v>
      </c>
      <c r="CY20">
        <f t="shared" si="27"/>
        <v>3.1591994147431048E-29</v>
      </c>
      <c r="CZ20">
        <f t="shared" si="28"/>
        <v>8.3885560124520096E-30</v>
      </c>
      <c r="DA20">
        <f t="shared" si="28"/>
        <v>1.4989828648901099E-30</v>
      </c>
      <c r="DB20">
        <f t="shared" si="28"/>
        <v>5.4372999103583012E-32</v>
      </c>
      <c r="DC20">
        <f t="shared" si="28"/>
        <v>0</v>
      </c>
      <c r="DD20">
        <f t="shared" si="28"/>
        <v>0</v>
      </c>
      <c r="DE20">
        <f t="shared" si="28"/>
        <v>0</v>
      </c>
      <c r="DF20">
        <f t="shared" si="28"/>
        <v>0</v>
      </c>
      <c r="DG20">
        <f t="shared" si="28"/>
        <v>0</v>
      </c>
      <c r="DH20">
        <f t="shared" si="28"/>
        <v>0</v>
      </c>
      <c r="DI20">
        <f t="shared" si="28"/>
        <v>0</v>
      </c>
      <c r="DJ20">
        <f t="shared" si="29"/>
        <v>0</v>
      </c>
      <c r="DK20">
        <f t="shared" si="29"/>
        <v>0</v>
      </c>
      <c r="DL20">
        <f t="shared" si="29"/>
        <v>0</v>
      </c>
      <c r="DM20">
        <f t="shared" si="29"/>
        <v>0</v>
      </c>
      <c r="DN20">
        <f t="shared" si="29"/>
        <v>0</v>
      </c>
      <c r="DO20">
        <f t="shared" si="29"/>
        <v>0</v>
      </c>
      <c r="DP20">
        <f t="shared" si="29"/>
        <v>0</v>
      </c>
      <c r="DQ20">
        <f t="shared" si="29"/>
        <v>0</v>
      </c>
      <c r="DR20">
        <f t="shared" si="29"/>
        <v>0</v>
      </c>
      <c r="DS20">
        <f t="shared" si="29"/>
        <v>0</v>
      </c>
      <c r="DT20">
        <f t="shared" si="30"/>
        <v>0</v>
      </c>
      <c r="DU20">
        <f t="shared" si="30"/>
        <v>0</v>
      </c>
      <c r="DV20">
        <f t="shared" si="30"/>
        <v>0</v>
      </c>
      <c r="DW20">
        <f t="shared" si="30"/>
        <v>0</v>
      </c>
      <c r="DX20">
        <f t="shared" si="30"/>
        <v>0</v>
      </c>
      <c r="DY20">
        <f t="shared" si="30"/>
        <v>0</v>
      </c>
      <c r="DZ20">
        <f t="shared" si="30"/>
        <v>0</v>
      </c>
      <c r="EA20">
        <f t="shared" si="30"/>
        <v>0</v>
      </c>
      <c r="EB20">
        <f t="shared" si="30"/>
        <v>0</v>
      </c>
      <c r="EC20">
        <f t="shared" si="30"/>
        <v>0</v>
      </c>
      <c r="ED20">
        <f t="shared" si="31"/>
        <v>0</v>
      </c>
      <c r="EE20">
        <f t="shared" si="31"/>
        <v>0</v>
      </c>
      <c r="EF20">
        <f t="shared" si="31"/>
        <v>0</v>
      </c>
      <c r="EG20">
        <f t="shared" si="31"/>
        <v>0</v>
      </c>
      <c r="EH20">
        <f t="shared" si="31"/>
        <v>0</v>
      </c>
      <c r="EI20">
        <f t="shared" si="31"/>
        <v>0</v>
      </c>
      <c r="EJ20">
        <f t="shared" si="31"/>
        <v>0</v>
      </c>
      <c r="EK20">
        <f t="shared" si="31"/>
        <v>0</v>
      </c>
      <c r="EL20">
        <f t="shared" si="31"/>
        <v>0</v>
      </c>
      <c r="EM20">
        <f t="shared" si="31"/>
        <v>0</v>
      </c>
      <c r="EN20">
        <f t="shared" si="32"/>
        <v>0</v>
      </c>
      <c r="EO20">
        <f t="shared" si="32"/>
        <v>0</v>
      </c>
      <c r="EP20">
        <f t="shared" si="32"/>
        <v>0</v>
      </c>
      <c r="EQ20">
        <f t="shared" si="32"/>
        <v>0</v>
      </c>
      <c r="ER20">
        <f t="shared" si="32"/>
        <v>0</v>
      </c>
      <c r="ES20">
        <f t="shared" si="32"/>
        <v>0</v>
      </c>
      <c r="ET20">
        <f t="shared" si="32"/>
        <v>0</v>
      </c>
      <c r="EU20">
        <f t="shared" si="32"/>
        <v>0</v>
      </c>
      <c r="EV20">
        <f t="shared" si="32"/>
        <v>0</v>
      </c>
      <c r="EW20">
        <f t="shared" si="32"/>
        <v>0</v>
      </c>
      <c r="EX20">
        <f t="shared" si="32"/>
        <v>0</v>
      </c>
      <c r="EZ20">
        <f t="shared" si="16"/>
        <v>4.7407596851209724E-2</v>
      </c>
      <c r="FB20">
        <f t="shared" si="17"/>
        <v>0.47030569858173576</v>
      </c>
      <c r="FC20">
        <f t="shared" si="15"/>
        <v>0.11252360710908545</v>
      </c>
    </row>
    <row r="21" spans="1:159" x14ac:dyDescent="0.25">
      <c r="A21">
        <v>370</v>
      </c>
      <c r="B21" s="20">
        <f>'Input spectra'!S20</f>
        <v>0.102783372953167</v>
      </c>
      <c r="C21">
        <f>'Input spectra'!D20</f>
        <v>1.33082382631698</v>
      </c>
      <c r="D21">
        <f t="shared" si="18"/>
        <v>2.0653927966864227E-2</v>
      </c>
      <c r="E21">
        <f t="shared" si="18"/>
        <v>1.1917268051008194E-2</v>
      </c>
      <c r="F21">
        <f t="shared" si="18"/>
        <v>6.8758656910253959E-3</v>
      </c>
      <c r="G21">
        <f t="shared" si="18"/>
        <v>3.9669282201397022E-3</v>
      </c>
      <c r="H21">
        <f t="shared" si="18"/>
        <v>2.2885332430144308E-3</v>
      </c>
      <c r="I21">
        <f t="shared" si="18"/>
        <v>1.3201876684398987E-3</v>
      </c>
      <c r="J21">
        <f t="shared" si="18"/>
        <v>7.6153402253722135E-4</v>
      </c>
      <c r="K21">
        <f t="shared" si="18"/>
        <v>4.3925606127756799E-4</v>
      </c>
      <c r="L21">
        <f t="shared" si="18"/>
        <v>2.5334984355990107E-4</v>
      </c>
      <c r="M21">
        <f t="shared" si="18"/>
        <v>1.4611592306576921E-4</v>
      </c>
      <c r="N21">
        <f t="shared" si="19"/>
        <v>8.4265164560797017E-5</v>
      </c>
      <c r="O21">
        <f t="shared" si="19"/>
        <v>4.8592786753910628E-5</v>
      </c>
      <c r="P21">
        <f t="shared" si="19"/>
        <v>2.8020012124025423E-5</v>
      </c>
      <c r="Q21">
        <f t="shared" si="19"/>
        <v>1.61561239010921E-5</v>
      </c>
      <c r="R21">
        <f t="shared" si="19"/>
        <v>9.3148942363270269E-6</v>
      </c>
      <c r="S21">
        <f t="shared" si="19"/>
        <v>5.3701957976359792E-6</v>
      </c>
      <c r="T21">
        <f t="shared" si="19"/>
        <v>3.0958027581533724E-6</v>
      </c>
      <c r="U21">
        <f t="shared" si="19"/>
        <v>1.784542662372278E-6</v>
      </c>
      <c r="V21">
        <f t="shared" si="19"/>
        <v>1.0286096255562894E-6</v>
      </c>
      <c r="W21">
        <f t="shared" si="19"/>
        <v>5.9284849974415945E-7</v>
      </c>
      <c r="X21">
        <f t="shared" si="20"/>
        <v>3.4166920754899508E-7</v>
      </c>
      <c r="Y21">
        <f t="shared" si="20"/>
        <v>1.9689577561040315E-7</v>
      </c>
      <c r="Z21">
        <f t="shared" si="20"/>
        <v>1.1345792966089567E-7</v>
      </c>
      <c r="AA21">
        <f t="shared" si="20"/>
        <v>6.5373336234484819E-8</v>
      </c>
      <c r="AB21">
        <f t="shared" si="20"/>
        <v>3.7664586902694421E-8</v>
      </c>
      <c r="AC21">
        <f t="shared" si="20"/>
        <v>2.1698611468552388E-8</v>
      </c>
      <c r="AD21">
        <f t="shared" si="20"/>
        <v>1.2499603844414415E-8</v>
      </c>
      <c r="AE21">
        <f t="shared" si="20"/>
        <v>7.1998840675800044E-9</v>
      </c>
      <c r="AF21">
        <f t="shared" si="20"/>
        <v>4.1468570890149767E-9</v>
      </c>
      <c r="AG21">
        <f t="shared" si="20"/>
        <v>2.3882307659953892E-9</v>
      </c>
      <c r="AH21">
        <f t="shared" si="21"/>
        <v>1.3752969798894183E-9</v>
      </c>
      <c r="AI21">
        <f t="shared" si="21"/>
        <v>7.9191574388737338E-10</v>
      </c>
      <c r="AJ21">
        <f t="shared" si="21"/>
        <v>4.5595610971056442E-10</v>
      </c>
      <c r="AK21">
        <f t="shared" si="21"/>
        <v>2.6249917523230072E-10</v>
      </c>
      <c r="AL21">
        <f t="shared" si="21"/>
        <v>1.5110990541487895E-10</v>
      </c>
      <c r="AM21">
        <f t="shared" si="21"/>
        <v>8.6979565674199834E-11</v>
      </c>
      <c r="AN21">
        <f t="shared" si="21"/>
        <v>5.0061060651590219E-11</v>
      </c>
      <c r="AO21">
        <f t="shared" si="21"/>
        <v>2.8809820140621003E-11</v>
      </c>
      <c r="AP21">
        <f t="shared" si="21"/>
        <v>1.6578219570501291E-11</v>
      </c>
      <c r="AQ21">
        <f t="shared" si="21"/>
        <v>9.5387440213245083E-12</v>
      </c>
      <c r="AR21">
        <f t="shared" si="22"/>
        <v>5.4878163292601383E-12</v>
      </c>
      <c r="AS21">
        <f t="shared" si="22"/>
        <v>3.1569091136021709E-12</v>
      </c>
      <c r="AT21">
        <f t="shared" si="22"/>
        <v>1.8158408032809551E-12</v>
      </c>
      <c r="AU21">
        <f t="shared" si="22"/>
        <v>1.0443490012338091E-12</v>
      </c>
      <c r="AV21">
        <f t="shared" si="22"/>
        <v>6.005714937929632E-13</v>
      </c>
      <c r="AW21">
        <f t="shared" si="22"/>
        <v>3.4532967104921209E-13</v>
      </c>
      <c r="AX21">
        <f t="shared" si="22"/>
        <v>1.7922307775834094E-13</v>
      </c>
      <c r="AY21">
        <f t="shared" si="22"/>
        <v>8.9409600405089646E-14</v>
      </c>
      <c r="AZ21">
        <f t="shared" si="22"/>
        <v>4.6990431372637023E-14</v>
      </c>
      <c r="BA21">
        <f t="shared" si="22"/>
        <v>2.5130810605950537E-14</v>
      </c>
      <c r="BB21">
        <f t="shared" si="23"/>
        <v>1.3573273365467369E-14</v>
      </c>
      <c r="BC21">
        <f t="shared" si="23"/>
        <v>7.3798608612963389E-15</v>
      </c>
      <c r="BD21">
        <f t="shared" si="23"/>
        <v>4.0322468127073262E-15</v>
      </c>
      <c r="BE21">
        <f t="shared" si="23"/>
        <v>2.2116757407943037E-15</v>
      </c>
      <c r="BF21">
        <f t="shared" si="23"/>
        <v>1.2169257482770639E-15</v>
      </c>
      <c r="BG21">
        <f t="shared" si="23"/>
        <v>6.7136262268042831E-16</v>
      </c>
      <c r="BH21">
        <f t="shared" si="23"/>
        <v>3.7122661239623268E-16</v>
      </c>
      <c r="BI21">
        <f t="shared" si="23"/>
        <v>2.0567702760011339E-16</v>
      </c>
      <c r="BJ21">
        <f t="shared" si="23"/>
        <v>1.1415611332986565E-16</v>
      </c>
      <c r="BK21">
        <f t="shared" si="23"/>
        <v>6.3459995819135847E-17</v>
      </c>
      <c r="BL21">
        <f t="shared" si="24"/>
        <v>3.5328332529817214E-17</v>
      </c>
      <c r="BM21">
        <f t="shared" si="24"/>
        <v>1.9693090476077166E-17</v>
      </c>
      <c r="BN21">
        <f t="shared" si="24"/>
        <v>1.0990714512736844E-17</v>
      </c>
      <c r="BO21">
        <f t="shared" si="24"/>
        <v>6.1407232334612937E-18</v>
      </c>
      <c r="BP21">
        <f t="shared" si="24"/>
        <v>3.4344735010904938E-18</v>
      </c>
      <c r="BQ21">
        <f t="shared" si="24"/>
        <v>1.9227271912397791E-18</v>
      </c>
      <c r="BR21">
        <f t="shared" si="24"/>
        <v>1.0773712249868313E-18</v>
      </c>
      <c r="BS21">
        <f t="shared" si="24"/>
        <v>6.0419843879971076E-19</v>
      </c>
      <c r="BT21">
        <f t="shared" si="24"/>
        <v>3.3910888170076036E-19</v>
      </c>
      <c r="BU21">
        <f t="shared" si="24"/>
        <v>1.904693113392237E-19</v>
      </c>
      <c r="BV21">
        <f t="shared" si="25"/>
        <v>1.0705819182996915E-19</v>
      </c>
      <c r="BW21">
        <f t="shared" si="25"/>
        <v>6.0215483966751686E-20</v>
      </c>
      <c r="BX21">
        <f t="shared" si="25"/>
        <v>3.3890310785305786E-20</v>
      </c>
      <c r="BY21">
        <f t="shared" si="25"/>
        <v>1.9085736394892946E-20</v>
      </c>
      <c r="BZ21">
        <f t="shared" si="25"/>
        <v>1.0754649254583562E-20</v>
      </c>
      <c r="CA21">
        <f t="shared" si="25"/>
        <v>6.063542619606301E-21</v>
      </c>
      <c r="CB21">
        <f t="shared" si="25"/>
        <v>3.4204968388506809E-21</v>
      </c>
      <c r="CC21">
        <f t="shared" si="25"/>
        <v>1.9305230438927325E-21</v>
      </c>
      <c r="CD21">
        <f t="shared" si="25"/>
        <v>1.0901216124414207E-21</v>
      </c>
      <c r="CE21">
        <f t="shared" si="25"/>
        <v>6.1585829594315095E-22</v>
      </c>
      <c r="CF21">
        <f t="shared" si="26"/>
        <v>3.4808458454738478E-22</v>
      </c>
      <c r="CG21">
        <f t="shared" si="26"/>
        <v>1.9682473890071261E-22</v>
      </c>
      <c r="CH21">
        <f t="shared" si="26"/>
        <v>1.1134191140118495E-22</v>
      </c>
      <c r="CI21">
        <f t="shared" si="26"/>
        <v>6.3010852710055079E-23</v>
      </c>
      <c r="CJ21">
        <f t="shared" si="26"/>
        <v>3.5673334693587107E-23</v>
      </c>
      <c r="CK21">
        <f t="shared" si="26"/>
        <v>2.0204031588871985E-23</v>
      </c>
      <c r="CL21">
        <f t="shared" si="26"/>
        <v>1.1447033975152878E-23</v>
      </c>
      <c r="CM21">
        <f t="shared" si="26"/>
        <v>6.487889119623813E-24</v>
      </c>
      <c r="CN21">
        <f t="shared" si="26"/>
        <v>3.6784474646055476E-24</v>
      </c>
      <c r="CO21">
        <f t="shared" si="26"/>
        <v>2.0862762381149703E-24</v>
      </c>
      <c r="CP21">
        <f t="shared" si="27"/>
        <v>1.183643266077271E-24</v>
      </c>
      <c r="CQ21">
        <f t="shared" si="27"/>
        <v>6.7174969983581909E-25</v>
      </c>
      <c r="CR21">
        <f t="shared" si="27"/>
        <v>2.5249847407557195E-25</v>
      </c>
      <c r="CS21">
        <f t="shared" si="27"/>
        <v>9.5746697495281492E-26</v>
      </c>
      <c r="CT21">
        <f t="shared" si="27"/>
        <v>3.8711783582244731E-26</v>
      </c>
      <c r="CU21">
        <f t="shared" si="27"/>
        <v>1.572226094223741E-26</v>
      </c>
      <c r="CV21">
        <f t="shared" si="27"/>
        <v>6.2674120095454291E-27</v>
      </c>
      <c r="CW21">
        <f t="shared" si="27"/>
        <v>2.405251776714453E-27</v>
      </c>
      <c r="CX21">
        <f t="shared" si="27"/>
        <v>8.6720289332796143E-28</v>
      </c>
      <c r="CY21">
        <f t="shared" si="27"/>
        <v>2.8232336124400378E-28</v>
      </c>
      <c r="CZ21">
        <f t="shared" si="28"/>
        <v>7.664163481498775E-29</v>
      </c>
      <c r="DA21">
        <f t="shared" si="28"/>
        <v>1.4001739553669515E-29</v>
      </c>
      <c r="DB21">
        <f t="shared" si="28"/>
        <v>5.1924986304935302E-31</v>
      </c>
      <c r="DC21">
        <f t="shared" si="28"/>
        <v>0</v>
      </c>
      <c r="DD21">
        <f t="shared" si="28"/>
        <v>0</v>
      </c>
      <c r="DE21">
        <f t="shared" si="28"/>
        <v>0</v>
      </c>
      <c r="DF21">
        <f t="shared" si="28"/>
        <v>0</v>
      </c>
      <c r="DG21">
        <f t="shared" si="28"/>
        <v>0</v>
      </c>
      <c r="DH21">
        <f t="shared" si="28"/>
        <v>0</v>
      </c>
      <c r="DI21">
        <f t="shared" si="28"/>
        <v>0</v>
      </c>
      <c r="DJ21">
        <f t="shared" si="29"/>
        <v>0</v>
      </c>
      <c r="DK21">
        <f t="shared" si="29"/>
        <v>0</v>
      </c>
      <c r="DL21">
        <f t="shared" si="29"/>
        <v>0</v>
      </c>
      <c r="DM21">
        <f t="shared" si="29"/>
        <v>0</v>
      </c>
      <c r="DN21">
        <f t="shared" si="29"/>
        <v>0</v>
      </c>
      <c r="DO21">
        <f t="shared" si="29"/>
        <v>0</v>
      </c>
      <c r="DP21">
        <f t="shared" si="29"/>
        <v>0</v>
      </c>
      <c r="DQ21">
        <f t="shared" si="29"/>
        <v>0</v>
      </c>
      <c r="DR21">
        <f t="shared" si="29"/>
        <v>0</v>
      </c>
      <c r="DS21">
        <f t="shared" si="29"/>
        <v>0</v>
      </c>
      <c r="DT21">
        <f t="shared" si="30"/>
        <v>0</v>
      </c>
      <c r="DU21">
        <f t="shared" si="30"/>
        <v>0</v>
      </c>
      <c r="DV21">
        <f t="shared" si="30"/>
        <v>0</v>
      </c>
      <c r="DW21">
        <f t="shared" si="30"/>
        <v>0</v>
      </c>
      <c r="DX21">
        <f t="shared" si="30"/>
        <v>0</v>
      </c>
      <c r="DY21">
        <f t="shared" si="30"/>
        <v>0</v>
      </c>
      <c r="DZ21">
        <f t="shared" si="30"/>
        <v>0</v>
      </c>
      <c r="EA21">
        <f t="shared" si="30"/>
        <v>0</v>
      </c>
      <c r="EB21">
        <f t="shared" si="30"/>
        <v>0</v>
      </c>
      <c r="EC21">
        <f t="shared" si="30"/>
        <v>0</v>
      </c>
      <c r="ED21">
        <f t="shared" si="31"/>
        <v>0</v>
      </c>
      <c r="EE21">
        <f t="shared" si="31"/>
        <v>0</v>
      </c>
      <c r="EF21">
        <f t="shared" si="31"/>
        <v>0</v>
      </c>
      <c r="EG21">
        <f t="shared" si="31"/>
        <v>0</v>
      </c>
      <c r="EH21">
        <f t="shared" si="31"/>
        <v>0</v>
      </c>
      <c r="EI21">
        <f t="shared" si="31"/>
        <v>0</v>
      </c>
      <c r="EJ21">
        <f t="shared" si="31"/>
        <v>0</v>
      </c>
      <c r="EK21">
        <f t="shared" si="31"/>
        <v>0</v>
      </c>
      <c r="EL21">
        <f t="shared" si="31"/>
        <v>0</v>
      </c>
      <c r="EM21">
        <f t="shared" si="31"/>
        <v>0</v>
      </c>
      <c r="EN21">
        <f t="shared" si="32"/>
        <v>0</v>
      </c>
      <c r="EO21">
        <f t="shared" si="32"/>
        <v>0</v>
      </c>
      <c r="EP21">
        <f t="shared" si="32"/>
        <v>0</v>
      </c>
      <c r="EQ21">
        <f t="shared" si="32"/>
        <v>0</v>
      </c>
      <c r="ER21">
        <f t="shared" si="32"/>
        <v>0</v>
      </c>
      <c r="ES21">
        <f t="shared" si="32"/>
        <v>0</v>
      </c>
      <c r="ET21">
        <f t="shared" si="32"/>
        <v>0</v>
      </c>
      <c r="EU21">
        <f t="shared" si="32"/>
        <v>0</v>
      </c>
      <c r="EV21">
        <f t="shared" si="32"/>
        <v>0</v>
      </c>
      <c r="EW21">
        <f t="shared" si="32"/>
        <v>0</v>
      </c>
      <c r="EX21">
        <f t="shared" si="32"/>
        <v>0</v>
      </c>
      <c r="EZ21">
        <f t="shared" si="16"/>
        <v>4.8821993907441935E-2</v>
      </c>
      <c r="FB21">
        <f t="shared" si="17"/>
        <v>0.4668325570977121</v>
      </c>
      <c r="FC21">
        <f t="shared" si="15"/>
        <v>0.1159068619644794</v>
      </c>
    </row>
    <row r="22" spans="1:159" x14ac:dyDescent="0.25">
      <c r="A22">
        <v>375</v>
      </c>
      <c r="B22" s="20">
        <f>'Input spectra'!S21</f>
        <v>9.5125907172512195E-2</v>
      </c>
      <c r="C22">
        <f>'Input spectra'!D21</f>
        <v>1.2319055995783801</v>
      </c>
      <c r="D22">
        <f t="shared" si="18"/>
        <v>2.0653927966864227E-2</v>
      </c>
      <c r="E22">
        <f t="shared" si="18"/>
        <v>1.2407752542485861E-2</v>
      </c>
      <c r="F22">
        <f t="shared" si="18"/>
        <v>7.4534993153126325E-3</v>
      </c>
      <c r="G22">
        <f t="shared" si="18"/>
        <v>4.4771700382903769E-3</v>
      </c>
      <c r="H22">
        <f t="shared" si="18"/>
        <v>2.6891986677772236E-3</v>
      </c>
      <c r="I22">
        <f t="shared" si="18"/>
        <v>1.6151681774883716E-3</v>
      </c>
      <c r="J22">
        <f t="shared" si="18"/>
        <v>9.7003589240638312E-4</v>
      </c>
      <c r="K22">
        <f t="shared" si="18"/>
        <v>5.8254928251596117E-4</v>
      </c>
      <c r="L22">
        <f t="shared" si="18"/>
        <v>3.4982590366277938E-4</v>
      </c>
      <c r="M22">
        <f t="shared" si="18"/>
        <v>2.1006093088930637E-4</v>
      </c>
      <c r="N22">
        <f t="shared" si="19"/>
        <v>1.2612820889838176E-4</v>
      </c>
      <c r="O22">
        <f t="shared" si="19"/>
        <v>7.5727283316192706E-5</v>
      </c>
      <c r="P22">
        <f t="shared" si="19"/>
        <v>4.5463755262848134E-5</v>
      </c>
      <c r="Q22">
        <f t="shared" si="19"/>
        <v>2.7292956118803551E-5</v>
      </c>
      <c r="R22">
        <f t="shared" si="19"/>
        <v>1.6383539990206571E-5</v>
      </c>
      <c r="S22">
        <f t="shared" si="19"/>
        <v>9.8341392440694144E-6</v>
      </c>
      <c r="T22">
        <f t="shared" si="19"/>
        <v>5.9024991234183971E-6</v>
      </c>
      <c r="U22">
        <f t="shared" si="19"/>
        <v>3.5424685140972541E-6</v>
      </c>
      <c r="V22">
        <f t="shared" si="19"/>
        <v>2.125915818950685E-6</v>
      </c>
      <c r="W22">
        <f t="shared" si="19"/>
        <v>1.2757207519433409E-6</v>
      </c>
      <c r="X22">
        <f t="shared" si="20"/>
        <v>7.6548053356558573E-7</v>
      </c>
      <c r="Y22">
        <f t="shared" si="20"/>
        <v>4.5928379725388561E-7</v>
      </c>
      <c r="Z22">
        <f t="shared" si="20"/>
        <v>2.7554719604939652E-7</v>
      </c>
      <c r="AA22">
        <f t="shared" si="20"/>
        <v>1.6530203732791026E-7</v>
      </c>
      <c r="AB22">
        <f t="shared" si="20"/>
        <v>9.9157868176548405E-8</v>
      </c>
      <c r="AC22">
        <f t="shared" si="20"/>
        <v>5.9476079274272846E-8</v>
      </c>
      <c r="AD22">
        <f t="shared" si="20"/>
        <v>3.5671638043230378E-8</v>
      </c>
      <c r="AE22">
        <f t="shared" si="20"/>
        <v>2.1392853775873608E-8</v>
      </c>
      <c r="AF22">
        <f t="shared" si="20"/>
        <v>1.2828583446152347E-8</v>
      </c>
      <c r="AG22">
        <f t="shared" si="20"/>
        <v>7.6922313768631193E-9</v>
      </c>
      <c r="AH22">
        <f t="shared" si="21"/>
        <v>4.611996351768876E-9</v>
      </c>
      <c r="AI22">
        <f t="shared" si="21"/>
        <v>2.7649536692100682E-9</v>
      </c>
      <c r="AJ22">
        <f t="shared" si="21"/>
        <v>1.6574801514559373E-9</v>
      </c>
      <c r="AK22">
        <f t="shared" si="21"/>
        <v>9.9350408139416878E-10</v>
      </c>
      <c r="AL22">
        <f t="shared" si="21"/>
        <v>5.9545790023000138E-10</v>
      </c>
      <c r="AM22">
        <f t="shared" si="21"/>
        <v>3.5685499340635138E-10</v>
      </c>
      <c r="AN22">
        <f t="shared" si="21"/>
        <v>2.138410143313568E-10</v>
      </c>
      <c r="AO22">
        <f t="shared" si="21"/>
        <v>1.2812914303425779E-10</v>
      </c>
      <c r="AP22">
        <f t="shared" si="21"/>
        <v>7.6764721271074848E-11</v>
      </c>
      <c r="AQ22">
        <f t="shared" si="21"/>
        <v>4.5986610430067165E-11</v>
      </c>
      <c r="AR22">
        <f t="shared" si="22"/>
        <v>2.7545850662746054E-11</v>
      </c>
      <c r="AS22">
        <f t="shared" si="22"/>
        <v>1.6498144970000605E-11</v>
      </c>
      <c r="AT22">
        <f t="shared" si="22"/>
        <v>9.8802338294897643E-12</v>
      </c>
      <c r="AU22">
        <f t="shared" si="22"/>
        <v>5.9163181939845267E-12</v>
      </c>
      <c r="AV22">
        <f t="shared" si="22"/>
        <v>3.5423135277436116E-12</v>
      </c>
      <c r="AW22">
        <f t="shared" si="22"/>
        <v>2.1206675630556888E-12</v>
      </c>
      <c r="AX22">
        <f t="shared" si="22"/>
        <v>1.1459061369200574E-12</v>
      </c>
      <c r="AY22">
        <f t="shared" si="22"/>
        <v>5.9519007918867122E-13</v>
      </c>
      <c r="AZ22">
        <f t="shared" si="22"/>
        <v>3.2568471526192075E-13</v>
      </c>
      <c r="BA22">
        <f t="shared" si="22"/>
        <v>1.8134720146689774E-13</v>
      </c>
      <c r="BB22">
        <f t="shared" si="23"/>
        <v>1.019777374507117E-13</v>
      </c>
      <c r="BC22">
        <f t="shared" si="23"/>
        <v>5.7727847682586296E-14</v>
      </c>
      <c r="BD22">
        <f t="shared" si="23"/>
        <v>3.283981596524531E-14</v>
      </c>
      <c r="BE22">
        <f t="shared" si="23"/>
        <v>1.8753894873846523E-14</v>
      </c>
      <c r="BF22">
        <f t="shared" si="23"/>
        <v>1.0743617021847406E-14</v>
      </c>
      <c r="BG22">
        <f t="shared" si="23"/>
        <v>6.1710634628948086E-15</v>
      </c>
      <c r="BH22">
        <f t="shared" si="23"/>
        <v>3.552698656256615E-15</v>
      </c>
      <c r="BI22">
        <f t="shared" si="23"/>
        <v>2.0493751808970929E-15</v>
      </c>
      <c r="BJ22">
        <f t="shared" si="23"/>
        <v>1.1842714905836178E-15</v>
      </c>
      <c r="BK22">
        <f t="shared" si="23"/>
        <v>6.8543859593973431E-16</v>
      </c>
      <c r="BL22">
        <f t="shared" si="24"/>
        <v>3.972904000933552E-16</v>
      </c>
      <c r="BM22">
        <f t="shared" si="24"/>
        <v>2.3057659593691778E-16</v>
      </c>
      <c r="BN22">
        <f t="shared" si="24"/>
        <v>1.339811464700353E-16</v>
      </c>
      <c r="BO22">
        <f t="shared" si="24"/>
        <v>7.7938797707502106E-17</v>
      </c>
      <c r="BP22">
        <f t="shared" si="24"/>
        <v>4.5384835282729236E-17</v>
      </c>
      <c r="BQ22">
        <f t="shared" si="24"/>
        <v>2.6453593603194949E-17</v>
      </c>
      <c r="BR22">
        <f t="shared" si="24"/>
        <v>1.5432944583483132E-17</v>
      </c>
      <c r="BS22">
        <f t="shared" si="24"/>
        <v>9.0111338154786505E-18</v>
      </c>
      <c r="BT22">
        <f t="shared" si="24"/>
        <v>5.265691607382002E-18</v>
      </c>
      <c r="BU22">
        <f t="shared" si="24"/>
        <v>3.079340279722176E-18</v>
      </c>
      <c r="BV22">
        <f t="shared" si="25"/>
        <v>1.8020589380498112E-18</v>
      </c>
      <c r="BW22">
        <f t="shared" si="25"/>
        <v>1.0552945216713582E-18</v>
      </c>
      <c r="BX22">
        <f t="shared" si="25"/>
        <v>6.1838289678246518E-19</v>
      </c>
      <c r="BY22">
        <f t="shared" si="25"/>
        <v>3.6258284692624092E-19</v>
      </c>
      <c r="BZ22">
        <f t="shared" si="25"/>
        <v>2.1272131061034324E-19</v>
      </c>
      <c r="CA22">
        <f t="shared" si="25"/>
        <v>1.2486985257289675E-19</v>
      </c>
      <c r="CB22">
        <f t="shared" si="25"/>
        <v>7.3339302186726431E-20</v>
      </c>
      <c r="CC22">
        <f t="shared" si="25"/>
        <v>4.3096200745124839E-20</v>
      </c>
      <c r="CD22">
        <f t="shared" si="25"/>
        <v>2.5337009891847984E-20</v>
      </c>
      <c r="CE22">
        <f t="shared" si="25"/>
        <v>1.4903134554955196E-20</v>
      </c>
      <c r="CF22">
        <f t="shared" si="26"/>
        <v>8.7699684789123152E-21</v>
      </c>
      <c r="CG22">
        <f t="shared" si="26"/>
        <v>5.1630857931914826E-21</v>
      </c>
      <c r="CH22">
        <f t="shared" si="26"/>
        <v>3.0409182547741552E-21</v>
      </c>
      <c r="CI22">
        <f t="shared" si="26"/>
        <v>1.791751783905655E-21</v>
      </c>
      <c r="CJ22">
        <f t="shared" si="26"/>
        <v>1.0561427270456503E-21</v>
      </c>
      <c r="CK22">
        <f t="shared" si="26"/>
        <v>6.2277813785456755E-22</v>
      </c>
      <c r="CL22">
        <f t="shared" si="26"/>
        <v>3.6737086182101713E-22</v>
      </c>
      <c r="CM22">
        <f t="shared" si="26"/>
        <v>2.1678616856355785E-22</v>
      </c>
      <c r="CN22">
        <f t="shared" si="26"/>
        <v>1.2797028117130914E-22</v>
      </c>
      <c r="CO22">
        <f t="shared" si="26"/>
        <v>7.5567106549013818E-23</v>
      </c>
      <c r="CP22">
        <f t="shared" si="27"/>
        <v>4.4637332039012495E-23</v>
      </c>
      <c r="CQ22">
        <f t="shared" si="27"/>
        <v>2.6375535992050823E-23</v>
      </c>
      <c r="CR22">
        <f t="shared" si="27"/>
        <v>1.0322121964295001E-23</v>
      </c>
      <c r="CS22">
        <f t="shared" si="27"/>
        <v>4.0752142581954781E-24</v>
      </c>
      <c r="CT22">
        <f t="shared" si="27"/>
        <v>1.7154822968686864E-24</v>
      </c>
      <c r="CU22">
        <f t="shared" si="27"/>
        <v>7.2539486174551937E-25</v>
      </c>
      <c r="CV22">
        <f t="shared" si="27"/>
        <v>3.0106768002200117E-25</v>
      </c>
      <c r="CW22">
        <f t="shared" si="27"/>
        <v>1.2029646076473184E-25</v>
      </c>
      <c r="CX22">
        <f t="shared" si="27"/>
        <v>4.5157453121066126E-26</v>
      </c>
      <c r="CY22">
        <f t="shared" si="27"/>
        <v>1.530636103909669E-26</v>
      </c>
      <c r="CZ22">
        <f t="shared" si="28"/>
        <v>4.3261972067877343E-27</v>
      </c>
      <c r="DA22">
        <f t="shared" si="28"/>
        <v>8.2288654877448429E-28</v>
      </c>
      <c r="DB22">
        <f t="shared" si="28"/>
        <v>3.1772455078497947E-29</v>
      </c>
      <c r="DC22">
        <f t="shared" si="28"/>
        <v>0</v>
      </c>
      <c r="DD22">
        <f t="shared" si="28"/>
        <v>0</v>
      </c>
      <c r="DE22">
        <f t="shared" si="28"/>
        <v>0</v>
      </c>
      <c r="DF22">
        <f t="shared" si="28"/>
        <v>0</v>
      </c>
      <c r="DG22">
        <f t="shared" si="28"/>
        <v>0</v>
      </c>
      <c r="DH22">
        <f t="shared" si="28"/>
        <v>0</v>
      </c>
      <c r="DI22">
        <f t="shared" si="28"/>
        <v>0</v>
      </c>
      <c r="DJ22">
        <f t="shared" si="29"/>
        <v>0</v>
      </c>
      <c r="DK22">
        <f t="shared" si="29"/>
        <v>0</v>
      </c>
      <c r="DL22">
        <f t="shared" si="29"/>
        <v>0</v>
      </c>
      <c r="DM22">
        <f t="shared" si="29"/>
        <v>0</v>
      </c>
      <c r="DN22">
        <f t="shared" si="29"/>
        <v>0</v>
      </c>
      <c r="DO22">
        <f t="shared" si="29"/>
        <v>0</v>
      </c>
      <c r="DP22">
        <f t="shared" si="29"/>
        <v>0</v>
      </c>
      <c r="DQ22">
        <f t="shared" si="29"/>
        <v>0</v>
      </c>
      <c r="DR22">
        <f t="shared" si="29"/>
        <v>0</v>
      </c>
      <c r="DS22">
        <f t="shared" si="29"/>
        <v>0</v>
      </c>
      <c r="DT22">
        <f t="shared" si="30"/>
        <v>0</v>
      </c>
      <c r="DU22">
        <f t="shared" si="30"/>
        <v>0</v>
      </c>
      <c r="DV22">
        <f t="shared" si="30"/>
        <v>0</v>
      </c>
      <c r="DW22">
        <f t="shared" si="30"/>
        <v>0</v>
      </c>
      <c r="DX22">
        <f t="shared" si="30"/>
        <v>0</v>
      </c>
      <c r="DY22">
        <f t="shared" si="30"/>
        <v>0</v>
      </c>
      <c r="DZ22">
        <f t="shared" si="30"/>
        <v>0</v>
      </c>
      <c r="EA22">
        <f t="shared" si="30"/>
        <v>0</v>
      </c>
      <c r="EB22">
        <f t="shared" si="30"/>
        <v>0</v>
      </c>
      <c r="EC22">
        <f t="shared" si="30"/>
        <v>0</v>
      </c>
      <c r="ED22">
        <f t="shared" si="31"/>
        <v>0</v>
      </c>
      <c r="EE22">
        <f t="shared" si="31"/>
        <v>0</v>
      </c>
      <c r="EF22">
        <f t="shared" si="31"/>
        <v>0</v>
      </c>
      <c r="EG22">
        <f t="shared" si="31"/>
        <v>0</v>
      </c>
      <c r="EH22">
        <f t="shared" si="31"/>
        <v>0</v>
      </c>
      <c r="EI22">
        <f t="shared" si="31"/>
        <v>0</v>
      </c>
      <c r="EJ22">
        <f t="shared" si="31"/>
        <v>0</v>
      </c>
      <c r="EK22">
        <f t="shared" si="31"/>
        <v>0</v>
      </c>
      <c r="EL22">
        <f t="shared" si="31"/>
        <v>0</v>
      </c>
      <c r="EM22">
        <f t="shared" si="31"/>
        <v>0</v>
      </c>
      <c r="EN22">
        <f t="shared" si="32"/>
        <v>0</v>
      </c>
      <c r="EO22">
        <f t="shared" si="32"/>
        <v>0</v>
      </c>
      <c r="EP22">
        <f t="shared" si="32"/>
        <v>0</v>
      </c>
      <c r="EQ22">
        <f t="shared" si="32"/>
        <v>0</v>
      </c>
      <c r="ER22">
        <f t="shared" si="32"/>
        <v>0</v>
      </c>
      <c r="ES22">
        <f t="shared" si="32"/>
        <v>0</v>
      </c>
      <c r="ET22">
        <f t="shared" si="32"/>
        <v>0</v>
      </c>
      <c r="EU22">
        <f t="shared" si="32"/>
        <v>0</v>
      </c>
      <c r="EV22">
        <f t="shared" si="32"/>
        <v>0</v>
      </c>
      <c r="EW22">
        <f t="shared" si="32"/>
        <v>0</v>
      </c>
      <c r="EX22">
        <f t="shared" si="32"/>
        <v>0</v>
      </c>
      <c r="EZ22">
        <f t="shared" si="16"/>
        <v>5.1724778550507243E-2</v>
      </c>
      <c r="FB22">
        <f t="shared" si="17"/>
        <v>0.45942167951943963</v>
      </c>
      <c r="FC22">
        <f t="shared" si="15"/>
        <v>0.12246597106443473</v>
      </c>
    </row>
    <row r="23" spans="1:159" x14ac:dyDescent="0.25">
      <c r="A23">
        <v>380</v>
      </c>
      <c r="B23" s="20">
        <f>'Input spectra'!S22</f>
        <v>8.7468441391856694E-2</v>
      </c>
      <c r="C23">
        <f>'Input spectra'!D22</f>
        <v>1.1778509839654401</v>
      </c>
      <c r="D23">
        <f t="shared" ref="D23:M32" si="33">D$2*EXP(- D$1 * ($C23*_c2+$B23))</f>
        <v>2.0653927966864227E-2</v>
      </c>
      <c r="E23">
        <f t="shared" si="33"/>
        <v>1.2688664998318808E-2</v>
      </c>
      <c r="F23">
        <f t="shared" si="33"/>
        <v>7.7948153542573423E-3</v>
      </c>
      <c r="G23">
        <f t="shared" si="33"/>
        <v>4.7881970289152288E-3</v>
      </c>
      <c r="H23">
        <f t="shared" si="33"/>
        <v>2.9411293125434323E-3</v>
      </c>
      <c r="I23">
        <f t="shared" si="33"/>
        <v>1.8064743089189256E-3</v>
      </c>
      <c r="J23">
        <f t="shared" si="33"/>
        <v>1.1094932186019066E-3</v>
      </c>
      <c r="K23">
        <f t="shared" si="33"/>
        <v>6.8138462204837933E-4</v>
      </c>
      <c r="L23">
        <f t="shared" si="33"/>
        <v>4.1844119035221367E-4</v>
      </c>
      <c r="M23">
        <f t="shared" si="33"/>
        <v>2.5695114540749198E-4</v>
      </c>
      <c r="N23">
        <f t="shared" ref="N23:W32" si="34">N$2*EXP(- N$1 * ($C23*_c2+$B23))</f>
        <v>1.5777577015205237E-4</v>
      </c>
      <c r="O23">
        <f t="shared" si="34"/>
        <v>9.6873115080802993E-5</v>
      </c>
      <c r="P23">
        <f t="shared" si="34"/>
        <v>5.9475623216367729E-5</v>
      </c>
      <c r="Q23">
        <f t="shared" si="34"/>
        <v>3.6512963356083035E-5</v>
      </c>
      <c r="R23">
        <f t="shared" si="34"/>
        <v>2.2414396901410883E-5</v>
      </c>
      <c r="S23">
        <f t="shared" si="34"/>
        <v>1.3758733975695927E-5</v>
      </c>
      <c r="T23">
        <f t="shared" si="34"/>
        <v>8.4450234465565567E-6</v>
      </c>
      <c r="U23">
        <f t="shared" si="34"/>
        <v>5.1831494969010732E-6</v>
      </c>
      <c r="V23">
        <f t="shared" si="34"/>
        <v>3.1809482812066413E-6</v>
      </c>
      <c r="W23">
        <f t="shared" si="34"/>
        <v>1.9520411684723614E-6</v>
      </c>
      <c r="X23">
        <f t="shared" ref="X23:AG32" si="35">X$2*EXP(- X$1 * ($C23*_c2+$B23))</f>
        <v>1.1978165557587601E-6</v>
      </c>
      <c r="Y23">
        <f t="shared" si="35"/>
        <v>7.3495389029614196E-7</v>
      </c>
      <c r="Z23">
        <f t="shared" si="35"/>
        <v>4.5091820821887816E-7</v>
      </c>
      <c r="AA23">
        <f t="shared" si="35"/>
        <v>2.7663223836046623E-7</v>
      </c>
      <c r="AB23">
        <f t="shared" si="35"/>
        <v>1.6969715986158443E-7</v>
      </c>
      <c r="AC23">
        <f t="shared" si="35"/>
        <v>1.0409084456534E-7</v>
      </c>
      <c r="AD23">
        <f t="shared" si="35"/>
        <v>6.384340791695629E-8</v>
      </c>
      <c r="AE23">
        <f t="shared" si="35"/>
        <v>3.9154757575568927E-8</v>
      </c>
      <c r="AF23">
        <f t="shared" si="35"/>
        <v>2.4011391464296645E-8</v>
      </c>
      <c r="AG23">
        <f t="shared" si="35"/>
        <v>1.4723591912720804E-8</v>
      </c>
      <c r="AH23">
        <f t="shared" ref="AH23:AQ32" si="36">AH$2*EXP(- AH$1 * ($C23*_c2+$B23))</f>
        <v>9.0276184587665079E-9</v>
      </c>
      <c r="AI23">
        <f t="shared" si="36"/>
        <v>5.5347104718946833E-9</v>
      </c>
      <c r="AJ23">
        <f t="shared" si="36"/>
        <v>3.3929557303212915E-9</v>
      </c>
      <c r="AK23">
        <f t="shared" si="36"/>
        <v>2.0798035752230973E-9</v>
      </c>
      <c r="AL23">
        <f t="shared" si="36"/>
        <v>1.2747544435874493E-9</v>
      </c>
      <c r="AM23">
        <f t="shared" si="36"/>
        <v>7.8125005163599593E-10</v>
      </c>
      <c r="AN23">
        <f t="shared" si="36"/>
        <v>4.7875364635288391E-10</v>
      </c>
      <c r="AO23">
        <f t="shared" si="36"/>
        <v>2.9335386765019252E-10</v>
      </c>
      <c r="AP23">
        <f t="shared" si="36"/>
        <v>1.7973323133826514E-10</v>
      </c>
      <c r="AQ23">
        <f t="shared" si="36"/>
        <v>1.1010851688240432E-10</v>
      </c>
      <c r="AR23">
        <f t="shared" ref="AR23:BA32" si="37">AR$2*EXP(- AR$1 * ($C23*_c2+$B23))</f>
        <v>6.7447912008247825E-11</v>
      </c>
      <c r="AS23">
        <f t="shared" si="37"/>
        <v>4.1311431534859317E-11</v>
      </c>
      <c r="AT23">
        <f t="shared" si="37"/>
        <v>2.5300270237695564E-11</v>
      </c>
      <c r="AU23">
        <f t="shared" si="37"/>
        <v>1.5492883975103787E-11</v>
      </c>
      <c r="AV23">
        <f t="shared" si="37"/>
        <v>9.4861623007773468E-12</v>
      </c>
      <c r="AW23">
        <f t="shared" si="37"/>
        <v>5.8076301982588043E-12</v>
      </c>
      <c r="AX23">
        <f t="shared" si="37"/>
        <v>3.2092105741824541E-12</v>
      </c>
      <c r="AY23">
        <f t="shared" si="37"/>
        <v>1.7046203188752676E-12</v>
      </c>
      <c r="AZ23">
        <f t="shared" si="37"/>
        <v>9.538765283007693E-13</v>
      </c>
      <c r="BA23">
        <f t="shared" si="37"/>
        <v>5.4316083997014686E-13</v>
      </c>
      <c r="BB23">
        <f t="shared" ref="BB23:BK32" si="38">BB$2*EXP(- BB$1 * ($C23*_c2+$B23))</f>
        <v>3.123530661667739E-13</v>
      </c>
      <c r="BC23">
        <f t="shared" si="38"/>
        <v>1.8082087852996356E-13</v>
      </c>
      <c r="BD23">
        <f t="shared" si="38"/>
        <v>1.0519297362072777E-13</v>
      </c>
      <c r="BE23">
        <f t="shared" si="38"/>
        <v>6.1432798931607505E-14</v>
      </c>
      <c r="BF23">
        <f t="shared" si="38"/>
        <v>3.5990025307447874E-14</v>
      </c>
      <c r="BG23">
        <f t="shared" si="38"/>
        <v>2.1140461029864631E-14</v>
      </c>
      <c r="BH23">
        <f t="shared" si="38"/>
        <v>1.2446166920756383E-14</v>
      </c>
      <c r="BI23">
        <f t="shared" si="38"/>
        <v>7.342120870404812E-15</v>
      </c>
      <c r="BJ23">
        <f t="shared" si="38"/>
        <v>4.3388450422719936E-15</v>
      </c>
      <c r="BK23">
        <f t="shared" si="38"/>
        <v>2.5681135881601614E-15</v>
      </c>
      <c r="BL23">
        <f t="shared" ref="BL23:BU32" si="39">BL$2*EXP(- BL$1 * ($C23*_c2+$B23))</f>
        <v>1.5222169470877149E-15</v>
      </c>
      <c r="BM23">
        <f t="shared" si="39"/>
        <v>9.0345497324394574E-16</v>
      </c>
      <c r="BN23">
        <f t="shared" si="39"/>
        <v>5.3685597046447543E-16</v>
      </c>
      <c r="BO23">
        <f t="shared" si="39"/>
        <v>3.1936741839110129E-16</v>
      </c>
      <c r="BP23">
        <f t="shared" si="39"/>
        <v>1.9018246726209608E-16</v>
      </c>
      <c r="BQ23">
        <f t="shared" si="39"/>
        <v>1.1336192160645418E-16</v>
      </c>
      <c r="BR23">
        <f t="shared" si="39"/>
        <v>6.7632295257687893E-17</v>
      </c>
      <c r="BS23">
        <f t="shared" si="39"/>
        <v>4.0383836671979517E-17</v>
      </c>
      <c r="BT23">
        <f t="shared" si="39"/>
        <v>2.4132725124107745E-17</v>
      </c>
      <c r="BU23">
        <f t="shared" si="39"/>
        <v>1.4432163380263898E-17</v>
      </c>
      <c r="BV23">
        <f t="shared" ref="BV23:CE32" si="40">BV$2*EXP(- BV$1 * ($C23*_c2+$B23))</f>
        <v>8.6370523662890404E-18</v>
      </c>
      <c r="BW23">
        <f t="shared" si="40"/>
        <v>5.1724113194975886E-18</v>
      </c>
      <c r="BX23">
        <f t="shared" si="40"/>
        <v>3.0995571423322016E-18</v>
      </c>
      <c r="BY23">
        <f t="shared" si="40"/>
        <v>1.8585414037280109E-18</v>
      </c>
      <c r="BZ23">
        <f t="shared" si="40"/>
        <v>1.1150614305442586E-18</v>
      </c>
      <c r="CA23">
        <f t="shared" si="40"/>
        <v>6.6937301599067909E-19</v>
      </c>
      <c r="CB23">
        <f t="shared" si="40"/>
        <v>4.0204085081289105E-19</v>
      </c>
      <c r="CC23">
        <f t="shared" si="40"/>
        <v>2.415990395907243E-19</v>
      </c>
      <c r="CD23">
        <f t="shared" si="40"/>
        <v>1.4525610249884836E-19</v>
      </c>
      <c r="CE23">
        <f t="shared" si="40"/>
        <v>8.7373444400186781E-20</v>
      </c>
      <c r="CF23">
        <f t="shared" ref="CF23:CO32" si="41">CF$2*EXP(- CF$1 * ($C23*_c2+$B23))</f>
        <v>5.2580253369986241E-20</v>
      </c>
      <c r="CG23">
        <f t="shared" si="41"/>
        <v>3.165605499555414E-20</v>
      </c>
      <c r="CH23">
        <f t="shared" si="41"/>
        <v>1.9066676754606483E-20</v>
      </c>
      <c r="CI23">
        <f t="shared" si="41"/>
        <v>1.148870060023019E-20</v>
      </c>
      <c r="CJ23">
        <f t="shared" si="41"/>
        <v>6.9252983313892297E-21</v>
      </c>
      <c r="CK23">
        <f t="shared" si="41"/>
        <v>4.1761110695532463E-21</v>
      </c>
      <c r="CL23">
        <f t="shared" si="41"/>
        <v>2.519220590778639E-21</v>
      </c>
      <c r="CM23">
        <f t="shared" si="41"/>
        <v>1.5202529964362687E-21</v>
      </c>
      <c r="CN23">
        <f t="shared" si="41"/>
        <v>9.1773275075829749E-22</v>
      </c>
      <c r="CO23">
        <f t="shared" si="41"/>
        <v>5.5419513347159769E-22</v>
      </c>
      <c r="CP23">
        <f t="shared" ref="CP23:CY32" si="42">CP$2*EXP(- CP$1 * ($C23*_c2+$B23))</f>
        <v>3.3477340642322001E-22</v>
      </c>
      <c r="CQ23">
        <f t="shared" si="42"/>
        <v>2.0229112252319408E-22</v>
      </c>
      <c r="CR23">
        <f t="shared" si="42"/>
        <v>8.0959408169303898E-23</v>
      </c>
      <c r="CS23">
        <f t="shared" si="42"/>
        <v>3.2686738872096031E-23</v>
      </c>
      <c r="CT23">
        <f t="shared" si="42"/>
        <v>1.4071169518927953E-23</v>
      </c>
      <c r="CU23">
        <f t="shared" si="42"/>
        <v>6.084728957442839E-24</v>
      </c>
      <c r="CV23">
        <f t="shared" si="42"/>
        <v>2.5825795424382685E-24</v>
      </c>
      <c r="CW23">
        <f t="shared" si="42"/>
        <v>1.0552739773068968E-24</v>
      </c>
      <c r="CX23">
        <f t="shared" si="42"/>
        <v>4.0510222294065923E-25</v>
      </c>
      <c r="CY23">
        <f t="shared" si="42"/>
        <v>1.4042031652075642E-25</v>
      </c>
      <c r="CZ23">
        <f t="shared" ref="CZ23:DI32" si="43">CZ$2*EXP(- CZ$1 * ($C23*_c2+$B23))</f>
        <v>4.0587015298525634E-26</v>
      </c>
      <c r="DA23">
        <f t="shared" si="43"/>
        <v>7.8948443817015287E-27</v>
      </c>
      <c r="DB23">
        <f t="shared" si="43"/>
        <v>3.1172899042118092E-28</v>
      </c>
      <c r="DC23">
        <f t="shared" si="43"/>
        <v>0</v>
      </c>
      <c r="DD23">
        <f t="shared" si="43"/>
        <v>0</v>
      </c>
      <c r="DE23">
        <f t="shared" si="43"/>
        <v>0</v>
      </c>
      <c r="DF23">
        <f t="shared" si="43"/>
        <v>0</v>
      </c>
      <c r="DG23">
        <f t="shared" si="43"/>
        <v>0</v>
      </c>
      <c r="DH23">
        <f t="shared" si="43"/>
        <v>0</v>
      </c>
      <c r="DI23">
        <f t="shared" si="43"/>
        <v>0</v>
      </c>
      <c r="DJ23">
        <f t="shared" ref="DJ23:DS32" si="44">DJ$2*EXP(- DJ$1 * ($C23*_c2+$B23))</f>
        <v>0</v>
      </c>
      <c r="DK23">
        <f t="shared" si="44"/>
        <v>0</v>
      </c>
      <c r="DL23">
        <f t="shared" si="44"/>
        <v>0</v>
      </c>
      <c r="DM23">
        <f t="shared" si="44"/>
        <v>0</v>
      </c>
      <c r="DN23">
        <f t="shared" si="44"/>
        <v>0</v>
      </c>
      <c r="DO23">
        <f t="shared" si="44"/>
        <v>0</v>
      </c>
      <c r="DP23">
        <f t="shared" si="44"/>
        <v>0</v>
      </c>
      <c r="DQ23">
        <f t="shared" si="44"/>
        <v>0</v>
      </c>
      <c r="DR23">
        <f t="shared" si="44"/>
        <v>0</v>
      </c>
      <c r="DS23">
        <f t="shared" si="44"/>
        <v>0</v>
      </c>
      <c r="DT23">
        <f t="shared" ref="DT23:EC32" si="45">DT$2*EXP(- DT$1 * ($C23*_c2+$B23))</f>
        <v>0</v>
      </c>
      <c r="DU23">
        <f t="shared" si="45"/>
        <v>0</v>
      </c>
      <c r="DV23">
        <f t="shared" si="45"/>
        <v>0</v>
      </c>
      <c r="DW23">
        <f t="shared" si="45"/>
        <v>0</v>
      </c>
      <c r="DX23">
        <f t="shared" si="45"/>
        <v>0</v>
      </c>
      <c r="DY23">
        <f t="shared" si="45"/>
        <v>0</v>
      </c>
      <c r="DZ23">
        <f t="shared" si="45"/>
        <v>0</v>
      </c>
      <c r="EA23">
        <f t="shared" si="45"/>
        <v>0</v>
      </c>
      <c r="EB23">
        <f t="shared" si="45"/>
        <v>0</v>
      </c>
      <c r="EC23">
        <f t="shared" si="45"/>
        <v>0</v>
      </c>
      <c r="ED23">
        <f t="shared" ref="ED23:EM32" si="46">ED$2*EXP(- ED$1 * ($C23*_c2+$B23))</f>
        <v>0</v>
      </c>
      <c r="EE23">
        <f t="shared" si="46"/>
        <v>0</v>
      </c>
      <c r="EF23">
        <f t="shared" si="46"/>
        <v>0</v>
      </c>
      <c r="EG23">
        <f t="shared" si="46"/>
        <v>0</v>
      </c>
      <c r="EH23">
        <f t="shared" si="46"/>
        <v>0</v>
      </c>
      <c r="EI23">
        <f t="shared" si="46"/>
        <v>0</v>
      </c>
      <c r="EJ23">
        <f t="shared" si="46"/>
        <v>0</v>
      </c>
      <c r="EK23">
        <f t="shared" si="46"/>
        <v>0</v>
      </c>
      <c r="EL23">
        <f t="shared" si="46"/>
        <v>0</v>
      </c>
      <c r="EM23">
        <f t="shared" si="46"/>
        <v>0</v>
      </c>
      <c r="EN23">
        <f t="shared" ref="EN23:EX32" si="47">EN$2*EXP(- EN$1 * ($C23*_c2+$B23))</f>
        <v>0</v>
      </c>
      <c r="EO23">
        <f t="shared" si="47"/>
        <v>0</v>
      </c>
      <c r="EP23">
        <f t="shared" si="47"/>
        <v>0</v>
      </c>
      <c r="EQ23">
        <f t="shared" si="47"/>
        <v>0</v>
      </c>
      <c r="ER23">
        <f t="shared" si="47"/>
        <v>0</v>
      </c>
      <c r="ES23">
        <f t="shared" si="47"/>
        <v>0</v>
      </c>
      <c r="ET23">
        <f t="shared" si="47"/>
        <v>0</v>
      </c>
      <c r="EU23">
        <f t="shared" si="47"/>
        <v>0</v>
      </c>
      <c r="EV23">
        <f t="shared" si="47"/>
        <v>0</v>
      </c>
      <c r="EW23">
        <f t="shared" si="47"/>
        <v>0</v>
      </c>
      <c r="EX23">
        <f t="shared" si="47"/>
        <v>0</v>
      </c>
      <c r="EZ23">
        <f t="shared" si="16"/>
        <v>5.3548150078395952E-2</v>
      </c>
      <c r="FB23">
        <f t="shared" si="17"/>
        <v>0.45461544223760025</v>
      </c>
      <c r="FC23">
        <f t="shared" si="15"/>
        <v>0.12633470426207583</v>
      </c>
    </row>
    <row r="24" spans="1:159" x14ac:dyDescent="0.25">
      <c r="A24">
        <v>385</v>
      </c>
      <c r="B24" s="20">
        <f>'Input spectra'!S23</f>
        <v>8.2314219229792998E-2</v>
      </c>
      <c r="C24">
        <f>'Input spectra'!D23</f>
        <v>1.1237963683524901</v>
      </c>
      <c r="D24">
        <f t="shared" si="33"/>
        <v>2.0653927966864227E-2</v>
      </c>
      <c r="E24">
        <f t="shared" si="33"/>
        <v>1.2972689546678916E-2</v>
      </c>
      <c r="F24">
        <f t="shared" si="33"/>
        <v>8.1476810370727012E-3</v>
      </c>
      <c r="G24">
        <f t="shared" si="33"/>
        <v>5.1169867622222753E-3</v>
      </c>
      <c r="H24">
        <f t="shared" si="33"/>
        <v>3.2134422074076578E-3</v>
      </c>
      <c r="I24">
        <f t="shared" si="33"/>
        <v>2.0179121592041279E-3</v>
      </c>
      <c r="J24">
        <f t="shared" si="33"/>
        <v>1.2670951054512226E-3</v>
      </c>
      <c r="K24">
        <f t="shared" si="33"/>
        <v>7.9559305368748538E-4</v>
      </c>
      <c r="L24">
        <f t="shared" si="33"/>
        <v>4.9951343913443404E-4</v>
      </c>
      <c r="M24">
        <f t="shared" si="33"/>
        <v>3.1360097178840824E-4</v>
      </c>
      <c r="N24">
        <f t="shared" si="34"/>
        <v>1.9687077192319204E-4</v>
      </c>
      <c r="O24">
        <f t="shared" si="34"/>
        <v>1.2358287496101896E-4</v>
      </c>
      <c r="P24">
        <f t="shared" si="34"/>
        <v>7.7572559991513469E-5</v>
      </c>
      <c r="Q24">
        <f t="shared" si="34"/>
        <v>4.868893748760162E-5</v>
      </c>
      <c r="R24">
        <f t="shared" si="34"/>
        <v>3.0557960658054501E-5</v>
      </c>
      <c r="S24">
        <f t="shared" si="34"/>
        <v>1.9177406620405718E-5</v>
      </c>
      <c r="T24">
        <f t="shared" si="34"/>
        <v>1.2034453031142961E-5</v>
      </c>
      <c r="U24">
        <f t="shared" si="34"/>
        <v>7.5515017165443113E-6</v>
      </c>
      <c r="V24">
        <f t="shared" si="34"/>
        <v>4.7381662145351989E-6</v>
      </c>
      <c r="W24">
        <f t="shared" si="34"/>
        <v>2.9727387886072905E-6</v>
      </c>
      <c r="X24">
        <f t="shared" si="35"/>
        <v>1.8649714259762389E-6</v>
      </c>
      <c r="Y24">
        <f t="shared" si="35"/>
        <v>1.1699197089911344E-6</v>
      </c>
      <c r="Z24">
        <f t="shared" si="35"/>
        <v>7.3385089870975543E-7</v>
      </c>
      <c r="AA24">
        <f t="shared" si="35"/>
        <v>4.6028512726005527E-7</v>
      </c>
      <c r="AB24">
        <f t="shared" si="35"/>
        <v>2.8867742231222442E-7</v>
      </c>
      <c r="AC24">
        <f t="shared" si="35"/>
        <v>1.8103596891823644E-7</v>
      </c>
      <c r="AD24">
        <f t="shared" si="35"/>
        <v>1.1352264289202682E-7</v>
      </c>
      <c r="AE24">
        <f t="shared" si="35"/>
        <v>7.1181160610389867E-8</v>
      </c>
      <c r="AF24">
        <f t="shared" si="35"/>
        <v>4.4628464770619124E-8</v>
      </c>
      <c r="AG24">
        <f t="shared" si="35"/>
        <v>2.7978374842508796E-8</v>
      </c>
      <c r="AH24">
        <f t="shared" si="36"/>
        <v>1.7538643560965891E-8</v>
      </c>
      <c r="AI24">
        <f t="shared" si="36"/>
        <v>1.0993394346846879E-8</v>
      </c>
      <c r="AJ24">
        <f t="shared" si="36"/>
        <v>6.8901580866614172E-9</v>
      </c>
      <c r="AK24">
        <f t="shared" si="36"/>
        <v>4.3180474179377925E-9</v>
      </c>
      <c r="AL24">
        <f t="shared" si="36"/>
        <v>2.705862443271262E-9</v>
      </c>
      <c r="AM24">
        <f t="shared" si="36"/>
        <v>1.6954435437189564E-9</v>
      </c>
      <c r="AN24">
        <f t="shared" si="36"/>
        <v>1.0622321994774903E-9</v>
      </c>
      <c r="AO24">
        <f t="shared" si="36"/>
        <v>6.6544670552869643E-10</v>
      </c>
      <c r="AP24">
        <f t="shared" si="36"/>
        <v>4.1683476863176205E-10</v>
      </c>
      <c r="AQ24">
        <f t="shared" si="36"/>
        <v>2.6107817057812739E-10</v>
      </c>
      <c r="AR24">
        <f t="shared" si="37"/>
        <v>1.6350545676476878E-10</v>
      </c>
      <c r="AS24">
        <f t="shared" si="37"/>
        <v>1.0238776890614356E-10</v>
      </c>
      <c r="AT24">
        <f t="shared" si="37"/>
        <v>6.4108717453001108E-11</v>
      </c>
      <c r="AU24">
        <f t="shared" si="37"/>
        <v>4.0136388389303184E-11</v>
      </c>
      <c r="AV24">
        <f t="shared" si="37"/>
        <v>2.5125265892677748E-11</v>
      </c>
      <c r="AW24">
        <f t="shared" si="37"/>
        <v>1.5726539278787124E-11</v>
      </c>
      <c r="AX24">
        <f t="shared" si="37"/>
        <v>8.8847767002601779E-12</v>
      </c>
      <c r="AY24">
        <f t="shared" si="37"/>
        <v>4.824919336105275E-12</v>
      </c>
      <c r="AZ24">
        <f t="shared" si="37"/>
        <v>2.7603786020444964E-12</v>
      </c>
      <c r="BA24">
        <f t="shared" si="37"/>
        <v>1.6070116847813223E-12</v>
      </c>
      <c r="BB24">
        <f t="shared" si="38"/>
        <v>9.4482298586826075E-13</v>
      </c>
      <c r="BC24">
        <f t="shared" si="38"/>
        <v>5.5920023514195679E-13</v>
      </c>
      <c r="BD24">
        <f t="shared" si="38"/>
        <v>3.3259797135532035E-13</v>
      </c>
      <c r="BE24">
        <f t="shared" si="38"/>
        <v>1.9858537442779049E-13</v>
      </c>
      <c r="BF24">
        <f t="shared" si="38"/>
        <v>1.1894418175498105E-13</v>
      </c>
      <c r="BG24">
        <f t="shared" si="38"/>
        <v>7.1431471817978328E-14</v>
      </c>
      <c r="BH24">
        <f t="shared" si="38"/>
        <v>4.2995683696038622E-14</v>
      </c>
      <c r="BI24">
        <f t="shared" si="38"/>
        <v>2.5931334147326037E-14</v>
      </c>
      <c r="BJ24">
        <f t="shared" si="38"/>
        <v>1.5667206410217849E-14</v>
      </c>
      <c r="BK24">
        <f t="shared" si="38"/>
        <v>9.4808166419358212E-15</v>
      </c>
      <c r="BL24">
        <f t="shared" si="39"/>
        <v>5.7454250679227337E-15</v>
      </c>
      <c r="BM24">
        <f t="shared" si="39"/>
        <v>3.4863117422807792E-15</v>
      </c>
      <c r="BN24">
        <f t="shared" si="39"/>
        <v>2.1180274612188428E-15</v>
      </c>
      <c r="BO24">
        <f t="shared" si="39"/>
        <v>1.2881857793010749E-15</v>
      </c>
      <c r="BP24">
        <f t="shared" si="39"/>
        <v>7.8428239002489809E-16</v>
      </c>
      <c r="BQ24">
        <f t="shared" si="39"/>
        <v>4.779508947622417E-16</v>
      </c>
      <c r="BR24">
        <f t="shared" si="39"/>
        <v>2.9153070301671602E-16</v>
      </c>
      <c r="BS24">
        <f t="shared" si="39"/>
        <v>1.7797206672191354E-16</v>
      </c>
      <c r="BT24">
        <f t="shared" si="39"/>
        <v>1.0873384027342403E-16</v>
      </c>
      <c r="BU24">
        <f t="shared" si="39"/>
        <v>6.6481971642500061E-17</v>
      </c>
      <c r="BV24">
        <f t="shared" si="40"/>
        <v>4.0677298303710702E-17</v>
      </c>
      <c r="BW24">
        <f t="shared" si="40"/>
        <v>2.4905409942472914E-17</v>
      </c>
      <c r="BX24">
        <f t="shared" si="40"/>
        <v>1.5258589237583184E-17</v>
      </c>
      <c r="BY24">
        <f t="shared" si="40"/>
        <v>9.3540797611451567E-18</v>
      </c>
      <c r="BZ24">
        <f t="shared" si="40"/>
        <v>5.7377512437918025E-18</v>
      </c>
      <c r="CA24">
        <f t="shared" si="40"/>
        <v>3.5214799192081038E-18</v>
      </c>
      <c r="CB24">
        <f t="shared" si="40"/>
        <v>2.1624261878969218E-18</v>
      </c>
      <c r="CC24">
        <f t="shared" si="40"/>
        <v>1.3285576543989049E-18</v>
      </c>
      <c r="CD24">
        <f t="shared" si="40"/>
        <v>8.1664570614716696E-19</v>
      </c>
      <c r="CE24">
        <f t="shared" si="40"/>
        <v>5.0221866129723184E-19</v>
      </c>
      <c r="CF24">
        <f t="shared" si="41"/>
        <v>3.0899407901584966E-19</v>
      </c>
      <c r="CG24">
        <f t="shared" si="41"/>
        <v>1.9019468144129788E-19</v>
      </c>
      <c r="CH24">
        <f t="shared" si="41"/>
        <v>1.1711989487617366E-19</v>
      </c>
      <c r="CI24">
        <f t="shared" si="41"/>
        <v>7.2150720992607582E-20</v>
      </c>
      <c r="CJ24">
        <f t="shared" si="41"/>
        <v>4.4465414388844844E-20</v>
      </c>
      <c r="CK24">
        <f t="shared" si="41"/>
        <v>2.741384743467578E-20</v>
      </c>
      <c r="CL24">
        <f t="shared" si="41"/>
        <v>1.6907455051846667E-20</v>
      </c>
      <c r="CM24">
        <f t="shared" si="41"/>
        <v>1.0431385750502688E-20</v>
      </c>
      <c r="CN24">
        <f t="shared" si="41"/>
        <v>6.4380813755558103E-21</v>
      </c>
      <c r="CO24">
        <f t="shared" si="41"/>
        <v>3.9748160300799802E-21</v>
      </c>
      <c r="CP24">
        <f t="shared" si="42"/>
        <v>2.4548183993777445E-21</v>
      </c>
      <c r="CQ24">
        <f t="shared" si="42"/>
        <v>1.5165590890497989E-21</v>
      </c>
      <c r="CR24">
        <f t="shared" si="42"/>
        <v>6.2053163957641781E-22</v>
      </c>
      <c r="CS24">
        <f t="shared" si="42"/>
        <v>2.5614288248293651E-22</v>
      </c>
      <c r="CT24">
        <f t="shared" si="42"/>
        <v>1.12734018382607E-22</v>
      </c>
      <c r="CU24">
        <f t="shared" si="42"/>
        <v>4.9840239833773502E-23</v>
      </c>
      <c r="CV24">
        <f t="shared" si="42"/>
        <v>2.1627518195547064E-23</v>
      </c>
      <c r="CW24">
        <f t="shared" si="42"/>
        <v>9.0350862309338961E-24</v>
      </c>
      <c r="CX24">
        <f t="shared" si="42"/>
        <v>3.5460576590059338E-24</v>
      </c>
      <c r="CY24">
        <f t="shared" si="42"/>
        <v>1.2566814597186485E-24</v>
      </c>
      <c r="CZ24">
        <f t="shared" si="43"/>
        <v>3.7136115078456843E-25</v>
      </c>
      <c r="DA24">
        <f t="shared" si="43"/>
        <v>7.3852809465615992E-26</v>
      </c>
      <c r="DB24">
        <f t="shared" si="43"/>
        <v>2.9813621517258787E-27</v>
      </c>
      <c r="DC24">
        <f t="shared" si="43"/>
        <v>0</v>
      </c>
      <c r="DD24">
        <f t="shared" si="43"/>
        <v>0</v>
      </c>
      <c r="DE24">
        <f t="shared" si="43"/>
        <v>0</v>
      </c>
      <c r="DF24">
        <f t="shared" si="43"/>
        <v>0</v>
      </c>
      <c r="DG24">
        <f t="shared" si="43"/>
        <v>0</v>
      </c>
      <c r="DH24">
        <f t="shared" si="43"/>
        <v>0</v>
      </c>
      <c r="DI24">
        <f t="shared" si="43"/>
        <v>0</v>
      </c>
      <c r="DJ24">
        <f t="shared" si="44"/>
        <v>0</v>
      </c>
      <c r="DK24">
        <f t="shared" si="44"/>
        <v>0</v>
      </c>
      <c r="DL24">
        <f t="shared" si="44"/>
        <v>0</v>
      </c>
      <c r="DM24">
        <f t="shared" si="44"/>
        <v>0</v>
      </c>
      <c r="DN24">
        <f t="shared" si="44"/>
        <v>0</v>
      </c>
      <c r="DO24">
        <f t="shared" si="44"/>
        <v>0</v>
      </c>
      <c r="DP24">
        <f t="shared" si="44"/>
        <v>0</v>
      </c>
      <c r="DQ24">
        <f t="shared" si="44"/>
        <v>0</v>
      </c>
      <c r="DR24">
        <f t="shared" si="44"/>
        <v>0</v>
      </c>
      <c r="DS24">
        <f t="shared" si="44"/>
        <v>0</v>
      </c>
      <c r="DT24">
        <f t="shared" si="45"/>
        <v>0</v>
      </c>
      <c r="DU24">
        <f t="shared" si="45"/>
        <v>0</v>
      </c>
      <c r="DV24">
        <f t="shared" si="45"/>
        <v>0</v>
      </c>
      <c r="DW24">
        <f t="shared" si="45"/>
        <v>0</v>
      </c>
      <c r="DX24">
        <f t="shared" si="45"/>
        <v>0</v>
      </c>
      <c r="DY24">
        <f t="shared" si="45"/>
        <v>0</v>
      </c>
      <c r="DZ24">
        <f t="shared" si="45"/>
        <v>0</v>
      </c>
      <c r="EA24">
        <f t="shared" si="45"/>
        <v>0</v>
      </c>
      <c r="EB24">
        <f t="shared" si="45"/>
        <v>0</v>
      </c>
      <c r="EC24">
        <f t="shared" si="45"/>
        <v>0</v>
      </c>
      <c r="ED24">
        <f t="shared" si="46"/>
        <v>0</v>
      </c>
      <c r="EE24">
        <f t="shared" si="46"/>
        <v>0</v>
      </c>
      <c r="EF24">
        <f t="shared" si="46"/>
        <v>0</v>
      </c>
      <c r="EG24">
        <f t="shared" si="46"/>
        <v>0</v>
      </c>
      <c r="EH24">
        <f t="shared" si="46"/>
        <v>0</v>
      </c>
      <c r="EI24">
        <f t="shared" si="46"/>
        <v>0</v>
      </c>
      <c r="EJ24">
        <f t="shared" si="46"/>
        <v>0</v>
      </c>
      <c r="EK24">
        <f t="shared" si="46"/>
        <v>0</v>
      </c>
      <c r="EL24">
        <f t="shared" si="46"/>
        <v>0</v>
      </c>
      <c r="EM24">
        <f t="shared" si="46"/>
        <v>0</v>
      </c>
      <c r="EN24">
        <f t="shared" si="47"/>
        <v>0</v>
      </c>
      <c r="EO24">
        <f t="shared" si="47"/>
        <v>0</v>
      </c>
      <c r="EP24">
        <f t="shared" si="47"/>
        <v>0</v>
      </c>
      <c r="EQ24">
        <f t="shared" si="47"/>
        <v>0</v>
      </c>
      <c r="ER24">
        <f t="shared" si="47"/>
        <v>0</v>
      </c>
      <c r="ES24">
        <f t="shared" si="47"/>
        <v>0</v>
      </c>
      <c r="ET24">
        <f t="shared" si="47"/>
        <v>0</v>
      </c>
      <c r="EU24">
        <f t="shared" si="47"/>
        <v>0</v>
      </c>
      <c r="EV24">
        <f t="shared" si="47"/>
        <v>0</v>
      </c>
      <c r="EW24">
        <f t="shared" si="47"/>
        <v>0</v>
      </c>
      <c r="EX24">
        <f t="shared" si="47"/>
        <v>0</v>
      </c>
      <c r="EZ24">
        <f t="shared" si="16"/>
        <v>5.552719265064212E-2</v>
      </c>
      <c r="FB24">
        <f t="shared" si="17"/>
        <v>0.44930343016964613</v>
      </c>
      <c r="FC24">
        <f t="shared" si="15"/>
        <v>0.13032689274385509</v>
      </c>
    </row>
    <row r="25" spans="1:159" x14ac:dyDescent="0.25">
      <c r="A25">
        <v>390</v>
      </c>
      <c r="B25" s="20">
        <f>'Input spectra'!S24</f>
        <v>7.97564483552754E-2</v>
      </c>
      <c r="C25">
        <f>'Input spectra'!D24</f>
        <v>1.0771247925138301</v>
      </c>
      <c r="D25">
        <f t="shared" si="33"/>
        <v>2.0653927966864227E-2</v>
      </c>
      <c r="E25">
        <f t="shared" si="33"/>
        <v>1.3220527707652627E-2</v>
      </c>
      <c r="F25">
        <f t="shared" si="33"/>
        <v>8.4619713475842222E-3</v>
      </c>
      <c r="G25">
        <f t="shared" si="33"/>
        <v>5.415899422884311E-3</v>
      </c>
      <c r="H25">
        <f t="shared" si="33"/>
        <v>3.4661356610351099E-3</v>
      </c>
      <c r="I25">
        <f t="shared" si="33"/>
        <v>2.2181764279125805E-3</v>
      </c>
      <c r="J25">
        <f t="shared" si="33"/>
        <v>1.4194555840088613E-3</v>
      </c>
      <c r="K25">
        <f t="shared" si="33"/>
        <v>9.0828541961610141E-4</v>
      </c>
      <c r="L25">
        <f t="shared" si="33"/>
        <v>5.8116212477186025E-4</v>
      </c>
      <c r="M25">
        <f t="shared" si="33"/>
        <v>3.718315964623534E-4</v>
      </c>
      <c r="N25">
        <f t="shared" si="34"/>
        <v>2.3788600958943139E-4</v>
      </c>
      <c r="O25">
        <f t="shared" si="34"/>
        <v>1.521825009820895E-4</v>
      </c>
      <c r="P25">
        <f t="shared" si="34"/>
        <v>9.734940748638149E-5</v>
      </c>
      <c r="Q25">
        <f t="shared" si="34"/>
        <v>6.2269338421261117E-5</v>
      </c>
      <c r="R25">
        <f t="shared" si="34"/>
        <v>3.9827870601949341E-5</v>
      </c>
      <c r="S25">
        <f t="shared" si="34"/>
        <v>2.5472487775501376E-5</v>
      </c>
      <c r="T25">
        <f t="shared" si="34"/>
        <v>1.6290207180372604E-5</v>
      </c>
      <c r="U25">
        <f t="shared" si="34"/>
        <v>1.0417232150881869E-5</v>
      </c>
      <c r="V25">
        <f t="shared" si="34"/>
        <v>6.6611325316552893E-6</v>
      </c>
      <c r="W25">
        <f t="shared" si="34"/>
        <v>4.2590554910219373E-6</v>
      </c>
      <c r="X25">
        <f t="shared" si="35"/>
        <v>2.7229990920232499E-6</v>
      </c>
      <c r="Y25">
        <f t="shared" si="35"/>
        <v>1.7408050480883373E-6</v>
      </c>
      <c r="Z25">
        <f t="shared" si="35"/>
        <v>1.1128091198805499E-6</v>
      </c>
      <c r="AA25">
        <f t="shared" si="35"/>
        <v>7.113094093646802E-7</v>
      </c>
      <c r="AB25">
        <f t="shared" si="35"/>
        <v>4.5463534455725757E-7</v>
      </c>
      <c r="AC25">
        <f t="shared" si="35"/>
        <v>2.9055878691107602E-7</v>
      </c>
      <c r="AD25">
        <f t="shared" si="35"/>
        <v>1.8568225507877905E-7</v>
      </c>
      <c r="AE25">
        <f t="shared" si="35"/>
        <v>1.1865109191415113E-7</v>
      </c>
      <c r="AF25">
        <f t="shared" si="35"/>
        <v>7.581190109436838E-8</v>
      </c>
      <c r="AG25">
        <f t="shared" si="35"/>
        <v>4.8435823746375943E-8</v>
      </c>
      <c r="AH25">
        <f t="shared" si="36"/>
        <v>3.0942754632159193E-8</v>
      </c>
      <c r="AI25">
        <f t="shared" si="36"/>
        <v>1.9765761201499205E-8</v>
      </c>
      <c r="AJ25">
        <f t="shared" si="36"/>
        <v>1.262495065524959E-8</v>
      </c>
      <c r="AK25">
        <f t="shared" si="36"/>
        <v>8.0631859570504224E-9</v>
      </c>
      <c r="AL25">
        <f t="shared" si="36"/>
        <v>5.1492472907794911E-9</v>
      </c>
      <c r="AM25">
        <f t="shared" si="36"/>
        <v>3.2880630214342556E-9</v>
      </c>
      <c r="AN25">
        <f t="shared" si="36"/>
        <v>2.099399202442124E-9</v>
      </c>
      <c r="AO25">
        <f t="shared" si="36"/>
        <v>1.3403172617566905E-9</v>
      </c>
      <c r="AP25">
        <f t="shared" si="36"/>
        <v>8.5561232915227919E-10</v>
      </c>
      <c r="AQ25">
        <f t="shared" si="36"/>
        <v>5.4613803552207791E-10</v>
      </c>
      <c r="AR25">
        <f t="shared" si="37"/>
        <v>3.4856428020222433E-10</v>
      </c>
      <c r="AS25">
        <f t="shared" si="37"/>
        <v>2.2244234969409081E-10</v>
      </c>
      <c r="AT25">
        <f t="shared" si="37"/>
        <v>1.4194014634761383E-10</v>
      </c>
      <c r="AU25">
        <f t="shared" si="37"/>
        <v>9.0561835551801538E-11</v>
      </c>
      <c r="AV25">
        <f t="shared" si="37"/>
        <v>5.7774521599804221E-11</v>
      </c>
      <c r="AW25">
        <f t="shared" si="37"/>
        <v>3.685340511776537E-11</v>
      </c>
      <c r="AX25">
        <f t="shared" si="37"/>
        <v>2.1218258701867375E-11</v>
      </c>
      <c r="AY25">
        <f t="shared" si="37"/>
        <v>1.1742810319667216E-11</v>
      </c>
      <c r="AZ25">
        <f t="shared" si="37"/>
        <v>6.84651251873456E-12</v>
      </c>
      <c r="BA25">
        <f t="shared" si="37"/>
        <v>4.0619872391274106E-12</v>
      </c>
      <c r="BB25">
        <f t="shared" si="38"/>
        <v>2.4338215724454509E-12</v>
      </c>
      <c r="BC25">
        <f t="shared" si="38"/>
        <v>1.4679943934409842E-12</v>
      </c>
      <c r="BD25">
        <f t="shared" si="38"/>
        <v>8.898061707908825E-13</v>
      </c>
      <c r="BE25">
        <f t="shared" si="38"/>
        <v>5.4142941060454714E-13</v>
      </c>
      <c r="BF25">
        <f t="shared" si="38"/>
        <v>3.3048865205800559E-13</v>
      </c>
      <c r="BG25">
        <f t="shared" si="38"/>
        <v>2.0226545376777786E-13</v>
      </c>
      <c r="BH25">
        <f t="shared" si="38"/>
        <v>1.2407255893562814E-13</v>
      </c>
      <c r="BI25">
        <f t="shared" si="38"/>
        <v>7.6259597255740601E-14</v>
      </c>
      <c r="BJ25">
        <f t="shared" si="38"/>
        <v>4.6954798020547074E-14</v>
      </c>
      <c r="BK25">
        <f t="shared" si="38"/>
        <v>2.8956957235800176E-14</v>
      </c>
      <c r="BL25">
        <f t="shared" si="39"/>
        <v>1.7883318360063813E-14</v>
      </c>
      <c r="BM25">
        <f t="shared" si="39"/>
        <v>1.1058874444954187E-14</v>
      </c>
      <c r="BN25">
        <f t="shared" si="39"/>
        <v>6.8469169656599865E-15</v>
      </c>
      <c r="BO25">
        <f t="shared" si="39"/>
        <v>4.243856991325172E-15</v>
      </c>
      <c r="BP25">
        <f t="shared" si="39"/>
        <v>2.6331370839351902E-15</v>
      </c>
      <c r="BQ25">
        <f t="shared" si="39"/>
        <v>1.6353211385846097E-15</v>
      </c>
      <c r="BR25">
        <f t="shared" si="39"/>
        <v>1.0165361725532894E-15</v>
      </c>
      <c r="BS25">
        <f t="shared" si="39"/>
        <v>6.3242517093725056E-16</v>
      </c>
      <c r="BT25">
        <f t="shared" si="39"/>
        <v>3.9376834065597501E-16</v>
      </c>
      <c r="BU25">
        <f t="shared" si="39"/>
        <v>2.4535715388015862E-16</v>
      </c>
      <c r="BV25">
        <f t="shared" si="40"/>
        <v>1.5299093560095596E-16</v>
      </c>
      <c r="BW25">
        <f t="shared" si="40"/>
        <v>9.5461017808241363E-17</v>
      </c>
      <c r="BX25">
        <f t="shared" si="40"/>
        <v>5.9602642339479528E-17</v>
      </c>
      <c r="BY25">
        <f t="shared" si="40"/>
        <v>3.7236681158487971E-17</v>
      </c>
      <c r="BZ25">
        <f t="shared" si="40"/>
        <v>2.3277180744544248E-17</v>
      </c>
      <c r="CA25">
        <f t="shared" si="40"/>
        <v>1.4559036841219245E-17</v>
      </c>
      <c r="CB25">
        <f t="shared" si="40"/>
        <v>9.1110302110948128E-18</v>
      </c>
      <c r="CC25">
        <f t="shared" si="40"/>
        <v>5.7046022135970472E-18</v>
      </c>
      <c r="CD25">
        <f t="shared" si="40"/>
        <v>3.5735298064249341E-18</v>
      </c>
      <c r="CE25">
        <f t="shared" si="40"/>
        <v>2.2396251599491703E-18</v>
      </c>
      <c r="CF25">
        <f t="shared" si="41"/>
        <v>1.4042725768337443E-18</v>
      </c>
      <c r="CG25">
        <f t="shared" si="41"/>
        <v>8.8088332990151567E-19</v>
      </c>
      <c r="CH25">
        <f t="shared" si="41"/>
        <v>5.5280181808732638E-19</v>
      </c>
      <c r="CI25">
        <f t="shared" si="41"/>
        <v>3.4705493940827476E-19</v>
      </c>
      <c r="CJ25">
        <f t="shared" si="41"/>
        <v>2.179709737028159E-19</v>
      </c>
      <c r="CK25">
        <f t="shared" si="41"/>
        <v>1.3695095889965824E-19</v>
      </c>
      <c r="CL25">
        <f t="shared" si="41"/>
        <v>8.6077985230490298E-20</v>
      </c>
      <c r="CM25">
        <f t="shared" si="41"/>
        <v>5.4122097984241996E-20</v>
      </c>
      <c r="CN25">
        <f t="shared" si="41"/>
        <v>3.4041433869527223E-20</v>
      </c>
      <c r="CO25">
        <f t="shared" si="41"/>
        <v>2.1418407715969021E-20</v>
      </c>
      <c r="CP25">
        <f t="shared" si="42"/>
        <v>1.3480570881305523E-20</v>
      </c>
      <c r="CQ25">
        <f t="shared" si="42"/>
        <v>8.4872504209469922E-21</v>
      </c>
      <c r="CR25">
        <f t="shared" si="42"/>
        <v>3.5390799694251263E-21</v>
      </c>
      <c r="CS25">
        <f t="shared" si="42"/>
        <v>1.488769641418161E-21</v>
      </c>
      <c r="CT25">
        <f t="shared" si="42"/>
        <v>6.677577928650716E-22</v>
      </c>
      <c r="CU25">
        <f t="shared" si="42"/>
        <v>3.0085890229896157E-22</v>
      </c>
      <c r="CV25">
        <f t="shared" si="42"/>
        <v>1.3304795231819014E-22</v>
      </c>
      <c r="CW25">
        <f t="shared" si="42"/>
        <v>5.6643825523131652E-23</v>
      </c>
      <c r="CX25">
        <f t="shared" si="42"/>
        <v>2.2656083323239487E-23</v>
      </c>
      <c r="CY25">
        <f t="shared" si="42"/>
        <v>8.1824434743182698E-24</v>
      </c>
      <c r="CZ25">
        <f t="shared" si="43"/>
        <v>2.4641834738009607E-24</v>
      </c>
      <c r="DA25">
        <f t="shared" si="43"/>
        <v>4.9941589265312176E-25</v>
      </c>
      <c r="DB25">
        <f t="shared" si="43"/>
        <v>2.0546073479157314E-26</v>
      </c>
      <c r="DC25">
        <f t="shared" si="43"/>
        <v>0</v>
      </c>
      <c r="DD25">
        <f t="shared" si="43"/>
        <v>0</v>
      </c>
      <c r="DE25">
        <f t="shared" si="43"/>
        <v>0</v>
      </c>
      <c r="DF25">
        <f t="shared" si="43"/>
        <v>0</v>
      </c>
      <c r="DG25">
        <f t="shared" si="43"/>
        <v>0</v>
      </c>
      <c r="DH25">
        <f t="shared" si="43"/>
        <v>0</v>
      </c>
      <c r="DI25">
        <f t="shared" si="43"/>
        <v>0</v>
      </c>
      <c r="DJ25">
        <f t="shared" si="44"/>
        <v>0</v>
      </c>
      <c r="DK25">
        <f t="shared" si="44"/>
        <v>0</v>
      </c>
      <c r="DL25">
        <f t="shared" si="44"/>
        <v>0</v>
      </c>
      <c r="DM25">
        <f t="shared" si="44"/>
        <v>0</v>
      </c>
      <c r="DN25">
        <f t="shared" si="44"/>
        <v>0</v>
      </c>
      <c r="DO25">
        <f t="shared" si="44"/>
        <v>0</v>
      </c>
      <c r="DP25">
        <f t="shared" si="44"/>
        <v>0</v>
      </c>
      <c r="DQ25">
        <f t="shared" si="44"/>
        <v>0</v>
      </c>
      <c r="DR25">
        <f t="shared" si="44"/>
        <v>0</v>
      </c>
      <c r="DS25">
        <f t="shared" si="44"/>
        <v>0</v>
      </c>
      <c r="DT25">
        <f t="shared" si="45"/>
        <v>0</v>
      </c>
      <c r="DU25">
        <f t="shared" si="45"/>
        <v>0</v>
      </c>
      <c r="DV25">
        <f t="shared" si="45"/>
        <v>0</v>
      </c>
      <c r="DW25">
        <f t="shared" si="45"/>
        <v>0</v>
      </c>
      <c r="DX25">
        <f t="shared" si="45"/>
        <v>0</v>
      </c>
      <c r="DY25">
        <f t="shared" si="45"/>
        <v>0</v>
      </c>
      <c r="DZ25">
        <f t="shared" si="45"/>
        <v>0</v>
      </c>
      <c r="EA25">
        <f t="shared" si="45"/>
        <v>0</v>
      </c>
      <c r="EB25">
        <f t="shared" si="45"/>
        <v>0</v>
      </c>
      <c r="EC25">
        <f t="shared" si="45"/>
        <v>0</v>
      </c>
      <c r="ED25">
        <f t="shared" si="46"/>
        <v>0</v>
      </c>
      <c r="EE25">
        <f t="shared" si="46"/>
        <v>0</v>
      </c>
      <c r="EF25">
        <f t="shared" si="46"/>
        <v>0</v>
      </c>
      <c r="EG25">
        <f t="shared" si="46"/>
        <v>0</v>
      </c>
      <c r="EH25">
        <f t="shared" si="46"/>
        <v>0</v>
      </c>
      <c r="EI25">
        <f t="shared" si="46"/>
        <v>0</v>
      </c>
      <c r="EJ25">
        <f t="shared" si="46"/>
        <v>0</v>
      </c>
      <c r="EK25">
        <f t="shared" si="46"/>
        <v>0</v>
      </c>
      <c r="EL25">
        <f t="shared" si="46"/>
        <v>0</v>
      </c>
      <c r="EM25">
        <f t="shared" si="46"/>
        <v>0</v>
      </c>
      <c r="EN25">
        <f t="shared" si="47"/>
        <v>0</v>
      </c>
      <c r="EO25">
        <f t="shared" si="47"/>
        <v>0</v>
      </c>
      <c r="EP25">
        <f t="shared" si="47"/>
        <v>0</v>
      </c>
      <c r="EQ25">
        <f t="shared" si="47"/>
        <v>0</v>
      </c>
      <c r="ER25">
        <f t="shared" si="47"/>
        <v>0</v>
      </c>
      <c r="ES25">
        <f t="shared" si="47"/>
        <v>0</v>
      </c>
      <c r="ET25">
        <f t="shared" si="47"/>
        <v>0</v>
      </c>
      <c r="EU25">
        <f t="shared" si="47"/>
        <v>0</v>
      </c>
      <c r="EV25">
        <f t="shared" si="47"/>
        <v>0</v>
      </c>
      <c r="EW25">
        <f t="shared" si="47"/>
        <v>0</v>
      </c>
      <c r="EX25">
        <f t="shared" si="47"/>
        <v>0</v>
      </c>
      <c r="EZ25">
        <f t="shared" si="16"/>
        <v>5.7377535822500214E-2</v>
      </c>
      <c r="FB25">
        <f t="shared" si="17"/>
        <v>0.44427213510717567</v>
      </c>
      <c r="FC25">
        <f t="shared" si="15"/>
        <v>0.13387473457995497</v>
      </c>
    </row>
    <row r="26" spans="1:159" x14ac:dyDescent="0.25">
      <c r="A26">
        <v>395</v>
      </c>
      <c r="B26" s="20">
        <f>'Input spectra'!S25</f>
        <v>7.7198677480757899E-2</v>
      </c>
      <c r="C26">
        <f>'Input spectra'!D25</f>
        <v>1.03272186553267</v>
      </c>
      <c r="D26">
        <f t="shared" si="33"/>
        <v>2.0653927966864227E-2</v>
      </c>
      <c r="E26">
        <f t="shared" si="33"/>
        <v>1.3460879971711481E-2</v>
      </c>
      <c r="F26">
        <f t="shared" si="33"/>
        <v>8.7724494141109659E-3</v>
      </c>
      <c r="G26">
        <f t="shared" si="33"/>
        <v>5.716689097567086E-3</v>
      </c>
      <c r="H26">
        <f t="shared" si="33"/>
        <v>3.725153736654694E-3</v>
      </c>
      <c r="I26">
        <f t="shared" si="33"/>
        <v>2.4272772814478631E-3</v>
      </c>
      <c r="J26">
        <f t="shared" si="33"/>
        <v>1.5815021035113968E-3</v>
      </c>
      <c r="K26">
        <f t="shared" si="33"/>
        <v>1.0303741865372695E-3</v>
      </c>
      <c r="L26">
        <f t="shared" si="33"/>
        <v>6.7126590847808084E-4</v>
      </c>
      <c r="M26">
        <f t="shared" si="33"/>
        <v>4.3728868570554929E-4</v>
      </c>
      <c r="N26">
        <f t="shared" si="34"/>
        <v>2.8484953299037611E-4</v>
      </c>
      <c r="O26">
        <f t="shared" si="34"/>
        <v>1.8553933195238507E-4</v>
      </c>
      <c r="P26">
        <f t="shared" si="34"/>
        <v>1.2084515555688965E-4</v>
      </c>
      <c r="Q26">
        <f t="shared" si="34"/>
        <v>7.8703644798346507E-5</v>
      </c>
      <c r="R26">
        <f t="shared" si="34"/>
        <v>5.1254540228432871E-5</v>
      </c>
      <c r="S26">
        <f t="shared" si="34"/>
        <v>3.3376537302417551E-5</v>
      </c>
      <c r="T26">
        <f t="shared" si="34"/>
        <v>2.1733075286352019E-5</v>
      </c>
      <c r="U26">
        <f t="shared" si="34"/>
        <v>1.4150493311485716E-5</v>
      </c>
      <c r="V26">
        <f t="shared" si="34"/>
        <v>9.2128070044606535E-6</v>
      </c>
      <c r="W26">
        <f t="shared" si="34"/>
        <v>5.9976602191322379E-6</v>
      </c>
      <c r="X26">
        <f t="shared" si="35"/>
        <v>3.9042778548025429E-6</v>
      </c>
      <c r="Y26">
        <f t="shared" si="35"/>
        <v>2.5413707047703044E-6</v>
      </c>
      <c r="Z26">
        <f t="shared" si="35"/>
        <v>1.6541055513691553E-6</v>
      </c>
      <c r="AA26">
        <f t="shared" si="35"/>
        <v>1.076529059961688E-6</v>
      </c>
      <c r="AB26">
        <f t="shared" si="35"/>
        <v>7.0057568641198614E-7</v>
      </c>
      <c r="AC26">
        <f t="shared" si="35"/>
        <v>4.5588000018754594E-7</v>
      </c>
      <c r="AD26">
        <f t="shared" si="35"/>
        <v>2.9662762128325187E-7</v>
      </c>
      <c r="AE26">
        <f t="shared" si="35"/>
        <v>1.9299123597413957E-7</v>
      </c>
      <c r="AF26">
        <f t="shared" si="35"/>
        <v>1.2555323193465065E-7</v>
      </c>
      <c r="AG26">
        <f t="shared" si="35"/>
        <v>8.167363040493878E-8</v>
      </c>
      <c r="AH26">
        <f t="shared" si="36"/>
        <v>5.3124983093265731E-8</v>
      </c>
      <c r="AI26">
        <f t="shared" si="36"/>
        <v>3.4552385506555419E-8</v>
      </c>
      <c r="AJ26">
        <f t="shared" si="36"/>
        <v>2.2470815959358516E-8</v>
      </c>
      <c r="AK26">
        <f t="shared" si="36"/>
        <v>1.4612364275143048E-8</v>
      </c>
      <c r="AL26">
        <f t="shared" si="36"/>
        <v>9.501282360196002E-9</v>
      </c>
      <c r="AM26">
        <f t="shared" si="36"/>
        <v>6.177365091233167E-9</v>
      </c>
      <c r="AN26">
        <f t="shared" si="36"/>
        <v>4.0158994045121449E-9</v>
      </c>
      <c r="AO26">
        <f t="shared" si="36"/>
        <v>2.6104781923197439E-9</v>
      </c>
      <c r="AP26">
        <f t="shared" si="36"/>
        <v>1.6967355283219122E-9</v>
      </c>
      <c r="AQ26">
        <f t="shared" si="36"/>
        <v>1.1027173419208586E-9</v>
      </c>
      <c r="AR26">
        <f t="shared" si="37"/>
        <v>7.165876543286811E-10</v>
      </c>
      <c r="AS26">
        <f t="shared" si="37"/>
        <v>4.6561673033023971E-10</v>
      </c>
      <c r="AT26">
        <f t="shared" si="37"/>
        <v>3.0251088948044135E-10</v>
      </c>
      <c r="AU26">
        <f t="shared" si="37"/>
        <v>1.9651949586549193E-10</v>
      </c>
      <c r="AV26">
        <f t="shared" si="37"/>
        <v>1.276501836570139E-10</v>
      </c>
      <c r="AW26">
        <f t="shared" si="37"/>
        <v>8.2906268442373547E-11</v>
      </c>
      <c r="AX26">
        <f t="shared" si="37"/>
        <v>4.860088171398619E-11</v>
      </c>
      <c r="AY26">
        <f t="shared" si="37"/>
        <v>2.7386158348188499E-11</v>
      </c>
      <c r="AZ26">
        <f t="shared" si="37"/>
        <v>1.6257476568895348E-11</v>
      </c>
      <c r="BA26">
        <f t="shared" si="37"/>
        <v>9.8208017903450919E-12</v>
      </c>
      <c r="BB26">
        <f t="shared" si="38"/>
        <v>5.9913099611735317E-12</v>
      </c>
      <c r="BC26">
        <f t="shared" si="38"/>
        <v>3.6794432606868526E-12</v>
      </c>
      <c r="BD26">
        <f t="shared" si="38"/>
        <v>2.2707942590576244E-12</v>
      </c>
      <c r="BE26">
        <f t="shared" si="38"/>
        <v>1.4068535100412172E-12</v>
      </c>
      <c r="BF26">
        <f t="shared" si="38"/>
        <v>8.7435590658538961E-13</v>
      </c>
      <c r="BG26">
        <f t="shared" si="38"/>
        <v>5.4485139930029592E-13</v>
      </c>
      <c r="BH26">
        <f t="shared" si="38"/>
        <v>3.4029593239971067E-13</v>
      </c>
      <c r="BI26">
        <f t="shared" si="38"/>
        <v>2.1296105367002843E-13</v>
      </c>
      <c r="BJ26">
        <f t="shared" si="38"/>
        <v>1.3350893063280827E-13</v>
      </c>
      <c r="BK26">
        <f t="shared" si="38"/>
        <v>8.3831633061039706E-14</v>
      </c>
      <c r="BL26">
        <f t="shared" si="39"/>
        <v>5.2714218289746958E-14</v>
      </c>
      <c r="BM26">
        <f t="shared" si="39"/>
        <v>3.3190611291452858E-14</v>
      </c>
      <c r="BN26">
        <f t="shared" si="39"/>
        <v>2.0923004376055351E-14</v>
      </c>
      <c r="BO26">
        <f t="shared" si="39"/>
        <v>1.3204269707077671E-14</v>
      </c>
      <c r="BP26">
        <f t="shared" si="39"/>
        <v>8.3416464024578642E-15</v>
      </c>
      <c r="BQ26">
        <f t="shared" si="39"/>
        <v>5.2748002549937905E-15</v>
      </c>
      <c r="BR26">
        <f t="shared" si="39"/>
        <v>3.3384929711497322E-15</v>
      </c>
      <c r="BS26">
        <f t="shared" si="39"/>
        <v>2.11476170211682E-15</v>
      </c>
      <c r="BT26">
        <f t="shared" si="39"/>
        <v>1.3406572051710703E-15</v>
      </c>
      <c r="BU26">
        <f t="shared" si="39"/>
        <v>8.5055095655135227E-16</v>
      </c>
      <c r="BV26">
        <f t="shared" si="40"/>
        <v>5.3999777911146879E-16</v>
      </c>
      <c r="BW26">
        <f t="shared" si="40"/>
        <v>3.430654595541403E-16</v>
      </c>
      <c r="BX26">
        <f t="shared" si="40"/>
        <v>2.1809268980089826E-16</v>
      </c>
      <c r="BY26">
        <f t="shared" si="40"/>
        <v>1.3873026708842446E-16</v>
      </c>
      <c r="BZ26">
        <f t="shared" si="40"/>
        <v>8.8298900583118069E-17</v>
      </c>
      <c r="CA26">
        <f t="shared" si="40"/>
        <v>5.6231830780475099E-17</v>
      </c>
      <c r="CB26">
        <f t="shared" si="40"/>
        <v>3.5829580726072973E-17</v>
      </c>
      <c r="CC26">
        <f t="shared" si="40"/>
        <v>2.2841481380174117E-17</v>
      </c>
      <c r="CD26">
        <f t="shared" si="40"/>
        <v>1.456870570284812E-17</v>
      </c>
      <c r="CE26">
        <f t="shared" si="40"/>
        <v>9.2965874789066477E-18</v>
      </c>
      <c r="CF26">
        <f t="shared" si="41"/>
        <v>5.9350488579277075E-18</v>
      </c>
      <c r="CG26">
        <f t="shared" si="41"/>
        <v>3.7906696316036553E-18</v>
      </c>
      <c r="CH26">
        <f t="shared" si="41"/>
        <v>2.42209776202628E-18</v>
      </c>
      <c r="CI26">
        <f t="shared" si="41"/>
        <v>1.5482642880203487E-18</v>
      </c>
      <c r="CJ26">
        <f t="shared" si="41"/>
        <v>9.9007978192514931E-19</v>
      </c>
      <c r="CK26">
        <f t="shared" si="41"/>
        <v>6.3337550891976018E-19</v>
      </c>
      <c r="CL26">
        <f t="shared" si="41"/>
        <v>4.0533391465255731E-19</v>
      </c>
      <c r="CM26">
        <f t="shared" si="41"/>
        <v>2.5948970607600326E-19</v>
      </c>
      <c r="CN26">
        <f t="shared" si="41"/>
        <v>1.6617971767543777E-19</v>
      </c>
      <c r="CO26">
        <f t="shared" si="41"/>
        <v>1.064589098021411E-19</v>
      </c>
      <c r="CP26">
        <f t="shared" si="42"/>
        <v>6.8222523302161648E-20</v>
      </c>
      <c r="CQ26">
        <f t="shared" si="42"/>
        <v>4.3733191471290633E-20</v>
      </c>
      <c r="CR26">
        <f t="shared" si="42"/>
        <v>1.8567746245958205E-20</v>
      </c>
      <c r="CS26">
        <f t="shared" si="42"/>
        <v>7.9528168579234594E-21</v>
      </c>
      <c r="CT26">
        <f t="shared" si="42"/>
        <v>3.6319269366850627E-21</v>
      </c>
      <c r="CU26">
        <f t="shared" si="42"/>
        <v>1.66611765304897E-21</v>
      </c>
      <c r="CV26">
        <f t="shared" si="42"/>
        <v>7.5019757371563119E-22</v>
      </c>
      <c r="CW26">
        <f t="shared" si="42"/>
        <v>3.2519562764989461E-22</v>
      </c>
      <c r="CX26">
        <f t="shared" si="42"/>
        <v>1.3243464619647839E-22</v>
      </c>
      <c r="CY26">
        <f t="shared" si="42"/>
        <v>4.8699494948248114E-23</v>
      </c>
      <c r="CZ26">
        <f t="shared" si="43"/>
        <v>1.4932727678104638E-23</v>
      </c>
      <c r="DA26">
        <f t="shared" si="43"/>
        <v>3.0814358016312822E-24</v>
      </c>
      <c r="DB26">
        <f t="shared" si="43"/>
        <v>1.2907563299794811E-25</v>
      </c>
      <c r="DC26">
        <f t="shared" si="43"/>
        <v>0</v>
      </c>
      <c r="DD26">
        <f t="shared" si="43"/>
        <v>0</v>
      </c>
      <c r="DE26">
        <f t="shared" si="43"/>
        <v>0</v>
      </c>
      <c r="DF26">
        <f t="shared" si="43"/>
        <v>0</v>
      </c>
      <c r="DG26">
        <f t="shared" si="43"/>
        <v>0</v>
      </c>
      <c r="DH26">
        <f t="shared" si="43"/>
        <v>0</v>
      </c>
      <c r="DI26">
        <f t="shared" si="43"/>
        <v>0</v>
      </c>
      <c r="DJ26">
        <f t="shared" si="44"/>
        <v>0</v>
      </c>
      <c r="DK26">
        <f t="shared" si="44"/>
        <v>0</v>
      </c>
      <c r="DL26">
        <f t="shared" si="44"/>
        <v>0</v>
      </c>
      <c r="DM26">
        <f t="shared" si="44"/>
        <v>0</v>
      </c>
      <c r="DN26">
        <f t="shared" si="44"/>
        <v>0</v>
      </c>
      <c r="DO26">
        <f t="shared" si="44"/>
        <v>0</v>
      </c>
      <c r="DP26">
        <f t="shared" si="44"/>
        <v>0</v>
      </c>
      <c r="DQ26">
        <f t="shared" si="44"/>
        <v>0</v>
      </c>
      <c r="DR26">
        <f t="shared" si="44"/>
        <v>0</v>
      </c>
      <c r="DS26">
        <f t="shared" si="44"/>
        <v>0</v>
      </c>
      <c r="DT26">
        <f t="shared" si="45"/>
        <v>0</v>
      </c>
      <c r="DU26">
        <f t="shared" si="45"/>
        <v>0</v>
      </c>
      <c r="DV26">
        <f t="shared" si="45"/>
        <v>0</v>
      </c>
      <c r="DW26">
        <f t="shared" si="45"/>
        <v>0</v>
      </c>
      <c r="DX26">
        <f t="shared" si="45"/>
        <v>0</v>
      </c>
      <c r="DY26">
        <f t="shared" si="45"/>
        <v>0</v>
      </c>
      <c r="DZ26">
        <f t="shared" si="45"/>
        <v>0</v>
      </c>
      <c r="EA26">
        <f t="shared" si="45"/>
        <v>0</v>
      </c>
      <c r="EB26">
        <f t="shared" si="45"/>
        <v>0</v>
      </c>
      <c r="EC26">
        <f t="shared" si="45"/>
        <v>0</v>
      </c>
      <c r="ED26">
        <f t="shared" si="46"/>
        <v>0</v>
      </c>
      <c r="EE26">
        <f t="shared" si="46"/>
        <v>0</v>
      </c>
      <c r="EF26">
        <f t="shared" si="46"/>
        <v>0</v>
      </c>
      <c r="EG26">
        <f t="shared" si="46"/>
        <v>0</v>
      </c>
      <c r="EH26">
        <f t="shared" si="46"/>
        <v>0</v>
      </c>
      <c r="EI26">
        <f t="shared" si="46"/>
        <v>0</v>
      </c>
      <c r="EJ26">
        <f t="shared" si="46"/>
        <v>0</v>
      </c>
      <c r="EK26">
        <f t="shared" si="46"/>
        <v>0</v>
      </c>
      <c r="EL26">
        <f t="shared" si="46"/>
        <v>0</v>
      </c>
      <c r="EM26">
        <f t="shared" si="46"/>
        <v>0</v>
      </c>
      <c r="EN26">
        <f t="shared" si="47"/>
        <v>0</v>
      </c>
      <c r="EO26">
        <f t="shared" si="47"/>
        <v>0</v>
      </c>
      <c r="EP26">
        <f t="shared" si="47"/>
        <v>0</v>
      </c>
      <c r="EQ26">
        <f t="shared" si="47"/>
        <v>0</v>
      </c>
      <c r="ER26">
        <f t="shared" si="47"/>
        <v>0</v>
      </c>
      <c r="ES26">
        <f t="shared" si="47"/>
        <v>0</v>
      </c>
      <c r="ET26">
        <f t="shared" si="47"/>
        <v>0</v>
      </c>
      <c r="EU26">
        <f t="shared" si="47"/>
        <v>0</v>
      </c>
      <c r="EV26">
        <f t="shared" si="47"/>
        <v>0</v>
      </c>
      <c r="EW26">
        <f t="shared" si="47"/>
        <v>0</v>
      </c>
      <c r="EX26">
        <f t="shared" si="47"/>
        <v>0</v>
      </c>
      <c r="EZ26">
        <f t="shared" si="16"/>
        <v>5.9293652590380261E-2</v>
      </c>
      <c r="FB26">
        <f t="shared" si="17"/>
        <v>0.43901883606019487</v>
      </c>
      <c r="FC26">
        <f t="shared" si="15"/>
        <v>0.13737075019604394</v>
      </c>
    </row>
    <row r="27" spans="1:159" x14ac:dyDescent="0.25">
      <c r="A27">
        <v>400</v>
      </c>
      <c r="B27" s="20">
        <f>'Input spectra'!S26</f>
        <v>7.4640906606240301E-2</v>
      </c>
      <c r="C27">
        <f>'Input spectra'!D26</f>
        <v>0.99938853219933799</v>
      </c>
      <c r="D27">
        <f t="shared" si="33"/>
        <v>2.0653927966864227E-2</v>
      </c>
      <c r="E27">
        <f t="shared" si="33"/>
        <v>1.3645049874460996E-2</v>
      </c>
      <c r="F27">
        <f t="shared" si="33"/>
        <v>9.0141384436204456E-3</v>
      </c>
      <c r="G27">
        <f t="shared" si="33"/>
        <v>5.9545589721431121E-3</v>
      </c>
      <c r="H27">
        <f t="shared" si="33"/>
        <v>3.9332441320271295E-3</v>
      </c>
      <c r="I27">
        <f t="shared" si="33"/>
        <v>2.5979319403412098E-3</v>
      </c>
      <c r="J27">
        <f t="shared" si="33"/>
        <v>1.715852010468342E-3</v>
      </c>
      <c r="K27">
        <f t="shared" si="33"/>
        <v>1.1332003491843041E-3</v>
      </c>
      <c r="L27">
        <f t="shared" si="33"/>
        <v>7.4835557202117915E-4</v>
      </c>
      <c r="M27">
        <f t="shared" si="33"/>
        <v>4.9417790246191016E-4</v>
      </c>
      <c r="N27">
        <f t="shared" si="34"/>
        <v>3.2631141647102214E-4</v>
      </c>
      <c r="O27">
        <f t="shared" si="34"/>
        <v>2.1545393032365096E-4</v>
      </c>
      <c r="P27">
        <f t="shared" si="34"/>
        <v>1.4224904294168656E-4</v>
      </c>
      <c r="Q27">
        <f t="shared" si="34"/>
        <v>9.3911035416333809E-5</v>
      </c>
      <c r="R27">
        <f t="shared" si="34"/>
        <v>6.199487682702615E-5</v>
      </c>
      <c r="S27">
        <f t="shared" si="34"/>
        <v>4.0922901019166401E-5</v>
      </c>
      <c r="T27">
        <f t="shared" si="34"/>
        <v>2.7011456034758231E-5</v>
      </c>
      <c r="U27">
        <f t="shared" si="34"/>
        <v>1.782789496759404E-5</v>
      </c>
      <c r="V27">
        <f t="shared" si="34"/>
        <v>1.1765818250400453E-5</v>
      </c>
      <c r="W27">
        <f t="shared" si="34"/>
        <v>7.7645036078717646E-6</v>
      </c>
      <c r="X27">
        <f t="shared" si="35"/>
        <v>5.12358836577026E-6</v>
      </c>
      <c r="Y27">
        <f t="shared" si="35"/>
        <v>3.3806733372431004E-6</v>
      </c>
      <c r="Z27">
        <f t="shared" si="35"/>
        <v>2.2304889904089299E-6</v>
      </c>
      <c r="AA27">
        <f t="shared" si="35"/>
        <v>1.4715136604391235E-6</v>
      </c>
      <c r="AB27">
        <f t="shared" si="35"/>
        <v>9.7072290451032861E-7</v>
      </c>
      <c r="AC27">
        <f t="shared" si="35"/>
        <v>6.4031316559579253E-7</v>
      </c>
      <c r="AD27">
        <f t="shared" si="35"/>
        <v>4.223331352724133E-7</v>
      </c>
      <c r="AE27">
        <f t="shared" si="35"/>
        <v>2.7853695951564315E-7</v>
      </c>
      <c r="AF27">
        <f t="shared" si="35"/>
        <v>1.8368547487237892E-7</v>
      </c>
      <c r="AG27">
        <f t="shared" si="35"/>
        <v>1.2112406982385493E-7</v>
      </c>
      <c r="AH27">
        <f t="shared" si="36"/>
        <v>7.9863635309027152E-8</v>
      </c>
      <c r="AI27">
        <f t="shared" si="36"/>
        <v>5.2653831866742377E-8</v>
      </c>
      <c r="AJ27">
        <f t="shared" si="36"/>
        <v>3.471142669388167E-8</v>
      </c>
      <c r="AK27">
        <f t="shared" si="36"/>
        <v>2.2881041426544184E-8</v>
      </c>
      <c r="AL27">
        <f t="shared" si="36"/>
        <v>1.5081314528223026E-8</v>
      </c>
      <c r="AM27">
        <f t="shared" si="36"/>
        <v>9.9394400356266112E-9</v>
      </c>
      <c r="AN27">
        <f t="shared" si="36"/>
        <v>6.5500278958513539E-9</v>
      </c>
      <c r="AO27">
        <f t="shared" si="36"/>
        <v>4.3160062934836646E-9</v>
      </c>
      <c r="AP27">
        <f t="shared" si="36"/>
        <v>2.8436610482675331E-9</v>
      </c>
      <c r="AQ27">
        <f t="shared" si="36"/>
        <v>1.8733958580240367E-9</v>
      </c>
      <c r="AR27">
        <f t="shared" si="37"/>
        <v>1.2340602070549271E-9</v>
      </c>
      <c r="AS27">
        <f t="shared" si="37"/>
        <v>8.128254240009001E-10</v>
      </c>
      <c r="AT27">
        <f t="shared" si="37"/>
        <v>5.3531743788442265E-10</v>
      </c>
      <c r="AU27">
        <f t="shared" si="37"/>
        <v>3.5251507598233531E-10</v>
      </c>
      <c r="AV27">
        <f t="shared" si="37"/>
        <v>2.3211070648032261E-10</v>
      </c>
      <c r="AW27">
        <f t="shared" si="37"/>
        <v>1.528138696726188E-10</v>
      </c>
      <c r="AX27">
        <f t="shared" si="37"/>
        <v>9.0807397482566517E-11</v>
      </c>
      <c r="AY27">
        <f t="shared" si="37"/>
        <v>5.1869238418724917E-11</v>
      </c>
      <c r="AZ27">
        <f t="shared" si="37"/>
        <v>3.1212860322393415E-11</v>
      </c>
      <c r="BA27">
        <f t="shared" si="37"/>
        <v>1.91130085351146E-11</v>
      </c>
      <c r="BB27">
        <f t="shared" si="38"/>
        <v>1.1819676002011824E-11</v>
      </c>
      <c r="BC27">
        <f t="shared" si="38"/>
        <v>7.3581319128773234E-12</v>
      </c>
      <c r="BD27">
        <f t="shared" si="38"/>
        <v>4.6032538219342433E-12</v>
      </c>
      <c r="BE27">
        <f t="shared" si="38"/>
        <v>2.8909307523304526E-12</v>
      </c>
      <c r="BF27">
        <f t="shared" si="38"/>
        <v>1.8212884538257016E-12</v>
      </c>
      <c r="BG27">
        <f t="shared" si="38"/>
        <v>1.1504565801643238E-12</v>
      </c>
      <c r="BH27">
        <f t="shared" si="38"/>
        <v>7.2836756081824636E-13</v>
      </c>
      <c r="BI27">
        <f t="shared" si="38"/>
        <v>4.6205715537188369E-13</v>
      </c>
      <c r="BJ27">
        <f t="shared" si="38"/>
        <v>2.9363478761081864E-13</v>
      </c>
      <c r="BK27">
        <f t="shared" si="38"/>
        <v>1.8689891961883782E-13</v>
      </c>
      <c r="BL27">
        <f t="shared" si="39"/>
        <v>1.191319665384936E-13</v>
      </c>
      <c r="BM27">
        <f t="shared" si="39"/>
        <v>7.6035685730704007E-14</v>
      </c>
      <c r="BN27">
        <f t="shared" si="39"/>
        <v>4.8587878566990426E-14</v>
      </c>
      <c r="BO27">
        <f t="shared" si="39"/>
        <v>3.1082787098300697E-14</v>
      </c>
      <c r="BP27">
        <f t="shared" si="39"/>
        <v>1.9904855046990749E-14</v>
      </c>
      <c r="BQ27">
        <f t="shared" si="39"/>
        <v>1.2758950044844842E-14</v>
      </c>
      <c r="BR27">
        <f t="shared" si="39"/>
        <v>8.185798697466447E-15</v>
      </c>
      <c r="BS27">
        <f t="shared" si="39"/>
        <v>5.2562220852339837E-15</v>
      </c>
      <c r="BT27">
        <f t="shared" si="39"/>
        <v>3.3777825839817779E-15</v>
      </c>
      <c r="BU27">
        <f t="shared" si="39"/>
        <v>2.1722807744763803E-15</v>
      </c>
      <c r="BV27">
        <f t="shared" si="40"/>
        <v>1.3980067571857048E-15</v>
      </c>
      <c r="BW27">
        <f t="shared" si="40"/>
        <v>9.0031807091288064E-16</v>
      </c>
      <c r="BX27">
        <f t="shared" si="40"/>
        <v>5.8017866853075429E-16</v>
      </c>
      <c r="BY27">
        <f t="shared" si="40"/>
        <v>3.7410502894528448E-16</v>
      </c>
      <c r="BZ27">
        <f t="shared" si="40"/>
        <v>2.4136777985627829E-16</v>
      </c>
      <c r="CA27">
        <f t="shared" si="40"/>
        <v>1.5581451012417251E-16</v>
      </c>
      <c r="CB27">
        <f t="shared" si="40"/>
        <v>1.0063964056685707E-16</v>
      </c>
      <c r="CC27">
        <f t="shared" si="40"/>
        <v>6.5035920745783566E-17</v>
      </c>
      <c r="CD27">
        <f t="shared" si="40"/>
        <v>4.2048612778244841E-17</v>
      </c>
      <c r="CE27">
        <f t="shared" si="40"/>
        <v>2.7199187956370472E-17</v>
      </c>
      <c r="CF27">
        <f t="shared" si="41"/>
        <v>1.7601851473343318E-17</v>
      </c>
      <c r="CG27">
        <f t="shared" si="41"/>
        <v>1.1395979655148639E-17</v>
      </c>
      <c r="CH27">
        <f t="shared" si="41"/>
        <v>7.3812356953712571E-18</v>
      </c>
      <c r="CI27">
        <f t="shared" si="41"/>
        <v>4.7828215472904633E-18</v>
      </c>
      <c r="CJ27">
        <f t="shared" si="41"/>
        <v>3.1003515988656241E-18</v>
      </c>
      <c r="CK27">
        <f t="shared" si="41"/>
        <v>2.0104982442909588E-18</v>
      </c>
      <c r="CL27">
        <f t="shared" si="41"/>
        <v>1.3042386039276041E-18</v>
      </c>
      <c r="CM27">
        <f t="shared" si="41"/>
        <v>8.4638102309763392E-19</v>
      </c>
      <c r="CN27">
        <f t="shared" si="41"/>
        <v>5.4944658158730565E-19</v>
      </c>
      <c r="CO27">
        <f t="shared" si="41"/>
        <v>3.568051786293421E-19</v>
      </c>
      <c r="CP27">
        <f t="shared" si="42"/>
        <v>2.3178140366147756E-19</v>
      </c>
      <c r="CQ27">
        <f t="shared" si="42"/>
        <v>1.5061341558850771E-19</v>
      </c>
      <c r="CR27">
        <f t="shared" si="42"/>
        <v>6.4820645848654789E-20</v>
      </c>
      <c r="CS27">
        <f t="shared" si="42"/>
        <v>2.8143416547106029E-20</v>
      </c>
      <c r="CT27">
        <f t="shared" si="42"/>
        <v>1.3028505966861337E-20</v>
      </c>
      <c r="CU27">
        <f t="shared" si="42"/>
        <v>6.0584964049700623E-21</v>
      </c>
      <c r="CV27">
        <f t="shared" si="42"/>
        <v>2.7652634891218792E-21</v>
      </c>
      <c r="CW27">
        <f t="shared" si="42"/>
        <v>1.2150866174164841E-21</v>
      </c>
      <c r="CX27">
        <f t="shared" si="42"/>
        <v>5.0160959038796241E-22</v>
      </c>
      <c r="CY27">
        <f t="shared" si="42"/>
        <v>1.8697793047133102E-22</v>
      </c>
      <c r="CZ27">
        <f t="shared" si="43"/>
        <v>5.8117471604666205E-23</v>
      </c>
      <c r="DA27">
        <f t="shared" si="43"/>
        <v>1.2156886632232776E-23</v>
      </c>
      <c r="DB27">
        <f t="shared" si="43"/>
        <v>5.1619665013035856E-25</v>
      </c>
      <c r="DC27">
        <f t="shared" si="43"/>
        <v>0</v>
      </c>
      <c r="DD27">
        <f t="shared" si="43"/>
        <v>0</v>
      </c>
      <c r="DE27">
        <f t="shared" si="43"/>
        <v>0</v>
      </c>
      <c r="DF27">
        <f t="shared" si="43"/>
        <v>0</v>
      </c>
      <c r="DG27">
        <f t="shared" si="43"/>
        <v>0</v>
      </c>
      <c r="DH27">
        <f t="shared" si="43"/>
        <v>0</v>
      </c>
      <c r="DI27">
        <f t="shared" si="43"/>
        <v>0</v>
      </c>
      <c r="DJ27">
        <f t="shared" si="44"/>
        <v>0</v>
      </c>
      <c r="DK27">
        <f t="shared" si="44"/>
        <v>0</v>
      </c>
      <c r="DL27">
        <f t="shared" si="44"/>
        <v>0</v>
      </c>
      <c r="DM27">
        <f t="shared" si="44"/>
        <v>0</v>
      </c>
      <c r="DN27">
        <f t="shared" si="44"/>
        <v>0</v>
      </c>
      <c r="DO27">
        <f t="shared" si="44"/>
        <v>0</v>
      </c>
      <c r="DP27">
        <f t="shared" si="44"/>
        <v>0</v>
      </c>
      <c r="DQ27">
        <f t="shared" si="44"/>
        <v>0</v>
      </c>
      <c r="DR27">
        <f t="shared" si="44"/>
        <v>0</v>
      </c>
      <c r="DS27">
        <f t="shared" si="44"/>
        <v>0</v>
      </c>
      <c r="DT27">
        <f t="shared" si="45"/>
        <v>0</v>
      </c>
      <c r="DU27">
        <f t="shared" si="45"/>
        <v>0</v>
      </c>
      <c r="DV27">
        <f t="shared" si="45"/>
        <v>0</v>
      </c>
      <c r="DW27">
        <f t="shared" si="45"/>
        <v>0</v>
      </c>
      <c r="DX27">
        <f t="shared" si="45"/>
        <v>0</v>
      </c>
      <c r="DY27">
        <f t="shared" si="45"/>
        <v>0</v>
      </c>
      <c r="DZ27">
        <f t="shared" si="45"/>
        <v>0</v>
      </c>
      <c r="EA27">
        <f t="shared" si="45"/>
        <v>0</v>
      </c>
      <c r="EB27">
        <f t="shared" si="45"/>
        <v>0</v>
      </c>
      <c r="EC27">
        <f t="shared" si="45"/>
        <v>0</v>
      </c>
      <c r="ED27">
        <f t="shared" si="46"/>
        <v>0</v>
      </c>
      <c r="EE27">
        <f t="shared" si="46"/>
        <v>0</v>
      </c>
      <c r="EF27">
        <f t="shared" si="46"/>
        <v>0</v>
      </c>
      <c r="EG27">
        <f t="shared" si="46"/>
        <v>0</v>
      </c>
      <c r="EH27">
        <f t="shared" si="46"/>
        <v>0</v>
      </c>
      <c r="EI27">
        <f t="shared" si="46"/>
        <v>0</v>
      </c>
      <c r="EJ27">
        <f t="shared" si="46"/>
        <v>0</v>
      </c>
      <c r="EK27">
        <f t="shared" si="46"/>
        <v>0</v>
      </c>
      <c r="EL27">
        <f t="shared" si="46"/>
        <v>0</v>
      </c>
      <c r="EM27">
        <f t="shared" si="46"/>
        <v>0</v>
      </c>
      <c r="EN27">
        <f t="shared" si="47"/>
        <v>0</v>
      </c>
      <c r="EO27">
        <f t="shared" si="47"/>
        <v>0</v>
      </c>
      <c r="EP27">
        <f t="shared" si="47"/>
        <v>0</v>
      </c>
      <c r="EQ27">
        <f t="shared" si="47"/>
        <v>0</v>
      </c>
      <c r="ER27">
        <f t="shared" si="47"/>
        <v>0</v>
      </c>
      <c r="ES27">
        <f t="shared" si="47"/>
        <v>0</v>
      </c>
      <c r="ET27">
        <f t="shared" si="47"/>
        <v>0</v>
      </c>
      <c r="EU27">
        <f t="shared" si="47"/>
        <v>0</v>
      </c>
      <c r="EV27">
        <f t="shared" si="47"/>
        <v>0</v>
      </c>
      <c r="EW27">
        <f t="shared" si="47"/>
        <v>0</v>
      </c>
      <c r="EX27">
        <f t="shared" si="47"/>
        <v>0</v>
      </c>
      <c r="EZ27">
        <f t="shared" si="16"/>
        <v>6.0850707277587131E-2</v>
      </c>
      <c r="FB27">
        <f t="shared" si="17"/>
        <v>0.43473143148116006</v>
      </c>
      <c r="FC27">
        <f t="shared" si="15"/>
        <v>0.14008521529652146</v>
      </c>
    </row>
    <row r="28" spans="1:159" x14ac:dyDescent="0.25">
      <c r="A28">
        <v>405</v>
      </c>
      <c r="B28" s="20">
        <f>'Input spectra'!S27</f>
        <v>7.2083135731722703E-2</v>
      </c>
      <c r="C28">
        <f>'Input spectra'!D27</f>
        <v>0.96782428638928297</v>
      </c>
      <c r="D28">
        <f t="shared" si="33"/>
        <v>2.0653927966864227E-2</v>
      </c>
      <c r="E28">
        <f t="shared" si="33"/>
        <v>1.382195520354338E-2</v>
      </c>
      <c r="F28">
        <f t="shared" si="33"/>
        <v>9.2493865805264239E-3</v>
      </c>
      <c r="G28">
        <f t="shared" si="33"/>
        <v>6.1891735633355458E-3</v>
      </c>
      <c r="H28">
        <f t="shared" si="33"/>
        <v>4.1412201469217388E-3</v>
      </c>
      <c r="I28">
        <f t="shared" si="33"/>
        <v>2.7707640099051789E-3</v>
      </c>
      <c r="J28">
        <f t="shared" si="33"/>
        <v>1.8537277446781222E-3</v>
      </c>
      <c r="K28">
        <f t="shared" si="33"/>
        <v>1.2401298910708464E-3</v>
      </c>
      <c r="L28">
        <f t="shared" si="33"/>
        <v>8.2958869683185039E-4</v>
      </c>
      <c r="M28">
        <f t="shared" si="33"/>
        <v>5.5492271816563971E-4</v>
      </c>
      <c r="N28">
        <f t="shared" si="34"/>
        <v>3.7117251137218019E-4</v>
      </c>
      <c r="O28">
        <f t="shared" si="34"/>
        <v>2.4825174592102032E-4</v>
      </c>
      <c r="P28">
        <f t="shared" si="34"/>
        <v>1.6602809979745646E-4</v>
      </c>
      <c r="Q28">
        <f t="shared" si="34"/>
        <v>1.110307380924266E-4</v>
      </c>
      <c r="R28">
        <f t="shared" si="34"/>
        <v>7.4246631197002455E-5</v>
      </c>
      <c r="S28">
        <f t="shared" si="34"/>
        <v>4.9645709141869666E-5</v>
      </c>
      <c r="T28">
        <f t="shared" si="34"/>
        <v>3.3193852070745916E-5</v>
      </c>
      <c r="U28">
        <f t="shared" si="34"/>
        <v>2.2192390184505318E-5</v>
      </c>
      <c r="V28">
        <f t="shared" si="34"/>
        <v>1.4836125618210063E-5</v>
      </c>
      <c r="W28">
        <f t="shared" si="34"/>
        <v>9.917596072290727E-6</v>
      </c>
      <c r="X28">
        <f t="shared" si="35"/>
        <v>6.6292027923561095E-6</v>
      </c>
      <c r="Y28">
        <f t="shared" si="35"/>
        <v>4.4308253922663129E-6</v>
      </c>
      <c r="Z28">
        <f t="shared" si="35"/>
        <v>2.9612553960121938E-6</v>
      </c>
      <c r="AA28">
        <f t="shared" si="35"/>
        <v>1.9789482297100319E-6</v>
      </c>
      <c r="AB28">
        <f t="shared" si="35"/>
        <v>1.3223906370148797E-6</v>
      </c>
      <c r="AC28">
        <f t="shared" si="35"/>
        <v>8.8359097995630739E-7</v>
      </c>
      <c r="AD28">
        <f t="shared" si="35"/>
        <v>5.903483482206483E-7</v>
      </c>
      <c r="AE28">
        <f t="shared" si="35"/>
        <v>3.943940734572246E-7</v>
      </c>
      <c r="AF28">
        <f t="shared" si="35"/>
        <v>2.6346123220142769E-7</v>
      </c>
      <c r="AG28">
        <f t="shared" si="35"/>
        <v>1.7598137712349458E-7</v>
      </c>
      <c r="AH28">
        <f t="shared" si="36"/>
        <v>1.1753837593557666E-7</v>
      </c>
      <c r="AI28">
        <f t="shared" si="36"/>
        <v>7.8497341163214287E-8</v>
      </c>
      <c r="AJ28">
        <f t="shared" si="36"/>
        <v>5.2419368214536239E-8</v>
      </c>
      <c r="AK28">
        <f t="shared" si="36"/>
        <v>3.5001725873628465E-8</v>
      </c>
      <c r="AL28">
        <f t="shared" si="36"/>
        <v>2.3369381743764965E-8</v>
      </c>
      <c r="AM28">
        <f t="shared" si="36"/>
        <v>1.5601426057802903E-8</v>
      </c>
      <c r="AN28">
        <f t="shared" si="36"/>
        <v>1.0414534966538817E-8</v>
      </c>
      <c r="AO28">
        <f t="shared" si="36"/>
        <v>6.9514140255403885E-9</v>
      </c>
      <c r="AP28">
        <f t="shared" si="36"/>
        <v>4.6394155030531728E-9</v>
      </c>
      <c r="AQ28">
        <f t="shared" si="36"/>
        <v>3.096059865360874E-9</v>
      </c>
      <c r="AR28">
        <f t="shared" si="37"/>
        <v>2.0659057103506395E-9</v>
      </c>
      <c r="AS28">
        <f t="shared" si="37"/>
        <v>1.3783698995467661E-9</v>
      </c>
      <c r="AT28">
        <f t="shared" si="37"/>
        <v>9.195476644519753E-10</v>
      </c>
      <c r="AU28">
        <f t="shared" si="37"/>
        <v>6.1338747517166615E-10</v>
      </c>
      <c r="AV28">
        <f t="shared" si="37"/>
        <v>4.0911625555347905E-10</v>
      </c>
      <c r="AW28">
        <f t="shared" si="37"/>
        <v>2.7284040747364584E-10</v>
      </c>
      <c r="AX28">
        <f t="shared" si="37"/>
        <v>1.642334056628661E-10</v>
      </c>
      <c r="AY28">
        <f t="shared" si="37"/>
        <v>9.5026447737758373E-11</v>
      </c>
      <c r="AZ28">
        <f t="shared" si="37"/>
        <v>5.7924533655878382E-11</v>
      </c>
      <c r="BA28">
        <f t="shared" si="37"/>
        <v>3.592960018755081E-11</v>
      </c>
      <c r="BB28">
        <f t="shared" si="38"/>
        <v>2.2507292575845476E-11</v>
      </c>
      <c r="BC28">
        <f t="shared" si="38"/>
        <v>1.4193176633081996E-11</v>
      </c>
      <c r="BD28">
        <f t="shared" si="38"/>
        <v>8.9943817051997402E-12</v>
      </c>
      <c r="BE28">
        <f t="shared" si="38"/>
        <v>5.721875903092491E-12</v>
      </c>
      <c r="BF28">
        <f t="shared" si="38"/>
        <v>3.6515212606293889E-12</v>
      </c>
      <c r="BG28">
        <f t="shared" si="38"/>
        <v>2.3364671824142319E-12</v>
      </c>
      <c r="BH28">
        <f t="shared" si="38"/>
        <v>1.4984229016134754E-12</v>
      </c>
      <c r="BI28">
        <f t="shared" si="38"/>
        <v>9.6288375655693609E-13</v>
      </c>
      <c r="BJ28">
        <f t="shared" si="38"/>
        <v>6.1984060110941687E-13</v>
      </c>
      <c r="BK28">
        <f t="shared" si="38"/>
        <v>3.9964433265116018E-13</v>
      </c>
      <c r="BL28">
        <f t="shared" si="39"/>
        <v>2.5804148481792647E-13</v>
      </c>
      <c r="BM28">
        <f t="shared" si="39"/>
        <v>1.6682957448447467E-13</v>
      </c>
      <c r="BN28">
        <f t="shared" si="39"/>
        <v>1.0798858888908537E-13</v>
      </c>
      <c r="BO28">
        <f t="shared" si="39"/>
        <v>6.99784366950311E-14</v>
      </c>
      <c r="BP28">
        <f t="shared" si="39"/>
        <v>4.5393916602024329E-14</v>
      </c>
      <c r="BQ28">
        <f t="shared" si="39"/>
        <v>2.9474600468099792E-14</v>
      </c>
      <c r="BR28">
        <f t="shared" si="39"/>
        <v>1.9155275560032626E-14</v>
      </c>
      <c r="BS28">
        <f t="shared" si="39"/>
        <v>1.2459350516482985E-14</v>
      </c>
      <c r="BT28">
        <f t="shared" si="39"/>
        <v>8.1105021366017552E-15</v>
      </c>
      <c r="BU28">
        <f t="shared" si="39"/>
        <v>5.2835565877848904E-15</v>
      </c>
      <c r="BV28">
        <f t="shared" si="40"/>
        <v>3.4444035554127508E-15</v>
      </c>
      <c r="BW28">
        <f t="shared" si="40"/>
        <v>2.2469586444437296E-15</v>
      </c>
      <c r="BX28">
        <f t="shared" si="40"/>
        <v>1.4667470476026463E-15</v>
      </c>
      <c r="BY28">
        <f t="shared" si="40"/>
        <v>9.5803497828566681E-16</v>
      </c>
      <c r="BZ28">
        <f t="shared" si="40"/>
        <v>6.2612561142038891E-16</v>
      </c>
      <c r="CA28">
        <f t="shared" si="40"/>
        <v>4.0943449125396187E-16</v>
      </c>
      <c r="CB28">
        <f t="shared" si="40"/>
        <v>2.6787979472414689E-16</v>
      </c>
      <c r="CC28">
        <f t="shared" si="40"/>
        <v>1.7535515084322448E-16</v>
      </c>
      <c r="CD28">
        <f t="shared" si="40"/>
        <v>1.1484478007343598E-16</v>
      </c>
      <c r="CE28">
        <f t="shared" si="40"/>
        <v>7.5250584859459581E-17</v>
      </c>
      <c r="CF28">
        <f t="shared" si="41"/>
        <v>4.9329492472511782E-17</v>
      </c>
      <c r="CG28">
        <f t="shared" si="41"/>
        <v>3.2351491976096932E-17</v>
      </c>
      <c r="CH28">
        <f t="shared" si="41"/>
        <v>2.1225898145044818E-17</v>
      </c>
      <c r="CI28">
        <f t="shared" si="41"/>
        <v>1.3932066328515884E-17</v>
      </c>
      <c r="CJ28">
        <f t="shared" si="41"/>
        <v>9.1482212237441233E-18</v>
      </c>
      <c r="CK28">
        <f t="shared" si="41"/>
        <v>6.0092982864021919E-18</v>
      </c>
      <c r="CL28">
        <f t="shared" si="41"/>
        <v>3.9488575555058108E-18</v>
      </c>
      <c r="CM28">
        <f t="shared" si="41"/>
        <v>2.5958206825637702E-18</v>
      </c>
      <c r="CN28">
        <f t="shared" si="41"/>
        <v>1.7069806594095076E-18</v>
      </c>
      <c r="CO28">
        <f t="shared" si="41"/>
        <v>1.1228677987652189E-18</v>
      </c>
      <c r="CP28">
        <f t="shared" si="42"/>
        <v>7.38874061469578E-19</v>
      </c>
      <c r="CQ28">
        <f t="shared" si="42"/>
        <v>4.8635103371855353E-19</v>
      </c>
      <c r="CR28">
        <f t="shared" si="42"/>
        <v>2.1202833030210597E-19</v>
      </c>
      <c r="CS28">
        <f t="shared" si="42"/>
        <v>9.3250616527824856E-20</v>
      </c>
      <c r="CT28">
        <f t="shared" si="42"/>
        <v>4.3728427794507225E-20</v>
      </c>
      <c r="CU28">
        <f t="shared" si="42"/>
        <v>2.0598161317772342E-20</v>
      </c>
      <c r="CV28">
        <f t="shared" si="42"/>
        <v>9.5234536785454463E-21</v>
      </c>
      <c r="CW28">
        <f t="shared" si="42"/>
        <v>4.2389622173198656E-21</v>
      </c>
      <c r="CX28">
        <f t="shared" si="42"/>
        <v>1.7726071342849407E-21</v>
      </c>
      <c r="CY28">
        <f t="shared" si="42"/>
        <v>6.6931624186538945E-22</v>
      </c>
      <c r="CZ28">
        <f t="shared" si="43"/>
        <v>2.1073762491353076E-22</v>
      </c>
      <c r="DA28">
        <f t="shared" si="43"/>
        <v>4.4653148804855359E-23</v>
      </c>
      <c r="DB28">
        <f t="shared" si="43"/>
        <v>1.920610320467429E-24</v>
      </c>
      <c r="DC28">
        <f t="shared" si="43"/>
        <v>0</v>
      </c>
      <c r="DD28">
        <f t="shared" si="43"/>
        <v>0</v>
      </c>
      <c r="DE28">
        <f t="shared" si="43"/>
        <v>0</v>
      </c>
      <c r="DF28">
        <f t="shared" si="43"/>
        <v>0</v>
      </c>
      <c r="DG28">
        <f t="shared" si="43"/>
        <v>0</v>
      </c>
      <c r="DH28">
        <f t="shared" si="43"/>
        <v>0</v>
      </c>
      <c r="DI28">
        <f t="shared" si="43"/>
        <v>0</v>
      </c>
      <c r="DJ28">
        <f t="shared" si="44"/>
        <v>0</v>
      </c>
      <c r="DK28">
        <f t="shared" si="44"/>
        <v>0</v>
      </c>
      <c r="DL28">
        <f t="shared" si="44"/>
        <v>0</v>
      </c>
      <c r="DM28">
        <f t="shared" si="44"/>
        <v>0</v>
      </c>
      <c r="DN28">
        <f t="shared" si="44"/>
        <v>0</v>
      </c>
      <c r="DO28">
        <f t="shared" si="44"/>
        <v>0</v>
      </c>
      <c r="DP28">
        <f t="shared" si="44"/>
        <v>0</v>
      </c>
      <c r="DQ28">
        <f t="shared" si="44"/>
        <v>0</v>
      </c>
      <c r="DR28">
        <f t="shared" si="44"/>
        <v>0</v>
      </c>
      <c r="DS28">
        <f t="shared" si="44"/>
        <v>0</v>
      </c>
      <c r="DT28">
        <f t="shared" si="45"/>
        <v>0</v>
      </c>
      <c r="DU28">
        <f t="shared" si="45"/>
        <v>0</v>
      </c>
      <c r="DV28">
        <f t="shared" si="45"/>
        <v>0</v>
      </c>
      <c r="DW28">
        <f t="shared" si="45"/>
        <v>0</v>
      </c>
      <c r="DX28">
        <f t="shared" si="45"/>
        <v>0</v>
      </c>
      <c r="DY28">
        <f t="shared" si="45"/>
        <v>0</v>
      </c>
      <c r="DZ28">
        <f t="shared" si="45"/>
        <v>0</v>
      </c>
      <c r="EA28">
        <f t="shared" si="45"/>
        <v>0</v>
      </c>
      <c r="EB28">
        <f t="shared" si="45"/>
        <v>0</v>
      </c>
      <c r="EC28">
        <f t="shared" si="45"/>
        <v>0</v>
      </c>
      <c r="ED28">
        <f t="shared" si="46"/>
        <v>0</v>
      </c>
      <c r="EE28">
        <f t="shared" si="46"/>
        <v>0</v>
      </c>
      <c r="EF28">
        <f t="shared" si="46"/>
        <v>0</v>
      </c>
      <c r="EG28">
        <f t="shared" si="46"/>
        <v>0</v>
      </c>
      <c r="EH28">
        <f t="shared" si="46"/>
        <v>0</v>
      </c>
      <c r="EI28">
        <f t="shared" si="46"/>
        <v>0</v>
      </c>
      <c r="EJ28">
        <f t="shared" si="46"/>
        <v>0</v>
      </c>
      <c r="EK28">
        <f t="shared" si="46"/>
        <v>0</v>
      </c>
      <c r="EL28">
        <f t="shared" si="46"/>
        <v>0</v>
      </c>
      <c r="EM28">
        <f t="shared" si="46"/>
        <v>0</v>
      </c>
      <c r="EN28">
        <f t="shared" si="47"/>
        <v>0</v>
      </c>
      <c r="EO28">
        <f t="shared" si="47"/>
        <v>0</v>
      </c>
      <c r="EP28">
        <f t="shared" si="47"/>
        <v>0</v>
      </c>
      <c r="EQ28">
        <f t="shared" si="47"/>
        <v>0</v>
      </c>
      <c r="ER28">
        <f t="shared" si="47"/>
        <v>0</v>
      </c>
      <c r="ES28">
        <f t="shared" si="47"/>
        <v>0</v>
      </c>
      <c r="ET28">
        <f t="shared" si="47"/>
        <v>0</v>
      </c>
      <c r="EU28">
        <f t="shared" si="47"/>
        <v>0</v>
      </c>
      <c r="EV28">
        <f t="shared" si="47"/>
        <v>0</v>
      </c>
      <c r="EW28">
        <f t="shared" si="47"/>
        <v>0</v>
      </c>
      <c r="EX28">
        <f t="shared" si="47"/>
        <v>0</v>
      </c>
      <c r="EZ28">
        <f t="shared" si="16"/>
        <v>6.2425295922711857E-2</v>
      </c>
      <c r="FB28">
        <f t="shared" si="17"/>
        <v>0.43038932320671958</v>
      </c>
      <c r="FC28">
        <f t="shared" si="15"/>
        <v>0.1427207457927118</v>
      </c>
    </row>
    <row r="29" spans="1:159" x14ac:dyDescent="0.25">
      <c r="A29">
        <v>410</v>
      </c>
      <c r="B29" s="20">
        <f>'Input spectra'!S28</f>
        <v>6.9573699182009993E-2</v>
      </c>
      <c r="C29">
        <f>'Input spectra'!D28</f>
        <v>0.97272186553267204</v>
      </c>
      <c r="D29">
        <f t="shared" si="33"/>
        <v>2.0653927966864227E-2</v>
      </c>
      <c r="E29">
        <f t="shared" si="33"/>
        <v>1.3798366239439194E-2</v>
      </c>
      <c r="F29">
        <f t="shared" si="33"/>
        <v>9.217842957991251E-3</v>
      </c>
      <c r="G29">
        <f t="shared" si="33"/>
        <v>6.1575397233051589E-3</v>
      </c>
      <c r="H29">
        <f t="shared" si="33"/>
        <v>4.1130223115893542E-3</v>
      </c>
      <c r="I29">
        <f t="shared" si="33"/>
        <v>2.7472012275764224E-3</v>
      </c>
      <c r="J29">
        <f t="shared" si="33"/>
        <v>1.8348267829080334E-3</v>
      </c>
      <c r="K29">
        <f t="shared" si="33"/>
        <v>1.2253904268062948E-3</v>
      </c>
      <c r="L29">
        <f t="shared" si="33"/>
        <v>8.1832971336351661E-4</v>
      </c>
      <c r="M29">
        <f t="shared" si="33"/>
        <v>5.4645724234557837E-4</v>
      </c>
      <c r="N29">
        <f t="shared" si="34"/>
        <v>3.6488639725162962E-4</v>
      </c>
      <c r="O29">
        <f t="shared" si="34"/>
        <v>2.4363089822316595E-4</v>
      </c>
      <c r="P29">
        <f t="shared" si="34"/>
        <v>1.6265965209536398E-4</v>
      </c>
      <c r="Q29">
        <f t="shared" si="34"/>
        <v>1.0859245595013261E-4</v>
      </c>
      <c r="R29">
        <f t="shared" si="34"/>
        <v>7.2492214764492631E-5</v>
      </c>
      <c r="S29">
        <f t="shared" si="34"/>
        <v>4.8389877273348312E-5</v>
      </c>
      <c r="T29">
        <f t="shared" si="34"/>
        <v>3.2298967770381575E-5</v>
      </c>
      <c r="U29">
        <f t="shared" si="34"/>
        <v>2.1557244884613103E-5</v>
      </c>
      <c r="V29">
        <f t="shared" si="34"/>
        <v>1.4386921182689176E-5</v>
      </c>
      <c r="W29">
        <f t="shared" si="34"/>
        <v>9.6009004261132495E-6</v>
      </c>
      <c r="X29">
        <f t="shared" si="35"/>
        <v>6.4065621079401393E-6</v>
      </c>
      <c r="Y29">
        <f t="shared" si="35"/>
        <v>4.2747090322799618E-6</v>
      </c>
      <c r="Z29">
        <f t="shared" si="35"/>
        <v>2.8520423812980534E-6</v>
      </c>
      <c r="AA29">
        <f t="shared" si="35"/>
        <v>1.9027105644591677E-6</v>
      </c>
      <c r="AB29">
        <f t="shared" si="35"/>
        <v>1.2692765279826683E-6</v>
      </c>
      <c r="AC29">
        <f t="shared" si="35"/>
        <v>8.4665395982045765E-7</v>
      </c>
      <c r="AD29">
        <f t="shared" si="35"/>
        <v>5.6470444908678288E-7</v>
      </c>
      <c r="AE29">
        <f t="shared" si="35"/>
        <v>3.7661830455945021E-7</v>
      </c>
      <c r="AF29">
        <f t="shared" si="35"/>
        <v>2.5115738304556049E-7</v>
      </c>
      <c r="AG29">
        <f t="shared" si="35"/>
        <v>1.6747659758143619E-7</v>
      </c>
      <c r="AH29">
        <f t="shared" si="36"/>
        <v>1.1166711341679127E-7</v>
      </c>
      <c r="AI29">
        <f t="shared" si="36"/>
        <v>7.4448977546345902E-8</v>
      </c>
      <c r="AJ29">
        <f t="shared" si="36"/>
        <v>4.9631083919751665E-8</v>
      </c>
      <c r="AK29">
        <f t="shared" si="36"/>
        <v>3.3083360990049115E-8</v>
      </c>
      <c r="AL29">
        <f t="shared" si="36"/>
        <v>2.2050862152085625E-8</v>
      </c>
      <c r="AM29">
        <f t="shared" si="36"/>
        <v>1.4696057256358548E-8</v>
      </c>
      <c r="AN29">
        <f t="shared" si="36"/>
        <v>9.7934251285991992E-9</v>
      </c>
      <c r="AO29">
        <f t="shared" si="36"/>
        <v>6.5256844202885057E-9</v>
      </c>
      <c r="AP29">
        <f t="shared" si="36"/>
        <v>4.3478481521614625E-9</v>
      </c>
      <c r="AQ29">
        <f t="shared" si="36"/>
        <v>2.8965340290056558E-9</v>
      </c>
      <c r="AR29">
        <f t="shared" si="37"/>
        <v>1.9294697241037869E-9</v>
      </c>
      <c r="AS29">
        <f t="shared" si="37"/>
        <v>1.2851429543156735E-9</v>
      </c>
      <c r="AT29">
        <f t="shared" si="37"/>
        <v>8.5589027452566301E-10</v>
      </c>
      <c r="AU29">
        <f t="shared" si="37"/>
        <v>5.6995023424381815E-10</v>
      </c>
      <c r="AV29">
        <f t="shared" si="37"/>
        <v>3.7949578382386241E-10</v>
      </c>
      <c r="AW29">
        <f t="shared" si="37"/>
        <v>2.5265453369155096E-10</v>
      </c>
      <c r="AX29">
        <f t="shared" si="37"/>
        <v>1.5182318287750081E-10</v>
      </c>
      <c r="AY29">
        <f t="shared" si="37"/>
        <v>8.7695897016802489E-11</v>
      </c>
      <c r="AZ29">
        <f t="shared" si="37"/>
        <v>5.3364876992707396E-11</v>
      </c>
      <c r="BA29">
        <f t="shared" si="37"/>
        <v>3.3044831222631604E-11</v>
      </c>
      <c r="BB29">
        <f t="shared" si="38"/>
        <v>2.0664866155206665E-11</v>
      </c>
      <c r="BC29">
        <f t="shared" si="38"/>
        <v>1.300909648268597E-11</v>
      </c>
      <c r="BD29">
        <f t="shared" si="38"/>
        <v>8.2299468065313134E-12</v>
      </c>
      <c r="BE29">
        <f t="shared" si="38"/>
        <v>5.2266369601118006E-12</v>
      </c>
      <c r="BF29">
        <f t="shared" si="38"/>
        <v>3.3297829189719399E-12</v>
      </c>
      <c r="BG29">
        <f t="shared" si="38"/>
        <v>2.1269631204640217E-12</v>
      </c>
      <c r="BH29">
        <f t="shared" si="38"/>
        <v>1.361735825156486E-12</v>
      </c>
      <c r="BI29">
        <f t="shared" si="38"/>
        <v>8.7355551190275187E-13</v>
      </c>
      <c r="BJ29">
        <f t="shared" si="38"/>
        <v>5.6137730975611422E-13</v>
      </c>
      <c r="BK29">
        <f t="shared" si="38"/>
        <v>3.6133221237755061E-13</v>
      </c>
      <c r="BL29">
        <f t="shared" si="39"/>
        <v>2.3290603424473394E-13</v>
      </c>
      <c r="BM29">
        <f t="shared" si="39"/>
        <v>1.5032196259375387E-13</v>
      </c>
      <c r="BN29">
        <f t="shared" si="39"/>
        <v>9.7137170357108403E-14</v>
      </c>
      <c r="BO29">
        <f t="shared" si="39"/>
        <v>6.2839107039990303E-14</v>
      </c>
      <c r="BP29">
        <f t="shared" si="39"/>
        <v>4.0693178271614481E-14</v>
      </c>
      <c r="BQ29">
        <f t="shared" si="39"/>
        <v>2.6377283631556484E-14</v>
      </c>
      <c r="BR29">
        <f t="shared" si="39"/>
        <v>1.7113101772994343E-14</v>
      </c>
      <c r="BS29">
        <f t="shared" si="39"/>
        <v>1.1112043169159632E-14</v>
      </c>
      <c r="BT29">
        <f t="shared" si="39"/>
        <v>7.2211180665776725E-15</v>
      </c>
      <c r="BU29">
        <f t="shared" si="39"/>
        <v>4.696142349352982E-15</v>
      </c>
      <c r="BV29">
        <f t="shared" si="40"/>
        <v>3.0562375356028106E-15</v>
      </c>
      <c r="BW29">
        <f t="shared" si="40"/>
        <v>1.9903357439883915E-15</v>
      </c>
      <c r="BX29">
        <f t="shared" si="40"/>
        <v>1.2970140263941452E-15</v>
      </c>
      <c r="BY29">
        <f t="shared" si="40"/>
        <v>8.4572467629822751E-16</v>
      </c>
      <c r="BZ29">
        <f t="shared" si="40"/>
        <v>5.5178169943301012E-16</v>
      </c>
      <c r="CA29">
        <f t="shared" si="40"/>
        <v>3.6020392081911481E-16</v>
      </c>
      <c r="CB29">
        <f t="shared" si="40"/>
        <v>2.3526761761398223E-16</v>
      </c>
      <c r="CC29">
        <f t="shared" si="40"/>
        <v>1.5374426030062412E-16</v>
      </c>
      <c r="CD29">
        <f t="shared" si="40"/>
        <v>1.0051938695979562E-16</v>
      </c>
      <c r="CE29">
        <f t="shared" si="40"/>
        <v>6.5751647227194946E-17</v>
      </c>
      <c r="CF29">
        <f t="shared" si="41"/>
        <v>4.3029033545734195E-17</v>
      </c>
      <c r="CG29">
        <f t="shared" si="41"/>
        <v>2.8171336124067949E-17</v>
      </c>
      <c r="CH29">
        <f t="shared" si="41"/>
        <v>1.8451742870276071E-17</v>
      </c>
      <c r="CI29">
        <f t="shared" si="41"/>
        <v>1.2090521628779976E-17</v>
      </c>
      <c r="CJ29">
        <f t="shared" si="41"/>
        <v>7.9254576554050204E-18</v>
      </c>
      <c r="CK29">
        <f t="shared" si="41"/>
        <v>5.1972025197648452E-18</v>
      </c>
      <c r="CL29">
        <f t="shared" si="41"/>
        <v>3.4093809745272155E-18</v>
      </c>
      <c r="CM29">
        <f t="shared" si="41"/>
        <v>2.2373655181388188E-18</v>
      </c>
      <c r="CN29">
        <f t="shared" si="41"/>
        <v>1.4687539222487124E-18</v>
      </c>
      <c r="CO29">
        <f t="shared" si="41"/>
        <v>9.645111513813906E-19</v>
      </c>
      <c r="CP29">
        <f t="shared" si="42"/>
        <v>6.3358842310183508E-19</v>
      </c>
      <c r="CQ29">
        <f t="shared" si="42"/>
        <v>4.1633684099848198E-19</v>
      </c>
      <c r="CR29">
        <f t="shared" si="42"/>
        <v>1.8119536304553067E-19</v>
      </c>
      <c r="CS29">
        <f t="shared" si="42"/>
        <v>7.955419486602198E-20</v>
      </c>
      <c r="CT29">
        <f t="shared" si="42"/>
        <v>3.7242036621336118E-20</v>
      </c>
      <c r="CU29">
        <f t="shared" si="42"/>
        <v>1.7512824746115659E-20</v>
      </c>
      <c r="CV29">
        <f t="shared" si="42"/>
        <v>8.0831457005666681E-21</v>
      </c>
      <c r="CW29">
        <f t="shared" si="42"/>
        <v>3.5917298649903677E-21</v>
      </c>
      <c r="CX29">
        <f t="shared" si="42"/>
        <v>1.4993906553949057E-21</v>
      </c>
      <c r="CY29">
        <f t="shared" si="42"/>
        <v>5.6518660136336473E-22</v>
      </c>
      <c r="CZ29">
        <f t="shared" si="43"/>
        <v>1.7764817966192067E-22</v>
      </c>
      <c r="DA29">
        <f t="shared" si="43"/>
        <v>3.7577592873474788E-23</v>
      </c>
      <c r="DB29">
        <f t="shared" si="43"/>
        <v>1.6135198494288301E-24</v>
      </c>
      <c r="DC29">
        <f t="shared" si="43"/>
        <v>0</v>
      </c>
      <c r="DD29">
        <f t="shared" si="43"/>
        <v>0</v>
      </c>
      <c r="DE29">
        <f t="shared" si="43"/>
        <v>0</v>
      </c>
      <c r="DF29">
        <f t="shared" si="43"/>
        <v>0</v>
      </c>
      <c r="DG29">
        <f t="shared" si="43"/>
        <v>0</v>
      </c>
      <c r="DH29">
        <f t="shared" si="43"/>
        <v>0</v>
      </c>
      <c r="DI29">
        <f t="shared" si="43"/>
        <v>0</v>
      </c>
      <c r="DJ29">
        <f t="shared" si="44"/>
        <v>0</v>
      </c>
      <c r="DK29">
        <f t="shared" si="44"/>
        <v>0</v>
      </c>
      <c r="DL29">
        <f t="shared" si="44"/>
        <v>0</v>
      </c>
      <c r="DM29">
        <f t="shared" si="44"/>
        <v>0</v>
      </c>
      <c r="DN29">
        <f t="shared" si="44"/>
        <v>0</v>
      </c>
      <c r="DO29">
        <f t="shared" si="44"/>
        <v>0</v>
      </c>
      <c r="DP29">
        <f t="shared" si="44"/>
        <v>0</v>
      </c>
      <c r="DQ29">
        <f t="shared" si="44"/>
        <v>0</v>
      </c>
      <c r="DR29">
        <f t="shared" si="44"/>
        <v>0</v>
      </c>
      <c r="DS29">
        <f t="shared" si="44"/>
        <v>0</v>
      </c>
      <c r="DT29">
        <f t="shared" si="45"/>
        <v>0</v>
      </c>
      <c r="DU29">
        <f t="shared" si="45"/>
        <v>0</v>
      </c>
      <c r="DV29">
        <f t="shared" si="45"/>
        <v>0</v>
      </c>
      <c r="DW29">
        <f t="shared" si="45"/>
        <v>0</v>
      </c>
      <c r="DX29">
        <f t="shared" si="45"/>
        <v>0</v>
      </c>
      <c r="DY29">
        <f t="shared" si="45"/>
        <v>0</v>
      </c>
      <c r="DZ29">
        <f t="shared" si="45"/>
        <v>0</v>
      </c>
      <c r="EA29">
        <f t="shared" si="45"/>
        <v>0</v>
      </c>
      <c r="EB29">
        <f t="shared" si="45"/>
        <v>0</v>
      </c>
      <c r="EC29">
        <f t="shared" si="45"/>
        <v>0</v>
      </c>
      <c r="ED29">
        <f t="shared" si="46"/>
        <v>0</v>
      </c>
      <c r="EE29">
        <f t="shared" si="46"/>
        <v>0</v>
      </c>
      <c r="EF29">
        <f t="shared" si="46"/>
        <v>0</v>
      </c>
      <c r="EG29">
        <f t="shared" si="46"/>
        <v>0</v>
      </c>
      <c r="EH29">
        <f t="shared" si="46"/>
        <v>0</v>
      </c>
      <c r="EI29">
        <f t="shared" si="46"/>
        <v>0</v>
      </c>
      <c r="EJ29">
        <f t="shared" si="46"/>
        <v>0</v>
      </c>
      <c r="EK29">
        <f t="shared" si="46"/>
        <v>0</v>
      </c>
      <c r="EL29">
        <f t="shared" si="46"/>
        <v>0</v>
      </c>
      <c r="EM29">
        <f t="shared" si="46"/>
        <v>0</v>
      </c>
      <c r="EN29">
        <f t="shared" si="47"/>
        <v>0</v>
      </c>
      <c r="EO29">
        <f t="shared" si="47"/>
        <v>0</v>
      </c>
      <c r="EP29">
        <f t="shared" si="47"/>
        <v>0</v>
      </c>
      <c r="EQ29">
        <f t="shared" si="47"/>
        <v>0</v>
      </c>
      <c r="ER29">
        <f t="shared" si="47"/>
        <v>0</v>
      </c>
      <c r="ES29">
        <f t="shared" si="47"/>
        <v>0</v>
      </c>
      <c r="ET29">
        <f t="shared" si="47"/>
        <v>0</v>
      </c>
      <c r="EU29">
        <f t="shared" si="47"/>
        <v>0</v>
      </c>
      <c r="EV29">
        <f t="shared" si="47"/>
        <v>0</v>
      </c>
      <c r="EW29">
        <f t="shared" si="47"/>
        <v>0</v>
      </c>
      <c r="EX29">
        <f t="shared" si="47"/>
        <v>0</v>
      </c>
      <c r="EZ29">
        <f t="shared" si="16"/>
        <v>6.2210646829202777E-2</v>
      </c>
      <c r="FB29">
        <f t="shared" si="17"/>
        <v>0.43098129755717807</v>
      </c>
      <c r="FC29">
        <f t="shared" si="15"/>
        <v>0.14236775806205365</v>
      </c>
    </row>
    <row r="30" spans="1:159" x14ac:dyDescent="0.25">
      <c r="A30">
        <v>415</v>
      </c>
      <c r="B30" s="20">
        <f>'Input spectra'!S29</f>
        <v>6.7846342788316902E-2</v>
      </c>
      <c r="C30">
        <f>'Input spectra'!D29</f>
        <v>1.1096643942683</v>
      </c>
      <c r="D30">
        <f t="shared" si="33"/>
        <v>2.0653927966864227E-2</v>
      </c>
      <c r="E30">
        <f t="shared" si="33"/>
        <v>1.3065117871404373E-2</v>
      </c>
      <c r="F30">
        <f t="shared" si="33"/>
        <v>8.2641964721153656E-3</v>
      </c>
      <c r="G30">
        <f t="shared" si="33"/>
        <v>5.2271409997197045E-3</v>
      </c>
      <c r="H30">
        <f t="shared" si="33"/>
        <v>3.3060066485914199E-3</v>
      </c>
      <c r="I30">
        <f t="shared" si="33"/>
        <v>2.0908303395603617E-3</v>
      </c>
      <c r="J30">
        <f t="shared" si="33"/>
        <v>1.3222362416931159E-3</v>
      </c>
      <c r="K30">
        <f t="shared" si="33"/>
        <v>8.3613063009778344E-4</v>
      </c>
      <c r="L30">
        <f t="shared" si="33"/>
        <v>5.2870526475837167E-4</v>
      </c>
      <c r="M30">
        <f t="shared" si="33"/>
        <v>3.3429290935854358E-4</v>
      </c>
      <c r="N30">
        <f t="shared" si="34"/>
        <v>2.1135587120892318E-4</v>
      </c>
      <c r="O30">
        <f t="shared" si="34"/>
        <v>1.33620986505106E-4</v>
      </c>
      <c r="P30">
        <f t="shared" si="34"/>
        <v>8.4471034079004929E-5</v>
      </c>
      <c r="Q30">
        <f t="shared" si="34"/>
        <v>5.3396561504116845E-5</v>
      </c>
      <c r="R30">
        <f t="shared" si="34"/>
        <v>3.3751312706435394E-5</v>
      </c>
      <c r="S30">
        <f t="shared" si="34"/>
        <v>2.1332388545478101E-5</v>
      </c>
      <c r="T30">
        <f t="shared" si="34"/>
        <v>1.3482153642223006E-5</v>
      </c>
      <c r="U30">
        <f t="shared" si="34"/>
        <v>8.5201952739726542E-6</v>
      </c>
      <c r="V30">
        <f t="shared" si="34"/>
        <v>5.3840591432389789E-6</v>
      </c>
      <c r="W30">
        <f t="shared" si="34"/>
        <v>3.4020413455932582E-6</v>
      </c>
      <c r="X30">
        <f t="shared" si="35"/>
        <v>2.1495043428290718E-6</v>
      </c>
      <c r="Y30">
        <f t="shared" si="35"/>
        <v>1.3580179465757878E-6</v>
      </c>
      <c r="Z30">
        <f t="shared" si="35"/>
        <v>8.579077470779929E-7</v>
      </c>
      <c r="AA30">
        <f t="shared" si="35"/>
        <v>5.4192976963251787E-7</v>
      </c>
      <c r="AB30">
        <f t="shared" si="35"/>
        <v>3.4230417200313464E-7</v>
      </c>
      <c r="AC30">
        <f t="shared" si="35"/>
        <v>2.1619594878909304E-7</v>
      </c>
      <c r="AD30">
        <f t="shared" si="35"/>
        <v>1.365364105613132E-7</v>
      </c>
      <c r="AE30">
        <f t="shared" si="35"/>
        <v>8.6221259029778093E-8</v>
      </c>
      <c r="AF30">
        <f t="shared" si="35"/>
        <v>5.4443313591453875E-8</v>
      </c>
      <c r="AG30">
        <f t="shared" si="35"/>
        <v>3.437465865086036E-8</v>
      </c>
      <c r="AH30">
        <f t="shared" si="36"/>
        <v>2.1701773129603434E-8</v>
      </c>
      <c r="AI30">
        <f t="shared" si="36"/>
        <v>1.3699803286853867E-8</v>
      </c>
      <c r="AJ30">
        <f t="shared" si="36"/>
        <v>8.6475885524667348E-9</v>
      </c>
      <c r="AK30">
        <f t="shared" si="36"/>
        <v>5.4580378861445002E-9</v>
      </c>
      <c r="AL30">
        <f t="shared" si="36"/>
        <v>3.4445949519796425E-9</v>
      </c>
      <c r="AM30">
        <f t="shared" si="36"/>
        <v>2.1736974009915286E-9</v>
      </c>
      <c r="AN30">
        <f t="shared" si="36"/>
        <v>1.3715717218655374E-9</v>
      </c>
      <c r="AO30">
        <f t="shared" si="36"/>
        <v>8.6535766935993391E-10</v>
      </c>
      <c r="AP30">
        <f t="shared" si="36"/>
        <v>5.4592076247420308E-10</v>
      </c>
      <c r="AQ30">
        <f t="shared" si="36"/>
        <v>3.4436542669367894E-10</v>
      </c>
      <c r="AR30">
        <f t="shared" si="37"/>
        <v>2.1720236044286472E-10</v>
      </c>
      <c r="AS30">
        <f t="shared" si="37"/>
        <v>1.3698205469026525E-10</v>
      </c>
      <c r="AT30">
        <f t="shared" si="37"/>
        <v>8.6380555470322728E-11</v>
      </c>
      <c r="AU30">
        <f t="shared" si="37"/>
        <v>5.4465375449153605E-11</v>
      </c>
      <c r="AV30">
        <f t="shared" si="37"/>
        <v>3.4338093972438813E-11</v>
      </c>
      <c r="AW30">
        <f t="shared" si="37"/>
        <v>2.1646216088512158E-11</v>
      </c>
      <c r="AX30">
        <f t="shared" si="37"/>
        <v>1.2316254374733487E-11</v>
      </c>
      <c r="AY30">
        <f t="shared" si="37"/>
        <v>6.7360530250795106E-12</v>
      </c>
      <c r="AZ30">
        <f t="shared" si="37"/>
        <v>3.8812123039738717E-12</v>
      </c>
      <c r="BA30">
        <f t="shared" si="37"/>
        <v>2.275627058466822E-12</v>
      </c>
      <c r="BB30">
        <f t="shared" si="38"/>
        <v>1.3474597838081805E-12</v>
      </c>
      <c r="BC30">
        <f t="shared" si="38"/>
        <v>8.0318578641592884E-13</v>
      </c>
      <c r="BD30">
        <f t="shared" si="38"/>
        <v>4.8111796322812261E-13</v>
      </c>
      <c r="BE30">
        <f t="shared" si="38"/>
        <v>2.8930939930058983E-13</v>
      </c>
      <c r="BF30">
        <f t="shared" si="38"/>
        <v>1.7451862948806146E-13</v>
      </c>
      <c r="BG30">
        <f t="shared" si="38"/>
        <v>1.0555322248859716E-13</v>
      </c>
      <c r="BH30">
        <f t="shared" si="38"/>
        <v>6.3986751815670398E-14</v>
      </c>
      <c r="BI30">
        <f t="shared" si="38"/>
        <v>3.8866315690499111E-14</v>
      </c>
      <c r="BJ30">
        <f t="shared" si="38"/>
        <v>2.3649577409975111E-14</v>
      </c>
      <c r="BK30">
        <f t="shared" si="38"/>
        <v>1.4413215310374799E-14</v>
      </c>
      <c r="BL30">
        <f t="shared" si="39"/>
        <v>8.7967165666080311E-15</v>
      </c>
      <c r="BM30">
        <f t="shared" si="39"/>
        <v>5.3758601223676237E-15</v>
      </c>
      <c r="BN30">
        <f t="shared" si="39"/>
        <v>3.28924812082985E-15</v>
      </c>
      <c r="BO30">
        <f t="shared" si="39"/>
        <v>2.0147764057866803E-15</v>
      </c>
      <c r="BP30">
        <f t="shared" si="39"/>
        <v>1.2353901284204144E-15</v>
      </c>
      <c r="BQ30">
        <f t="shared" si="39"/>
        <v>7.5822526104241832E-16</v>
      </c>
      <c r="BR30">
        <f t="shared" si="39"/>
        <v>4.6578186713309025E-16</v>
      </c>
      <c r="BS30">
        <f t="shared" si="39"/>
        <v>2.8637389639577059E-16</v>
      </c>
      <c r="BT30">
        <f t="shared" si="39"/>
        <v>1.7620962168668034E-16</v>
      </c>
      <c r="BU30">
        <f t="shared" si="39"/>
        <v>1.0850558431056908E-16</v>
      </c>
      <c r="BV30">
        <f t="shared" si="40"/>
        <v>6.6862653328284396E-17</v>
      </c>
      <c r="BW30">
        <f t="shared" si="40"/>
        <v>4.1229541798890591E-17</v>
      </c>
      <c r="BX30">
        <f t="shared" si="40"/>
        <v>2.5439730304994213E-17</v>
      </c>
      <c r="BY30">
        <f t="shared" si="40"/>
        <v>1.570661132949332E-17</v>
      </c>
      <c r="BZ30">
        <f t="shared" si="40"/>
        <v>9.7030093800046258E-18</v>
      </c>
      <c r="CA30">
        <f t="shared" si="40"/>
        <v>5.9975414605709983E-18</v>
      </c>
      <c r="CB30">
        <f t="shared" si="40"/>
        <v>3.7091350140781323E-18</v>
      </c>
      <c r="CC30">
        <f t="shared" si="40"/>
        <v>2.2950653861087115E-18</v>
      </c>
      <c r="CD30">
        <f t="shared" si="40"/>
        <v>1.4207957433341567E-18</v>
      </c>
      <c r="CE30">
        <f t="shared" si="40"/>
        <v>8.7998266646167536E-19</v>
      </c>
      <c r="CF30">
        <f t="shared" si="41"/>
        <v>5.4527393269127794E-19</v>
      </c>
      <c r="CG30">
        <f t="shared" si="41"/>
        <v>3.3802300194002847E-19</v>
      </c>
      <c r="CH30">
        <f t="shared" si="41"/>
        <v>2.0963407051844813E-19</v>
      </c>
      <c r="CI30">
        <f t="shared" si="41"/>
        <v>1.3006342189185827E-19</v>
      </c>
      <c r="CJ30">
        <f t="shared" si="41"/>
        <v>8.0727248782786593E-20</v>
      </c>
      <c r="CK30">
        <f t="shared" si="41"/>
        <v>5.0124621535022206E-20</v>
      </c>
      <c r="CL30">
        <f t="shared" si="41"/>
        <v>3.1134555070254801E-20</v>
      </c>
      <c r="CM30">
        <f t="shared" si="41"/>
        <v>1.9345935492467045E-20</v>
      </c>
      <c r="CN30">
        <f t="shared" si="41"/>
        <v>1.2025066824730221E-20</v>
      </c>
      <c r="CO30">
        <f t="shared" si="41"/>
        <v>7.4770687962152227E-21</v>
      </c>
      <c r="CP30">
        <f t="shared" si="42"/>
        <v>4.6506860287150834E-21</v>
      </c>
      <c r="CQ30">
        <f t="shared" si="42"/>
        <v>2.8936119856297982E-21</v>
      </c>
      <c r="CR30">
        <f t="shared" si="42"/>
        <v>1.1924171009917105E-21</v>
      </c>
      <c r="CS30">
        <f t="shared" si="42"/>
        <v>4.957124944198941E-22</v>
      </c>
      <c r="CT30">
        <f t="shared" si="42"/>
        <v>2.1972823529117451E-22</v>
      </c>
      <c r="CU30">
        <f t="shared" si="42"/>
        <v>9.7835013863700703E-23</v>
      </c>
      <c r="CV30">
        <f t="shared" si="42"/>
        <v>4.2756700205640754E-23</v>
      </c>
      <c r="CW30">
        <f t="shared" si="42"/>
        <v>1.798925192090591E-23</v>
      </c>
      <c r="CX30">
        <f t="shared" si="42"/>
        <v>7.1106598188935064E-24</v>
      </c>
      <c r="CY30">
        <f t="shared" si="42"/>
        <v>2.5378890045054172E-24</v>
      </c>
      <c r="CZ30">
        <f t="shared" si="43"/>
        <v>7.5531340504931128E-25</v>
      </c>
      <c r="DA30">
        <f t="shared" si="43"/>
        <v>1.5127983840721474E-25</v>
      </c>
      <c r="DB30">
        <f t="shared" si="43"/>
        <v>6.1505233534054385E-27</v>
      </c>
      <c r="DC30">
        <f t="shared" si="43"/>
        <v>0</v>
      </c>
      <c r="DD30">
        <f t="shared" si="43"/>
        <v>0</v>
      </c>
      <c r="DE30">
        <f t="shared" si="43"/>
        <v>0</v>
      </c>
      <c r="DF30">
        <f t="shared" si="43"/>
        <v>0</v>
      </c>
      <c r="DG30">
        <f t="shared" si="43"/>
        <v>0</v>
      </c>
      <c r="DH30">
        <f t="shared" si="43"/>
        <v>0</v>
      </c>
      <c r="DI30">
        <f t="shared" si="43"/>
        <v>0</v>
      </c>
      <c r="DJ30">
        <f t="shared" si="44"/>
        <v>0</v>
      </c>
      <c r="DK30">
        <f t="shared" si="44"/>
        <v>0</v>
      </c>
      <c r="DL30">
        <f t="shared" si="44"/>
        <v>0</v>
      </c>
      <c r="DM30">
        <f t="shared" si="44"/>
        <v>0</v>
      </c>
      <c r="DN30">
        <f t="shared" si="44"/>
        <v>0</v>
      </c>
      <c r="DO30">
        <f t="shared" si="44"/>
        <v>0</v>
      </c>
      <c r="DP30">
        <f t="shared" si="44"/>
        <v>0</v>
      </c>
      <c r="DQ30">
        <f t="shared" si="44"/>
        <v>0</v>
      </c>
      <c r="DR30">
        <f t="shared" si="44"/>
        <v>0</v>
      </c>
      <c r="DS30">
        <f t="shared" si="44"/>
        <v>0</v>
      </c>
      <c r="DT30">
        <f t="shared" si="45"/>
        <v>0</v>
      </c>
      <c r="DU30">
        <f t="shared" si="45"/>
        <v>0</v>
      </c>
      <c r="DV30">
        <f t="shared" si="45"/>
        <v>0</v>
      </c>
      <c r="DW30">
        <f t="shared" si="45"/>
        <v>0</v>
      </c>
      <c r="DX30">
        <f t="shared" si="45"/>
        <v>0</v>
      </c>
      <c r="DY30">
        <f t="shared" si="45"/>
        <v>0</v>
      </c>
      <c r="DZ30">
        <f t="shared" si="45"/>
        <v>0</v>
      </c>
      <c r="EA30">
        <f t="shared" si="45"/>
        <v>0</v>
      </c>
      <c r="EB30">
        <f t="shared" si="45"/>
        <v>0</v>
      </c>
      <c r="EC30">
        <f t="shared" si="45"/>
        <v>0</v>
      </c>
      <c r="ED30">
        <f t="shared" si="46"/>
        <v>0</v>
      </c>
      <c r="EE30">
        <f t="shared" si="46"/>
        <v>0</v>
      </c>
      <c r="EF30">
        <f t="shared" si="46"/>
        <v>0</v>
      </c>
      <c r="EG30">
        <f t="shared" si="46"/>
        <v>0</v>
      </c>
      <c r="EH30">
        <f t="shared" si="46"/>
        <v>0</v>
      </c>
      <c r="EI30">
        <f t="shared" si="46"/>
        <v>0</v>
      </c>
      <c r="EJ30">
        <f t="shared" si="46"/>
        <v>0</v>
      </c>
      <c r="EK30">
        <f t="shared" si="46"/>
        <v>0</v>
      </c>
      <c r="EL30">
        <f t="shared" si="46"/>
        <v>0</v>
      </c>
      <c r="EM30">
        <f t="shared" si="46"/>
        <v>0</v>
      </c>
      <c r="EN30">
        <f t="shared" si="47"/>
        <v>0</v>
      </c>
      <c r="EO30">
        <f t="shared" si="47"/>
        <v>0</v>
      </c>
      <c r="EP30">
        <f t="shared" si="47"/>
        <v>0</v>
      </c>
      <c r="EQ30">
        <f t="shared" si="47"/>
        <v>0</v>
      </c>
      <c r="ER30">
        <f t="shared" si="47"/>
        <v>0</v>
      </c>
      <c r="ES30">
        <f t="shared" si="47"/>
        <v>0</v>
      </c>
      <c r="ET30">
        <f t="shared" si="47"/>
        <v>0</v>
      </c>
      <c r="EU30">
        <f t="shared" si="47"/>
        <v>0</v>
      </c>
      <c r="EV30">
        <f t="shared" si="47"/>
        <v>0</v>
      </c>
      <c r="EW30">
        <f t="shared" si="47"/>
        <v>0</v>
      </c>
      <c r="EX30">
        <f t="shared" si="47"/>
        <v>0</v>
      </c>
      <c r="EZ30">
        <f t="shared" si="16"/>
        <v>5.620313821598541E-2</v>
      </c>
      <c r="FB30">
        <f t="shared" si="17"/>
        <v>0.44747148639277223</v>
      </c>
      <c r="FC30">
        <f t="shared" si="15"/>
        <v>0.1316431205059842</v>
      </c>
    </row>
    <row r="31" spans="1:159" x14ac:dyDescent="0.25">
      <c r="A31">
        <v>420</v>
      </c>
      <c r="B31" s="20">
        <f>'Input spectra'!S30</f>
        <v>6.6118986394623797E-2</v>
      </c>
      <c r="C31">
        <f>'Input spectra'!D30</f>
        <v>1.31582813256264</v>
      </c>
      <c r="D31">
        <f t="shared" si="33"/>
        <v>2.0653927966864227E-2</v>
      </c>
      <c r="E31">
        <f t="shared" si="33"/>
        <v>1.203300343805703E-2</v>
      </c>
      <c r="F31">
        <f t="shared" si="33"/>
        <v>7.0100650922798827E-3</v>
      </c>
      <c r="G31">
        <f t="shared" si="33"/>
        <v>4.0836295787896795E-3</v>
      </c>
      <c r="H31">
        <f t="shared" si="33"/>
        <v>2.3787377069450794E-3</v>
      </c>
      <c r="I31">
        <f t="shared" si="33"/>
        <v>1.3855504262181581E-3</v>
      </c>
      <c r="J31">
        <f t="shared" si="33"/>
        <v>8.0699957901098453E-4</v>
      </c>
      <c r="K31">
        <f t="shared" si="33"/>
        <v>4.7000133692777962E-4</v>
      </c>
      <c r="L31">
        <f t="shared" si="33"/>
        <v>2.7371544468348177E-4</v>
      </c>
      <c r="M31">
        <f t="shared" si="33"/>
        <v>1.5939457719673313E-4</v>
      </c>
      <c r="N31">
        <f t="shared" si="34"/>
        <v>9.2815690985834656E-5</v>
      </c>
      <c r="O31">
        <f t="shared" si="34"/>
        <v>5.4043375650858189E-5</v>
      </c>
      <c r="P31">
        <f t="shared" si="34"/>
        <v>3.1465621456022159E-5</v>
      </c>
      <c r="Q31">
        <f t="shared" si="34"/>
        <v>1.8319031218573539E-5</v>
      </c>
      <c r="R31">
        <f t="shared" si="34"/>
        <v>1.066450221364721E-5</v>
      </c>
      <c r="S31">
        <f t="shared" si="34"/>
        <v>6.2079772087587814E-6</v>
      </c>
      <c r="T31">
        <f t="shared" si="34"/>
        <v>3.6135212180708796E-6</v>
      </c>
      <c r="U31">
        <f t="shared" si="34"/>
        <v>2.1032049448249633E-6</v>
      </c>
      <c r="V31">
        <f t="shared" si="34"/>
        <v>1.2240596334855797E-6</v>
      </c>
      <c r="W31">
        <f t="shared" si="34"/>
        <v>7.1234937929362971E-7</v>
      </c>
      <c r="X31">
        <f t="shared" si="35"/>
        <v>4.1452668976066931E-7</v>
      </c>
      <c r="Y31">
        <f t="shared" si="35"/>
        <v>2.4120171382342512E-7</v>
      </c>
      <c r="Z31">
        <f t="shared" si="35"/>
        <v>1.4033828927576964E-7</v>
      </c>
      <c r="AA31">
        <f t="shared" si="35"/>
        <v>8.1646825893553311E-8</v>
      </c>
      <c r="AB31">
        <f t="shared" si="35"/>
        <v>4.7497330113750037E-8</v>
      </c>
      <c r="AC31">
        <f t="shared" si="35"/>
        <v>2.7629006329211697E-8</v>
      </c>
      <c r="AD31">
        <f t="shared" si="35"/>
        <v>1.6070408049913916E-8</v>
      </c>
      <c r="AE31">
        <f t="shared" si="35"/>
        <v>9.3465964447137704E-9</v>
      </c>
      <c r="AF31">
        <f t="shared" si="35"/>
        <v>5.4355611993311688E-9</v>
      </c>
      <c r="AG31">
        <f t="shared" si="35"/>
        <v>3.160814018156849E-9</v>
      </c>
      <c r="AH31">
        <f t="shared" si="36"/>
        <v>1.8378771410947379E-9</v>
      </c>
      <c r="AI31">
        <f t="shared" si="36"/>
        <v>1.0685535634318662E-9</v>
      </c>
      <c r="AJ31">
        <f t="shared" si="36"/>
        <v>6.2120893292993386E-10</v>
      </c>
      <c r="AK31">
        <f t="shared" si="36"/>
        <v>3.6111034384740125E-10</v>
      </c>
      <c r="AL31">
        <f t="shared" si="36"/>
        <v>2.0989507685772911E-10</v>
      </c>
      <c r="AM31">
        <f t="shared" si="36"/>
        <v>1.2198990303184111E-10</v>
      </c>
      <c r="AN31">
        <f t="shared" si="36"/>
        <v>7.0893110380607086E-11</v>
      </c>
      <c r="AO31">
        <f t="shared" si="36"/>
        <v>4.1194749295844762E-11</v>
      </c>
      <c r="AP31">
        <f t="shared" si="36"/>
        <v>2.3935171157820401E-11</v>
      </c>
      <c r="AQ31">
        <f t="shared" si="36"/>
        <v>1.3905518183706256E-11</v>
      </c>
      <c r="AR31">
        <f t="shared" si="37"/>
        <v>8.0777960437822614E-12</v>
      </c>
      <c r="AS31">
        <f t="shared" si="37"/>
        <v>4.691943001845444E-12</v>
      </c>
      <c r="AT31">
        <f t="shared" si="37"/>
        <v>2.7249952679012247E-12</v>
      </c>
      <c r="AU31">
        <f t="shared" si="37"/>
        <v>1.5824535475130215E-12</v>
      </c>
      <c r="AV31">
        <f t="shared" si="37"/>
        <v>9.1885580194337298E-13</v>
      </c>
      <c r="AW31">
        <f t="shared" si="37"/>
        <v>5.334747582447137E-13</v>
      </c>
      <c r="AX31">
        <f t="shared" si="37"/>
        <v>2.7955756197428601E-13</v>
      </c>
      <c r="AY31">
        <f t="shared" si="37"/>
        <v>1.4081820368494818E-13</v>
      </c>
      <c r="AZ31">
        <f t="shared" si="37"/>
        <v>7.4727664782960092E-14</v>
      </c>
      <c r="BA31">
        <f t="shared" si="37"/>
        <v>4.0352998299800575E-14</v>
      </c>
      <c r="BB31">
        <f t="shared" si="38"/>
        <v>2.2006513404459486E-14</v>
      </c>
      <c r="BC31">
        <f t="shared" si="38"/>
        <v>1.2081257792582383E-14</v>
      </c>
      <c r="BD31">
        <f t="shared" si="38"/>
        <v>6.6651268290165012E-15</v>
      </c>
      <c r="BE31">
        <f t="shared" si="38"/>
        <v>3.6913064183447224E-15</v>
      </c>
      <c r="BF31">
        <f t="shared" si="38"/>
        <v>2.0507846429058754E-15</v>
      </c>
      <c r="BG31">
        <f t="shared" si="38"/>
        <v>1.142379676154956E-15</v>
      </c>
      <c r="BH31">
        <f t="shared" si="38"/>
        <v>6.3780768009524039E-16</v>
      </c>
      <c r="BI31">
        <f t="shared" si="38"/>
        <v>3.5680732573413133E-16</v>
      </c>
      <c r="BJ31">
        <f t="shared" si="38"/>
        <v>1.9996062335023784E-16</v>
      </c>
      <c r="BK31">
        <f t="shared" si="38"/>
        <v>1.1223871348743954E-16</v>
      </c>
      <c r="BL31">
        <f t="shared" si="39"/>
        <v>6.309037565948535E-17</v>
      </c>
      <c r="BM31">
        <f t="shared" si="39"/>
        <v>3.5510041746443303E-17</v>
      </c>
      <c r="BN31">
        <f t="shared" si="39"/>
        <v>2.0010621005675639E-17</v>
      </c>
      <c r="BO31">
        <f t="shared" si="39"/>
        <v>1.1288896630905536E-17</v>
      </c>
      <c r="BP31">
        <f t="shared" si="39"/>
        <v>6.3751363128300398E-18</v>
      </c>
      <c r="BQ31">
        <f t="shared" si="39"/>
        <v>3.6036641257710294E-18</v>
      </c>
      <c r="BR31">
        <f t="shared" si="39"/>
        <v>2.0388690960977506E-18</v>
      </c>
      <c r="BS31">
        <f t="shared" si="39"/>
        <v>1.1545185169432529E-18</v>
      </c>
      <c r="BT31">
        <f t="shared" si="39"/>
        <v>6.5427119678424975E-19</v>
      </c>
      <c r="BU31">
        <f t="shared" si="39"/>
        <v>3.7105730111690675E-19</v>
      </c>
      <c r="BV31">
        <f t="shared" si="40"/>
        <v>2.1058779962977633E-19</v>
      </c>
      <c r="BW31">
        <f t="shared" si="40"/>
        <v>1.1959659547475318E-19</v>
      </c>
      <c r="BX31">
        <f t="shared" si="40"/>
        <v>6.7964718119109616E-20</v>
      </c>
      <c r="BY31">
        <f t="shared" si="40"/>
        <v>3.8646860778625676E-20</v>
      </c>
      <c r="BZ31">
        <f t="shared" si="40"/>
        <v>2.19886661484041E-20</v>
      </c>
      <c r="CA31">
        <f t="shared" si="40"/>
        <v>1.2517753689311424E-20</v>
      </c>
      <c r="CB31">
        <f t="shared" si="40"/>
        <v>7.1299501514322943E-21</v>
      </c>
      <c r="CC31">
        <f t="shared" si="40"/>
        <v>4.063213315245395E-21</v>
      </c>
      <c r="CD31">
        <f t="shared" si="40"/>
        <v>2.3166846219409906E-21</v>
      </c>
      <c r="CE31">
        <f t="shared" si="40"/>
        <v>1.3215089074982791E-21</v>
      </c>
      <c r="CF31">
        <f t="shared" si="41"/>
        <v>7.5417376716860285E-22</v>
      </c>
      <c r="CG31">
        <f t="shared" si="41"/>
        <v>4.305897115166622E-22</v>
      </c>
      <c r="CH31">
        <f t="shared" si="41"/>
        <v>2.4594611685773675E-22</v>
      </c>
      <c r="CI31">
        <f t="shared" si="41"/>
        <v>1.4053807069565187E-22</v>
      </c>
      <c r="CJ31">
        <f t="shared" si="41"/>
        <v>8.0337751367276995E-23</v>
      </c>
      <c r="CK31">
        <f t="shared" si="41"/>
        <v>4.5942152074549967E-23</v>
      </c>
      <c r="CL31">
        <f t="shared" si="41"/>
        <v>2.6282314079744362E-23</v>
      </c>
      <c r="CM31">
        <f t="shared" si="41"/>
        <v>1.5040815397435466E-23</v>
      </c>
      <c r="CN31">
        <f t="shared" si="41"/>
        <v>8.6105293760586563E-24</v>
      </c>
      <c r="CO31">
        <f t="shared" si="41"/>
        <v>4.9309936064014615E-24</v>
      </c>
      <c r="CP31">
        <f t="shared" si="42"/>
        <v>2.8247550410427635E-24</v>
      </c>
      <c r="CQ31">
        <f t="shared" si="42"/>
        <v>1.6186940659492371E-24</v>
      </c>
      <c r="CR31">
        <f t="shared" si="42"/>
        <v>6.1434649429349469E-25</v>
      </c>
      <c r="CS31">
        <f t="shared" si="42"/>
        <v>2.3522082157503637E-25</v>
      </c>
      <c r="CT31">
        <f t="shared" si="42"/>
        <v>9.6026803712161398E-26</v>
      </c>
      <c r="CU31">
        <f t="shared" si="42"/>
        <v>3.9378722701324901E-26</v>
      </c>
      <c r="CV31">
        <f t="shared" si="42"/>
        <v>1.5850107187478393E-26</v>
      </c>
      <c r="CW31">
        <f t="shared" si="42"/>
        <v>6.141887186060147E-27</v>
      </c>
      <c r="CX31">
        <f t="shared" si="42"/>
        <v>2.2359358640567132E-27</v>
      </c>
      <c r="CY31">
        <f t="shared" si="42"/>
        <v>7.3499227186812935E-28</v>
      </c>
      <c r="CZ31">
        <f t="shared" si="43"/>
        <v>2.0146427699544063E-28</v>
      </c>
      <c r="DA31">
        <f t="shared" si="43"/>
        <v>3.716315850015023E-29</v>
      </c>
      <c r="DB31">
        <f t="shared" si="43"/>
        <v>1.3915677205502195E-30</v>
      </c>
      <c r="DC31">
        <f t="shared" si="43"/>
        <v>0</v>
      </c>
      <c r="DD31">
        <f t="shared" si="43"/>
        <v>0</v>
      </c>
      <c r="DE31">
        <f t="shared" si="43"/>
        <v>0</v>
      </c>
      <c r="DF31">
        <f t="shared" si="43"/>
        <v>0</v>
      </c>
      <c r="DG31">
        <f t="shared" si="43"/>
        <v>0</v>
      </c>
      <c r="DH31">
        <f t="shared" si="43"/>
        <v>0</v>
      </c>
      <c r="DI31">
        <f t="shared" si="43"/>
        <v>0</v>
      </c>
      <c r="DJ31">
        <f t="shared" si="44"/>
        <v>0</v>
      </c>
      <c r="DK31">
        <f t="shared" si="44"/>
        <v>0</v>
      </c>
      <c r="DL31">
        <f t="shared" si="44"/>
        <v>0</v>
      </c>
      <c r="DM31">
        <f t="shared" si="44"/>
        <v>0</v>
      </c>
      <c r="DN31">
        <f t="shared" si="44"/>
        <v>0</v>
      </c>
      <c r="DO31">
        <f t="shared" si="44"/>
        <v>0</v>
      </c>
      <c r="DP31">
        <f t="shared" si="44"/>
        <v>0</v>
      </c>
      <c r="DQ31">
        <f t="shared" si="44"/>
        <v>0</v>
      </c>
      <c r="DR31">
        <f t="shared" si="44"/>
        <v>0</v>
      </c>
      <c r="DS31">
        <f t="shared" si="44"/>
        <v>0</v>
      </c>
      <c r="DT31">
        <f t="shared" si="45"/>
        <v>0</v>
      </c>
      <c r="DU31">
        <f t="shared" si="45"/>
        <v>0</v>
      </c>
      <c r="DV31">
        <f t="shared" si="45"/>
        <v>0</v>
      </c>
      <c r="DW31">
        <f t="shared" si="45"/>
        <v>0</v>
      </c>
      <c r="DX31">
        <f t="shared" si="45"/>
        <v>0</v>
      </c>
      <c r="DY31">
        <f t="shared" si="45"/>
        <v>0</v>
      </c>
      <c r="DZ31">
        <f t="shared" si="45"/>
        <v>0</v>
      </c>
      <c r="EA31">
        <f t="shared" si="45"/>
        <v>0</v>
      </c>
      <c r="EB31">
        <f t="shared" si="45"/>
        <v>0</v>
      </c>
      <c r="EC31">
        <f t="shared" si="45"/>
        <v>0</v>
      </c>
      <c r="ED31">
        <f t="shared" si="46"/>
        <v>0</v>
      </c>
      <c r="EE31">
        <f t="shared" si="46"/>
        <v>0</v>
      </c>
      <c r="EF31">
        <f t="shared" si="46"/>
        <v>0</v>
      </c>
      <c r="EG31">
        <f t="shared" si="46"/>
        <v>0</v>
      </c>
      <c r="EH31">
        <f t="shared" si="46"/>
        <v>0</v>
      </c>
      <c r="EI31">
        <f t="shared" si="46"/>
        <v>0</v>
      </c>
      <c r="EJ31">
        <f t="shared" si="46"/>
        <v>0</v>
      </c>
      <c r="EK31">
        <f t="shared" si="46"/>
        <v>0</v>
      </c>
      <c r="EL31">
        <f t="shared" si="46"/>
        <v>0</v>
      </c>
      <c r="EM31">
        <f t="shared" si="46"/>
        <v>0</v>
      </c>
      <c r="EN31">
        <f t="shared" si="47"/>
        <v>0</v>
      </c>
      <c r="EO31">
        <f t="shared" si="47"/>
        <v>0</v>
      </c>
      <c r="EP31">
        <f t="shared" si="47"/>
        <v>0</v>
      </c>
      <c r="EQ31">
        <f t="shared" si="47"/>
        <v>0</v>
      </c>
      <c r="ER31">
        <f t="shared" si="47"/>
        <v>0</v>
      </c>
      <c r="ES31">
        <f t="shared" si="47"/>
        <v>0</v>
      </c>
      <c r="ET31">
        <f t="shared" si="47"/>
        <v>0</v>
      </c>
      <c r="EU31">
        <f t="shared" si="47"/>
        <v>0</v>
      </c>
      <c r="EV31">
        <f t="shared" si="47"/>
        <v>0</v>
      </c>
      <c r="EW31">
        <f t="shared" si="47"/>
        <v>0</v>
      </c>
      <c r="EX31">
        <f t="shared" si="47"/>
        <v>0</v>
      </c>
      <c r="EZ31">
        <f t="shared" si="16"/>
        <v>4.9477185723794885E-2</v>
      </c>
      <c r="FB31">
        <f t="shared" si="17"/>
        <v>0.46519043030894397</v>
      </c>
      <c r="FC31">
        <f t="shared" si="15"/>
        <v>0.11743176321854162</v>
      </c>
    </row>
    <row r="32" spans="1:159" x14ac:dyDescent="0.25">
      <c r="A32">
        <v>425</v>
      </c>
      <c r="B32" s="20">
        <f>'Input spectra'!S31</f>
        <v>6.4391630000930594E-2</v>
      </c>
      <c r="C32">
        <f>'Input spectra'!D31</f>
        <v>1.69151606317546</v>
      </c>
      <c r="D32">
        <f t="shared" si="33"/>
        <v>2.0653927966864227E-2</v>
      </c>
      <c r="E32">
        <f t="shared" si="33"/>
        <v>1.0355841167931699E-2</v>
      </c>
      <c r="F32">
        <f t="shared" si="33"/>
        <v>5.1921201132316686E-3</v>
      </c>
      <c r="G32">
        <f t="shared" si="33"/>
        <v>2.6030371184433084E-3</v>
      </c>
      <c r="H32">
        <f t="shared" si="33"/>
        <v>1.3049441270388791E-3</v>
      </c>
      <c r="I32">
        <f t="shared" si="33"/>
        <v>6.5415254683174066E-4</v>
      </c>
      <c r="J32">
        <f t="shared" si="33"/>
        <v>3.2789994855676193E-4</v>
      </c>
      <c r="K32">
        <f t="shared" si="33"/>
        <v>1.6435331708926151E-4</v>
      </c>
      <c r="L32">
        <f t="shared" si="33"/>
        <v>8.2373975098901721E-5</v>
      </c>
      <c r="M32">
        <f t="shared" si="33"/>
        <v>4.1283413793082519E-5</v>
      </c>
      <c r="N32">
        <f t="shared" si="34"/>
        <v>2.0688776255446511E-5</v>
      </c>
      <c r="O32">
        <f t="shared" si="34"/>
        <v>1.0367336828459436E-5</v>
      </c>
      <c r="P32">
        <f t="shared" si="34"/>
        <v>5.1948426129570564E-6</v>
      </c>
      <c r="Q32">
        <f t="shared" si="34"/>
        <v>2.6028546912639577E-6</v>
      </c>
      <c r="R32">
        <f t="shared" si="34"/>
        <v>1.3040653321479544E-6</v>
      </c>
      <c r="S32">
        <f t="shared" si="34"/>
        <v>6.5331136729265973E-7</v>
      </c>
      <c r="T32">
        <f t="shared" si="34"/>
        <v>3.2727441117929184E-7</v>
      </c>
      <c r="U32">
        <f t="shared" si="34"/>
        <v>1.6393601548443622E-7</v>
      </c>
      <c r="V32">
        <f t="shared" si="34"/>
        <v>8.2112012658108752E-8</v>
      </c>
      <c r="W32">
        <f t="shared" si="34"/>
        <v>4.1125246245624882E-8</v>
      </c>
      <c r="X32">
        <f t="shared" si="35"/>
        <v>2.0595830051947303E-8</v>
      </c>
      <c r="Y32">
        <f t="shared" si="35"/>
        <v>1.0313795845487565E-8</v>
      </c>
      <c r="Z32">
        <f t="shared" si="35"/>
        <v>5.1644688173789518E-9</v>
      </c>
      <c r="AA32">
        <f t="shared" si="35"/>
        <v>2.5858309375934003E-9</v>
      </c>
      <c r="AB32">
        <f t="shared" si="35"/>
        <v>1.2946171608935075E-9</v>
      </c>
      <c r="AC32">
        <f t="shared" si="35"/>
        <v>6.4811006715746222E-10</v>
      </c>
      <c r="AD32">
        <f t="shared" si="35"/>
        <v>3.2443055227826252E-10</v>
      </c>
      <c r="AE32">
        <f t="shared" si="35"/>
        <v>1.6239014640633858E-10</v>
      </c>
      <c r="AF32">
        <f t="shared" si="35"/>
        <v>8.1275923258374241E-11</v>
      </c>
      <c r="AG32">
        <f t="shared" si="35"/>
        <v>4.0675022754335273E-11</v>
      </c>
      <c r="AH32">
        <f t="shared" si="36"/>
        <v>2.0354323752047446E-11</v>
      </c>
      <c r="AI32">
        <f t="shared" si="36"/>
        <v>1.0184690570168687E-11</v>
      </c>
      <c r="AJ32">
        <f t="shared" si="36"/>
        <v>5.0956615432571486E-12</v>
      </c>
      <c r="AK32">
        <f t="shared" si="36"/>
        <v>2.5492601129019456E-12</v>
      </c>
      <c r="AL32">
        <f t="shared" si="36"/>
        <v>1.2752279248883286E-12</v>
      </c>
      <c r="AM32">
        <f t="shared" si="36"/>
        <v>6.3785327286170694E-13</v>
      </c>
      <c r="AN32">
        <f t="shared" si="36"/>
        <v>3.1901585898445632E-13</v>
      </c>
      <c r="AO32">
        <f t="shared" si="36"/>
        <v>1.5953700929824962E-13</v>
      </c>
      <c r="AP32">
        <f t="shared" si="36"/>
        <v>7.9775118829808766E-14</v>
      </c>
      <c r="AQ32">
        <f t="shared" si="36"/>
        <v>3.9886822426543521E-14</v>
      </c>
      <c r="AR32">
        <f t="shared" si="37"/>
        <v>1.9940979450629925E-14</v>
      </c>
      <c r="AS32">
        <f t="shared" si="37"/>
        <v>9.9682212808330977E-15</v>
      </c>
      <c r="AT32">
        <f t="shared" si="37"/>
        <v>4.9824395128129414E-15</v>
      </c>
      <c r="AU32">
        <f t="shared" si="37"/>
        <v>2.4901103472955904E-15</v>
      </c>
      <c r="AV32">
        <f t="shared" si="37"/>
        <v>1.2443608092096545E-15</v>
      </c>
      <c r="AW32">
        <f t="shared" si="37"/>
        <v>6.2176200309677969E-16</v>
      </c>
      <c r="AX32">
        <f t="shared" si="37"/>
        <v>2.8040960599240396E-16</v>
      </c>
      <c r="AY32">
        <f t="shared" si="37"/>
        <v>1.2156030552504106E-16</v>
      </c>
      <c r="AZ32">
        <f t="shared" si="37"/>
        <v>5.5516967271659716E-17</v>
      </c>
      <c r="BA32">
        <f t="shared" si="37"/>
        <v>2.5800698999420468E-17</v>
      </c>
      <c r="BB32">
        <f t="shared" si="38"/>
        <v>1.2109277835729476E-17</v>
      </c>
      <c r="BC32">
        <f t="shared" si="38"/>
        <v>5.7212443250469237E-18</v>
      </c>
      <c r="BD32">
        <f t="shared" si="38"/>
        <v>2.7164273917304979E-18</v>
      </c>
      <c r="BE32">
        <f t="shared" si="38"/>
        <v>1.2947356942062517E-18</v>
      </c>
      <c r="BF32">
        <f t="shared" si="38"/>
        <v>6.1905953897955267E-19</v>
      </c>
      <c r="BG32">
        <f t="shared" si="38"/>
        <v>2.9677968631376542E-19</v>
      </c>
      <c r="BH32">
        <f t="shared" si="38"/>
        <v>1.426017279124266E-19</v>
      </c>
      <c r="BI32">
        <f t="shared" si="38"/>
        <v>6.8656260650655504E-20</v>
      </c>
      <c r="BJ32">
        <f t="shared" si="38"/>
        <v>3.3113280310724118E-20</v>
      </c>
      <c r="BK32">
        <f t="shared" si="38"/>
        <v>1.5996012826058524E-20</v>
      </c>
      <c r="BL32">
        <f t="shared" si="39"/>
        <v>7.7382635535413818E-21</v>
      </c>
      <c r="BM32">
        <f t="shared" si="39"/>
        <v>3.7483740849362729E-21</v>
      </c>
      <c r="BN32">
        <f t="shared" si="39"/>
        <v>1.8178734653321049E-21</v>
      </c>
      <c r="BO32">
        <f t="shared" si="39"/>
        <v>8.8260405871827095E-22</v>
      </c>
      <c r="BP32">
        <f t="shared" si="39"/>
        <v>4.289584617216026E-22</v>
      </c>
      <c r="BQ32">
        <f t="shared" si="39"/>
        <v>2.0868027983836689E-22</v>
      </c>
      <c r="BR32">
        <f t="shared" si="39"/>
        <v>1.016103125495559E-22</v>
      </c>
      <c r="BS32">
        <f t="shared" si="39"/>
        <v>4.9517725381479762E-23</v>
      </c>
      <c r="BT32">
        <f t="shared" si="39"/>
        <v>2.4150655661541783E-23</v>
      </c>
      <c r="BU32">
        <f t="shared" si="39"/>
        <v>1.1787547225019446E-23</v>
      </c>
      <c r="BV32">
        <f t="shared" si="40"/>
        <v>5.7574080557942179E-24</v>
      </c>
      <c r="BW32">
        <f t="shared" si="40"/>
        <v>2.8139991458450166E-24</v>
      </c>
      <c r="BX32">
        <f t="shared" si="40"/>
        <v>1.3762584689861086E-24</v>
      </c>
      <c r="BY32">
        <f t="shared" si="40"/>
        <v>6.7350689658046463E-25</v>
      </c>
      <c r="BZ32">
        <f t="shared" si="40"/>
        <v>3.297904308434618E-25</v>
      </c>
      <c r="CA32">
        <f t="shared" si="40"/>
        <v>1.6157602005389582E-25</v>
      </c>
      <c r="CB32">
        <f t="shared" si="40"/>
        <v>7.9204223066409561E-26</v>
      </c>
      <c r="CC32">
        <f t="shared" si="40"/>
        <v>3.8845687114003232E-26</v>
      </c>
      <c r="CD32">
        <f t="shared" si="40"/>
        <v>1.9061252775789042E-26</v>
      </c>
      <c r="CE32">
        <f t="shared" si="40"/>
        <v>9.3576319491433131E-27</v>
      </c>
      <c r="CF32">
        <f t="shared" si="41"/>
        <v>4.5959852580171265E-27</v>
      </c>
      <c r="CG32">
        <f t="shared" si="41"/>
        <v>2.2583029072323378E-27</v>
      </c>
      <c r="CH32">
        <f t="shared" si="41"/>
        <v>1.1101198162722528E-27</v>
      </c>
      <c r="CI32">
        <f t="shared" si="41"/>
        <v>5.4592780272522928E-28</v>
      </c>
      <c r="CJ32">
        <f t="shared" si="41"/>
        <v>2.6857911409328178E-28</v>
      </c>
      <c r="CK32">
        <f t="shared" si="41"/>
        <v>1.3218288921252371E-28</v>
      </c>
      <c r="CL32">
        <f t="shared" si="41"/>
        <v>6.5078696593598423E-29</v>
      </c>
      <c r="CM32">
        <f t="shared" si="41"/>
        <v>3.2052209032753876E-29</v>
      </c>
      <c r="CN32">
        <f t="shared" si="41"/>
        <v>1.579165975521486E-29</v>
      </c>
      <c r="CO32">
        <f t="shared" si="41"/>
        <v>7.7829404034831848E-30</v>
      </c>
      <c r="CP32">
        <f t="shared" si="42"/>
        <v>3.8370848058686054E-30</v>
      </c>
      <c r="CQ32">
        <f t="shared" si="42"/>
        <v>1.8923293279013002E-30</v>
      </c>
      <c r="CR32">
        <f t="shared" si="42"/>
        <v>6.1809704888837896E-31</v>
      </c>
      <c r="CS32">
        <f t="shared" si="42"/>
        <v>2.0367155927456427E-31</v>
      </c>
      <c r="CT32">
        <f t="shared" si="42"/>
        <v>7.155804044315721E-32</v>
      </c>
      <c r="CU32">
        <f t="shared" si="42"/>
        <v>2.5254509097309822E-32</v>
      </c>
      <c r="CV32">
        <f t="shared" si="42"/>
        <v>8.7482432320235251E-33</v>
      </c>
      <c r="CW32">
        <f t="shared" si="42"/>
        <v>2.9174392473540629E-33</v>
      </c>
      <c r="CX32">
        <f t="shared" si="42"/>
        <v>9.1405150505098181E-34</v>
      </c>
      <c r="CY32">
        <f t="shared" si="42"/>
        <v>2.5858625638263448E-34</v>
      </c>
      <c r="CZ32">
        <f t="shared" si="43"/>
        <v>6.1000311924449642E-35</v>
      </c>
      <c r="DA32">
        <f t="shared" si="43"/>
        <v>9.6840709777183076E-36</v>
      </c>
      <c r="DB32">
        <f t="shared" si="43"/>
        <v>3.1207647540768708E-37</v>
      </c>
      <c r="DC32">
        <f t="shared" si="43"/>
        <v>0</v>
      </c>
      <c r="DD32">
        <f t="shared" si="43"/>
        <v>0</v>
      </c>
      <c r="DE32">
        <f t="shared" si="43"/>
        <v>0</v>
      </c>
      <c r="DF32">
        <f t="shared" si="43"/>
        <v>0</v>
      </c>
      <c r="DG32">
        <f t="shared" si="43"/>
        <v>0</v>
      </c>
      <c r="DH32">
        <f t="shared" si="43"/>
        <v>0</v>
      </c>
      <c r="DI32">
        <f t="shared" si="43"/>
        <v>0</v>
      </c>
      <c r="DJ32">
        <f t="shared" si="44"/>
        <v>0</v>
      </c>
      <c r="DK32">
        <f t="shared" si="44"/>
        <v>0</v>
      </c>
      <c r="DL32">
        <f t="shared" si="44"/>
        <v>0</v>
      </c>
      <c r="DM32">
        <f t="shared" si="44"/>
        <v>0</v>
      </c>
      <c r="DN32">
        <f t="shared" si="44"/>
        <v>0</v>
      </c>
      <c r="DO32">
        <f t="shared" si="44"/>
        <v>0</v>
      </c>
      <c r="DP32">
        <f t="shared" si="44"/>
        <v>0</v>
      </c>
      <c r="DQ32">
        <f t="shared" si="44"/>
        <v>0</v>
      </c>
      <c r="DR32">
        <f t="shared" si="44"/>
        <v>0</v>
      </c>
      <c r="DS32">
        <f t="shared" si="44"/>
        <v>0</v>
      </c>
      <c r="DT32">
        <f t="shared" si="45"/>
        <v>0</v>
      </c>
      <c r="DU32">
        <f t="shared" si="45"/>
        <v>0</v>
      </c>
      <c r="DV32">
        <f t="shared" si="45"/>
        <v>0</v>
      </c>
      <c r="DW32">
        <f t="shared" si="45"/>
        <v>0</v>
      </c>
      <c r="DX32">
        <f t="shared" si="45"/>
        <v>0</v>
      </c>
      <c r="DY32">
        <f t="shared" si="45"/>
        <v>0</v>
      </c>
      <c r="DZ32">
        <f t="shared" si="45"/>
        <v>0</v>
      </c>
      <c r="EA32">
        <f t="shared" si="45"/>
        <v>0</v>
      </c>
      <c r="EB32">
        <f t="shared" si="45"/>
        <v>0</v>
      </c>
      <c r="EC32">
        <f t="shared" si="45"/>
        <v>0</v>
      </c>
      <c r="ED32">
        <f t="shared" si="46"/>
        <v>0</v>
      </c>
      <c r="EE32">
        <f t="shared" si="46"/>
        <v>0</v>
      </c>
      <c r="EF32">
        <f t="shared" si="46"/>
        <v>0</v>
      </c>
      <c r="EG32">
        <f t="shared" si="46"/>
        <v>0</v>
      </c>
      <c r="EH32">
        <f t="shared" si="46"/>
        <v>0</v>
      </c>
      <c r="EI32">
        <f t="shared" si="46"/>
        <v>0</v>
      </c>
      <c r="EJ32">
        <f t="shared" si="46"/>
        <v>0</v>
      </c>
      <c r="EK32">
        <f t="shared" si="46"/>
        <v>0</v>
      </c>
      <c r="EL32">
        <f t="shared" si="46"/>
        <v>0</v>
      </c>
      <c r="EM32">
        <f t="shared" si="46"/>
        <v>0</v>
      </c>
      <c r="EN32">
        <f t="shared" si="47"/>
        <v>0</v>
      </c>
      <c r="EO32">
        <f t="shared" si="47"/>
        <v>0</v>
      </c>
      <c r="EP32">
        <f t="shared" si="47"/>
        <v>0</v>
      </c>
      <c r="EQ32">
        <f t="shared" si="47"/>
        <v>0</v>
      </c>
      <c r="ER32">
        <f t="shared" si="47"/>
        <v>0</v>
      </c>
      <c r="ES32">
        <f t="shared" si="47"/>
        <v>0</v>
      </c>
      <c r="ET32">
        <f t="shared" si="47"/>
        <v>0</v>
      </c>
      <c r="EU32">
        <f t="shared" si="47"/>
        <v>0</v>
      </c>
      <c r="EV32">
        <f t="shared" si="47"/>
        <v>0</v>
      </c>
      <c r="EW32">
        <f t="shared" si="47"/>
        <v>0</v>
      </c>
      <c r="EX32">
        <f t="shared" si="47"/>
        <v>0</v>
      </c>
      <c r="EZ32">
        <f t="shared" si="16"/>
        <v>4.1421400581812186E-2</v>
      </c>
      <c r="FB32">
        <f t="shared" si="17"/>
        <v>0.48356554316851985</v>
      </c>
      <c r="FC32">
        <f t="shared" si="15"/>
        <v>9.6744186406173785E-2</v>
      </c>
    </row>
    <row r="33" spans="1:159" x14ac:dyDescent="0.25">
      <c r="A33">
        <v>430</v>
      </c>
      <c r="B33" s="20">
        <f>'Input spectra'!S32</f>
        <v>6.2664273607237503E-2</v>
      </c>
      <c r="C33">
        <f>'Input spectra'!D32</f>
        <v>1.6293496216934999</v>
      </c>
      <c r="D33">
        <f t="shared" ref="D33:M42" si="48">D$2*EXP(- D$1 * ($C33*_c2+$B33))</f>
        <v>2.0653927966864227E-2</v>
      </c>
      <c r="E33">
        <f t="shared" si="48"/>
        <v>1.0618417960736686E-2</v>
      </c>
      <c r="F33">
        <f t="shared" si="48"/>
        <v>5.4587549787670072E-3</v>
      </c>
      <c r="G33">
        <f t="shared" si="48"/>
        <v>2.8061033771823044E-3</v>
      </c>
      <c r="H33">
        <f t="shared" si="48"/>
        <v>1.4424130989989152E-3</v>
      </c>
      <c r="I33">
        <f t="shared" si="48"/>
        <v>7.4139766217568937E-4</v>
      </c>
      <c r="J33">
        <f t="shared" si="48"/>
        <v>3.810552586194183E-4</v>
      </c>
      <c r="K33">
        <f t="shared" si="48"/>
        <v>1.9583915187520849E-4</v>
      </c>
      <c r="L33">
        <f t="shared" si="48"/>
        <v>1.0064344755827193E-4</v>
      </c>
      <c r="M33">
        <f t="shared" si="48"/>
        <v>5.1718452168493073E-5</v>
      </c>
      <c r="N33">
        <f t="shared" ref="N33:W42" si="49">N$2*EXP(- N$1 * ($C33*_c2+$B33))</f>
        <v>2.6575359866047733E-5</v>
      </c>
      <c r="O33">
        <f t="shared" si="49"/>
        <v>1.3654820491017086E-5</v>
      </c>
      <c r="P33">
        <f t="shared" si="49"/>
        <v>7.0156128673699548E-6</v>
      </c>
      <c r="Q33">
        <f t="shared" si="49"/>
        <v>3.6042721849433896E-6</v>
      </c>
      <c r="R33">
        <f t="shared" si="49"/>
        <v>1.8515755676790136E-6</v>
      </c>
      <c r="S33">
        <f t="shared" si="49"/>
        <v>9.5112312674786468E-7</v>
      </c>
      <c r="T33">
        <f t="shared" si="49"/>
        <v>4.8854324448808698E-7</v>
      </c>
      <c r="U33">
        <f t="shared" si="49"/>
        <v>2.5092259626485775E-7</v>
      </c>
      <c r="V33">
        <f t="shared" si="49"/>
        <v>1.2886842767036173E-7</v>
      </c>
      <c r="W33">
        <f t="shared" si="49"/>
        <v>6.6179392915154903E-8</v>
      </c>
      <c r="X33">
        <f t="shared" ref="X33:AG42" si="50">X$2*EXP(- X$1 * ($C33*_c2+$B33))</f>
        <v>3.3983491931638372E-8</v>
      </c>
      <c r="Y33">
        <f t="shared" si="50"/>
        <v>1.7449447013682573E-8</v>
      </c>
      <c r="Z33">
        <f t="shared" si="50"/>
        <v>8.9590762419540321E-9</v>
      </c>
      <c r="AA33">
        <f t="shared" si="50"/>
        <v>4.5995160135997577E-9</v>
      </c>
      <c r="AB33">
        <f t="shared" si="50"/>
        <v>2.3611729690860231E-9</v>
      </c>
      <c r="AC33">
        <f t="shared" si="50"/>
        <v>1.2120196076853001E-9</v>
      </c>
      <c r="AD33">
        <f t="shared" si="50"/>
        <v>6.2209549924966784E-10</v>
      </c>
      <c r="AE33">
        <f t="shared" si="50"/>
        <v>3.192783143901554E-10</v>
      </c>
      <c r="AF33">
        <f t="shared" si="50"/>
        <v>1.6384986780024054E-10</v>
      </c>
      <c r="AG33">
        <f t="shared" si="50"/>
        <v>8.4078784269743551E-11</v>
      </c>
      <c r="AH33">
        <f t="shared" ref="AH33:AQ42" si="51">AH$2*EXP(- AH$1 * ($C33*_c2+$B33))</f>
        <v>4.3140952744989736E-11</v>
      </c>
      <c r="AI33">
        <f t="shared" si="51"/>
        <v>2.2133766700803882E-11</v>
      </c>
      <c r="AJ33">
        <f t="shared" si="51"/>
        <v>1.1354878681298935E-11</v>
      </c>
      <c r="AK33">
        <f t="shared" si="51"/>
        <v>5.8246590696652774E-12</v>
      </c>
      <c r="AL33">
        <f t="shared" si="51"/>
        <v>2.9875735707456134E-12</v>
      </c>
      <c r="AM33">
        <f t="shared" si="51"/>
        <v>1.5322372560452257E-12</v>
      </c>
      <c r="AN33">
        <f t="shared" si="51"/>
        <v>7.8576365717168031E-13</v>
      </c>
      <c r="AO33">
        <f t="shared" si="51"/>
        <v>4.0291695798257394E-13</v>
      </c>
      <c r="AP33">
        <f t="shared" si="51"/>
        <v>2.0658367301855414E-13</v>
      </c>
      <c r="AQ33">
        <f t="shared" si="51"/>
        <v>1.0590888843228053E-13</v>
      </c>
      <c r="AR33">
        <f t="shared" ref="AR33:BA42" si="52">AR$2*EXP(- AR$1 * ($C33*_c2+$B33))</f>
        <v>5.4290506234204332E-14</v>
      </c>
      <c r="AS33">
        <f t="shared" si="52"/>
        <v>2.7827200078274909E-14</v>
      </c>
      <c r="AT33">
        <f t="shared" si="52"/>
        <v>1.4261601942414217E-14</v>
      </c>
      <c r="AU33">
        <f t="shared" si="52"/>
        <v>7.3083494268134025E-15</v>
      </c>
      <c r="AV33">
        <f t="shared" si="52"/>
        <v>3.7447382825806264E-15</v>
      </c>
      <c r="AW33">
        <f t="shared" si="52"/>
        <v>1.9185528143454544E-15</v>
      </c>
      <c r="AX33">
        <f t="shared" si="52"/>
        <v>8.8719054195900849E-16</v>
      </c>
      <c r="AY33">
        <f t="shared" si="52"/>
        <v>3.9435761752779901E-16</v>
      </c>
      <c r="AZ33">
        <f t="shared" si="52"/>
        <v>1.8467096570153879E-16</v>
      </c>
      <c r="BA33">
        <f t="shared" si="52"/>
        <v>8.7999214115871574E-17</v>
      </c>
      <c r="BB33">
        <f t="shared" ref="BB33:BK42" si="53">BB$2*EXP(- BB$1 * ($C33*_c2+$B33))</f>
        <v>4.2348691938088925E-17</v>
      </c>
      <c r="BC33">
        <f t="shared" si="53"/>
        <v>2.0515716376264176E-17</v>
      </c>
      <c r="BD33">
        <f t="shared" si="53"/>
        <v>9.9877744904505486E-18</v>
      </c>
      <c r="BE33">
        <f t="shared" si="53"/>
        <v>4.8811952857949267E-18</v>
      </c>
      <c r="BF33">
        <f t="shared" si="53"/>
        <v>2.3930507954038837E-18</v>
      </c>
      <c r="BG33">
        <f t="shared" si="53"/>
        <v>1.1763271039274372E-18</v>
      </c>
      <c r="BH33">
        <f t="shared" si="53"/>
        <v>5.7955299614827291E-19</v>
      </c>
      <c r="BI33">
        <f t="shared" si="53"/>
        <v>2.8610335365287526E-19</v>
      </c>
      <c r="BJ33">
        <f t="shared" si="53"/>
        <v>1.4148794643192102E-19</v>
      </c>
      <c r="BK33">
        <f t="shared" si="53"/>
        <v>7.0081504485338904E-20</v>
      </c>
      <c r="BL33">
        <f t="shared" ref="BL33:BU42" si="54">BL$2*EXP(- BL$1 * ($C33*_c2+$B33))</f>
        <v>3.4762389793090321E-20</v>
      </c>
      <c r="BM33">
        <f t="shared" si="54"/>
        <v>1.7265671344095861E-20</v>
      </c>
      <c r="BN33">
        <f t="shared" si="54"/>
        <v>8.5857577141977441E-21</v>
      </c>
      <c r="BO33">
        <f t="shared" si="54"/>
        <v>4.2742048584326482E-21</v>
      </c>
      <c r="BP33">
        <f t="shared" si="54"/>
        <v>2.1299974707770142E-21</v>
      </c>
      <c r="BQ33">
        <f t="shared" si="54"/>
        <v>1.0624773832679968E-21</v>
      </c>
      <c r="BR33">
        <f t="shared" si="54"/>
        <v>5.3045739234027752E-22</v>
      </c>
      <c r="BS33">
        <f t="shared" si="54"/>
        <v>2.6506222600780835E-22</v>
      </c>
      <c r="BT33">
        <f t="shared" si="54"/>
        <v>1.3255329103568871E-22</v>
      </c>
      <c r="BU33">
        <f t="shared" si="54"/>
        <v>6.6337556398868852E-23</v>
      </c>
      <c r="BV33">
        <f t="shared" ref="BV33:CE42" si="55">BV$2*EXP(- BV$1 * ($C33*_c2+$B33))</f>
        <v>3.3222894756923426E-23</v>
      </c>
      <c r="BW33">
        <f t="shared" si="55"/>
        <v>1.6649793661340387E-23</v>
      </c>
      <c r="BX33">
        <f t="shared" si="55"/>
        <v>8.3494781793524261E-24</v>
      </c>
      <c r="BY33">
        <f t="shared" si="55"/>
        <v>4.1896313621705197E-24</v>
      </c>
      <c r="BZ33">
        <f t="shared" si="55"/>
        <v>2.1035180834978719E-24</v>
      </c>
      <c r="CA33">
        <f t="shared" si="55"/>
        <v>1.0567190612275904E-24</v>
      </c>
      <c r="CB33">
        <f t="shared" si="55"/>
        <v>5.3113559613075779E-25</v>
      </c>
      <c r="CC33">
        <f t="shared" si="55"/>
        <v>2.6710026138805656E-25</v>
      </c>
      <c r="CD33">
        <f t="shared" si="55"/>
        <v>1.3438703775730338E-25</v>
      </c>
      <c r="CE33">
        <f t="shared" si="55"/>
        <v>6.7646656367548857E-26</v>
      </c>
      <c r="CF33">
        <f t="shared" ref="CF33:CO42" si="56">CF$2*EXP(- CF$1 * ($C33*_c2+$B33))</f>
        <v>3.4066964474818721E-26</v>
      </c>
      <c r="CG33">
        <f t="shared" si="56"/>
        <v>1.7163720724593088E-26</v>
      </c>
      <c r="CH33">
        <f t="shared" si="56"/>
        <v>8.6511439012803464E-27</v>
      </c>
      <c r="CI33">
        <f t="shared" si="56"/>
        <v>4.3622778947203385E-27</v>
      </c>
      <c r="CJ33">
        <f t="shared" si="56"/>
        <v>2.2005173046102379E-27</v>
      </c>
      <c r="CK33">
        <f t="shared" si="56"/>
        <v>1.1104582286274524E-27</v>
      </c>
      <c r="CL33">
        <f t="shared" si="56"/>
        <v>5.6058344439680008E-28</v>
      </c>
      <c r="CM33">
        <f t="shared" si="56"/>
        <v>2.8309605861011594E-28</v>
      </c>
      <c r="CN33">
        <f t="shared" si="56"/>
        <v>1.4301384067300698E-28</v>
      </c>
      <c r="CO33">
        <f t="shared" si="56"/>
        <v>7.2271726843385166E-29</v>
      </c>
      <c r="CP33">
        <f t="shared" ref="CP33:CY42" si="57">CP$2*EXP(- CP$1 * ($C33*_c2+$B33))</f>
        <v>3.6534280589094305E-29</v>
      </c>
      <c r="CQ33">
        <f t="shared" si="57"/>
        <v>1.8474398928366581E-29</v>
      </c>
      <c r="CR33">
        <f t="shared" si="57"/>
        <v>6.1873502683091079E-30</v>
      </c>
      <c r="CS33">
        <f t="shared" si="57"/>
        <v>2.0905129185632999E-30</v>
      </c>
      <c r="CT33">
        <f t="shared" si="57"/>
        <v>7.5310467192333333E-31</v>
      </c>
      <c r="CU33">
        <f t="shared" si="57"/>
        <v>2.7252746007509697E-31</v>
      </c>
      <c r="CV33">
        <f t="shared" si="57"/>
        <v>9.6798053055333577E-32</v>
      </c>
      <c r="CW33">
        <f t="shared" si="57"/>
        <v>3.309954539344226E-32</v>
      </c>
      <c r="CX33">
        <f t="shared" si="57"/>
        <v>1.0633232527386319E-32</v>
      </c>
      <c r="CY33">
        <f t="shared" si="57"/>
        <v>3.0844271481168023E-33</v>
      </c>
      <c r="CZ33">
        <f t="shared" ref="CZ33:DI42" si="58">CZ$2*EXP(- CZ$1 * ($C33*_c2+$B33))</f>
        <v>7.4606311478252216E-34</v>
      </c>
      <c r="DA33">
        <f t="shared" si="58"/>
        <v>1.2144395782194674E-34</v>
      </c>
      <c r="DB33">
        <f t="shared" si="58"/>
        <v>4.0128545260614838E-36</v>
      </c>
      <c r="DC33">
        <f t="shared" si="58"/>
        <v>0</v>
      </c>
      <c r="DD33">
        <f t="shared" si="58"/>
        <v>0</v>
      </c>
      <c r="DE33">
        <f t="shared" si="58"/>
        <v>0</v>
      </c>
      <c r="DF33">
        <f t="shared" si="58"/>
        <v>0</v>
      </c>
      <c r="DG33">
        <f t="shared" si="58"/>
        <v>0</v>
      </c>
      <c r="DH33">
        <f t="shared" si="58"/>
        <v>0</v>
      </c>
      <c r="DI33">
        <f t="shared" si="58"/>
        <v>0</v>
      </c>
      <c r="DJ33">
        <f t="shared" ref="DJ33:DS42" si="59">DJ$2*EXP(- DJ$1 * ($C33*_c2+$B33))</f>
        <v>0</v>
      </c>
      <c r="DK33">
        <f t="shared" si="59"/>
        <v>0</v>
      </c>
      <c r="DL33">
        <f t="shared" si="59"/>
        <v>0</v>
      </c>
      <c r="DM33">
        <f t="shared" si="59"/>
        <v>0</v>
      </c>
      <c r="DN33">
        <f t="shared" si="59"/>
        <v>0</v>
      </c>
      <c r="DO33">
        <f t="shared" si="59"/>
        <v>0</v>
      </c>
      <c r="DP33">
        <f t="shared" si="59"/>
        <v>0</v>
      </c>
      <c r="DQ33">
        <f t="shared" si="59"/>
        <v>0</v>
      </c>
      <c r="DR33">
        <f t="shared" si="59"/>
        <v>0</v>
      </c>
      <c r="DS33">
        <f t="shared" si="59"/>
        <v>0</v>
      </c>
      <c r="DT33">
        <f t="shared" ref="DT33:EC42" si="60">DT$2*EXP(- DT$1 * ($C33*_c2+$B33))</f>
        <v>0</v>
      </c>
      <c r="DU33">
        <f t="shared" si="60"/>
        <v>0</v>
      </c>
      <c r="DV33">
        <f t="shared" si="60"/>
        <v>0</v>
      </c>
      <c r="DW33">
        <f t="shared" si="60"/>
        <v>0</v>
      </c>
      <c r="DX33">
        <f t="shared" si="60"/>
        <v>0</v>
      </c>
      <c r="DY33">
        <f t="shared" si="60"/>
        <v>0</v>
      </c>
      <c r="DZ33">
        <f t="shared" si="60"/>
        <v>0</v>
      </c>
      <c r="EA33">
        <f t="shared" si="60"/>
        <v>0</v>
      </c>
      <c r="EB33">
        <f t="shared" si="60"/>
        <v>0</v>
      </c>
      <c r="EC33">
        <f t="shared" si="60"/>
        <v>0</v>
      </c>
      <c r="ED33">
        <f t="shared" ref="ED33:EM42" si="61">ED$2*EXP(- ED$1 * ($C33*_c2+$B33))</f>
        <v>0</v>
      </c>
      <c r="EE33">
        <f t="shared" si="61"/>
        <v>0</v>
      </c>
      <c r="EF33">
        <f t="shared" si="61"/>
        <v>0</v>
      </c>
      <c r="EG33">
        <f t="shared" si="61"/>
        <v>0</v>
      </c>
      <c r="EH33">
        <f t="shared" si="61"/>
        <v>0</v>
      </c>
      <c r="EI33">
        <f t="shared" si="61"/>
        <v>0</v>
      </c>
      <c r="EJ33">
        <f t="shared" si="61"/>
        <v>0</v>
      </c>
      <c r="EK33">
        <f t="shared" si="61"/>
        <v>0</v>
      </c>
      <c r="EL33">
        <f t="shared" si="61"/>
        <v>0</v>
      </c>
      <c r="EM33">
        <f t="shared" si="61"/>
        <v>0</v>
      </c>
      <c r="EN33">
        <f t="shared" ref="EN33:EX42" si="62">EN$2*EXP(- EN$1 * ($C33*_c2+$B33))</f>
        <v>0</v>
      </c>
      <c r="EO33">
        <f t="shared" si="62"/>
        <v>0</v>
      </c>
      <c r="EP33">
        <f t="shared" si="62"/>
        <v>0</v>
      </c>
      <c r="EQ33">
        <f t="shared" si="62"/>
        <v>0</v>
      </c>
      <c r="ER33">
        <f t="shared" si="62"/>
        <v>0</v>
      </c>
      <c r="ES33">
        <f t="shared" si="62"/>
        <v>0</v>
      </c>
      <c r="ET33">
        <f t="shared" si="62"/>
        <v>0</v>
      </c>
      <c r="EU33">
        <f t="shared" si="62"/>
        <v>0</v>
      </c>
      <c r="EV33">
        <f t="shared" si="62"/>
        <v>0</v>
      </c>
      <c r="EW33">
        <f t="shared" si="62"/>
        <v>0</v>
      </c>
      <c r="EX33">
        <f t="shared" si="62"/>
        <v>0</v>
      </c>
      <c r="EZ33">
        <f t="shared" si="16"/>
        <v>4.2504928475323847E-2</v>
      </c>
      <c r="FB33">
        <f t="shared" si="17"/>
        <v>0.48137365980916874</v>
      </c>
      <c r="FC33">
        <f t="shared" si="15"/>
        <v>9.9781968670968335E-2</v>
      </c>
    </row>
    <row r="34" spans="1:159" x14ac:dyDescent="0.25">
      <c r="A34">
        <v>435</v>
      </c>
      <c r="B34" s="20">
        <f>'Input spectra'!S33</f>
        <v>6.1288205750163298E-2</v>
      </c>
      <c r="C34">
        <f>'Input spectra'!D33</f>
        <v>0.76325519886600202</v>
      </c>
      <c r="D34">
        <f t="shared" si="48"/>
        <v>2.0653927966864227E-2</v>
      </c>
      <c r="E34">
        <f t="shared" si="48"/>
        <v>1.501673750543406E-2</v>
      </c>
      <c r="F34">
        <f t="shared" si="48"/>
        <v>1.0917548947017283E-2</v>
      </c>
      <c r="G34">
        <f t="shared" si="48"/>
        <v>7.9369014240186463E-3</v>
      </c>
      <c r="H34">
        <f t="shared" si="48"/>
        <v>5.7696936061558757E-3</v>
      </c>
      <c r="I34">
        <f t="shared" si="48"/>
        <v>4.1940159606199167E-3</v>
      </c>
      <c r="J34">
        <f t="shared" si="48"/>
        <v>3.0484747295911421E-3</v>
      </c>
      <c r="K34">
        <f t="shared" si="48"/>
        <v>2.2156947718132564E-3</v>
      </c>
      <c r="L34">
        <f t="shared" si="48"/>
        <v>1.6103181643141882E-3</v>
      </c>
      <c r="M34">
        <f t="shared" si="48"/>
        <v>1.1702737907097369E-3</v>
      </c>
      <c r="N34">
        <f t="shared" si="49"/>
        <v>8.5042670110951901E-4</v>
      </c>
      <c r="O34">
        <f t="shared" si="49"/>
        <v>6.1795877239484345E-4</v>
      </c>
      <c r="P34">
        <f t="shared" si="49"/>
        <v>4.4900884460883912E-4</v>
      </c>
      <c r="Q34">
        <f t="shared" si="49"/>
        <v>3.2622905156920852E-4</v>
      </c>
      <c r="R34">
        <f t="shared" si="49"/>
        <v>2.3700759752146852E-4</v>
      </c>
      <c r="S34">
        <f t="shared" si="49"/>
        <v>1.7217628844551236E-4</v>
      </c>
      <c r="T34">
        <f t="shared" si="49"/>
        <v>1.2507064382968135E-4</v>
      </c>
      <c r="U34">
        <f t="shared" si="49"/>
        <v>9.0846441195136594E-5</v>
      </c>
      <c r="V34">
        <f t="shared" si="49"/>
        <v>6.5982755715326451E-5</v>
      </c>
      <c r="W34">
        <f t="shared" si="49"/>
        <v>4.792062482539056E-5</v>
      </c>
      <c r="X34">
        <f t="shared" si="50"/>
        <v>3.4800338531062448E-5</v>
      </c>
      <c r="Y34">
        <f t="shared" si="50"/>
        <v>2.5270446076410666E-5</v>
      </c>
      <c r="Z34">
        <f t="shared" si="50"/>
        <v>1.8348908948052307E-5</v>
      </c>
      <c r="AA34">
        <f t="shared" si="50"/>
        <v>1.332216847954896E-5</v>
      </c>
      <c r="AB34">
        <f t="shared" si="50"/>
        <v>9.6717789593059982E-6</v>
      </c>
      <c r="AC34">
        <f t="shared" si="50"/>
        <v>7.0210809271441883E-6</v>
      </c>
      <c r="AD34">
        <f t="shared" si="50"/>
        <v>5.0964429346494897E-6</v>
      </c>
      <c r="AE34">
        <f t="shared" si="50"/>
        <v>3.6990934388581816E-6</v>
      </c>
      <c r="AF34">
        <f t="shared" si="50"/>
        <v>2.6846504573769517E-6</v>
      </c>
      <c r="AG34">
        <f t="shared" si="50"/>
        <v>1.9482462537804526E-6</v>
      </c>
      <c r="AH34">
        <f t="shared" si="51"/>
        <v>1.4137184691483156E-6</v>
      </c>
      <c r="AI34">
        <f t="shared" si="51"/>
        <v>1.0257565551703439E-6</v>
      </c>
      <c r="AJ34">
        <f t="shared" si="51"/>
        <v>7.4419585167312236E-7</v>
      </c>
      <c r="AK34">
        <f t="shared" si="51"/>
        <v>5.3987228115011758E-7</v>
      </c>
      <c r="AL34">
        <f t="shared" si="51"/>
        <v>3.9161101769369535E-7</v>
      </c>
      <c r="AM34">
        <f t="shared" si="51"/>
        <v>2.8403907147098384E-7</v>
      </c>
      <c r="AN34">
        <f t="shared" si="51"/>
        <v>2.0599646977508869E-7</v>
      </c>
      <c r="AO34">
        <f t="shared" si="51"/>
        <v>1.4938230601804779E-7</v>
      </c>
      <c r="AP34">
        <f t="shared" si="51"/>
        <v>1.0831669025212013E-7</v>
      </c>
      <c r="AQ34">
        <f t="shared" si="51"/>
        <v>7.853216485079121E-8</v>
      </c>
      <c r="AR34">
        <f t="shared" si="52"/>
        <v>5.6931788099505237E-8</v>
      </c>
      <c r="AS34">
        <f t="shared" si="52"/>
        <v>4.1268265594276348E-8</v>
      </c>
      <c r="AT34">
        <f t="shared" si="52"/>
        <v>2.9910990179460737E-8</v>
      </c>
      <c r="AU34">
        <f t="shared" si="52"/>
        <v>2.1676919090782381E-8</v>
      </c>
      <c r="AV34">
        <f t="shared" si="52"/>
        <v>1.5707804840167303E-8</v>
      </c>
      <c r="AW34">
        <f t="shared" si="52"/>
        <v>1.1381082163062578E-8</v>
      </c>
      <c r="AX34">
        <f t="shared" si="52"/>
        <v>7.4429050076252788E-9</v>
      </c>
      <c r="AY34">
        <f t="shared" si="52"/>
        <v>4.6787687488516227E-9</v>
      </c>
      <c r="AZ34">
        <f t="shared" si="52"/>
        <v>3.0985302458948107E-9</v>
      </c>
      <c r="BA34">
        <f t="shared" si="52"/>
        <v>2.0881018903895303E-9</v>
      </c>
      <c r="BB34">
        <f t="shared" si="53"/>
        <v>1.421113177856374E-9</v>
      </c>
      <c r="BC34">
        <f t="shared" si="53"/>
        <v>9.7362367534980716E-10</v>
      </c>
      <c r="BD34">
        <f t="shared" si="53"/>
        <v>6.7033043931883837E-10</v>
      </c>
      <c r="BE34">
        <f t="shared" si="53"/>
        <v>4.6329986040101684E-10</v>
      </c>
      <c r="BF34">
        <f t="shared" si="53"/>
        <v>3.2122081277333036E-10</v>
      </c>
      <c r="BG34">
        <f t="shared" si="53"/>
        <v>2.2330355474247764E-10</v>
      </c>
      <c r="BH34">
        <f t="shared" si="53"/>
        <v>1.5558813015669176E-10</v>
      </c>
      <c r="BI34">
        <f t="shared" si="53"/>
        <v>1.0862305874391729E-10</v>
      </c>
      <c r="BJ34">
        <f t="shared" si="53"/>
        <v>7.5968630268358983E-11</v>
      </c>
      <c r="BK34">
        <f t="shared" si="53"/>
        <v>5.3214997081513052E-11</v>
      </c>
      <c r="BL34">
        <f t="shared" si="54"/>
        <v>3.7329831059848877E-11</v>
      </c>
      <c r="BM34">
        <f t="shared" si="54"/>
        <v>2.6220782164980543E-11</v>
      </c>
      <c r="BN34">
        <f t="shared" si="54"/>
        <v>1.8439815646284484E-11</v>
      </c>
      <c r="BO34">
        <f t="shared" si="54"/>
        <v>1.2982222646536755E-11</v>
      </c>
      <c r="BP34">
        <f t="shared" si="54"/>
        <v>9.1493150083968824E-12</v>
      </c>
      <c r="BQ34">
        <f t="shared" si="54"/>
        <v>6.4542377649868992E-12</v>
      </c>
      <c r="BR34">
        <f t="shared" si="54"/>
        <v>4.557131339553868E-12</v>
      </c>
      <c r="BS34">
        <f t="shared" si="54"/>
        <v>3.2203617051385776E-12</v>
      </c>
      <c r="BT34">
        <f t="shared" si="54"/>
        <v>2.2775247276765089E-12</v>
      </c>
      <c r="BU34">
        <f t="shared" si="54"/>
        <v>1.611936128303053E-12</v>
      </c>
      <c r="BV34">
        <f t="shared" si="55"/>
        <v>1.1416726656428035E-12</v>
      </c>
      <c r="BW34">
        <f t="shared" si="55"/>
        <v>8.0914948442129924E-13</v>
      </c>
      <c r="BX34">
        <f t="shared" si="55"/>
        <v>5.738455436984895E-13</v>
      </c>
      <c r="BY34">
        <f t="shared" si="55"/>
        <v>4.0721827937863677E-13</v>
      </c>
      <c r="BZ34">
        <f t="shared" si="55"/>
        <v>2.8914352807380844E-13</v>
      </c>
      <c r="CA34">
        <f t="shared" si="55"/>
        <v>2.0541991286469388E-13</v>
      </c>
      <c r="CB34">
        <f t="shared" si="55"/>
        <v>1.4601725539025453E-13</v>
      </c>
      <c r="CC34">
        <f t="shared" si="55"/>
        <v>1.0384578149785062E-13</v>
      </c>
      <c r="CD34">
        <f t="shared" si="55"/>
        <v>7.3890346024262688E-14</v>
      </c>
      <c r="CE34">
        <f t="shared" si="55"/>
        <v>5.2600809503486879E-14</v>
      </c>
      <c r="CF34">
        <f t="shared" si="56"/>
        <v>3.7462374716271957E-14</v>
      </c>
      <c r="CG34">
        <f t="shared" si="56"/>
        <v>2.6692489383151731E-14</v>
      </c>
      <c r="CH34">
        <f t="shared" si="56"/>
        <v>1.9026852375905248E-14</v>
      </c>
      <c r="CI34">
        <f t="shared" si="56"/>
        <v>1.3568208676847638E-14</v>
      </c>
      <c r="CJ34">
        <f t="shared" si="56"/>
        <v>9.6794291966106589E-15</v>
      </c>
      <c r="CK34">
        <f t="shared" si="56"/>
        <v>6.9078509644675057E-15</v>
      </c>
      <c r="CL34">
        <f t="shared" si="56"/>
        <v>4.9317014010146469E-15</v>
      </c>
      <c r="CM34">
        <f t="shared" si="56"/>
        <v>3.5221358445272613E-15</v>
      </c>
      <c r="CN34">
        <f t="shared" si="56"/>
        <v>2.5163214657533006E-15</v>
      </c>
      <c r="CO34">
        <f t="shared" si="56"/>
        <v>1.7983418771917684E-15</v>
      </c>
      <c r="CP34">
        <f t="shared" si="57"/>
        <v>1.2856423177567725E-15</v>
      </c>
      <c r="CQ34">
        <f t="shared" si="57"/>
        <v>9.1940252017150275E-16</v>
      </c>
      <c r="CR34">
        <f t="shared" si="57"/>
        <v>4.3546760029128491E-16</v>
      </c>
      <c r="CS34">
        <f t="shared" si="57"/>
        <v>2.0807493843910094E-16</v>
      </c>
      <c r="CT34">
        <f t="shared" si="57"/>
        <v>1.060078519042845E-16</v>
      </c>
      <c r="CU34">
        <f t="shared" si="57"/>
        <v>5.4251123241598179E-17</v>
      </c>
      <c r="CV34">
        <f t="shared" si="57"/>
        <v>2.7250900709119453E-17</v>
      </c>
      <c r="CW34">
        <f t="shared" si="57"/>
        <v>1.3178077018648445E-17</v>
      </c>
      <c r="CX34">
        <f t="shared" si="57"/>
        <v>5.9870253482812052E-18</v>
      </c>
      <c r="CY34">
        <f t="shared" si="57"/>
        <v>2.4560436220076009E-18</v>
      </c>
      <c r="CZ34">
        <f t="shared" si="58"/>
        <v>8.401423969517672E-19</v>
      </c>
      <c r="DA34">
        <f t="shared" si="58"/>
        <v>1.9340558809023764E-19</v>
      </c>
      <c r="DB34">
        <f t="shared" si="58"/>
        <v>9.0377910218219022E-21</v>
      </c>
      <c r="DC34">
        <f t="shared" si="58"/>
        <v>0</v>
      </c>
      <c r="DD34">
        <f t="shared" si="58"/>
        <v>0</v>
      </c>
      <c r="DE34">
        <f t="shared" si="58"/>
        <v>0</v>
      </c>
      <c r="DF34">
        <f t="shared" si="58"/>
        <v>0</v>
      </c>
      <c r="DG34">
        <f t="shared" si="58"/>
        <v>0</v>
      </c>
      <c r="DH34">
        <f t="shared" si="58"/>
        <v>0</v>
      </c>
      <c r="DI34">
        <f t="shared" si="58"/>
        <v>0</v>
      </c>
      <c r="DJ34">
        <f t="shared" si="59"/>
        <v>0</v>
      </c>
      <c r="DK34">
        <f t="shared" si="59"/>
        <v>0</v>
      </c>
      <c r="DL34">
        <f t="shared" si="59"/>
        <v>0</v>
      </c>
      <c r="DM34">
        <f t="shared" si="59"/>
        <v>0</v>
      </c>
      <c r="DN34">
        <f t="shared" si="59"/>
        <v>0</v>
      </c>
      <c r="DO34">
        <f t="shared" si="59"/>
        <v>0</v>
      </c>
      <c r="DP34">
        <f t="shared" si="59"/>
        <v>0</v>
      </c>
      <c r="DQ34">
        <f t="shared" si="59"/>
        <v>0</v>
      </c>
      <c r="DR34">
        <f t="shared" si="59"/>
        <v>0</v>
      </c>
      <c r="DS34">
        <f t="shared" si="59"/>
        <v>0</v>
      </c>
      <c r="DT34">
        <f t="shared" si="60"/>
        <v>0</v>
      </c>
      <c r="DU34">
        <f t="shared" si="60"/>
        <v>0</v>
      </c>
      <c r="DV34">
        <f t="shared" si="60"/>
        <v>0</v>
      </c>
      <c r="DW34">
        <f t="shared" si="60"/>
        <v>0</v>
      </c>
      <c r="DX34">
        <f t="shared" si="60"/>
        <v>0</v>
      </c>
      <c r="DY34">
        <f t="shared" si="60"/>
        <v>0</v>
      </c>
      <c r="DZ34">
        <f t="shared" si="60"/>
        <v>0</v>
      </c>
      <c r="EA34">
        <f t="shared" si="60"/>
        <v>0</v>
      </c>
      <c r="EB34">
        <f t="shared" si="60"/>
        <v>0</v>
      </c>
      <c r="EC34">
        <f t="shared" si="60"/>
        <v>0</v>
      </c>
      <c r="ED34">
        <f t="shared" si="61"/>
        <v>0</v>
      </c>
      <c r="EE34">
        <f t="shared" si="61"/>
        <v>0</v>
      </c>
      <c r="EF34">
        <f t="shared" si="61"/>
        <v>0</v>
      </c>
      <c r="EG34">
        <f t="shared" si="61"/>
        <v>0</v>
      </c>
      <c r="EH34">
        <f t="shared" si="61"/>
        <v>0</v>
      </c>
      <c r="EI34">
        <f t="shared" si="61"/>
        <v>0</v>
      </c>
      <c r="EJ34">
        <f t="shared" si="61"/>
        <v>0</v>
      </c>
      <c r="EK34">
        <f t="shared" si="61"/>
        <v>0</v>
      </c>
      <c r="EL34">
        <f t="shared" si="61"/>
        <v>0</v>
      </c>
      <c r="EM34">
        <f t="shared" si="61"/>
        <v>0</v>
      </c>
      <c r="EN34">
        <f t="shared" si="62"/>
        <v>0</v>
      </c>
      <c r="EO34">
        <f t="shared" si="62"/>
        <v>0</v>
      </c>
      <c r="EP34">
        <f t="shared" si="62"/>
        <v>0</v>
      </c>
      <c r="EQ34">
        <f t="shared" si="62"/>
        <v>0</v>
      </c>
      <c r="ER34">
        <f t="shared" si="62"/>
        <v>0</v>
      </c>
      <c r="ES34">
        <f t="shared" si="62"/>
        <v>0</v>
      </c>
      <c r="ET34">
        <f t="shared" si="62"/>
        <v>0</v>
      </c>
      <c r="EU34">
        <f t="shared" si="62"/>
        <v>0</v>
      </c>
      <c r="EV34">
        <f t="shared" si="62"/>
        <v>0</v>
      </c>
      <c r="EW34">
        <f t="shared" si="62"/>
        <v>0</v>
      </c>
      <c r="EX34">
        <f t="shared" si="62"/>
        <v>0</v>
      </c>
      <c r="EZ34">
        <f t="shared" si="16"/>
        <v>7.564321794125399E-2</v>
      </c>
      <c r="FB34">
        <f t="shared" si="17"/>
        <v>0.39463256760341575</v>
      </c>
      <c r="FC34">
        <f t="shared" si="15"/>
        <v>0.16116566430249327</v>
      </c>
    </row>
    <row r="35" spans="1:159" x14ac:dyDescent="0.25">
      <c r="A35">
        <v>440</v>
      </c>
      <c r="B35" s="20">
        <f>'Input spectra'!S34</f>
        <v>6.0575906641161803E-2</v>
      </c>
      <c r="C35">
        <f>'Input spectra'!D34</f>
        <v>0.35742830047865598</v>
      </c>
      <c r="D35">
        <f t="shared" si="48"/>
        <v>2.0653927966864227E-2</v>
      </c>
      <c r="E35">
        <f t="shared" si="48"/>
        <v>1.7664684173341556E-2</v>
      </c>
      <c r="F35">
        <f t="shared" si="48"/>
        <v>1.5107260683982392E-2</v>
      </c>
      <c r="G35">
        <f t="shared" si="48"/>
        <v>1.2919385276774439E-2</v>
      </c>
      <c r="H35">
        <f t="shared" si="48"/>
        <v>1.1047751631381336E-2</v>
      </c>
      <c r="I35">
        <f t="shared" si="48"/>
        <v>9.4467303259972799E-3</v>
      </c>
      <c r="J35">
        <f t="shared" si="48"/>
        <v>8.0772648977126046E-3</v>
      </c>
      <c r="K35">
        <f t="shared" si="48"/>
        <v>6.9059264303587544E-3</v>
      </c>
      <c r="L35">
        <f t="shared" si="48"/>
        <v>5.9041039342670829E-3</v>
      </c>
      <c r="M35">
        <f t="shared" si="48"/>
        <v>5.0473110391444573E-3</v>
      </c>
      <c r="N35">
        <f t="shared" si="49"/>
        <v>4.3145923120414074E-3</v>
      </c>
      <c r="O35">
        <f t="shared" si="49"/>
        <v>3.6880149037726013E-3</v>
      </c>
      <c r="P35">
        <f t="shared" si="49"/>
        <v>3.1522332762410669E-3</v>
      </c>
      <c r="Q35">
        <f t="shared" si="49"/>
        <v>2.6941165188586543E-3</v>
      </c>
      <c r="R35">
        <f t="shared" si="49"/>
        <v>2.3024292665969281E-3</v>
      </c>
      <c r="S35">
        <f t="shared" si="49"/>
        <v>1.9675585211026553E-3</v>
      </c>
      <c r="T35">
        <f t="shared" si="49"/>
        <v>1.6812797805905715E-3</v>
      </c>
      <c r="U35">
        <f t="shared" si="49"/>
        <v>1.4365568302985542E-3</v>
      </c>
      <c r="V35">
        <f t="shared" si="49"/>
        <v>1.2273703557970125E-3</v>
      </c>
      <c r="W35">
        <f t="shared" si="49"/>
        <v>1.0485712357885012E-3</v>
      </c>
      <c r="X35">
        <f t="shared" si="50"/>
        <v>8.9575496584477006E-4</v>
      </c>
      <c r="Y35">
        <f t="shared" si="50"/>
        <v>7.6515417405786392E-4</v>
      </c>
      <c r="Z35">
        <f t="shared" si="50"/>
        <v>6.5354662604243607E-4</v>
      </c>
      <c r="AA35">
        <f t="shared" si="50"/>
        <v>5.5817649058415074E-4</v>
      </c>
      <c r="AB35">
        <f t="shared" si="50"/>
        <v>4.7668695745234905E-4</v>
      </c>
      <c r="AC35">
        <f t="shared" si="50"/>
        <v>4.0706257316920646E-4</v>
      </c>
      <c r="AD35">
        <f t="shared" si="50"/>
        <v>3.4757989543761131E-4</v>
      </c>
      <c r="AE35">
        <f t="shared" si="50"/>
        <v>2.9676526811847674E-4</v>
      </c>
      <c r="AF35">
        <f t="shared" si="50"/>
        <v>2.5335869094978683E-4</v>
      </c>
      <c r="AG35">
        <f t="shared" si="50"/>
        <v>2.1628290575674498E-4</v>
      </c>
      <c r="AH35">
        <f t="shared" si="51"/>
        <v>1.8461694726392504E-4</v>
      </c>
      <c r="AI35">
        <f t="shared" si="51"/>
        <v>1.5757351482695599E-4</v>
      </c>
      <c r="AJ35">
        <f t="shared" si="51"/>
        <v>1.3447961405796161E-4</v>
      </c>
      <c r="AK35">
        <f t="shared" si="51"/>
        <v>1.1475999665734056E-4</v>
      </c>
      <c r="AL35">
        <f t="shared" si="51"/>
        <v>9.792299469630086E-5</v>
      </c>
      <c r="AM35">
        <f t="shared" si="51"/>
        <v>8.3548403757525901E-5</v>
      </c>
      <c r="AN35">
        <f t="shared" si="51"/>
        <v>7.1277119138314884E-5</v>
      </c>
      <c r="AO35">
        <f t="shared" si="51"/>
        <v>6.0802271953161798E-5</v>
      </c>
      <c r="AP35">
        <f t="shared" si="51"/>
        <v>5.1861648470293878E-5</v>
      </c>
      <c r="AQ35">
        <f t="shared" si="51"/>
        <v>4.4231207260791656E-5</v>
      </c>
      <c r="AR35">
        <f t="shared" si="52"/>
        <v>3.7719535484635701E-5</v>
      </c>
      <c r="AS35">
        <f t="shared" si="52"/>
        <v>3.2163108532078361E-5</v>
      </c>
      <c r="AT35">
        <f t="shared" si="52"/>
        <v>2.7422236834976485E-5</v>
      </c>
      <c r="AU35">
        <f t="shared" si="52"/>
        <v>2.3377600435468303E-5</v>
      </c>
      <c r="AV35">
        <f t="shared" si="52"/>
        <v>1.9927286254828287E-5</v>
      </c>
      <c r="AW35">
        <f t="shared" si="52"/>
        <v>1.6984255291339245E-5</v>
      </c>
      <c r="AX35">
        <f t="shared" si="52"/>
        <v>1.3065791226301281E-5</v>
      </c>
      <c r="AY35">
        <f t="shared" si="52"/>
        <v>9.6617346642893792E-6</v>
      </c>
      <c r="AZ35">
        <f t="shared" si="52"/>
        <v>7.5267857436950161E-6</v>
      </c>
      <c r="BA35">
        <f t="shared" si="52"/>
        <v>5.9667217856420558E-6</v>
      </c>
      <c r="BB35">
        <f t="shared" si="53"/>
        <v>4.7768659710684804E-6</v>
      </c>
      <c r="BC35">
        <f t="shared" si="53"/>
        <v>3.849779035586192E-6</v>
      </c>
      <c r="BD35">
        <f t="shared" si="53"/>
        <v>3.1179123762089785E-6</v>
      </c>
      <c r="BE35">
        <f t="shared" si="53"/>
        <v>2.5349384691737588E-6</v>
      </c>
      <c r="BF35">
        <f t="shared" si="53"/>
        <v>2.0674700036392509E-6</v>
      </c>
      <c r="BG35">
        <f t="shared" si="53"/>
        <v>1.6906801938171244E-6</v>
      </c>
      <c r="BH35">
        <f t="shared" si="53"/>
        <v>1.3857107229963425E-6</v>
      </c>
      <c r="BI35">
        <f t="shared" si="53"/>
        <v>1.138016167382719E-6</v>
      </c>
      <c r="BJ35">
        <f t="shared" si="53"/>
        <v>9.3624818279279616E-7</v>
      </c>
      <c r="BK35">
        <f t="shared" si="53"/>
        <v>7.7147351682596375E-7</v>
      </c>
      <c r="BL35">
        <f t="shared" si="54"/>
        <v>6.3660975880250845E-7</v>
      </c>
      <c r="BM35">
        <f t="shared" si="54"/>
        <v>5.2600902741596682E-7</v>
      </c>
      <c r="BN35">
        <f t="shared" si="54"/>
        <v>4.3514542087659348E-7</v>
      </c>
      <c r="BO35">
        <f t="shared" si="54"/>
        <v>3.6037709799213526E-7</v>
      </c>
      <c r="BP35">
        <f t="shared" si="54"/>
        <v>2.9876312879765492E-7</v>
      </c>
      <c r="BQ35">
        <f t="shared" si="54"/>
        <v>2.479212006078836E-7</v>
      </c>
      <c r="BR35">
        <f t="shared" si="54"/>
        <v>2.0591621153455794E-7</v>
      </c>
      <c r="BS35">
        <f t="shared" si="54"/>
        <v>1.7117247704595853E-7</v>
      </c>
      <c r="BT35">
        <f t="shared" si="54"/>
        <v>1.4240415808192691E-7</v>
      </c>
      <c r="BU35">
        <f t="shared" si="54"/>
        <v>1.1855986240783318E-7</v>
      </c>
      <c r="BV35">
        <f t="shared" si="55"/>
        <v>9.87783456586618E-8</v>
      </c>
      <c r="BW35">
        <f t="shared" si="55"/>
        <v>8.2352956423316662E-8</v>
      </c>
      <c r="BX35">
        <f t="shared" si="55"/>
        <v>6.8703005170220636E-8</v>
      </c>
      <c r="BY35">
        <f t="shared" si="55"/>
        <v>5.7350640575227089E-8</v>
      </c>
      <c r="BZ35">
        <f t="shared" si="55"/>
        <v>4.7902124175166924E-8</v>
      </c>
      <c r="CA35">
        <f t="shared" si="55"/>
        <v>4.0032630198530844E-8</v>
      </c>
      <c r="CB35">
        <f t="shared" si="55"/>
        <v>3.3473879844530372E-8</v>
      </c>
      <c r="CC35">
        <f t="shared" si="55"/>
        <v>2.8004061238614965E-8</v>
      </c>
      <c r="CD35">
        <f t="shared" si="55"/>
        <v>2.3439597393719404E-8</v>
      </c>
      <c r="CE35">
        <f t="shared" si="55"/>
        <v>1.9628411902508454E-8</v>
      </c>
      <c r="CF35">
        <f t="shared" si="56"/>
        <v>1.6444411148892626E-8</v>
      </c>
      <c r="CG35">
        <f t="shared" si="56"/>
        <v>1.3782956627449487E-8</v>
      </c>
      <c r="CH35">
        <f t="shared" si="56"/>
        <v>1.1557144604465002E-8</v>
      </c>
      <c r="CI35">
        <f t="shared" si="56"/>
        <v>9.6947452324295878E-9</v>
      </c>
      <c r="CJ35">
        <f t="shared" si="56"/>
        <v>8.1356811879535985E-9</v>
      </c>
      <c r="CK35">
        <f t="shared" si="56"/>
        <v>6.8299483774309211E-9</v>
      </c>
      <c r="CL35">
        <f t="shared" si="56"/>
        <v>5.7358993678415821E-9</v>
      </c>
      <c r="CM35">
        <f t="shared" si="56"/>
        <v>4.8188248330926628E-9</v>
      </c>
      <c r="CN35">
        <f t="shared" si="56"/>
        <v>4.0497801540254646E-9</v>
      </c>
      <c r="CO35">
        <f t="shared" si="56"/>
        <v>3.404613922509668E-9</v>
      </c>
      <c r="CP35">
        <f t="shared" si="57"/>
        <v>2.8631629135762052E-9</v>
      </c>
      <c r="CQ35">
        <f t="shared" si="57"/>
        <v>2.4085844522326198E-9</v>
      </c>
      <c r="CR35">
        <f t="shared" si="57"/>
        <v>1.3419685088774438E-9</v>
      </c>
      <c r="CS35">
        <f t="shared" si="57"/>
        <v>7.5428685468108086E-10</v>
      </c>
      <c r="CT35">
        <f t="shared" si="57"/>
        <v>4.5204855605451376E-10</v>
      </c>
      <c r="CU35">
        <f t="shared" si="57"/>
        <v>2.7213604846013819E-10</v>
      </c>
      <c r="CV35">
        <f t="shared" si="57"/>
        <v>1.608009051328877E-10</v>
      </c>
      <c r="CW35">
        <f t="shared" si="57"/>
        <v>9.1472375334343072E-11</v>
      </c>
      <c r="CX35">
        <f t="shared" si="57"/>
        <v>4.8885414299758733E-11</v>
      </c>
      <c r="CY35">
        <f t="shared" si="57"/>
        <v>2.3590359926346792E-11</v>
      </c>
      <c r="CZ35">
        <f t="shared" si="58"/>
        <v>9.4925234860378234E-12</v>
      </c>
      <c r="DA35">
        <f t="shared" si="58"/>
        <v>2.570562008773474E-12</v>
      </c>
      <c r="DB35">
        <f t="shared" si="58"/>
        <v>1.413030868752023E-13</v>
      </c>
      <c r="DC35">
        <f t="shared" si="58"/>
        <v>0</v>
      </c>
      <c r="DD35">
        <f t="shared" si="58"/>
        <v>0</v>
      </c>
      <c r="DE35">
        <f t="shared" si="58"/>
        <v>0</v>
      </c>
      <c r="DF35">
        <f t="shared" si="58"/>
        <v>0</v>
      </c>
      <c r="DG35">
        <f t="shared" si="58"/>
        <v>0</v>
      </c>
      <c r="DH35">
        <f t="shared" si="58"/>
        <v>0</v>
      </c>
      <c r="DI35">
        <f t="shared" si="58"/>
        <v>0</v>
      </c>
      <c r="DJ35">
        <f t="shared" si="59"/>
        <v>0</v>
      </c>
      <c r="DK35">
        <f t="shared" si="59"/>
        <v>0</v>
      </c>
      <c r="DL35">
        <f t="shared" si="59"/>
        <v>0</v>
      </c>
      <c r="DM35">
        <f t="shared" si="59"/>
        <v>0</v>
      </c>
      <c r="DN35">
        <f t="shared" si="59"/>
        <v>0</v>
      </c>
      <c r="DO35">
        <f t="shared" si="59"/>
        <v>0</v>
      </c>
      <c r="DP35">
        <f t="shared" si="59"/>
        <v>0</v>
      </c>
      <c r="DQ35">
        <f t="shared" si="59"/>
        <v>0</v>
      </c>
      <c r="DR35">
        <f t="shared" si="59"/>
        <v>0</v>
      </c>
      <c r="DS35">
        <f t="shared" si="59"/>
        <v>0</v>
      </c>
      <c r="DT35">
        <f t="shared" si="60"/>
        <v>0</v>
      </c>
      <c r="DU35">
        <f t="shared" si="60"/>
        <v>0</v>
      </c>
      <c r="DV35">
        <f t="shared" si="60"/>
        <v>0</v>
      </c>
      <c r="DW35">
        <f t="shared" si="60"/>
        <v>0</v>
      </c>
      <c r="DX35">
        <f t="shared" si="60"/>
        <v>0</v>
      </c>
      <c r="DY35">
        <f t="shared" si="60"/>
        <v>0</v>
      </c>
      <c r="DZ35">
        <f t="shared" si="60"/>
        <v>0</v>
      </c>
      <c r="EA35">
        <f t="shared" si="60"/>
        <v>0</v>
      </c>
      <c r="EB35">
        <f t="shared" si="60"/>
        <v>0</v>
      </c>
      <c r="EC35">
        <f t="shared" si="60"/>
        <v>0</v>
      </c>
      <c r="ED35">
        <f t="shared" si="61"/>
        <v>0</v>
      </c>
      <c r="EE35">
        <f t="shared" si="61"/>
        <v>0</v>
      </c>
      <c r="EF35">
        <f t="shared" si="61"/>
        <v>0</v>
      </c>
      <c r="EG35">
        <f t="shared" si="61"/>
        <v>0</v>
      </c>
      <c r="EH35">
        <f t="shared" si="61"/>
        <v>0</v>
      </c>
      <c r="EI35">
        <f t="shared" si="61"/>
        <v>0</v>
      </c>
      <c r="EJ35">
        <f t="shared" si="61"/>
        <v>0</v>
      </c>
      <c r="EK35">
        <f t="shared" si="61"/>
        <v>0</v>
      </c>
      <c r="EL35">
        <f t="shared" si="61"/>
        <v>0</v>
      </c>
      <c r="EM35">
        <f t="shared" si="61"/>
        <v>0</v>
      </c>
      <c r="EN35">
        <f t="shared" si="62"/>
        <v>0</v>
      </c>
      <c r="EO35">
        <f t="shared" si="62"/>
        <v>0</v>
      </c>
      <c r="EP35">
        <f t="shared" si="62"/>
        <v>0</v>
      </c>
      <c r="EQ35">
        <f t="shared" si="62"/>
        <v>0</v>
      </c>
      <c r="ER35">
        <f t="shared" si="62"/>
        <v>0</v>
      </c>
      <c r="ES35">
        <f t="shared" si="62"/>
        <v>0</v>
      </c>
      <c r="ET35">
        <f t="shared" si="62"/>
        <v>0</v>
      </c>
      <c r="EU35">
        <f t="shared" si="62"/>
        <v>0</v>
      </c>
      <c r="EV35">
        <f t="shared" si="62"/>
        <v>0</v>
      </c>
      <c r="EW35">
        <f t="shared" si="62"/>
        <v>0</v>
      </c>
      <c r="EX35">
        <f t="shared" si="62"/>
        <v>0</v>
      </c>
      <c r="EZ35">
        <f t="shared" si="16"/>
        <v>0.1423783312044431</v>
      </c>
      <c r="FB35">
        <f t="shared" ref="FB35:FB66" si="63">(1-EXP(-(C35*_c2+B35)*_t))/2</f>
        <v>0.26266715998711787</v>
      </c>
      <c r="FC35">
        <f t="shared" ref="FC35:FC66" si="64">LN(1-FB35)/(-(C35*_c2+B35))</f>
        <v>0.20446762465024429</v>
      </c>
    </row>
    <row r="36" spans="1:159" x14ac:dyDescent="0.25">
      <c r="A36">
        <v>445</v>
      </c>
      <c r="B36" s="20">
        <f>'Input spectra'!S35</f>
        <v>5.9863607532160197E-2</v>
      </c>
      <c r="C36">
        <f>'Input spectra'!D35</f>
        <v>0.29582508546479602</v>
      </c>
      <c r="D36">
        <f t="shared" si="48"/>
        <v>2.0653927966864227E-2</v>
      </c>
      <c r="E36">
        <f t="shared" si="48"/>
        <v>1.8106661656879755E-2</v>
      </c>
      <c r="F36">
        <f t="shared" si="48"/>
        <v>1.5872697582484743E-2</v>
      </c>
      <c r="G36">
        <f t="shared" si="48"/>
        <v>1.3913595641011633E-2</v>
      </c>
      <c r="H36">
        <f t="shared" si="48"/>
        <v>1.2195621558223622E-2</v>
      </c>
      <c r="I36">
        <f t="shared" si="48"/>
        <v>1.0689171973243735E-2</v>
      </c>
      <c r="J36">
        <f t="shared" si="48"/>
        <v>9.3682696305921135E-3</v>
      </c>
      <c r="K36">
        <f t="shared" si="48"/>
        <v>8.2101201448570704E-3</v>
      </c>
      <c r="L36">
        <f t="shared" si="48"/>
        <v>7.1947228408288776E-3</v>
      </c>
      <c r="M36">
        <f t="shared" si="48"/>
        <v>6.304529083335955E-3</v>
      </c>
      <c r="N36">
        <f t="shared" si="49"/>
        <v>5.5241423117995819E-3</v>
      </c>
      <c r="O36">
        <f t="shared" si="49"/>
        <v>4.8400546980765097E-3</v>
      </c>
      <c r="P36">
        <f t="shared" si="49"/>
        <v>4.2404159642767695E-3</v>
      </c>
      <c r="Q36">
        <f t="shared" si="49"/>
        <v>3.714830440286726E-3</v>
      </c>
      <c r="R36">
        <f t="shared" si="49"/>
        <v>3.2541789178008348E-3</v>
      </c>
      <c r="S36">
        <f t="shared" si="49"/>
        <v>2.850462276771883E-3</v>
      </c>
      <c r="T36">
        <f t="shared" si="49"/>
        <v>2.4966642283623768E-3</v>
      </c>
      <c r="U36">
        <f t="shared" si="49"/>
        <v>2.186630841899673E-3</v>
      </c>
      <c r="V36">
        <f t="shared" si="49"/>
        <v>1.9149648074366665E-3</v>
      </c>
      <c r="W36">
        <f t="shared" si="49"/>
        <v>1.6769326350716041E-3</v>
      </c>
      <c r="X36">
        <f t="shared" si="50"/>
        <v>1.4683832113797856E-3</v>
      </c>
      <c r="Y36">
        <f t="shared" si="50"/>
        <v>1.2856763258427099E-3</v>
      </c>
      <c r="Z36">
        <f t="shared" si="50"/>
        <v>1.1256199492656357E-3</v>
      </c>
      <c r="AA36">
        <f t="shared" si="50"/>
        <v>9.8541519469892832E-4</v>
      </c>
      <c r="AB36">
        <f t="shared" si="50"/>
        <v>8.6260802182276035E-4</v>
      </c>
      <c r="AC36">
        <f t="shared" si="50"/>
        <v>7.5504686031626126E-4</v>
      </c>
      <c r="AD36">
        <f t="shared" si="50"/>
        <v>6.6084542834180036E-4</v>
      </c>
      <c r="AE36">
        <f t="shared" si="50"/>
        <v>5.7835011062918945E-4</v>
      </c>
      <c r="AF36">
        <f t="shared" si="50"/>
        <v>5.0611133823359928E-4</v>
      </c>
      <c r="AG36">
        <f t="shared" si="50"/>
        <v>4.4285848017439831E-4</v>
      </c>
      <c r="AH36">
        <f t="shared" si="51"/>
        <v>3.8747781699035759E-4</v>
      </c>
      <c r="AI36">
        <f t="shared" si="51"/>
        <v>3.3899321878034947E-4</v>
      </c>
      <c r="AJ36">
        <f t="shared" si="51"/>
        <v>2.9654919642574504E-4</v>
      </c>
      <c r="AK36">
        <f t="shared" si="51"/>
        <v>2.5939603519107489E-4</v>
      </c>
      <c r="AL36">
        <f t="shared" si="51"/>
        <v>2.2687675545837843E-4</v>
      </c>
      <c r="AM36">
        <f t="shared" si="51"/>
        <v>1.9841567656987168E-4</v>
      </c>
      <c r="AN36">
        <f t="shared" si="51"/>
        <v>1.7350838716178642E-4</v>
      </c>
      <c r="AO36">
        <f t="shared" si="51"/>
        <v>1.5171294943386809E-4</v>
      </c>
      <c r="AP36">
        <f t="shared" si="51"/>
        <v>1.3264218592192562E-4</v>
      </c>
      <c r="AQ36">
        <f t="shared" si="51"/>
        <v>1.1595691588328773E-4</v>
      </c>
      <c r="AR36">
        <f t="shared" si="52"/>
        <v>1.0136002468166258E-4</v>
      </c>
      <c r="AS36">
        <f t="shared" si="52"/>
        <v>8.8591263845089785E-5</v>
      </c>
      <c r="AT36">
        <f t="shared" si="52"/>
        <v>7.7422692011121493E-5</v>
      </c>
      <c r="AU36">
        <f t="shared" si="52"/>
        <v>6.7654677980202266E-5</v>
      </c>
      <c r="AV36">
        <f t="shared" si="52"/>
        <v>5.9112396758638035E-5</v>
      </c>
      <c r="AW36">
        <f t="shared" si="52"/>
        <v>5.1642757950924034E-5</v>
      </c>
      <c r="AX36">
        <f t="shared" si="52"/>
        <v>4.0722191520229032E-5</v>
      </c>
      <c r="AY36">
        <f t="shared" si="52"/>
        <v>3.0866191294793651E-5</v>
      </c>
      <c r="AZ36">
        <f t="shared" si="52"/>
        <v>2.4647336812802332E-5</v>
      </c>
      <c r="BA36">
        <f t="shared" si="52"/>
        <v>2.0027592382097016E-5</v>
      </c>
      <c r="BB36">
        <f t="shared" si="53"/>
        <v>1.6434955059963036E-5</v>
      </c>
      <c r="BC36">
        <f t="shared" si="53"/>
        <v>1.3576686109075961E-5</v>
      </c>
      <c r="BD36">
        <f t="shared" si="53"/>
        <v>1.1270790813003886E-5</v>
      </c>
      <c r="BE36">
        <f t="shared" si="53"/>
        <v>9.392699210827559E-6</v>
      </c>
      <c r="BF36">
        <f t="shared" si="53"/>
        <v>7.8522608663537196E-6</v>
      </c>
      <c r="BG36">
        <f t="shared" si="53"/>
        <v>6.5818726684456257E-6</v>
      </c>
      <c r="BH36">
        <f t="shared" si="53"/>
        <v>5.5295921288991286E-6</v>
      </c>
      <c r="BI36">
        <f t="shared" si="53"/>
        <v>4.6548046754123992E-6</v>
      </c>
      <c r="BJ36">
        <f t="shared" si="53"/>
        <v>3.9253331949279842E-6</v>
      </c>
      <c r="BK36">
        <f t="shared" si="53"/>
        <v>3.3154239519666147E-6</v>
      </c>
      <c r="BL36">
        <f t="shared" si="54"/>
        <v>2.8042959809885559E-6</v>
      </c>
      <c r="BM36">
        <f t="shared" si="54"/>
        <v>2.3750691833624552E-6</v>
      </c>
      <c r="BN36">
        <f t="shared" si="54"/>
        <v>2.0139560743925543E-6</v>
      </c>
      <c r="BO36">
        <f t="shared" si="54"/>
        <v>1.7096423581972014E-6</v>
      </c>
      <c r="BP36">
        <f t="shared" si="54"/>
        <v>1.452805896711772E-6</v>
      </c>
      <c r="BQ36">
        <f t="shared" si="54"/>
        <v>1.2357390495395559E-6</v>
      </c>
      <c r="BR36">
        <f t="shared" si="54"/>
        <v>1.0520494484364899E-6</v>
      </c>
      <c r="BS36">
        <f t="shared" si="54"/>
        <v>8.9642107491660146E-7</v>
      </c>
      <c r="BT36">
        <f t="shared" si="54"/>
        <v>7.6442222029748535E-7</v>
      </c>
      <c r="BU36">
        <f t="shared" si="54"/>
        <v>6.5235024237564357E-7</v>
      </c>
      <c r="BV36">
        <f t="shared" si="55"/>
        <v>5.571054397519578E-7</v>
      </c>
      <c r="BW36">
        <f t="shared" si="55"/>
        <v>4.7608813123891583E-7</v>
      </c>
      <c r="BX36">
        <f t="shared" si="55"/>
        <v>4.0711434325151026E-7</v>
      </c>
      <c r="BY36">
        <f t="shared" si="55"/>
        <v>3.4834650032419998E-7</v>
      </c>
      <c r="BZ36">
        <f t="shared" si="55"/>
        <v>2.9823627076776731E-7</v>
      </c>
      <c r="CA36">
        <f t="shared" si="55"/>
        <v>2.5547730254651578E-7</v>
      </c>
      <c r="CB36">
        <f t="shared" si="55"/>
        <v>2.189660375737337E-7</v>
      </c>
      <c r="CC36">
        <f t="shared" si="55"/>
        <v>1.8776914749891492E-7</v>
      </c>
      <c r="CD36">
        <f t="shared" si="55"/>
        <v>1.6109641392574575E-7</v>
      </c>
      <c r="CE36">
        <f t="shared" si="55"/>
        <v>1.3827809808341157E-7</v>
      </c>
      <c r="CF36">
        <f t="shared" si="56"/>
        <v>1.1874602219065802E-7</v>
      </c>
      <c r="CG36">
        <f t="shared" si="56"/>
        <v>1.020177268799152E-7</v>
      </c>
      <c r="CH36">
        <f t="shared" si="56"/>
        <v>8.7683183556179019E-8</v>
      </c>
      <c r="CI36">
        <f t="shared" si="56"/>
        <v>7.5393633203046608E-8</v>
      </c>
      <c r="CJ36">
        <f t="shared" si="56"/>
        <v>6.4852198377202295E-8</v>
      </c>
      <c r="CK36">
        <f t="shared" si="56"/>
        <v>5.5805976436159574E-8</v>
      </c>
      <c r="CL36">
        <f t="shared" si="56"/>
        <v>4.8039372159021949E-8</v>
      </c>
      <c r="CM36">
        <f t="shared" si="56"/>
        <v>4.1368469008673311E-8</v>
      </c>
      <c r="CN36">
        <f t="shared" si="56"/>
        <v>3.5636272063263981E-8</v>
      </c>
      <c r="CO36">
        <f t="shared" si="56"/>
        <v>3.0708683485113036E-8</v>
      </c>
      <c r="CP36">
        <f t="shared" si="57"/>
        <v>2.6471094394023825E-8</v>
      </c>
      <c r="CQ36">
        <f t="shared" si="57"/>
        <v>2.2825496052742604E-8</v>
      </c>
      <c r="CR36">
        <f t="shared" si="57"/>
        <v>1.3035664663610459E-8</v>
      </c>
      <c r="CS36">
        <f t="shared" si="57"/>
        <v>7.5103452802078939E-9</v>
      </c>
      <c r="CT36">
        <f t="shared" si="57"/>
        <v>4.6136108549208586E-9</v>
      </c>
      <c r="CU36">
        <f t="shared" si="57"/>
        <v>2.8469147171006012E-9</v>
      </c>
      <c r="CV36">
        <f t="shared" si="57"/>
        <v>1.7242863153843495E-9</v>
      </c>
      <c r="CW36">
        <f t="shared" si="57"/>
        <v>1.0054103661498359E-9</v>
      </c>
      <c r="CX36">
        <f t="shared" si="57"/>
        <v>5.5076357617585872E-10</v>
      </c>
      <c r="CY36">
        <f t="shared" si="57"/>
        <v>2.7242878121704645E-10</v>
      </c>
      <c r="CZ36">
        <f t="shared" si="58"/>
        <v>1.1236540202752167E-10</v>
      </c>
      <c r="DA36">
        <f t="shared" si="58"/>
        <v>3.11897234207135E-11</v>
      </c>
      <c r="DB36">
        <f t="shared" si="58"/>
        <v>1.7573877617163188E-12</v>
      </c>
      <c r="DC36">
        <f t="shared" si="58"/>
        <v>0</v>
      </c>
      <c r="DD36">
        <f t="shared" si="58"/>
        <v>0</v>
      </c>
      <c r="DE36">
        <f t="shared" si="58"/>
        <v>0</v>
      </c>
      <c r="DF36">
        <f t="shared" si="58"/>
        <v>0</v>
      </c>
      <c r="DG36">
        <f t="shared" si="58"/>
        <v>0</v>
      </c>
      <c r="DH36">
        <f t="shared" si="58"/>
        <v>0</v>
      </c>
      <c r="DI36">
        <f t="shared" si="58"/>
        <v>0</v>
      </c>
      <c r="DJ36">
        <f t="shared" si="59"/>
        <v>0</v>
      </c>
      <c r="DK36">
        <f t="shared" si="59"/>
        <v>0</v>
      </c>
      <c r="DL36">
        <f t="shared" si="59"/>
        <v>0</v>
      </c>
      <c r="DM36">
        <f t="shared" si="59"/>
        <v>0</v>
      </c>
      <c r="DN36">
        <f t="shared" si="59"/>
        <v>0</v>
      </c>
      <c r="DO36">
        <f t="shared" si="59"/>
        <v>0</v>
      </c>
      <c r="DP36">
        <f t="shared" si="59"/>
        <v>0</v>
      </c>
      <c r="DQ36">
        <f t="shared" si="59"/>
        <v>0</v>
      </c>
      <c r="DR36">
        <f t="shared" si="59"/>
        <v>0</v>
      </c>
      <c r="DS36">
        <f t="shared" si="59"/>
        <v>0</v>
      </c>
      <c r="DT36">
        <f t="shared" si="60"/>
        <v>0</v>
      </c>
      <c r="DU36">
        <f t="shared" si="60"/>
        <v>0</v>
      </c>
      <c r="DV36">
        <f t="shared" si="60"/>
        <v>0</v>
      </c>
      <c r="DW36">
        <f t="shared" si="60"/>
        <v>0</v>
      </c>
      <c r="DX36">
        <f t="shared" si="60"/>
        <v>0</v>
      </c>
      <c r="DY36">
        <f t="shared" si="60"/>
        <v>0</v>
      </c>
      <c r="DZ36">
        <f t="shared" si="60"/>
        <v>0</v>
      </c>
      <c r="EA36">
        <f t="shared" si="60"/>
        <v>0</v>
      </c>
      <c r="EB36">
        <f t="shared" si="60"/>
        <v>0</v>
      </c>
      <c r="EC36">
        <f t="shared" si="60"/>
        <v>0</v>
      </c>
      <c r="ED36">
        <f t="shared" si="61"/>
        <v>0</v>
      </c>
      <c r="EE36">
        <f t="shared" si="61"/>
        <v>0</v>
      </c>
      <c r="EF36">
        <f t="shared" si="61"/>
        <v>0</v>
      </c>
      <c r="EG36">
        <f t="shared" si="61"/>
        <v>0</v>
      </c>
      <c r="EH36">
        <f t="shared" si="61"/>
        <v>0</v>
      </c>
      <c r="EI36">
        <f t="shared" si="61"/>
        <v>0</v>
      </c>
      <c r="EJ36">
        <f t="shared" si="61"/>
        <v>0</v>
      </c>
      <c r="EK36">
        <f t="shared" si="61"/>
        <v>0</v>
      </c>
      <c r="EL36">
        <f t="shared" si="61"/>
        <v>0</v>
      </c>
      <c r="EM36">
        <f t="shared" si="61"/>
        <v>0</v>
      </c>
      <c r="EN36">
        <f t="shared" si="62"/>
        <v>0</v>
      </c>
      <c r="EO36">
        <f t="shared" si="62"/>
        <v>0</v>
      </c>
      <c r="EP36">
        <f t="shared" si="62"/>
        <v>0</v>
      </c>
      <c r="EQ36">
        <f t="shared" si="62"/>
        <v>0</v>
      </c>
      <c r="ER36">
        <f t="shared" si="62"/>
        <v>0</v>
      </c>
      <c r="ES36">
        <f t="shared" si="62"/>
        <v>0</v>
      </c>
      <c r="ET36">
        <f t="shared" si="62"/>
        <v>0</v>
      </c>
      <c r="EU36">
        <f t="shared" si="62"/>
        <v>0</v>
      </c>
      <c r="EV36">
        <f t="shared" si="62"/>
        <v>0</v>
      </c>
      <c r="EW36">
        <f t="shared" si="62"/>
        <v>0</v>
      </c>
      <c r="EX36">
        <f t="shared" si="62"/>
        <v>0</v>
      </c>
      <c r="EZ36">
        <f t="shared" si="16"/>
        <v>0.16682436728462149</v>
      </c>
      <c r="FB36">
        <f t="shared" si="63"/>
        <v>0.23145295205320454</v>
      </c>
      <c r="FC36">
        <f t="shared" si="64"/>
        <v>0.21176088440786409</v>
      </c>
    </row>
    <row r="37" spans="1:159" x14ac:dyDescent="0.25">
      <c r="A37">
        <v>450</v>
      </c>
      <c r="B37" s="20">
        <f>'Input spectra'!S36</f>
        <v>5.9151308423158598E-2</v>
      </c>
      <c r="C37">
        <f>'Input spectra'!D36</f>
        <v>0.278049239094463</v>
      </c>
      <c r="D37">
        <f t="shared" si="48"/>
        <v>2.0653927966864227E-2</v>
      </c>
      <c r="E37">
        <f t="shared" si="48"/>
        <v>1.8237163931757127E-2</v>
      </c>
      <c r="F37">
        <f t="shared" si="48"/>
        <v>1.6102324444501451E-2</v>
      </c>
      <c r="G37">
        <f t="shared" si="48"/>
        <v>1.4216612442730949E-2</v>
      </c>
      <c r="H37">
        <f t="shared" si="48"/>
        <v>1.2551036759559297E-2</v>
      </c>
      <c r="I37">
        <f t="shared" si="48"/>
        <v>1.1079971468417113E-2</v>
      </c>
      <c r="J37">
        <f t="shared" si="48"/>
        <v>9.7807661431368303E-3</v>
      </c>
      <c r="K37">
        <f t="shared" si="48"/>
        <v>8.6334011613714654E-3</v>
      </c>
      <c r="L37">
        <f t="shared" si="48"/>
        <v>7.6201828554554683E-3</v>
      </c>
      <c r="M37">
        <f t="shared" si="48"/>
        <v>6.7254739131325054E-3</v>
      </c>
      <c r="N37">
        <f t="shared" si="49"/>
        <v>5.935454960105585E-3</v>
      </c>
      <c r="O37">
        <f t="shared" si="49"/>
        <v>5.2379137250049479E-3</v>
      </c>
      <c r="P37">
        <f t="shared" si="49"/>
        <v>4.6220586021103781E-3</v>
      </c>
      <c r="Q37">
        <f t="shared" si="49"/>
        <v>4.0783537941964619E-3</v>
      </c>
      <c r="R37">
        <f t="shared" si="49"/>
        <v>3.5983735426716231E-3</v>
      </c>
      <c r="S37">
        <f t="shared" si="49"/>
        <v>3.1746732396057821E-3</v>
      </c>
      <c r="T37">
        <f t="shared" si="49"/>
        <v>2.800675470582091E-3</v>
      </c>
      <c r="U37">
        <f t="shared" si="49"/>
        <v>2.4705692623672813E-3</v>
      </c>
      <c r="V37">
        <f t="shared" si="49"/>
        <v>2.179221008538572E-3</v>
      </c>
      <c r="W37">
        <f t="shared" si="49"/>
        <v>1.9220957224121318E-3</v>
      </c>
      <c r="X37">
        <f t="shared" si="50"/>
        <v>1.6951874225262602E-3</v>
      </c>
      <c r="Y37">
        <f t="shared" si="50"/>
        <v>1.494957593876274E-3</v>
      </c>
      <c r="Z37">
        <f t="shared" si="50"/>
        <v>1.318280790144078E-3</v>
      </c>
      <c r="AA37">
        <f t="shared" si="50"/>
        <v>1.1623965501426812E-3</v>
      </c>
      <c r="AB37">
        <f t="shared" si="50"/>
        <v>1.0248668972235374E-3</v>
      </c>
      <c r="AC37">
        <f t="shared" si="50"/>
        <v>9.0353877490546993E-4</v>
      </c>
      <c r="AD37">
        <f t="shared" si="50"/>
        <v>7.9651084674645805E-4</v>
      </c>
      <c r="AE37">
        <f t="shared" si="50"/>
        <v>7.0210415461619425E-4</v>
      </c>
      <c r="AF37">
        <f t="shared" si="50"/>
        <v>6.1883618803156135E-4</v>
      </c>
      <c r="AG37">
        <f t="shared" si="50"/>
        <v>5.4539796896826162E-4</v>
      </c>
      <c r="AH37">
        <f t="shared" si="51"/>
        <v>4.8063380233786271E-4</v>
      </c>
      <c r="AI37">
        <f t="shared" si="51"/>
        <v>4.2352338280913333E-4</v>
      </c>
      <c r="AJ37">
        <f t="shared" si="51"/>
        <v>3.7316598446508894E-4</v>
      </c>
      <c r="AK37">
        <f t="shared" si="51"/>
        <v>3.2876649146192381E-4</v>
      </c>
      <c r="AL37">
        <f t="shared" si="51"/>
        <v>2.8962305587014567E-4</v>
      </c>
      <c r="AM37">
        <f t="shared" si="51"/>
        <v>2.5511619365399931E-4</v>
      </c>
      <c r="AN37">
        <f t="shared" si="51"/>
        <v>2.2469915165631638E-4</v>
      </c>
      <c r="AO37">
        <f t="shared" si="51"/>
        <v>1.9788939783282918E-4</v>
      </c>
      <c r="AP37">
        <f t="shared" si="51"/>
        <v>1.7426110411526493E-4</v>
      </c>
      <c r="AQ37">
        <f t="shared" si="51"/>
        <v>1.5343850643500398E-4</v>
      </c>
      <c r="AR37">
        <f t="shared" si="52"/>
        <v>1.3509003983771687E-4</v>
      </c>
      <c r="AS37">
        <f t="shared" si="52"/>
        <v>1.1892315846677583E-4</v>
      </c>
      <c r="AT37">
        <f t="shared" si="52"/>
        <v>1.0467976066861001E-4</v>
      </c>
      <c r="AU37">
        <f t="shared" si="52"/>
        <v>9.213214873508602E-5</v>
      </c>
      <c r="AV37">
        <f t="shared" si="52"/>
        <v>8.1079460986717631E-5</v>
      </c>
      <c r="AW37">
        <f t="shared" si="52"/>
        <v>7.1344521140147624E-5</v>
      </c>
      <c r="AX37">
        <f t="shared" si="52"/>
        <v>5.6663220916003219E-5</v>
      </c>
      <c r="AY37">
        <f t="shared" si="52"/>
        <v>4.3258561589913968E-5</v>
      </c>
      <c r="AZ37">
        <f t="shared" si="52"/>
        <v>3.4791883980759454E-5</v>
      </c>
      <c r="BA37">
        <f t="shared" si="52"/>
        <v>2.8474467152828491E-5</v>
      </c>
      <c r="BB37">
        <f t="shared" si="53"/>
        <v>2.3535005196539946E-5</v>
      </c>
      <c r="BC37">
        <f t="shared" si="53"/>
        <v>1.9582064219585053E-5</v>
      </c>
      <c r="BD37">
        <f t="shared" si="53"/>
        <v>1.6373367062956826E-5</v>
      </c>
      <c r="BE37">
        <f t="shared" si="53"/>
        <v>1.3743360518812756E-5</v>
      </c>
      <c r="BF37">
        <f t="shared" si="53"/>
        <v>1.1572206081270015E-5</v>
      </c>
      <c r="BG37">
        <f t="shared" si="53"/>
        <v>9.7698935476972994E-6</v>
      </c>
      <c r="BH37">
        <f t="shared" si="53"/>
        <v>8.267084358331512E-6</v>
      </c>
      <c r="BI37">
        <f t="shared" si="53"/>
        <v>7.0093806994509423E-6</v>
      </c>
      <c r="BJ37">
        <f t="shared" si="53"/>
        <v>5.9535174245729504E-6</v>
      </c>
      <c r="BK37">
        <f t="shared" si="53"/>
        <v>5.0647158909590647E-6</v>
      </c>
      <c r="BL37">
        <f t="shared" si="54"/>
        <v>4.3147812493227643E-6</v>
      </c>
      <c r="BM37">
        <f t="shared" si="54"/>
        <v>3.6806973919198021E-6</v>
      </c>
      <c r="BN37">
        <f t="shared" si="54"/>
        <v>3.1435672701889243E-6</v>
      </c>
      <c r="BO37">
        <f t="shared" si="54"/>
        <v>2.6877999977836641E-6</v>
      </c>
      <c r="BP37">
        <f t="shared" si="54"/>
        <v>2.3004785559463608E-6</v>
      </c>
      <c r="BQ37">
        <f t="shared" si="54"/>
        <v>1.9708622978287154E-6</v>
      </c>
      <c r="BR37">
        <f t="shared" si="54"/>
        <v>1.6899917304941001E-6</v>
      </c>
      <c r="BS37">
        <f t="shared" si="54"/>
        <v>1.4503719779356548E-6</v>
      </c>
      <c r="BT37">
        <f t="shared" si="54"/>
        <v>1.2457174850239266E-6</v>
      </c>
      <c r="BU37">
        <f t="shared" si="54"/>
        <v>1.070744867299204E-6</v>
      </c>
      <c r="BV37">
        <f t="shared" si="55"/>
        <v>9.2100393936911784E-7</v>
      </c>
      <c r="BW37">
        <f t="shared" si="55"/>
        <v>7.9273924556923981E-7</v>
      </c>
      <c r="BX37">
        <f t="shared" si="55"/>
        <v>6.82776120010551E-7</v>
      </c>
      <c r="BY37">
        <f t="shared" si="55"/>
        <v>5.8842658673228204E-7</v>
      </c>
      <c r="BZ37">
        <f t="shared" si="55"/>
        <v>5.0741138927422027E-7</v>
      </c>
      <c r="CA37">
        <f t="shared" si="55"/>
        <v>4.3779519280815598E-7</v>
      </c>
      <c r="CB37">
        <f t="shared" si="55"/>
        <v>3.7793258800526814E-7</v>
      </c>
      <c r="CC37">
        <f t="shared" si="55"/>
        <v>3.2642298515156883E-7</v>
      </c>
      <c r="CD37">
        <f t="shared" si="55"/>
        <v>2.8207284969072111E-7</v>
      </c>
      <c r="CE37">
        <f t="shared" si="55"/>
        <v>2.4386401860033267E-7</v>
      </c>
      <c r="CF37">
        <f t="shared" si="56"/>
        <v>2.1092706743008815E-7</v>
      </c>
      <c r="CG37">
        <f t="shared" si="56"/>
        <v>1.8251888302607731E-7</v>
      </c>
      <c r="CH37">
        <f t="shared" si="56"/>
        <v>1.5800374653427455E-7</v>
      </c>
      <c r="CI37">
        <f t="shared" si="56"/>
        <v>1.3683735260417415E-7</v>
      </c>
      <c r="CJ37">
        <f t="shared" si="56"/>
        <v>1.1855328952983265E-7</v>
      </c>
      <c r="CK37">
        <f t="shared" si="56"/>
        <v>1.0275158584383365E-7</v>
      </c>
      <c r="CL37">
        <f t="shared" si="56"/>
        <v>8.9088995136506288E-8</v>
      </c>
      <c r="CM37">
        <f t="shared" si="56"/>
        <v>7.7270745388282754E-8</v>
      </c>
      <c r="CN37">
        <f t="shared" si="56"/>
        <v>6.7043524087536046E-8</v>
      </c>
      <c r="CO37">
        <f t="shared" si="56"/>
        <v>5.8189507625190676E-8</v>
      </c>
      <c r="CP37">
        <f t="shared" si="57"/>
        <v>5.052127432790685E-8</v>
      </c>
      <c r="CQ37">
        <f t="shared" si="57"/>
        <v>4.387746615582918E-8</v>
      </c>
      <c r="CR37">
        <f t="shared" si="57"/>
        <v>2.5239073641633356E-8</v>
      </c>
      <c r="CS37">
        <f t="shared" si="57"/>
        <v>1.4646000685872802E-8</v>
      </c>
      <c r="CT37">
        <f t="shared" si="57"/>
        <v>9.0618949269888503E-9</v>
      </c>
      <c r="CU37">
        <f t="shared" si="57"/>
        <v>5.632113977307862E-9</v>
      </c>
      <c r="CV37">
        <f t="shared" si="57"/>
        <v>3.4357794248364909E-9</v>
      </c>
      <c r="CW37">
        <f t="shared" si="57"/>
        <v>2.0178002304944396E-9</v>
      </c>
      <c r="CX37">
        <f t="shared" si="57"/>
        <v>1.113317242891921E-9</v>
      </c>
      <c r="CY37">
        <f t="shared" si="57"/>
        <v>5.5465844176639023E-10</v>
      </c>
      <c r="CZ37">
        <f t="shared" si="58"/>
        <v>2.3042211854338651E-10</v>
      </c>
      <c r="DA37">
        <f t="shared" si="58"/>
        <v>6.4420188974854195E-11</v>
      </c>
      <c r="DB37">
        <f t="shared" si="58"/>
        <v>3.6559225280862023E-12</v>
      </c>
      <c r="DC37">
        <f t="shared" si="58"/>
        <v>0</v>
      </c>
      <c r="DD37">
        <f t="shared" si="58"/>
        <v>0</v>
      </c>
      <c r="DE37">
        <f t="shared" si="58"/>
        <v>0</v>
      </c>
      <c r="DF37">
        <f t="shared" si="58"/>
        <v>0</v>
      </c>
      <c r="DG37">
        <f t="shared" si="58"/>
        <v>0</v>
      </c>
      <c r="DH37">
        <f t="shared" si="58"/>
        <v>0</v>
      </c>
      <c r="DI37">
        <f t="shared" si="58"/>
        <v>0</v>
      </c>
      <c r="DJ37">
        <f t="shared" si="59"/>
        <v>0</v>
      </c>
      <c r="DK37">
        <f t="shared" si="59"/>
        <v>0</v>
      </c>
      <c r="DL37">
        <f t="shared" si="59"/>
        <v>0</v>
      </c>
      <c r="DM37">
        <f t="shared" si="59"/>
        <v>0</v>
      </c>
      <c r="DN37">
        <f t="shared" si="59"/>
        <v>0</v>
      </c>
      <c r="DO37">
        <f t="shared" si="59"/>
        <v>0</v>
      </c>
      <c r="DP37">
        <f t="shared" si="59"/>
        <v>0</v>
      </c>
      <c r="DQ37">
        <f t="shared" si="59"/>
        <v>0</v>
      </c>
      <c r="DR37">
        <f t="shared" si="59"/>
        <v>0</v>
      </c>
      <c r="DS37">
        <f t="shared" si="59"/>
        <v>0</v>
      </c>
      <c r="DT37">
        <f t="shared" si="60"/>
        <v>0</v>
      </c>
      <c r="DU37">
        <f t="shared" si="60"/>
        <v>0</v>
      </c>
      <c r="DV37">
        <f t="shared" si="60"/>
        <v>0</v>
      </c>
      <c r="DW37">
        <f t="shared" si="60"/>
        <v>0</v>
      </c>
      <c r="DX37">
        <f t="shared" si="60"/>
        <v>0</v>
      </c>
      <c r="DY37">
        <f t="shared" si="60"/>
        <v>0</v>
      </c>
      <c r="DZ37">
        <f t="shared" si="60"/>
        <v>0</v>
      </c>
      <c r="EA37">
        <f t="shared" si="60"/>
        <v>0</v>
      </c>
      <c r="EB37">
        <f t="shared" si="60"/>
        <v>0</v>
      </c>
      <c r="EC37">
        <f t="shared" si="60"/>
        <v>0</v>
      </c>
      <c r="ED37">
        <f t="shared" si="61"/>
        <v>0</v>
      </c>
      <c r="EE37">
        <f t="shared" si="61"/>
        <v>0</v>
      </c>
      <c r="EF37">
        <f t="shared" si="61"/>
        <v>0</v>
      </c>
      <c r="EG37">
        <f t="shared" si="61"/>
        <v>0</v>
      </c>
      <c r="EH37">
        <f t="shared" si="61"/>
        <v>0</v>
      </c>
      <c r="EI37">
        <f t="shared" si="61"/>
        <v>0</v>
      </c>
      <c r="EJ37">
        <f t="shared" si="61"/>
        <v>0</v>
      </c>
      <c r="EK37">
        <f t="shared" si="61"/>
        <v>0</v>
      </c>
      <c r="EL37">
        <f t="shared" si="61"/>
        <v>0</v>
      </c>
      <c r="EM37">
        <f t="shared" si="61"/>
        <v>0</v>
      </c>
      <c r="EN37">
        <f t="shared" si="62"/>
        <v>0</v>
      </c>
      <c r="EO37">
        <f t="shared" si="62"/>
        <v>0</v>
      </c>
      <c r="EP37">
        <f t="shared" si="62"/>
        <v>0</v>
      </c>
      <c r="EQ37">
        <f t="shared" si="62"/>
        <v>0</v>
      </c>
      <c r="ER37">
        <f t="shared" si="62"/>
        <v>0</v>
      </c>
      <c r="ES37">
        <f t="shared" si="62"/>
        <v>0</v>
      </c>
      <c r="ET37">
        <f t="shared" si="62"/>
        <v>0</v>
      </c>
      <c r="EU37">
        <f t="shared" si="62"/>
        <v>0</v>
      </c>
      <c r="EV37">
        <f t="shared" si="62"/>
        <v>0</v>
      </c>
      <c r="EW37">
        <f t="shared" si="62"/>
        <v>0</v>
      </c>
      <c r="EX37">
        <f t="shared" si="62"/>
        <v>0</v>
      </c>
      <c r="EZ37">
        <f t="shared" si="16"/>
        <v>0.17570082553112784</v>
      </c>
      <c r="FB37">
        <f t="shared" si="63"/>
        <v>0.22163478736929765</v>
      </c>
      <c r="FC37">
        <f t="shared" si="64"/>
        <v>0.21390686912107207</v>
      </c>
    </row>
    <row r="38" spans="1:159" x14ac:dyDescent="0.25">
      <c r="A38">
        <v>455</v>
      </c>
      <c r="B38" s="20">
        <f>'Input spectra'!S37</f>
        <v>5.8439009314156999E-2</v>
      </c>
      <c r="C38">
        <f>'Input spectra'!D37</f>
        <v>0.26027339272412903</v>
      </c>
      <c r="D38">
        <f t="shared" si="48"/>
        <v>2.0653927966864227E-2</v>
      </c>
      <c r="E38">
        <f t="shared" si="48"/>
        <v>1.8368606791048733E-2</v>
      </c>
      <c r="F38">
        <f t="shared" si="48"/>
        <v>1.6335273268364012E-2</v>
      </c>
      <c r="G38">
        <f t="shared" si="48"/>
        <v>1.4526228486263342E-2</v>
      </c>
      <c r="H38">
        <f t="shared" si="48"/>
        <v>1.2916809773716374E-2</v>
      </c>
      <c r="I38">
        <f t="shared" si="48"/>
        <v>1.1485058716263041E-2</v>
      </c>
      <c r="J38">
        <f t="shared" si="48"/>
        <v>1.0211425387922527E-2</v>
      </c>
      <c r="K38">
        <f t="shared" si="48"/>
        <v>9.0785048571865885E-3</v>
      </c>
      <c r="L38">
        <f t="shared" si="48"/>
        <v>8.0708024527443682E-3</v>
      </c>
      <c r="M38">
        <f t="shared" si="48"/>
        <v>7.1745246565334429E-3</v>
      </c>
      <c r="N38">
        <f t="shared" si="49"/>
        <v>6.3773928322214939E-3</v>
      </c>
      <c r="O38">
        <f t="shared" si="49"/>
        <v>5.6684773007831049E-3</v>
      </c>
      <c r="P38">
        <f t="shared" si="49"/>
        <v>5.0380495454497975E-3</v>
      </c>
      <c r="Q38">
        <f t="shared" si="49"/>
        <v>4.4774505695481916E-3</v>
      </c>
      <c r="R38">
        <f t="shared" si="49"/>
        <v>3.9789736457851608E-3</v>
      </c>
      <c r="S38">
        <f t="shared" si="49"/>
        <v>3.5357598872288796E-3</v>
      </c>
      <c r="T38">
        <f t="shared" si="49"/>
        <v>3.1417052411029218E-3</v>
      </c>
      <c r="U38">
        <f t="shared" si="49"/>
        <v>2.7913776588147574E-3</v>
      </c>
      <c r="V38">
        <f t="shared" si="49"/>
        <v>2.4799433313935529E-3</v>
      </c>
      <c r="W38">
        <f t="shared" si="49"/>
        <v>2.2031010005105485E-3</v>
      </c>
      <c r="X38">
        <f t="shared" si="50"/>
        <v>1.9570234630992365E-3</v>
      </c>
      <c r="Y38">
        <f t="shared" si="50"/>
        <v>1.7383054837098824E-3</v>
      </c>
      <c r="Z38">
        <f t="shared" si="50"/>
        <v>1.5439174143961354E-3</v>
      </c>
      <c r="AA38">
        <f t="shared" si="50"/>
        <v>1.3711638982758301E-3</v>
      </c>
      <c r="AB38">
        <f t="shared" si="50"/>
        <v>1.2176471009452607E-3</v>
      </c>
      <c r="AC38">
        <f t="shared" si="50"/>
        <v>1.0812339745585231E-3</v>
      </c>
      <c r="AD38">
        <f t="shared" si="50"/>
        <v>9.6002711341543613E-4</v>
      </c>
      <c r="AE38">
        <f t="shared" si="50"/>
        <v>8.5233880805009776E-4</v>
      </c>
      <c r="AF38">
        <f t="shared" si="50"/>
        <v>7.566679477168343E-4</v>
      </c>
      <c r="AG38">
        <f t="shared" si="50"/>
        <v>6.7167945940104423E-4</v>
      </c>
      <c r="AH38">
        <f t="shared" si="51"/>
        <v>5.961860055475203E-4</v>
      </c>
      <c r="AI38">
        <f t="shared" si="51"/>
        <v>5.2913169305111645E-4</v>
      </c>
      <c r="AJ38">
        <f t="shared" si="51"/>
        <v>4.6957757309812516E-4</v>
      </c>
      <c r="AK38">
        <f t="shared" si="51"/>
        <v>4.166887355412577E-4</v>
      </c>
      <c r="AL38">
        <f t="shared" si="51"/>
        <v>3.6972282295773138E-4</v>
      </c>
      <c r="AM38">
        <f t="shared" si="51"/>
        <v>3.280198086645962E-4</v>
      </c>
      <c r="AN38">
        <f t="shared" si="51"/>
        <v>2.9099290000310021E-4</v>
      </c>
      <c r="AO38">
        <f t="shared" si="51"/>
        <v>2.5812044338186364E-4</v>
      </c>
      <c r="AP38">
        <f t="shared" si="51"/>
        <v>2.2893872108942692E-4</v>
      </c>
      <c r="AQ38">
        <f t="shared" si="51"/>
        <v>2.0303554193095157E-4</v>
      </c>
      <c r="AR38">
        <f t="shared" si="52"/>
        <v>1.8004453847235259E-4</v>
      </c>
      <c r="AS38">
        <f t="shared" si="52"/>
        <v>1.5964009323135941E-4</v>
      </c>
      <c r="AT38">
        <f t="shared" si="52"/>
        <v>1.4153282466674742E-4</v>
      </c>
      <c r="AU38">
        <f t="shared" si="52"/>
        <v>1.2546557139815346E-4</v>
      </c>
      <c r="AV38">
        <f t="shared" si="52"/>
        <v>1.1120981984098183E-4</v>
      </c>
      <c r="AW38">
        <f t="shared" si="52"/>
        <v>9.8562526454418101E-5</v>
      </c>
      <c r="AX38">
        <f t="shared" si="52"/>
        <v>7.8844494481120783E-5</v>
      </c>
      <c r="AY38">
        <f t="shared" si="52"/>
        <v>6.062630575169327E-5</v>
      </c>
      <c r="AZ38">
        <f t="shared" si="52"/>
        <v>4.9111804659637794E-5</v>
      </c>
      <c r="BA38">
        <f t="shared" si="52"/>
        <v>4.0483911603988231E-5</v>
      </c>
      <c r="BB38">
        <f t="shared" si="53"/>
        <v>3.3702341599370234E-5</v>
      </c>
      <c r="BC38">
        <f t="shared" si="53"/>
        <v>2.8243802354951746E-5</v>
      </c>
      <c r="BD38">
        <f t="shared" si="53"/>
        <v>2.3786010531666887E-5</v>
      </c>
      <c r="BE38">
        <f t="shared" si="53"/>
        <v>2.0109231021933612E-5</v>
      </c>
      <c r="BF38">
        <f t="shared" si="53"/>
        <v>1.7054445320481391E-5</v>
      </c>
      <c r="BG38">
        <f t="shared" si="53"/>
        <v>1.4502076345375566E-5</v>
      </c>
      <c r="BH38">
        <f t="shared" si="53"/>
        <v>1.2359805604934848E-5</v>
      </c>
      <c r="BI38">
        <f t="shared" si="53"/>
        <v>1.0554990212448293E-5</v>
      </c>
      <c r="BJ38">
        <f t="shared" si="53"/>
        <v>9.029646138191018E-6</v>
      </c>
      <c r="BK38">
        <f t="shared" si="53"/>
        <v>7.7369734392243321E-6</v>
      </c>
      <c r="BL38">
        <f t="shared" si="54"/>
        <v>6.6388631427360449E-6</v>
      </c>
      <c r="BM38">
        <f t="shared" si="54"/>
        <v>5.7040583852407592E-6</v>
      </c>
      <c r="BN38">
        <f t="shared" si="54"/>
        <v>4.9067679816124471E-6</v>
      </c>
      <c r="BO38">
        <f t="shared" si="54"/>
        <v>4.2256023860475404E-6</v>
      </c>
      <c r="BP38">
        <f t="shared" si="54"/>
        <v>3.6427451171194659E-6</v>
      </c>
      <c r="BQ38">
        <f t="shared" si="54"/>
        <v>3.1432997107683013E-6</v>
      </c>
      <c r="BR38">
        <f t="shared" si="54"/>
        <v>2.7147697794843051E-6</v>
      </c>
      <c r="BS38">
        <f t="shared" si="54"/>
        <v>2.3466414760236913E-6</v>
      </c>
      <c r="BT38">
        <f t="shared" si="54"/>
        <v>2.0300457146450639E-6</v>
      </c>
      <c r="BU38">
        <f t="shared" si="54"/>
        <v>1.7574831683551832E-6</v>
      </c>
      <c r="BV38">
        <f t="shared" si="55"/>
        <v>1.5225991272157102E-6</v>
      </c>
      <c r="BW38">
        <f t="shared" si="55"/>
        <v>1.3199982739127293E-6</v>
      </c>
      <c r="BX38">
        <f t="shared" si="55"/>
        <v>1.1450916377285975E-6</v>
      </c>
      <c r="BY38">
        <f t="shared" si="55"/>
        <v>9.9396964703583187E-7</v>
      </c>
      <c r="BZ38">
        <f t="shared" si="55"/>
        <v>8.6329646391564266E-7</v>
      </c>
      <c r="CA38">
        <f t="shared" si="55"/>
        <v>7.5022175721868196E-7</v>
      </c>
      <c r="CB38">
        <f t="shared" si="55"/>
        <v>6.5230682647881774E-7</v>
      </c>
      <c r="CC38">
        <f t="shared" si="55"/>
        <v>5.6746258187000656E-7</v>
      </c>
      <c r="CD38">
        <f t="shared" si="55"/>
        <v>4.938973537258277E-7</v>
      </c>
      <c r="CE38">
        <f t="shared" si="55"/>
        <v>4.3007287771655731E-7</v>
      </c>
      <c r="CF38">
        <f t="shared" si="56"/>
        <v>3.7466710003325427E-7</v>
      </c>
      <c r="CG38">
        <f t="shared" si="56"/>
        <v>3.2654268704007399E-7</v>
      </c>
      <c r="CH38">
        <f t="shared" si="56"/>
        <v>2.8472031815396763E-7</v>
      </c>
      <c r="CI38">
        <f t="shared" si="56"/>
        <v>2.4835599867288358E-7</v>
      </c>
      <c r="CJ38">
        <f t="shared" si="56"/>
        <v>2.1672175824475268E-7</v>
      </c>
      <c r="CK38">
        <f t="shared" si="56"/>
        <v>1.8918920638367416E-7</v>
      </c>
      <c r="CL38">
        <f t="shared" si="56"/>
        <v>1.6521550340332928E-7</v>
      </c>
      <c r="CM38">
        <f t="shared" si="56"/>
        <v>1.4433137691436393E-7</v>
      </c>
      <c r="CN38">
        <f t="shared" si="56"/>
        <v>1.2613087345659025E-7</v>
      </c>
      <c r="CO38">
        <f t="shared" si="56"/>
        <v>1.1026258417439833E-7</v>
      </c>
      <c r="CP38">
        <f t="shared" si="57"/>
        <v>9.6422124515257872E-8</v>
      </c>
      <c r="CQ38">
        <f t="shared" si="57"/>
        <v>8.4345682205871719E-8</v>
      </c>
      <c r="CR38">
        <f t="shared" si="57"/>
        <v>4.886677087253199E-8</v>
      </c>
      <c r="CS38">
        <f t="shared" si="57"/>
        <v>2.8561314838065136E-8</v>
      </c>
      <c r="CT38">
        <f t="shared" si="57"/>
        <v>1.779906070322392E-8</v>
      </c>
      <c r="CU38">
        <f t="shared" si="57"/>
        <v>1.1142134909363636E-8</v>
      </c>
      <c r="CV38">
        <f t="shared" si="57"/>
        <v>6.8460673559883266E-9</v>
      </c>
      <c r="CW38">
        <f t="shared" si="57"/>
        <v>4.0496079086345751E-9</v>
      </c>
      <c r="CX38">
        <f t="shared" si="57"/>
        <v>2.250467055077641E-9</v>
      </c>
      <c r="CY38">
        <f t="shared" si="57"/>
        <v>1.1292712379666936E-9</v>
      </c>
      <c r="CZ38">
        <f t="shared" si="58"/>
        <v>4.725151314905637E-10</v>
      </c>
      <c r="DA38">
        <f t="shared" si="58"/>
        <v>1.3305538787817649E-10</v>
      </c>
      <c r="DB38">
        <f t="shared" si="58"/>
        <v>7.60547548044564E-12</v>
      </c>
      <c r="DC38">
        <f t="shared" si="58"/>
        <v>0</v>
      </c>
      <c r="DD38">
        <f t="shared" si="58"/>
        <v>0</v>
      </c>
      <c r="DE38">
        <f t="shared" si="58"/>
        <v>0</v>
      </c>
      <c r="DF38">
        <f t="shared" si="58"/>
        <v>0</v>
      </c>
      <c r="DG38">
        <f t="shared" si="58"/>
        <v>0</v>
      </c>
      <c r="DH38">
        <f t="shared" si="58"/>
        <v>0</v>
      </c>
      <c r="DI38">
        <f t="shared" si="58"/>
        <v>0</v>
      </c>
      <c r="DJ38">
        <f t="shared" si="59"/>
        <v>0</v>
      </c>
      <c r="DK38">
        <f t="shared" si="59"/>
        <v>0</v>
      </c>
      <c r="DL38">
        <f t="shared" si="59"/>
        <v>0</v>
      </c>
      <c r="DM38">
        <f t="shared" si="59"/>
        <v>0</v>
      </c>
      <c r="DN38">
        <f t="shared" si="59"/>
        <v>0</v>
      </c>
      <c r="DO38">
        <f t="shared" si="59"/>
        <v>0</v>
      </c>
      <c r="DP38">
        <f t="shared" si="59"/>
        <v>0</v>
      </c>
      <c r="DQ38">
        <f t="shared" si="59"/>
        <v>0</v>
      </c>
      <c r="DR38">
        <f t="shared" si="59"/>
        <v>0</v>
      </c>
      <c r="DS38">
        <f t="shared" si="59"/>
        <v>0</v>
      </c>
      <c r="DT38">
        <f t="shared" si="60"/>
        <v>0</v>
      </c>
      <c r="DU38">
        <f t="shared" si="60"/>
        <v>0</v>
      </c>
      <c r="DV38">
        <f t="shared" si="60"/>
        <v>0</v>
      </c>
      <c r="DW38">
        <f t="shared" si="60"/>
        <v>0</v>
      </c>
      <c r="DX38">
        <f t="shared" si="60"/>
        <v>0</v>
      </c>
      <c r="DY38">
        <f t="shared" si="60"/>
        <v>0</v>
      </c>
      <c r="DZ38">
        <f t="shared" si="60"/>
        <v>0</v>
      </c>
      <c r="EA38">
        <f t="shared" si="60"/>
        <v>0</v>
      </c>
      <c r="EB38">
        <f t="shared" si="60"/>
        <v>0</v>
      </c>
      <c r="EC38">
        <f t="shared" si="60"/>
        <v>0</v>
      </c>
      <c r="ED38">
        <f t="shared" si="61"/>
        <v>0</v>
      </c>
      <c r="EE38">
        <f t="shared" si="61"/>
        <v>0</v>
      </c>
      <c r="EF38">
        <f t="shared" si="61"/>
        <v>0</v>
      </c>
      <c r="EG38">
        <f t="shared" si="61"/>
        <v>0</v>
      </c>
      <c r="EH38">
        <f t="shared" si="61"/>
        <v>0</v>
      </c>
      <c r="EI38">
        <f t="shared" si="61"/>
        <v>0</v>
      </c>
      <c r="EJ38">
        <f t="shared" si="61"/>
        <v>0</v>
      </c>
      <c r="EK38">
        <f t="shared" si="61"/>
        <v>0</v>
      </c>
      <c r="EL38">
        <f t="shared" si="61"/>
        <v>0</v>
      </c>
      <c r="EM38">
        <f t="shared" si="61"/>
        <v>0</v>
      </c>
      <c r="EN38">
        <f t="shared" si="62"/>
        <v>0</v>
      </c>
      <c r="EO38">
        <f t="shared" si="62"/>
        <v>0</v>
      </c>
      <c r="EP38">
        <f t="shared" si="62"/>
        <v>0</v>
      </c>
      <c r="EQ38">
        <f t="shared" si="62"/>
        <v>0</v>
      </c>
      <c r="ER38">
        <f t="shared" si="62"/>
        <v>0</v>
      </c>
      <c r="ES38">
        <f t="shared" si="62"/>
        <v>0</v>
      </c>
      <c r="ET38">
        <f t="shared" si="62"/>
        <v>0</v>
      </c>
      <c r="EU38">
        <f t="shared" si="62"/>
        <v>0</v>
      </c>
      <c r="EV38">
        <f t="shared" si="62"/>
        <v>0</v>
      </c>
      <c r="EW38">
        <f t="shared" si="62"/>
        <v>0</v>
      </c>
      <c r="EX38">
        <f t="shared" si="62"/>
        <v>0</v>
      </c>
      <c r="EZ38">
        <f t="shared" si="16"/>
        <v>0.18562475084820096</v>
      </c>
      <c r="FB38">
        <f t="shared" si="63"/>
        <v>0.2114576674911427</v>
      </c>
      <c r="FC38">
        <f t="shared" si="64"/>
        <v>0.21606379920302604</v>
      </c>
    </row>
    <row r="39" spans="1:159" x14ac:dyDescent="0.25">
      <c r="A39">
        <v>460</v>
      </c>
      <c r="B39" s="20">
        <f>'Input spectra'!S38</f>
        <v>5.7726710205155497E-2</v>
      </c>
      <c r="C39">
        <f>'Input spectra'!D38</f>
        <v>0.24259151171516699</v>
      </c>
      <c r="D39">
        <f t="shared" si="48"/>
        <v>2.0653927966864227E-2</v>
      </c>
      <c r="E39">
        <f t="shared" si="48"/>
        <v>1.8500301645859505E-2</v>
      </c>
      <c r="F39">
        <f t="shared" si="48"/>
        <v>1.6570346434479327E-2</v>
      </c>
      <c r="G39">
        <f t="shared" si="48"/>
        <v>1.4840913960424742E-2</v>
      </c>
      <c r="H39">
        <f t="shared" si="48"/>
        <v>1.3291244040206353E-2</v>
      </c>
      <c r="I39">
        <f t="shared" si="48"/>
        <v>1.1902718984736389E-2</v>
      </c>
      <c r="J39">
        <f t="shared" si="48"/>
        <v>1.0658643117676891E-2</v>
      </c>
      <c r="K39">
        <f t="shared" si="48"/>
        <v>9.5440449251935275E-3</v>
      </c>
      <c r="L39">
        <f t="shared" si="48"/>
        <v>8.5454995194976287E-3</v>
      </c>
      <c r="M39">
        <f t="shared" si="48"/>
        <v>7.6509693353983034E-3</v>
      </c>
      <c r="N39">
        <f t="shared" si="49"/>
        <v>6.8496611917697693E-3</v>
      </c>
      <c r="O39">
        <f t="shared" si="49"/>
        <v>6.1318980408255168E-3</v>
      </c>
      <c r="P39">
        <f t="shared" si="49"/>
        <v>5.4890038995902809E-3</v>
      </c>
      <c r="Q39">
        <f t="shared" si="49"/>
        <v>4.9132006119574209E-3</v>
      </c>
      <c r="R39">
        <f t="shared" si="49"/>
        <v>4.3975152279967442E-3</v>
      </c>
      <c r="S39">
        <f t="shared" si="49"/>
        <v>3.9356969113370534E-3</v>
      </c>
      <c r="T39">
        <f t="shared" si="49"/>
        <v>3.5221423969281408E-3</v>
      </c>
      <c r="U39">
        <f t="shared" si="49"/>
        <v>3.1518291215803366E-3</v>
      </c>
      <c r="V39">
        <f t="shared" si="49"/>
        <v>2.8202552395474472E-3</v>
      </c>
      <c r="W39">
        <f t="shared" si="49"/>
        <v>2.5233858161033194E-3</v>
      </c>
      <c r="X39">
        <f t="shared" si="50"/>
        <v>2.2576045645001071E-3</v>
      </c>
      <c r="Y39">
        <f t="shared" si="50"/>
        <v>2.019670556728863E-3</v>
      </c>
      <c r="Z39">
        <f t="shared" si="50"/>
        <v>1.8066793968856865E-3</v>
      </c>
      <c r="AA39">
        <f t="shared" si="50"/>
        <v>1.6160283983582095E-3</v>
      </c>
      <c r="AB39">
        <f t="shared" si="50"/>
        <v>1.4453853530970206E-3</v>
      </c>
      <c r="AC39">
        <f t="shared" si="50"/>
        <v>1.2926605234720992E-3</v>
      </c>
      <c r="AD39">
        <f t="shared" si="50"/>
        <v>1.1559815251272021E-3</v>
      </c>
      <c r="AE39">
        <f t="shared" si="50"/>
        <v>1.03367080327675E-3</v>
      </c>
      <c r="AF39">
        <f t="shared" si="50"/>
        <v>9.2422543543672453E-4</v>
      </c>
      <c r="AG39">
        <f t="shared" si="50"/>
        <v>8.2629902099941289E-4</v>
      </c>
      <c r="AH39">
        <f t="shared" si="51"/>
        <v>7.3868544267128298E-4</v>
      </c>
      <c r="AI39">
        <f t="shared" si="51"/>
        <v>6.6030430688099903E-4</v>
      </c>
      <c r="AJ39">
        <f t="shared" si="51"/>
        <v>5.9018789008842283E-4</v>
      </c>
      <c r="AK39">
        <f t="shared" si="51"/>
        <v>5.274694357169131E-4</v>
      </c>
      <c r="AL39">
        <f t="shared" si="51"/>
        <v>4.7137266239825936E-4</v>
      </c>
      <c r="AM39">
        <f t="shared" si="51"/>
        <v>4.2120235854880124E-4</v>
      </c>
      <c r="AN39">
        <f t="shared" si="51"/>
        <v>3.7633595115435135E-4</v>
      </c>
      <c r="AO39">
        <f t="shared" si="51"/>
        <v>3.3621594818091248E-4</v>
      </c>
      <c r="AP39">
        <f t="shared" si="51"/>
        <v>3.0034316438300776E-4</v>
      </c>
      <c r="AQ39">
        <f t="shared" si="51"/>
        <v>2.682706495730262E-4</v>
      </c>
      <c r="AR39">
        <f t="shared" si="52"/>
        <v>2.3959824675224753E-4</v>
      </c>
      <c r="AS39">
        <f t="shared" si="52"/>
        <v>2.1396771498493372E-4</v>
      </c>
      <c r="AT39">
        <f t="shared" si="52"/>
        <v>1.9105835860884596E-4</v>
      </c>
      <c r="AU39">
        <f t="shared" si="52"/>
        <v>1.7058311039757818E-4</v>
      </c>
      <c r="AV39">
        <f t="shared" si="52"/>
        <v>1.5228502169291561E-4</v>
      </c>
      <c r="AW39">
        <f t="shared" si="52"/>
        <v>1.3593411737259013E-4</v>
      </c>
      <c r="AX39">
        <f t="shared" si="52"/>
        <v>1.0951928744004432E-4</v>
      </c>
      <c r="AY39">
        <f t="shared" si="52"/>
        <v>8.4817005222569011E-5</v>
      </c>
      <c r="AZ39">
        <f t="shared" si="52"/>
        <v>6.9200672291108866E-5</v>
      </c>
      <c r="BA39">
        <f t="shared" si="52"/>
        <v>5.7452572666250993E-5</v>
      </c>
      <c r="BB39">
        <f t="shared" si="53"/>
        <v>4.8171445781018331E-5</v>
      </c>
      <c r="BC39">
        <f t="shared" si="53"/>
        <v>4.0658875266316553E-5</v>
      </c>
      <c r="BD39">
        <f t="shared" si="53"/>
        <v>3.4487077733573624E-5</v>
      </c>
      <c r="BE39">
        <f t="shared" si="53"/>
        <v>2.9365191993566808E-5</v>
      </c>
      <c r="BF39">
        <f t="shared" si="53"/>
        <v>2.5082889923554476E-5</v>
      </c>
      <c r="BG39">
        <f t="shared" si="53"/>
        <v>2.1481903063306866E-5</v>
      </c>
      <c r="BH39">
        <f t="shared" si="53"/>
        <v>1.8439825109092515E-5</v>
      </c>
      <c r="BI39">
        <f t="shared" si="53"/>
        <v>1.5860087701732528E-5</v>
      </c>
      <c r="BJ39">
        <f t="shared" si="53"/>
        <v>1.3665359861128784E-5</v>
      </c>
      <c r="BK39">
        <f t="shared" si="53"/>
        <v>1.1792992971997216E-5</v>
      </c>
      <c r="BL39">
        <f t="shared" si="54"/>
        <v>1.0191761259533625E-5</v>
      </c>
      <c r="BM39">
        <f t="shared" si="54"/>
        <v>8.8194617324087397E-6</v>
      </c>
      <c r="BN39">
        <f t="shared" si="54"/>
        <v>7.6411061470529446E-6</v>
      </c>
      <c r="BO39">
        <f t="shared" si="54"/>
        <v>6.6275334945210517E-6</v>
      </c>
      <c r="BP39">
        <f t="shared" si="54"/>
        <v>5.7543288704678324E-6</v>
      </c>
      <c r="BQ39">
        <f t="shared" si="54"/>
        <v>5.0009703414404401E-6</v>
      </c>
      <c r="BR39">
        <f t="shared" si="54"/>
        <v>4.350148518825471E-6</v>
      </c>
      <c r="BS39">
        <f t="shared" si="54"/>
        <v>3.7872189439555808E-6</v>
      </c>
      <c r="BT39">
        <f t="shared" si="54"/>
        <v>3.2997579249787512E-6</v>
      </c>
      <c r="BU39">
        <f t="shared" si="54"/>
        <v>2.8771998512686697E-6</v>
      </c>
      <c r="BV39">
        <f t="shared" si="55"/>
        <v>2.5105392951341661E-6</v>
      </c>
      <c r="BW39">
        <f t="shared" si="55"/>
        <v>2.1920850604528299E-6</v>
      </c>
      <c r="BX39">
        <f t="shared" si="55"/>
        <v>1.9152561881494242E-6</v>
      </c>
      <c r="BY39">
        <f t="shared" si="55"/>
        <v>1.674412068841905E-6</v>
      </c>
      <c r="BZ39">
        <f t="shared" si="55"/>
        <v>1.4647104406706814E-6</v>
      </c>
      <c r="CA39">
        <f t="shared" si="55"/>
        <v>1.2819883020906265E-6</v>
      </c>
      <c r="CB39">
        <f t="shared" si="55"/>
        <v>1.1226617417614031E-6</v>
      </c>
      <c r="CC39">
        <f t="shared" si="55"/>
        <v>9.8364144980117173E-7</v>
      </c>
      <c r="CD39">
        <f t="shared" si="55"/>
        <v>8.6226127686395255E-7</v>
      </c>
      <c r="CE39">
        <f t="shared" si="55"/>
        <v>7.5621768679941112E-7</v>
      </c>
      <c r="CF39">
        <f t="shared" si="56"/>
        <v>6.6351833265461076E-7</v>
      </c>
      <c r="CG39">
        <f t="shared" si="56"/>
        <v>5.824382952695689E-7</v>
      </c>
      <c r="CH39">
        <f t="shared" si="56"/>
        <v>5.1148277451730618E-7</v>
      </c>
      <c r="CI39">
        <f t="shared" si="56"/>
        <v>4.4935522748439595E-7</v>
      </c>
      <c r="CJ39">
        <f t="shared" si="56"/>
        <v>3.9493011497702476E-7</v>
      </c>
      <c r="CK39">
        <f t="shared" si="56"/>
        <v>3.4722955499940506E-7</v>
      </c>
      <c r="CL39">
        <f t="shared" si="56"/>
        <v>3.0540329504308778E-7</v>
      </c>
      <c r="CM39">
        <f t="shared" si="56"/>
        <v>2.6871150869847098E-7</v>
      </c>
      <c r="CN39">
        <f t="shared" si="56"/>
        <v>2.3650999987320623E-7</v>
      </c>
      <c r="CO39">
        <f t="shared" si="56"/>
        <v>2.0823746267092712E-7</v>
      </c>
      <c r="CP39">
        <f t="shared" si="57"/>
        <v>1.8340449907445192E-7</v>
      </c>
      <c r="CQ39">
        <f t="shared" si="57"/>
        <v>1.6158414186956205E-7</v>
      </c>
      <c r="CR39">
        <f t="shared" si="57"/>
        <v>9.4287064485906323E-8</v>
      </c>
      <c r="CS39">
        <f t="shared" si="57"/>
        <v>5.5503358331887334E-8</v>
      </c>
      <c r="CT39">
        <f t="shared" si="57"/>
        <v>3.4836999429738969E-8</v>
      </c>
      <c r="CU39">
        <f t="shared" si="57"/>
        <v>2.1964163196788729E-8</v>
      </c>
      <c r="CV39">
        <f t="shared" si="57"/>
        <v>1.3592207913205231E-8</v>
      </c>
      <c r="CW39">
        <f t="shared" si="57"/>
        <v>8.097750833588859E-9</v>
      </c>
      <c r="CX39">
        <f t="shared" si="57"/>
        <v>4.5323838692367481E-9</v>
      </c>
      <c r="CY39">
        <f t="shared" si="57"/>
        <v>2.2906296856162749E-9</v>
      </c>
      <c r="CZ39">
        <f t="shared" si="58"/>
        <v>9.6532806007026202E-10</v>
      </c>
      <c r="DA39">
        <f t="shared" si="58"/>
        <v>2.7377530234179341E-10</v>
      </c>
      <c r="DB39">
        <f t="shared" si="58"/>
        <v>1.5761253875890156E-11</v>
      </c>
      <c r="DC39">
        <f t="shared" si="58"/>
        <v>0</v>
      </c>
      <c r="DD39">
        <f t="shared" si="58"/>
        <v>0</v>
      </c>
      <c r="DE39">
        <f t="shared" si="58"/>
        <v>0</v>
      </c>
      <c r="DF39">
        <f t="shared" si="58"/>
        <v>0</v>
      </c>
      <c r="DG39">
        <f t="shared" si="58"/>
        <v>0</v>
      </c>
      <c r="DH39">
        <f t="shared" si="58"/>
        <v>0</v>
      </c>
      <c r="DI39">
        <f t="shared" si="58"/>
        <v>0</v>
      </c>
      <c r="DJ39">
        <f t="shared" si="59"/>
        <v>0</v>
      </c>
      <c r="DK39">
        <f t="shared" si="59"/>
        <v>0</v>
      </c>
      <c r="DL39">
        <f t="shared" si="59"/>
        <v>0</v>
      </c>
      <c r="DM39">
        <f t="shared" si="59"/>
        <v>0</v>
      </c>
      <c r="DN39">
        <f t="shared" si="59"/>
        <v>0</v>
      </c>
      <c r="DO39">
        <f t="shared" si="59"/>
        <v>0</v>
      </c>
      <c r="DP39">
        <f t="shared" si="59"/>
        <v>0</v>
      </c>
      <c r="DQ39">
        <f t="shared" si="59"/>
        <v>0</v>
      </c>
      <c r="DR39">
        <f t="shared" si="59"/>
        <v>0</v>
      </c>
      <c r="DS39">
        <f t="shared" si="59"/>
        <v>0</v>
      </c>
      <c r="DT39">
        <f t="shared" si="60"/>
        <v>0</v>
      </c>
      <c r="DU39">
        <f t="shared" si="60"/>
        <v>0</v>
      </c>
      <c r="DV39">
        <f t="shared" si="60"/>
        <v>0</v>
      </c>
      <c r="DW39">
        <f t="shared" si="60"/>
        <v>0</v>
      </c>
      <c r="DX39">
        <f t="shared" si="60"/>
        <v>0</v>
      </c>
      <c r="DY39">
        <f t="shared" si="60"/>
        <v>0</v>
      </c>
      <c r="DZ39">
        <f t="shared" si="60"/>
        <v>0</v>
      </c>
      <c r="EA39">
        <f t="shared" si="60"/>
        <v>0</v>
      </c>
      <c r="EB39">
        <f t="shared" si="60"/>
        <v>0</v>
      </c>
      <c r="EC39">
        <f t="shared" si="60"/>
        <v>0</v>
      </c>
      <c r="ED39">
        <f t="shared" si="61"/>
        <v>0</v>
      </c>
      <c r="EE39">
        <f t="shared" si="61"/>
        <v>0</v>
      </c>
      <c r="EF39">
        <f t="shared" si="61"/>
        <v>0</v>
      </c>
      <c r="EG39">
        <f t="shared" si="61"/>
        <v>0</v>
      </c>
      <c r="EH39">
        <f t="shared" si="61"/>
        <v>0</v>
      </c>
      <c r="EI39">
        <f t="shared" si="61"/>
        <v>0</v>
      </c>
      <c r="EJ39">
        <f t="shared" si="61"/>
        <v>0</v>
      </c>
      <c r="EK39">
        <f t="shared" si="61"/>
        <v>0</v>
      </c>
      <c r="EL39">
        <f t="shared" si="61"/>
        <v>0</v>
      </c>
      <c r="EM39">
        <f t="shared" si="61"/>
        <v>0</v>
      </c>
      <c r="EN39">
        <f t="shared" si="62"/>
        <v>0</v>
      </c>
      <c r="EO39">
        <f t="shared" si="62"/>
        <v>0</v>
      </c>
      <c r="EP39">
        <f t="shared" si="62"/>
        <v>0</v>
      </c>
      <c r="EQ39">
        <f t="shared" si="62"/>
        <v>0</v>
      </c>
      <c r="ER39">
        <f t="shared" si="62"/>
        <v>0</v>
      </c>
      <c r="ES39">
        <f t="shared" si="62"/>
        <v>0</v>
      </c>
      <c r="ET39">
        <f t="shared" si="62"/>
        <v>0</v>
      </c>
      <c r="EU39">
        <f t="shared" si="62"/>
        <v>0</v>
      </c>
      <c r="EV39">
        <f t="shared" si="62"/>
        <v>0</v>
      </c>
      <c r="EW39">
        <f t="shared" si="62"/>
        <v>0</v>
      </c>
      <c r="EX39">
        <f t="shared" si="62"/>
        <v>0</v>
      </c>
      <c r="EZ39">
        <f t="shared" si="16"/>
        <v>0.19672287595750973</v>
      </c>
      <c r="FB39">
        <f t="shared" si="63"/>
        <v>0.20096467211002833</v>
      </c>
      <c r="FC39">
        <f t="shared" si="64"/>
        <v>0.2182197253312424</v>
      </c>
    </row>
    <row r="40" spans="1:159" x14ac:dyDescent="0.25">
      <c r="A40">
        <v>465</v>
      </c>
      <c r="B40" s="20">
        <f>'Input spectra'!S39</f>
        <v>5.7014411096153898E-2</v>
      </c>
      <c r="C40">
        <f>'Input spectra'!D39</f>
        <v>0.22592484504849999</v>
      </c>
      <c r="D40">
        <f t="shared" si="48"/>
        <v>2.0653927966864227E-2</v>
      </c>
      <c r="E40">
        <f t="shared" si="48"/>
        <v>1.8625375659699486E-2</v>
      </c>
      <c r="F40">
        <f t="shared" si="48"/>
        <v>1.6795156339371304E-2</v>
      </c>
      <c r="G40">
        <f t="shared" si="48"/>
        <v>1.5143956071835241E-2</v>
      </c>
      <c r="H40">
        <f t="shared" si="48"/>
        <v>1.3654335112834115E-2</v>
      </c>
      <c r="I40">
        <f t="shared" si="48"/>
        <v>1.2310546610877729E-2</v>
      </c>
      <c r="J40">
        <f t="shared" si="48"/>
        <v>1.1098372798350728E-2</v>
      </c>
      <c r="K40">
        <f t="shared" si="48"/>
        <v>1.0004976988105617E-2</v>
      </c>
      <c r="L40">
        <f t="shared" si="48"/>
        <v>9.0187698544230959E-3</v>
      </c>
      <c r="M40">
        <f t="shared" si="48"/>
        <v>8.1292886232738268E-3</v>
      </c>
      <c r="N40">
        <f t="shared" si="49"/>
        <v>7.3270879288741958E-3</v>
      </c>
      <c r="O40">
        <f t="shared" si="49"/>
        <v>6.6036412129313474E-3</v>
      </c>
      <c r="P40">
        <f t="shared" si="49"/>
        <v>5.951251650930545E-3</v>
      </c>
      <c r="Q40">
        <f t="shared" si="49"/>
        <v>5.3629716874254172E-3</v>
      </c>
      <c r="R40">
        <f t="shared" si="49"/>
        <v>4.8325303505393742E-3</v>
      </c>
      <c r="S40">
        <f t="shared" si="49"/>
        <v>4.3542675956699806E-3</v>
      </c>
      <c r="T40">
        <f t="shared" si="49"/>
        <v>3.9230750005177454E-3</v>
      </c>
      <c r="U40">
        <f t="shared" si="49"/>
        <v>3.5343421987692174E-3</v>
      </c>
      <c r="V40">
        <f t="shared" si="49"/>
        <v>3.1839084987143281E-3</v>
      </c>
      <c r="W40">
        <f t="shared" si="49"/>
        <v>2.8680191863689683E-3</v>
      </c>
      <c r="X40">
        <f t="shared" si="50"/>
        <v>2.5832860608479185E-3</v>
      </c>
      <c r="Y40">
        <f t="shared" si="50"/>
        <v>2.3266517932807496E-3</v>
      </c>
      <c r="Z40">
        <f t="shared" si="50"/>
        <v>2.0953577399276087E-3</v>
      </c>
      <c r="AA40">
        <f t="shared" si="50"/>
        <v>1.8869148757338066E-3</v>
      </c>
      <c r="AB40">
        <f t="shared" si="50"/>
        <v>1.6990775467245168E-3</v>
      </c>
      <c r="AC40">
        <f t="shared" si="50"/>
        <v>1.5298197687115818E-3</v>
      </c>
      <c r="AD40">
        <f t="shared" si="50"/>
        <v>1.3773138260599045E-3</v>
      </c>
      <c r="AE40">
        <f t="shared" si="50"/>
        <v>1.2399109480094354E-3</v>
      </c>
      <c r="AF40">
        <f t="shared" si="50"/>
        <v>1.1161238615127003E-3</v>
      </c>
      <c r="AG40">
        <f t="shared" si="50"/>
        <v>1.0046110389465253E-3</v>
      </c>
      <c r="AH40">
        <f t="shared" si="51"/>
        <v>9.0416247658831994E-4</v>
      </c>
      <c r="AI40">
        <f t="shared" si="51"/>
        <v>8.1368685559121299E-4</v>
      </c>
      <c r="AJ40">
        <f t="shared" si="51"/>
        <v>7.3219995151067494E-4</v>
      </c>
      <c r="AK40">
        <f t="shared" si="51"/>
        <v>6.5881417137448174E-4</v>
      </c>
      <c r="AL40">
        <f t="shared" si="51"/>
        <v>5.9272910898053126E-4</v>
      </c>
      <c r="AM40">
        <f t="shared" si="51"/>
        <v>5.332230196729178E-4</v>
      </c>
      <c r="AN40">
        <f t="shared" si="51"/>
        <v>4.7964512539409144E-4</v>
      </c>
      <c r="AO40">
        <f t="shared" si="51"/>
        <v>4.314086694378509E-4</v>
      </c>
      <c r="AP40">
        <f t="shared" si="51"/>
        <v>3.8798464812282143E-4</v>
      </c>
      <c r="AQ40">
        <f t="shared" si="51"/>
        <v>3.4889615364902879E-4</v>
      </c>
      <c r="AR40">
        <f t="shared" si="52"/>
        <v>3.1371326876353836E-4</v>
      </c>
      <c r="AS40">
        <f t="shared" si="52"/>
        <v>2.8204845961027922E-4</v>
      </c>
      <c r="AT40">
        <f t="shared" si="52"/>
        <v>2.5355241833327746E-4</v>
      </c>
      <c r="AU40">
        <f t="shared" si="52"/>
        <v>2.2791031169499965E-4</v>
      </c>
      <c r="AV40">
        <f t="shared" si="52"/>
        <v>2.0483839621067911E-4</v>
      </c>
      <c r="AW40">
        <f t="shared" si="52"/>
        <v>1.8408096412905601E-4</v>
      </c>
      <c r="AX40">
        <f t="shared" si="52"/>
        <v>1.4931287212193971E-4</v>
      </c>
      <c r="AY40">
        <f t="shared" si="52"/>
        <v>1.1641683962184955E-4</v>
      </c>
      <c r="AZ40">
        <f t="shared" si="52"/>
        <v>9.562455260441163E-5</v>
      </c>
      <c r="BA40">
        <f t="shared" si="52"/>
        <v>7.9927239658456745E-5</v>
      </c>
      <c r="BB40">
        <f t="shared" si="53"/>
        <v>6.746852974813876E-5</v>
      </c>
      <c r="BC40">
        <f t="shared" si="53"/>
        <v>5.7331480533850813E-5</v>
      </c>
      <c r="BD40">
        <f t="shared" si="53"/>
        <v>4.8957634273484414E-5</v>
      </c>
      <c r="BE40">
        <f t="shared" si="53"/>
        <v>4.1968466796569994E-5</v>
      </c>
      <c r="BF40">
        <f t="shared" si="53"/>
        <v>3.6090596712383486E-5</v>
      </c>
      <c r="BG40">
        <f t="shared" si="53"/>
        <v>3.1118272114962015E-5</v>
      </c>
      <c r="BH40">
        <f t="shared" si="53"/>
        <v>2.6892163974413392E-5</v>
      </c>
      <c r="BI40">
        <f t="shared" si="53"/>
        <v>2.3286315044047406E-5</v>
      </c>
      <c r="BJ40">
        <f t="shared" si="53"/>
        <v>2.0199586927124087E-5</v>
      </c>
      <c r="BK40">
        <f t="shared" si="53"/>
        <v>1.7549780403931945E-5</v>
      </c>
      <c r="BL40">
        <f t="shared" si="54"/>
        <v>1.5269440359851664E-5</v>
      </c>
      <c r="BM40">
        <f t="shared" si="54"/>
        <v>1.3302773287079622E-5</v>
      </c>
      <c r="BN40">
        <f t="shared" si="54"/>
        <v>1.1603328123413184E-5</v>
      </c>
      <c r="BO40">
        <f t="shared" si="54"/>
        <v>1.0132217488603899E-5</v>
      </c>
      <c r="BP40">
        <f t="shared" si="54"/>
        <v>8.8567315726375295E-6</v>
      </c>
      <c r="BQ40">
        <f t="shared" si="54"/>
        <v>7.7492436064563672E-6</v>
      </c>
      <c r="BR40">
        <f t="shared" si="54"/>
        <v>6.7863358782188298E-6</v>
      </c>
      <c r="BS40">
        <f t="shared" si="54"/>
        <v>5.9480951923443487E-6</v>
      </c>
      <c r="BT40">
        <f t="shared" si="54"/>
        <v>5.217540263707389E-6</v>
      </c>
      <c r="BU40">
        <f t="shared" si="54"/>
        <v>4.5801530342982169E-6</v>
      </c>
      <c r="BV40">
        <f t="shared" si="55"/>
        <v>4.0234926712404954E-6</v>
      </c>
      <c r="BW40">
        <f t="shared" si="55"/>
        <v>3.5368759244564371E-6</v>
      </c>
      <c r="BX40">
        <f t="shared" si="55"/>
        <v>3.1111111551122756E-6</v>
      </c>
      <c r="BY40">
        <f t="shared" si="55"/>
        <v>2.7382760680587533E-6</v>
      </c>
      <c r="BZ40">
        <f t="shared" si="55"/>
        <v>2.4115312477614704E-6</v>
      </c>
      <c r="CA40">
        <f t="shared" si="55"/>
        <v>2.1249631839792619E-6</v>
      </c>
      <c r="CB40">
        <f t="shared" si="55"/>
        <v>1.8734517047034099E-6</v>
      </c>
      <c r="CC40">
        <f t="shared" si="55"/>
        <v>1.652557698231626E-6</v>
      </c>
      <c r="CD40">
        <f t="shared" si="55"/>
        <v>1.4584277679566707E-6</v>
      </c>
      <c r="CE40">
        <f t="shared" si="55"/>
        <v>1.287713069681909E-6</v>
      </c>
      <c r="CF40">
        <f t="shared" si="56"/>
        <v>1.1375000671082843E-6</v>
      </c>
      <c r="CG40">
        <f t="shared" si="56"/>
        <v>1.00525133292884E-6</v>
      </c>
      <c r="CH40">
        <f t="shared" si="56"/>
        <v>8.887548407319497E-7</v>
      </c>
      <c r="CI40">
        <f t="shared" si="56"/>
        <v>7.8608045198848555E-7</v>
      </c>
      <c r="CJ40">
        <f t="shared" si="56"/>
        <v>6.9554251463513009E-7</v>
      </c>
      <c r="CK40">
        <f t="shared" si="56"/>
        <v>6.1566766439941405E-7</v>
      </c>
      <c r="CL40">
        <f t="shared" si="56"/>
        <v>5.4516706428785678E-7</v>
      </c>
      <c r="CM40">
        <f t="shared" si="56"/>
        <v>4.829124373007008E-7</v>
      </c>
      <c r="CN40">
        <f t="shared" si="56"/>
        <v>4.2791534699565434E-7</v>
      </c>
      <c r="CO40">
        <f t="shared" si="56"/>
        <v>3.7930926363656067E-7</v>
      </c>
      <c r="CP40">
        <f t="shared" si="57"/>
        <v>3.3633402325546871E-7</v>
      </c>
      <c r="CQ40">
        <f t="shared" si="57"/>
        <v>2.98322345390463E-7</v>
      </c>
      <c r="CR40">
        <f t="shared" si="57"/>
        <v>1.7525297320966942E-7</v>
      </c>
      <c r="CS40">
        <f t="shared" si="57"/>
        <v>1.0386250022110114E-7</v>
      </c>
      <c r="CT40">
        <f t="shared" si="57"/>
        <v>6.5630616517407373E-8</v>
      </c>
      <c r="CU40">
        <f t="shared" si="57"/>
        <v>4.1658788487300815E-8</v>
      </c>
      <c r="CV40">
        <f t="shared" si="57"/>
        <v>2.595423390155889E-8</v>
      </c>
      <c r="CW40">
        <f t="shared" si="57"/>
        <v>1.5567140527434957E-8</v>
      </c>
      <c r="CX40">
        <f t="shared" si="57"/>
        <v>8.7719743469772786E-9</v>
      </c>
      <c r="CY40">
        <f t="shared" si="57"/>
        <v>4.4632558585610311E-9</v>
      </c>
      <c r="CZ40">
        <f t="shared" si="58"/>
        <v>1.8936427991481882E-9</v>
      </c>
      <c r="DA40">
        <f t="shared" si="58"/>
        <v>5.4068413796093349E-10</v>
      </c>
      <c r="DB40">
        <f t="shared" si="58"/>
        <v>3.1337645072444067E-11</v>
      </c>
      <c r="DC40">
        <f t="shared" si="58"/>
        <v>0</v>
      </c>
      <c r="DD40">
        <f t="shared" si="58"/>
        <v>0</v>
      </c>
      <c r="DE40">
        <f t="shared" si="58"/>
        <v>0</v>
      </c>
      <c r="DF40">
        <f t="shared" si="58"/>
        <v>0</v>
      </c>
      <c r="DG40">
        <f t="shared" si="58"/>
        <v>0</v>
      </c>
      <c r="DH40">
        <f t="shared" si="58"/>
        <v>0</v>
      </c>
      <c r="DI40">
        <f t="shared" si="58"/>
        <v>0</v>
      </c>
      <c r="DJ40">
        <f t="shared" si="59"/>
        <v>0</v>
      </c>
      <c r="DK40">
        <f t="shared" si="59"/>
        <v>0</v>
      </c>
      <c r="DL40">
        <f t="shared" si="59"/>
        <v>0</v>
      </c>
      <c r="DM40">
        <f t="shared" si="59"/>
        <v>0</v>
      </c>
      <c r="DN40">
        <f t="shared" si="59"/>
        <v>0</v>
      </c>
      <c r="DO40">
        <f t="shared" si="59"/>
        <v>0</v>
      </c>
      <c r="DP40">
        <f t="shared" si="59"/>
        <v>0</v>
      </c>
      <c r="DQ40">
        <f t="shared" si="59"/>
        <v>0</v>
      </c>
      <c r="DR40">
        <f t="shared" si="59"/>
        <v>0</v>
      </c>
      <c r="DS40">
        <f t="shared" si="59"/>
        <v>0</v>
      </c>
      <c r="DT40">
        <f t="shared" si="60"/>
        <v>0</v>
      </c>
      <c r="DU40">
        <f t="shared" si="60"/>
        <v>0</v>
      </c>
      <c r="DV40">
        <f t="shared" si="60"/>
        <v>0</v>
      </c>
      <c r="DW40">
        <f t="shared" si="60"/>
        <v>0</v>
      </c>
      <c r="DX40">
        <f t="shared" si="60"/>
        <v>0</v>
      </c>
      <c r="DY40">
        <f t="shared" si="60"/>
        <v>0</v>
      </c>
      <c r="DZ40">
        <f t="shared" si="60"/>
        <v>0</v>
      </c>
      <c r="EA40">
        <f t="shared" si="60"/>
        <v>0</v>
      </c>
      <c r="EB40">
        <f t="shared" si="60"/>
        <v>0</v>
      </c>
      <c r="EC40">
        <f t="shared" si="60"/>
        <v>0</v>
      </c>
      <c r="ED40">
        <f t="shared" si="61"/>
        <v>0</v>
      </c>
      <c r="EE40">
        <f t="shared" si="61"/>
        <v>0</v>
      </c>
      <c r="EF40">
        <f t="shared" si="61"/>
        <v>0</v>
      </c>
      <c r="EG40">
        <f t="shared" si="61"/>
        <v>0</v>
      </c>
      <c r="EH40">
        <f t="shared" si="61"/>
        <v>0</v>
      </c>
      <c r="EI40">
        <f t="shared" si="61"/>
        <v>0</v>
      </c>
      <c r="EJ40">
        <f t="shared" si="61"/>
        <v>0</v>
      </c>
      <c r="EK40">
        <f t="shared" si="61"/>
        <v>0</v>
      </c>
      <c r="EL40">
        <f t="shared" si="61"/>
        <v>0</v>
      </c>
      <c r="EM40">
        <f t="shared" si="61"/>
        <v>0</v>
      </c>
      <c r="EN40">
        <f t="shared" si="62"/>
        <v>0</v>
      </c>
      <c r="EO40">
        <f t="shared" si="62"/>
        <v>0</v>
      </c>
      <c r="EP40">
        <f t="shared" si="62"/>
        <v>0</v>
      </c>
      <c r="EQ40">
        <f t="shared" si="62"/>
        <v>0</v>
      </c>
      <c r="ER40">
        <f t="shared" si="62"/>
        <v>0</v>
      </c>
      <c r="ES40">
        <f t="shared" si="62"/>
        <v>0</v>
      </c>
      <c r="ET40">
        <f t="shared" si="62"/>
        <v>0</v>
      </c>
      <c r="EU40">
        <f t="shared" si="62"/>
        <v>0</v>
      </c>
      <c r="EV40">
        <f t="shared" si="62"/>
        <v>0</v>
      </c>
      <c r="EW40">
        <f t="shared" si="62"/>
        <v>0</v>
      </c>
      <c r="EX40">
        <f t="shared" si="62"/>
        <v>0</v>
      </c>
      <c r="EZ40">
        <f t="shared" si="16"/>
        <v>0.20851761376952876</v>
      </c>
      <c r="FB40">
        <f t="shared" si="63"/>
        <v>0.19071870494385773</v>
      </c>
      <c r="FC40">
        <f t="shared" si="64"/>
        <v>0.22026197309029033</v>
      </c>
    </row>
    <row r="41" spans="1:159" x14ac:dyDescent="0.25">
      <c r="A41">
        <v>470</v>
      </c>
      <c r="B41" s="20">
        <f>'Input spectra'!S40</f>
        <v>5.6302111987152299E-2</v>
      </c>
      <c r="C41">
        <f>'Input spectra'!D40</f>
        <v>0.209258178381833</v>
      </c>
      <c r="D41">
        <f t="shared" si="48"/>
        <v>2.0653927966864227E-2</v>
      </c>
      <c r="E41">
        <f t="shared" si="48"/>
        <v>1.8751295254829839E-2</v>
      </c>
      <c r="F41">
        <f t="shared" si="48"/>
        <v>1.7023016240443951E-2</v>
      </c>
      <c r="G41">
        <f t="shared" si="48"/>
        <v>1.5453186112205712E-2</v>
      </c>
      <c r="H41">
        <f t="shared" si="48"/>
        <v>1.4027345131094293E-2</v>
      </c>
      <c r="I41">
        <f t="shared" si="48"/>
        <v>1.2732347798258091E-2</v>
      </c>
      <c r="J41">
        <f t="shared" si="48"/>
        <v>1.1556243830595368E-2</v>
      </c>
      <c r="K41">
        <f t="shared" si="48"/>
        <v>1.048816988154456E-2</v>
      </c>
      <c r="L41">
        <f t="shared" si="48"/>
        <v>9.5182510397979047E-3</v>
      </c>
      <c r="M41">
        <f t="shared" si="48"/>
        <v>8.6375112255039389E-3</v>
      </c>
      <c r="N41">
        <f t="shared" si="49"/>
        <v>7.8377916825960372E-3</v>
      </c>
      <c r="O41">
        <f t="shared" si="49"/>
        <v>7.1116768378710025E-3</v>
      </c>
      <c r="P41">
        <f t="shared" si="49"/>
        <v>6.4524268629773118E-3</v>
      </c>
      <c r="Q41">
        <f t="shared" si="49"/>
        <v>5.8539163351337391E-3</v>
      </c>
      <c r="R41">
        <f t="shared" si="49"/>
        <v>5.3105784467112937E-3</v>
      </c>
      <c r="S41">
        <f t="shared" si="49"/>
        <v>4.8173542632531053E-3</v>
      </c>
      <c r="T41">
        <f t="shared" si="49"/>
        <v>4.3696465745139247E-3</v>
      </c>
      <c r="U41">
        <f t="shared" si="49"/>
        <v>3.963277924070174E-3</v>
      </c>
      <c r="V41">
        <f t="shared" si="49"/>
        <v>3.5944524403443727E-3</v>
      </c>
      <c r="W41">
        <f t="shared" si="49"/>
        <v>3.2597211258334692E-3</v>
      </c>
      <c r="X41">
        <f t="shared" si="50"/>
        <v>2.955950292228796E-3</v>
      </c>
      <c r="Y41">
        <f t="shared" si="50"/>
        <v>2.6802928572391186E-3</v>
      </c>
      <c r="Z41">
        <f t="shared" si="50"/>
        <v>2.4301622445259655E-3</v>
      </c>
      <c r="AA41">
        <f t="shared" si="50"/>
        <v>2.2032086514585597E-3</v>
      </c>
      <c r="AB41">
        <f t="shared" si="50"/>
        <v>1.9972974706003025E-3</v>
      </c>
      <c r="AC41">
        <f t="shared" si="50"/>
        <v>1.8104896701374926E-3</v>
      </c>
      <c r="AD41">
        <f t="shared" si="50"/>
        <v>1.6410239560247575E-3</v>
      </c>
      <c r="AE41">
        <f t="shared" si="50"/>
        <v>1.4873005546061147E-3</v>
      </c>
      <c r="AF41">
        <f t="shared" si="50"/>
        <v>1.3478664690172431E-3</v>
      </c>
      <c r="AG41">
        <f t="shared" si="50"/>
        <v>1.2214020759125823E-3</v>
      </c>
      <c r="AH41">
        <f t="shared" si="51"/>
        <v>1.1067089411075865E-3</v>
      </c>
      <c r="AI41">
        <f t="shared" si="51"/>
        <v>1.0026987436888512E-3</v>
      </c>
      <c r="AJ41">
        <f t="shared" si="51"/>
        <v>9.0838320812023645E-4</v>
      </c>
      <c r="AK41">
        <f t="shared" si="51"/>
        <v>8.2286495295016016E-4</v>
      </c>
      <c r="AL41">
        <f t="shared" si="51"/>
        <v>7.4532917298462367E-4</v>
      </c>
      <c r="AM41">
        <f t="shared" si="51"/>
        <v>6.7503607930572047E-4</v>
      </c>
      <c r="AN41">
        <f t="shared" si="51"/>
        <v>6.1131402835323746E-4</v>
      </c>
      <c r="AO41">
        <f t="shared" si="51"/>
        <v>5.5355327750839531E-4</v>
      </c>
      <c r="AP41">
        <f t="shared" si="51"/>
        <v>5.0120031027916438E-4</v>
      </c>
      <c r="AQ41">
        <f t="shared" si="51"/>
        <v>4.5375267933643609E-4</v>
      </c>
      <c r="AR41">
        <f t="shared" si="52"/>
        <v>4.1075432033553028E-4</v>
      </c>
      <c r="AS41">
        <f t="shared" si="52"/>
        <v>3.7179129371986278E-4</v>
      </c>
      <c r="AT41">
        <f t="shared" si="52"/>
        <v>3.3648791558118591E-4</v>
      </c>
      <c r="AU41">
        <f t="shared" si="52"/>
        <v>3.0450324217824428E-4</v>
      </c>
      <c r="AV41">
        <f t="shared" si="52"/>
        <v>2.7552787592448509E-4</v>
      </c>
      <c r="AW41">
        <f t="shared" si="52"/>
        <v>2.4928106357437245E-4</v>
      </c>
      <c r="AX41">
        <f t="shared" si="52"/>
        <v>2.035653655389935E-4</v>
      </c>
      <c r="AY41">
        <f t="shared" si="52"/>
        <v>1.5978966142432449E-4</v>
      </c>
      <c r="AZ41">
        <f t="shared" si="52"/>
        <v>1.3213824025187624E-4</v>
      </c>
      <c r="BA41">
        <f t="shared" si="52"/>
        <v>1.1119369147368139E-4</v>
      </c>
      <c r="BB41">
        <f t="shared" si="53"/>
        <v>9.4495866432333197E-5</v>
      </c>
      <c r="BC41">
        <f t="shared" si="53"/>
        <v>8.0840865338110146E-5</v>
      </c>
      <c r="BD41">
        <f t="shared" si="53"/>
        <v>6.949994349109182E-5</v>
      </c>
      <c r="BE41">
        <f t="shared" si="53"/>
        <v>5.9980953151631602E-5</v>
      </c>
      <c r="BF41">
        <f t="shared" si="53"/>
        <v>5.1929070973307015E-5</v>
      </c>
      <c r="BG41">
        <f t="shared" si="53"/>
        <v>4.5077331210699481E-5</v>
      </c>
      <c r="BH41">
        <f t="shared" si="53"/>
        <v>3.9218836347321994E-5</v>
      </c>
      <c r="BI41">
        <f t="shared" si="53"/>
        <v>3.4189752196098777E-5</v>
      </c>
      <c r="BJ41">
        <f t="shared" si="53"/>
        <v>2.9858219335084438E-5</v>
      </c>
      <c r="BK41">
        <f t="shared" si="53"/>
        <v>2.611676212794971E-5</v>
      </c>
      <c r="BL41">
        <f t="shared" si="54"/>
        <v>2.2876890751828321E-5</v>
      </c>
      <c r="BM41">
        <f t="shared" si="54"/>
        <v>2.0065144846329272E-5</v>
      </c>
      <c r="BN41">
        <f t="shared" si="54"/>
        <v>1.7620122132646831E-5</v>
      </c>
      <c r="BO41">
        <f t="shared" si="54"/>
        <v>1.5490201795470503E-5</v>
      </c>
      <c r="BP41">
        <f t="shared" si="54"/>
        <v>1.3631771126660883E-5</v>
      </c>
      <c r="BQ41">
        <f t="shared" si="54"/>
        <v>1.2007824956408017E-5</v>
      </c>
      <c r="BR41">
        <f t="shared" si="54"/>
        <v>1.0586846507124483E-5</v>
      </c>
      <c r="BS41">
        <f t="shared" si="54"/>
        <v>9.3419041625930653E-6</v>
      </c>
      <c r="BT41">
        <f t="shared" si="54"/>
        <v>8.2499162127425221E-6</v>
      </c>
      <c r="BU41">
        <f t="shared" si="54"/>
        <v>7.2910478597241812E-6</v>
      </c>
      <c r="BV41">
        <f t="shared" si="55"/>
        <v>6.4482134603118679E-6</v>
      </c>
      <c r="BW41">
        <f t="shared" si="55"/>
        <v>5.7066632726448298E-6</v>
      </c>
      <c r="BX41">
        <f t="shared" si="55"/>
        <v>5.053638609473012E-6</v>
      </c>
      <c r="BY41">
        <f t="shared" si="55"/>
        <v>4.478082763754419E-6</v>
      </c>
      <c r="BZ41">
        <f t="shared" si="55"/>
        <v>3.9703976959890591E-6</v>
      </c>
      <c r="CA41">
        <f t="shared" si="55"/>
        <v>3.5222384836925611E-6</v>
      </c>
      <c r="CB41">
        <f t="shared" si="55"/>
        <v>3.126339091549846E-6</v>
      </c>
      <c r="CC41">
        <f t="shared" si="55"/>
        <v>2.7763642397711428E-6</v>
      </c>
      <c r="CD41">
        <f t="shared" si="55"/>
        <v>2.466783110199529E-6</v>
      </c>
      <c r="CE41">
        <f t="shared" si="55"/>
        <v>2.1927613949995479E-6</v>
      </c>
      <c r="CF41">
        <f t="shared" si="56"/>
        <v>1.9500688059283591E-6</v>
      </c>
      <c r="CG41">
        <f t="shared" si="56"/>
        <v>1.7349996567233063E-6</v>
      </c>
      <c r="CH41">
        <f t="shared" si="56"/>
        <v>1.5443045323860627E-6</v>
      </c>
      <c r="CI41">
        <f t="shared" si="56"/>
        <v>1.3751313864928388E-6</v>
      </c>
      <c r="CJ41">
        <f t="shared" si="56"/>
        <v>1.22497467607175E-6</v>
      </c>
      <c r="CK41">
        <f t="shared" si="56"/>
        <v>1.0916313646967055E-6</v>
      </c>
      <c r="CL41">
        <f t="shared" si="56"/>
        <v>9.731628073701997E-7</v>
      </c>
      <c r="CM41">
        <f t="shared" si="56"/>
        <v>8.6786168269922867E-7</v>
      </c>
      <c r="CN41">
        <f t="shared" si="56"/>
        <v>7.7422326452402904E-7</v>
      </c>
      <c r="CO41">
        <f t="shared" si="56"/>
        <v>6.9092043110356685E-7</v>
      </c>
      <c r="CP41">
        <f t="shared" si="57"/>
        <v>6.1678189886328661E-7</v>
      </c>
      <c r="CQ41">
        <f t="shared" si="57"/>
        <v>5.5077324253210706E-7</v>
      </c>
      <c r="CR41">
        <f t="shared" si="57"/>
        <v>3.2574568724026898E-7</v>
      </c>
      <c r="CS41">
        <f t="shared" si="57"/>
        <v>1.943561484635558E-7</v>
      </c>
      <c r="CT41">
        <f t="shared" si="57"/>
        <v>1.2364376654029404E-7</v>
      </c>
      <c r="CU41">
        <f t="shared" si="57"/>
        <v>7.9013010542709935E-8</v>
      </c>
      <c r="CV41">
        <f t="shared" si="57"/>
        <v>4.955944330150998E-8</v>
      </c>
      <c r="CW41">
        <f t="shared" si="57"/>
        <v>2.9926317712285865E-8</v>
      </c>
      <c r="CX41">
        <f t="shared" si="57"/>
        <v>1.6977276454076085E-8</v>
      </c>
      <c r="CY41">
        <f t="shared" si="57"/>
        <v>8.6965837315689557E-9</v>
      </c>
      <c r="CZ41">
        <f t="shared" si="58"/>
        <v>3.7146781483849035E-9</v>
      </c>
      <c r="DA41">
        <f t="shared" si="58"/>
        <v>1.0678075580301572E-9</v>
      </c>
      <c r="DB41">
        <f t="shared" si="58"/>
        <v>6.2307733028062418E-11</v>
      </c>
      <c r="DC41">
        <f t="shared" si="58"/>
        <v>0</v>
      </c>
      <c r="DD41">
        <f t="shared" si="58"/>
        <v>0</v>
      </c>
      <c r="DE41">
        <f t="shared" si="58"/>
        <v>0</v>
      </c>
      <c r="DF41">
        <f t="shared" si="58"/>
        <v>0</v>
      </c>
      <c r="DG41">
        <f t="shared" si="58"/>
        <v>0</v>
      </c>
      <c r="DH41">
        <f t="shared" si="58"/>
        <v>0</v>
      </c>
      <c r="DI41">
        <f t="shared" si="58"/>
        <v>0</v>
      </c>
      <c r="DJ41">
        <f t="shared" si="59"/>
        <v>0</v>
      </c>
      <c r="DK41">
        <f t="shared" si="59"/>
        <v>0</v>
      </c>
      <c r="DL41">
        <f t="shared" si="59"/>
        <v>0</v>
      </c>
      <c r="DM41">
        <f t="shared" si="59"/>
        <v>0</v>
      </c>
      <c r="DN41">
        <f t="shared" si="59"/>
        <v>0</v>
      </c>
      <c r="DO41">
        <f t="shared" si="59"/>
        <v>0</v>
      </c>
      <c r="DP41">
        <f t="shared" si="59"/>
        <v>0</v>
      </c>
      <c r="DQ41">
        <f t="shared" si="59"/>
        <v>0</v>
      </c>
      <c r="DR41">
        <f t="shared" si="59"/>
        <v>0</v>
      </c>
      <c r="DS41">
        <f t="shared" si="59"/>
        <v>0</v>
      </c>
      <c r="DT41">
        <f t="shared" si="60"/>
        <v>0</v>
      </c>
      <c r="DU41">
        <f t="shared" si="60"/>
        <v>0</v>
      </c>
      <c r="DV41">
        <f t="shared" si="60"/>
        <v>0</v>
      </c>
      <c r="DW41">
        <f t="shared" si="60"/>
        <v>0</v>
      </c>
      <c r="DX41">
        <f t="shared" si="60"/>
        <v>0</v>
      </c>
      <c r="DY41">
        <f t="shared" si="60"/>
        <v>0</v>
      </c>
      <c r="DZ41">
        <f t="shared" si="60"/>
        <v>0</v>
      </c>
      <c r="EA41">
        <f t="shared" si="60"/>
        <v>0</v>
      </c>
      <c r="EB41">
        <f t="shared" si="60"/>
        <v>0</v>
      </c>
      <c r="EC41">
        <f t="shared" si="60"/>
        <v>0</v>
      </c>
      <c r="ED41">
        <f t="shared" si="61"/>
        <v>0</v>
      </c>
      <c r="EE41">
        <f t="shared" si="61"/>
        <v>0</v>
      </c>
      <c r="EF41">
        <f t="shared" si="61"/>
        <v>0</v>
      </c>
      <c r="EG41">
        <f t="shared" si="61"/>
        <v>0</v>
      </c>
      <c r="EH41">
        <f t="shared" si="61"/>
        <v>0</v>
      </c>
      <c r="EI41">
        <f t="shared" si="61"/>
        <v>0</v>
      </c>
      <c r="EJ41">
        <f t="shared" si="61"/>
        <v>0</v>
      </c>
      <c r="EK41">
        <f t="shared" si="61"/>
        <v>0</v>
      </c>
      <c r="EL41">
        <f t="shared" si="61"/>
        <v>0</v>
      </c>
      <c r="EM41">
        <f t="shared" si="61"/>
        <v>0</v>
      </c>
      <c r="EN41">
        <f t="shared" si="62"/>
        <v>0</v>
      </c>
      <c r="EO41">
        <f t="shared" si="62"/>
        <v>0</v>
      </c>
      <c r="EP41">
        <f t="shared" si="62"/>
        <v>0</v>
      </c>
      <c r="EQ41">
        <f t="shared" si="62"/>
        <v>0</v>
      </c>
      <c r="ER41">
        <f t="shared" si="62"/>
        <v>0</v>
      </c>
      <c r="ES41">
        <f t="shared" si="62"/>
        <v>0</v>
      </c>
      <c r="ET41">
        <f t="shared" si="62"/>
        <v>0</v>
      </c>
      <c r="EU41">
        <f t="shared" si="62"/>
        <v>0</v>
      </c>
      <c r="EV41">
        <f t="shared" si="62"/>
        <v>0</v>
      </c>
      <c r="EW41">
        <f t="shared" si="62"/>
        <v>0</v>
      </c>
      <c r="EX41">
        <f t="shared" si="62"/>
        <v>0</v>
      </c>
      <c r="EZ41">
        <f t="shared" si="16"/>
        <v>0.22184534362968461</v>
      </c>
      <c r="FB41">
        <f t="shared" si="63"/>
        <v>0.18012167610242957</v>
      </c>
      <c r="FC41">
        <f t="shared" si="64"/>
        <v>0.2223123173446708</v>
      </c>
    </row>
    <row r="42" spans="1:159" x14ac:dyDescent="0.25">
      <c r="A42">
        <v>475</v>
      </c>
      <c r="B42" s="20">
        <f>'Input spectra'!S41</f>
        <v>5.60983453589321E-2</v>
      </c>
      <c r="C42">
        <f>'Input spectra'!D41</f>
        <v>0.20498783228682699</v>
      </c>
      <c r="D42">
        <f t="shared" si="48"/>
        <v>2.0653927966864227E-2</v>
      </c>
      <c r="E42">
        <f t="shared" si="48"/>
        <v>1.8783735180211369E-2</v>
      </c>
      <c r="F42">
        <f t="shared" si="48"/>
        <v>1.7081967160555472E-2</v>
      </c>
      <c r="G42">
        <f t="shared" si="48"/>
        <v>1.553352743561357E-2</v>
      </c>
      <c r="H42">
        <f t="shared" si="48"/>
        <v>1.4124667099914227E-2</v>
      </c>
      <c r="I42">
        <f t="shared" si="48"/>
        <v>1.2842864964009767E-2</v>
      </c>
      <c r="J42">
        <f t="shared" si="48"/>
        <v>1.1676718328535859E-2</v>
      </c>
      <c r="K42">
        <f t="shared" si="48"/>
        <v>1.0615843443949934E-2</v>
      </c>
      <c r="L42">
        <f t="shared" si="48"/>
        <v>9.6507847995795683E-3</v>
      </c>
      <c r="M42">
        <f t="shared" si="48"/>
        <v>8.7729324611291563E-3</v>
      </c>
      <c r="N42">
        <f t="shared" si="49"/>
        <v>7.9744467446669735E-3</v>
      </c>
      <c r="O42">
        <f t="shared" si="49"/>
        <v>7.2481895779280825E-3</v>
      </c>
      <c r="P42">
        <f t="shared" si="49"/>
        <v>6.5876619570538891E-3</v>
      </c>
      <c r="Q42">
        <f t="shared" si="49"/>
        <v>5.9869469591315354E-3</v>
      </c>
      <c r="R42">
        <f t="shared" si="49"/>
        <v>5.4406578185391512E-3</v>
      </c>
      <c r="S42">
        <f t="shared" si="49"/>
        <v>4.94389061854988E-3</v>
      </c>
      <c r="T42">
        <f t="shared" si="49"/>
        <v>4.4921811892675492E-3</v>
      </c>
      <c r="U42">
        <f t="shared" si="49"/>
        <v>4.0814658390960672E-3</v>
      </c>
      <c r="V42">
        <f t="shared" si="49"/>
        <v>3.7080455798899491E-3</v>
      </c>
      <c r="W42">
        <f t="shared" si="49"/>
        <v>3.3685535359747848E-3</v>
      </c>
      <c r="X42">
        <f t="shared" si="50"/>
        <v>3.0599252546192287E-3</v>
      </c>
      <c r="Y42">
        <f t="shared" si="50"/>
        <v>2.7793716605173232E-3</v>
      </c>
      <c r="Z42">
        <f t="shared" si="50"/>
        <v>2.5243544196139845E-3</v>
      </c>
      <c r="AA42">
        <f t="shared" si="50"/>
        <v>2.2925634983713469E-3</v>
      </c>
      <c r="AB42">
        <f t="shared" si="50"/>
        <v>2.0818967235060287E-3</v>
      </c>
      <c r="AC42">
        <f t="shared" si="50"/>
        <v>1.8904411644887007E-3</v>
      </c>
      <c r="AD42">
        <f t="shared" si="50"/>
        <v>1.7164561768346471E-3</v>
      </c>
      <c r="AE42">
        <f t="shared" si="50"/>
        <v>1.5583579585615756E-3</v>
      </c>
      <c r="AF42">
        <f t="shared" si="50"/>
        <v>1.4147054852711846E-3</v>
      </c>
      <c r="AG42">
        <f t="shared" si="50"/>
        <v>1.284187701235503E-3</v>
      </c>
      <c r="AH42">
        <f t="shared" si="51"/>
        <v>1.1656118547398121E-3</v>
      </c>
      <c r="AI42">
        <f t="shared" si="51"/>
        <v>1.0578928758436486E-3</v>
      </c>
      <c r="AJ42">
        <f t="shared" si="51"/>
        <v>9.6004370375504865E-4</v>
      </c>
      <c r="AK42">
        <f t="shared" si="51"/>
        <v>8.7116647924772813E-4</v>
      </c>
      <c r="AL42">
        <f t="shared" si="51"/>
        <v>7.9044452505709075E-4</v>
      </c>
      <c r="AM42">
        <f t="shared" si="51"/>
        <v>7.171350440328694E-4</v>
      </c>
      <c r="AN42">
        <f t="shared" si="51"/>
        <v>6.5056247106254936E-4</v>
      </c>
      <c r="AO42">
        <f t="shared" si="51"/>
        <v>5.9011242046395809E-4</v>
      </c>
      <c r="AP42">
        <f t="shared" si="51"/>
        <v>5.3522617572620494E-4</v>
      </c>
      <c r="AQ42">
        <f t="shared" si="51"/>
        <v>4.8539567320007339E-4</v>
      </c>
      <c r="AR42">
        <f t="shared" si="52"/>
        <v>4.4015893564245236E-4</v>
      </c>
      <c r="AS42">
        <f t="shared" si="52"/>
        <v>3.9909591544147742E-4</v>
      </c>
      <c r="AT42">
        <f t="shared" si="52"/>
        <v>3.6182471092340138E-4</v>
      </c>
      <c r="AU42">
        <f t="shared" si="52"/>
        <v>3.2799812239960702E-4</v>
      </c>
      <c r="AV42">
        <f t="shared" si="52"/>
        <v>2.9730051758058019E-4</v>
      </c>
      <c r="AW42">
        <f t="shared" si="52"/>
        <v>2.6944497868871382E-4</v>
      </c>
      <c r="AX42">
        <f t="shared" si="52"/>
        <v>2.2041207323565044E-4</v>
      </c>
      <c r="AY42">
        <f t="shared" si="52"/>
        <v>1.7331288486384987E-4</v>
      </c>
      <c r="AZ42">
        <f t="shared" si="52"/>
        <v>1.4356923232066606E-4</v>
      </c>
      <c r="BA42">
        <f t="shared" si="52"/>
        <v>1.2102182349488756E-4</v>
      </c>
      <c r="BB42">
        <f t="shared" si="53"/>
        <v>1.0302604775953904E-4</v>
      </c>
      <c r="BC42">
        <f t="shared" si="53"/>
        <v>8.8290884320387219E-5</v>
      </c>
      <c r="BD42">
        <f t="shared" si="53"/>
        <v>7.6036137807129791E-5</v>
      </c>
      <c r="BE42">
        <f t="shared" si="53"/>
        <v>6.5735450716682313E-5</v>
      </c>
      <c r="BF42">
        <f t="shared" si="53"/>
        <v>5.7009537771442336E-5</v>
      </c>
      <c r="BG42">
        <f t="shared" si="53"/>
        <v>4.9573073670728936E-5</v>
      </c>
      <c r="BH42">
        <f t="shared" si="53"/>
        <v>4.3204903514755487E-5</v>
      </c>
      <c r="BI42">
        <f t="shared" si="53"/>
        <v>3.7729840875885073E-5</v>
      </c>
      <c r="BJ42">
        <f t="shared" si="53"/>
        <v>3.3006814244006057E-5</v>
      </c>
      <c r="BK42">
        <f t="shared" si="53"/>
        <v>2.8920761443884068E-5</v>
      </c>
      <c r="BL42">
        <f t="shared" si="54"/>
        <v>2.5376871024843868E-5</v>
      </c>
      <c r="BM42">
        <f t="shared" si="54"/>
        <v>2.2296364621033248E-5</v>
      </c>
      <c r="BN42">
        <f t="shared" si="54"/>
        <v>1.9613331002254519E-5</v>
      </c>
      <c r="BO42">
        <f t="shared" si="54"/>
        <v>1.7272301225456606E-5</v>
      </c>
      <c r="BP42">
        <f t="shared" si="54"/>
        <v>1.5226360161544754E-5</v>
      </c>
      <c r="BQ42">
        <f t="shared" si="54"/>
        <v>1.3435655059052299E-5</v>
      </c>
      <c r="BR42">
        <f t="shared" si="54"/>
        <v>1.1866203667793637E-5</v>
      </c>
      <c r="BS42">
        <f t="shared" si="54"/>
        <v>1.0488932094805784E-5</v>
      </c>
      <c r="BT42">
        <f t="shared" si="54"/>
        <v>9.2788913319366713E-6</v>
      </c>
      <c r="BU42">
        <f t="shared" si="54"/>
        <v>8.2146144420473921E-6</v>
      </c>
      <c r="BV42">
        <f t="shared" si="55"/>
        <v>7.2775856564135817E-6</v>
      </c>
      <c r="BW42">
        <f t="shared" si="55"/>
        <v>6.4517993407204468E-6</v>
      </c>
      <c r="BX42">
        <f t="shared" si="55"/>
        <v>5.7233917207033276E-6</v>
      </c>
      <c r="BY42">
        <f t="shared" si="55"/>
        <v>5.080331943525538E-6</v>
      </c>
      <c r="BZ42">
        <f t="shared" si="55"/>
        <v>4.5121618404881572E-6</v>
      </c>
      <c r="CA42">
        <f t="shared" si="55"/>
        <v>4.0097758937823101E-6</v>
      </c>
      <c r="CB42">
        <f t="shared" si="55"/>
        <v>3.5652345650976372E-6</v>
      </c>
      <c r="CC42">
        <f t="shared" si="55"/>
        <v>3.1716054382736415E-6</v>
      </c>
      <c r="CD42">
        <f t="shared" si="55"/>
        <v>2.8228276494196948E-6</v>
      </c>
      <c r="CE42">
        <f t="shared" si="55"/>
        <v>2.5135958901477167E-6</v>
      </c>
      <c r="CF42">
        <f t="shared" si="56"/>
        <v>2.239260920260859E-6</v>
      </c>
      <c r="CG42">
        <f t="shared" si="56"/>
        <v>1.9957440510130206E-6</v>
      </c>
      <c r="CH42">
        <f t="shared" si="56"/>
        <v>1.7794634858442109E-6</v>
      </c>
      <c r="CI42">
        <f t="shared" si="56"/>
        <v>1.5872707529001316E-6</v>
      </c>
      <c r="CJ42">
        <f t="shared" si="56"/>
        <v>1.416395748543199E-6</v>
      </c>
      <c r="CK42">
        <f t="shared" si="56"/>
        <v>1.2643991458027214E-6</v>
      </c>
      <c r="CL42">
        <f t="shared" si="56"/>
        <v>1.1291311159659755E-6</v>
      </c>
      <c r="CM42">
        <f t="shared" si="56"/>
        <v>1.0086954729085259E-6</v>
      </c>
      <c r="CN42">
        <f t="shared" si="56"/>
        <v>9.0141848435908319E-7</v>
      </c>
      <c r="CO42">
        <f t="shared" si="56"/>
        <v>8.0582170693023365E-7</v>
      </c>
      <c r="CP42">
        <f t="shared" si="57"/>
        <v>7.2059829630854138E-7</v>
      </c>
      <c r="CQ42">
        <f t="shared" si="57"/>
        <v>6.4459232362505667E-7</v>
      </c>
      <c r="CR42">
        <f t="shared" si="57"/>
        <v>3.8189296221473517E-7</v>
      </c>
      <c r="CS42">
        <f t="shared" si="57"/>
        <v>2.2825061119387916E-7</v>
      </c>
      <c r="CT42">
        <f t="shared" si="57"/>
        <v>1.4545765306825774E-7</v>
      </c>
      <c r="CU42">
        <f t="shared" si="57"/>
        <v>9.311371274206514E-8</v>
      </c>
      <c r="CV42">
        <f t="shared" si="57"/>
        <v>5.8504886084292494E-8</v>
      </c>
      <c r="CW42">
        <f t="shared" si="57"/>
        <v>3.5389113658803122E-8</v>
      </c>
      <c r="CX42">
        <f t="shared" si="57"/>
        <v>2.0111066800005319E-8</v>
      </c>
      <c r="CY42">
        <f t="shared" si="57"/>
        <v>1.0319685337053923E-8</v>
      </c>
      <c r="CZ42">
        <f t="shared" si="58"/>
        <v>4.4155992212640418E-9</v>
      </c>
      <c r="DA42">
        <f t="shared" si="58"/>
        <v>1.271487608650625E-9</v>
      </c>
      <c r="DB42">
        <f t="shared" si="58"/>
        <v>7.4321039708402408E-11</v>
      </c>
      <c r="DC42">
        <f t="shared" si="58"/>
        <v>0</v>
      </c>
      <c r="DD42">
        <f t="shared" si="58"/>
        <v>0</v>
      </c>
      <c r="DE42">
        <f t="shared" si="58"/>
        <v>0</v>
      </c>
      <c r="DF42">
        <f t="shared" si="58"/>
        <v>0</v>
      </c>
      <c r="DG42">
        <f t="shared" si="58"/>
        <v>0</v>
      </c>
      <c r="DH42">
        <f t="shared" si="58"/>
        <v>0</v>
      </c>
      <c r="DI42">
        <f t="shared" si="58"/>
        <v>0</v>
      </c>
      <c r="DJ42">
        <f t="shared" si="59"/>
        <v>0</v>
      </c>
      <c r="DK42">
        <f t="shared" si="59"/>
        <v>0</v>
      </c>
      <c r="DL42">
        <f t="shared" si="59"/>
        <v>0</v>
      </c>
      <c r="DM42">
        <f t="shared" si="59"/>
        <v>0</v>
      </c>
      <c r="DN42">
        <f t="shared" si="59"/>
        <v>0</v>
      </c>
      <c r="DO42">
        <f t="shared" si="59"/>
        <v>0</v>
      </c>
      <c r="DP42">
        <f t="shared" si="59"/>
        <v>0</v>
      </c>
      <c r="DQ42">
        <f t="shared" si="59"/>
        <v>0</v>
      </c>
      <c r="DR42">
        <f t="shared" si="59"/>
        <v>0</v>
      </c>
      <c r="DS42">
        <f t="shared" si="59"/>
        <v>0</v>
      </c>
      <c r="DT42">
        <f t="shared" si="60"/>
        <v>0</v>
      </c>
      <c r="DU42">
        <f t="shared" si="60"/>
        <v>0</v>
      </c>
      <c r="DV42">
        <f t="shared" si="60"/>
        <v>0</v>
      </c>
      <c r="DW42">
        <f t="shared" si="60"/>
        <v>0</v>
      </c>
      <c r="DX42">
        <f t="shared" si="60"/>
        <v>0</v>
      </c>
      <c r="DY42">
        <f t="shared" si="60"/>
        <v>0</v>
      </c>
      <c r="DZ42">
        <f t="shared" si="60"/>
        <v>0</v>
      </c>
      <c r="EA42">
        <f t="shared" si="60"/>
        <v>0</v>
      </c>
      <c r="EB42">
        <f t="shared" si="60"/>
        <v>0</v>
      </c>
      <c r="EC42">
        <f t="shared" si="60"/>
        <v>0</v>
      </c>
      <c r="ED42">
        <f t="shared" si="61"/>
        <v>0</v>
      </c>
      <c r="EE42">
        <f t="shared" si="61"/>
        <v>0</v>
      </c>
      <c r="EF42">
        <f t="shared" si="61"/>
        <v>0</v>
      </c>
      <c r="EG42">
        <f t="shared" si="61"/>
        <v>0</v>
      </c>
      <c r="EH42">
        <f t="shared" si="61"/>
        <v>0</v>
      </c>
      <c r="EI42">
        <f t="shared" si="61"/>
        <v>0</v>
      </c>
      <c r="EJ42">
        <f t="shared" si="61"/>
        <v>0</v>
      </c>
      <c r="EK42">
        <f t="shared" si="61"/>
        <v>0</v>
      </c>
      <c r="EL42">
        <f t="shared" si="61"/>
        <v>0</v>
      </c>
      <c r="EM42">
        <f t="shared" si="61"/>
        <v>0</v>
      </c>
      <c r="EN42">
        <f t="shared" si="62"/>
        <v>0</v>
      </c>
      <c r="EO42">
        <f t="shared" si="62"/>
        <v>0</v>
      </c>
      <c r="EP42">
        <f t="shared" si="62"/>
        <v>0</v>
      </c>
      <c r="EQ42">
        <f t="shared" si="62"/>
        <v>0</v>
      </c>
      <c r="ER42">
        <f t="shared" si="62"/>
        <v>0</v>
      </c>
      <c r="ES42">
        <f t="shared" si="62"/>
        <v>0</v>
      </c>
      <c r="ET42">
        <f t="shared" si="62"/>
        <v>0</v>
      </c>
      <c r="EU42">
        <f t="shared" si="62"/>
        <v>0</v>
      </c>
      <c r="EV42">
        <f t="shared" si="62"/>
        <v>0</v>
      </c>
      <c r="EW42">
        <f t="shared" si="62"/>
        <v>0</v>
      </c>
      <c r="EX42">
        <f t="shared" si="62"/>
        <v>0</v>
      </c>
      <c r="EZ42">
        <f t="shared" si="16"/>
        <v>0.22554620200049802</v>
      </c>
      <c r="FB42">
        <f t="shared" si="63"/>
        <v>0.17734512253173679</v>
      </c>
      <c r="FC42">
        <f t="shared" si="64"/>
        <v>0.222839547661216</v>
      </c>
    </row>
    <row r="43" spans="1:159" x14ac:dyDescent="0.25">
      <c r="A43">
        <v>480</v>
      </c>
      <c r="B43" s="20">
        <f>'Input spectra'!S42</f>
        <v>5.5906912360481502E-2</v>
      </c>
      <c r="C43">
        <f>'Input spectra'!D42</f>
        <v>0.202975583817886</v>
      </c>
      <c r="D43">
        <f t="shared" ref="D43:M52" si="65">D$2*EXP(- D$1 * ($C43*_c2+$B43))</f>
        <v>2.0653927966864227E-2</v>
      </c>
      <c r="E43">
        <f t="shared" si="65"/>
        <v>1.8799220159094639E-2</v>
      </c>
      <c r="F43">
        <f t="shared" si="65"/>
        <v>1.7110142912451096E-2</v>
      </c>
      <c r="G43">
        <f t="shared" si="65"/>
        <v>1.5571975809764278E-2</v>
      </c>
      <c r="H43">
        <f t="shared" si="65"/>
        <v>1.4171301229262256E-2</v>
      </c>
      <c r="I43">
        <f t="shared" si="65"/>
        <v>1.2895889469933655E-2</v>
      </c>
      <c r="J43">
        <f t="shared" si="65"/>
        <v>1.1734593972749615E-2</v>
      </c>
      <c r="K43">
        <f t="shared" si="65"/>
        <v>1.067725575306811E-2</v>
      </c>
      <c r="L43">
        <f t="shared" si="65"/>
        <v>9.7146162368612968E-3</v>
      </c>
      <c r="M43">
        <f t="shared" si="65"/>
        <v>8.8382377639826901E-3</v>
      </c>
      <c r="N43">
        <f t="shared" ref="N43:W52" si="66">N$2*EXP(- N$1 * ($C43*_c2+$B43))</f>
        <v>8.0404310861125188E-3</v>
      </c>
      <c r="O43">
        <f t="shared" si="66"/>
        <v>7.3141892458220776E-3</v>
      </c>
      <c r="P43">
        <f t="shared" si="66"/>
        <v>6.6531272768703452E-3</v>
      </c>
      <c r="Q43">
        <f t="shared" si="66"/>
        <v>6.0514272148350576E-3</v>
      </c>
      <c r="R43">
        <f t="shared" si="66"/>
        <v>5.5037879518937301E-3</v>
      </c>
      <c r="S43">
        <f t="shared" si="66"/>
        <v>5.0053795103799197E-3</v>
      </c>
      <c r="T43">
        <f t="shared" si="66"/>
        <v>4.5518013469865812E-3</v>
      </c>
      <c r="U43">
        <f t="shared" si="66"/>
        <v>4.1390443334817307E-3</v>
      </c>
      <c r="V43">
        <f t="shared" si="66"/>
        <v>3.7634560908257272E-3</v>
      </c>
      <c r="W43">
        <f t="shared" si="66"/>
        <v>3.4217093818925933E-3</v>
      </c>
      <c r="X43">
        <f t="shared" ref="X43:AG52" si="67">X$2*EXP(- X$1 * ($C43*_c2+$B43))</f>
        <v>3.1107732938366289E-3</v>
      </c>
      <c r="Y43">
        <f t="shared" si="67"/>
        <v>2.8278869647256405E-3</v>
      </c>
      <c r="Z43">
        <f t="shared" si="67"/>
        <v>2.5705356305804105E-3</v>
      </c>
      <c r="AA43">
        <f t="shared" si="67"/>
        <v>2.3364287885964952E-3</v>
      </c>
      <c r="AB43">
        <f t="shared" si="67"/>
        <v>2.1234802902431039E-3</v>
      </c>
      <c r="AC43">
        <f t="shared" si="67"/>
        <v>1.9297901942847003E-3</v>
      </c>
      <c r="AD43">
        <f t="shared" si="67"/>
        <v>1.7536282246908045E-3</v>
      </c>
      <c r="AE43">
        <f t="shared" si="67"/>
        <v>1.5934186920132651E-3</v>
      </c>
      <c r="AF43">
        <f t="shared" si="67"/>
        <v>1.4477267492320341E-3</v>
      </c>
      <c r="AG43">
        <f t="shared" si="67"/>
        <v>1.3152458644042596E-3</v>
      </c>
      <c r="AH43">
        <f t="shared" ref="AH43:AQ52" si="68">AH$2*EXP(- AH$1 * ($C43*_c2+$B43))</f>
        <v>1.194786402792494E-3</v>
      </c>
      <c r="AI43">
        <f t="shared" si="68"/>
        <v>1.0852652205825444E-3</v>
      </c>
      <c r="AJ43">
        <f t="shared" si="68"/>
        <v>9.856961809093952E-4</v>
      </c>
      <c r="AK43">
        <f t="shared" si="68"/>
        <v>8.9518151076278221E-4</v>
      </c>
      <c r="AL43">
        <f t="shared" si="68"/>
        <v>8.1290392450852542E-4</v>
      </c>
      <c r="AM43">
        <f t="shared" si="68"/>
        <v>7.3811944629779448E-4</v>
      </c>
      <c r="AN43">
        <f t="shared" si="68"/>
        <v>6.7015086959905997E-4</v>
      </c>
      <c r="AO43">
        <f t="shared" si="68"/>
        <v>6.0838179752680216E-4</v>
      </c>
      <c r="AP43">
        <f t="shared" si="68"/>
        <v>5.5225121260282903E-4</v>
      </c>
      <c r="AQ43">
        <f t="shared" si="68"/>
        <v>5.0124852911216601E-4</v>
      </c>
      <c r="AR43">
        <f t="shared" ref="AR43:BA52" si="69">AR$2*EXP(- AR$1 * ($C43*_c2+$B43))</f>
        <v>4.5490908534403152E-4</v>
      </c>
      <c r="AS43">
        <f t="shared" si="69"/>
        <v>4.1281003677422998E-4</v>
      </c>
      <c r="AT43">
        <f t="shared" si="69"/>
        <v>3.7456661468016387E-4</v>
      </c>
      <c r="AU43">
        <f t="shared" si="69"/>
        <v>3.398287178125856E-4</v>
      </c>
      <c r="AV43">
        <f t="shared" si="69"/>
        <v>3.0827780760562032E-4</v>
      </c>
      <c r="AW43">
        <f t="shared" si="69"/>
        <v>2.7962408001269977E-4</v>
      </c>
      <c r="AX43">
        <f t="shared" si="69"/>
        <v>2.2892737605974712E-4</v>
      </c>
      <c r="AY43">
        <f t="shared" si="69"/>
        <v>1.8015697430419724E-4</v>
      </c>
      <c r="AZ43">
        <f t="shared" si="69"/>
        <v>1.4936178095157081E-4</v>
      </c>
      <c r="BA43">
        <f t="shared" si="69"/>
        <v>1.2600845154796023E-4</v>
      </c>
      <c r="BB43">
        <f t="shared" ref="BB43:BK52" si="70">BB$2*EXP(- BB$1 * ($C43*_c2+$B43))</f>
        <v>1.0735960365715084E-4</v>
      </c>
      <c r="BC43">
        <f t="shared" si="70"/>
        <v>9.2080486146477891E-5</v>
      </c>
      <c r="BD43">
        <f t="shared" si="70"/>
        <v>7.9365117417206027E-5</v>
      </c>
      <c r="BE43">
        <f t="shared" si="70"/>
        <v>6.8670014042784722E-5</v>
      </c>
      <c r="BF43">
        <f t="shared" si="70"/>
        <v>5.9603654438923441E-5</v>
      </c>
      <c r="BG43">
        <f t="shared" si="70"/>
        <v>5.1871534141580255E-5</v>
      </c>
      <c r="BH43">
        <f t="shared" si="70"/>
        <v>4.5245371905796352E-5</v>
      </c>
      <c r="BI43">
        <f t="shared" si="70"/>
        <v>3.9544307404503971E-5</v>
      </c>
      <c r="BJ43">
        <f t="shared" si="70"/>
        <v>3.4622664406308211E-5</v>
      </c>
      <c r="BK43">
        <f t="shared" si="70"/>
        <v>3.0361587635515022E-5</v>
      </c>
      <c r="BL43">
        <f t="shared" ref="BL43:BU52" si="71">BL$2*EXP(- BL$1 * ($C43*_c2+$B43))</f>
        <v>2.6663103834093323E-5</v>
      </c>
      <c r="BM43">
        <f t="shared" si="71"/>
        <v>2.3445773582634463E-5</v>
      </c>
      <c r="BN43">
        <f t="shared" si="71"/>
        <v>2.0641428218115485E-5</v>
      </c>
      <c r="BO43">
        <f t="shared" si="71"/>
        <v>1.8192671032712331E-5</v>
      </c>
      <c r="BP43">
        <f t="shared" si="71"/>
        <v>1.6050931398897939E-5</v>
      </c>
      <c r="BQ43">
        <f t="shared" si="71"/>
        <v>1.4174928042201947E-5</v>
      </c>
      <c r="BR43">
        <f t="shared" si="71"/>
        <v>1.2529440925521677E-5</v>
      </c>
      <c r="BS43">
        <f t="shared" si="71"/>
        <v>1.1084319756635943E-5</v>
      </c>
      <c r="BT43">
        <f t="shared" si="71"/>
        <v>9.813676498567489E-6</v>
      </c>
      <c r="BU43">
        <f t="shared" si="71"/>
        <v>8.6952227218424208E-6</v>
      </c>
      <c r="BV43">
        <f t="shared" ref="BV43:CE52" si="72">BV$2*EXP(- BV$1 * ($C43*_c2+$B43))</f>
        <v>7.7097221916963464E-6</v>
      </c>
      <c r="BW43">
        <f t="shared" si="72"/>
        <v>6.8405359940253203E-6</v>
      </c>
      <c r="BX43">
        <f t="shared" si="72"/>
        <v>6.0732425872183661E-6</v>
      </c>
      <c r="BY43">
        <f t="shared" si="72"/>
        <v>5.3953189625890113E-6</v>
      </c>
      <c r="BZ43">
        <f t="shared" si="72"/>
        <v>4.7958719684551481E-6</v>
      </c>
      <c r="CA43">
        <f t="shared" si="72"/>
        <v>4.2654110529226303E-6</v>
      </c>
      <c r="CB43">
        <f t="shared" si="72"/>
        <v>3.7956553838621677E-6</v>
      </c>
      <c r="CC43">
        <f t="shared" si="72"/>
        <v>3.3793696364976193E-6</v>
      </c>
      <c r="CD43">
        <f t="shared" si="72"/>
        <v>3.0102237897422531E-6</v>
      </c>
      <c r="CE43">
        <f t="shared" si="72"/>
        <v>2.6826731079948653E-6</v>
      </c>
      <c r="CF43">
        <f t="shared" ref="CF43:CO52" si="73">CF$2*EXP(- CF$1 * ($C43*_c2+$B43))</f>
        <v>2.3918551544717148E-6</v>
      </c>
      <c r="CG43">
        <f t="shared" si="73"/>
        <v>2.1335012219556476E-6</v>
      </c>
      <c r="CH43">
        <f t="shared" si="73"/>
        <v>1.9038600048312937E-6</v>
      </c>
      <c r="CI43">
        <f t="shared" si="73"/>
        <v>1.6996316936416085E-6</v>
      </c>
      <c r="CJ43">
        <f t="shared" si="73"/>
        <v>1.5179109664883946E-6</v>
      </c>
      <c r="CK43">
        <f t="shared" si="73"/>
        <v>1.3561375931087846E-6</v>
      </c>
      <c r="CL43">
        <f t="shared" si="73"/>
        <v>1.2120535673391027E-6</v>
      </c>
      <c r="CM43">
        <f t="shared" si="73"/>
        <v>1.0836658497720699E-6</v>
      </c>
      <c r="CN43">
        <f t="shared" si="73"/>
        <v>9.6921394095202706E-7</v>
      </c>
      <c r="CO43">
        <f t="shared" si="73"/>
        <v>8.6714162140999743E-7</v>
      </c>
      <c r="CP43">
        <f t="shared" ref="CP43:CY52" si="74">CP$2*EXP(- CP$1 * ($C43*_c2+$B43))</f>
        <v>7.760722922120901E-7</v>
      </c>
      <c r="CQ43">
        <f t="shared" si="74"/>
        <v>6.9478743170768326E-7</v>
      </c>
      <c r="CR43">
        <f t="shared" si="74"/>
        <v>4.1197072580702285E-7</v>
      </c>
      <c r="CS43">
        <f t="shared" si="74"/>
        <v>2.4643053959497755E-7</v>
      </c>
      <c r="CT43">
        <f t="shared" si="74"/>
        <v>1.5717267043134753E-7</v>
      </c>
      <c r="CU43">
        <f t="shared" si="74"/>
        <v>1.0069594383332246E-7</v>
      </c>
      <c r="CV43">
        <f t="shared" si="74"/>
        <v>6.3321085094886225E-8</v>
      </c>
      <c r="CW43">
        <f t="shared" si="74"/>
        <v>3.8333967757807294E-8</v>
      </c>
      <c r="CX43">
        <f t="shared" si="74"/>
        <v>2.1802539067080651E-8</v>
      </c>
      <c r="CY43">
        <f t="shared" si="74"/>
        <v>1.1196861267450606E-8</v>
      </c>
      <c r="CZ43">
        <f t="shared" ref="CZ43:DI52" si="75">CZ$2*EXP(- CZ$1 * ($C43*_c2+$B43))</f>
        <v>4.7948758552624406E-9</v>
      </c>
      <c r="DA43">
        <f t="shared" si="75"/>
        <v>1.3818398996806248E-9</v>
      </c>
      <c r="DB43">
        <f t="shared" si="75"/>
        <v>8.0837942293074825E-11</v>
      </c>
      <c r="DC43">
        <f t="shared" si="75"/>
        <v>0</v>
      </c>
      <c r="DD43">
        <f t="shared" si="75"/>
        <v>0</v>
      </c>
      <c r="DE43">
        <f t="shared" si="75"/>
        <v>0</v>
      </c>
      <c r="DF43">
        <f t="shared" si="75"/>
        <v>0</v>
      </c>
      <c r="DG43">
        <f t="shared" si="75"/>
        <v>0</v>
      </c>
      <c r="DH43">
        <f t="shared" si="75"/>
        <v>0</v>
      </c>
      <c r="DI43">
        <f t="shared" si="75"/>
        <v>0</v>
      </c>
      <c r="DJ43">
        <f t="shared" ref="DJ43:DS52" si="76">DJ$2*EXP(- DJ$1 * ($C43*_c2+$B43))</f>
        <v>0</v>
      </c>
      <c r="DK43">
        <f t="shared" si="76"/>
        <v>0</v>
      </c>
      <c r="DL43">
        <f t="shared" si="76"/>
        <v>0</v>
      </c>
      <c r="DM43">
        <f t="shared" si="76"/>
        <v>0</v>
      </c>
      <c r="DN43">
        <f t="shared" si="76"/>
        <v>0</v>
      </c>
      <c r="DO43">
        <f t="shared" si="76"/>
        <v>0</v>
      </c>
      <c r="DP43">
        <f t="shared" si="76"/>
        <v>0</v>
      </c>
      <c r="DQ43">
        <f t="shared" si="76"/>
        <v>0</v>
      </c>
      <c r="DR43">
        <f t="shared" si="76"/>
        <v>0</v>
      </c>
      <c r="DS43">
        <f t="shared" si="76"/>
        <v>0</v>
      </c>
      <c r="DT43">
        <f t="shared" ref="DT43:EC52" si="77">DT$2*EXP(- DT$1 * ($C43*_c2+$B43))</f>
        <v>0</v>
      </c>
      <c r="DU43">
        <f t="shared" si="77"/>
        <v>0</v>
      </c>
      <c r="DV43">
        <f t="shared" si="77"/>
        <v>0</v>
      </c>
      <c r="DW43">
        <f t="shared" si="77"/>
        <v>0</v>
      </c>
      <c r="DX43">
        <f t="shared" si="77"/>
        <v>0</v>
      </c>
      <c r="DY43">
        <f t="shared" si="77"/>
        <v>0</v>
      </c>
      <c r="DZ43">
        <f t="shared" si="77"/>
        <v>0</v>
      </c>
      <c r="EA43">
        <f t="shared" si="77"/>
        <v>0</v>
      </c>
      <c r="EB43">
        <f t="shared" si="77"/>
        <v>0</v>
      </c>
      <c r="EC43">
        <f t="shared" si="77"/>
        <v>0</v>
      </c>
      <c r="ED43">
        <f t="shared" ref="ED43:EM52" si="78">ED$2*EXP(- ED$1 * ($C43*_c2+$B43))</f>
        <v>0</v>
      </c>
      <c r="EE43">
        <f t="shared" si="78"/>
        <v>0</v>
      </c>
      <c r="EF43">
        <f t="shared" si="78"/>
        <v>0</v>
      </c>
      <c r="EG43">
        <f t="shared" si="78"/>
        <v>0</v>
      </c>
      <c r="EH43">
        <f t="shared" si="78"/>
        <v>0</v>
      </c>
      <c r="EI43">
        <f t="shared" si="78"/>
        <v>0</v>
      </c>
      <c r="EJ43">
        <f t="shared" si="78"/>
        <v>0</v>
      </c>
      <c r="EK43">
        <f t="shared" si="78"/>
        <v>0</v>
      </c>
      <c r="EL43">
        <f t="shared" si="78"/>
        <v>0</v>
      </c>
      <c r="EM43">
        <f t="shared" si="78"/>
        <v>0</v>
      </c>
      <c r="EN43">
        <f t="shared" ref="EN43:EX52" si="79">EN$2*EXP(- EN$1 * ($C43*_c2+$B43))</f>
        <v>0</v>
      </c>
      <c r="EO43">
        <f t="shared" si="79"/>
        <v>0</v>
      </c>
      <c r="EP43">
        <f t="shared" si="79"/>
        <v>0</v>
      </c>
      <c r="EQ43">
        <f t="shared" si="79"/>
        <v>0</v>
      </c>
      <c r="ER43">
        <f t="shared" si="79"/>
        <v>0</v>
      </c>
      <c r="ES43">
        <f t="shared" si="79"/>
        <v>0</v>
      </c>
      <c r="ET43">
        <f t="shared" si="79"/>
        <v>0</v>
      </c>
      <c r="EU43">
        <f t="shared" si="79"/>
        <v>0</v>
      </c>
      <c r="EV43">
        <f t="shared" si="79"/>
        <v>0</v>
      </c>
      <c r="EW43">
        <f t="shared" si="79"/>
        <v>0</v>
      </c>
      <c r="EX43">
        <f t="shared" si="79"/>
        <v>0</v>
      </c>
      <c r="EZ43">
        <f t="shared" si="16"/>
        <v>0.22735451230063355</v>
      </c>
      <c r="FB43">
        <f t="shared" si="63"/>
        <v>0.17601297308458214</v>
      </c>
      <c r="FC43">
        <f t="shared" si="64"/>
        <v>0.22309106956346103</v>
      </c>
    </row>
    <row r="44" spans="1:159" x14ac:dyDescent="0.25">
      <c r="A44">
        <v>485</v>
      </c>
      <c r="B44" s="20">
        <f>'Input spectra'!S43</f>
        <v>5.5715479362031001E-2</v>
      </c>
      <c r="C44">
        <f>'Input spectra'!D43</f>
        <v>0.12839590979826501</v>
      </c>
      <c r="D44">
        <f t="shared" si="65"/>
        <v>2.0653927966864227E-2</v>
      </c>
      <c r="E44">
        <f t="shared" si="65"/>
        <v>1.9368855723256501E-2</v>
      </c>
      <c r="F44">
        <f t="shared" si="65"/>
        <v>1.8162762220388349E-2</v>
      </c>
      <c r="G44">
        <f t="shared" si="65"/>
        <v>1.7030841649376648E-2</v>
      </c>
      <c r="H44">
        <f t="shared" si="65"/>
        <v>1.5968578234399212E-2</v>
      </c>
      <c r="I44">
        <f t="shared" si="65"/>
        <v>1.4971728849713617E-2</v>
      </c>
      <c r="J44">
        <f t="shared" si="65"/>
        <v>1.4036306672392841E-2</v>
      </c>
      <c r="K44">
        <f t="shared" si="65"/>
        <v>1.3158565809380315E-2</v>
      </c>
      <c r="L44">
        <f t="shared" si="65"/>
        <v>1.2334986841090512E-2</v>
      </c>
      <c r="M44">
        <f t="shared" si="65"/>
        <v>1.1562263227191689E-2</v>
      </c>
      <c r="N44">
        <f t="shared" si="66"/>
        <v>1.0837288523417485E-2</v>
      </c>
      <c r="O44">
        <f t="shared" si="66"/>
        <v>1.0157144361275208E-2</v>
      </c>
      <c r="P44">
        <f t="shared" si="66"/>
        <v>9.5190891453621855E-3</v>
      </c>
      <c r="Q44">
        <f t="shared" si="66"/>
        <v>8.9205474256776381E-3</v>
      </c>
      <c r="R44">
        <f t="shared" si="66"/>
        <v>8.3590999048362563E-3</v>
      </c>
      <c r="S44">
        <f t="shared" si="66"/>
        <v>7.8324740424600726E-3</v>
      </c>
      <c r="T44">
        <f t="shared" si="66"/>
        <v>7.3385352212559946E-3</v>
      </c>
      <c r="U44">
        <f t="shared" si="66"/>
        <v>6.8752784413858396E-3</v>
      </c>
      <c r="V44">
        <f t="shared" si="66"/>
        <v>6.4408205117115576E-3</v>
      </c>
      <c r="W44">
        <f t="shared" si="66"/>
        <v>6.0333927083575751E-3</v>
      </c>
      <c r="X44">
        <f t="shared" si="67"/>
        <v>5.6513338727820937E-3</v>
      </c>
      <c r="Y44">
        <f t="shared" si="67"/>
        <v>5.2930839231957643E-3</v>
      </c>
      <c r="Z44">
        <f t="shared" si="67"/>
        <v>4.9571777547157388E-3</v>
      </c>
      <c r="AA44">
        <f t="shared" si="67"/>
        <v>4.6422395051012475E-3</v>
      </c>
      <c r="AB44">
        <f t="shared" si="67"/>
        <v>4.3469771642890547E-3</v>
      </c>
      <c r="AC44">
        <f t="shared" si="67"/>
        <v>4.0701775072382899E-3</v>
      </c>
      <c r="AD44">
        <f t="shared" si="67"/>
        <v>3.8107013308091697E-3</v>
      </c>
      <c r="AE44">
        <f t="shared" si="67"/>
        <v>3.5674789765434149E-3</v>
      </c>
      <c r="AF44">
        <f t="shared" si="67"/>
        <v>3.3395061222898786E-3</v>
      </c>
      <c r="AG44">
        <f t="shared" si="67"/>
        <v>3.1258398266311837E-3</v>
      </c>
      <c r="AH44">
        <f t="shared" si="68"/>
        <v>2.9255948110195771E-3</v>
      </c>
      <c r="AI44">
        <f t="shared" si="68"/>
        <v>2.73793996542635E-3</v>
      </c>
      <c r="AJ44">
        <f t="shared" si="68"/>
        <v>2.5620950641523756E-3</v>
      </c>
      <c r="AK44">
        <f t="shared" si="68"/>
        <v>2.3973276792406432E-3</v>
      </c>
      <c r="AL44">
        <f t="shared" si="68"/>
        <v>2.242950279678095E-3</v>
      </c>
      <c r="AM44">
        <f t="shared" si="68"/>
        <v>2.0983175052763231E-3</v>
      </c>
      <c r="AN44">
        <f t="shared" si="68"/>
        <v>1.9628236047814335E-3</v>
      </c>
      <c r="AO44">
        <f t="shared" si="68"/>
        <v>1.8359000283849703E-3</v>
      </c>
      <c r="AP44">
        <f t="shared" si="68"/>
        <v>1.7170131653926372E-3</v>
      </c>
      <c r="AQ44">
        <f t="shared" si="68"/>
        <v>1.6056622183577192E-3</v>
      </c>
      <c r="AR44">
        <f t="shared" si="69"/>
        <v>1.5013772055037342E-3</v>
      </c>
      <c r="AS44">
        <f t="shared" si="69"/>
        <v>1.4037170837477599E-3</v>
      </c>
      <c r="AT44">
        <f t="shared" si="69"/>
        <v>1.3122679850939699E-3</v>
      </c>
      <c r="AU44">
        <f t="shared" si="69"/>
        <v>1.2266415595978517E-3</v>
      </c>
      <c r="AV44">
        <f t="shared" si="69"/>
        <v>1.1464734185069232E-3</v>
      </c>
      <c r="AW44">
        <f t="shared" si="69"/>
        <v>1.0714216715651287E-3</v>
      </c>
      <c r="AX44">
        <f t="shared" si="69"/>
        <v>9.0374876947916204E-4</v>
      </c>
      <c r="AY44">
        <f t="shared" si="69"/>
        <v>7.3276581100178138E-4</v>
      </c>
      <c r="AZ44">
        <f t="shared" si="69"/>
        <v>6.2591841968605332E-4</v>
      </c>
      <c r="BA44">
        <f t="shared" si="69"/>
        <v>5.4405405784438432E-4</v>
      </c>
      <c r="BB44">
        <f t="shared" si="70"/>
        <v>4.7758140491277348E-4</v>
      </c>
      <c r="BC44">
        <f t="shared" si="70"/>
        <v>4.2202506259242508E-4</v>
      </c>
      <c r="BD44">
        <f t="shared" si="70"/>
        <v>3.747696669083944E-4</v>
      </c>
      <c r="BE44">
        <f t="shared" si="70"/>
        <v>3.3409196895871368E-4</v>
      </c>
      <c r="BF44">
        <f t="shared" si="70"/>
        <v>2.9876926463371999E-4</v>
      </c>
      <c r="BG44">
        <f t="shared" si="70"/>
        <v>2.6788984623667611E-4</v>
      </c>
      <c r="BH44">
        <f t="shared" si="70"/>
        <v>2.40749532642784E-4</v>
      </c>
      <c r="BI44">
        <f t="shared" si="70"/>
        <v>2.1679007423014473E-4</v>
      </c>
      <c r="BJ44">
        <f t="shared" si="70"/>
        <v>1.9556000375450141E-4</v>
      </c>
      <c r="BK44">
        <f t="shared" si="70"/>
        <v>1.7668844897700831E-4</v>
      </c>
      <c r="BL44">
        <f t="shared" si="71"/>
        <v>1.5986688581756255E-4</v>
      </c>
      <c r="BM44">
        <f t="shared" si="71"/>
        <v>1.4483599524426488E-4</v>
      </c>
      <c r="BN44">
        <f t="shared" si="71"/>
        <v>1.3137593354268812E-4</v>
      </c>
      <c r="BO44">
        <f t="shared" si="71"/>
        <v>1.1929896287612084E-4</v>
      </c>
      <c r="BP44">
        <f t="shared" si="71"/>
        <v>1.0844376081192982E-4</v>
      </c>
      <c r="BQ44">
        <f t="shared" si="71"/>
        <v>9.8670953486765267E-5</v>
      </c>
      <c r="BR44">
        <f t="shared" si="71"/>
        <v>8.9859559444934871E-5</v>
      </c>
      <c r="BS44">
        <f t="shared" si="71"/>
        <v>8.1904123689253698E-5</v>
      </c>
      <c r="BT44">
        <f t="shared" si="71"/>
        <v>7.4712383257126094E-5</v>
      </c>
      <c r="BU44">
        <f t="shared" si="71"/>
        <v>6.8203347896907094E-5</v>
      </c>
      <c r="BV44">
        <f t="shared" si="72"/>
        <v>6.230570896417817E-5</v>
      </c>
      <c r="BW44">
        <f t="shared" si="72"/>
        <v>5.695651071486277E-5</v>
      </c>
      <c r="BX44">
        <f t="shared" si="72"/>
        <v>5.2100033443800286E-5</v>
      </c>
      <c r="BY44">
        <f t="shared" si="72"/>
        <v>4.7686849168684788E-5</v>
      </c>
      <c r="BZ44">
        <f t="shared" si="72"/>
        <v>4.3673018967604709E-5</v>
      </c>
      <c r="CA44">
        <f t="shared" si="72"/>
        <v>4.001940744415287E-5</v>
      </c>
      <c r="CB44">
        <f t="shared" si="72"/>
        <v>3.6691094670721239E-5</v>
      </c>
      <c r="CC44">
        <f t="shared" si="72"/>
        <v>3.3656869737088018E-5</v>
      </c>
      <c r="CD44">
        <f t="shared" si="72"/>
        <v>3.0888792985039571E-5</v>
      </c>
      <c r="CE44">
        <f t="shared" si="72"/>
        <v>2.8361816340947526E-5</v>
      </c>
      <c r="CF44">
        <f t="shared" si="73"/>
        <v>2.6053453013590046E-5</v>
      </c>
      <c r="CG44">
        <f t="shared" si="73"/>
        <v>2.3943489312621408E-5</v>
      </c>
      <c r="CH44">
        <f t="shared" si="73"/>
        <v>2.2013732545201589E-5</v>
      </c>
      <c r="CI44">
        <f t="shared" si="73"/>
        <v>2.0247789925795162E-5</v>
      </c>
      <c r="CJ44">
        <f t="shared" si="73"/>
        <v>1.86308742338936E-5</v>
      </c>
      <c r="CK44">
        <f t="shared" si="73"/>
        <v>1.7149632612462863E-5</v>
      </c>
      <c r="CL44">
        <f t="shared" si="73"/>
        <v>1.5791995444252809E-5</v>
      </c>
      <c r="CM44">
        <f t="shared" si="73"/>
        <v>1.4547042695606197E-5</v>
      </c>
      <c r="CN44">
        <f t="shared" si="73"/>
        <v>1.3404885495306843E-5</v>
      </c>
      <c r="CO44">
        <f t="shared" si="73"/>
        <v>1.2356561032973286E-5</v>
      </c>
      <c r="CP44">
        <f t="shared" si="74"/>
        <v>1.1393939128438665E-5</v>
      </c>
      <c r="CQ44">
        <f t="shared" si="74"/>
        <v>1.0509639049214593E-5</v>
      </c>
      <c r="CR44">
        <f t="shared" si="74"/>
        <v>6.4204627945629289E-6</v>
      </c>
      <c r="CS44">
        <f t="shared" si="74"/>
        <v>3.9569324394336121E-6</v>
      </c>
      <c r="CT44">
        <f t="shared" si="74"/>
        <v>2.6001911121630933E-6</v>
      </c>
      <c r="CU44">
        <f t="shared" si="74"/>
        <v>1.7163440330870271E-6</v>
      </c>
      <c r="CV44">
        <f t="shared" si="74"/>
        <v>1.1120001510973422E-6</v>
      </c>
      <c r="CW44">
        <f t="shared" si="74"/>
        <v>6.935925204949927E-7</v>
      </c>
      <c r="CX44">
        <f t="shared" si="74"/>
        <v>4.0643568457146792E-7</v>
      </c>
      <c r="CY44">
        <f t="shared" si="74"/>
        <v>2.1505284162058263E-7</v>
      </c>
      <c r="CZ44">
        <f t="shared" si="75"/>
        <v>9.4883432162383173E-8</v>
      </c>
      <c r="DA44">
        <f t="shared" si="75"/>
        <v>2.8173115593800887E-8</v>
      </c>
      <c r="DB44">
        <f t="shared" si="75"/>
        <v>1.6980736741778545E-9</v>
      </c>
      <c r="DC44">
        <f t="shared" si="75"/>
        <v>0</v>
      </c>
      <c r="DD44">
        <f t="shared" si="75"/>
        <v>0</v>
      </c>
      <c r="DE44">
        <f t="shared" si="75"/>
        <v>0</v>
      </c>
      <c r="DF44">
        <f t="shared" si="75"/>
        <v>0</v>
      </c>
      <c r="DG44">
        <f t="shared" si="75"/>
        <v>0</v>
      </c>
      <c r="DH44">
        <f t="shared" si="75"/>
        <v>0</v>
      </c>
      <c r="DI44">
        <f t="shared" si="75"/>
        <v>0</v>
      </c>
      <c r="DJ44">
        <f t="shared" si="76"/>
        <v>0</v>
      </c>
      <c r="DK44">
        <f t="shared" si="76"/>
        <v>0</v>
      </c>
      <c r="DL44">
        <f t="shared" si="76"/>
        <v>0</v>
      </c>
      <c r="DM44">
        <f t="shared" si="76"/>
        <v>0</v>
      </c>
      <c r="DN44">
        <f t="shared" si="76"/>
        <v>0</v>
      </c>
      <c r="DO44">
        <f t="shared" si="76"/>
        <v>0</v>
      </c>
      <c r="DP44">
        <f t="shared" si="76"/>
        <v>0</v>
      </c>
      <c r="DQ44">
        <f t="shared" si="76"/>
        <v>0</v>
      </c>
      <c r="DR44">
        <f t="shared" si="76"/>
        <v>0</v>
      </c>
      <c r="DS44">
        <f t="shared" si="76"/>
        <v>0</v>
      </c>
      <c r="DT44">
        <f t="shared" si="77"/>
        <v>0</v>
      </c>
      <c r="DU44">
        <f t="shared" si="77"/>
        <v>0</v>
      </c>
      <c r="DV44">
        <f t="shared" si="77"/>
        <v>0</v>
      </c>
      <c r="DW44">
        <f t="shared" si="77"/>
        <v>0</v>
      </c>
      <c r="DX44">
        <f t="shared" si="77"/>
        <v>0</v>
      </c>
      <c r="DY44">
        <f t="shared" si="77"/>
        <v>0</v>
      </c>
      <c r="DZ44">
        <f t="shared" si="77"/>
        <v>0</v>
      </c>
      <c r="EA44">
        <f t="shared" si="77"/>
        <v>0</v>
      </c>
      <c r="EB44">
        <f t="shared" si="77"/>
        <v>0</v>
      </c>
      <c r="EC44">
        <f t="shared" si="77"/>
        <v>0</v>
      </c>
      <c r="ED44">
        <f t="shared" si="78"/>
        <v>0</v>
      </c>
      <c r="EE44">
        <f t="shared" si="78"/>
        <v>0</v>
      </c>
      <c r="EF44">
        <f t="shared" si="78"/>
        <v>0</v>
      </c>
      <c r="EG44">
        <f t="shared" si="78"/>
        <v>0</v>
      </c>
      <c r="EH44">
        <f t="shared" si="78"/>
        <v>0</v>
      </c>
      <c r="EI44">
        <f t="shared" si="78"/>
        <v>0</v>
      </c>
      <c r="EJ44">
        <f t="shared" si="78"/>
        <v>0</v>
      </c>
      <c r="EK44">
        <f t="shared" si="78"/>
        <v>0</v>
      </c>
      <c r="EL44">
        <f t="shared" si="78"/>
        <v>0</v>
      </c>
      <c r="EM44">
        <f t="shared" si="78"/>
        <v>0</v>
      </c>
      <c r="EN44">
        <f t="shared" si="79"/>
        <v>0</v>
      </c>
      <c r="EO44">
        <f t="shared" si="79"/>
        <v>0</v>
      </c>
      <c r="EP44">
        <f t="shared" si="79"/>
        <v>0</v>
      </c>
      <c r="EQ44">
        <f t="shared" si="79"/>
        <v>0</v>
      </c>
      <c r="ER44">
        <f t="shared" si="79"/>
        <v>0</v>
      </c>
      <c r="ES44">
        <f t="shared" si="79"/>
        <v>0</v>
      </c>
      <c r="ET44">
        <f t="shared" si="79"/>
        <v>0</v>
      </c>
      <c r="EU44">
        <f t="shared" si="79"/>
        <v>0</v>
      </c>
      <c r="EV44">
        <f t="shared" si="79"/>
        <v>0</v>
      </c>
      <c r="EW44">
        <f t="shared" si="79"/>
        <v>0</v>
      </c>
      <c r="EX44">
        <f t="shared" si="79"/>
        <v>0</v>
      </c>
      <c r="EZ44">
        <f t="shared" si="16"/>
        <v>0.31965872985016619</v>
      </c>
      <c r="FB44">
        <f t="shared" si="63"/>
        <v>0.12386108153984832</v>
      </c>
      <c r="FC44">
        <f t="shared" si="64"/>
        <v>0.23226914216413178</v>
      </c>
    </row>
    <row r="45" spans="1:159" x14ac:dyDescent="0.25">
      <c r="A45">
        <v>490</v>
      </c>
      <c r="B45" s="20">
        <f>'Input spectra'!S44</f>
        <v>5.5524046363580402E-2</v>
      </c>
      <c r="C45">
        <f>'Input spectra'!D44</f>
        <v>8.2199684829404998E-2</v>
      </c>
      <c r="D45">
        <f t="shared" si="65"/>
        <v>2.0653927966864227E-2</v>
      </c>
      <c r="E45">
        <f t="shared" si="65"/>
        <v>1.9730467887441504E-2</v>
      </c>
      <c r="F45">
        <f t="shared" si="65"/>
        <v>1.8847282382827006E-2</v>
      </c>
      <c r="G45">
        <f t="shared" si="65"/>
        <v>1.800264722049226E-2</v>
      </c>
      <c r="H45">
        <f t="shared" si="65"/>
        <v>1.7194910934479158E-2</v>
      </c>
      <c r="I45">
        <f t="shared" si="65"/>
        <v>1.6422491789386446E-2</v>
      </c>
      <c r="J45">
        <f t="shared" si="65"/>
        <v>1.5683874869851035E-2</v>
      </c>
      <c r="K45">
        <f t="shared" si="65"/>
        <v>1.4977609290376868E-2</v>
      </c>
      <c r="L45">
        <f t="shared" si="65"/>
        <v>1.4302305520573707E-2</v>
      </c>
      <c r="M45">
        <f t="shared" si="65"/>
        <v>1.3656632821069568E-2</v>
      </c>
      <c r="N45">
        <f t="shared" si="66"/>
        <v>1.3039316785553515E-2</v>
      </c>
      <c r="O45">
        <f t="shared" si="66"/>
        <v>1.244913698459083E-2</v>
      </c>
      <c r="P45">
        <f t="shared" si="66"/>
        <v>1.1884924707030415E-2</v>
      </c>
      <c r="Q45">
        <f t="shared" si="66"/>
        <v>1.1345560794994616E-2</v>
      </c>
      <c r="R45">
        <f t="shared" si="66"/>
        <v>1.0829973568605517E-2</v>
      </c>
      <c r="S45">
        <f t="shared" si="66"/>
        <v>1.0337136836758602E-2</v>
      </c>
      <c r="T45">
        <f t="shared" si="66"/>
        <v>9.8660679904052934E-3</v>
      </c>
      <c r="U45">
        <f t="shared" si="66"/>
        <v>9.4158261749504764E-3</v>
      </c>
      <c r="V45">
        <f t="shared" si="66"/>
        <v>8.9855105385096452E-3</v>
      </c>
      <c r="W45">
        <f t="shared" si="66"/>
        <v>8.5742585529034014E-3</v>
      </c>
      <c r="X45">
        <f t="shared" si="67"/>
        <v>8.1812444043945654E-3</v>
      </c>
      <c r="Y45">
        <f t="shared" si="67"/>
        <v>7.8056774512956567E-3</v>
      </c>
      <c r="Z45">
        <f t="shared" si="67"/>
        <v>7.4468007456918797E-3</v>
      </c>
      <c r="AA45">
        <f t="shared" si="67"/>
        <v>7.103889616637468E-3</v>
      </c>
      <c r="AB45">
        <f t="shared" si="67"/>
        <v>6.7762503122913223E-3</v>
      </c>
      <c r="AC45">
        <f t="shared" si="67"/>
        <v>6.4632186985615755E-3</v>
      </c>
      <c r="AD45">
        <f t="shared" si="67"/>
        <v>6.1641590119281761E-3</v>
      </c>
      <c r="AE45">
        <f t="shared" si="67"/>
        <v>5.8784626642080697E-3</v>
      </c>
      <c r="AF45">
        <f t="shared" si="67"/>
        <v>5.6055470971190617E-3</v>
      </c>
      <c r="AG45">
        <f t="shared" si="67"/>
        <v>5.3448546845862675E-3</v>
      </c>
      <c r="AH45">
        <f t="shared" si="68"/>
        <v>5.0958516808193776E-3</v>
      </c>
      <c r="AI45">
        <f t="shared" si="68"/>
        <v>4.8580272122696758E-3</v>
      </c>
      <c r="AJ45">
        <f t="shared" si="68"/>
        <v>4.6308923116533751E-3</v>
      </c>
      <c r="AK45">
        <f t="shared" si="68"/>
        <v>4.4139789923021396E-3</v>
      </c>
      <c r="AL45">
        <f t="shared" si="68"/>
        <v>4.2068393611730719E-3</v>
      </c>
      <c r="AM45">
        <f t="shared" si="68"/>
        <v>4.0090447689187852E-3</v>
      </c>
      <c r="AN45">
        <f t="shared" si="68"/>
        <v>3.8201849954839166E-3</v>
      </c>
      <c r="AO45">
        <f t="shared" si="68"/>
        <v>3.6398674697573296E-3</v>
      </c>
      <c r="AP45">
        <f t="shared" si="68"/>
        <v>3.4677165218697367E-3</v>
      </c>
      <c r="AQ45">
        <f t="shared" si="68"/>
        <v>3.3033726667842924E-3</v>
      </c>
      <c r="AR45">
        <f t="shared" si="69"/>
        <v>3.1464919178834181E-3</v>
      </c>
      <c r="AS45">
        <f t="shared" si="69"/>
        <v>2.9967451293082966E-3</v>
      </c>
      <c r="AT45">
        <f t="shared" si="69"/>
        <v>2.8538173658586817E-3</v>
      </c>
      <c r="AU45">
        <f t="shared" si="69"/>
        <v>2.7174072993096958E-3</v>
      </c>
      <c r="AV45">
        <f t="shared" si="69"/>
        <v>2.5872266300492773E-3</v>
      </c>
      <c r="AW45">
        <f t="shared" si="69"/>
        <v>2.4629995329851374E-3</v>
      </c>
      <c r="AX45">
        <f t="shared" si="69"/>
        <v>2.1163380583013305E-3</v>
      </c>
      <c r="AY45">
        <f t="shared" si="69"/>
        <v>1.7479779146332385E-3</v>
      </c>
      <c r="AZ45">
        <f t="shared" si="69"/>
        <v>1.520974368556322E-3</v>
      </c>
      <c r="BA45">
        <f t="shared" si="69"/>
        <v>1.3467272165197794E-3</v>
      </c>
      <c r="BB45">
        <f t="shared" si="70"/>
        <v>1.2042548720950315E-3</v>
      </c>
      <c r="BC45">
        <f t="shared" si="70"/>
        <v>1.0840334071825282E-3</v>
      </c>
      <c r="BD45">
        <f t="shared" si="70"/>
        <v>9.8062345369129256E-4</v>
      </c>
      <c r="BE45">
        <f t="shared" si="70"/>
        <v>8.9050692165086164E-4</v>
      </c>
      <c r="BF45">
        <f t="shared" si="70"/>
        <v>8.1122364680713316E-4</v>
      </c>
      <c r="BG45">
        <f t="shared" si="70"/>
        <v>7.4095930541507216E-4</v>
      </c>
      <c r="BH45">
        <f t="shared" si="70"/>
        <v>6.78323676856468E-4</v>
      </c>
      <c r="BI45">
        <f t="shared" si="70"/>
        <v>6.2222053192069362E-4</v>
      </c>
      <c r="BJ45">
        <f t="shared" si="70"/>
        <v>5.7176609766195039E-4</v>
      </c>
      <c r="BK45">
        <f t="shared" si="70"/>
        <v>5.2623525748818291E-4</v>
      </c>
      <c r="BL45">
        <f t="shared" si="71"/>
        <v>4.8502454725961514E-4</v>
      </c>
      <c r="BM45">
        <f t="shared" si="71"/>
        <v>4.4762582238297519E-4</v>
      </c>
      <c r="BN45">
        <f t="shared" si="71"/>
        <v>4.1360697986264508E-4</v>
      </c>
      <c r="BO45">
        <f t="shared" si="71"/>
        <v>3.8259750383196252E-4</v>
      </c>
      <c r="BP45">
        <f t="shared" si="71"/>
        <v>3.5427740473851127E-4</v>
      </c>
      <c r="BQ45">
        <f t="shared" si="71"/>
        <v>3.2836860590738362E-4</v>
      </c>
      <c r="BR45">
        <f t="shared" si="71"/>
        <v>3.0462813337961333E-4</v>
      </c>
      <c r="BS45">
        <f t="shared" si="71"/>
        <v>2.8284265967204344E-4</v>
      </c>
      <c r="BT45">
        <f t="shared" si="71"/>
        <v>2.6282408107821233E-4</v>
      </c>
      <c r="BU45">
        <f t="shared" si="71"/>
        <v>2.4440589562830205E-4</v>
      </c>
      <c r="BV45">
        <f t="shared" si="72"/>
        <v>2.2744020947999922E-4</v>
      </c>
      <c r="BW45">
        <f t="shared" si="72"/>
        <v>2.1179524237891647E-4</v>
      </c>
      <c r="BX45">
        <f t="shared" si="72"/>
        <v>1.9735323365712378E-4</v>
      </c>
      <c r="BY45">
        <f t="shared" si="72"/>
        <v>1.840086727652791E-4</v>
      </c>
      <c r="BZ45">
        <f t="shared" si="72"/>
        <v>1.716667950329827E-4</v>
      </c>
      <c r="CA45">
        <f t="shared" si="72"/>
        <v>1.6024229589505239E-4</v>
      </c>
      <c r="CB45">
        <f t="shared" si="72"/>
        <v>1.4965822635710005E-4</v>
      </c>
      <c r="CC45">
        <f t="shared" si="72"/>
        <v>1.3984503980394236E-4</v>
      </c>
      <c r="CD45">
        <f t="shared" si="72"/>
        <v>1.3073976594691009E-4</v>
      </c>
      <c r="CE45">
        <f t="shared" si="72"/>
        <v>1.2228529216875333E-4</v>
      </c>
      <c r="CF45">
        <f t="shared" si="73"/>
        <v>1.1442973605392259E-4</v>
      </c>
      <c r="CG45">
        <f t="shared" si="73"/>
        <v>1.0712589570548504E-4</v>
      </c>
      <c r="CH45">
        <f t="shared" si="73"/>
        <v>1.003307667098267E-4</v>
      </c>
      <c r="CI45">
        <f t="shared" si="73"/>
        <v>9.4005116438241284E-5</v>
      </c>
      <c r="CJ45">
        <f t="shared" si="73"/>
        <v>8.811310786275287E-5</v>
      </c>
      <c r="CK45">
        <f t="shared" si="73"/>
        <v>8.2621966282576733E-5</v>
      </c>
      <c r="CL45">
        <f t="shared" si="73"/>
        <v>7.7501683361894471E-5</v>
      </c>
      <c r="CM45">
        <f t="shared" si="73"/>
        <v>7.2724753711363453E-5</v>
      </c>
      <c r="CN45">
        <f t="shared" si="73"/>
        <v>6.8265939938101484E-5</v>
      </c>
      <c r="CO45">
        <f t="shared" si="73"/>
        <v>6.4102062667869555E-5</v>
      </c>
      <c r="CP45">
        <f t="shared" si="74"/>
        <v>6.0211812529522184E-5</v>
      </c>
      <c r="CQ45">
        <f t="shared" si="74"/>
        <v>5.657558150204181E-5</v>
      </c>
      <c r="CR45">
        <f t="shared" si="74"/>
        <v>3.5207969524506885E-5</v>
      </c>
      <c r="CS45">
        <f t="shared" si="74"/>
        <v>2.2103787729231801E-5</v>
      </c>
      <c r="CT45">
        <f t="shared" si="74"/>
        <v>1.4796082888142927E-5</v>
      </c>
      <c r="CU45">
        <f t="shared" si="74"/>
        <v>9.9489958726376288E-6</v>
      </c>
      <c r="CV45">
        <f t="shared" si="74"/>
        <v>6.5661858743852468E-6</v>
      </c>
      <c r="CW45">
        <f t="shared" si="74"/>
        <v>4.1720177500795883E-6</v>
      </c>
      <c r="CX45">
        <f t="shared" si="74"/>
        <v>2.4903879015927612E-6</v>
      </c>
      <c r="CY45">
        <f t="shared" si="74"/>
        <v>1.3423129248908325E-6</v>
      </c>
      <c r="CZ45">
        <f t="shared" si="75"/>
        <v>6.0329870387502481E-7</v>
      </c>
      <c r="DA45">
        <f t="shared" si="75"/>
        <v>1.8247791235528448E-7</v>
      </c>
      <c r="DB45">
        <f t="shared" si="75"/>
        <v>1.1203800723630444E-8</v>
      </c>
      <c r="DC45">
        <f t="shared" si="75"/>
        <v>0</v>
      </c>
      <c r="DD45">
        <f t="shared" si="75"/>
        <v>0</v>
      </c>
      <c r="DE45">
        <f t="shared" si="75"/>
        <v>0</v>
      </c>
      <c r="DF45">
        <f t="shared" si="75"/>
        <v>0</v>
      </c>
      <c r="DG45">
        <f t="shared" si="75"/>
        <v>0</v>
      </c>
      <c r="DH45">
        <f t="shared" si="75"/>
        <v>0</v>
      </c>
      <c r="DI45">
        <f t="shared" si="75"/>
        <v>0</v>
      </c>
      <c r="DJ45">
        <f t="shared" si="76"/>
        <v>0</v>
      </c>
      <c r="DK45">
        <f t="shared" si="76"/>
        <v>0</v>
      </c>
      <c r="DL45">
        <f t="shared" si="76"/>
        <v>0</v>
      </c>
      <c r="DM45">
        <f t="shared" si="76"/>
        <v>0</v>
      </c>
      <c r="DN45">
        <f t="shared" si="76"/>
        <v>0</v>
      </c>
      <c r="DO45">
        <f t="shared" si="76"/>
        <v>0</v>
      </c>
      <c r="DP45">
        <f t="shared" si="76"/>
        <v>0</v>
      </c>
      <c r="DQ45">
        <f t="shared" si="76"/>
        <v>0</v>
      </c>
      <c r="DR45">
        <f t="shared" si="76"/>
        <v>0</v>
      </c>
      <c r="DS45">
        <f t="shared" si="76"/>
        <v>0</v>
      </c>
      <c r="DT45">
        <f t="shared" si="77"/>
        <v>0</v>
      </c>
      <c r="DU45">
        <f t="shared" si="77"/>
        <v>0</v>
      </c>
      <c r="DV45">
        <f t="shared" si="77"/>
        <v>0</v>
      </c>
      <c r="DW45">
        <f t="shared" si="77"/>
        <v>0</v>
      </c>
      <c r="DX45">
        <f t="shared" si="77"/>
        <v>0</v>
      </c>
      <c r="DY45">
        <f t="shared" si="77"/>
        <v>0</v>
      </c>
      <c r="DZ45">
        <f t="shared" si="77"/>
        <v>0</v>
      </c>
      <c r="EA45">
        <f t="shared" si="77"/>
        <v>0</v>
      </c>
      <c r="EB45">
        <f t="shared" si="77"/>
        <v>0</v>
      </c>
      <c r="EC45">
        <f t="shared" si="77"/>
        <v>0</v>
      </c>
      <c r="ED45">
        <f t="shared" si="78"/>
        <v>0</v>
      </c>
      <c r="EE45">
        <f t="shared" si="78"/>
        <v>0</v>
      </c>
      <c r="EF45">
        <f t="shared" si="78"/>
        <v>0</v>
      </c>
      <c r="EG45">
        <f t="shared" si="78"/>
        <v>0</v>
      </c>
      <c r="EH45">
        <f t="shared" si="78"/>
        <v>0</v>
      </c>
      <c r="EI45">
        <f t="shared" si="78"/>
        <v>0</v>
      </c>
      <c r="EJ45">
        <f t="shared" si="78"/>
        <v>0</v>
      </c>
      <c r="EK45">
        <f t="shared" si="78"/>
        <v>0</v>
      </c>
      <c r="EL45">
        <f t="shared" si="78"/>
        <v>0</v>
      </c>
      <c r="EM45">
        <f t="shared" si="78"/>
        <v>0</v>
      </c>
      <c r="EN45">
        <f t="shared" si="79"/>
        <v>0</v>
      </c>
      <c r="EO45">
        <f t="shared" si="79"/>
        <v>0</v>
      </c>
      <c r="EP45">
        <f t="shared" si="79"/>
        <v>0</v>
      </c>
      <c r="EQ45">
        <f t="shared" si="79"/>
        <v>0</v>
      </c>
      <c r="ER45">
        <f t="shared" si="79"/>
        <v>0</v>
      </c>
      <c r="ES45">
        <f t="shared" si="79"/>
        <v>0</v>
      </c>
      <c r="ET45">
        <f t="shared" si="79"/>
        <v>0</v>
      </c>
      <c r="EU45">
        <f t="shared" si="79"/>
        <v>0</v>
      </c>
      <c r="EV45">
        <f t="shared" si="79"/>
        <v>0</v>
      </c>
      <c r="EW45">
        <f t="shared" si="79"/>
        <v>0</v>
      </c>
      <c r="EX45">
        <f t="shared" si="79"/>
        <v>0</v>
      </c>
      <c r="EZ45">
        <f t="shared" si="16"/>
        <v>0.42230726644045746</v>
      </c>
      <c r="FB45">
        <f t="shared" si="63"/>
        <v>8.7413159690058362E-2</v>
      </c>
      <c r="FC45">
        <f t="shared" si="64"/>
        <v>0.23800834610559218</v>
      </c>
    </row>
    <row r="46" spans="1:159" x14ac:dyDescent="0.25">
      <c r="A46">
        <v>495</v>
      </c>
      <c r="B46" s="20">
        <f>'Input spectra'!S45</f>
        <v>5.5332613365129901E-2</v>
      </c>
      <c r="C46">
        <f>'Input spectra'!D45</f>
        <v>5.03233136333908E-2</v>
      </c>
      <c r="D46">
        <f t="shared" si="65"/>
        <v>2.0653927966864227E-2</v>
      </c>
      <c r="E46">
        <f t="shared" si="65"/>
        <v>1.9984035424997479E-2</v>
      </c>
      <c r="F46">
        <f t="shared" si="65"/>
        <v>1.9334829685026016E-2</v>
      </c>
      <c r="G46">
        <f t="shared" si="65"/>
        <v>1.8705692517232555E-2</v>
      </c>
      <c r="H46">
        <f t="shared" si="65"/>
        <v>1.809602373973019E-2</v>
      </c>
      <c r="I46">
        <f t="shared" si="65"/>
        <v>1.750524070079193E-2</v>
      </c>
      <c r="J46">
        <f t="shared" si="65"/>
        <v>1.6932777775826417E-2</v>
      </c>
      <c r="K46">
        <f t="shared" si="65"/>
        <v>1.6378085878590128E-2</v>
      </c>
      <c r="L46">
        <f t="shared" si="65"/>
        <v>1.5840631986237474E-2</v>
      </c>
      <c r="M46">
        <f t="shared" si="65"/>
        <v>1.531989867782141E-2</v>
      </c>
      <c r="N46">
        <f t="shared" si="66"/>
        <v>1.4815383685867848E-2</v>
      </c>
      <c r="O46">
        <f t="shared" si="66"/>
        <v>1.432659946065762E-2</v>
      </c>
      <c r="P46">
        <f t="shared" si="66"/>
        <v>1.3853072746860002E-2</v>
      </c>
      <c r="Q46">
        <f t="shared" si="66"/>
        <v>1.3394344172171483E-2</v>
      </c>
      <c r="R46">
        <f t="shared" si="66"/>
        <v>1.2949967847623348E-2</v>
      </c>
      <c r="S46">
        <f t="shared" si="66"/>
        <v>1.251951097923077E-2</v>
      </c>
      <c r="T46">
        <f t="shared" si="66"/>
        <v>1.2102553490665288E-2</v>
      </c>
      <c r="U46">
        <f t="shared" si="66"/>
        <v>1.1698687656641416E-2</v>
      </c>
      <c r="V46">
        <f t="shared" si="66"/>
        <v>1.1307517746716659E-2</v>
      </c>
      <c r="W46">
        <f t="shared" si="66"/>
        <v>1.0928659679212614E-2</v>
      </c>
      <c r="X46">
        <f t="shared" si="67"/>
        <v>1.0561740684972931E-2</v>
      </c>
      <c r="Y46">
        <f t="shared" si="67"/>
        <v>1.0206398980681869E-2</v>
      </c>
      <c r="Z46">
        <f t="shared" si="67"/>
        <v>9.862283451474791E-3</v>
      </c>
      <c r="AA46">
        <f t="shared" si="67"/>
        <v>9.5290533425794795E-3</v>
      </c>
      <c r="AB46">
        <f t="shared" si="67"/>
        <v>9.2063779597343961E-3</v>
      </c>
      <c r="AC46">
        <f t="shared" si="67"/>
        <v>8.8939363781370857E-3</v>
      </c>
      <c r="AD46">
        <f t="shared" si="67"/>
        <v>8.5914171596827588E-3</v>
      </c>
      <c r="AE46">
        <f t="shared" si="67"/>
        <v>8.2985180782598634E-3</v>
      </c>
      <c r="AF46">
        <f t="shared" si="67"/>
        <v>8.0149458528758141E-3</v>
      </c>
      <c r="AG46">
        <f t="shared" si="67"/>
        <v>7.7404158883925024E-3</v>
      </c>
      <c r="AH46">
        <f t="shared" si="68"/>
        <v>7.474652023657288E-3</v>
      </c>
      <c r="AI46">
        <f t="shared" si="68"/>
        <v>7.2173862868211156E-3</v>
      </c>
      <c r="AJ46">
        <f t="shared" si="68"/>
        <v>6.9683586576412947E-3</v>
      </c>
      <c r="AK46">
        <f t="shared" si="68"/>
        <v>6.7273168365720457E-3</v>
      </c>
      <c r="AL46">
        <f t="shared" si="68"/>
        <v>6.4940160204514661E-3</v>
      </c>
      <c r="AM46">
        <f t="shared" si="68"/>
        <v>6.2682186845988792E-3</v>
      </c>
      <c r="AN46">
        <f t="shared" si="68"/>
        <v>6.049694371141715E-3</v>
      </c>
      <c r="AO46">
        <f t="shared" si="68"/>
        <v>5.8382194833961542E-3</v>
      </c>
      <c r="AP46">
        <f t="shared" si="68"/>
        <v>5.6335770861306537E-3</v>
      </c>
      <c r="AQ46">
        <f t="shared" si="68"/>
        <v>5.4355567115462119E-3</v>
      </c>
      <c r="AR46">
        <f t="shared" si="69"/>
        <v>5.2439541708119682E-3</v>
      </c>
      <c r="AS46">
        <f t="shared" si="69"/>
        <v>5.058571370999132E-3</v>
      </c>
      <c r="AT46">
        <f t="shared" si="69"/>
        <v>4.8792161372606712E-3</v>
      </c>
      <c r="AU46">
        <f t="shared" si="69"/>
        <v>4.7057020401085241E-3</v>
      </c>
      <c r="AV46">
        <f t="shared" si="69"/>
        <v>4.5378482276440804E-3</v>
      </c>
      <c r="AW46">
        <f t="shared" si="69"/>
        <v>4.3754792626019045E-3</v>
      </c>
      <c r="AX46">
        <f t="shared" si="69"/>
        <v>3.8079579942143912E-3</v>
      </c>
      <c r="AY46">
        <f t="shared" si="69"/>
        <v>3.1855824848367712E-3</v>
      </c>
      <c r="AZ46">
        <f t="shared" si="69"/>
        <v>2.8075055003344332E-3</v>
      </c>
      <c r="BA46">
        <f t="shared" si="69"/>
        <v>2.5178170149486312E-3</v>
      </c>
      <c r="BB46">
        <f t="shared" si="70"/>
        <v>2.2803879937432774E-3</v>
      </c>
      <c r="BC46">
        <f t="shared" si="70"/>
        <v>2.079116412272734E-3</v>
      </c>
      <c r="BD46">
        <f t="shared" si="70"/>
        <v>1.9049528166564362E-3</v>
      </c>
      <c r="BE46">
        <f t="shared" si="70"/>
        <v>1.7521248663700752E-3</v>
      </c>
      <c r="BF46">
        <f t="shared" si="70"/>
        <v>1.6166431339548119E-3</v>
      </c>
      <c r="BG46">
        <f t="shared" si="70"/>
        <v>1.4955940325987968E-3</v>
      </c>
      <c r="BH46">
        <f t="shared" si="70"/>
        <v>1.3867626945915986E-3</v>
      </c>
      <c r="BI46">
        <f t="shared" si="70"/>
        <v>1.2884136528999793E-3</v>
      </c>
      <c r="BJ46">
        <f t="shared" si="70"/>
        <v>1.1991546278406753E-3</v>
      </c>
      <c r="BK46">
        <f t="shared" si="70"/>
        <v>1.1178474386625784E-3</v>
      </c>
      <c r="BL46">
        <f t="shared" si="71"/>
        <v>1.043547253610012E-3</v>
      </c>
      <c r="BM46">
        <f t="shared" si="71"/>
        <v>9.7545971652638946E-4</v>
      </c>
      <c r="BN46">
        <f t="shared" si="71"/>
        <v>9.1290980789346518E-4</v>
      </c>
      <c r="BO46">
        <f t="shared" si="71"/>
        <v>8.5531867157736738E-4</v>
      </c>
      <c r="BP46">
        <f t="shared" si="71"/>
        <v>8.0218600649202239E-4</v>
      </c>
      <c r="BQ46">
        <f t="shared" si="71"/>
        <v>7.5307644368088433E-4</v>
      </c>
      <c r="BR46">
        <f t="shared" si="71"/>
        <v>7.0760884009771566E-4</v>
      </c>
      <c r="BS46">
        <f t="shared" si="71"/>
        <v>6.6544774795659759E-4</v>
      </c>
      <c r="BT46">
        <f t="shared" si="71"/>
        <v>6.2629653439095156E-4</v>
      </c>
      <c r="BU46">
        <f t="shared" si="71"/>
        <v>5.898917718738985E-4</v>
      </c>
      <c r="BV46">
        <f t="shared" si="72"/>
        <v>5.5599862034520439E-4</v>
      </c>
      <c r="BW46">
        <f t="shared" si="72"/>
        <v>5.2440699264849177E-4</v>
      </c>
      <c r="BX46">
        <f t="shared" si="72"/>
        <v>4.949283454386002E-4</v>
      </c>
      <c r="BY46">
        <f t="shared" si="72"/>
        <v>4.6739297446975246E-4</v>
      </c>
      <c r="BZ46">
        <f t="shared" si="72"/>
        <v>4.4164772027911845E-4</v>
      </c>
      <c r="CA46">
        <f t="shared" si="72"/>
        <v>4.1755401053556189E-4</v>
      </c>
      <c r="CB46">
        <f t="shared" si="72"/>
        <v>3.9498618064507589E-4</v>
      </c>
      <c r="CC46">
        <f t="shared" si="72"/>
        <v>3.7383002592441785E-4</v>
      </c>
      <c r="CD46">
        <f t="shared" si="72"/>
        <v>3.5398154771226748E-4</v>
      </c>
      <c r="CE46">
        <f t="shared" si="72"/>
        <v>3.3534586285465488E-4</v>
      </c>
      <c r="CF46">
        <f t="shared" si="73"/>
        <v>3.1783625156481314E-4</v>
      </c>
      <c r="CG46">
        <f t="shared" si="73"/>
        <v>3.0137332307320834E-4</v>
      </c>
      <c r="CH46">
        <f t="shared" si="73"/>
        <v>2.8588428201508368E-4</v>
      </c>
      <c r="CI46">
        <f t="shared" si="73"/>
        <v>2.7130228134761134E-4</v>
      </c>
      <c r="CJ46">
        <f t="shared" si="73"/>
        <v>2.5756584989566157E-4</v>
      </c>
      <c r="CK46">
        <f t="shared" si="73"/>
        <v>2.4461838450766062E-4</v>
      </c>
      <c r="CL46">
        <f t="shared" si="73"/>
        <v>2.3240769834818607E-4</v>
      </c>
      <c r="CM46">
        <f t="shared" si="73"/>
        <v>2.2088561812925799E-4</v>
      </c>
      <c r="CN46">
        <f t="shared" si="73"/>
        <v>2.1000762414034939E-4</v>
      </c>
      <c r="CO46">
        <f t="shared" si="73"/>
        <v>1.9973252781925861E-4</v>
      </c>
      <c r="CP46">
        <f t="shared" si="74"/>
        <v>1.9002218234481544E-4</v>
      </c>
      <c r="CQ46">
        <f t="shared" si="74"/>
        <v>1.8084122235391693E-4</v>
      </c>
      <c r="CR46">
        <f t="shared" si="74"/>
        <v>1.1398696588584697E-4</v>
      </c>
      <c r="CS46">
        <f t="shared" si="74"/>
        <v>7.2481424821757402E-5</v>
      </c>
      <c r="CT46">
        <f t="shared" si="74"/>
        <v>4.9141972326616563E-5</v>
      </c>
      <c r="CU46">
        <f t="shared" si="74"/>
        <v>3.346808665731932E-5</v>
      </c>
      <c r="CV46">
        <f t="shared" si="74"/>
        <v>2.2372298915393311E-5</v>
      </c>
      <c r="CW46">
        <f t="shared" si="74"/>
        <v>1.4397576505557464E-5</v>
      </c>
      <c r="CX46">
        <f t="shared" si="74"/>
        <v>8.7047449747800663E-6</v>
      </c>
      <c r="CY46">
        <f t="shared" si="74"/>
        <v>4.7521335015469309E-6</v>
      </c>
      <c r="CZ46">
        <f t="shared" si="75"/>
        <v>2.1632816169745405E-6</v>
      </c>
      <c r="DA46">
        <f t="shared" si="75"/>
        <v>6.6273022512209046E-7</v>
      </c>
      <c r="DB46">
        <f t="shared" si="75"/>
        <v>4.1213325249118929E-8</v>
      </c>
      <c r="DC46">
        <f t="shared" si="75"/>
        <v>0</v>
      </c>
      <c r="DD46">
        <f t="shared" si="75"/>
        <v>0</v>
      </c>
      <c r="DE46">
        <f t="shared" si="75"/>
        <v>0</v>
      </c>
      <c r="DF46">
        <f t="shared" si="75"/>
        <v>0</v>
      </c>
      <c r="DG46">
        <f t="shared" si="75"/>
        <v>0</v>
      </c>
      <c r="DH46">
        <f t="shared" si="75"/>
        <v>0</v>
      </c>
      <c r="DI46">
        <f t="shared" si="75"/>
        <v>0</v>
      </c>
      <c r="DJ46">
        <f t="shared" si="76"/>
        <v>0</v>
      </c>
      <c r="DK46">
        <f t="shared" si="76"/>
        <v>0</v>
      </c>
      <c r="DL46">
        <f t="shared" si="76"/>
        <v>0</v>
      </c>
      <c r="DM46">
        <f t="shared" si="76"/>
        <v>0</v>
      </c>
      <c r="DN46">
        <f t="shared" si="76"/>
        <v>0</v>
      </c>
      <c r="DO46">
        <f t="shared" si="76"/>
        <v>0</v>
      </c>
      <c r="DP46">
        <f t="shared" si="76"/>
        <v>0</v>
      </c>
      <c r="DQ46">
        <f t="shared" si="76"/>
        <v>0</v>
      </c>
      <c r="DR46">
        <f t="shared" si="76"/>
        <v>0</v>
      </c>
      <c r="DS46">
        <f t="shared" si="76"/>
        <v>0</v>
      </c>
      <c r="DT46">
        <f t="shared" si="77"/>
        <v>0</v>
      </c>
      <c r="DU46">
        <f t="shared" si="77"/>
        <v>0</v>
      </c>
      <c r="DV46">
        <f t="shared" si="77"/>
        <v>0</v>
      </c>
      <c r="DW46">
        <f t="shared" si="77"/>
        <v>0</v>
      </c>
      <c r="DX46">
        <f t="shared" si="77"/>
        <v>0</v>
      </c>
      <c r="DY46">
        <f t="shared" si="77"/>
        <v>0</v>
      </c>
      <c r="DZ46">
        <f t="shared" si="77"/>
        <v>0</v>
      </c>
      <c r="EA46">
        <f t="shared" si="77"/>
        <v>0</v>
      </c>
      <c r="EB46">
        <f t="shared" si="77"/>
        <v>0</v>
      </c>
      <c r="EC46">
        <f t="shared" si="77"/>
        <v>0</v>
      </c>
      <c r="ED46">
        <f t="shared" si="78"/>
        <v>0</v>
      </c>
      <c r="EE46">
        <f t="shared" si="78"/>
        <v>0</v>
      </c>
      <c r="EF46">
        <f t="shared" si="78"/>
        <v>0</v>
      </c>
      <c r="EG46">
        <f t="shared" si="78"/>
        <v>0</v>
      </c>
      <c r="EH46">
        <f t="shared" si="78"/>
        <v>0</v>
      </c>
      <c r="EI46">
        <f t="shared" si="78"/>
        <v>0</v>
      </c>
      <c r="EJ46">
        <f t="shared" si="78"/>
        <v>0</v>
      </c>
      <c r="EK46">
        <f t="shared" si="78"/>
        <v>0</v>
      </c>
      <c r="EL46">
        <f t="shared" si="78"/>
        <v>0</v>
      </c>
      <c r="EM46">
        <f t="shared" si="78"/>
        <v>0</v>
      </c>
      <c r="EN46">
        <f t="shared" si="79"/>
        <v>0</v>
      </c>
      <c r="EO46">
        <f t="shared" si="79"/>
        <v>0</v>
      </c>
      <c r="EP46">
        <f t="shared" si="79"/>
        <v>0</v>
      </c>
      <c r="EQ46">
        <f t="shared" si="79"/>
        <v>0</v>
      </c>
      <c r="ER46">
        <f t="shared" si="79"/>
        <v>0</v>
      </c>
      <c r="ES46">
        <f t="shared" si="79"/>
        <v>0</v>
      </c>
      <c r="ET46">
        <f t="shared" si="79"/>
        <v>0</v>
      </c>
      <c r="EU46">
        <f t="shared" si="79"/>
        <v>0</v>
      </c>
      <c r="EV46">
        <f t="shared" si="79"/>
        <v>0</v>
      </c>
      <c r="EW46">
        <f t="shared" si="79"/>
        <v>0</v>
      </c>
      <c r="EX46">
        <f t="shared" si="79"/>
        <v>0</v>
      </c>
      <c r="EZ46">
        <f t="shared" si="16"/>
        <v>0.53442662238011307</v>
      </c>
      <c r="FB46">
        <f t="shared" si="63"/>
        <v>6.0210956885820732E-2</v>
      </c>
      <c r="FC46">
        <f t="shared" si="64"/>
        <v>0.24198593708407834</v>
      </c>
    </row>
    <row r="47" spans="1:159" x14ac:dyDescent="0.25">
      <c r="A47">
        <v>500</v>
      </c>
      <c r="B47" s="20">
        <f>'Input spectra'!S46</f>
        <v>5.51411803666794E-2</v>
      </c>
      <c r="C47">
        <f>'Input spectra'!D46</f>
        <v>2.4243992295518602E-2</v>
      </c>
      <c r="D47">
        <f t="shared" si="65"/>
        <v>2.0653927966864227E-2</v>
      </c>
      <c r="E47">
        <f t="shared" si="65"/>
        <v>2.0193981165115948E-2</v>
      </c>
      <c r="F47">
        <f t="shared" si="65"/>
        <v>1.9743214447903529E-2</v>
      </c>
      <c r="G47">
        <f t="shared" si="65"/>
        <v>1.9301455464341213E-2</v>
      </c>
      <c r="H47">
        <f t="shared" si="65"/>
        <v>1.8868534975159522E-2</v>
      </c>
      <c r="I47">
        <f t="shared" si="65"/>
        <v>1.8444286798035635E-2</v>
      </c>
      <c r="J47">
        <f t="shared" si="65"/>
        <v>1.8028547753865254E-2</v>
      </c>
      <c r="K47">
        <f t="shared" si="65"/>
        <v>1.7621157613959989E-2</v>
      </c>
      <c r="L47">
        <f t="shared" si="65"/>
        <v>1.722195904815458E-2</v>
      </c>
      <c r="M47">
        <f t="shared" si="65"/>
        <v>1.6830797573808506E-2</v>
      </c>
      <c r="N47">
        <f t="shared" si="66"/>
        <v>1.644752150568678E-2</v>
      </c>
      <c r="O47">
        <f t="shared" si="66"/>
        <v>1.6071981906705064E-2</v>
      </c>
      <c r="P47">
        <f t="shared" si="66"/>
        <v>1.570403253952438E-2</v>
      </c>
      <c r="Q47">
        <f t="shared" si="66"/>
        <v>1.5343529818981011E-2</v>
      </c>
      <c r="R47">
        <f t="shared" si="66"/>
        <v>1.4990332765337394E-2</v>
      </c>
      <c r="S47">
        <f t="shared" si="66"/>
        <v>1.4644302958340094E-2</v>
      </c>
      <c r="T47">
        <f t="shared" si="66"/>
        <v>1.4305304492071094E-2</v>
      </c>
      <c r="U47">
        <f t="shared" si="66"/>
        <v>1.3973203930578942E-2</v>
      </c>
      <c r="V47">
        <f t="shared" si="66"/>
        <v>1.3647870264276532E-2</v>
      </c>
      <c r="W47">
        <f t="shared" si="66"/>
        <v>1.3329174867092418E-2</v>
      </c>
      <c r="X47">
        <f t="shared" si="67"/>
        <v>1.3016991454362888E-2</v>
      </c>
      <c r="Y47">
        <f t="shared" si="67"/>
        <v>1.2711196041452209E-2</v>
      </c>
      <c r="Z47">
        <f t="shared" si="67"/>
        <v>1.241166690308862E-2</v>
      </c>
      <c r="AA47">
        <f t="shared" si="67"/>
        <v>1.2118284533403889E-2</v>
      </c>
      <c r="AB47">
        <f t="shared" si="67"/>
        <v>1.1830931606664532E-2</v>
      </c>
      <c r="AC47">
        <f t="shared" si="67"/>
        <v>1.1549492938682814E-2</v>
      </c>
      <c r="AD47">
        <f t="shared" si="67"/>
        <v>1.1273855448896015E-2</v>
      </c>
      <c r="AE47">
        <f t="shared" si="67"/>
        <v>1.1003908123102597E-2</v>
      </c>
      <c r="AF47">
        <f t="shared" si="67"/>
        <v>1.0739541976844031E-2</v>
      </c>
      <c r="AG47">
        <f t="shared" si="67"/>
        <v>1.0480650019421299E-2</v>
      </c>
      <c r="AH47">
        <f t="shared" si="68"/>
        <v>1.0227127218535279E-2</v>
      </c>
      <c r="AI47">
        <f t="shared" si="68"/>
        <v>9.9788704655403588E-3</v>
      </c>
      <c r="AJ47">
        <f t="shared" si="68"/>
        <v>9.7357785413007929E-3</v>
      </c>
      <c r="AK47">
        <f t="shared" si="68"/>
        <v>9.4977520826395757E-3</v>
      </c>
      <c r="AL47">
        <f t="shared" si="68"/>
        <v>9.2646935493696965E-3</v>
      </c>
      <c r="AM47">
        <f t="shared" si="68"/>
        <v>9.0365071918978249E-3</v>
      </c>
      <c r="AN47">
        <f t="shared" si="68"/>
        <v>8.8130990193906866E-3</v>
      </c>
      <c r="AO47">
        <f t="shared" si="68"/>
        <v>8.594376768494498E-3</v>
      </c>
      <c r="AP47">
        <f t="shared" si="68"/>
        <v>8.3802498725980383E-3</v>
      </c>
      <c r="AQ47">
        <f t="shared" si="68"/>
        <v>8.1706294316300516E-3</v>
      </c>
      <c r="AR47">
        <f t="shared" si="69"/>
        <v>7.965428182381858E-3</v>
      </c>
      <c r="AS47">
        <f t="shared" si="69"/>
        <v>7.7645604693462383E-3</v>
      </c>
      <c r="AT47">
        <f t="shared" si="69"/>
        <v>7.5679422160636637E-3</v>
      </c>
      <c r="AU47">
        <f t="shared" si="69"/>
        <v>7.3754908969673608E-3</v>
      </c>
      <c r="AV47">
        <f t="shared" si="69"/>
        <v>7.1871255097184965E-3</v>
      </c>
      <c r="AW47">
        <f t="shared" si="69"/>
        <v>7.0027665480232523E-3</v>
      </c>
      <c r="AX47">
        <f t="shared" si="69"/>
        <v>6.158499685593199E-3</v>
      </c>
      <c r="AY47">
        <f t="shared" si="69"/>
        <v>5.2060745804120012E-3</v>
      </c>
      <c r="AZ47">
        <f t="shared" si="69"/>
        <v>4.6364000548634937E-3</v>
      </c>
      <c r="BA47">
        <f t="shared" si="69"/>
        <v>4.2016822554401829E-3</v>
      </c>
      <c r="BB47">
        <f t="shared" si="70"/>
        <v>3.8454444691419609E-3</v>
      </c>
      <c r="BC47">
        <f t="shared" si="70"/>
        <v>3.5428711766256702E-3</v>
      </c>
      <c r="BD47">
        <f t="shared" si="70"/>
        <v>3.2801940280253934E-3</v>
      </c>
      <c r="BE47">
        <f t="shared" si="70"/>
        <v>3.0487310900051273E-3</v>
      </c>
      <c r="BF47">
        <f t="shared" si="70"/>
        <v>2.8425426159488201E-3</v>
      </c>
      <c r="BG47">
        <f t="shared" si="70"/>
        <v>2.6573288461207525E-3</v>
      </c>
      <c r="BH47">
        <f t="shared" si="70"/>
        <v>2.4898459892935695E-3</v>
      </c>
      <c r="BI47">
        <f t="shared" si="70"/>
        <v>2.3375688348238684E-3</v>
      </c>
      <c r="BJ47">
        <f t="shared" si="70"/>
        <v>2.198482606691136E-3</v>
      </c>
      <c r="BK47">
        <f t="shared" si="70"/>
        <v>2.0709477330013745E-3</v>
      </c>
      <c r="BL47">
        <f t="shared" si="71"/>
        <v>1.9536082363976102E-3</v>
      </c>
      <c r="BM47">
        <f t="shared" si="71"/>
        <v>1.8453274971244851E-3</v>
      </c>
      <c r="BN47">
        <f t="shared" si="71"/>
        <v>1.7451418887749397E-3</v>
      </c>
      <c r="BO47">
        <f t="shared" si="71"/>
        <v>1.6522264821150472E-3</v>
      </c>
      <c r="BP47">
        <f t="shared" si="71"/>
        <v>1.5658691350964055E-3</v>
      </c>
      <c r="BQ47">
        <f t="shared" si="71"/>
        <v>1.4854505572204826E-3</v>
      </c>
      <c r="BR47">
        <f t="shared" si="71"/>
        <v>1.4104287235193393E-3</v>
      </c>
      <c r="BS47">
        <f t="shared" si="71"/>
        <v>1.3403265164165731E-3</v>
      </c>
      <c r="BT47">
        <f t="shared" si="71"/>
        <v>1.2747218039833867E-3</v>
      </c>
      <c r="BU47">
        <f t="shared" si="71"/>
        <v>1.2132393852013908E-3</v>
      </c>
      <c r="BV47">
        <f t="shared" si="72"/>
        <v>1.1555443854436879E-3</v>
      </c>
      <c r="BW47">
        <f t="shared" si="72"/>
        <v>1.1013367922770032E-3</v>
      </c>
      <c r="BX47">
        <f t="shared" si="72"/>
        <v>1.0503468978784207E-3</v>
      </c>
      <c r="BY47">
        <f t="shared" si="72"/>
        <v>1.0023314695348571E-3</v>
      </c>
      <c r="BZ47">
        <f t="shared" si="72"/>
        <v>9.5707051023029809E-4</v>
      </c>
      <c r="CA47">
        <f t="shared" si="72"/>
        <v>9.1436450150477074E-4</v>
      </c>
      <c r="CB47">
        <f t="shared" si="72"/>
        <v>8.7403204351139496E-4</v>
      </c>
      <c r="CC47">
        <f t="shared" si="72"/>
        <v>8.3590782452910384E-4</v>
      </c>
      <c r="CD47">
        <f t="shared" si="72"/>
        <v>7.9984086553364E-4</v>
      </c>
      <c r="CE47">
        <f t="shared" si="72"/>
        <v>7.6569299580406139E-4</v>
      </c>
      <c r="CF47">
        <f t="shared" si="73"/>
        <v>7.3333752367955873E-4</v>
      </c>
      <c r="CG47">
        <f t="shared" si="73"/>
        <v>7.026580730174005E-4</v>
      </c>
      <c r="CH47">
        <f t="shared" si="73"/>
        <v>6.7354756103262989E-4</v>
      </c>
      <c r="CI47">
        <f t="shared" si="73"/>
        <v>6.4590729731844865E-4</v>
      </c>
      <c r="CJ47">
        <f t="shared" si="73"/>
        <v>6.1964618717501297E-4</v>
      </c>
      <c r="CK47">
        <f t="shared" si="73"/>
        <v>5.9468002508204689E-4</v>
      </c>
      <c r="CL47">
        <f t="shared" si="73"/>
        <v>5.7093086636640243E-4</v>
      </c>
      <c r="CM47">
        <f t="shared" si="73"/>
        <v>5.4832646693898414E-4</v>
      </c>
      <c r="CN47">
        <f t="shared" si="73"/>
        <v>5.2679978248380745E-4</v>
      </c>
      <c r="CO47">
        <f t="shared" si="73"/>
        <v>5.0628851973600361E-4</v>
      </c>
      <c r="CP47">
        <f t="shared" si="74"/>
        <v>4.8673473353312433E-4</v>
      </c>
      <c r="CQ47">
        <f t="shared" si="74"/>
        <v>4.6808446420306988E-4</v>
      </c>
      <c r="CR47">
        <f t="shared" si="74"/>
        <v>2.9814034032709633E-4</v>
      </c>
      <c r="CS47">
        <f t="shared" si="74"/>
        <v>1.9157155617842669E-4</v>
      </c>
      <c r="CT47">
        <f t="shared" si="74"/>
        <v>1.3124889149238768E-4</v>
      </c>
      <c r="CU47">
        <f t="shared" si="74"/>
        <v>9.0325984094401617E-5</v>
      </c>
      <c r="CV47">
        <f t="shared" si="74"/>
        <v>6.1014237230890235E-5</v>
      </c>
      <c r="CW47">
        <f t="shared" si="74"/>
        <v>3.9677904148656816E-5</v>
      </c>
      <c r="CX47">
        <f t="shared" si="74"/>
        <v>2.4241201243269974E-5</v>
      </c>
      <c r="CY47">
        <f t="shared" si="74"/>
        <v>1.3372896201842565E-5</v>
      </c>
      <c r="CZ47">
        <f t="shared" si="75"/>
        <v>6.1516080512868335E-6</v>
      </c>
      <c r="DA47">
        <f t="shared" si="75"/>
        <v>1.9043691206427239E-6</v>
      </c>
      <c r="DB47">
        <f t="shared" si="75"/>
        <v>1.1967150845278022E-7</v>
      </c>
      <c r="DC47">
        <f t="shared" si="75"/>
        <v>0</v>
      </c>
      <c r="DD47">
        <f t="shared" si="75"/>
        <v>0</v>
      </c>
      <c r="DE47">
        <f t="shared" si="75"/>
        <v>0</v>
      </c>
      <c r="DF47">
        <f t="shared" si="75"/>
        <v>0</v>
      </c>
      <c r="DG47">
        <f t="shared" si="75"/>
        <v>0</v>
      </c>
      <c r="DH47">
        <f t="shared" si="75"/>
        <v>0</v>
      </c>
      <c r="DI47">
        <f t="shared" si="75"/>
        <v>0</v>
      </c>
      <c r="DJ47">
        <f t="shared" si="76"/>
        <v>0</v>
      </c>
      <c r="DK47">
        <f t="shared" si="76"/>
        <v>0</v>
      </c>
      <c r="DL47">
        <f t="shared" si="76"/>
        <v>0</v>
      </c>
      <c r="DM47">
        <f t="shared" si="76"/>
        <v>0</v>
      </c>
      <c r="DN47">
        <f t="shared" si="76"/>
        <v>0</v>
      </c>
      <c r="DO47">
        <f t="shared" si="76"/>
        <v>0</v>
      </c>
      <c r="DP47">
        <f t="shared" si="76"/>
        <v>0</v>
      </c>
      <c r="DQ47">
        <f t="shared" si="76"/>
        <v>0</v>
      </c>
      <c r="DR47">
        <f t="shared" si="76"/>
        <v>0</v>
      </c>
      <c r="DS47">
        <f t="shared" si="76"/>
        <v>0</v>
      </c>
      <c r="DT47">
        <f t="shared" si="77"/>
        <v>0</v>
      </c>
      <c r="DU47">
        <f t="shared" si="77"/>
        <v>0</v>
      </c>
      <c r="DV47">
        <f t="shared" si="77"/>
        <v>0</v>
      </c>
      <c r="DW47">
        <f t="shared" si="77"/>
        <v>0</v>
      </c>
      <c r="DX47">
        <f t="shared" si="77"/>
        <v>0</v>
      </c>
      <c r="DY47">
        <f t="shared" si="77"/>
        <v>0</v>
      </c>
      <c r="DZ47">
        <f t="shared" si="77"/>
        <v>0</v>
      </c>
      <c r="EA47">
        <f t="shared" si="77"/>
        <v>0</v>
      </c>
      <c r="EB47">
        <f t="shared" si="77"/>
        <v>0</v>
      </c>
      <c r="EC47">
        <f t="shared" si="77"/>
        <v>0</v>
      </c>
      <c r="ED47">
        <f t="shared" si="78"/>
        <v>0</v>
      </c>
      <c r="EE47">
        <f t="shared" si="78"/>
        <v>0</v>
      </c>
      <c r="EF47">
        <f t="shared" si="78"/>
        <v>0</v>
      </c>
      <c r="EG47">
        <f t="shared" si="78"/>
        <v>0</v>
      </c>
      <c r="EH47">
        <f t="shared" si="78"/>
        <v>0</v>
      </c>
      <c r="EI47">
        <f t="shared" si="78"/>
        <v>0</v>
      </c>
      <c r="EJ47">
        <f t="shared" si="78"/>
        <v>0</v>
      </c>
      <c r="EK47">
        <f t="shared" si="78"/>
        <v>0</v>
      </c>
      <c r="EL47">
        <f t="shared" si="78"/>
        <v>0</v>
      </c>
      <c r="EM47">
        <f t="shared" si="78"/>
        <v>0</v>
      </c>
      <c r="EN47">
        <f t="shared" si="79"/>
        <v>0</v>
      </c>
      <c r="EO47">
        <f t="shared" si="79"/>
        <v>0</v>
      </c>
      <c r="EP47">
        <f t="shared" si="79"/>
        <v>0</v>
      </c>
      <c r="EQ47">
        <f t="shared" si="79"/>
        <v>0</v>
      </c>
      <c r="ER47">
        <f t="shared" si="79"/>
        <v>0</v>
      </c>
      <c r="ES47">
        <f t="shared" si="79"/>
        <v>0</v>
      </c>
      <c r="ET47">
        <f t="shared" si="79"/>
        <v>0</v>
      </c>
      <c r="EU47">
        <f t="shared" si="79"/>
        <v>0</v>
      </c>
      <c r="EV47">
        <f t="shared" si="79"/>
        <v>0</v>
      </c>
      <c r="EW47">
        <f t="shared" si="79"/>
        <v>0</v>
      </c>
      <c r="EX47">
        <f t="shared" si="79"/>
        <v>0</v>
      </c>
      <c r="EZ47">
        <f t="shared" si="16"/>
        <v>0.670458167503866</v>
      </c>
      <c r="FB47">
        <f t="shared" si="63"/>
        <v>3.6619039950440857E-2</v>
      </c>
      <c r="FC47">
        <f t="shared" si="64"/>
        <v>0.2452474844467924</v>
      </c>
    </row>
    <row r="48" spans="1:159" x14ac:dyDescent="0.25">
      <c r="A48">
        <v>505</v>
      </c>
      <c r="B48" s="20">
        <f>'Input spectra'!S47</f>
        <v>5.4949747368228802E-2</v>
      </c>
      <c r="C48">
        <f>'Input spectra'!D47</f>
        <v>0</v>
      </c>
      <c r="D48">
        <f t="shared" si="65"/>
        <v>2.0653927966864227E-2</v>
      </c>
      <c r="E48">
        <f t="shared" si="65"/>
        <v>2.0391157237036533E-2</v>
      </c>
      <c r="F48">
        <f t="shared" si="65"/>
        <v>2.0130646200261126E-2</v>
      </c>
      <c r="G48">
        <f t="shared" si="65"/>
        <v>1.987237798156806E-2</v>
      </c>
      <c r="H48">
        <f t="shared" si="65"/>
        <v>1.9616335823076717E-2</v>
      </c>
      <c r="I48">
        <f t="shared" si="65"/>
        <v>1.9362503083219282E-2</v>
      </c>
      <c r="J48">
        <f t="shared" si="65"/>
        <v>1.9110863235969208E-2</v>
      </c>
      <c r="K48">
        <f t="shared" si="65"/>
        <v>1.886139987007461E-2</v>
      </c>
      <c r="L48">
        <f t="shared" si="65"/>
        <v>1.861409668829667E-2</v>
      </c>
      <c r="M48">
        <f t="shared" si="65"/>
        <v>1.836893750665286E-2</v>
      </c>
      <c r="N48">
        <f t="shared" si="66"/>
        <v>1.8125906253665093E-2</v>
      </c>
      <c r="O48">
        <f t="shared" si="66"/>
        <v>1.7884986969612656E-2</v>
      </c>
      <c r="P48">
        <f t="shared" si="66"/>
        <v>1.7646163805790031E-2</v>
      </c>
      <c r="Q48">
        <f t="shared" si="66"/>
        <v>1.7409421023769429E-2</v>
      </c>
      <c r="R48">
        <f t="shared" si="66"/>
        <v>1.7174742994668063E-2</v>
      </c>
      <c r="S48">
        <f t="shared" si="66"/>
        <v>1.694211419842024E-2</v>
      </c>
      <c r="T48">
        <f t="shared" si="66"/>
        <v>1.6711519223054003E-2</v>
      </c>
      <c r="U48">
        <f t="shared" si="66"/>
        <v>1.6482942763972542E-2</v>
      </c>
      <c r="V48">
        <f t="shared" si="66"/>
        <v>1.6256369623240181E-2</v>
      </c>
      <c r="W48">
        <f t="shared" si="66"/>
        <v>1.6031784708872985E-2</v>
      </c>
      <c r="X48">
        <f t="shared" si="67"/>
        <v>1.5809173034133924E-2</v>
      </c>
      <c r="Y48">
        <f t="shared" si="67"/>
        <v>1.5588519716832599E-2</v>
      </c>
      <c r="Z48">
        <f t="shared" si="67"/>
        <v>1.5369809978629471E-2</v>
      </c>
      <c r="AA48">
        <f t="shared" si="67"/>
        <v>1.5153029144344566E-2</v>
      </c>
      <c r="AB48">
        <f t="shared" si="67"/>
        <v>1.493816264127067E-2</v>
      </c>
      <c r="AC48">
        <f t="shared" si="67"/>
        <v>1.4725195998490925E-2</v>
      </c>
      <c r="AD48">
        <f t="shared" si="67"/>
        <v>1.4514114846200823E-2</v>
      </c>
      <c r="AE48">
        <f t="shared" si="67"/>
        <v>1.4304904915034599E-2</v>
      </c>
      <c r="AF48">
        <f t="shared" si="67"/>
        <v>1.409755203539597E-2</v>
      </c>
      <c r="AG48">
        <f t="shared" si="67"/>
        <v>1.3892042136793141E-2</v>
      </c>
      <c r="AH48">
        <f t="shared" si="68"/>
        <v>1.3688361247178187E-2</v>
      </c>
      <c r="AI48">
        <f t="shared" si="68"/>
        <v>1.3486495492290621E-2</v>
      </c>
      <c r="AJ48">
        <f t="shared" si="68"/>
        <v>1.3286431095005262E-2</v>
      </c>
      <c r="AK48">
        <f t="shared" si="68"/>
        <v>1.3088154374684254E-2</v>
      </c>
      <c r="AL48">
        <f t="shared" si="68"/>
        <v>1.2891651746533329E-2</v>
      </c>
      <c r="AM48">
        <f t="shared" si="68"/>
        <v>1.2696909720962194E-2</v>
      </c>
      <c r="AN48">
        <f t="shared" si="68"/>
        <v>1.2503914902949036E-2</v>
      </c>
      <c r="AO48">
        <f t="shared" si="68"/>
        <v>1.2312653991409187E-2</v>
      </c>
      <c r="AP48">
        <f t="shared" si="68"/>
        <v>1.2123113778567811E-2</v>
      </c>
      <c r="AQ48">
        <f t="shared" si="68"/>
        <v>1.1935281149336667E-2</v>
      </c>
      <c r="AR48">
        <f t="shared" si="69"/>
        <v>1.1749143080694918E-2</v>
      </c>
      <c r="AS48">
        <f t="shared" si="69"/>
        <v>1.1564686641073924E-2</v>
      </c>
      <c r="AT48">
        <f t="shared" si="69"/>
        <v>1.1381898989745998E-2</v>
      </c>
      <c r="AU48">
        <f t="shared" si="69"/>
        <v>1.1200767376217164E-2</v>
      </c>
      <c r="AV48">
        <f t="shared" si="69"/>
        <v>1.1021279139623781E-2</v>
      </c>
      <c r="AW48">
        <f t="shared" si="69"/>
        <v>1.0843421708133126E-2</v>
      </c>
      <c r="AX48">
        <f t="shared" si="69"/>
        <v>9.6292297710869074E-3</v>
      </c>
      <c r="AY48">
        <f t="shared" si="69"/>
        <v>8.2195291185171056E-3</v>
      </c>
      <c r="AZ48">
        <f t="shared" si="69"/>
        <v>7.3915817058943087E-3</v>
      </c>
      <c r="BA48">
        <f t="shared" si="69"/>
        <v>6.7639379186262066E-3</v>
      </c>
      <c r="BB48">
        <f t="shared" si="70"/>
        <v>6.2509046910150124E-3</v>
      </c>
      <c r="BC48">
        <f t="shared" si="70"/>
        <v>5.815293260183171E-3</v>
      </c>
      <c r="BD48">
        <f t="shared" si="70"/>
        <v>5.4367043913174764E-3</v>
      </c>
      <c r="BE48">
        <f t="shared" si="70"/>
        <v>5.1024085836295259E-3</v>
      </c>
      <c r="BF48">
        <f t="shared" si="70"/>
        <v>4.8037790523335249E-3</v>
      </c>
      <c r="BG48">
        <f t="shared" si="70"/>
        <v>4.5346238531861534E-3</v>
      </c>
      <c r="BH48">
        <f t="shared" si="70"/>
        <v>4.2903070726532004E-3</v>
      </c>
      <c r="BI48">
        <f t="shared" si="70"/>
        <v>4.0672440082210361E-3</v>
      </c>
      <c r="BJ48">
        <f t="shared" si="70"/>
        <v>3.8625914982508744E-3</v>
      </c>
      <c r="BK48">
        <f t="shared" si="70"/>
        <v>3.6740478747414934E-3</v>
      </c>
      <c r="BL48">
        <f t="shared" si="71"/>
        <v>3.4997182087164124E-3</v>
      </c>
      <c r="BM48">
        <f t="shared" si="71"/>
        <v>3.3380203452333746E-3</v>
      </c>
      <c r="BN48">
        <f t="shared" si="71"/>
        <v>3.1876174519839089E-3</v>
      </c>
      <c r="BO48">
        <f t="shared" si="71"/>
        <v>3.047368389780885E-3</v>
      </c>
      <c r="BP48">
        <f t="shared" si="71"/>
        <v>2.91629041171549E-3</v>
      </c>
      <c r="BQ48">
        <f t="shared" si="71"/>
        <v>2.7935306058333742E-3</v>
      </c>
      <c r="BR48">
        <f t="shared" si="71"/>
        <v>2.6783436751404897E-3</v>
      </c>
      <c r="BS48">
        <f t="shared" si="71"/>
        <v>2.5700743998792676E-3</v>
      </c>
      <c r="BT48">
        <f t="shared" si="71"/>
        <v>2.468143618660996E-3</v>
      </c>
      <c r="BU48">
        <f t="shared" si="71"/>
        <v>2.3720368946447924E-3</v>
      </c>
      <c r="BV48">
        <f t="shared" si="72"/>
        <v>2.2812952587070653E-3</v>
      </c>
      <c r="BW48">
        <f t="shared" si="72"/>
        <v>2.1955075791757687E-3</v>
      </c>
      <c r="BX48">
        <f t="shared" si="72"/>
        <v>2.1143042197014285E-3</v>
      </c>
      <c r="BY48">
        <f t="shared" si="72"/>
        <v>2.0373517276811286E-3</v>
      </c>
      <c r="BZ48">
        <f t="shared" si="72"/>
        <v>1.9643483548569328E-3</v>
      </c>
      <c r="CA48">
        <f t="shared" si="72"/>
        <v>1.8950202556457258E-3</v>
      </c>
      <c r="CB48">
        <f t="shared" si="72"/>
        <v>1.8291182417602963E-3</v>
      </c>
      <c r="CC48">
        <f t="shared" si="72"/>
        <v>1.7664149967516678E-3</v>
      </c>
      <c r="CD48">
        <f t="shared" si="72"/>
        <v>1.7067026733454595E-3</v>
      </c>
      <c r="CE48">
        <f t="shared" si="72"/>
        <v>1.6497908113577121E-3</v>
      </c>
      <c r="CF48">
        <f t="shared" si="73"/>
        <v>1.5955045256363658E-3</v>
      </c>
      <c r="CG48">
        <f t="shared" si="73"/>
        <v>1.5436829226688038E-3</v>
      </c>
      <c r="CH48">
        <f t="shared" si="73"/>
        <v>1.4941777118020131E-3</v>
      </c>
      <c r="CI48">
        <f t="shared" si="73"/>
        <v>1.4468519828699925E-3</v>
      </c>
      <c r="CJ48">
        <f t="shared" si="73"/>
        <v>1.4015791267362387E-3</v>
      </c>
      <c r="CK48">
        <f t="shared" si="73"/>
        <v>1.3582418790819774E-3</v>
      </c>
      <c r="CL48">
        <f t="shared" si="73"/>
        <v>1.3167314708903439E-3</v>
      </c>
      <c r="CM48">
        <f t="shared" si="73"/>
        <v>1.2769468716367484E-3</v>
      </c>
      <c r="CN48">
        <f t="shared" si="73"/>
        <v>1.2387941133078853E-3</v>
      </c>
      <c r="CO48">
        <f t="shared" si="73"/>
        <v>1.2021856851233972E-3</v>
      </c>
      <c r="CP48">
        <f t="shared" si="74"/>
        <v>1.1670399902936506E-3</v>
      </c>
      <c r="CQ48">
        <f t="shared" si="74"/>
        <v>1.1332808573687036E-3</v>
      </c>
      <c r="CR48">
        <f t="shared" si="74"/>
        <v>7.2887657937259758E-4</v>
      </c>
      <c r="CS48">
        <f t="shared" si="74"/>
        <v>4.7291621647388372E-4</v>
      </c>
      <c r="CT48">
        <f t="shared" si="74"/>
        <v>3.2716644128565574E-4</v>
      </c>
      <c r="CU48">
        <f t="shared" si="74"/>
        <v>2.2735564118216747E-4</v>
      </c>
      <c r="CV48">
        <f t="shared" si="74"/>
        <v>1.5507584116660687E-4</v>
      </c>
      <c r="CW48">
        <f t="shared" si="74"/>
        <v>1.0183137544288004E-4</v>
      </c>
      <c r="CX48">
        <f t="shared" si="74"/>
        <v>6.2821304374877719E-5</v>
      </c>
      <c r="CY48">
        <f t="shared" si="74"/>
        <v>3.4994372703998812E-5</v>
      </c>
      <c r="CZ48">
        <f t="shared" si="75"/>
        <v>1.625478848227814E-5</v>
      </c>
      <c r="DA48">
        <f t="shared" si="75"/>
        <v>5.0811699769014896E-6</v>
      </c>
      <c r="DB48">
        <f t="shared" si="75"/>
        <v>3.2242097319507844E-7</v>
      </c>
      <c r="DC48">
        <f t="shared" si="75"/>
        <v>0</v>
      </c>
      <c r="DD48">
        <f t="shared" si="75"/>
        <v>0</v>
      </c>
      <c r="DE48">
        <f t="shared" si="75"/>
        <v>0</v>
      </c>
      <c r="DF48">
        <f t="shared" si="75"/>
        <v>0</v>
      </c>
      <c r="DG48">
        <f t="shared" si="75"/>
        <v>0</v>
      </c>
      <c r="DH48">
        <f t="shared" si="75"/>
        <v>0</v>
      </c>
      <c r="DI48">
        <f t="shared" si="75"/>
        <v>0</v>
      </c>
      <c r="DJ48">
        <f t="shared" si="76"/>
        <v>0</v>
      </c>
      <c r="DK48">
        <f t="shared" si="76"/>
        <v>0</v>
      </c>
      <c r="DL48">
        <f t="shared" si="76"/>
        <v>0</v>
      </c>
      <c r="DM48">
        <f t="shared" si="76"/>
        <v>0</v>
      </c>
      <c r="DN48">
        <f t="shared" si="76"/>
        <v>0</v>
      </c>
      <c r="DO48">
        <f t="shared" si="76"/>
        <v>0</v>
      </c>
      <c r="DP48">
        <f t="shared" si="76"/>
        <v>0</v>
      </c>
      <c r="DQ48">
        <f t="shared" si="76"/>
        <v>0</v>
      </c>
      <c r="DR48">
        <f t="shared" si="76"/>
        <v>0</v>
      </c>
      <c r="DS48">
        <f t="shared" si="76"/>
        <v>0</v>
      </c>
      <c r="DT48">
        <f t="shared" si="77"/>
        <v>0</v>
      </c>
      <c r="DU48">
        <f t="shared" si="77"/>
        <v>0</v>
      </c>
      <c r="DV48">
        <f t="shared" si="77"/>
        <v>0</v>
      </c>
      <c r="DW48">
        <f t="shared" si="77"/>
        <v>0</v>
      </c>
      <c r="DX48">
        <f t="shared" si="77"/>
        <v>0</v>
      </c>
      <c r="DY48">
        <f t="shared" si="77"/>
        <v>0</v>
      </c>
      <c r="DZ48">
        <f t="shared" si="77"/>
        <v>0</v>
      </c>
      <c r="EA48">
        <f t="shared" si="77"/>
        <v>0</v>
      </c>
      <c r="EB48">
        <f t="shared" si="77"/>
        <v>0</v>
      </c>
      <c r="EC48">
        <f t="shared" si="77"/>
        <v>0</v>
      </c>
      <c r="ED48">
        <f t="shared" si="78"/>
        <v>0</v>
      </c>
      <c r="EE48">
        <f t="shared" si="78"/>
        <v>0</v>
      </c>
      <c r="EF48">
        <f t="shared" si="78"/>
        <v>0</v>
      </c>
      <c r="EG48">
        <f t="shared" si="78"/>
        <v>0</v>
      </c>
      <c r="EH48">
        <f t="shared" si="78"/>
        <v>0</v>
      </c>
      <c r="EI48">
        <f t="shared" si="78"/>
        <v>0</v>
      </c>
      <c r="EJ48">
        <f t="shared" si="78"/>
        <v>0</v>
      </c>
      <c r="EK48">
        <f t="shared" si="78"/>
        <v>0</v>
      </c>
      <c r="EL48">
        <f t="shared" si="78"/>
        <v>0</v>
      </c>
      <c r="EM48">
        <f t="shared" si="78"/>
        <v>0</v>
      </c>
      <c r="EN48">
        <f t="shared" si="79"/>
        <v>0</v>
      </c>
      <c r="EO48">
        <f t="shared" si="79"/>
        <v>0</v>
      </c>
      <c r="EP48">
        <f t="shared" si="79"/>
        <v>0</v>
      </c>
      <c r="EQ48">
        <f t="shared" si="79"/>
        <v>0</v>
      </c>
      <c r="ER48">
        <f t="shared" si="79"/>
        <v>0</v>
      </c>
      <c r="ES48">
        <f t="shared" si="79"/>
        <v>0</v>
      </c>
      <c r="ET48">
        <f t="shared" si="79"/>
        <v>0</v>
      </c>
      <c r="EU48">
        <f t="shared" si="79"/>
        <v>0</v>
      </c>
      <c r="EV48">
        <f t="shared" si="79"/>
        <v>0</v>
      </c>
      <c r="EW48">
        <f t="shared" si="79"/>
        <v>0</v>
      </c>
      <c r="EX48">
        <f t="shared" si="79"/>
        <v>0</v>
      </c>
      <c r="EZ48">
        <f t="shared" si="16"/>
        <v>0.85627576024869567</v>
      </c>
      <c r="FB48">
        <f t="shared" si="63"/>
        <v>1.3550436191424597E-2</v>
      </c>
      <c r="FC48">
        <f t="shared" si="64"/>
        <v>0.24828287440223812</v>
      </c>
    </row>
    <row r="49" spans="1:159" x14ac:dyDescent="0.25">
      <c r="A49">
        <v>510</v>
      </c>
      <c r="B49" s="20">
        <f>'Input spectra'!S48</f>
        <v>5.48774322466078E-2</v>
      </c>
      <c r="C49">
        <f>'Input spectra'!D48</f>
        <v>0</v>
      </c>
      <c r="D49">
        <f t="shared" si="65"/>
        <v>2.0653927966864227E-2</v>
      </c>
      <c r="E49">
        <f t="shared" si="65"/>
        <v>2.0391304696471269E-2</v>
      </c>
      <c r="F49">
        <f t="shared" si="65"/>
        <v>2.0130937352392245E-2</v>
      </c>
      <c r="G49">
        <f t="shared" si="65"/>
        <v>1.9872809108273781E-2</v>
      </c>
      <c r="H49">
        <f t="shared" si="65"/>
        <v>1.9616903254367771E-2</v>
      </c>
      <c r="I49">
        <f t="shared" si="65"/>
        <v>1.936320319675908E-2</v>
      </c>
      <c r="J49">
        <f t="shared" si="65"/>
        <v>1.9111692456598148E-2</v>
      </c>
      <c r="K49">
        <f t="shared" si="65"/>
        <v>1.8862354669338537E-2</v>
      </c>
      <c r="L49">
        <f t="shared" si="65"/>
        <v>1.8615173583979409E-2</v>
      </c>
      <c r="M49">
        <f t="shared" si="65"/>
        <v>1.8370133062312836E-2</v>
      </c>
      <c r="N49">
        <f t="shared" si="66"/>
        <v>1.8127217078175963E-2</v>
      </c>
      <c r="O49">
        <f t="shared" si="66"/>
        <v>1.7886409716707966E-2</v>
      </c>
      <c r="P49">
        <f t="shared" si="66"/>
        <v>1.7647695173611814E-2</v>
      </c>
      <c r="Q49">
        <f t="shared" si="66"/>
        <v>1.7411057754420756E-2</v>
      </c>
      <c r="R49">
        <f t="shared" si="66"/>
        <v>1.7176481873769512E-2</v>
      </c>
      <c r="S49">
        <f t="shared" si="66"/>
        <v>1.6943952054670197E-2</v>
      </c>
      <c r="T49">
        <f t="shared" si="66"/>
        <v>1.671345292779286E-2</v>
      </c>
      <c r="U49">
        <f t="shared" si="66"/>
        <v>1.6484969230750657E-2</v>
      </c>
      <c r="V49">
        <f t="shared" si="66"/>
        <v>1.6258485807389655E-2</v>
      </c>
      <c r="W49">
        <f t="shared" si="66"/>
        <v>1.6033987607083175E-2</v>
      </c>
      <c r="X49">
        <f t="shared" si="67"/>
        <v>1.5811459684030686E-2</v>
      </c>
      <c r="Y49">
        <f t="shared" si="67"/>
        <v>1.5590887196561213E-2</v>
      </c>
      <c r="Z49">
        <f t="shared" si="67"/>
        <v>1.5372255406441234E-2</v>
      </c>
      <c r="AA49">
        <f t="shared" si="67"/>
        <v>1.5155549678187023E-2</v>
      </c>
      <c r="AB49">
        <f t="shared" si="67"/>
        <v>1.4940755478381435E-2</v>
      </c>
      <c r="AC49">
        <f t="shared" si="67"/>
        <v>1.4727858374995084E-2</v>
      </c>
      <c r="AD49">
        <f t="shared" si="67"/>
        <v>1.451684403671189E-2</v>
      </c>
      <c r="AE49">
        <f t="shared" si="67"/>
        <v>1.4307698232258987E-2</v>
      </c>
      <c r="AF49">
        <f t="shared" si="67"/>
        <v>1.4100406829740932E-2</v>
      </c>
      <c r="AG49">
        <f t="shared" si="67"/>
        <v>1.3894955795978201E-2</v>
      </c>
      <c r="AH49">
        <f t="shared" si="68"/>
        <v>1.3691331195849981E-2</v>
      </c>
      <c r="AI49">
        <f t="shared" si="68"/>
        <v>1.3489519191641172E-2</v>
      </c>
      <c r="AJ49">
        <f t="shared" si="68"/>
        <v>1.3289506042393592E-2</v>
      </c>
      <c r="AK49">
        <f t="shared" si="68"/>
        <v>1.3091278103261389E-2</v>
      </c>
      <c r="AL49">
        <f t="shared" si="68"/>
        <v>1.2894821824870596E-2</v>
      </c>
      <c r="AM49">
        <f t="shared" si="68"/>
        <v>1.2700123752682839E-2</v>
      </c>
      <c r="AN49">
        <f t="shared" si="68"/>
        <v>1.25071705263631E-2</v>
      </c>
      <c r="AO49">
        <f t="shared" si="68"/>
        <v>1.231594887915162E-2</v>
      </c>
      <c r="AP49">
        <f t="shared" si="68"/>
        <v>1.2126445637239823E-2</v>
      </c>
      <c r="AQ49">
        <f t="shared" si="68"/>
        <v>1.1938647719150259E-2</v>
      </c>
      <c r="AR49">
        <f t="shared" si="69"/>
        <v>1.1752542135120577E-2</v>
      </c>
      <c r="AS49">
        <f t="shared" si="69"/>
        <v>1.1568115986491467E-2</v>
      </c>
      <c r="AT49">
        <f t="shared" si="69"/>
        <v>1.1385356465098525E-2</v>
      </c>
      <c r="AU49">
        <f t="shared" si="69"/>
        <v>1.1204250852668102E-2</v>
      </c>
      <c r="AV49">
        <f t="shared" si="69"/>
        <v>1.1024786520216994E-2</v>
      </c>
      <c r="AW49">
        <f t="shared" si="69"/>
        <v>1.0846950927456064E-2</v>
      </c>
      <c r="AX49">
        <f t="shared" si="69"/>
        <v>9.6324334629519677E-3</v>
      </c>
      <c r="AY49">
        <f t="shared" si="69"/>
        <v>8.2223232556923789E-3</v>
      </c>
      <c r="AZ49">
        <f t="shared" si="69"/>
        <v>7.3941478622652872E-3</v>
      </c>
      <c r="BA49">
        <f t="shared" si="69"/>
        <v>6.766335104782294E-3</v>
      </c>
      <c r="BB49">
        <f t="shared" si="70"/>
        <v>6.253165274341139E-3</v>
      </c>
      <c r="BC49">
        <f t="shared" si="70"/>
        <v>5.8174383772868835E-3</v>
      </c>
      <c r="BD49">
        <f t="shared" si="70"/>
        <v>5.4387491866386322E-3</v>
      </c>
      <c r="BE49">
        <f t="shared" si="70"/>
        <v>5.1043645593147353E-3</v>
      </c>
      <c r="BF49">
        <f t="shared" si="70"/>
        <v>4.805655302327661E-3</v>
      </c>
      <c r="BG49">
        <f t="shared" si="70"/>
        <v>4.536427782218546E-3</v>
      </c>
      <c r="BH49">
        <f t="shared" si="70"/>
        <v>4.2920448473335376E-3</v>
      </c>
      <c r="BI49">
        <f t="shared" si="70"/>
        <v>4.0689208562896539E-3</v>
      </c>
      <c r="BJ49">
        <f t="shared" si="70"/>
        <v>3.8642119159401716E-3</v>
      </c>
      <c r="BK49">
        <f t="shared" si="70"/>
        <v>3.6756157755889122E-3</v>
      </c>
      <c r="BL49">
        <f t="shared" si="71"/>
        <v>3.5012370334819931E-3</v>
      </c>
      <c r="BM49">
        <f t="shared" si="71"/>
        <v>3.3394931450700322E-3</v>
      </c>
      <c r="BN49">
        <f t="shared" si="71"/>
        <v>3.1890469526720351E-3</v>
      </c>
      <c r="BO49">
        <f t="shared" si="71"/>
        <v>3.0487570422207673E-3</v>
      </c>
      <c r="BP49">
        <f t="shared" si="71"/>
        <v>2.9176404322306189E-3</v>
      </c>
      <c r="BQ49">
        <f t="shared" si="71"/>
        <v>2.7948440087764291E-3</v>
      </c>
      <c r="BR49">
        <f t="shared" si="71"/>
        <v>2.6796222995878597E-3</v>
      </c>
      <c r="BS49">
        <f t="shared" si="71"/>
        <v>2.5713199317188118E-3</v>
      </c>
      <c r="BT49">
        <f t="shared" si="71"/>
        <v>2.469357609042603E-3</v>
      </c>
      <c r="BU49">
        <f t="shared" si="71"/>
        <v>2.3732207755253472E-3</v>
      </c>
      <c r="BV49">
        <f t="shared" si="72"/>
        <v>2.2824503560495246E-3</v>
      </c>
      <c r="BW49">
        <f t="shared" si="72"/>
        <v>2.196635124235896E-3</v>
      </c>
      <c r="BX49">
        <f t="shared" si="72"/>
        <v>2.1154053587418647E-3</v>
      </c>
      <c r="BY49">
        <f t="shared" si="72"/>
        <v>2.0384275303816719E-3</v>
      </c>
      <c r="BZ49">
        <f t="shared" si="72"/>
        <v>1.965399821635936E-3</v>
      </c>
      <c r="CA49">
        <f t="shared" si="72"/>
        <v>1.8960483240658325E-3</v>
      </c>
      <c r="CB49">
        <f t="shared" si="72"/>
        <v>1.8301237921593348E-3</v>
      </c>
      <c r="CC49">
        <f t="shared" si="72"/>
        <v>1.7673988572139935E-3</v>
      </c>
      <c r="CD49">
        <f t="shared" si="72"/>
        <v>1.7076656241088164E-3</v>
      </c>
      <c r="CE49">
        <f t="shared" si="72"/>
        <v>1.6507335887345235E-3</v>
      </c>
      <c r="CF49">
        <f t="shared" si="73"/>
        <v>1.5964278255153326E-3</v>
      </c>
      <c r="CG49">
        <f t="shared" si="73"/>
        <v>1.5445874036521408E-3</v>
      </c>
      <c r="CH49">
        <f t="shared" si="73"/>
        <v>1.4950639980250257E-3</v>
      </c>
      <c r="CI49">
        <f t="shared" si="73"/>
        <v>1.4477206665426232E-3</v>
      </c>
      <c r="CJ49">
        <f t="shared" si="73"/>
        <v>1.4024307704403626E-3</v>
      </c>
      <c r="CK49">
        <f t="shared" si="73"/>
        <v>1.3590770178533709E-3</v>
      </c>
      <c r="CL49">
        <f t="shared" si="73"/>
        <v>1.3175506141101939E-3</v>
      </c>
      <c r="CM49">
        <f t="shared" si="73"/>
        <v>1.2777505047541723E-3</v>
      </c>
      <c r="CN49">
        <f t="shared" si="73"/>
        <v>1.2395826994120642E-3</v>
      </c>
      <c r="CO49">
        <f t="shared" si="73"/>
        <v>1.2029596663814957E-3</v>
      </c>
      <c r="CP49">
        <f t="shared" si="74"/>
        <v>1.1677997892686411E-3</v>
      </c>
      <c r="CQ49">
        <f t="shared" si="74"/>
        <v>1.1340268782294479E-3</v>
      </c>
      <c r="CR49">
        <f t="shared" si="74"/>
        <v>7.2936166166316858E-4</v>
      </c>
      <c r="CS49">
        <f t="shared" si="74"/>
        <v>4.7323437408877363E-4</v>
      </c>
      <c r="CT49">
        <f t="shared" si="74"/>
        <v>3.2738891225208335E-4</v>
      </c>
      <c r="CU49">
        <f t="shared" si="74"/>
        <v>2.2751188672888334E-4</v>
      </c>
      <c r="CV49">
        <f t="shared" si="74"/>
        <v>1.5518353609636558E-4</v>
      </c>
      <c r="CW49">
        <f t="shared" si="74"/>
        <v>1.0190283079987872E-4</v>
      </c>
      <c r="CX49">
        <f t="shared" si="74"/>
        <v>6.2865840870867472E-5</v>
      </c>
      <c r="CY49">
        <f t="shared" si="74"/>
        <v>3.5019434835114704E-5</v>
      </c>
      <c r="CZ49">
        <f t="shared" si="75"/>
        <v>1.6266547403565008E-5</v>
      </c>
      <c r="DA49">
        <f t="shared" si="75"/>
        <v>5.0848825313203119E-6</v>
      </c>
      <c r="DB49">
        <f t="shared" si="75"/>
        <v>3.2265888322848161E-7</v>
      </c>
      <c r="DC49">
        <f t="shared" si="75"/>
        <v>0</v>
      </c>
      <c r="DD49">
        <f t="shared" si="75"/>
        <v>0</v>
      </c>
      <c r="DE49">
        <f t="shared" si="75"/>
        <v>0</v>
      </c>
      <c r="DF49">
        <f t="shared" si="75"/>
        <v>0</v>
      </c>
      <c r="DG49">
        <f t="shared" si="75"/>
        <v>0</v>
      </c>
      <c r="DH49">
        <f t="shared" si="75"/>
        <v>0</v>
      </c>
      <c r="DI49">
        <f t="shared" si="75"/>
        <v>0</v>
      </c>
      <c r="DJ49">
        <f t="shared" si="76"/>
        <v>0</v>
      </c>
      <c r="DK49">
        <f t="shared" si="76"/>
        <v>0</v>
      </c>
      <c r="DL49">
        <f t="shared" si="76"/>
        <v>0</v>
      </c>
      <c r="DM49">
        <f t="shared" si="76"/>
        <v>0</v>
      </c>
      <c r="DN49">
        <f t="shared" si="76"/>
        <v>0</v>
      </c>
      <c r="DO49">
        <f t="shared" si="76"/>
        <v>0</v>
      </c>
      <c r="DP49">
        <f t="shared" si="76"/>
        <v>0</v>
      </c>
      <c r="DQ49">
        <f t="shared" si="76"/>
        <v>0</v>
      </c>
      <c r="DR49">
        <f t="shared" si="76"/>
        <v>0</v>
      </c>
      <c r="DS49">
        <f t="shared" si="76"/>
        <v>0</v>
      </c>
      <c r="DT49">
        <f t="shared" si="77"/>
        <v>0</v>
      </c>
      <c r="DU49">
        <f t="shared" si="77"/>
        <v>0</v>
      </c>
      <c r="DV49">
        <f t="shared" si="77"/>
        <v>0</v>
      </c>
      <c r="DW49">
        <f t="shared" si="77"/>
        <v>0</v>
      </c>
      <c r="DX49">
        <f t="shared" si="77"/>
        <v>0</v>
      </c>
      <c r="DY49">
        <f t="shared" si="77"/>
        <v>0</v>
      </c>
      <c r="DZ49">
        <f t="shared" si="77"/>
        <v>0</v>
      </c>
      <c r="EA49">
        <f t="shared" si="77"/>
        <v>0</v>
      </c>
      <c r="EB49">
        <f t="shared" si="77"/>
        <v>0</v>
      </c>
      <c r="EC49">
        <f t="shared" si="77"/>
        <v>0</v>
      </c>
      <c r="ED49">
        <f t="shared" si="78"/>
        <v>0</v>
      </c>
      <c r="EE49">
        <f t="shared" si="78"/>
        <v>0</v>
      </c>
      <c r="EF49">
        <f t="shared" si="78"/>
        <v>0</v>
      </c>
      <c r="EG49">
        <f t="shared" si="78"/>
        <v>0</v>
      </c>
      <c r="EH49">
        <f t="shared" si="78"/>
        <v>0</v>
      </c>
      <c r="EI49">
        <f t="shared" si="78"/>
        <v>0</v>
      </c>
      <c r="EJ49">
        <f t="shared" si="78"/>
        <v>0</v>
      </c>
      <c r="EK49">
        <f t="shared" si="78"/>
        <v>0</v>
      </c>
      <c r="EL49">
        <f t="shared" si="78"/>
        <v>0</v>
      </c>
      <c r="EM49">
        <f t="shared" si="78"/>
        <v>0</v>
      </c>
      <c r="EN49">
        <f t="shared" si="79"/>
        <v>0</v>
      </c>
      <c r="EO49">
        <f t="shared" si="79"/>
        <v>0</v>
      </c>
      <c r="EP49">
        <f t="shared" si="79"/>
        <v>0</v>
      </c>
      <c r="EQ49">
        <f t="shared" si="79"/>
        <v>0</v>
      </c>
      <c r="ER49">
        <f t="shared" si="79"/>
        <v>0</v>
      </c>
      <c r="ES49">
        <f t="shared" si="79"/>
        <v>0</v>
      </c>
      <c r="ET49">
        <f t="shared" si="79"/>
        <v>0</v>
      </c>
      <c r="EU49">
        <f t="shared" si="79"/>
        <v>0</v>
      </c>
      <c r="EV49">
        <f t="shared" si="79"/>
        <v>0</v>
      </c>
      <c r="EW49">
        <f t="shared" si="79"/>
        <v>0</v>
      </c>
      <c r="EX49">
        <f t="shared" si="79"/>
        <v>0</v>
      </c>
      <c r="EZ49">
        <f t="shared" si="16"/>
        <v>0.8564433966156364</v>
      </c>
      <c r="FB49">
        <f t="shared" si="63"/>
        <v>1.3532847043751517E-2</v>
      </c>
      <c r="FC49">
        <f t="shared" si="64"/>
        <v>0.24828513403684993</v>
      </c>
    </row>
    <row r="50" spans="1:159" x14ac:dyDescent="0.25">
      <c r="A50">
        <v>515</v>
      </c>
      <c r="B50" s="20">
        <f>'Input spectra'!S49</f>
        <v>5.4881431446767701E-2</v>
      </c>
      <c r="C50">
        <f>'Input spectra'!D49</f>
        <v>0</v>
      </c>
      <c r="D50">
        <f t="shared" si="65"/>
        <v>2.0653927966864227E-2</v>
      </c>
      <c r="E50">
        <f t="shared" si="65"/>
        <v>2.0391296541581998E-2</v>
      </c>
      <c r="F50">
        <f t="shared" si="65"/>
        <v>2.013092125086911E-2</v>
      </c>
      <c r="G50">
        <f t="shared" si="65"/>
        <v>1.9872785265685672E-2</v>
      </c>
      <c r="H50">
        <f t="shared" si="65"/>
        <v>1.961687187362382E-2</v>
      </c>
      <c r="I50">
        <f t="shared" si="65"/>
        <v>1.9363164478135131E-2</v>
      </c>
      <c r="J50">
        <f t="shared" si="65"/>
        <v>1.911164659776305E-2</v>
      </c>
      <c r="K50">
        <f t="shared" si="65"/>
        <v>1.8862301865380182E-2</v>
      </c>
      <c r="L50">
        <f t="shared" si="65"/>
        <v>1.8615114027430543E-2</v>
      </c>
      <c r="M50">
        <f t="shared" si="65"/>
        <v>1.8370066943176656E-2</v>
      </c>
      <c r="N50">
        <f t="shared" si="66"/>
        <v>1.8127144583951486E-2</v>
      </c>
      <c r="O50">
        <f t="shared" si="66"/>
        <v>1.7886331032415177E-2</v>
      </c>
      <c r="P50">
        <f t="shared" si="66"/>
        <v>1.7647610481816602E-2</v>
      </c>
      <c r="Q50">
        <f t="shared" si="66"/>
        <v>1.7410967235259617E-2</v>
      </c>
      <c r="R50">
        <f t="shared" si="66"/>
        <v>1.7176385704974054E-2</v>
      </c>
      <c r="S50">
        <f t="shared" si="66"/>
        <v>1.6943850411591417E-2</v>
      </c>
      <c r="T50">
        <f t="shared" si="66"/>
        <v>1.6713345983425221E-2</v>
      </c>
      <c r="U50">
        <f t="shared" si="66"/>
        <v>1.6484857155755945E-2</v>
      </c>
      <c r="V50">
        <f t="shared" si="66"/>
        <v>1.6258368770120633E-2</v>
      </c>
      <c r="W50">
        <f t="shared" si="66"/>
        <v>1.6033865773607027E-2</v>
      </c>
      <c r="X50">
        <f t="shared" si="67"/>
        <v>1.5811333218152257E-2</v>
      </c>
      <c r="Y50">
        <f t="shared" si="67"/>
        <v>1.5590756259846041E-2</v>
      </c>
      <c r="Z50">
        <f t="shared" si="67"/>
        <v>1.5372120158238394E-2</v>
      </c>
      <c r="AA50">
        <f t="shared" si="67"/>
        <v>1.5155410275651747E-2</v>
      </c>
      <c r="AB50">
        <f t="shared" si="67"/>
        <v>1.494061207649755E-2</v>
      </c>
      <c r="AC50">
        <f t="shared" si="67"/>
        <v>1.472771112659726E-2</v>
      </c>
      <c r="AD50">
        <f t="shared" si="67"/>
        <v>1.4516693092507664E-2</v>
      </c>
      <c r="AE50">
        <f t="shared" si="67"/>
        <v>1.4307543740850618E-2</v>
      </c>
      <c r="AF50">
        <f t="shared" si="67"/>
        <v>1.4100248937647058E-2</v>
      </c>
      <c r="AG50">
        <f t="shared" si="67"/>
        <v>1.3894794647655296E-2</v>
      </c>
      <c r="AH50">
        <f t="shared" si="68"/>
        <v>1.3691166933713637E-2</v>
      </c>
      <c r="AI50">
        <f t="shared" si="68"/>
        <v>1.3489351956087171E-2</v>
      </c>
      <c r="AJ50">
        <f t="shared" si="68"/>
        <v>1.3289335971818821E-2</v>
      </c>
      <c r="AK50">
        <f t="shared" si="68"/>
        <v>1.3091105334084542E-2</v>
      </c>
      <c r="AL50">
        <f t="shared" si="68"/>
        <v>1.2894646491552714E-2</v>
      </c>
      <c r="AM50">
        <f t="shared" si="68"/>
        <v>1.2699945987747648E-2</v>
      </c>
      <c r="AN50">
        <f t="shared" si="68"/>
        <v>1.250699046041719E-2</v>
      </c>
      <c r="AO50">
        <f t="shared" si="68"/>
        <v>1.2315766640904427E-2</v>
      </c>
      <c r="AP50">
        <f t="shared" si="68"/>
        <v>1.2126261353523442E-2</v>
      </c>
      <c r="AQ50">
        <f t="shared" si="68"/>
        <v>1.193846151493908E-2</v>
      </c>
      <c r="AR50">
        <f t="shared" si="69"/>
        <v>1.1752354133550748E-2</v>
      </c>
      <c r="AS50">
        <f t="shared" si="69"/>
        <v>1.1567926308880176E-2</v>
      </c>
      <c r="AT50">
        <f t="shared" si="69"/>
        <v>1.1385165230963112E-2</v>
      </c>
      <c r="AU50">
        <f t="shared" si="69"/>
        <v>1.1204058179745015E-2</v>
      </c>
      <c r="AV50">
        <f t="shared" si="69"/>
        <v>1.1024592524480556E-2</v>
      </c>
      <c r="AW50">
        <f t="shared" si="69"/>
        <v>1.0846755723137079E-2</v>
      </c>
      <c r="AX50">
        <f t="shared" si="69"/>
        <v>9.6322562632464356E-3</v>
      </c>
      <c r="AY50">
        <f t="shared" si="69"/>
        <v>8.2221687083773882E-3</v>
      </c>
      <c r="AZ50">
        <f t="shared" si="69"/>
        <v>7.3940059243765201E-3</v>
      </c>
      <c r="BA50">
        <f t="shared" si="69"/>
        <v>6.7662025124321226E-3</v>
      </c>
      <c r="BB50">
        <f t="shared" si="70"/>
        <v>6.2530402372934397E-3</v>
      </c>
      <c r="BC50">
        <f t="shared" si="70"/>
        <v>5.8173197264843922E-3</v>
      </c>
      <c r="BD50">
        <f t="shared" si="70"/>
        <v>5.4386360844522561E-3</v>
      </c>
      <c r="BE50">
        <f t="shared" si="70"/>
        <v>5.1042563695708433E-3</v>
      </c>
      <c r="BF50">
        <f t="shared" si="70"/>
        <v>4.8055515220500203E-3</v>
      </c>
      <c r="BG50">
        <f t="shared" si="70"/>
        <v>4.5363280018609975E-3</v>
      </c>
      <c r="BH50">
        <f t="shared" si="70"/>
        <v>4.2919487258298245E-3</v>
      </c>
      <c r="BI50">
        <f t="shared" si="70"/>
        <v>4.0688281045018647E-3</v>
      </c>
      <c r="BJ50">
        <f t="shared" si="70"/>
        <v>3.8641222851895944E-3</v>
      </c>
      <c r="BK50">
        <f t="shared" si="70"/>
        <v>3.6755290494252155E-3</v>
      </c>
      <c r="BL50">
        <f t="shared" si="71"/>
        <v>3.5011530216037131E-3</v>
      </c>
      <c r="BM50">
        <f t="shared" si="71"/>
        <v>3.3394116787244564E-3</v>
      </c>
      <c r="BN50">
        <f t="shared" si="71"/>
        <v>3.1889678811024159E-3</v>
      </c>
      <c r="BO50">
        <f t="shared" si="71"/>
        <v>3.0486802298736139E-3</v>
      </c>
      <c r="BP50">
        <f t="shared" si="71"/>
        <v>2.9175657565265489E-3</v>
      </c>
      <c r="BQ50">
        <f t="shared" si="71"/>
        <v>2.7947713583067564E-3</v>
      </c>
      <c r="BR50">
        <f t="shared" si="71"/>
        <v>2.6795515726381414E-3</v>
      </c>
      <c r="BS50">
        <f t="shared" si="71"/>
        <v>2.571251035047197E-3</v>
      </c>
      <c r="BT50">
        <f t="shared" si="71"/>
        <v>2.4692904568593484E-3</v>
      </c>
      <c r="BU50">
        <f t="shared" si="71"/>
        <v>2.373155288633045E-3</v>
      </c>
      <c r="BV50">
        <f t="shared" si="72"/>
        <v>2.2823864611130765E-3</v>
      </c>
      <c r="BW50">
        <f t="shared" si="72"/>
        <v>2.1965727531582579E-3</v>
      </c>
      <c r="BX50">
        <f t="shared" si="72"/>
        <v>2.1153444481267739E-3</v>
      </c>
      <c r="BY50">
        <f t="shared" si="72"/>
        <v>2.038368021068489E-3</v>
      </c>
      <c r="BZ50">
        <f t="shared" si="72"/>
        <v>1.9653416582947063E-3</v>
      </c>
      <c r="CA50">
        <f t="shared" si="72"/>
        <v>1.8959914548429986E-3</v>
      </c>
      <c r="CB50">
        <f t="shared" si="72"/>
        <v>1.8300681683662988E-3</v>
      </c>
      <c r="CC50">
        <f t="shared" si="72"/>
        <v>1.7673444330521611E-3</v>
      </c>
      <c r="CD50">
        <f t="shared" si="72"/>
        <v>1.707612356425862E-3</v>
      </c>
      <c r="CE50">
        <f t="shared" si="72"/>
        <v>1.6506814368075107E-3</v>
      </c>
      <c r="CF50">
        <f t="shared" si="73"/>
        <v>1.5963767508570476E-3</v>
      </c>
      <c r="CG50">
        <f t="shared" si="73"/>
        <v>1.5445373698375782E-3</v>
      </c>
      <c r="CH50">
        <f t="shared" si="73"/>
        <v>1.4950149705354444E-3</v>
      </c>
      <c r="CI50">
        <f t="shared" si="73"/>
        <v>1.4476726126249778E-3</v>
      </c>
      <c r="CJ50">
        <f t="shared" si="73"/>
        <v>1.4023836589802457E-3</v>
      </c>
      <c r="CK50">
        <f t="shared" si="73"/>
        <v>1.3590308192598639E-3</v>
      </c>
      <c r="CL50">
        <f t="shared" si="73"/>
        <v>1.3175053002112526E-3</v>
      </c>
      <c r="CM50">
        <f t="shared" si="73"/>
        <v>1.277706048701358E-3</v>
      </c>
      <c r="CN50">
        <f t="shared" si="73"/>
        <v>1.239539075593593E-3</v>
      </c>
      <c r="CO50">
        <f t="shared" si="73"/>
        <v>1.2029168503427112E-3</v>
      </c>
      <c r="CP50">
        <f t="shared" si="74"/>
        <v>1.1677577576391278E-3</v>
      </c>
      <c r="CQ50">
        <f t="shared" si="74"/>
        <v>1.1339856086561065E-3</v>
      </c>
      <c r="CR50">
        <f t="shared" si="74"/>
        <v>7.2933482701470996E-4</v>
      </c>
      <c r="CS50">
        <f t="shared" si="74"/>
        <v>4.7321677361752273E-4</v>
      </c>
      <c r="CT50">
        <f t="shared" si="74"/>
        <v>3.2737660512178449E-4</v>
      </c>
      <c r="CU50">
        <f t="shared" si="74"/>
        <v>2.2750324317012823E-4</v>
      </c>
      <c r="CV50">
        <f t="shared" si="74"/>
        <v>1.5517757835451729E-4</v>
      </c>
      <c r="CW50">
        <f t="shared" si="74"/>
        <v>1.0189887783732421E-4</v>
      </c>
      <c r="CX50">
        <f t="shared" si="74"/>
        <v>6.2863377070956162E-5</v>
      </c>
      <c r="CY50">
        <f t="shared" si="74"/>
        <v>3.5018048370240419E-5</v>
      </c>
      <c r="CZ50">
        <f t="shared" si="75"/>
        <v>1.6265896884783097E-5</v>
      </c>
      <c r="DA50">
        <f t="shared" si="75"/>
        <v>5.0846771472916411E-6</v>
      </c>
      <c r="DB50">
        <f t="shared" si="75"/>
        <v>3.2264572164686046E-7</v>
      </c>
      <c r="DC50">
        <f t="shared" si="75"/>
        <v>0</v>
      </c>
      <c r="DD50">
        <f t="shared" si="75"/>
        <v>0</v>
      </c>
      <c r="DE50">
        <f t="shared" si="75"/>
        <v>0</v>
      </c>
      <c r="DF50">
        <f t="shared" si="75"/>
        <v>0</v>
      </c>
      <c r="DG50">
        <f t="shared" si="75"/>
        <v>0</v>
      </c>
      <c r="DH50">
        <f t="shared" si="75"/>
        <v>0</v>
      </c>
      <c r="DI50">
        <f t="shared" si="75"/>
        <v>0</v>
      </c>
      <c r="DJ50">
        <f t="shared" si="76"/>
        <v>0</v>
      </c>
      <c r="DK50">
        <f t="shared" si="76"/>
        <v>0</v>
      </c>
      <c r="DL50">
        <f t="shared" si="76"/>
        <v>0</v>
      </c>
      <c r="DM50">
        <f t="shared" si="76"/>
        <v>0</v>
      </c>
      <c r="DN50">
        <f t="shared" si="76"/>
        <v>0</v>
      </c>
      <c r="DO50">
        <f t="shared" si="76"/>
        <v>0</v>
      </c>
      <c r="DP50">
        <f t="shared" si="76"/>
        <v>0</v>
      </c>
      <c r="DQ50">
        <f t="shared" si="76"/>
        <v>0</v>
      </c>
      <c r="DR50">
        <f t="shared" si="76"/>
        <v>0</v>
      </c>
      <c r="DS50">
        <f t="shared" si="76"/>
        <v>0</v>
      </c>
      <c r="DT50">
        <f t="shared" si="77"/>
        <v>0</v>
      </c>
      <c r="DU50">
        <f t="shared" si="77"/>
        <v>0</v>
      </c>
      <c r="DV50">
        <f t="shared" si="77"/>
        <v>0</v>
      </c>
      <c r="DW50">
        <f t="shared" si="77"/>
        <v>0</v>
      </c>
      <c r="DX50">
        <f t="shared" si="77"/>
        <v>0</v>
      </c>
      <c r="DY50">
        <f t="shared" si="77"/>
        <v>0</v>
      </c>
      <c r="DZ50">
        <f t="shared" si="77"/>
        <v>0</v>
      </c>
      <c r="EA50">
        <f t="shared" si="77"/>
        <v>0</v>
      </c>
      <c r="EB50">
        <f t="shared" si="77"/>
        <v>0</v>
      </c>
      <c r="EC50">
        <f t="shared" si="77"/>
        <v>0</v>
      </c>
      <c r="ED50">
        <f t="shared" si="78"/>
        <v>0</v>
      </c>
      <c r="EE50">
        <f t="shared" si="78"/>
        <v>0</v>
      </c>
      <c r="EF50">
        <f t="shared" si="78"/>
        <v>0</v>
      </c>
      <c r="EG50">
        <f t="shared" si="78"/>
        <v>0</v>
      </c>
      <c r="EH50">
        <f t="shared" si="78"/>
        <v>0</v>
      </c>
      <c r="EI50">
        <f t="shared" si="78"/>
        <v>0</v>
      </c>
      <c r="EJ50">
        <f t="shared" si="78"/>
        <v>0</v>
      </c>
      <c r="EK50">
        <f t="shared" si="78"/>
        <v>0</v>
      </c>
      <c r="EL50">
        <f t="shared" si="78"/>
        <v>0</v>
      </c>
      <c r="EM50">
        <f t="shared" si="78"/>
        <v>0</v>
      </c>
      <c r="EN50">
        <f t="shared" si="79"/>
        <v>0</v>
      </c>
      <c r="EO50">
        <f t="shared" si="79"/>
        <v>0</v>
      </c>
      <c r="EP50">
        <f t="shared" si="79"/>
        <v>0</v>
      </c>
      <c r="EQ50">
        <f t="shared" si="79"/>
        <v>0</v>
      </c>
      <c r="ER50">
        <f t="shared" si="79"/>
        <v>0</v>
      </c>
      <c r="ES50">
        <f t="shared" si="79"/>
        <v>0</v>
      </c>
      <c r="ET50">
        <f t="shared" si="79"/>
        <v>0</v>
      </c>
      <c r="EU50">
        <f t="shared" si="79"/>
        <v>0</v>
      </c>
      <c r="EV50">
        <f t="shared" si="79"/>
        <v>0</v>
      </c>
      <c r="EW50">
        <f t="shared" si="79"/>
        <v>0</v>
      </c>
      <c r="EX50">
        <f t="shared" si="79"/>
        <v>0</v>
      </c>
      <c r="EZ50">
        <f t="shared" si="16"/>
        <v>0.8564341245818291</v>
      </c>
      <c r="FB50">
        <f t="shared" si="63"/>
        <v>1.3533819782536927E-2</v>
      </c>
      <c r="FC50">
        <f t="shared" si="64"/>
        <v>0.24828500907360848</v>
      </c>
    </row>
    <row r="51" spans="1:159" x14ac:dyDescent="0.25">
      <c r="A51">
        <v>520</v>
      </c>
      <c r="B51" s="20">
        <f>'Input spectra'!S50</f>
        <v>5.4885430646927698E-2</v>
      </c>
      <c r="C51">
        <f>'Input spectra'!D50</f>
        <v>0</v>
      </c>
      <c r="D51">
        <f t="shared" si="65"/>
        <v>2.0653927966864227E-2</v>
      </c>
      <c r="E51">
        <f t="shared" si="65"/>
        <v>2.0391288386695992E-2</v>
      </c>
      <c r="F51">
        <f t="shared" si="65"/>
        <v>2.0130905149358853E-2</v>
      </c>
      <c r="G51">
        <f t="shared" si="65"/>
        <v>1.9872761423126172E-2</v>
      </c>
      <c r="H51">
        <f t="shared" si="65"/>
        <v>1.9616840492930065E-2</v>
      </c>
      <c r="I51">
        <f t="shared" si="65"/>
        <v>1.9363125759588606E-2</v>
      </c>
      <c r="J51">
        <f t="shared" si="65"/>
        <v>1.9111600739037993E-2</v>
      </c>
      <c r="K51">
        <f t="shared" si="65"/>
        <v>1.8862249061569643E-2</v>
      </c>
      <c r="L51">
        <f t="shared" si="65"/>
        <v>1.8615054471072218E-2</v>
      </c>
      <c r="M51">
        <f t="shared" si="65"/>
        <v>1.8370000824278452E-2</v>
      </c>
      <c r="N51">
        <f t="shared" si="66"/>
        <v>1.8127072090016925E-2</v>
      </c>
      <c r="O51">
        <f t="shared" si="66"/>
        <v>1.788625234846853E-2</v>
      </c>
      <c r="P51">
        <f t="shared" si="66"/>
        <v>1.7647525790427825E-2</v>
      </c>
      <c r="Q51">
        <f t="shared" si="66"/>
        <v>1.7410876716569081E-2</v>
      </c>
      <c r="R51">
        <f t="shared" si="66"/>
        <v>1.7176289536717026E-2</v>
      </c>
      <c r="S51">
        <f t="shared" si="66"/>
        <v>1.6943748769122368E-2</v>
      </c>
      <c r="T51">
        <f t="shared" si="66"/>
        <v>1.6713239039741881E-2</v>
      </c>
      <c r="U51">
        <f t="shared" si="66"/>
        <v>1.6484745081523183E-2</v>
      </c>
      <c r="V51">
        <f t="shared" si="66"/>
        <v>1.6258251733694103E-2</v>
      </c>
      <c r="W51">
        <f t="shared" si="66"/>
        <v>1.6033743941056621E-2</v>
      </c>
      <c r="X51">
        <f t="shared" si="67"/>
        <v>1.5811206753285342E-2</v>
      </c>
      <c r="Y51">
        <f t="shared" si="67"/>
        <v>1.5590625324230513E-2</v>
      </c>
      <c r="Z51">
        <f t="shared" si="67"/>
        <v>1.5371984911225491E-2</v>
      </c>
      <c r="AA51">
        <f t="shared" si="67"/>
        <v>1.5155270874398706E-2</v>
      </c>
      <c r="AB51">
        <f t="shared" si="67"/>
        <v>1.494046867599004E-2</v>
      </c>
      <c r="AC51">
        <f t="shared" si="67"/>
        <v>1.4727563879671612E-2</v>
      </c>
      <c r="AD51">
        <f t="shared" si="67"/>
        <v>1.451654214987293E-2</v>
      </c>
      <c r="AE51">
        <f t="shared" si="67"/>
        <v>1.430738925111041E-2</v>
      </c>
      <c r="AF51">
        <f t="shared" si="67"/>
        <v>1.4100091047321206E-2</v>
      </c>
      <c r="AG51">
        <f t="shared" si="67"/>
        <v>1.3894633501201323E-2</v>
      </c>
      <c r="AH51">
        <f t="shared" si="68"/>
        <v>1.3691002673548027E-2</v>
      </c>
      <c r="AI51">
        <f t="shared" si="68"/>
        <v>1.348918472260646E-2</v>
      </c>
      <c r="AJ51">
        <f t="shared" si="68"/>
        <v>1.3289165903420502E-2</v>
      </c>
      <c r="AK51">
        <f t="shared" si="68"/>
        <v>1.3090932567187774E-2</v>
      </c>
      <c r="AL51">
        <f t="shared" si="68"/>
        <v>1.2894471160618867E-2</v>
      </c>
      <c r="AM51">
        <f t="shared" si="68"/>
        <v>1.2699768225300648E-2</v>
      </c>
      <c r="AN51">
        <f t="shared" si="68"/>
        <v>1.2506810397063688E-2</v>
      </c>
      <c r="AO51">
        <f t="shared" si="68"/>
        <v>1.2315584405353797E-2</v>
      </c>
      <c r="AP51">
        <f t="shared" si="68"/>
        <v>1.2126077072607589E-2</v>
      </c>
      <c r="AQ51">
        <f t="shared" si="68"/>
        <v>1.1938275313632082E-2</v>
      </c>
      <c r="AR51">
        <f t="shared" si="69"/>
        <v>1.1752166134988315E-2</v>
      </c>
      <c r="AS51">
        <f t="shared" si="69"/>
        <v>1.1567736634378944E-2</v>
      </c>
      <c r="AT51">
        <f t="shared" si="69"/>
        <v>1.1384974000039759E-2</v>
      </c>
      <c r="AU51">
        <f t="shared" si="69"/>
        <v>1.1203865510135207E-2</v>
      </c>
      <c r="AV51">
        <f t="shared" si="69"/>
        <v>1.1024398532157725E-2</v>
      </c>
      <c r="AW51">
        <f t="shared" si="69"/>
        <v>1.0846560522331036E-2</v>
      </c>
      <c r="AX51">
        <f t="shared" si="69"/>
        <v>9.6320790668006917E-3</v>
      </c>
      <c r="AY51">
        <f t="shared" si="69"/>
        <v>8.2220141639672735E-3</v>
      </c>
      <c r="AZ51">
        <f t="shared" si="69"/>
        <v>7.3938639892123853E-3</v>
      </c>
      <c r="BA51">
        <f t="shared" si="69"/>
        <v>6.7660699226802113E-3</v>
      </c>
      <c r="BB51">
        <f t="shared" si="70"/>
        <v>6.2529152027459506E-3</v>
      </c>
      <c r="BC51">
        <f t="shared" si="70"/>
        <v>5.8172010781018645E-3</v>
      </c>
      <c r="BD51">
        <f t="shared" si="70"/>
        <v>5.4385229846179084E-3</v>
      </c>
      <c r="BE51">
        <f t="shared" si="70"/>
        <v>5.1041481821200883E-3</v>
      </c>
      <c r="BF51">
        <f t="shared" si="70"/>
        <v>4.8054477440135565E-3</v>
      </c>
      <c r="BG51">
        <f t="shared" si="70"/>
        <v>4.5362282236981527E-3</v>
      </c>
      <c r="BH51">
        <f t="shared" si="70"/>
        <v>4.2918526064787766E-3</v>
      </c>
      <c r="BI51">
        <f t="shared" si="70"/>
        <v>4.0687353548283667E-3</v>
      </c>
      <c r="BJ51">
        <f t="shared" si="70"/>
        <v>3.8640326565180078E-3</v>
      </c>
      <c r="BK51">
        <f t="shared" si="70"/>
        <v>3.6754423253078207E-3</v>
      </c>
      <c r="BL51">
        <f t="shared" si="71"/>
        <v>3.5010690117412884E-3</v>
      </c>
      <c r="BM51">
        <f t="shared" si="71"/>
        <v>3.3393302143662359E-3</v>
      </c>
      <c r="BN51">
        <f t="shared" si="71"/>
        <v>3.1888888114933525E-3</v>
      </c>
      <c r="BO51">
        <f t="shared" si="71"/>
        <v>3.048603419461718E-3</v>
      </c>
      <c r="BP51">
        <f t="shared" si="71"/>
        <v>2.917491082733769E-3</v>
      </c>
      <c r="BQ51">
        <f t="shared" si="71"/>
        <v>2.7946987097255912E-3</v>
      </c>
      <c r="BR51">
        <f t="shared" si="71"/>
        <v>2.6794808475552154E-3</v>
      </c>
      <c r="BS51">
        <f t="shared" si="71"/>
        <v>2.5711821402216169E-3</v>
      </c>
      <c r="BT51">
        <f t="shared" si="71"/>
        <v>2.469223306502242E-3</v>
      </c>
      <c r="BU51">
        <f t="shared" si="71"/>
        <v>2.3730898035477939E-3</v>
      </c>
      <c r="BV51">
        <f t="shared" si="72"/>
        <v>2.2823225679653031E-3</v>
      </c>
      <c r="BW51">
        <f t="shared" si="72"/>
        <v>2.1965103838515773E-3</v>
      </c>
      <c r="BX51">
        <f t="shared" si="72"/>
        <v>2.1152835392655315E-3</v>
      </c>
      <c r="BY51">
        <f t="shared" si="72"/>
        <v>2.0383085134926034E-3</v>
      </c>
      <c r="BZ51">
        <f t="shared" si="72"/>
        <v>1.9652834966747404E-3</v>
      </c>
      <c r="CA51">
        <f t="shared" si="72"/>
        <v>1.8959345873258734E-3</v>
      </c>
      <c r="CB51">
        <f t="shared" si="72"/>
        <v>1.8300125462638608E-3</v>
      </c>
      <c r="CC51">
        <f t="shared" si="72"/>
        <v>1.7672900105662303E-3</v>
      </c>
      <c r="CD51">
        <f t="shared" si="72"/>
        <v>1.7075590904044994E-3</v>
      </c>
      <c r="CE51">
        <f t="shared" si="72"/>
        <v>1.650629286528142E-3</v>
      </c>
      <c r="CF51">
        <f t="shared" si="73"/>
        <v>1.5963256778327975E-3</v>
      </c>
      <c r="CG51">
        <f t="shared" si="73"/>
        <v>1.5444873376437597E-3</v>
      </c>
      <c r="CH51">
        <f t="shared" si="73"/>
        <v>1.4949659446536155E-3</v>
      </c>
      <c r="CI51">
        <f t="shared" si="73"/>
        <v>1.4476245603023759E-3</v>
      </c>
      <c r="CJ51">
        <f t="shared" si="73"/>
        <v>1.4023365491027296E-3</v>
      </c>
      <c r="CK51">
        <f t="shared" si="73"/>
        <v>1.358984622236767E-3</v>
      </c>
      <c r="CL51">
        <f t="shared" si="73"/>
        <v>1.31745998787077E-3</v>
      </c>
      <c r="CM51">
        <f t="shared" si="73"/>
        <v>1.277661594195277E-3</v>
      </c>
      <c r="CN51">
        <f t="shared" si="73"/>
        <v>1.2394954533103452E-3</v>
      </c>
      <c r="CO51">
        <f t="shared" si="73"/>
        <v>1.2028740358278444E-3</v>
      </c>
      <c r="CP51">
        <f t="shared" si="74"/>
        <v>1.1677157275224225E-3</v>
      </c>
      <c r="CQ51">
        <f t="shared" si="74"/>
        <v>1.133944340584649E-3</v>
      </c>
      <c r="CR51">
        <f t="shared" si="74"/>
        <v>7.2930799335355035E-4</v>
      </c>
      <c r="CS51">
        <f t="shared" si="74"/>
        <v>4.73199173800866E-4</v>
      </c>
      <c r="CT51">
        <f t="shared" si="74"/>
        <v>3.2736429845413209E-4</v>
      </c>
      <c r="CU51">
        <f t="shared" si="74"/>
        <v>2.2749459993975617E-4</v>
      </c>
      <c r="CV51">
        <f t="shared" si="74"/>
        <v>1.5517162084139607E-4</v>
      </c>
      <c r="CW51">
        <f t="shared" si="74"/>
        <v>1.0189492502811094E-4</v>
      </c>
      <c r="CX51">
        <f t="shared" si="74"/>
        <v>6.2860913367604536E-5</v>
      </c>
      <c r="CY51">
        <f t="shared" si="74"/>
        <v>3.5016661960258043E-5</v>
      </c>
      <c r="CZ51">
        <f t="shared" si="75"/>
        <v>1.6265246392016196E-5</v>
      </c>
      <c r="DA51">
        <f t="shared" si="75"/>
        <v>5.0844717715586533E-6</v>
      </c>
      <c r="DB51">
        <f t="shared" si="75"/>
        <v>3.2263256060211326E-7</v>
      </c>
      <c r="DC51">
        <f t="shared" si="75"/>
        <v>0</v>
      </c>
      <c r="DD51">
        <f t="shared" si="75"/>
        <v>0</v>
      </c>
      <c r="DE51">
        <f t="shared" si="75"/>
        <v>0</v>
      </c>
      <c r="DF51">
        <f t="shared" si="75"/>
        <v>0</v>
      </c>
      <c r="DG51">
        <f t="shared" si="75"/>
        <v>0</v>
      </c>
      <c r="DH51">
        <f t="shared" si="75"/>
        <v>0</v>
      </c>
      <c r="DI51">
        <f t="shared" si="75"/>
        <v>0</v>
      </c>
      <c r="DJ51">
        <f t="shared" si="76"/>
        <v>0</v>
      </c>
      <c r="DK51">
        <f t="shared" si="76"/>
        <v>0</v>
      </c>
      <c r="DL51">
        <f t="shared" si="76"/>
        <v>0</v>
      </c>
      <c r="DM51">
        <f t="shared" si="76"/>
        <v>0</v>
      </c>
      <c r="DN51">
        <f t="shared" si="76"/>
        <v>0</v>
      </c>
      <c r="DO51">
        <f t="shared" si="76"/>
        <v>0</v>
      </c>
      <c r="DP51">
        <f t="shared" si="76"/>
        <v>0</v>
      </c>
      <c r="DQ51">
        <f t="shared" si="76"/>
        <v>0</v>
      </c>
      <c r="DR51">
        <f t="shared" si="76"/>
        <v>0</v>
      </c>
      <c r="DS51">
        <f t="shared" si="76"/>
        <v>0</v>
      </c>
      <c r="DT51">
        <f t="shared" si="77"/>
        <v>0</v>
      </c>
      <c r="DU51">
        <f t="shared" si="77"/>
        <v>0</v>
      </c>
      <c r="DV51">
        <f t="shared" si="77"/>
        <v>0</v>
      </c>
      <c r="DW51">
        <f t="shared" si="77"/>
        <v>0</v>
      </c>
      <c r="DX51">
        <f t="shared" si="77"/>
        <v>0</v>
      </c>
      <c r="DY51">
        <f t="shared" si="77"/>
        <v>0</v>
      </c>
      <c r="DZ51">
        <f t="shared" si="77"/>
        <v>0</v>
      </c>
      <c r="EA51">
        <f t="shared" si="77"/>
        <v>0</v>
      </c>
      <c r="EB51">
        <f t="shared" si="77"/>
        <v>0</v>
      </c>
      <c r="EC51">
        <f t="shared" si="77"/>
        <v>0</v>
      </c>
      <c r="ED51">
        <f t="shared" si="78"/>
        <v>0</v>
      </c>
      <c r="EE51">
        <f t="shared" si="78"/>
        <v>0</v>
      </c>
      <c r="EF51">
        <f t="shared" si="78"/>
        <v>0</v>
      </c>
      <c r="EG51">
        <f t="shared" si="78"/>
        <v>0</v>
      </c>
      <c r="EH51">
        <f t="shared" si="78"/>
        <v>0</v>
      </c>
      <c r="EI51">
        <f t="shared" si="78"/>
        <v>0</v>
      </c>
      <c r="EJ51">
        <f t="shared" si="78"/>
        <v>0</v>
      </c>
      <c r="EK51">
        <f t="shared" si="78"/>
        <v>0</v>
      </c>
      <c r="EL51">
        <f t="shared" si="78"/>
        <v>0</v>
      </c>
      <c r="EM51">
        <f t="shared" si="78"/>
        <v>0</v>
      </c>
      <c r="EN51">
        <f t="shared" si="79"/>
        <v>0</v>
      </c>
      <c r="EO51">
        <f t="shared" si="79"/>
        <v>0</v>
      </c>
      <c r="EP51">
        <f t="shared" si="79"/>
        <v>0</v>
      </c>
      <c r="EQ51">
        <f t="shared" si="79"/>
        <v>0</v>
      </c>
      <c r="ER51">
        <f t="shared" si="79"/>
        <v>0</v>
      </c>
      <c r="ES51">
        <f t="shared" si="79"/>
        <v>0</v>
      </c>
      <c r="ET51">
        <f t="shared" si="79"/>
        <v>0</v>
      </c>
      <c r="EU51">
        <f t="shared" si="79"/>
        <v>0</v>
      </c>
      <c r="EV51">
        <f t="shared" si="79"/>
        <v>0</v>
      </c>
      <c r="EW51">
        <f t="shared" si="79"/>
        <v>0</v>
      </c>
      <c r="EX51">
        <f t="shared" si="79"/>
        <v>0</v>
      </c>
      <c r="EZ51">
        <f t="shared" si="16"/>
        <v>0.85642485270486923</v>
      </c>
      <c r="FB51">
        <f t="shared" si="63"/>
        <v>1.3534792519377226E-2</v>
      </c>
      <c r="FC51">
        <f t="shared" si="64"/>
        <v>0.24828488411036376</v>
      </c>
    </row>
    <row r="52" spans="1:159" x14ac:dyDescent="0.25">
      <c r="A52">
        <v>525</v>
      </c>
      <c r="B52" s="20">
        <f>'Input spectra'!S51</f>
        <v>5.4889429847087598E-2</v>
      </c>
      <c r="C52">
        <f>'Input spectra'!D51</f>
        <v>0</v>
      </c>
      <c r="D52">
        <f t="shared" si="65"/>
        <v>2.0653927966864227E-2</v>
      </c>
      <c r="E52">
        <f t="shared" si="65"/>
        <v>2.0391280231813243E-2</v>
      </c>
      <c r="F52">
        <f t="shared" si="65"/>
        <v>2.0130889047861471E-2</v>
      </c>
      <c r="G52">
        <f t="shared" si="65"/>
        <v>1.9872737580595278E-2</v>
      </c>
      <c r="H52">
        <f t="shared" si="65"/>
        <v>1.9616809112286509E-2</v>
      </c>
      <c r="I52">
        <f t="shared" si="65"/>
        <v>1.9363087041119498E-2</v>
      </c>
      <c r="J52">
        <f t="shared" si="65"/>
        <v>1.9111554880422973E-2</v>
      </c>
      <c r="K52">
        <f t="shared" si="65"/>
        <v>1.8862196257906933E-2</v>
      </c>
      <c r="L52">
        <f t="shared" si="65"/>
        <v>1.8614994914904433E-2</v>
      </c>
      <c r="M52">
        <f t="shared" si="65"/>
        <v>1.8369934705618231E-2</v>
      </c>
      <c r="N52">
        <f t="shared" si="66"/>
        <v>1.8126999596372283E-2</v>
      </c>
      <c r="O52">
        <f t="shared" si="66"/>
        <v>1.788617366486802E-2</v>
      </c>
      <c r="P52">
        <f t="shared" si="66"/>
        <v>1.7647441099445486E-2</v>
      </c>
      <c r="Q52">
        <f t="shared" si="66"/>
        <v>1.7410786198349147E-2</v>
      </c>
      <c r="R52">
        <f t="shared" si="66"/>
        <v>1.7176193368998439E-2</v>
      </c>
      <c r="S52">
        <f t="shared" si="66"/>
        <v>1.6943647127263053E-2</v>
      </c>
      <c r="T52">
        <f t="shared" si="66"/>
        <v>1.6713132096742845E-2</v>
      </c>
      <c r="U52">
        <f t="shared" si="66"/>
        <v>1.6484633008052373E-2</v>
      </c>
      <c r="V52">
        <f t="shared" si="66"/>
        <v>1.6258134698110067E-2</v>
      </c>
      <c r="W52">
        <f t="shared" si="66"/>
        <v>1.6033622109431957E-2</v>
      </c>
      <c r="X52">
        <f t="shared" si="67"/>
        <v>1.5811080289429947E-2</v>
      </c>
      <c r="Y52">
        <f t="shared" si="67"/>
        <v>1.559049438971462E-2</v>
      </c>
      <c r="Z52">
        <f t="shared" si="67"/>
        <v>1.5371849665402521E-2</v>
      </c>
      <c r="AA52">
        <f t="shared" si="67"/>
        <v>1.5155131474427899E-2</v>
      </c>
      <c r="AB52">
        <f t="shared" si="67"/>
        <v>1.4940325276858896E-2</v>
      </c>
      <c r="AC52">
        <f t="shared" si="67"/>
        <v>1.4727416634218138E-2</v>
      </c>
      <c r="AD52">
        <f t="shared" si="67"/>
        <v>1.4516391208807683E-2</v>
      </c>
      <c r="AE52">
        <f t="shared" si="67"/>
        <v>1.4307234763038352E-2</v>
      </c>
      <c r="AF52">
        <f t="shared" si="67"/>
        <v>1.4099933158763369E-2</v>
      </c>
      <c r="AG52">
        <f t="shared" si="67"/>
        <v>1.3894472356616269E-2</v>
      </c>
      <c r="AH52">
        <f t="shared" si="68"/>
        <v>1.3690838415353138E-2</v>
      </c>
      <c r="AI52">
        <f t="shared" si="68"/>
        <v>1.3489017491199023E-2</v>
      </c>
      <c r="AJ52">
        <f t="shared" si="68"/>
        <v>1.3288995837198612E-2</v>
      </c>
      <c r="AK52">
        <f t="shared" si="68"/>
        <v>1.3090759802571062E-2</v>
      </c>
      <c r="AL52">
        <f t="shared" si="68"/>
        <v>1.2894295832069032E-2</v>
      </c>
      <c r="AM52">
        <f t="shared" si="68"/>
        <v>1.2699590465341812E-2</v>
      </c>
      <c r="AN52">
        <f t="shared" si="68"/>
        <v>1.2506630336302567E-2</v>
      </c>
      <c r="AO52">
        <f t="shared" si="68"/>
        <v>1.2315402172499698E-2</v>
      </c>
      <c r="AP52">
        <f t="shared" si="68"/>
        <v>1.212589279449223E-2</v>
      </c>
      <c r="AQ52">
        <f t="shared" si="68"/>
        <v>1.1938089115229224E-2</v>
      </c>
      <c r="AR52">
        <f t="shared" si="69"/>
        <v>1.1751978139433239E-2</v>
      </c>
      <c r="AS52">
        <f t="shared" si="69"/>
        <v>1.1567546962987733E-2</v>
      </c>
      <c r="AT52">
        <f t="shared" si="69"/>
        <v>1.1384782772328421E-2</v>
      </c>
      <c r="AU52">
        <f t="shared" si="69"/>
        <v>1.1203672843838631E-2</v>
      </c>
      <c r="AV52">
        <f t="shared" si="69"/>
        <v>1.1024204543248452E-2</v>
      </c>
      <c r="AW52">
        <f t="shared" si="69"/>
        <v>1.0846365325037877E-2</v>
      </c>
      <c r="AX52">
        <f t="shared" si="69"/>
        <v>9.6319018736146858E-3</v>
      </c>
      <c r="AY52">
        <f t="shared" si="69"/>
        <v>8.221859622461988E-3</v>
      </c>
      <c r="AZ52">
        <f t="shared" si="69"/>
        <v>7.3937220567728392E-3</v>
      </c>
      <c r="BA52">
        <f t="shared" si="69"/>
        <v>6.7659373355265185E-3</v>
      </c>
      <c r="BB52">
        <f t="shared" si="70"/>
        <v>6.2527901706986326E-3</v>
      </c>
      <c r="BC52">
        <f t="shared" si="70"/>
        <v>5.8170824321392587E-3</v>
      </c>
      <c r="BD52">
        <f t="shared" si="70"/>
        <v>5.4384098871355438E-3</v>
      </c>
      <c r="BE52">
        <f t="shared" si="70"/>
        <v>5.1040399969624279E-3</v>
      </c>
      <c r="BF52">
        <f t="shared" si="70"/>
        <v>4.8053439682182297E-3</v>
      </c>
      <c r="BG52">
        <f t="shared" si="70"/>
        <v>4.5361284477299663E-3</v>
      </c>
      <c r="BH52">
        <f t="shared" si="70"/>
        <v>4.2917564892803496E-3</v>
      </c>
      <c r="BI52">
        <f t="shared" si="70"/>
        <v>4.068642607269116E-3</v>
      </c>
      <c r="BJ52">
        <f t="shared" si="70"/>
        <v>3.8639430299253694E-3</v>
      </c>
      <c r="BK52">
        <f t="shared" si="70"/>
        <v>3.6753556032366832E-3</v>
      </c>
      <c r="BL52">
        <f t="shared" si="71"/>
        <v>3.5009850038946757E-3</v>
      </c>
      <c r="BM52">
        <f t="shared" si="71"/>
        <v>3.3392487519953253E-3</v>
      </c>
      <c r="BN52">
        <f t="shared" si="71"/>
        <v>3.1888097438448016E-3</v>
      </c>
      <c r="BO52">
        <f t="shared" si="71"/>
        <v>3.0485266109850349E-3</v>
      </c>
      <c r="BP52">
        <f t="shared" si="71"/>
        <v>2.9174164108522324E-3</v>
      </c>
      <c r="BQ52">
        <f t="shared" si="71"/>
        <v>2.7946260630328894E-3</v>
      </c>
      <c r="BR52">
        <f t="shared" si="71"/>
        <v>2.6794101243390344E-3</v>
      </c>
      <c r="BS52">
        <f t="shared" si="71"/>
        <v>2.5711132472420262E-3</v>
      </c>
      <c r="BT52">
        <f t="shared" si="71"/>
        <v>2.4691561579712365E-3</v>
      </c>
      <c r="BU52">
        <f t="shared" si="71"/>
        <v>2.3730243202695462E-3</v>
      </c>
      <c r="BV52">
        <f t="shared" si="72"/>
        <v>2.2822586766061562E-3</v>
      </c>
      <c r="BW52">
        <f t="shared" si="72"/>
        <v>2.1964480163158074E-3</v>
      </c>
      <c r="BX52">
        <f t="shared" si="72"/>
        <v>2.1152226321580893E-3</v>
      </c>
      <c r="BY52">
        <f t="shared" si="72"/>
        <v>2.0382490076539675E-3</v>
      </c>
      <c r="BZ52">
        <f t="shared" si="72"/>
        <v>1.9652253367759905E-3</v>
      </c>
      <c r="CA52">
        <f t="shared" si="72"/>
        <v>1.8958777215144081E-3</v>
      </c>
      <c r="CB52">
        <f t="shared" si="72"/>
        <v>1.8299569258519719E-3</v>
      </c>
      <c r="CC52">
        <f t="shared" si="72"/>
        <v>1.7672355897561526E-3</v>
      </c>
      <c r="CD52">
        <f t="shared" si="72"/>
        <v>1.7075058260446801E-3</v>
      </c>
      <c r="CE52">
        <f t="shared" si="72"/>
        <v>1.6505771378963674E-3</v>
      </c>
      <c r="CF52">
        <f t="shared" si="73"/>
        <v>1.5962746064425322E-3</v>
      </c>
      <c r="CG52">
        <f t="shared" si="73"/>
        <v>1.5444373070706353E-3</v>
      </c>
      <c r="CH52">
        <f t="shared" si="73"/>
        <v>1.4949169203794892E-3</v>
      </c>
      <c r="CI52">
        <f t="shared" si="73"/>
        <v>1.4475765095747666E-3</v>
      </c>
      <c r="CJ52">
        <f t="shared" si="73"/>
        <v>1.402289440807763E-3</v>
      </c>
      <c r="CK52">
        <f t="shared" si="73"/>
        <v>1.3589384267840296E-3</v>
      </c>
      <c r="CL52">
        <f t="shared" si="73"/>
        <v>1.317414677088694E-3</v>
      </c>
      <c r="CM52">
        <f t="shared" si="73"/>
        <v>1.2776171412358776E-3</v>
      </c>
      <c r="CN52">
        <f t="shared" si="73"/>
        <v>1.2394518325622688E-3</v>
      </c>
      <c r="CO52">
        <f t="shared" si="73"/>
        <v>1.2028312228368437E-3</v>
      </c>
      <c r="CP52">
        <f t="shared" si="74"/>
        <v>1.1676736989184725E-3</v>
      </c>
      <c r="CQ52">
        <f t="shared" si="74"/>
        <v>1.1339030740150225E-3</v>
      </c>
      <c r="CR52">
        <f t="shared" si="74"/>
        <v>7.292811606796544E-4</v>
      </c>
      <c r="CS52">
        <f t="shared" si="74"/>
        <v>4.7318157463877985E-4</v>
      </c>
      <c r="CT52">
        <f t="shared" si="74"/>
        <v>3.2735199224910951E-4</v>
      </c>
      <c r="CU52">
        <f t="shared" si="74"/>
        <v>2.2748595703775518E-4</v>
      </c>
      <c r="CV52">
        <f t="shared" si="74"/>
        <v>1.5516566355699331E-4</v>
      </c>
      <c r="CW52">
        <f t="shared" si="74"/>
        <v>1.0189097237223311E-4</v>
      </c>
      <c r="CX52">
        <f t="shared" si="74"/>
        <v>6.2858449760808932E-5</v>
      </c>
      <c r="CY52">
        <f t="shared" si="74"/>
        <v>3.5015275605165469E-5</v>
      </c>
      <c r="CZ52">
        <f t="shared" si="75"/>
        <v>1.6264595925263297E-5</v>
      </c>
      <c r="DA52">
        <f t="shared" si="75"/>
        <v>5.0842664041210243E-6</v>
      </c>
      <c r="DB52">
        <f t="shared" si="75"/>
        <v>3.2261940009421871E-7</v>
      </c>
      <c r="DC52">
        <f t="shared" si="75"/>
        <v>0</v>
      </c>
      <c r="DD52">
        <f t="shared" si="75"/>
        <v>0</v>
      </c>
      <c r="DE52">
        <f t="shared" si="75"/>
        <v>0</v>
      </c>
      <c r="DF52">
        <f t="shared" si="75"/>
        <v>0</v>
      </c>
      <c r="DG52">
        <f t="shared" si="75"/>
        <v>0</v>
      </c>
      <c r="DH52">
        <f t="shared" si="75"/>
        <v>0</v>
      </c>
      <c r="DI52">
        <f t="shared" si="75"/>
        <v>0</v>
      </c>
      <c r="DJ52">
        <f t="shared" si="76"/>
        <v>0</v>
      </c>
      <c r="DK52">
        <f t="shared" si="76"/>
        <v>0</v>
      </c>
      <c r="DL52">
        <f t="shared" si="76"/>
        <v>0</v>
      </c>
      <c r="DM52">
        <f t="shared" si="76"/>
        <v>0</v>
      </c>
      <c r="DN52">
        <f t="shared" si="76"/>
        <v>0</v>
      </c>
      <c r="DO52">
        <f t="shared" si="76"/>
        <v>0</v>
      </c>
      <c r="DP52">
        <f t="shared" si="76"/>
        <v>0</v>
      </c>
      <c r="DQ52">
        <f t="shared" si="76"/>
        <v>0</v>
      </c>
      <c r="DR52">
        <f t="shared" si="76"/>
        <v>0</v>
      </c>
      <c r="DS52">
        <f t="shared" si="76"/>
        <v>0</v>
      </c>
      <c r="DT52">
        <f t="shared" si="77"/>
        <v>0</v>
      </c>
      <c r="DU52">
        <f t="shared" si="77"/>
        <v>0</v>
      </c>
      <c r="DV52">
        <f t="shared" si="77"/>
        <v>0</v>
      </c>
      <c r="DW52">
        <f t="shared" si="77"/>
        <v>0</v>
      </c>
      <c r="DX52">
        <f t="shared" si="77"/>
        <v>0</v>
      </c>
      <c r="DY52">
        <f t="shared" si="77"/>
        <v>0</v>
      </c>
      <c r="DZ52">
        <f t="shared" si="77"/>
        <v>0</v>
      </c>
      <c r="EA52">
        <f t="shared" si="77"/>
        <v>0</v>
      </c>
      <c r="EB52">
        <f t="shared" si="77"/>
        <v>0</v>
      </c>
      <c r="EC52">
        <f t="shared" si="77"/>
        <v>0</v>
      </c>
      <c r="ED52">
        <f t="shared" si="78"/>
        <v>0</v>
      </c>
      <c r="EE52">
        <f t="shared" si="78"/>
        <v>0</v>
      </c>
      <c r="EF52">
        <f t="shared" si="78"/>
        <v>0</v>
      </c>
      <c r="EG52">
        <f t="shared" si="78"/>
        <v>0</v>
      </c>
      <c r="EH52">
        <f t="shared" si="78"/>
        <v>0</v>
      </c>
      <c r="EI52">
        <f t="shared" si="78"/>
        <v>0</v>
      </c>
      <c r="EJ52">
        <f t="shared" si="78"/>
        <v>0</v>
      </c>
      <c r="EK52">
        <f t="shared" si="78"/>
        <v>0</v>
      </c>
      <c r="EL52">
        <f t="shared" si="78"/>
        <v>0</v>
      </c>
      <c r="EM52">
        <f t="shared" si="78"/>
        <v>0</v>
      </c>
      <c r="EN52">
        <f t="shared" si="79"/>
        <v>0</v>
      </c>
      <c r="EO52">
        <f t="shared" si="79"/>
        <v>0</v>
      </c>
      <c r="EP52">
        <f t="shared" si="79"/>
        <v>0</v>
      </c>
      <c r="EQ52">
        <f t="shared" si="79"/>
        <v>0</v>
      </c>
      <c r="ER52">
        <f t="shared" si="79"/>
        <v>0</v>
      </c>
      <c r="ES52">
        <f t="shared" si="79"/>
        <v>0</v>
      </c>
      <c r="ET52">
        <f t="shared" si="79"/>
        <v>0</v>
      </c>
      <c r="EU52">
        <f t="shared" si="79"/>
        <v>0</v>
      </c>
      <c r="EV52">
        <f t="shared" si="79"/>
        <v>0</v>
      </c>
      <c r="EW52">
        <f t="shared" si="79"/>
        <v>0</v>
      </c>
      <c r="EX52">
        <f t="shared" si="79"/>
        <v>0</v>
      </c>
      <c r="EZ52">
        <f t="shared" si="16"/>
        <v>0.85641558098475357</v>
      </c>
      <c r="FB52">
        <f t="shared" si="63"/>
        <v>1.3535765254272469E-2</v>
      </c>
      <c r="FC52">
        <f t="shared" si="64"/>
        <v>0.24828475914712478</v>
      </c>
    </row>
    <row r="53" spans="1:159" x14ac:dyDescent="0.25">
      <c r="A53">
        <v>530</v>
      </c>
      <c r="B53" s="20">
        <f>'Input spectra'!S52</f>
        <v>5.4893429047247602E-2</v>
      </c>
      <c r="C53">
        <f>'Input spectra'!D52</f>
        <v>0</v>
      </c>
      <c r="D53">
        <f t="shared" ref="D53:M62" si="80">D$2*EXP(- D$1 * ($C53*_c2+$B53))</f>
        <v>2.0653927966864227E-2</v>
      </c>
      <c r="E53">
        <f t="shared" si="80"/>
        <v>2.0391272076933756E-2</v>
      </c>
      <c r="F53">
        <f t="shared" si="80"/>
        <v>2.0130872946376971E-2</v>
      </c>
      <c r="G53">
        <f t="shared" si="80"/>
        <v>1.9872713738092986E-2</v>
      </c>
      <c r="H53">
        <f t="shared" si="80"/>
        <v>1.9616777731693152E-2</v>
      </c>
      <c r="I53">
        <f t="shared" si="80"/>
        <v>1.9363048322727811E-2</v>
      </c>
      <c r="J53">
        <f t="shared" si="80"/>
        <v>1.911150902191799E-2</v>
      </c>
      <c r="K53">
        <f t="shared" si="80"/>
        <v>1.8862143454392039E-2</v>
      </c>
      <c r="L53">
        <f t="shared" si="80"/>
        <v>1.8614935358927189E-2</v>
      </c>
      <c r="M53">
        <f t="shared" si="80"/>
        <v>1.8369868587195991E-2</v>
      </c>
      <c r="N53">
        <f t="shared" ref="N53:W62" si="81">N$2*EXP(- N$1 * ($C53*_c2+$B53))</f>
        <v>1.8126927103017554E-2</v>
      </c>
      <c r="O53">
        <f t="shared" si="81"/>
        <v>1.7886094981613646E-2</v>
      </c>
      <c r="P53">
        <f t="shared" si="81"/>
        <v>1.7647356408869583E-2</v>
      </c>
      <c r="Q53">
        <f t="shared" si="81"/>
        <v>1.7410695680599809E-2</v>
      </c>
      <c r="R53">
        <f t="shared" si="81"/>
        <v>1.7176097201818275E-2</v>
      </c>
      <c r="S53">
        <f t="shared" si="81"/>
        <v>1.6943545486013463E-2</v>
      </c>
      <c r="T53">
        <f t="shared" si="81"/>
        <v>1.6713025154428105E-2</v>
      </c>
      <c r="U53">
        <f t="shared" si="81"/>
        <v>1.6484520935343507E-2</v>
      </c>
      <c r="V53">
        <f t="shared" si="81"/>
        <v>1.6258017663368516E-2</v>
      </c>
      <c r="W53">
        <f t="shared" si="81"/>
        <v>1.6033500278733018E-2</v>
      </c>
      <c r="X53">
        <f t="shared" ref="X53:AG62" si="82">X$2*EXP(- X$1 * ($C53*_c2+$B53))</f>
        <v>1.5810953826586049E-2</v>
      </c>
      <c r="Y53">
        <f t="shared" si="82"/>
        <v>1.5590363456298349E-2</v>
      </c>
      <c r="Z53">
        <f t="shared" si="82"/>
        <v>1.5371714420769468E-2</v>
      </c>
      <c r="AA53">
        <f t="shared" si="82"/>
        <v>1.5154992075739306E-2</v>
      </c>
      <c r="AB53">
        <f t="shared" si="82"/>
        <v>1.4940181879104099E-2</v>
      </c>
      <c r="AC53">
        <f t="shared" si="82"/>
        <v>1.4727269390236813E-2</v>
      </c>
      <c r="AD53">
        <f t="shared" si="82"/>
        <v>1.4516240269311895E-2</v>
      </c>
      <c r="AE53">
        <f t="shared" si="82"/>
        <v>1.430708027663442E-2</v>
      </c>
      <c r="AF53">
        <f t="shared" si="82"/>
        <v>1.4099775271973515E-2</v>
      </c>
      <c r="AG53">
        <f t="shared" si="82"/>
        <v>1.3894311213900104E-2</v>
      </c>
      <c r="AH53">
        <f t="shared" ref="AH53:AQ62" si="83">AH$2*EXP(- AH$1 * ($C53*_c2+$B53))</f>
        <v>1.3690674159128936E-2</v>
      </c>
      <c r="AI53">
        <f t="shared" si="83"/>
        <v>1.348885026186482E-2</v>
      </c>
      <c r="AJ53">
        <f t="shared" si="83"/>
        <v>1.3288825773153113E-2</v>
      </c>
      <c r="AK53">
        <f t="shared" si="83"/>
        <v>1.3090587040234369E-2</v>
      </c>
      <c r="AL53">
        <f t="shared" si="83"/>
        <v>1.2894120505903169E-2</v>
      </c>
      <c r="AM53">
        <f t="shared" si="83"/>
        <v>1.2699412707871095E-2</v>
      </c>
      <c r="AN53">
        <f t="shared" si="83"/>
        <v>1.2506450278133779E-2</v>
      </c>
      <c r="AO53">
        <f t="shared" si="83"/>
        <v>1.2315219942342082E-2</v>
      </c>
      <c r="AP53">
        <f t="shared" si="83"/>
        <v>1.2125708519177309E-2</v>
      </c>
      <c r="AQ53">
        <f t="shared" si="83"/>
        <v>1.1937902919730453E-2</v>
      </c>
      <c r="AR53">
        <f t="shared" ref="AR53:BA62" si="84">AR$2*EXP(- AR$1 * ($C53*_c2+$B53))</f>
        <v>1.175179014688546E-2</v>
      </c>
      <c r="AS53">
        <f t="shared" si="84"/>
        <v>1.1567357294706478E-2</v>
      </c>
      <c r="AT53">
        <f t="shared" si="84"/>
        <v>1.1384591547829035E-2</v>
      </c>
      <c r="AU53">
        <f t="shared" si="84"/>
        <v>1.1203480180855218E-2</v>
      </c>
      <c r="AV53">
        <f t="shared" si="84"/>
        <v>1.1024010557752666E-2</v>
      </c>
      <c r="AW53">
        <f t="shared" si="84"/>
        <v>1.084617013125753E-2</v>
      </c>
      <c r="AX53">
        <f t="shared" si="84"/>
        <v>9.6317246836883467E-3</v>
      </c>
      <c r="AY53">
        <f t="shared" si="84"/>
        <v>8.2217050838614726E-3</v>
      </c>
      <c r="AZ53">
        <f t="shared" si="84"/>
        <v>7.3935801270578203E-3</v>
      </c>
      <c r="BA53">
        <f t="shared" si="84"/>
        <v>6.7658047509709853E-3</v>
      </c>
      <c r="BB53">
        <f t="shared" ref="BB53:BK62" si="85">BB$2*EXP(- BB$1 * ($C53*_c2+$B53))</f>
        <v>6.2526651411514266E-3</v>
      </c>
      <c r="BC53">
        <f t="shared" si="85"/>
        <v>5.8169637885965193E-3</v>
      </c>
      <c r="BD53">
        <f t="shared" si="85"/>
        <v>5.4382967920051104E-3</v>
      </c>
      <c r="BE53">
        <f t="shared" si="85"/>
        <v>5.1039318140978064E-3</v>
      </c>
      <c r="BF53">
        <f t="shared" si="85"/>
        <v>4.8052401946639843E-3</v>
      </c>
      <c r="BG53">
        <f t="shared" si="85"/>
        <v>4.5360286739563856E-3</v>
      </c>
      <c r="BH53">
        <f t="shared" si="85"/>
        <v>4.2916603742344907E-3</v>
      </c>
      <c r="BI53">
        <f t="shared" si="85"/>
        <v>4.0685498618240603E-3</v>
      </c>
      <c r="BJ53">
        <f t="shared" si="85"/>
        <v>3.8638534054116253E-3</v>
      </c>
      <c r="BK53">
        <f t="shared" si="85"/>
        <v>3.6752688832117513E-3</v>
      </c>
      <c r="BL53">
        <f t="shared" ref="BL53:BU62" si="86">BL$2*EXP(- BL$1 * ($C53*_c2+$B53))</f>
        <v>3.5009009980638216E-3</v>
      </c>
      <c r="BM53">
        <f t="shared" si="86"/>
        <v>3.3391672916116737E-3</v>
      </c>
      <c r="BN53">
        <f t="shared" si="86"/>
        <v>3.1887306781567099E-3</v>
      </c>
      <c r="BO53">
        <f t="shared" si="86"/>
        <v>3.0484498044435126E-3</v>
      </c>
      <c r="BP53">
        <f t="shared" si="86"/>
        <v>2.9173417408818879E-3</v>
      </c>
      <c r="BQ53">
        <f t="shared" si="86"/>
        <v>2.7945534182285971E-3</v>
      </c>
      <c r="BR53">
        <f t="shared" si="86"/>
        <v>2.6793394029895473E-3</v>
      </c>
      <c r="BS53">
        <f t="shared" si="86"/>
        <v>2.5710443561083713E-3</v>
      </c>
      <c r="BT53">
        <f t="shared" si="86"/>
        <v>2.4690890112662794E-3</v>
      </c>
      <c r="BU53">
        <f t="shared" si="86"/>
        <v>2.3729588387982488E-3</v>
      </c>
      <c r="BV53">
        <f t="shared" ref="BV53:CE62" si="87">BV$2*EXP(- BV$1 * ($C53*_c2+$B53))</f>
        <v>2.2821947870355825E-3</v>
      </c>
      <c r="BW53">
        <f t="shared" si="87"/>
        <v>2.1963856505508948E-3</v>
      </c>
      <c r="BX53">
        <f t="shared" si="87"/>
        <v>2.1151617268043948E-3</v>
      </c>
      <c r="BY53">
        <f t="shared" si="87"/>
        <v>2.0381895035525279E-3</v>
      </c>
      <c r="BZ53">
        <f t="shared" si="87"/>
        <v>1.965167178598402E-3</v>
      </c>
      <c r="CA53">
        <f t="shared" si="87"/>
        <v>1.8958208574085494E-3</v>
      </c>
      <c r="CB53">
        <f t="shared" si="87"/>
        <v>1.8299013071305789E-3</v>
      </c>
      <c r="CC53">
        <f t="shared" si="87"/>
        <v>1.7671811706218734E-3</v>
      </c>
      <c r="CD53">
        <f t="shared" si="87"/>
        <v>1.7074525633463491E-3</v>
      </c>
      <c r="CE53">
        <f t="shared" si="87"/>
        <v>1.6505249909121329E-3</v>
      </c>
      <c r="CF53">
        <f t="shared" ref="CF53:CO62" si="88">CF$2*EXP(- CF$1 * ($C53*_c2+$B53))</f>
        <v>1.5962235366861973E-3</v>
      </c>
      <c r="CG53">
        <f t="shared" si="88"/>
        <v>1.54438727811815E-3</v>
      </c>
      <c r="CH53">
        <f t="shared" si="88"/>
        <v>1.4948678977130096E-3</v>
      </c>
      <c r="CI53">
        <f t="shared" si="88"/>
        <v>1.4475284604420948E-3</v>
      </c>
      <c r="CJ53">
        <f t="shared" si="88"/>
        <v>1.4022423340952913E-3</v>
      </c>
      <c r="CK53">
        <f t="shared" si="88"/>
        <v>1.3588922329015956E-3</v>
      </c>
      <c r="CL53">
        <f t="shared" si="88"/>
        <v>1.3173693678649697E-3</v>
      </c>
      <c r="CM53">
        <f t="shared" si="88"/>
        <v>1.2775726898231038E-3</v>
      </c>
      <c r="CN53">
        <f t="shared" si="88"/>
        <v>1.2394082133493072E-3</v>
      </c>
      <c r="CO53">
        <f t="shared" si="88"/>
        <v>1.2027884113696523E-3</v>
      </c>
      <c r="CP53">
        <f t="shared" ref="CP53:CY62" si="89">CP$2*EXP(- CP$1 * ($C53*_c2+$B53))</f>
        <v>1.1676316718272216E-3</v>
      </c>
      <c r="CQ53">
        <f t="shared" si="89"/>
        <v>1.1338618089471704E-3</v>
      </c>
      <c r="CR53">
        <f t="shared" si="89"/>
        <v>7.2925432899298447E-4</v>
      </c>
      <c r="CS53">
        <f t="shared" si="89"/>
        <v>4.7316397613123885E-4</v>
      </c>
      <c r="CT53">
        <f t="shared" si="89"/>
        <v>3.2733968650669872E-4</v>
      </c>
      <c r="CU53">
        <f t="shared" si="89"/>
        <v>2.2747731446411235E-4</v>
      </c>
      <c r="CV53">
        <f t="shared" si="89"/>
        <v>1.5515970650129999E-4</v>
      </c>
      <c r="CW53">
        <f t="shared" si="89"/>
        <v>1.018870198696846E-4</v>
      </c>
      <c r="CX53">
        <f t="shared" si="89"/>
        <v>6.2855986250565462E-5</v>
      </c>
      <c r="CY53">
        <f t="shared" si="89"/>
        <v>3.501388930496046E-5</v>
      </c>
      <c r="CZ53">
        <f t="shared" ref="CZ53:DI62" si="90">CZ$2*EXP(- CZ$1 * ($C53*_c2+$B53))</f>
        <v>1.6263945484523332E-5</v>
      </c>
      <c r="DA53">
        <f t="shared" si="90"/>
        <v>5.0840610449784068E-6</v>
      </c>
      <c r="DB53">
        <f t="shared" si="90"/>
        <v>3.2260624012315422E-7</v>
      </c>
      <c r="DC53">
        <f t="shared" si="90"/>
        <v>0</v>
      </c>
      <c r="DD53">
        <f t="shared" si="90"/>
        <v>0</v>
      </c>
      <c r="DE53">
        <f t="shared" si="90"/>
        <v>0</v>
      </c>
      <c r="DF53">
        <f t="shared" si="90"/>
        <v>0</v>
      </c>
      <c r="DG53">
        <f t="shared" si="90"/>
        <v>0</v>
      </c>
      <c r="DH53">
        <f t="shared" si="90"/>
        <v>0</v>
      </c>
      <c r="DI53">
        <f t="shared" si="90"/>
        <v>0</v>
      </c>
      <c r="DJ53">
        <f t="shared" ref="DJ53:DS62" si="91">DJ$2*EXP(- DJ$1 * ($C53*_c2+$B53))</f>
        <v>0</v>
      </c>
      <c r="DK53">
        <f t="shared" si="91"/>
        <v>0</v>
      </c>
      <c r="DL53">
        <f t="shared" si="91"/>
        <v>0</v>
      </c>
      <c r="DM53">
        <f t="shared" si="91"/>
        <v>0</v>
      </c>
      <c r="DN53">
        <f t="shared" si="91"/>
        <v>0</v>
      </c>
      <c r="DO53">
        <f t="shared" si="91"/>
        <v>0</v>
      </c>
      <c r="DP53">
        <f t="shared" si="91"/>
        <v>0</v>
      </c>
      <c r="DQ53">
        <f t="shared" si="91"/>
        <v>0</v>
      </c>
      <c r="DR53">
        <f t="shared" si="91"/>
        <v>0</v>
      </c>
      <c r="DS53">
        <f t="shared" si="91"/>
        <v>0</v>
      </c>
      <c r="DT53">
        <f t="shared" ref="DT53:EC62" si="92">DT$2*EXP(- DT$1 * ($C53*_c2+$B53))</f>
        <v>0</v>
      </c>
      <c r="DU53">
        <f t="shared" si="92"/>
        <v>0</v>
      </c>
      <c r="DV53">
        <f t="shared" si="92"/>
        <v>0</v>
      </c>
      <c r="DW53">
        <f t="shared" si="92"/>
        <v>0</v>
      </c>
      <c r="DX53">
        <f t="shared" si="92"/>
        <v>0</v>
      </c>
      <c r="DY53">
        <f t="shared" si="92"/>
        <v>0</v>
      </c>
      <c r="DZ53">
        <f t="shared" si="92"/>
        <v>0</v>
      </c>
      <c r="EA53">
        <f t="shared" si="92"/>
        <v>0</v>
      </c>
      <c r="EB53">
        <f t="shared" si="92"/>
        <v>0</v>
      </c>
      <c r="EC53">
        <f t="shared" si="92"/>
        <v>0</v>
      </c>
      <c r="ED53">
        <f t="shared" ref="ED53:EM62" si="93">ED$2*EXP(- ED$1 * ($C53*_c2+$B53))</f>
        <v>0</v>
      </c>
      <c r="EE53">
        <f t="shared" si="93"/>
        <v>0</v>
      </c>
      <c r="EF53">
        <f t="shared" si="93"/>
        <v>0</v>
      </c>
      <c r="EG53">
        <f t="shared" si="93"/>
        <v>0</v>
      </c>
      <c r="EH53">
        <f t="shared" si="93"/>
        <v>0</v>
      </c>
      <c r="EI53">
        <f t="shared" si="93"/>
        <v>0</v>
      </c>
      <c r="EJ53">
        <f t="shared" si="93"/>
        <v>0</v>
      </c>
      <c r="EK53">
        <f t="shared" si="93"/>
        <v>0</v>
      </c>
      <c r="EL53">
        <f t="shared" si="93"/>
        <v>0</v>
      </c>
      <c r="EM53">
        <f t="shared" si="93"/>
        <v>0</v>
      </c>
      <c r="EN53">
        <f t="shared" ref="EN53:EX62" si="94">EN$2*EXP(- EN$1 * ($C53*_c2+$B53))</f>
        <v>0</v>
      </c>
      <c r="EO53">
        <f t="shared" si="94"/>
        <v>0</v>
      </c>
      <c r="EP53">
        <f t="shared" si="94"/>
        <v>0</v>
      </c>
      <c r="EQ53">
        <f t="shared" si="94"/>
        <v>0</v>
      </c>
      <c r="ER53">
        <f t="shared" si="94"/>
        <v>0</v>
      </c>
      <c r="ES53">
        <f t="shared" si="94"/>
        <v>0</v>
      </c>
      <c r="ET53">
        <f t="shared" si="94"/>
        <v>0</v>
      </c>
      <c r="EU53">
        <f t="shared" si="94"/>
        <v>0</v>
      </c>
      <c r="EV53">
        <f t="shared" si="94"/>
        <v>0</v>
      </c>
      <c r="EW53">
        <f t="shared" si="94"/>
        <v>0</v>
      </c>
      <c r="EX53">
        <f t="shared" si="94"/>
        <v>0</v>
      </c>
      <c r="EZ53">
        <f t="shared" si="16"/>
        <v>0.856406309421478</v>
      </c>
      <c r="FB53">
        <f t="shared" si="63"/>
        <v>1.3536737987222658E-2</v>
      </c>
      <c r="FC53">
        <f t="shared" si="64"/>
        <v>0.24828463418388647</v>
      </c>
    </row>
    <row r="54" spans="1:159" x14ac:dyDescent="0.25">
      <c r="A54">
        <v>535</v>
      </c>
      <c r="B54" s="20">
        <f>'Input spectra'!S53</f>
        <v>5.4897428247407599E-2</v>
      </c>
      <c r="C54">
        <f>'Input spectra'!D53</f>
        <v>0</v>
      </c>
      <c r="D54">
        <f t="shared" si="80"/>
        <v>2.0653927966864227E-2</v>
      </c>
      <c r="E54">
        <f t="shared" si="80"/>
        <v>2.0391263922057531E-2</v>
      </c>
      <c r="F54">
        <f t="shared" si="80"/>
        <v>2.013085684490535E-2</v>
      </c>
      <c r="G54">
        <f t="shared" si="80"/>
        <v>1.98726898956193E-2</v>
      </c>
      <c r="H54">
        <f t="shared" si="80"/>
        <v>1.9616746351149995E-2</v>
      </c>
      <c r="I54">
        <f t="shared" si="80"/>
        <v>1.9363009604413547E-2</v>
      </c>
      <c r="J54">
        <f t="shared" si="80"/>
        <v>1.9111463163523044E-2</v>
      </c>
      <c r="K54">
        <f t="shared" si="80"/>
        <v>1.8862090651024961E-2</v>
      </c>
      <c r="L54">
        <f t="shared" si="80"/>
        <v>1.8614875803140488E-2</v>
      </c>
      <c r="M54">
        <f t="shared" si="80"/>
        <v>1.8369802469011726E-2</v>
      </c>
      <c r="N54">
        <f t="shared" si="81"/>
        <v>1.8126854609952739E-2</v>
      </c>
      <c r="O54">
        <f t="shared" si="81"/>
        <v>1.7886016298705412E-2</v>
      </c>
      <c r="P54">
        <f t="shared" si="81"/>
        <v>1.7647271718700109E-2</v>
      </c>
      <c r="Q54">
        <f t="shared" si="81"/>
        <v>1.7410605163321071E-2</v>
      </c>
      <c r="R54">
        <f t="shared" si="81"/>
        <v>1.7176001035176539E-2</v>
      </c>
      <c r="S54">
        <f t="shared" si="81"/>
        <v>1.6943443845373597E-2</v>
      </c>
      <c r="T54">
        <f t="shared" si="81"/>
        <v>1.6712918212797655E-2</v>
      </c>
      <c r="U54">
        <f t="shared" si="81"/>
        <v>1.6484408863396582E-2</v>
      </c>
      <c r="V54">
        <f t="shared" si="81"/>
        <v>1.6257900629469441E-2</v>
      </c>
      <c r="W54">
        <f t="shared" si="81"/>
        <v>1.6033378448959811E-2</v>
      </c>
      <c r="X54">
        <f t="shared" si="82"/>
        <v>1.581082736475365E-2</v>
      </c>
      <c r="Y54">
        <f t="shared" si="82"/>
        <v>1.5590232523981694E-2</v>
      </c>
      <c r="Z54">
        <f t="shared" si="82"/>
        <v>1.5371579177326325E-2</v>
      </c>
      <c r="AA54">
        <f t="shared" si="82"/>
        <v>1.5154852678332918E-2</v>
      </c>
      <c r="AB54">
        <f t="shared" si="82"/>
        <v>1.4940038482725636E-2</v>
      </c>
      <c r="AC54">
        <f t="shared" si="82"/>
        <v>1.4727122147727626E-2</v>
      </c>
      <c r="AD54">
        <f t="shared" si="82"/>
        <v>1.4516089331385557E-2</v>
      </c>
      <c r="AE54">
        <f t="shared" si="82"/>
        <v>1.4306925791898597E-2</v>
      </c>
      <c r="AF54">
        <f t="shared" si="82"/>
        <v>1.4099617386951629E-2</v>
      </c>
      <c r="AG54">
        <f t="shared" si="82"/>
        <v>1.3894150073052811E-2</v>
      </c>
      <c r="AH54">
        <f t="shared" si="83"/>
        <v>1.3690509904875402E-2</v>
      </c>
      <c r="AI54">
        <f t="shared" si="83"/>
        <v>1.3488683034603835E-2</v>
      </c>
      <c r="AJ54">
        <f t="shared" si="83"/>
        <v>1.3288655711283988E-2</v>
      </c>
      <c r="AK54">
        <f t="shared" si="83"/>
        <v>1.3090414280177666E-2</v>
      </c>
      <c r="AL54">
        <f t="shared" si="83"/>
        <v>1.2893945182121249E-2</v>
      </c>
      <c r="AM54">
        <f t="shared" si="83"/>
        <v>1.2699234952888468E-2</v>
      </c>
      <c r="AN54">
        <f t="shared" si="83"/>
        <v>1.250627022255729E-2</v>
      </c>
      <c r="AO54">
        <f t="shared" si="83"/>
        <v>1.2315037714880912E-2</v>
      </c>
      <c r="AP54">
        <f t="shared" si="83"/>
        <v>1.2125524246662796E-2</v>
      </c>
      <c r="AQ54">
        <f t="shared" si="83"/>
        <v>1.1937716727135729E-2</v>
      </c>
      <c r="AR54">
        <f t="shared" si="84"/>
        <v>1.1751602157344936E-2</v>
      </c>
      <c r="AS54">
        <f t="shared" si="84"/>
        <v>1.1567167629535136E-2</v>
      </c>
      <c r="AT54">
        <f t="shared" si="84"/>
        <v>1.1384400326541552E-2</v>
      </c>
      <c r="AU54">
        <f t="shared" si="84"/>
        <v>1.1203287521184917E-2</v>
      </c>
      <c r="AV54">
        <f t="shared" si="84"/>
        <v>1.1023816575670312E-2</v>
      </c>
      <c r="AW54">
        <f t="shared" si="84"/>
        <v>1.0845974940989938E-2</v>
      </c>
      <c r="AX54">
        <f t="shared" si="84"/>
        <v>9.6315474970216225E-3</v>
      </c>
      <c r="AY54">
        <f t="shared" si="84"/>
        <v>8.2215505481656754E-3</v>
      </c>
      <c r="AZ54">
        <f t="shared" si="84"/>
        <v>7.3934382000672809E-3</v>
      </c>
      <c r="BA54">
        <f t="shared" si="84"/>
        <v>6.7656721690135639E-3</v>
      </c>
      <c r="BB54">
        <f t="shared" si="85"/>
        <v>6.2525401141042868E-3</v>
      </c>
      <c r="BC54">
        <f t="shared" si="85"/>
        <v>5.8168451474735995E-3</v>
      </c>
      <c r="BD54">
        <f t="shared" si="85"/>
        <v>5.4381836992265604E-3</v>
      </c>
      <c r="BE54">
        <f t="shared" si="85"/>
        <v>5.1038236335261798E-3</v>
      </c>
      <c r="BF54">
        <f t="shared" si="85"/>
        <v>4.8051364233507752E-3</v>
      </c>
      <c r="BG54">
        <f t="shared" si="85"/>
        <v>4.5359289023773645E-3</v>
      </c>
      <c r="BH54">
        <f t="shared" si="85"/>
        <v>4.2915642613411539E-3</v>
      </c>
      <c r="BI54">
        <f t="shared" si="85"/>
        <v>4.0684571184931547E-3</v>
      </c>
      <c r="BJ54">
        <f t="shared" si="85"/>
        <v>3.8637637829767304E-3</v>
      </c>
      <c r="BK54">
        <f t="shared" si="85"/>
        <v>3.6751821652329787E-3</v>
      </c>
      <c r="BL54">
        <f t="shared" si="86"/>
        <v>3.5008169942486803E-3</v>
      </c>
      <c r="BM54">
        <f t="shared" si="86"/>
        <v>3.3390858332152337E-3</v>
      </c>
      <c r="BN54">
        <f t="shared" si="86"/>
        <v>3.1886516144290309E-3</v>
      </c>
      <c r="BO54">
        <f t="shared" si="86"/>
        <v>3.048372999837103E-3</v>
      </c>
      <c r="BP54">
        <f t="shared" si="86"/>
        <v>2.9172670728226878E-3</v>
      </c>
      <c r="BQ54">
        <f t="shared" si="86"/>
        <v>2.794480775312668E-3</v>
      </c>
      <c r="BR54">
        <f t="shared" si="86"/>
        <v>2.6792686835067055E-3</v>
      </c>
      <c r="BS54">
        <f t="shared" si="86"/>
        <v>2.5709754668206053E-3</v>
      </c>
      <c r="BT54">
        <f t="shared" si="86"/>
        <v>2.4690218663873231E-3</v>
      </c>
      <c r="BU54">
        <f t="shared" si="86"/>
        <v>2.3728933591338542E-3</v>
      </c>
      <c r="BV54">
        <f t="shared" si="87"/>
        <v>2.2821308992535348E-3</v>
      </c>
      <c r="BW54">
        <f t="shared" si="87"/>
        <v>2.1963232865567905E-3</v>
      </c>
      <c r="BX54">
        <f t="shared" si="87"/>
        <v>2.1151008232043987E-3</v>
      </c>
      <c r="BY54">
        <f t="shared" si="87"/>
        <v>2.0381300011882353E-3</v>
      </c>
      <c r="BZ54">
        <f t="shared" si="87"/>
        <v>1.9651090221419264E-3</v>
      </c>
      <c r="CA54">
        <f t="shared" si="87"/>
        <v>1.895763995008247E-3</v>
      </c>
      <c r="CB54">
        <f t="shared" si="87"/>
        <v>1.829845690099631E-3</v>
      </c>
      <c r="CC54">
        <f t="shared" si="87"/>
        <v>1.7671267531633426E-3</v>
      </c>
      <c r="CD54">
        <f t="shared" si="87"/>
        <v>1.7073993023094562E-3</v>
      </c>
      <c r="CE54">
        <f t="shared" si="87"/>
        <v>1.6504728455753878E-3</v>
      </c>
      <c r="CF54">
        <f t="shared" si="88"/>
        <v>1.5961724685637417E-3</v>
      </c>
      <c r="CG54">
        <f t="shared" si="88"/>
        <v>1.544337250786252E-3</v>
      </c>
      <c r="CH54">
        <f t="shared" si="88"/>
        <v>1.494818876654126E-3</v>
      </c>
      <c r="CI54">
        <f t="shared" si="88"/>
        <v>1.4474804129043087E-3</v>
      </c>
      <c r="CJ54">
        <f t="shared" si="88"/>
        <v>1.4021952289652619E-3</v>
      </c>
      <c r="CK54">
        <f t="shared" si="88"/>
        <v>1.3588460405894126E-3</v>
      </c>
      <c r="CL54">
        <f t="shared" si="88"/>
        <v>1.3173240601995443E-3</v>
      </c>
      <c r="CM54">
        <f t="shared" si="88"/>
        <v>1.2775282399569031E-3</v>
      </c>
      <c r="CN54">
        <f t="shared" si="88"/>
        <v>1.2393645956714084E-3</v>
      </c>
      <c r="CO54">
        <f t="shared" si="88"/>
        <v>1.2027456014262175E-3</v>
      </c>
      <c r="CP54">
        <f t="shared" si="89"/>
        <v>1.1675896462486162E-3</v>
      </c>
      <c r="CQ54">
        <f t="shared" si="89"/>
        <v>1.133820545381039E-3</v>
      </c>
      <c r="CR54">
        <f t="shared" si="89"/>
        <v>7.2922749829350524E-4</v>
      </c>
      <c r="CS54">
        <f t="shared" si="89"/>
        <v>4.7314637827821938E-4</v>
      </c>
      <c r="CT54">
        <f t="shared" si="89"/>
        <v>3.2732738122688267E-4</v>
      </c>
      <c r="CU54">
        <f t="shared" si="89"/>
        <v>2.2746867221881543E-4</v>
      </c>
      <c r="CV54">
        <f t="shared" si="89"/>
        <v>1.5515374967430752E-4</v>
      </c>
      <c r="CW54">
        <f t="shared" si="89"/>
        <v>1.0188306752045952E-4</v>
      </c>
      <c r="CX54">
        <f t="shared" si="89"/>
        <v>6.2853522836870372E-5</v>
      </c>
      <c r="CY54">
        <f t="shared" si="89"/>
        <v>3.5012503059640876E-5</v>
      </c>
      <c r="CZ54">
        <f t="shared" si="90"/>
        <v>1.6263295069795271E-5</v>
      </c>
      <c r="DA54">
        <f t="shared" si="90"/>
        <v>5.0838556941304729E-6</v>
      </c>
      <c r="DB54">
        <f t="shared" si="90"/>
        <v>3.2259308068889818E-7</v>
      </c>
      <c r="DC54">
        <f t="shared" si="90"/>
        <v>0</v>
      </c>
      <c r="DD54">
        <f t="shared" si="90"/>
        <v>0</v>
      </c>
      <c r="DE54">
        <f t="shared" si="90"/>
        <v>0</v>
      </c>
      <c r="DF54">
        <f t="shared" si="90"/>
        <v>0</v>
      </c>
      <c r="DG54">
        <f t="shared" si="90"/>
        <v>0</v>
      </c>
      <c r="DH54">
        <f t="shared" si="90"/>
        <v>0</v>
      </c>
      <c r="DI54">
        <f t="shared" si="90"/>
        <v>0</v>
      </c>
      <c r="DJ54">
        <f t="shared" si="91"/>
        <v>0</v>
      </c>
      <c r="DK54">
        <f t="shared" si="91"/>
        <v>0</v>
      </c>
      <c r="DL54">
        <f t="shared" si="91"/>
        <v>0</v>
      </c>
      <c r="DM54">
        <f t="shared" si="91"/>
        <v>0</v>
      </c>
      <c r="DN54">
        <f t="shared" si="91"/>
        <v>0</v>
      </c>
      <c r="DO54">
        <f t="shared" si="91"/>
        <v>0</v>
      </c>
      <c r="DP54">
        <f t="shared" si="91"/>
        <v>0</v>
      </c>
      <c r="DQ54">
        <f t="shared" si="91"/>
        <v>0</v>
      </c>
      <c r="DR54">
        <f t="shared" si="91"/>
        <v>0</v>
      </c>
      <c r="DS54">
        <f t="shared" si="91"/>
        <v>0</v>
      </c>
      <c r="DT54">
        <f t="shared" si="92"/>
        <v>0</v>
      </c>
      <c r="DU54">
        <f t="shared" si="92"/>
        <v>0</v>
      </c>
      <c r="DV54">
        <f t="shared" si="92"/>
        <v>0</v>
      </c>
      <c r="DW54">
        <f t="shared" si="92"/>
        <v>0</v>
      </c>
      <c r="DX54">
        <f t="shared" si="92"/>
        <v>0</v>
      </c>
      <c r="DY54">
        <f t="shared" si="92"/>
        <v>0</v>
      </c>
      <c r="DZ54">
        <f t="shared" si="92"/>
        <v>0</v>
      </c>
      <c r="EA54">
        <f t="shared" si="92"/>
        <v>0</v>
      </c>
      <c r="EB54">
        <f t="shared" si="92"/>
        <v>0</v>
      </c>
      <c r="EC54">
        <f t="shared" si="92"/>
        <v>0</v>
      </c>
      <c r="ED54">
        <f t="shared" si="93"/>
        <v>0</v>
      </c>
      <c r="EE54">
        <f t="shared" si="93"/>
        <v>0</v>
      </c>
      <c r="EF54">
        <f t="shared" si="93"/>
        <v>0</v>
      </c>
      <c r="EG54">
        <f t="shared" si="93"/>
        <v>0</v>
      </c>
      <c r="EH54">
        <f t="shared" si="93"/>
        <v>0</v>
      </c>
      <c r="EI54">
        <f t="shared" si="93"/>
        <v>0</v>
      </c>
      <c r="EJ54">
        <f t="shared" si="93"/>
        <v>0</v>
      </c>
      <c r="EK54">
        <f t="shared" si="93"/>
        <v>0</v>
      </c>
      <c r="EL54">
        <f t="shared" si="93"/>
        <v>0</v>
      </c>
      <c r="EM54">
        <f t="shared" si="93"/>
        <v>0</v>
      </c>
      <c r="EN54">
        <f t="shared" si="94"/>
        <v>0</v>
      </c>
      <c r="EO54">
        <f t="shared" si="94"/>
        <v>0</v>
      </c>
      <c r="EP54">
        <f t="shared" si="94"/>
        <v>0</v>
      </c>
      <c r="EQ54">
        <f t="shared" si="94"/>
        <v>0</v>
      </c>
      <c r="ER54">
        <f t="shared" si="94"/>
        <v>0</v>
      </c>
      <c r="ES54">
        <f t="shared" si="94"/>
        <v>0</v>
      </c>
      <c r="ET54">
        <f t="shared" si="94"/>
        <v>0</v>
      </c>
      <c r="EU54">
        <f t="shared" si="94"/>
        <v>0</v>
      </c>
      <c r="EV54">
        <f t="shared" si="94"/>
        <v>0</v>
      </c>
      <c r="EW54">
        <f t="shared" si="94"/>
        <v>0</v>
      </c>
      <c r="EX54">
        <f t="shared" si="94"/>
        <v>0</v>
      </c>
      <c r="EZ54">
        <f t="shared" si="16"/>
        <v>0.85639703801503941</v>
      </c>
      <c r="FB54">
        <f t="shared" si="63"/>
        <v>1.3537710718227736E-2</v>
      </c>
      <c r="FC54">
        <f t="shared" si="64"/>
        <v>0.24828450922064924</v>
      </c>
    </row>
    <row r="55" spans="1:159" x14ac:dyDescent="0.25">
      <c r="A55">
        <v>540</v>
      </c>
      <c r="B55" s="20">
        <f>'Input spectra'!S54</f>
        <v>5.49014274475675E-2</v>
      </c>
      <c r="C55">
        <f>'Input spectra'!D54</f>
        <v>0</v>
      </c>
      <c r="D55">
        <f t="shared" si="80"/>
        <v>2.0653927966864227E-2</v>
      </c>
      <c r="E55">
        <f t="shared" si="80"/>
        <v>2.039125576718457E-2</v>
      </c>
      <c r="F55">
        <f t="shared" si="80"/>
        <v>2.0130840743446603E-2</v>
      </c>
      <c r="G55">
        <f t="shared" si="80"/>
        <v>1.9872666053174219E-2</v>
      </c>
      <c r="H55">
        <f t="shared" si="80"/>
        <v>1.9616714970657034E-2</v>
      </c>
      <c r="I55">
        <f t="shared" si="80"/>
        <v>1.9362970886176705E-2</v>
      </c>
      <c r="J55">
        <f t="shared" si="80"/>
        <v>1.9111417305238139E-2</v>
      </c>
      <c r="K55">
        <f t="shared" si="80"/>
        <v>1.8862037847805709E-2</v>
      </c>
      <c r="L55">
        <f t="shared" si="80"/>
        <v>1.8614816247544328E-2</v>
      </c>
      <c r="M55">
        <f t="shared" si="80"/>
        <v>1.8369736351065438E-2</v>
      </c>
      <c r="N55">
        <f t="shared" si="81"/>
        <v>1.8126782117177841E-2</v>
      </c>
      <c r="O55">
        <f t="shared" si="81"/>
        <v>1.7885937616143315E-2</v>
      </c>
      <c r="P55">
        <f t="shared" si="81"/>
        <v>1.764718702893707E-2</v>
      </c>
      <c r="Q55">
        <f t="shared" si="81"/>
        <v>1.7410514646512932E-2</v>
      </c>
      <c r="R55">
        <f t="shared" si="81"/>
        <v>1.7175904869073229E-2</v>
      </c>
      <c r="S55">
        <f t="shared" si="81"/>
        <v>1.6943342205343451E-2</v>
      </c>
      <c r="T55">
        <f t="shared" si="81"/>
        <v>1.6712811271851494E-2</v>
      </c>
      <c r="U55">
        <f t="shared" si="81"/>
        <v>1.648429679221159E-2</v>
      </c>
      <c r="V55">
        <f t="shared" si="81"/>
        <v>1.6257783596412841E-2</v>
      </c>
      <c r="W55">
        <f t="shared" si="81"/>
        <v>1.6033256620112318E-2</v>
      </c>
      <c r="X55">
        <f t="shared" si="82"/>
        <v>1.5810700903932742E-2</v>
      </c>
      <c r="Y55">
        <f t="shared" si="82"/>
        <v>1.5590101592764652E-2</v>
      </c>
      <c r="Z55">
        <f t="shared" si="82"/>
        <v>1.5371443935073083E-2</v>
      </c>
      <c r="AA55">
        <f t="shared" si="82"/>
        <v>1.5154713282208727E-2</v>
      </c>
      <c r="AB55">
        <f t="shared" si="82"/>
        <v>1.4939895087723504E-2</v>
      </c>
      <c r="AC55">
        <f t="shared" si="82"/>
        <v>1.4726974906690563E-2</v>
      </c>
      <c r="AD55">
        <f t="shared" si="82"/>
        <v>1.4515938395028655E-2</v>
      </c>
      <c r="AE55">
        <f t="shared" si="82"/>
        <v>1.430677130883087E-2</v>
      </c>
      <c r="AF55">
        <f t="shared" si="82"/>
        <v>1.4099459503697698E-2</v>
      </c>
      <c r="AG55">
        <f t="shared" si="82"/>
        <v>1.3893988934074369E-2</v>
      </c>
      <c r="AH55">
        <f t="shared" si="83"/>
        <v>1.369034565259252E-2</v>
      </c>
      <c r="AI55">
        <f t="shared" si="83"/>
        <v>1.3488515809416044E-2</v>
      </c>
      <c r="AJ55">
        <f t="shared" si="83"/>
        <v>1.3288485651591211E-2</v>
      </c>
      <c r="AK55">
        <f t="shared" si="83"/>
        <v>1.3090241522400931E-2</v>
      </c>
      <c r="AL55">
        <f t="shared" si="83"/>
        <v>1.2893769860723242E-2</v>
      </c>
      <c r="AM55">
        <f t="shared" si="83"/>
        <v>1.2699057200393899E-2</v>
      </c>
      <c r="AN55">
        <f t="shared" si="83"/>
        <v>1.2506090169573068E-2</v>
      </c>
      <c r="AO55">
        <f t="shared" si="83"/>
        <v>1.2314855490116156E-2</v>
      </c>
      <c r="AP55">
        <f t="shared" si="83"/>
        <v>1.2125339976948646E-2</v>
      </c>
      <c r="AQ55">
        <f t="shared" si="83"/>
        <v>1.193753053744501E-2</v>
      </c>
      <c r="AR55">
        <f t="shared" si="84"/>
        <v>1.1751414170811627E-2</v>
      </c>
      <c r="AS55">
        <f t="shared" si="84"/>
        <v>1.1566977967473659E-2</v>
      </c>
      <c r="AT55">
        <f t="shared" si="84"/>
        <v>1.138420910846592E-2</v>
      </c>
      <c r="AU55">
        <f t="shared" si="84"/>
        <v>1.1203094864827678E-2</v>
      </c>
      <c r="AV55">
        <f t="shared" si="84"/>
        <v>1.1023622597001334E-2</v>
      </c>
      <c r="AW55">
        <f t="shared" si="84"/>
        <v>1.0845779754235039E-2</v>
      </c>
      <c r="AX55">
        <f t="shared" si="84"/>
        <v>9.6313703136144523E-3</v>
      </c>
      <c r="AY55">
        <f t="shared" si="84"/>
        <v>8.2213960153745425E-3</v>
      </c>
      <c r="AZ55">
        <f t="shared" si="84"/>
        <v>7.3932962758011733E-3</v>
      </c>
      <c r="BA55">
        <f t="shared" si="84"/>
        <v>6.7655395896542075E-3</v>
      </c>
      <c r="BB55">
        <f t="shared" si="85"/>
        <v>6.2524150895571663E-3</v>
      </c>
      <c r="BC55">
        <f t="shared" si="85"/>
        <v>5.8167265087704523E-3</v>
      </c>
      <c r="BD55">
        <f t="shared" si="85"/>
        <v>5.4380706087998479E-3</v>
      </c>
      <c r="BE55">
        <f t="shared" si="85"/>
        <v>5.1037154552475003E-3</v>
      </c>
      <c r="BF55">
        <f t="shared" si="85"/>
        <v>4.8050326542785574E-3</v>
      </c>
      <c r="BG55">
        <f t="shared" si="85"/>
        <v>4.5358291329928588E-3</v>
      </c>
      <c r="BH55">
        <f t="shared" si="85"/>
        <v>4.2914681506002941E-3</v>
      </c>
      <c r="BI55">
        <f t="shared" si="85"/>
        <v>4.0683643772763513E-3</v>
      </c>
      <c r="BJ55">
        <f t="shared" si="85"/>
        <v>3.8636741626206384E-3</v>
      </c>
      <c r="BK55">
        <f t="shared" si="85"/>
        <v>3.6750954493003194E-3</v>
      </c>
      <c r="BL55">
        <f t="shared" si="86"/>
        <v>3.5007329924492052E-3</v>
      </c>
      <c r="BM55">
        <f t="shared" si="86"/>
        <v>3.3390043768059584E-3</v>
      </c>
      <c r="BN55">
        <f t="shared" si="86"/>
        <v>3.1885725526617178E-3</v>
      </c>
      <c r="BO55">
        <f t="shared" si="86"/>
        <v>3.0482961971657605E-3</v>
      </c>
      <c r="BP55">
        <f t="shared" si="86"/>
        <v>2.9171924066745849E-3</v>
      </c>
      <c r="BQ55">
        <f t="shared" si="86"/>
        <v>2.7944081342850544E-3</v>
      </c>
      <c r="BR55">
        <f t="shared" si="86"/>
        <v>2.6791979658904617E-3</v>
      </c>
      <c r="BS55">
        <f t="shared" si="86"/>
        <v>2.57090657937868E-3</v>
      </c>
      <c r="BT55">
        <f t="shared" si="86"/>
        <v>2.4689547233343184E-3</v>
      </c>
      <c r="BU55">
        <f t="shared" si="86"/>
        <v>2.3728278812763129E-3</v>
      </c>
      <c r="BV55">
        <f t="shared" si="87"/>
        <v>2.2820670132599635E-3</v>
      </c>
      <c r="BW55">
        <f t="shared" si="87"/>
        <v>2.1962609243334451E-3</v>
      </c>
      <c r="BX55">
        <f t="shared" si="87"/>
        <v>2.115039921358051E-3</v>
      </c>
      <c r="BY55">
        <f t="shared" si="87"/>
        <v>2.03807050056104E-3</v>
      </c>
      <c r="BZ55">
        <f t="shared" si="87"/>
        <v>1.9650508674065132E-3</v>
      </c>
      <c r="CA55">
        <f t="shared" si="87"/>
        <v>1.8957071343134514E-3</v>
      </c>
      <c r="CB55">
        <f t="shared" si="87"/>
        <v>1.8297900747590785E-3</v>
      </c>
      <c r="CC55">
        <f t="shared" si="87"/>
        <v>1.76707233738051E-3</v>
      </c>
      <c r="CD55">
        <f t="shared" si="87"/>
        <v>1.7073460429339509E-3</v>
      </c>
      <c r="CE55">
        <f t="shared" si="87"/>
        <v>1.650420701886081E-3</v>
      </c>
      <c r="CF55">
        <f t="shared" si="88"/>
        <v>1.5961214020751143E-3</v>
      </c>
      <c r="CG55">
        <f t="shared" si="88"/>
        <v>1.5442872250748905E-3</v>
      </c>
      <c r="CH55">
        <f t="shared" si="88"/>
        <v>1.4947698572027861E-3</v>
      </c>
      <c r="CI55">
        <f t="shared" si="88"/>
        <v>1.4474323669613569E-3</v>
      </c>
      <c r="CJ55">
        <f t="shared" si="88"/>
        <v>1.4021481254176229E-3</v>
      </c>
      <c r="CK55">
        <f t="shared" si="88"/>
        <v>1.3587998498474287E-3</v>
      </c>
      <c r="CL55">
        <f t="shared" si="88"/>
        <v>1.317278754092365E-3</v>
      </c>
      <c r="CM55">
        <f t="shared" si="88"/>
        <v>1.2774837916372224E-3</v>
      </c>
      <c r="CN55">
        <f t="shared" si="88"/>
        <v>1.2393209795285188E-3</v>
      </c>
      <c r="CO55">
        <f t="shared" si="88"/>
        <v>1.2027027930064859E-3</v>
      </c>
      <c r="CP55">
        <f t="shared" si="89"/>
        <v>1.1675476221826029E-3</v>
      </c>
      <c r="CQ55">
        <f t="shared" si="89"/>
        <v>1.133779283316575E-3</v>
      </c>
      <c r="CR55">
        <f t="shared" si="89"/>
        <v>7.292006685811806E-4</v>
      </c>
      <c r="CS55">
        <f t="shared" si="89"/>
        <v>4.7312878107969735E-4</v>
      </c>
      <c r="CT55">
        <f t="shared" si="89"/>
        <v>3.2731507640964424E-4</v>
      </c>
      <c r="CU55">
        <f t="shared" si="89"/>
        <v>2.2746003030185209E-4</v>
      </c>
      <c r="CV55">
        <f t="shared" si="89"/>
        <v>1.5514779307600722E-4</v>
      </c>
      <c r="CW55">
        <f t="shared" si="89"/>
        <v>1.0187911532455208E-4</v>
      </c>
      <c r="CX55">
        <f t="shared" si="89"/>
        <v>6.2851059519719975E-5</v>
      </c>
      <c r="CY55">
        <f t="shared" si="89"/>
        <v>3.5011116869204575E-5</v>
      </c>
      <c r="CZ55">
        <f t="shared" si="90"/>
        <v>1.6262644681078094E-5</v>
      </c>
      <c r="DA55">
        <f t="shared" si="90"/>
        <v>5.0836503515768914E-6</v>
      </c>
      <c r="DB55">
        <f t="shared" si="90"/>
        <v>3.2257992179142915E-7</v>
      </c>
      <c r="DC55">
        <f t="shared" si="90"/>
        <v>0</v>
      </c>
      <c r="DD55">
        <f t="shared" si="90"/>
        <v>0</v>
      </c>
      <c r="DE55">
        <f t="shared" si="90"/>
        <v>0</v>
      </c>
      <c r="DF55">
        <f t="shared" si="90"/>
        <v>0</v>
      </c>
      <c r="DG55">
        <f t="shared" si="90"/>
        <v>0</v>
      </c>
      <c r="DH55">
        <f t="shared" si="90"/>
        <v>0</v>
      </c>
      <c r="DI55">
        <f t="shared" si="90"/>
        <v>0</v>
      </c>
      <c r="DJ55">
        <f t="shared" si="91"/>
        <v>0</v>
      </c>
      <c r="DK55">
        <f t="shared" si="91"/>
        <v>0</v>
      </c>
      <c r="DL55">
        <f t="shared" si="91"/>
        <v>0</v>
      </c>
      <c r="DM55">
        <f t="shared" si="91"/>
        <v>0</v>
      </c>
      <c r="DN55">
        <f t="shared" si="91"/>
        <v>0</v>
      </c>
      <c r="DO55">
        <f t="shared" si="91"/>
        <v>0</v>
      </c>
      <c r="DP55">
        <f t="shared" si="91"/>
        <v>0</v>
      </c>
      <c r="DQ55">
        <f t="shared" si="91"/>
        <v>0</v>
      </c>
      <c r="DR55">
        <f t="shared" si="91"/>
        <v>0</v>
      </c>
      <c r="DS55">
        <f t="shared" si="91"/>
        <v>0</v>
      </c>
      <c r="DT55">
        <f t="shared" si="92"/>
        <v>0</v>
      </c>
      <c r="DU55">
        <f t="shared" si="92"/>
        <v>0</v>
      </c>
      <c r="DV55">
        <f t="shared" si="92"/>
        <v>0</v>
      </c>
      <c r="DW55">
        <f t="shared" si="92"/>
        <v>0</v>
      </c>
      <c r="DX55">
        <f t="shared" si="92"/>
        <v>0</v>
      </c>
      <c r="DY55">
        <f t="shared" si="92"/>
        <v>0</v>
      </c>
      <c r="DZ55">
        <f t="shared" si="92"/>
        <v>0</v>
      </c>
      <c r="EA55">
        <f t="shared" si="92"/>
        <v>0</v>
      </c>
      <c r="EB55">
        <f t="shared" si="92"/>
        <v>0</v>
      </c>
      <c r="EC55">
        <f t="shared" si="92"/>
        <v>0</v>
      </c>
      <c r="ED55">
        <f t="shared" si="93"/>
        <v>0</v>
      </c>
      <c r="EE55">
        <f t="shared" si="93"/>
        <v>0</v>
      </c>
      <c r="EF55">
        <f t="shared" si="93"/>
        <v>0</v>
      </c>
      <c r="EG55">
        <f t="shared" si="93"/>
        <v>0</v>
      </c>
      <c r="EH55">
        <f t="shared" si="93"/>
        <v>0</v>
      </c>
      <c r="EI55">
        <f t="shared" si="93"/>
        <v>0</v>
      </c>
      <c r="EJ55">
        <f t="shared" si="93"/>
        <v>0</v>
      </c>
      <c r="EK55">
        <f t="shared" si="93"/>
        <v>0</v>
      </c>
      <c r="EL55">
        <f t="shared" si="93"/>
        <v>0</v>
      </c>
      <c r="EM55">
        <f t="shared" si="93"/>
        <v>0</v>
      </c>
      <c r="EN55">
        <f t="shared" si="94"/>
        <v>0</v>
      </c>
      <c r="EO55">
        <f t="shared" si="94"/>
        <v>0</v>
      </c>
      <c r="EP55">
        <f t="shared" si="94"/>
        <v>0</v>
      </c>
      <c r="EQ55">
        <f t="shared" si="94"/>
        <v>0</v>
      </c>
      <c r="ER55">
        <f t="shared" si="94"/>
        <v>0</v>
      </c>
      <c r="ES55">
        <f t="shared" si="94"/>
        <v>0</v>
      </c>
      <c r="ET55">
        <f t="shared" si="94"/>
        <v>0</v>
      </c>
      <c r="EU55">
        <f t="shared" si="94"/>
        <v>0</v>
      </c>
      <c r="EV55">
        <f t="shared" si="94"/>
        <v>0</v>
      </c>
      <c r="EW55">
        <f t="shared" si="94"/>
        <v>0</v>
      </c>
      <c r="EX55">
        <f t="shared" si="94"/>
        <v>0</v>
      </c>
      <c r="EZ55">
        <f t="shared" si="16"/>
        <v>0.8563877667654356</v>
      </c>
      <c r="FB55">
        <f t="shared" si="63"/>
        <v>1.3538683447287758E-2</v>
      </c>
      <c r="FC55">
        <f t="shared" si="64"/>
        <v>0.24828438425741339</v>
      </c>
    </row>
    <row r="56" spans="1:159" x14ac:dyDescent="0.25">
      <c r="A56">
        <v>545</v>
      </c>
      <c r="B56" s="20">
        <f>'Input spectra'!S55</f>
        <v>5.46745446580355E-2</v>
      </c>
      <c r="C56">
        <f>'Input spectra'!D55</f>
        <v>0</v>
      </c>
      <c r="D56">
        <f t="shared" si="80"/>
        <v>2.0653927966864227E-2</v>
      </c>
      <c r="E56">
        <f t="shared" si="80"/>
        <v>2.0391718414931943E-2</v>
      </c>
      <c r="F56">
        <f t="shared" si="80"/>
        <v>2.0131754232432641E-2</v>
      </c>
      <c r="G56">
        <f t="shared" si="80"/>
        <v>1.9874018728981403E-2</v>
      </c>
      <c r="H56">
        <f t="shared" si="80"/>
        <v>1.9618495329447965E-2</v>
      </c>
      <c r="I56">
        <f t="shared" si="80"/>
        <v>1.9365167573196108E-2</v>
      </c>
      <c r="J56">
        <f t="shared" si="80"/>
        <v>1.911401911332784E-2</v>
      </c>
      <c r="K56">
        <f t="shared" si="80"/>
        <v>1.8865033715932449E-2</v>
      </c>
      <c r="L56">
        <f t="shared" si="80"/>
        <v>1.8618195259340393E-2</v>
      </c>
      <c r="M56">
        <f t="shared" si="80"/>
        <v>1.8373487733381908E-2</v>
      </c>
      <c r="N56">
        <f t="shared" si="81"/>
        <v>1.8130895238650416E-2</v>
      </c>
      <c r="O56">
        <f t="shared" si="81"/>
        <v>1.7890401985770611E-2</v>
      </c>
      <c r="P56">
        <f t="shared" si="81"/>
        <v>1.7651992294671265E-2</v>
      </c>
      <c r="Q56">
        <f t="shared" si="81"/>
        <v>1.7415650593862683E-2</v>
      </c>
      <c r="R56">
        <f t="shared" si="81"/>
        <v>1.7181361419718759E-2</v>
      </c>
      <c r="S56">
        <f t="shared" si="81"/>
        <v>1.6949109415763695E-2</v>
      </c>
      <c r="T56">
        <f t="shared" si="81"/>
        <v>1.671887933196323E-2</v>
      </c>
      <c r="U56">
        <f t="shared" si="81"/>
        <v>1.6490656024020441E-2</v>
      </c>
      <c r="V56">
        <f t="shared" si="81"/>
        <v>1.6264424452676066E-2</v>
      </c>
      <c r="W56">
        <f t="shared" si="81"/>
        <v>1.6040169683013295E-2</v>
      </c>
      <c r="X56">
        <f t="shared" si="82"/>
        <v>1.5817876883767016E-2</v>
      </c>
      <c r="Y56">
        <f t="shared" si="82"/>
        <v>1.5597531326637536E-2</v>
      </c>
      <c r="Z56">
        <f t="shared" si="82"/>
        <v>1.5379118385608643E-2</v>
      </c>
      <c r="AA56">
        <f t="shared" si="82"/>
        <v>1.5162623536270067E-2</v>
      </c>
      <c r="AB56">
        <f t="shared" si="82"/>
        <v>1.4948032355144325E-2</v>
      </c>
      <c r="AC56">
        <f t="shared" si="82"/>
        <v>1.4735330519017834E-2</v>
      </c>
      <c r="AD56">
        <f t="shared" si="82"/>
        <v>1.4524503804276322E-2</v>
      </c>
      <c r="AE56">
        <f t="shared" si="82"/>
        <v>1.4315538086244563E-2</v>
      </c>
      <c r="AF56">
        <f t="shared" si="82"/>
        <v>1.4108419338530277E-2</v>
      </c>
      <c r="AG56">
        <f t="shared" si="82"/>
        <v>1.3903133632372281E-2</v>
      </c>
      <c r="AH56">
        <f t="shared" si="83"/>
        <v>1.3699667135992834E-2</v>
      </c>
      <c r="AI56">
        <f t="shared" si="83"/>
        <v>1.3498006113954119E-2</v>
      </c>
      <c r="AJ56">
        <f t="shared" si="83"/>
        <v>1.3298136926518878E-2</v>
      </c>
      <c r="AK56">
        <f t="shared" si="83"/>
        <v>1.3100046029015131E-2</v>
      </c>
      <c r="AL56">
        <f t="shared" si="83"/>
        <v>1.2903719971205018E-2</v>
      </c>
      <c r="AM56">
        <f t="shared" si="83"/>
        <v>1.2709145396657656E-2</v>
      </c>
      <c r="AN56">
        <f t="shared" si="83"/>
        <v>1.2516309042126044E-2</v>
      </c>
      <c r="AO56">
        <f t="shared" si="83"/>
        <v>1.2325197736927985E-2</v>
      </c>
      <c r="AP56">
        <f t="shared" si="83"/>
        <v>1.2135798402330979E-2</v>
      </c>
      <c r="AQ56">
        <f t="shared" si="83"/>
        <v>1.1948098050941051E-2</v>
      </c>
      <c r="AR56">
        <f t="shared" si="84"/>
        <v>1.1762083786095558E-2</v>
      </c>
      <c r="AS56">
        <f t="shared" si="84"/>
        <v>1.1577742801259866E-2</v>
      </c>
      <c r="AT56">
        <f t="shared" si="84"/>
        <v>1.1395062379427888E-2</v>
      </c>
      <c r="AU56">
        <f t="shared" si="84"/>
        <v>1.1214029892526565E-2</v>
      </c>
      <c r="AV56">
        <f t="shared" si="84"/>
        <v>1.1034632800824073E-2</v>
      </c>
      <c r="AW56">
        <f t="shared" si="84"/>
        <v>1.0856858652341915E-2</v>
      </c>
      <c r="AX56">
        <f t="shared" si="84"/>
        <v>9.6414274447718471E-3</v>
      </c>
      <c r="AY56">
        <f t="shared" si="84"/>
        <v>8.2301675696434436E-3</v>
      </c>
      <c r="AZ56">
        <f t="shared" si="84"/>
        <v>7.4013522377047091E-3</v>
      </c>
      <c r="BA56">
        <f t="shared" si="84"/>
        <v>6.7730651961085157E-3</v>
      </c>
      <c r="BB56">
        <f t="shared" si="85"/>
        <v>6.2595119410639114E-3</v>
      </c>
      <c r="BC56">
        <f t="shared" si="85"/>
        <v>5.8234609514332628E-3</v>
      </c>
      <c r="BD56">
        <f t="shared" si="85"/>
        <v>5.4444901790020777E-3</v>
      </c>
      <c r="BE56">
        <f t="shared" si="85"/>
        <v>5.1098562561561226E-3</v>
      </c>
      <c r="BF56">
        <f t="shared" si="85"/>
        <v>4.8109232297581924E-3</v>
      </c>
      <c r="BG56">
        <f t="shared" si="85"/>
        <v>4.5414927245453649E-3</v>
      </c>
      <c r="BH56">
        <f t="shared" si="85"/>
        <v>4.2969241133707847E-3</v>
      </c>
      <c r="BI56">
        <f t="shared" si="85"/>
        <v>4.0736291194037036E-3</v>
      </c>
      <c r="BJ56">
        <f t="shared" si="85"/>
        <v>3.8687617961430587E-3</v>
      </c>
      <c r="BK56">
        <f t="shared" si="85"/>
        <v>3.6800182572746974E-3</v>
      </c>
      <c r="BL56">
        <f t="shared" si="86"/>
        <v>3.5055017739765429E-3</v>
      </c>
      <c r="BM56">
        <f t="shared" si="86"/>
        <v>3.3436287080967834E-3</v>
      </c>
      <c r="BN56">
        <f t="shared" si="86"/>
        <v>3.1930609886624433E-3</v>
      </c>
      <c r="BO56">
        <f t="shared" si="86"/>
        <v>3.0526564300486286E-3</v>
      </c>
      <c r="BP56">
        <f t="shared" si="86"/>
        <v>2.9214313923443358E-3</v>
      </c>
      <c r="BQ56">
        <f t="shared" si="86"/>
        <v>2.7985321947240965E-3</v>
      </c>
      <c r="BR56">
        <f t="shared" si="86"/>
        <v>2.683212872948365E-3</v>
      </c>
      <c r="BS56">
        <f t="shared" si="86"/>
        <v>2.5748176241014104E-3</v>
      </c>
      <c r="BT56">
        <f t="shared" si="86"/>
        <v>2.4727667738766688E-3</v>
      </c>
      <c r="BU56">
        <f t="shared" si="86"/>
        <v>2.3765454316940025E-3</v>
      </c>
      <c r="BV56">
        <f t="shared" si="87"/>
        <v>2.2856942249382846E-3</v>
      </c>
      <c r="BW56">
        <f t="shared" si="87"/>
        <v>2.1998016614133528E-3</v>
      </c>
      <c r="BX56">
        <f t="shared" si="87"/>
        <v>2.1184977812258926E-3</v>
      </c>
      <c r="BY56">
        <f t="shared" si="87"/>
        <v>2.0414488402459383E-3</v>
      </c>
      <c r="BZ56">
        <f t="shared" si="87"/>
        <v>1.9683528265599165E-3</v>
      </c>
      <c r="CA56">
        <f t="shared" si="87"/>
        <v>1.8989356553146387E-3</v>
      </c>
      <c r="CB56">
        <f t="shared" si="87"/>
        <v>1.8329479203885815E-3</v>
      </c>
      <c r="CC56">
        <f t="shared" si="87"/>
        <v>1.7701621064233584E-3</v>
      </c>
      <c r="CD56">
        <f t="shared" si="87"/>
        <v>1.710370184011156E-3</v>
      </c>
      <c r="CE56">
        <f t="shared" si="87"/>
        <v>1.6533815257620279E-3</v>
      </c>
      <c r="CF56">
        <f t="shared" si="88"/>
        <v>1.5990210926476601E-3</v>
      </c>
      <c r="CG56">
        <f t="shared" si="88"/>
        <v>1.5471278492218278E-3</v>
      </c>
      <c r="CH56">
        <f t="shared" si="88"/>
        <v>1.4975533736312711E-3</v>
      </c>
      <c r="CI56">
        <f t="shared" si="88"/>
        <v>1.450160634184684E-3</v>
      </c>
      <c r="CJ56">
        <f t="shared" si="88"/>
        <v>1.4048229089653746E-3</v>
      </c>
      <c r="CK56">
        <f t="shared" si="88"/>
        <v>1.361422828799785E-3</v>
      </c>
      <c r="CL56">
        <f t="shared" si="88"/>
        <v>1.3198515270166312E-3</v>
      </c>
      <c r="CM56">
        <f t="shared" si="88"/>
        <v>1.2800078819939565E-3</v>
      </c>
      <c r="CN56">
        <f t="shared" si="88"/>
        <v>1.2417978406056476E-3</v>
      </c>
      <c r="CO56">
        <f t="shared" si="88"/>
        <v>1.2051338124321835E-3</v>
      </c>
      <c r="CP56">
        <f t="shared" si="89"/>
        <v>1.1699341260612321E-3</v>
      </c>
      <c r="CQ56">
        <f t="shared" si="89"/>
        <v>1.1361225400264689E-3</v>
      </c>
      <c r="CR56">
        <f t="shared" si="89"/>
        <v>7.3072433457119852E-4</v>
      </c>
      <c r="CS56">
        <f t="shared" si="89"/>
        <v>4.7412814147133507E-4</v>
      </c>
      <c r="CT56">
        <f t="shared" si="89"/>
        <v>3.2801388560069363E-4</v>
      </c>
      <c r="CU56">
        <f t="shared" si="89"/>
        <v>2.2795082331489172E-4</v>
      </c>
      <c r="CV56">
        <f t="shared" si="89"/>
        <v>1.5548608484985436E-4</v>
      </c>
      <c r="CW56">
        <f t="shared" si="89"/>
        <v>1.021035740175924E-4</v>
      </c>
      <c r="CX56">
        <f t="shared" si="89"/>
        <v>6.299096126679383E-5</v>
      </c>
      <c r="CY56">
        <f t="shared" si="89"/>
        <v>3.5089845110028462E-5</v>
      </c>
      <c r="CZ56">
        <f t="shared" si="90"/>
        <v>1.6299583711287738E-5</v>
      </c>
      <c r="DA56">
        <f t="shared" si="90"/>
        <v>5.0953129760247442E-6</v>
      </c>
      <c r="DB56">
        <f t="shared" si="90"/>
        <v>3.2332730214487914E-7</v>
      </c>
      <c r="DC56">
        <f t="shared" si="90"/>
        <v>0</v>
      </c>
      <c r="DD56">
        <f t="shared" si="90"/>
        <v>0</v>
      </c>
      <c r="DE56">
        <f t="shared" si="90"/>
        <v>0</v>
      </c>
      <c r="DF56">
        <f t="shared" si="90"/>
        <v>0</v>
      </c>
      <c r="DG56">
        <f t="shared" si="90"/>
        <v>0</v>
      </c>
      <c r="DH56">
        <f t="shared" si="90"/>
        <v>0</v>
      </c>
      <c r="DI56">
        <f t="shared" si="90"/>
        <v>0</v>
      </c>
      <c r="DJ56">
        <f t="shared" si="91"/>
        <v>0</v>
      </c>
      <c r="DK56">
        <f t="shared" si="91"/>
        <v>0</v>
      </c>
      <c r="DL56">
        <f t="shared" si="91"/>
        <v>0</v>
      </c>
      <c r="DM56">
        <f t="shared" si="91"/>
        <v>0</v>
      </c>
      <c r="DN56">
        <f t="shared" si="91"/>
        <v>0</v>
      </c>
      <c r="DO56">
        <f t="shared" si="91"/>
        <v>0</v>
      </c>
      <c r="DP56">
        <f t="shared" si="91"/>
        <v>0</v>
      </c>
      <c r="DQ56">
        <f t="shared" si="91"/>
        <v>0</v>
      </c>
      <c r="DR56">
        <f t="shared" si="91"/>
        <v>0</v>
      </c>
      <c r="DS56">
        <f t="shared" si="91"/>
        <v>0</v>
      </c>
      <c r="DT56">
        <f t="shared" si="92"/>
        <v>0</v>
      </c>
      <c r="DU56">
        <f t="shared" si="92"/>
        <v>0</v>
      </c>
      <c r="DV56">
        <f t="shared" si="92"/>
        <v>0</v>
      </c>
      <c r="DW56">
        <f t="shared" si="92"/>
        <v>0</v>
      </c>
      <c r="DX56">
        <f t="shared" si="92"/>
        <v>0</v>
      </c>
      <c r="DY56">
        <f t="shared" si="92"/>
        <v>0</v>
      </c>
      <c r="DZ56">
        <f t="shared" si="92"/>
        <v>0</v>
      </c>
      <c r="EA56">
        <f t="shared" si="92"/>
        <v>0</v>
      </c>
      <c r="EB56">
        <f t="shared" si="92"/>
        <v>0</v>
      </c>
      <c r="EC56">
        <f t="shared" si="92"/>
        <v>0</v>
      </c>
      <c r="ED56">
        <f t="shared" si="93"/>
        <v>0</v>
      </c>
      <c r="EE56">
        <f t="shared" si="93"/>
        <v>0</v>
      </c>
      <c r="EF56">
        <f t="shared" si="93"/>
        <v>0</v>
      </c>
      <c r="EG56">
        <f t="shared" si="93"/>
        <v>0</v>
      </c>
      <c r="EH56">
        <f t="shared" si="93"/>
        <v>0</v>
      </c>
      <c r="EI56">
        <f t="shared" si="93"/>
        <v>0</v>
      </c>
      <c r="EJ56">
        <f t="shared" si="93"/>
        <v>0</v>
      </c>
      <c r="EK56">
        <f t="shared" si="93"/>
        <v>0</v>
      </c>
      <c r="EL56">
        <f t="shared" si="93"/>
        <v>0</v>
      </c>
      <c r="EM56">
        <f t="shared" si="93"/>
        <v>0</v>
      </c>
      <c r="EN56">
        <f t="shared" si="94"/>
        <v>0</v>
      </c>
      <c r="EO56">
        <f t="shared" si="94"/>
        <v>0</v>
      </c>
      <c r="EP56">
        <f t="shared" si="94"/>
        <v>0</v>
      </c>
      <c r="EQ56">
        <f t="shared" si="94"/>
        <v>0</v>
      </c>
      <c r="ER56">
        <f t="shared" si="94"/>
        <v>0</v>
      </c>
      <c r="ES56">
        <f t="shared" si="94"/>
        <v>0</v>
      </c>
      <c r="ET56">
        <f t="shared" si="94"/>
        <v>0</v>
      </c>
      <c r="EU56">
        <f t="shared" si="94"/>
        <v>0</v>
      </c>
      <c r="EV56">
        <f t="shared" si="94"/>
        <v>0</v>
      </c>
      <c r="EW56">
        <f t="shared" si="94"/>
        <v>0</v>
      </c>
      <c r="EX56">
        <f t="shared" si="94"/>
        <v>0</v>
      </c>
      <c r="EZ56">
        <f t="shared" si="16"/>
        <v>0.8569139917168761</v>
      </c>
      <c r="FB56">
        <f t="shared" si="63"/>
        <v>1.348349546679678E-2</v>
      </c>
      <c r="FC56">
        <f t="shared" si="64"/>
        <v>0.24829147367956575</v>
      </c>
    </row>
    <row r="57" spans="1:159" x14ac:dyDescent="0.25">
      <c r="A57">
        <v>550</v>
      </c>
      <c r="B57" s="20">
        <f>'Input spectra'!S56</f>
        <v>5.4438020244348399E-2</v>
      </c>
      <c r="C57">
        <f>'Input spectra'!D56</f>
        <v>0</v>
      </c>
      <c r="D57">
        <f t="shared" si="80"/>
        <v>2.0653927966864227E-2</v>
      </c>
      <c r="E57">
        <f t="shared" si="80"/>
        <v>2.0392200734560155E-2</v>
      </c>
      <c r="F57">
        <f t="shared" si="80"/>
        <v>2.0132706585231197E-2</v>
      </c>
      <c r="G57">
        <f t="shared" si="80"/>
        <v>1.9875428986203092E-2</v>
      </c>
      <c r="H57">
        <f t="shared" si="80"/>
        <v>1.9620351518495477E-2</v>
      </c>
      <c r="I57">
        <f t="shared" si="80"/>
        <v>1.9367457876074679E-2</v>
      </c>
      <c r="J57">
        <f t="shared" si="80"/>
        <v>1.9116731865111286E-2</v>
      </c>
      <c r="K57">
        <f t="shared" si="80"/>
        <v>1.8868157403242419E-2</v>
      </c>
      <c r="L57">
        <f t="shared" si="80"/>
        <v>1.8621718518838738E-2</v>
      </c>
      <c r="M57">
        <f t="shared" si="80"/>
        <v>1.8377399350276113E-2</v>
      </c>
      <c r="N57">
        <f t="shared" si="81"/>
        <v>1.8135184145211924E-2</v>
      </c>
      <c r="O57">
        <f t="shared" si="81"/>
        <v>1.7895057259865982E-2</v>
      </c>
      <c r="P57">
        <f t="shared" si="81"/>
        <v>1.7657003158306064E-2</v>
      </c>
      <c r="Q57">
        <f t="shared" si="81"/>
        <v>1.742100641173798E-2</v>
      </c>
      <c r="R57">
        <f t="shared" si="81"/>
        <v>1.7187051697800149E-2</v>
      </c>
      <c r="S57">
        <f t="shared" si="81"/>
        <v>1.6955123799862734E-2</v>
      </c>
      <c r="T57">
        <f t="shared" si="81"/>
        <v>1.672520760633121E-2</v>
      </c>
      <c r="U57">
        <f t="shared" si="81"/>
        <v>1.6497288109954364E-2</v>
      </c>
      <c r="V57">
        <f t="shared" si="81"/>
        <v>1.6271350407136766E-2</v>
      </c>
      <c r="W57">
        <f t="shared" si="81"/>
        <v>1.604737969725558E-2</v>
      </c>
      <c r="X57">
        <f t="shared" si="82"/>
        <v>1.5825361281981764E-2</v>
      </c>
      <c r="Y57">
        <f t="shared" si="82"/>
        <v>1.5605280564605582E-2</v>
      </c>
      <c r="Z57">
        <f t="shared" si="82"/>
        <v>1.5387123049366465E-2</v>
      </c>
      <c r="AA57">
        <f t="shared" si="82"/>
        <v>1.5170874340787106E-2</v>
      </c>
      <c r="AB57">
        <f t="shared" si="82"/>
        <v>1.4956520143011845E-2</v>
      </c>
      <c r="AC57">
        <f t="shared" si="82"/>
        <v>1.4744046259149275E-2</v>
      </c>
      <c r="AD57">
        <f t="shared" si="82"/>
        <v>1.4533438590619022E-2</v>
      </c>
      <c r="AE57">
        <f t="shared" si="82"/>
        <v>1.4324683136502743E-2</v>
      </c>
      <c r="AF57">
        <f t="shared" si="82"/>
        <v>1.4117765992899253E-2</v>
      </c>
      <c r="AG57">
        <f t="shared" si="82"/>
        <v>1.391267335228376E-2</v>
      </c>
      <c r="AH57">
        <f t="shared" si="83"/>
        <v>1.370939150287123E-2</v>
      </c>
      <c r="AI57">
        <f t="shared" si="83"/>
        <v>1.35079068279838E-2</v>
      </c>
      <c r="AJ57">
        <f t="shared" si="83"/>
        <v>1.3308205805422251E-2</v>
      </c>
      <c r="AK57">
        <f t="shared" si="83"/>
        <v>1.3110275006841485E-2</v>
      </c>
      <c r="AL57">
        <f t="shared" si="83"/>
        <v>1.2914101097130027E-2</v>
      </c>
      <c r="AM57">
        <f t="shared" si="83"/>
        <v>1.2719670833793469E-2</v>
      </c>
      <c r="AN57">
        <f t="shared" si="83"/>
        <v>1.2526971066341874E-2</v>
      </c>
      <c r="AO57">
        <f t="shared" si="83"/>
        <v>1.2335988735681111E-2</v>
      </c>
      <c r="AP57">
        <f t="shared" si="83"/>
        <v>1.2146710873508068E-2</v>
      </c>
      <c r="AQ57">
        <f t="shared" si="83"/>
        <v>1.1959124601709741E-2</v>
      </c>
      <c r="AR57">
        <f t="shared" si="84"/>
        <v>1.1773217131766198E-2</v>
      </c>
      <c r="AS57">
        <f t="shared" si="84"/>
        <v>1.1588975764157326E-2</v>
      </c>
      <c r="AT57">
        <f t="shared" si="84"/>
        <v>1.1406387887773406E-2</v>
      </c>
      <c r="AU57">
        <f t="shared" si="84"/>
        <v>1.122544097932947E-2</v>
      </c>
      <c r="AV57">
        <f t="shared" si="84"/>
        <v>1.1046122602783384E-2</v>
      </c>
      <c r="AW57">
        <f t="shared" si="84"/>
        <v>1.0868420408757686E-2</v>
      </c>
      <c r="AX57">
        <f t="shared" si="84"/>
        <v>9.6519231451400508E-3</v>
      </c>
      <c r="AY57">
        <f t="shared" si="84"/>
        <v>8.2393218440698739E-3</v>
      </c>
      <c r="AZ57">
        <f t="shared" si="84"/>
        <v>7.4097598918716305E-3</v>
      </c>
      <c r="BA57">
        <f t="shared" si="84"/>
        <v>6.7809195235372464E-3</v>
      </c>
      <c r="BB57">
        <f t="shared" si="85"/>
        <v>6.2669189570100231E-3</v>
      </c>
      <c r="BC57">
        <f t="shared" si="85"/>
        <v>5.830489882495688E-3</v>
      </c>
      <c r="BD57">
        <f t="shared" si="85"/>
        <v>5.4511906238928478E-3</v>
      </c>
      <c r="BE57">
        <f t="shared" si="85"/>
        <v>5.1162658833065712E-3</v>
      </c>
      <c r="BF57">
        <f t="shared" si="85"/>
        <v>4.8170718198093506E-3</v>
      </c>
      <c r="BG57">
        <f t="shared" si="85"/>
        <v>4.5474045254677384E-3</v>
      </c>
      <c r="BH57">
        <f t="shared" si="85"/>
        <v>4.3026193180488084E-3</v>
      </c>
      <c r="BI57">
        <f t="shared" si="85"/>
        <v>4.0791248458232248E-3</v>
      </c>
      <c r="BJ57">
        <f t="shared" si="85"/>
        <v>3.8740727665852984E-3</v>
      </c>
      <c r="BK57">
        <f t="shared" si="85"/>
        <v>3.6851572857304021E-3</v>
      </c>
      <c r="BL57">
        <f t="shared" si="86"/>
        <v>3.5104801261571245E-3</v>
      </c>
      <c r="BM57">
        <f t="shared" si="86"/>
        <v>3.348456373835379E-3</v>
      </c>
      <c r="BN57">
        <f t="shared" si="86"/>
        <v>3.1977468922924908E-3</v>
      </c>
      <c r="BO57">
        <f t="shared" si="86"/>
        <v>3.0572085957715823E-3</v>
      </c>
      <c r="BP57">
        <f t="shared" si="86"/>
        <v>2.9258570762246308E-3</v>
      </c>
      <c r="BQ57">
        <f t="shared" si="86"/>
        <v>2.8028379914731769E-3</v>
      </c>
      <c r="BR57">
        <f t="shared" si="86"/>
        <v>2.6874048033472616E-3</v>
      </c>
      <c r="BS57">
        <f t="shared" si="86"/>
        <v>2.5789012073352737E-3</v>
      </c>
      <c r="BT57">
        <f t="shared" si="86"/>
        <v>2.4767470879569335E-3</v>
      </c>
      <c r="BU57">
        <f t="shared" si="86"/>
        <v>2.3804271643644436E-3</v>
      </c>
      <c r="BV57">
        <f t="shared" si="87"/>
        <v>2.2894817168981345E-3</v>
      </c>
      <c r="BW57">
        <f t="shared" si="87"/>
        <v>2.2034989432774869E-3</v>
      </c>
      <c r="BX57">
        <f t="shared" si="87"/>
        <v>2.1221086053345708E-3</v>
      </c>
      <c r="BY57">
        <f t="shared" si="87"/>
        <v>2.0449767082047553E-3</v>
      </c>
      <c r="BZ57">
        <f t="shared" si="87"/>
        <v>1.9718010132137496E-3</v>
      </c>
      <c r="CA57">
        <f t="shared" si="87"/>
        <v>1.9023072297229854E-3</v>
      </c>
      <c r="CB57">
        <f t="shared" si="87"/>
        <v>1.8362457642634245E-3</v>
      </c>
      <c r="CC57">
        <f t="shared" si="87"/>
        <v>1.7733889304071585E-3</v>
      </c>
      <c r="CD57">
        <f t="shared" si="87"/>
        <v>1.713528542106339E-3</v>
      </c>
      <c r="CE57">
        <f t="shared" si="87"/>
        <v>1.656473828170372E-3</v>
      </c>
      <c r="CF57">
        <f t="shared" si="88"/>
        <v>1.6020496172353528E-3</v>
      </c>
      <c r="CG57">
        <f t="shared" si="88"/>
        <v>1.5500947517913739E-3</v>
      </c>
      <c r="CH57">
        <f t="shared" si="88"/>
        <v>1.5004606971532109E-3</v>
      </c>
      <c r="CI57">
        <f t="shared" si="88"/>
        <v>1.4530103171188937E-3</v>
      </c>
      <c r="CJ57">
        <f t="shared" si="88"/>
        <v>1.4076167927825698E-3</v>
      </c>
      <c r="CK57">
        <f t="shared" si="88"/>
        <v>1.3641626647979467E-3</v>
      </c>
      <c r="CL57">
        <f t="shared" si="88"/>
        <v>1.3225389825137917E-3</v>
      </c>
      <c r="CM57">
        <f t="shared" si="88"/>
        <v>1.282644545967651E-3</v>
      </c>
      <c r="CN57">
        <f t="shared" si="88"/>
        <v>1.2443852288399437E-3</v>
      </c>
      <c r="CO57">
        <f t="shared" si="88"/>
        <v>1.2076733722252617E-3</v>
      </c>
      <c r="CP57">
        <f t="shared" si="89"/>
        <v>1.1724272405397344E-3</v>
      </c>
      <c r="CQ57">
        <f t="shared" si="89"/>
        <v>1.1385705321070804E-3</v>
      </c>
      <c r="CR57">
        <f t="shared" si="89"/>
        <v>7.3231613997912801E-4</v>
      </c>
      <c r="CS57">
        <f t="shared" si="89"/>
        <v>4.7517221815637642E-4</v>
      </c>
      <c r="CT57">
        <f t="shared" si="89"/>
        <v>3.2874397986454258E-4</v>
      </c>
      <c r="CU57">
        <f t="shared" si="89"/>
        <v>2.2846360058069242E-4</v>
      </c>
      <c r="CV57">
        <f t="shared" si="89"/>
        <v>1.5583953802799519E-4</v>
      </c>
      <c r="CW57">
        <f t="shared" si="89"/>
        <v>1.0233809783056991E-4</v>
      </c>
      <c r="CX57">
        <f t="shared" si="89"/>
        <v>6.313713983964628E-5</v>
      </c>
      <c r="CY57">
        <f t="shared" si="89"/>
        <v>3.5172107474782242E-5</v>
      </c>
      <c r="CZ57">
        <f t="shared" si="90"/>
        <v>1.6338181835092934E-5</v>
      </c>
      <c r="DA57">
        <f t="shared" si="90"/>
        <v>5.1074997023770429E-6</v>
      </c>
      <c r="DB57">
        <f t="shared" si="90"/>
        <v>3.2410828681377699E-7</v>
      </c>
      <c r="DC57">
        <f t="shared" si="90"/>
        <v>0</v>
      </c>
      <c r="DD57">
        <f t="shared" si="90"/>
        <v>0</v>
      </c>
      <c r="DE57">
        <f t="shared" si="90"/>
        <v>0</v>
      </c>
      <c r="DF57">
        <f t="shared" si="90"/>
        <v>0</v>
      </c>
      <c r="DG57">
        <f t="shared" si="90"/>
        <v>0</v>
      </c>
      <c r="DH57">
        <f t="shared" si="90"/>
        <v>0</v>
      </c>
      <c r="DI57">
        <f t="shared" si="90"/>
        <v>0</v>
      </c>
      <c r="DJ57">
        <f t="shared" si="91"/>
        <v>0</v>
      </c>
      <c r="DK57">
        <f t="shared" si="91"/>
        <v>0</v>
      </c>
      <c r="DL57">
        <f t="shared" si="91"/>
        <v>0</v>
      </c>
      <c r="DM57">
        <f t="shared" si="91"/>
        <v>0</v>
      </c>
      <c r="DN57">
        <f t="shared" si="91"/>
        <v>0</v>
      </c>
      <c r="DO57">
        <f t="shared" si="91"/>
        <v>0</v>
      </c>
      <c r="DP57">
        <f t="shared" si="91"/>
        <v>0</v>
      </c>
      <c r="DQ57">
        <f t="shared" si="91"/>
        <v>0</v>
      </c>
      <c r="DR57">
        <f t="shared" si="91"/>
        <v>0</v>
      </c>
      <c r="DS57">
        <f t="shared" si="91"/>
        <v>0</v>
      </c>
      <c r="DT57">
        <f t="shared" si="92"/>
        <v>0</v>
      </c>
      <c r="DU57">
        <f t="shared" si="92"/>
        <v>0</v>
      </c>
      <c r="DV57">
        <f t="shared" si="92"/>
        <v>0</v>
      </c>
      <c r="DW57">
        <f t="shared" si="92"/>
        <v>0</v>
      </c>
      <c r="DX57">
        <f t="shared" si="92"/>
        <v>0</v>
      </c>
      <c r="DY57">
        <f t="shared" si="92"/>
        <v>0</v>
      </c>
      <c r="DZ57">
        <f t="shared" si="92"/>
        <v>0</v>
      </c>
      <c r="EA57">
        <f t="shared" si="92"/>
        <v>0</v>
      </c>
      <c r="EB57">
        <f t="shared" si="92"/>
        <v>0</v>
      </c>
      <c r="EC57">
        <f t="shared" si="92"/>
        <v>0</v>
      </c>
      <c r="ED57">
        <f t="shared" si="93"/>
        <v>0</v>
      </c>
      <c r="EE57">
        <f t="shared" si="93"/>
        <v>0</v>
      </c>
      <c r="EF57">
        <f t="shared" si="93"/>
        <v>0</v>
      </c>
      <c r="EG57">
        <f t="shared" si="93"/>
        <v>0</v>
      </c>
      <c r="EH57">
        <f t="shared" si="93"/>
        <v>0</v>
      </c>
      <c r="EI57">
        <f t="shared" si="93"/>
        <v>0</v>
      </c>
      <c r="EJ57">
        <f t="shared" si="93"/>
        <v>0</v>
      </c>
      <c r="EK57">
        <f t="shared" si="93"/>
        <v>0</v>
      </c>
      <c r="EL57">
        <f t="shared" si="93"/>
        <v>0</v>
      </c>
      <c r="EM57">
        <f t="shared" si="93"/>
        <v>0</v>
      </c>
      <c r="EN57">
        <f t="shared" si="94"/>
        <v>0</v>
      </c>
      <c r="EO57">
        <f t="shared" si="94"/>
        <v>0</v>
      </c>
      <c r="EP57">
        <f t="shared" si="94"/>
        <v>0</v>
      </c>
      <c r="EQ57">
        <f t="shared" si="94"/>
        <v>0</v>
      </c>
      <c r="ER57">
        <f t="shared" si="94"/>
        <v>0</v>
      </c>
      <c r="ES57">
        <f t="shared" si="94"/>
        <v>0</v>
      </c>
      <c r="ET57">
        <f t="shared" si="94"/>
        <v>0</v>
      </c>
      <c r="EU57">
        <f t="shared" si="94"/>
        <v>0</v>
      </c>
      <c r="EV57">
        <f t="shared" si="94"/>
        <v>0</v>
      </c>
      <c r="EW57">
        <f t="shared" si="94"/>
        <v>0</v>
      </c>
      <c r="EX57">
        <f t="shared" si="94"/>
        <v>0</v>
      </c>
      <c r="EZ57">
        <f t="shared" si="16"/>
        <v>0.85746311720321433</v>
      </c>
      <c r="FB57">
        <f t="shared" si="63"/>
        <v>1.3425955548973079E-2</v>
      </c>
      <c r="FC57">
        <f t="shared" si="64"/>
        <v>0.24829886438005902</v>
      </c>
    </row>
    <row r="58" spans="1:159" x14ac:dyDescent="0.25">
      <c r="A58">
        <v>555</v>
      </c>
      <c r="B58" s="20">
        <f>'Input spectra'!S57</f>
        <v>5.4201495830661403E-2</v>
      </c>
      <c r="C58">
        <f>'Input spectra'!D57</f>
        <v>0</v>
      </c>
      <c r="D58">
        <f t="shared" si="80"/>
        <v>2.0653927966864227E-2</v>
      </c>
      <c r="E58">
        <f t="shared" si="80"/>
        <v>2.0392683065596537E-2</v>
      </c>
      <c r="F58">
        <f t="shared" si="80"/>
        <v>2.0133658983081754E-2</v>
      </c>
      <c r="G58">
        <f t="shared" si="80"/>
        <v>1.9876839343496412E-2</v>
      </c>
      <c r="H58">
        <f t="shared" si="80"/>
        <v>1.9622207883164901E-2</v>
      </c>
      <c r="I58">
        <f t="shared" si="80"/>
        <v>1.9369748449825534E-2</v>
      </c>
      <c r="J58">
        <f t="shared" si="80"/>
        <v>1.9119445001901263E-2</v>
      </c>
      <c r="K58">
        <f t="shared" si="80"/>
        <v>1.8871281607775015E-2</v>
      </c>
      <c r="L58">
        <f t="shared" si="80"/>
        <v>1.8625242445069669E-2</v>
      </c>
      <c r="M58">
        <f t="shared" si="80"/>
        <v>1.8381311799932552E-2</v>
      </c>
      <c r="N58">
        <f t="shared" si="81"/>
        <v>1.8139474066324511E-2</v>
      </c>
      <c r="O58">
        <f t="shared" si="81"/>
        <v>1.7899713745313496E-2</v>
      </c>
      <c r="P58">
        <f t="shared" si="81"/>
        <v>1.7662015444372615E-2</v>
      </c>
      <c r="Q58">
        <f t="shared" si="81"/>
        <v>1.7426363876682671E-2</v>
      </c>
      <c r="R58">
        <f t="shared" si="81"/>
        <v>1.7192743860439098E-2</v>
      </c>
      <c r="S58">
        <f t="shared" si="81"/>
        <v>1.6961140318163349E-2</v>
      </c>
      <c r="T58">
        <f t="shared" si="81"/>
        <v>1.6731538276018615E-2</v>
      </c>
      <c r="U58">
        <f t="shared" si="81"/>
        <v>1.6503922863129888E-2</v>
      </c>
      <c r="V58">
        <f t="shared" si="81"/>
        <v>1.6278279310908417E-2</v>
      </c>
      <c r="W58">
        <f t="shared" si="81"/>
        <v>1.6054592952380379E-2</v>
      </c>
      <c r="X58">
        <f t="shared" si="82"/>
        <v>1.5832849221519847E-2</v>
      </c>
      <c r="Y58">
        <f t="shared" si="82"/>
        <v>1.5613033652586027E-2</v>
      </c>
      <c r="Z58">
        <f t="shared" si="82"/>
        <v>1.539513187946466E-2</v>
      </c>
      <c r="AA58">
        <f t="shared" si="82"/>
        <v>1.5179129635013654E-2</v>
      </c>
      <c r="AB58">
        <f t="shared" si="82"/>
        <v>1.4965012750412874E-2</v>
      </c>
      <c r="AC58">
        <f t="shared" si="82"/>
        <v>1.4752767154518049E-2</v>
      </c>
      <c r="AD58">
        <f t="shared" si="82"/>
        <v>1.4542378873218803E-2</v>
      </c>
      <c r="AE58">
        <f t="shared" si="82"/>
        <v>1.4333834028800785E-2</v>
      </c>
      <c r="AF58">
        <f t="shared" si="82"/>
        <v>1.4127118839311842E-2</v>
      </c>
      <c r="AG58">
        <f t="shared" si="82"/>
        <v>1.3922219617932215E-2</v>
      </c>
      <c r="AH58">
        <f t="shared" si="83"/>
        <v>1.3719122772348805E-2</v>
      </c>
      <c r="AI58">
        <f t="shared" si="83"/>
        <v>1.3517814804133338E-2</v>
      </c>
      <c r="AJ58">
        <f t="shared" si="83"/>
        <v>1.3318282308124572E-2</v>
      </c>
      <c r="AK58">
        <f t="shared" si="83"/>
        <v>1.3120511971814379E-2</v>
      </c>
      <c r="AL58">
        <f t="shared" si="83"/>
        <v>1.2924490574737777E-2</v>
      </c>
      <c r="AM58">
        <f t="shared" si="83"/>
        <v>1.2730204987866839E-2</v>
      </c>
      <c r="AN58">
        <f t="shared" si="83"/>
        <v>1.2537642173008444E-2</v>
      </c>
      <c r="AO58">
        <f t="shared" si="83"/>
        <v>1.2346789182205909E-2</v>
      </c>
      <c r="AP58">
        <f t="shared" si="83"/>
        <v>1.2157633157144396E-2</v>
      </c>
      <c r="AQ58">
        <f t="shared" si="83"/>
        <v>1.1970161328560122E-2</v>
      </c>
      <c r="AR58">
        <f t="shared" si="84"/>
        <v>1.1784361015653364E-2</v>
      </c>
      <c r="AS58">
        <f t="shared" si="84"/>
        <v>1.1600219625505165E-2</v>
      </c>
      <c r="AT58">
        <f t="shared" si="84"/>
        <v>1.1417724652497779E-2</v>
      </c>
      <c r="AU58">
        <f t="shared" si="84"/>
        <v>1.1236863677738837E-2</v>
      </c>
      <c r="AV58">
        <f t="shared" si="84"/>
        <v>1.1057624368489146E-2</v>
      </c>
      <c r="AW58">
        <f t="shared" si="84"/>
        <v>1.087999447759417E-2</v>
      </c>
      <c r="AX58">
        <f t="shared" si="84"/>
        <v>9.6624302711738833E-3</v>
      </c>
      <c r="AY58">
        <f t="shared" si="84"/>
        <v>8.248486300638954E-3</v>
      </c>
      <c r="AZ58">
        <f t="shared" si="84"/>
        <v>7.4181770968133687E-3</v>
      </c>
      <c r="BA58">
        <f t="shared" si="84"/>
        <v>6.7887829591699502E-3</v>
      </c>
      <c r="BB58">
        <f t="shared" si="85"/>
        <v>6.2743347378384018E-3</v>
      </c>
      <c r="BC58">
        <f t="shared" si="85"/>
        <v>5.8375272974944305E-3</v>
      </c>
      <c r="BD58">
        <f t="shared" si="85"/>
        <v>5.4578993149114003E-3</v>
      </c>
      <c r="BE58">
        <f t="shared" si="85"/>
        <v>5.1226835504718723E-3</v>
      </c>
      <c r="BF58">
        <f t="shared" si="85"/>
        <v>4.8232282680527533E-3</v>
      </c>
      <c r="BG58">
        <f t="shared" si="85"/>
        <v>4.553324021963406E-3</v>
      </c>
      <c r="BH58">
        <f t="shared" si="85"/>
        <v>4.3083220712325666E-3</v>
      </c>
      <c r="BI58">
        <f t="shared" si="85"/>
        <v>4.0846279865183188E-3</v>
      </c>
      <c r="BJ58">
        <f t="shared" si="85"/>
        <v>3.8793910278374956E-3</v>
      </c>
      <c r="BK58">
        <f t="shared" si="85"/>
        <v>3.690303490675899E-3</v>
      </c>
      <c r="BL58">
        <f t="shared" si="86"/>
        <v>3.5154655483642027E-3</v>
      </c>
      <c r="BM58">
        <f t="shared" si="86"/>
        <v>3.3532910099521203E-3</v>
      </c>
      <c r="BN58">
        <f t="shared" si="86"/>
        <v>3.2024396726132438E-3</v>
      </c>
      <c r="BO58">
        <f t="shared" si="86"/>
        <v>3.0617675497503502E-3</v>
      </c>
      <c r="BP58">
        <f t="shared" si="86"/>
        <v>2.9302894645847409E-3</v>
      </c>
      <c r="BQ58">
        <f t="shared" si="86"/>
        <v>2.8071504130828444E-3</v>
      </c>
      <c r="BR58">
        <f t="shared" si="86"/>
        <v>2.6916032827161047E-3</v>
      </c>
      <c r="BS58">
        <f t="shared" si="86"/>
        <v>2.5829912670092031E-3</v>
      </c>
      <c r="BT58">
        <f t="shared" si="86"/>
        <v>2.4807338089900665E-3</v>
      </c>
      <c r="BU58">
        <f t="shared" si="86"/>
        <v>2.384315237266516E-3</v>
      </c>
      <c r="BV58">
        <f t="shared" si="87"/>
        <v>2.2932754848922782E-3</v>
      </c>
      <c r="BW58">
        <f t="shared" si="87"/>
        <v>2.2072024392896599E-3</v>
      </c>
      <c r="BX58">
        <f t="shared" si="87"/>
        <v>2.1257255838281418E-3</v>
      </c>
      <c r="BY58">
        <f t="shared" si="87"/>
        <v>2.0485106727416913E-3</v>
      </c>
      <c r="BZ58">
        <f t="shared" si="87"/>
        <v>1.9752552404468096E-3</v>
      </c>
      <c r="CA58">
        <f t="shared" si="87"/>
        <v>1.9056847903868202E-3</v>
      </c>
      <c r="CB58">
        <f t="shared" si="87"/>
        <v>1.83954954162612E-3</v>
      </c>
      <c r="CC58">
        <f t="shared" si="87"/>
        <v>1.7766216365601576E-3</v>
      </c>
      <c r="CD58">
        <f t="shared" si="87"/>
        <v>1.716692732404368E-3</v>
      </c>
      <c r="CE58">
        <f t="shared" si="87"/>
        <v>1.6595719140800032E-3</v>
      </c>
      <c r="CF58">
        <f t="shared" si="88"/>
        <v>1.6050838778081541E-3</v>
      </c>
      <c r="CG58">
        <f t="shared" si="88"/>
        <v>1.5530673439429796E-3</v>
      </c>
      <c r="CH58">
        <f t="shared" si="88"/>
        <v>1.503373664901399E-3</v>
      </c>
      <c r="CI58">
        <f t="shared" si="88"/>
        <v>1.4558655999105487E-3</v>
      </c>
      <c r="CJ58">
        <f t="shared" si="88"/>
        <v>1.4104162330202455E-3</v>
      </c>
      <c r="CK58">
        <f t="shared" si="88"/>
        <v>1.3669080146608214E-3</v>
      </c>
      <c r="CL58">
        <f t="shared" si="88"/>
        <v>1.325231910154523E-3</v>
      </c>
      <c r="CM58">
        <f t="shared" si="88"/>
        <v>1.2852866411554862E-3</v>
      </c>
      <c r="CN58">
        <f t="shared" si="88"/>
        <v>1.2469780081110534E-3</v>
      </c>
      <c r="CO58">
        <f t="shared" si="88"/>
        <v>1.2102182835933056E-3</v>
      </c>
      <c r="CP58">
        <f t="shared" si="89"/>
        <v>1.1749256678129172E-3</v>
      </c>
      <c r="CQ58">
        <f t="shared" si="89"/>
        <v>1.1410237988521885E-3</v>
      </c>
      <c r="CR58">
        <f t="shared" si="89"/>
        <v>7.3391141296619245E-4</v>
      </c>
      <c r="CS58">
        <f t="shared" si="89"/>
        <v>4.7621859400071384E-4</v>
      </c>
      <c r="CT58">
        <f t="shared" si="89"/>
        <v>3.2947569917433439E-4</v>
      </c>
      <c r="CU58">
        <f t="shared" si="89"/>
        <v>2.2897753134320107E-4</v>
      </c>
      <c r="CV58">
        <f t="shared" si="89"/>
        <v>1.5619379468092431E-4</v>
      </c>
      <c r="CW58">
        <f t="shared" si="89"/>
        <v>1.0257316032614861E-4</v>
      </c>
      <c r="CX58">
        <f t="shared" si="89"/>
        <v>6.3283657638551604E-5</v>
      </c>
      <c r="CY58">
        <f t="shared" si="89"/>
        <v>3.5254562690106693E-5</v>
      </c>
      <c r="CZ58">
        <f t="shared" si="90"/>
        <v>1.6376871360935589E-5</v>
      </c>
      <c r="DA58">
        <f t="shared" si="90"/>
        <v>5.1197155763596951E-6</v>
      </c>
      <c r="DB58">
        <f t="shared" si="90"/>
        <v>3.2489115792111933E-7</v>
      </c>
      <c r="DC58">
        <f t="shared" si="90"/>
        <v>0</v>
      </c>
      <c r="DD58">
        <f t="shared" si="90"/>
        <v>0</v>
      </c>
      <c r="DE58">
        <f t="shared" si="90"/>
        <v>0</v>
      </c>
      <c r="DF58">
        <f t="shared" si="90"/>
        <v>0</v>
      </c>
      <c r="DG58">
        <f t="shared" si="90"/>
        <v>0</v>
      </c>
      <c r="DH58">
        <f t="shared" si="90"/>
        <v>0</v>
      </c>
      <c r="DI58">
        <f t="shared" si="90"/>
        <v>0</v>
      </c>
      <c r="DJ58">
        <f t="shared" si="91"/>
        <v>0</v>
      </c>
      <c r="DK58">
        <f t="shared" si="91"/>
        <v>0</v>
      </c>
      <c r="DL58">
        <f t="shared" si="91"/>
        <v>0</v>
      </c>
      <c r="DM58">
        <f t="shared" si="91"/>
        <v>0</v>
      </c>
      <c r="DN58">
        <f t="shared" si="91"/>
        <v>0</v>
      </c>
      <c r="DO58">
        <f t="shared" si="91"/>
        <v>0</v>
      </c>
      <c r="DP58">
        <f t="shared" si="91"/>
        <v>0</v>
      </c>
      <c r="DQ58">
        <f t="shared" si="91"/>
        <v>0</v>
      </c>
      <c r="DR58">
        <f t="shared" si="91"/>
        <v>0</v>
      </c>
      <c r="DS58">
        <f t="shared" si="91"/>
        <v>0</v>
      </c>
      <c r="DT58">
        <f t="shared" si="92"/>
        <v>0</v>
      </c>
      <c r="DU58">
        <f t="shared" si="92"/>
        <v>0</v>
      </c>
      <c r="DV58">
        <f t="shared" si="92"/>
        <v>0</v>
      </c>
      <c r="DW58">
        <f t="shared" si="92"/>
        <v>0</v>
      </c>
      <c r="DX58">
        <f t="shared" si="92"/>
        <v>0</v>
      </c>
      <c r="DY58">
        <f t="shared" si="92"/>
        <v>0</v>
      </c>
      <c r="DZ58">
        <f t="shared" si="92"/>
        <v>0</v>
      </c>
      <c r="EA58">
        <f t="shared" si="92"/>
        <v>0</v>
      </c>
      <c r="EB58">
        <f t="shared" si="92"/>
        <v>0</v>
      </c>
      <c r="EC58">
        <f t="shared" si="92"/>
        <v>0</v>
      </c>
      <c r="ED58">
        <f t="shared" si="93"/>
        <v>0</v>
      </c>
      <c r="EE58">
        <f t="shared" si="93"/>
        <v>0</v>
      </c>
      <c r="EF58">
        <f t="shared" si="93"/>
        <v>0</v>
      </c>
      <c r="EG58">
        <f t="shared" si="93"/>
        <v>0</v>
      </c>
      <c r="EH58">
        <f t="shared" si="93"/>
        <v>0</v>
      </c>
      <c r="EI58">
        <f t="shared" si="93"/>
        <v>0</v>
      </c>
      <c r="EJ58">
        <f t="shared" si="93"/>
        <v>0</v>
      </c>
      <c r="EK58">
        <f t="shared" si="93"/>
        <v>0</v>
      </c>
      <c r="EL58">
        <f t="shared" si="93"/>
        <v>0</v>
      </c>
      <c r="EM58">
        <f t="shared" si="93"/>
        <v>0</v>
      </c>
      <c r="EN58">
        <f t="shared" si="94"/>
        <v>0</v>
      </c>
      <c r="EO58">
        <f t="shared" si="94"/>
        <v>0</v>
      </c>
      <c r="EP58">
        <f t="shared" si="94"/>
        <v>0</v>
      </c>
      <c r="EQ58">
        <f t="shared" si="94"/>
        <v>0</v>
      </c>
      <c r="ER58">
        <f t="shared" si="94"/>
        <v>0</v>
      </c>
      <c r="ES58">
        <f t="shared" si="94"/>
        <v>0</v>
      </c>
      <c r="ET58">
        <f t="shared" si="94"/>
        <v>0</v>
      </c>
      <c r="EU58">
        <f t="shared" si="94"/>
        <v>0</v>
      </c>
      <c r="EV58">
        <f t="shared" si="94"/>
        <v>0</v>
      </c>
      <c r="EW58">
        <f t="shared" si="94"/>
        <v>0</v>
      </c>
      <c r="EX58">
        <f t="shared" si="94"/>
        <v>0</v>
      </c>
      <c r="EZ58">
        <f t="shared" si="16"/>
        <v>0.85801279261085972</v>
      </c>
      <c r="FB58">
        <f t="shared" si="63"/>
        <v>1.3368408825949363E-2</v>
      </c>
      <c r="FC58">
        <f t="shared" si="64"/>
        <v>0.24830625508650081</v>
      </c>
    </row>
    <row r="59" spans="1:159" x14ac:dyDescent="0.25">
      <c r="A59">
        <v>560</v>
      </c>
      <c r="B59" s="20">
        <f>'Input spectra'!S58</f>
        <v>5.3964971416974303E-2</v>
      </c>
      <c r="C59">
        <f>'Input spectra'!D58</f>
        <v>0</v>
      </c>
      <c r="D59">
        <f t="shared" si="80"/>
        <v>2.0653927966864227E-2</v>
      </c>
      <c r="E59">
        <f t="shared" si="80"/>
        <v>2.0393165408041362E-2</v>
      </c>
      <c r="F59">
        <f t="shared" si="80"/>
        <v>2.0134611425986448E-2</v>
      </c>
      <c r="G59">
        <f t="shared" si="80"/>
        <v>1.9878249800868462E-2</v>
      </c>
      <c r="H59">
        <f t="shared" si="80"/>
        <v>1.9624064423472865E-2</v>
      </c>
      <c r="I59">
        <f t="shared" si="80"/>
        <v>1.9372039294480718E-2</v>
      </c>
      <c r="J59">
        <f t="shared" si="80"/>
        <v>1.9122158523752417E-2</v>
      </c>
      <c r="K59">
        <f t="shared" si="80"/>
        <v>1.887440632961589E-2</v>
      </c>
      <c r="L59">
        <f t="shared" si="80"/>
        <v>1.8628767038159359E-2</v>
      </c>
      <c r="M59">
        <f t="shared" si="80"/>
        <v>1.8385225082528517E-2</v>
      </c>
      <c r="N59">
        <f t="shared" si="81"/>
        <v>1.8143765002228186E-2</v>
      </c>
      <c r="O59">
        <f t="shared" si="81"/>
        <v>1.7904371442428371E-2</v>
      </c>
      <c r="P59">
        <f t="shared" si="81"/>
        <v>1.7667029153274706E-2</v>
      </c>
      <c r="Q59">
        <f t="shared" si="81"/>
        <v>1.7431722989203282E-2</v>
      </c>
      <c r="R59">
        <f t="shared" si="81"/>
        <v>1.7198437908259766E-2</v>
      </c>
      <c r="S59">
        <f t="shared" si="81"/>
        <v>1.6967158971422872E-2</v>
      </c>
      <c r="T59">
        <f t="shared" si="81"/>
        <v>1.6737871341932102E-2</v>
      </c>
      <c r="U59">
        <f t="shared" si="81"/>
        <v>1.651056028461971E-2</v>
      </c>
      <c r="V59">
        <f t="shared" si="81"/>
        <v>1.6285211165246945E-2</v>
      </c>
      <c r="W59">
        <f t="shared" si="81"/>
        <v>1.6061809449844457E-2</v>
      </c>
      <c r="X59">
        <f t="shared" si="82"/>
        <v>1.5840340704056894E-2</v>
      </c>
      <c r="Y59">
        <f t="shared" si="82"/>
        <v>1.5620790592491661E-2</v>
      </c>
      <c r="Z59">
        <f t="shared" si="82"/>
        <v>1.5403144878071769E-2</v>
      </c>
      <c r="AA59">
        <f t="shared" si="82"/>
        <v>1.5187389421392816E-2</v>
      </c>
      <c r="AB59">
        <f t="shared" si="82"/>
        <v>1.4973510180084044E-2</v>
      </c>
      <c r="AC59">
        <f t="shared" si="82"/>
        <v>1.4761493208173413E-2</v>
      </c>
      <c r="AD59">
        <f t="shared" si="82"/>
        <v>1.4551324655456714E-2</v>
      </c>
      <c r="AE59">
        <f t="shared" si="82"/>
        <v>1.4342990766870711E-2</v>
      </c>
      <c r="AF59">
        <f t="shared" si="82"/>
        <v>1.4136477881870202E-2</v>
      </c>
      <c r="AG59">
        <f t="shared" si="82"/>
        <v>1.3931772433809057E-2</v>
      </c>
      <c r="AH59">
        <f t="shared" si="83"/>
        <v>1.3728860949325204E-2</v>
      </c>
      <c r="AI59">
        <f t="shared" si="83"/>
        <v>1.3527730047729468E-2</v>
      </c>
      <c r="AJ59">
        <f t="shared" si="83"/>
        <v>1.3328366440398323E-2</v>
      </c>
      <c r="AK59">
        <f t="shared" si="83"/>
        <v>1.3130756930170467E-2</v>
      </c>
      <c r="AL59">
        <f t="shared" si="83"/>
        <v>1.2934888410747265E-2</v>
      </c>
      <c r="AM59">
        <f t="shared" si="83"/>
        <v>1.2740747866096956E-2</v>
      </c>
      <c r="AN59">
        <f t="shared" si="83"/>
        <v>1.2548322369862657E-2</v>
      </c>
      <c r="AO59">
        <f t="shared" si="83"/>
        <v>1.2357599084774133E-2</v>
      </c>
      <c r="AP59">
        <f t="shared" si="83"/>
        <v>1.2168565262063301E-2</v>
      </c>
      <c r="AQ59">
        <f t="shared" si="83"/>
        <v>1.1981208240883409E-2</v>
      </c>
      <c r="AR59">
        <f t="shared" si="84"/>
        <v>1.1795515447731967E-2</v>
      </c>
      <c r="AS59">
        <f t="shared" si="84"/>
        <v>1.1611474395877289E-2</v>
      </c>
      <c r="AT59">
        <f t="shared" si="84"/>
        <v>1.1429072684788688E-2</v>
      </c>
      <c r="AU59">
        <f t="shared" si="84"/>
        <v>1.1248297999570327E-2</v>
      </c>
      <c r="AV59">
        <f t="shared" si="84"/>
        <v>1.106913811039861E-2</v>
      </c>
      <c r="AW59">
        <f t="shared" si="84"/>
        <v>1.0891580871963201E-2</v>
      </c>
      <c r="AX59">
        <f t="shared" si="84"/>
        <v>9.6729488353113867E-3</v>
      </c>
      <c r="AY59">
        <f t="shared" si="84"/>
        <v>8.2576609506761177E-3</v>
      </c>
      <c r="AZ59">
        <f t="shared" si="84"/>
        <v>7.4266038633792469E-3</v>
      </c>
      <c r="BA59">
        <f t="shared" si="84"/>
        <v>6.7966555135688866E-3</v>
      </c>
      <c r="BB59">
        <f t="shared" si="85"/>
        <v>6.2817592939207285E-3</v>
      </c>
      <c r="BC59">
        <f t="shared" si="85"/>
        <v>5.8445732066696289E-3</v>
      </c>
      <c r="BD59">
        <f t="shared" si="85"/>
        <v>5.464616262206113E-3</v>
      </c>
      <c r="BE59">
        <f t="shared" si="85"/>
        <v>5.129109267737149E-3</v>
      </c>
      <c r="BF59">
        <f t="shared" si="85"/>
        <v>4.8293925845315482E-3</v>
      </c>
      <c r="BG59">
        <f t="shared" si="85"/>
        <v>4.5592512240499412E-3</v>
      </c>
      <c r="BH59">
        <f t="shared" si="85"/>
        <v>4.3140323829269633E-3</v>
      </c>
      <c r="BI59">
        <f t="shared" si="85"/>
        <v>4.0901385514915756E-3</v>
      </c>
      <c r="BJ59">
        <f t="shared" si="85"/>
        <v>3.8847165899083564E-3</v>
      </c>
      <c r="BK59">
        <f t="shared" si="85"/>
        <v>3.6954568821329341E-3</v>
      </c>
      <c r="BL59">
        <f t="shared" si="86"/>
        <v>3.520458050638308E-3</v>
      </c>
      <c r="BM59">
        <f t="shared" si="86"/>
        <v>3.3581326265111257E-3</v>
      </c>
      <c r="BN59">
        <f t="shared" si="86"/>
        <v>3.2071393397164363E-3</v>
      </c>
      <c r="BO59">
        <f t="shared" si="86"/>
        <v>3.0663333021076844E-3</v>
      </c>
      <c r="BP59">
        <f t="shared" si="86"/>
        <v>2.9347285675813042E-3</v>
      </c>
      <c r="BQ59">
        <f t="shared" si="86"/>
        <v>2.8114694697460546E-3</v>
      </c>
      <c r="BR59">
        <f t="shared" si="86"/>
        <v>2.6958083212862238E-3</v>
      </c>
      <c r="BS59">
        <f t="shared" si="86"/>
        <v>2.5870878133946403E-3</v>
      </c>
      <c r="BT59">
        <f t="shared" si="86"/>
        <v>2.4847269472890871E-3</v>
      </c>
      <c r="BU59">
        <f t="shared" si="86"/>
        <v>2.3882096607560476E-3</v>
      </c>
      <c r="BV59">
        <f t="shared" si="87"/>
        <v>2.2970755393203744E-3</v>
      </c>
      <c r="BW59">
        <f t="shared" si="87"/>
        <v>2.2109121598942057E-3</v>
      </c>
      <c r="BX59">
        <f t="shared" si="87"/>
        <v>2.1293487271963072E-3</v>
      </c>
      <c r="BY59">
        <f t="shared" si="87"/>
        <v>2.0520507443923673E-3</v>
      </c>
      <c r="BZ59">
        <f t="shared" si="87"/>
        <v>1.9787155188410676E-3</v>
      </c>
      <c r="CA59">
        <f t="shared" si="87"/>
        <v>1.9090683479347874E-3</v>
      </c>
      <c r="CB59">
        <f t="shared" si="87"/>
        <v>1.8428592631522154E-3</v>
      </c>
      <c r="CC59">
        <f t="shared" si="87"/>
        <v>1.7798602356049501E-3</v>
      </c>
      <c r="CD59">
        <f t="shared" si="87"/>
        <v>1.7198627656749522E-3</v>
      </c>
      <c r="CE59">
        <f t="shared" si="87"/>
        <v>1.6626757943077474E-3</v>
      </c>
      <c r="CF59">
        <f t="shared" si="88"/>
        <v>1.6081238852299464E-3</v>
      </c>
      <c r="CG59">
        <f t="shared" si="88"/>
        <v>1.5560456365874692E-3</v>
      </c>
      <c r="CH59">
        <f t="shared" si="88"/>
        <v>1.5062922878334383E-3</v>
      </c>
      <c r="CI59">
        <f t="shared" si="88"/>
        <v>1.458726493563824E-3</v>
      </c>
      <c r="CJ59">
        <f t="shared" si="88"/>
        <v>1.4132212407289022E-3</v>
      </c>
      <c r="CK59">
        <f t="shared" si="88"/>
        <v>1.3696588894849531E-3</v>
      </c>
      <c r="CL59">
        <f t="shared" si="88"/>
        <v>1.327930321081097E-3</v>
      </c>
      <c r="CM59">
        <f t="shared" si="88"/>
        <v>1.2879341787451195E-3</v>
      </c>
      <c r="CN59">
        <f t="shared" si="88"/>
        <v>1.2495761896516491E-3</v>
      </c>
      <c r="CO59">
        <f t="shared" si="88"/>
        <v>1.2127685578136084E-3</v>
      </c>
      <c r="CP59">
        <f t="shared" si="89"/>
        <v>1.1774294192022797E-3</v>
      </c>
      <c r="CQ59">
        <f t="shared" si="89"/>
        <v>1.1434823516270629E-3</v>
      </c>
      <c r="CR59">
        <f t="shared" si="89"/>
        <v>7.355101610861469E-4</v>
      </c>
      <c r="CS59">
        <f t="shared" si="89"/>
        <v>4.7726727406732279E-4</v>
      </c>
      <c r="CT59">
        <f t="shared" si="89"/>
        <v>3.3020904714710174E-4</v>
      </c>
      <c r="CU59">
        <f t="shared" si="89"/>
        <v>2.2949261819721855E-4</v>
      </c>
      <c r="CV59">
        <f t="shared" si="89"/>
        <v>1.5654885663511241E-4</v>
      </c>
      <c r="CW59">
        <f t="shared" si="89"/>
        <v>1.028087627416399E-4</v>
      </c>
      <c r="CX59">
        <f t="shared" si="89"/>
        <v>6.3430515450727302E-5</v>
      </c>
      <c r="CY59">
        <f t="shared" si="89"/>
        <v>3.5337211208108271E-5</v>
      </c>
      <c r="CZ59">
        <f t="shared" si="90"/>
        <v>1.6415652505259745E-5</v>
      </c>
      <c r="DA59">
        <f t="shared" si="90"/>
        <v>5.1319606676866234E-6</v>
      </c>
      <c r="DB59">
        <f t="shared" si="90"/>
        <v>3.2567592002352656E-7</v>
      </c>
      <c r="DC59">
        <f t="shared" si="90"/>
        <v>0</v>
      </c>
      <c r="DD59">
        <f t="shared" si="90"/>
        <v>0</v>
      </c>
      <c r="DE59">
        <f t="shared" si="90"/>
        <v>0</v>
      </c>
      <c r="DF59">
        <f t="shared" si="90"/>
        <v>0</v>
      </c>
      <c r="DG59">
        <f t="shared" si="90"/>
        <v>0</v>
      </c>
      <c r="DH59">
        <f t="shared" si="90"/>
        <v>0</v>
      </c>
      <c r="DI59">
        <f t="shared" si="90"/>
        <v>0</v>
      </c>
      <c r="DJ59">
        <f t="shared" si="91"/>
        <v>0</v>
      </c>
      <c r="DK59">
        <f t="shared" si="91"/>
        <v>0</v>
      </c>
      <c r="DL59">
        <f t="shared" si="91"/>
        <v>0</v>
      </c>
      <c r="DM59">
        <f t="shared" si="91"/>
        <v>0</v>
      </c>
      <c r="DN59">
        <f t="shared" si="91"/>
        <v>0</v>
      </c>
      <c r="DO59">
        <f t="shared" si="91"/>
        <v>0</v>
      </c>
      <c r="DP59">
        <f t="shared" si="91"/>
        <v>0</v>
      </c>
      <c r="DQ59">
        <f t="shared" si="91"/>
        <v>0</v>
      </c>
      <c r="DR59">
        <f t="shared" si="91"/>
        <v>0</v>
      </c>
      <c r="DS59">
        <f t="shared" si="91"/>
        <v>0</v>
      </c>
      <c r="DT59">
        <f t="shared" si="92"/>
        <v>0</v>
      </c>
      <c r="DU59">
        <f t="shared" si="92"/>
        <v>0</v>
      </c>
      <c r="DV59">
        <f t="shared" si="92"/>
        <v>0</v>
      </c>
      <c r="DW59">
        <f t="shared" si="92"/>
        <v>0</v>
      </c>
      <c r="DX59">
        <f t="shared" si="92"/>
        <v>0</v>
      </c>
      <c r="DY59">
        <f t="shared" si="92"/>
        <v>0</v>
      </c>
      <c r="DZ59">
        <f t="shared" si="92"/>
        <v>0</v>
      </c>
      <c r="EA59">
        <f t="shared" si="92"/>
        <v>0</v>
      </c>
      <c r="EB59">
        <f t="shared" si="92"/>
        <v>0</v>
      </c>
      <c r="EC59">
        <f t="shared" si="92"/>
        <v>0</v>
      </c>
      <c r="ED59">
        <f t="shared" si="93"/>
        <v>0</v>
      </c>
      <c r="EE59">
        <f t="shared" si="93"/>
        <v>0</v>
      </c>
      <c r="EF59">
        <f t="shared" si="93"/>
        <v>0</v>
      </c>
      <c r="EG59">
        <f t="shared" si="93"/>
        <v>0</v>
      </c>
      <c r="EH59">
        <f t="shared" si="93"/>
        <v>0</v>
      </c>
      <c r="EI59">
        <f t="shared" si="93"/>
        <v>0</v>
      </c>
      <c r="EJ59">
        <f t="shared" si="93"/>
        <v>0</v>
      </c>
      <c r="EK59">
        <f t="shared" si="93"/>
        <v>0</v>
      </c>
      <c r="EL59">
        <f t="shared" si="93"/>
        <v>0</v>
      </c>
      <c r="EM59">
        <f t="shared" si="93"/>
        <v>0</v>
      </c>
      <c r="EN59">
        <f t="shared" si="94"/>
        <v>0</v>
      </c>
      <c r="EO59">
        <f t="shared" si="94"/>
        <v>0</v>
      </c>
      <c r="EP59">
        <f t="shared" si="94"/>
        <v>0</v>
      </c>
      <c r="EQ59">
        <f t="shared" si="94"/>
        <v>0</v>
      </c>
      <c r="ER59">
        <f t="shared" si="94"/>
        <v>0</v>
      </c>
      <c r="ES59">
        <f t="shared" si="94"/>
        <v>0</v>
      </c>
      <c r="ET59">
        <f t="shared" si="94"/>
        <v>0</v>
      </c>
      <c r="EU59">
        <f t="shared" si="94"/>
        <v>0</v>
      </c>
      <c r="EV59">
        <f t="shared" si="94"/>
        <v>0</v>
      </c>
      <c r="EW59">
        <f t="shared" si="94"/>
        <v>0</v>
      </c>
      <c r="EX59">
        <f t="shared" si="94"/>
        <v>0</v>
      </c>
      <c r="EZ59">
        <f t="shared" si="16"/>
        <v>0.85856301862792117</v>
      </c>
      <c r="FB59">
        <f t="shared" si="63"/>
        <v>1.3310855296920721E-2</v>
      </c>
      <c r="FC59">
        <f t="shared" si="64"/>
        <v>0.24831364579886503</v>
      </c>
    </row>
    <row r="60" spans="1:159" x14ac:dyDescent="0.25">
      <c r="A60">
        <v>565</v>
      </c>
      <c r="B60" s="20">
        <f>'Input spectra'!S59</f>
        <v>5.37284470032873E-2</v>
      </c>
      <c r="C60">
        <f>'Input spectra'!D59</f>
        <v>0</v>
      </c>
      <c r="D60">
        <f t="shared" si="80"/>
        <v>2.0653927966864227E-2</v>
      </c>
      <c r="E60">
        <f t="shared" si="80"/>
        <v>2.0393647761894899E-2</v>
      </c>
      <c r="F60">
        <f t="shared" si="80"/>
        <v>2.0135563913947403E-2</v>
      </c>
      <c r="G60">
        <f t="shared" si="80"/>
        <v>1.9879660358326345E-2</v>
      </c>
      <c r="H60">
        <f t="shared" si="80"/>
        <v>1.9625921139435978E-2</v>
      </c>
      <c r="I60">
        <f t="shared" si="80"/>
        <v>1.9374330410072266E-2</v>
      </c>
      <c r="J60">
        <f t="shared" si="80"/>
        <v>1.9124872430719395E-2</v>
      </c>
      <c r="K60">
        <f t="shared" si="80"/>
        <v>1.8877531568850695E-2</v>
      </c>
      <c r="L60">
        <f t="shared" si="80"/>
        <v>1.8632292298233998E-2</v>
      </c>
      <c r="M60">
        <f t="shared" si="80"/>
        <v>1.8389139198241335E-2</v>
      </c>
      <c r="N60">
        <f t="shared" si="81"/>
        <v>1.8148056953162996E-2</v>
      </c>
      <c r="O60">
        <f t="shared" si="81"/>
        <v>1.7909030351525888E-2</v>
      </c>
      <c r="P60">
        <f t="shared" si="81"/>
        <v>1.7672044285416237E-2</v>
      </c>
      <c r="Q60">
        <f t="shared" si="81"/>
        <v>1.7437083749806487E-2</v>
      </c>
      <c r="R60">
        <f t="shared" si="81"/>
        <v>1.7204133841886488E-2</v>
      </c>
      <c r="S60">
        <f t="shared" si="81"/>
        <v>1.6973179760398877E-2</v>
      </c>
      <c r="T60">
        <f t="shared" si="81"/>
        <v>1.6744206804978665E-2</v>
      </c>
      <c r="U60">
        <f t="shared" si="81"/>
        <v>1.6517200375496945E-2</v>
      </c>
      <c r="V60">
        <f t="shared" si="81"/>
        <v>1.6292145971408791E-2</v>
      </c>
      <c r="W60">
        <f t="shared" si="81"/>
        <v>1.6069029191105231E-2</v>
      </c>
      <c r="X60">
        <f t="shared" si="82"/>
        <v>1.5847835731269307E-2</v>
      </c>
      <c r="Y60">
        <f t="shared" si="82"/>
        <v>1.5628551386236207E-2</v>
      </c>
      <c r="Z60">
        <f t="shared" si="82"/>
        <v>1.5411162047357449E-2</v>
      </c>
      <c r="AA60">
        <f t="shared" si="82"/>
        <v>1.5195653702369008E-2</v>
      </c>
      <c r="AB60">
        <f t="shared" si="82"/>
        <v>1.498201243476353E-2</v>
      </c>
      <c r="AC60">
        <f t="shared" si="82"/>
        <v>1.4770224423166412E-2</v>
      </c>
      <c r="AD60">
        <f t="shared" si="82"/>
        <v>1.4560275940715866E-2</v>
      </c>
      <c r="AE60">
        <f t="shared" si="82"/>
        <v>1.4352153354446909E-2</v>
      </c>
      <c r="AF60">
        <f t="shared" si="82"/>
        <v>1.4145843124679197E-2</v>
      </c>
      <c r="AG60">
        <f t="shared" si="82"/>
        <v>1.3941331804408754E-2</v>
      </c>
      <c r="AH60">
        <f t="shared" si="83"/>
        <v>1.3738606038703537E-2</v>
      </c>
      <c r="AI60">
        <f t="shared" si="83"/>
        <v>1.3537652564102814E-2</v>
      </c>
      <c r="AJ60">
        <f t="shared" si="83"/>
        <v>1.3338458208020331E-2</v>
      </c>
      <c r="AK60">
        <f t="shared" si="83"/>
        <v>1.3141009888151256E-2</v>
      </c>
      <c r="AL60">
        <f t="shared" si="83"/>
        <v>1.2945294611882865E-2</v>
      </c>
      <c r="AM60">
        <f t="shared" si="83"/>
        <v>1.2751299475708962E-2</v>
      </c>
      <c r="AN60">
        <f t="shared" si="83"/>
        <v>1.2559011664647977E-2</v>
      </c>
      <c r="AO60">
        <f t="shared" si="83"/>
        <v>1.2368418451664762E-2</v>
      </c>
      <c r="AP60">
        <f t="shared" si="83"/>
        <v>1.2179507197096042E-2</v>
      </c>
      <c r="AQ60">
        <f t="shared" si="83"/>
        <v>1.1992265348079472E-2</v>
      </c>
      <c r="AR60">
        <f t="shared" si="84"/>
        <v>1.1806680437986343E-2</v>
      </c>
      <c r="AS60">
        <f t="shared" si="84"/>
        <v>1.1622740085857852E-2</v>
      </c>
      <c r="AT60">
        <f t="shared" si="84"/>
        <v>1.1440431995844916E-2</v>
      </c>
      <c r="AU60">
        <f t="shared" si="84"/>
        <v>1.1259743956651599E-2</v>
      </c>
      <c r="AV60">
        <f t="shared" si="84"/>
        <v>1.1080663840981978E-2</v>
      </c>
      <c r="AW60">
        <f t="shared" si="84"/>
        <v>1.0903179604990557E-2</v>
      </c>
      <c r="AX60">
        <f t="shared" si="84"/>
        <v>9.6834788500041163E-3</v>
      </c>
      <c r="AY60">
        <f t="shared" si="84"/>
        <v>8.2668458055193735E-3</v>
      </c>
      <c r="AZ60">
        <f t="shared" si="84"/>
        <v>7.4350402024308997E-3</v>
      </c>
      <c r="BA60">
        <f t="shared" si="84"/>
        <v>6.8045371973085482E-3</v>
      </c>
      <c r="BB60">
        <f t="shared" si="85"/>
        <v>6.2891926356409434E-3</v>
      </c>
      <c r="BC60">
        <f t="shared" si="85"/>
        <v>5.8516276202737662E-3</v>
      </c>
      <c r="BD60">
        <f t="shared" si="85"/>
        <v>5.4713414759378449E-3</v>
      </c>
      <c r="BE60">
        <f t="shared" si="85"/>
        <v>5.1355430452001615E-3</v>
      </c>
      <c r="BF60">
        <f t="shared" si="85"/>
        <v>4.835564779301714E-3</v>
      </c>
      <c r="BG60">
        <f t="shared" si="85"/>
        <v>4.565186141757941E-3</v>
      </c>
      <c r="BH60">
        <f t="shared" si="85"/>
        <v>4.3197502631501508E-3</v>
      </c>
      <c r="BI60">
        <f t="shared" si="85"/>
        <v>4.0956565507590734E-3</v>
      </c>
      <c r="BJ60">
        <f t="shared" si="85"/>
        <v>3.8900494628203146E-3</v>
      </c>
      <c r="BK60">
        <f t="shared" si="85"/>
        <v>3.7006174701372358E-3</v>
      </c>
      <c r="BL60">
        <f t="shared" si="86"/>
        <v>3.5254576430342214E-3</v>
      </c>
      <c r="BM60">
        <f t="shared" si="86"/>
        <v>3.3629812335910325E-3</v>
      </c>
      <c r="BN60">
        <f t="shared" si="86"/>
        <v>3.2118459037086063E-3</v>
      </c>
      <c r="BO60">
        <f t="shared" si="86"/>
        <v>3.0709058629814203E-3</v>
      </c>
      <c r="BP60">
        <f t="shared" si="86"/>
        <v>2.9391743953863371E-3</v>
      </c>
      <c r="BQ60">
        <f t="shared" si="86"/>
        <v>2.8157951716714382E-3</v>
      </c>
      <c r="BR60">
        <f t="shared" si="86"/>
        <v>2.7000199293049261E-3</v>
      </c>
      <c r="BS60">
        <f t="shared" si="86"/>
        <v>2.5911908567793126E-3</v>
      </c>
      <c r="BT60">
        <f t="shared" si="86"/>
        <v>2.488726513183609E-3</v>
      </c>
      <c r="BU60">
        <f t="shared" si="86"/>
        <v>2.3921104452057722E-3</v>
      </c>
      <c r="BV60">
        <f t="shared" si="87"/>
        <v>2.3008818905993055E-3</v>
      </c>
      <c r="BW60">
        <f t="shared" si="87"/>
        <v>2.2146281155530057E-3</v>
      </c>
      <c r="BX60">
        <f t="shared" si="87"/>
        <v>2.1329780459466399E-3</v>
      </c>
      <c r="BY60">
        <f t="shared" si="87"/>
        <v>2.055596933710603E-3</v>
      </c>
      <c r="BZ60">
        <f t="shared" si="87"/>
        <v>1.9821818589970249E-3</v>
      </c>
      <c r="CA60">
        <f t="shared" si="87"/>
        <v>1.9124579130143963E-3</v>
      </c>
      <c r="CB60">
        <f t="shared" si="87"/>
        <v>1.8461749395364594E-3</v>
      </c>
      <c r="CC60">
        <f t="shared" si="87"/>
        <v>1.7831047382836703E-3</v>
      </c>
      <c r="CD60">
        <f t="shared" si="87"/>
        <v>1.7230386527076833E-3</v>
      </c>
      <c r="CE60">
        <f t="shared" si="87"/>
        <v>1.6657854796906545E-3</v>
      </c>
      <c r="CF60">
        <f t="shared" si="88"/>
        <v>1.6111696503851817E-3</v>
      </c>
      <c r="CG60">
        <f t="shared" si="88"/>
        <v>1.559029640656585E-3</v>
      </c>
      <c r="CH60">
        <f t="shared" si="88"/>
        <v>1.5092165769281997E-3</v>
      </c>
      <c r="CI60">
        <f t="shared" si="88"/>
        <v>1.4615930091045138E-3</v>
      </c>
      <c r="CJ60">
        <f t="shared" si="88"/>
        <v>1.4160318269810124E-3</v>
      </c>
      <c r="CK60">
        <f t="shared" si="88"/>
        <v>1.3724153003892125E-3</v>
      </c>
      <c r="CL60">
        <f t="shared" si="88"/>
        <v>1.3306342264584698E-3</v>
      </c>
      <c r="CM60">
        <f t="shared" si="88"/>
        <v>1.2905871699472483E-3</v>
      </c>
      <c r="CN60">
        <f t="shared" si="88"/>
        <v>1.2521797847178018E-3</v>
      </c>
      <c r="CO60">
        <f t="shared" si="88"/>
        <v>1.2153242061872238E-3</v>
      </c>
      <c r="CP60">
        <f t="shared" si="89"/>
        <v>1.1799385060534424E-3</v>
      </c>
      <c r="CQ60">
        <f t="shared" si="89"/>
        <v>1.1459462018214583E-3</v>
      </c>
      <c r="CR60">
        <f t="shared" si="89"/>
        <v>7.3711239190919796E-4</v>
      </c>
      <c r="CS60">
        <f t="shared" si="89"/>
        <v>4.7831826343032582E-4</v>
      </c>
      <c r="CT60">
        <f t="shared" si="89"/>
        <v>3.3094402740792669E-4</v>
      </c>
      <c r="CU60">
        <f t="shared" si="89"/>
        <v>2.3000886374338186E-4</v>
      </c>
      <c r="CV60">
        <f t="shared" si="89"/>
        <v>1.5690472572118142E-4</v>
      </c>
      <c r="CW60">
        <f t="shared" si="89"/>
        <v>1.0304490631719687E-4</v>
      </c>
      <c r="CX60">
        <f t="shared" si="89"/>
        <v>6.357771406521751E-5</v>
      </c>
      <c r="CY60">
        <f t="shared" si="89"/>
        <v>3.5420053481953224E-5</v>
      </c>
      <c r="CZ60">
        <f t="shared" si="90"/>
        <v>1.6454525485021926E-5</v>
      </c>
      <c r="DA60">
        <f t="shared" si="90"/>
        <v>5.1442350462384653E-6</v>
      </c>
      <c r="DB60">
        <f t="shared" si="90"/>
        <v>3.2646257768862366E-7</v>
      </c>
      <c r="DC60">
        <f t="shared" si="90"/>
        <v>0</v>
      </c>
      <c r="DD60">
        <f t="shared" si="90"/>
        <v>0</v>
      </c>
      <c r="DE60">
        <f t="shared" si="90"/>
        <v>0</v>
      </c>
      <c r="DF60">
        <f t="shared" si="90"/>
        <v>0</v>
      </c>
      <c r="DG60">
        <f t="shared" si="90"/>
        <v>0</v>
      </c>
      <c r="DH60">
        <f t="shared" si="90"/>
        <v>0</v>
      </c>
      <c r="DI60">
        <f t="shared" si="90"/>
        <v>0</v>
      </c>
      <c r="DJ60">
        <f t="shared" si="91"/>
        <v>0</v>
      </c>
      <c r="DK60">
        <f t="shared" si="91"/>
        <v>0</v>
      </c>
      <c r="DL60">
        <f t="shared" si="91"/>
        <v>0</v>
      </c>
      <c r="DM60">
        <f t="shared" si="91"/>
        <v>0</v>
      </c>
      <c r="DN60">
        <f t="shared" si="91"/>
        <v>0</v>
      </c>
      <c r="DO60">
        <f t="shared" si="91"/>
        <v>0</v>
      </c>
      <c r="DP60">
        <f t="shared" si="91"/>
        <v>0</v>
      </c>
      <c r="DQ60">
        <f t="shared" si="91"/>
        <v>0</v>
      </c>
      <c r="DR60">
        <f t="shared" si="91"/>
        <v>0</v>
      </c>
      <c r="DS60">
        <f t="shared" si="91"/>
        <v>0</v>
      </c>
      <c r="DT60">
        <f t="shared" si="92"/>
        <v>0</v>
      </c>
      <c r="DU60">
        <f t="shared" si="92"/>
        <v>0</v>
      </c>
      <c r="DV60">
        <f t="shared" si="92"/>
        <v>0</v>
      </c>
      <c r="DW60">
        <f t="shared" si="92"/>
        <v>0</v>
      </c>
      <c r="DX60">
        <f t="shared" si="92"/>
        <v>0</v>
      </c>
      <c r="DY60">
        <f t="shared" si="92"/>
        <v>0</v>
      </c>
      <c r="DZ60">
        <f t="shared" si="92"/>
        <v>0</v>
      </c>
      <c r="EA60">
        <f t="shared" si="92"/>
        <v>0</v>
      </c>
      <c r="EB60">
        <f t="shared" si="92"/>
        <v>0</v>
      </c>
      <c r="EC60">
        <f t="shared" si="92"/>
        <v>0</v>
      </c>
      <c r="ED60">
        <f t="shared" si="93"/>
        <v>0</v>
      </c>
      <c r="EE60">
        <f t="shared" si="93"/>
        <v>0</v>
      </c>
      <c r="EF60">
        <f t="shared" si="93"/>
        <v>0</v>
      </c>
      <c r="EG60">
        <f t="shared" si="93"/>
        <v>0</v>
      </c>
      <c r="EH60">
        <f t="shared" si="93"/>
        <v>0</v>
      </c>
      <c r="EI60">
        <f t="shared" si="93"/>
        <v>0</v>
      </c>
      <c r="EJ60">
        <f t="shared" si="93"/>
        <v>0</v>
      </c>
      <c r="EK60">
        <f t="shared" si="93"/>
        <v>0</v>
      </c>
      <c r="EL60">
        <f t="shared" si="93"/>
        <v>0</v>
      </c>
      <c r="EM60">
        <f t="shared" si="93"/>
        <v>0</v>
      </c>
      <c r="EN60">
        <f t="shared" si="94"/>
        <v>0</v>
      </c>
      <c r="EO60">
        <f t="shared" si="94"/>
        <v>0</v>
      </c>
      <c r="EP60">
        <f t="shared" si="94"/>
        <v>0</v>
      </c>
      <c r="EQ60">
        <f t="shared" si="94"/>
        <v>0</v>
      </c>
      <c r="ER60">
        <f t="shared" si="94"/>
        <v>0</v>
      </c>
      <c r="ES60">
        <f t="shared" si="94"/>
        <v>0</v>
      </c>
      <c r="ET60">
        <f t="shared" si="94"/>
        <v>0</v>
      </c>
      <c r="EU60">
        <f t="shared" si="94"/>
        <v>0</v>
      </c>
      <c r="EV60">
        <f t="shared" si="94"/>
        <v>0</v>
      </c>
      <c r="EW60">
        <f t="shared" si="94"/>
        <v>0</v>
      </c>
      <c r="EX60">
        <f t="shared" si="94"/>
        <v>0</v>
      </c>
      <c r="EZ60">
        <f t="shared" si="16"/>
        <v>0.85911379594350112</v>
      </c>
      <c r="FB60">
        <f t="shared" si="63"/>
        <v>1.3253294961082296E-2</v>
      </c>
      <c r="FC60">
        <f t="shared" si="64"/>
        <v>0.24832103651712331</v>
      </c>
    </row>
    <row r="61" spans="1:159" x14ac:dyDescent="0.25">
      <c r="A61">
        <v>570</v>
      </c>
      <c r="B61" s="20">
        <f>'Input spectra'!S60</f>
        <v>5.3491922589600199E-2</v>
      </c>
      <c r="C61">
        <f>'Input spectra'!D60</f>
        <v>0</v>
      </c>
      <c r="D61">
        <f t="shared" si="80"/>
        <v>2.0653927966864227E-2</v>
      </c>
      <c r="E61">
        <f t="shared" si="80"/>
        <v>2.039413012715742E-2</v>
      </c>
      <c r="F61">
        <f t="shared" si="80"/>
        <v>2.0136516446966759E-2</v>
      </c>
      <c r="G61">
        <f t="shared" si="80"/>
        <v>1.9881071015877161E-2</v>
      </c>
      <c r="H61">
        <f t="shared" si="80"/>
        <v>1.9627778031070863E-2</v>
      </c>
      <c r="I61">
        <f t="shared" si="80"/>
        <v>1.9376621796632222E-2</v>
      </c>
      <c r="J61">
        <f t="shared" si="80"/>
        <v>1.9127586722856856E-2</v>
      </c>
      <c r="K61">
        <f t="shared" si="80"/>
        <v>1.8880657325565105E-2</v>
      </c>
      <c r="L61">
        <f t="shared" si="80"/>
        <v>1.8635818225419813E-2</v>
      </c>
      <c r="M61">
        <f t="shared" si="80"/>
        <v>1.8393054147248379E-2</v>
      </c>
      <c r="N61">
        <f t="shared" si="81"/>
        <v>1.8152349919369048E-2</v>
      </c>
      <c r="O61">
        <f t="shared" si="81"/>
        <v>1.7913690472921424E-2</v>
      </c>
      <c r="P61">
        <f t="shared" si="81"/>
        <v>1.7677060841201221E-2</v>
      </c>
      <c r="Q61">
        <f t="shared" si="81"/>
        <v>1.7442446158999123E-2</v>
      </c>
      <c r="R61">
        <f t="shared" si="81"/>
        <v>1.7209831661943831E-2</v>
      </c>
      <c r="S61">
        <f t="shared" si="81"/>
        <v>1.6979202685849234E-2</v>
      </c>
      <c r="T61">
        <f t="shared" si="81"/>
        <v>1.6750544666065653E-2</v>
      </c>
      <c r="U61">
        <f t="shared" si="81"/>
        <v>1.6523843136835158E-2</v>
      </c>
      <c r="V61">
        <f t="shared" si="81"/>
        <v>1.6299083730650959E-2</v>
      </c>
      <c r="W61">
        <f t="shared" si="81"/>
        <v>1.6076252177620785E-2</v>
      </c>
      <c r="X61">
        <f t="shared" si="82"/>
        <v>1.5855334304834285E-2</v>
      </c>
      <c r="Y61">
        <f t="shared" si="82"/>
        <v>1.5636316035734357E-2</v>
      </c>
      <c r="Z61">
        <f t="shared" si="82"/>
        <v>1.5419183389492499E-2</v>
      </c>
      <c r="AA61">
        <f t="shared" si="82"/>
        <v>1.5203922480387993E-2</v>
      </c>
      <c r="AB61">
        <f t="shared" si="82"/>
        <v>1.4990519517191075E-2</v>
      </c>
      <c r="AC61">
        <f t="shared" si="82"/>
        <v>1.4778960802549911E-2</v>
      </c>
      <c r="AD61">
        <f t="shared" si="82"/>
        <v>1.4569232732381459E-2</v>
      </c>
      <c r="AE61">
        <f t="shared" si="82"/>
        <v>1.4361321795266162E-2</v>
      </c>
      <c r="AF61">
        <f t="shared" si="82"/>
        <v>1.4155214571846424E-2</v>
      </c>
      <c r="AG61">
        <f t="shared" si="82"/>
        <v>1.3950897734228874E-2</v>
      </c>
      <c r="AH61">
        <f t="shared" si="83"/>
        <v>1.3748358045390407E-2</v>
      </c>
      <c r="AI61">
        <f t="shared" si="83"/>
        <v>1.3547582358587926E-2</v>
      </c>
      <c r="AJ61">
        <f t="shared" si="83"/>
        <v>1.3348557616771827E-2</v>
      </c>
      <c r="AK61">
        <f t="shared" si="83"/>
        <v>1.3151270852003143E-2</v>
      </c>
      <c r="AL61">
        <f t="shared" si="83"/>
        <v>1.2955709184874388E-2</v>
      </c>
      <c r="AM61">
        <f t="shared" si="83"/>
        <v>1.2761859823934013E-2</v>
      </c>
      <c r="AN61">
        <f t="shared" si="83"/>
        <v>1.2569710065114497E-2</v>
      </c>
      <c r="AO61">
        <f t="shared" si="83"/>
        <v>1.237924729116404E-2</v>
      </c>
      <c r="AP61">
        <f t="shared" si="83"/>
        <v>1.2190458971081834E-2</v>
      </c>
      <c r="AQ61">
        <f t="shared" si="83"/>
        <v>1.2003332659556866E-2</v>
      </c>
      <c r="AR61">
        <f t="shared" si="84"/>
        <v>1.1817855996410288E-2</v>
      </c>
      <c r="AS61">
        <f t="shared" si="84"/>
        <v>1.1634016706041283E-2</v>
      </c>
      <c r="AT61">
        <f t="shared" si="84"/>
        <v>1.1451802596876393E-2</v>
      </c>
      <c r="AU61">
        <f t="shared" si="84"/>
        <v>1.1271201560822376E-2</v>
      </c>
      <c r="AV61">
        <f t="shared" si="84"/>
        <v>1.1092201572722454E-2</v>
      </c>
      <c r="AW61">
        <f t="shared" si="84"/>
        <v>1.0914790689816007E-2</v>
      </c>
      <c r="AX61">
        <f t="shared" si="84"/>
        <v>9.6940203277172121E-3</v>
      </c>
      <c r="AY61">
        <f t="shared" si="84"/>
        <v>8.2760408765193659E-3</v>
      </c>
      <c r="AZ61">
        <f t="shared" si="84"/>
        <v>7.4434861248423127E-3</v>
      </c>
      <c r="BA61">
        <f t="shared" si="84"/>
        <v>6.8124280209757027E-3</v>
      </c>
      <c r="BB61">
        <f t="shared" si="85"/>
        <v>6.2966347733952877E-3</v>
      </c>
      <c r="BC61">
        <f t="shared" si="85"/>
        <v>5.8586905485717164E-3</v>
      </c>
      <c r="BD61">
        <f t="shared" si="85"/>
        <v>5.4780749662799713E-3</v>
      </c>
      <c r="BE61">
        <f t="shared" si="85"/>
        <v>5.1419848929713501E-3</v>
      </c>
      <c r="BF61">
        <f t="shared" si="85"/>
        <v>4.8417448624320869E-3</v>
      </c>
      <c r="BG61">
        <f t="shared" si="85"/>
        <v>4.5711287851310728E-3</v>
      </c>
      <c r="BH61">
        <f t="shared" si="85"/>
        <v>4.3254757219335698E-3</v>
      </c>
      <c r="BI61">
        <f t="shared" si="85"/>
        <v>4.1011819943504108E-3</v>
      </c>
      <c r="BJ61">
        <f t="shared" si="85"/>
        <v>3.8953896566095735E-3</v>
      </c>
      <c r="BK61">
        <f t="shared" si="85"/>
        <v>3.7057852647385588E-3</v>
      </c>
      <c r="BL61">
        <f t="shared" si="86"/>
        <v>3.5304643356210111E-3</v>
      </c>
      <c r="BM61">
        <f t="shared" si="86"/>
        <v>3.3678368412850424E-3</v>
      </c>
      <c r="BN61">
        <f t="shared" si="86"/>
        <v>3.2165593747111266E-3</v>
      </c>
      <c r="BO61">
        <f t="shared" si="86"/>
        <v>3.0754852425245211E-3</v>
      </c>
      <c r="BP61">
        <f t="shared" si="86"/>
        <v>2.9436269581872721E-3</v>
      </c>
      <c r="BQ61">
        <f t="shared" si="86"/>
        <v>2.82012752908334E-3</v>
      </c>
      <c r="BR61">
        <f t="shared" si="86"/>
        <v>2.7042381170355343E-3</v>
      </c>
      <c r="BS61">
        <f t="shared" si="86"/>
        <v>2.5953004074672674E-3</v>
      </c>
      <c r="BT61">
        <f t="shared" si="86"/>
        <v>2.4927325170198801E-3</v>
      </c>
      <c r="BU61">
        <f t="shared" si="86"/>
        <v>2.3960176010053729E-3</v>
      </c>
      <c r="BV61">
        <f t="shared" si="87"/>
        <v>2.3046945491632235E-3</v>
      </c>
      <c r="BW61">
        <f t="shared" si="87"/>
        <v>2.218350316745533E-3</v>
      </c>
      <c r="BX61">
        <f t="shared" si="87"/>
        <v>2.136613550604629E-3</v>
      </c>
      <c r="BY61">
        <f t="shared" si="87"/>
        <v>2.0591492512684636E-3</v>
      </c>
      <c r="BZ61">
        <f t="shared" si="87"/>
        <v>1.9856542715337589E-3</v>
      </c>
      <c r="CA61">
        <f t="shared" si="87"/>
        <v>1.9158534962920673E-3</v>
      </c>
      <c r="CB61">
        <f t="shared" si="87"/>
        <v>1.8494965814928482E-3</v>
      </c>
      <c r="CC61">
        <f t="shared" si="87"/>
        <v>1.7863551553580403E-3</v>
      </c>
      <c r="CD61">
        <f t="shared" si="87"/>
        <v>1.7262204043120815E-3</v>
      </c>
      <c r="CE61">
        <f t="shared" si="87"/>
        <v>1.6689009810860497E-3</v>
      </c>
      <c r="CF61">
        <f t="shared" si="88"/>
        <v>1.6142211841789331E-3</v>
      </c>
      <c r="CG61">
        <f t="shared" si="88"/>
        <v>1.5620193671030378E-3</v>
      </c>
      <c r="CH61">
        <f t="shared" si="88"/>
        <v>1.5121465431858735E-3</v>
      </c>
      <c r="CI61">
        <f t="shared" si="88"/>
        <v>1.4644651575800843E-3</v>
      </c>
      <c r="CJ61">
        <f t="shared" si="88"/>
        <v>1.4188480028710752E-3</v>
      </c>
      <c r="CK61">
        <f t="shared" si="88"/>
        <v>1.3751772585148519E-3</v>
      </c>
      <c r="CL61">
        <f t="shared" si="88"/>
        <v>1.3333436374743353E-3</v>
      </c>
      <c r="CM61">
        <f t="shared" si="88"/>
        <v>1.2932456259956689E-3</v>
      </c>
      <c r="CN61">
        <f t="shared" si="88"/>
        <v>1.2547888045890414E-3</v>
      </c>
      <c r="CO61">
        <f t="shared" si="88"/>
        <v>1.2178852400390237E-3</v>
      </c>
      <c r="CP61">
        <f t="shared" si="89"/>
        <v>1.1824529397362071E-3</v>
      </c>
      <c r="CQ61">
        <f t="shared" si="89"/>
        <v>1.148415360849674E-3</v>
      </c>
      <c r="CR61">
        <f t="shared" si="89"/>
        <v>7.387181130220459E-4</v>
      </c>
      <c r="CS61">
        <f t="shared" si="89"/>
        <v>4.7937156717502085E-4</v>
      </c>
      <c r="CT61">
        <f t="shared" si="89"/>
        <v>3.3168064358996154E-4</v>
      </c>
      <c r="CU61">
        <f t="shared" si="89"/>
        <v>2.3052627058817889E-4</v>
      </c>
      <c r="CV61">
        <f t="shared" si="89"/>
        <v>1.5726140377391536E-4</v>
      </c>
      <c r="CW61">
        <f t="shared" si="89"/>
        <v>1.0328159229582141E-4</v>
      </c>
      <c r="CX61">
        <f t="shared" si="89"/>
        <v>6.372525427289765E-5</v>
      </c>
      <c r="CY61">
        <f t="shared" si="89"/>
        <v>3.5503089965870286E-5</v>
      </c>
      <c r="CZ61">
        <f t="shared" si="90"/>
        <v>1.649349051769247E-5</v>
      </c>
      <c r="DA61">
        <f t="shared" si="90"/>
        <v>5.1565387820630167E-6</v>
      </c>
      <c r="DB61">
        <f t="shared" si="90"/>
        <v>3.2725113549507033E-7</v>
      </c>
      <c r="DC61">
        <f t="shared" si="90"/>
        <v>0</v>
      </c>
      <c r="DD61">
        <f t="shared" si="90"/>
        <v>0</v>
      </c>
      <c r="DE61">
        <f t="shared" si="90"/>
        <v>0</v>
      </c>
      <c r="DF61">
        <f t="shared" si="90"/>
        <v>0</v>
      </c>
      <c r="DG61">
        <f t="shared" si="90"/>
        <v>0</v>
      </c>
      <c r="DH61">
        <f t="shared" si="90"/>
        <v>0</v>
      </c>
      <c r="DI61">
        <f t="shared" si="90"/>
        <v>0</v>
      </c>
      <c r="DJ61">
        <f t="shared" si="91"/>
        <v>0</v>
      </c>
      <c r="DK61">
        <f t="shared" si="91"/>
        <v>0</v>
      </c>
      <c r="DL61">
        <f t="shared" si="91"/>
        <v>0</v>
      </c>
      <c r="DM61">
        <f t="shared" si="91"/>
        <v>0</v>
      </c>
      <c r="DN61">
        <f t="shared" si="91"/>
        <v>0</v>
      </c>
      <c r="DO61">
        <f t="shared" si="91"/>
        <v>0</v>
      </c>
      <c r="DP61">
        <f t="shared" si="91"/>
        <v>0</v>
      </c>
      <c r="DQ61">
        <f t="shared" si="91"/>
        <v>0</v>
      </c>
      <c r="DR61">
        <f t="shared" si="91"/>
        <v>0</v>
      </c>
      <c r="DS61">
        <f t="shared" si="91"/>
        <v>0</v>
      </c>
      <c r="DT61">
        <f t="shared" si="92"/>
        <v>0</v>
      </c>
      <c r="DU61">
        <f t="shared" si="92"/>
        <v>0</v>
      </c>
      <c r="DV61">
        <f t="shared" si="92"/>
        <v>0</v>
      </c>
      <c r="DW61">
        <f t="shared" si="92"/>
        <v>0</v>
      </c>
      <c r="DX61">
        <f t="shared" si="92"/>
        <v>0</v>
      </c>
      <c r="DY61">
        <f t="shared" si="92"/>
        <v>0</v>
      </c>
      <c r="DZ61">
        <f t="shared" si="92"/>
        <v>0</v>
      </c>
      <c r="EA61">
        <f t="shared" si="92"/>
        <v>0</v>
      </c>
      <c r="EB61">
        <f t="shared" si="92"/>
        <v>0</v>
      </c>
      <c r="EC61">
        <f t="shared" si="92"/>
        <v>0</v>
      </c>
      <c r="ED61">
        <f t="shared" si="93"/>
        <v>0</v>
      </c>
      <c r="EE61">
        <f t="shared" si="93"/>
        <v>0</v>
      </c>
      <c r="EF61">
        <f t="shared" si="93"/>
        <v>0</v>
      </c>
      <c r="EG61">
        <f t="shared" si="93"/>
        <v>0</v>
      </c>
      <c r="EH61">
        <f t="shared" si="93"/>
        <v>0</v>
      </c>
      <c r="EI61">
        <f t="shared" si="93"/>
        <v>0</v>
      </c>
      <c r="EJ61">
        <f t="shared" si="93"/>
        <v>0</v>
      </c>
      <c r="EK61">
        <f t="shared" si="93"/>
        <v>0</v>
      </c>
      <c r="EL61">
        <f t="shared" si="93"/>
        <v>0</v>
      </c>
      <c r="EM61">
        <f t="shared" si="93"/>
        <v>0</v>
      </c>
      <c r="EN61">
        <f t="shared" si="94"/>
        <v>0</v>
      </c>
      <c r="EO61">
        <f t="shared" si="94"/>
        <v>0</v>
      </c>
      <c r="EP61">
        <f t="shared" si="94"/>
        <v>0</v>
      </c>
      <c r="EQ61">
        <f t="shared" si="94"/>
        <v>0</v>
      </c>
      <c r="ER61">
        <f t="shared" si="94"/>
        <v>0</v>
      </c>
      <c r="ES61">
        <f t="shared" si="94"/>
        <v>0</v>
      </c>
      <c r="ET61">
        <f t="shared" si="94"/>
        <v>0</v>
      </c>
      <c r="EU61">
        <f t="shared" si="94"/>
        <v>0</v>
      </c>
      <c r="EV61">
        <f t="shared" si="94"/>
        <v>0</v>
      </c>
      <c r="EW61">
        <f t="shared" si="94"/>
        <v>0</v>
      </c>
      <c r="EX61">
        <f t="shared" si="94"/>
        <v>0</v>
      </c>
      <c r="EZ61">
        <f t="shared" si="16"/>
        <v>0.85966512524769811</v>
      </c>
      <c r="FB61">
        <f t="shared" si="63"/>
        <v>1.3195727817628955E-2</v>
      </c>
      <c r="FC61">
        <f t="shared" si="64"/>
        <v>0.24832842724125101</v>
      </c>
    </row>
    <row r="62" spans="1:159" x14ac:dyDescent="0.25">
      <c r="A62">
        <v>575</v>
      </c>
      <c r="B62" s="20">
        <f>'Input spectra'!S61</f>
        <v>5.3255398175913203E-2</v>
      </c>
      <c r="C62">
        <f>'Input spectra'!D61</f>
        <v>0</v>
      </c>
      <c r="D62">
        <f t="shared" si="80"/>
        <v>2.0653927966864227E-2</v>
      </c>
      <c r="E62">
        <f t="shared" si="80"/>
        <v>2.0394612503829186E-2</v>
      </c>
      <c r="F62">
        <f t="shared" si="80"/>
        <v>2.013746902504664E-2</v>
      </c>
      <c r="G62">
        <f t="shared" si="80"/>
        <v>1.9882481773528013E-2</v>
      </c>
      <c r="H62">
        <f t="shared" si="80"/>
        <v>1.962963509839414E-2</v>
      </c>
      <c r="I62">
        <f t="shared" si="80"/>
        <v>1.9378913454192633E-2</v>
      </c>
      <c r="J62">
        <f t="shared" si="80"/>
        <v>1.9130301400219461E-2</v>
      </c>
      <c r="K62">
        <f t="shared" si="80"/>
        <v>1.8883783599844797E-2</v>
      </c>
      <c r="L62">
        <f t="shared" si="80"/>
        <v>1.8639344819843036E-2</v>
      </c>
      <c r="M62">
        <f t="shared" si="80"/>
        <v>1.8396969929727041E-2</v>
      </c>
      <c r="N62">
        <f t="shared" si="81"/>
        <v>1.8156643901086501E-2</v>
      </c>
      <c r="O62">
        <f t="shared" si="81"/>
        <v>1.7918351806930428E-2</v>
      </c>
      <c r="P62">
        <f t="shared" si="81"/>
        <v>1.7682078821033786E-2</v>
      </c>
      <c r="Q62">
        <f t="shared" si="81"/>
        <v>1.7447810217288175E-2</v>
      </c>
      <c r="R62">
        <f t="shared" si="81"/>
        <v>1.7215531369056559E-2</v>
      </c>
      <c r="S62">
        <f t="shared" si="81"/>
        <v>1.6985227748532065E-2</v>
      </c>
      <c r="T62">
        <f t="shared" si="81"/>
        <v>1.6756884926100741E-2</v>
      </c>
      <c r="U62">
        <f t="shared" si="81"/>
        <v>1.6530488569708322E-2</v>
      </c>
      <c r="V62">
        <f t="shared" si="81"/>
        <v>1.630602444423096E-2</v>
      </c>
      <c r="W62">
        <f t="shared" si="81"/>
        <v>1.6083478410849852E-2</v>
      </c>
      <c r="X62">
        <f t="shared" si="82"/>
        <v>1.586283642642982E-2</v>
      </c>
      <c r="Y62">
        <f t="shared" si="82"/>
        <v>1.5644084542901737E-2</v>
      </c>
      <c r="Z62">
        <f t="shared" si="82"/>
        <v>1.5427208906648835E-2</v>
      </c>
      <c r="AA62">
        <f t="shared" si="82"/>
        <v>1.5212195757896846E-2</v>
      </c>
      <c r="AB62">
        <f t="shared" si="82"/>
        <v>1.4999031430107957E-2</v>
      </c>
      <c r="AC62">
        <f t="shared" si="82"/>
        <v>1.4787702349378568E-2</v>
      </c>
      <c r="AD62">
        <f t="shared" si="82"/>
        <v>1.4578195033840767E-2</v>
      </c>
      <c r="AE62">
        <f t="shared" si="82"/>
        <v>1.4370496093067633E-2</v>
      </c>
      <c r="AF62">
        <f t="shared" si="82"/>
        <v>1.4164592227482188E-2</v>
      </c>
      <c r="AG62">
        <f t="shared" si="82"/>
        <v>1.3960470227770062E-2</v>
      </c>
      <c r="AH62">
        <f t="shared" si="83"/>
        <v>1.3758116974295884E-2</v>
      </c>
      <c r="AI62">
        <f t="shared" si="83"/>
        <v>1.3557519436523252E-2</v>
      </c>
      <c r="AJ62">
        <f t="shared" si="83"/>
        <v>1.3358664672438392E-2</v>
      </c>
      <c r="AK62">
        <f t="shared" si="83"/>
        <v>1.3161539827977388E-2</v>
      </c>
      <c r="AL62">
        <f t="shared" si="83"/>
        <v>1.2966132136457035E-2</v>
      </c>
      <c r="AM62">
        <f t="shared" si="83"/>
        <v>1.2772428918009223E-2</v>
      </c>
      <c r="AN62">
        <f t="shared" si="83"/>
        <v>1.2580417579018883E-2</v>
      </c>
      <c r="AO62">
        <f t="shared" si="83"/>
        <v>1.2390085611565448E-2</v>
      </c>
      <c r="AP62">
        <f t="shared" si="83"/>
        <v>1.2201420592867824E-2</v>
      </c>
      <c r="AQ62">
        <f t="shared" si="83"/>
        <v>1.2014410184732816E-2</v>
      </c>
      <c r="AR62">
        <f t="shared" si="84"/>
        <v>1.182904213300705E-2</v>
      </c>
      <c r="AS62">
        <f t="shared" si="84"/>
        <v>1.1645304267032286E-2</v>
      </c>
      <c r="AT62">
        <f t="shared" si="84"/>
        <v>1.1463184499104171E-2</v>
      </c>
      <c r="AU62">
        <f t="shared" si="84"/>
        <v>1.1282670823934405E-2</v>
      </c>
      <c r="AV62">
        <f t="shared" si="84"/>
        <v>1.1103751318116226E-2</v>
      </c>
      <c r="AW62">
        <f t="shared" si="84"/>
        <v>1.0926414139593306E-2</v>
      </c>
      <c r="AX62">
        <f t="shared" si="84"/>
        <v>9.7045732809293538E-3</v>
      </c>
      <c r="AY62">
        <f t="shared" si="84"/>
        <v>8.2852461750393402E-3</v>
      </c>
      <c r="AZ62">
        <f t="shared" si="84"/>
        <v>7.4519416414998109E-3</v>
      </c>
      <c r="BA62">
        <f t="shared" si="84"/>
        <v>6.8203279951693846E-3</v>
      </c>
      <c r="BB62">
        <f t="shared" si="85"/>
        <v>6.3040857175922956E-3</v>
      </c>
      <c r="BC62">
        <f t="shared" si="85"/>
        <v>5.8657620018407273E-3</v>
      </c>
      <c r="BD62">
        <f t="shared" si="85"/>
        <v>5.4848167434183737E-3</v>
      </c>
      <c r="BE62">
        <f t="shared" si="85"/>
        <v>5.1484348211738246E-3</v>
      </c>
      <c r="BF62">
        <f t="shared" si="85"/>
        <v>4.8479328440043656E-3</v>
      </c>
      <c r="BG62">
        <f t="shared" si="85"/>
        <v>4.5770791642260689E-3</v>
      </c>
      <c r="BH62">
        <f t="shared" si="85"/>
        <v>4.3312087693219486E-3</v>
      </c>
      <c r="BI62">
        <f t="shared" si="85"/>
        <v>4.106714892308707E-3</v>
      </c>
      <c r="BJ62">
        <f t="shared" si="85"/>
        <v>3.9007371813261061E-3</v>
      </c>
      <c r="BK62">
        <f t="shared" si="85"/>
        <v>3.7109602760006812E-3</v>
      </c>
      <c r="BL62">
        <f t="shared" si="86"/>
        <v>3.5354781384820374E-3</v>
      </c>
      <c r="BM62">
        <f t="shared" si="86"/>
        <v>3.3726994597009187E-3</v>
      </c>
      <c r="BN62">
        <f t="shared" si="86"/>
        <v>3.2212797628602199E-3</v>
      </c>
      <c r="BO62">
        <f t="shared" si="86"/>
        <v>3.0800714509050826E-3</v>
      </c>
      <c r="BP62">
        <f t="shared" si="86"/>
        <v>2.9480862661869678E-3</v>
      </c>
      <c r="BQ62">
        <f t="shared" si="86"/>
        <v>2.8244665522218289E-3</v>
      </c>
      <c r="BR62">
        <f t="shared" si="86"/>
        <v>2.7084628947573984E-3</v>
      </c>
      <c r="BS62">
        <f t="shared" si="86"/>
        <v>2.5994164757788883E-3</v>
      </c>
      <c r="BT62">
        <f t="shared" si="86"/>
        <v>2.496744969160795E-3</v>
      </c>
      <c r="BU62">
        <f t="shared" si="86"/>
        <v>2.399931138561497E-3</v>
      </c>
      <c r="BV62">
        <f t="shared" si="87"/>
        <v>2.3085135254635623E-3</v>
      </c>
      <c r="BW62">
        <f t="shared" si="87"/>
        <v>2.2220787739688657E-3</v>
      </c>
      <c r="BX62">
        <f t="shared" si="87"/>
        <v>2.140255251713697E-3</v>
      </c>
      <c r="BY62">
        <f t="shared" si="87"/>
        <v>2.0627077076562778E-3</v>
      </c>
      <c r="BZ62">
        <f t="shared" si="87"/>
        <v>1.9891327670889447E-3</v>
      </c>
      <c r="CA62">
        <f t="shared" si="87"/>
        <v>1.9192551084531528E-3</v>
      </c>
      <c r="CB62">
        <f t="shared" si="87"/>
        <v>1.85282419975465E-3</v>
      </c>
      <c r="CC62">
        <f t="shared" si="87"/>
        <v>1.789611497609394E-3</v>
      </c>
      <c r="CD62">
        <f t="shared" si="87"/>
        <v>1.7294080313176227E-3</v>
      </c>
      <c r="CE62">
        <f t="shared" si="87"/>
        <v>1.6720223093715579E-3</v>
      </c>
      <c r="CF62">
        <f t="shared" si="88"/>
        <v>1.6172784975369222E-3</v>
      </c>
      <c r="CG62">
        <f t="shared" si="88"/>
        <v>1.5650148269005378E-3</v>
      </c>
      <c r="CH62">
        <f t="shared" si="88"/>
        <v>1.5150821976280002E-3</v>
      </c>
      <c r="CI62">
        <f t="shared" si="88"/>
        <v>1.4673429500597053E-3</v>
      </c>
      <c r="CJ62">
        <f t="shared" si="88"/>
        <v>1.4216697795156486E-3</v>
      </c>
      <c r="CK62">
        <f t="shared" si="88"/>
        <v>1.3779447750255395E-3</v>
      </c>
      <c r="CL62">
        <f t="shared" si="88"/>
        <v>1.3360585653391631E-3</v>
      </c>
      <c r="CM62">
        <f t="shared" si="88"/>
        <v>1.2959095581473112E-3</v>
      </c>
      <c r="CN62">
        <f t="shared" si="88"/>
        <v>1.2574032605683944E-3</v>
      </c>
      <c r="CO62">
        <f t="shared" si="88"/>
        <v>1.2204516707177402E-3</v>
      </c>
      <c r="CP62">
        <f t="shared" si="89"/>
        <v>1.1849727316446009E-3</v>
      </c>
      <c r="CQ62">
        <f t="shared" si="89"/>
        <v>1.1508898401506006E-3</v>
      </c>
      <c r="CR62">
        <f t="shared" si="89"/>
        <v>7.403273320279154E-4</v>
      </c>
      <c r="CS62">
        <f t="shared" si="89"/>
        <v>4.804271903979027E-4</v>
      </c>
      <c r="CT62">
        <f t="shared" si="89"/>
        <v>3.3241889933444384E-4</v>
      </c>
      <c r="CU62">
        <f t="shared" si="89"/>
        <v>2.3104484134396026E-4</v>
      </c>
      <c r="CV62">
        <f t="shared" si="89"/>
        <v>1.5761889263226831E-4</v>
      </c>
      <c r="CW62">
        <f t="shared" si="89"/>
        <v>1.0351882192337021E-4</v>
      </c>
      <c r="CX62">
        <f t="shared" si="89"/>
        <v>6.3873136866478237E-5</v>
      </c>
      <c r="CY62">
        <f t="shared" si="89"/>
        <v>3.5586321115152929E-5</v>
      </c>
      <c r="CZ62">
        <f t="shared" si="90"/>
        <v>1.653254782125664E-5</v>
      </c>
      <c r="DA62">
        <f t="shared" si="90"/>
        <v>5.1688719453755921E-6</v>
      </c>
      <c r="DB62">
        <f t="shared" si="90"/>
        <v>3.2804159803258413E-7</v>
      </c>
      <c r="DC62">
        <f t="shared" si="90"/>
        <v>0</v>
      </c>
      <c r="DD62">
        <f t="shared" si="90"/>
        <v>0</v>
      </c>
      <c r="DE62">
        <f t="shared" si="90"/>
        <v>0</v>
      </c>
      <c r="DF62">
        <f t="shared" si="90"/>
        <v>0</v>
      </c>
      <c r="DG62">
        <f t="shared" si="90"/>
        <v>0</v>
      </c>
      <c r="DH62">
        <f t="shared" si="90"/>
        <v>0</v>
      </c>
      <c r="DI62">
        <f t="shared" si="90"/>
        <v>0</v>
      </c>
      <c r="DJ62">
        <f t="shared" si="91"/>
        <v>0</v>
      </c>
      <c r="DK62">
        <f t="shared" si="91"/>
        <v>0</v>
      </c>
      <c r="DL62">
        <f t="shared" si="91"/>
        <v>0</v>
      </c>
      <c r="DM62">
        <f t="shared" si="91"/>
        <v>0</v>
      </c>
      <c r="DN62">
        <f t="shared" si="91"/>
        <v>0</v>
      </c>
      <c r="DO62">
        <f t="shared" si="91"/>
        <v>0</v>
      </c>
      <c r="DP62">
        <f t="shared" si="91"/>
        <v>0</v>
      </c>
      <c r="DQ62">
        <f t="shared" si="91"/>
        <v>0</v>
      </c>
      <c r="DR62">
        <f t="shared" si="91"/>
        <v>0</v>
      </c>
      <c r="DS62">
        <f t="shared" si="91"/>
        <v>0</v>
      </c>
      <c r="DT62">
        <f t="shared" si="92"/>
        <v>0</v>
      </c>
      <c r="DU62">
        <f t="shared" si="92"/>
        <v>0</v>
      </c>
      <c r="DV62">
        <f t="shared" si="92"/>
        <v>0</v>
      </c>
      <c r="DW62">
        <f t="shared" si="92"/>
        <v>0</v>
      </c>
      <c r="DX62">
        <f t="shared" si="92"/>
        <v>0</v>
      </c>
      <c r="DY62">
        <f t="shared" si="92"/>
        <v>0</v>
      </c>
      <c r="DZ62">
        <f t="shared" si="92"/>
        <v>0</v>
      </c>
      <c r="EA62">
        <f t="shared" si="92"/>
        <v>0</v>
      </c>
      <c r="EB62">
        <f t="shared" si="92"/>
        <v>0</v>
      </c>
      <c r="EC62">
        <f t="shared" si="92"/>
        <v>0</v>
      </c>
      <c r="ED62">
        <f t="shared" si="93"/>
        <v>0</v>
      </c>
      <c r="EE62">
        <f t="shared" si="93"/>
        <v>0</v>
      </c>
      <c r="EF62">
        <f t="shared" si="93"/>
        <v>0</v>
      </c>
      <c r="EG62">
        <f t="shared" si="93"/>
        <v>0</v>
      </c>
      <c r="EH62">
        <f t="shared" si="93"/>
        <v>0</v>
      </c>
      <c r="EI62">
        <f t="shared" si="93"/>
        <v>0</v>
      </c>
      <c r="EJ62">
        <f t="shared" si="93"/>
        <v>0</v>
      </c>
      <c r="EK62">
        <f t="shared" si="93"/>
        <v>0</v>
      </c>
      <c r="EL62">
        <f t="shared" si="93"/>
        <v>0</v>
      </c>
      <c r="EM62">
        <f t="shared" si="93"/>
        <v>0</v>
      </c>
      <c r="EN62">
        <f t="shared" si="94"/>
        <v>0</v>
      </c>
      <c r="EO62">
        <f t="shared" si="94"/>
        <v>0</v>
      </c>
      <c r="EP62">
        <f t="shared" si="94"/>
        <v>0</v>
      </c>
      <c r="EQ62">
        <f t="shared" si="94"/>
        <v>0</v>
      </c>
      <c r="ER62">
        <f t="shared" si="94"/>
        <v>0</v>
      </c>
      <c r="ES62">
        <f t="shared" si="94"/>
        <v>0</v>
      </c>
      <c r="ET62">
        <f t="shared" si="94"/>
        <v>0</v>
      </c>
      <c r="EU62">
        <f t="shared" si="94"/>
        <v>0</v>
      </c>
      <c r="EV62">
        <f t="shared" si="94"/>
        <v>0</v>
      </c>
      <c r="EW62">
        <f t="shared" si="94"/>
        <v>0</v>
      </c>
      <c r="EX62">
        <f t="shared" si="94"/>
        <v>0</v>
      </c>
      <c r="EZ62">
        <f t="shared" si="16"/>
        <v>0.86021700723160832</v>
      </c>
      <c r="FB62">
        <f t="shared" si="63"/>
        <v>1.313815386575562E-2</v>
      </c>
      <c r="FC62">
        <f t="shared" si="64"/>
        <v>0.24833581797122342</v>
      </c>
    </row>
    <row r="63" spans="1:159" x14ac:dyDescent="0.25">
      <c r="A63">
        <v>580</v>
      </c>
      <c r="B63" s="20">
        <f>'Input spectra'!S62</f>
        <v>5.3018873762226103E-2</v>
      </c>
      <c r="C63">
        <f>'Input spectra'!D62</f>
        <v>0</v>
      </c>
      <c r="D63">
        <f t="shared" ref="D63:M72" si="95">D$2*EXP(- D$1 * ($C63*_c2+$B63))</f>
        <v>2.0653927966864227E-2</v>
      </c>
      <c r="E63">
        <f t="shared" si="95"/>
        <v>2.0395094891910475E-2</v>
      </c>
      <c r="F63">
        <f t="shared" si="95"/>
        <v>2.0138421648189186E-2</v>
      </c>
      <c r="G63">
        <f t="shared" si="95"/>
        <v>1.9883892631286006E-2</v>
      </c>
      <c r="H63">
        <f t="shared" si="95"/>
        <v>1.9631492341422436E-2</v>
      </c>
      <c r="I63">
        <f t="shared" si="95"/>
        <v>1.9381205382785548E-2</v>
      </c>
      <c r="J63">
        <f t="shared" si="95"/>
        <v>1.9133016462861894E-2</v>
      </c>
      <c r="K63">
        <f t="shared" si="95"/>
        <v>1.8886910391775476E-2</v>
      </c>
      <c r="L63">
        <f t="shared" si="95"/>
        <v>1.8642872081629944E-2</v>
      </c>
      <c r="M63">
        <f t="shared" si="95"/>
        <v>1.8400886545854776E-2</v>
      </c>
      <c r="N63">
        <f t="shared" ref="N63:W72" si="96">N$2*EXP(- N$1 * ($C63*_c2+$B63))</f>
        <v>1.8160938898555586E-2</v>
      </c>
      <c r="O63">
        <f t="shared" si="96"/>
        <v>1.7923014353868436E-2</v>
      </c>
      <c r="P63">
        <f t="shared" si="96"/>
        <v>1.7687098225318179E-2</v>
      </c>
      <c r="Q63">
        <f t="shared" si="96"/>
        <v>1.7453175925180791E-2</v>
      </c>
      <c r="R63">
        <f t="shared" si="96"/>
        <v>1.7221232963849645E-2</v>
      </c>
      <c r="S63">
        <f t="shared" si="96"/>
        <v>1.6991254949205767E-2</v>
      </c>
      <c r="T63">
        <f t="shared" si="96"/>
        <v>1.6763227585991962E-2</v>
      </c>
      <c r="U63">
        <f t="shared" si="96"/>
        <v>1.6537136675190866E-2</v>
      </c>
      <c r="V63">
        <f t="shared" si="96"/>
        <v>1.6312968113406857E-2</v>
      </c>
      <c r="W63">
        <f t="shared" si="96"/>
        <v>1.6090707892251824E-2</v>
      </c>
      <c r="X63">
        <f t="shared" ref="X63:AG72" si="97">X$2*EXP(- X$1 * ($C63*_c2+$B63))</f>
        <v>1.5870342097734712E-2</v>
      </c>
      <c r="Y63">
        <f t="shared" si="97"/>
        <v>1.5651856909654937E-2</v>
      </c>
      <c r="Z63">
        <f t="shared" si="97"/>
        <v>1.5435238600999518E-2</v>
      </c>
      <c r="AA63">
        <f t="shared" si="97"/>
        <v>1.5220473537343987E-2</v>
      </c>
      <c r="AB63">
        <f t="shared" si="97"/>
        <v>1.5007548176257038E-2</v>
      </c>
      <c r="AC63">
        <f t="shared" si="97"/>
        <v>1.4796449066708862E-2</v>
      </c>
      <c r="AD63">
        <f t="shared" si="97"/>
        <v>1.4587162848483166E-2</v>
      </c>
      <c r="AE63">
        <f t="shared" si="97"/>
        <v>1.4379676251592892E-2</v>
      </c>
      <c r="AF63">
        <f t="shared" si="97"/>
        <v>1.4173976095699529E-2</v>
      </c>
      <c r="AG63">
        <f t="shared" si="97"/>
        <v>1.3970049289536065E-2</v>
      </c>
      <c r="AH63">
        <f t="shared" ref="AH63:AQ72" si="98">AH$2*EXP(- AH$1 * ($C63*_c2+$B63))</f>
        <v>1.3767882830333542E-2</v>
      </c>
      <c r="AI63">
        <f t="shared" si="98"/>
        <v>1.3567463803251171E-2</v>
      </c>
      <c r="AJ63">
        <f t="shared" si="98"/>
        <v>1.3368779380810008E-2</v>
      </c>
      <c r="AK63">
        <f t="shared" si="98"/>
        <v>1.3171816822330144E-2</v>
      </c>
      <c r="AL63">
        <f t="shared" si="98"/>
        <v>1.2976563473371444E-2</v>
      </c>
      <c r="AM63">
        <f t="shared" si="98"/>
        <v>1.2783006765177728E-2</v>
      </c>
      <c r="AN63">
        <f t="shared" si="98"/>
        <v>1.2591134214124434E-2</v>
      </c>
      <c r="AO63">
        <f t="shared" si="98"/>
        <v>1.2400933421169744E-2</v>
      </c>
      <c r="AP63">
        <f t="shared" si="98"/>
        <v>1.2212392071309131E-2</v>
      </c>
      <c r="AQ63">
        <f t="shared" si="98"/>
        <v>1.2025497933033258E-2</v>
      </c>
      <c r="AR63">
        <f t="shared" ref="AR63:BA72" si="99">AR$2*EXP(- AR$1 * ($C63*_c2+$B63))</f>
        <v>1.1840238857789353E-2</v>
      </c>
      <c r="AS63">
        <f t="shared" si="99"/>
        <v>1.1656602779445862E-2</v>
      </c>
      <c r="AT63">
        <f t="shared" si="99"/>
        <v>1.1474577713760476E-2</v>
      </c>
      <c r="AU63">
        <f t="shared" si="99"/>
        <v>1.1294151757851508E-2</v>
      </c>
      <c r="AV63">
        <f t="shared" si="99"/>
        <v>1.1115313089672509E-2</v>
      </c>
      <c r="AW63">
        <f t="shared" si="99"/>
        <v>1.0938049967490222E-2</v>
      </c>
      <c r="AX63">
        <f t="shared" si="99"/>
        <v>9.7151377221328331E-3</v>
      </c>
      <c r="AY63">
        <f t="shared" si="99"/>
        <v>8.2944617124551985E-3</v>
      </c>
      <c r="AZ63">
        <f t="shared" si="99"/>
        <v>7.4604067633020979E-3</v>
      </c>
      <c r="BA63">
        <f t="shared" si="99"/>
        <v>6.8282371305009295E-3</v>
      </c>
      <c r="BB63">
        <f t="shared" ref="BB63:BK72" si="100">BB$2*EXP(- BB$1 * ($C63*_c2+$B63))</f>
        <v>6.3115454786528248E-3</v>
      </c>
      <c r="BC63">
        <f t="shared" si="100"/>
        <v>5.8728419903704664E-3</v>
      </c>
      <c r="BD63">
        <f t="shared" si="100"/>
        <v>5.4915668175514838E-3</v>
      </c>
      <c r="BE63">
        <f t="shared" si="100"/>
        <v>5.1548928399434042E-3</v>
      </c>
      <c r="BF63">
        <f t="shared" si="100"/>
        <v>4.8541287341131393E-3</v>
      </c>
      <c r="BG63">
        <f t="shared" si="100"/>
        <v>4.5830372891127614E-3</v>
      </c>
      <c r="BH63">
        <f t="shared" si="100"/>
        <v>4.3369494153733378E-3</v>
      </c>
      <c r="BI63">
        <f t="shared" si="100"/>
        <v>4.1122552546906431E-3</v>
      </c>
      <c r="BJ63">
        <f t="shared" si="100"/>
        <v>3.9060920470336867E-3</v>
      </c>
      <c r="BK63">
        <f t="shared" si="100"/>
        <v>3.7161425140014464E-3</v>
      </c>
      <c r="BL63">
        <f t="shared" ref="BL63:BU72" si="101">BL$2*EXP(- BL$1 * ($C63*_c2+$B63))</f>
        <v>3.5404990617149889E-3</v>
      </c>
      <c r="BM63">
        <f t="shared" si="101"/>
        <v>3.3775690989610281E-3</v>
      </c>
      <c r="BN63">
        <f t="shared" si="101"/>
        <v>3.2260070783069906E-3</v>
      </c>
      <c r="BO63">
        <f t="shared" si="101"/>
        <v>3.0846644983063692E-3</v>
      </c>
      <c r="BP63">
        <f t="shared" si="101"/>
        <v>2.9525523296037482E-3</v>
      </c>
      <c r="BQ63">
        <f t="shared" si="101"/>
        <v>2.8288122513427361E-3</v>
      </c>
      <c r="BR63">
        <f t="shared" si="101"/>
        <v>2.712694272765936E-3</v>
      </c>
      <c r="BS63">
        <f t="shared" si="101"/>
        <v>2.6035390720509344E-3</v>
      </c>
      <c r="BT63">
        <f t="shared" si="101"/>
        <v>2.5007638799859353E-3</v>
      </c>
      <c r="BU63">
        <f t="shared" si="101"/>
        <v>2.4038510682977965E-3</v>
      </c>
      <c r="BV63">
        <f t="shared" ref="BV63:CE72" si="102">BV$2*EXP(- BV$1 * ($C63*_c2+$B63))</f>
        <v>2.3123388299690828E-3</v>
      </c>
      <c r="BW63">
        <f t="shared" si="102"/>
        <v>2.2258134977377326E-3</v>
      </c>
      <c r="BX63">
        <f t="shared" si="102"/>
        <v>2.1439031598352444E-3</v>
      </c>
      <c r="BY63">
        <f t="shared" si="102"/>
        <v>2.0662723134826809E-3</v>
      </c>
      <c r="BZ63">
        <f t="shared" si="102"/>
        <v>1.9926173563188975E-3</v>
      </c>
      <c r="CA63">
        <f t="shared" si="102"/>
        <v>1.9226627602019831E-3</v>
      </c>
      <c r="CB63">
        <f t="shared" si="102"/>
        <v>1.8561578050744489E-3</v>
      </c>
      <c r="CC63">
        <f t="shared" si="102"/>
        <v>1.7928737758387244E-3</v>
      </c>
      <c r="CD63">
        <f t="shared" si="102"/>
        <v>1.7326015445737861E-3</v>
      </c>
      <c r="CE63">
        <f t="shared" si="102"/>
        <v>1.6751494754451549E-3</v>
      </c>
      <c r="CF63">
        <f t="shared" ref="CF63:CO72" si="103">CF$2*EXP(- CF$1 * ($C63*_c2+$B63))</f>
        <v>1.6203416014055692E-3</v>
      </c>
      <c r="CG63">
        <f t="shared" si="103"/>
        <v>1.5680160310438439E-3</v>
      </c>
      <c r="CH63">
        <f t="shared" si="103"/>
        <v>1.5180235512975229E-3</v>
      </c>
      <c r="CI63">
        <f t="shared" si="103"/>
        <v>1.4702263976343042E-3</v>
      </c>
      <c r="CJ63">
        <f t="shared" si="103"/>
        <v>1.4244971680534039E-3</v>
      </c>
      <c r="CK63">
        <f t="shared" si="103"/>
        <v>1.3807178611074161E-3</v>
      </c>
      <c r="CL63">
        <f t="shared" si="103"/>
        <v>1.3387790212862538E-3</v>
      </c>
      <c r="CM63">
        <f t="shared" si="103"/>
        <v>1.2985789776822996E-3</v>
      </c>
      <c r="CN63">
        <f t="shared" si="103"/>
        <v>1.2600231639824425E-3</v>
      </c>
      <c r="CO63">
        <f t="shared" si="103"/>
        <v>1.2230235095960259E-3</v>
      </c>
      <c r="CP63">
        <f t="shared" ref="CP63:CY72" si="104">CP$2*EXP(- CP$1 * ($C63*_c2+$B63))</f>
        <v>1.1874978931969351E-3</v>
      </c>
      <c r="CQ63">
        <f t="shared" si="104"/>
        <v>1.1533696511877791E-3</v>
      </c>
      <c r="CR63">
        <f t="shared" si="104"/>
        <v>7.4194005654659647E-4</v>
      </c>
      <c r="CS63">
        <f t="shared" si="104"/>
        <v>4.814851382066908E-4</v>
      </c>
      <c r="CT63">
        <f t="shared" si="104"/>
        <v>3.3315879829071696E-4</v>
      </c>
      <c r="CU63">
        <f t="shared" si="104"/>
        <v>2.315645786289538E-4</v>
      </c>
      <c r="CV63">
        <f t="shared" si="104"/>
        <v>1.5797719413937559E-4</v>
      </c>
      <c r="CW63">
        <f t="shared" si="104"/>
        <v>1.0375659644856187E-4</v>
      </c>
      <c r="CX63">
        <f t="shared" si="104"/>
        <v>6.4021362640509583E-5</v>
      </c>
      <c r="CY63">
        <f t="shared" si="104"/>
        <v>3.5669747386162135E-5</v>
      </c>
      <c r="CZ63">
        <f t="shared" ref="CZ63:DI72" si="105">CZ$2*EXP(- CZ$1 * ($C63*_c2+$B63))</f>
        <v>1.6571697614215971E-5</v>
      </c>
      <c r="DA63">
        <f t="shared" si="105"/>
        <v>5.1812346065594619E-6</v>
      </c>
      <c r="DB63">
        <f t="shared" si="105"/>
        <v>3.2883396990197051E-7</v>
      </c>
      <c r="DC63">
        <f t="shared" si="105"/>
        <v>0</v>
      </c>
      <c r="DD63">
        <f t="shared" si="105"/>
        <v>0</v>
      </c>
      <c r="DE63">
        <f t="shared" si="105"/>
        <v>0</v>
      </c>
      <c r="DF63">
        <f t="shared" si="105"/>
        <v>0</v>
      </c>
      <c r="DG63">
        <f t="shared" si="105"/>
        <v>0</v>
      </c>
      <c r="DH63">
        <f t="shared" si="105"/>
        <v>0</v>
      </c>
      <c r="DI63">
        <f t="shared" si="105"/>
        <v>0</v>
      </c>
      <c r="DJ63">
        <f t="shared" ref="DJ63:DS72" si="106">DJ$2*EXP(- DJ$1 * ($C63*_c2+$B63))</f>
        <v>0</v>
      </c>
      <c r="DK63">
        <f t="shared" si="106"/>
        <v>0</v>
      </c>
      <c r="DL63">
        <f t="shared" si="106"/>
        <v>0</v>
      </c>
      <c r="DM63">
        <f t="shared" si="106"/>
        <v>0</v>
      </c>
      <c r="DN63">
        <f t="shared" si="106"/>
        <v>0</v>
      </c>
      <c r="DO63">
        <f t="shared" si="106"/>
        <v>0</v>
      </c>
      <c r="DP63">
        <f t="shared" si="106"/>
        <v>0</v>
      </c>
      <c r="DQ63">
        <f t="shared" si="106"/>
        <v>0</v>
      </c>
      <c r="DR63">
        <f t="shared" si="106"/>
        <v>0</v>
      </c>
      <c r="DS63">
        <f t="shared" si="106"/>
        <v>0</v>
      </c>
      <c r="DT63">
        <f t="shared" ref="DT63:EC72" si="107">DT$2*EXP(- DT$1 * ($C63*_c2+$B63))</f>
        <v>0</v>
      </c>
      <c r="DU63">
        <f t="shared" si="107"/>
        <v>0</v>
      </c>
      <c r="DV63">
        <f t="shared" si="107"/>
        <v>0</v>
      </c>
      <c r="DW63">
        <f t="shared" si="107"/>
        <v>0</v>
      </c>
      <c r="DX63">
        <f t="shared" si="107"/>
        <v>0</v>
      </c>
      <c r="DY63">
        <f t="shared" si="107"/>
        <v>0</v>
      </c>
      <c r="DZ63">
        <f t="shared" si="107"/>
        <v>0</v>
      </c>
      <c r="EA63">
        <f t="shared" si="107"/>
        <v>0</v>
      </c>
      <c r="EB63">
        <f t="shared" si="107"/>
        <v>0</v>
      </c>
      <c r="EC63">
        <f t="shared" si="107"/>
        <v>0</v>
      </c>
      <c r="ED63">
        <f t="shared" ref="ED63:EM72" si="108">ED$2*EXP(- ED$1 * ($C63*_c2+$B63))</f>
        <v>0</v>
      </c>
      <c r="EE63">
        <f t="shared" si="108"/>
        <v>0</v>
      </c>
      <c r="EF63">
        <f t="shared" si="108"/>
        <v>0</v>
      </c>
      <c r="EG63">
        <f t="shared" si="108"/>
        <v>0</v>
      </c>
      <c r="EH63">
        <f t="shared" si="108"/>
        <v>0</v>
      </c>
      <c r="EI63">
        <f t="shared" si="108"/>
        <v>0</v>
      </c>
      <c r="EJ63">
        <f t="shared" si="108"/>
        <v>0</v>
      </c>
      <c r="EK63">
        <f t="shared" si="108"/>
        <v>0</v>
      </c>
      <c r="EL63">
        <f t="shared" si="108"/>
        <v>0</v>
      </c>
      <c r="EM63">
        <f t="shared" si="108"/>
        <v>0</v>
      </c>
      <c r="EN63">
        <f t="shared" ref="EN63:EX72" si="109">EN$2*EXP(- EN$1 * ($C63*_c2+$B63))</f>
        <v>0</v>
      </c>
      <c r="EO63">
        <f t="shared" si="109"/>
        <v>0</v>
      </c>
      <c r="EP63">
        <f t="shared" si="109"/>
        <v>0</v>
      </c>
      <c r="EQ63">
        <f t="shared" si="109"/>
        <v>0</v>
      </c>
      <c r="ER63">
        <f t="shared" si="109"/>
        <v>0</v>
      </c>
      <c r="ES63">
        <f t="shared" si="109"/>
        <v>0</v>
      </c>
      <c r="ET63">
        <f t="shared" si="109"/>
        <v>0</v>
      </c>
      <c r="EU63">
        <f t="shared" si="109"/>
        <v>0</v>
      </c>
      <c r="EV63">
        <f t="shared" si="109"/>
        <v>0</v>
      </c>
      <c r="EW63">
        <f t="shared" si="109"/>
        <v>0</v>
      </c>
      <c r="EX63">
        <f t="shared" si="109"/>
        <v>0</v>
      </c>
      <c r="EZ63">
        <f t="shared" si="16"/>
        <v>0.86076944258733135</v>
      </c>
      <c r="FB63">
        <f t="shared" si="63"/>
        <v>1.3080573104657045E-2</v>
      </c>
      <c r="FC63">
        <f t="shared" si="64"/>
        <v>0.24834320870701529</v>
      </c>
    </row>
    <row r="64" spans="1:159" x14ac:dyDescent="0.25">
      <c r="A64">
        <v>585</v>
      </c>
      <c r="B64" s="20">
        <f>'Input spectra'!S63</f>
        <v>5.2948228928148197E-2</v>
      </c>
      <c r="C64">
        <f>'Input spectra'!D63</f>
        <v>0</v>
      </c>
      <c r="D64">
        <f t="shared" si="95"/>
        <v>2.0653927966864227E-2</v>
      </c>
      <c r="E64">
        <f t="shared" si="95"/>
        <v>2.0395238973228872E-2</v>
      </c>
      <c r="F64">
        <f t="shared" si="95"/>
        <v>2.0138706185290473E-2</v>
      </c>
      <c r="G64">
        <f t="shared" si="95"/>
        <v>1.9884314044040313E-2</v>
      </c>
      <c r="H64">
        <f t="shared" si="95"/>
        <v>1.9632047094668151E-2</v>
      </c>
      <c r="I64">
        <f t="shared" si="95"/>
        <v>1.9381889985895646E-2</v>
      </c>
      <c r="J64">
        <f t="shared" si="95"/>
        <v>1.9133827469313854E-2</v>
      </c>
      <c r="K64">
        <f t="shared" si="95"/>
        <v>1.8887844398724866E-2</v>
      </c>
      <c r="L64">
        <f t="shared" si="95"/>
        <v>1.8643925729487528E-2</v>
      </c>
      <c r="M64">
        <f t="shared" si="95"/>
        <v>1.8402056517867221E-2</v>
      </c>
      <c r="N64">
        <f t="shared" si="96"/>
        <v>1.8162221920389673E-2</v>
      </c>
      <c r="O64">
        <f t="shared" si="96"/>
        <v>1.7924407193198755E-2</v>
      </c>
      <c r="P64">
        <f t="shared" si="96"/>
        <v>1.768859769141834E-2</v>
      </c>
      <c r="Q64">
        <f t="shared" si="96"/>
        <v>1.7454778868518026E-2</v>
      </c>
      <c r="R64">
        <f t="shared" si="96"/>
        <v>1.7222936275682874E-2</v>
      </c>
      <c r="S64">
        <f t="shared" si="96"/>
        <v>1.6993055561187024E-2</v>
      </c>
      <c r="T64">
        <f t="shared" si="96"/>
        <v>1.6765122469771219E-2</v>
      </c>
      <c r="U64">
        <f t="shared" si="96"/>
        <v>1.6539122842024162E-2</v>
      </c>
      <c r="V64">
        <f t="shared" si="96"/>
        <v>1.6315042613767764E-2</v>
      </c>
      <c r="W64">
        <f t="shared" si="96"/>
        <v>1.609286781544619E-2</v>
      </c>
      <c r="X64">
        <f t="shared" si="97"/>
        <v>1.5872584571518678E-2</v>
      </c>
      <c r="Y64">
        <f t="shared" si="97"/>
        <v>1.5654179099856183E-2</v>
      </c>
      <c r="Z64">
        <f t="shared" si="97"/>
        <v>1.5437637711141726E-2</v>
      </c>
      <c r="AA64">
        <f t="shared" si="97"/>
        <v>1.5222946808274488E-2</v>
      </c>
      <c r="AB64">
        <f t="shared" si="97"/>
        <v>1.5010092885777628E-2</v>
      </c>
      <c r="AC64">
        <f t="shared" si="97"/>
        <v>1.4799062529209749E-2</v>
      </c>
      <c r="AD64">
        <f t="shared" si="97"/>
        <v>1.4589842414580043E-2</v>
      </c>
      <c r="AE64">
        <f t="shared" si="97"/>
        <v>1.4382419307767083E-2</v>
      </c>
      <c r="AF64">
        <f t="shared" si="97"/>
        <v>1.417678006394122E-2</v>
      </c>
      <c r="AG64">
        <f t="shared" si="97"/>
        <v>1.3972911626990565E-2</v>
      </c>
      <c r="AH64">
        <f t="shared" si="98"/>
        <v>1.3770801028950563E-2</v>
      </c>
      <c r="AI64">
        <f t="shared" si="98"/>
        <v>1.3570435389437113E-2</v>
      </c>
      <c r="AJ64">
        <f t="shared" si="98"/>
        <v>1.3371801915083206E-2</v>
      </c>
      <c r="AK64">
        <f t="shared" si="98"/>
        <v>1.3174887898979071E-2</v>
      </c>
      <c r="AL64">
        <f t="shared" si="98"/>
        <v>1.2979680720115828E-2</v>
      </c>
      <c r="AM64">
        <f t="shared" si="98"/>
        <v>1.2786167842832584E-2</v>
      </c>
      <c r="AN64">
        <f t="shared" si="98"/>
        <v>1.259433681626698E-2</v>
      </c>
      <c r="AO64">
        <f t="shared" si="98"/>
        <v>1.2404175273809165E-2</v>
      </c>
      <c r="AP64">
        <f t="shared" si="98"/>
        <v>1.221567093255917E-2</v>
      </c>
      <c r="AQ64">
        <f t="shared" si="98"/>
        <v>1.2028811592787653E-2</v>
      </c>
      <c r="AR64">
        <f t="shared" si="99"/>
        <v>1.1843585137400026E-2</v>
      </c>
      <c r="AS64">
        <f t="shared" si="99"/>
        <v>1.1659979531403911E-2</v>
      </c>
      <c r="AT64">
        <f t="shared" si="99"/>
        <v>1.1477982821379898E-2</v>
      </c>
      <c r="AU64">
        <f t="shared" si="99"/>
        <v>1.1297583134955646E-2</v>
      </c>
      <c r="AV64">
        <f t="shared" si="99"/>
        <v>1.1118768680283215E-2</v>
      </c>
      <c r="AW64">
        <f t="shared" si="99"/>
        <v>1.0941527745519701E-2</v>
      </c>
      <c r="AX64">
        <f t="shared" si="99"/>
        <v>9.7182953269076677E-3</v>
      </c>
      <c r="AY64">
        <f t="shared" si="99"/>
        <v>8.2972161858105541E-3</v>
      </c>
      <c r="AZ64">
        <f t="shared" si="99"/>
        <v>7.462936980420244E-3</v>
      </c>
      <c r="BA64">
        <f t="shared" si="99"/>
        <v>6.8306012000778462E-3</v>
      </c>
      <c r="BB64">
        <f t="shared" si="100"/>
        <v>6.3137752628520507E-3</v>
      </c>
      <c r="BC64">
        <f t="shared" si="100"/>
        <v>5.8749582899216063E-3</v>
      </c>
      <c r="BD64">
        <f t="shared" si="100"/>
        <v>5.4935845324343372E-3</v>
      </c>
      <c r="BE64">
        <f t="shared" si="100"/>
        <v>5.1568232840286388E-3</v>
      </c>
      <c r="BF64">
        <f t="shared" si="100"/>
        <v>4.8559808506080035E-3</v>
      </c>
      <c r="BG64">
        <f t="shared" si="100"/>
        <v>4.5848183586033328E-3</v>
      </c>
      <c r="BH64">
        <f t="shared" si="100"/>
        <v>4.3386655000043732E-3</v>
      </c>
      <c r="BI64">
        <f t="shared" si="100"/>
        <v>4.1139114927954377E-3</v>
      </c>
      <c r="BJ64">
        <f t="shared" si="100"/>
        <v>3.9076928572717379E-3</v>
      </c>
      <c r="BK64">
        <f t="shared" si="100"/>
        <v>3.7176917418423397E-3</v>
      </c>
      <c r="BL64">
        <f t="shared" si="101"/>
        <v>3.5420000876243011E-3</v>
      </c>
      <c r="BM64">
        <f t="shared" si="101"/>
        <v>3.3790249202519267E-3</v>
      </c>
      <c r="BN64">
        <f t="shared" si="101"/>
        <v>3.2274203723500019E-3</v>
      </c>
      <c r="BO64">
        <f t="shared" si="101"/>
        <v>3.0860376722112912E-3</v>
      </c>
      <c r="BP64">
        <f t="shared" si="101"/>
        <v>2.9538875598721487E-3</v>
      </c>
      <c r="BQ64">
        <f t="shared" si="101"/>
        <v>2.8301115159443547E-3</v>
      </c>
      <c r="BR64">
        <f t="shared" si="101"/>
        <v>2.7139593773971731E-3</v>
      </c>
      <c r="BS64">
        <f t="shared" si="101"/>
        <v>2.6047716718598274E-3</v>
      </c>
      <c r="BT64">
        <f t="shared" si="101"/>
        <v>2.5019654977180309E-3</v>
      </c>
      <c r="BU64">
        <f t="shared" si="101"/>
        <v>2.4050231095830619E-3</v>
      </c>
      <c r="BV64">
        <f t="shared" si="102"/>
        <v>2.3134825963007392E-3</v>
      </c>
      <c r="BW64">
        <f t="shared" si="102"/>
        <v>2.2269301975697108E-3</v>
      </c>
      <c r="BX64">
        <f t="shared" si="102"/>
        <v>2.1449939181325487E-3</v>
      </c>
      <c r="BY64">
        <f t="shared" si="102"/>
        <v>2.0673381799892654E-3</v>
      </c>
      <c r="BZ64">
        <f t="shared" si="102"/>
        <v>1.9936593127545064E-3</v>
      </c>
      <c r="CA64">
        <f t="shared" si="102"/>
        <v>1.9236817265584217E-3</v>
      </c>
      <c r="CB64">
        <f t="shared" si="102"/>
        <v>1.8571546451498198E-3</v>
      </c>
      <c r="CC64">
        <f t="shared" si="102"/>
        <v>1.7938493021230648E-3</v>
      </c>
      <c r="CD64">
        <f t="shared" si="102"/>
        <v>1.7335565225796358E-3</v>
      </c>
      <c r="CE64">
        <f t="shared" si="102"/>
        <v>1.6760846275606764E-3</v>
      </c>
      <c r="CF64">
        <f t="shared" si="103"/>
        <v>1.6212576103350296E-3</v>
      </c>
      <c r="CG64">
        <f t="shared" si="103"/>
        <v>1.5689135428898758E-3</v>
      </c>
      <c r="CH64">
        <f t="shared" si="103"/>
        <v>1.5189031783311021E-3</v>
      </c>
      <c r="CI64">
        <f t="shared" si="103"/>
        <v>1.4710887207914228E-3</v>
      </c>
      <c r="CJ64">
        <f t="shared" si="103"/>
        <v>1.4253427391916532E-3</v>
      </c>
      <c r="CK64">
        <f t="shared" si="103"/>
        <v>1.3815472050509273E-3</v>
      </c>
      <c r="CL64">
        <f t="shared" si="103"/>
        <v>1.3395926376834491E-3</v>
      </c>
      <c r="CM64">
        <f t="shared" si="103"/>
        <v>1.2993773426975656E-3</v>
      </c>
      <c r="CN64">
        <f t="shared" si="103"/>
        <v>1.2608067318400139E-3</v>
      </c>
      <c r="CO64">
        <f t="shared" si="103"/>
        <v>1.2237927139919847E-3</v>
      </c>
      <c r="CP64">
        <f t="shared" si="104"/>
        <v>1.188253148593202E-3</v>
      </c>
      <c r="CQ64">
        <f t="shared" si="104"/>
        <v>1.1541113540002447E-3</v>
      </c>
      <c r="CR64">
        <f t="shared" si="104"/>
        <v>7.4242242421897631E-4</v>
      </c>
      <c r="CS64">
        <f t="shared" si="104"/>
        <v>4.8180157641538468E-4</v>
      </c>
      <c r="CT64">
        <f t="shared" si="104"/>
        <v>3.333801096762152E-4</v>
      </c>
      <c r="CU64">
        <f t="shared" si="104"/>
        <v>2.3172003978186144E-4</v>
      </c>
      <c r="CV64">
        <f t="shared" si="104"/>
        <v>1.5808436909539475E-4</v>
      </c>
      <c r="CW64">
        <f t="shared" si="104"/>
        <v>1.0382772052998481E-4</v>
      </c>
      <c r="CX64">
        <f t="shared" si="104"/>
        <v>6.4065701216669817E-5</v>
      </c>
      <c r="CY64">
        <f t="shared" si="104"/>
        <v>3.569470295742514E-5</v>
      </c>
      <c r="CZ64">
        <f t="shared" si="105"/>
        <v>1.6583408798685787E-5</v>
      </c>
      <c r="DA64">
        <f t="shared" si="105"/>
        <v>5.1849328030947938E-6</v>
      </c>
      <c r="DB64">
        <f t="shared" si="105"/>
        <v>3.2907100558966057E-7</v>
      </c>
      <c r="DC64">
        <f t="shared" si="105"/>
        <v>0</v>
      </c>
      <c r="DD64">
        <f t="shared" si="105"/>
        <v>0</v>
      </c>
      <c r="DE64">
        <f t="shared" si="105"/>
        <v>0</v>
      </c>
      <c r="DF64">
        <f t="shared" si="105"/>
        <v>0</v>
      </c>
      <c r="DG64">
        <f t="shared" si="105"/>
        <v>0</v>
      </c>
      <c r="DH64">
        <f t="shared" si="105"/>
        <v>0</v>
      </c>
      <c r="DI64">
        <f t="shared" si="105"/>
        <v>0</v>
      </c>
      <c r="DJ64">
        <f t="shared" si="106"/>
        <v>0</v>
      </c>
      <c r="DK64">
        <f t="shared" si="106"/>
        <v>0</v>
      </c>
      <c r="DL64">
        <f t="shared" si="106"/>
        <v>0</v>
      </c>
      <c r="DM64">
        <f t="shared" si="106"/>
        <v>0</v>
      </c>
      <c r="DN64">
        <f t="shared" si="106"/>
        <v>0</v>
      </c>
      <c r="DO64">
        <f t="shared" si="106"/>
        <v>0</v>
      </c>
      <c r="DP64">
        <f t="shared" si="106"/>
        <v>0</v>
      </c>
      <c r="DQ64">
        <f t="shared" si="106"/>
        <v>0</v>
      </c>
      <c r="DR64">
        <f t="shared" si="106"/>
        <v>0</v>
      </c>
      <c r="DS64">
        <f t="shared" si="106"/>
        <v>0</v>
      </c>
      <c r="DT64">
        <f t="shared" si="107"/>
        <v>0</v>
      </c>
      <c r="DU64">
        <f t="shared" si="107"/>
        <v>0</v>
      </c>
      <c r="DV64">
        <f t="shared" si="107"/>
        <v>0</v>
      </c>
      <c r="DW64">
        <f t="shared" si="107"/>
        <v>0</v>
      </c>
      <c r="DX64">
        <f t="shared" si="107"/>
        <v>0</v>
      </c>
      <c r="DY64">
        <f t="shared" si="107"/>
        <v>0</v>
      </c>
      <c r="DZ64">
        <f t="shared" si="107"/>
        <v>0</v>
      </c>
      <c r="EA64">
        <f t="shared" si="107"/>
        <v>0</v>
      </c>
      <c r="EB64">
        <f t="shared" si="107"/>
        <v>0</v>
      </c>
      <c r="EC64">
        <f t="shared" si="107"/>
        <v>0</v>
      </c>
      <c r="ED64">
        <f t="shared" si="108"/>
        <v>0</v>
      </c>
      <c r="EE64">
        <f t="shared" si="108"/>
        <v>0</v>
      </c>
      <c r="EF64">
        <f t="shared" si="108"/>
        <v>0</v>
      </c>
      <c r="EG64">
        <f t="shared" si="108"/>
        <v>0</v>
      </c>
      <c r="EH64">
        <f t="shared" si="108"/>
        <v>0</v>
      </c>
      <c r="EI64">
        <f t="shared" si="108"/>
        <v>0</v>
      </c>
      <c r="EJ64">
        <f t="shared" si="108"/>
        <v>0</v>
      </c>
      <c r="EK64">
        <f t="shared" si="108"/>
        <v>0</v>
      </c>
      <c r="EL64">
        <f t="shared" si="108"/>
        <v>0</v>
      </c>
      <c r="EM64">
        <f t="shared" si="108"/>
        <v>0</v>
      </c>
      <c r="EN64">
        <f t="shared" si="109"/>
        <v>0</v>
      </c>
      <c r="EO64">
        <f t="shared" si="109"/>
        <v>0</v>
      </c>
      <c r="EP64">
        <f t="shared" si="109"/>
        <v>0</v>
      </c>
      <c r="EQ64">
        <f t="shared" si="109"/>
        <v>0</v>
      </c>
      <c r="ER64">
        <f t="shared" si="109"/>
        <v>0</v>
      </c>
      <c r="ES64">
        <f t="shared" si="109"/>
        <v>0</v>
      </c>
      <c r="ET64">
        <f t="shared" si="109"/>
        <v>0</v>
      </c>
      <c r="EU64">
        <f t="shared" si="109"/>
        <v>0</v>
      </c>
      <c r="EV64">
        <f t="shared" si="109"/>
        <v>0</v>
      </c>
      <c r="EW64">
        <f t="shared" si="109"/>
        <v>0</v>
      </c>
      <c r="EX64">
        <f t="shared" si="109"/>
        <v>0</v>
      </c>
      <c r="EZ64">
        <f t="shared" si="16"/>
        <v>0.86093455075661063</v>
      </c>
      <c r="FB64">
        <f t="shared" si="63"/>
        <v>1.3063373629834119E-2</v>
      </c>
      <c r="FC64">
        <f t="shared" si="64"/>
        <v>0.24834541616442446</v>
      </c>
    </row>
    <row r="65" spans="1:159" x14ac:dyDescent="0.25">
      <c r="A65">
        <v>590</v>
      </c>
      <c r="B65" s="20">
        <f>'Input spectra'!S64</f>
        <v>5.2881155092397297E-2</v>
      </c>
      <c r="C65">
        <f>'Input spectra'!D64</f>
        <v>0</v>
      </c>
      <c r="D65">
        <f t="shared" si="95"/>
        <v>2.0653927966864227E-2</v>
      </c>
      <c r="E65">
        <f t="shared" si="95"/>
        <v>2.039537577237855E-2</v>
      </c>
      <c r="F65">
        <f t="shared" si="95"/>
        <v>2.0138976343156704E-2</v>
      </c>
      <c r="G65">
        <f t="shared" si="95"/>
        <v>1.9884714163230191E-2</v>
      </c>
      <c r="H65">
        <f t="shared" si="95"/>
        <v>1.9632573820414934E-2</v>
      </c>
      <c r="I65">
        <f t="shared" si="95"/>
        <v>1.9382540005648142E-2</v>
      </c>
      <c r="J65">
        <f t="shared" si="95"/>
        <v>1.9134597512329248E-2</v>
      </c>
      <c r="K65">
        <f t="shared" si="95"/>
        <v>1.8888731235664969E-2</v>
      </c>
      <c r="L65">
        <f t="shared" si="95"/>
        <v>1.8644926172018402E-2</v>
      </c>
      <c r="M65">
        <f t="shared" si="95"/>
        <v>1.8403167418262166E-2</v>
      </c>
      <c r="N65">
        <f t="shared" si="96"/>
        <v>1.8163440171135553E-2</v>
      </c>
      <c r="O65">
        <f t="shared" si="96"/>
        <v>1.7925729726605631E-2</v>
      </c>
      <c r="P65">
        <f t="shared" si="96"/>
        <v>1.7690021479232376E-2</v>
      </c>
      <c r="Q65">
        <f t="shared" si="96"/>
        <v>1.745630092153768E-2</v>
      </c>
      <c r="R65">
        <f t="shared" si="96"/>
        <v>1.7224553643378288E-2</v>
      </c>
      <c r="S65">
        <f t="shared" si="96"/>
        <v>1.6994765331322638E-2</v>
      </c>
      <c r="T65">
        <f t="shared" si="96"/>
        <v>1.6766921768031573E-2</v>
      </c>
      <c r="U65">
        <f t="shared" si="96"/>
        <v>1.6541008831642841E-2</v>
      </c>
      <c r="V65">
        <f t="shared" si="96"/>
        <v>1.6317012495159502E-2</v>
      </c>
      <c r="W65">
        <f t="shared" si="96"/>
        <v>1.6094918825842058E-2</v>
      </c>
      <c r="X65">
        <f t="shared" si="97"/>
        <v>1.5874713984604372E-2</v>
      </c>
      <c r="Y65">
        <f t="shared" si="97"/>
        <v>1.5656384225413371E-2</v>
      </c>
      <c r="Z65">
        <f t="shared" si="97"/>
        <v>1.5439915894692433E-2</v>
      </c>
      <c r="AA65">
        <f t="shared" si="97"/>
        <v>1.52252954307285E-2</v>
      </c>
      <c r="AB65">
        <f t="shared" si="97"/>
        <v>1.5012509363082877E-2</v>
      </c>
      <c r="AC65">
        <f t="shared" si="97"/>
        <v>1.4801544312005676E-2</v>
      </c>
      <c r="AD65">
        <f t="shared" si="97"/>
        <v>1.4592386987853912E-2</v>
      </c>
      <c r="AE65">
        <f t="shared" si="97"/>
        <v>1.43850241905132E-2</v>
      </c>
      <c r="AF65">
        <f t="shared" si="97"/>
        <v>1.4179442808823071E-2</v>
      </c>
      <c r="AG65">
        <f t="shared" si="97"/>
        <v>1.3975629820005808E-2</v>
      </c>
      <c r="AH65">
        <f t="shared" si="98"/>
        <v>1.3773572289098908E-2</v>
      </c>
      <c r="AI65">
        <f t="shared" si="98"/>
        <v>1.3573257368391E-2</v>
      </c>
      <c r="AJ65">
        <f t="shared" si="98"/>
        <v>1.3374672296861319E-2</v>
      </c>
      <c r="AK65">
        <f t="shared" si="98"/>
        <v>1.3177804399622635E-2</v>
      </c>
      <c r="AL65">
        <f t="shared" si="98"/>
        <v>1.2982641087367665E-2</v>
      </c>
      <c r="AM65">
        <f t="shared" si="98"/>
        <v>1.2789169855818926E-2</v>
      </c>
      <c r="AN65">
        <f t="shared" si="98"/>
        <v>1.2597378285181999E-2</v>
      </c>
      <c r="AO65">
        <f t="shared" si="98"/>
        <v>1.2407254039602212E-2</v>
      </c>
      <c r="AP65">
        <f t="shared" si="98"/>
        <v>1.2218784866624694E-2</v>
      </c>
      <c r="AQ65">
        <f t="shared" si="98"/>
        <v>1.2031958596657774E-2</v>
      </c>
      <c r="AR65">
        <f t="shared" si="99"/>
        <v>1.1846763142439772E-2</v>
      </c>
      <c r="AS65">
        <f t="shared" si="99"/>
        <v>1.1663186498509039E-2</v>
      </c>
      <c r="AT65">
        <f t="shared" si="99"/>
        <v>1.1481216740677345E-2</v>
      </c>
      <c r="AU65">
        <f t="shared" si="99"/>
        <v>1.1300842025506554E-2</v>
      </c>
      <c r="AV65">
        <f t="shared" si="99"/>
        <v>1.1122050589788502E-2</v>
      </c>
      <c r="AW65">
        <f t="shared" si="99"/>
        <v>1.0944830750028186E-2</v>
      </c>
      <c r="AX65">
        <f t="shared" si="99"/>
        <v>9.7212942689149911E-3</v>
      </c>
      <c r="AY65">
        <f t="shared" si="99"/>
        <v>8.2998322708889051E-3</v>
      </c>
      <c r="AZ65">
        <f t="shared" si="99"/>
        <v>7.465340092730163E-3</v>
      </c>
      <c r="BA65">
        <f t="shared" si="99"/>
        <v>6.8328465266867446E-3</v>
      </c>
      <c r="BB65">
        <f t="shared" si="100"/>
        <v>6.3158930635794893E-3</v>
      </c>
      <c r="BC65">
        <f t="shared" si="100"/>
        <v>5.8769683192296095E-3</v>
      </c>
      <c r="BD65">
        <f t="shared" si="100"/>
        <v>5.4955009407115143E-3</v>
      </c>
      <c r="BE65">
        <f t="shared" si="100"/>
        <v>5.1586568158767977E-3</v>
      </c>
      <c r="BF65">
        <f t="shared" si="100"/>
        <v>4.8577399991841562E-3</v>
      </c>
      <c r="BG65">
        <f t="shared" si="100"/>
        <v>4.5865100380640105E-3</v>
      </c>
      <c r="BH65">
        <f t="shared" si="100"/>
        <v>4.3402954673519662E-3</v>
      </c>
      <c r="BI65">
        <f t="shared" si="100"/>
        <v>4.1154846276928629E-3</v>
      </c>
      <c r="BJ65">
        <f t="shared" si="100"/>
        <v>3.9092133559144888E-3</v>
      </c>
      <c r="BK65">
        <f t="shared" si="100"/>
        <v>3.7191632560755043E-3</v>
      </c>
      <c r="BL65">
        <f t="shared" si="101"/>
        <v>3.5434258276872649E-3</v>
      </c>
      <c r="BM65">
        <f t="shared" si="101"/>
        <v>3.380407732512975E-3</v>
      </c>
      <c r="BN65">
        <f t="shared" si="101"/>
        <v>3.228762799336525E-3</v>
      </c>
      <c r="BO65">
        <f t="shared" si="101"/>
        <v>3.0873419997924489E-3</v>
      </c>
      <c r="BP65">
        <f t="shared" si="101"/>
        <v>2.9551558549165079E-3</v>
      </c>
      <c r="BQ65">
        <f t="shared" si="101"/>
        <v>2.8313456567824772E-3</v>
      </c>
      <c r="BR65">
        <f t="shared" si="101"/>
        <v>2.7151610787589167E-3</v>
      </c>
      <c r="BS65">
        <f t="shared" si="101"/>
        <v>2.6059425055061625E-3</v>
      </c>
      <c r="BT65">
        <f t="shared" si="101"/>
        <v>2.5031069096737978E-3</v>
      </c>
      <c r="BU65">
        <f t="shared" si="101"/>
        <v>2.4061364346545833E-3</v>
      </c>
      <c r="BV65">
        <f t="shared" si="102"/>
        <v>2.314569070401467E-3</v>
      </c>
      <c r="BW65">
        <f t="shared" si="102"/>
        <v>2.2279909682591508E-3</v>
      </c>
      <c r="BX65">
        <f t="shared" si="102"/>
        <v>2.1460300536859313E-3</v>
      </c>
      <c r="BY65">
        <f t="shared" si="102"/>
        <v>2.0683506772492511E-3</v>
      </c>
      <c r="BZ65">
        <f t="shared" si="102"/>
        <v>1.9946491039657538E-3</v>
      </c>
      <c r="CA65">
        <f t="shared" si="102"/>
        <v>1.9246496853468982E-3</v>
      </c>
      <c r="CB65">
        <f t="shared" si="102"/>
        <v>1.8581015917784253E-3</v>
      </c>
      <c r="CC65">
        <f t="shared" si="102"/>
        <v>1.7947760081312969E-3</v>
      </c>
      <c r="CD65">
        <f t="shared" si="102"/>
        <v>1.7344637148961214E-3</v>
      </c>
      <c r="CE65">
        <f t="shared" si="102"/>
        <v>1.6769729921622823E-3</v>
      </c>
      <c r="CF65">
        <f t="shared" si="103"/>
        <v>1.6221277955141054E-3</v>
      </c>
      <c r="CG65">
        <f t="shared" si="103"/>
        <v>1.5697661621813042E-3</v>
      </c>
      <c r="CH65">
        <f t="shared" si="103"/>
        <v>1.5197388131427886E-3</v>
      </c>
      <c r="CI65">
        <f t="shared" si="103"/>
        <v>1.471907922775232E-3</v>
      </c>
      <c r="CJ65">
        <f t="shared" si="103"/>
        <v>1.426146032386347E-3</v>
      </c>
      <c r="CK65">
        <f t="shared" si="103"/>
        <v>1.382335087824111E-3</v>
      </c>
      <c r="CL65">
        <f t="shared" si="103"/>
        <v>1.3403655844957559E-3</v>
      </c>
      <c r="CM65">
        <f t="shared" si="103"/>
        <v>1.300135805709119E-3</v>
      </c>
      <c r="CN65">
        <f t="shared" si="103"/>
        <v>1.2615511423765464E-3</v>
      </c>
      <c r="CO65">
        <f t="shared" si="103"/>
        <v>1.2245234838857094E-3</v>
      </c>
      <c r="CP65">
        <f t="shared" si="104"/>
        <v>1.1889706714116202E-3</v>
      </c>
      <c r="CQ65">
        <f t="shared" si="104"/>
        <v>1.1548160061744209E-3</v>
      </c>
      <c r="CR65">
        <f t="shared" si="104"/>
        <v>7.4288069910201035E-4</v>
      </c>
      <c r="CS65">
        <f t="shared" si="104"/>
        <v>4.8210221157388828E-4</v>
      </c>
      <c r="CT65">
        <f t="shared" si="104"/>
        <v>3.3359037013079232E-4</v>
      </c>
      <c r="CU65">
        <f t="shared" si="104"/>
        <v>2.3186773917693851E-4</v>
      </c>
      <c r="CV65">
        <f t="shared" si="104"/>
        <v>1.5818619379485963E-4</v>
      </c>
      <c r="CW65">
        <f t="shared" si="104"/>
        <v>1.0389529450765387E-4</v>
      </c>
      <c r="CX65">
        <f t="shared" si="104"/>
        <v>6.410782695701708E-5</v>
      </c>
      <c r="CY65">
        <f t="shared" si="104"/>
        <v>3.5718413217096431E-5</v>
      </c>
      <c r="CZ65">
        <f t="shared" si="105"/>
        <v>1.6594535658253916E-5</v>
      </c>
      <c r="DA65">
        <f t="shared" si="105"/>
        <v>5.1884465037764598E-6</v>
      </c>
      <c r="DB65">
        <f t="shared" si="105"/>
        <v>3.292962175773275E-7</v>
      </c>
      <c r="DC65">
        <f t="shared" si="105"/>
        <v>0</v>
      </c>
      <c r="DD65">
        <f t="shared" si="105"/>
        <v>0</v>
      </c>
      <c r="DE65">
        <f t="shared" si="105"/>
        <v>0</v>
      </c>
      <c r="DF65">
        <f t="shared" si="105"/>
        <v>0</v>
      </c>
      <c r="DG65">
        <f t="shared" si="105"/>
        <v>0</v>
      </c>
      <c r="DH65">
        <f t="shared" si="105"/>
        <v>0</v>
      </c>
      <c r="DI65">
        <f t="shared" si="105"/>
        <v>0</v>
      </c>
      <c r="DJ65">
        <f t="shared" si="106"/>
        <v>0</v>
      </c>
      <c r="DK65">
        <f t="shared" si="106"/>
        <v>0</v>
      </c>
      <c r="DL65">
        <f t="shared" si="106"/>
        <v>0</v>
      </c>
      <c r="DM65">
        <f t="shared" si="106"/>
        <v>0</v>
      </c>
      <c r="DN65">
        <f t="shared" si="106"/>
        <v>0</v>
      </c>
      <c r="DO65">
        <f t="shared" si="106"/>
        <v>0</v>
      </c>
      <c r="DP65">
        <f t="shared" si="106"/>
        <v>0</v>
      </c>
      <c r="DQ65">
        <f t="shared" si="106"/>
        <v>0</v>
      </c>
      <c r="DR65">
        <f t="shared" si="106"/>
        <v>0</v>
      </c>
      <c r="DS65">
        <f t="shared" si="106"/>
        <v>0</v>
      </c>
      <c r="DT65">
        <f t="shared" si="107"/>
        <v>0</v>
      </c>
      <c r="DU65">
        <f t="shared" si="107"/>
        <v>0</v>
      </c>
      <c r="DV65">
        <f t="shared" si="107"/>
        <v>0</v>
      </c>
      <c r="DW65">
        <f t="shared" si="107"/>
        <v>0</v>
      </c>
      <c r="DX65">
        <f t="shared" si="107"/>
        <v>0</v>
      </c>
      <c r="DY65">
        <f t="shared" si="107"/>
        <v>0</v>
      </c>
      <c r="DZ65">
        <f t="shared" si="107"/>
        <v>0</v>
      </c>
      <c r="EA65">
        <f t="shared" si="107"/>
        <v>0</v>
      </c>
      <c r="EB65">
        <f t="shared" si="107"/>
        <v>0</v>
      </c>
      <c r="EC65">
        <f t="shared" si="107"/>
        <v>0</v>
      </c>
      <c r="ED65">
        <f t="shared" si="108"/>
        <v>0</v>
      </c>
      <c r="EE65">
        <f t="shared" si="108"/>
        <v>0</v>
      </c>
      <c r="EF65">
        <f t="shared" si="108"/>
        <v>0</v>
      </c>
      <c r="EG65">
        <f t="shared" si="108"/>
        <v>0</v>
      </c>
      <c r="EH65">
        <f t="shared" si="108"/>
        <v>0</v>
      </c>
      <c r="EI65">
        <f t="shared" si="108"/>
        <v>0</v>
      </c>
      <c r="EJ65">
        <f t="shared" si="108"/>
        <v>0</v>
      </c>
      <c r="EK65">
        <f t="shared" si="108"/>
        <v>0</v>
      </c>
      <c r="EL65">
        <f t="shared" si="108"/>
        <v>0</v>
      </c>
      <c r="EM65">
        <f t="shared" si="108"/>
        <v>0</v>
      </c>
      <c r="EN65">
        <f t="shared" si="109"/>
        <v>0</v>
      </c>
      <c r="EO65">
        <f t="shared" si="109"/>
        <v>0</v>
      </c>
      <c r="EP65">
        <f t="shared" si="109"/>
        <v>0</v>
      </c>
      <c r="EQ65">
        <f t="shared" si="109"/>
        <v>0</v>
      </c>
      <c r="ER65">
        <f t="shared" si="109"/>
        <v>0</v>
      </c>
      <c r="ES65">
        <f t="shared" si="109"/>
        <v>0</v>
      </c>
      <c r="ET65">
        <f t="shared" si="109"/>
        <v>0</v>
      </c>
      <c r="EU65">
        <f t="shared" si="109"/>
        <v>0</v>
      </c>
      <c r="EV65">
        <f t="shared" si="109"/>
        <v>0</v>
      </c>
      <c r="EW65">
        <f t="shared" si="109"/>
        <v>0</v>
      </c>
      <c r="EX65">
        <f t="shared" si="109"/>
        <v>0</v>
      </c>
      <c r="EZ65">
        <f t="shared" si="16"/>
        <v>0.86109135869687159</v>
      </c>
      <c r="FB65">
        <f t="shared" si="63"/>
        <v>1.3047043002347103E-2</v>
      </c>
      <c r="FC65">
        <f t="shared" si="64"/>
        <v>0.24834751203840283</v>
      </c>
    </row>
    <row r="66" spans="1:159" x14ac:dyDescent="0.25">
      <c r="A66">
        <v>595</v>
      </c>
      <c r="B66" s="20">
        <f>'Input spectra'!S65</f>
        <v>5.2814081256646501E-2</v>
      </c>
      <c r="C66">
        <f>'Input spectra'!D65</f>
        <v>0</v>
      </c>
      <c r="D66">
        <f t="shared" si="95"/>
        <v>2.0653927966864227E-2</v>
      </c>
      <c r="E66">
        <f t="shared" si="95"/>
        <v>2.0395512572445797E-2</v>
      </c>
      <c r="F66">
        <f t="shared" si="95"/>
        <v>2.013924650464706E-2</v>
      </c>
      <c r="G66">
        <f t="shared" si="95"/>
        <v>1.988511429047141E-2</v>
      </c>
      <c r="H66">
        <f t="shared" si="95"/>
        <v>1.9633100560293718E-2</v>
      </c>
      <c r="I66">
        <f t="shared" si="95"/>
        <v>1.9383190047200662E-2</v>
      </c>
      <c r="J66">
        <f t="shared" si="95"/>
        <v>1.9135367586335109E-2</v>
      </c>
      <c r="K66">
        <f t="shared" si="95"/>
        <v>1.8889618114244534E-2</v>
      </c>
      <c r="L66">
        <f t="shared" si="95"/>
        <v>1.8645926668233524E-2</v>
      </c>
      <c r="M66">
        <f t="shared" si="95"/>
        <v>1.8404278385720247E-2</v>
      </c>
      <c r="N66">
        <f t="shared" si="96"/>
        <v>1.8164658503596918E-2</v>
      </c>
      <c r="O66">
        <f t="shared" si="96"/>
        <v>1.7927052357594227E-2</v>
      </c>
      <c r="P66">
        <f t="shared" si="96"/>
        <v>1.7691445381649719E-2</v>
      </c>
      <c r="Q66">
        <f t="shared" si="96"/>
        <v>1.745782310728004E-2</v>
      </c>
      <c r="R66">
        <f t="shared" si="96"/>
        <v>1.7226171162957108E-2</v>
      </c>
      <c r="S66">
        <f t="shared" si="96"/>
        <v>1.6996475273488167E-2</v>
      </c>
      <c r="T66">
        <f t="shared" si="96"/>
        <v>1.676872125939962E-2</v>
      </c>
      <c r="U66">
        <f t="shared" si="96"/>
        <v>1.6542895036324726E-2</v>
      </c>
      <c r="V66">
        <f t="shared" si="96"/>
        <v>1.63189826143951E-2</v>
      </c>
      <c r="W66">
        <f t="shared" si="96"/>
        <v>1.6096970097635933E-2</v>
      </c>
      <c r="X66">
        <f t="shared" si="97"/>
        <v>1.5876843683365033E-2</v>
      </c>
      <c r="Y66">
        <f t="shared" si="97"/>
        <v>1.5658589661595515E-2</v>
      </c>
      <c r="Z66">
        <f t="shared" si="97"/>
        <v>1.5442194414442263E-2</v>
      </c>
      <c r="AA66">
        <f t="shared" si="97"/>
        <v>1.5227644415532024E-2</v>
      </c>
      <c r="AB66">
        <f t="shared" si="97"/>
        <v>1.5014926229417195E-2</v>
      </c>
      <c r="AC66">
        <f t="shared" si="97"/>
        <v>1.4804026510993223E-2</v>
      </c>
      <c r="AD66">
        <f t="shared" si="97"/>
        <v>1.4594932004919629E-2</v>
      </c>
      <c r="AE66">
        <f t="shared" si="97"/>
        <v>1.4387629545044626E-2</v>
      </c>
      <c r="AF66">
        <f t="shared" si="97"/>
        <v>1.4182106053833316E-2</v>
      </c>
      <c r="AG66">
        <f t="shared" si="97"/>
        <v>1.3978348541799407E-2</v>
      </c>
      <c r="AH66">
        <f t="shared" si="98"/>
        <v>1.3776344106940499E-2</v>
      </c>
      <c r="AI66">
        <f t="shared" si="98"/>
        <v>1.3576079934176841E-2</v>
      </c>
      <c r="AJ66">
        <f t="shared" si="98"/>
        <v>1.3377543294793601E-2</v>
      </c>
      <c r="AK66">
        <f t="shared" si="98"/>
        <v>1.3180721545886563E-2</v>
      </c>
      <c r="AL66">
        <f t="shared" si="98"/>
        <v>1.2985602129811315E-2</v>
      </c>
      <c r="AM66">
        <f t="shared" si="98"/>
        <v>1.2792172573635833E-2</v>
      </c>
      <c r="AN66">
        <f t="shared" si="98"/>
        <v>1.2600420488596439E-2</v>
      </c>
      <c r="AO66">
        <f t="shared" si="98"/>
        <v>1.2410333569557208E-2</v>
      </c>
      <c r="AP66">
        <f t="shared" si="98"/>
        <v>1.2221899594472674E-2</v>
      </c>
      <c r="AQ66">
        <f t="shared" si="98"/>
        <v>1.2035106423853895E-2</v>
      </c>
      <c r="AR66">
        <f t="shared" si="99"/>
        <v>1.184994200023785E-2</v>
      </c>
      <c r="AS66">
        <f t="shared" si="99"/>
        <v>1.1666394347660135E-2</v>
      </c>
      <c r="AT66">
        <f t="shared" si="99"/>
        <v>1.1484451571130884E-2</v>
      </c>
      <c r="AU66">
        <f t="shared" si="99"/>
        <v>1.130410185611406E-2</v>
      </c>
      <c r="AV66">
        <f t="shared" si="99"/>
        <v>1.1125333468009866E-2</v>
      </c>
      <c r="AW66">
        <f t="shared" si="99"/>
        <v>1.0948134751640455E-2</v>
      </c>
      <c r="AX66">
        <f t="shared" si="99"/>
        <v>9.7242941363575707E-3</v>
      </c>
      <c r="AY66">
        <f t="shared" si="99"/>
        <v>8.3024491808103042E-3</v>
      </c>
      <c r="AZ66">
        <f t="shared" si="99"/>
        <v>7.4677439788572476E-3</v>
      </c>
      <c r="BA66">
        <f t="shared" si="99"/>
        <v>6.8350925913699947E-3</v>
      </c>
      <c r="BB66">
        <f t="shared" si="100"/>
        <v>6.3180115746711268E-3</v>
      </c>
      <c r="BC66">
        <f t="shared" si="100"/>
        <v>5.8789790362391422E-3</v>
      </c>
      <c r="BD66">
        <f t="shared" si="100"/>
        <v>5.4974180175177082E-3</v>
      </c>
      <c r="BE66">
        <f t="shared" si="100"/>
        <v>5.1604909996454985E-3</v>
      </c>
      <c r="BF66">
        <f t="shared" si="100"/>
        <v>4.8594997850370603E-3</v>
      </c>
      <c r="BG66">
        <f t="shared" si="100"/>
        <v>4.5882023417106784E-3</v>
      </c>
      <c r="BH66">
        <f t="shared" si="100"/>
        <v>4.3419260470522608E-3</v>
      </c>
      <c r="BI66">
        <f t="shared" si="100"/>
        <v>4.1170583641475644E-3</v>
      </c>
      <c r="BJ66">
        <f t="shared" si="100"/>
        <v>3.910734446189233E-3</v>
      </c>
      <c r="BK66">
        <f t="shared" si="100"/>
        <v>3.7206353527545208E-3</v>
      </c>
      <c r="BL66">
        <f t="shared" si="101"/>
        <v>3.5448521416448268E-3</v>
      </c>
      <c r="BM66">
        <f t="shared" si="101"/>
        <v>3.3817911106679673E-3</v>
      </c>
      <c r="BN66">
        <f t="shared" si="101"/>
        <v>3.2301057846978493E-3</v>
      </c>
      <c r="BO66">
        <f t="shared" si="101"/>
        <v>3.0886468786534712E-3</v>
      </c>
      <c r="BP66">
        <f t="shared" si="101"/>
        <v>2.9564246945219851E-3</v>
      </c>
      <c r="BQ66">
        <f t="shared" si="101"/>
        <v>2.832580335798546E-3</v>
      </c>
      <c r="BR66">
        <f t="shared" si="101"/>
        <v>2.7163633122163763E-3</v>
      </c>
      <c r="BS66">
        <f t="shared" si="101"/>
        <v>2.6071138654371762E-3</v>
      </c>
      <c r="BT66">
        <f t="shared" si="101"/>
        <v>2.5042488423486753E-3</v>
      </c>
      <c r="BU66">
        <f t="shared" si="101"/>
        <v>2.4072502751027371E-3</v>
      </c>
      <c r="BV66">
        <f t="shared" si="102"/>
        <v>2.3156560547398638E-3</v>
      </c>
      <c r="BW66">
        <f t="shared" si="102"/>
        <v>2.2290522442336034E-3</v>
      </c>
      <c r="BX66">
        <f t="shared" si="102"/>
        <v>2.1470666897427759E-3</v>
      </c>
      <c r="BY66">
        <f t="shared" si="102"/>
        <v>2.0693636703887734E-3</v>
      </c>
      <c r="BZ66">
        <f t="shared" si="102"/>
        <v>1.9956393865782317E-3</v>
      </c>
      <c r="CA66">
        <f t="shared" si="102"/>
        <v>1.925618131193187E-3</v>
      </c>
      <c r="CB66">
        <f t="shared" si="102"/>
        <v>1.8590490212466893E-3</v>
      </c>
      <c r="CC66">
        <f t="shared" si="102"/>
        <v>1.7957031928776386E-3</v>
      </c>
      <c r="CD66">
        <f t="shared" si="102"/>
        <v>1.735371381957956E-3</v>
      </c>
      <c r="CE66">
        <f t="shared" si="102"/>
        <v>1.6778618276181937E-3</v>
      </c>
      <c r="CF66">
        <f t="shared" si="103"/>
        <v>1.6229984477517405E-3</v>
      </c>
      <c r="CG66">
        <f t="shared" si="103"/>
        <v>1.5706192448250045E-3</v>
      </c>
      <c r="CH66">
        <f t="shared" si="103"/>
        <v>1.5205749076845924E-3</v>
      </c>
      <c r="CI66">
        <f t="shared" si="103"/>
        <v>1.4727275809462712E-3</v>
      </c>
      <c r="CJ66">
        <f t="shared" si="103"/>
        <v>1.4269497783001915E-3</v>
      </c>
      <c r="CK66">
        <f t="shared" si="103"/>
        <v>1.3831234199190843E-3</v>
      </c>
      <c r="CL66">
        <f t="shared" si="103"/>
        <v>1.3411389772994453E-3</v>
      </c>
      <c r="CM66">
        <f t="shared" si="103"/>
        <v>1.3008947114451371E-3</v>
      </c>
      <c r="CN66">
        <f t="shared" si="103"/>
        <v>1.2622959924309142E-3</v>
      </c>
      <c r="CO66">
        <f t="shared" si="103"/>
        <v>1.2252546901479714E-3</v>
      </c>
      <c r="CP66">
        <f t="shared" si="104"/>
        <v>1.1896886275038691E-3</v>
      </c>
      <c r="CQ66">
        <f t="shared" si="104"/>
        <v>1.1555210885797734E-3</v>
      </c>
      <c r="CR66">
        <f t="shared" si="104"/>
        <v>7.4333925686425305E-4</v>
      </c>
      <c r="CS66">
        <f t="shared" si="104"/>
        <v>4.8240303432309879E-4</v>
      </c>
      <c r="CT66">
        <f t="shared" si="104"/>
        <v>3.3380076319513636E-4</v>
      </c>
      <c r="CU66">
        <f t="shared" si="104"/>
        <v>2.3201553271627376E-4</v>
      </c>
      <c r="CV66">
        <f t="shared" si="104"/>
        <v>1.5828808408126051E-4</v>
      </c>
      <c r="CW66">
        <f t="shared" si="104"/>
        <v>1.0396291246435304E-4</v>
      </c>
      <c r="CX66">
        <f t="shared" si="104"/>
        <v>6.4149980396709886E-5</v>
      </c>
      <c r="CY66">
        <f t="shared" si="104"/>
        <v>3.5742139226343024E-5</v>
      </c>
      <c r="CZ66">
        <f t="shared" si="105"/>
        <v>1.6605669983537034E-5</v>
      </c>
      <c r="DA66">
        <f t="shared" si="105"/>
        <v>5.1919625856061399E-6</v>
      </c>
      <c r="DB66">
        <f t="shared" si="105"/>
        <v>3.2952158369719819E-7</v>
      </c>
      <c r="DC66">
        <f t="shared" si="105"/>
        <v>0</v>
      </c>
      <c r="DD66">
        <f t="shared" si="105"/>
        <v>0</v>
      </c>
      <c r="DE66">
        <f t="shared" si="105"/>
        <v>0</v>
      </c>
      <c r="DF66">
        <f t="shared" si="105"/>
        <v>0</v>
      </c>
      <c r="DG66">
        <f t="shared" si="105"/>
        <v>0</v>
      </c>
      <c r="DH66">
        <f t="shared" si="105"/>
        <v>0</v>
      </c>
      <c r="DI66">
        <f t="shared" si="105"/>
        <v>0</v>
      </c>
      <c r="DJ66">
        <f t="shared" si="106"/>
        <v>0</v>
      </c>
      <c r="DK66">
        <f t="shared" si="106"/>
        <v>0</v>
      </c>
      <c r="DL66">
        <f t="shared" si="106"/>
        <v>0</v>
      </c>
      <c r="DM66">
        <f t="shared" si="106"/>
        <v>0</v>
      </c>
      <c r="DN66">
        <f t="shared" si="106"/>
        <v>0</v>
      </c>
      <c r="DO66">
        <f t="shared" si="106"/>
        <v>0</v>
      </c>
      <c r="DP66">
        <f t="shared" si="106"/>
        <v>0</v>
      </c>
      <c r="DQ66">
        <f t="shared" si="106"/>
        <v>0</v>
      </c>
      <c r="DR66">
        <f t="shared" si="106"/>
        <v>0</v>
      </c>
      <c r="DS66">
        <f t="shared" si="106"/>
        <v>0</v>
      </c>
      <c r="DT66">
        <f t="shared" si="107"/>
        <v>0</v>
      </c>
      <c r="DU66">
        <f t="shared" si="107"/>
        <v>0</v>
      </c>
      <c r="DV66">
        <f t="shared" si="107"/>
        <v>0</v>
      </c>
      <c r="DW66">
        <f t="shared" si="107"/>
        <v>0</v>
      </c>
      <c r="DX66">
        <f t="shared" si="107"/>
        <v>0</v>
      </c>
      <c r="DY66">
        <f t="shared" si="107"/>
        <v>0</v>
      </c>
      <c r="DZ66">
        <f t="shared" si="107"/>
        <v>0</v>
      </c>
      <c r="EA66">
        <f t="shared" si="107"/>
        <v>0</v>
      </c>
      <c r="EB66">
        <f t="shared" si="107"/>
        <v>0</v>
      </c>
      <c r="EC66">
        <f t="shared" si="107"/>
        <v>0</v>
      </c>
      <c r="ED66">
        <f t="shared" si="108"/>
        <v>0</v>
      </c>
      <c r="EE66">
        <f t="shared" si="108"/>
        <v>0</v>
      </c>
      <c r="EF66">
        <f t="shared" si="108"/>
        <v>0</v>
      </c>
      <c r="EG66">
        <f t="shared" si="108"/>
        <v>0</v>
      </c>
      <c r="EH66">
        <f t="shared" si="108"/>
        <v>0</v>
      </c>
      <c r="EI66">
        <f t="shared" si="108"/>
        <v>0</v>
      </c>
      <c r="EJ66">
        <f t="shared" si="108"/>
        <v>0</v>
      </c>
      <c r="EK66">
        <f t="shared" si="108"/>
        <v>0</v>
      </c>
      <c r="EL66">
        <f t="shared" si="108"/>
        <v>0</v>
      </c>
      <c r="EM66">
        <f t="shared" si="108"/>
        <v>0</v>
      </c>
      <c r="EN66">
        <f t="shared" si="109"/>
        <v>0</v>
      </c>
      <c r="EO66">
        <f t="shared" si="109"/>
        <v>0</v>
      </c>
      <c r="EP66">
        <f t="shared" si="109"/>
        <v>0</v>
      </c>
      <c r="EQ66">
        <f t="shared" si="109"/>
        <v>0</v>
      </c>
      <c r="ER66">
        <f t="shared" si="109"/>
        <v>0</v>
      </c>
      <c r="ES66">
        <f t="shared" si="109"/>
        <v>0</v>
      </c>
      <c r="ET66">
        <f t="shared" si="109"/>
        <v>0</v>
      </c>
      <c r="EU66">
        <f t="shared" si="109"/>
        <v>0</v>
      </c>
      <c r="EV66">
        <f t="shared" si="109"/>
        <v>0</v>
      </c>
      <c r="EW66">
        <f t="shared" si="109"/>
        <v>0</v>
      </c>
      <c r="EX66">
        <f t="shared" si="109"/>
        <v>0</v>
      </c>
      <c r="EZ66">
        <f t="shared" si="16"/>
        <v>0.86124821122651896</v>
      </c>
      <c r="FB66">
        <f t="shared" si="63"/>
        <v>1.303071182717197E-2</v>
      </c>
      <c r="FC66">
        <f t="shared" si="64"/>
        <v>0.24834960791284702</v>
      </c>
    </row>
    <row r="67" spans="1:159" x14ac:dyDescent="0.25">
      <c r="A67">
        <v>600</v>
      </c>
      <c r="B67" s="20">
        <f>'Input spectra'!S66</f>
        <v>5.2747007420895602E-2</v>
      </c>
      <c r="C67">
        <f>'Input spectra'!D66</f>
        <v>0</v>
      </c>
      <c r="D67">
        <f t="shared" si="95"/>
        <v>2.0653927966864227E-2</v>
      </c>
      <c r="E67">
        <f t="shared" si="95"/>
        <v>2.0395649373430622E-2</v>
      </c>
      <c r="F67">
        <f t="shared" si="95"/>
        <v>2.01395166697616E-2</v>
      </c>
      <c r="G67">
        <f t="shared" si="95"/>
        <v>1.9885514425764129E-2</v>
      </c>
      <c r="H67">
        <f t="shared" si="95"/>
        <v>1.9633627314304871E-2</v>
      </c>
      <c r="I67">
        <f t="shared" si="95"/>
        <v>1.938384011055394E-2</v>
      </c>
      <c r="J67">
        <f t="shared" si="95"/>
        <v>1.9136137691332687E-2</v>
      </c>
      <c r="K67">
        <f t="shared" si="95"/>
        <v>1.8890505034465526E-2</v>
      </c>
      <c r="L67">
        <f t="shared" si="95"/>
        <v>1.8646927218135788E-2</v>
      </c>
      <c r="M67">
        <f t="shared" si="95"/>
        <v>1.8405389420245517E-2</v>
      </c>
      <c r="N67">
        <f t="shared" si="96"/>
        <v>1.816587691777926E-2</v>
      </c>
      <c r="O67">
        <f t="shared" si="96"/>
        <v>1.7928375086171757E-2</v>
      </c>
      <c r="P67">
        <f t="shared" si="96"/>
        <v>1.7692869398679589E-2</v>
      </c>
      <c r="Q67">
        <f t="shared" si="96"/>
        <v>1.7459345425756671E-2</v>
      </c>
      <c r="R67">
        <f t="shared" si="96"/>
        <v>1.7227788834433603E-2</v>
      </c>
      <c r="S67">
        <f t="shared" si="96"/>
        <v>1.6998185387700922E-2</v>
      </c>
      <c r="T67">
        <f t="shared" si="96"/>
        <v>1.6770520943896094E-2</v>
      </c>
      <c r="U67">
        <f t="shared" si="96"/>
        <v>1.6544781456094351E-2</v>
      </c>
      <c r="V67">
        <f t="shared" si="96"/>
        <v>1.6320952971503273E-2</v>
      </c>
      <c r="W67">
        <f t="shared" si="96"/>
        <v>1.6099021630861143E-2</v>
      </c>
      <c r="X67">
        <f t="shared" si="97"/>
        <v>1.5878973667838987E-2</v>
      </c>
      <c r="Y67">
        <f t="shared" si="97"/>
        <v>1.5660795408446376E-2</v>
      </c>
      <c r="Z67">
        <f t="shared" si="97"/>
        <v>1.5444473270440835E-2</v>
      </c>
      <c r="AA67">
        <f t="shared" si="97"/>
        <v>1.5229993762740975E-2</v>
      </c>
      <c r="AB67">
        <f t="shared" si="97"/>
        <v>1.5017343484843224E-2</v>
      </c>
      <c r="AC67">
        <f t="shared" si="97"/>
        <v>1.4806509126242191E-2</v>
      </c>
      <c r="AD67">
        <f t="shared" si="97"/>
        <v>1.4597477465854597E-2</v>
      </c>
      <c r="AE67">
        <f t="shared" si="97"/>
        <v>1.4390235371446809E-2</v>
      </c>
      <c r="AF67">
        <f t="shared" si="97"/>
        <v>1.4184769799065898E-2</v>
      </c>
      <c r="AG67">
        <f t="shared" si="97"/>
        <v>1.3981067792474232E-2</v>
      </c>
      <c r="AH67">
        <f t="shared" si="98"/>
        <v>1.3779116482587579E-2</v>
      </c>
      <c r="AI67">
        <f t="shared" si="98"/>
        <v>1.3578903086916682E-2</v>
      </c>
      <c r="AJ67">
        <f t="shared" si="98"/>
        <v>1.3380414909012324E-2</v>
      </c>
      <c r="AK67">
        <f t="shared" si="98"/>
        <v>1.3183639337913786E-2</v>
      </c>
      <c r="AL67">
        <f t="shared" si="98"/>
        <v>1.298856384760079E-2</v>
      </c>
      <c r="AM67">
        <f t="shared" si="98"/>
        <v>1.2795175996448797E-2</v>
      </c>
      <c r="AN67">
        <f t="shared" si="98"/>
        <v>1.2603463426687686E-2</v>
      </c>
      <c r="AO67">
        <f t="shared" si="98"/>
        <v>1.2413413863863829E-2</v>
      </c>
      <c r="AP67">
        <f t="shared" si="98"/>
        <v>1.2225015116305469E-2</v>
      </c>
      <c r="AQ67">
        <f t="shared" si="98"/>
        <v>1.2038255074591421E-2</v>
      </c>
      <c r="AR67">
        <f t="shared" si="99"/>
        <v>1.1853121711023103E-2</v>
      </c>
      <c r="AS67">
        <f t="shared" si="99"/>
        <v>1.1669603079099807E-2</v>
      </c>
      <c r="AT67">
        <f t="shared" si="99"/>
        <v>1.1487687312997243E-2</v>
      </c>
      <c r="AU67">
        <f t="shared" si="99"/>
        <v>1.1307362627049343E-2</v>
      </c>
      <c r="AV67">
        <f t="shared" si="99"/>
        <v>1.1128617315233246E-2</v>
      </c>
      <c r="AW67">
        <f t="shared" si="99"/>
        <v>1.0951439750657523E-2</v>
      </c>
      <c r="AX67">
        <f t="shared" si="99"/>
        <v>9.7272949295209923E-3</v>
      </c>
      <c r="AY67">
        <f t="shared" si="99"/>
        <v>8.3050669158348332E-3</v>
      </c>
      <c r="AZ67">
        <f t="shared" si="99"/>
        <v>7.4701486390506798E-3</v>
      </c>
      <c r="BA67">
        <f t="shared" si="99"/>
        <v>6.8373393943702209E-3</v>
      </c>
      <c r="BB67">
        <f t="shared" si="100"/>
        <v>6.320130796365243E-3</v>
      </c>
      <c r="BC67">
        <f t="shared" si="100"/>
        <v>5.8809904411854979E-3</v>
      </c>
      <c r="BD67">
        <f t="shared" si="100"/>
        <v>5.499335763086137E-3</v>
      </c>
      <c r="BE67">
        <f t="shared" si="100"/>
        <v>5.1623258355665384E-3</v>
      </c>
      <c r="BF67">
        <f t="shared" si="100"/>
        <v>4.861260208397584E-3</v>
      </c>
      <c r="BG67">
        <f t="shared" si="100"/>
        <v>4.5898952697736488E-3</v>
      </c>
      <c r="BH67">
        <f t="shared" si="100"/>
        <v>4.3435572393353142E-3</v>
      </c>
      <c r="BI67">
        <f t="shared" si="100"/>
        <v>4.1186327023895811E-3</v>
      </c>
      <c r="BJ67">
        <f t="shared" si="100"/>
        <v>3.9122561283261824E-3</v>
      </c>
      <c r="BK67">
        <f t="shared" si="100"/>
        <v>3.7221080321099319E-3</v>
      </c>
      <c r="BL67">
        <f t="shared" si="101"/>
        <v>3.5462790297279994E-3</v>
      </c>
      <c r="BM67">
        <f t="shared" si="101"/>
        <v>3.3831750549484919E-3</v>
      </c>
      <c r="BN67">
        <f t="shared" si="101"/>
        <v>3.2314493286662313E-3</v>
      </c>
      <c r="BO67">
        <f t="shared" si="101"/>
        <v>3.0899523090273644E-3</v>
      </c>
      <c r="BP67">
        <f t="shared" si="101"/>
        <v>2.9576940789224002E-3</v>
      </c>
      <c r="BQ67">
        <f t="shared" si="101"/>
        <v>2.8338155532272504E-3</v>
      </c>
      <c r="BR67">
        <f t="shared" si="101"/>
        <v>2.7175660780051594E-3</v>
      </c>
      <c r="BS67">
        <f t="shared" si="101"/>
        <v>2.6082857518894349E-3</v>
      </c>
      <c r="BT67">
        <f t="shared" si="101"/>
        <v>2.5053912959802217E-3</v>
      </c>
      <c r="BU67">
        <f t="shared" si="101"/>
        <v>2.4083646311661021E-3</v>
      </c>
      <c r="BV67">
        <f t="shared" si="102"/>
        <v>2.3167435495555547E-3</v>
      </c>
      <c r="BW67">
        <f t="shared" si="102"/>
        <v>2.2301140257337576E-3</v>
      </c>
      <c r="BX67">
        <f t="shared" si="102"/>
        <v>2.1481038265448527E-3</v>
      </c>
      <c r="BY67">
        <f t="shared" si="102"/>
        <v>2.0703771596506972E-3</v>
      </c>
      <c r="BZ67">
        <f t="shared" si="102"/>
        <v>1.9966301608359085E-3</v>
      </c>
      <c r="CA67">
        <f t="shared" si="102"/>
        <v>1.9265870643423689E-3</v>
      </c>
      <c r="CB67">
        <f t="shared" si="102"/>
        <v>1.8599969338008104E-3</v>
      </c>
      <c r="CC67">
        <f t="shared" si="102"/>
        <v>1.7966308566094091E-3</v>
      </c>
      <c r="CD67">
        <f t="shared" si="102"/>
        <v>1.736279524013583E-3</v>
      </c>
      <c r="CE67">
        <f t="shared" si="102"/>
        <v>1.6787511341779771E-3</v>
      </c>
      <c r="CF67">
        <f t="shared" si="103"/>
        <v>1.6238695672986241E-3</v>
      </c>
      <c r="CG67">
        <f t="shared" si="103"/>
        <v>1.571472791072786E-3</v>
      </c>
      <c r="CH67">
        <f t="shared" si="103"/>
        <v>1.5214114622094401E-3</v>
      </c>
      <c r="CI67">
        <f t="shared" si="103"/>
        <v>1.4735476955585786E-3</v>
      </c>
      <c r="CJ67">
        <f t="shared" si="103"/>
        <v>1.4277539771883326E-3</v>
      </c>
      <c r="CK67">
        <f t="shared" si="103"/>
        <v>1.3839122015920937E-3</v>
      </c>
      <c r="CL67">
        <f t="shared" si="103"/>
        <v>1.3419128163518577E-3</v>
      </c>
      <c r="CM67">
        <f t="shared" si="103"/>
        <v>1.301654060164046E-3</v>
      </c>
      <c r="CN67">
        <f t="shared" si="103"/>
        <v>1.2630412822626214E-3</v>
      </c>
      <c r="CO67">
        <f t="shared" si="103"/>
        <v>1.2259863330393434E-3</v>
      </c>
      <c r="CP67">
        <f t="shared" si="104"/>
        <v>1.1904070171315821E-3</v>
      </c>
      <c r="CQ67">
        <f t="shared" si="104"/>
        <v>1.1562266014789851E-3</v>
      </c>
      <c r="CR67">
        <f t="shared" si="104"/>
        <v>7.4379809768031864E-4</v>
      </c>
      <c r="CS67">
        <f t="shared" si="104"/>
        <v>4.827040447800702E-4</v>
      </c>
      <c r="CT67">
        <f t="shared" si="104"/>
        <v>3.3401128895288408E-4</v>
      </c>
      <c r="CU67">
        <f t="shared" si="104"/>
        <v>2.3216342045987562E-4</v>
      </c>
      <c r="CV67">
        <f t="shared" si="104"/>
        <v>1.583900399968433E-4</v>
      </c>
      <c r="CW67">
        <f t="shared" si="104"/>
        <v>1.0403057442870528E-4</v>
      </c>
      <c r="CX67">
        <f t="shared" si="104"/>
        <v>6.4192161553961775E-5</v>
      </c>
      <c r="CY67">
        <f t="shared" si="104"/>
        <v>3.5765880995626671E-5</v>
      </c>
      <c r="CZ67">
        <f t="shared" si="105"/>
        <v>1.6616811779544394E-5</v>
      </c>
      <c r="DA67">
        <f t="shared" si="105"/>
        <v>5.1954810501974918E-6</v>
      </c>
      <c r="DB67">
        <f t="shared" si="105"/>
        <v>3.2974710405475938E-7</v>
      </c>
      <c r="DC67">
        <f t="shared" si="105"/>
        <v>0</v>
      </c>
      <c r="DD67">
        <f t="shared" si="105"/>
        <v>0</v>
      </c>
      <c r="DE67">
        <f t="shared" si="105"/>
        <v>0</v>
      </c>
      <c r="DF67">
        <f t="shared" si="105"/>
        <v>0</v>
      </c>
      <c r="DG67">
        <f t="shared" si="105"/>
        <v>0</v>
      </c>
      <c r="DH67">
        <f t="shared" si="105"/>
        <v>0</v>
      </c>
      <c r="DI67">
        <f t="shared" si="105"/>
        <v>0</v>
      </c>
      <c r="DJ67">
        <f t="shared" si="106"/>
        <v>0</v>
      </c>
      <c r="DK67">
        <f t="shared" si="106"/>
        <v>0</v>
      </c>
      <c r="DL67">
        <f t="shared" si="106"/>
        <v>0</v>
      </c>
      <c r="DM67">
        <f t="shared" si="106"/>
        <v>0</v>
      </c>
      <c r="DN67">
        <f t="shared" si="106"/>
        <v>0</v>
      </c>
      <c r="DO67">
        <f t="shared" si="106"/>
        <v>0</v>
      </c>
      <c r="DP67">
        <f t="shared" si="106"/>
        <v>0</v>
      </c>
      <c r="DQ67">
        <f t="shared" si="106"/>
        <v>0</v>
      </c>
      <c r="DR67">
        <f t="shared" si="106"/>
        <v>0</v>
      </c>
      <c r="DS67">
        <f t="shared" si="106"/>
        <v>0</v>
      </c>
      <c r="DT67">
        <f t="shared" si="107"/>
        <v>0</v>
      </c>
      <c r="DU67">
        <f t="shared" si="107"/>
        <v>0</v>
      </c>
      <c r="DV67">
        <f t="shared" si="107"/>
        <v>0</v>
      </c>
      <c r="DW67">
        <f t="shared" si="107"/>
        <v>0</v>
      </c>
      <c r="DX67">
        <f t="shared" si="107"/>
        <v>0</v>
      </c>
      <c r="DY67">
        <f t="shared" si="107"/>
        <v>0</v>
      </c>
      <c r="DZ67">
        <f t="shared" si="107"/>
        <v>0</v>
      </c>
      <c r="EA67">
        <f t="shared" si="107"/>
        <v>0</v>
      </c>
      <c r="EB67">
        <f t="shared" si="107"/>
        <v>0</v>
      </c>
      <c r="EC67">
        <f t="shared" si="107"/>
        <v>0</v>
      </c>
      <c r="ED67">
        <f t="shared" si="108"/>
        <v>0</v>
      </c>
      <c r="EE67">
        <f t="shared" si="108"/>
        <v>0</v>
      </c>
      <c r="EF67">
        <f t="shared" si="108"/>
        <v>0</v>
      </c>
      <c r="EG67">
        <f t="shared" si="108"/>
        <v>0</v>
      </c>
      <c r="EH67">
        <f t="shared" si="108"/>
        <v>0</v>
      </c>
      <c r="EI67">
        <f t="shared" si="108"/>
        <v>0</v>
      </c>
      <c r="EJ67">
        <f t="shared" si="108"/>
        <v>0</v>
      </c>
      <c r="EK67">
        <f t="shared" si="108"/>
        <v>0</v>
      </c>
      <c r="EL67">
        <f t="shared" si="108"/>
        <v>0</v>
      </c>
      <c r="EM67">
        <f t="shared" si="108"/>
        <v>0</v>
      </c>
      <c r="EN67">
        <f t="shared" si="109"/>
        <v>0</v>
      </c>
      <c r="EO67">
        <f t="shared" si="109"/>
        <v>0</v>
      </c>
      <c r="EP67">
        <f t="shared" si="109"/>
        <v>0</v>
      </c>
      <c r="EQ67">
        <f t="shared" si="109"/>
        <v>0</v>
      </c>
      <c r="ER67">
        <f t="shared" si="109"/>
        <v>0</v>
      </c>
      <c r="ES67">
        <f t="shared" si="109"/>
        <v>0</v>
      </c>
      <c r="ET67">
        <f t="shared" si="109"/>
        <v>0</v>
      </c>
      <c r="EU67">
        <f t="shared" si="109"/>
        <v>0</v>
      </c>
      <c r="EV67">
        <f t="shared" si="109"/>
        <v>0</v>
      </c>
      <c r="EW67">
        <f t="shared" si="109"/>
        <v>0</v>
      </c>
      <c r="EX67">
        <f t="shared" si="109"/>
        <v>0</v>
      </c>
      <c r="EZ67">
        <f t="shared" si="16"/>
        <v>0.86140510836138684</v>
      </c>
      <c r="FB67">
        <f t="shared" ref="FB67:FB98" si="110">(1-EXP(-(C67*_c2+B67)*_t))/2</f>
        <v>1.3014380104290346E-2</v>
      </c>
      <c r="FC67">
        <f t="shared" ref="FC67:FC98" si="111">LN(1-FB67)/(-(C67*_c2+B67))</f>
        <v>0.24835170378775415</v>
      </c>
    </row>
    <row r="68" spans="1:159" x14ac:dyDescent="0.25">
      <c r="A68">
        <v>605</v>
      </c>
      <c r="B68" s="20">
        <f>'Input spectra'!S67</f>
        <v>5.2679933585144702E-2</v>
      </c>
      <c r="C68">
        <f>'Input spectra'!D67</f>
        <v>0</v>
      </c>
      <c r="D68">
        <f t="shared" si="95"/>
        <v>2.0653927966864227E-2</v>
      </c>
      <c r="E68">
        <f t="shared" si="95"/>
        <v>2.0395786175333021E-2</v>
      </c>
      <c r="F68">
        <f t="shared" si="95"/>
        <v>2.0139786838500363E-2</v>
      </c>
      <c r="G68">
        <f t="shared" si="95"/>
        <v>1.9885914569108515E-2</v>
      </c>
      <c r="H68">
        <f t="shared" si="95"/>
        <v>1.9634154082448781E-2</v>
      </c>
      <c r="I68">
        <f t="shared" si="95"/>
        <v>1.9384490195708703E-2</v>
      </c>
      <c r="J68">
        <f t="shared" si="95"/>
        <v>1.9136907827323222E-2</v>
      </c>
      <c r="K68">
        <f t="shared" si="95"/>
        <v>1.8891391996329894E-2</v>
      </c>
      <c r="L68">
        <f t="shared" si="95"/>
        <v>1.8647927821728066E-2</v>
      </c>
      <c r="M68">
        <f t="shared" si="95"/>
        <v>1.8406500521842027E-2</v>
      </c>
      <c r="N68">
        <f t="shared" si="96"/>
        <v>1.8167095413688054E-2</v>
      </c>
      <c r="O68">
        <f t="shared" si="96"/>
        <v>1.7929697912345412E-2</v>
      </c>
      <c r="P68">
        <f t="shared" si="96"/>
        <v>1.7694293530331216E-2</v>
      </c>
      <c r="Q68">
        <f t="shared" si="96"/>
        <v>1.746086787697915E-2</v>
      </c>
      <c r="R68">
        <f t="shared" si="96"/>
        <v>1.7229406657822032E-2</v>
      </c>
      <c r="S68">
        <f t="shared" si="96"/>
        <v>1.6999895673978211E-2</v>
      </c>
      <c r="T68">
        <f t="shared" si="96"/>
        <v>1.6772320821541724E-2</v>
      </c>
      <c r="U68">
        <f t="shared" si="96"/>
        <v>1.6546668090976234E-2</v>
      </c>
      <c r="V68">
        <f t="shared" si="96"/>
        <v>1.6322923566512743E-2</v>
      </c>
      <c r="W68">
        <f t="shared" si="96"/>
        <v>1.6101073425550991E-2</v>
      </c>
      <c r="X68">
        <f t="shared" si="97"/>
        <v>1.5881103938064568E-2</v>
      </c>
      <c r="Y68">
        <f t="shared" si="97"/>
        <v>1.5663001466009709E-2</v>
      </c>
      <c r="Z68">
        <f t="shared" si="97"/>
        <v>1.5446752462737768E-2</v>
      </c>
      <c r="AA68">
        <f t="shared" si="97"/>
        <v>1.5232343472411258E-2</v>
      </c>
      <c r="AB68">
        <f t="shared" si="97"/>
        <v>1.50197611294236E-2</v>
      </c>
      <c r="AC68">
        <f t="shared" si="97"/>
        <v>1.4808992157822384E-2</v>
      </c>
      <c r="AD68">
        <f t="shared" si="97"/>
        <v>1.460002337073623E-2</v>
      </c>
      <c r="AE68">
        <f t="shared" si="97"/>
        <v>1.439284166980521E-2</v>
      </c>
      <c r="AF68">
        <f t="shared" si="97"/>
        <v>1.4187434044614771E-2</v>
      </c>
      <c r="AG68">
        <f t="shared" si="97"/>
        <v>1.3983787572133166E-2</v>
      </c>
      <c r="AH68">
        <f t="shared" si="98"/>
        <v>1.3781889416152394E-2</v>
      </c>
      <c r="AI68">
        <f t="shared" si="98"/>
        <v>1.3581726826732574E-2</v>
      </c>
      <c r="AJ68">
        <f t="shared" si="98"/>
        <v>1.3383287139649773E-2</v>
      </c>
      <c r="AK68">
        <f t="shared" si="98"/>
        <v>1.3186557775847251E-2</v>
      </c>
      <c r="AL68">
        <f t="shared" si="98"/>
        <v>1.2991526240890113E-2</v>
      </c>
      <c r="AM68">
        <f t="shared" si="98"/>
        <v>1.2798180124423341E-2</v>
      </c>
      <c r="AN68">
        <f t="shared" si="98"/>
        <v>1.2606507099633159E-2</v>
      </c>
      <c r="AO68">
        <f t="shared" si="98"/>
        <v>1.2416494922711787E-2</v>
      </c>
      <c r="AP68">
        <f t="shared" si="98"/>
        <v>1.222813143232547E-2</v>
      </c>
      <c r="AQ68">
        <f t="shared" si="98"/>
        <v>1.2041404549085807E-2</v>
      </c>
      <c r="AR68">
        <f t="shared" si="99"/>
        <v>1.1856302275024402E-2</v>
      </c>
      <c r="AS68">
        <f t="shared" si="99"/>
        <v>1.1672812693070722E-2</v>
      </c>
      <c r="AT68">
        <f t="shared" si="99"/>
        <v>1.1490923966533206E-2</v>
      </c>
      <c r="AU68">
        <f t="shared" si="99"/>
        <v>1.1310624338583642E-2</v>
      </c>
      <c r="AV68">
        <f t="shared" si="99"/>
        <v>1.1131902131744661E-2</v>
      </c>
      <c r="AW68">
        <f t="shared" si="99"/>
        <v>1.0954745747380477E-2</v>
      </c>
      <c r="AX68">
        <f t="shared" si="99"/>
        <v>9.7302966486909181E-3</v>
      </c>
      <c r="AY68">
        <f t="shared" si="99"/>
        <v>8.3076854762226381E-3</v>
      </c>
      <c r="AZ68">
        <f t="shared" si="99"/>
        <v>7.4725540735597097E-3</v>
      </c>
      <c r="BA68">
        <f t="shared" si="99"/>
        <v>6.8395869359301155E-3</v>
      </c>
      <c r="BB68">
        <f t="shared" si="100"/>
        <v>6.3222507289001882E-3</v>
      </c>
      <c r="BC68">
        <f t="shared" si="100"/>
        <v>5.8830025343040394E-3</v>
      </c>
      <c r="BD68">
        <f t="shared" si="100"/>
        <v>5.501254177650094E-3</v>
      </c>
      <c r="BE68">
        <f t="shared" si="100"/>
        <v>5.1641613238717909E-3</v>
      </c>
      <c r="BF68">
        <f t="shared" si="100"/>
        <v>4.8630212694966693E-3</v>
      </c>
      <c r="BG68">
        <f t="shared" si="100"/>
        <v>4.5915888224833147E-3</v>
      </c>
      <c r="BH68">
        <f t="shared" si="100"/>
        <v>4.3451890444312609E-3</v>
      </c>
      <c r="BI68">
        <f t="shared" si="100"/>
        <v>4.1202076426490276E-3</v>
      </c>
      <c r="BJ68">
        <f t="shared" si="100"/>
        <v>3.9137784025556283E-3</v>
      </c>
      <c r="BK68">
        <f t="shared" si="100"/>
        <v>3.7235812943723686E-3</v>
      </c>
      <c r="BL68">
        <f t="shared" si="101"/>
        <v>3.5477064921678775E-3</v>
      </c>
      <c r="BM68">
        <f t="shared" si="101"/>
        <v>3.3845595655862255E-3</v>
      </c>
      <c r="BN68">
        <f t="shared" si="101"/>
        <v>3.2327934314740178E-3</v>
      </c>
      <c r="BO68">
        <f t="shared" si="101"/>
        <v>3.0912582911472256E-3</v>
      </c>
      <c r="BP68">
        <f t="shared" si="101"/>
        <v>2.9589640083516671E-3</v>
      </c>
      <c r="BQ68">
        <f t="shared" si="101"/>
        <v>2.8350513093033771E-3</v>
      </c>
      <c r="BR68">
        <f t="shared" si="101"/>
        <v>2.718769376360973E-3</v>
      </c>
      <c r="BS68">
        <f t="shared" si="101"/>
        <v>2.6094581650996061E-3</v>
      </c>
      <c r="BT68">
        <f t="shared" si="101"/>
        <v>2.5065342708060997E-3</v>
      </c>
      <c r="BU68">
        <f t="shared" si="101"/>
        <v>2.4094795030833653E-3</v>
      </c>
      <c r="BV68">
        <f t="shared" si="102"/>
        <v>2.317831555088272E-3</v>
      </c>
      <c r="BW68">
        <f t="shared" si="102"/>
        <v>2.231176313000413E-3</v>
      </c>
      <c r="BX68">
        <f t="shared" si="102"/>
        <v>2.1491414643340441E-3</v>
      </c>
      <c r="BY68">
        <f t="shared" si="102"/>
        <v>2.0713911452779998E-3</v>
      </c>
      <c r="BZ68">
        <f t="shared" si="102"/>
        <v>1.9976214269828694E-3</v>
      </c>
      <c r="CA68">
        <f t="shared" si="102"/>
        <v>1.9275564850396438E-3</v>
      </c>
      <c r="CB68">
        <f t="shared" si="102"/>
        <v>1.8609453296871085E-3</v>
      </c>
      <c r="CC68">
        <f t="shared" si="102"/>
        <v>1.7975589995740521E-3</v>
      </c>
      <c r="CD68">
        <f t="shared" si="102"/>
        <v>1.7371881413115714E-3</v>
      </c>
      <c r="CE68">
        <f t="shared" si="102"/>
        <v>1.6796409120913276E-3</v>
      </c>
      <c r="CF68">
        <f t="shared" si="103"/>
        <v>1.6247411544055761E-3</v>
      </c>
      <c r="CG68">
        <f t="shared" si="103"/>
        <v>1.5723268011765903E-3</v>
      </c>
      <c r="CH68">
        <f t="shared" si="103"/>
        <v>1.5222484769703926E-3</v>
      </c>
      <c r="CI68">
        <f t="shared" si="103"/>
        <v>1.4743682668663307E-3</v>
      </c>
      <c r="CJ68">
        <f t="shared" si="103"/>
        <v>1.428558629306056E-3</v>
      </c>
      <c r="CK68">
        <f t="shared" si="103"/>
        <v>1.3847014330995275E-3</v>
      </c>
      <c r="CL68">
        <f t="shared" si="103"/>
        <v>1.3426871019104781E-3</v>
      </c>
      <c r="CM68">
        <f t="shared" si="103"/>
        <v>1.3024138521244191E-3</v>
      </c>
      <c r="CN68">
        <f t="shared" si="103"/>
        <v>1.2637870121313217E-3</v>
      </c>
      <c r="CO68">
        <f t="shared" si="103"/>
        <v>1.2267184128205515E-3</v>
      </c>
      <c r="CP68">
        <f t="shared" si="104"/>
        <v>1.191125840556547E-3</v>
      </c>
      <c r="CQ68">
        <f t="shared" si="104"/>
        <v>1.1569325451348971E-3</v>
      </c>
      <c r="CR68">
        <f t="shared" si="104"/>
        <v>7.4425722172492695E-4</v>
      </c>
      <c r="CS68">
        <f t="shared" si="104"/>
        <v>4.8300524306192822E-4</v>
      </c>
      <c r="CT68">
        <f t="shared" si="104"/>
        <v>3.3422194748772386E-4</v>
      </c>
      <c r="CU68">
        <f t="shared" si="104"/>
        <v>2.323114024677901E-4</v>
      </c>
      <c r="CV68">
        <f t="shared" si="104"/>
        <v>1.5849206158388067E-4</v>
      </c>
      <c r="CW68">
        <f t="shared" si="104"/>
        <v>1.0409828042935195E-4</v>
      </c>
      <c r="CX68">
        <f t="shared" si="104"/>
        <v>6.4234370446998105E-5</v>
      </c>
      <c r="CY68">
        <f t="shared" si="104"/>
        <v>3.5789638535415988E-5</v>
      </c>
      <c r="CZ68">
        <f t="shared" si="105"/>
        <v>1.6627961051288554E-5</v>
      </c>
      <c r="DA68">
        <f t="shared" si="105"/>
        <v>5.1990018991652467E-6</v>
      </c>
      <c r="DB68">
        <f t="shared" si="105"/>
        <v>3.2997277875556911E-7</v>
      </c>
      <c r="DC68">
        <f t="shared" si="105"/>
        <v>0</v>
      </c>
      <c r="DD68">
        <f t="shared" si="105"/>
        <v>0</v>
      </c>
      <c r="DE68">
        <f t="shared" si="105"/>
        <v>0</v>
      </c>
      <c r="DF68">
        <f t="shared" si="105"/>
        <v>0</v>
      </c>
      <c r="DG68">
        <f t="shared" si="105"/>
        <v>0</v>
      </c>
      <c r="DH68">
        <f t="shared" si="105"/>
        <v>0</v>
      </c>
      <c r="DI68">
        <f t="shared" si="105"/>
        <v>0</v>
      </c>
      <c r="DJ68">
        <f t="shared" si="106"/>
        <v>0</v>
      </c>
      <c r="DK68">
        <f t="shared" si="106"/>
        <v>0</v>
      </c>
      <c r="DL68">
        <f t="shared" si="106"/>
        <v>0</v>
      </c>
      <c r="DM68">
        <f t="shared" si="106"/>
        <v>0</v>
      </c>
      <c r="DN68">
        <f t="shared" si="106"/>
        <v>0</v>
      </c>
      <c r="DO68">
        <f t="shared" si="106"/>
        <v>0</v>
      </c>
      <c r="DP68">
        <f t="shared" si="106"/>
        <v>0</v>
      </c>
      <c r="DQ68">
        <f t="shared" si="106"/>
        <v>0</v>
      </c>
      <c r="DR68">
        <f t="shared" si="106"/>
        <v>0</v>
      </c>
      <c r="DS68">
        <f t="shared" si="106"/>
        <v>0</v>
      </c>
      <c r="DT68">
        <f t="shared" si="107"/>
        <v>0</v>
      </c>
      <c r="DU68">
        <f t="shared" si="107"/>
        <v>0</v>
      </c>
      <c r="DV68">
        <f t="shared" si="107"/>
        <v>0</v>
      </c>
      <c r="DW68">
        <f t="shared" si="107"/>
        <v>0</v>
      </c>
      <c r="DX68">
        <f t="shared" si="107"/>
        <v>0</v>
      </c>
      <c r="DY68">
        <f t="shared" si="107"/>
        <v>0</v>
      </c>
      <c r="DZ68">
        <f t="shared" si="107"/>
        <v>0</v>
      </c>
      <c r="EA68">
        <f t="shared" si="107"/>
        <v>0</v>
      </c>
      <c r="EB68">
        <f t="shared" si="107"/>
        <v>0</v>
      </c>
      <c r="EC68">
        <f t="shared" si="107"/>
        <v>0</v>
      </c>
      <c r="ED68">
        <f t="shared" si="108"/>
        <v>0</v>
      </c>
      <c r="EE68">
        <f t="shared" si="108"/>
        <v>0</v>
      </c>
      <c r="EF68">
        <f t="shared" si="108"/>
        <v>0</v>
      </c>
      <c r="EG68">
        <f t="shared" si="108"/>
        <v>0</v>
      </c>
      <c r="EH68">
        <f t="shared" si="108"/>
        <v>0</v>
      </c>
      <c r="EI68">
        <f t="shared" si="108"/>
        <v>0</v>
      </c>
      <c r="EJ68">
        <f t="shared" si="108"/>
        <v>0</v>
      </c>
      <c r="EK68">
        <f t="shared" si="108"/>
        <v>0</v>
      </c>
      <c r="EL68">
        <f t="shared" si="108"/>
        <v>0</v>
      </c>
      <c r="EM68">
        <f t="shared" si="108"/>
        <v>0</v>
      </c>
      <c r="EN68">
        <f t="shared" si="109"/>
        <v>0</v>
      </c>
      <c r="EO68">
        <f t="shared" si="109"/>
        <v>0</v>
      </c>
      <c r="EP68">
        <f t="shared" si="109"/>
        <v>0</v>
      </c>
      <c r="EQ68">
        <f t="shared" si="109"/>
        <v>0</v>
      </c>
      <c r="ER68">
        <f t="shared" si="109"/>
        <v>0</v>
      </c>
      <c r="ES68">
        <f t="shared" si="109"/>
        <v>0</v>
      </c>
      <c r="ET68">
        <f t="shared" si="109"/>
        <v>0</v>
      </c>
      <c r="EU68">
        <f t="shared" si="109"/>
        <v>0</v>
      </c>
      <c r="EV68">
        <f t="shared" si="109"/>
        <v>0</v>
      </c>
      <c r="EW68">
        <f t="shared" si="109"/>
        <v>0</v>
      </c>
      <c r="EX68">
        <f t="shared" si="109"/>
        <v>0</v>
      </c>
      <c r="EZ68">
        <f t="shared" ref="EZ68:EZ131" si="112">SUM(D68:EX68)</f>
        <v>0.86156205011731501</v>
      </c>
      <c r="FB68">
        <f t="shared" si="110"/>
        <v>1.2998047833683912E-2</v>
      </c>
      <c r="FC68">
        <f t="shared" si="111"/>
        <v>0.24835379966312621</v>
      </c>
    </row>
    <row r="69" spans="1:159" x14ac:dyDescent="0.25">
      <c r="A69">
        <v>610</v>
      </c>
      <c r="B69" s="20">
        <f>'Input spectra'!S68</f>
        <v>5.2612859749393802E-2</v>
      </c>
      <c r="C69">
        <f>'Input spectra'!D68</f>
        <v>0</v>
      </c>
      <c r="D69">
        <f t="shared" si="95"/>
        <v>2.0653927966864227E-2</v>
      </c>
      <c r="E69">
        <f t="shared" si="95"/>
        <v>2.039592297815301E-2</v>
      </c>
      <c r="F69">
        <f t="shared" si="95"/>
        <v>2.01400570108634E-2</v>
      </c>
      <c r="G69">
        <f t="shared" si="95"/>
        <v>1.9886314720504724E-2</v>
      </c>
      <c r="H69">
        <f t="shared" si="95"/>
        <v>1.9634680864725827E-2</v>
      </c>
      <c r="I69">
        <f t="shared" si="95"/>
        <v>1.9385140302665686E-2</v>
      </c>
      <c r="J69">
        <f t="shared" si="95"/>
        <v>1.9137677994307972E-2</v>
      </c>
      <c r="K69">
        <f t="shared" si="95"/>
        <v>1.8892278999839592E-2</v>
      </c>
      <c r="L69">
        <f t="shared" si="95"/>
        <v>1.8648928479013244E-2</v>
      </c>
      <c r="M69">
        <f t="shared" si="95"/>
        <v>1.8407611690513817E-2</v>
      </c>
      <c r="N69">
        <f t="shared" si="96"/>
        <v>1.8168313991328785E-2</v>
      </c>
      <c r="O69">
        <f t="shared" si="96"/>
        <v>1.7931020836122396E-2</v>
      </c>
      <c r="P69">
        <f t="shared" si="96"/>
        <v>1.7695717776613822E-2</v>
      </c>
      <c r="Q69">
        <f t="shared" si="96"/>
        <v>1.7462390460959057E-2</v>
      </c>
      <c r="R69">
        <f t="shared" si="96"/>
        <v>1.7231024633136666E-2</v>
      </c>
      <c r="S69">
        <f t="shared" si="96"/>
        <v>1.7001606132337348E-2</v>
      </c>
      <c r="T69">
        <f t="shared" si="96"/>
        <v>1.6774120892357233E-2</v>
      </c>
      <c r="U69">
        <f t="shared" si="96"/>
        <v>1.6548554940994907E-2</v>
      </c>
      <c r="V69">
        <f t="shared" si="96"/>
        <v>1.6324894399452238E-2</v>
      </c>
      <c r="W69">
        <f t="shared" si="96"/>
        <v>1.6103125481738811E-2</v>
      </c>
      <c r="X69">
        <f t="shared" si="97"/>
        <v>1.5883234494080106E-2</v>
      </c>
      <c r="Y69">
        <f t="shared" si="97"/>
        <v>1.5665207834329294E-2</v>
      </c>
      <c r="Z69">
        <f t="shared" si="97"/>
        <v>1.544903199138269E-2</v>
      </c>
      <c r="AA69">
        <f t="shared" si="97"/>
        <v>1.5234693544598797E-2</v>
      </c>
      <c r="AB69">
        <f t="shared" si="97"/>
        <v>1.5022179163220972E-2</v>
      </c>
      <c r="AC69">
        <f t="shared" si="97"/>
        <v>1.4811475605803618E-2</v>
      </c>
      <c r="AD69">
        <f t="shared" si="97"/>
        <v>1.4602569719641955E-2</v>
      </c>
      <c r="AE69">
        <f t="shared" si="97"/>
        <v>1.439544844020531E-2</v>
      </c>
      <c r="AF69">
        <f t="shared" si="97"/>
        <v>1.4190098790573903E-2</v>
      </c>
      <c r="AG69">
        <f t="shared" si="97"/>
        <v>1.3986507880879111E-2</v>
      </c>
      <c r="AH69">
        <f t="shared" si="98"/>
        <v>1.3784662907747222E-2</v>
      </c>
      <c r="AI69">
        <f t="shared" si="98"/>
        <v>1.3584551153746597E-2</v>
      </c>
      <c r="AJ69">
        <f t="shared" si="98"/>
        <v>1.3386159986838272E-2</v>
      </c>
      <c r="AK69">
        <f t="shared" si="98"/>
        <v>1.318947685982994E-2</v>
      </c>
      <c r="AL69">
        <f t="shared" si="98"/>
        <v>1.299448930983335E-2</v>
      </c>
      <c r="AM69">
        <f t="shared" si="98"/>
        <v>1.2801184957725023E-2</v>
      </c>
      <c r="AN69">
        <f t="shared" si="98"/>
        <v>1.260955150761032E-2</v>
      </c>
      <c r="AO69">
        <f t="shared" si="98"/>
        <v>1.2419576746290845E-2</v>
      </c>
      <c r="AP69">
        <f t="shared" si="98"/>
        <v>1.2231248542735124E-2</v>
      </c>
      <c r="AQ69">
        <f t="shared" si="98"/>
        <v>1.2044554847552565E-2</v>
      </c>
      <c r="AR69">
        <f t="shared" si="99"/>
        <v>1.1859483692470692E-2</v>
      </c>
      <c r="AS69">
        <f t="shared" si="99"/>
        <v>1.1676023189815603E-2</v>
      </c>
      <c r="AT69">
        <f t="shared" si="99"/>
        <v>1.1494161531995638E-2</v>
      </c>
      <c r="AU69">
        <f t="shared" si="99"/>
        <v>1.1313886990988285E-2</v>
      </c>
      <c r="AV69">
        <f t="shared" si="99"/>
        <v>1.1135187917830211E-2</v>
      </c>
      <c r="AW69">
        <f t="shared" si="99"/>
        <v>1.0958052742110506E-2</v>
      </c>
      <c r="AX69">
        <f t="shared" si="99"/>
        <v>9.7332992941530985E-3</v>
      </c>
      <c r="AY69">
        <f t="shared" si="99"/>
        <v>8.3103048622339536E-3</v>
      </c>
      <c r="AZ69">
        <f t="shared" si="99"/>
        <v>7.4749602826336735E-3</v>
      </c>
      <c r="BA69">
        <f t="shared" si="99"/>
        <v>6.8418352162924563E-3</v>
      </c>
      <c r="BB69">
        <f t="shared" si="100"/>
        <v>6.3243713725143966E-3</v>
      </c>
      <c r="BC69">
        <f t="shared" si="100"/>
        <v>5.8850153158302157E-3</v>
      </c>
      <c r="BD69">
        <f t="shared" si="100"/>
        <v>5.5031732614429533E-3</v>
      </c>
      <c r="BE69">
        <f t="shared" si="100"/>
        <v>5.1659974647932138E-3</v>
      </c>
      <c r="BF69">
        <f t="shared" si="100"/>
        <v>4.8647829685653475E-3</v>
      </c>
      <c r="BG69">
        <f t="shared" si="100"/>
        <v>4.593283000070154E-3</v>
      </c>
      <c r="BH69">
        <f t="shared" si="100"/>
        <v>4.3468214625703256E-3</v>
      </c>
      <c r="BI69">
        <f t="shared" si="100"/>
        <v>4.1217831851561131E-3</v>
      </c>
      <c r="BJ69">
        <f t="shared" si="100"/>
        <v>3.9153012691079585E-3</v>
      </c>
      <c r="BK69">
        <f t="shared" si="100"/>
        <v>3.7250551397725526E-3</v>
      </c>
      <c r="BL69">
        <f t="shared" si="101"/>
        <v>3.5491345291956554E-3</v>
      </c>
      <c r="BM69">
        <f t="shared" si="101"/>
        <v>3.3859446428129397E-3</v>
      </c>
      <c r="BN69">
        <f t="shared" si="101"/>
        <v>3.2341380933536565E-3</v>
      </c>
      <c r="BO69">
        <f t="shared" si="101"/>
        <v>3.0925648252462523E-3</v>
      </c>
      <c r="BP69">
        <f t="shared" si="101"/>
        <v>2.9602344830438015E-3</v>
      </c>
      <c r="BQ69">
        <f t="shared" si="101"/>
        <v>2.8362876042618171E-3</v>
      </c>
      <c r="BR69">
        <f t="shared" si="101"/>
        <v>2.71997320751963E-3</v>
      </c>
      <c r="BS69">
        <f t="shared" si="101"/>
        <v>2.6106311053044652E-3</v>
      </c>
      <c r="BT69">
        <f t="shared" si="101"/>
        <v>2.50767776706408E-3</v>
      </c>
      <c r="BU69">
        <f t="shared" si="101"/>
        <v>2.4105948910933227E-3</v>
      </c>
      <c r="BV69">
        <f t="shared" si="102"/>
        <v>2.3189200715778616E-3</v>
      </c>
      <c r="BW69">
        <f t="shared" si="102"/>
        <v>2.2322391062744844E-3</v>
      </c>
      <c r="BX69">
        <f t="shared" si="102"/>
        <v>2.150179603352351E-3</v>
      </c>
      <c r="BY69">
        <f t="shared" si="102"/>
        <v>2.0724056275137816E-3</v>
      </c>
      <c r="BZ69">
        <f t="shared" si="102"/>
        <v>1.9986131852633231E-3</v>
      </c>
      <c r="CA69">
        <f t="shared" si="102"/>
        <v>1.9285263935303362E-3</v>
      </c>
      <c r="CB69">
        <f t="shared" si="102"/>
        <v>1.8618942091520297E-3</v>
      </c>
      <c r="CC69">
        <f t="shared" si="102"/>
        <v>1.7984876220191403E-3</v>
      </c>
      <c r="CD69">
        <f t="shared" si="102"/>
        <v>1.7380972341006213E-3</v>
      </c>
      <c r="CE69">
        <f t="shared" si="102"/>
        <v>1.6805311616080736E-3</v>
      </c>
      <c r="CF69">
        <f t="shared" si="103"/>
        <v>1.6256132093235517E-3</v>
      </c>
      <c r="CG69">
        <f t="shared" si="103"/>
        <v>1.573181275388499E-3</v>
      </c>
      <c r="CH69">
        <f t="shared" si="103"/>
        <v>1.5230859522206523E-3</v>
      </c>
      <c r="CI69">
        <f t="shared" si="103"/>
        <v>1.4751892951238462E-3</v>
      </c>
      <c r="CJ69">
        <f t="shared" si="103"/>
        <v>1.4293637349087919E-3</v>
      </c>
      <c r="CK69">
        <f t="shared" si="103"/>
        <v>1.3854911146979219E-3</v>
      </c>
      <c r="CL69">
        <f t="shared" si="103"/>
        <v>1.3434618342329412E-3</v>
      </c>
      <c r="CM69">
        <f t="shared" si="103"/>
        <v>1.3031740875849823E-3</v>
      </c>
      <c r="CN69">
        <f t="shared" si="103"/>
        <v>1.2645331822968239E-3</v>
      </c>
      <c r="CO69">
        <f t="shared" si="103"/>
        <v>1.2274509297524779E-3</v>
      </c>
      <c r="CP69">
        <f t="shared" si="104"/>
        <v>1.1918450980407109E-3</v>
      </c>
      <c r="CQ69">
        <f t="shared" si="104"/>
        <v>1.1576389198105111E-3</v>
      </c>
      <c r="CR69">
        <f t="shared" si="104"/>
        <v>7.4471662917290646E-4</v>
      </c>
      <c r="CS69">
        <f t="shared" si="104"/>
        <v>4.8330662928587208E-4</v>
      </c>
      <c r="CT69">
        <f t="shared" si="104"/>
        <v>3.3443273888339735E-4</v>
      </c>
      <c r="CU69">
        <f t="shared" si="104"/>
        <v>2.3245947880010169E-4</v>
      </c>
      <c r="CV69">
        <f t="shared" si="104"/>
        <v>1.5859414888467262E-4</v>
      </c>
      <c r="CW69">
        <f t="shared" si="104"/>
        <v>1.0416603049495306E-4</v>
      </c>
      <c r="CX69">
        <f t="shared" si="104"/>
        <v>6.4276607094056212E-5</v>
      </c>
      <c r="CY69">
        <f t="shared" si="104"/>
        <v>3.5813411856186522E-5</v>
      </c>
      <c r="CZ69">
        <f t="shared" si="105"/>
        <v>1.6639117803785462E-5</v>
      </c>
      <c r="DA69">
        <f t="shared" si="105"/>
        <v>5.2025251341252402E-6</v>
      </c>
      <c r="DB69">
        <f t="shared" si="105"/>
        <v>3.3019860790525784E-7</v>
      </c>
      <c r="DC69">
        <f t="shared" si="105"/>
        <v>0</v>
      </c>
      <c r="DD69">
        <f t="shared" si="105"/>
        <v>0</v>
      </c>
      <c r="DE69">
        <f t="shared" si="105"/>
        <v>0</v>
      </c>
      <c r="DF69">
        <f t="shared" si="105"/>
        <v>0</v>
      </c>
      <c r="DG69">
        <f t="shared" si="105"/>
        <v>0</v>
      </c>
      <c r="DH69">
        <f t="shared" si="105"/>
        <v>0</v>
      </c>
      <c r="DI69">
        <f t="shared" si="105"/>
        <v>0</v>
      </c>
      <c r="DJ69">
        <f t="shared" si="106"/>
        <v>0</v>
      </c>
      <c r="DK69">
        <f t="shared" si="106"/>
        <v>0</v>
      </c>
      <c r="DL69">
        <f t="shared" si="106"/>
        <v>0</v>
      </c>
      <c r="DM69">
        <f t="shared" si="106"/>
        <v>0</v>
      </c>
      <c r="DN69">
        <f t="shared" si="106"/>
        <v>0</v>
      </c>
      <c r="DO69">
        <f t="shared" si="106"/>
        <v>0</v>
      </c>
      <c r="DP69">
        <f t="shared" si="106"/>
        <v>0</v>
      </c>
      <c r="DQ69">
        <f t="shared" si="106"/>
        <v>0</v>
      </c>
      <c r="DR69">
        <f t="shared" si="106"/>
        <v>0</v>
      </c>
      <c r="DS69">
        <f t="shared" si="106"/>
        <v>0</v>
      </c>
      <c r="DT69">
        <f t="shared" si="107"/>
        <v>0</v>
      </c>
      <c r="DU69">
        <f t="shared" si="107"/>
        <v>0</v>
      </c>
      <c r="DV69">
        <f t="shared" si="107"/>
        <v>0</v>
      </c>
      <c r="DW69">
        <f t="shared" si="107"/>
        <v>0</v>
      </c>
      <c r="DX69">
        <f t="shared" si="107"/>
        <v>0</v>
      </c>
      <c r="DY69">
        <f t="shared" si="107"/>
        <v>0</v>
      </c>
      <c r="DZ69">
        <f t="shared" si="107"/>
        <v>0</v>
      </c>
      <c r="EA69">
        <f t="shared" si="107"/>
        <v>0</v>
      </c>
      <c r="EB69">
        <f t="shared" si="107"/>
        <v>0</v>
      </c>
      <c r="EC69">
        <f t="shared" si="107"/>
        <v>0</v>
      </c>
      <c r="ED69">
        <f t="shared" si="108"/>
        <v>0</v>
      </c>
      <c r="EE69">
        <f t="shared" si="108"/>
        <v>0</v>
      </c>
      <c r="EF69">
        <f t="shared" si="108"/>
        <v>0</v>
      </c>
      <c r="EG69">
        <f t="shared" si="108"/>
        <v>0</v>
      </c>
      <c r="EH69">
        <f t="shared" si="108"/>
        <v>0</v>
      </c>
      <c r="EI69">
        <f t="shared" si="108"/>
        <v>0</v>
      </c>
      <c r="EJ69">
        <f t="shared" si="108"/>
        <v>0</v>
      </c>
      <c r="EK69">
        <f t="shared" si="108"/>
        <v>0</v>
      </c>
      <c r="EL69">
        <f t="shared" si="108"/>
        <v>0</v>
      </c>
      <c r="EM69">
        <f t="shared" si="108"/>
        <v>0</v>
      </c>
      <c r="EN69">
        <f t="shared" si="109"/>
        <v>0</v>
      </c>
      <c r="EO69">
        <f t="shared" si="109"/>
        <v>0</v>
      </c>
      <c r="EP69">
        <f t="shared" si="109"/>
        <v>0</v>
      </c>
      <c r="EQ69">
        <f t="shared" si="109"/>
        <v>0</v>
      </c>
      <c r="ER69">
        <f t="shared" si="109"/>
        <v>0</v>
      </c>
      <c r="ES69">
        <f t="shared" si="109"/>
        <v>0</v>
      </c>
      <c r="ET69">
        <f t="shared" si="109"/>
        <v>0</v>
      </c>
      <c r="EU69">
        <f t="shared" si="109"/>
        <v>0</v>
      </c>
      <c r="EV69">
        <f t="shared" si="109"/>
        <v>0</v>
      </c>
      <c r="EW69">
        <f t="shared" si="109"/>
        <v>0</v>
      </c>
      <c r="EX69">
        <f t="shared" si="109"/>
        <v>0</v>
      </c>
      <c r="EZ69">
        <f t="shared" si="112"/>
        <v>0.86171903651015203</v>
      </c>
      <c r="FB69">
        <f t="shared" si="110"/>
        <v>1.2981715015334239E-2</v>
      </c>
      <c r="FC69">
        <f t="shared" si="111"/>
        <v>0.24835589553895715</v>
      </c>
    </row>
    <row r="70" spans="1:159" x14ac:dyDescent="0.25">
      <c r="A70">
        <v>615</v>
      </c>
      <c r="B70" s="20">
        <f>'Input spectra'!S69</f>
        <v>5.2487484428636301E-2</v>
      </c>
      <c r="C70">
        <f>'Input spectra'!D69</f>
        <v>0</v>
      </c>
      <c r="D70">
        <f t="shared" si="95"/>
        <v>2.0653927966864227E-2</v>
      </c>
      <c r="E70">
        <f t="shared" si="95"/>
        <v>2.0396178694294585E-2</v>
      </c>
      <c r="F70">
        <f t="shared" si="95"/>
        <v>2.0140562030416635E-2</v>
      </c>
      <c r="G70">
        <f t="shared" si="95"/>
        <v>1.9887062710497588E-2</v>
      </c>
      <c r="H70">
        <f t="shared" si="95"/>
        <v>1.9635665571181751E-2</v>
      </c>
      <c r="I70">
        <f t="shared" si="95"/>
        <v>1.9386355549847478E-2</v>
      </c>
      <c r="J70">
        <f t="shared" si="95"/>
        <v>1.9139117683968011E-2</v>
      </c>
      <c r="K70">
        <f t="shared" si="95"/>
        <v>1.8893937110476294E-2</v>
      </c>
      <c r="L70">
        <f t="shared" si="95"/>
        <v>1.8650799065133679E-2</v>
      </c>
      <c r="M70">
        <f t="shared" si="95"/>
        <v>1.8409688881902527E-2</v>
      </c>
      <c r="N70">
        <f t="shared" si="96"/>
        <v>1.8170591992322637E-2</v>
      </c>
      <c r="O70">
        <f t="shared" si="96"/>
        <v>1.7933493924891561E-2</v>
      </c>
      <c r="P70">
        <f t="shared" si="96"/>
        <v>1.7698380304448699E-2</v>
      </c>
      <c r="Q70">
        <f t="shared" si="96"/>
        <v>1.7465236851563197E-2</v>
      </c>
      <c r="R70">
        <f t="shared" si="96"/>
        <v>1.7234049381925597E-2</v>
      </c>
      <c r="S70">
        <f t="shared" si="96"/>
        <v>1.7004803805743273E-2</v>
      </c>
      <c r="T70">
        <f t="shared" si="96"/>
        <v>1.6777486127139547E-2</v>
      </c>
      <c r="U70">
        <f t="shared" si="96"/>
        <v>1.6552082443556514E-2</v>
      </c>
      <c r="V70">
        <f t="shared" si="96"/>
        <v>1.6328578945161584E-2</v>
      </c>
      <c r="W70">
        <f t="shared" si="96"/>
        <v>1.6106961914257624E-2</v>
      </c>
      <c r="X70">
        <f t="shared" si="97"/>
        <v>1.5887217724696777E-2</v>
      </c>
      <c r="Y70">
        <f t="shared" si="97"/>
        <v>1.5669332841297862E-2</v>
      </c>
      <c r="Z70">
        <f t="shared" si="97"/>
        <v>1.54532938192674E-2</v>
      </c>
      <c r="AA70">
        <f t="shared" si="97"/>
        <v>1.5239087303624171E-2</v>
      </c>
      <c r="AB70">
        <f t="shared" si="97"/>
        <v>1.5026700028627358E-2</v>
      </c>
      <c r="AC70">
        <f t="shared" si="97"/>
        <v>1.4816118817208176E-2</v>
      </c>
      <c r="AD70">
        <f t="shared" si="97"/>
        <v>1.4607330580405033E-2</v>
      </c>
      <c r="AE70">
        <f t="shared" si="97"/>
        <v>1.4400322316802178E-2</v>
      </c>
      <c r="AF70">
        <f t="shared" si="97"/>
        <v>1.4195081111971793E-2</v>
      </c>
      <c r="AG70">
        <f t="shared" si="97"/>
        <v>1.399159413791953E-2</v>
      </c>
      <c r="AH70">
        <f t="shared" si="98"/>
        <v>1.3789848652533489E-2</v>
      </c>
      <c r="AI70">
        <f t="shared" si="98"/>
        <v>1.3589831999036579E-2</v>
      </c>
      <c r="AJ70">
        <f t="shared" si="98"/>
        <v>1.3391531605442262E-2</v>
      </c>
      <c r="AK70">
        <f t="shared" si="98"/>
        <v>1.3194934984013649E-2</v>
      </c>
      <c r="AL70">
        <f t="shared" si="98"/>
        <v>1.3000029730725953E-2</v>
      </c>
      <c r="AM70">
        <f t="shared" si="98"/>
        <v>1.2806803524732265E-2</v>
      </c>
      <c r="AN70">
        <f t="shared" si="98"/>
        <v>1.2615244127832584E-2</v>
      </c>
      <c r="AO70">
        <f t="shared" si="98"/>
        <v>1.2425339383946195E-2</v>
      </c>
      <c r="AP70">
        <f t="shared" si="98"/>
        <v>1.2237077218587251E-2</v>
      </c>
      <c r="AQ70">
        <f t="shared" si="98"/>
        <v>1.2050445638343614E-2</v>
      </c>
      <c r="AR70">
        <f t="shared" si="99"/>
        <v>1.1865432730358921E-2</v>
      </c>
      <c r="AS70">
        <f t="shared" si="99"/>
        <v>1.1682026661817866E-2</v>
      </c>
      <c r="AT70">
        <f t="shared" si="99"/>
        <v>1.1500215679434598E-2</v>
      </c>
      <c r="AU70">
        <f t="shared" si="99"/>
        <v>1.1319988108944388E-2</v>
      </c>
      <c r="AV70">
        <f t="shared" si="99"/>
        <v>1.1141332354598325E-2</v>
      </c>
      <c r="AW70">
        <f t="shared" si="99"/>
        <v>1.0964236898661231E-2</v>
      </c>
      <c r="AX70">
        <f t="shared" si="99"/>
        <v>9.7389143645741014E-3</v>
      </c>
      <c r="AY70">
        <f t="shared" si="99"/>
        <v>8.3152032688667415E-3</v>
      </c>
      <c r="AZ70">
        <f t="shared" si="99"/>
        <v>7.4794600790968942E-3</v>
      </c>
      <c r="BA70">
        <f t="shared" si="99"/>
        <v>6.8460397143495187E-3</v>
      </c>
      <c r="BB70">
        <f t="shared" si="100"/>
        <v>6.328337215878826E-3</v>
      </c>
      <c r="BC70">
        <f t="shared" si="100"/>
        <v>5.8887794811149276E-3</v>
      </c>
      <c r="BD70">
        <f t="shared" si="100"/>
        <v>5.5067622342209813E-3</v>
      </c>
      <c r="BE70">
        <f t="shared" si="100"/>
        <v>5.1694313550810257E-3</v>
      </c>
      <c r="BF70">
        <f t="shared" si="100"/>
        <v>4.8680776718561377E-3</v>
      </c>
      <c r="BG70">
        <f t="shared" si="100"/>
        <v>4.5964514561837094E-3</v>
      </c>
      <c r="BH70">
        <f t="shared" si="100"/>
        <v>4.349874445354074E-3</v>
      </c>
      <c r="BI70">
        <f t="shared" si="100"/>
        <v>4.1247298262904386E-3</v>
      </c>
      <c r="BJ70">
        <f t="shared" si="100"/>
        <v>3.9181494210219015E-3</v>
      </c>
      <c r="BK70">
        <f t="shared" si="100"/>
        <v>3.7278116360564798E-3</v>
      </c>
      <c r="BL70">
        <f t="shared" si="101"/>
        <v>3.5518053769249356E-3</v>
      </c>
      <c r="BM70">
        <f t="shared" si="101"/>
        <v>3.3885351680533926E-3</v>
      </c>
      <c r="BN70">
        <f t="shared" si="101"/>
        <v>3.2366530535253638E-3</v>
      </c>
      <c r="BO70">
        <f t="shared" si="101"/>
        <v>3.0950084974378372E-3</v>
      </c>
      <c r="BP70">
        <f t="shared" si="101"/>
        <v>2.9626107344969338E-3</v>
      </c>
      <c r="BQ70">
        <f t="shared" si="101"/>
        <v>2.8385999493875727E-3</v>
      </c>
      <c r="BR70">
        <f t="shared" si="101"/>
        <v>2.7222248545724316E-3</v>
      </c>
      <c r="BS70">
        <f t="shared" si="101"/>
        <v>2.6128249949969873E-3</v>
      </c>
      <c r="BT70">
        <f t="shared" si="101"/>
        <v>2.5098166048198615E-3</v>
      </c>
      <c r="BU70">
        <f t="shared" si="101"/>
        <v>2.412681174217288E-3</v>
      </c>
      <c r="BV70">
        <f t="shared" si="102"/>
        <v>2.3209561123240883E-3</v>
      </c>
      <c r="BW70">
        <f t="shared" si="102"/>
        <v>2.2342270515697477E-3</v>
      </c>
      <c r="BX70">
        <f t="shared" si="102"/>
        <v>2.1521214517697005E-3</v>
      </c>
      <c r="BY70">
        <f t="shared" si="102"/>
        <v>2.0743032439665197E-3</v>
      </c>
      <c r="BZ70">
        <f t="shared" si="102"/>
        <v>2.0004683137952685E-3</v>
      </c>
      <c r="CA70">
        <f t="shared" si="102"/>
        <v>1.9303406685053932E-3</v>
      </c>
      <c r="CB70">
        <f t="shared" si="102"/>
        <v>1.8636691650893173E-3</v>
      </c>
      <c r="CC70">
        <f t="shared" si="102"/>
        <v>1.8002247022753238E-3</v>
      </c>
      <c r="CD70">
        <f t="shared" si="102"/>
        <v>1.739797798565692E-3</v>
      </c>
      <c r="CE70">
        <f t="shared" si="102"/>
        <v>1.6821964935525538E-3</v>
      </c>
      <c r="CF70">
        <f t="shared" si="103"/>
        <v>1.6272445215123198E-3</v>
      </c>
      <c r="CG70">
        <f t="shared" si="103"/>
        <v>1.5747797155579602E-3</v>
      </c>
      <c r="CH70">
        <f t="shared" si="103"/>
        <v>1.5246526080009118E-3</v>
      </c>
      <c r="CI70">
        <f t="shared" si="103"/>
        <v>1.4767251984751535E-3</v>
      </c>
      <c r="CJ70">
        <f t="shared" si="103"/>
        <v>1.4308698661313053E-3</v>
      </c>
      <c r="CK70">
        <f t="shared" si="103"/>
        <v>1.3869684060653462E-3</v>
      </c>
      <c r="CL70">
        <f t="shared" si="103"/>
        <v>1.3449111732935053E-3</v>
      </c>
      <c r="CM70">
        <f t="shared" si="103"/>
        <v>1.3045963201672739E-3</v>
      </c>
      <c r="CN70">
        <f t="shared" si="103"/>
        <v>1.2659291152529891E-3</v>
      </c>
      <c r="CO70">
        <f t="shared" si="103"/>
        <v>1.2288213334670534E-3</v>
      </c>
      <c r="CP70">
        <f t="shared" si="104"/>
        <v>1.1931907087297513E-3</v>
      </c>
      <c r="CQ70">
        <f t="shared" si="104"/>
        <v>1.1589604416325948E-3</v>
      </c>
      <c r="CR70">
        <f t="shared" si="104"/>
        <v>7.4557612036249337E-4</v>
      </c>
      <c r="CS70">
        <f t="shared" si="104"/>
        <v>4.8387048887958966E-4</v>
      </c>
      <c r="CT70">
        <f t="shared" si="104"/>
        <v>3.3482710957815487E-4</v>
      </c>
      <c r="CU70">
        <f t="shared" si="104"/>
        <v>2.3273651822972808E-4</v>
      </c>
      <c r="CV70">
        <f t="shared" si="104"/>
        <v>1.5878514821125579E-4</v>
      </c>
      <c r="CW70">
        <f t="shared" si="104"/>
        <v>1.0429278809687175E-4</v>
      </c>
      <c r="CX70">
        <f t="shared" si="104"/>
        <v>6.4355630893792357E-5</v>
      </c>
      <c r="CY70">
        <f t="shared" si="104"/>
        <v>3.585789162315702E-5</v>
      </c>
      <c r="CZ70">
        <f t="shared" si="105"/>
        <v>1.6659992234060765E-5</v>
      </c>
      <c r="DA70">
        <f t="shared" si="105"/>
        <v>5.209117216390885E-6</v>
      </c>
      <c r="DB70">
        <f t="shared" si="105"/>
        <v>3.3062114533915512E-7</v>
      </c>
      <c r="DC70">
        <f t="shared" si="105"/>
        <v>0</v>
      </c>
      <c r="DD70">
        <f t="shared" si="105"/>
        <v>0</v>
      </c>
      <c r="DE70">
        <f t="shared" si="105"/>
        <v>0</v>
      </c>
      <c r="DF70">
        <f t="shared" si="105"/>
        <v>0</v>
      </c>
      <c r="DG70">
        <f t="shared" si="105"/>
        <v>0</v>
      </c>
      <c r="DH70">
        <f t="shared" si="105"/>
        <v>0</v>
      </c>
      <c r="DI70">
        <f t="shared" si="105"/>
        <v>0</v>
      </c>
      <c r="DJ70">
        <f t="shared" si="106"/>
        <v>0</v>
      </c>
      <c r="DK70">
        <f t="shared" si="106"/>
        <v>0</v>
      </c>
      <c r="DL70">
        <f t="shared" si="106"/>
        <v>0</v>
      </c>
      <c r="DM70">
        <f t="shared" si="106"/>
        <v>0</v>
      </c>
      <c r="DN70">
        <f t="shared" si="106"/>
        <v>0</v>
      </c>
      <c r="DO70">
        <f t="shared" si="106"/>
        <v>0</v>
      </c>
      <c r="DP70">
        <f t="shared" si="106"/>
        <v>0</v>
      </c>
      <c r="DQ70">
        <f t="shared" si="106"/>
        <v>0</v>
      </c>
      <c r="DR70">
        <f t="shared" si="106"/>
        <v>0</v>
      </c>
      <c r="DS70">
        <f t="shared" si="106"/>
        <v>0</v>
      </c>
      <c r="DT70">
        <f t="shared" si="107"/>
        <v>0</v>
      </c>
      <c r="DU70">
        <f t="shared" si="107"/>
        <v>0</v>
      </c>
      <c r="DV70">
        <f t="shared" si="107"/>
        <v>0</v>
      </c>
      <c r="DW70">
        <f t="shared" si="107"/>
        <v>0</v>
      </c>
      <c r="DX70">
        <f t="shared" si="107"/>
        <v>0</v>
      </c>
      <c r="DY70">
        <f t="shared" si="107"/>
        <v>0</v>
      </c>
      <c r="DZ70">
        <f t="shared" si="107"/>
        <v>0</v>
      </c>
      <c r="EA70">
        <f t="shared" si="107"/>
        <v>0</v>
      </c>
      <c r="EB70">
        <f t="shared" si="107"/>
        <v>0</v>
      </c>
      <c r="EC70">
        <f t="shared" si="107"/>
        <v>0</v>
      </c>
      <c r="ED70">
        <f t="shared" si="108"/>
        <v>0</v>
      </c>
      <c r="EE70">
        <f t="shared" si="108"/>
        <v>0</v>
      </c>
      <c r="EF70">
        <f t="shared" si="108"/>
        <v>0</v>
      </c>
      <c r="EG70">
        <f t="shared" si="108"/>
        <v>0</v>
      </c>
      <c r="EH70">
        <f t="shared" si="108"/>
        <v>0</v>
      </c>
      <c r="EI70">
        <f t="shared" si="108"/>
        <v>0</v>
      </c>
      <c r="EJ70">
        <f t="shared" si="108"/>
        <v>0</v>
      </c>
      <c r="EK70">
        <f t="shared" si="108"/>
        <v>0</v>
      </c>
      <c r="EL70">
        <f t="shared" si="108"/>
        <v>0</v>
      </c>
      <c r="EM70">
        <f t="shared" si="108"/>
        <v>0</v>
      </c>
      <c r="EN70">
        <f t="shared" si="109"/>
        <v>0</v>
      </c>
      <c r="EO70">
        <f t="shared" si="109"/>
        <v>0</v>
      </c>
      <c r="EP70">
        <f t="shared" si="109"/>
        <v>0</v>
      </c>
      <c r="EQ70">
        <f t="shared" si="109"/>
        <v>0</v>
      </c>
      <c r="ER70">
        <f t="shared" si="109"/>
        <v>0</v>
      </c>
      <c r="ES70">
        <f t="shared" si="109"/>
        <v>0</v>
      </c>
      <c r="ET70">
        <f t="shared" si="109"/>
        <v>0</v>
      </c>
      <c r="EU70">
        <f t="shared" si="109"/>
        <v>0</v>
      </c>
      <c r="EV70">
        <f t="shared" si="109"/>
        <v>0</v>
      </c>
      <c r="EW70">
        <f t="shared" si="109"/>
        <v>0</v>
      </c>
      <c r="EX70">
        <f t="shared" si="109"/>
        <v>0</v>
      </c>
      <c r="EZ70">
        <f t="shared" si="112"/>
        <v>0.86201259735097113</v>
      </c>
      <c r="FB70">
        <f t="shared" si="110"/>
        <v>1.2951184021538609E-2</v>
      </c>
      <c r="FC70">
        <f t="shared" si="111"/>
        <v>0.24835981317964617</v>
      </c>
    </row>
    <row r="71" spans="1:159" x14ac:dyDescent="0.25">
      <c r="A71">
        <v>620</v>
      </c>
      <c r="B71" s="20">
        <f>'Input spectra'!S70</f>
        <v>5.2163191009261901E-2</v>
      </c>
      <c r="C71">
        <f>'Input spectra'!D70</f>
        <v>0</v>
      </c>
      <c r="D71">
        <f t="shared" si="95"/>
        <v>2.0653927966864227E-2</v>
      </c>
      <c r="E71">
        <f t="shared" si="95"/>
        <v>2.0396840139672738E-2</v>
      </c>
      <c r="F71">
        <f t="shared" si="95"/>
        <v>2.0141868363125481E-2</v>
      </c>
      <c r="G71">
        <f t="shared" si="95"/>
        <v>1.9888997577686078E-2</v>
      </c>
      <c r="H71">
        <f t="shared" si="95"/>
        <v>1.9638212823241505E-2</v>
      </c>
      <c r="I71">
        <f t="shared" si="95"/>
        <v>1.9389499238475206E-2</v>
      </c>
      <c r="J71">
        <f t="shared" si="95"/>
        <v>1.9142842060244001E-2</v>
      </c>
      <c r="K71">
        <f t="shared" si="95"/>
        <v>1.889822662295881E-2</v>
      </c>
      <c r="L71">
        <f t="shared" si="95"/>
        <v>1.8655638357969184E-2</v>
      </c>
      <c r="M71">
        <f t="shared" si="95"/>
        <v>1.8415062792951589E-2</v>
      </c>
      <c r="N71">
        <f t="shared" si="96"/>
        <v>1.8176485551301431E-2</v>
      </c>
      <c r="O71">
        <f t="shared" si="96"/>
        <v>1.7939892351528777E-2</v>
      </c>
      <c r="P71">
        <f t="shared" si="96"/>
        <v>1.7705269006657823E-2</v>
      </c>
      <c r="Q71">
        <f t="shared" si="96"/>
        <v>1.747260142363E-2</v>
      </c>
      <c r="R71">
        <f t="shared" si="96"/>
        <v>1.7241875602710718E-2</v>
      </c>
      <c r="S71">
        <f t="shared" si="96"/>
        <v>1.7013077636899805E-2</v>
      </c>
      <c r="T71">
        <f t="shared" si="96"/>
        <v>1.6786193711345473E-2</v>
      </c>
      <c r="U71">
        <f t="shared" si="96"/>
        <v>1.6561210102761934E-2</v>
      </c>
      <c r="V71">
        <f t="shared" si="96"/>
        <v>1.6338113178850554E-2</v>
      </c>
      <c r="W71">
        <f t="shared" si="96"/>
        <v>1.611688939772455E-2</v>
      </c>
      <c r="X71">
        <f t="shared" si="97"/>
        <v>1.5897525307337235E-2</v>
      </c>
      <c r="Y71">
        <f t="shared" si="97"/>
        <v>1.5680007544913721E-2</v>
      </c>
      <c r="Z71">
        <f t="shared" si="97"/>
        <v>1.5464322836386168E-2</v>
      </c>
      <c r="AA71">
        <f t="shared" si="97"/>
        <v>1.5250457995832399E-2</v>
      </c>
      <c r="AB71">
        <f t="shared" si="97"/>
        <v>1.503839992491807E-2</v>
      </c>
      <c r="AC71">
        <f t="shared" si="97"/>
        <v>1.4828135612342171E-2</v>
      </c>
      <c r="AD71">
        <f t="shared" si="97"/>
        <v>1.4619652133285945E-2</v>
      </c>
      <c r="AE71">
        <f t="shared" si="97"/>
        <v>1.4412936648865218E-2</v>
      </c>
      <c r="AF71">
        <f t="shared" si="97"/>
        <v>1.4207976405586055E-2</v>
      </c>
      <c r="AG71">
        <f t="shared" si="97"/>
        <v>1.4004758734803752E-2</v>
      </c>
      <c r="AH71">
        <f t="shared" si="98"/>
        <v>1.3803271052185179E-2</v>
      </c>
      <c r="AI71">
        <f t="shared" si="98"/>
        <v>1.3603500857174378E-2</v>
      </c>
      <c r="AJ71">
        <f t="shared" si="98"/>
        <v>1.3405435732461479E-2</v>
      </c>
      <c r="AK71">
        <f t="shared" si="98"/>
        <v>1.3209063343454832E-2</v>
      </c>
      <c r="AL71">
        <f t="shared" si="98"/>
        <v>1.3014371437756432E-2</v>
      </c>
      <c r="AM71">
        <f t="shared" si="98"/>
        <v>1.2821347844640511E-2</v>
      </c>
      <c r="AN71">
        <f t="shared" si="98"/>
        <v>1.2629980474535354E-2</v>
      </c>
      <c r="AO71">
        <f t="shared" si="98"/>
        <v>1.2440257318508318E-2</v>
      </c>
      <c r="AP71">
        <f t="shared" si="98"/>
        <v>1.2252166447753964E-2</v>
      </c>
      <c r="AQ71">
        <f t="shared" si="98"/>
        <v>1.206569601308537E-2</v>
      </c>
      <c r="AR71">
        <f t="shared" si="99"/>
        <v>1.1880834244428561E-2</v>
      </c>
      <c r="AS71">
        <f t="shared" si="99"/>
        <v>1.1697569450320033E-2</v>
      </c>
      <c r="AT71">
        <f t="shared" si="99"/>
        <v>1.151589001740737E-2</v>
      </c>
      <c r="AU71">
        <f t="shared" si="99"/>
        <v>1.133578440995295E-2</v>
      </c>
      <c r="AV71">
        <f t="shared" si="99"/>
        <v>1.1157241169340654E-2</v>
      </c>
      <c r="AW71">
        <f t="shared" si="99"/>
        <v>1.0980248913585662E-2</v>
      </c>
      <c r="AX71">
        <f t="shared" si="99"/>
        <v>9.7534532289167402E-3</v>
      </c>
      <c r="AY71">
        <f t="shared" si="99"/>
        <v>8.3278867911849401E-3</v>
      </c>
      <c r="AZ71">
        <f t="shared" si="99"/>
        <v>7.4911117357613945E-3</v>
      </c>
      <c r="BA71">
        <f t="shared" si="99"/>
        <v>6.8569269777728169E-3</v>
      </c>
      <c r="BB71">
        <f t="shared" si="100"/>
        <v>6.3386067300419298E-3</v>
      </c>
      <c r="BC71">
        <f t="shared" si="100"/>
        <v>5.8985269709751426E-3</v>
      </c>
      <c r="BD71">
        <f t="shared" si="100"/>
        <v>5.5160562635231522E-3</v>
      </c>
      <c r="BE71">
        <f t="shared" si="100"/>
        <v>5.1783239816385052E-3</v>
      </c>
      <c r="BF71">
        <f t="shared" si="100"/>
        <v>4.8766100425446813E-3</v>
      </c>
      <c r="BG71">
        <f t="shared" si="100"/>
        <v>4.6046570661063511E-3</v>
      </c>
      <c r="BH71">
        <f t="shared" si="100"/>
        <v>4.3577811823521124E-3</v>
      </c>
      <c r="BI71">
        <f t="shared" si="100"/>
        <v>4.1323613270414349E-3</v>
      </c>
      <c r="BJ71">
        <f t="shared" si="100"/>
        <v>3.925526010593091E-3</v>
      </c>
      <c r="BK71">
        <f t="shared" si="100"/>
        <v>3.7349510020794827E-3</v>
      </c>
      <c r="BL71">
        <f t="shared" si="101"/>
        <v>3.5587230674908091E-3</v>
      </c>
      <c r="BM71">
        <f t="shared" si="101"/>
        <v>3.3952449683983463E-3</v>
      </c>
      <c r="BN71">
        <f t="shared" si="101"/>
        <v>3.2431672769156973E-3</v>
      </c>
      <c r="BO71">
        <f t="shared" si="101"/>
        <v>3.1013382137933614E-3</v>
      </c>
      <c r="BP71">
        <f t="shared" si="101"/>
        <v>2.9687659528555366E-3</v>
      </c>
      <c r="BQ71">
        <f t="shared" si="101"/>
        <v>2.8445897655028922E-3</v>
      </c>
      <c r="BR71">
        <f t="shared" si="101"/>
        <v>2.7280575717368999E-3</v>
      </c>
      <c r="BS71">
        <f t="shared" si="101"/>
        <v>2.6185082240016973E-3</v>
      </c>
      <c r="BT71">
        <f t="shared" si="101"/>
        <v>2.5153573474438928E-3</v>
      </c>
      <c r="BU71">
        <f t="shared" si="101"/>
        <v>2.4180858935607934E-3</v>
      </c>
      <c r="BV71">
        <f t="shared" si="102"/>
        <v>2.3262307925204428E-3</v>
      </c>
      <c r="BW71">
        <f t="shared" si="102"/>
        <v>2.2393772488405179E-3</v>
      </c>
      <c r="BX71">
        <f t="shared" si="102"/>
        <v>2.1571523383607971E-3</v>
      </c>
      <c r="BY71">
        <f t="shared" si="102"/>
        <v>2.0792196461832464E-3</v>
      </c>
      <c r="BZ71">
        <f t="shared" si="102"/>
        <v>2.0052747451093388E-3</v>
      </c>
      <c r="CA71">
        <f t="shared" si="102"/>
        <v>1.9350413585183545E-3</v>
      </c>
      <c r="CB71">
        <f t="shared" si="102"/>
        <v>1.8682680849898758E-3</v>
      </c>
      <c r="CC71">
        <f t="shared" si="102"/>
        <v>1.8047255873125528E-3</v>
      </c>
      <c r="CD71">
        <f t="shared" si="102"/>
        <v>1.7442041679685029E-3</v>
      </c>
      <c r="CE71">
        <f t="shared" si="102"/>
        <v>1.6865116682525925E-3</v>
      </c>
      <c r="CF71">
        <f t="shared" si="103"/>
        <v>1.6314716399684953E-3</v>
      </c>
      <c r="CG71">
        <f t="shared" si="103"/>
        <v>1.5789217479329973E-3</v>
      </c>
      <c r="CH71">
        <f t="shared" si="103"/>
        <v>1.5287123689012969E-3</v>
      </c>
      <c r="CI71">
        <f t="shared" si="103"/>
        <v>1.4807053584337938E-3</v>
      </c>
      <c r="CJ71">
        <f t="shared" si="103"/>
        <v>1.4347729619857499E-3</v>
      </c>
      <c r="CK71">
        <f t="shared" si="103"/>
        <v>1.3907968503624325E-3</v>
      </c>
      <c r="CL71">
        <f t="shared" si="103"/>
        <v>1.348667262832944E-3</v>
      </c>
      <c r="CM71">
        <f t="shared" si="103"/>
        <v>1.3082822437812899E-3</v>
      </c>
      <c r="CN71">
        <f t="shared" si="103"/>
        <v>1.269546960906167E-3</v>
      </c>
      <c r="CO71">
        <f t="shared" si="103"/>
        <v>1.2323730947495538E-3</v>
      </c>
      <c r="CP71">
        <f t="shared" si="104"/>
        <v>1.1966782908077406E-3</v>
      </c>
      <c r="CQ71">
        <f t="shared" si="104"/>
        <v>1.1623856667117613E-3</v>
      </c>
      <c r="CR71">
        <f t="shared" si="104"/>
        <v>7.4780386790298365E-4</v>
      </c>
      <c r="CS71">
        <f t="shared" si="104"/>
        <v>4.8533201063752845E-4</v>
      </c>
      <c r="CT71">
        <f t="shared" si="104"/>
        <v>3.3584933979415244E-4</v>
      </c>
      <c r="CU71">
        <f t="shared" si="104"/>
        <v>2.3345463559768689E-4</v>
      </c>
      <c r="CV71">
        <f t="shared" si="104"/>
        <v>1.5928025108780507E-4</v>
      </c>
      <c r="CW71">
        <f t="shared" si="104"/>
        <v>1.0462137284081398E-4</v>
      </c>
      <c r="CX71">
        <f t="shared" si="104"/>
        <v>6.4560483294036063E-5</v>
      </c>
      <c r="CY71">
        <f t="shared" si="104"/>
        <v>3.5973198555879877E-5</v>
      </c>
      <c r="CZ71">
        <f t="shared" si="105"/>
        <v>1.6714107190740275E-5</v>
      </c>
      <c r="DA71">
        <f t="shared" si="105"/>
        <v>5.2262069412271028E-6</v>
      </c>
      <c r="DB71">
        <f t="shared" si="105"/>
        <v>3.3171658234945885E-7</v>
      </c>
      <c r="DC71">
        <f t="shared" si="105"/>
        <v>0</v>
      </c>
      <c r="DD71">
        <f t="shared" si="105"/>
        <v>0</v>
      </c>
      <c r="DE71">
        <f t="shared" si="105"/>
        <v>0</v>
      </c>
      <c r="DF71">
        <f t="shared" si="105"/>
        <v>0</v>
      </c>
      <c r="DG71">
        <f t="shared" si="105"/>
        <v>0</v>
      </c>
      <c r="DH71">
        <f t="shared" si="105"/>
        <v>0</v>
      </c>
      <c r="DI71">
        <f t="shared" si="105"/>
        <v>0</v>
      </c>
      <c r="DJ71">
        <f t="shared" si="106"/>
        <v>0</v>
      </c>
      <c r="DK71">
        <f t="shared" si="106"/>
        <v>0</v>
      </c>
      <c r="DL71">
        <f t="shared" si="106"/>
        <v>0</v>
      </c>
      <c r="DM71">
        <f t="shared" si="106"/>
        <v>0</v>
      </c>
      <c r="DN71">
        <f t="shared" si="106"/>
        <v>0</v>
      </c>
      <c r="DO71">
        <f t="shared" si="106"/>
        <v>0</v>
      </c>
      <c r="DP71">
        <f t="shared" si="106"/>
        <v>0</v>
      </c>
      <c r="DQ71">
        <f t="shared" si="106"/>
        <v>0</v>
      </c>
      <c r="DR71">
        <f t="shared" si="106"/>
        <v>0</v>
      </c>
      <c r="DS71">
        <f t="shared" si="106"/>
        <v>0</v>
      </c>
      <c r="DT71">
        <f t="shared" si="107"/>
        <v>0</v>
      </c>
      <c r="DU71">
        <f t="shared" si="107"/>
        <v>0</v>
      </c>
      <c r="DV71">
        <f t="shared" si="107"/>
        <v>0</v>
      </c>
      <c r="DW71">
        <f t="shared" si="107"/>
        <v>0</v>
      </c>
      <c r="DX71">
        <f t="shared" si="107"/>
        <v>0</v>
      </c>
      <c r="DY71">
        <f t="shared" si="107"/>
        <v>0</v>
      </c>
      <c r="DZ71">
        <f t="shared" si="107"/>
        <v>0</v>
      </c>
      <c r="EA71">
        <f t="shared" si="107"/>
        <v>0</v>
      </c>
      <c r="EB71">
        <f t="shared" si="107"/>
        <v>0</v>
      </c>
      <c r="EC71">
        <f t="shared" si="107"/>
        <v>0</v>
      </c>
      <c r="ED71">
        <f t="shared" si="108"/>
        <v>0</v>
      </c>
      <c r="EE71">
        <f t="shared" si="108"/>
        <v>0</v>
      </c>
      <c r="EF71">
        <f t="shared" si="108"/>
        <v>0</v>
      </c>
      <c r="EG71">
        <f t="shared" si="108"/>
        <v>0</v>
      </c>
      <c r="EH71">
        <f t="shared" si="108"/>
        <v>0</v>
      </c>
      <c r="EI71">
        <f t="shared" si="108"/>
        <v>0</v>
      </c>
      <c r="EJ71">
        <f t="shared" si="108"/>
        <v>0</v>
      </c>
      <c r="EK71">
        <f t="shared" si="108"/>
        <v>0</v>
      </c>
      <c r="EL71">
        <f t="shared" si="108"/>
        <v>0</v>
      </c>
      <c r="EM71">
        <f t="shared" si="108"/>
        <v>0</v>
      </c>
      <c r="EN71">
        <f t="shared" si="109"/>
        <v>0</v>
      </c>
      <c r="EO71">
        <f t="shared" si="109"/>
        <v>0</v>
      </c>
      <c r="EP71">
        <f t="shared" si="109"/>
        <v>0</v>
      </c>
      <c r="EQ71">
        <f t="shared" si="109"/>
        <v>0</v>
      </c>
      <c r="ER71">
        <f t="shared" si="109"/>
        <v>0</v>
      </c>
      <c r="ES71">
        <f t="shared" si="109"/>
        <v>0</v>
      </c>
      <c r="ET71">
        <f t="shared" si="109"/>
        <v>0</v>
      </c>
      <c r="EU71">
        <f t="shared" si="109"/>
        <v>0</v>
      </c>
      <c r="EV71">
        <f t="shared" si="109"/>
        <v>0</v>
      </c>
      <c r="EW71">
        <f t="shared" si="109"/>
        <v>0</v>
      </c>
      <c r="EX71">
        <f t="shared" si="109"/>
        <v>0</v>
      </c>
      <c r="EZ71">
        <f t="shared" si="112"/>
        <v>0.86277264064554904</v>
      </c>
      <c r="FB71">
        <f t="shared" si="110"/>
        <v>1.2872204255589104E-2</v>
      </c>
      <c r="FC71">
        <f t="shared" si="111"/>
        <v>0.24836994648197855</v>
      </c>
    </row>
    <row r="72" spans="1:159" x14ac:dyDescent="0.25">
      <c r="A72">
        <v>625</v>
      </c>
      <c r="B72" s="20">
        <f>'Input spectra'!S71</f>
        <v>5.1838897589887398E-2</v>
      </c>
      <c r="C72">
        <f>'Input spectra'!D71</f>
        <v>0</v>
      </c>
      <c r="D72">
        <f t="shared" si="95"/>
        <v>2.0653927966864227E-2</v>
      </c>
      <c r="E72">
        <f t="shared" si="95"/>
        <v>2.0397501606501483E-2</v>
      </c>
      <c r="F72">
        <f t="shared" si="95"/>
        <v>2.0143174780564096E-2</v>
      </c>
      <c r="G72">
        <f t="shared" si="95"/>
        <v>1.989093263312313E-2</v>
      </c>
      <c r="H72">
        <f t="shared" si="95"/>
        <v>1.9640760405745521E-2</v>
      </c>
      <c r="I72">
        <f t="shared" si="95"/>
        <v>1.9392643436883034E-2</v>
      </c>
      <c r="J72">
        <f t="shared" si="95"/>
        <v>1.9146567161264932E-2</v>
      </c>
      <c r="K72">
        <f t="shared" si="95"/>
        <v>1.8902517109294328E-2</v>
      </c>
      <c r="L72">
        <f t="shared" si="95"/>
        <v>1.866047890644822E-2</v>
      </c>
      <c r="M72">
        <f t="shared" si="95"/>
        <v>1.8420438272681156E-2</v>
      </c>
      <c r="N72">
        <f t="shared" si="96"/>
        <v>1.8182381021832558E-2</v>
      </c>
      <c r="O72">
        <f t="shared" si="96"/>
        <v>1.7946293061037566E-2</v>
      </c>
      <c r="P72">
        <f t="shared" si="96"/>
        <v>1.771216039014158E-2</v>
      </c>
      <c r="Q72">
        <f t="shared" si="96"/>
        <v>1.7479969101118289E-2</v>
      </c>
      <c r="R72">
        <f t="shared" si="96"/>
        <v>1.7249705377491216E-2</v>
      </c>
      <c r="S72">
        <f t="shared" si="96"/>
        <v>1.7021355493758886E-2</v>
      </c>
      <c r="T72">
        <f t="shared" si="96"/>
        <v>1.6794905814823374E-2</v>
      </c>
      <c r="U72">
        <f t="shared" si="96"/>
        <v>1.6570342795422386E-2</v>
      </c>
      <c r="V72">
        <f t="shared" si="96"/>
        <v>1.6347652979564819E-2</v>
      </c>
      <c r="W72">
        <f t="shared" si="96"/>
        <v>1.6126822999969714E-2</v>
      </c>
      <c r="X72">
        <f t="shared" si="97"/>
        <v>1.5907839577508624E-2</v>
      </c>
      <c r="Y72">
        <f t="shared" si="97"/>
        <v>1.5690689520651412E-2</v>
      </c>
      <c r="Z72">
        <f t="shared" si="97"/>
        <v>1.5475359724915396E-2</v>
      </c>
      <c r="AA72">
        <f t="shared" si="97"/>
        <v>1.5261837172317851E-2</v>
      </c>
      <c r="AB72">
        <f t="shared" si="97"/>
        <v>1.5050108930831857E-2</v>
      </c>
      <c r="AC72">
        <f t="shared" si="97"/>
        <v>1.4840162153845451E-2</v>
      </c>
      <c r="AD72">
        <f t="shared" si="97"/>
        <v>1.4631984079624075E-2</v>
      </c>
      <c r="AE72">
        <f t="shared" si="97"/>
        <v>1.4425562030776306E-2</v>
      </c>
      <c r="AF72">
        <f t="shared" si="97"/>
        <v>1.4220883413722843E-2</v>
      </c>
      <c r="AG72">
        <f t="shared" si="97"/>
        <v>1.4017935718168707E-2</v>
      </c>
      <c r="AH72">
        <f t="shared" si="98"/>
        <v>1.3816706516578693E-2</v>
      </c>
      <c r="AI72">
        <f t="shared" si="98"/>
        <v>1.3617183463656E-2</v>
      </c>
      <c r="AJ72">
        <f t="shared" si="98"/>
        <v>1.3419354295824042E-2</v>
      </c>
      <c r="AK72">
        <f t="shared" si="98"/>
        <v>1.3223206830711409E-2</v>
      </c>
      <c r="AL72">
        <f t="shared" si="98"/>
        <v>1.3028728966640001E-2</v>
      </c>
      <c r="AM72">
        <f t="shared" si="98"/>
        <v>1.2835908682116252E-2</v>
      </c>
      <c r="AN72">
        <f t="shared" si="98"/>
        <v>1.2644734035325464E-2</v>
      </c>
      <c r="AO72">
        <f t="shared" si="98"/>
        <v>1.2455193163629242E-2</v>
      </c>
      <c r="AP72">
        <f t="shared" si="98"/>
        <v>1.2267274283065989E-2</v>
      </c>
      <c r="AQ72">
        <f t="shared" si="98"/>
        <v>1.208096568785443E-2</v>
      </c>
      <c r="AR72">
        <f t="shared" si="99"/>
        <v>1.1896255749900204E-2</v>
      </c>
      <c r="AS72">
        <f t="shared" si="99"/>
        <v>1.1713132918305431E-2</v>
      </c>
      <c r="AT72">
        <f t="shared" si="99"/>
        <v>1.1531585718881293E-2</v>
      </c>
      <c r="AU72">
        <f t="shared" si="99"/>
        <v>1.1351602753663608E-2</v>
      </c>
      <c r="AV72">
        <f t="shared" si="99"/>
        <v>1.1173172700431309E-2</v>
      </c>
      <c r="AW72">
        <f t="shared" si="99"/>
        <v>1.0996284312227931E-2</v>
      </c>
      <c r="AX72">
        <f t="shared" si="99"/>
        <v>9.7680137977911672E-3</v>
      </c>
      <c r="AY72">
        <f t="shared" si="99"/>
        <v>8.3405896602025791E-3</v>
      </c>
      <c r="AZ72">
        <f t="shared" si="99"/>
        <v>7.5027815436161712E-3</v>
      </c>
      <c r="BA72">
        <f t="shared" si="99"/>
        <v>6.8678315552214222E-3</v>
      </c>
      <c r="BB72">
        <f t="shared" si="100"/>
        <v>6.3488929093917287E-3</v>
      </c>
      <c r="BC72">
        <f t="shared" si="100"/>
        <v>5.9082905955129932E-3</v>
      </c>
      <c r="BD72">
        <f t="shared" si="100"/>
        <v>5.5253659788086678E-3</v>
      </c>
      <c r="BE72">
        <f t="shared" si="100"/>
        <v>5.1872319055859045E-3</v>
      </c>
      <c r="BF72">
        <f t="shared" si="100"/>
        <v>4.8851573680787491E-3</v>
      </c>
      <c r="BG72">
        <f t="shared" si="100"/>
        <v>4.612877324728073E-3</v>
      </c>
      <c r="BH72">
        <f t="shared" si="100"/>
        <v>4.3657022913718624E-3</v>
      </c>
      <c r="BI72">
        <f t="shared" si="100"/>
        <v>4.1400069474575169E-3</v>
      </c>
      <c r="BJ72">
        <f t="shared" si="100"/>
        <v>3.9329164878617274E-3</v>
      </c>
      <c r="BK72">
        <f t="shared" si="100"/>
        <v>3.7421040411504277E-3</v>
      </c>
      <c r="BL72">
        <f t="shared" si="101"/>
        <v>3.5656542313294822E-3</v>
      </c>
      <c r="BM72">
        <f t="shared" si="101"/>
        <v>3.401968055139469E-3</v>
      </c>
      <c r="BN72">
        <f t="shared" si="101"/>
        <v>3.2496946111046495E-3</v>
      </c>
      <c r="BO72">
        <f t="shared" si="101"/>
        <v>3.1076808752859291E-3</v>
      </c>
      <c r="BP72">
        <f t="shared" si="101"/>
        <v>2.9749339595000275E-3</v>
      </c>
      <c r="BQ72">
        <f t="shared" si="101"/>
        <v>2.8505922209114331E-3</v>
      </c>
      <c r="BR72">
        <f t="shared" si="101"/>
        <v>2.733902786248701E-3</v>
      </c>
      <c r="BS72">
        <f t="shared" si="101"/>
        <v>2.6242038147573795E-3</v>
      </c>
      <c r="BT72">
        <f t="shared" si="101"/>
        <v>2.52091032196916E-3</v>
      </c>
      <c r="BU72">
        <f t="shared" si="101"/>
        <v>2.4235027201779404E-3</v>
      </c>
      <c r="BV72">
        <f t="shared" si="102"/>
        <v>2.3315174601262231E-3</v>
      </c>
      <c r="BW72">
        <f t="shared" si="102"/>
        <v>2.2445393180165682E-3</v>
      </c>
      <c r="BX72">
        <f t="shared" si="102"/>
        <v>2.1621949853568999E-3</v>
      </c>
      <c r="BY72">
        <f t="shared" si="102"/>
        <v>2.0841477009926352E-3</v>
      </c>
      <c r="BZ72">
        <f t="shared" si="102"/>
        <v>2.0100927246103116E-3</v>
      </c>
      <c r="CA72">
        <f t="shared" si="102"/>
        <v>1.9397534954675799E-3</v>
      </c>
      <c r="CB72">
        <f t="shared" si="102"/>
        <v>1.8728783535056554E-3</v>
      </c>
      <c r="CC72">
        <f t="shared" si="102"/>
        <v>1.8092377253706381E-3</v>
      </c>
      <c r="CD72">
        <f t="shared" si="102"/>
        <v>1.7486216973413584E-3</v>
      </c>
      <c r="CE72">
        <f t="shared" si="102"/>
        <v>1.6908379122496872E-3</v>
      </c>
      <c r="CF72">
        <f t="shared" si="103"/>
        <v>1.6357097392761704E-3</v>
      </c>
      <c r="CG72">
        <f t="shared" si="103"/>
        <v>1.5830746748045968E-3</v>
      </c>
      <c r="CH72">
        <f t="shared" si="103"/>
        <v>1.5327829399091673E-3</v>
      </c>
      <c r="CI72">
        <f t="shared" si="103"/>
        <v>1.4846962459626784E-3</v>
      </c>
      <c r="CJ72">
        <f t="shared" si="103"/>
        <v>1.4386867046205978E-3</v>
      </c>
      <c r="CK72">
        <f t="shared" si="103"/>
        <v>1.3946358623016322E-3</v>
      </c>
      <c r="CL72">
        <f t="shared" si="103"/>
        <v>1.3524338424396156E-3</v>
      </c>
      <c r="CM72">
        <f t="shared" si="103"/>
        <v>1.3119785813698664E-3</v>
      </c>
      <c r="CN72">
        <f t="shared" si="103"/>
        <v>1.2731751458484992E-3</v>
      </c>
      <c r="CO72">
        <f t="shared" si="103"/>
        <v>1.2359351219737873E-3</v>
      </c>
      <c r="CP72">
        <f t="shared" si="104"/>
        <v>1.2001760667538714E-3</v>
      </c>
      <c r="CQ72">
        <f t="shared" si="104"/>
        <v>1.1658210147998094E-3</v>
      </c>
      <c r="CR72">
        <f t="shared" si="104"/>
        <v>7.5003827185181251E-4</v>
      </c>
      <c r="CS72">
        <f t="shared" si="104"/>
        <v>4.8679794689459102E-4</v>
      </c>
      <c r="CT72">
        <f t="shared" si="104"/>
        <v>3.3687469088831284E-4</v>
      </c>
      <c r="CU72">
        <f t="shared" si="104"/>
        <v>2.3417496874406383E-4</v>
      </c>
      <c r="CV72">
        <f t="shared" si="104"/>
        <v>1.5977689772875015E-4</v>
      </c>
      <c r="CW72">
        <f t="shared" si="104"/>
        <v>1.0495099282349066E-4</v>
      </c>
      <c r="CX72">
        <f t="shared" si="104"/>
        <v>6.4765987766294411E-5</v>
      </c>
      <c r="CY72">
        <f t="shared" si="104"/>
        <v>3.6088876276960164E-5</v>
      </c>
      <c r="CZ72">
        <f t="shared" si="105"/>
        <v>1.6768397923524338E-5</v>
      </c>
      <c r="DA72">
        <f t="shared" si="105"/>
        <v>5.2433527328943945E-6</v>
      </c>
      <c r="DB72">
        <f t="shared" si="105"/>
        <v>3.3281564883797528E-7</v>
      </c>
      <c r="DC72">
        <f t="shared" si="105"/>
        <v>0</v>
      </c>
      <c r="DD72">
        <f t="shared" si="105"/>
        <v>0</v>
      </c>
      <c r="DE72">
        <f t="shared" si="105"/>
        <v>0</v>
      </c>
      <c r="DF72">
        <f t="shared" si="105"/>
        <v>0</v>
      </c>
      <c r="DG72">
        <f t="shared" si="105"/>
        <v>0</v>
      </c>
      <c r="DH72">
        <f t="shared" si="105"/>
        <v>0</v>
      </c>
      <c r="DI72">
        <f t="shared" si="105"/>
        <v>0</v>
      </c>
      <c r="DJ72">
        <f t="shared" si="106"/>
        <v>0</v>
      </c>
      <c r="DK72">
        <f t="shared" si="106"/>
        <v>0</v>
      </c>
      <c r="DL72">
        <f t="shared" si="106"/>
        <v>0</v>
      </c>
      <c r="DM72">
        <f t="shared" si="106"/>
        <v>0</v>
      </c>
      <c r="DN72">
        <f t="shared" si="106"/>
        <v>0</v>
      </c>
      <c r="DO72">
        <f t="shared" si="106"/>
        <v>0</v>
      </c>
      <c r="DP72">
        <f t="shared" si="106"/>
        <v>0</v>
      </c>
      <c r="DQ72">
        <f t="shared" si="106"/>
        <v>0</v>
      </c>
      <c r="DR72">
        <f t="shared" si="106"/>
        <v>0</v>
      </c>
      <c r="DS72">
        <f t="shared" si="106"/>
        <v>0</v>
      </c>
      <c r="DT72">
        <f t="shared" si="107"/>
        <v>0</v>
      </c>
      <c r="DU72">
        <f t="shared" si="107"/>
        <v>0</v>
      </c>
      <c r="DV72">
        <f t="shared" si="107"/>
        <v>0</v>
      </c>
      <c r="DW72">
        <f t="shared" si="107"/>
        <v>0</v>
      </c>
      <c r="DX72">
        <f t="shared" si="107"/>
        <v>0</v>
      </c>
      <c r="DY72">
        <f t="shared" si="107"/>
        <v>0</v>
      </c>
      <c r="DZ72">
        <f t="shared" si="107"/>
        <v>0</v>
      </c>
      <c r="EA72">
        <f t="shared" si="107"/>
        <v>0</v>
      </c>
      <c r="EB72">
        <f t="shared" si="107"/>
        <v>0</v>
      </c>
      <c r="EC72">
        <f t="shared" si="107"/>
        <v>0</v>
      </c>
      <c r="ED72">
        <f t="shared" si="108"/>
        <v>0</v>
      </c>
      <c r="EE72">
        <f t="shared" si="108"/>
        <v>0</v>
      </c>
      <c r="EF72">
        <f t="shared" si="108"/>
        <v>0</v>
      </c>
      <c r="EG72">
        <f t="shared" si="108"/>
        <v>0</v>
      </c>
      <c r="EH72">
        <f t="shared" si="108"/>
        <v>0</v>
      </c>
      <c r="EI72">
        <f t="shared" si="108"/>
        <v>0</v>
      </c>
      <c r="EJ72">
        <f t="shared" si="108"/>
        <v>0</v>
      </c>
      <c r="EK72">
        <f t="shared" si="108"/>
        <v>0</v>
      </c>
      <c r="EL72">
        <f t="shared" si="108"/>
        <v>0</v>
      </c>
      <c r="EM72">
        <f t="shared" si="108"/>
        <v>0</v>
      </c>
      <c r="EN72">
        <f t="shared" si="109"/>
        <v>0</v>
      </c>
      <c r="EO72">
        <f t="shared" si="109"/>
        <v>0</v>
      </c>
      <c r="EP72">
        <f t="shared" si="109"/>
        <v>0</v>
      </c>
      <c r="EQ72">
        <f t="shared" si="109"/>
        <v>0</v>
      </c>
      <c r="ER72">
        <f t="shared" si="109"/>
        <v>0</v>
      </c>
      <c r="ES72">
        <f t="shared" si="109"/>
        <v>0</v>
      </c>
      <c r="ET72">
        <f t="shared" si="109"/>
        <v>0</v>
      </c>
      <c r="EU72">
        <f t="shared" si="109"/>
        <v>0</v>
      </c>
      <c r="EV72">
        <f t="shared" si="109"/>
        <v>0</v>
      </c>
      <c r="EW72">
        <f t="shared" si="109"/>
        <v>0</v>
      </c>
      <c r="EX72">
        <f t="shared" si="109"/>
        <v>0</v>
      </c>
      <c r="EZ72">
        <f t="shared" si="112"/>
        <v>0.86353373023128466</v>
      </c>
      <c r="FB72">
        <f t="shared" si="110"/>
        <v>1.2793211682292083E-2</v>
      </c>
      <c r="FC72">
        <f t="shared" si="111"/>
        <v>0.24838007979502372</v>
      </c>
    </row>
    <row r="73" spans="1:159" x14ac:dyDescent="0.25">
      <c r="A73">
        <v>630</v>
      </c>
      <c r="B73" s="20">
        <f>'Input spectra'!S72</f>
        <v>5.1514604170512998E-2</v>
      </c>
      <c r="C73">
        <f>'Input spectra'!D72</f>
        <v>0</v>
      </c>
      <c r="D73">
        <f t="shared" ref="D73:M82" si="113">D$2*EXP(- D$1 * ($C73*_c2+$B73))</f>
        <v>2.0653927966864227E-2</v>
      </c>
      <c r="E73">
        <f t="shared" si="113"/>
        <v>2.0398163094781506E-2</v>
      </c>
      <c r="F73">
        <f t="shared" si="113"/>
        <v>2.0144481282737971E-2</v>
      </c>
      <c r="G73">
        <f t="shared" si="113"/>
        <v>1.9892867876827067E-2</v>
      </c>
      <c r="H73">
        <f t="shared" si="113"/>
        <v>1.9643308318736667E-2</v>
      </c>
      <c r="I73">
        <f t="shared" si="113"/>
        <v>1.9395788145153622E-2</v>
      </c>
      <c r="J73">
        <f t="shared" si="113"/>
        <v>1.915029298717183E-2</v>
      </c>
      <c r="K73">
        <f t="shared" si="113"/>
        <v>1.8906808569703937E-2</v>
      </c>
      <c r="L73">
        <f t="shared" si="113"/>
        <v>1.8665320710896577E-2</v>
      </c>
      <c r="M73">
        <f t="shared" si="113"/>
        <v>1.8425815321549133E-2</v>
      </c>
      <c r="N73">
        <f t="shared" ref="N73:W82" si="114">N$2*EXP(- N$1 * ($C73*_c2+$B73))</f>
        <v>1.8188278404536011E-2</v>
      </c>
      <c r="O73">
        <f t="shared" si="114"/>
        <v>1.7952696054232414E-2</v>
      </c>
      <c r="P73">
        <f t="shared" si="114"/>
        <v>1.7719054455943593E-2</v>
      </c>
      <c r="Q73">
        <f t="shared" si="114"/>
        <v>1.748733988533752E-2</v>
      </c>
      <c r="R73">
        <f t="shared" si="114"/>
        <v>1.7257538707881007E-2</v>
      </c>
      <c r="S73">
        <f t="shared" si="114"/>
        <v>1.7029637378279255E-2</v>
      </c>
      <c r="T73">
        <f t="shared" si="114"/>
        <v>1.6803622439918751E-2</v>
      </c>
      <c r="U73">
        <f t="shared" si="114"/>
        <v>1.6579480524313562E-2</v>
      </c>
      <c r="V73">
        <f t="shared" si="114"/>
        <v>1.635719835055496E-2</v>
      </c>
      <c r="W73">
        <f t="shared" si="114"/>
        <v>1.61367627247644E-2</v>
      </c>
      <c r="X73">
        <f t="shared" ref="X73:AG82" si="115">X$2*EXP(- X$1 * ($C73*_c2+$B73))</f>
        <v>1.5918160539549787E-2</v>
      </c>
      <c r="Y73">
        <f t="shared" si="115"/>
        <v>1.5701378773465037E-2</v>
      </c>
      <c r="Z73">
        <f t="shared" si="115"/>
        <v>1.5486404490472911E-2</v>
      </c>
      <c r="AA73">
        <f t="shared" si="115"/>
        <v>1.5273224839411093E-2</v>
      </c>
      <c r="AB73">
        <f t="shared" si="115"/>
        <v>1.5061827053461523E-2</v>
      </c>
      <c r="AC73">
        <f t="shared" si="115"/>
        <v>1.4852198449622921E-2</v>
      </c>
      <c r="AD73">
        <f t="shared" si="115"/>
        <v>1.4644326428186485E-2</v>
      </c>
      <c r="AE73">
        <f t="shared" si="115"/>
        <v>1.4438198472214833E-2</v>
      </c>
      <c r="AF73">
        <f t="shared" si="115"/>
        <v>1.423380214702402E-2</v>
      </c>
      <c r="AG73">
        <f t="shared" si="115"/>
        <v>1.4031125099668739E-2</v>
      </c>
      <c r="AH73">
        <f t="shared" ref="AH73:AQ82" si="116">AH$2*EXP(- AH$1 * ($C73*_c2+$B73))</f>
        <v>1.3830155058430639E-2</v>
      </c>
      <c r="AI73">
        <f t="shared" si="116"/>
        <v>1.363087983230973E-2</v>
      </c>
      <c r="AJ73">
        <f t="shared" si="116"/>
        <v>1.3433287310518878E-2</v>
      </c>
      <c r="AK73">
        <f t="shared" si="116"/>
        <v>1.3237365461981345E-2</v>
      </c>
      <c r="AL73">
        <f t="shared" si="116"/>
        <v>1.3043102334831415E-2</v>
      </c>
      <c r="AM73">
        <f t="shared" si="116"/>
        <v>1.2850486055918013E-2</v>
      </c>
      <c r="AN73">
        <f t="shared" si="116"/>
        <v>1.2659504830311332E-2</v>
      </c>
      <c r="AO73">
        <f t="shared" si="116"/>
        <v>1.2470146940812478E-2</v>
      </c>
      <c r="AP73">
        <f t="shared" si="116"/>
        <v>1.2282400747466081E-2</v>
      </c>
      <c r="AQ73">
        <f t="shared" si="116"/>
        <v>1.2096254687075828E-2</v>
      </c>
      <c r="AR73">
        <f t="shared" ref="AR73:BA82" si="117">AR$2*EXP(- AR$1 * ($C73*_c2+$B73))</f>
        <v>1.1911697272722991E-2</v>
      </c>
      <c r="AS73">
        <f t="shared" si="117"/>
        <v>1.1728717093287846E-2</v>
      </c>
      <c r="AT73">
        <f t="shared" si="117"/>
        <v>1.1547302812973968E-2</v>
      </c>
      <c r="AU73">
        <f t="shared" si="117"/>
        <v>1.1367443170835496E-2</v>
      </c>
      <c r="AV73">
        <f t="shared" si="117"/>
        <v>1.1189126980307168E-2</v>
      </c>
      <c r="AW73">
        <f t="shared" si="117"/>
        <v>1.1012343128737284E-2</v>
      </c>
      <c r="AX73">
        <f t="shared" si="117"/>
        <v>9.7825961035992656E-3</v>
      </c>
      <c r="AY73">
        <f t="shared" si="117"/>
        <v>8.353311905429971E-3</v>
      </c>
      <c r="AZ73">
        <f t="shared" si="117"/>
        <v>7.514469530937512E-3</v>
      </c>
      <c r="BA73">
        <f t="shared" si="117"/>
        <v>6.878753474229839E-3</v>
      </c>
      <c r="BB73">
        <f t="shared" ref="BB73:BK82" si="118">BB$2*EXP(- BB$1 * ($C73*_c2+$B73))</f>
        <v>6.3591957809721851E-3</v>
      </c>
      <c r="BC73">
        <f t="shared" si="118"/>
        <v>5.9180703814356375E-3</v>
      </c>
      <c r="BD73">
        <f t="shared" si="118"/>
        <v>5.5346914065515151E-3</v>
      </c>
      <c r="BE73">
        <f t="shared" si="118"/>
        <v>5.1961551532382936E-3</v>
      </c>
      <c r="BF73">
        <f t="shared" si="118"/>
        <v>4.8937196746699722E-3</v>
      </c>
      <c r="BG73">
        <f t="shared" si="118"/>
        <v>4.6211122581998054E-3</v>
      </c>
      <c r="BH73">
        <f t="shared" si="118"/>
        <v>4.3736377985372429E-3</v>
      </c>
      <c r="BI73">
        <f t="shared" si="118"/>
        <v>4.147666713662632E-3</v>
      </c>
      <c r="BJ73">
        <f t="shared" si="118"/>
        <v>3.9403208789737833E-3</v>
      </c>
      <c r="BK73">
        <f t="shared" si="118"/>
        <v>3.7492707794554224E-3</v>
      </c>
      <c r="BL73">
        <f t="shared" ref="BL73:BU82" si="119">BL$2*EXP(- BL$1 * ($C73*_c2+$B73))</f>
        <v>3.572598894682233E-3</v>
      </c>
      <c r="BM73">
        <f t="shared" si="119"/>
        <v>3.4087044545857842E-3</v>
      </c>
      <c r="BN73">
        <f t="shared" si="119"/>
        <v>3.2562350824795593E-3</v>
      </c>
      <c r="BO73">
        <f t="shared" si="119"/>
        <v>3.1140365083901131E-3</v>
      </c>
      <c r="BP73">
        <f t="shared" si="119"/>
        <v>2.9811147809997696E-3</v>
      </c>
      <c r="BQ73">
        <f t="shared" si="119"/>
        <v>2.8566073422837501E-3</v>
      </c>
      <c r="BR73">
        <f t="shared" si="119"/>
        <v>2.7397605248850061E-3</v>
      </c>
      <c r="BS73">
        <f t="shared" si="119"/>
        <v>2.6299117941524235E-3</v>
      </c>
      <c r="BT73">
        <f t="shared" si="119"/>
        <v>2.5264755553991536E-3</v>
      </c>
      <c r="BU73">
        <f t="shared" si="119"/>
        <v>2.4289316811905918E-3</v>
      </c>
      <c r="BV73">
        <f t="shared" ref="BV73:CE82" si="120">BV$2*EXP(- BV$1 * ($C73*_c2+$B73))</f>
        <v>2.3368161423844023E-3</v>
      </c>
      <c r="BW73">
        <f t="shared" si="120"/>
        <v>2.2497132864642525E-3</v>
      </c>
      <c r="BX73">
        <f t="shared" si="120"/>
        <v>2.1672494202496068E-3</v>
      </c>
      <c r="BY73">
        <f t="shared" si="120"/>
        <v>2.0890874360130324E-3</v>
      </c>
      <c r="BZ73">
        <f t="shared" si="120"/>
        <v>2.01492228004447E-3</v>
      </c>
      <c r="CA73">
        <f t="shared" si="120"/>
        <v>1.9444771072281981E-3</v>
      </c>
      <c r="CB73">
        <f t="shared" si="120"/>
        <v>1.8774999986412872E-3</v>
      </c>
      <c r="CC73">
        <f t="shared" si="120"/>
        <v>1.8137611445841499E-3</v>
      </c>
      <c r="CD73">
        <f t="shared" si="120"/>
        <v>1.7530504149490067E-3</v>
      </c>
      <c r="CE73">
        <f t="shared" si="120"/>
        <v>1.6951752539388245E-3</v>
      </c>
      <c r="CF73">
        <f t="shared" ref="CF73:CO82" si="121">CF$2*EXP(- CF$1 * ($C73*_c2+$B73))</f>
        <v>1.6399588479604722E-3</v>
      </c>
      <c r="CG73">
        <f t="shared" si="121"/>
        <v>1.5872385248277849E-3</v>
      </c>
      <c r="CH73">
        <f t="shared" si="121"/>
        <v>1.5368643498090788E-3</v>
      </c>
      <c r="CI73">
        <f t="shared" si="121"/>
        <v>1.4886978899754074E-3</v>
      </c>
      <c r="CJ73">
        <f t="shared" si="121"/>
        <v>1.4426111230779041E-3</v>
      </c>
      <c r="CK73">
        <f t="shared" si="121"/>
        <v>1.3984854710527696E-3</v>
      </c>
      <c r="CL73">
        <f t="shared" si="121"/>
        <v>1.3562109414103456E-3</v>
      </c>
      <c r="CM73">
        <f t="shared" si="121"/>
        <v>1.3156853623559836E-3</v>
      </c>
      <c r="CN73">
        <f t="shared" si="121"/>
        <v>1.2768136996282036E-3</v>
      </c>
      <c r="CO73">
        <f t="shared" si="121"/>
        <v>1.2395074448122293E-3</v>
      </c>
      <c r="CP73">
        <f t="shared" ref="CP73:CY82" si="122">CP$2*EXP(- CP$1 * ($C73*_c2+$B73))</f>
        <v>1.2036840663638404E-3</v>
      </c>
      <c r="CQ73">
        <f t="shared" si="122"/>
        <v>1.1692665158145692E-3</v>
      </c>
      <c r="CR73">
        <f t="shared" si="122"/>
        <v>7.5227935209802382E-4</v>
      </c>
      <c r="CS73">
        <f t="shared" si="122"/>
        <v>4.8826831098468829E-4</v>
      </c>
      <c r="CT73">
        <f t="shared" si="122"/>
        <v>3.3790317238870489E-4</v>
      </c>
      <c r="CU73">
        <f t="shared" si="122"/>
        <v>2.3489752450572702E-4</v>
      </c>
      <c r="CV73">
        <f t="shared" si="122"/>
        <v>1.6027509294765294E-4</v>
      </c>
      <c r="CW73">
        <f t="shared" si="122"/>
        <v>1.0528165130652362E-4</v>
      </c>
      <c r="CX73">
        <f t="shared" si="122"/>
        <v>6.4972146386197855E-5</v>
      </c>
      <c r="CY73">
        <f t="shared" si="122"/>
        <v>3.6204925978728578E-5</v>
      </c>
      <c r="CZ73">
        <f t="shared" ref="CZ73:DI82" si="123">CZ$2*EXP(- CZ$1 * ($C73*_c2+$B73))</f>
        <v>1.6822865003368534E-5</v>
      </c>
      <c r="DA73">
        <f t="shared" si="123"/>
        <v>5.2605547753330703E-6</v>
      </c>
      <c r="DB73">
        <f t="shared" si="123"/>
        <v>3.3391835683014373E-7</v>
      </c>
      <c r="DC73">
        <f t="shared" si="123"/>
        <v>0</v>
      </c>
      <c r="DD73">
        <f t="shared" si="123"/>
        <v>0</v>
      </c>
      <c r="DE73">
        <f t="shared" si="123"/>
        <v>0</v>
      </c>
      <c r="DF73">
        <f t="shared" si="123"/>
        <v>0</v>
      </c>
      <c r="DG73">
        <f t="shared" si="123"/>
        <v>0</v>
      </c>
      <c r="DH73">
        <f t="shared" si="123"/>
        <v>0</v>
      </c>
      <c r="DI73">
        <f t="shared" si="123"/>
        <v>0</v>
      </c>
      <c r="DJ73">
        <f t="shared" ref="DJ73:DS82" si="124">DJ$2*EXP(- DJ$1 * ($C73*_c2+$B73))</f>
        <v>0</v>
      </c>
      <c r="DK73">
        <f t="shared" si="124"/>
        <v>0</v>
      </c>
      <c r="DL73">
        <f t="shared" si="124"/>
        <v>0</v>
      </c>
      <c r="DM73">
        <f t="shared" si="124"/>
        <v>0</v>
      </c>
      <c r="DN73">
        <f t="shared" si="124"/>
        <v>0</v>
      </c>
      <c r="DO73">
        <f t="shared" si="124"/>
        <v>0</v>
      </c>
      <c r="DP73">
        <f t="shared" si="124"/>
        <v>0</v>
      </c>
      <c r="DQ73">
        <f t="shared" si="124"/>
        <v>0</v>
      </c>
      <c r="DR73">
        <f t="shared" si="124"/>
        <v>0</v>
      </c>
      <c r="DS73">
        <f t="shared" si="124"/>
        <v>0</v>
      </c>
      <c r="DT73">
        <f t="shared" ref="DT73:EC82" si="125">DT$2*EXP(- DT$1 * ($C73*_c2+$B73))</f>
        <v>0</v>
      </c>
      <c r="DU73">
        <f t="shared" si="125"/>
        <v>0</v>
      </c>
      <c r="DV73">
        <f t="shared" si="125"/>
        <v>0</v>
      </c>
      <c r="DW73">
        <f t="shared" si="125"/>
        <v>0</v>
      </c>
      <c r="DX73">
        <f t="shared" si="125"/>
        <v>0</v>
      </c>
      <c r="DY73">
        <f t="shared" si="125"/>
        <v>0</v>
      </c>
      <c r="DZ73">
        <f t="shared" si="125"/>
        <v>0</v>
      </c>
      <c r="EA73">
        <f t="shared" si="125"/>
        <v>0</v>
      </c>
      <c r="EB73">
        <f t="shared" si="125"/>
        <v>0</v>
      </c>
      <c r="EC73">
        <f t="shared" si="125"/>
        <v>0</v>
      </c>
      <c r="ED73">
        <f t="shared" ref="ED73:EM82" si="126">ED$2*EXP(- ED$1 * ($C73*_c2+$B73))</f>
        <v>0</v>
      </c>
      <c r="EE73">
        <f t="shared" si="126"/>
        <v>0</v>
      </c>
      <c r="EF73">
        <f t="shared" si="126"/>
        <v>0</v>
      </c>
      <c r="EG73">
        <f t="shared" si="126"/>
        <v>0</v>
      </c>
      <c r="EH73">
        <f t="shared" si="126"/>
        <v>0</v>
      </c>
      <c r="EI73">
        <f t="shared" si="126"/>
        <v>0</v>
      </c>
      <c r="EJ73">
        <f t="shared" si="126"/>
        <v>0</v>
      </c>
      <c r="EK73">
        <f t="shared" si="126"/>
        <v>0</v>
      </c>
      <c r="EL73">
        <f t="shared" si="126"/>
        <v>0</v>
      </c>
      <c r="EM73">
        <f t="shared" si="126"/>
        <v>0</v>
      </c>
      <c r="EN73">
        <f t="shared" ref="EN73:EX82" si="127">EN$2*EXP(- EN$1 * ($C73*_c2+$B73))</f>
        <v>0</v>
      </c>
      <c r="EO73">
        <f t="shared" si="127"/>
        <v>0</v>
      </c>
      <c r="EP73">
        <f t="shared" si="127"/>
        <v>0</v>
      </c>
      <c r="EQ73">
        <f t="shared" si="127"/>
        <v>0</v>
      </c>
      <c r="ER73">
        <f t="shared" si="127"/>
        <v>0</v>
      </c>
      <c r="ES73">
        <f t="shared" si="127"/>
        <v>0</v>
      </c>
      <c r="ET73">
        <f t="shared" si="127"/>
        <v>0</v>
      </c>
      <c r="EU73">
        <f t="shared" si="127"/>
        <v>0</v>
      </c>
      <c r="EV73">
        <f t="shared" si="127"/>
        <v>0</v>
      </c>
      <c r="EW73">
        <f t="shared" si="127"/>
        <v>0</v>
      </c>
      <c r="EX73">
        <f t="shared" si="127"/>
        <v>0</v>
      </c>
      <c r="EZ73">
        <f t="shared" si="112"/>
        <v>0.86429586790704127</v>
      </c>
      <c r="FB73">
        <f t="shared" si="110"/>
        <v>1.2714206299570763E-2</v>
      </c>
      <c r="FC73">
        <f t="shared" si="111"/>
        <v>0.24839021311871518</v>
      </c>
    </row>
    <row r="74" spans="1:159" x14ac:dyDescent="0.25">
      <c r="A74">
        <v>635</v>
      </c>
      <c r="B74" s="20">
        <f>'Input spectra'!S73</f>
        <v>5.1190310751138599E-2</v>
      </c>
      <c r="C74">
        <f>'Input spectra'!D73</f>
        <v>0</v>
      </c>
      <c r="D74">
        <f t="shared" si="113"/>
        <v>2.0653927966864227E-2</v>
      </c>
      <c r="E74">
        <f t="shared" si="113"/>
        <v>2.0398824604513505E-2</v>
      </c>
      <c r="F74">
        <f t="shared" si="113"/>
        <v>2.0145787869652609E-2</v>
      </c>
      <c r="G74">
        <f t="shared" si="113"/>
        <v>1.9894803308816201E-2</v>
      </c>
      <c r="H74">
        <f t="shared" si="113"/>
        <v>1.964585656225782E-2</v>
      </c>
      <c r="I74">
        <f t="shared" si="113"/>
        <v>1.9398933363369647E-2</v>
      </c>
      <c r="J74">
        <f t="shared" si="113"/>
        <v>1.9154019538105752E-2</v>
      </c>
      <c r="K74">
        <f t="shared" si="113"/>
        <v>1.8911101004408785E-2</v>
      </c>
      <c r="L74">
        <f t="shared" si="113"/>
        <v>1.8670163771640151E-2</v>
      </c>
      <c r="M74">
        <f t="shared" si="113"/>
        <v>1.8431193940013559E-2</v>
      </c>
      <c r="N74">
        <f t="shared" si="114"/>
        <v>1.8194177700032007E-2</v>
      </c>
      <c r="O74">
        <f t="shared" si="114"/>
        <v>1.7959101331928125E-2</v>
      </c>
      <c r="P74">
        <f t="shared" si="114"/>
        <v>1.7725951205107896E-2</v>
      </c>
      <c r="Q74">
        <f t="shared" si="114"/>
        <v>1.7494713777597714E-2</v>
      </c>
      <c r="R74">
        <f t="shared" si="114"/>
        <v>1.726537559549474E-2</v>
      </c>
      <c r="S74">
        <f t="shared" si="114"/>
        <v>1.7037923292420602E-2</v>
      </c>
      <c r="T74">
        <f t="shared" si="114"/>
        <v>1.681234358897836E-2</v>
      </c>
      <c r="U74">
        <f t="shared" si="114"/>
        <v>1.6588623292212702E-2</v>
      </c>
      <c r="V74">
        <f t="shared" si="114"/>
        <v>1.6366749295073448E-2</v>
      </c>
      <c r="W74">
        <f t="shared" si="114"/>
        <v>1.6146708575882233E-2</v>
      </c>
      <c r="X74">
        <f t="shared" si="115"/>
        <v>1.5928488197802401E-2</v>
      </c>
      <c r="Y74">
        <f t="shared" si="115"/>
        <v>1.5712075308312097E-2</v>
      </c>
      <c r="Z74">
        <f t="shared" si="115"/>
        <v>1.5497457138680545E-2</v>
      </c>
      <c r="AA74">
        <f t="shared" si="115"/>
        <v>1.5284621003447419E-2</v>
      </c>
      <c r="AB74">
        <f t="shared" si="115"/>
        <v>1.5073554299905416E-2</v>
      </c>
      <c r="AC74">
        <f t="shared" si="115"/>
        <v>1.4864244507585906E-2</v>
      </c>
      <c r="AD74">
        <f t="shared" si="115"/>
        <v>1.4656679187747653E-2</v>
      </c>
      <c r="AE74">
        <f t="shared" si="115"/>
        <v>1.4450845982868681E-2</v>
      </c>
      <c r="AF74">
        <f t="shared" si="115"/>
        <v>1.4246732616141128E-2</v>
      </c>
      <c r="AG74">
        <f t="shared" si="115"/>
        <v>1.4044326890969176E-2</v>
      </c>
      <c r="AH74">
        <f t="shared" si="116"/>
        <v>1.3843616690470012E-2</v>
      </c>
      <c r="AI74">
        <f t="shared" si="116"/>
        <v>1.3644589976977773E-2</v>
      </c>
      <c r="AJ74">
        <f t="shared" si="116"/>
        <v>1.3447234791550484E-2</v>
      </c>
      <c r="AK74">
        <f t="shared" si="116"/>
        <v>1.3251539253479959E-2</v>
      </c>
      <c r="AL74">
        <f t="shared" si="116"/>
        <v>1.3057491559804691E-2</v>
      </c>
      <c r="AM74">
        <f t="shared" si="116"/>
        <v>1.2865079984825627E-2</v>
      </c>
      <c r="AN74">
        <f t="shared" si="116"/>
        <v>1.2674292879624882E-2</v>
      </c>
      <c r="AO74">
        <f t="shared" si="116"/>
        <v>1.2485118671587371E-2</v>
      </c>
      <c r="AP74">
        <f t="shared" si="116"/>
        <v>1.2297545863925299E-2</v>
      </c>
      <c r="AQ74">
        <f t="shared" si="116"/>
        <v>1.2111563035205516E-2</v>
      </c>
      <c r="AR74">
        <f t="shared" si="117"/>
        <v>1.1927158838879756E-2</v>
      </c>
      <c r="AS74">
        <f t="shared" si="117"/>
        <v>1.1744322002817675E-2</v>
      </c>
      <c r="AT74">
        <f t="shared" si="117"/>
        <v>1.1563041328842687E-2</v>
      </c>
      <c r="AU74">
        <f t="shared" si="117"/>
        <v>1.1383305692270687E-2</v>
      </c>
      <c r="AV74">
        <f t="shared" si="117"/>
        <v>1.1205104041451443E-2</v>
      </c>
      <c r="AW74">
        <f t="shared" si="117"/>
        <v>1.102842539731284E-2</v>
      </c>
      <c r="AX74">
        <f t="shared" si="117"/>
        <v>9.7972001787913036E-3</v>
      </c>
      <c r="AY74">
        <f t="shared" si="117"/>
        <v>8.3660535564224463E-3</v>
      </c>
      <c r="AZ74">
        <f t="shared" si="117"/>
        <v>7.5261757260457716E-3</v>
      </c>
      <c r="BA74">
        <f t="shared" si="117"/>
        <v>6.8896927623763697E-3</v>
      </c>
      <c r="BB74">
        <f t="shared" si="118"/>
        <v>6.3695153718711624E-3</v>
      </c>
      <c r="BC74">
        <f t="shared" si="118"/>
        <v>5.9278663554944528E-3</v>
      </c>
      <c r="BD74">
        <f t="shared" si="118"/>
        <v>5.544032573270373E-3</v>
      </c>
      <c r="BE74">
        <f t="shared" si="118"/>
        <v>5.2050937509560188E-3</v>
      </c>
      <c r="BF74">
        <f t="shared" si="118"/>
        <v>4.9022969885759325E-3</v>
      </c>
      <c r="BG74">
        <f t="shared" si="118"/>
        <v>4.6293618927191731E-3</v>
      </c>
      <c r="BH74">
        <f t="shared" si="118"/>
        <v>4.3815877300196673E-3</v>
      </c>
      <c r="BI74">
        <f t="shared" si="118"/>
        <v>4.1553406518290651E-3</v>
      </c>
      <c r="BJ74">
        <f t="shared" si="118"/>
        <v>3.9477392101244617E-3</v>
      </c>
      <c r="BK74">
        <f t="shared" si="118"/>
        <v>3.7564512432307321E-3</v>
      </c>
      <c r="BL74">
        <f t="shared" si="119"/>
        <v>3.5795570838414569E-3</v>
      </c>
      <c r="BM74">
        <f t="shared" si="119"/>
        <v>3.4154541930984184E-3</v>
      </c>
      <c r="BN74">
        <f t="shared" si="119"/>
        <v>3.2627887174808785E-3</v>
      </c>
      <c r="BO74">
        <f t="shared" si="119"/>
        <v>3.1204051396346395E-3</v>
      </c>
      <c r="BP74">
        <f t="shared" si="119"/>
        <v>2.9873084439793335E-3</v>
      </c>
      <c r="BQ74">
        <f t="shared" si="119"/>
        <v>2.8626351563466801E-3</v>
      </c>
      <c r="BR74">
        <f t="shared" si="119"/>
        <v>2.7456308144803666E-3</v>
      </c>
      <c r="BS74">
        <f t="shared" si="119"/>
        <v>2.6356321891337076E-3</v>
      </c>
      <c r="BT74">
        <f t="shared" si="119"/>
        <v>2.5320530747969814E-3</v>
      </c>
      <c r="BU74">
        <f t="shared" si="119"/>
        <v>2.4343728037813715E-3</v>
      </c>
      <c r="BV74">
        <f t="shared" si="120"/>
        <v>2.3421268665998699E-3</v>
      </c>
      <c r="BW74">
        <f t="shared" si="120"/>
        <v>2.2548991816130123E-3</v>
      </c>
      <c r="BX74">
        <f t="shared" si="120"/>
        <v>2.1723156705947852E-3</v>
      </c>
      <c r="BY74">
        <f t="shared" si="120"/>
        <v>2.0940388789282495E-3</v>
      </c>
      <c r="BZ74">
        <f t="shared" si="120"/>
        <v>2.0197634392247676E-3</v>
      </c>
      <c r="CA74">
        <f t="shared" si="120"/>
        <v>1.9492122217432213E-3</v>
      </c>
      <c r="CB74">
        <f t="shared" si="120"/>
        <v>1.8821330484705128E-3</v>
      </c>
      <c r="CC74">
        <f t="shared" si="120"/>
        <v>1.818295873158004E-3</v>
      </c>
      <c r="CD74">
        <f t="shared" si="120"/>
        <v>1.7574903491277857E-3</v>
      </c>
      <c r="CE74">
        <f t="shared" si="120"/>
        <v>1.6995237217878329E-3</v>
      </c>
      <c r="CF74">
        <f t="shared" si="121"/>
        <v>1.6442189946206307E-3</v>
      </c>
      <c r="CG74">
        <f t="shared" si="121"/>
        <v>1.5914133267329602E-3</v>
      </c>
      <c r="CH74">
        <f t="shared" si="121"/>
        <v>1.5409566274622365E-3</v>
      </c>
      <c r="CI74">
        <f t="shared" si="121"/>
        <v>1.4927103194635142E-3</v>
      </c>
      <c r="CJ74">
        <f t="shared" si="121"/>
        <v>1.4465462464789474E-3</v>
      </c>
      <c r="CK74">
        <f t="shared" si="121"/>
        <v>1.4023457058661918E-3</v>
      </c>
      <c r="CL74">
        <f t="shared" si="121"/>
        <v>1.3599985891237848E-3</v>
      </c>
      <c r="CM74">
        <f t="shared" si="121"/>
        <v>1.3194026162457548E-3</v>
      </c>
      <c r="CN74">
        <f t="shared" si="121"/>
        <v>1.2804626518779468E-3</v>
      </c>
      <c r="CO74">
        <f t="shared" si="121"/>
        <v>1.2430900930231242E-3</v>
      </c>
      <c r="CP74">
        <f t="shared" si="122"/>
        <v>1.2072023195204386E-3</v>
      </c>
      <c r="CQ74">
        <f t="shared" si="122"/>
        <v>1.1727221997622939E-3</v>
      </c>
      <c r="CR74">
        <f t="shared" si="122"/>
        <v>7.5452712859009165E-4</v>
      </c>
      <c r="CS74">
        <f t="shared" si="122"/>
        <v>4.8974311628200773E-4</v>
      </c>
      <c r="CT74">
        <f t="shared" si="122"/>
        <v>3.389347938524877E-4</v>
      </c>
      <c r="CU74">
        <f t="shared" si="122"/>
        <v>2.3562230974064058E-4</v>
      </c>
      <c r="CV74">
        <f t="shared" si="122"/>
        <v>1.6077484157308493E-4</v>
      </c>
      <c r="CW74">
        <f t="shared" si="122"/>
        <v>1.0561335156181103E-4</v>
      </c>
      <c r="CX74">
        <f t="shared" si="122"/>
        <v>6.5178961235984084E-5</v>
      </c>
      <c r="CY74">
        <f t="shared" si="122"/>
        <v>3.6321348857350071E-5</v>
      </c>
      <c r="CZ74">
        <f t="shared" si="123"/>
        <v>1.6877509003083095E-5</v>
      </c>
      <c r="DA74">
        <f t="shared" si="123"/>
        <v>5.2778132530869244E-6</v>
      </c>
      <c r="DB74">
        <f t="shared" si="123"/>
        <v>3.3502471839124812E-7</v>
      </c>
      <c r="DC74">
        <f t="shared" si="123"/>
        <v>0</v>
      </c>
      <c r="DD74">
        <f t="shared" si="123"/>
        <v>0</v>
      </c>
      <c r="DE74">
        <f t="shared" si="123"/>
        <v>0</v>
      </c>
      <c r="DF74">
        <f t="shared" si="123"/>
        <v>0</v>
      </c>
      <c r="DG74">
        <f t="shared" si="123"/>
        <v>0</v>
      </c>
      <c r="DH74">
        <f t="shared" si="123"/>
        <v>0</v>
      </c>
      <c r="DI74">
        <f t="shared" si="123"/>
        <v>0</v>
      </c>
      <c r="DJ74">
        <f t="shared" si="124"/>
        <v>0</v>
      </c>
      <c r="DK74">
        <f t="shared" si="124"/>
        <v>0</v>
      </c>
      <c r="DL74">
        <f t="shared" si="124"/>
        <v>0</v>
      </c>
      <c r="DM74">
        <f t="shared" si="124"/>
        <v>0</v>
      </c>
      <c r="DN74">
        <f t="shared" si="124"/>
        <v>0</v>
      </c>
      <c r="DO74">
        <f t="shared" si="124"/>
        <v>0</v>
      </c>
      <c r="DP74">
        <f t="shared" si="124"/>
        <v>0</v>
      </c>
      <c r="DQ74">
        <f t="shared" si="124"/>
        <v>0</v>
      </c>
      <c r="DR74">
        <f t="shared" si="124"/>
        <v>0</v>
      </c>
      <c r="DS74">
        <f t="shared" si="124"/>
        <v>0</v>
      </c>
      <c r="DT74">
        <f t="shared" si="125"/>
        <v>0</v>
      </c>
      <c r="DU74">
        <f t="shared" si="125"/>
        <v>0</v>
      </c>
      <c r="DV74">
        <f t="shared" si="125"/>
        <v>0</v>
      </c>
      <c r="DW74">
        <f t="shared" si="125"/>
        <v>0</v>
      </c>
      <c r="DX74">
        <f t="shared" si="125"/>
        <v>0</v>
      </c>
      <c r="DY74">
        <f t="shared" si="125"/>
        <v>0</v>
      </c>
      <c r="DZ74">
        <f t="shared" si="125"/>
        <v>0</v>
      </c>
      <c r="EA74">
        <f t="shared" si="125"/>
        <v>0</v>
      </c>
      <c r="EB74">
        <f t="shared" si="125"/>
        <v>0</v>
      </c>
      <c r="EC74">
        <f t="shared" si="125"/>
        <v>0</v>
      </c>
      <c r="ED74">
        <f t="shared" si="126"/>
        <v>0</v>
      </c>
      <c r="EE74">
        <f t="shared" si="126"/>
        <v>0</v>
      </c>
      <c r="EF74">
        <f t="shared" si="126"/>
        <v>0</v>
      </c>
      <c r="EG74">
        <f t="shared" si="126"/>
        <v>0</v>
      </c>
      <c r="EH74">
        <f t="shared" si="126"/>
        <v>0</v>
      </c>
      <c r="EI74">
        <f t="shared" si="126"/>
        <v>0</v>
      </c>
      <c r="EJ74">
        <f t="shared" si="126"/>
        <v>0</v>
      </c>
      <c r="EK74">
        <f t="shared" si="126"/>
        <v>0</v>
      </c>
      <c r="EL74">
        <f t="shared" si="126"/>
        <v>0</v>
      </c>
      <c r="EM74">
        <f t="shared" si="126"/>
        <v>0</v>
      </c>
      <c r="EN74">
        <f t="shared" si="127"/>
        <v>0</v>
      </c>
      <c r="EO74">
        <f t="shared" si="127"/>
        <v>0</v>
      </c>
      <c r="EP74">
        <f t="shared" si="127"/>
        <v>0</v>
      </c>
      <c r="EQ74">
        <f t="shared" si="127"/>
        <v>0</v>
      </c>
      <c r="ER74">
        <f t="shared" si="127"/>
        <v>0</v>
      </c>
      <c r="ES74">
        <f t="shared" si="127"/>
        <v>0</v>
      </c>
      <c r="ET74">
        <f t="shared" si="127"/>
        <v>0</v>
      </c>
      <c r="EU74">
        <f t="shared" si="127"/>
        <v>0</v>
      </c>
      <c r="EV74">
        <f t="shared" si="127"/>
        <v>0</v>
      </c>
      <c r="EW74">
        <f t="shared" si="127"/>
        <v>0</v>
      </c>
      <c r="EX74">
        <f t="shared" si="127"/>
        <v>0</v>
      </c>
      <c r="EZ74">
        <f t="shared" si="112"/>
        <v>0.86505905547525197</v>
      </c>
      <c r="FB74">
        <f t="shared" si="110"/>
        <v>1.2635188105347972E-2</v>
      </c>
      <c r="FC74">
        <f t="shared" si="111"/>
        <v>0.24840034645298575</v>
      </c>
    </row>
    <row r="75" spans="1:159" x14ac:dyDescent="0.25">
      <c r="A75">
        <v>640</v>
      </c>
      <c r="B75" s="20">
        <f>'Input spectra'!S74</f>
        <v>5.0866017331764102E-2</v>
      </c>
      <c r="C75">
        <f>'Input spectra'!D74</f>
        <v>0</v>
      </c>
      <c r="D75">
        <f t="shared" si="113"/>
        <v>2.0653927966864227E-2</v>
      </c>
      <c r="E75">
        <f t="shared" si="113"/>
        <v>2.039948613569818E-2</v>
      </c>
      <c r="F75">
        <f t="shared" si="113"/>
        <v>2.0147094541313502E-2</v>
      </c>
      <c r="G75">
        <f t="shared" si="113"/>
        <v>1.9896738929108853E-2</v>
      </c>
      <c r="H75">
        <f t="shared" si="113"/>
        <v>1.9648405136351854E-2</v>
      </c>
      <c r="I75">
        <f t="shared" si="113"/>
        <v>1.9402079091613809E-2</v>
      </c>
      <c r="J75">
        <f t="shared" si="113"/>
        <v>1.9157746814207795E-2</v>
      </c>
      <c r="K75">
        <f t="shared" si="113"/>
        <v>1.8915394413630073E-2</v>
      </c>
      <c r="L75">
        <f t="shared" si="113"/>
        <v>1.8675008089004904E-2</v>
      </c>
      <c r="M75">
        <f t="shared" si="113"/>
        <v>1.8436574128532609E-2</v>
      </c>
      <c r="N75">
        <f t="shared" si="114"/>
        <v>1.8200078908940948E-2</v>
      </c>
      <c r="O75">
        <f t="shared" si="114"/>
        <v>1.796550889493977E-2</v>
      </c>
      <c r="P75">
        <f t="shared" si="114"/>
        <v>1.7732850638678934E-2</v>
      </c>
      <c r="Q75">
        <f t="shared" si="114"/>
        <v>1.7502090779209445E-2</v>
      </c>
      <c r="R75">
        <f t="shared" si="114"/>
        <v>1.7273216041947804E-2</v>
      </c>
      <c r="S75">
        <f t="shared" si="114"/>
        <v>1.7046213238143579E-2</v>
      </c>
      <c r="T75">
        <f t="shared" si="114"/>
        <v>1.6821069264350143E-2</v>
      </c>
      <c r="U75">
        <f t="shared" si="114"/>
        <v>1.659777110189857E-2</v>
      </c>
      <c r="V75">
        <f t="shared" si="114"/>
        <v>1.6376305816374667E-2</v>
      </c>
      <c r="W75">
        <f t="shared" si="114"/>
        <v>1.6156660557099155E-2</v>
      </c>
      <c r="X75">
        <f t="shared" si="115"/>
        <v>1.5938822556610943E-2</v>
      </c>
      <c r="Y75">
        <f t="shared" si="115"/>
        <v>1.5722779130153471E-2</v>
      </c>
      <c r="Z75">
        <f t="shared" si="115"/>
        <v>1.5508517675164153E-2</v>
      </c>
      <c r="AA75">
        <f t="shared" si="115"/>
        <v>1.5296025670766853E-2</v>
      </c>
      <c r="AB75">
        <f t="shared" si="115"/>
        <v>1.5085290677267407E-2</v>
      </c>
      <c r="AC75">
        <f t="shared" si="115"/>
        <v>1.4876300335652152E-2</v>
      </c>
      <c r="AD75">
        <f t="shared" si="115"/>
        <v>1.4669042367089451E-2</v>
      </c>
      <c r="AE75">
        <f t="shared" si="115"/>
        <v>1.4463504572434215E-2</v>
      </c>
      <c r="AF75">
        <f t="shared" si="115"/>
        <v>1.4259674831735384E-2</v>
      </c>
      <c r="AG75">
        <f t="shared" si="115"/>
        <v>1.405754110374632E-2</v>
      </c>
      <c r="AH75">
        <f t="shared" si="116"/>
        <v>1.3857091425438202E-2</v>
      </c>
      <c r="AI75">
        <f t="shared" si="116"/>
        <v>1.3658313911516258E-2</v>
      </c>
      <c r="AJ75">
        <f t="shared" si="116"/>
        <v>1.3461196753938939E-2</v>
      </c>
      <c r="AK75">
        <f t="shared" si="116"/>
        <v>1.326572822143994E-2</v>
      </c>
      <c r="AL75">
        <f t="shared" si="116"/>
        <v>1.3071896659053126E-2</v>
      </c>
      <c r="AM75">
        <f t="shared" si="116"/>
        <v>1.2879690487640257E-2</v>
      </c>
      <c r="AN75">
        <f t="shared" si="116"/>
        <v>1.2689098203421557E-2</v>
      </c>
      <c r="AO75">
        <f t="shared" si="116"/>
        <v>1.2500108377509108E-2</v>
      </c>
      <c r="AP75">
        <f t="shared" si="116"/>
        <v>1.2312709655443026E-2</v>
      </c>
      <c r="AQ75">
        <f t="shared" si="116"/>
        <v>1.2126890756730407E-2</v>
      </c>
      <c r="AR75">
        <f t="shared" si="117"/>
        <v>1.1942640474387062E-2</v>
      </c>
      <c r="AS75">
        <f t="shared" si="117"/>
        <v>1.1759947674481975E-2</v>
      </c>
      <c r="AT75">
        <f t="shared" si="117"/>
        <v>1.1578801295684487E-2</v>
      </c>
      <c r="AU75">
        <f t="shared" si="117"/>
        <v>1.1399190348814236E-2</v>
      </c>
      <c r="AV75">
        <f t="shared" si="117"/>
        <v>1.122110391639373E-2</v>
      </c>
      <c r="AW75">
        <f t="shared" si="117"/>
        <v>1.1044531152203664E-2</v>
      </c>
      <c r="AX75">
        <f t="shared" si="117"/>
        <v>9.8118260558659898E-3</v>
      </c>
      <c r="AY75">
        <f t="shared" si="117"/>
        <v>8.3788146427804262E-3</v>
      </c>
      <c r="AZ75">
        <f t="shared" si="117"/>
        <v>7.5379001573054128E-3</v>
      </c>
      <c r="BA75">
        <f t="shared" si="117"/>
        <v>6.9006494472831758E-3</v>
      </c>
      <c r="BB75">
        <f t="shared" si="118"/>
        <v>6.379851709220479E-3</v>
      </c>
      <c r="BC75">
        <f t="shared" si="118"/>
        <v>5.9376785444850934E-3</v>
      </c>
      <c r="BD75">
        <f t="shared" si="118"/>
        <v>5.5533895055286751E-3</v>
      </c>
      <c r="BE75">
        <f t="shared" si="118"/>
        <v>5.2140477251447735E-3</v>
      </c>
      <c r="BF75">
        <f t="shared" si="118"/>
        <v>4.9108893361002335E-3</v>
      </c>
      <c r="BG75">
        <f t="shared" si="118"/>
        <v>4.6376262545305674E-3</v>
      </c>
      <c r="BH75">
        <f t="shared" si="118"/>
        <v>4.3895521120381215E-3</v>
      </c>
      <c r="BI75">
        <f t="shared" si="118"/>
        <v>4.1630287881775268E-3</v>
      </c>
      <c r="BJ75">
        <f t="shared" si="118"/>
        <v>3.9551715075582831E-3</v>
      </c>
      <c r="BK75">
        <f t="shared" si="118"/>
        <v>3.7636454587628683E-3</v>
      </c>
      <c r="BL75">
        <f t="shared" si="119"/>
        <v>3.5865288251507579E-3</v>
      </c>
      <c r="BM75">
        <f t="shared" si="119"/>
        <v>3.4222172970906949E-3</v>
      </c>
      <c r="BN75">
        <f t="shared" si="119"/>
        <v>3.2693555426022754E-3</v>
      </c>
      <c r="BO75">
        <f t="shared" si="119"/>
        <v>3.126786795602487E-3</v>
      </c>
      <c r="BP75">
        <f t="shared" si="119"/>
        <v>2.9935149751186057E-3</v>
      </c>
      <c r="BQ75">
        <f t="shared" si="119"/>
        <v>2.868675689883457E-3</v>
      </c>
      <c r="BR75">
        <f t="shared" si="119"/>
        <v>2.7515136819268298E-3</v>
      </c>
      <c r="BS75">
        <f t="shared" si="119"/>
        <v>2.6413650267067242E-3</v>
      </c>
      <c r="BT75">
        <f t="shared" si="119"/>
        <v>2.5376429072854986E-3</v>
      </c>
      <c r="BU75">
        <f t="shared" si="119"/>
        <v>2.4398261151937976E-3</v>
      </c>
      <c r="BV75">
        <f t="shared" si="120"/>
        <v>2.3474496601395708E-3</v>
      </c>
      <c r="BW75">
        <f t="shared" si="120"/>
        <v>2.2600970309555172E-3</v>
      </c>
      <c r="BX75">
        <f t="shared" si="120"/>
        <v>2.17739376401272E-3</v>
      </c>
      <c r="BY75">
        <f t="shared" si="120"/>
        <v>2.0990020574877116E-3</v>
      </c>
      <c r="BZ75">
        <f t="shared" si="120"/>
        <v>2.0246162300309807E-3</v>
      </c>
      <c r="CA75">
        <f t="shared" si="120"/>
        <v>1.953958867023708E-3</v>
      </c>
      <c r="CB75">
        <f t="shared" si="120"/>
        <v>1.8867775311363498E-3</v>
      </c>
      <c r="CC75">
        <f t="shared" si="120"/>
        <v>1.8228419393676335E-3</v>
      </c>
      <c r="CD75">
        <f t="shared" si="120"/>
        <v>1.7619415282857996E-3</v>
      </c>
      <c r="CE75">
        <f t="shared" si="120"/>
        <v>1.7038833443375674E-3</v>
      </c>
      <c r="CF75">
        <f t="shared" si="121"/>
        <v>1.6484902079301692E-3</v>
      </c>
      <c r="CG75">
        <f t="shared" si="121"/>
        <v>1.5955991093260895E-3</v>
      </c>
      <c r="CH75">
        <f t="shared" si="121"/>
        <v>1.5450598018066956E-3</v>
      </c>
      <c r="CI75">
        <f t="shared" si="121"/>
        <v>1.4967335634966726E-3</v>
      </c>
      <c r="CJ75">
        <f t="shared" si="121"/>
        <v>1.4504921040244423E-3</v>
      </c>
      <c r="CK75">
        <f t="shared" si="121"/>
        <v>1.406216596072984E-3</v>
      </c>
      <c r="CL75">
        <f t="shared" si="121"/>
        <v>1.3637968150406318E-3</v>
      </c>
      <c r="CM75">
        <f t="shared" si="121"/>
        <v>1.3231303726286585E-3</v>
      </c>
      <c r="CN75">
        <f t="shared" si="121"/>
        <v>1.2841220323150805E-3</v>
      </c>
      <c r="CO75">
        <f t="shared" si="121"/>
        <v>1.2466830964507289E-3</v>
      </c>
      <c r="CP75">
        <f t="shared" si="122"/>
        <v>1.2107308561938009E-3</v>
      </c>
      <c r="CQ75">
        <f t="shared" si="122"/>
        <v>1.1761880967379177E-3</v>
      </c>
      <c r="CR75">
        <f t="shared" si="122"/>
        <v>7.5678162133609444E-4</v>
      </c>
      <c r="CS75">
        <f t="shared" si="122"/>
        <v>4.91222376201133E-4</v>
      </c>
      <c r="CT75">
        <f t="shared" si="122"/>
        <v>3.3996956486599829E-4</v>
      </c>
      <c r="CU75">
        <f t="shared" si="122"/>
        <v>2.3634933132792902E-4</v>
      </c>
      <c r="CV75">
        <f t="shared" si="122"/>
        <v>1.6127614844867324E-4</v>
      </c>
      <c r="CW75">
        <f t="shared" si="122"/>
        <v>1.0594609687155954E-4</v>
      </c>
      <c r="CX75">
        <f t="shared" si="122"/>
        <v>6.5386434404518813E-5</v>
      </c>
      <c r="CY75">
        <f t="shared" si="122"/>
        <v>3.6438146112836083E-5</v>
      </c>
      <c r="CZ75">
        <f t="shared" si="123"/>
        <v>1.693233049733883E-5</v>
      </c>
      <c r="DA75">
        <f t="shared" si="123"/>
        <v>5.295128351305183E-6</v>
      </c>
      <c r="DB75">
        <f t="shared" si="123"/>
        <v>3.3613474562654793E-7</v>
      </c>
      <c r="DC75">
        <f t="shared" si="123"/>
        <v>0</v>
      </c>
      <c r="DD75">
        <f t="shared" si="123"/>
        <v>0</v>
      </c>
      <c r="DE75">
        <f t="shared" si="123"/>
        <v>0</v>
      </c>
      <c r="DF75">
        <f t="shared" si="123"/>
        <v>0</v>
      </c>
      <c r="DG75">
        <f t="shared" si="123"/>
        <v>0</v>
      </c>
      <c r="DH75">
        <f t="shared" si="123"/>
        <v>0</v>
      </c>
      <c r="DI75">
        <f t="shared" si="123"/>
        <v>0</v>
      </c>
      <c r="DJ75">
        <f t="shared" si="124"/>
        <v>0</v>
      </c>
      <c r="DK75">
        <f t="shared" si="124"/>
        <v>0</v>
      </c>
      <c r="DL75">
        <f t="shared" si="124"/>
        <v>0</v>
      </c>
      <c r="DM75">
        <f t="shared" si="124"/>
        <v>0</v>
      </c>
      <c r="DN75">
        <f t="shared" si="124"/>
        <v>0</v>
      </c>
      <c r="DO75">
        <f t="shared" si="124"/>
        <v>0</v>
      </c>
      <c r="DP75">
        <f t="shared" si="124"/>
        <v>0</v>
      </c>
      <c r="DQ75">
        <f t="shared" si="124"/>
        <v>0</v>
      </c>
      <c r="DR75">
        <f t="shared" si="124"/>
        <v>0</v>
      </c>
      <c r="DS75">
        <f t="shared" si="124"/>
        <v>0</v>
      </c>
      <c r="DT75">
        <f t="shared" si="125"/>
        <v>0</v>
      </c>
      <c r="DU75">
        <f t="shared" si="125"/>
        <v>0</v>
      </c>
      <c r="DV75">
        <f t="shared" si="125"/>
        <v>0</v>
      </c>
      <c r="DW75">
        <f t="shared" si="125"/>
        <v>0</v>
      </c>
      <c r="DX75">
        <f t="shared" si="125"/>
        <v>0</v>
      </c>
      <c r="DY75">
        <f t="shared" si="125"/>
        <v>0</v>
      </c>
      <c r="DZ75">
        <f t="shared" si="125"/>
        <v>0</v>
      </c>
      <c r="EA75">
        <f t="shared" si="125"/>
        <v>0</v>
      </c>
      <c r="EB75">
        <f t="shared" si="125"/>
        <v>0</v>
      </c>
      <c r="EC75">
        <f t="shared" si="125"/>
        <v>0</v>
      </c>
      <c r="ED75">
        <f t="shared" si="126"/>
        <v>0</v>
      </c>
      <c r="EE75">
        <f t="shared" si="126"/>
        <v>0</v>
      </c>
      <c r="EF75">
        <f t="shared" si="126"/>
        <v>0</v>
      </c>
      <c r="EG75">
        <f t="shared" si="126"/>
        <v>0</v>
      </c>
      <c r="EH75">
        <f t="shared" si="126"/>
        <v>0</v>
      </c>
      <c r="EI75">
        <f t="shared" si="126"/>
        <v>0</v>
      </c>
      <c r="EJ75">
        <f t="shared" si="126"/>
        <v>0</v>
      </c>
      <c r="EK75">
        <f t="shared" si="126"/>
        <v>0</v>
      </c>
      <c r="EL75">
        <f t="shared" si="126"/>
        <v>0</v>
      </c>
      <c r="EM75">
        <f t="shared" si="126"/>
        <v>0</v>
      </c>
      <c r="EN75">
        <f t="shared" si="127"/>
        <v>0</v>
      </c>
      <c r="EO75">
        <f t="shared" si="127"/>
        <v>0</v>
      </c>
      <c r="EP75">
        <f t="shared" si="127"/>
        <v>0</v>
      </c>
      <c r="EQ75">
        <f t="shared" si="127"/>
        <v>0</v>
      </c>
      <c r="ER75">
        <f t="shared" si="127"/>
        <v>0</v>
      </c>
      <c r="ES75">
        <f t="shared" si="127"/>
        <v>0</v>
      </c>
      <c r="ET75">
        <f t="shared" si="127"/>
        <v>0</v>
      </c>
      <c r="EU75">
        <f t="shared" si="127"/>
        <v>0</v>
      </c>
      <c r="EV75">
        <f t="shared" si="127"/>
        <v>0</v>
      </c>
      <c r="EW75">
        <f t="shared" si="127"/>
        <v>0</v>
      </c>
      <c r="EX75">
        <f t="shared" si="127"/>
        <v>0</v>
      </c>
      <c r="EZ75">
        <f t="shared" si="112"/>
        <v>0.86582329474193276</v>
      </c>
      <c r="FB75">
        <f t="shared" si="110"/>
        <v>1.255615709754615E-2</v>
      </c>
      <c r="FC75">
        <f t="shared" si="111"/>
        <v>0.24841047979777059</v>
      </c>
    </row>
    <row r="76" spans="1:159" x14ac:dyDescent="0.25">
      <c r="A76">
        <v>645</v>
      </c>
      <c r="B76" s="20">
        <f>'Input spectra'!S75</f>
        <v>5.0541723912389702E-2</v>
      </c>
      <c r="C76">
        <f>'Input spectra'!D75</f>
        <v>0</v>
      </c>
      <c r="D76">
        <f t="shared" si="113"/>
        <v>2.0653927966864227E-2</v>
      </c>
      <c r="E76">
        <f t="shared" si="113"/>
        <v>2.0400147688336225E-2</v>
      </c>
      <c r="F76">
        <f t="shared" si="113"/>
        <v>2.0148401297726146E-2</v>
      </c>
      <c r="G76">
        <f t="shared" si="113"/>
        <v>1.9898674737723342E-2</v>
      </c>
      <c r="H76">
        <f t="shared" si="113"/>
        <v>1.9650954041061652E-2</v>
      </c>
      <c r="I76">
        <f t="shared" si="113"/>
        <v>1.9405225329968811E-2</v>
      </c>
      <c r="J76">
        <f t="shared" si="113"/>
        <v>1.9161474815619063E-2</v>
      </c>
      <c r="K76">
        <f t="shared" si="113"/>
        <v>1.891968879758904E-2</v>
      </c>
      <c r="L76">
        <f t="shared" si="113"/>
        <v>1.8679853663316894E-2</v>
      </c>
      <c r="M76">
        <f t="shared" si="113"/>
        <v>1.8441955887564594E-2</v>
      </c>
      <c r="N76">
        <f t="shared" si="114"/>
        <v>1.8205982031883439E-2</v>
      </c>
      <c r="O76">
        <f t="shared" si="114"/>
        <v>1.7971918744082716E-2</v>
      </c>
      <c r="P76">
        <f t="shared" si="114"/>
        <v>1.7739752757701541E-2</v>
      </c>
      <c r="Q76">
        <f t="shared" si="114"/>
        <v>1.7509470891483827E-2</v>
      </c>
      <c r="R76">
        <f t="shared" si="114"/>
        <v>1.7281060048856309E-2</v>
      </c>
      <c r="S76">
        <f t="shared" si="114"/>
        <v>1.7054507217409778E-2</v>
      </c>
      <c r="T76">
        <f t="shared" si="114"/>
        <v>1.6829799468383286E-2</v>
      </c>
      <c r="U76">
        <f t="shared" si="114"/>
        <v>1.6606923956151459E-2</v>
      </c>
      <c r="V76">
        <f t="shared" si="114"/>
        <v>1.6385867917714878E-2</v>
      </c>
      <c r="W76">
        <f t="shared" si="114"/>
        <v>1.6166618672193434E-2</v>
      </c>
      <c r="X76">
        <f t="shared" si="115"/>
        <v>1.5949163620322712E-2</v>
      </c>
      <c r="Y76">
        <f t="shared" si="115"/>
        <v>1.5733490243953398E-2</v>
      </c>
      <c r="Z76">
        <f t="shared" si="115"/>
        <v>1.551958610555359E-2</v>
      </c>
      <c r="AA76">
        <f t="shared" si="115"/>
        <v>1.5307438847714142E-2</v>
      </c>
      <c r="AB76">
        <f t="shared" si="115"/>
        <v>1.5097036192656883E-2</v>
      </c>
      <c r="AC76">
        <f t="shared" si="115"/>
        <v>1.4888365941745812E-2</v>
      </c>
      <c r="AD76">
        <f t="shared" si="115"/>
        <v>1.4681415975001142E-2</v>
      </c>
      <c r="AE76">
        <f t="shared" si="115"/>
        <v>1.4476174250616284E-2</v>
      </c>
      <c r="AF76">
        <f t="shared" si="115"/>
        <v>1.4272628804477676E-2</v>
      </c>
      <c r="AG76">
        <f t="shared" si="115"/>
        <v>1.4070767749687449E-2</v>
      </c>
      <c r="AH76">
        <f t="shared" si="116"/>
        <v>1.3870579276088981E-2</v>
      </c>
      <c r="AI76">
        <f t="shared" si="116"/>
        <v>1.3672051649795233E-2</v>
      </c>
      <c r="AJ76">
        <f t="shared" si="116"/>
        <v>1.3475173212719899E-2</v>
      </c>
      <c r="AK76">
        <f t="shared" si="116"/>
        <v>1.3279932382111337E-2</v>
      </c>
      <c r="AL76">
        <f t="shared" si="116"/>
        <v>1.3086317650089302E-2</v>
      </c>
      <c r="AM76">
        <f t="shared" si="116"/>
        <v>1.2894317583184408E-2</v>
      </c>
      <c r="AN76">
        <f t="shared" si="116"/>
        <v>1.2703920821880328E-2</v>
      </c>
      <c r="AO76">
        <f t="shared" si="116"/>
        <v>1.2515116080158747E-2</v>
      </c>
      <c r="AP76">
        <f t="shared" si="116"/>
        <v>1.2327892145046997E-2</v>
      </c>
      <c r="AQ76">
        <f t="shared" si="116"/>
        <v>1.2142237876168385E-2</v>
      </c>
      <c r="AR76">
        <f t="shared" si="117"/>
        <v>1.1958142205295222E-2</v>
      </c>
      <c r="AS76">
        <f t="shared" si="117"/>
        <v>1.1775594135904498E-2</v>
      </c>
      <c r="AT76">
        <f t="shared" si="117"/>
        <v>1.1594582742736184E-2</v>
      </c>
      <c r="AU76">
        <f t="shared" si="117"/>
        <v>1.1415097171354225E-2</v>
      </c>
      <c r="AV76">
        <f t="shared" si="117"/>
        <v>1.123712663771006E-2</v>
      </c>
      <c r="AW76">
        <f t="shared" si="117"/>
        <v>1.106066042770883E-2</v>
      </c>
      <c r="AX76">
        <f t="shared" si="117"/>
        <v>9.8264737673705409E-3</v>
      </c>
      <c r="AY76">
        <f t="shared" si="117"/>
        <v>8.3915951941494656E-3</v>
      </c>
      <c r="AZ76">
        <f t="shared" si="117"/>
        <v>7.5496428531250841E-3</v>
      </c>
      <c r="BA76">
        <f t="shared" si="117"/>
        <v>6.9116235566163324E-3</v>
      </c>
      <c r="BB76">
        <f t="shared" si="118"/>
        <v>6.3902048201959728E-3</v>
      </c>
      <c r="BC76">
        <f t="shared" si="118"/>
        <v>5.9475069752475624E-3</v>
      </c>
      <c r="BD76">
        <f t="shared" si="118"/>
        <v>5.5627622299346804E-3</v>
      </c>
      <c r="BE76">
        <f t="shared" si="118"/>
        <v>5.2230171022556648E-3</v>
      </c>
      <c r="BF76">
        <f t="shared" si="118"/>
        <v>4.9194967435925718E-3</v>
      </c>
      <c r="BG76">
        <f t="shared" si="118"/>
        <v>4.6459053699252238E-3</v>
      </c>
      <c r="BH76">
        <f t="shared" si="118"/>
        <v>4.3975309708592404E-3</v>
      </c>
      <c r="BI76">
        <f t="shared" si="118"/>
        <v>4.1707311489772312E-3</v>
      </c>
      <c r="BJ76">
        <f t="shared" si="118"/>
        <v>3.9626177975691703E-3</v>
      </c>
      <c r="BK76">
        <f t="shared" si="118"/>
        <v>3.7708534523886801E-3</v>
      </c>
      <c r="BL76">
        <f t="shared" si="119"/>
        <v>3.5935141450050396E-3</v>
      </c>
      <c r="BM76">
        <f t="shared" si="119"/>
        <v>3.4289937930282346E-3</v>
      </c>
      <c r="BN76">
        <f t="shared" si="119"/>
        <v>3.2759355843907326E-3</v>
      </c>
      <c r="BO76">
        <f t="shared" si="119"/>
        <v>3.133181502930996E-3</v>
      </c>
      <c r="BP76">
        <f t="shared" si="119"/>
        <v>2.9997344011528969E-3</v>
      </c>
      <c r="BQ76">
        <f t="shared" si="119"/>
        <v>2.8747289697338262E-3</v>
      </c>
      <c r="BR76">
        <f t="shared" si="119"/>
        <v>2.7574091541740565E-3</v>
      </c>
      <c r="BS76">
        <f t="shared" si="119"/>
        <v>2.6471103339357001E-3</v>
      </c>
      <c r="BT76">
        <f t="shared" si="119"/>
        <v>2.5432450800474309E-3</v>
      </c>
      <c r="BU76">
        <f t="shared" si="119"/>
        <v>2.4452916427324103E-3</v>
      </c>
      <c r="BV76">
        <f t="shared" si="120"/>
        <v>2.3527845504326406E-3</v>
      </c>
      <c r="BW76">
        <f t="shared" si="120"/>
        <v>2.2653068620478068E-3</v>
      </c>
      <c r="BX76">
        <f t="shared" si="120"/>
        <v>2.1824837281882552E-3</v>
      </c>
      <c r="BY76">
        <f t="shared" si="120"/>
        <v>2.1039769995066099E-3</v>
      </c>
      <c r="BZ76">
        <f t="shared" si="120"/>
        <v>2.0294806804098697E-3</v>
      </c>
      <c r="CA76">
        <f t="shared" si="120"/>
        <v>1.9587170711489249E-3</v>
      </c>
      <c r="CB76">
        <f t="shared" si="120"/>
        <v>1.89143347485126E-3</v>
      </c>
      <c r="CC76">
        <f t="shared" si="120"/>
        <v>1.8273993715591612E-3</v>
      </c>
      <c r="CD76">
        <f t="shared" si="120"/>
        <v>1.7664039809030983E-3</v>
      </c>
      <c r="CE76">
        <f t="shared" si="120"/>
        <v>1.7082541502020923E-3</v>
      </c>
      <c r="CF76">
        <f t="shared" si="121"/>
        <v>1.652772516637093E-3</v>
      </c>
      <c r="CG76">
        <f t="shared" si="121"/>
        <v>1.5997959014889013E-3</v>
      </c>
      <c r="CH76">
        <f t="shared" si="121"/>
        <v>1.5491739018575628E-3</v>
      </c>
      <c r="CI76">
        <f t="shared" si="121"/>
        <v>1.5007676512229021E-3</v>
      </c>
      <c r="CJ76">
        <f t="shared" si="121"/>
        <v>1.4544487249947542E-3</v>
      </c>
      <c r="CK76">
        <f t="shared" si="121"/>
        <v>1.410098171085191E-3</v>
      </c>
      <c r="CL76">
        <f t="shared" si="121"/>
        <v>1.3676056487038613E-3</v>
      </c>
      <c r="CM76">
        <f t="shared" si="121"/>
        <v>1.3268686611777696E-3</v>
      </c>
      <c r="CN76">
        <f t="shared" si="121"/>
        <v>1.2877918707418807E-3</v>
      </c>
      <c r="CO76">
        <f t="shared" si="121"/>
        <v>1.2502864850255581E-3</v>
      </c>
      <c r="CP76">
        <f t="shared" si="122"/>
        <v>1.2142697064416593E-3</v>
      </c>
      <c r="CQ76">
        <f t="shared" si="122"/>
        <v>1.1796642369253159E-3</v>
      </c>
      <c r="CR76">
        <f t="shared" si="122"/>
        <v>7.5904285040389241E-4</v>
      </c>
      <c r="CS76">
        <f t="shared" si="122"/>
        <v>4.9270610419716498E-4</v>
      </c>
      <c r="CT76">
        <f t="shared" si="122"/>
        <v>3.4100749504484019E-4</v>
      </c>
      <c r="CU76">
        <f t="shared" si="122"/>
        <v>2.3707859616794224E-4</v>
      </c>
      <c r="CV76">
        <f t="shared" si="122"/>
        <v>1.6177901843314742E-4</v>
      </c>
      <c r="CW76">
        <f t="shared" si="122"/>
        <v>1.0627989052831638E-4</v>
      </c>
      <c r="CX76">
        <f t="shared" si="122"/>
        <v>6.5594567987316708E-5</v>
      </c>
      <c r="CY76">
        <f t="shared" si="122"/>
        <v>3.6555318949056753E-5</v>
      </c>
      <c r="CZ76">
        <f t="shared" si="123"/>
        <v>1.6987330062673162E-5</v>
      </c>
      <c r="DA76">
        <f t="shared" si="123"/>
        <v>5.3125002557444854E-6</v>
      </c>
      <c r="DB76">
        <f t="shared" si="123"/>
        <v>3.372484506814096E-7</v>
      </c>
      <c r="DC76">
        <f t="shared" si="123"/>
        <v>0</v>
      </c>
      <c r="DD76">
        <f t="shared" si="123"/>
        <v>0</v>
      </c>
      <c r="DE76">
        <f t="shared" si="123"/>
        <v>0</v>
      </c>
      <c r="DF76">
        <f t="shared" si="123"/>
        <v>0</v>
      </c>
      <c r="DG76">
        <f t="shared" si="123"/>
        <v>0</v>
      </c>
      <c r="DH76">
        <f t="shared" si="123"/>
        <v>0</v>
      </c>
      <c r="DI76">
        <f t="shared" si="123"/>
        <v>0</v>
      </c>
      <c r="DJ76">
        <f t="shared" si="124"/>
        <v>0</v>
      </c>
      <c r="DK76">
        <f t="shared" si="124"/>
        <v>0</v>
      </c>
      <c r="DL76">
        <f t="shared" si="124"/>
        <v>0</v>
      </c>
      <c r="DM76">
        <f t="shared" si="124"/>
        <v>0</v>
      </c>
      <c r="DN76">
        <f t="shared" si="124"/>
        <v>0</v>
      </c>
      <c r="DO76">
        <f t="shared" si="124"/>
        <v>0</v>
      </c>
      <c r="DP76">
        <f t="shared" si="124"/>
        <v>0</v>
      </c>
      <c r="DQ76">
        <f t="shared" si="124"/>
        <v>0</v>
      </c>
      <c r="DR76">
        <f t="shared" si="124"/>
        <v>0</v>
      </c>
      <c r="DS76">
        <f t="shared" si="124"/>
        <v>0</v>
      </c>
      <c r="DT76">
        <f t="shared" si="125"/>
        <v>0</v>
      </c>
      <c r="DU76">
        <f t="shared" si="125"/>
        <v>0</v>
      </c>
      <c r="DV76">
        <f t="shared" si="125"/>
        <v>0</v>
      </c>
      <c r="DW76">
        <f t="shared" si="125"/>
        <v>0</v>
      </c>
      <c r="DX76">
        <f t="shared" si="125"/>
        <v>0</v>
      </c>
      <c r="DY76">
        <f t="shared" si="125"/>
        <v>0</v>
      </c>
      <c r="DZ76">
        <f t="shared" si="125"/>
        <v>0</v>
      </c>
      <c r="EA76">
        <f t="shared" si="125"/>
        <v>0</v>
      </c>
      <c r="EB76">
        <f t="shared" si="125"/>
        <v>0</v>
      </c>
      <c r="EC76">
        <f t="shared" si="125"/>
        <v>0</v>
      </c>
      <c r="ED76">
        <f t="shared" si="126"/>
        <v>0</v>
      </c>
      <c r="EE76">
        <f t="shared" si="126"/>
        <v>0</v>
      </c>
      <c r="EF76">
        <f t="shared" si="126"/>
        <v>0</v>
      </c>
      <c r="EG76">
        <f t="shared" si="126"/>
        <v>0</v>
      </c>
      <c r="EH76">
        <f t="shared" si="126"/>
        <v>0</v>
      </c>
      <c r="EI76">
        <f t="shared" si="126"/>
        <v>0</v>
      </c>
      <c r="EJ76">
        <f t="shared" si="126"/>
        <v>0</v>
      </c>
      <c r="EK76">
        <f t="shared" si="126"/>
        <v>0</v>
      </c>
      <c r="EL76">
        <f t="shared" si="126"/>
        <v>0</v>
      </c>
      <c r="EM76">
        <f t="shared" si="126"/>
        <v>0</v>
      </c>
      <c r="EN76">
        <f t="shared" si="127"/>
        <v>0</v>
      </c>
      <c r="EO76">
        <f t="shared" si="127"/>
        <v>0</v>
      </c>
      <c r="EP76">
        <f t="shared" si="127"/>
        <v>0</v>
      </c>
      <c r="EQ76">
        <f t="shared" si="127"/>
        <v>0</v>
      </c>
      <c r="ER76">
        <f t="shared" si="127"/>
        <v>0</v>
      </c>
      <c r="ES76">
        <f t="shared" si="127"/>
        <v>0</v>
      </c>
      <c r="ET76">
        <f t="shared" si="127"/>
        <v>0</v>
      </c>
      <c r="EU76">
        <f t="shared" si="127"/>
        <v>0</v>
      </c>
      <c r="EV76">
        <f t="shared" si="127"/>
        <v>0</v>
      </c>
      <c r="EW76">
        <f t="shared" si="127"/>
        <v>0</v>
      </c>
      <c r="EX76">
        <f t="shared" si="127"/>
        <v>0</v>
      </c>
      <c r="EZ76">
        <f t="shared" si="112"/>
        <v>0.86658858751668444</v>
      </c>
      <c r="FB76">
        <f t="shared" si="110"/>
        <v>1.2477113274087459E-2</v>
      </c>
      <c r="FC76">
        <f t="shared" si="111"/>
        <v>0.24842061315300354</v>
      </c>
    </row>
    <row r="77" spans="1:159" x14ac:dyDescent="0.25">
      <c r="A77">
        <v>650</v>
      </c>
      <c r="B77" s="20">
        <f>'Input spectra'!S76</f>
        <v>5.0217430493015199E-2</v>
      </c>
      <c r="C77">
        <f>'Input spectra'!D76</f>
        <v>0</v>
      </c>
      <c r="D77">
        <f t="shared" si="113"/>
        <v>2.0653927966864227E-2</v>
      </c>
      <c r="E77">
        <f t="shared" si="113"/>
        <v>2.0400809262428331E-2</v>
      </c>
      <c r="F77">
        <f t="shared" si="113"/>
        <v>2.0149708138896039E-2</v>
      </c>
      <c r="G77">
        <f t="shared" si="113"/>
        <v>1.9900610734677991E-2</v>
      </c>
      <c r="H77">
        <f t="shared" si="113"/>
        <v>1.9653503276430107E-2</v>
      </c>
      <c r="I77">
        <f t="shared" si="113"/>
        <v>1.9408372078517373E-2</v>
      </c>
      <c r="J77">
        <f t="shared" si="113"/>
        <v>1.9165203542480705E-2</v>
      </c>
      <c r="K77">
        <f t="shared" si="113"/>
        <v>1.8923984156506986E-2</v>
      </c>
      <c r="L77">
        <f t="shared" si="113"/>
        <v>1.868470049490226E-2</v>
      </c>
      <c r="M77">
        <f t="shared" si="113"/>
        <v>1.8447339217567964E-2</v>
      </c>
      <c r="N77">
        <f t="shared" si="114"/>
        <v>1.8211887069480296E-2</v>
      </c>
      <c r="O77">
        <f t="shared" si="114"/>
        <v>1.797833088017263E-2</v>
      </c>
      <c r="P77">
        <f t="shared" si="114"/>
        <v>1.7746657563220983E-2</v>
      </c>
      <c r="Q77">
        <f t="shared" si="114"/>
        <v>1.7516854115732537E-2</v>
      </c>
      <c r="R77">
        <f t="shared" si="114"/>
        <v>1.7288907617837121E-2</v>
      </c>
      <c r="S77">
        <f t="shared" si="114"/>
        <v>1.7062805232181764E-2</v>
      </c>
      <c r="T77">
        <f t="shared" si="114"/>
        <v>1.6838534203428176E-2</v>
      </c>
      <c r="U77">
        <f t="shared" si="114"/>
        <v>1.661608185775321E-2</v>
      </c>
      <c r="V77">
        <f t="shared" si="114"/>
        <v>1.6395435602352276E-2</v>
      </c>
      <c r="W77">
        <f t="shared" si="114"/>
        <v>1.6176582924945674E-2</v>
      </c>
      <c r="X77">
        <f t="shared" si="115"/>
        <v>1.5959511393287842E-2</v>
      </c>
      <c r="Y77">
        <f t="shared" si="115"/>
        <v>1.5744208654679518E-2</v>
      </c>
      <c r="Z77">
        <f t="shared" si="115"/>
        <v>1.5530662435482746E-2</v>
      </c>
      <c r="AA77">
        <f t="shared" si="115"/>
        <v>1.5318860540638773E-2</v>
      </c>
      <c r="AB77">
        <f t="shared" si="115"/>
        <v>1.5108790853188789E-2</v>
      </c>
      <c r="AC77">
        <f t="shared" si="115"/>
        <v>1.4900441333797488E-2</v>
      </c>
      <c r="AD77">
        <f t="shared" si="115"/>
        <v>1.4693800020279434E-2</v>
      </c>
      <c r="AE77">
        <f t="shared" si="115"/>
        <v>1.448885502712826E-2</v>
      </c>
      <c r="AF77">
        <f t="shared" si="115"/>
        <v>1.4285594545048607E-2</v>
      </c>
      <c r="AG77">
        <f t="shared" si="115"/>
        <v>1.4084006840490847E-2</v>
      </c>
      <c r="AH77">
        <f t="shared" si="116"/>
        <v>1.3884080255188554E-2</v>
      </c>
      <c r="AI77">
        <f t="shared" si="116"/>
        <v>1.368580320569872E-2</v>
      </c>
      <c r="AJ77">
        <f t="shared" si="116"/>
        <v>1.3489164182944656E-2</v>
      </c>
      <c r="AK77">
        <f t="shared" si="116"/>
        <v>1.3294151751761621E-2</v>
      </c>
      <c r="AL77">
        <f t="shared" si="116"/>
        <v>1.3100754550445138E-2</v>
      </c>
      <c r="AM77">
        <f t="shared" si="116"/>
        <v>1.2908961290301977E-2</v>
      </c>
      <c r="AN77">
        <f t="shared" si="116"/>
        <v>1.271876075520376E-2</v>
      </c>
      <c r="AO77">
        <f t="shared" si="116"/>
        <v>1.2530141801143277E-2</v>
      </c>
      <c r="AP77">
        <f t="shared" si="116"/>
        <v>1.2343093355793356E-2</v>
      </c>
      <c r="AQ77">
        <f t="shared" si="116"/>
        <v>1.2157604418068377E-2</v>
      </c>
      <c r="AR77">
        <f t="shared" si="117"/>
        <v>1.1973664057688384E-2</v>
      </c>
      <c r="AS77">
        <f t="shared" si="117"/>
        <v>1.1791261414745761E-2</v>
      </c>
      <c r="AT77">
        <f t="shared" si="117"/>
        <v>1.1610385699274466E-2</v>
      </c>
      <c r="AU77">
        <f t="shared" si="117"/>
        <v>1.1431026190821859E-2</v>
      </c>
      <c r="AV77">
        <f t="shared" si="117"/>
        <v>1.1253172238022998E-2</v>
      </c>
      <c r="AW77">
        <f t="shared" si="117"/>
        <v>1.1076813258177515E-2</v>
      </c>
      <c r="AX77">
        <f t="shared" si="117"/>
        <v>9.8411433459007751E-3</v>
      </c>
      <c r="AY77">
        <f t="shared" si="117"/>
        <v>8.404395240220356E-3</v>
      </c>
      <c r="AZ77">
        <f t="shared" si="117"/>
        <v>7.5614038419576975E-3</v>
      </c>
      <c r="BA77">
        <f t="shared" si="117"/>
        <v>6.9226151180859291E-3</v>
      </c>
      <c r="BB77">
        <f t="shared" si="118"/>
        <v>6.4005747320175959E-3</v>
      </c>
      <c r="BC77">
        <f t="shared" si="118"/>
        <v>5.957351674666299E-3</v>
      </c>
      <c r="BD77">
        <f t="shared" si="118"/>
        <v>5.5721507731415695E-3</v>
      </c>
      <c r="BE77">
        <f t="shared" si="118"/>
        <v>5.2320019087853126E-3</v>
      </c>
      <c r="BF77">
        <f t="shared" si="118"/>
        <v>4.9281192374488435E-3</v>
      </c>
      <c r="BG77">
        <f t="shared" si="118"/>
        <v>4.6541992652413249E-3</v>
      </c>
      <c r="BH77">
        <f t="shared" si="118"/>
        <v>4.4055243327974138E-3</v>
      </c>
      <c r="BI77">
        <f t="shared" si="118"/>
        <v>4.1784477605460082E-3</v>
      </c>
      <c r="BJ77">
        <f t="shared" si="118"/>
        <v>3.9700781065005603E-3</v>
      </c>
      <c r="BK77">
        <f t="shared" si="118"/>
        <v>3.778075250495463E-3</v>
      </c>
      <c r="BL77">
        <f t="shared" si="119"/>
        <v>3.6005130698506245E-3</v>
      </c>
      <c r="BM77">
        <f t="shared" si="119"/>
        <v>3.4357837074290732E-3</v>
      </c>
      <c r="BN77">
        <f t="shared" si="119"/>
        <v>3.282528869446672E-3</v>
      </c>
      <c r="BO77">
        <f t="shared" si="119"/>
        <v>3.1395892883119905E-3</v>
      </c>
      <c r="BP77">
        <f t="shared" si="119"/>
        <v>3.0059667488730743E-3</v>
      </c>
      <c r="BQ77">
        <f t="shared" si="119"/>
        <v>2.8807950227941769E-3</v>
      </c>
      <c r="BR77">
        <f t="shared" si="119"/>
        <v>2.7633172582294595E-3</v>
      </c>
      <c r="BS77">
        <f t="shared" si="119"/>
        <v>2.6528681379437377E-3</v>
      </c>
      <c r="BT77">
        <f t="shared" si="119"/>
        <v>2.5488596203255215E-3</v>
      </c>
      <c r="BU77">
        <f t="shared" si="119"/>
        <v>2.4507694137629234E-3</v>
      </c>
      <c r="BV77">
        <f t="shared" si="120"/>
        <v>2.3581315649705559E-3</v>
      </c>
      <c r="BW77">
        <f t="shared" si="120"/>
        <v>2.2705287025094473E-3</v>
      </c>
      <c r="BX77">
        <f t="shared" si="120"/>
        <v>2.1875855908709595E-3</v>
      </c>
      <c r="BY77">
        <f t="shared" si="120"/>
        <v>2.1089637328660675E-3</v>
      </c>
      <c r="BZ77">
        <f t="shared" si="120"/>
        <v>2.0343568183753447E-3</v>
      </c>
      <c r="CA77">
        <f t="shared" si="120"/>
        <v>1.9634868622665194E-3</v>
      </c>
      <c r="CB77">
        <f t="shared" si="120"/>
        <v>1.8961009078973291E-3</v>
      </c>
      <c r="CC77">
        <f t="shared" si="120"/>
        <v>1.8319681981495857E-3</v>
      </c>
      <c r="CD77">
        <f t="shared" si="120"/>
        <v>1.770877735531868E-3</v>
      </c>
      <c r="CE77">
        <f t="shared" si="120"/>
        <v>1.7126361680688772E-3</v>
      </c>
      <c r="CF77">
        <f t="shared" si="121"/>
        <v>1.6570659495640911E-3</v>
      </c>
      <c r="CG77">
        <f t="shared" si="121"/>
        <v>1.6040037321790963E-3</v>
      </c>
      <c r="CH77">
        <f t="shared" si="121"/>
        <v>1.5532989567072094E-3</v>
      </c>
      <c r="CI77">
        <f t="shared" si="121"/>
        <v>1.5048126118687893E-3</v>
      </c>
      <c r="CJ77">
        <f t="shared" si="121"/>
        <v>1.4584161387501222E-3</v>
      </c>
      <c r="CK77">
        <f t="shared" si="121"/>
        <v>1.4139904603960478E-3</v>
      </c>
      <c r="CL77">
        <f t="shared" si="121"/>
        <v>1.3714251197389604E-3</v>
      </c>
      <c r="CM77">
        <f t="shared" si="121"/>
        <v>1.3306175116500041E-3</v>
      </c>
      <c r="CN77">
        <f t="shared" si="121"/>
        <v>1.2914721970457999E-3</v>
      </c>
      <c r="CO77">
        <f t="shared" si="121"/>
        <v>1.2539002887646416E-3</v>
      </c>
      <c r="CP77">
        <f t="shared" si="122"/>
        <v>1.2178189004096052E-3</v>
      </c>
      <c r="CQ77">
        <f t="shared" si="122"/>
        <v>1.1831506505975736E-3</v>
      </c>
      <c r="CR77">
        <f t="shared" si="122"/>
        <v>7.6131083592130989E-4</v>
      </c>
      <c r="CS77">
        <f t="shared" si="122"/>
        <v>4.9419431376584739E-4</v>
      </c>
      <c r="CT77">
        <f t="shared" si="122"/>
        <v>3.4204859403397448E-4</v>
      </c>
      <c r="CU77">
        <f t="shared" si="122"/>
        <v>2.3781011118232211E-4</v>
      </c>
      <c r="CV77">
        <f t="shared" si="122"/>
        <v>1.6228345640038747E-4</v>
      </c>
      <c r="CW77">
        <f t="shared" si="122"/>
        <v>1.0661473583500266E-4</v>
      </c>
      <c r="CX77">
        <f t="shared" si="122"/>
        <v>6.5803364086562948E-5</v>
      </c>
      <c r="CY77">
        <f t="shared" si="122"/>
        <v>3.6672868573753622E-5</v>
      </c>
      <c r="CZ77">
        <f t="shared" si="123"/>
        <v>1.7042508277496274E-5</v>
      </c>
      <c r="DA77">
        <f t="shared" si="123"/>
        <v>5.3299291527709078E-6</v>
      </c>
      <c r="DB77">
        <f t="shared" si="123"/>
        <v>3.3836584574144171E-7</v>
      </c>
      <c r="DC77">
        <f t="shared" si="123"/>
        <v>0</v>
      </c>
      <c r="DD77">
        <f t="shared" si="123"/>
        <v>0</v>
      </c>
      <c r="DE77">
        <f t="shared" si="123"/>
        <v>0</v>
      </c>
      <c r="DF77">
        <f t="shared" si="123"/>
        <v>0</v>
      </c>
      <c r="DG77">
        <f t="shared" si="123"/>
        <v>0</v>
      </c>
      <c r="DH77">
        <f t="shared" si="123"/>
        <v>0</v>
      </c>
      <c r="DI77">
        <f t="shared" si="123"/>
        <v>0</v>
      </c>
      <c r="DJ77">
        <f t="shared" si="124"/>
        <v>0</v>
      </c>
      <c r="DK77">
        <f t="shared" si="124"/>
        <v>0</v>
      </c>
      <c r="DL77">
        <f t="shared" si="124"/>
        <v>0</v>
      </c>
      <c r="DM77">
        <f t="shared" si="124"/>
        <v>0</v>
      </c>
      <c r="DN77">
        <f t="shared" si="124"/>
        <v>0</v>
      </c>
      <c r="DO77">
        <f t="shared" si="124"/>
        <v>0</v>
      </c>
      <c r="DP77">
        <f t="shared" si="124"/>
        <v>0</v>
      </c>
      <c r="DQ77">
        <f t="shared" si="124"/>
        <v>0</v>
      </c>
      <c r="DR77">
        <f t="shared" si="124"/>
        <v>0</v>
      </c>
      <c r="DS77">
        <f t="shared" si="124"/>
        <v>0</v>
      </c>
      <c r="DT77">
        <f t="shared" si="125"/>
        <v>0</v>
      </c>
      <c r="DU77">
        <f t="shared" si="125"/>
        <v>0</v>
      </c>
      <c r="DV77">
        <f t="shared" si="125"/>
        <v>0</v>
      </c>
      <c r="DW77">
        <f t="shared" si="125"/>
        <v>0</v>
      </c>
      <c r="DX77">
        <f t="shared" si="125"/>
        <v>0</v>
      </c>
      <c r="DY77">
        <f t="shared" si="125"/>
        <v>0</v>
      </c>
      <c r="DZ77">
        <f t="shared" si="125"/>
        <v>0</v>
      </c>
      <c r="EA77">
        <f t="shared" si="125"/>
        <v>0</v>
      </c>
      <c r="EB77">
        <f t="shared" si="125"/>
        <v>0</v>
      </c>
      <c r="EC77">
        <f t="shared" si="125"/>
        <v>0</v>
      </c>
      <c r="ED77">
        <f t="shared" si="126"/>
        <v>0</v>
      </c>
      <c r="EE77">
        <f t="shared" si="126"/>
        <v>0</v>
      </c>
      <c r="EF77">
        <f t="shared" si="126"/>
        <v>0</v>
      </c>
      <c r="EG77">
        <f t="shared" si="126"/>
        <v>0</v>
      </c>
      <c r="EH77">
        <f t="shared" si="126"/>
        <v>0</v>
      </c>
      <c r="EI77">
        <f t="shared" si="126"/>
        <v>0</v>
      </c>
      <c r="EJ77">
        <f t="shared" si="126"/>
        <v>0</v>
      </c>
      <c r="EK77">
        <f t="shared" si="126"/>
        <v>0</v>
      </c>
      <c r="EL77">
        <f t="shared" si="126"/>
        <v>0</v>
      </c>
      <c r="EM77">
        <f t="shared" si="126"/>
        <v>0</v>
      </c>
      <c r="EN77">
        <f t="shared" si="127"/>
        <v>0</v>
      </c>
      <c r="EO77">
        <f t="shared" si="127"/>
        <v>0</v>
      </c>
      <c r="EP77">
        <f t="shared" si="127"/>
        <v>0</v>
      </c>
      <c r="EQ77">
        <f t="shared" si="127"/>
        <v>0</v>
      </c>
      <c r="ER77">
        <f t="shared" si="127"/>
        <v>0</v>
      </c>
      <c r="ES77">
        <f t="shared" si="127"/>
        <v>0</v>
      </c>
      <c r="ET77">
        <f t="shared" si="127"/>
        <v>0</v>
      </c>
      <c r="EU77">
        <f t="shared" si="127"/>
        <v>0</v>
      </c>
      <c r="EV77">
        <f t="shared" si="127"/>
        <v>0</v>
      </c>
      <c r="EW77">
        <f t="shared" si="127"/>
        <v>0</v>
      </c>
      <c r="EX77">
        <f t="shared" si="127"/>
        <v>0</v>
      </c>
      <c r="EZ77">
        <f t="shared" si="112"/>
        <v>0.86735493561270505</v>
      </c>
      <c r="FB77">
        <f t="shared" si="110"/>
        <v>1.2398056632893673E-2</v>
      </c>
      <c r="FC77">
        <f t="shared" si="111"/>
        <v>0.24843074651861138</v>
      </c>
    </row>
    <row r="78" spans="1:159" x14ac:dyDescent="0.25">
      <c r="A78">
        <v>655</v>
      </c>
      <c r="B78" s="20">
        <f>'Input spectra'!S77</f>
        <v>4.9893137073640799E-2</v>
      </c>
      <c r="C78">
        <f>'Input spectra'!D77</f>
        <v>0</v>
      </c>
      <c r="D78">
        <f t="shared" si="113"/>
        <v>2.0653927966864227E-2</v>
      </c>
      <c r="E78">
        <f t="shared" si="113"/>
        <v>2.0401470857975199E-2</v>
      </c>
      <c r="F78">
        <f t="shared" si="113"/>
        <v>2.0151015064828682E-2</v>
      </c>
      <c r="G78">
        <f t="shared" si="113"/>
        <v>1.9902546919991122E-2</v>
      </c>
      <c r="H78">
        <f t="shared" si="113"/>
        <v>1.9656052842500112E-2</v>
      </c>
      <c r="I78">
        <f t="shared" si="113"/>
        <v>1.9411519337342226E-2</v>
      </c>
      <c r="J78">
        <f t="shared" si="113"/>
        <v>1.9168932994933881E-2</v>
      </c>
      <c r="K78">
        <f t="shared" si="113"/>
        <v>1.8928280490605253E-2</v>
      </c>
      <c r="L78">
        <f t="shared" si="113"/>
        <v>1.8689548584087216E-2</v>
      </c>
      <c r="M78">
        <f t="shared" si="113"/>
        <v>1.8452724119001281E-2</v>
      </c>
      <c r="N78">
        <f t="shared" si="114"/>
        <v>1.8217794022352525E-2</v>
      </c>
      <c r="O78">
        <f t="shared" si="114"/>
        <v>1.7984745304025457E-2</v>
      </c>
      <c r="P78">
        <f t="shared" si="114"/>
        <v>1.7753565056282911E-2</v>
      </c>
      <c r="Q78">
        <f t="shared" si="114"/>
        <v>1.7524240453267802E-2</v>
      </c>
      <c r="R78">
        <f t="shared" si="114"/>
        <v>1.7296758750507815E-2</v>
      </c>
      <c r="S78">
        <f t="shared" si="114"/>
        <v>1.7071107284423032E-2</v>
      </c>
      <c r="T78">
        <f t="shared" si="114"/>
        <v>1.6847273471836427E-2</v>
      </c>
      <c r="U78">
        <f t="shared" si="114"/>
        <v>1.6625244809487176E-2</v>
      </c>
      <c r="V78">
        <f t="shared" si="114"/>
        <v>1.6405008873546924E-2</v>
      </c>
      <c r="W78">
        <f t="shared" si="114"/>
        <v>1.6186553319138795E-2</v>
      </c>
      <c r="X78">
        <f t="shared" si="115"/>
        <v>1.5969865879859265E-2</v>
      </c>
      <c r="Y78">
        <f t="shared" si="115"/>
        <v>1.5754934367302846E-2</v>
      </c>
      <c r="Z78">
        <f t="shared" si="115"/>
        <v>1.5541746670589517E-2</v>
      </c>
      <c r="AA78">
        <f t="shared" si="115"/>
        <v>1.5330290755894968E-2</v>
      </c>
      <c r="AB78">
        <f t="shared" si="115"/>
        <v>1.5120554665983589E-2</v>
      </c>
      <c r="AC78">
        <f t="shared" si="115"/>
        <v>1.4912526519744189E-2</v>
      </c>
      <c r="AD78">
        <f t="shared" si="115"/>
        <v>1.4706194511728424E-2</v>
      </c>
      <c r="AE78">
        <f t="shared" si="115"/>
        <v>1.4501546911691995E-2</v>
      </c>
      <c r="AF78">
        <f t="shared" si="115"/>
        <v>1.4298572064138466E-2</v>
      </c>
      <c r="AG78">
        <f t="shared" si="115"/>
        <v>1.4097258387865795E-2</v>
      </c>
      <c r="AH78">
        <f t="shared" si="116"/>
        <v>1.3897594375515541E-2</v>
      </c>
      <c r="AI78">
        <f t="shared" si="116"/>
        <v>1.3699568593124685E-2</v>
      </c>
      <c r="AJ78">
        <f t="shared" si="116"/>
        <v>1.3503169679680108E-2</v>
      </c>
      <c r="AK78">
        <f t="shared" si="116"/>
        <v>1.3308386346675661E-2</v>
      </c>
      <c r="AL78">
        <f t="shared" si="116"/>
        <v>1.3115207377671878E-2</v>
      </c>
      <c r="AM78">
        <f t="shared" si="116"/>
        <v>1.2923621627858237E-2</v>
      </c>
      <c r="AN78">
        <f t="shared" si="116"/>
        <v>1.2733618023617992E-2</v>
      </c>
      <c r="AO78">
        <f t="shared" si="116"/>
        <v>1.25451855620956E-2</v>
      </c>
      <c r="AP78">
        <f t="shared" si="116"/>
        <v>1.2358313310766658E-2</v>
      </c>
      <c r="AQ78">
        <f t="shared" si="116"/>
        <v>1.2172990407010366E-2</v>
      </c>
      <c r="AR78">
        <f t="shared" si="117"/>
        <v>1.1989206057684536E-2</v>
      </c>
      <c r="AS78">
        <f t="shared" si="117"/>
        <v>1.1806949538703067E-2</v>
      </c>
      <c r="AT78">
        <f t="shared" si="117"/>
        <v>1.1626210194615896E-2</v>
      </c>
      <c r="AU78">
        <f t="shared" si="117"/>
        <v>1.1446977438191482E-2</v>
      </c>
      <c r="AV78">
        <f t="shared" si="117"/>
        <v>1.126924075000167E-2</v>
      </c>
      <c r="AW78">
        <f t="shared" si="117"/>
        <v>1.1092989678009044E-2</v>
      </c>
      <c r="AX78">
        <f t="shared" si="117"/>
        <v>9.8558348241011545E-3</v>
      </c>
      <c r="AY78">
        <f t="shared" si="117"/>
        <v>8.4172148107291636E-3</v>
      </c>
      <c r="AZ78">
        <f t="shared" si="117"/>
        <v>7.5731831523004793E-3</v>
      </c>
      <c r="BA78">
        <f t="shared" si="117"/>
        <v>6.9336241594461093E-3</v>
      </c>
      <c r="BB78">
        <f t="shared" si="118"/>
        <v>6.4109614719494584E-3</v>
      </c>
      <c r="BC78">
        <f t="shared" si="118"/>
        <v>5.9672126696702337E-3</v>
      </c>
      <c r="BD78">
        <f t="shared" si="118"/>
        <v>5.5815551618474887E-3</v>
      </c>
      <c r="BE78">
        <f t="shared" si="118"/>
        <v>5.2410021712759091E-3</v>
      </c>
      <c r="BF78">
        <f t="shared" si="118"/>
        <v>4.9367568441111929E-3</v>
      </c>
      <c r="BG78">
        <f t="shared" si="118"/>
        <v>4.6625079668640608E-3</v>
      </c>
      <c r="BH78">
        <f t="shared" si="118"/>
        <v>4.4135322242148528E-3</v>
      </c>
      <c r="BI78">
        <f t="shared" si="118"/>
        <v>4.1861786492503675E-3</v>
      </c>
      <c r="BJ78">
        <f t="shared" si="118"/>
        <v>3.9775524607454744E-3</v>
      </c>
      <c r="BK78">
        <f t="shared" si="118"/>
        <v>3.7853108795210398E-3</v>
      </c>
      <c r="BL78">
        <f t="shared" si="119"/>
        <v>3.6075256261853339E-3</v>
      </c>
      <c r="BM78">
        <f t="shared" si="119"/>
        <v>3.4425870668637446E-3</v>
      </c>
      <c r="BN78">
        <f t="shared" si="119"/>
        <v>3.2891354244240431E-3</v>
      </c>
      <c r="BO78">
        <f t="shared" si="119"/>
        <v>3.1460101784918752E-3</v>
      </c>
      <c r="BP78">
        <f t="shared" si="119"/>
        <v>3.0122120451256569E-3</v>
      </c>
      <c r="BQ78">
        <f t="shared" si="119"/>
        <v>2.8868738760176424E-3</v>
      </c>
      <c r="BR78">
        <f t="shared" si="119"/>
        <v>2.7692380211583089E-3</v>
      </c>
      <c r="BS78">
        <f t="shared" si="119"/>
        <v>2.6586384659129281E-3</v>
      </c>
      <c r="BT78">
        <f t="shared" si="119"/>
        <v>2.5544865554226475E-3</v>
      </c>
      <c r="BU78">
        <f t="shared" si="119"/>
        <v>2.456259455712346E-3</v>
      </c>
      <c r="BV78">
        <f t="shared" si="120"/>
        <v>2.3634907313072663E-3</v>
      </c>
      <c r="BW78">
        <f t="shared" si="120"/>
        <v>2.2757625800236651E-3</v>
      </c>
      <c r="BX78">
        <f t="shared" si="120"/>
        <v>2.1926993798752643E-3</v>
      </c>
      <c r="BY78">
        <f t="shared" si="120"/>
        <v>2.1139622855132841E-3</v>
      </c>
      <c r="BZ78">
        <f t="shared" si="120"/>
        <v>2.0392446720086171E-3</v>
      </c>
      <c r="CA78">
        <f t="shared" si="120"/>
        <v>1.9682682685926802E-3</v>
      </c>
      <c r="CB78">
        <f t="shared" si="120"/>
        <v>1.9007798586264289E-3</v>
      </c>
      <c r="CC78">
        <f t="shared" si="120"/>
        <v>1.8365484476269478E-3</v>
      </c>
      <c r="CD78">
        <f t="shared" si="120"/>
        <v>1.7753628207966034E-3</v>
      </c>
      <c r="CE78">
        <f t="shared" si="120"/>
        <v>1.717029426698976E-3</v>
      </c>
      <c r="CF78">
        <f t="shared" si="121"/>
        <v>1.6613705356087211E-3</v>
      </c>
      <c r="CG78">
        <f t="shared" si="121"/>
        <v>1.6082226304305334E-3</v>
      </c>
      <c r="CH78">
        <f t="shared" si="121"/>
        <v>1.5574349955254667E-3</v>
      </c>
      <c r="CI78">
        <f t="shared" si="121"/>
        <v>1.5088684747396888E-3</v>
      </c>
      <c r="CJ78">
        <f t="shared" si="121"/>
        <v>1.4623943747308695E-3</v>
      </c>
      <c r="CK78">
        <f t="shared" si="121"/>
        <v>1.4178934935801957E-3</v>
      </c>
      <c r="CL78">
        <f t="shared" si="121"/>
        <v>1.3752552578541494E-3</v>
      </c>
      <c r="CM78">
        <f t="shared" si="121"/>
        <v>1.3343769538863468E-3</v>
      </c>
      <c r="CN78">
        <f t="shared" si="121"/>
        <v>1.2951630411996988E-3</v>
      </c>
      <c r="CO78">
        <f t="shared" si="121"/>
        <v>1.2575245377717654E-3</v>
      </c>
      <c r="CP78">
        <f t="shared" si="122"/>
        <v>1.2213784683313392E-3</v>
      </c>
      <c r="CQ78">
        <f t="shared" si="122"/>
        <v>1.1866473681172416E-3</v>
      </c>
      <c r="CR78">
        <f t="shared" si="122"/>
        <v>7.6358559807630962E-4</v>
      </c>
      <c r="CS78">
        <f t="shared" si="122"/>
        <v>4.9568701844368557E-4</v>
      </c>
      <c r="CT78">
        <f t="shared" si="122"/>
        <v>3.430928715078073E-4</v>
      </c>
      <c r="CU78">
        <f t="shared" si="122"/>
        <v>2.3854388331406669E-4</v>
      </c>
      <c r="CV78">
        <f t="shared" si="122"/>
        <v>1.6278946723946979E-4</v>
      </c>
      <c r="CW78">
        <f t="shared" si="122"/>
        <v>1.0695063610494533E-4</v>
      </c>
      <c r="CX78">
        <f t="shared" si="122"/>
        <v>6.6012824811134043E-5</v>
      </c>
      <c r="CY78">
        <f t="shared" si="122"/>
        <v>3.6790796198551769E-5</v>
      </c>
      <c r="CZ78">
        <f t="shared" si="123"/>
        <v>1.7097865722097084E-5</v>
      </c>
      <c r="DA78">
        <f t="shared" si="123"/>
        <v>5.3474152293619252E-6</v>
      </c>
      <c r="DB78">
        <f t="shared" si="123"/>
        <v>3.3948694303262576E-7</v>
      </c>
      <c r="DC78">
        <f t="shared" si="123"/>
        <v>0</v>
      </c>
      <c r="DD78">
        <f t="shared" si="123"/>
        <v>0</v>
      </c>
      <c r="DE78">
        <f t="shared" si="123"/>
        <v>0</v>
      </c>
      <c r="DF78">
        <f t="shared" si="123"/>
        <v>0</v>
      </c>
      <c r="DG78">
        <f t="shared" si="123"/>
        <v>0</v>
      </c>
      <c r="DH78">
        <f t="shared" si="123"/>
        <v>0</v>
      </c>
      <c r="DI78">
        <f t="shared" si="123"/>
        <v>0</v>
      </c>
      <c r="DJ78">
        <f t="shared" si="124"/>
        <v>0</v>
      </c>
      <c r="DK78">
        <f t="shared" si="124"/>
        <v>0</v>
      </c>
      <c r="DL78">
        <f t="shared" si="124"/>
        <v>0</v>
      </c>
      <c r="DM78">
        <f t="shared" si="124"/>
        <v>0</v>
      </c>
      <c r="DN78">
        <f t="shared" si="124"/>
        <v>0</v>
      </c>
      <c r="DO78">
        <f t="shared" si="124"/>
        <v>0</v>
      </c>
      <c r="DP78">
        <f t="shared" si="124"/>
        <v>0</v>
      </c>
      <c r="DQ78">
        <f t="shared" si="124"/>
        <v>0</v>
      </c>
      <c r="DR78">
        <f t="shared" si="124"/>
        <v>0</v>
      </c>
      <c r="DS78">
        <f t="shared" si="124"/>
        <v>0</v>
      </c>
      <c r="DT78">
        <f t="shared" si="125"/>
        <v>0</v>
      </c>
      <c r="DU78">
        <f t="shared" si="125"/>
        <v>0</v>
      </c>
      <c r="DV78">
        <f t="shared" si="125"/>
        <v>0</v>
      </c>
      <c r="DW78">
        <f t="shared" si="125"/>
        <v>0</v>
      </c>
      <c r="DX78">
        <f t="shared" si="125"/>
        <v>0</v>
      </c>
      <c r="DY78">
        <f t="shared" si="125"/>
        <v>0</v>
      </c>
      <c r="DZ78">
        <f t="shared" si="125"/>
        <v>0</v>
      </c>
      <c r="EA78">
        <f t="shared" si="125"/>
        <v>0</v>
      </c>
      <c r="EB78">
        <f t="shared" si="125"/>
        <v>0</v>
      </c>
      <c r="EC78">
        <f t="shared" si="125"/>
        <v>0</v>
      </c>
      <c r="ED78">
        <f t="shared" si="126"/>
        <v>0</v>
      </c>
      <c r="EE78">
        <f t="shared" si="126"/>
        <v>0</v>
      </c>
      <c r="EF78">
        <f t="shared" si="126"/>
        <v>0</v>
      </c>
      <c r="EG78">
        <f t="shared" si="126"/>
        <v>0</v>
      </c>
      <c r="EH78">
        <f t="shared" si="126"/>
        <v>0</v>
      </c>
      <c r="EI78">
        <f t="shared" si="126"/>
        <v>0</v>
      </c>
      <c r="EJ78">
        <f t="shared" si="126"/>
        <v>0</v>
      </c>
      <c r="EK78">
        <f t="shared" si="126"/>
        <v>0</v>
      </c>
      <c r="EL78">
        <f t="shared" si="126"/>
        <v>0</v>
      </c>
      <c r="EM78">
        <f t="shared" si="126"/>
        <v>0</v>
      </c>
      <c r="EN78">
        <f t="shared" si="127"/>
        <v>0</v>
      </c>
      <c r="EO78">
        <f t="shared" si="127"/>
        <v>0</v>
      </c>
      <c r="EP78">
        <f t="shared" si="127"/>
        <v>0</v>
      </c>
      <c r="EQ78">
        <f t="shared" si="127"/>
        <v>0</v>
      </c>
      <c r="ER78">
        <f t="shared" si="127"/>
        <v>0</v>
      </c>
      <c r="ES78">
        <f t="shared" si="127"/>
        <v>0</v>
      </c>
      <c r="ET78">
        <f t="shared" si="127"/>
        <v>0</v>
      </c>
      <c r="EU78">
        <f t="shared" si="127"/>
        <v>0</v>
      </c>
      <c r="EV78">
        <f t="shared" si="127"/>
        <v>0</v>
      </c>
      <c r="EW78">
        <f t="shared" si="127"/>
        <v>0</v>
      </c>
      <c r="EX78">
        <f t="shared" si="127"/>
        <v>0</v>
      </c>
      <c r="EZ78">
        <f t="shared" si="112"/>
        <v>0.86812234084679774</v>
      </c>
      <c r="FB78">
        <f t="shared" si="110"/>
        <v>1.2318987171886397E-2</v>
      </c>
      <c r="FC78">
        <f t="shared" si="111"/>
        <v>0.248440879894537</v>
      </c>
    </row>
    <row r="79" spans="1:159" x14ac:dyDescent="0.25">
      <c r="A79">
        <v>660</v>
      </c>
      <c r="B79" s="20">
        <f>'Input spectra'!S78</f>
        <v>4.9568843654266399E-2</v>
      </c>
      <c r="C79">
        <f>'Input spectra'!D78</f>
        <v>0</v>
      </c>
      <c r="D79">
        <f t="shared" si="113"/>
        <v>2.0653927966864227E-2</v>
      </c>
      <c r="E79">
        <f t="shared" si="113"/>
        <v>2.0402132474977526E-2</v>
      </c>
      <c r="F79">
        <f t="shared" si="113"/>
        <v>2.0152322075529569E-2</v>
      </c>
      <c r="G79">
        <f t="shared" si="113"/>
        <v>1.9904483293681066E-2</v>
      </c>
      <c r="H79">
        <f t="shared" si="113"/>
        <v>1.9658602739314565E-2</v>
      </c>
      <c r="I79">
        <f t="shared" si="113"/>
        <v>1.9414667106526118E-2</v>
      </c>
      <c r="J79">
        <f t="shared" si="113"/>
        <v>1.9172663173119799E-2</v>
      </c>
      <c r="K79">
        <f t="shared" si="113"/>
        <v>1.8932577800105242E-2</v>
      </c>
      <c r="L79">
        <f t="shared" si="113"/>
        <v>1.8694397931198078E-2</v>
      </c>
      <c r="M79">
        <f t="shared" si="113"/>
        <v>1.845811059232327E-2</v>
      </c>
      <c r="N79">
        <f t="shared" si="114"/>
        <v>1.8223702891121334E-2</v>
      </c>
      <c r="O79">
        <f t="shared" si="114"/>
        <v>1.7991162016457441E-2</v>
      </c>
      <c r="P79">
        <f t="shared" si="114"/>
        <v>1.7760475237933393E-2</v>
      </c>
      <c r="Q79">
        <f t="shared" si="114"/>
        <v>1.7531629905402399E-2</v>
      </c>
      <c r="R79">
        <f t="shared" si="114"/>
        <v>1.7304613448486713E-2</v>
      </c>
      <c r="S79">
        <f t="shared" si="114"/>
        <v>1.7079413376098061E-2</v>
      </c>
      <c r="T79">
        <f t="shared" si="114"/>
        <v>1.6856017275960873E-2</v>
      </c>
      <c r="U79">
        <f t="shared" si="114"/>
        <v>1.6634412814138265E-2</v>
      </c>
      <c r="V79">
        <f t="shared" si="114"/>
        <v>1.6414587734560809E-2</v>
      </c>
      <c r="W79">
        <f t="shared" si="114"/>
        <v>1.6196529858558063E-2</v>
      </c>
      <c r="X79">
        <f t="shared" si="115"/>
        <v>1.5980227084392756E-2</v>
      </c>
      <c r="Y79">
        <f t="shared" si="115"/>
        <v>1.5765667386797782E-2</v>
      </c>
      <c r="Z79">
        <f t="shared" si="115"/>
        <v>1.5552838816515828E-2</v>
      </c>
      <c r="AA79">
        <f t="shared" si="115"/>
        <v>1.5341729499841691E-2</v>
      </c>
      <c r="AB79">
        <f t="shared" si="115"/>
        <v>1.5132327638167306E-2</v>
      </c>
      <c r="AC79">
        <f t="shared" si="115"/>
        <v>1.4924621507529377E-2</v>
      </c>
      <c r="AD79">
        <f t="shared" si="115"/>
        <v>1.4718599458159658E-2</v>
      </c>
      <c r="AE79">
        <f t="shared" si="115"/>
        <v>1.451424991403788E-2</v>
      </c>
      <c r="AF79">
        <f t="shared" si="115"/>
        <v>1.4311561372447259E-2</v>
      </c>
      <c r="AG79">
        <f t="shared" si="115"/>
        <v>1.4110522403532604E-2</v>
      </c>
      <c r="AH79">
        <f t="shared" si="116"/>
        <v>1.3911121649861002E-2</v>
      </c>
      <c r="AI79">
        <f t="shared" si="116"/>
        <v>1.3713347825985085E-2</v>
      </c>
      <c r="AJ79">
        <f t="shared" si="116"/>
        <v>1.3517189718008806E-2</v>
      </c>
      <c r="AK79">
        <f t="shared" si="116"/>
        <v>1.3322636183155779E-2</v>
      </c>
      <c r="AL79">
        <f t="shared" si="116"/>
        <v>1.3129676149340146E-2</v>
      </c>
      <c r="AM79">
        <f t="shared" si="116"/>
        <v>1.2938298614739913E-2</v>
      </c>
      <c r="AN79">
        <f t="shared" si="116"/>
        <v>1.274849264737281E-2</v>
      </c>
      <c r="AO79">
        <f t="shared" si="116"/>
        <v>1.2560247384674612E-2</v>
      </c>
      <c r="AP79">
        <f t="shared" si="116"/>
        <v>1.2373552033079938E-2</v>
      </c>
      <c r="AQ79">
        <f t="shared" si="116"/>
        <v>1.2188395867605454E-2</v>
      </c>
      <c r="AR79">
        <f t="shared" si="117"/>
        <v>1.2004768231435585E-2</v>
      </c>
      <c r="AS79">
        <f t="shared" si="117"/>
        <v>1.1822658535510582E-2</v>
      </c>
      <c r="AT79">
        <f t="shared" si="117"/>
        <v>1.1642056258117013E-2</v>
      </c>
      <c r="AU79">
        <f t="shared" si="117"/>
        <v>1.1462950944480682E-2</v>
      </c>
      <c r="AV79">
        <f t="shared" si="117"/>
        <v>1.1285332206361871E-2</v>
      </c>
      <c r="AW79">
        <f t="shared" si="117"/>
        <v>1.1109189721652984E-2</v>
      </c>
      <c r="AX79">
        <f t="shared" si="117"/>
        <v>9.8705482346648915E-3</v>
      </c>
      <c r="AY79">
        <f t="shared" si="117"/>
        <v>8.4300539354573208E-3</v>
      </c>
      <c r="AZ79">
        <f t="shared" si="117"/>
        <v>7.5849808126950569E-3</v>
      </c>
      <c r="BA79">
        <f t="shared" si="117"/>
        <v>6.9446507084951611E-3</v>
      </c>
      <c r="BB79">
        <f t="shared" si="118"/>
        <v>6.4213650672999252E-3</v>
      </c>
      <c r="BC79">
        <f t="shared" si="118"/>
        <v>5.9770899872328776E-3</v>
      </c>
      <c r="BD79">
        <f t="shared" si="118"/>
        <v>5.5909754227956602E-3</v>
      </c>
      <c r="BE79">
        <f t="shared" si="118"/>
        <v>5.2500179163153084E-3</v>
      </c>
      <c r="BF79">
        <f t="shared" si="118"/>
        <v>4.9454095900681207E-3</v>
      </c>
      <c r="BG79">
        <f t="shared" si="118"/>
        <v>4.6708315012257322E-3</v>
      </c>
      <c r="BH79">
        <f t="shared" si="118"/>
        <v>4.4215546715216962E-3</v>
      </c>
      <c r="BI79">
        <f t="shared" si="118"/>
        <v>4.1939238415056113E-3</v>
      </c>
      <c r="BJ79">
        <f t="shared" si="118"/>
        <v>3.9850408867466306E-3</v>
      </c>
      <c r="BK79">
        <f t="shared" si="118"/>
        <v>3.7925603659538752E-3</v>
      </c>
      <c r="BL79">
        <f t="shared" si="119"/>
        <v>3.6145518405586042E-3</v>
      </c>
      <c r="BM79">
        <f t="shared" si="119"/>
        <v>3.4494038979554064E-3</v>
      </c>
      <c r="BN79">
        <f t="shared" si="119"/>
        <v>3.2957552760304485E-3</v>
      </c>
      <c r="BO79">
        <f t="shared" si="119"/>
        <v>3.1524442002717605E-3</v>
      </c>
      <c r="BP79">
        <f t="shared" si="119"/>
        <v>3.0184703168129462E-3</v>
      </c>
      <c r="BQ79">
        <f t="shared" si="119"/>
        <v>2.8929655564142384E-3</v>
      </c>
      <c r="BR79">
        <f t="shared" si="119"/>
        <v>2.7751714700838736E-3</v>
      </c>
      <c r="BS79">
        <f t="shared" si="119"/>
        <v>2.6644213450844932E-3</v>
      </c>
      <c r="BT79">
        <f t="shared" si="119"/>
        <v>2.560125912701966E-3</v>
      </c>
      <c r="BU79">
        <f t="shared" si="119"/>
        <v>2.4617617960691332E-3</v>
      </c>
      <c r="BV79">
        <f t="shared" si="120"/>
        <v>2.3688620770593457E-3</v>
      </c>
      <c r="BW79">
        <f t="shared" si="120"/>
        <v>2.2810085223375067E-3</v>
      </c>
      <c r="BX79">
        <f t="shared" si="120"/>
        <v>2.1978251230806252E-3</v>
      </c>
      <c r="BY79">
        <f t="shared" si="120"/>
        <v>2.1189726854617024E-3</v>
      </c>
      <c r="BZ79">
        <f t="shared" si="120"/>
        <v>2.0441442694583757E-3</v>
      </c>
      <c r="CA79">
        <f t="shared" si="120"/>
        <v>1.9730613184123095E-3</v>
      </c>
      <c r="CB79">
        <f t="shared" si="120"/>
        <v>1.9054703554603981E-3</v>
      </c>
      <c r="CC79">
        <f t="shared" si="120"/>
        <v>1.8411401485505169E-3</v>
      </c>
      <c r="CD79">
        <f t="shared" si="120"/>
        <v>1.7798592653943002E-3</v>
      </c>
      <c r="CE79">
        <f t="shared" si="120"/>
        <v>1.7214339549272248E-3</v>
      </c>
      <c r="CF79">
        <f t="shared" si="121"/>
        <v>1.6656863037436114E-3</v>
      </c>
      <c r="CG79">
        <f t="shared" si="121"/>
        <v>1.6124526253534425E-3</v>
      </c>
      <c r="CH79">
        <f t="shared" si="121"/>
        <v>1.5615820475598421E-3</v>
      </c>
      <c r="CI79">
        <f t="shared" si="121"/>
        <v>1.5129352692199445E-3</v>
      </c>
      <c r="CJ79">
        <f t="shared" si="121"/>
        <v>1.4663834624576294E-3</v>
      </c>
      <c r="CK79">
        <f t="shared" si="121"/>
        <v>1.4218073002939134E-3</v>
      </c>
      <c r="CL79">
        <f t="shared" si="121"/>
        <v>1.3790960928406224E-3</v>
      </c>
      <c r="CM79">
        <f t="shared" si="121"/>
        <v>1.3381470178120967E-3</v>
      </c>
      <c r="CN79">
        <f t="shared" si="121"/>
        <v>1.2988644332621007E-3</v>
      </c>
      <c r="CO79">
        <f t="shared" si="121"/>
        <v>1.2611592622377302E-3</v>
      </c>
      <c r="CP79">
        <f t="shared" si="122"/>
        <v>1.2249484405289347E-3</v>
      </c>
      <c r="CQ79">
        <f t="shared" si="122"/>
        <v>1.1901544199366086E-3</v>
      </c>
      <c r="CR79">
        <f t="shared" si="122"/>
        <v>7.6586715711717749E-4</v>
      </c>
      <c r="CS79">
        <f t="shared" si="122"/>
        <v>4.9718423180807319E-4</v>
      </c>
      <c r="CT79">
        <f t="shared" si="122"/>
        <v>3.4414033717028165E-4</v>
      </c>
      <c r="CU79">
        <f t="shared" si="122"/>
        <v>2.3927991952759758E-4</v>
      </c>
      <c r="CV79">
        <f t="shared" si="122"/>
        <v>1.6329705585471581E-4</v>
      </c>
      <c r="CW79">
        <f t="shared" si="122"/>
        <v>1.0728759466191057E-4</v>
      </c>
      <c r="CX79">
        <f t="shared" si="122"/>
        <v>6.6222952276619461E-5</v>
      </c>
      <c r="CY79">
        <f t="shared" si="122"/>
        <v>3.6909103038972566E-5</v>
      </c>
      <c r="CZ79">
        <f t="shared" si="123"/>
        <v>1.7153402978649446E-5</v>
      </c>
      <c r="DA79">
        <f t="shared" si="123"/>
        <v>5.364958673108448E-6</v>
      </c>
      <c r="DB79">
        <f t="shared" si="123"/>
        <v>3.4061175482145227E-7</v>
      </c>
      <c r="DC79">
        <f t="shared" si="123"/>
        <v>0</v>
      </c>
      <c r="DD79">
        <f t="shared" si="123"/>
        <v>0</v>
      </c>
      <c r="DE79">
        <f t="shared" si="123"/>
        <v>0</v>
      </c>
      <c r="DF79">
        <f t="shared" si="123"/>
        <v>0</v>
      </c>
      <c r="DG79">
        <f t="shared" si="123"/>
        <v>0</v>
      </c>
      <c r="DH79">
        <f t="shared" si="123"/>
        <v>0</v>
      </c>
      <c r="DI79">
        <f t="shared" si="123"/>
        <v>0</v>
      </c>
      <c r="DJ79">
        <f t="shared" si="124"/>
        <v>0</v>
      </c>
      <c r="DK79">
        <f t="shared" si="124"/>
        <v>0</v>
      </c>
      <c r="DL79">
        <f t="shared" si="124"/>
        <v>0</v>
      </c>
      <c r="DM79">
        <f t="shared" si="124"/>
        <v>0</v>
      </c>
      <c r="DN79">
        <f t="shared" si="124"/>
        <v>0</v>
      </c>
      <c r="DO79">
        <f t="shared" si="124"/>
        <v>0</v>
      </c>
      <c r="DP79">
        <f t="shared" si="124"/>
        <v>0</v>
      </c>
      <c r="DQ79">
        <f t="shared" si="124"/>
        <v>0</v>
      </c>
      <c r="DR79">
        <f t="shared" si="124"/>
        <v>0</v>
      </c>
      <c r="DS79">
        <f t="shared" si="124"/>
        <v>0</v>
      </c>
      <c r="DT79">
        <f t="shared" si="125"/>
        <v>0</v>
      </c>
      <c r="DU79">
        <f t="shared" si="125"/>
        <v>0</v>
      </c>
      <c r="DV79">
        <f t="shared" si="125"/>
        <v>0</v>
      </c>
      <c r="DW79">
        <f t="shared" si="125"/>
        <v>0</v>
      </c>
      <c r="DX79">
        <f t="shared" si="125"/>
        <v>0</v>
      </c>
      <c r="DY79">
        <f t="shared" si="125"/>
        <v>0</v>
      </c>
      <c r="DZ79">
        <f t="shared" si="125"/>
        <v>0</v>
      </c>
      <c r="EA79">
        <f t="shared" si="125"/>
        <v>0</v>
      </c>
      <c r="EB79">
        <f t="shared" si="125"/>
        <v>0</v>
      </c>
      <c r="EC79">
        <f t="shared" si="125"/>
        <v>0</v>
      </c>
      <c r="ED79">
        <f t="shared" si="126"/>
        <v>0</v>
      </c>
      <c r="EE79">
        <f t="shared" si="126"/>
        <v>0</v>
      </c>
      <c r="EF79">
        <f t="shared" si="126"/>
        <v>0</v>
      </c>
      <c r="EG79">
        <f t="shared" si="126"/>
        <v>0</v>
      </c>
      <c r="EH79">
        <f t="shared" si="126"/>
        <v>0</v>
      </c>
      <c r="EI79">
        <f t="shared" si="126"/>
        <v>0</v>
      </c>
      <c r="EJ79">
        <f t="shared" si="126"/>
        <v>0</v>
      </c>
      <c r="EK79">
        <f t="shared" si="126"/>
        <v>0</v>
      </c>
      <c r="EL79">
        <f t="shared" si="126"/>
        <v>0</v>
      </c>
      <c r="EM79">
        <f t="shared" si="126"/>
        <v>0</v>
      </c>
      <c r="EN79">
        <f t="shared" si="127"/>
        <v>0</v>
      </c>
      <c r="EO79">
        <f t="shared" si="127"/>
        <v>0</v>
      </c>
      <c r="EP79">
        <f t="shared" si="127"/>
        <v>0</v>
      </c>
      <c r="EQ79">
        <f t="shared" si="127"/>
        <v>0</v>
      </c>
      <c r="ER79">
        <f t="shared" si="127"/>
        <v>0</v>
      </c>
      <c r="ES79">
        <f t="shared" si="127"/>
        <v>0</v>
      </c>
      <c r="ET79">
        <f t="shared" si="127"/>
        <v>0</v>
      </c>
      <c r="EU79">
        <f t="shared" si="127"/>
        <v>0</v>
      </c>
      <c r="EV79">
        <f t="shared" si="127"/>
        <v>0</v>
      </c>
      <c r="EW79">
        <f t="shared" si="127"/>
        <v>0</v>
      </c>
      <c r="EX79">
        <f t="shared" si="127"/>
        <v>0</v>
      </c>
      <c r="EZ79">
        <f t="shared" si="112"/>
        <v>0.86889080503937288</v>
      </c>
      <c r="FB79">
        <f t="shared" si="110"/>
        <v>1.2239904888986686E-2</v>
      </c>
      <c r="FC79">
        <f t="shared" si="111"/>
        <v>0.24845101328070915</v>
      </c>
    </row>
    <row r="80" spans="1:159" x14ac:dyDescent="0.25">
      <c r="A80">
        <v>665</v>
      </c>
      <c r="B80" s="20">
        <f>'Input spectra'!S79</f>
        <v>4.9244550234891903E-2</v>
      </c>
      <c r="C80">
        <f>'Input spectra'!D79</f>
        <v>0</v>
      </c>
      <c r="D80">
        <f t="shared" si="113"/>
        <v>2.0653927966864227E-2</v>
      </c>
      <c r="E80">
        <f t="shared" si="113"/>
        <v>2.0402794113435999E-2</v>
      </c>
      <c r="F80">
        <f t="shared" si="113"/>
        <v>2.0153629171004196E-2</v>
      </c>
      <c r="G80">
        <f t="shared" si="113"/>
        <v>1.9906419855766147E-2</v>
      </c>
      <c r="H80">
        <f t="shared" si="113"/>
        <v>1.9661152966916381E-2</v>
      </c>
      <c r="I80">
        <f t="shared" si="113"/>
        <v>1.9417815386151806E-2</v>
      </c>
      <c r="J80">
        <f t="shared" si="113"/>
        <v>1.9176394077179672E-2</v>
      </c>
      <c r="K80">
        <f t="shared" si="113"/>
        <v>1.8936876085228392E-2</v>
      </c>
      <c r="L80">
        <f t="shared" si="113"/>
        <v>1.8699248536561235E-2</v>
      </c>
      <c r="M80">
        <f t="shared" si="113"/>
        <v>1.8463498637992772E-2</v>
      </c>
      <c r="N80">
        <f t="shared" si="114"/>
        <v>1.8229613676408147E-2</v>
      </c>
      <c r="O80">
        <f t="shared" si="114"/>
        <v>1.7997581018285122E-2</v>
      </c>
      <c r="P80">
        <f t="shared" si="114"/>
        <v>1.7767388109218903E-2</v>
      </c>
      <c r="Q80">
        <f t="shared" si="114"/>
        <v>1.753902247344967E-2</v>
      </c>
      <c r="R80">
        <f t="shared" si="114"/>
        <v>1.7312471713392879E-2</v>
      </c>
      <c r="S80">
        <f t="shared" si="114"/>
        <v>1.7087723509172269E-2</v>
      </c>
      <c r="T80">
        <f t="shared" si="114"/>
        <v>1.6864765618155576E-2</v>
      </c>
      <c r="U80">
        <f t="shared" si="114"/>
        <v>1.6643585874492908E-2</v>
      </c>
      <c r="V80">
        <f t="shared" si="114"/>
        <v>1.642417218865783E-2</v>
      </c>
      <c r="W80">
        <f t="shared" si="114"/>
        <v>1.6206512546991077E-2</v>
      </c>
      <c r="X80">
        <f t="shared" si="115"/>
        <v>1.5990595011246913E-2</v>
      </c>
      <c r="Y80">
        <f t="shared" si="115"/>
        <v>1.5776407718142132E-2</v>
      </c>
      <c r="Z80">
        <f t="shared" si="115"/>
        <v>1.5563938878907637E-2</v>
      </c>
      <c r="AA80">
        <f t="shared" si="115"/>
        <v>1.5353176778842653E-2</v>
      </c>
      <c r="AB80">
        <f t="shared" si="115"/>
        <v>1.5144109776871507E-2</v>
      </c>
      <c r="AC80">
        <f t="shared" si="115"/>
        <v>1.4936726305102959E-2</v>
      </c>
      <c r="AD80">
        <f t="shared" si="115"/>
        <v>1.4731014868392105E-2</v>
      </c>
      <c r="AE80">
        <f t="shared" si="115"/>
        <v>1.4526964043904824E-2</v>
      </c>
      <c r="AF80">
        <f t="shared" si="115"/>
        <v>1.432456248068472E-2</v>
      </c>
      <c r="AG80">
        <f t="shared" si="115"/>
        <v>1.4123798899222608E-2</v>
      </c>
      <c r="AH80">
        <f t="shared" si="116"/>
        <v>1.392466209102846E-2</v>
      </c>
      <c r="AI80">
        <f t="shared" si="116"/>
        <v>1.3727140918205871E-2</v>
      </c>
      <c r="AJ80">
        <f t="shared" si="116"/>
        <v>1.3531224313028967E-2</v>
      </c>
      <c r="AK80">
        <f t="shared" si="116"/>
        <v>1.3336901277521752E-2</v>
      </c>
      <c r="AL80">
        <f t="shared" si="116"/>
        <v>1.3144160883039937E-2</v>
      </c>
      <c r="AM80">
        <f t="shared" si="116"/>
        <v>1.2952992269855168E-2</v>
      </c>
      <c r="AN80">
        <f t="shared" si="116"/>
        <v>1.2763384646741651E-2</v>
      </c>
      <c r="AO80">
        <f t="shared" si="116"/>
        <v>1.2575327290565217E-2</v>
      </c>
      <c r="AP80">
        <f t="shared" si="116"/>
        <v>1.238880954587473E-2</v>
      </c>
      <c r="AQ80">
        <f t="shared" si="116"/>
        <v>1.2203820824495885E-2</v>
      </c>
      <c r="AR80">
        <f t="shared" si="117"/>
        <v>1.2020350605127373E-2</v>
      </c>
      <c r="AS80">
        <f t="shared" si="117"/>
        <v>1.1838388432939375E-2</v>
      </c>
      <c r="AT80">
        <f t="shared" si="117"/>
        <v>1.1657923919174371E-2</v>
      </c>
      <c r="AU80">
        <f t="shared" si="117"/>
        <v>1.1478946740750326E-2</v>
      </c>
      <c r="AV80">
        <f t="shared" si="117"/>
        <v>1.1301446639866099E-2</v>
      </c>
      <c r="AW80">
        <f t="shared" si="117"/>
        <v>1.1125413423609223E-2</v>
      </c>
      <c r="AX80">
        <f t="shared" si="117"/>
        <v>9.8852836103340037E-3</v>
      </c>
      <c r="AY80">
        <f t="shared" si="117"/>
        <v>8.4429126442316874E-3</v>
      </c>
      <c r="AZ80">
        <f t="shared" si="117"/>
        <v>7.5967968517275221E-3</v>
      </c>
      <c r="BA80">
        <f t="shared" si="117"/>
        <v>6.9556947930755827E-3</v>
      </c>
      <c r="BB80">
        <f t="shared" si="118"/>
        <v>6.4317855454216737E-3</v>
      </c>
      <c r="BC80">
        <f t="shared" si="118"/>
        <v>5.9869836543723935E-3</v>
      </c>
      <c r="BD80">
        <f t="shared" si="118"/>
        <v>5.6004115827744368E-3</v>
      </c>
      <c r="BE80">
        <f t="shared" si="118"/>
        <v>5.2590491705371079E-3</v>
      </c>
      <c r="BF80">
        <f t="shared" si="118"/>
        <v>4.9540775018545539E-3</v>
      </c>
      <c r="BG80">
        <f t="shared" si="118"/>
        <v>4.679169894805827E-3</v>
      </c>
      <c r="BH80">
        <f t="shared" si="118"/>
        <v>4.429591701176086E-3</v>
      </c>
      <c r="BI80">
        <f t="shared" si="118"/>
        <v>4.2016833637759125E-3</v>
      </c>
      <c r="BJ80">
        <f t="shared" si="118"/>
        <v>3.9925434109965305E-3</v>
      </c>
      <c r="BK80">
        <f t="shared" si="118"/>
        <v>3.7998237363331602E-3</v>
      </c>
      <c r="BL80">
        <f t="shared" si="119"/>
        <v>3.6215917395715815E-3</v>
      </c>
      <c r="BM80">
        <f t="shared" si="119"/>
        <v>3.4562342273799307E-3</v>
      </c>
      <c r="BN80">
        <f t="shared" si="119"/>
        <v>3.3023884510272414E-3</v>
      </c>
      <c r="BO80">
        <f t="shared" si="119"/>
        <v>3.1588913805075708E-3</v>
      </c>
      <c r="BP80">
        <f t="shared" si="119"/>
        <v>3.0247415908931383E-3</v>
      </c>
      <c r="BQ80">
        <f t="shared" si="119"/>
        <v>2.8990700910509763E-3</v>
      </c>
      <c r="BR80">
        <f t="shared" si="119"/>
        <v>2.7811176321875354E-3</v>
      </c>
      <c r="BS80">
        <f t="shared" si="119"/>
        <v>2.6702168027589071E-3</v>
      </c>
      <c r="BT80">
        <f t="shared" si="119"/>
        <v>2.5657777195870427E-3</v>
      </c>
      <c r="BU80">
        <f t="shared" si="119"/>
        <v>2.467276462383317E-3</v>
      </c>
      <c r="BV80">
        <f t="shared" si="120"/>
        <v>2.3742456299061304E-3</v>
      </c>
      <c r="BW80">
        <f t="shared" si="120"/>
        <v>2.2862665572619765E-3</v>
      </c>
      <c r="BX80">
        <f t="shared" si="120"/>
        <v>2.2029628484316697E-3</v>
      </c>
      <c r="BY80">
        <f t="shared" si="120"/>
        <v>2.1239949607911612E-3</v>
      </c>
      <c r="BZ80">
        <f t="shared" si="120"/>
        <v>2.0490556389409368E-3</v>
      </c>
      <c r="CA80">
        <f t="shared" si="120"/>
        <v>1.9778660400791874E-3</v>
      </c>
      <c r="CB80">
        <f t="shared" si="120"/>
        <v>1.9101724268912113E-3</v>
      </c>
      <c r="CC80">
        <f t="shared" si="120"/>
        <v>1.8457433295509672E-3</v>
      </c>
      <c r="CD80">
        <f t="shared" si="120"/>
        <v>1.7843670980946353E-3</v>
      </c>
      <c r="CE80">
        <f t="shared" si="120"/>
        <v>1.725849781662426E-3</v>
      </c>
      <c r="CF80">
        <f t="shared" si="121"/>
        <v>1.6700132830166537E-3</v>
      </c>
      <c r="CG80">
        <f t="shared" si="121"/>
        <v>1.61669374613462E-3</v>
      </c>
      <c r="CH80">
        <f t="shared" si="121"/>
        <v>1.5657401421357211E-3</v>
      </c>
      <c r="CI80">
        <f t="shared" si="121"/>
        <v>1.5170130247730994E-3</v>
      </c>
      <c r="CJ80">
        <f t="shared" si="121"/>
        <v>1.4703834315315612E-3</v>
      </c>
      <c r="CK80">
        <f t="shared" si="121"/>
        <v>1.4257319102753401E-3</v>
      </c>
      <c r="CL80">
        <f t="shared" si="121"/>
        <v>1.3829476545727743E-3</v>
      </c>
      <c r="CM80">
        <f t="shared" si="121"/>
        <v>1.3419277334371013E-3</v>
      </c>
      <c r="CN80">
        <f t="shared" si="121"/>
        <v>1.302576403377431E-3</v>
      </c>
      <c r="CO80">
        <f t="shared" si="121"/>
        <v>1.2648044924405994E-3</v>
      </c>
      <c r="CP80">
        <f t="shared" si="122"/>
        <v>1.2285288474130943E-3</v>
      </c>
      <c r="CQ80">
        <f t="shared" si="122"/>
        <v>1.1936718365979629E-3</v>
      </c>
      <c r="CR80">
        <f t="shared" si="122"/>
        <v>7.6815553335269997E-4</v>
      </c>
      <c r="CS80">
        <f t="shared" si="122"/>
        <v>4.9868596747741384E-4</v>
      </c>
      <c r="CT80">
        <f t="shared" si="122"/>
        <v>3.4519100075496679E-4</v>
      </c>
      <c r="CU80">
        <f t="shared" si="122"/>
        <v>2.4001822680882529E-4</v>
      </c>
      <c r="CV80">
        <f t="shared" si="122"/>
        <v>1.6380622716573892E-4</v>
      </c>
      <c r="CW80">
        <f t="shared" si="122"/>
        <v>1.0762561484013638E-4</v>
      </c>
      <c r="CX80">
        <f t="shared" si="122"/>
        <v>6.6433748605342936E-5</v>
      </c>
      <c r="CY80">
        <f t="shared" si="122"/>
        <v>3.7027790314446092E-5</v>
      </c>
      <c r="CZ80">
        <f t="shared" si="123"/>
        <v>1.7209120631218231E-5</v>
      </c>
      <c r="DA80">
        <f t="shared" si="123"/>
        <v>5.3825596722168262E-6</v>
      </c>
      <c r="DB80">
        <f t="shared" si="123"/>
        <v>3.4174029341505408E-7</v>
      </c>
      <c r="DC80">
        <f t="shared" si="123"/>
        <v>0</v>
      </c>
      <c r="DD80">
        <f t="shared" si="123"/>
        <v>0</v>
      </c>
      <c r="DE80">
        <f t="shared" si="123"/>
        <v>0</v>
      </c>
      <c r="DF80">
        <f t="shared" si="123"/>
        <v>0</v>
      </c>
      <c r="DG80">
        <f t="shared" si="123"/>
        <v>0</v>
      </c>
      <c r="DH80">
        <f t="shared" si="123"/>
        <v>0</v>
      </c>
      <c r="DI80">
        <f t="shared" si="123"/>
        <v>0</v>
      </c>
      <c r="DJ80">
        <f t="shared" si="124"/>
        <v>0</v>
      </c>
      <c r="DK80">
        <f t="shared" si="124"/>
        <v>0</v>
      </c>
      <c r="DL80">
        <f t="shared" si="124"/>
        <v>0</v>
      </c>
      <c r="DM80">
        <f t="shared" si="124"/>
        <v>0</v>
      </c>
      <c r="DN80">
        <f t="shared" si="124"/>
        <v>0</v>
      </c>
      <c r="DO80">
        <f t="shared" si="124"/>
        <v>0</v>
      </c>
      <c r="DP80">
        <f t="shared" si="124"/>
        <v>0</v>
      </c>
      <c r="DQ80">
        <f t="shared" si="124"/>
        <v>0</v>
      </c>
      <c r="DR80">
        <f t="shared" si="124"/>
        <v>0</v>
      </c>
      <c r="DS80">
        <f t="shared" si="124"/>
        <v>0</v>
      </c>
      <c r="DT80">
        <f t="shared" si="125"/>
        <v>0</v>
      </c>
      <c r="DU80">
        <f t="shared" si="125"/>
        <v>0</v>
      </c>
      <c r="DV80">
        <f t="shared" si="125"/>
        <v>0</v>
      </c>
      <c r="DW80">
        <f t="shared" si="125"/>
        <v>0</v>
      </c>
      <c r="DX80">
        <f t="shared" si="125"/>
        <v>0</v>
      </c>
      <c r="DY80">
        <f t="shared" si="125"/>
        <v>0</v>
      </c>
      <c r="DZ80">
        <f t="shared" si="125"/>
        <v>0</v>
      </c>
      <c r="EA80">
        <f t="shared" si="125"/>
        <v>0</v>
      </c>
      <c r="EB80">
        <f t="shared" si="125"/>
        <v>0</v>
      </c>
      <c r="EC80">
        <f t="shared" si="125"/>
        <v>0</v>
      </c>
      <c r="ED80">
        <f t="shared" si="126"/>
        <v>0</v>
      </c>
      <c r="EE80">
        <f t="shared" si="126"/>
        <v>0</v>
      </c>
      <c r="EF80">
        <f t="shared" si="126"/>
        <v>0</v>
      </c>
      <c r="EG80">
        <f t="shared" si="126"/>
        <v>0</v>
      </c>
      <c r="EH80">
        <f t="shared" si="126"/>
        <v>0</v>
      </c>
      <c r="EI80">
        <f t="shared" si="126"/>
        <v>0</v>
      </c>
      <c r="EJ80">
        <f t="shared" si="126"/>
        <v>0</v>
      </c>
      <c r="EK80">
        <f t="shared" si="126"/>
        <v>0</v>
      </c>
      <c r="EL80">
        <f t="shared" si="126"/>
        <v>0</v>
      </c>
      <c r="EM80">
        <f t="shared" si="126"/>
        <v>0</v>
      </c>
      <c r="EN80">
        <f t="shared" si="127"/>
        <v>0</v>
      </c>
      <c r="EO80">
        <f t="shared" si="127"/>
        <v>0</v>
      </c>
      <c r="EP80">
        <f t="shared" si="127"/>
        <v>0</v>
      </c>
      <c r="EQ80">
        <f t="shared" si="127"/>
        <v>0</v>
      </c>
      <c r="ER80">
        <f t="shared" si="127"/>
        <v>0</v>
      </c>
      <c r="ES80">
        <f t="shared" si="127"/>
        <v>0</v>
      </c>
      <c r="ET80">
        <f t="shared" si="127"/>
        <v>0</v>
      </c>
      <c r="EU80">
        <f t="shared" si="127"/>
        <v>0</v>
      </c>
      <c r="EV80">
        <f t="shared" si="127"/>
        <v>0</v>
      </c>
      <c r="EW80">
        <f t="shared" si="127"/>
        <v>0</v>
      </c>
      <c r="EX80">
        <f t="shared" si="127"/>
        <v>0</v>
      </c>
      <c r="EZ80">
        <f t="shared" si="112"/>
        <v>0.86966033001446441</v>
      </c>
      <c r="FB80">
        <f t="shared" si="110"/>
        <v>1.2160809782115312E-2</v>
      </c>
      <c r="FC80">
        <f t="shared" si="111"/>
        <v>0.24846114667705888</v>
      </c>
    </row>
    <row r="81" spans="1:159" x14ac:dyDescent="0.25">
      <c r="A81">
        <v>670</v>
      </c>
      <c r="B81" s="20">
        <f>'Input spectra'!S80</f>
        <v>4.8772566563715702E-2</v>
      </c>
      <c r="C81">
        <f>'Input spectra'!D80</f>
        <v>0</v>
      </c>
      <c r="D81">
        <f t="shared" si="113"/>
        <v>2.0653927966864227E-2</v>
      </c>
      <c r="E81">
        <f t="shared" si="113"/>
        <v>2.0403757114728655E-2</v>
      </c>
      <c r="F81">
        <f t="shared" si="113"/>
        <v>2.0155531697575661E-2</v>
      </c>
      <c r="G81">
        <f t="shared" si="113"/>
        <v>1.9909238706866238E-2</v>
      </c>
      <c r="H81">
        <f t="shared" si="113"/>
        <v>1.9664865214592164E-2</v>
      </c>
      <c r="I81">
        <f t="shared" si="113"/>
        <v>1.9422398372800343E-2</v>
      </c>
      <c r="J81">
        <f t="shared" si="113"/>
        <v>1.9181825413119819E-2</v>
      </c>
      <c r="K81">
        <f t="shared" si="113"/>
        <v>1.8943133646291518E-2</v>
      </c>
      <c r="L81">
        <f t="shared" si="113"/>
        <v>1.8706310461700692E-2</v>
      </c>
      <c r="M81">
        <f t="shared" si="113"/>
        <v>1.8471343326912019E-2</v>
      </c>
      <c r="N81">
        <f t="shared" si="114"/>
        <v>1.8238219787207383E-2</v>
      </c>
      <c r="O81">
        <f t="shared" si="114"/>
        <v>1.800692746512627E-2</v>
      </c>
      <c r="P81">
        <f t="shared" si="114"/>
        <v>1.7777454060008864E-2</v>
      </c>
      <c r="Q81">
        <f t="shared" si="114"/>
        <v>1.7549787347541677E-2</v>
      </c>
      <c r="R81">
        <f t="shared" si="114"/>
        <v>1.7323915179305826E-2</v>
      </c>
      <c r="S81">
        <f t="shared" si="114"/>
        <v>1.7099825482327923E-2</v>
      </c>
      <c r="T81">
        <f t="shared" si="114"/>
        <v>1.6877506258633473E-2</v>
      </c>
      <c r="U81">
        <f t="shared" si="114"/>
        <v>1.6656945584802893E-2</v>
      </c>
      <c r="V81">
        <f t="shared" si="114"/>
        <v>1.6438131611530033E-2</v>
      </c>
      <c r="W81">
        <f t="shared" si="114"/>
        <v>1.6221052563183264E-2</v>
      </c>
      <c r="X81">
        <f t="shared" si="115"/>
        <v>1.6005696737369055E-2</v>
      </c>
      <c r="Y81">
        <f t="shared" si="115"/>
        <v>1.5792052504498055E-2</v>
      </c>
      <c r="Z81">
        <f t="shared" si="115"/>
        <v>1.5580108307353695E-2</v>
      </c>
      <c r="AA81">
        <f t="shared" si="115"/>
        <v>1.5369852660663208E-2</v>
      </c>
      <c r="AB81">
        <f t="shared" si="115"/>
        <v>1.5161274150671171E-2</v>
      </c>
      <c r="AC81">
        <f t="shared" si="115"/>
        <v>1.495436143471545E-2</v>
      </c>
      <c r="AD81">
        <f t="shared" si="115"/>
        <v>1.4749103240805595E-2</v>
      </c>
      <c r="AE81">
        <f t="shared" si="115"/>
        <v>1.4545488367203664E-2</v>
      </c>
      <c r="AF81">
        <f t="shared" si="115"/>
        <v>1.4343505682007427E-2</v>
      </c>
      <c r="AG81">
        <f t="shared" si="115"/>
        <v>1.4143144122735986E-2</v>
      </c>
      <c r="AH81">
        <f t="shared" si="116"/>
        <v>1.3944392695917769E-2</v>
      </c>
      <c r="AI81">
        <f t="shared" si="116"/>
        <v>1.3747240476680885E-2</v>
      </c>
      <c r="AJ81">
        <f t="shared" si="116"/>
        <v>1.3551676608345825E-2</v>
      </c>
      <c r="AK81">
        <f t="shared" si="116"/>
        <v>1.3357690302020522E-2</v>
      </c>
      <c r="AL81">
        <f t="shared" si="116"/>
        <v>1.316527083619772E-2</v>
      </c>
      <c r="AM81">
        <f t="shared" si="116"/>
        <v>1.2974407556354676E-2</v>
      </c>
      <c r="AN81">
        <f t="shared" si="116"/>
        <v>1.2785089874555114E-2</v>
      </c>
      <c r="AO81">
        <f t="shared" si="116"/>
        <v>1.2597307269053542E-2</v>
      </c>
      <c r="AP81">
        <f t="shared" si="116"/>
        <v>1.2411049283901784E-2</v>
      </c>
      <c r="AQ81">
        <f t="shared" si="116"/>
        <v>1.2226305528557777E-2</v>
      </c>
      <c r="AR81">
        <f t="shared" si="117"/>
        <v>1.2043065677496662E-2</v>
      </c>
      <c r="AS81">
        <f t="shared" si="117"/>
        <v>1.1861319469824065E-2</v>
      </c>
      <c r="AT81">
        <f t="shared" si="117"/>
        <v>1.1681056708891606E-2</v>
      </c>
      <c r="AU81">
        <f t="shared" si="117"/>
        <v>1.150226726191466E-2</v>
      </c>
      <c r="AV81">
        <f t="shared" si="117"/>
        <v>1.1324941059592268E-2</v>
      </c>
      <c r="AW81">
        <f t="shared" si="117"/>
        <v>1.1149068095729261E-2</v>
      </c>
      <c r="AX81">
        <f t="shared" si="117"/>
        <v>9.9067691110122993E-3</v>
      </c>
      <c r="AY81">
        <f t="shared" si="117"/>
        <v>8.4616625426652391E-3</v>
      </c>
      <c r="AZ81">
        <f t="shared" si="117"/>
        <v>7.6140270695962903E-3</v>
      </c>
      <c r="BA81">
        <f t="shared" si="117"/>
        <v>6.9717999836789316E-3</v>
      </c>
      <c r="BB81">
        <f t="shared" si="118"/>
        <v>6.4469819582855621E-3</v>
      </c>
      <c r="BC81">
        <f t="shared" si="118"/>
        <v>6.0014123816956458E-3</v>
      </c>
      <c r="BD81">
        <f t="shared" si="118"/>
        <v>5.6141736387355463E-3</v>
      </c>
      <c r="BE81">
        <f t="shared" si="118"/>
        <v>5.2722212209714205E-3</v>
      </c>
      <c r="BF81">
        <f t="shared" si="118"/>
        <v>4.9667201221163604E-3</v>
      </c>
      <c r="BG81">
        <f t="shared" si="118"/>
        <v>4.691332379151909E-3</v>
      </c>
      <c r="BH81">
        <f t="shared" si="118"/>
        <v>4.4413150791678801E-3</v>
      </c>
      <c r="BI81">
        <f t="shared" si="118"/>
        <v>4.2130024006437035E-3</v>
      </c>
      <c r="BJ81">
        <f t="shared" si="118"/>
        <v>4.0034879933071241E-3</v>
      </c>
      <c r="BK81">
        <f t="shared" si="118"/>
        <v>3.8104198660921405E-3</v>
      </c>
      <c r="BL81">
        <f t="shared" si="119"/>
        <v>3.6318622682617037E-3</v>
      </c>
      <c r="BM81">
        <f t="shared" si="119"/>
        <v>3.4661994112050488E-3</v>
      </c>
      <c r="BN81">
        <f t="shared" si="119"/>
        <v>3.3120663796098121E-3</v>
      </c>
      <c r="BO81">
        <f t="shared" si="119"/>
        <v>3.1682983137698963E-3</v>
      </c>
      <c r="BP81">
        <f t="shared" si="119"/>
        <v>3.0338922278778531E-3</v>
      </c>
      <c r="BQ81">
        <f t="shared" si="119"/>
        <v>2.907977787337492E-3</v>
      </c>
      <c r="BR81">
        <f t="shared" si="119"/>
        <v>2.7897945778399985E-3</v>
      </c>
      <c r="BS81">
        <f t="shared" si="119"/>
        <v>2.6786741695237395E-3</v>
      </c>
      <c r="BT81">
        <f t="shared" si="119"/>
        <v>2.5740257838175401E-3</v>
      </c>
      <c r="BU81">
        <f t="shared" si="119"/>
        <v>2.475324708578116E-3</v>
      </c>
      <c r="BV81">
        <f t="shared" si="120"/>
        <v>2.3821028385993676E-3</v>
      </c>
      <c r="BW81">
        <f t="shared" si="120"/>
        <v>2.2939408801600147E-3</v>
      </c>
      <c r="BX81">
        <f t="shared" si="120"/>
        <v>2.2104618730639479E-3</v>
      </c>
      <c r="BY81">
        <f t="shared" si="120"/>
        <v>2.1313257664698866E-3</v>
      </c>
      <c r="BZ81">
        <f t="shared" si="120"/>
        <v>2.0562248454636355E-3</v>
      </c>
      <c r="CA81">
        <f t="shared" si="120"/>
        <v>1.9848798503300253E-3</v>
      </c>
      <c r="CB81">
        <f t="shared" si="120"/>
        <v>1.9170366642803677E-3</v>
      </c>
      <c r="CC81">
        <f t="shared" si="120"/>
        <v>1.8524634710610696E-3</v>
      </c>
      <c r="CD81">
        <f t="shared" si="120"/>
        <v>1.7909483035682512E-3</v>
      </c>
      <c r="CE81">
        <f t="shared" si="120"/>
        <v>1.7322969198567007E-3</v>
      </c>
      <c r="CF81">
        <f t="shared" si="121"/>
        <v>1.6763309548642926E-3</v>
      </c>
      <c r="CG81">
        <f t="shared" si="121"/>
        <v>1.622886305579967E-3</v>
      </c>
      <c r="CH81">
        <f t="shared" si="121"/>
        <v>1.5718117148571765E-3</v>
      </c>
      <c r="CI81">
        <f t="shared" si="121"/>
        <v>1.5229675250559079E-3</v>
      </c>
      <c r="CJ81">
        <f t="shared" si="121"/>
        <v>1.4762245775160024E-3</v>
      </c>
      <c r="CK81">
        <f t="shared" si="121"/>
        <v>1.431463237772966E-3</v>
      </c>
      <c r="CL81">
        <f t="shared" si="121"/>
        <v>1.3885725296163111E-3</v>
      </c>
      <c r="CM81">
        <f t="shared" si="121"/>
        <v>1.3474493637069594E-3</v>
      </c>
      <c r="CN81">
        <f t="shared" si="121"/>
        <v>1.3079978486286595E-3</v>
      </c>
      <c r="CO81">
        <f t="shared" si="121"/>
        <v>1.2701286740379636E-3</v>
      </c>
      <c r="CP81">
        <f t="shared" si="122"/>
        <v>1.2337585570682062E-3</v>
      </c>
      <c r="CQ81">
        <f t="shared" si="122"/>
        <v>1.1988097443906816E-3</v>
      </c>
      <c r="CR81">
        <f t="shared" si="122"/>
        <v>7.7149830887518662E-4</v>
      </c>
      <c r="CS81">
        <f t="shared" si="122"/>
        <v>5.0087973486253278E-4</v>
      </c>
      <c r="CT81">
        <f t="shared" si="122"/>
        <v>3.467258935741444E-4</v>
      </c>
      <c r="CU81">
        <f t="shared" si="122"/>
        <v>2.4109684768250264E-4</v>
      </c>
      <c r="CV81">
        <f t="shared" si="122"/>
        <v>1.6455012430689942E-4</v>
      </c>
      <c r="CW81">
        <f t="shared" si="122"/>
        <v>1.0811948056401619E-4</v>
      </c>
      <c r="CX81">
        <f t="shared" si="122"/>
        <v>6.6741745683873959E-5</v>
      </c>
      <c r="CY81">
        <f t="shared" si="122"/>
        <v>3.7201212641659508E-5</v>
      </c>
      <c r="CZ81">
        <f t="shared" si="123"/>
        <v>1.7290536855050268E-5</v>
      </c>
      <c r="DA81">
        <f t="shared" si="123"/>
        <v>5.4082797786065168E-6</v>
      </c>
      <c r="DB81">
        <f t="shared" si="123"/>
        <v>3.4338947755895076E-7</v>
      </c>
      <c r="DC81">
        <f t="shared" si="123"/>
        <v>0</v>
      </c>
      <c r="DD81">
        <f t="shared" si="123"/>
        <v>0</v>
      </c>
      <c r="DE81">
        <f t="shared" si="123"/>
        <v>0</v>
      </c>
      <c r="DF81">
        <f t="shared" si="123"/>
        <v>0</v>
      </c>
      <c r="DG81">
        <f t="shared" si="123"/>
        <v>0</v>
      </c>
      <c r="DH81">
        <f t="shared" si="123"/>
        <v>0</v>
      </c>
      <c r="DI81">
        <f t="shared" si="123"/>
        <v>0</v>
      </c>
      <c r="DJ81">
        <f t="shared" si="124"/>
        <v>0</v>
      </c>
      <c r="DK81">
        <f t="shared" si="124"/>
        <v>0</v>
      </c>
      <c r="DL81">
        <f t="shared" si="124"/>
        <v>0</v>
      </c>
      <c r="DM81">
        <f t="shared" si="124"/>
        <v>0</v>
      </c>
      <c r="DN81">
        <f t="shared" si="124"/>
        <v>0</v>
      </c>
      <c r="DO81">
        <f t="shared" si="124"/>
        <v>0</v>
      </c>
      <c r="DP81">
        <f t="shared" si="124"/>
        <v>0</v>
      </c>
      <c r="DQ81">
        <f t="shared" si="124"/>
        <v>0</v>
      </c>
      <c r="DR81">
        <f t="shared" si="124"/>
        <v>0</v>
      </c>
      <c r="DS81">
        <f t="shared" si="124"/>
        <v>0</v>
      </c>
      <c r="DT81">
        <f t="shared" si="125"/>
        <v>0</v>
      </c>
      <c r="DU81">
        <f t="shared" si="125"/>
        <v>0</v>
      </c>
      <c r="DV81">
        <f t="shared" si="125"/>
        <v>0</v>
      </c>
      <c r="DW81">
        <f t="shared" si="125"/>
        <v>0</v>
      </c>
      <c r="DX81">
        <f t="shared" si="125"/>
        <v>0</v>
      </c>
      <c r="DY81">
        <f t="shared" si="125"/>
        <v>0</v>
      </c>
      <c r="DZ81">
        <f t="shared" si="125"/>
        <v>0</v>
      </c>
      <c r="EA81">
        <f t="shared" si="125"/>
        <v>0</v>
      </c>
      <c r="EB81">
        <f t="shared" si="125"/>
        <v>0</v>
      </c>
      <c r="EC81">
        <f t="shared" si="125"/>
        <v>0</v>
      </c>
      <c r="ED81">
        <f t="shared" si="126"/>
        <v>0</v>
      </c>
      <c r="EE81">
        <f t="shared" si="126"/>
        <v>0</v>
      </c>
      <c r="EF81">
        <f t="shared" si="126"/>
        <v>0</v>
      </c>
      <c r="EG81">
        <f t="shared" si="126"/>
        <v>0</v>
      </c>
      <c r="EH81">
        <f t="shared" si="126"/>
        <v>0</v>
      </c>
      <c r="EI81">
        <f t="shared" si="126"/>
        <v>0</v>
      </c>
      <c r="EJ81">
        <f t="shared" si="126"/>
        <v>0</v>
      </c>
      <c r="EK81">
        <f t="shared" si="126"/>
        <v>0</v>
      </c>
      <c r="EL81">
        <f t="shared" si="126"/>
        <v>0</v>
      </c>
      <c r="EM81">
        <f t="shared" si="126"/>
        <v>0</v>
      </c>
      <c r="EN81">
        <f t="shared" si="127"/>
        <v>0</v>
      </c>
      <c r="EO81">
        <f t="shared" si="127"/>
        <v>0</v>
      </c>
      <c r="EP81">
        <f t="shared" si="127"/>
        <v>0</v>
      </c>
      <c r="EQ81">
        <f t="shared" si="127"/>
        <v>0</v>
      </c>
      <c r="ER81">
        <f t="shared" si="127"/>
        <v>0</v>
      </c>
      <c r="ES81">
        <f t="shared" si="127"/>
        <v>0</v>
      </c>
      <c r="ET81">
        <f t="shared" si="127"/>
        <v>0</v>
      </c>
      <c r="EU81">
        <f t="shared" si="127"/>
        <v>0</v>
      </c>
      <c r="EV81">
        <f t="shared" si="127"/>
        <v>0</v>
      </c>
      <c r="EW81">
        <f t="shared" si="127"/>
        <v>0</v>
      </c>
      <c r="EX81">
        <f t="shared" si="127"/>
        <v>0</v>
      </c>
      <c r="EZ81">
        <f t="shared" si="112"/>
        <v>0.87078221254936727</v>
      </c>
      <c r="FB81">
        <f t="shared" si="110"/>
        <v>1.2045670130669484E-2</v>
      </c>
      <c r="FC81">
        <f t="shared" si="111"/>
        <v>0.24847589505978887</v>
      </c>
    </row>
    <row r="82" spans="1:159" x14ac:dyDescent="0.25">
      <c r="A82">
        <v>675</v>
      </c>
      <c r="B82" s="20">
        <f>'Input spectra'!S81</f>
        <v>4.8299681722252998E-2</v>
      </c>
      <c r="C82">
        <f>'Input spectra'!D81</f>
        <v>0</v>
      </c>
      <c r="D82">
        <f t="shared" si="113"/>
        <v>2.0653927966864227E-2</v>
      </c>
      <c r="E82">
        <f t="shared" si="113"/>
        <v>2.0404722000287309E-2</v>
      </c>
      <c r="F82">
        <f t="shared" si="113"/>
        <v>2.0157438036804417E-2</v>
      </c>
      <c r="G82">
        <f t="shared" si="113"/>
        <v>1.9912063340377317E-2</v>
      </c>
      <c r="H82">
        <f t="shared" si="113"/>
        <v>1.9668585253078789E-2</v>
      </c>
      <c r="I82">
        <f t="shared" si="113"/>
        <v>1.9426991194635576E-2</v>
      </c>
      <c r="J82">
        <f t="shared" si="113"/>
        <v>1.9187268661973934E-2</v>
      </c>
      <c r="K82">
        <f t="shared" si="113"/>
        <v>1.8949405228767743E-2</v>
      </c>
      <c r="L82">
        <f t="shared" si="113"/>
        <v>1.8713388544989221E-2</v>
      </c>
      <c r="M82">
        <f t="shared" si="113"/>
        <v>1.847920633646212E-2</v>
      </c>
      <c r="N82">
        <f t="shared" si="114"/>
        <v>1.8246846404417517E-2</v>
      </c>
      <c r="O82">
        <f t="shared" si="114"/>
        <v>1.8016296625052084E-2</v>
      </c>
      <c r="P82">
        <f t="shared" si="114"/>
        <v>1.7787544949088904E-2</v>
      </c>
      <c r="Q82">
        <f t="shared" si="114"/>
        <v>1.7560579401340731E-2</v>
      </c>
      <c r="R82">
        <f t="shared" si="114"/>
        <v>1.7335388080275762E-2</v>
      </c>
      <c r="S82">
        <f t="shared" si="114"/>
        <v>1.7111959157585874E-2</v>
      </c>
      <c r="T82">
        <f t="shared" si="114"/>
        <v>1.6890280877757284E-2</v>
      </c>
      <c r="U82">
        <f t="shared" si="114"/>
        <v>1.6670341557643676E-2</v>
      </c>
      <c r="V82">
        <f t="shared" si="114"/>
        <v>1.6452129586041742E-2</v>
      </c>
      <c r="W82">
        <f t="shared" si="114"/>
        <v>1.6235633423269127E-2</v>
      </c>
      <c r="X82">
        <f t="shared" si="115"/>
        <v>1.6020841600744774E-2</v>
      </c>
      <c r="Y82">
        <f t="shared" si="115"/>
        <v>1.5807742720571651E-2</v>
      </c>
      <c r="Z82">
        <f t="shared" si="115"/>
        <v>1.5596325455121872E-2</v>
      </c>
      <c r="AA82">
        <f t="shared" si="115"/>
        <v>1.5386578546624114E-2</v>
      </c>
      <c r="AB82">
        <f t="shared" si="115"/>
        <v>1.5178490806753465E-2</v>
      </c>
      <c r="AC82">
        <f t="shared" si="115"/>
        <v>1.4972051116223527E-2</v>
      </c>
      <c r="AD82">
        <f t="shared" si="115"/>
        <v>1.4767248424380873E-2</v>
      </c>
      <c r="AE82">
        <f t="shared" si="115"/>
        <v>1.456407174880181E-2</v>
      </c>
      <c r="AF82">
        <f t="shared" si="115"/>
        <v>1.4362510174891423E-2</v>
      </c>
      <c r="AG82">
        <f t="shared" si="115"/>
        <v>1.4162552855484897E-2</v>
      </c>
      <c r="AH82">
        <f t="shared" si="116"/>
        <v>1.3964189010451128E-2</v>
      </c>
      <c r="AI82">
        <f t="shared" si="116"/>
        <v>1.3767407926298563E-2</v>
      </c>
      <c r="AJ82">
        <f t="shared" si="116"/>
        <v>1.3572198955783297E-2</v>
      </c>
      <c r="AK82">
        <f t="shared" si="116"/>
        <v>1.337855151751938E-2</v>
      </c>
      <c r="AL82">
        <f t="shared" si="116"/>
        <v>1.3186455095591382E-2</v>
      </c>
      <c r="AM82">
        <f t="shared" si="116"/>
        <v>1.2995899239169124E-2</v>
      </c>
      <c r="AN82">
        <f t="shared" si="116"/>
        <v>1.2806873562124595E-2</v>
      </c>
      <c r="AO82">
        <f t="shared" si="116"/>
        <v>1.2619367742651107E-2</v>
      </c>
      <c r="AP82">
        <f t="shared" si="116"/>
        <v>1.2433371522884559E-2</v>
      </c>
      <c r="AQ82">
        <f t="shared" si="116"/>
        <v>1.2248874708526866E-2</v>
      </c>
      <c r="AR82">
        <f t="shared" si="117"/>
        <v>1.2065867168471571E-2</v>
      </c>
      <c r="AS82">
        <f t="shared" si="117"/>
        <v>1.1884338834431551E-2</v>
      </c>
      <c r="AT82">
        <f t="shared" si="117"/>
        <v>1.1704279700568842E-2</v>
      </c>
      <c r="AU82">
        <f t="shared" si="117"/>
        <v>1.1525679823126621E-2</v>
      </c>
      <c r="AV82">
        <f t="shared" si="117"/>
        <v>1.1348529320063208E-2</v>
      </c>
      <c r="AW82">
        <f t="shared" si="117"/>
        <v>1.1172818370688229E-2</v>
      </c>
      <c r="AX82">
        <f t="shared" si="117"/>
        <v>9.928342466771432E-3</v>
      </c>
      <c r="AY82">
        <f t="shared" si="117"/>
        <v>8.4804899996446352E-3</v>
      </c>
      <c r="AZ82">
        <f t="shared" si="117"/>
        <v>7.6313293772869604E-3</v>
      </c>
      <c r="BA82">
        <f t="shared" si="117"/>
        <v>6.9879733211485181E-3</v>
      </c>
      <c r="BB82">
        <f t="shared" si="118"/>
        <v>6.4622433936355125E-3</v>
      </c>
      <c r="BC82">
        <f t="shared" si="118"/>
        <v>6.0159035313241925E-3</v>
      </c>
      <c r="BD82">
        <f t="shared" si="118"/>
        <v>5.627995885809256E-3</v>
      </c>
      <c r="BE82">
        <f t="shared" si="118"/>
        <v>5.285451507040565E-3</v>
      </c>
      <c r="BF82">
        <f t="shared" si="118"/>
        <v>4.9794192372578363E-3</v>
      </c>
      <c r="BG82">
        <f t="shared" si="118"/>
        <v>4.7035497900189509E-3</v>
      </c>
      <c r="BH82">
        <f t="shared" si="118"/>
        <v>4.4530919570169372E-3</v>
      </c>
      <c r="BI82">
        <f t="shared" si="118"/>
        <v>4.2243736293539526E-3</v>
      </c>
      <c r="BJ82">
        <f t="shared" si="118"/>
        <v>4.0144835603144685E-3</v>
      </c>
      <c r="BK82">
        <f t="shared" si="118"/>
        <v>3.8210658602438282E-3</v>
      </c>
      <c r="BL82">
        <f t="shared" si="119"/>
        <v>3.6421816166067305E-3</v>
      </c>
      <c r="BM82">
        <f t="shared" si="119"/>
        <v>3.4762124363058632E-3</v>
      </c>
      <c r="BN82">
        <f t="shared" si="119"/>
        <v>3.3217912298257788E-3</v>
      </c>
      <c r="BO82">
        <f t="shared" si="119"/>
        <v>3.1777513013766913E-3</v>
      </c>
      <c r="BP82">
        <f t="shared" si="119"/>
        <v>3.0430880988695746E-3</v>
      </c>
      <c r="BQ82">
        <f t="shared" si="119"/>
        <v>2.9169299396319633E-3</v>
      </c>
      <c r="BR82">
        <f t="shared" si="119"/>
        <v>2.7985152398683137E-3</v>
      </c>
      <c r="BS82">
        <f t="shared" si="119"/>
        <v>2.687174547955219E-3</v>
      </c>
      <c r="BT82">
        <f t="shared" si="119"/>
        <v>2.582316186922071E-3</v>
      </c>
      <c r="BU82">
        <f t="shared" si="119"/>
        <v>2.4834146501310867E-3</v>
      </c>
      <c r="BV82">
        <f t="shared" si="120"/>
        <v>2.3900011260810567E-3</v>
      </c>
      <c r="BW82">
        <f t="shared" si="120"/>
        <v>2.301655690155105E-3</v>
      </c>
      <c r="BX82">
        <f t="shared" si="120"/>
        <v>2.2180008161371816E-3</v>
      </c>
      <c r="BY82">
        <f t="shared" si="120"/>
        <v>2.1386959433192208E-3</v>
      </c>
      <c r="BZ82">
        <f t="shared" si="120"/>
        <v>2.0634328957902185E-3</v>
      </c>
      <c r="CA82">
        <f t="shared" si="120"/>
        <v>1.9919319955851431E-3</v>
      </c>
      <c r="CB82">
        <f t="shared" si="120"/>
        <v>1.9239387452320994E-3</v>
      </c>
      <c r="CC82">
        <f t="shared" si="120"/>
        <v>1.8592209809524573E-3</v>
      </c>
      <c r="CD82">
        <f t="shared" si="120"/>
        <v>1.7975664175032872E-3</v>
      </c>
      <c r="CE82">
        <f t="shared" si="120"/>
        <v>1.7387805209421276E-3</v>
      </c>
      <c r="CF82">
        <f t="shared" si="121"/>
        <v>1.6826846575479972E-3</v>
      </c>
      <c r="CG82">
        <f t="shared" si="121"/>
        <v>1.6291144765560434E-3</v>
      </c>
      <c r="CH82">
        <f t="shared" si="121"/>
        <v>1.577918491850019E-3</v>
      </c>
      <c r="CI82">
        <f t="shared" si="121"/>
        <v>1.5289568337483041E-3</v>
      </c>
      <c r="CJ82">
        <f t="shared" si="121"/>
        <v>1.4821001468470578E-3</v>
      </c>
      <c r="CK82">
        <f t="shared" si="121"/>
        <v>1.4372286137991888E-3</v>
      </c>
      <c r="CL82">
        <f t="shared" si="121"/>
        <v>1.3942310881020555E-3</v>
      </c>
      <c r="CM82">
        <f t="shared" si="121"/>
        <v>1.353004321587673E-3</v>
      </c>
      <c r="CN82">
        <f t="shared" si="121"/>
        <v>1.3134522744712113E-3</v>
      </c>
      <c r="CO82">
        <f t="shared" si="121"/>
        <v>1.2754854976060968E-3</v>
      </c>
      <c r="CP82">
        <f t="shared" si="122"/>
        <v>1.2390205780873789E-3</v>
      </c>
      <c r="CQ82">
        <f t="shared" si="122"/>
        <v>1.2039796405947933E-3</v>
      </c>
      <c r="CR82">
        <f t="shared" si="122"/>
        <v>7.7486205529768036E-4</v>
      </c>
      <c r="CS82">
        <f t="shared" si="122"/>
        <v>5.0308736913976383E-4</v>
      </c>
      <c r="CT82">
        <f t="shared" si="122"/>
        <v>3.4827056148651378E-4</v>
      </c>
      <c r="CU82">
        <f t="shared" si="122"/>
        <v>2.4218238912691352E-4</v>
      </c>
      <c r="CV82">
        <f t="shared" si="122"/>
        <v>1.6529882975875138E-4</v>
      </c>
      <c r="CW82">
        <f t="shared" si="122"/>
        <v>1.0861656195962404E-4</v>
      </c>
      <c r="CX82">
        <f t="shared" si="122"/>
        <v>6.7051762847179772E-5</v>
      </c>
      <c r="CY82">
        <f t="shared" si="122"/>
        <v>3.7375780654601401E-5</v>
      </c>
      <c r="CZ82">
        <f t="shared" si="123"/>
        <v>1.7372494813497609E-5</v>
      </c>
      <c r="DA82">
        <f t="shared" si="123"/>
        <v>5.434172246982365E-6</v>
      </c>
      <c r="DB82">
        <f t="shared" si="123"/>
        <v>3.4504979206380596E-7</v>
      </c>
      <c r="DC82">
        <f t="shared" si="123"/>
        <v>0</v>
      </c>
      <c r="DD82">
        <f t="shared" si="123"/>
        <v>0</v>
      </c>
      <c r="DE82">
        <f t="shared" si="123"/>
        <v>0</v>
      </c>
      <c r="DF82">
        <f t="shared" si="123"/>
        <v>0</v>
      </c>
      <c r="DG82">
        <f t="shared" si="123"/>
        <v>0</v>
      </c>
      <c r="DH82">
        <f t="shared" si="123"/>
        <v>0</v>
      </c>
      <c r="DI82">
        <f t="shared" si="123"/>
        <v>0</v>
      </c>
      <c r="DJ82">
        <f t="shared" si="124"/>
        <v>0</v>
      </c>
      <c r="DK82">
        <f t="shared" si="124"/>
        <v>0</v>
      </c>
      <c r="DL82">
        <f t="shared" si="124"/>
        <v>0</v>
      </c>
      <c r="DM82">
        <f t="shared" si="124"/>
        <v>0</v>
      </c>
      <c r="DN82">
        <f t="shared" si="124"/>
        <v>0</v>
      </c>
      <c r="DO82">
        <f t="shared" si="124"/>
        <v>0</v>
      </c>
      <c r="DP82">
        <f t="shared" si="124"/>
        <v>0</v>
      </c>
      <c r="DQ82">
        <f t="shared" si="124"/>
        <v>0</v>
      </c>
      <c r="DR82">
        <f t="shared" si="124"/>
        <v>0</v>
      </c>
      <c r="DS82">
        <f t="shared" si="124"/>
        <v>0</v>
      </c>
      <c r="DT82">
        <f t="shared" si="125"/>
        <v>0</v>
      </c>
      <c r="DU82">
        <f t="shared" si="125"/>
        <v>0</v>
      </c>
      <c r="DV82">
        <f t="shared" si="125"/>
        <v>0</v>
      </c>
      <c r="DW82">
        <f t="shared" si="125"/>
        <v>0</v>
      </c>
      <c r="DX82">
        <f t="shared" si="125"/>
        <v>0</v>
      </c>
      <c r="DY82">
        <f t="shared" si="125"/>
        <v>0</v>
      </c>
      <c r="DZ82">
        <f t="shared" si="125"/>
        <v>0</v>
      </c>
      <c r="EA82">
        <f t="shared" si="125"/>
        <v>0</v>
      </c>
      <c r="EB82">
        <f t="shared" si="125"/>
        <v>0</v>
      </c>
      <c r="EC82">
        <f t="shared" si="125"/>
        <v>0</v>
      </c>
      <c r="ED82">
        <f t="shared" si="126"/>
        <v>0</v>
      </c>
      <c r="EE82">
        <f t="shared" si="126"/>
        <v>0</v>
      </c>
      <c r="EF82">
        <f t="shared" si="126"/>
        <v>0</v>
      </c>
      <c r="EG82">
        <f t="shared" si="126"/>
        <v>0</v>
      </c>
      <c r="EH82">
        <f t="shared" si="126"/>
        <v>0</v>
      </c>
      <c r="EI82">
        <f t="shared" si="126"/>
        <v>0</v>
      </c>
      <c r="EJ82">
        <f t="shared" si="126"/>
        <v>0</v>
      </c>
      <c r="EK82">
        <f t="shared" si="126"/>
        <v>0</v>
      </c>
      <c r="EL82">
        <f t="shared" si="126"/>
        <v>0</v>
      </c>
      <c r="EM82">
        <f t="shared" si="126"/>
        <v>0</v>
      </c>
      <c r="EN82">
        <f t="shared" si="127"/>
        <v>0</v>
      </c>
      <c r="EO82">
        <f t="shared" si="127"/>
        <v>0</v>
      </c>
      <c r="EP82">
        <f t="shared" si="127"/>
        <v>0</v>
      </c>
      <c r="EQ82">
        <f t="shared" si="127"/>
        <v>0</v>
      </c>
      <c r="ER82">
        <f t="shared" si="127"/>
        <v>0</v>
      </c>
      <c r="ES82">
        <f t="shared" si="127"/>
        <v>0</v>
      </c>
      <c r="ET82">
        <f t="shared" si="127"/>
        <v>0</v>
      </c>
      <c r="EU82">
        <f t="shared" si="127"/>
        <v>0</v>
      </c>
      <c r="EV82">
        <f t="shared" si="127"/>
        <v>0</v>
      </c>
      <c r="EW82">
        <f t="shared" si="127"/>
        <v>0</v>
      </c>
      <c r="EX82">
        <f t="shared" si="127"/>
        <v>0</v>
      </c>
      <c r="EZ82">
        <f t="shared" si="112"/>
        <v>0.87190850011864118</v>
      </c>
      <c r="FB82">
        <f t="shared" si="110"/>
        <v>1.1930283387085905E-2</v>
      </c>
      <c r="FC82">
        <f t="shared" si="111"/>
        <v>0.24849067162325553</v>
      </c>
    </row>
    <row r="83" spans="1:159" x14ac:dyDescent="0.25">
      <c r="A83">
        <v>680</v>
      </c>
      <c r="B83" s="20">
        <f>'Input spectra'!S82</f>
        <v>4.7826796880790397E-2</v>
      </c>
      <c r="C83">
        <f>'Input spectra'!D82</f>
        <v>0</v>
      </c>
      <c r="D83">
        <f t="shared" ref="D83:M92" si="128">D$2*EXP(- D$1 * ($C83*_c2+$B83))</f>
        <v>2.0653927966864227E-2</v>
      </c>
      <c r="E83">
        <f t="shared" si="128"/>
        <v>2.0405686931475014E-2</v>
      </c>
      <c r="F83">
        <f t="shared" si="128"/>
        <v>2.0159344556337479E-2</v>
      </c>
      <c r="G83">
        <f t="shared" si="128"/>
        <v>1.9914888374634735E-2</v>
      </c>
      <c r="H83">
        <f t="shared" si="128"/>
        <v>1.9672305995291892E-2</v>
      </c>
      <c r="I83">
        <f t="shared" si="128"/>
        <v>1.9431585102537112E-2</v>
      </c>
      <c r="J83">
        <f t="shared" si="128"/>
        <v>1.9192713455465089E-2</v>
      </c>
      <c r="K83">
        <f t="shared" si="128"/>
        <v>1.8955678887603005E-2</v>
      </c>
      <c r="L83">
        <f t="shared" si="128"/>
        <v>1.8720469306478943E-2</v>
      </c>
      <c r="M83">
        <f t="shared" si="128"/>
        <v>1.848707269319266E-2</v>
      </c>
      <c r="N83">
        <f t="shared" ref="N83:W92" si="129">N$2*EXP(- N$1 * ($C83*_c2+$B83))</f>
        <v>1.8255477101988854E-2</v>
      </c>
      <c r="O83">
        <f t="shared" si="129"/>
        <v>1.8025670659832748E-2</v>
      </c>
      <c r="P83">
        <f t="shared" si="129"/>
        <v>1.7797641565988124E-2</v>
      </c>
      <c r="Q83">
        <f t="shared" si="129"/>
        <v>1.7571378091597704E-2</v>
      </c>
      <c r="R83">
        <f t="shared" si="129"/>
        <v>1.7346868579265852E-2</v>
      </c>
      <c r="S83">
        <f t="shared" si="129"/>
        <v>1.7124101442643695E-2</v>
      </c>
      <c r="T83">
        <f t="shared" si="129"/>
        <v>1.6903065166016522E-2</v>
      </c>
      <c r="U83">
        <f t="shared" si="129"/>
        <v>1.6683748303893513E-2</v>
      </c>
      <c r="V83">
        <f t="shared" si="129"/>
        <v>1.6466139480599783E-2</v>
      </c>
      <c r="W83">
        <f t="shared" si="129"/>
        <v>1.6250227389870735E-2</v>
      </c>
      <c r="X83">
        <f t="shared" ref="X83:AG92" si="130">X$2*EXP(- X$1 * ($C83*_c2+$B83))</f>
        <v>1.6036000794448651E-2</v>
      </c>
      <c r="Y83">
        <f t="shared" si="130"/>
        <v>1.5823448525681589E-2</v>
      </c>
      <c r="Z83">
        <f t="shared" si="130"/>
        <v>1.561255948312454E-2</v>
      </c>
      <c r="AA83">
        <f t="shared" si="130"/>
        <v>1.5403322634142789E-2</v>
      </c>
      <c r="AB83">
        <f t="shared" si="130"/>
        <v>1.5195727013517558E-2</v>
      </c>
      <c r="AC83">
        <f t="shared" si="130"/>
        <v>1.4989761723053838E-2</v>
      </c>
      <c r="AD83">
        <f t="shared" si="130"/>
        <v>1.4785415931190421E-2</v>
      </c>
      <c r="AE83">
        <f t="shared" si="130"/>
        <v>1.458267887261217E-2</v>
      </c>
      <c r="AF83">
        <f t="shared" si="130"/>
        <v>1.4381539847864422E-2</v>
      </c>
      <c r="AG83">
        <f t="shared" si="130"/>
        <v>1.4181988222969589E-2</v>
      </c>
      <c r="AH83">
        <f t="shared" ref="AH83:AQ92" si="131">AH$2*EXP(- AH$1 * ($C83*_c2+$B83))</f>
        <v>1.3984013429045924E-2</v>
      </c>
      <c r="AI83">
        <f t="shared" si="131"/>
        <v>1.378760496192841E-2</v>
      </c>
      <c r="AJ83">
        <f t="shared" si="131"/>
        <v>1.3592752381791815E-2</v>
      </c>
      <c r="AK83">
        <f t="shared" si="131"/>
        <v>1.3399445312775831E-2</v>
      </c>
      <c r="AL83">
        <f t="shared" si="131"/>
        <v>1.3207673442612377E-2</v>
      </c>
      <c r="AM83">
        <f t="shared" si="131"/>
        <v>1.301742652225496E-2</v>
      </c>
      <c r="AN83">
        <f t="shared" si="131"/>
        <v>1.2828694365510132E-2</v>
      </c>
      <c r="AO83">
        <f t="shared" si="131"/>
        <v>1.2641466848671054E-2</v>
      </c>
      <c r="AP83">
        <f t="shared" si="131"/>
        <v>1.2455733910153087E-2</v>
      </c>
      <c r="AQ83">
        <f t="shared" si="131"/>
        <v>1.2271485550131451E-2</v>
      </c>
      <c r="AR83">
        <f t="shared" ref="AR83:BA92" si="132">AR$2*EXP(- AR$1 * ($C83*_c2+$B83))</f>
        <v>1.208871183018095E-2</v>
      </c>
      <c r="AS83">
        <f t="shared" si="132"/>
        <v>1.1907402872917706E-2</v>
      </c>
      <c r="AT83">
        <f t="shared" si="132"/>
        <v>1.1727548861642892E-2</v>
      </c>
      <c r="AU83">
        <f t="shared" si="132"/>
        <v>1.1549140039988545E-2</v>
      </c>
      <c r="AV83">
        <f t="shared" si="132"/>
        <v>1.1372166711565299E-2</v>
      </c>
      <c r="AW83">
        <f t="shared" si="132"/>
        <v>1.119661923961216E-2</v>
      </c>
      <c r="AX83">
        <f t="shared" si="132"/>
        <v>9.949962801487423E-3</v>
      </c>
      <c r="AY83">
        <f t="shared" si="132"/>
        <v>8.4993593482894682E-3</v>
      </c>
      <c r="AZ83">
        <f t="shared" si="132"/>
        <v>7.6486710031792408E-3</v>
      </c>
      <c r="BA83">
        <f t="shared" si="132"/>
        <v>7.0041841778879484E-3</v>
      </c>
      <c r="BB83">
        <f t="shared" ref="BB83:BK92" si="133">BB$2*EXP(- BB$1 * ($C83*_c2+$B83))</f>
        <v>6.4775409561858236E-3</v>
      </c>
      <c r="BC83">
        <f t="shared" si="133"/>
        <v>6.0304296716189656E-3</v>
      </c>
      <c r="BD83">
        <f t="shared" si="133"/>
        <v>5.6418521636284408E-3</v>
      </c>
      <c r="BE83">
        <f t="shared" si="133"/>
        <v>5.2987149936265529E-3</v>
      </c>
      <c r="BF83">
        <f t="shared" si="133"/>
        <v>4.992150822021397E-3</v>
      </c>
      <c r="BG83">
        <f t="shared" si="133"/>
        <v>4.7157990181004254E-3</v>
      </c>
      <c r="BH83">
        <f t="shared" si="133"/>
        <v>4.464900063195755E-3</v>
      </c>
      <c r="BI83">
        <f t="shared" si="133"/>
        <v>4.235775549915304E-3</v>
      </c>
      <c r="BJ83">
        <f t="shared" si="133"/>
        <v>4.025509326611533E-3</v>
      </c>
      <c r="BK83">
        <f t="shared" si="133"/>
        <v>3.8317415984120418E-3</v>
      </c>
      <c r="BL83">
        <f t="shared" ref="BL83:BU92" si="134">BL$2*EXP(- BL$1 * ($C83*_c2+$B83))</f>
        <v>3.652530285708546E-3</v>
      </c>
      <c r="BM83">
        <f t="shared" si="134"/>
        <v>3.4862543866529686E-3</v>
      </c>
      <c r="BN83">
        <f t="shared" si="134"/>
        <v>3.3315446340321793E-3</v>
      </c>
      <c r="BO83">
        <f t="shared" si="134"/>
        <v>3.1872324930747177E-3</v>
      </c>
      <c r="BP83">
        <f t="shared" si="134"/>
        <v>3.052311842981676E-3</v>
      </c>
      <c r="BQ83">
        <f t="shared" si="134"/>
        <v>2.925909650950801E-3</v>
      </c>
      <c r="BR83">
        <f t="shared" si="134"/>
        <v>2.8072631619489681E-3</v>
      </c>
      <c r="BS83">
        <f t="shared" si="134"/>
        <v>2.6957019010872036E-3</v>
      </c>
      <c r="BT83">
        <f t="shared" si="134"/>
        <v>2.5906332916952727E-3</v>
      </c>
      <c r="BU83">
        <f t="shared" si="134"/>
        <v>2.4915310315099526E-3</v>
      </c>
      <c r="BV83">
        <f t="shared" ref="BV83:CE92" si="135">BV$2*EXP(- BV$1 * ($C83*_c2+$B83))</f>
        <v>2.3979256017457786E-3</v>
      </c>
      <c r="BW83">
        <f t="shared" si="135"/>
        <v>2.3093964460208019E-3</v>
      </c>
      <c r="BX83">
        <f t="shared" si="135"/>
        <v>2.2255654713311942E-3</v>
      </c>
      <c r="BY83">
        <f t="shared" si="135"/>
        <v>2.1460916064211227E-3</v>
      </c>
      <c r="BZ83">
        <f t="shared" si="135"/>
        <v>2.0706662137764268E-3</v>
      </c>
      <c r="CA83">
        <f t="shared" si="135"/>
        <v>1.9990091966403329E-3</v>
      </c>
      <c r="CB83">
        <f t="shared" si="135"/>
        <v>1.9308656763718057E-3</v>
      </c>
      <c r="CC83">
        <f t="shared" si="135"/>
        <v>1.8660031412300157E-3</v>
      </c>
      <c r="CD83">
        <f t="shared" si="135"/>
        <v>1.8042089874385145E-3</v>
      </c>
      <c r="CE83">
        <f t="shared" si="135"/>
        <v>1.7452883887006351E-3</v>
      </c>
      <c r="CF83">
        <f t="shared" ref="CF83:CO92" si="136">CF$2*EXP(- CF$1 * ($C83*_c2+$B83))</f>
        <v>1.6890624423126735E-3</v>
      </c>
      <c r="CG83">
        <f t="shared" si="136"/>
        <v>1.6353665494613998E-3</v>
      </c>
      <c r="CH83">
        <f t="shared" si="136"/>
        <v>1.5840489947922776E-3</v>
      </c>
      <c r="CI83">
        <f t="shared" si="136"/>
        <v>1.5349696963366439E-3</v>
      </c>
      <c r="CJ83">
        <f t="shared" si="136"/>
        <v>1.4879991017222156E-3</v>
      </c>
      <c r="CK83">
        <f t="shared" si="136"/>
        <v>1.4430172105130586E-3</v>
      </c>
      <c r="CL83">
        <f t="shared" si="136"/>
        <v>1.3999127057247565E-3</v>
      </c>
      <c r="CM83">
        <f t="shared" si="136"/>
        <v>1.3585821801857614E-3</v>
      </c>
      <c r="CN83">
        <f t="shared" si="136"/>
        <v>1.3189294455815035E-3</v>
      </c>
      <c r="CO83">
        <f t="shared" si="136"/>
        <v>1.2808649138133267E-3</v>
      </c>
      <c r="CP83">
        <f t="shared" ref="CP83:CY92" si="137">CP$2*EXP(- CP$1 * ($C83*_c2+$B83))</f>
        <v>1.2443050418000964E-3</v>
      </c>
      <c r="CQ83">
        <f t="shared" si="137"/>
        <v>1.20917183210213E-3</v>
      </c>
      <c r="CR83">
        <f t="shared" si="137"/>
        <v>7.7824046771472538E-4</v>
      </c>
      <c r="CS83">
        <f t="shared" si="137"/>
        <v>5.0530473359524438E-4</v>
      </c>
      <c r="CT83">
        <f t="shared" si="137"/>
        <v>3.4982211091250413E-4</v>
      </c>
      <c r="CU83">
        <f t="shared" si="137"/>
        <v>2.4327281823467963E-4</v>
      </c>
      <c r="CV83">
        <f t="shared" si="137"/>
        <v>1.6605094183126657E-4</v>
      </c>
      <c r="CW83">
        <f t="shared" si="137"/>
        <v>1.0911592869652801E-4</v>
      </c>
      <c r="CX83">
        <f t="shared" si="137"/>
        <v>6.7363220048359253E-5</v>
      </c>
      <c r="CY83">
        <f t="shared" si="137"/>
        <v>3.7551167834150434E-5</v>
      </c>
      <c r="CZ83">
        <f t="shared" ref="CZ83:DI92" si="138">CZ$2*EXP(- CZ$1 * ($C83*_c2+$B83))</f>
        <v>1.7454841256525205E-5</v>
      </c>
      <c r="DA83">
        <f t="shared" si="138"/>
        <v>5.460188677125356E-6</v>
      </c>
      <c r="DB83">
        <f t="shared" si="138"/>
        <v>3.467181343168452E-7</v>
      </c>
      <c r="DC83">
        <f t="shared" si="138"/>
        <v>0</v>
      </c>
      <c r="DD83">
        <f t="shared" si="138"/>
        <v>0</v>
      </c>
      <c r="DE83">
        <f t="shared" si="138"/>
        <v>0</v>
      </c>
      <c r="DF83">
        <f t="shared" si="138"/>
        <v>0</v>
      </c>
      <c r="DG83">
        <f t="shared" si="138"/>
        <v>0</v>
      </c>
      <c r="DH83">
        <f t="shared" si="138"/>
        <v>0</v>
      </c>
      <c r="DI83">
        <f t="shared" si="138"/>
        <v>0</v>
      </c>
      <c r="DJ83">
        <f t="shared" ref="DJ83:DS92" si="139">DJ$2*EXP(- DJ$1 * ($C83*_c2+$B83))</f>
        <v>0</v>
      </c>
      <c r="DK83">
        <f t="shared" si="139"/>
        <v>0</v>
      </c>
      <c r="DL83">
        <f t="shared" si="139"/>
        <v>0</v>
      </c>
      <c r="DM83">
        <f t="shared" si="139"/>
        <v>0</v>
      </c>
      <c r="DN83">
        <f t="shared" si="139"/>
        <v>0</v>
      </c>
      <c r="DO83">
        <f t="shared" si="139"/>
        <v>0</v>
      </c>
      <c r="DP83">
        <f t="shared" si="139"/>
        <v>0</v>
      </c>
      <c r="DQ83">
        <f t="shared" si="139"/>
        <v>0</v>
      </c>
      <c r="DR83">
        <f t="shared" si="139"/>
        <v>0</v>
      </c>
      <c r="DS83">
        <f t="shared" si="139"/>
        <v>0</v>
      </c>
      <c r="DT83">
        <f t="shared" ref="DT83:EC92" si="140">DT$2*EXP(- DT$1 * ($C83*_c2+$B83))</f>
        <v>0</v>
      </c>
      <c r="DU83">
        <f t="shared" si="140"/>
        <v>0</v>
      </c>
      <c r="DV83">
        <f t="shared" si="140"/>
        <v>0</v>
      </c>
      <c r="DW83">
        <f t="shared" si="140"/>
        <v>0</v>
      </c>
      <c r="DX83">
        <f t="shared" si="140"/>
        <v>0</v>
      </c>
      <c r="DY83">
        <f t="shared" si="140"/>
        <v>0</v>
      </c>
      <c r="DZ83">
        <f t="shared" si="140"/>
        <v>0</v>
      </c>
      <c r="EA83">
        <f t="shared" si="140"/>
        <v>0</v>
      </c>
      <c r="EB83">
        <f t="shared" si="140"/>
        <v>0</v>
      </c>
      <c r="EC83">
        <f t="shared" si="140"/>
        <v>0</v>
      </c>
      <c r="ED83">
        <f t="shared" ref="ED83:EM92" si="141">ED$2*EXP(- ED$1 * ($C83*_c2+$B83))</f>
        <v>0</v>
      </c>
      <c r="EE83">
        <f t="shared" si="141"/>
        <v>0</v>
      </c>
      <c r="EF83">
        <f t="shared" si="141"/>
        <v>0</v>
      </c>
      <c r="EG83">
        <f t="shared" si="141"/>
        <v>0</v>
      </c>
      <c r="EH83">
        <f t="shared" si="141"/>
        <v>0</v>
      </c>
      <c r="EI83">
        <f t="shared" si="141"/>
        <v>0</v>
      </c>
      <c r="EJ83">
        <f t="shared" si="141"/>
        <v>0</v>
      </c>
      <c r="EK83">
        <f t="shared" si="141"/>
        <v>0</v>
      </c>
      <c r="EL83">
        <f t="shared" si="141"/>
        <v>0</v>
      </c>
      <c r="EM83">
        <f t="shared" si="141"/>
        <v>0</v>
      </c>
      <c r="EN83">
        <f t="shared" ref="EN83:EX92" si="142">EN$2*EXP(- EN$1 * ($C83*_c2+$B83))</f>
        <v>0</v>
      </c>
      <c r="EO83">
        <f t="shared" si="142"/>
        <v>0</v>
      </c>
      <c r="EP83">
        <f t="shared" si="142"/>
        <v>0</v>
      </c>
      <c r="EQ83">
        <f t="shared" si="142"/>
        <v>0</v>
      </c>
      <c r="ER83">
        <f t="shared" si="142"/>
        <v>0</v>
      </c>
      <c r="ES83">
        <f t="shared" si="142"/>
        <v>0</v>
      </c>
      <c r="ET83">
        <f t="shared" si="142"/>
        <v>0</v>
      </c>
      <c r="EU83">
        <f t="shared" si="142"/>
        <v>0</v>
      </c>
      <c r="EV83">
        <f t="shared" si="142"/>
        <v>0</v>
      </c>
      <c r="EW83">
        <f t="shared" si="142"/>
        <v>0</v>
      </c>
      <c r="EX83">
        <f t="shared" si="142"/>
        <v>0</v>
      </c>
      <c r="EZ83">
        <f t="shared" si="112"/>
        <v>0.87303705853572611</v>
      </c>
      <c r="FB83">
        <f t="shared" si="110"/>
        <v>1.1814869357955782E-2</v>
      </c>
      <c r="FC83">
        <f t="shared" si="111"/>
        <v>0.24850544820781603</v>
      </c>
    </row>
    <row r="84" spans="1:159" x14ac:dyDescent="0.25">
      <c r="A84">
        <v>685</v>
      </c>
      <c r="B84" s="20">
        <f>'Input spectra'!S83</f>
        <v>4.7353912039327803E-2</v>
      </c>
      <c r="C84">
        <f>'Input spectra'!D83</f>
        <v>0</v>
      </c>
      <c r="D84">
        <f t="shared" si="128"/>
        <v>2.0653927966864227E-2</v>
      </c>
      <c r="E84">
        <f t="shared" si="128"/>
        <v>2.0406651908293934E-2</v>
      </c>
      <c r="F84">
        <f t="shared" si="128"/>
        <v>2.0161251256191906E-2</v>
      </c>
      <c r="G84">
        <f t="shared" si="128"/>
        <v>1.9917713809695346E-2</v>
      </c>
      <c r="H84">
        <f t="shared" si="128"/>
        <v>1.96760274413646E-2</v>
      </c>
      <c r="I84">
        <f t="shared" si="128"/>
        <v>1.9436180096761773E-2</v>
      </c>
      <c r="J84">
        <f t="shared" si="128"/>
        <v>1.9198159794031611E-2</v>
      </c>
      <c r="K84">
        <f t="shared" si="128"/>
        <v>1.8961954623484736E-2</v>
      </c>
      <c r="L84">
        <f t="shared" si="128"/>
        <v>1.8727552747183237E-2</v>
      </c>
      <c r="M84">
        <f t="shared" si="128"/>
        <v>1.8494942398528499E-2</v>
      </c>
      <c r="N84">
        <f t="shared" si="129"/>
        <v>1.8264111881851397E-2</v>
      </c>
      <c r="O84">
        <f t="shared" si="129"/>
        <v>1.8035049572004691E-2</v>
      </c>
      <c r="P84">
        <f t="shared" si="129"/>
        <v>1.7807743913957775E-2</v>
      </c>
      <c r="Q84">
        <f t="shared" si="129"/>
        <v>1.7582183422393614E-2</v>
      </c>
      <c r="R84">
        <f t="shared" si="129"/>
        <v>1.7358356681307942E-2</v>
      </c>
      <c r="S84">
        <f t="shared" si="129"/>
        <v>1.7136252343610721E-2</v>
      </c>
      <c r="T84">
        <f t="shared" si="129"/>
        <v>1.691585913072978E-2</v>
      </c>
      <c r="U84">
        <f t="shared" si="129"/>
        <v>1.6697165832216671E-2</v>
      </c>
      <c r="V84">
        <f t="shared" si="129"/>
        <v>1.6480161305354735E-2</v>
      </c>
      <c r="W84">
        <f t="shared" si="129"/>
        <v>1.6264834474769337E-2</v>
      </c>
      <c r="X84">
        <f t="shared" si="130"/>
        <v>1.6051174332040286E-2</v>
      </c>
      <c r="Y84">
        <f t="shared" si="130"/>
        <v>1.5839169935316377E-2</v>
      </c>
      <c r="Z84">
        <f t="shared" si="130"/>
        <v>1.5628810408932142E-2</v>
      </c>
      <c r="AA84">
        <f t="shared" si="130"/>
        <v>1.5420084943026661E-2</v>
      </c>
      <c r="AB84">
        <f t="shared" si="130"/>
        <v>1.5212982793164581E-2</v>
      </c>
      <c r="AC84">
        <f t="shared" si="130"/>
        <v>1.5007493279959181E-2</v>
      </c>
      <c r="AD84">
        <f t="shared" si="130"/>
        <v>1.4803605788697553E-2</v>
      </c>
      <c r="AE84">
        <f t="shared" si="130"/>
        <v>1.4601309768967905E-2</v>
      </c>
      <c r="AF84">
        <f t="shared" si="130"/>
        <v>1.4400594734288905E-2</v>
      </c>
      <c r="AG84">
        <f t="shared" si="130"/>
        <v>1.4201450261741098E-2</v>
      </c>
      <c r="AH84">
        <f t="shared" si="131"/>
        <v>1.4003865991600412E-2</v>
      </c>
      <c r="AI84">
        <f t="shared" si="131"/>
        <v>1.3807831626973644E-2</v>
      </c>
      <c r="AJ84">
        <f t="shared" si="131"/>
        <v>1.3613336933436058E-2</v>
      </c>
      <c r="AK84">
        <f t="shared" si="131"/>
        <v>1.342037173867093E-2</v>
      </c>
      <c r="AL84">
        <f t="shared" si="131"/>
        <v>1.3228925932111167E-2</v>
      </c>
      <c r="AM84">
        <f t="shared" si="131"/>
        <v>1.303898946458288E-2</v>
      </c>
      <c r="AN84">
        <f t="shared" si="131"/>
        <v>1.2850552347950971E-2</v>
      </c>
      <c r="AO84">
        <f t="shared" si="131"/>
        <v>1.2663604654766698E-2</v>
      </c>
      <c r="AP84">
        <f t="shared" si="131"/>
        <v>1.2478136517917193E-2</v>
      </c>
      <c r="AQ84">
        <f t="shared" si="131"/>
        <v>1.2294138130276942E-2</v>
      </c>
      <c r="AR84">
        <f t="shared" si="132"/>
        <v>1.2111599744361235E-2</v>
      </c>
      <c r="AS84">
        <f t="shared" si="132"/>
        <v>1.1930511671981519E-2</v>
      </c>
      <c r="AT84">
        <f t="shared" si="132"/>
        <v>1.1750864283902674E-2</v>
      </c>
      <c r="AU84">
        <f t="shared" si="132"/>
        <v>1.1572648009502258E-2</v>
      </c>
      <c r="AV84">
        <f t="shared" si="132"/>
        <v>1.1395853336431581E-2</v>
      </c>
      <c r="AW84">
        <f t="shared" si="132"/>
        <v>1.1220470810278724E-2</v>
      </c>
      <c r="AX84">
        <f t="shared" si="132"/>
        <v>9.9716302174634314E-3</v>
      </c>
      <c r="AY84">
        <f t="shared" si="132"/>
        <v>8.5182706818099745E-3</v>
      </c>
      <c r="AZ84">
        <f t="shared" si="132"/>
        <v>7.6660520366208119E-3</v>
      </c>
      <c r="BA84">
        <f t="shared" si="132"/>
        <v>7.0204326409352659E-3</v>
      </c>
      <c r="BB84">
        <f t="shared" si="133"/>
        <v>6.4928747314575864E-3</v>
      </c>
      <c r="BC84">
        <f t="shared" si="133"/>
        <v>6.0449908870692445E-3</v>
      </c>
      <c r="BD84">
        <f t="shared" si="133"/>
        <v>5.6557425559777171E-3</v>
      </c>
      <c r="BE84">
        <f t="shared" si="133"/>
        <v>5.3120117640438613E-3</v>
      </c>
      <c r="BF84">
        <f t="shared" si="133"/>
        <v>5.0049149594267152E-3</v>
      </c>
      <c r="BG84">
        <f t="shared" si="133"/>
        <v>4.7280801462563742E-3</v>
      </c>
      <c r="BH84">
        <f t="shared" si="133"/>
        <v>4.4767394805113906E-3</v>
      </c>
      <c r="BI84">
        <f t="shared" si="133"/>
        <v>4.2472082451675067E-3</v>
      </c>
      <c r="BJ84">
        <f t="shared" si="133"/>
        <v>4.0365653751405738E-3</v>
      </c>
      <c r="BK84">
        <f t="shared" si="133"/>
        <v>3.8424471636990761E-3</v>
      </c>
      <c r="BL84">
        <f t="shared" si="134"/>
        <v>3.6629083588773335E-3</v>
      </c>
      <c r="BM84">
        <f t="shared" si="134"/>
        <v>3.496325345804518E-3</v>
      </c>
      <c r="BN84">
        <f t="shared" si="134"/>
        <v>3.3413266760689039E-3</v>
      </c>
      <c r="BO84">
        <f t="shared" si="134"/>
        <v>3.1967419730141726E-3</v>
      </c>
      <c r="BP84">
        <f t="shared" si="134"/>
        <v>3.0615635446989086E-3</v>
      </c>
      <c r="BQ84">
        <f t="shared" si="134"/>
        <v>2.9349170061339193E-3</v>
      </c>
      <c r="BR84">
        <f t="shared" si="134"/>
        <v>2.8160384292945824E-3</v>
      </c>
      <c r="BS84">
        <f t="shared" si="134"/>
        <v>2.7042563145199382E-3</v>
      </c>
      <c r="BT84">
        <f t="shared" si="134"/>
        <v>2.598977184137684E-3</v>
      </c>
      <c r="BU84">
        <f t="shared" si="134"/>
        <v>2.4996739391262637E-3</v>
      </c>
      <c r="BV84">
        <f t="shared" si="135"/>
        <v>2.4058763524251333E-3</v>
      </c>
      <c r="BW84">
        <f t="shared" si="135"/>
        <v>2.3171632350163138E-3</v>
      </c>
      <c r="BX84">
        <f t="shared" si="135"/>
        <v>2.2331559263390694E-3</v>
      </c>
      <c r="BY84">
        <f t="shared" si="135"/>
        <v>2.1535128439076805E-3</v>
      </c>
      <c r="BZ84">
        <f t="shared" si="135"/>
        <v>2.0779248879974777E-3</v>
      </c>
      <c r="CA84">
        <f t="shared" si="135"/>
        <v>2.0061115425171762E-3</v>
      </c>
      <c r="CB84">
        <f t="shared" si="135"/>
        <v>1.9378175471698731E-3</v>
      </c>
      <c r="CC84">
        <f t="shared" si="135"/>
        <v>1.8728100418146717E-3</v>
      </c>
      <c r="CD84">
        <f t="shared" si="135"/>
        <v>1.8108761037465013E-3</v>
      </c>
      <c r="CE84">
        <f t="shared" si="135"/>
        <v>1.7518206139569702E-3</v>
      </c>
      <c r="CF84">
        <f t="shared" si="136"/>
        <v>1.6954644004352768E-3</v>
      </c>
      <c r="CG84">
        <f t="shared" si="136"/>
        <v>1.6416426160247685E-3</v>
      </c>
      <c r="CH84">
        <f t="shared" si="136"/>
        <v>1.5902033158636214E-3</v>
      </c>
      <c r="CI84">
        <f t="shared" si="136"/>
        <v>1.5410062054503194E-3</v>
      </c>
      <c r="CJ84">
        <f t="shared" si="136"/>
        <v>1.4939215352190395E-3</v>
      </c>
      <c r="CK84">
        <f t="shared" si="136"/>
        <v>1.4488291214384556E-3</v>
      </c>
      <c r="CL84">
        <f t="shared" si="136"/>
        <v>1.4056174764524815E-3</v>
      </c>
      <c r="CM84">
        <f t="shared" si="136"/>
        <v>1.3641830339110961E-3</v>
      </c>
      <c r="CN84">
        <f t="shared" si="136"/>
        <v>1.3244294568086038E-3</v>
      </c>
      <c r="CO84">
        <f t="shared" si="136"/>
        <v>1.2862670179451035E-3</v>
      </c>
      <c r="CP84">
        <f t="shared" si="137"/>
        <v>1.2496120439251896E-3</v>
      </c>
      <c r="CQ84">
        <f t="shared" si="137"/>
        <v>1.21438641506173E-3</v>
      </c>
      <c r="CR84">
        <f t="shared" si="137"/>
        <v>7.8163361007032087E-4</v>
      </c>
      <c r="CS84">
        <f t="shared" si="137"/>
        <v>5.0753187111486826E-4</v>
      </c>
      <c r="CT84">
        <f t="shared" si="137"/>
        <v>3.5138057250933956E-4</v>
      </c>
      <c r="CU84">
        <f t="shared" si="137"/>
        <v>2.4436815701256399E-4</v>
      </c>
      <c r="CV84">
        <f t="shared" si="137"/>
        <v>1.6680647602461862E-4</v>
      </c>
      <c r="CW84">
        <f t="shared" si="137"/>
        <v>1.0961759128162885E-4</v>
      </c>
      <c r="CX84">
        <f t="shared" si="137"/>
        <v>6.7676123976426246E-5</v>
      </c>
      <c r="CY84">
        <f t="shared" si="137"/>
        <v>3.7727378024275064E-5</v>
      </c>
      <c r="CZ84">
        <f t="shared" si="138"/>
        <v>1.7537578025568268E-5</v>
      </c>
      <c r="DA84">
        <f t="shared" si="138"/>
        <v>5.4863296625099957E-6</v>
      </c>
      <c r="DB84">
        <f t="shared" si="138"/>
        <v>3.4839454313284809E-7</v>
      </c>
      <c r="DC84">
        <f t="shared" si="138"/>
        <v>0</v>
      </c>
      <c r="DD84">
        <f t="shared" si="138"/>
        <v>0</v>
      </c>
      <c r="DE84">
        <f t="shared" si="138"/>
        <v>0</v>
      </c>
      <c r="DF84">
        <f t="shared" si="138"/>
        <v>0</v>
      </c>
      <c r="DG84">
        <f t="shared" si="138"/>
        <v>0</v>
      </c>
      <c r="DH84">
        <f t="shared" si="138"/>
        <v>0</v>
      </c>
      <c r="DI84">
        <f t="shared" si="138"/>
        <v>0</v>
      </c>
      <c r="DJ84">
        <f t="shared" si="139"/>
        <v>0</v>
      </c>
      <c r="DK84">
        <f t="shared" si="139"/>
        <v>0</v>
      </c>
      <c r="DL84">
        <f t="shared" si="139"/>
        <v>0</v>
      </c>
      <c r="DM84">
        <f t="shared" si="139"/>
        <v>0</v>
      </c>
      <c r="DN84">
        <f t="shared" si="139"/>
        <v>0</v>
      </c>
      <c r="DO84">
        <f t="shared" si="139"/>
        <v>0</v>
      </c>
      <c r="DP84">
        <f t="shared" si="139"/>
        <v>0</v>
      </c>
      <c r="DQ84">
        <f t="shared" si="139"/>
        <v>0</v>
      </c>
      <c r="DR84">
        <f t="shared" si="139"/>
        <v>0</v>
      </c>
      <c r="DS84">
        <f t="shared" si="139"/>
        <v>0</v>
      </c>
      <c r="DT84">
        <f t="shared" si="140"/>
        <v>0</v>
      </c>
      <c r="DU84">
        <f t="shared" si="140"/>
        <v>0</v>
      </c>
      <c r="DV84">
        <f t="shared" si="140"/>
        <v>0</v>
      </c>
      <c r="DW84">
        <f t="shared" si="140"/>
        <v>0</v>
      </c>
      <c r="DX84">
        <f t="shared" si="140"/>
        <v>0</v>
      </c>
      <c r="DY84">
        <f t="shared" si="140"/>
        <v>0</v>
      </c>
      <c r="DZ84">
        <f t="shared" si="140"/>
        <v>0</v>
      </c>
      <c r="EA84">
        <f t="shared" si="140"/>
        <v>0</v>
      </c>
      <c r="EB84">
        <f t="shared" si="140"/>
        <v>0</v>
      </c>
      <c r="EC84">
        <f t="shared" si="140"/>
        <v>0</v>
      </c>
      <c r="ED84">
        <f t="shared" si="141"/>
        <v>0</v>
      </c>
      <c r="EE84">
        <f t="shared" si="141"/>
        <v>0</v>
      </c>
      <c r="EF84">
        <f t="shared" si="141"/>
        <v>0</v>
      </c>
      <c r="EG84">
        <f t="shared" si="141"/>
        <v>0</v>
      </c>
      <c r="EH84">
        <f t="shared" si="141"/>
        <v>0</v>
      </c>
      <c r="EI84">
        <f t="shared" si="141"/>
        <v>0</v>
      </c>
      <c r="EJ84">
        <f t="shared" si="141"/>
        <v>0</v>
      </c>
      <c r="EK84">
        <f t="shared" si="141"/>
        <v>0</v>
      </c>
      <c r="EL84">
        <f t="shared" si="141"/>
        <v>0</v>
      </c>
      <c r="EM84">
        <f t="shared" si="141"/>
        <v>0</v>
      </c>
      <c r="EN84">
        <f t="shared" si="142"/>
        <v>0</v>
      </c>
      <c r="EO84">
        <f t="shared" si="142"/>
        <v>0</v>
      </c>
      <c r="EP84">
        <f t="shared" si="142"/>
        <v>0</v>
      </c>
      <c r="EQ84">
        <f t="shared" si="142"/>
        <v>0</v>
      </c>
      <c r="ER84">
        <f t="shared" si="142"/>
        <v>0</v>
      </c>
      <c r="ES84">
        <f t="shared" si="142"/>
        <v>0</v>
      </c>
      <c r="ET84">
        <f t="shared" si="142"/>
        <v>0</v>
      </c>
      <c r="EU84">
        <f t="shared" si="142"/>
        <v>0</v>
      </c>
      <c r="EV84">
        <f t="shared" si="142"/>
        <v>0</v>
      </c>
      <c r="EW84">
        <f t="shared" si="142"/>
        <v>0</v>
      </c>
      <c r="EX84">
        <f t="shared" si="142"/>
        <v>0</v>
      </c>
      <c r="EZ84">
        <f t="shared" si="112"/>
        <v>0.87416789351440349</v>
      </c>
      <c r="FB84">
        <f t="shared" si="110"/>
        <v>1.1699428036826887E-2</v>
      </c>
      <c r="FC84">
        <f t="shared" si="111"/>
        <v>0.24852022481326083</v>
      </c>
    </row>
    <row r="85" spans="1:159" x14ac:dyDescent="0.25">
      <c r="A85">
        <v>690</v>
      </c>
      <c r="B85" s="20">
        <f>'Input spectra'!S84</f>
        <v>4.6881027197865098E-2</v>
      </c>
      <c r="C85">
        <f>'Input spectra'!D84</f>
        <v>0</v>
      </c>
      <c r="D85">
        <f t="shared" si="128"/>
        <v>2.0653927966864227E-2</v>
      </c>
      <c r="E85">
        <f t="shared" si="128"/>
        <v>2.040761693074622E-2</v>
      </c>
      <c r="F85">
        <f t="shared" si="128"/>
        <v>2.0163158136384751E-2</v>
      </c>
      <c r="G85">
        <f t="shared" si="128"/>
        <v>1.992053964561601E-2</v>
      </c>
      <c r="H85">
        <f t="shared" si="128"/>
        <v>1.9679749591430061E-2</v>
      </c>
      <c r="I85">
        <f t="shared" si="128"/>
        <v>1.9440776177566444E-2</v>
      </c>
      <c r="J85">
        <f t="shared" si="128"/>
        <v>1.9203607678111946E-2</v>
      </c>
      <c r="K85">
        <f t="shared" si="128"/>
        <v>1.8968232437100593E-2</v>
      </c>
      <c r="L85">
        <f t="shared" si="128"/>
        <v>1.8734638868115862E-2</v>
      </c>
      <c r="M85">
        <f t="shared" si="128"/>
        <v>1.8502815453895094E-2</v>
      </c>
      <c r="N85">
        <f t="shared" si="129"/>
        <v>1.8272750745936053E-2</v>
      </c>
      <c r="O85">
        <f t="shared" si="129"/>
        <v>1.8044433364105668E-2</v>
      </c>
      <c r="P85">
        <f t="shared" si="129"/>
        <v>1.7817851996250939E-2</v>
      </c>
      <c r="Q85">
        <f t="shared" si="129"/>
        <v>1.7592995397811988E-2</v>
      </c>
      <c r="R85">
        <f t="shared" si="129"/>
        <v>1.7369852391437221E-2</v>
      </c>
      <c r="S85">
        <f t="shared" si="129"/>
        <v>1.7148411866600623E-2</v>
      </c>
      <c r="T85">
        <f t="shared" si="129"/>
        <v>1.6928662779221188E-2</v>
      </c>
      <c r="U85">
        <f t="shared" si="129"/>
        <v>1.6710594151284393E-2</v>
      </c>
      <c r="V85">
        <f t="shared" si="129"/>
        <v>1.6494195070465813E-2</v>
      </c>
      <c r="W85">
        <f t="shared" si="129"/>
        <v>1.6279454689756782E-2</v>
      </c>
      <c r="X85">
        <f t="shared" si="130"/>
        <v>1.606636222709212E-2</v>
      </c>
      <c r="Y85">
        <f t="shared" si="130"/>
        <v>1.5854906964979921E-2</v>
      </c>
      <c r="Z85">
        <f t="shared" si="130"/>
        <v>1.56450782501334E-2</v>
      </c>
      <c r="AA85">
        <f t="shared" si="130"/>
        <v>1.5436865493104711E-2</v>
      </c>
      <c r="AB85">
        <f t="shared" si="130"/>
        <v>1.5230258167920875E-2</v>
      </c>
      <c r="AC85">
        <f t="shared" si="130"/>
        <v>1.5025245811721639E-2</v>
      </c>
      <c r="AD85">
        <f t="shared" si="130"/>
        <v>1.4821818024399367E-2</v>
      </c>
      <c r="AE85">
        <f t="shared" si="130"/>
        <v>1.461996446824093E-2</v>
      </c>
      <c r="AF85">
        <f t="shared" si="130"/>
        <v>1.441967486757155E-2</v>
      </c>
      <c r="AG85">
        <f t="shared" si="130"/>
        <v>1.4220939008400621E-2</v>
      </c>
      <c r="AH85">
        <f t="shared" si="131"/>
        <v>1.4023746738069482E-2</v>
      </c>
      <c r="AI85">
        <f t="shared" si="131"/>
        <v>1.3828087964901153E-2</v>
      </c>
      <c r="AJ85">
        <f t="shared" si="131"/>
        <v>1.3633952657851977E-2</v>
      </c>
      <c r="AK85">
        <f t="shared" si="131"/>
        <v>1.34413308461652E-2</v>
      </c>
      <c r="AL85">
        <f t="shared" si="131"/>
        <v>1.3250212619026475E-2</v>
      </c>
      <c r="AM85">
        <f t="shared" si="131"/>
        <v>1.3060588125221262E-2</v>
      </c>
      <c r="AN85">
        <f t="shared" si="131"/>
        <v>1.2872447572794104E-2</v>
      </c>
      <c r="AO85">
        <f t="shared" si="131"/>
        <v>1.2685781228709827E-2</v>
      </c>
      <c r="AP85">
        <f t="shared" si="131"/>
        <v>1.2500579418516573E-2</v>
      </c>
      <c r="AQ85">
        <f t="shared" si="131"/>
        <v>1.2316832526010709E-2</v>
      </c>
      <c r="AR85">
        <f t="shared" si="132"/>
        <v>1.2134530992903602E-2</v>
      </c>
      <c r="AS85">
        <f t="shared" si="132"/>
        <v>1.1953665318490228E-2</v>
      </c>
      <c r="AT85">
        <f t="shared" si="132"/>
        <v>1.1774226059319591E-2</v>
      </c>
      <c r="AU85">
        <f t="shared" si="132"/>
        <v>1.1596203828867026E-2</v>
      </c>
      <c r="AV85">
        <f t="shared" si="132"/>
        <v>1.1419589297208233E-2</v>
      </c>
      <c r="AW85">
        <f t="shared" si="132"/>
        <v>1.1244373190695191E-2</v>
      </c>
      <c r="AX85">
        <f t="shared" si="132"/>
        <v>9.9933448172253997E-3</v>
      </c>
      <c r="AY85">
        <f t="shared" si="132"/>
        <v>8.5372240936237836E-3</v>
      </c>
      <c r="AZ85">
        <f t="shared" si="132"/>
        <v>7.6834725671623902E-3</v>
      </c>
      <c r="BA85">
        <f t="shared" si="132"/>
        <v>7.0367187975304297E-3</v>
      </c>
      <c r="BB85">
        <f t="shared" si="133"/>
        <v>6.5082448051743472E-3</v>
      </c>
      <c r="BC85">
        <f t="shared" si="133"/>
        <v>6.0595872623683163E-3</v>
      </c>
      <c r="BD85">
        <f t="shared" si="133"/>
        <v>5.6696671468479815E-3</v>
      </c>
      <c r="BE85">
        <f t="shared" si="133"/>
        <v>5.325341901816041E-3</v>
      </c>
      <c r="BF85">
        <f t="shared" si="133"/>
        <v>5.0177117327057322E-3</v>
      </c>
      <c r="BG85">
        <f t="shared" si="133"/>
        <v>4.7403932575626256E-3</v>
      </c>
      <c r="BH85">
        <f t="shared" si="133"/>
        <v>4.4886102919904783E-3</v>
      </c>
      <c r="BI85">
        <f t="shared" si="133"/>
        <v>4.2586717981739023E-3</v>
      </c>
      <c r="BJ85">
        <f t="shared" si="133"/>
        <v>4.0476517890716459E-3</v>
      </c>
      <c r="BK85">
        <f t="shared" si="133"/>
        <v>3.8531826394394074E-3</v>
      </c>
      <c r="BL85">
        <f t="shared" si="134"/>
        <v>3.6733159196599891E-3</v>
      </c>
      <c r="BM85">
        <f t="shared" si="134"/>
        <v>3.506425397560047E-3</v>
      </c>
      <c r="BN85">
        <f t="shared" si="134"/>
        <v>3.3511374400220146E-3</v>
      </c>
      <c r="BO85">
        <f t="shared" si="134"/>
        <v>3.2062798255963272E-3</v>
      </c>
      <c r="BP85">
        <f t="shared" si="134"/>
        <v>3.0708432887620986E-3</v>
      </c>
      <c r="BQ85">
        <f t="shared" si="134"/>
        <v>2.9439520902824127E-3</v>
      </c>
      <c r="BR85">
        <f t="shared" si="134"/>
        <v>2.8248411273841456E-3</v>
      </c>
      <c r="BS85">
        <f t="shared" si="134"/>
        <v>2.71283787412531E-3</v>
      </c>
      <c r="BT85">
        <f t="shared" si="134"/>
        <v>2.6073479505268316E-3</v>
      </c>
      <c r="BU85">
        <f t="shared" si="134"/>
        <v>2.5078434596739877E-3</v>
      </c>
      <c r="BV85">
        <f t="shared" si="135"/>
        <v>2.4138534652386272E-3</v>
      </c>
      <c r="BW85">
        <f t="shared" si="135"/>
        <v>2.3249561446943138E-3</v>
      </c>
      <c r="BX85">
        <f t="shared" si="135"/>
        <v>2.2407722691529758E-3</v>
      </c>
      <c r="BY85">
        <f t="shared" si="135"/>
        <v>2.1609597442157464E-3</v>
      </c>
      <c r="BZ85">
        <f t="shared" si="135"/>
        <v>2.08520900733909E-3</v>
      </c>
      <c r="CA85">
        <f t="shared" si="135"/>
        <v>2.0132391225535437E-3</v>
      </c>
      <c r="CB85">
        <f t="shared" si="135"/>
        <v>1.9447944474188172E-3</v>
      </c>
      <c r="CC85">
        <f t="shared" si="135"/>
        <v>1.879641772955369E-3</v>
      </c>
      <c r="CD85">
        <f t="shared" si="135"/>
        <v>1.8175678571337715E-3</v>
      </c>
      <c r="CE85">
        <f t="shared" si="135"/>
        <v>1.7583772878758182E-3</v>
      </c>
      <c r="CF85">
        <f t="shared" si="136"/>
        <v>1.7018906235387232E-3</v>
      </c>
      <c r="CG85">
        <f t="shared" si="136"/>
        <v>1.6479427683269115E-3</v>
      </c>
      <c r="CH85">
        <f t="shared" si="136"/>
        <v>1.5963815476018552E-3</v>
      </c>
      <c r="CI85">
        <f t="shared" si="136"/>
        <v>1.5470664540830023E-3</v>
      </c>
      <c r="CJ85">
        <f t="shared" si="136"/>
        <v>1.4998675407855546E-3</v>
      </c>
      <c r="CK85">
        <f t="shared" si="136"/>
        <v>1.4546644404759398E-3</v>
      </c>
      <c r="CL85">
        <f t="shared" si="136"/>
        <v>1.4113454946362263E-3</v>
      </c>
      <c r="CM85">
        <f t="shared" si="136"/>
        <v>1.3698069775627615E-3</v>
      </c>
      <c r="CN85">
        <f t="shared" si="136"/>
        <v>1.3299524033971075E-3</v>
      </c>
      <c r="CO85">
        <f t="shared" si="136"/>
        <v>1.2916919056887488E-3</v>
      </c>
      <c r="CP85">
        <f t="shared" si="137"/>
        <v>1.2549416805897337E-3</v>
      </c>
      <c r="CQ85">
        <f t="shared" si="137"/>
        <v>1.2196234860372779E-3</v>
      </c>
      <c r="CR85">
        <f t="shared" si="137"/>
        <v>7.8504154658726307E-4</v>
      </c>
      <c r="CS85">
        <f t="shared" si="137"/>
        <v>5.097688247735502E-4</v>
      </c>
      <c r="CT85">
        <f t="shared" si="137"/>
        <v>3.5294597707082232E-4</v>
      </c>
      <c r="CU85">
        <f t="shared" si="137"/>
        <v>2.4546842756641537E-4</v>
      </c>
      <c r="CV85">
        <f t="shared" si="137"/>
        <v>1.6756544790950714E-4</v>
      </c>
      <c r="CW85">
        <f t="shared" si="137"/>
        <v>1.1012156027013301E-4</v>
      </c>
      <c r="CX85">
        <f t="shared" si="137"/>
        <v>6.799048135146527E-5</v>
      </c>
      <c r="CY85">
        <f t="shared" si="137"/>
        <v>3.7904415086981722E-5</v>
      </c>
      <c r="CZ85">
        <f t="shared" si="138"/>
        <v>1.7620706970790507E-5</v>
      </c>
      <c r="DA85">
        <f t="shared" si="138"/>
        <v>5.5125957994520853E-6</v>
      </c>
      <c r="DB85">
        <f t="shared" si="138"/>
        <v>3.5007905751426667E-7</v>
      </c>
      <c r="DC85">
        <f t="shared" si="138"/>
        <v>0</v>
      </c>
      <c r="DD85">
        <f t="shared" si="138"/>
        <v>0</v>
      </c>
      <c r="DE85">
        <f t="shared" si="138"/>
        <v>0</v>
      </c>
      <c r="DF85">
        <f t="shared" si="138"/>
        <v>0</v>
      </c>
      <c r="DG85">
        <f t="shared" si="138"/>
        <v>0</v>
      </c>
      <c r="DH85">
        <f t="shared" si="138"/>
        <v>0</v>
      </c>
      <c r="DI85">
        <f t="shared" si="138"/>
        <v>0</v>
      </c>
      <c r="DJ85">
        <f t="shared" si="139"/>
        <v>0</v>
      </c>
      <c r="DK85">
        <f t="shared" si="139"/>
        <v>0</v>
      </c>
      <c r="DL85">
        <f t="shared" si="139"/>
        <v>0</v>
      </c>
      <c r="DM85">
        <f t="shared" si="139"/>
        <v>0</v>
      </c>
      <c r="DN85">
        <f t="shared" si="139"/>
        <v>0</v>
      </c>
      <c r="DO85">
        <f t="shared" si="139"/>
        <v>0</v>
      </c>
      <c r="DP85">
        <f t="shared" si="139"/>
        <v>0</v>
      </c>
      <c r="DQ85">
        <f t="shared" si="139"/>
        <v>0</v>
      </c>
      <c r="DR85">
        <f t="shared" si="139"/>
        <v>0</v>
      </c>
      <c r="DS85">
        <f t="shared" si="139"/>
        <v>0</v>
      </c>
      <c r="DT85">
        <f t="shared" si="140"/>
        <v>0</v>
      </c>
      <c r="DU85">
        <f t="shared" si="140"/>
        <v>0</v>
      </c>
      <c r="DV85">
        <f t="shared" si="140"/>
        <v>0</v>
      </c>
      <c r="DW85">
        <f t="shared" si="140"/>
        <v>0</v>
      </c>
      <c r="DX85">
        <f t="shared" si="140"/>
        <v>0</v>
      </c>
      <c r="DY85">
        <f t="shared" si="140"/>
        <v>0</v>
      </c>
      <c r="DZ85">
        <f t="shared" si="140"/>
        <v>0</v>
      </c>
      <c r="EA85">
        <f t="shared" si="140"/>
        <v>0</v>
      </c>
      <c r="EB85">
        <f t="shared" si="140"/>
        <v>0</v>
      </c>
      <c r="EC85">
        <f t="shared" si="140"/>
        <v>0</v>
      </c>
      <c r="ED85">
        <f t="shared" si="141"/>
        <v>0</v>
      </c>
      <c r="EE85">
        <f t="shared" si="141"/>
        <v>0</v>
      </c>
      <c r="EF85">
        <f t="shared" si="141"/>
        <v>0</v>
      </c>
      <c r="EG85">
        <f t="shared" si="141"/>
        <v>0</v>
      </c>
      <c r="EH85">
        <f t="shared" si="141"/>
        <v>0</v>
      </c>
      <c r="EI85">
        <f t="shared" si="141"/>
        <v>0</v>
      </c>
      <c r="EJ85">
        <f t="shared" si="141"/>
        <v>0</v>
      </c>
      <c r="EK85">
        <f t="shared" si="141"/>
        <v>0</v>
      </c>
      <c r="EL85">
        <f t="shared" si="141"/>
        <v>0</v>
      </c>
      <c r="EM85">
        <f t="shared" si="141"/>
        <v>0</v>
      </c>
      <c r="EN85">
        <f t="shared" si="142"/>
        <v>0</v>
      </c>
      <c r="EO85">
        <f t="shared" si="142"/>
        <v>0</v>
      </c>
      <c r="EP85">
        <f t="shared" si="142"/>
        <v>0</v>
      </c>
      <c r="EQ85">
        <f t="shared" si="142"/>
        <v>0</v>
      </c>
      <c r="ER85">
        <f t="shared" si="142"/>
        <v>0</v>
      </c>
      <c r="ES85">
        <f t="shared" si="142"/>
        <v>0</v>
      </c>
      <c r="ET85">
        <f t="shared" si="142"/>
        <v>0</v>
      </c>
      <c r="EU85">
        <f t="shared" si="142"/>
        <v>0</v>
      </c>
      <c r="EV85">
        <f t="shared" si="142"/>
        <v>0</v>
      </c>
      <c r="EW85">
        <f t="shared" si="142"/>
        <v>0</v>
      </c>
      <c r="EX85">
        <f t="shared" si="142"/>
        <v>0</v>
      </c>
      <c r="EZ85">
        <f t="shared" si="112"/>
        <v>0.87530101078504896</v>
      </c>
      <c r="FB85">
        <f t="shared" si="110"/>
        <v>1.1583959417245382E-2</v>
      </c>
      <c r="FC85">
        <f t="shared" si="111"/>
        <v>0.24853500143938456</v>
      </c>
    </row>
    <row r="86" spans="1:159" x14ac:dyDescent="0.25">
      <c r="A86">
        <v>695</v>
      </c>
      <c r="B86" s="20">
        <f>'Input spectra'!S85</f>
        <v>4.6408142356402497E-2</v>
      </c>
      <c r="C86">
        <f>'Input spectra'!D85</f>
        <v>0</v>
      </c>
      <c r="D86">
        <f t="shared" si="128"/>
        <v>2.0653927966864227E-2</v>
      </c>
      <c r="E86">
        <f t="shared" si="128"/>
        <v>2.0408581998834035E-2</v>
      </c>
      <c r="F86">
        <f t="shared" si="128"/>
        <v>2.0165065196933077E-2</v>
      </c>
      <c r="G86">
        <f t="shared" si="128"/>
        <v>1.9923365882453602E-2</v>
      </c>
      <c r="H86">
        <f t="shared" si="128"/>
        <v>1.968347244562145E-2</v>
      </c>
      <c r="I86">
        <f t="shared" si="128"/>
        <v>1.9445373345208072E-2</v>
      </c>
      <c r="J86">
        <f t="shared" si="128"/>
        <v>1.9209057108144672E-2</v>
      </c>
      <c r="K86">
        <f t="shared" si="128"/>
        <v>1.8974512329138455E-2</v>
      </c>
      <c r="L86">
        <f t="shared" si="128"/>
        <v>1.8741727670290961E-2</v>
      </c>
      <c r="M86">
        <f t="shared" si="128"/>
        <v>1.8510691860718506E-2</v>
      </c>
      <c r="N86">
        <f t="shared" si="129"/>
        <v>1.8281393696174649E-2</v>
      </c>
      <c r="O86">
        <f t="shared" si="129"/>
        <v>1.8053822038674738E-2</v>
      </c>
      <c r="P86">
        <f t="shared" si="129"/>
        <v>1.7827965816122546E-2</v>
      </c>
      <c r="Q86">
        <f t="shared" si="129"/>
        <v>1.760381402193887E-2</v>
      </c>
      <c r="R86">
        <f t="shared" si="129"/>
        <v>1.7381355714692195E-2</v>
      </c>
      <c r="S86">
        <f t="shared" si="129"/>
        <v>1.7160580017731401E-2</v>
      </c>
      <c r="T86">
        <f t="shared" si="129"/>
        <v>1.6941476118820412E-2</v>
      </c>
      <c r="U86">
        <f t="shared" si="129"/>
        <v>1.6724033269774889E-2</v>
      </c>
      <c r="V86">
        <f t="shared" si="129"/>
        <v>1.6508240786100893E-2</v>
      </c>
      <c r="W86">
        <f t="shared" si="129"/>
        <v>1.6294088046635496E-2</v>
      </c>
      <c r="X86">
        <f t="shared" si="130"/>
        <v>1.6081564493189413E-2</v>
      </c>
      <c r="Y86">
        <f t="shared" si="130"/>
        <v>1.5870659630191512E-2</v>
      </c>
      <c r="Z86">
        <f t="shared" si="130"/>
        <v>1.566136302433534E-2</v>
      </c>
      <c r="AA86">
        <f t="shared" si="130"/>
        <v>1.5453664304227493E-2</v>
      </c>
      <c r="AB86">
        <f t="shared" si="130"/>
        <v>1.5247553160038011E-2</v>
      </c>
      <c r="AC86">
        <f t="shared" si="130"/>
        <v>1.50430193431526E-2</v>
      </c>
      <c r="AD86">
        <f t="shared" si="130"/>
        <v>1.4840052665826782E-2</v>
      </c>
      <c r="AE86">
        <f t="shared" si="130"/>
        <v>1.4638643000841951E-2</v>
      </c>
      <c r="AF86">
        <f t="shared" si="130"/>
        <v>1.4438780281163289E-2</v>
      </c>
      <c r="AG86">
        <f t="shared" si="130"/>
        <v>1.4240454499599554E-2</v>
      </c>
      <c r="AH86">
        <f t="shared" si="131"/>
        <v>1.4043655708464742E-2</v>
      </c>
      <c r="AI86">
        <f t="shared" si="131"/>
        <v>1.3848374019241586E-2</v>
      </c>
      <c r="AJ86">
        <f t="shared" si="131"/>
        <v>1.3654599602246895E-2</v>
      </c>
      <c r="AK86">
        <f t="shared" si="131"/>
        <v>1.3462322686298732E-2</v>
      </c>
      <c r="AL86">
        <f t="shared" si="131"/>
        <v>1.3271533558385411E-2</v>
      </c>
      <c r="AM86">
        <f t="shared" si="131"/>
        <v>1.3082222563336307E-2</v>
      </c>
      <c r="AN86">
        <f t="shared" si="131"/>
        <v>1.2894380103494439E-2</v>
      </c>
      <c r="AO86">
        <f t="shared" si="131"/>
        <v>1.2707996638390902E-2</v>
      </c>
      <c r="AP86">
        <f t="shared" si="131"/>
        <v>1.2523062684421027E-2</v>
      </c>
      <c r="AQ86">
        <f t="shared" si="131"/>
        <v>1.2339568814522335E-2</v>
      </c>
      <c r="AR86">
        <f t="shared" si="132"/>
        <v>1.2157505657854268E-2</v>
      </c>
      <c r="AS86">
        <f t="shared" si="132"/>
        <v>1.197686389947965E-2</v>
      </c>
      <c r="AT86">
        <f t="shared" si="132"/>
        <v>1.1797634280047884E-2</v>
      </c>
      <c r="AU86">
        <f t="shared" si="132"/>
        <v>1.1619807595479944E-2</v>
      </c>
      <c r="AV86">
        <f t="shared" si="132"/>
        <v>1.1443374696655012E-2</v>
      </c>
      <c r="AW86">
        <f t="shared" si="132"/>
        <v>1.1268326489098894E-2</v>
      </c>
      <c r="AX86">
        <f t="shared" si="132"/>
        <v>1.0015106703522517E-2</v>
      </c>
      <c r="AY86">
        <f t="shared" si="132"/>
        <v>8.5562196773563762E-3</v>
      </c>
      <c r="AZ86">
        <f t="shared" si="132"/>
        <v>7.7009326845581746E-3</v>
      </c>
      <c r="BA86">
        <f t="shared" si="132"/>
        <v>7.0530427351157658E-3</v>
      </c>
      <c r="BB86">
        <f t="shared" si="133"/>
        <v>6.5236512632625603E-3</v>
      </c>
      <c r="BC86">
        <f t="shared" si="133"/>
        <v>6.0742188824139606E-3</v>
      </c>
      <c r="BD86">
        <f t="shared" si="133"/>
        <v>5.6836260204369124E-3</v>
      </c>
      <c r="BE86">
        <f t="shared" si="133"/>
        <v>5.3387054906762262E-3</v>
      </c>
      <c r="BF86">
        <f t="shared" si="133"/>
        <v>5.0305412253031931E-3</v>
      </c>
      <c r="BG86">
        <f t="shared" si="133"/>
        <v>4.7527384353113515E-3</v>
      </c>
      <c r="BH86">
        <f t="shared" si="133"/>
        <v>4.500512580879806E-3</v>
      </c>
      <c r="BI86">
        <f t="shared" si="133"/>
        <v>4.2701662922220223E-3</v>
      </c>
      <c r="BJ86">
        <f t="shared" si="133"/>
        <v>4.0587686518032259E-3</v>
      </c>
      <c r="BK86">
        <f t="shared" si="133"/>
        <v>3.8639481092003335E-3</v>
      </c>
      <c r="BL86">
        <f t="shared" si="134"/>
        <v>3.6837530518407857E-3</v>
      </c>
      <c r="BM86">
        <f t="shared" si="134"/>
        <v>3.5165546259611586E-3</v>
      </c>
      <c r="BN86">
        <f t="shared" si="134"/>
        <v>3.3609770102244591E-3</v>
      </c>
      <c r="BO86">
        <f t="shared" si="134"/>
        <v>3.2158461354742656E-3</v>
      </c>
      <c r="BP86">
        <f t="shared" si="134"/>
        <v>3.08015116016892E-3</v>
      </c>
      <c r="BQ86">
        <f t="shared" si="134"/>
        <v>2.9530149887593503E-3</v>
      </c>
      <c r="BR86">
        <f t="shared" si="134"/>
        <v>2.8336713419638403E-3</v>
      </c>
      <c r="BS86">
        <f t="shared" si="134"/>
        <v>2.7214466660476998E-3</v>
      </c>
      <c r="BT86">
        <f t="shared" si="134"/>
        <v>2.6157456774181203E-3</v>
      </c>
      <c r="BU86">
        <f t="shared" si="134"/>
        <v>2.5160396801304193E-3</v>
      </c>
      <c r="BV86">
        <f t="shared" si="135"/>
        <v>2.4218570275946218E-3</v>
      </c>
      <c r="BW86">
        <f t="shared" si="135"/>
        <v>2.332775262901919E-3</v>
      </c>
      <c r="BX86">
        <f t="shared" si="135"/>
        <v>2.2484145880651792E-3</v>
      </c>
      <c r="BY86">
        <f t="shared" si="135"/>
        <v>2.1684323960879841E-3</v>
      </c>
      <c r="BZ86">
        <f t="shared" si="135"/>
        <v>2.0925186609985626E-3</v>
      </c>
      <c r="CA86">
        <f t="shared" si="135"/>
        <v>2.0203920264047111E-3</v>
      </c>
      <c r="CB86">
        <f t="shared" si="135"/>
        <v>1.9517964672344369E-3</v>
      </c>
      <c r="CC86">
        <f t="shared" si="135"/>
        <v>1.8864984252302626E-3</v>
      </c>
      <c r="CD86">
        <f t="shared" si="135"/>
        <v>1.8242843386420324E-3</v>
      </c>
      <c r="CE86">
        <f t="shared" si="135"/>
        <v>1.7649585019630673E-3</v>
      </c>
      <c r="CF86">
        <f t="shared" si="136"/>
        <v>1.7083412035931987E-3</v>
      </c>
      <c r="CG86">
        <f t="shared" si="136"/>
        <v>1.6542670988019652E-3</v>
      </c>
      <c r="CH86">
        <f t="shared" si="136"/>
        <v>1.6025837829043048E-3</v>
      </c>
      <c r="CI86">
        <f t="shared" si="136"/>
        <v>1.5531505355940716E-3</v>
      </c>
      <c r="CJ86">
        <f t="shared" si="136"/>
        <v>1.5058372122417176E-3</v>
      </c>
      <c r="CK86">
        <f t="shared" si="136"/>
        <v>1.4605232619042602E-3</v>
      </c>
      <c r="CL86">
        <f t="shared" si="136"/>
        <v>1.4170968550114714E-3</v>
      </c>
      <c r="CM86">
        <f t="shared" si="136"/>
        <v>1.3754541063306536E-3</v>
      </c>
      <c r="CN86">
        <f t="shared" si="136"/>
        <v>1.335498380988781E-3</v>
      </c>
      <c r="CO86">
        <f t="shared" si="136"/>
        <v>1.2971396731351454E-3</v>
      </c>
      <c r="CP86">
        <f t="shared" si="137"/>
        <v>1.2602940483307846E-3</v>
      </c>
      <c r="CQ86">
        <f t="shared" si="137"/>
        <v>1.2248831420088875E-3</v>
      </c>
      <c r="CR86">
        <f t="shared" si="137"/>
        <v>7.8846434176835863E-4</v>
      </c>
      <c r="CS86">
        <f t="shared" si="137"/>
        <v>5.120156378360561E-4</v>
      </c>
      <c r="CT86">
        <f t="shared" si="137"/>
        <v>3.5451835552794054E-4</v>
      </c>
      <c r="CU86">
        <f t="shared" si="137"/>
        <v>2.4657365210161363E-4</v>
      </c>
      <c r="CV86">
        <f t="shared" si="137"/>
        <v>1.6832787312747808E-4</v>
      </c>
      <c r="CW86">
        <f t="shared" si="137"/>
        <v>1.1062784626577437E-4</v>
      </c>
      <c r="CX86">
        <f t="shared" si="137"/>
        <v>6.830629892477555E-5</v>
      </c>
      <c r="CY86">
        <f t="shared" si="137"/>
        <v>3.8082282902399327E-5</v>
      </c>
      <c r="CZ86">
        <f t="shared" si="138"/>
        <v>1.7704229951125424E-5</v>
      </c>
      <c r="DA86">
        <f t="shared" si="138"/>
        <v>5.5389876871223079E-6</v>
      </c>
      <c r="DB86">
        <f t="shared" si="138"/>
        <v>3.5177171665213163E-7</v>
      </c>
      <c r="DC86">
        <f t="shared" si="138"/>
        <v>0</v>
      </c>
      <c r="DD86">
        <f t="shared" si="138"/>
        <v>0</v>
      </c>
      <c r="DE86">
        <f t="shared" si="138"/>
        <v>0</v>
      </c>
      <c r="DF86">
        <f t="shared" si="138"/>
        <v>0</v>
      </c>
      <c r="DG86">
        <f t="shared" si="138"/>
        <v>0</v>
      </c>
      <c r="DH86">
        <f t="shared" si="138"/>
        <v>0</v>
      </c>
      <c r="DI86">
        <f t="shared" si="138"/>
        <v>0</v>
      </c>
      <c r="DJ86">
        <f t="shared" si="139"/>
        <v>0</v>
      </c>
      <c r="DK86">
        <f t="shared" si="139"/>
        <v>0</v>
      </c>
      <c r="DL86">
        <f t="shared" si="139"/>
        <v>0</v>
      </c>
      <c r="DM86">
        <f t="shared" si="139"/>
        <v>0</v>
      </c>
      <c r="DN86">
        <f t="shared" si="139"/>
        <v>0</v>
      </c>
      <c r="DO86">
        <f t="shared" si="139"/>
        <v>0</v>
      </c>
      <c r="DP86">
        <f t="shared" si="139"/>
        <v>0</v>
      </c>
      <c r="DQ86">
        <f t="shared" si="139"/>
        <v>0</v>
      </c>
      <c r="DR86">
        <f t="shared" si="139"/>
        <v>0</v>
      </c>
      <c r="DS86">
        <f t="shared" si="139"/>
        <v>0</v>
      </c>
      <c r="DT86">
        <f t="shared" si="140"/>
        <v>0</v>
      </c>
      <c r="DU86">
        <f t="shared" si="140"/>
        <v>0</v>
      </c>
      <c r="DV86">
        <f t="shared" si="140"/>
        <v>0</v>
      </c>
      <c r="DW86">
        <f t="shared" si="140"/>
        <v>0</v>
      </c>
      <c r="DX86">
        <f t="shared" si="140"/>
        <v>0</v>
      </c>
      <c r="DY86">
        <f t="shared" si="140"/>
        <v>0</v>
      </c>
      <c r="DZ86">
        <f t="shared" si="140"/>
        <v>0</v>
      </c>
      <c r="EA86">
        <f t="shared" si="140"/>
        <v>0</v>
      </c>
      <c r="EB86">
        <f t="shared" si="140"/>
        <v>0</v>
      </c>
      <c r="EC86">
        <f t="shared" si="140"/>
        <v>0</v>
      </c>
      <c r="ED86">
        <f t="shared" si="141"/>
        <v>0</v>
      </c>
      <c r="EE86">
        <f t="shared" si="141"/>
        <v>0</v>
      </c>
      <c r="EF86">
        <f t="shared" si="141"/>
        <v>0</v>
      </c>
      <c r="EG86">
        <f t="shared" si="141"/>
        <v>0</v>
      </c>
      <c r="EH86">
        <f t="shared" si="141"/>
        <v>0</v>
      </c>
      <c r="EI86">
        <f t="shared" si="141"/>
        <v>0</v>
      </c>
      <c r="EJ86">
        <f t="shared" si="141"/>
        <v>0</v>
      </c>
      <c r="EK86">
        <f t="shared" si="141"/>
        <v>0</v>
      </c>
      <c r="EL86">
        <f t="shared" si="141"/>
        <v>0</v>
      </c>
      <c r="EM86">
        <f t="shared" si="141"/>
        <v>0</v>
      </c>
      <c r="EN86">
        <f t="shared" si="142"/>
        <v>0</v>
      </c>
      <c r="EO86">
        <f t="shared" si="142"/>
        <v>0</v>
      </c>
      <c r="EP86">
        <f t="shared" si="142"/>
        <v>0</v>
      </c>
      <c r="EQ86">
        <f t="shared" si="142"/>
        <v>0</v>
      </c>
      <c r="ER86">
        <f t="shared" si="142"/>
        <v>0</v>
      </c>
      <c r="ES86">
        <f t="shared" si="142"/>
        <v>0</v>
      </c>
      <c r="ET86">
        <f t="shared" si="142"/>
        <v>0</v>
      </c>
      <c r="EU86">
        <f t="shared" si="142"/>
        <v>0</v>
      </c>
      <c r="EV86">
        <f t="shared" si="142"/>
        <v>0</v>
      </c>
      <c r="EW86">
        <f t="shared" si="142"/>
        <v>0</v>
      </c>
      <c r="EX86">
        <f t="shared" si="142"/>
        <v>0</v>
      </c>
      <c r="EZ86">
        <f t="shared" si="112"/>
        <v>0.87643641609468614</v>
      </c>
      <c r="FB86">
        <f t="shared" si="110"/>
        <v>1.1468463492756042E-2</v>
      </c>
      <c r="FC86">
        <f t="shared" si="111"/>
        <v>0.24854977808598186</v>
      </c>
    </row>
    <row r="87" spans="1:159" x14ac:dyDescent="0.25">
      <c r="A87">
        <v>700</v>
      </c>
      <c r="B87" s="20">
        <f>'Input spectra'!S86</f>
        <v>4.6239135100465803E-2</v>
      </c>
      <c r="C87">
        <f>'Input spectra'!D86</f>
        <v>0</v>
      </c>
      <c r="D87">
        <f t="shared" si="128"/>
        <v>2.0653927966864227E-2</v>
      </c>
      <c r="E87">
        <f t="shared" si="128"/>
        <v>2.0408926921592869E-2</v>
      </c>
      <c r="F87">
        <f t="shared" si="128"/>
        <v>2.0165746816919829E-2</v>
      </c>
      <c r="G87">
        <f t="shared" si="128"/>
        <v>1.9924376066081686E-2</v>
      </c>
      <c r="H87">
        <f t="shared" si="128"/>
        <v>1.9684803150466834E-2</v>
      </c>
      <c r="I87">
        <f t="shared" si="128"/>
        <v>1.944701661923327E-2</v>
      </c>
      <c r="J87">
        <f t="shared" si="128"/>
        <v>1.9211005088928455E-2</v>
      </c>
      <c r="K87">
        <f t="shared" si="128"/>
        <v>1.8976757243111236E-2</v>
      </c>
      <c r="L87">
        <f t="shared" si="128"/>
        <v>1.8744261831975841E-2</v>
      </c>
      <c r="M87">
        <f t="shared" si="128"/>
        <v>1.8513507671977902E-2</v>
      </c>
      <c r="N87">
        <f t="shared" si="129"/>
        <v>1.8284483645462507E-2</v>
      </c>
      <c r="O87">
        <f t="shared" si="129"/>
        <v>1.8057178700294281E-2</v>
      </c>
      <c r="P87">
        <f t="shared" si="129"/>
        <v>1.7831581849489495E-2</v>
      </c>
      <c r="Q87">
        <f t="shared" si="129"/>
        <v>1.7607682170850139E-2</v>
      </c>
      <c r="R87">
        <f t="shared" si="129"/>
        <v>1.7385468806599989E-2</v>
      </c>
      <c r="S87">
        <f t="shared" si="129"/>
        <v>1.7164930963022712E-2</v>
      </c>
      <c r="T87">
        <f t="shared" si="129"/>
        <v>1.6946057910101849E-2</v>
      </c>
      <c r="U87">
        <f t="shared" si="129"/>
        <v>1.6728838981162814E-2</v>
      </c>
      <c r="V87">
        <f t="shared" si="129"/>
        <v>1.651326357251685E-2</v>
      </c>
      <c r="W87">
        <f t="shared" si="129"/>
        <v>1.6299321143106872E-2</v>
      </c>
      <c r="X87">
        <f t="shared" si="130"/>
        <v>1.6087001214155267E-2</v>
      </c>
      <c r="Y87">
        <f t="shared" si="130"/>
        <v>1.5876293368813625E-2</v>
      </c>
      <c r="Z87">
        <f t="shared" si="130"/>
        <v>1.5667187251814353E-2</v>
      </c>
      <c r="AA87">
        <f t="shared" si="130"/>
        <v>1.5459672569124172E-2</v>
      </c>
      <c r="AB87">
        <f t="shared" si="130"/>
        <v>1.5253739087599555E-2</v>
      </c>
      <c r="AC87">
        <f t="shared" si="130"/>
        <v>1.5049376634643985E-2</v>
      </c>
      <c r="AD87">
        <f t="shared" si="130"/>
        <v>1.4846575097867094E-2</v>
      </c>
      <c r="AE87">
        <f t="shared" si="130"/>
        <v>1.464532442474569E-2</v>
      </c>
      <c r="AF87">
        <f t="shared" si="130"/>
        <v>1.4445614622286584E-2</v>
      </c>
      <c r="AG87">
        <f t="shared" si="130"/>
        <v>1.4247435756691282E-2</v>
      </c>
      <c r="AH87">
        <f t="shared" si="131"/>
        <v>1.4050777953022502E-2</v>
      </c>
      <c r="AI87">
        <f t="shared" si="131"/>
        <v>1.3855631394872493E-2</v>
      </c>
      <c r="AJ87">
        <f t="shared" si="131"/>
        <v>1.3661986324033183E-2</v>
      </c>
      <c r="AK87">
        <f t="shared" si="131"/>
        <v>1.3469833040168107E-2</v>
      </c>
      <c r="AL87">
        <f t="shared" si="131"/>
        <v>1.3279161900486124E-2</v>
      </c>
      <c r="AM87">
        <f t="shared" si="131"/>
        <v>1.3089963319416939E-2</v>
      </c>
      <c r="AN87">
        <f t="shared" si="131"/>
        <v>1.2902227768288343E-2</v>
      </c>
      <c r="AO87">
        <f t="shared" si="131"/>
        <v>1.2715945775005273E-2</v>
      </c>
      <c r="AP87">
        <f t="shared" si="131"/>
        <v>1.2531107923730583E-2</v>
      </c>
      <c r="AQ87">
        <f t="shared" si="131"/>
        <v>1.2347704854567551E-2</v>
      </c>
      <c r="AR87">
        <f t="shared" si="132"/>
        <v>1.2165727263244159E-2</v>
      </c>
      <c r="AS87">
        <f t="shared" si="132"/>
        <v>1.1985165900799063E-2</v>
      </c>
      <c r="AT87">
        <f t="shared" si="132"/>
        <v>1.1806011573269253E-2</v>
      </c>
      <c r="AU87">
        <f t="shared" si="132"/>
        <v>1.1628255141379506E-2</v>
      </c>
      <c r="AV87">
        <f t="shared" si="132"/>
        <v>1.1451887520233421E-2</v>
      </c>
      <c r="AW87">
        <f t="shared" si="132"/>
        <v>1.1276899679006231E-2</v>
      </c>
      <c r="AX87">
        <f t="shared" si="132"/>
        <v>1.0022895809114163E-2</v>
      </c>
      <c r="AY87">
        <f t="shared" si="132"/>
        <v>8.5630188744975997E-3</v>
      </c>
      <c r="AZ87">
        <f t="shared" si="132"/>
        <v>7.7071824840485512E-3</v>
      </c>
      <c r="BA87">
        <f t="shared" si="132"/>
        <v>7.0588860297553027E-3</v>
      </c>
      <c r="BB87">
        <f t="shared" si="133"/>
        <v>6.529166315137295E-3</v>
      </c>
      <c r="BC87">
        <f t="shared" si="133"/>
        <v>6.0794567334714117E-3</v>
      </c>
      <c r="BD87">
        <f t="shared" si="133"/>
        <v>5.6886232009655952E-3</v>
      </c>
      <c r="BE87">
        <f t="shared" si="133"/>
        <v>5.3434897168797759E-3</v>
      </c>
      <c r="BF87">
        <f t="shared" si="133"/>
        <v>5.0351343899645764E-3</v>
      </c>
      <c r="BG87">
        <f t="shared" si="133"/>
        <v>4.7571583492825665E-3</v>
      </c>
      <c r="BH87">
        <f t="shared" si="133"/>
        <v>4.5047740651596221E-3</v>
      </c>
      <c r="BI87">
        <f t="shared" si="133"/>
        <v>4.2742819020707493E-3</v>
      </c>
      <c r="BJ87">
        <f t="shared" si="133"/>
        <v>4.062749178267747E-3</v>
      </c>
      <c r="BK87">
        <f t="shared" si="133"/>
        <v>3.867802938864177E-3</v>
      </c>
      <c r="BL87">
        <f t="shared" si="134"/>
        <v>3.6874904324228782E-3</v>
      </c>
      <c r="BM87">
        <f t="shared" si="134"/>
        <v>3.5201818671925372E-3</v>
      </c>
      <c r="BN87">
        <f t="shared" si="134"/>
        <v>3.364500638921325E-3</v>
      </c>
      <c r="BO87">
        <f t="shared" si="134"/>
        <v>3.2192720173816343E-3</v>
      </c>
      <c r="BP87">
        <f t="shared" si="134"/>
        <v>3.0834845971749354E-3</v>
      </c>
      <c r="BQ87">
        <f t="shared" si="134"/>
        <v>2.9562607975098629E-3</v>
      </c>
      <c r="BR87">
        <f t="shared" si="134"/>
        <v>2.836833918197449E-3</v>
      </c>
      <c r="BS87">
        <f t="shared" si="134"/>
        <v>2.7245300378065935E-3</v>
      </c>
      <c r="BT87">
        <f t="shared" si="134"/>
        <v>2.6187535494788987E-3</v>
      </c>
      <c r="BU87">
        <f t="shared" si="134"/>
        <v>2.5189754714232742E-3</v>
      </c>
      <c r="BV87">
        <f t="shared" si="135"/>
        <v>2.424723902963367E-3</v>
      </c>
      <c r="BW87">
        <f t="shared" si="135"/>
        <v>2.3355761602522418E-3</v>
      </c>
      <c r="BX87">
        <f t="shared" si="135"/>
        <v>2.2511522417214703E-3</v>
      </c>
      <c r="BY87">
        <f t="shared" si="135"/>
        <v>2.1711093570079775E-3</v>
      </c>
      <c r="BZ87">
        <f t="shared" si="135"/>
        <v>2.0951373143644862E-3</v>
      </c>
      <c r="CA87">
        <f t="shared" si="135"/>
        <v>2.0229546070090324E-3</v>
      </c>
      <c r="CB87">
        <f t="shared" si="135"/>
        <v>1.9543050729998956E-3</v>
      </c>
      <c r="CC87">
        <f t="shared" si="135"/>
        <v>1.8889550291422937E-3</v>
      </c>
      <c r="CD87">
        <f t="shared" si="135"/>
        <v>1.8266907993228232E-3</v>
      </c>
      <c r="CE87">
        <f t="shared" si="135"/>
        <v>1.7673165730774693E-3</v>
      </c>
      <c r="CF87">
        <f t="shared" si="136"/>
        <v>1.7106525422452886E-3</v>
      </c>
      <c r="CG87">
        <f t="shared" si="136"/>
        <v>1.6565332730555525E-3</v>
      </c>
      <c r="CH87">
        <f t="shared" si="136"/>
        <v>1.6048062785399067E-3</v>
      </c>
      <c r="CI87">
        <f t="shared" si="136"/>
        <v>1.5553307621977844E-3</v>
      </c>
      <c r="CJ87">
        <f t="shared" si="136"/>
        <v>1.5079765087073203E-3</v>
      </c>
      <c r="CK87">
        <f t="shared" si="136"/>
        <v>1.4626229014181743E-3</v>
      </c>
      <c r="CL87">
        <f t="shared" si="136"/>
        <v>1.4191580495804229E-3</v>
      </c>
      <c r="CM87">
        <f t="shared" si="136"/>
        <v>1.3774780109036937E-3</v>
      </c>
      <c r="CN87">
        <f t="shared" si="136"/>
        <v>1.3374860972184084E-3</v>
      </c>
      <c r="CO87">
        <f t="shared" si="136"/>
        <v>1.2990922528164333E-3</v>
      </c>
      <c r="CP87">
        <f t="shared" si="137"/>
        <v>1.2622124965524504E-3</v>
      </c>
      <c r="CQ87">
        <f t="shared" si="137"/>
        <v>1.2267684200459991E-3</v>
      </c>
      <c r="CR87">
        <f t="shared" si="137"/>
        <v>7.8969125235463363E-4</v>
      </c>
      <c r="CS87">
        <f t="shared" si="137"/>
        <v>5.1282104015174153E-4</v>
      </c>
      <c r="CT87">
        <f t="shared" si="137"/>
        <v>3.5508201518327852E-4</v>
      </c>
      <c r="CU87">
        <f t="shared" si="137"/>
        <v>2.469698610820301E-4</v>
      </c>
      <c r="CV87">
        <f t="shared" si="137"/>
        <v>1.6860120166772556E-4</v>
      </c>
      <c r="CW87">
        <f t="shared" si="137"/>
        <v>1.108093550198186E-4</v>
      </c>
      <c r="CX87">
        <f t="shared" si="137"/>
        <v>6.8419526416018411E-5</v>
      </c>
      <c r="CY87">
        <f t="shared" si="137"/>
        <v>3.8146054441011117E-5</v>
      </c>
      <c r="CZ87">
        <f t="shared" si="138"/>
        <v>1.7734176683297502E-5</v>
      </c>
      <c r="DA87">
        <f t="shared" si="138"/>
        <v>5.5484506653577371E-6</v>
      </c>
      <c r="DB87">
        <f t="shared" si="138"/>
        <v>3.5237864975991763E-7</v>
      </c>
      <c r="DC87">
        <f t="shared" si="138"/>
        <v>0</v>
      </c>
      <c r="DD87">
        <f t="shared" si="138"/>
        <v>0</v>
      </c>
      <c r="DE87">
        <f t="shared" si="138"/>
        <v>0</v>
      </c>
      <c r="DF87">
        <f t="shared" si="138"/>
        <v>0</v>
      </c>
      <c r="DG87">
        <f t="shared" si="138"/>
        <v>0</v>
      </c>
      <c r="DH87">
        <f t="shared" si="138"/>
        <v>0</v>
      </c>
      <c r="DI87">
        <f t="shared" si="138"/>
        <v>0</v>
      </c>
      <c r="DJ87">
        <f t="shared" si="139"/>
        <v>0</v>
      </c>
      <c r="DK87">
        <f t="shared" si="139"/>
        <v>0</v>
      </c>
      <c r="DL87">
        <f t="shared" si="139"/>
        <v>0</v>
      </c>
      <c r="DM87">
        <f t="shared" si="139"/>
        <v>0</v>
      </c>
      <c r="DN87">
        <f t="shared" si="139"/>
        <v>0</v>
      </c>
      <c r="DO87">
        <f t="shared" si="139"/>
        <v>0</v>
      </c>
      <c r="DP87">
        <f t="shared" si="139"/>
        <v>0</v>
      </c>
      <c r="DQ87">
        <f t="shared" si="139"/>
        <v>0</v>
      </c>
      <c r="DR87">
        <f t="shared" si="139"/>
        <v>0</v>
      </c>
      <c r="DS87">
        <f t="shared" si="139"/>
        <v>0</v>
      </c>
      <c r="DT87">
        <f t="shared" si="140"/>
        <v>0</v>
      </c>
      <c r="DU87">
        <f t="shared" si="140"/>
        <v>0</v>
      </c>
      <c r="DV87">
        <f t="shared" si="140"/>
        <v>0</v>
      </c>
      <c r="DW87">
        <f t="shared" si="140"/>
        <v>0</v>
      </c>
      <c r="DX87">
        <f t="shared" si="140"/>
        <v>0</v>
      </c>
      <c r="DY87">
        <f t="shared" si="140"/>
        <v>0</v>
      </c>
      <c r="DZ87">
        <f t="shared" si="140"/>
        <v>0</v>
      </c>
      <c r="EA87">
        <f t="shared" si="140"/>
        <v>0</v>
      </c>
      <c r="EB87">
        <f t="shared" si="140"/>
        <v>0</v>
      </c>
      <c r="EC87">
        <f t="shared" si="140"/>
        <v>0</v>
      </c>
      <c r="ED87">
        <f t="shared" si="141"/>
        <v>0</v>
      </c>
      <c r="EE87">
        <f t="shared" si="141"/>
        <v>0</v>
      </c>
      <c r="EF87">
        <f t="shared" si="141"/>
        <v>0</v>
      </c>
      <c r="EG87">
        <f t="shared" si="141"/>
        <v>0</v>
      </c>
      <c r="EH87">
        <f t="shared" si="141"/>
        <v>0</v>
      </c>
      <c r="EI87">
        <f t="shared" si="141"/>
        <v>0</v>
      </c>
      <c r="EJ87">
        <f t="shared" si="141"/>
        <v>0</v>
      </c>
      <c r="EK87">
        <f t="shared" si="141"/>
        <v>0</v>
      </c>
      <c r="EL87">
        <f t="shared" si="141"/>
        <v>0</v>
      </c>
      <c r="EM87">
        <f t="shared" si="141"/>
        <v>0</v>
      </c>
      <c r="EN87">
        <f t="shared" si="142"/>
        <v>0</v>
      </c>
      <c r="EO87">
        <f t="shared" si="142"/>
        <v>0</v>
      </c>
      <c r="EP87">
        <f t="shared" si="142"/>
        <v>0</v>
      </c>
      <c r="EQ87">
        <f t="shared" si="142"/>
        <v>0</v>
      </c>
      <c r="ER87">
        <f t="shared" si="142"/>
        <v>0</v>
      </c>
      <c r="ES87">
        <f t="shared" si="142"/>
        <v>0</v>
      </c>
      <c r="ET87">
        <f t="shared" si="142"/>
        <v>0</v>
      </c>
      <c r="EU87">
        <f t="shared" si="142"/>
        <v>0</v>
      </c>
      <c r="EV87">
        <f t="shared" si="142"/>
        <v>0</v>
      </c>
      <c r="EW87">
        <f t="shared" si="142"/>
        <v>0</v>
      </c>
      <c r="EX87">
        <f t="shared" si="142"/>
        <v>0</v>
      </c>
      <c r="EZ87">
        <f t="shared" si="112"/>
        <v>0.87684276175747</v>
      </c>
      <c r="FB87">
        <f t="shared" si="110"/>
        <v>1.14271790612267E-2</v>
      </c>
      <c r="FC87">
        <f t="shared" si="111"/>
        <v>0.24855505920858317</v>
      </c>
    </row>
    <row r="88" spans="1:159" x14ac:dyDescent="0.25">
      <c r="A88">
        <v>705</v>
      </c>
      <c r="B88" s="20">
        <f>'Input spectra'!S87</f>
        <v>4.6084134168562503E-2</v>
      </c>
      <c r="C88">
        <f>'Input spectra'!D87</f>
        <v>0</v>
      </c>
      <c r="D88">
        <f t="shared" si="128"/>
        <v>2.0653927966864227E-2</v>
      </c>
      <c r="E88">
        <f t="shared" si="128"/>
        <v>2.0409243264313731E-2</v>
      </c>
      <c r="F88">
        <f t="shared" si="128"/>
        <v>2.0166371968519513E-2</v>
      </c>
      <c r="G88">
        <f t="shared" si="128"/>
        <v>1.9925302576680369E-2</v>
      </c>
      <c r="H88">
        <f t="shared" si="128"/>
        <v>1.9686023653435324E-2</v>
      </c>
      <c r="I88">
        <f t="shared" si="128"/>
        <v>1.9448523830486661E-2</v>
      </c>
      <c r="J88">
        <f t="shared" si="128"/>
        <v>1.9212791806224972E-2</v>
      </c>
      <c r="K88">
        <f t="shared" si="128"/>
        <v>1.8978816345356215E-2</v>
      </c>
      <c r="L88">
        <f t="shared" si="128"/>
        <v>1.8746586278530854E-2</v>
      </c>
      <c r="M88">
        <f t="shared" si="128"/>
        <v>1.8516090501974947E-2</v>
      </c>
      <c r="N88">
        <f t="shared" si="129"/>
        <v>1.8287317977123272E-2</v>
      </c>
      <c r="O88">
        <f t="shared" si="129"/>
        <v>1.8060257730254405E-2</v>
      </c>
      <c r="P88">
        <f t="shared" si="129"/>
        <v>1.7834898852127811E-2</v>
      </c>
      <c r="Q88">
        <f t="shared" si="129"/>
        <v>1.7611230497622886E-2</v>
      </c>
      <c r="R88">
        <f t="shared" si="129"/>
        <v>1.7389241885379932E-2</v>
      </c>
      <c r="S88">
        <f t="shared" si="129"/>
        <v>1.7168922297443132E-2</v>
      </c>
      <c r="T88">
        <f t="shared" si="129"/>
        <v>1.6950261078905415E-2</v>
      </c>
      <c r="U88">
        <f t="shared" si="129"/>
        <v>1.6733247637555237E-2</v>
      </c>
      <c r="V88">
        <f t="shared" si="129"/>
        <v>1.6517871443525338E-2</v>
      </c>
      <c r="W88">
        <f t="shared" si="129"/>
        <v>1.6304122028943348E-2</v>
      </c>
      <c r="X88">
        <f t="shared" si="130"/>
        <v>1.6091988987584301E-2</v>
      </c>
      <c r="Y88">
        <f t="shared" si="130"/>
        <v>1.5881461974525033E-2</v>
      </c>
      <c r="Z88">
        <f t="shared" si="130"/>
        <v>1.5672530705800488E-2</v>
      </c>
      <c r="AA88">
        <f t="shared" si="130"/>
        <v>1.5465184958061833E-2</v>
      </c>
      <c r="AB88">
        <f t="shared" si="130"/>
        <v>1.525941456823646E-2</v>
      </c>
      <c r="AC88">
        <f t="shared" si="130"/>
        <v>1.5055209433189843E-2</v>
      </c>
      <c r="AD88">
        <f t="shared" si="130"/>
        <v>1.4852559509389199E-2</v>
      </c>
      <c r="AE88">
        <f t="shared" si="130"/>
        <v>1.4651454812569005E-2</v>
      </c>
      <c r="AF88">
        <f t="shared" si="130"/>
        <v>1.4451885417398313E-2</v>
      </c>
      <c r="AG88">
        <f t="shared" si="130"/>
        <v>1.4253841457149865E-2</v>
      </c>
      <c r="AH88">
        <f t="shared" si="131"/>
        <v>1.4057313123371039E-2</v>
      </c>
      <c r="AI88">
        <f t="shared" si="131"/>
        <v>1.386229066555654E-2</v>
      </c>
      <c r="AJ88">
        <f t="shared" si="131"/>
        <v>1.3668764390822895E-2</v>
      </c>
      <c r="AK88">
        <f t="shared" si="131"/>
        <v>1.3476724663584702E-2</v>
      </c>
      <c r="AL88">
        <f t="shared" si="131"/>
        <v>1.3286161905232654E-2</v>
      </c>
      <c r="AM88">
        <f t="shared" si="131"/>
        <v>1.3097066593813303E-2</v>
      </c>
      <c r="AN88">
        <f t="shared" si="131"/>
        <v>1.2909429263710553E-2</v>
      </c>
      <c r="AO88">
        <f t="shared" si="131"/>
        <v>1.2723240505328913E-2</v>
      </c>
      <c r="AP88">
        <f t="shared" si="131"/>
        <v>1.2538490964778441E-2</v>
      </c>
      <c r="AQ88">
        <f t="shared" si="131"/>
        <v>1.2355171343561415E-2</v>
      </c>
      <c r="AR88">
        <f t="shared" si="132"/>
        <v>1.2173272398260715E-2</v>
      </c>
      <c r="AS88">
        <f t="shared" si="132"/>
        <v>1.1992784940229897E-2</v>
      </c>
      <c r="AT88">
        <f t="shared" si="132"/>
        <v>1.1813699835284913E-2</v>
      </c>
      <c r="AU88">
        <f t="shared" si="132"/>
        <v>1.1636008003397594E-2</v>
      </c>
      <c r="AV88">
        <f t="shared" si="132"/>
        <v>1.1459700418390704E-2</v>
      </c>
      <c r="AW88">
        <f t="shared" si="132"/>
        <v>1.1284768107634725E-2</v>
      </c>
      <c r="AX88">
        <f t="shared" si="132"/>
        <v>1.0030044725092771E-2</v>
      </c>
      <c r="AY88">
        <f t="shared" si="132"/>
        <v>8.5692593440819462E-3</v>
      </c>
      <c r="AZ88">
        <f t="shared" si="132"/>
        <v>7.7129187959482058E-3</v>
      </c>
      <c r="BA88">
        <f t="shared" si="132"/>
        <v>7.0642493223928857E-3</v>
      </c>
      <c r="BB88">
        <f t="shared" si="133"/>
        <v>6.5342284107747662E-3</v>
      </c>
      <c r="BC88">
        <f t="shared" si="133"/>
        <v>6.0842644729331803E-3</v>
      </c>
      <c r="BD88">
        <f t="shared" si="133"/>
        <v>5.6932101071180286E-3</v>
      </c>
      <c r="BE88">
        <f t="shared" si="133"/>
        <v>5.3478812236494319E-3</v>
      </c>
      <c r="BF88">
        <f t="shared" si="133"/>
        <v>5.0393505870301039E-3</v>
      </c>
      <c r="BG88">
        <f t="shared" si="133"/>
        <v>4.7612155803173984E-3</v>
      </c>
      <c r="BH88">
        <f t="shared" si="133"/>
        <v>4.5086859300710255E-3</v>
      </c>
      <c r="BI88">
        <f t="shared" si="133"/>
        <v>4.2780599215399484E-3</v>
      </c>
      <c r="BJ88">
        <f t="shared" si="133"/>
        <v>4.0664032540091441E-3</v>
      </c>
      <c r="BK88">
        <f t="shared" si="133"/>
        <v>3.8713416837720472E-3</v>
      </c>
      <c r="BL88">
        <f t="shared" si="134"/>
        <v>3.6909214143122184E-3</v>
      </c>
      <c r="BM88">
        <f t="shared" si="134"/>
        <v>3.5235117931427125E-3</v>
      </c>
      <c r="BN88">
        <f t="shared" si="134"/>
        <v>3.3677354975847167E-3</v>
      </c>
      <c r="BO88">
        <f t="shared" si="134"/>
        <v>3.2224171907971498E-3</v>
      </c>
      <c r="BP88">
        <f t="shared" si="134"/>
        <v>3.0865449499789428E-3</v>
      </c>
      <c r="BQ88">
        <f t="shared" si="134"/>
        <v>2.9592407490780801E-3</v>
      </c>
      <c r="BR88">
        <f t="shared" si="134"/>
        <v>2.8397375016825429E-3</v>
      </c>
      <c r="BS88">
        <f t="shared" si="134"/>
        <v>2.7273609489671768E-3</v>
      </c>
      <c r="BT88">
        <f t="shared" si="134"/>
        <v>2.621515187451236E-3</v>
      </c>
      <c r="BU88">
        <f t="shared" si="134"/>
        <v>2.5216709730585376E-3</v>
      </c>
      <c r="BV88">
        <f t="shared" si="135"/>
        <v>2.4273561719716282E-3</v>
      </c>
      <c r="BW88">
        <f t="shared" si="135"/>
        <v>2.3381478921143803E-3</v>
      </c>
      <c r="BX88">
        <f t="shared" si="135"/>
        <v>2.2536659451218312E-3</v>
      </c>
      <c r="BY88">
        <f t="shared" si="135"/>
        <v>2.1735673723835671E-3</v>
      </c>
      <c r="BZ88">
        <f t="shared" si="135"/>
        <v>2.0975418300467207E-3</v>
      </c>
      <c r="CA88">
        <f t="shared" si="135"/>
        <v>2.0253076733416958E-3</v>
      </c>
      <c r="CB88">
        <f t="shared" si="135"/>
        <v>1.9566086147450464E-3</v>
      </c>
      <c r="CC88">
        <f t="shared" si="135"/>
        <v>1.8912108564293146E-3</v>
      </c>
      <c r="CD88">
        <f t="shared" si="135"/>
        <v>1.8289006173509933E-3</v>
      </c>
      <c r="CE88">
        <f t="shared" si="135"/>
        <v>1.769481990746618E-3</v>
      </c>
      <c r="CF88">
        <f t="shared" si="136"/>
        <v>1.7127750798602368E-3</v>
      </c>
      <c r="CG88">
        <f t="shared" si="136"/>
        <v>1.6586143692266838E-3</v>
      </c>
      <c r="CH88">
        <f t="shared" si="136"/>
        <v>1.6068472963831023E-3</v>
      </c>
      <c r="CI88">
        <f t="shared" si="136"/>
        <v>1.5573329949213047E-3</v>
      </c>
      <c r="CJ88">
        <f t="shared" si="136"/>
        <v>1.5099411846602666E-3</v>
      </c>
      <c r="CK88">
        <f t="shared" si="136"/>
        <v>1.4645511886644186E-3</v>
      </c>
      <c r="CL88">
        <f t="shared" si="136"/>
        <v>1.4210510600529255E-3</v>
      </c>
      <c r="CM88">
        <f t="shared" si="136"/>
        <v>1.3793368041866067E-3</v>
      </c>
      <c r="CN88">
        <f t="shared" si="136"/>
        <v>1.3393116839980263E-3</v>
      </c>
      <c r="CO88">
        <f t="shared" si="136"/>
        <v>1.3008855980366878E-3</v>
      </c>
      <c r="CP88">
        <f t="shared" si="137"/>
        <v>1.2639745223060844E-3</v>
      </c>
      <c r="CQ88">
        <f t="shared" si="137"/>
        <v>1.2285000082286834E-3</v>
      </c>
      <c r="CR88">
        <f t="shared" si="137"/>
        <v>7.9081816215146922E-4</v>
      </c>
      <c r="CS88">
        <f t="shared" si="137"/>
        <v>5.1356080918922608E-4</v>
      </c>
      <c r="CT88">
        <f t="shared" si="137"/>
        <v>3.5559974987027699E-4</v>
      </c>
      <c r="CU88">
        <f t="shared" si="137"/>
        <v>2.4733379427057956E-4</v>
      </c>
      <c r="CV88">
        <f t="shared" si="137"/>
        <v>1.6885226851268961E-4</v>
      </c>
      <c r="CW88">
        <f t="shared" si="137"/>
        <v>1.1097608319399838E-4</v>
      </c>
      <c r="CX88">
        <f t="shared" si="137"/>
        <v>6.8523535276701647E-5</v>
      </c>
      <c r="CY88">
        <f t="shared" si="137"/>
        <v>3.8204634848072856E-5</v>
      </c>
      <c r="CZ88">
        <f t="shared" si="138"/>
        <v>1.7761686136869003E-5</v>
      </c>
      <c r="DA88">
        <f t="shared" si="138"/>
        <v>5.5571436197731849E-6</v>
      </c>
      <c r="DB88">
        <f t="shared" si="138"/>
        <v>3.5293620438813821E-7</v>
      </c>
      <c r="DC88">
        <f t="shared" si="138"/>
        <v>0</v>
      </c>
      <c r="DD88">
        <f t="shared" si="138"/>
        <v>0</v>
      </c>
      <c r="DE88">
        <f t="shared" si="138"/>
        <v>0</v>
      </c>
      <c r="DF88">
        <f t="shared" si="138"/>
        <v>0</v>
      </c>
      <c r="DG88">
        <f t="shared" si="138"/>
        <v>0</v>
      </c>
      <c r="DH88">
        <f t="shared" si="138"/>
        <v>0</v>
      </c>
      <c r="DI88">
        <f t="shared" si="138"/>
        <v>0</v>
      </c>
      <c r="DJ88">
        <f t="shared" si="139"/>
        <v>0</v>
      </c>
      <c r="DK88">
        <f t="shared" si="139"/>
        <v>0</v>
      </c>
      <c r="DL88">
        <f t="shared" si="139"/>
        <v>0</v>
      </c>
      <c r="DM88">
        <f t="shared" si="139"/>
        <v>0</v>
      </c>
      <c r="DN88">
        <f t="shared" si="139"/>
        <v>0</v>
      </c>
      <c r="DO88">
        <f t="shared" si="139"/>
        <v>0</v>
      </c>
      <c r="DP88">
        <f t="shared" si="139"/>
        <v>0</v>
      </c>
      <c r="DQ88">
        <f t="shared" si="139"/>
        <v>0</v>
      </c>
      <c r="DR88">
        <f t="shared" si="139"/>
        <v>0</v>
      </c>
      <c r="DS88">
        <f t="shared" si="139"/>
        <v>0</v>
      </c>
      <c r="DT88">
        <f t="shared" si="140"/>
        <v>0</v>
      </c>
      <c r="DU88">
        <f t="shared" si="140"/>
        <v>0</v>
      </c>
      <c r="DV88">
        <f t="shared" si="140"/>
        <v>0</v>
      </c>
      <c r="DW88">
        <f t="shared" si="140"/>
        <v>0</v>
      </c>
      <c r="DX88">
        <f t="shared" si="140"/>
        <v>0</v>
      </c>
      <c r="DY88">
        <f t="shared" si="140"/>
        <v>0</v>
      </c>
      <c r="DZ88">
        <f t="shared" si="140"/>
        <v>0</v>
      </c>
      <c r="EA88">
        <f t="shared" si="140"/>
        <v>0</v>
      </c>
      <c r="EB88">
        <f t="shared" si="140"/>
        <v>0</v>
      </c>
      <c r="EC88">
        <f t="shared" si="140"/>
        <v>0</v>
      </c>
      <c r="ED88">
        <f t="shared" si="141"/>
        <v>0</v>
      </c>
      <c r="EE88">
        <f t="shared" si="141"/>
        <v>0</v>
      </c>
      <c r="EF88">
        <f t="shared" si="141"/>
        <v>0</v>
      </c>
      <c r="EG88">
        <f t="shared" si="141"/>
        <v>0</v>
      </c>
      <c r="EH88">
        <f t="shared" si="141"/>
        <v>0</v>
      </c>
      <c r="EI88">
        <f t="shared" si="141"/>
        <v>0</v>
      </c>
      <c r="EJ88">
        <f t="shared" si="141"/>
        <v>0</v>
      </c>
      <c r="EK88">
        <f t="shared" si="141"/>
        <v>0</v>
      </c>
      <c r="EL88">
        <f t="shared" si="141"/>
        <v>0</v>
      </c>
      <c r="EM88">
        <f t="shared" si="141"/>
        <v>0</v>
      </c>
      <c r="EN88">
        <f t="shared" si="142"/>
        <v>0</v>
      </c>
      <c r="EO88">
        <f t="shared" si="142"/>
        <v>0</v>
      </c>
      <c r="EP88">
        <f t="shared" si="142"/>
        <v>0</v>
      </c>
      <c r="EQ88">
        <f t="shared" si="142"/>
        <v>0</v>
      </c>
      <c r="ER88">
        <f t="shared" si="142"/>
        <v>0</v>
      </c>
      <c r="ES88">
        <f t="shared" si="142"/>
        <v>0</v>
      </c>
      <c r="ET88">
        <f t="shared" si="142"/>
        <v>0</v>
      </c>
      <c r="EU88">
        <f t="shared" si="142"/>
        <v>0</v>
      </c>
      <c r="EV88">
        <f t="shared" si="142"/>
        <v>0</v>
      </c>
      <c r="EW88">
        <f t="shared" si="142"/>
        <v>0</v>
      </c>
      <c r="EX88">
        <f t="shared" si="142"/>
        <v>0</v>
      </c>
      <c r="EZ88">
        <f t="shared" si="112"/>
        <v>0.8772156896909663</v>
      </c>
      <c r="FB88">
        <f t="shared" si="110"/>
        <v>1.1389312972651833E-2</v>
      </c>
      <c r="FC88">
        <f t="shared" si="111"/>
        <v>0.24855990266517544</v>
      </c>
    </row>
    <row r="89" spans="1:159" x14ac:dyDescent="0.25">
      <c r="A89">
        <v>710</v>
      </c>
      <c r="B89" s="20">
        <f>'Input spectra'!S88</f>
        <v>4.59291332366593E-2</v>
      </c>
      <c r="C89">
        <f>'Input spectra'!D88</f>
        <v>0</v>
      </c>
      <c r="D89">
        <f t="shared" si="128"/>
        <v>2.0653927966864227E-2</v>
      </c>
      <c r="E89">
        <f t="shared" si="128"/>
        <v>2.0409559611937977E-2</v>
      </c>
      <c r="F89">
        <f t="shared" si="128"/>
        <v>2.0166997139499317E-2</v>
      </c>
      <c r="G89">
        <f t="shared" si="128"/>
        <v>1.9926229130363057E-2</v>
      </c>
      <c r="H89">
        <f t="shared" si="128"/>
        <v>1.9687244232077798E-2</v>
      </c>
      <c r="I89">
        <f t="shared" si="128"/>
        <v>1.9450031158554155E-2</v>
      </c>
      <c r="J89">
        <f t="shared" si="128"/>
        <v>1.9214578689694919E-2</v>
      </c>
      <c r="K89">
        <f t="shared" si="128"/>
        <v>1.8980875671027249E-2</v>
      </c>
      <c r="L89">
        <f t="shared" si="128"/>
        <v>1.8748911013336839E-2</v>
      </c>
      <c r="M89">
        <f t="shared" si="128"/>
        <v>1.8518673692304075E-2</v>
      </c>
      <c r="N89">
        <f t="shared" si="129"/>
        <v>1.8290152748142136E-2</v>
      </c>
      <c r="O89">
        <f t="shared" si="129"/>
        <v>1.8063337285237048E-2</v>
      </c>
      <c r="P89">
        <f t="shared" si="129"/>
        <v>1.7838216471789705E-2</v>
      </c>
      <c r="Q89">
        <f t="shared" si="129"/>
        <v>1.7614779539459811E-2</v>
      </c>
      <c r="R89">
        <f t="shared" si="129"/>
        <v>1.739301578301173E-2</v>
      </c>
      <c r="S89">
        <f t="shared" si="129"/>
        <v>1.7172914559962272E-2</v>
      </c>
      <c r="T89">
        <f t="shared" si="129"/>
        <v>1.6954465290230376E-2</v>
      </c>
      <c r="U89">
        <f t="shared" si="129"/>
        <v>1.6737657455788667E-2</v>
      </c>
      <c r="V89">
        <f t="shared" si="129"/>
        <v>1.6522480600316924E-2</v>
      </c>
      <c r="W89">
        <f t="shared" si="129"/>
        <v>1.6308924328857419E-2</v>
      </c>
      <c r="X89">
        <f t="shared" si="130"/>
        <v>1.6096978307472077E-2</v>
      </c>
      <c r="Y89">
        <f t="shared" si="130"/>
        <v>1.5886632262901552E-2</v>
      </c>
      <c r="Z89">
        <f t="shared" si="130"/>
        <v>1.56778759822261E-2</v>
      </c>
      <c r="AA89">
        <f t="shared" si="130"/>
        <v>1.5470699312528299E-2</v>
      </c>
      <c r="AB89">
        <f t="shared" si="130"/>
        <v>1.5265092160557603E-2</v>
      </c>
      <c r="AC89">
        <f t="shared" si="130"/>
        <v>1.5061044492396704E-2</v>
      </c>
      <c r="AD89">
        <f t="shared" si="130"/>
        <v>1.4858546333129677E-2</v>
      </c>
      <c r="AE89">
        <f t="shared" si="130"/>
        <v>1.4657587766511972E-2</v>
      </c>
      <c r="AF89">
        <f t="shared" si="130"/>
        <v>1.445815893464214E-2</v>
      </c>
      <c r="AG89">
        <f t="shared" si="130"/>
        <v>1.4260250037635354E-2</v>
      </c>
      <c r="AH89">
        <f t="shared" si="131"/>
        <v>1.4063851333298709E-2</v>
      </c>
      <c r="AI89">
        <f t="shared" si="131"/>
        <v>1.3868953136808264E-2</v>
      </c>
      <c r="AJ89">
        <f t="shared" si="131"/>
        <v>1.3675545820387847E-2</v>
      </c>
      <c r="AK89">
        <f t="shared" si="131"/>
        <v>1.3483619812989562E-2</v>
      </c>
      <c r="AL89">
        <f t="shared" si="131"/>
        <v>1.3293165599976092E-2</v>
      </c>
      <c r="AM89">
        <f t="shared" si="131"/>
        <v>1.3104173722804662E-2</v>
      </c>
      <c r="AN89">
        <f t="shared" si="131"/>
        <v>1.2916634778712731E-2</v>
      </c>
      <c r="AO89">
        <f t="shared" si="131"/>
        <v>1.2730539420405411E-2</v>
      </c>
      <c r="AP89">
        <f t="shared" si="131"/>
        <v>1.254587835574455E-2</v>
      </c>
      <c r="AQ89">
        <f t="shared" si="131"/>
        <v>1.2362642347439501E-2</v>
      </c>
      <c r="AR89">
        <f t="shared" si="132"/>
        <v>1.2180822212739594E-2</v>
      </c>
      <c r="AS89">
        <f t="shared" si="132"/>
        <v>1.2000408823128254E-2</v>
      </c>
      <c r="AT89">
        <f t="shared" si="132"/>
        <v>1.1821393104018751E-2</v>
      </c>
      <c r="AU89">
        <f t="shared" si="132"/>
        <v>1.1643766034451679E-2</v>
      </c>
      <c r="AV89">
        <f t="shared" si="132"/>
        <v>1.1467518646793979E-2</v>
      </c>
      <c r="AW89">
        <f t="shared" si="132"/>
        <v>1.1292642026439665E-2</v>
      </c>
      <c r="AX89">
        <f t="shared" si="132"/>
        <v>1.003719874009671E-2</v>
      </c>
      <c r="AY89">
        <f t="shared" si="132"/>
        <v>8.5755043615320815E-3</v>
      </c>
      <c r="AZ89">
        <f t="shared" si="132"/>
        <v>7.7186593772776103E-3</v>
      </c>
      <c r="BA89">
        <f t="shared" si="132"/>
        <v>7.0696166900230065E-3</v>
      </c>
      <c r="BB89">
        <f t="shared" si="133"/>
        <v>6.5392944310805621E-3</v>
      </c>
      <c r="BC89">
        <f t="shared" si="133"/>
        <v>6.0890760144384102E-3</v>
      </c>
      <c r="BD89">
        <f t="shared" si="133"/>
        <v>5.6978007118293735E-3</v>
      </c>
      <c r="BE89">
        <f t="shared" si="133"/>
        <v>5.3522763395458415E-3</v>
      </c>
      <c r="BF89">
        <f t="shared" si="133"/>
        <v>5.0435703145510899E-3</v>
      </c>
      <c r="BG89">
        <f t="shared" si="133"/>
        <v>4.7652762716372263E-3</v>
      </c>
      <c r="BH89">
        <f t="shared" si="133"/>
        <v>4.5126011919756764E-3</v>
      </c>
      <c r="BI89">
        <f t="shared" si="133"/>
        <v>4.2818412803843752E-3</v>
      </c>
      <c r="BJ89">
        <f t="shared" si="133"/>
        <v>4.0700606162614545E-3</v>
      </c>
      <c r="BK89">
        <f t="shared" si="133"/>
        <v>3.8748836663618029E-3</v>
      </c>
      <c r="BL89">
        <f t="shared" si="134"/>
        <v>3.694355588518103E-3</v>
      </c>
      <c r="BM89">
        <f t="shared" si="134"/>
        <v>3.5268448690457155E-3</v>
      </c>
      <c r="BN89">
        <f t="shared" si="134"/>
        <v>3.3709734664601988E-3</v>
      </c>
      <c r="BO89">
        <f t="shared" si="134"/>
        <v>3.2255654369930187E-3</v>
      </c>
      <c r="BP89">
        <f t="shared" si="134"/>
        <v>3.0896083401774897E-3</v>
      </c>
      <c r="BQ89">
        <f t="shared" si="134"/>
        <v>2.9622237044784868E-3</v>
      </c>
      <c r="BR89">
        <f t="shared" si="134"/>
        <v>2.842644057071277E-3</v>
      </c>
      <c r="BS89">
        <f t="shared" si="134"/>
        <v>2.7301948015737649E-3</v>
      </c>
      <c r="BT89">
        <f t="shared" si="134"/>
        <v>2.6242797377420265E-3</v>
      </c>
      <c r="BU89">
        <f t="shared" si="134"/>
        <v>2.5243693590922974E-3</v>
      </c>
      <c r="BV89">
        <f t="shared" si="135"/>
        <v>2.4299912985588984E-3</v>
      </c>
      <c r="BW89">
        <f t="shared" si="135"/>
        <v>2.34072245574235E-3</v>
      </c>
      <c r="BX89">
        <f t="shared" si="135"/>
        <v>2.2561824553980064E-3</v>
      </c>
      <c r="BY89">
        <f t="shared" si="135"/>
        <v>2.1760281705943759E-3</v>
      </c>
      <c r="BZ89">
        <f t="shared" si="135"/>
        <v>2.0999491053073482E-3</v>
      </c>
      <c r="CA89">
        <f t="shared" si="135"/>
        <v>2.0276634767210258E-3</v>
      </c>
      <c r="CB89">
        <f t="shared" si="135"/>
        <v>1.9589148716776276E-3</v>
      </c>
      <c r="CC89">
        <f t="shared" si="135"/>
        <v>1.8934693776696948E-3</v>
      </c>
      <c r="CD89">
        <f t="shared" si="135"/>
        <v>1.8311131086809161E-3</v>
      </c>
      <c r="CE89">
        <f t="shared" si="135"/>
        <v>1.7716500616097388E-3</v>
      </c>
      <c r="CF89">
        <f t="shared" si="136"/>
        <v>1.7149002510701515E-3</v>
      </c>
      <c r="CG89">
        <f t="shared" si="136"/>
        <v>1.6606980798706678E-3</v>
      </c>
      <c r="CH89">
        <f t="shared" si="136"/>
        <v>1.6088909100248625E-3</v>
      </c>
      <c r="CI89">
        <f t="shared" si="136"/>
        <v>1.5593378051903699E-3</v>
      </c>
      <c r="CJ89">
        <f t="shared" si="136"/>
        <v>1.5119084203026884E-3</v>
      </c>
      <c r="CK89">
        <f t="shared" si="136"/>
        <v>1.466482018118705E-3</v>
      </c>
      <c r="CL89">
        <f t="shared" si="136"/>
        <v>1.4229465956061605E-3</v>
      </c>
      <c r="CM89">
        <f t="shared" si="136"/>
        <v>1.3811981057581743E-3</v>
      </c>
      <c r="CN89">
        <f t="shared" si="136"/>
        <v>1.3411397625920235E-3</v>
      </c>
      <c r="CO89">
        <f t="shared" si="136"/>
        <v>1.3026814188987373E-3</v>
      </c>
      <c r="CP89">
        <f t="shared" si="137"/>
        <v>1.265739007815713E-3</v>
      </c>
      <c r="CQ89">
        <f t="shared" si="137"/>
        <v>1.2302340405545193E-3</v>
      </c>
      <c r="CR89">
        <f t="shared" si="137"/>
        <v>7.9194668007766646E-4</v>
      </c>
      <c r="CS89">
        <f t="shared" si="137"/>
        <v>5.1430164537915896E-4</v>
      </c>
      <c r="CT89">
        <f t="shared" si="137"/>
        <v>3.5611823945105924E-4</v>
      </c>
      <c r="CU89">
        <f t="shared" si="137"/>
        <v>2.4769826374871956E-4</v>
      </c>
      <c r="CV89">
        <f t="shared" si="137"/>
        <v>1.6910370922545526E-4</v>
      </c>
      <c r="CW89">
        <f t="shared" si="137"/>
        <v>1.1114306223403737E-4</v>
      </c>
      <c r="CX89">
        <f t="shared" si="137"/>
        <v>6.8627702247849287E-5</v>
      </c>
      <c r="CY89">
        <f t="shared" si="137"/>
        <v>3.8263305216315136E-5</v>
      </c>
      <c r="CZ89">
        <f t="shared" si="138"/>
        <v>1.7789238263413091E-5</v>
      </c>
      <c r="DA89">
        <f t="shared" si="138"/>
        <v>5.5658501937485776E-6</v>
      </c>
      <c r="DB89">
        <f t="shared" si="138"/>
        <v>3.5349464121272208E-7</v>
      </c>
      <c r="DC89">
        <f t="shared" si="138"/>
        <v>0</v>
      </c>
      <c r="DD89">
        <f t="shared" si="138"/>
        <v>0</v>
      </c>
      <c r="DE89">
        <f t="shared" si="138"/>
        <v>0</v>
      </c>
      <c r="DF89">
        <f t="shared" si="138"/>
        <v>0</v>
      </c>
      <c r="DG89">
        <f t="shared" si="138"/>
        <v>0</v>
      </c>
      <c r="DH89">
        <f t="shared" si="138"/>
        <v>0</v>
      </c>
      <c r="DI89">
        <f t="shared" si="138"/>
        <v>0</v>
      </c>
      <c r="DJ89">
        <f t="shared" si="139"/>
        <v>0</v>
      </c>
      <c r="DK89">
        <f t="shared" si="139"/>
        <v>0</v>
      </c>
      <c r="DL89">
        <f t="shared" si="139"/>
        <v>0</v>
      </c>
      <c r="DM89">
        <f t="shared" si="139"/>
        <v>0</v>
      </c>
      <c r="DN89">
        <f t="shared" si="139"/>
        <v>0</v>
      </c>
      <c r="DO89">
        <f t="shared" si="139"/>
        <v>0</v>
      </c>
      <c r="DP89">
        <f t="shared" si="139"/>
        <v>0</v>
      </c>
      <c r="DQ89">
        <f t="shared" si="139"/>
        <v>0</v>
      </c>
      <c r="DR89">
        <f t="shared" si="139"/>
        <v>0</v>
      </c>
      <c r="DS89">
        <f t="shared" si="139"/>
        <v>0</v>
      </c>
      <c r="DT89">
        <f t="shared" si="140"/>
        <v>0</v>
      </c>
      <c r="DU89">
        <f t="shared" si="140"/>
        <v>0</v>
      </c>
      <c r="DV89">
        <f t="shared" si="140"/>
        <v>0</v>
      </c>
      <c r="DW89">
        <f t="shared" si="140"/>
        <v>0</v>
      </c>
      <c r="DX89">
        <f t="shared" si="140"/>
        <v>0</v>
      </c>
      <c r="DY89">
        <f t="shared" si="140"/>
        <v>0</v>
      </c>
      <c r="DZ89">
        <f t="shared" si="140"/>
        <v>0</v>
      </c>
      <c r="EA89">
        <f t="shared" si="140"/>
        <v>0</v>
      </c>
      <c r="EB89">
        <f t="shared" si="140"/>
        <v>0</v>
      </c>
      <c r="EC89">
        <f t="shared" si="140"/>
        <v>0</v>
      </c>
      <c r="ED89">
        <f t="shared" si="141"/>
        <v>0</v>
      </c>
      <c r="EE89">
        <f t="shared" si="141"/>
        <v>0</v>
      </c>
      <c r="EF89">
        <f t="shared" si="141"/>
        <v>0</v>
      </c>
      <c r="EG89">
        <f t="shared" si="141"/>
        <v>0</v>
      </c>
      <c r="EH89">
        <f t="shared" si="141"/>
        <v>0</v>
      </c>
      <c r="EI89">
        <f t="shared" si="141"/>
        <v>0</v>
      </c>
      <c r="EJ89">
        <f t="shared" si="141"/>
        <v>0</v>
      </c>
      <c r="EK89">
        <f t="shared" si="141"/>
        <v>0</v>
      </c>
      <c r="EL89">
        <f t="shared" si="141"/>
        <v>0</v>
      </c>
      <c r="EM89">
        <f t="shared" si="141"/>
        <v>0</v>
      </c>
      <c r="EN89">
        <f t="shared" si="142"/>
        <v>0</v>
      </c>
      <c r="EO89">
        <f t="shared" si="142"/>
        <v>0</v>
      </c>
      <c r="EP89">
        <f t="shared" si="142"/>
        <v>0</v>
      </c>
      <c r="EQ89">
        <f t="shared" si="142"/>
        <v>0</v>
      </c>
      <c r="ER89">
        <f t="shared" si="142"/>
        <v>0</v>
      </c>
      <c r="ES89">
        <f t="shared" si="142"/>
        <v>0</v>
      </c>
      <c r="ET89">
        <f t="shared" si="142"/>
        <v>0</v>
      </c>
      <c r="EU89">
        <f t="shared" si="142"/>
        <v>0</v>
      </c>
      <c r="EV89">
        <f t="shared" si="142"/>
        <v>0</v>
      </c>
      <c r="EW89">
        <f t="shared" si="142"/>
        <v>0</v>
      </c>
      <c r="EX89">
        <f t="shared" si="142"/>
        <v>0</v>
      </c>
      <c r="EZ89">
        <f t="shared" si="112"/>
        <v>0.87758886449118501</v>
      </c>
      <c r="FB89">
        <f t="shared" si="110"/>
        <v>1.1351443949323747E-2</v>
      </c>
      <c r="FC89">
        <f t="shared" si="111"/>
        <v>0.24856474612392718</v>
      </c>
    </row>
    <row r="90" spans="1:159" x14ac:dyDescent="0.25">
      <c r="A90">
        <v>715</v>
      </c>
      <c r="B90" s="20">
        <f>'Input spectra'!S89</f>
        <v>4.5774132304756E-2</v>
      </c>
      <c r="C90">
        <f>'Input spectra'!D89</f>
        <v>0</v>
      </c>
      <c r="D90">
        <f t="shared" si="128"/>
        <v>2.0653927966864227E-2</v>
      </c>
      <c r="E90">
        <f t="shared" si="128"/>
        <v>2.0409875964465675E-2</v>
      </c>
      <c r="F90">
        <f t="shared" si="128"/>
        <v>2.016762232985984E-2</v>
      </c>
      <c r="G90">
        <f t="shared" si="128"/>
        <v>1.9927155727131753E-2</v>
      </c>
      <c r="H90">
        <f t="shared" si="128"/>
        <v>1.968846488639895E-2</v>
      </c>
      <c r="I90">
        <f t="shared" si="128"/>
        <v>1.9451538603444805E-2</v>
      </c>
      <c r="J90">
        <f t="shared" si="128"/>
        <v>1.9216365739353761E-2</v>
      </c>
      <c r="K90">
        <f t="shared" si="128"/>
        <v>1.8982935220148586E-2</v>
      </c>
      <c r="L90">
        <f t="shared" si="128"/>
        <v>1.8751236036429548E-2</v>
      </c>
      <c r="M90">
        <f t="shared" si="128"/>
        <v>1.8521257243015558E-2</v>
      </c>
      <c r="N90">
        <f t="shared" si="129"/>
        <v>1.8292987958587206E-2</v>
      </c>
      <c r="O90">
        <f t="shared" si="129"/>
        <v>1.8066417365331738E-2</v>
      </c>
      <c r="P90">
        <f t="shared" si="129"/>
        <v>1.784153470858996E-2</v>
      </c>
      <c r="Q90">
        <f t="shared" si="129"/>
        <v>1.7618329296505027E-2</v>
      </c>
      <c r="R90">
        <f t="shared" si="129"/>
        <v>1.7396790499673104E-2</v>
      </c>
      <c r="S90">
        <f t="shared" si="129"/>
        <v>1.7176907750795944E-2</v>
      </c>
      <c r="T90">
        <f t="shared" si="129"/>
        <v>1.6958670544335318E-2</v>
      </c>
      <c r="U90">
        <f t="shared" si="129"/>
        <v>1.6742068436169297E-2</v>
      </c>
      <c r="V90">
        <f t="shared" si="129"/>
        <v>1.65270910432504E-2</v>
      </c>
      <c r="W90">
        <f t="shared" si="129"/>
        <v>1.6313728043265592E-2</v>
      </c>
      <c r="X90">
        <f t="shared" si="130"/>
        <v>1.6101969174298087E-2</v>
      </c>
      <c r="Y90">
        <f t="shared" si="130"/>
        <v>1.5891804234490988E-2</v>
      </c>
      <c r="Z90">
        <f t="shared" si="130"/>
        <v>1.5683223081712751E-2</v>
      </c>
      <c r="AA90">
        <f t="shared" si="130"/>
        <v>1.5476215633224419E-2</v>
      </c>
      <c r="AB90">
        <f t="shared" si="130"/>
        <v>1.5270771865348689E-2</v>
      </c>
      <c r="AC90">
        <f t="shared" si="130"/>
        <v>1.506688181314075E-2</v>
      </c>
      <c r="AD90">
        <f t="shared" si="130"/>
        <v>1.486453557006086E-2</v>
      </c>
      <c r="AE90">
        <f t="shared" si="130"/>
        <v>1.466372328764875E-2</v>
      </c>
      <c r="AF90">
        <f t="shared" si="130"/>
        <v>1.4464435175199748E-2</v>
      </c>
      <c r="AG90">
        <f t="shared" si="130"/>
        <v>1.4266661499442626E-2</v>
      </c>
      <c r="AH90">
        <f t="shared" si="131"/>
        <v>1.4070392584219257E-2</v>
      </c>
      <c r="AI90">
        <f t="shared" si="131"/>
        <v>1.3875618810165927E-2</v>
      </c>
      <c r="AJ90">
        <f t="shared" si="131"/>
        <v>1.3682330614396407E-2</v>
      </c>
      <c r="AK90">
        <f t="shared" si="131"/>
        <v>1.3490518490186714E-2</v>
      </c>
      <c r="AL90">
        <f t="shared" si="131"/>
        <v>1.3300172986661604E-2</v>
      </c>
      <c r="AM90">
        <f t="shared" si="131"/>
        <v>1.3111284708482723E-2</v>
      </c>
      <c r="AN90">
        <f t="shared" si="131"/>
        <v>1.292384431553845E-2</v>
      </c>
      <c r="AO90">
        <f t="shared" si="131"/>
        <v>1.2737842522635436E-2</v>
      </c>
      <c r="AP90">
        <f t="shared" si="131"/>
        <v>1.2553270099191792E-2</v>
      </c>
      <c r="AQ90">
        <f t="shared" si="131"/>
        <v>1.2370117868931909E-2</v>
      </c>
      <c r="AR90">
        <f t="shared" si="132"/>
        <v>1.218837670958299E-2</v>
      </c>
      <c r="AS90">
        <f t="shared" si="132"/>
        <v>1.2008037552573163E-2</v>
      </c>
      <c r="AT90">
        <f t="shared" si="132"/>
        <v>1.1829091382731234E-2</v>
      </c>
      <c r="AU90">
        <f t="shared" si="132"/>
        <v>1.1651529237988104E-2</v>
      </c>
      <c r="AV90">
        <f t="shared" si="132"/>
        <v>1.1475342209079746E-2</v>
      </c>
      <c r="AW90">
        <f t="shared" si="132"/>
        <v>1.130052143925182E-2</v>
      </c>
      <c r="AX90">
        <f t="shared" si="132"/>
        <v>1.0044357857762911E-2</v>
      </c>
      <c r="AY90">
        <f t="shared" si="132"/>
        <v>8.5817539301623613E-3</v>
      </c>
      <c r="AZ90">
        <f t="shared" si="132"/>
        <v>7.7244042312144285E-3</v>
      </c>
      <c r="BA90">
        <f t="shared" si="132"/>
        <v>7.0749881357418214E-3</v>
      </c>
      <c r="BB90">
        <f t="shared" si="133"/>
        <v>6.544364379097503E-3</v>
      </c>
      <c r="BC90">
        <f t="shared" si="133"/>
        <v>6.0938913609938274E-3</v>
      </c>
      <c r="BD90">
        <f t="shared" si="133"/>
        <v>5.7023950180818935E-3</v>
      </c>
      <c r="BE90">
        <f t="shared" si="133"/>
        <v>5.3566750675351424E-3</v>
      </c>
      <c r="BF90">
        <f t="shared" si="133"/>
        <v>5.0477935754837822E-3</v>
      </c>
      <c r="BG90">
        <f t="shared" si="133"/>
        <v>4.7693404261932226E-3</v>
      </c>
      <c r="BH90">
        <f t="shared" si="133"/>
        <v>4.5165198538234651E-3</v>
      </c>
      <c r="BI90">
        <f t="shared" si="133"/>
        <v>4.2856259815556939E-3</v>
      </c>
      <c r="BJ90">
        <f t="shared" si="133"/>
        <v>4.0737212679806036E-3</v>
      </c>
      <c r="BK90">
        <f t="shared" si="133"/>
        <v>3.878428889595682E-3</v>
      </c>
      <c r="BL90">
        <f t="shared" si="134"/>
        <v>3.6977929580107906E-3</v>
      </c>
      <c r="BM90">
        <f t="shared" si="134"/>
        <v>3.5301810978812572E-3</v>
      </c>
      <c r="BN90">
        <f t="shared" si="134"/>
        <v>3.3742145485381437E-3</v>
      </c>
      <c r="BO90">
        <f t="shared" si="134"/>
        <v>3.2287167589712981E-3</v>
      </c>
      <c r="BP90">
        <f t="shared" si="134"/>
        <v>3.092674770785188E-3</v>
      </c>
      <c r="BQ90">
        <f t="shared" si="134"/>
        <v>2.9652096667389912E-3</v>
      </c>
      <c r="BR90">
        <f t="shared" si="134"/>
        <v>2.8455535874054869E-3</v>
      </c>
      <c r="BS90">
        <f t="shared" si="134"/>
        <v>2.7330315986826576E-3</v>
      </c>
      <c r="BT90">
        <f t="shared" si="134"/>
        <v>2.6270472034224932E-3</v>
      </c>
      <c r="BU90">
        <f t="shared" si="134"/>
        <v>2.5270706326110891E-3</v>
      </c>
      <c r="BV90">
        <f t="shared" si="135"/>
        <v>2.4326292858273557E-3</v>
      </c>
      <c r="BW90">
        <f t="shared" si="135"/>
        <v>2.3432998542542464E-3</v>
      </c>
      <c r="BX90">
        <f t="shared" si="135"/>
        <v>2.25870177568424E-3</v>
      </c>
      <c r="BY90">
        <f t="shared" si="135"/>
        <v>2.1784917547909861E-3</v>
      </c>
      <c r="BZ90">
        <f t="shared" si="135"/>
        <v>2.102359143313443E-3</v>
      </c>
      <c r="CA90">
        <f t="shared" si="135"/>
        <v>2.0300220203307109E-3</v>
      </c>
      <c r="CB90">
        <f t="shared" si="135"/>
        <v>1.9612238469980366E-3</v>
      </c>
      <c r="CC90">
        <f t="shared" si="135"/>
        <v>1.8957305960806091E-3</v>
      </c>
      <c r="CD90">
        <f t="shared" si="135"/>
        <v>1.8333282765465903E-3</v>
      </c>
      <c r="CE90">
        <f t="shared" si="135"/>
        <v>1.7738207889176807E-3</v>
      </c>
      <c r="CF90">
        <f t="shared" si="136"/>
        <v>1.7170280591427385E-3</v>
      </c>
      <c r="CG90">
        <f t="shared" si="136"/>
        <v>1.6627844082720584E-3</v>
      </c>
      <c r="CH90">
        <f t="shared" si="136"/>
        <v>1.6109371227665671E-3</v>
      </c>
      <c r="CI90">
        <f t="shared" si="136"/>
        <v>1.5613451963231494E-3</v>
      </c>
      <c r="CJ90">
        <f t="shared" si="136"/>
        <v>1.513878218969494E-3</v>
      </c>
      <c r="CK90">
        <f t="shared" si="136"/>
        <v>1.4684153931326222E-3</v>
      </c>
      <c r="CL90">
        <f t="shared" si="136"/>
        <v>1.4248446596083276E-3</v>
      </c>
      <c r="CM90">
        <f t="shared" si="136"/>
        <v>1.3830619190031287E-3</v>
      </c>
      <c r="CN90">
        <f t="shared" si="136"/>
        <v>1.3429703364015756E-3</v>
      </c>
      <c r="CO90">
        <f t="shared" si="136"/>
        <v>1.3044797188201103E-3</v>
      </c>
      <c r="CP90">
        <f t="shared" si="137"/>
        <v>1.2675059565151134E-3</v>
      </c>
      <c r="CQ90">
        <f t="shared" si="137"/>
        <v>1.2319705204734267E-3</v>
      </c>
      <c r="CR90">
        <f t="shared" si="137"/>
        <v>7.9307680842806904E-4</v>
      </c>
      <c r="CS90">
        <f t="shared" si="137"/>
        <v>5.1504355026096003E-4</v>
      </c>
      <c r="CT90">
        <f t="shared" si="137"/>
        <v>3.566374850263145E-4</v>
      </c>
      <c r="CU90">
        <f t="shared" si="137"/>
        <v>2.4806327030672332E-4</v>
      </c>
      <c r="CV90">
        <f t="shared" si="137"/>
        <v>1.6935552436275552E-4</v>
      </c>
      <c r="CW90">
        <f t="shared" si="137"/>
        <v>1.1131029251739854E-4</v>
      </c>
      <c r="CX90">
        <f t="shared" si="137"/>
        <v>6.8732027569815211E-5</v>
      </c>
      <c r="CY90">
        <f t="shared" si="137"/>
        <v>3.8322065683890249E-5</v>
      </c>
      <c r="CZ90">
        <f t="shared" si="138"/>
        <v>1.7816833129124598E-5</v>
      </c>
      <c r="DA90">
        <f t="shared" si="138"/>
        <v>5.5745704086221747E-6</v>
      </c>
      <c r="DB90">
        <f t="shared" si="138"/>
        <v>3.5405396162953394E-7</v>
      </c>
      <c r="DC90">
        <f t="shared" si="138"/>
        <v>0</v>
      </c>
      <c r="DD90">
        <f t="shared" si="138"/>
        <v>0</v>
      </c>
      <c r="DE90">
        <f t="shared" si="138"/>
        <v>0</v>
      </c>
      <c r="DF90">
        <f t="shared" si="138"/>
        <v>0</v>
      </c>
      <c r="DG90">
        <f t="shared" si="138"/>
        <v>0</v>
      </c>
      <c r="DH90">
        <f t="shared" si="138"/>
        <v>0</v>
      </c>
      <c r="DI90">
        <f t="shared" si="138"/>
        <v>0</v>
      </c>
      <c r="DJ90">
        <f t="shared" si="139"/>
        <v>0</v>
      </c>
      <c r="DK90">
        <f t="shared" si="139"/>
        <v>0</v>
      </c>
      <c r="DL90">
        <f t="shared" si="139"/>
        <v>0</v>
      </c>
      <c r="DM90">
        <f t="shared" si="139"/>
        <v>0</v>
      </c>
      <c r="DN90">
        <f t="shared" si="139"/>
        <v>0</v>
      </c>
      <c r="DO90">
        <f t="shared" si="139"/>
        <v>0</v>
      </c>
      <c r="DP90">
        <f t="shared" si="139"/>
        <v>0</v>
      </c>
      <c r="DQ90">
        <f t="shared" si="139"/>
        <v>0</v>
      </c>
      <c r="DR90">
        <f t="shared" si="139"/>
        <v>0</v>
      </c>
      <c r="DS90">
        <f t="shared" si="139"/>
        <v>0</v>
      </c>
      <c r="DT90">
        <f t="shared" si="140"/>
        <v>0</v>
      </c>
      <c r="DU90">
        <f t="shared" si="140"/>
        <v>0</v>
      </c>
      <c r="DV90">
        <f t="shared" si="140"/>
        <v>0</v>
      </c>
      <c r="DW90">
        <f t="shared" si="140"/>
        <v>0</v>
      </c>
      <c r="DX90">
        <f t="shared" si="140"/>
        <v>0</v>
      </c>
      <c r="DY90">
        <f t="shared" si="140"/>
        <v>0</v>
      </c>
      <c r="DZ90">
        <f t="shared" si="140"/>
        <v>0</v>
      </c>
      <c r="EA90">
        <f t="shared" si="140"/>
        <v>0</v>
      </c>
      <c r="EB90">
        <f t="shared" si="140"/>
        <v>0</v>
      </c>
      <c r="EC90">
        <f t="shared" si="140"/>
        <v>0</v>
      </c>
      <c r="ED90">
        <f t="shared" si="141"/>
        <v>0</v>
      </c>
      <c r="EE90">
        <f t="shared" si="141"/>
        <v>0</v>
      </c>
      <c r="EF90">
        <f t="shared" si="141"/>
        <v>0</v>
      </c>
      <c r="EG90">
        <f t="shared" si="141"/>
        <v>0</v>
      </c>
      <c r="EH90">
        <f t="shared" si="141"/>
        <v>0</v>
      </c>
      <c r="EI90">
        <f t="shared" si="141"/>
        <v>0</v>
      </c>
      <c r="EJ90">
        <f t="shared" si="141"/>
        <v>0</v>
      </c>
      <c r="EK90">
        <f t="shared" si="141"/>
        <v>0</v>
      </c>
      <c r="EL90">
        <f t="shared" si="141"/>
        <v>0</v>
      </c>
      <c r="EM90">
        <f t="shared" si="141"/>
        <v>0</v>
      </c>
      <c r="EN90">
        <f t="shared" si="142"/>
        <v>0</v>
      </c>
      <c r="EO90">
        <f t="shared" si="142"/>
        <v>0</v>
      </c>
      <c r="EP90">
        <f t="shared" si="142"/>
        <v>0</v>
      </c>
      <c r="EQ90">
        <f t="shared" si="142"/>
        <v>0</v>
      </c>
      <c r="ER90">
        <f t="shared" si="142"/>
        <v>0</v>
      </c>
      <c r="ES90">
        <f t="shared" si="142"/>
        <v>0</v>
      </c>
      <c r="ET90">
        <f t="shared" si="142"/>
        <v>0</v>
      </c>
      <c r="EU90">
        <f t="shared" si="142"/>
        <v>0</v>
      </c>
      <c r="EV90">
        <f t="shared" si="142"/>
        <v>0</v>
      </c>
      <c r="EW90">
        <f t="shared" si="142"/>
        <v>0</v>
      </c>
      <c r="EX90">
        <f t="shared" si="142"/>
        <v>0</v>
      </c>
      <c r="EZ90">
        <f t="shared" si="112"/>
        <v>0.87796228636189888</v>
      </c>
      <c r="FB90">
        <f t="shared" si="110"/>
        <v>1.1313571991014959E-2</v>
      </c>
      <c r="FC90">
        <f t="shared" si="111"/>
        <v>0.24856958958483394</v>
      </c>
    </row>
    <row r="91" spans="1:159" x14ac:dyDescent="0.25">
      <c r="A91">
        <v>720</v>
      </c>
      <c r="B91" s="20">
        <f>'Input spectra'!S90</f>
        <v>4.56191313728527E-2</v>
      </c>
      <c r="C91">
        <f>'Input spectra'!D90</f>
        <v>0</v>
      </c>
      <c r="D91">
        <f t="shared" si="128"/>
        <v>2.0653927966864227E-2</v>
      </c>
      <c r="E91">
        <f t="shared" si="128"/>
        <v>2.0410192321896909E-2</v>
      </c>
      <c r="F91">
        <f t="shared" si="128"/>
        <v>2.016824753960168E-2</v>
      </c>
      <c r="G91">
        <f t="shared" si="128"/>
        <v>1.9928082366988457E-2</v>
      </c>
      <c r="H91">
        <f t="shared" si="128"/>
        <v>1.9689685616403472E-2</v>
      </c>
      <c r="I91">
        <f t="shared" si="128"/>
        <v>1.9453046165167662E-2</v>
      </c>
      <c r="J91">
        <f t="shared" si="128"/>
        <v>1.9218152955216946E-2</v>
      </c>
      <c r="K91">
        <f t="shared" si="128"/>
        <v>1.8984994992744468E-2</v>
      </c>
      <c r="L91">
        <f t="shared" si="128"/>
        <v>1.8753561347844734E-2</v>
      </c>
      <c r="M91">
        <f t="shared" si="128"/>
        <v>1.8523841154159674E-2</v>
      </c>
      <c r="N91">
        <f t="shared" si="129"/>
        <v>1.8295823608526596E-2</v>
      </c>
      <c r="O91">
        <f t="shared" si="129"/>
        <v>1.8069497970628012E-2</v>
      </c>
      <c r="P91">
        <f t="shared" si="129"/>
        <v>1.7844853562643374E-2</v>
      </c>
      <c r="Q91">
        <f t="shared" si="129"/>
        <v>1.762187976890266E-2</v>
      </c>
      <c r="R91">
        <f t="shared" si="129"/>
        <v>1.7400566035541798E-2</v>
      </c>
      <c r="S91">
        <f t="shared" si="129"/>
        <v>1.7180901870160005E-2</v>
      </c>
      <c r="T91">
        <f t="shared" si="129"/>
        <v>1.6962876841478885E-2</v>
      </c>
      <c r="U91">
        <f t="shared" si="129"/>
        <v>1.6746480579003391E-2</v>
      </c>
      <c r="V91">
        <f t="shared" si="129"/>
        <v>1.6531702772684648E-2</v>
      </c>
      <c r="W91">
        <f t="shared" si="129"/>
        <v>1.6318533172584505E-2</v>
      </c>
      <c r="X91">
        <f t="shared" si="130"/>
        <v>1.6106961588541954E-2</v>
      </c>
      <c r="Y91">
        <f t="shared" si="130"/>
        <v>1.5896977889841318E-2</v>
      </c>
      <c r="Z91">
        <f t="shared" si="130"/>
        <v>1.5688572004882211E-2</v>
      </c>
      <c r="AA91">
        <f t="shared" si="130"/>
        <v>1.5481733920851273E-2</v>
      </c>
      <c r="AB91">
        <f t="shared" si="130"/>
        <v>1.5276453683395705E-2</v>
      </c>
      <c r="AC91">
        <f t="shared" si="130"/>
        <v>1.5072721396298502E-2</v>
      </c>
      <c r="AD91">
        <f t="shared" si="130"/>
        <v>1.4870527221155462E-2</v>
      </c>
      <c r="AE91">
        <f t="shared" si="130"/>
        <v>1.4669861377053939E-2</v>
      </c>
      <c r="AF91">
        <f t="shared" si="130"/>
        <v>1.4470714140253308E-2</v>
      </c>
      <c r="AG91">
        <f t="shared" si="130"/>
        <v>1.427307584386713E-2</v>
      </c>
      <c r="AH91">
        <f t="shared" si="131"/>
        <v>1.407693687754708E-2</v>
      </c>
      <c r="AI91">
        <f t="shared" si="131"/>
        <v>1.3882287687168511E-2</v>
      </c>
      <c r="AJ91">
        <f t="shared" si="131"/>
        <v>1.3689118774517759E-2</v>
      </c>
      <c r="AK91">
        <f t="shared" si="131"/>
        <v>1.349742069698109E-2</v>
      </c>
      <c r="AL91">
        <f t="shared" si="131"/>
        <v>1.3307184067235361E-2</v>
      </c>
      <c r="AM91">
        <f t="shared" si="131"/>
        <v>1.3118399552940313E-2</v>
      </c>
      <c r="AN91">
        <f t="shared" si="131"/>
        <v>1.2931057876432521E-2</v>
      </c>
      <c r="AO91">
        <f t="shared" si="131"/>
        <v>1.2745149814421021E-2</v>
      </c>
      <c r="AP91">
        <f t="shared" si="131"/>
        <v>1.2560666197684542E-2</v>
      </c>
      <c r="AQ91">
        <f t="shared" si="131"/>
        <v>1.2377597910770373E-2</v>
      </c>
      <c r="AR91">
        <f t="shared" si="132"/>
        <v>1.2195935891694881E-2</v>
      </c>
      <c r="AS91">
        <f t="shared" si="132"/>
        <v>1.2015671131645598E-2</v>
      </c>
      <c r="AT91">
        <f t="shared" si="132"/>
        <v>1.1836794674684931E-2</v>
      </c>
      <c r="AU91">
        <f t="shared" si="132"/>
        <v>1.1659297617455492E-2</v>
      </c>
      <c r="AV91">
        <f t="shared" si="132"/>
        <v>1.1483171108886969E-2</v>
      </c>
      <c r="AW91">
        <f t="shared" si="132"/>
        <v>1.1308406349904616E-2</v>
      </c>
      <c r="AX91">
        <f t="shared" si="132"/>
        <v>1.005152208173089E-2</v>
      </c>
      <c r="AY91">
        <f t="shared" si="132"/>
        <v>8.5880080532895475E-3</v>
      </c>
      <c r="AZ91">
        <f t="shared" si="132"/>
        <v>7.7301533609386774E-3</v>
      </c>
      <c r="BA91">
        <f t="shared" si="132"/>
        <v>7.0803636626478317E-3</v>
      </c>
      <c r="BB91">
        <f t="shared" si="133"/>
        <v>6.5494382578707615E-3</v>
      </c>
      <c r="BC91">
        <f t="shared" si="133"/>
        <v>6.0987105156085292E-3</v>
      </c>
      <c r="BD91">
        <f t="shared" si="133"/>
        <v>5.7069930288602497E-3</v>
      </c>
      <c r="BE91">
        <f t="shared" si="133"/>
        <v>5.3610774105859052E-3</v>
      </c>
      <c r="BF91">
        <f t="shared" si="133"/>
        <v>5.0520203727869011E-3</v>
      </c>
      <c r="BG91">
        <f t="shared" si="133"/>
        <v>4.7734080469390722E-3</v>
      </c>
      <c r="BH91">
        <f t="shared" si="133"/>
        <v>4.5204419185668398E-3</v>
      </c>
      <c r="BI91">
        <f t="shared" si="133"/>
        <v>4.2894140280081696E-3</v>
      </c>
      <c r="BJ91">
        <f t="shared" si="133"/>
        <v>4.0773852121251657E-3</v>
      </c>
      <c r="BK91">
        <f t="shared" si="133"/>
        <v>3.8819773564386234E-3</v>
      </c>
      <c r="BL91">
        <f t="shared" si="134"/>
        <v>3.7012335257632948E-3</v>
      </c>
      <c r="BM91">
        <f t="shared" si="134"/>
        <v>3.5335204826318608E-3</v>
      </c>
      <c r="BN91">
        <f t="shared" si="134"/>
        <v>3.3774587468117928E-3</v>
      </c>
      <c r="BO91">
        <f t="shared" si="134"/>
        <v>3.2318711597369735E-3</v>
      </c>
      <c r="BP91">
        <f t="shared" si="134"/>
        <v>3.0957442448196382E-3</v>
      </c>
      <c r="BQ91">
        <f t="shared" si="134"/>
        <v>2.9681986388905468E-3</v>
      </c>
      <c r="BR91">
        <f t="shared" si="134"/>
        <v>2.8484660957301157E-3</v>
      </c>
      <c r="BS91">
        <f t="shared" si="134"/>
        <v>2.7358713433533262E-3</v>
      </c>
      <c r="BT91">
        <f t="shared" si="134"/>
        <v>2.6298175875670944E-3</v>
      </c>
      <c r="BU91">
        <f t="shared" si="134"/>
        <v>2.5297747967047476E-3</v>
      </c>
      <c r="BV91">
        <f t="shared" si="135"/>
        <v>2.4352701368825394E-3</v>
      </c>
      <c r="BW91">
        <f t="shared" si="135"/>
        <v>2.3458800907715949E-3</v>
      </c>
      <c r="BX91">
        <f t="shared" si="135"/>
        <v>2.2612239091182704E-3</v>
      </c>
      <c r="BY91">
        <f t="shared" si="135"/>
        <v>2.1809581281275426E-3</v>
      </c>
      <c r="BZ91">
        <f t="shared" si="135"/>
        <v>2.1047719472357101E-3</v>
      </c>
      <c r="CA91">
        <f t="shared" si="135"/>
        <v>2.032383307358139E-3</v>
      </c>
      <c r="CB91">
        <f t="shared" si="135"/>
        <v>1.9635355439104386E-3</v>
      </c>
      <c r="CC91">
        <f t="shared" si="135"/>
        <v>1.8979945148830705E-3</v>
      </c>
      <c r="CD91">
        <f t="shared" si="135"/>
        <v>1.8355461241859219E-3</v>
      </c>
      <c r="CE91">
        <f t="shared" si="135"/>
        <v>1.7759941759252708E-3</v>
      </c>
      <c r="CF91">
        <f t="shared" si="136"/>
        <v>1.7191585073497535E-3</v>
      </c>
      <c r="CG91">
        <f t="shared" si="136"/>
        <v>1.6648733577195325E-3</v>
      </c>
      <c r="CH91">
        <f t="shared" si="136"/>
        <v>1.6129859379137911E-3</v>
      </c>
      <c r="CI91">
        <f t="shared" si="136"/>
        <v>1.5633551716420788E-3</v>
      </c>
      <c r="CJ91">
        <f t="shared" si="136"/>
        <v>1.5158505839999335E-3</v>
      </c>
      <c r="CK91">
        <f t="shared" si="136"/>
        <v>1.4703513170621746E-3</v>
      </c>
      <c r="CL91">
        <f t="shared" si="136"/>
        <v>1.4267452554321157E-3</v>
      </c>
      <c r="CM91">
        <f t="shared" si="136"/>
        <v>1.3849282473107646E-3</v>
      </c>
      <c r="CN91">
        <f t="shared" si="136"/>
        <v>1.344803408832499E-3</v>
      </c>
      <c r="CO91">
        <f t="shared" si="136"/>
        <v>1.306280501223048E-3</v>
      </c>
      <c r="CP91">
        <f t="shared" si="137"/>
        <v>1.269275371842853E-3</v>
      </c>
      <c r="CQ91">
        <f t="shared" si="137"/>
        <v>1.2337094514401912E-3</v>
      </c>
      <c r="CR91">
        <f t="shared" si="137"/>
        <v>7.9420854950079298E-4</v>
      </c>
      <c r="CS91">
        <f t="shared" si="137"/>
        <v>5.1578652537626816E-4</v>
      </c>
      <c r="CT91">
        <f t="shared" si="137"/>
        <v>3.5715748769833575E-4</v>
      </c>
      <c r="CU91">
        <f t="shared" si="137"/>
        <v>2.4842881473602818E-4</v>
      </c>
      <c r="CV91">
        <f t="shared" si="137"/>
        <v>1.696077144821521E-4</v>
      </c>
      <c r="CW91">
        <f t="shared" si="137"/>
        <v>1.1147777442211249E-4</v>
      </c>
      <c r="CX91">
        <f t="shared" si="137"/>
        <v>6.8836511483318471E-5</v>
      </c>
      <c r="CY91">
        <f t="shared" si="137"/>
        <v>3.8380916389162546E-5</v>
      </c>
      <c r="CZ91">
        <f t="shared" si="138"/>
        <v>1.7844470800300977E-5</v>
      </c>
      <c r="DA91">
        <f t="shared" si="138"/>
        <v>5.5833042857656472E-6</v>
      </c>
      <c r="DB91">
        <f t="shared" si="138"/>
        <v>3.5461416703664598E-7</v>
      </c>
      <c r="DC91">
        <f t="shared" si="138"/>
        <v>0</v>
      </c>
      <c r="DD91">
        <f t="shared" si="138"/>
        <v>0</v>
      </c>
      <c r="DE91">
        <f t="shared" si="138"/>
        <v>0</v>
      </c>
      <c r="DF91">
        <f t="shared" si="138"/>
        <v>0</v>
      </c>
      <c r="DG91">
        <f t="shared" si="138"/>
        <v>0</v>
      </c>
      <c r="DH91">
        <f t="shared" si="138"/>
        <v>0</v>
      </c>
      <c r="DI91">
        <f t="shared" si="138"/>
        <v>0</v>
      </c>
      <c r="DJ91">
        <f t="shared" si="139"/>
        <v>0</v>
      </c>
      <c r="DK91">
        <f t="shared" si="139"/>
        <v>0</v>
      </c>
      <c r="DL91">
        <f t="shared" si="139"/>
        <v>0</v>
      </c>
      <c r="DM91">
        <f t="shared" si="139"/>
        <v>0</v>
      </c>
      <c r="DN91">
        <f t="shared" si="139"/>
        <v>0</v>
      </c>
      <c r="DO91">
        <f t="shared" si="139"/>
        <v>0</v>
      </c>
      <c r="DP91">
        <f t="shared" si="139"/>
        <v>0</v>
      </c>
      <c r="DQ91">
        <f t="shared" si="139"/>
        <v>0</v>
      </c>
      <c r="DR91">
        <f t="shared" si="139"/>
        <v>0</v>
      </c>
      <c r="DS91">
        <f t="shared" si="139"/>
        <v>0</v>
      </c>
      <c r="DT91">
        <f t="shared" si="140"/>
        <v>0</v>
      </c>
      <c r="DU91">
        <f t="shared" si="140"/>
        <v>0</v>
      </c>
      <c r="DV91">
        <f t="shared" si="140"/>
        <v>0</v>
      </c>
      <c r="DW91">
        <f t="shared" si="140"/>
        <v>0</v>
      </c>
      <c r="DX91">
        <f t="shared" si="140"/>
        <v>0</v>
      </c>
      <c r="DY91">
        <f t="shared" si="140"/>
        <v>0</v>
      </c>
      <c r="DZ91">
        <f t="shared" si="140"/>
        <v>0</v>
      </c>
      <c r="EA91">
        <f t="shared" si="140"/>
        <v>0</v>
      </c>
      <c r="EB91">
        <f t="shared" si="140"/>
        <v>0</v>
      </c>
      <c r="EC91">
        <f t="shared" si="140"/>
        <v>0</v>
      </c>
      <c r="ED91">
        <f t="shared" si="141"/>
        <v>0</v>
      </c>
      <c r="EE91">
        <f t="shared" si="141"/>
        <v>0</v>
      </c>
      <c r="EF91">
        <f t="shared" si="141"/>
        <v>0</v>
      </c>
      <c r="EG91">
        <f t="shared" si="141"/>
        <v>0</v>
      </c>
      <c r="EH91">
        <f t="shared" si="141"/>
        <v>0</v>
      </c>
      <c r="EI91">
        <f t="shared" si="141"/>
        <v>0</v>
      </c>
      <c r="EJ91">
        <f t="shared" si="141"/>
        <v>0</v>
      </c>
      <c r="EK91">
        <f t="shared" si="141"/>
        <v>0</v>
      </c>
      <c r="EL91">
        <f t="shared" si="141"/>
        <v>0</v>
      </c>
      <c r="EM91">
        <f t="shared" si="141"/>
        <v>0</v>
      </c>
      <c r="EN91">
        <f t="shared" si="142"/>
        <v>0</v>
      </c>
      <c r="EO91">
        <f t="shared" si="142"/>
        <v>0</v>
      </c>
      <c r="EP91">
        <f t="shared" si="142"/>
        <v>0</v>
      </c>
      <c r="EQ91">
        <f t="shared" si="142"/>
        <v>0</v>
      </c>
      <c r="ER91">
        <f t="shared" si="142"/>
        <v>0</v>
      </c>
      <c r="ES91">
        <f t="shared" si="142"/>
        <v>0</v>
      </c>
      <c r="ET91">
        <f t="shared" si="142"/>
        <v>0</v>
      </c>
      <c r="EU91">
        <f t="shared" si="142"/>
        <v>0</v>
      </c>
      <c r="EV91">
        <f t="shared" si="142"/>
        <v>0</v>
      </c>
      <c r="EW91">
        <f t="shared" si="142"/>
        <v>0</v>
      </c>
      <c r="EX91">
        <f t="shared" si="142"/>
        <v>0</v>
      </c>
      <c r="EZ91">
        <f t="shared" si="112"/>
        <v>0.87833595550706944</v>
      </c>
      <c r="FB91">
        <f t="shared" si="110"/>
        <v>1.1275697097498039E-2</v>
      </c>
      <c r="FC91">
        <f t="shared" si="111"/>
        <v>0.24857443304789256</v>
      </c>
    </row>
    <row r="92" spans="1:159" x14ac:dyDescent="0.25">
      <c r="A92">
        <v>725</v>
      </c>
      <c r="B92" s="20">
        <f>'Input spectra'!S91</f>
        <v>4.54641304409494E-2</v>
      </c>
      <c r="C92">
        <f>'Input spectra'!D91</f>
        <v>0</v>
      </c>
      <c r="D92">
        <f t="shared" si="128"/>
        <v>2.0653927966864227E-2</v>
      </c>
      <c r="E92">
        <f t="shared" si="128"/>
        <v>2.0410508684231745E-2</v>
      </c>
      <c r="F92">
        <f t="shared" si="128"/>
        <v>2.0168872768725438E-2</v>
      </c>
      <c r="G92">
        <f t="shared" si="128"/>
        <v>1.9929009049935179E-2</v>
      </c>
      <c r="H92">
        <f t="shared" si="128"/>
        <v>1.9690906422096054E-2</v>
      </c>
      <c r="I92">
        <f t="shared" si="128"/>
        <v>1.9454553843731782E-2</v>
      </c>
      <c r="J92">
        <f t="shared" si="128"/>
        <v>1.9219940337299936E-2</v>
      </c>
      <c r="K92">
        <f t="shared" si="128"/>
        <v>1.8987054988839146E-2</v>
      </c>
      <c r="L92">
        <f t="shared" si="128"/>
        <v>1.8755886947618143E-2</v>
      </c>
      <c r="M92">
        <f t="shared" si="128"/>
        <v>1.8526425425786704E-2</v>
      </c>
      <c r="N92">
        <f t="shared" si="129"/>
        <v>1.8298659698028436E-2</v>
      </c>
      <c r="O92">
        <f t="shared" si="129"/>
        <v>1.807257910121543E-2</v>
      </c>
      <c r="P92">
        <f t="shared" si="129"/>
        <v>1.7848173034064767E-2</v>
      </c>
      <c r="Q92">
        <f t="shared" si="129"/>
        <v>1.7625430956796861E-2</v>
      </c>
      <c r="R92">
        <f t="shared" si="129"/>
        <v>1.7404342390795604E-2</v>
      </c>
      <c r="S92">
        <f t="shared" si="129"/>
        <v>1.7184896918270364E-2</v>
      </c>
      <c r="T92">
        <f t="shared" si="129"/>
        <v>1.6967084181919775E-2</v>
      </c>
      <c r="U92">
        <f t="shared" si="129"/>
        <v>1.6750893884597301E-2</v>
      </c>
      <c r="V92">
        <f t="shared" si="129"/>
        <v>1.6536315788978653E-2</v>
      </c>
      <c r="W92">
        <f t="shared" si="129"/>
        <v>1.6323339717230906E-2</v>
      </c>
      <c r="X92">
        <f t="shared" si="130"/>
        <v>1.6111955550683458E-2</v>
      </c>
      <c r="Y92">
        <f t="shared" si="130"/>
        <v>1.5902153229500698E-2</v>
      </c>
      <c r="Z92">
        <f t="shared" si="130"/>
        <v>1.5693922752356464E-2</v>
      </c>
      <c r="AA92">
        <f t="shared" si="130"/>
        <v>1.548725417611021E-2</v>
      </c>
      <c r="AB92">
        <f t="shared" si="130"/>
        <v>1.5282137615484932E-2</v>
      </c>
      <c r="AC92">
        <f t="shared" si="130"/>
        <v>1.5078563242746819E-2</v>
      </c>
      <c r="AD92">
        <f t="shared" si="130"/>
        <v>1.4876521287386592E-2</v>
      </c>
      <c r="AE92">
        <f t="shared" si="130"/>
        <v>1.4676002035802589E-2</v>
      </c>
      <c r="AF92">
        <f t="shared" si="130"/>
        <v>1.4476995830985518E-2</v>
      </c>
      <c r="AG92">
        <f t="shared" si="130"/>
        <v>1.4279493072204904E-2</v>
      </c>
      <c r="AH92">
        <f t="shared" si="131"/>
        <v>1.4083484214697234E-2</v>
      </c>
      <c r="AI92">
        <f t="shared" si="131"/>
        <v>1.388895976935575E-2</v>
      </c>
      <c r="AJ92">
        <f t="shared" si="131"/>
        <v>1.3695910302421921E-2</v>
      </c>
      <c r="AK92">
        <f t="shared" si="131"/>
        <v>1.3504326435178553E-2</v>
      </c>
      <c r="AL92">
        <f t="shared" si="131"/>
        <v>1.3314198843644568E-2</v>
      </c>
      <c r="AM92">
        <f t="shared" si="131"/>
        <v>1.31255182582714E-2</v>
      </c>
      <c r="AN92">
        <f t="shared" si="131"/>
        <v>1.2938275463641015E-2</v>
      </c>
      <c r="AO92">
        <f t="shared" si="131"/>
        <v>1.2752461298165575E-2</v>
      </c>
      <c r="AP92">
        <f t="shared" si="131"/>
        <v>1.2568066653788693E-2</v>
      </c>
      <c r="AQ92">
        <f t="shared" si="131"/>
        <v>1.2385082475688286E-2</v>
      </c>
      <c r="AR92">
        <f t="shared" si="132"/>
        <v>1.2203499761981051E-2</v>
      </c>
      <c r="AS92">
        <f t="shared" si="132"/>
        <v>1.2023309563428492E-2</v>
      </c>
      <c r="AT92">
        <f t="shared" si="132"/>
        <v>1.1844502983144545E-2</v>
      </c>
      <c r="AU92">
        <f t="shared" si="132"/>
        <v>1.166707117630477E-2</v>
      </c>
      <c r="AV92">
        <f t="shared" si="132"/>
        <v>1.1491005349857104E-2</v>
      </c>
      <c r="AW92">
        <f t="shared" si="132"/>
        <v>1.1316296762234154E-2</v>
      </c>
      <c r="AX92">
        <f t="shared" si="132"/>
        <v>1.005869141564276E-2</v>
      </c>
      <c r="AY92">
        <f t="shared" si="132"/>
        <v>8.5942667342328149E-3</v>
      </c>
      <c r="AZ92">
        <f t="shared" si="132"/>
        <v>7.735906769632748E-3</v>
      </c>
      <c r="BA92">
        <f t="shared" si="132"/>
        <v>7.0857432738418947E-3</v>
      </c>
      <c r="BB92">
        <f t="shared" si="133"/>
        <v>6.5545160704478722E-3</v>
      </c>
      <c r="BC92">
        <f t="shared" si="133"/>
        <v>6.1035334812939946E-3</v>
      </c>
      <c r="BD92">
        <f t="shared" si="133"/>
        <v>5.7115947471515112E-3</v>
      </c>
      <c r="BE92">
        <f t="shared" si="133"/>
        <v>5.3654833716691407E-3</v>
      </c>
      <c r="BF92">
        <f t="shared" si="133"/>
        <v>5.0562507094216464E-3</v>
      </c>
      <c r="BG92">
        <f t="shared" si="133"/>
        <v>4.7774791368309782E-3</v>
      </c>
      <c r="BH92">
        <f t="shared" si="133"/>
        <v>4.5243673891608143E-3</v>
      </c>
      <c r="BI92">
        <f t="shared" si="133"/>
        <v>4.2932054226986838E-3</v>
      </c>
      <c r="BJ92">
        <f t="shared" si="133"/>
        <v>4.0810524516563815E-3</v>
      </c>
      <c r="BK92">
        <f t="shared" si="133"/>
        <v>3.8855290698582832E-3</v>
      </c>
      <c r="BL92">
        <f t="shared" si="134"/>
        <v>3.7046772947514003E-3</v>
      </c>
      <c r="BM92">
        <f t="shared" si="134"/>
        <v>3.5368630262828733E-3</v>
      </c>
      <c r="BN92">
        <f t="shared" si="134"/>
        <v>3.3807060642772687E-3</v>
      </c>
      <c r="BO92">
        <f t="shared" si="134"/>
        <v>3.2350286422979666E-3</v>
      </c>
      <c r="BP92">
        <f t="shared" si="134"/>
        <v>3.0988167653014337E-3</v>
      </c>
      <c r="BQ92">
        <f t="shared" si="134"/>
        <v>2.9711906239671656E-3</v>
      </c>
      <c r="BR92">
        <f t="shared" si="134"/>
        <v>2.8513815850932244E-3</v>
      </c>
      <c r="BS92">
        <f t="shared" si="134"/>
        <v>2.7387140386484214E-3</v>
      </c>
      <c r="BT92">
        <f t="shared" si="134"/>
        <v>2.6325908932535312E-3</v>
      </c>
      <c r="BU92">
        <f t="shared" si="134"/>
        <v>2.5324818544664152E-3</v>
      </c>
      <c r="BV92">
        <f t="shared" si="135"/>
        <v>2.437913854833365E-3</v>
      </c>
      <c r="BW92">
        <f t="shared" si="135"/>
        <v>2.3484631684193564E-3</v>
      </c>
      <c r="BX92">
        <f t="shared" si="135"/>
        <v>2.263748858841343E-3</v>
      </c>
      <c r="BY92">
        <f t="shared" si="135"/>
        <v>2.1834272937617614E-3</v>
      </c>
      <c r="BZ92">
        <f t="shared" si="135"/>
        <v>2.1071875202484935E-3</v>
      </c>
      <c r="CA92">
        <f t="shared" si="135"/>
        <v>2.0347473409944063E-3</v>
      </c>
      <c r="CB92">
        <f t="shared" si="135"/>
        <v>1.9658499656227779E-3</v>
      </c>
      <c r="CC92">
        <f t="shared" si="135"/>
        <v>1.9002611373019397E-3</v>
      </c>
      <c r="CD92">
        <f t="shared" si="135"/>
        <v>1.8377666548407368E-3</v>
      </c>
      <c r="CE92">
        <f t="shared" si="135"/>
        <v>1.7781702258913255E-3</v>
      </c>
      <c r="CF92">
        <f t="shared" si="136"/>
        <v>1.7212915989670138E-3</v>
      </c>
      <c r="CG92">
        <f t="shared" si="136"/>
        <v>1.6669649315059001E-3</v>
      </c>
      <c r="CH92">
        <f t="shared" si="136"/>
        <v>1.6150373587763146E-3</v>
      </c>
      <c r="CI92">
        <f t="shared" si="136"/>
        <v>1.5653677344738737E-3</v>
      </c>
      <c r="CJ92">
        <f t="shared" si="136"/>
        <v>1.5178255187376088E-3</v>
      </c>
      <c r="CK92">
        <f t="shared" si="136"/>
        <v>1.4722897932677912E-3</v>
      </c>
      <c r="CL92">
        <f t="shared" si="136"/>
        <v>1.4286483864547137E-3</v>
      </c>
      <c r="CM92">
        <f t="shared" si="136"/>
        <v>1.3867970940749528E-3</v>
      </c>
      <c r="CN92">
        <f t="shared" si="136"/>
        <v>1.3466389832952584E-3</v>
      </c>
      <c r="CO92">
        <f t="shared" si="136"/>
        <v>1.3080837695345177E-3</v>
      </c>
      <c r="CP92">
        <f t="shared" si="137"/>
        <v>1.2710472572422995E-3</v>
      </c>
      <c r="CQ92">
        <f t="shared" si="137"/>
        <v>1.235450836914476E-3</v>
      </c>
      <c r="CR92">
        <f t="shared" si="137"/>
        <v>7.9534190559723498E-4</v>
      </c>
      <c r="CS92">
        <f t="shared" si="137"/>
        <v>5.1653057226894682E-4</v>
      </c>
      <c r="CT92">
        <f t="shared" si="137"/>
        <v>3.5767824857102374E-4</v>
      </c>
      <c r="CU92">
        <f t="shared" si="137"/>
        <v>2.487948978292377E-4</v>
      </c>
      <c r="CV92">
        <f t="shared" si="137"/>
        <v>1.6986028014203701E-4</v>
      </c>
      <c r="CW92">
        <f t="shared" si="137"/>
        <v>1.1164550832677877E-4</v>
      </c>
      <c r="CX92">
        <f t="shared" si="137"/>
        <v>6.8941154229444106E-5</v>
      </c>
      <c r="CY92">
        <f t="shared" si="137"/>
        <v>3.8439857470708914E-5</v>
      </c>
      <c r="CZ92">
        <f t="shared" si="138"/>
        <v>1.7872151343342549E-5</v>
      </c>
      <c r="DA92">
        <f t="shared" si="138"/>
        <v>5.5920518465841599E-6</v>
      </c>
      <c r="DB92">
        <f t="shared" si="138"/>
        <v>3.5517525883434306E-7</v>
      </c>
      <c r="DC92">
        <f t="shared" si="138"/>
        <v>0</v>
      </c>
      <c r="DD92">
        <f t="shared" si="138"/>
        <v>0</v>
      </c>
      <c r="DE92">
        <f t="shared" si="138"/>
        <v>0</v>
      </c>
      <c r="DF92">
        <f t="shared" si="138"/>
        <v>0</v>
      </c>
      <c r="DG92">
        <f t="shared" si="138"/>
        <v>0</v>
      </c>
      <c r="DH92">
        <f t="shared" si="138"/>
        <v>0</v>
      </c>
      <c r="DI92">
        <f t="shared" si="138"/>
        <v>0</v>
      </c>
      <c r="DJ92">
        <f t="shared" si="139"/>
        <v>0</v>
      </c>
      <c r="DK92">
        <f t="shared" si="139"/>
        <v>0</v>
      </c>
      <c r="DL92">
        <f t="shared" si="139"/>
        <v>0</v>
      </c>
      <c r="DM92">
        <f t="shared" si="139"/>
        <v>0</v>
      </c>
      <c r="DN92">
        <f t="shared" si="139"/>
        <v>0</v>
      </c>
      <c r="DO92">
        <f t="shared" si="139"/>
        <v>0</v>
      </c>
      <c r="DP92">
        <f t="shared" si="139"/>
        <v>0</v>
      </c>
      <c r="DQ92">
        <f t="shared" si="139"/>
        <v>0</v>
      </c>
      <c r="DR92">
        <f t="shared" si="139"/>
        <v>0</v>
      </c>
      <c r="DS92">
        <f t="shared" si="139"/>
        <v>0</v>
      </c>
      <c r="DT92">
        <f t="shared" si="140"/>
        <v>0</v>
      </c>
      <c r="DU92">
        <f t="shared" si="140"/>
        <v>0</v>
      </c>
      <c r="DV92">
        <f t="shared" si="140"/>
        <v>0</v>
      </c>
      <c r="DW92">
        <f t="shared" si="140"/>
        <v>0</v>
      </c>
      <c r="DX92">
        <f t="shared" si="140"/>
        <v>0</v>
      </c>
      <c r="DY92">
        <f t="shared" si="140"/>
        <v>0</v>
      </c>
      <c r="DZ92">
        <f t="shared" si="140"/>
        <v>0</v>
      </c>
      <c r="EA92">
        <f t="shared" si="140"/>
        <v>0</v>
      </c>
      <c r="EB92">
        <f t="shared" si="140"/>
        <v>0</v>
      </c>
      <c r="EC92">
        <f t="shared" si="140"/>
        <v>0</v>
      </c>
      <c r="ED92">
        <f t="shared" si="141"/>
        <v>0</v>
      </c>
      <c r="EE92">
        <f t="shared" si="141"/>
        <v>0</v>
      </c>
      <c r="EF92">
        <f t="shared" si="141"/>
        <v>0</v>
      </c>
      <c r="EG92">
        <f t="shared" si="141"/>
        <v>0</v>
      </c>
      <c r="EH92">
        <f t="shared" si="141"/>
        <v>0</v>
      </c>
      <c r="EI92">
        <f t="shared" si="141"/>
        <v>0</v>
      </c>
      <c r="EJ92">
        <f t="shared" si="141"/>
        <v>0</v>
      </c>
      <c r="EK92">
        <f t="shared" si="141"/>
        <v>0</v>
      </c>
      <c r="EL92">
        <f t="shared" si="141"/>
        <v>0</v>
      </c>
      <c r="EM92">
        <f t="shared" si="141"/>
        <v>0</v>
      </c>
      <c r="EN92">
        <f t="shared" si="142"/>
        <v>0</v>
      </c>
      <c r="EO92">
        <f t="shared" si="142"/>
        <v>0</v>
      </c>
      <c r="EP92">
        <f t="shared" si="142"/>
        <v>0</v>
      </c>
      <c r="EQ92">
        <f t="shared" si="142"/>
        <v>0</v>
      </c>
      <c r="ER92">
        <f t="shared" si="142"/>
        <v>0</v>
      </c>
      <c r="ES92">
        <f t="shared" si="142"/>
        <v>0</v>
      </c>
      <c r="ET92">
        <f t="shared" si="142"/>
        <v>0</v>
      </c>
      <c r="EU92">
        <f t="shared" si="142"/>
        <v>0</v>
      </c>
      <c r="EV92">
        <f t="shared" si="142"/>
        <v>0</v>
      </c>
      <c r="EW92">
        <f t="shared" si="142"/>
        <v>0</v>
      </c>
      <c r="EX92">
        <f t="shared" si="142"/>
        <v>0</v>
      </c>
      <c r="EZ92">
        <f t="shared" si="112"/>
        <v>0.87870987213085516</v>
      </c>
      <c r="FB92">
        <f t="shared" si="110"/>
        <v>1.1237819268545446E-2</v>
      </c>
      <c r="FC92">
        <f t="shared" si="111"/>
        <v>0.24857927651308601</v>
      </c>
    </row>
    <row r="93" spans="1:159" x14ac:dyDescent="0.25">
      <c r="A93">
        <v>730</v>
      </c>
      <c r="B93" s="20">
        <f>'Input spectra'!S92</f>
        <v>4.5523781651201897E-2</v>
      </c>
      <c r="C93">
        <f>'Input spectra'!D92</f>
        <v>0</v>
      </c>
      <c r="D93">
        <f t="shared" ref="D93:M102" si="143">D$2*EXP(- D$1 * ($C93*_c2+$B93))</f>
        <v>2.0653927966864227E-2</v>
      </c>
      <c r="E93">
        <f t="shared" si="143"/>
        <v>2.0410386933440387E-2</v>
      </c>
      <c r="F93">
        <f t="shared" si="143"/>
        <v>2.0168632150626739E-2</v>
      </c>
      <c r="G93">
        <f t="shared" si="143"/>
        <v>1.9928652416273542E-2</v>
      </c>
      <c r="H93">
        <f t="shared" si="143"/>
        <v>1.9690436593141632E-2</v>
      </c>
      <c r="I93">
        <f t="shared" si="143"/>
        <v>1.9453973608543906E-2</v>
      </c>
      <c r="J93">
        <f t="shared" si="143"/>
        <v>1.9219252453988672E-2</v>
      </c>
      <c r="K93">
        <f t="shared" si="143"/>
        <v>1.8986262184824913E-2</v>
      </c>
      <c r="L93">
        <f t="shared" si="143"/>
        <v>1.8754991919889479E-2</v>
      </c>
      <c r="M93">
        <f t="shared" si="143"/>
        <v>1.8525430841156151E-2</v>
      </c>
      <c r="N93">
        <f t="shared" ref="N93:W102" si="144">N$2*EXP(- N$1 * ($C93*_c2+$B93))</f>
        <v>1.829756819338656E-2</v>
      </c>
      <c r="O93">
        <f t="shared" si="144"/>
        <v>1.8071393283782999E-2</v>
      </c>
      <c r="P93">
        <f t="shared" si="144"/>
        <v>1.7846895481643109E-2</v>
      </c>
      <c r="Q93">
        <f t="shared" si="144"/>
        <v>1.7624064218016367E-2</v>
      </c>
      <c r="R93">
        <f t="shared" si="144"/>
        <v>1.740288898536246E-2</v>
      </c>
      <c r="S93">
        <f t="shared" si="144"/>
        <v>1.7183359337211462E-2</v>
      </c>
      <c r="T93">
        <f t="shared" si="144"/>
        <v>1.6965464887825837E-2</v>
      </c>
      <c r="U93">
        <f t="shared" si="144"/>
        <v>1.6749195311864244E-2</v>
      </c>
      <c r="V93">
        <f t="shared" si="144"/>
        <v>1.653454034404718E-2</v>
      </c>
      <c r="W93">
        <f t="shared" si="144"/>
        <v>1.6321489778824357E-2</v>
      </c>
      <c r="X93">
        <f t="shared" ref="X93:AG102" si="145">X$2*EXP(- X$1 * ($C93*_c2+$B93))</f>
        <v>1.6110033470043906E-2</v>
      </c>
      <c r="Y93">
        <f t="shared" si="145"/>
        <v>1.5900161330623344E-2</v>
      </c>
      <c r="Z93">
        <f t="shared" si="145"/>
        <v>1.5691863332222281E-2</v>
      </c>
      <c r="AA93">
        <f t="shared" si="145"/>
        <v>1.5485129504916918E-2</v>
      </c>
      <c r="AB93">
        <f t="shared" si="145"/>
        <v>1.527994993687626E-2</v>
      </c>
      <c r="AC93">
        <f t="shared" si="145"/>
        <v>1.5076314774040089E-2</v>
      </c>
      <c r="AD93">
        <f t="shared" si="145"/>
        <v>1.4874214219798638E-2</v>
      </c>
      <c r="AE93">
        <f t="shared" si="145"/>
        <v>1.4673638534674016E-2</v>
      </c>
      <c r="AF93">
        <f t="shared" si="145"/>
        <v>1.4474578036003308E-2</v>
      </c>
      <c r="AG93">
        <f t="shared" si="145"/>
        <v>1.4277023097623383E-2</v>
      </c>
      <c r="AH93">
        <f t="shared" ref="AH93:AQ102" si="146">AH$2*EXP(- AH$1 * ($C93*_c2+$B93))</f>
        <v>1.4080964149557427E-2</v>
      </c>
      <c r="AI93">
        <f t="shared" si="146"/>
        <v>1.3886391677703109E-2</v>
      </c>
      <c r="AJ93">
        <f t="shared" si="146"/>
        <v>1.3693296223522453E-2</v>
      </c>
      <c r="AK93">
        <f t="shared" si="146"/>
        <v>1.3501668383733352E-2</v>
      </c>
      <c r="AL93">
        <f t="shared" si="146"/>
        <v>1.3311498810002766E-2</v>
      </c>
      <c r="AM93">
        <f t="shared" si="146"/>
        <v>1.3122778208641548E-2</v>
      </c>
      <c r="AN93">
        <f t="shared" si="146"/>
        <v>1.2935497340300894E-2</v>
      </c>
      <c r="AO93">
        <f t="shared" si="146"/>
        <v>1.2749647019670473E-2</v>
      </c>
      <c r="AP93">
        <f t="shared" si="146"/>
        <v>1.2565218115178118E-2</v>
      </c>
      <c r="AQ93">
        <f t="shared" si="146"/>
        <v>1.2382201548691173E-2</v>
      </c>
      <c r="AR93">
        <f t="shared" ref="AR93:BA102" si="147">AR$2*EXP(- AR$1 * ($C93*_c2+$B93))</f>
        <v>1.2200588295219424E-2</v>
      </c>
      <c r="AS93">
        <f t="shared" si="147"/>
        <v>1.2020369382619637E-2</v>
      </c>
      <c r="AT93">
        <f t="shared" si="147"/>
        <v>1.1841535891301673E-2</v>
      </c>
      <c r="AU93">
        <f t="shared" si="147"/>
        <v>1.1664078953936195E-2</v>
      </c>
      <c r="AV93">
        <f t="shared" si="147"/>
        <v>1.1487989755163934E-2</v>
      </c>
      <c r="AW93">
        <f t="shared" si="147"/>
        <v>1.1313259531306522E-2</v>
      </c>
      <c r="AX93">
        <f t="shared" si="147"/>
        <v>1.005593173394639E-2</v>
      </c>
      <c r="AY93">
        <f t="shared" si="147"/>
        <v>8.5918575774289567E-3</v>
      </c>
      <c r="AZ93">
        <f t="shared" si="147"/>
        <v>7.7336920969410501E-3</v>
      </c>
      <c r="BA93">
        <f t="shared" si="147"/>
        <v>7.0836724780011257E-3</v>
      </c>
      <c r="BB93">
        <f t="shared" ref="BB93:BK102" si="148">BB$2*EXP(- BB$1 * ($C93*_c2+$B93))</f>
        <v>6.5525614378717503E-3</v>
      </c>
      <c r="BC93">
        <f t="shared" si="148"/>
        <v>6.1016769395971816E-3</v>
      </c>
      <c r="BD93">
        <f t="shared" si="148"/>
        <v>5.7098233634916545E-3</v>
      </c>
      <c r="BE93">
        <f t="shared" si="148"/>
        <v>5.36378733462896E-3</v>
      </c>
      <c r="BF93">
        <f t="shared" si="148"/>
        <v>5.0546222697489514E-3</v>
      </c>
      <c r="BG93">
        <f t="shared" si="148"/>
        <v>4.7759119906524176E-3</v>
      </c>
      <c r="BH93">
        <f t="shared" si="148"/>
        <v>4.5228562912173788E-3</v>
      </c>
      <c r="BI93">
        <f t="shared" si="148"/>
        <v>4.2917459299090409E-3</v>
      </c>
      <c r="BJ93">
        <f t="shared" si="148"/>
        <v>4.0796407455159014E-3</v>
      </c>
      <c r="BK93">
        <f t="shared" si="148"/>
        <v>3.8841618290494434E-3</v>
      </c>
      <c r="BL93">
        <f t="shared" ref="BL93:BU102" si="149">BL$2*EXP(- BL$1 * ($C93*_c2+$B93))</f>
        <v>3.703351601097883E-3</v>
      </c>
      <c r="BM93">
        <f t="shared" si="149"/>
        <v>3.5355762936242173E-3</v>
      </c>
      <c r="BN93">
        <f t="shared" si="149"/>
        <v>3.3794559835637816E-3</v>
      </c>
      <c r="BO93">
        <f t="shared" si="149"/>
        <v>3.2338131384526373E-3</v>
      </c>
      <c r="BP93">
        <f t="shared" si="149"/>
        <v>3.0976339628031552E-3</v>
      </c>
      <c r="BQ93">
        <f t="shared" si="149"/>
        <v>2.9700388190199442E-3</v>
      </c>
      <c r="BR93">
        <f t="shared" si="149"/>
        <v>2.850259222851479E-3</v>
      </c>
      <c r="BS93">
        <f t="shared" si="149"/>
        <v>2.7376196943809999E-3</v>
      </c>
      <c r="BT93">
        <f t="shared" si="149"/>
        <v>2.6315232566163503E-3</v>
      </c>
      <c r="BU93">
        <f t="shared" si="149"/>
        <v>2.5314397162575324E-3</v>
      </c>
      <c r="BV93">
        <f t="shared" ref="BV93:CE102" si="150">BV$2*EXP(- BV$1 * ($C93*_c2+$B93))</f>
        <v>2.4368960957515911E-3</v>
      </c>
      <c r="BW93">
        <f t="shared" si="150"/>
        <v>2.3474687494555368E-3</v>
      </c>
      <c r="BX93">
        <f t="shared" si="150"/>
        <v>2.2627768130118507E-3</v>
      </c>
      <c r="BY93">
        <f t="shared" si="150"/>
        <v>2.1824767189543345E-3</v>
      </c>
      <c r="BZ93">
        <f t="shared" si="150"/>
        <v>2.1062575729967592E-3</v>
      </c>
      <c r="CA93">
        <f t="shared" si="150"/>
        <v>2.0338372310330761E-3</v>
      </c>
      <c r="CB93">
        <f t="shared" si="150"/>
        <v>1.9649589511032532E-3</v>
      </c>
      <c r="CC93">
        <f t="shared" si="150"/>
        <v>1.8993885205698647E-3</v>
      </c>
      <c r="CD93">
        <f t="shared" si="150"/>
        <v>1.8369117786943474E-3</v>
      </c>
      <c r="CE93">
        <f t="shared" si="150"/>
        <v>1.7773324702532488E-3</v>
      </c>
      <c r="CF93">
        <f t="shared" ref="CF93:CO102" si="151">CF$2*EXP(- CF$1 * ($C93*_c2+$B93))</f>
        <v>1.7204703779133107E-3</v>
      </c>
      <c r="CG93">
        <f t="shared" si="151"/>
        <v>1.6661596906051592E-3</v>
      </c>
      <c r="CH93">
        <f t="shared" si="151"/>
        <v>1.6142475726989697E-3</v>
      </c>
      <c r="CI93">
        <f t="shared" si="151"/>
        <v>1.5645929048379642E-3</v>
      </c>
      <c r="CJ93">
        <f t="shared" si="151"/>
        <v>1.5170651721621931E-3</v>
      </c>
      <c r="CK93">
        <f t="shared" si="151"/>
        <v>1.4715434796093683E-3</v>
      </c>
      <c r="CL93">
        <f t="shared" si="151"/>
        <v>1.4279156772054697E-3</v>
      </c>
      <c r="CM93">
        <f t="shared" si="151"/>
        <v>1.3860775809045531E-3</v>
      </c>
      <c r="CN93">
        <f t="shared" si="151"/>
        <v>1.3459322767203419E-3</v>
      </c>
      <c r="CO93">
        <f t="shared" si="151"/>
        <v>1.3073894977021312E-3</v>
      </c>
      <c r="CP93">
        <f t="shared" ref="CP93:CY102" si="152">CP$2*EXP(- CP$1 * ($C93*_c2+$B93))</f>
        <v>1.2703650648152587E-3</v>
      </c>
      <c r="CQ93">
        <f t="shared" si="152"/>
        <v>1.2347803840481394E-3</v>
      </c>
      <c r="CR93">
        <f t="shared" si="152"/>
        <v>7.9490554875602201E-4</v>
      </c>
      <c r="CS93">
        <f t="shared" si="152"/>
        <v>5.1624410317051099E-4</v>
      </c>
      <c r="CT93">
        <f t="shared" si="152"/>
        <v>3.574777469492121E-4</v>
      </c>
      <c r="CU93">
        <f t="shared" si="152"/>
        <v>2.4865394906067016E-4</v>
      </c>
      <c r="CV93">
        <f t="shared" si="152"/>
        <v>1.6976303722352246E-4</v>
      </c>
      <c r="CW93">
        <f t="shared" si="152"/>
        <v>1.1158092705248157E-4</v>
      </c>
      <c r="CX93">
        <f t="shared" si="152"/>
        <v>6.890086425878179E-5</v>
      </c>
      <c r="CY93">
        <f t="shared" si="152"/>
        <v>3.8417163630459268E-5</v>
      </c>
      <c r="CZ93">
        <f t="shared" ref="CZ93:DI102" si="153">CZ$2*EXP(- CZ$1 * ($C93*_c2+$B93))</f>
        <v>1.7861493567830155E-5</v>
      </c>
      <c r="DA93">
        <f t="shared" si="153"/>
        <v>5.5886837774080423E-6</v>
      </c>
      <c r="DB93">
        <f t="shared" si="153"/>
        <v>3.5495922089710204E-7</v>
      </c>
      <c r="DC93">
        <f t="shared" si="153"/>
        <v>0</v>
      </c>
      <c r="DD93">
        <f t="shared" si="153"/>
        <v>0</v>
      </c>
      <c r="DE93">
        <f t="shared" si="153"/>
        <v>0</v>
      </c>
      <c r="DF93">
        <f t="shared" si="153"/>
        <v>0</v>
      </c>
      <c r="DG93">
        <f t="shared" si="153"/>
        <v>0</v>
      </c>
      <c r="DH93">
        <f t="shared" si="153"/>
        <v>0</v>
      </c>
      <c r="DI93">
        <f t="shared" si="153"/>
        <v>0</v>
      </c>
      <c r="DJ93">
        <f t="shared" ref="DJ93:DS102" si="154">DJ$2*EXP(- DJ$1 * ($C93*_c2+$B93))</f>
        <v>0</v>
      </c>
      <c r="DK93">
        <f t="shared" si="154"/>
        <v>0</v>
      </c>
      <c r="DL93">
        <f t="shared" si="154"/>
        <v>0</v>
      </c>
      <c r="DM93">
        <f t="shared" si="154"/>
        <v>0</v>
      </c>
      <c r="DN93">
        <f t="shared" si="154"/>
        <v>0</v>
      </c>
      <c r="DO93">
        <f t="shared" si="154"/>
        <v>0</v>
      </c>
      <c r="DP93">
        <f t="shared" si="154"/>
        <v>0</v>
      </c>
      <c r="DQ93">
        <f t="shared" si="154"/>
        <v>0</v>
      </c>
      <c r="DR93">
        <f t="shared" si="154"/>
        <v>0</v>
      </c>
      <c r="DS93">
        <f t="shared" si="154"/>
        <v>0</v>
      </c>
      <c r="DT93">
        <f t="shared" ref="DT93:EC102" si="155">DT$2*EXP(- DT$1 * ($C93*_c2+$B93))</f>
        <v>0</v>
      </c>
      <c r="DU93">
        <f t="shared" si="155"/>
        <v>0</v>
      </c>
      <c r="DV93">
        <f t="shared" si="155"/>
        <v>0</v>
      </c>
      <c r="DW93">
        <f t="shared" si="155"/>
        <v>0</v>
      </c>
      <c r="DX93">
        <f t="shared" si="155"/>
        <v>0</v>
      </c>
      <c r="DY93">
        <f t="shared" si="155"/>
        <v>0</v>
      </c>
      <c r="DZ93">
        <f t="shared" si="155"/>
        <v>0</v>
      </c>
      <c r="EA93">
        <f t="shared" si="155"/>
        <v>0</v>
      </c>
      <c r="EB93">
        <f t="shared" si="155"/>
        <v>0</v>
      </c>
      <c r="EC93">
        <f t="shared" si="155"/>
        <v>0</v>
      </c>
      <c r="ED93">
        <f t="shared" ref="ED93:EM102" si="156">ED$2*EXP(- ED$1 * ($C93*_c2+$B93))</f>
        <v>0</v>
      </c>
      <c r="EE93">
        <f t="shared" si="156"/>
        <v>0</v>
      </c>
      <c r="EF93">
        <f t="shared" si="156"/>
        <v>0</v>
      </c>
      <c r="EG93">
        <f t="shared" si="156"/>
        <v>0</v>
      </c>
      <c r="EH93">
        <f t="shared" si="156"/>
        <v>0</v>
      </c>
      <c r="EI93">
        <f t="shared" si="156"/>
        <v>0</v>
      </c>
      <c r="EJ93">
        <f t="shared" si="156"/>
        <v>0</v>
      </c>
      <c r="EK93">
        <f t="shared" si="156"/>
        <v>0</v>
      </c>
      <c r="EL93">
        <f t="shared" si="156"/>
        <v>0</v>
      </c>
      <c r="EM93">
        <f t="shared" si="156"/>
        <v>0</v>
      </c>
      <c r="EN93">
        <f t="shared" ref="EN93:EX102" si="157">EN$2*EXP(- EN$1 * ($C93*_c2+$B93))</f>
        <v>0</v>
      </c>
      <c r="EO93">
        <f t="shared" si="157"/>
        <v>0</v>
      </c>
      <c r="EP93">
        <f t="shared" si="157"/>
        <v>0</v>
      </c>
      <c r="EQ93">
        <f t="shared" si="157"/>
        <v>0</v>
      </c>
      <c r="ER93">
        <f t="shared" si="157"/>
        <v>0</v>
      </c>
      <c r="ES93">
        <f t="shared" si="157"/>
        <v>0</v>
      </c>
      <c r="ET93">
        <f t="shared" si="157"/>
        <v>0</v>
      </c>
      <c r="EU93">
        <f t="shared" si="157"/>
        <v>0</v>
      </c>
      <c r="EV93">
        <f t="shared" si="157"/>
        <v>0</v>
      </c>
      <c r="EW93">
        <f t="shared" si="157"/>
        <v>0</v>
      </c>
      <c r="EX93">
        <f t="shared" si="157"/>
        <v>0</v>
      </c>
      <c r="EZ93">
        <f t="shared" si="112"/>
        <v>0.87856594317846803</v>
      </c>
      <c r="FB93">
        <f t="shared" si="110"/>
        <v>1.1252396678957499E-2</v>
      </c>
      <c r="FC93">
        <f t="shared" si="111"/>
        <v>0.24857741253332724</v>
      </c>
    </row>
    <row r="94" spans="1:159" x14ac:dyDescent="0.25">
      <c r="A94">
        <v>735</v>
      </c>
      <c r="B94" s="20">
        <f>'Input spectra'!S93</f>
        <v>4.5602246632394997E-2</v>
      </c>
      <c r="C94">
        <f>'Input spectra'!D93</f>
        <v>0</v>
      </c>
      <c r="D94">
        <f t="shared" si="143"/>
        <v>2.0653927966864227E-2</v>
      </c>
      <c r="E94">
        <f t="shared" si="143"/>
        <v>2.0410226784006006E-2</v>
      </c>
      <c r="F94">
        <f t="shared" si="143"/>
        <v>2.0168315646841715E-2</v>
      </c>
      <c r="G94">
        <f t="shared" si="143"/>
        <v>1.9928183311393694E-2</v>
      </c>
      <c r="H94">
        <f t="shared" si="143"/>
        <v>1.9689818598945079E-2</v>
      </c>
      <c r="I94">
        <f t="shared" si="143"/>
        <v>1.9453210395678714E-2</v>
      </c>
      <c r="J94">
        <f t="shared" si="143"/>
        <v>1.9218347652318002E-2</v>
      </c>
      <c r="K94">
        <f t="shared" si="143"/>
        <v>1.8985219383769666E-2</v>
      </c>
      <c r="L94">
        <f t="shared" si="143"/>
        <v>1.8753814668768444E-2</v>
      </c>
      <c r="M94">
        <f t="shared" si="143"/>
        <v>1.8524122649523658E-2</v>
      </c>
      <c r="N94">
        <f t="shared" si="144"/>
        <v>1.829613253136772E-2</v>
      </c>
      <c r="O94">
        <f t="shared" si="144"/>
        <v>1.8069833582406474E-2</v>
      </c>
      <c r="P94">
        <f t="shared" si="144"/>
        <v>1.7845215133171468E-2</v>
      </c>
      <c r="Q94">
        <f t="shared" si="144"/>
        <v>1.7622266576274043E-2</v>
      </c>
      <c r="R94">
        <f t="shared" si="144"/>
        <v>1.7400977366061283E-2</v>
      </c>
      <c r="S94">
        <f t="shared" si="144"/>
        <v>1.7181337018273866E-2</v>
      </c>
      <c r="T94">
        <f t="shared" si="144"/>
        <v>1.6963335109705664E-2</v>
      </c>
      <c r="U94">
        <f t="shared" si="144"/>
        <v>1.6746961277865229E-2</v>
      </c>
      <c r="V94">
        <f t="shared" si="144"/>
        <v>1.6532205220639095E-2</v>
      </c>
      <c r="W94">
        <f t="shared" si="144"/>
        <v>1.631905669595685E-2</v>
      </c>
      <c r="X94">
        <f t="shared" si="145"/>
        <v>1.6107505521458038E-2</v>
      </c>
      <c r="Y94">
        <f t="shared" si="145"/>
        <v>1.5897541574160842E-2</v>
      </c>
      <c r="Z94">
        <f t="shared" si="145"/>
        <v>1.568915479013254E-2</v>
      </c>
      <c r="AA94">
        <f t="shared" si="145"/>
        <v>1.5482335164161715E-2</v>
      </c>
      <c r="AB94">
        <f t="shared" si="145"/>
        <v>1.5277072749432283E-2</v>
      </c>
      <c r="AC94">
        <f t="shared" si="145"/>
        <v>1.5073357657199202E-2</v>
      </c>
      <c r="AD94">
        <f t="shared" si="145"/>
        <v>1.4871180056465955E-2</v>
      </c>
      <c r="AE94">
        <f t="shared" si="145"/>
        <v>1.4670530173663777E-2</v>
      </c>
      <c r="AF94">
        <f t="shared" si="145"/>
        <v>1.447139829233259E-2</v>
      </c>
      <c r="AG94">
        <f t="shared" si="145"/>
        <v>1.4273774752803645E-2</v>
      </c>
      <c r="AH94">
        <f t="shared" si="146"/>
        <v>1.4077649951883891E-2</v>
      </c>
      <c r="AI94">
        <f t="shared" si="146"/>
        <v>1.3883014342542023E-2</v>
      </c>
      <c r="AJ94">
        <f t="shared" si="146"/>
        <v>1.3689858433596228E-2</v>
      </c>
      <c r="AK94">
        <f t="shared" si="146"/>
        <v>1.3498172789403603E-2</v>
      </c>
      <c r="AL94">
        <f t="shared" si="146"/>
        <v>1.3307948029551245E-2</v>
      </c>
      <c r="AM94">
        <f t="shared" si="146"/>
        <v>1.3119174828549011E-2</v>
      </c>
      <c r="AN94">
        <f t="shared" si="146"/>
        <v>1.293184391552391E-2</v>
      </c>
      <c r="AO94">
        <f t="shared" si="146"/>
        <v>1.2745946073916166E-2</v>
      </c>
      <c r="AP94">
        <f t="shared" si="146"/>
        <v>1.2561472141176894E-2</v>
      </c>
      <c r="AQ94">
        <f t="shared" si="146"/>
        <v>1.2378413008467402E-2</v>
      </c>
      <c r="AR94">
        <f t="shared" si="147"/>
        <v>1.2196759620360136E-2</v>
      </c>
      <c r="AS94">
        <f t="shared" si="147"/>
        <v>1.201650297454122E-2</v>
      </c>
      <c r="AT94">
        <f t="shared" si="147"/>
        <v>1.1837634121514565E-2</v>
      </c>
      <c r="AU94">
        <f t="shared" si="147"/>
        <v>1.1660144164307643E-2</v>
      </c>
      <c r="AV94">
        <f t="shared" si="147"/>
        <v>1.1484024258178769E-2</v>
      </c>
      <c r="AW94">
        <f t="shared" si="147"/>
        <v>1.1309265610326014E-2</v>
      </c>
      <c r="AX94">
        <f t="shared" si="147"/>
        <v>1.0052302811821229E-2</v>
      </c>
      <c r="AY94">
        <f t="shared" si="147"/>
        <v>8.5886896098818031E-3</v>
      </c>
      <c r="AZ94">
        <f t="shared" si="147"/>
        <v>7.7307798901667642E-3</v>
      </c>
      <c r="BA94">
        <f t="shared" si="147"/>
        <v>7.0809494823851332E-3</v>
      </c>
      <c r="BB94">
        <f t="shared" si="148"/>
        <v>6.549991209037165E-3</v>
      </c>
      <c r="BC94">
        <f t="shared" si="148"/>
        <v>6.0992357114564152E-3</v>
      </c>
      <c r="BD94">
        <f t="shared" si="148"/>
        <v>5.7074941285580163E-3</v>
      </c>
      <c r="BE94">
        <f t="shared" si="148"/>
        <v>5.3615571901765649E-3</v>
      </c>
      <c r="BF94">
        <f t="shared" si="148"/>
        <v>5.0524810248721783E-3</v>
      </c>
      <c r="BG94">
        <f t="shared" si="148"/>
        <v>4.7738513551807433E-3</v>
      </c>
      <c r="BH94">
        <f t="shared" si="148"/>
        <v>4.5208693671109981E-3</v>
      </c>
      <c r="BI94">
        <f t="shared" si="148"/>
        <v>4.2898268740373235E-3</v>
      </c>
      <c r="BJ94">
        <f t="shared" si="148"/>
        <v>4.07778453610615E-3</v>
      </c>
      <c r="BK94">
        <f t="shared" si="148"/>
        <v>3.8823640981646475E-3</v>
      </c>
      <c r="BL94">
        <f t="shared" si="149"/>
        <v>3.7016085109622928E-3</v>
      </c>
      <c r="BM94">
        <f t="shared" si="149"/>
        <v>3.5338844430900739E-3</v>
      </c>
      <c r="BN94">
        <f t="shared" si="149"/>
        <v>3.3778123359082248E-3</v>
      </c>
      <c r="BO94">
        <f t="shared" si="149"/>
        <v>3.2322149646486446E-3</v>
      </c>
      <c r="BP94">
        <f t="shared" si="149"/>
        <v>3.0960787962593401E-3</v>
      </c>
      <c r="BQ94">
        <f t="shared" si="149"/>
        <v>2.9685244189812244E-3</v>
      </c>
      <c r="BR94">
        <f t="shared" si="149"/>
        <v>2.8487835444487276E-3</v>
      </c>
      <c r="BS94">
        <f t="shared" si="149"/>
        <v>2.736180863860317E-3</v>
      </c>
      <c r="BT94">
        <f t="shared" si="149"/>
        <v>2.6301195506563324E-3</v>
      </c>
      <c r="BU94">
        <f t="shared" si="149"/>
        <v>2.5300695445510963E-3</v>
      </c>
      <c r="BV94">
        <f t="shared" si="150"/>
        <v>2.435557986222559E-3</v>
      </c>
      <c r="BW94">
        <f t="shared" si="150"/>
        <v>2.346161335622298E-3</v>
      </c>
      <c r="BX94">
        <f t="shared" si="150"/>
        <v>2.2614988231161172E-3</v>
      </c>
      <c r="BY94">
        <f t="shared" si="150"/>
        <v>2.1812269665527077E-3</v>
      </c>
      <c r="BZ94">
        <f t="shared" si="150"/>
        <v>2.1050349487735875E-3</v>
      </c>
      <c r="CA94">
        <f t="shared" si="150"/>
        <v>2.0326406956399632E-3</v>
      </c>
      <c r="CB94">
        <f t="shared" si="150"/>
        <v>1.9637875288670472E-3</v>
      </c>
      <c r="CC94">
        <f t="shared" si="150"/>
        <v>1.8982412939396636E-3</v>
      </c>
      <c r="CD94">
        <f t="shared" si="150"/>
        <v>1.8357878833207884E-3</v>
      </c>
      <c r="CE94">
        <f t="shared" si="150"/>
        <v>1.7762310906115268E-3</v>
      </c>
      <c r="CF94">
        <f t="shared" si="151"/>
        <v>1.719390743396E-3</v>
      </c>
      <c r="CG94">
        <f t="shared" si="151"/>
        <v>1.6651010720227844E-3</v>
      </c>
      <c r="CH94">
        <f t="shared" si="151"/>
        <v>1.6132092791359479E-3</v>
      </c>
      <c r="CI94">
        <f t="shared" si="151"/>
        <v>1.563574280819493E-3</v>
      </c>
      <c r="CJ94">
        <f t="shared" si="151"/>
        <v>1.5160655950942218E-3</v>
      </c>
      <c r="CK94">
        <f t="shared" si="151"/>
        <v>1.470562357459249E-3</v>
      </c>
      <c r="CL94">
        <f t="shared" si="151"/>
        <v>1.4269524463954239E-3</v>
      </c>
      <c r="CM94">
        <f t="shared" si="151"/>
        <v>1.385131704393914E-3</v>
      </c>
      <c r="CN94">
        <f t="shared" si="151"/>
        <v>1.3450032422557454E-3</v>
      </c>
      <c r="CO94">
        <f t="shared" si="151"/>
        <v>1.3064768162175471E-3</v>
      </c>
      <c r="CP94">
        <f t="shared" si="152"/>
        <v>1.2694682689660685E-3</v>
      </c>
      <c r="CQ94">
        <f t="shared" si="152"/>
        <v>1.2338990268654371E-3</v>
      </c>
      <c r="CR94">
        <f t="shared" si="152"/>
        <v>7.9433193113166635E-4</v>
      </c>
      <c r="CS94">
        <f t="shared" si="152"/>
        <v>5.1586752470668352E-4</v>
      </c>
      <c r="CT94">
        <f t="shared" si="152"/>
        <v>3.572141790050751E-4</v>
      </c>
      <c r="CU94">
        <f t="shared" si="152"/>
        <v>2.4846866716476864E-4</v>
      </c>
      <c r="CV94">
        <f t="shared" si="152"/>
        <v>1.6963520901992605E-4</v>
      </c>
      <c r="CW94">
        <f t="shared" si="152"/>
        <v>1.1149603396825684E-4</v>
      </c>
      <c r="CX94">
        <f t="shared" si="152"/>
        <v>6.8847902834736537E-5</v>
      </c>
      <c r="CY94">
        <f t="shared" si="152"/>
        <v>3.8387332638350706E-5</v>
      </c>
      <c r="CZ94">
        <f t="shared" si="153"/>
        <v>1.7847484047263965E-5</v>
      </c>
      <c r="DA94">
        <f t="shared" si="153"/>
        <v>5.5842565206604382E-6</v>
      </c>
      <c r="DB94">
        <f t="shared" si="153"/>
        <v>3.5467524549145869E-7</v>
      </c>
      <c r="DC94">
        <f t="shared" si="153"/>
        <v>0</v>
      </c>
      <c r="DD94">
        <f t="shared" si="153"/>
        <v>0</v>
      </c>
      <c r="DE94">
        <f t="shared" si="153"/>
        <v>0</v>
      </c>
      <c r="DF94">
        <f t="shared" si="153"/>
        <v>0</v>
      </c>
      <c r="DG94">
        <f t="shared" si="153"/>
        <v>0</v>
      </c>
      <c r="DH94">
        <f t="shared" si="153"/>
        <v>0</v>
      </c>
      <c r="DI94">
        <f t="shared" si="153"/>
        <v>0</v>
      </c>
      <c r="DJ94">
        <f t="shared" si="154"/>
        <v>0</v>
      </c>
      <c r="DK94">
        <f t="shared" si="154"/>
        <v>0</v>
      </c>
      <c r="DL94">
        <f t="shared" si="154"/>
        <v>0</v>
      </c>
      <c r="DM94">
        <f t="shared" si="154"/>
        <v>0</v>
      </c>
      <c r="DN94">
        <f t="shared" si="154"/>
        <v>0</v>
      </c>
      <c r="DO94">
        <f t="shared" si="154"/>
        <v>0</v>
      </c>
      <c r="DP94">
        <f t="shared" si="154"/>
        <v>0</v>
      </c>
      <c r="DQ94">
        <f t="shared" si="154"/>
        <v>0</v>
      </c>
      <c r="DR94">
        <f t="shared" si="154"/>
        <v>0</v>
      </c>
      <c r="DS94">
        <f t="shared" si="154"/>
        <v>0</v>
      </c>
      <c r="DT94">
        <f t="shared" si="155"/>
        <v>0</v>
      </c>
      <c r="DU94">
        <f t="shared" si="155"/>
        <v>0</v>
      </c>
      <c r="DV94">
        <f t="shared" si="155"/>
        <v>0</v>
      </c>
      <c r="DW94">
        <f t="shared" si="155"/>
        <v>0</v>
      </c>
      <c r="DX94">
        <f t="shared" si="155"/>
        <v>0</v>
      </c>
      <c r="DY94">
        <f t="shared" si="155"/>
        <v>0</v>
      </c>
      <c r="DZ94">
        <f t="shared" si="155"/>
        <v>0</v>
      </c>
      <c r="EA94">
        <f t="shared" si="155"/>
        <v>0</v>
      </c>
      <c r="EB94">
        <f t="shared" si="155"/>
        <v>0</v>
      </c>
      <c r="EC94">
        <f t="shared" si="155"/>
        <v>0</v>
      </c>
      <c r="ED94">
        <f t="shared" si="156"/>
        <v>0</v>
      </c>
      <c r="EE94">
        <f t="shared" si="156"/>
        <v>0</v>
      </c>
      <c r="EF94">
        <f t="shared" si="156"/>
        <v>0</v>
      </c>
      <c r="EG94">
        <f t="shared" si="156"/>
        <v>0</v>
      </c>
      <c r="EH94">
        <f t="shared" si="156"/>
        <v>0</v>
      </c>
      <c r="EI94">
        <f t="shared" si="156"/>
        <v>0</v>
      </c>
      <c r="EJ94">
        <f t="shared" si="156"/>
        <v>0</v>
      </c>
      <c r="EK94">
        <f t="shared" si="156"/>
        <v>0</v>
      </c>
      <c r="EL94">
        <f t="shared" si="156"/>
        <v>0</v>
      </c>
      <c r="EM94">
        <f t="shared" si="156"/>
        <v>0</v>
      </c>
      <c r="EN94">
        <f t="shared" si="157"/>
        <v>0</v>
      </c>
      <c r="EO94">
        <f t="shared" si="157"/>
        <v>0</v>
      </c>
      <c r="EP94">
        <f t="shared" si="157"/>
        <v>0</v>
      </c>
      <c r="EQ94">
        <f t="shared" si="157"/>
        <v>0</v>
      </c>
      <c r="ER94">
        <f t="shared" si="157"/>
        <v>0</v>
      </c>
      <c r="ES94">
        <f t="shared" si="157"/>
        <v>0</v>
      </c>
      <c r="ET94">
        <f t="shared" si="157"/>
        <v>0</v>
      </c>
      <c r="EU94">
        <f t="shared" si="157"/>
        <v>0</v>
      </c>
      <c r="EV94">
        <f t="shared" si="157"/>
        <v>0</v>
      </c>
      <c r="EW94">
        <f t="shared" si="157"/>
        <v>0</v>
      </c>
      <c r="EX94">
        <f t="shared" si="157"/>
        <v>0</v>
      </c>
      <c r="EZ94">
        <f t="shared" si="112"/>
        <v>0.87837667540977293</v>
      </c>
      <c r="FB94">
        <f t="shared" si="110"/>
        <v>1.127157108857646E-2</v>
      </c>
      <c r="FC94">
        <f t="shared" si="111"/>
        <v>0.2485749606617296</v>
      </c>
    </row>
    <row r="95" spans="1:159" x14ac:dyDescent="0.25">
      <c r="A95">
        <v>740</v>
      </c>
      <c r="B95" s="20">
        <f>'Input spectra'!S94</f>
        <v>4.56807116135882E-2</v>
      </c>
      <c r="C95">
        <f>'Input spectra'!D94</f>
        <v>0</v>
      </c>
      <c r="D95">
        <f t="shared" si="143"/>
        <v>2.0653927966864227E-2</v>
      </c>
      <c r="E95">
        <f t="shared" si="143"/>
        <v>2.0410066635828235E-2</v>
      </c>
      <c r="F95">
        <f t="shared" si="143"/>
        <v>2.0167999148023544E-2</v>
      </c>
      <c r="G95">
        <f t="shared" si="143"/>
        <v>1.9927714217556212E-2</v>
      </c>
      <c r="H95">
        <f t="shared" si="143"/>
        <v>1.968920062414458E-2</v>
      </c>
      <c r="I95">
        <f t="shared" si="143"/>
        <v>1.9452447212755672E-2</v>
      </c>
      <c r="J95">
        <f t="shared" si="143"/>
        <v>1.9217442893243477E-2</v>
      </c>
      <c r="K95">
        <f t="shared" si="143"/>
        <v>1.8984176639989209E-2</v>
      </c>
      <c r="L95">
        <f t="shared" si="143"/>
        <v>1.8752637491543479E-2</v>
      </c>
      <c r="M95">
        <f t="shared" si="143"/>
        <v>1.8522814550270411E-2</v>
      </c>
      <c r="N95">
        <f t="shared" si="144"/>
        <v>1.8294696981993652E-2</v>
      </c>
      <c r="O95">
        <f t="shared" si="144"/>
        <v>1.8068274015644273E-2</v>
      </c>
      <c r="P95">
        <f t="shared" si="144"/>
        <v>1.7843534942910595E-2</v>
      </c>
      <c r="Q95">
        <f t="shared" si="144"/>
        <v>1.7620469117889864E-2</v>
      </c>
      <c r="R95">
        <f t="shared" si="144"/>
        <v>1.7399065956741816E-2</v>
      </c>
      <c r="S95">
        <f t="shared" si="144"/>
        <v>1.7179314937344085E-2</v>
      </c>
      <c r="T95">
        <f t="shared" si="144"/>
        <v>1.6961205598949508E-2</v>
      </c>
      <c r="U95">
        <f t="shared" si="144"/>
        <v>1.6744727541845181E-2</v>
      </c>
      <c r="V95">
        <f t="shared" si="144"/>
        <v>1.6529870427013465E-2</v>
      </c>
      <c r="W95">
        <f t="shared" si="144"/>
        <v>1.6316623975794725E-2</v>
      </c>
      <c r="X95">
        <f t="shared" si="145"/>
        <v>1.6104977969551917E-2</v>
      </c>
      <c r="Y95">
        <f t="shared" si="145"/>
        <v>1.5894922249336974E-2</v>
      </c>
      <c r="Z95">
        <f t="shared" si="145"/>
        <v>1.5686446715558987E-2</v>
      </c>
      <c r="AA95">
        <f t="shared" si="145"/>
        <v>1.5479541327654165E-2</v>
      </c>
      <c r="AB95">
        <f t="shared" si="145"/>
        <v>1.5274196103757593E-2</v>
      </c>
      <c r="AC95">
        <f t="shared" si="145"/>
        <v>1.5070401120376713E-2</v>
      </c>
      <c r="AD95">
        <f t="shared" si="145"/>
        <v>1.4868146512066607E-2</v>
      </c>
      <c r="AE95">
        <f t="shared" si="145"/>
        <v>1.4667422471106998E-2</v>
      </c>
      <c r="AF95">
        <f t="shared" si="145"/>
        <v>1.4468219247181011E-2</v>
      </c>
      <c r="AG95">
        <f t="shared" si="145"/>
        <v>1.4270527147055626E-2</v>
      </c>
      <c r="AH95">
        <f t="shared" si="146"/>
        <v>1.4074336534263909E-2</v>
      </c>
      <c r="AI95">
        <f t="shared" si="146"/>
        <v>1.3879637828788901E-2</v>
      </c>
      <c r="AJ95">
        <f t="shared" si="146"/>
        <v>1.368642150674923E-2</v>
      </c>
      <c r="AK95">
        <f t="shared" si="146"/>
        <v>1.3494678100086427E-2</v>
      </c>
      <c r="AL95">
        <f t="shared" si="146"/>
        <v>1.3304398196253902E-2</v>
      </c>
      <c r="AM95">
        <f t="shared" si="146"/>
        <v>1.3115572437907629E-2</v>
      </c>
      <c r="AN95">
        <f t="shared" si="146"/>
        <v>1.2928191522598442E-2</v>
      </c>
      <c r="AO95">
        <f t="shared" si="146"/>
        <v>1.2742246202466067E-2</v>
      </c>
      <c r="AP95">
        <f t="shared" si="146"/>
        <v>1.2557727283934728E-2</v>
      </c>
      <c r="AQ95">
        <f t="shared" si="146"/>
        <v>1.2374625627410431E-2</v>
      </c>
      <c r="AR95">
        <f t="shared" si="147"/>
        <v>1.2192932146979892E-2</v>
      </c>
      <c r="AS95">
        <f t="shared" si="147"/>
        <v>1.2012637810111056E-2</v>
      </c>
      <c r="AT95">
        <f t="shared" si="147"/>
        <v>1.183373363735523E-2</v>
      </c>
      <c r="AU95">
        <f t="shared" si="147"/>
        <v>1.1656210702050879E-2</v>
      </c>
      <c r="AV95">
        <f t="shared" si="147"/>
        <v>1.1480060130028936E-2</v>
      </c>
      <c r="AW95">
        <f t="shared" si="147"/>
        <v>1.1305273099319769E-2</v>
      </c>
      <c r="AX95">
        <f t="shared" si="147"/>
        <v>1.0048675199278916E-2</v>
      </c>
      <c r="AY95">
        <f t="shared" si="147"/>
        <v>8.5855228104194607E-3</v>
      </c>
      <c r="AZ95">
        <f t="shared" si="147"/>
        <v>7.7278687800159482E-3</v>
      </c>
      <c r="BA95">
        <f t="shared" si="147"/>
        <v>7.07822753350092E-3</v>
      </c>
      <c r="BB95">
        <f t="shared" si="148"/>
        <v>6.5474219883695835E-3</v>
      </c>
      <c r="BC95">
        <f t="shared" si="148"/>
        <v>6.0967954600298982E-3</v>
      </c>
      <c r="BD95">
        <f t="shared" si="148"/>
        <v>5.7051658438000688E-3</v>
      </c>
      <c r="BE95">
        <f t="shared" si="148"/>
        <v>5.3593279729690357E-3</v>
      </c>
      <c r="BF95">
        <f t="shared" si="148"/>
        <v>5.050340687072009E-3</v>
      </c>
      <c r="BG95">
        <f t="shared" si="148"/>
        <v>4.7717916087996852E-3</v>
      </c>
      <c r="BH95">
        <f t="shared" si="148"/>
        <v>4.5188833158750193E-3</v>
      </c>
      <c r="BI95">
        <f t="shared" si="148"/>
        <v>4.2879086762721876E-3</v>
      </c>
      <c r="BJ95">
        <f t="shared" si="148"/>
        <v>4.0759291712593329E-3</v>
      </c>
      <c r="BK95">
        <f t="shared" si="148"/>
        <v>3.8805671993348652E-3</v>
      </c>
      <c r="BL95">
        <f t="shared" si="149"/>
        <v>3.6998662412627671E-3</v>
      </c>
      <c r="BM95">
        <f t="shared" si="149"/>
        <v>3.5321934021433883E-3</v>
      </c>
      <c r="BN95">
        <f t="shared" si="149"/>
        <v>3.3761694876646509E-3</v>
      </c>
      <c r="BO95">
        <f t="shared" si="149"/>
        <v>3.2306175806736839E-3</v>
      </c>
      <c r="BP95">
        <f t="shared" si="149"/>
        <v>3.0945244104865913E-3</v>
      </c>
      <c r="BQ95">
        <f t="shared" si="149"/>
        <v>2.9670107911234796E-3</v>
      </c>
      <c r="BR95">
        <f t="shared" si="149"/>
        <v>2.8473086300560449E-3</v>
      </c>
      <c r="BS95">
        <f t="shared" si="149"/>
        <v>2.7347427895561618E-3</v>
      </c>
      <c r="BT95">
        <f t="shared" si="149"/>
        <v>2.6287165934605187E-3</v>
      </c>
      <c r="BU95">
        <f t="shared" si="149"/>
        <v>2.5287001144663106E-3</v>
      </c>
      <c r="BV95">
        <f t="shared" si="150"/>
        <v>2.4342206114548945E-3</v>
      </c>
      <c r="BW95">
        <f t="shared" si="150"/>
        <v>2.3448546499482423E-3</v>
      </c>
      <c r="BX95">
        <f t="shared" si="150"/>
        <v>2.2602215550141377E-3</v>
      </c>
      <c r="BY95">
        <f t="shared" si="150"/>
        <v>2.1799779297972301E-3</v>
      </c>
      <c r="BZ95">
        <f t="shared" si="150"/>
        <v>2.1038130342499357E-3</v>
      </c>
      <c r="CA95">
        <f t="shared" si="150"/>
        <v>2.0314448641856526E-3</v>
      </c>
      <c r="CB95">
        <f t="shared" si="150"/>
        <v>1.9626168049813341E-3</v>
      </c>
      <c r="CC95">
        <f t="shared" si="150"/>
        <v>1.8970947602319074E-3</v>
      </c>
      <c r="CD95">
        <f t="shared" si="150"/>
        <v>1.8346646755909276E-3</v>
      </c>
      <c r="CE95">
        <f t="shared" si="150"/>
        <v>1.7751303934741385E-3</v>
      </c>
      <c r="CF95">
        <f t="shared" si="151"/>
        <v>1.7183117863740437E-3</v>
      </c>
      <c r="CG95">
        <f t="shared" si="151"/>
        <v>1.6640431260489877E-3</v>
      </c>
      <c r="CH95">
        <f t="shared" si="151"/>
        <v>1.6121716534094708E-3</v>
      </c>
      <c r="CI95">
        <f t="shared" si="151"/>
        <v>1.5625563199734578E-3</v>
      </c>
      <c r="CJ95">
        <f t="shared" si="151"/>
        <v>1.5150666766362635E-3</v>
      </c>
      <c r="CK95">
        <f t="shared" si="151"/>
        <v>1.4695818894526771E-3</v>
      </c>
      <c r="CL95">
        <f t="shared" si="151"/>
        <v>1.4259898653531528E-3</v>
      </c>
      <c r="CM95">
        <f t="shared" si="151"/>
        <v>1.3841864733611211E-3</v>
      </c>
      <c r="CN95">
        <f t="shared" si="151"/>
        <v>1.3440748490604385E-3</v>
      </c>
      <c r="CO95">
        <f t="shared" si="151"/>
        <v>1.305564771870933E-3</v>
      </c>
      <c r="CP95">
        <f t="shared" si="152"/>
        <v>1.2685721061969398E-3</v>
      </c>
      <c r="CQ95">
        <f t="shared" si="152"/>
        <v>1.2330182987747513E-3</v>
      </c>
      <c r="CR95">
        <f t="shared" si="152"/>
        <v>7.937587274397317E-4</v>
      </c>
      <c r="CS95">
        <f t="shared" si="152"/>
        <v>5.1549122094108159E-4</v>
      </c>
      <c r="CT95">
        <f t="shared" si="152"/>
        <v>3.5695080538928898E-4</v>
      </c>
      <c r="CU95">
        <f t="shared" si="152"/>
        <v>2.4828352332973856E-4</v>
      </c>
      <c r="CV95">
        <f t="shared" si="152"/>
        <v>1.6950747706843416E-4</v>
      </c>
      <c r="CW95">
        <f t="shared" si="152"/>
        <v>1.1141120547245171E-4</v>
      </c>
      <c r="CX95">
        <f t="shared" si="152"/>
        <v>6.8794982120085337E-5</v>
      </c>
      <c r="CY95">
        <f t="shared" si="152"/>
        <v>3.83575248100576E-5</v>
      </c>
      <c r="CZ95">
        <f t="shared" si="153"/>
        <v>1.7833485514953904E-5</v>
      </c>
      <c r="DA95">
        <f t="shared" si="153"/>
        <v>5.5798327711075621E-6</v>
      </c>
      <c r="DB95">
        <f t="shared" si="153"/>
        <v>3.5439149727256283E-7</v>
      </c>
      <c r="DC95">
        <f t="shared" si="153"/>
        <v>0</v>
      </c>
      <c r="DD95">
        <f t="shared" si="153"/>
        <v>0</v>
      </c>
      <c r="DE95">
        <f t="shared" si="153"/>
        <v>0</v>
      </c>
      <c r="DF95">
        <f t="shared" si="153"/>
        <v>0</v>
      </c>
      <c r="DG95">
        <f t="shared" si="153"/>
        <v>0</v>
      </c>
      <c r="DH95">
        <f t="shared" si="153"/>
        <v>0</v>
      </c>
      <c r="DI95">
        <f t="shared" si="153"/>
        <v>0</v>
      </c>
      <c r="DJ95">
        <f t="shared" si="154"/>
        <v>0</v>
      </c>
      <c r="DK95">
        <f t="shared" si="154"/>
        <v>0</v>
      </c>
      <c r="DL95">
        <f t="shared" si="154"/>
        <v>0</v>
      </c>
      <c r="DM95">
        <f t="shared" si="154"/>
        <v>0</v>
      </c>
      <c r="DN95">
        <f t="shared" si="154"/>
        <v>0</v>
      </c>
      <c r="DO95">
        <f t="shared" si="154"/>
        <v>0</v>
      </c>
      <c r="DP95">
        <f t="shared" si="154"/>
        <v>0</v>
      </c>
      <c r="DQ95">
        <f t="shared" si="154"/>
        <v>0</v>
      </c>
      <c r="DR95">
        <f t="shared" si="154"/>
        <v>0</v>
      </c>
      <c r="DS95">
        <f t="shared" si="154"/>
        <v>0</v>
      </c>
      <c r="DT95">
        <f t="shared" si="155"/>
        <v>0</v>
      </c>
      <c r="DU95">
        <f t="shared" si="155"/>
        <v>0</v>
      </c>
      <c r="DV95">
        <f t="shared" si="155"/>
        <v>0</v>
      </c>
      <c r="DW95">
        <f t="shared" si="155"/>
        <v>0</v>
      </c>
      <c r="DX95">
        <f t="shared" si="155"/>
        <v>0</v>
      </c>
      <c r="DY95">
        <f t="shared" si="155"/>
        <v>0</v>
      </c>
      <c r="DZ95">
        <f t="shared" si="155"/>
        <v>0</v>
      </c>
      <c r="EA95">
        <f t="shared" si="155"/>
        <v>0</v>
      </c>
      <c r="EB95">
        <f t="shared" si="155"/>
        <v>0</v>
      </c>
      <c r="EC95">
        <f t="shared" si="155"/>
        <v>0</v>
      </c>
      <c r="ED95">
        <f t="shared" si="156"/>
        <v>0</v>
      </c>
      <c r="EE95">
        <f t="shared" si="156"/>
        <v>0</v>
      </c>
      <c r="EF95">
        <f t="shared" si="156"/>
        <v>0</v>
      </c>
      <c r="EG95">
        <f t="shared" si="156"/>
        <v>0</v>
      </c>
      <c r="EH95">
        <f t="shared" si="156"/>
        <v>0</v>
      </c>
      <c r="EI95">
        <f t="shared" si="156"/>
        <v>0</v>
      </c>
      <c r="EJ95">
        <f t="shared" si="156"/>
        <v>0</v>
      </c>
      <c r="EK95">
        <f t="shared" si="156"/>
        <v>0</v>
      </c>
      <c r="EL95">
        <f t="shared" si="156"/>
        <v>0</v>
      </c>
      <c r="EM95">
        <f t="shared" si="156"/>
        <v>0</v>
      </c>
      <c r="EN95">
        <f t="shared" si="157"/>
        <v>0</v>
      </c>
      <c r="EO95">
        <f t="shared" si="157"/>
        <v>0</v>
      </c>
      <c r="EP95">
        <f t="shared" si="157"/>
        <v>0</v>
      </c>
      <c r="EQ95">
        <f t="shared" si="157"/>
        <v>0</v>
      </c>
      <c r="ER95">
        <f t="shared" si="157"/>
        <v>0</v>
      </c>
      <c r="ES95">
        <f t="shared" si="157"/>
        <v>0</v>
      </c>
      <c r="ET95">
        <f t="shared" si="157"/>
        <v>0</v>
      </c>
      <c r="EU95">
        <f t="shared" si="157"/>
        <v>0</v>
      </c>
      <c r="EV95">
        <f t="shared" si="157"/>
        <v>0</v>
      </c>
      <c r="EW95">
        <f t="shared" si="157"/>
        <v>0</v>
      </c>
      <c r="EX95">
        <f t="shared" si="157"/>
        <v>0</v>
      </c>
      <c r="EZ95">
        <f t="shared" si="112"/>
        <v>0.87818747106598327</v>
      </c>
      <c r="FB95">
        <f t="shared" si="110"/>
        <v>1.1290744745950432E-2</v>
      </c>
      <c r="FC95">
        <f t="shared" si="111"/>
        <v>0.24857250879068316</v>
      </c>
    </row>
    <row r="96" spans="1:159" x14ac:dyDescent="0.25">
      <c r="A96">
        <v>745</v>
      </c>
      <c r="B96" s="20">
        <f>'Input spectra'!S95</f>
        <v>4.5759176594781299E-2</v>
      </c>
      <c r="C96">
        <f>'Input spectra'!D95</f>
        <v>0</v>
      </c>
      <c r="D96">
        <f t="shared" si="143"/>
        <v>2.0653927966864227E-2</v>
      </c>
      <c r="E96">
        <f t="shared" si="143"/>
        <v>2.0409906488907056E-2</v>
      </c>
      <c r="F96">
        <f t="shared" si="143"/>
        <v>2.0167682654172146E-2</v>
      </c>
      <c r="G96">
        <f t="shared" si="143"/>
        <v>1.9927245134760827E-2</v>
      </c>
      <c r="H96">
        <f t="shared" si="143"/>
        <v>1.9688582668739532E-2</v>
      </c>
      <c r="I96">
        <f t="shared" si="143"/>
        <v>1.9451684059773613E-2</v>
      </c>
      <c r="J96">
        <f t="shared" si="143"/>
        <v>1.9216538176763096E-2</v>
      </c>
      <c r="K96">
        <f t="shared" si="143"/>
        <v>1.8983133953480388E-2</v>
      </c>
      <c r="L96">
        <f t="shared" si="143"/>
        <v>1.8751460388209944E-2</v>
      </c>
      <c r="M96">
        <f t="shared" si="143"/>
        <v>1.8521506543389889E-2</v>
      </c>
      <c r="N96">
        <f t="shared" si="144"/>
        <v>1.8293261545255523E-2</v>
      </c>
      <c r="O96">
        <f t="shared" si="144"/>
        <v>1.8066714583484779E-2</v>
      </c>
      <c r="P96">
        <f t="shared" si="144"/>
        <v>1.7841854910845591E-2</v>
      </c>
      <c r="Q96">
        <f t="shared" si="144"/>
        <v>1.761867184284514E-2</v>
      </c>
      <c r="R96">
        <f t="shared" si="144"/>
        <v>1.7397154757380989E-2</v>
      </c>
      <c r="S96">
        <f t="shared" si="144"/>
        <v>1.7177293094394121E-2</v>
      </c>
      <c r="T96">
        <f t="shared" si="144"/>
        <v>1.6959076355523805E-2</v>
      </c>
      <c r="U96">
        <f t="shared" si="144"/>
        <v>1.6742494103764355E-2</v>
      </c>
      <c r="V96">
        <f t="shared" si="144"/>
        <v>1.6527535963123719E-2</v>
      </c>
      <c r="W96">
        <f t="shared" si="144"/>
        <v>1.6314191618283919E-2</v>
      </c>
      <c r="X96">
        <f t="shared" si="145"/>
        <v>1.6102450814263303E-2</v>
      </c>
      <c r="Y96">
        <f t="shared" si="145"/>
        <v>1.5892303356080623E-2</v>
      </c>
      <c r="Z96">
        <f t="shared" si="145"/>
        <v>1.5683739108420938E-2</v>
      </c>
      <c r="AA96">
        <f t="shared" si="145"/>
        <v>1.5476747995303283E-2</v>
      </c>
      <c r="AB96">
        <f t="shared" si="145"/>
        <v>1.5271319999750177E-2</v>
      </c>
      <c r="AC96">
        <f t="shared" si="145"/>
        <v>1.5067445163458865E-2</v>
      </c>
      <c r="AD96">
        <f t="shared" si="145"/>
        <v>1.4865113586474353E-2</v>
      </c>
      <c r="AE96">
        <f t="shared" si="145"/>
        <v>1.4664315426864211E-2</v>
      </c>
      <c r="AF96">
        <f t="shared" si="145"/>
        <v>1.4465040900395128E-2</v>
      </c>
      <c r="AG96">
        <f t="shared" si="145"/>
        <v>1.4267280280211183E-2</v>
      </c>
      <c r="AH96">
        <f t="shared" si="146"/>
        <v>1.4071023896513895E-2</v>
      </c>
      <c r="AI96">
        <f t="shared" si="146"/>
        <v>1.3876262136243975E-2</v>
      </c>
      <c r="AJ96">
        <f t="shared" si="146"/>
        <v>1.3682985442764787E-2</v>
      </c>
      <c r="AK96">
        <f t="shared" si="146"/>
        <v>1.3491184315547525E-2</v>
      </c>
      <c r="AL96">
        <f t="shared" si="146"/>
        <v>1.3300849309858103E-2</v>
      </c>
      <c r="AM96">
        <f t="shared" si="146"/>
        <v>1.3111971036445715E-2</v>
      </c>
      <c r="AN96">
        <f t="shared" si="146"/>
        <v>1.2924540161233069E-2</v>
      </c>
      <c r="AO96">
        <f t="shared" si="146"/>
        <v>1.2738547405008334E-2</v>
      </c>
      <c r="AP96">
        <f t="shared" si="146"/>
        <v>1.2553983543118697E-2</v>
      </c>
      <c r="AQ96">
        <f t="shared" si="146"/>
        <v>1.2370839405165606E-2</v>
      </c>
      <c r="AR96">
        <f t="shared" si="147"/>
        <v>1.218910587470166E-2</v>
      </c>
      <c r="AS96">
        <f t="shared" si="147"/>
        <v>1.2008773888929127E-2</v>
      </c>
      <c r="AT96">
        <f t="shared" si="147"/>
        <v>1.1829834438400065E-2</v>
      </c>
      <c r="AU96">
        <f t="shared" si="147"/>
        <v>1.1652278566718138E-2</v>
      </c>
      <c r="AV96">
        <f t="shared" si="147"/>
        <v>1.1476097370241944E-2</v>
      </c>
      <c r="AW96">
        <f t="shared" si="147"/>
        <v>1.1301281997790029E-2</v>
      </c>
      <c r="AX96">
        <f t="shared" si="147"/>
        <v>1.0045048895846872E-2</v>
      </c>
      <c r="AY96">
        <f t="shared" si="147"/>
        <v>8.5823571786112478E-3</v>
      </c>
      <c r="AZ96">
        <f t="shared" si="147"/>
        <v>7.7249587660756661E-3</v>
      </c>
      <c r="BA96">
        <f t="shared" si="147"/>
        <v>7.0755066309461257E-3</v>
      </c>
      <c r="BB96">
        <f t="shared" si="148"/>
        <v>6.5448537754735636E-3</v>
      </c>
      <c r="BC96">
        <f t="shared" si="148"/>
        <v>6.0943561849268642E-3</v>
      </c>
      <c r="BD96">
        <f t="shared" si="148"/>
        <v>5.702838508830208E-3</v>
      </c>
      <c r="BE96">
        <f t="shared" si="148"/>
        <v>5.3570996826208493E-3</v>
      </c>
      <c r="BF96">
        <f t="shared" si="148"/>
        <v>5.0482012559641947E-3</v>
      </c>
      <c r="BG96">
        <f t="shared" si="148"/>
        <v>4.7697327511256379E-3</v>
      </c>
      <c r="BH96">
        <f t="shared" si="148"/>
        <v>4.5168981371259912E-3</v>
      </c>
      <c r="BI96">
        <f t="shared" si="148"/>
        <v>4.2859913362299365E-3</v>
      </c>
      <c r="BJ96">
        <f t="shared" si="148"/>
        <v>4.0740746505911864E-3</v>
      </c>
      <c r="BK96">
        <f t="shared" si="148"/>
        <v>3.8787711321749963E-3</v>
      </c>
      <c r="BL96">
        <f t="shared" si="149"/>
        <v>3.698124791613148E-3</v>
      </c>
      <c r="BM96">
        <f t="shared" si="149"/>
        <v>3.5305031703967587E-3</v>
      </c>
      <c r="BN96">
        <f t="shared" si="149"/>
        <v>3.3745274384442588E-3</v>
      </c>
      <c r="BO96">
        <f t="shared" si="149"/>
        <v>3.22902098613742E-3</v>
      </c>
      <c r="BP96">
        <f t="shared" si="149"/>
        <v>3.0929708050929277E-3</v>
      </c>
      <c r="BQ96">
        <f t="shared" si="149"/>
        <v>2.9654979350529848E-3</v>
      </c>
      <c r="BR96">
        <f t="shared" si="149"/>
        <v>2.8458344792778789E-3</v>
      </c>
      <c r="BS96">
        <f t="shared" si="149"/>
        <v>2.7333054710710894E-3</v>
      </c>
      <c r="BT96">
        <f t="shared" si="149"/>
        <v>2.6273143846295074E-3</v>
      </c>
      <c r="BU96">
        <f t="shared" si="149"/>
        <v>2.5273314256017672E-3</v>
      </c>
      <c r="BV96">
        <f t="shared" si="150"/>
        <v>2.4328839710451404E-3</v>
      </c>
      <c r="BW96">
        <f t="shared" si="150"/>
        <v>2.3435486920278278E-3</v>
      </c>
      <c r="BX96">
        <f t="shared" si="150"/>
        <v>2.2589450082982549E-3</v>
      </c>
      <c r="BY96">
        <f t="shared" si="150"/>
        <v>2.1787296082781062E-3</v>
      </c>
      <c r="BZ96">
        <f t="shared" si="150"/>
        <v>2.1025918290138454E-3</v>
      </c>
      <c r="CA96">
        <f t="shared" si="150"/>
        <v>2.0302497362560097E-3</v>
      </c>
      <c r="CB96">
        <f t="shared" si="150"/>
        <v>1.9614467790297916E-3</v>
      </c>
      <c r="CC96">
        <f t="shared" si="150"/>
        <v>1.895948919028076E-3</v>
      </c>
      <c r="CD96">
        <f t="shared" si="150"/>
        <v>1.8335421550840396E-3</v>
      </c>
      <c r="CE96">
        <f t="shared" si="150"/>
        <v>1.7740303784181508E-3</v>
      </c>
      <c r="CF96">
        <f t="shared" si="151"/>
        <v>1.7172335064223009E-3</v>
      </c>
      <c r="CG96">
        <f t="shared" si="151"/>
        <v>1.6629858522564207E-3</v>
      </c>
      <c r="CH96">
        <f t="shared" si="151"/>
        <v>1.611134695089984E-3</v>
      </c>
      <c r="CI96">
        <f t="shared" si="151"/>
        <v>1.5615390218681054E-3</v>
      </c>
      <c r="CJ96">
        <f t="shared" si="151"/>
        <v>1.5140684163543702E-3</v>
      </c>
      <c r="CK96">
        <f t="shared" si="151"/>
        <v>1.4686020751535176E-3</v>
      </c>
      <c r="CL96">
        <f t="shared" si="151"/>
        <v>1.4250279336403436E-3</v>
      </c>
      <c r="CM96">
        <f t="shared" si="151"/>
        <v>1.3832418873656951E-3</v>
      </c>
      <c r="CN96">
        <f t="shared" si="151"/>
        <v>1.3431470966917851E-3</v>
      </c>
      <c r="CO96">
        <f t="shared" si="151"/>
        <v>1.304653364217509E-3</v>
      </c>
      <c r="CP96">
        <f t="shared" si="152"/>
        <v>1.2676765760609617E-3</v>
      </c>
      <c r="CQ96">
        <f t="shared" si="152"/>
        <v>1.2321381993270534E-3</v>
      </c>
      <c r="CR96">
        <f t="shared" si="152"/>
        <v>7.9318593738151883E-4</v>
      </c>
      <c r="CS96">
        <f t="shared" si="152"/>
        <v>5.1511519167332567E-4</v>
      </c>
      <c r="CT96">
        <f t="shared" si="152"/>
        <v>3.5668762595857643E-4</v>
      </c>
      <c r="CU96">
        <f t="shared" si="152"/>
        <v>2.4809851745270577E-4</v>
      </c>
      <c r="CV96">
        <f t="shared" si="152"/>
        <v>1.6937984129657125E-4</v>
      </c>
      <c r="CW96">
        <f t="shared" si="152"/>
        <v>1.1132644151592622E-4</v>
      </c>
      <c r="CX96">
        <f t="shared" si="152"/>
        <v>6.874210208353657E-5</v>
      </c>
      <c r="CY96">
        <f t="shared" si="152"/>
        <v>3.8327740127593281E-5</v>
      </c>
      <c r="CZ96">
        <f t="shared" si="153"/>
        <v>1.7819497962281456E-5</v>
      </c>
      <c r="DA96">
        <f t="shared" si="153"/>
        <v>5.5754125259710865E-6</v>
      </c>
      <c r="DB96">
        <f t="shared" si="153"/>
        <v>3.5410797605866063E-7</v>
      </c>
      <c r="DC96">
        <f t="shared" si="153"/>
        <v>0</v>
      </c>
      <c r="DD96">
        <f t="shared" si="153"/>
        <v>0</v>
      </c>
      <c r="DE96">
        <f t="shared" si="153"/>
        <v>0</v>
      </c>
      <c r="DF96">
        <f t="shared" si="153"/>
        <v>0</v>
      </c>
      <c r="DG96">
        <f t="shared" si="153"/>
        <v>0</v>
      </c>
      <c r="DH96">
        <f t="shared" si="153"/>
        <v>0</v>
      </c>
      <c r="DI96">
        <f t="shared" si="153"/>
        <v>0</v>
      </c>
      <c r="DJ96">
        <f t="shared" si="154"/>
        <v>0</v>
      </c>
      <c r="DK96">
        <f t="shared" si="154"/>
        <v>0</v>
      </c>
      <c r="DL96">
        <f t="shared" si="154"/>
        <v>0</v>
      </c>
      <c r="DM96">
        <f t="shared" si="154"/>
        <v>0</v>
      </c>
      <c r="DN96">
        <f t="shared" si="154"/>
        <v>0</v>
      </c>
      <c r="DO96">
        <f t="shared" si="154"/>
        <v>0</v>
      </c>
      <c r="DP96">
        <f t="shared" si="154"/>
        <v>0</v>
      </c>
      <c r="DQ96">
        <f t="shared" si="154"/>
        <v>0</v>
      </c>
      <c r="DR96">
        <f t="shared" si="154"/>
        <v>0</v>
      </c>
      <c r="DS96">
        <f t="shared" si="154"/>
        <v>0</v>
      </c>
      <c r="DT96">
        <f t="shared" si="155"/>
        <v>0</v>
      </c>
      <c r="DU96">
        <f t="shared" si="155"/>
        <v>0</v>
      </c>
      <c r="DV96">
        <f t="shared" si="155"/>
        <v>0</v>
      </c>
      <c r="DW96">
        <f t="shared" si="155"/>
        <v>0</v>
      </c>
      <c r="DX96">
        <f t="shared" si="155"/>
        <v>0</v>
      </c>
      <c r="DY96">
        <f t="shared" si="155"/>
        <v>0</v>
      </c>
      <c r="DZ96">
        <f t="shared" si="155"/>
        <v>0</v>
      </c>
      <c r="EA96">
        <f t="shared" si="155"/>
        <v>0</v>
      </c>
      <c r="EB96">
        <f t="shared" si="155"/>
        <v>0</v>
      </c>
      <c r="EC96">
        <f t="shared" si="155"/>
        <v>0</v>
      </c>
      <c r="ED96">
        <f t="shared" si="156"/>
        <v>0</v>
      </c>
      <c r="EE96">
        <f t="shared" si="156"/>
        <v>0</v>
      </c>
      <c r="EF96">
        <f t="shared" si="156"/>
        <v>0</v>
      </c>
      <c r="EG96">
        <f t="shared" si="156"/>
        <v>0</v>
      </c>
      <c r="EH96">
        <f t="shared" si="156"/>
        <v>0</v>
      </c>
      <c r="EI96">
        <f t="shared" si="156"/>
        <v>0</v>
      </c>
      <c r="EJ96">
        <f t="shared" si="156"/>
        <v>0</v>
      </c>
      <c r="EK96">
        <f t="shared" si="156"/>
        <v>0</v>
      </c>
      <c r="EL96">
        <f t="shared" si="156"/>
        <v>0</v>
      </c>
      <c r="EM96">
        <f t="shared" si="156"/>
        <v>0</v>
      </c>
      <c r="EN96">
        <f t="shared" si="157"/>
        <v>0</v>
      </c>
      <c r="EO96">
        <f t="shared" si="157"/>
        <v>0</v>
      </c>
      <c r="EP96">
        <f t="shared" si="157"/>
        <v>0</v>
      </c>
      <c r="EQ96">
        <f t="shared" si="157"/>
        <v>0</v>
      </c>
      <c r="ER96">
        <f t="shared" si="157"/>
        <v>0</v>
      </c>
      <c r="ES96">
        <f t="shared" si="157"/>
        <v>0</v>
      </c>
      <c r="ET96">
        <f t="shared" si="157"/>
        <v>0</v>
      </c>
      <c r="EU96">
        <f t="shared" si="157"/>
        <v>0</v>
      </c>
      <c r="EV96">
        <f t="shared" si="157"/>
        <v>0</v>
      </c>
      <c r="EW96">
        <f t="shared" si="157"/>
        <v>0</v>
      </c>
      <c r="EX96">
        <f t="shared" si="157"/>
        <v>0</v>
      </c>
      <c r="EZ96">
        <f t="shared" si="112"/>
        <v>0.8779983301206078</v>
      </c>
      <c r="FB96">
        <f t="shared" si="110"/>
        <v>1.1309917651108725E-2</v>
      </c>
      <c r="FC96">
        <f t="shared" si="111"/>
        <v>0.24857005692018058</v>
      </c>
    </row>
    <row r="97" spans="1:159" x14ac:dyDescent="0.25">
      <c r="A97">
        <v>750</v>
      </c>
      <c r="B97" s="20">
        <f>'Input spectra'!S96</f>
        <v>4.5837641575974503E-2</v>
      </c>
      <c r="C97">
        <f>'Input spectra'!D96</f>
        <v>0</v>
      </c>
      <c r="D97">
        <f t="shared" si="143"/>
        <v>2.0653927966864227E-2</v>
      </c>
      <c r="E97">
        <f t="shared" si="143"/>
        <v>2.0409746343242469E-2</v>
      </c>
      <c r="F97">
        <f t="shared" si="143"/>
        <v>2.0167366165287449E-2</v>
      </c>
      <c r="G97">
        <f t="shared" si="143"/>
        <v>1.9926776063007287E-2</v>
      </c>
      <c r="H97">
        <f t="shared" si="143"/>
        <v>1.968796473272932E-2</v>
      </c>
      <c r="I97">
        <f t="shared" si="143"/>
        <v>1.9450920936731356E-2</v>
      </c>
      <c r="J97">
        <f t="shared" si="143"/>
        <v>1.9215633502874845E-2</v>
      </c>
      <c r="K97">
        <f t="shared" si="143"/>
        <v>1.8982091324240054E-2</v>
      </c>
      <c r="L97">
        <f t="shared" si="143"/>
        <v>1.8750283358763203E-2</v>
      </c>
      <c r="M97">
        <f t="shared" si="143"/>
        <v>1.8520198628875564E-2</v>
      </c>
      <c r="N97">
        <f t="shared" si="144"/>
        <v>1.8291826221144489E-2</v>
      </c>
      <c r="O97">
        <f t="shared" si="144"/>
        <v>1.8065155285916366E-2</v>
      </c>
      <c r="P97">
        <f t="shared" si="144"/>
        <v>1.7840175036961555E-2</v>
      </c>
      <c r="Q97">
        <f t="shared" si="144"/>
        <v>1.7616874751121159E-2</v>
      </c>
      <c r="R97">
        <f t="shared" si="144"/>
        <v>1.7395243767955742E-2</v>
      </c>
      <c r="S97">
        <f t="shared" si="144"/>
        <v>1.717527148939595E-2</v>
      </c>
      <c r="T97">
        <f t="shared" si="144"/>
        <v>1.6956947379394995E-2</v>
      </c>
      <c r="U97">
        <f t="shared" si="144"/>
        <v>1.6740260963583008E-2</v>
      </c>
      <c r="V97">
        <f t="shared" si="144"/>
        <v>1.6525201828923287E-2</v>
      </c>
      <c r="W97">
        <f t="shared" si="144"/>
        <v>1.6311759623370368E-2</v>
      </c>
      <c r="X97">
        <f t="shared" si="145"/>
        <v>1.6099924055529954E-2</v>
      </c>
      <c r="Y97">
        <f t="shared" si="145"/>
        <v>1.5889684894320681E-2</v>
      </c>
      <c r="Z97">
        <f t="shared" si="145"/>
        <v>1.5681031968637699E-2</v>
      </c>
      <c r="AA97">
        <f t="shared" si="145"/>
        <v>1.5473955167018084E-2</v>
      </c>
      <c r="AB97">
        <f t="shared" si="145"/>
        <v>1.5268444437308038E-2</v>
      </c>
      <c r="AC97">
        <f t="shared" si="145"/>
        <v>1.5064489786331904E-2</v>
      </c>
      <c r="AD97">
        <f t="shared" si="145"/>
        <v>1.4862081279562952E-2</v>
      </c>
      <c r="AE97">
        <f t="shared" si="145"/>
        <v>1.4661209040795951E-2</v>
      </c>
      <c r="AF97">
        <f t="shared" si="145"/>
        <v>1.4461863251821517E-2</v>
      </c>
      <c r="AG97">
        <f t="shared" si="145"/>
        <v>1.4264034152102183E-2</v>
      </c>
      <c r="AH97">
        <f t="shared" si="146"/>
        <v>1.4067712038450281E-2</v>
      </c>
      <c r="AI97">
        <f t="shared" si="146"/>
        <v>1.3872887264707512E-2</v>
      </c>
      <c r="AJ97">
        <f t="shared" si="146"/>
        <v>1.3679550241426263E-2</v>
      </c>
      <c r="AK97">
        <f t="shared" si="146"/>
        <v>1.3487691435552642E-2</v>
      </c>
      <c r="AL97">
        <f t="shared" si="146"/>
        <v>1.3297301370111255E-2</v>
      </c>
      <c r="AM97">
        <f t="shared" si="146"/>
        <v>1.3108370623891641E-2</v>
      </c>
      <c r="AN97">
        <f t="shared" si="146"/>
        <v>1.2920889831136435E-2</v>
      </c>
      <c r="AO97">
        <f t="shared" si="146"/>
        <v>1.2734849681231203E-2</v>
      </c>
      <c r="AP97">
        <f t="shared" si="146"/>
        <v>1.2550240918395964E-2</v>
      </c>
      <c r="AQ97">
        <f t="shared" si="146"/>
        <v>1.2367054341378358E-2</v>
      </c>
      <c r="AR97">
        <f t="shared" si="147"/>
        <v>1.2185280803148513E-2</v>
      </c>
      <c r="AS97">
        <f t="shared" si="147"/>
        <v>1.2004911210595527E-2</v>
      </c>
      <c r="AT97">
        <f t="shared" si="147"/>
        <v>1.1825936524225589E-2</v>
      </c>
      <c r="AU97">
        <f t="shared" si="147"/>
        <v>1.1648347757861778E-2</v>
      </c>
      <c r="AV97">
        <f t="shared" si="147"/>
        <v>1.1472135978345441E-2</v>
      </c>
      <c r="AW97">
        <f t="shared" si="147"/>
        <v>1.1297292305239199E-2</v>
      </c>
      <c r="AX97">
        <f t="shared" si="147"/>
        <v>1.004142390105266E-2</v>
      </c>
      <c r="AY97">
        <f t="shared" si="147"/>
        <v>8.5791927140266185E-3</v>
      </c>
      <c r="AZ97">
        <f t="shared" si="147"/>
        <v>7.7220498479331169E-3</v>
      </c>
      <c r="BA97">
        <f t="shared" si="147"/>
        <v>7.0727867743185287E-3</v>
      </c>
      <c r="BB97">
        <f t="shared" si="148"/>
        <v>6.5422865699537999E-3</v>
      </c>
      <c r="BC97">
        <f t="shared" si="148"/>
        <v>6.0919178857566855E-3</v>
      </c>
      <c r="BD97">
        <f t="shared" si="148"/>
        <v>5.7005121232609783E-3</v>
      </c>
      <c r="BE97">
        <f t="shared" si="148"/>
        <v>5.3548723187466325E-3</v>
      </c>
      <c r="BF97">
        <f t="shared" si="148"/>
        <v>5.0460627311646336E-3</v>
      </c>
      <c r="BG97">
        <f t="shared" si="148"/>
        <v>4.7676747817751502E-3</v>
      </c>
      <c r="BH97">
        <f t="shared" si="148"/>
        <v>4.5149138304806172E-3</v>
      </c>
      <c r="BI97">
        <f t="shared" si="148"/>
        <v>4.2840748535270326E-3</v>
      </c>
      <c r="BJ97">
        <f t="shared" si="148"/>
        <v>4.0722209737176079E-3</v>
      </c>
      <c r="BK97">
        <f t="shared" si="148"/>
        <v>3.87697589630011E-3</v>
      </c>
      <c r="BL97">
        <f t="shared" si="149"/>
        <v>3.696384161627451E-3</v>
      </c>
      <c r="BM97">
        <f t="shared" si="149"/>
        <v>3.5288137474629622E-3</v>
      </c>
      <c r="BN97">
        <f t="shared" si="149"/>
        <v>3.3728861878584266E-3</v>
      </c>
      <c r="BO97">
        <f t="shared" si="149"/>
        <v>3.227425180649703E-3</v>
      </c>
      <c r="BP97">
        <f t="shared" si="149"/>
        <v>3.0914179796865549E-3</v>
      </c>
      <c r="BQ97">
        <f t="shared" si="149"/>
        <v>2.9639858503762075E-3</v>
      </c>
      <c r="BR97">
        <f t="shared" si="149"/>
        <v>2.844361091718877E-3</v>
      </c>
      <c r="BS97">
        <f t="shared" si="149"/>
        <v>2.7318689080078544E-3</v>
      </c>
      <c r="BT97">
        <f t="shared" si="149"/>
        <v>2.6259129237641032E-3</v>
      </c>
      <c r="BU97">
        <f t="shared" si="149"/>
        <v>2.5259634775562693E-3</v>
      </c>
      <c r="BV97">
        <f t="shared" si="150"/>
        <v>2.4315480645900537E-3</v>
      </c>
      <c r="BW97">
        <f t="shared" si="150"/>
        <v>2.3422434614557316E-3</v>
      </c>
      <c r="BX97">
        <f t="shared" si="150"/>
        <v>2.2576691825610343E-3</v>
      </c>
      <c r="BY97">
        <f t="shared" si="150"/>
        <v>2.1774820015857655E-3</v>
      </c>
      <c r="BZ97">
        <f t="shared" si="150"/>
        <v>2.1013713326535921E-3</v>
      </c>
      <c r="CA97">
        <f t="shared" si="150"/>
        <v>2.0290553114371375E-3</v>
      </c>
      <c r="CB97">
        <f t="shared" si="150"/>
        <v>1.9602774505963383E-3</v>
      </c>
      <c r="CC97">
        <f t="shared" si="150"/>
        <v>1.8948037699098952E-3</v>
      </c>
      <c r="CD97">
        <f t="shared" si="150"/>
        <v>1.8324203213796516E-3</v>
      </c>
      <c r="CE97">
        <f t="shared" si="150"/>
        <v>1.772931045020888E-3</v>
      </c>
      <c r="CF97">
        <f t="shared" si="151"/>
        <v>1.7161559031158918E-3</v>
      </c>
      <c r="CG97">
        <f t="shared" si="151"/>
        <v>1.6619292502180003E-3</v>
      </c>
      <c r="CH97">
        <f t="shared" si="151"/>
        <v>1.6100984037482056E-3</v>
      </c>
      <c r="CI97">
        <f t="shared" si="151"/>
        <v>1.5605223860719576E-3</v>
      </c>
      <c r="CJ97">
        <f t="shared" si="151"/>
        <v>1.5130708138148747E-3</v>
      </c>
      <c r="CK97">
        <f t="shared" si="151"/>
        <v>1.4676229141259221E-3</v>
      </c>
      <c r="CL97">
        <f t="shared" si="151"/>
        <v>1.4240666508189754E-3</v>
      </c>
      <c r="CM97">
        <f t="shared" si="151"/>
        <v>1.3822979459674517E-3</v>
      </c>
      <c r="CN97">
        <f t="shared" si="151"/>
        <v>1.3422199847074497E-3</v>
      </c>
      <c r="CO97">
        <f t="shared" si="151"/>
        <v>1.3037425928128007E-3</v>
      </c>
      <c r="CP97">
        <f t="shared" si="152"/>
        <v>1.2667816781115331E-3</v>
      </c>
      <c r="CQ97">
        <f t="shared" si="152"/>
        <v>1.2312587280736309E-3</v>
      </c>
      <c r="CR97">
        <f t="shared" si="152"/>
        <v>7.9261356065854103E-4</v>
      </c>
      <c r="CS97">
        <f t="shared" si="152"/>
        <v>5.1473943670317975E-4</v>
      </c>
      <c r="CT97">
        <f t="shared" si="152"/>
        <v>3.5642464056976427E-4</v>
      </c>
      <c r="CU97">
        <f t="shared" si="152"/>
        <v>2.4791364943087181E-4</v>
      </c>
      <c r="CV97">
        <f t="shared" si="152"/>
        <v>1.6925230163191557E-4</v>
      </c>
      <c r="CW97">
        <f t="shared" si="152"/>
        <v>1.1124174204957729E-4</v>
      </c>
      <c r="CX97">
        <f t="shared" si="152"/>
        <v>6.8689262693822403E-5</v>
      </c>
      <c r="CY97">
        <f t="shared" si="152"/>
        <v>3.8297978572984908E-5</v>
      </c>
      <c r="CZ97">
        <f t="shared" si="153"/>
        <v>1.7805521380634795E-5</v>
      </c>
      <c r="DA97">
        <f t="shared" si="153"/>
        <v>5.5709957824748626E-6</v>
      </c>
      <c r="DB97">
        <f t="shared" si="153"/>
        <v>3.538246816681422E-7</v>
      </c>
      <c r="DC97">
        <f t="shared" si="153"/>
        <v>0</v>
      </c>
      <c r="DD97">
        <f t="shared" si="153"/>
        <v>0</v>
      </c>
      <c r="DE97">
        <f t="shared" si="153"/>
        <v>0</v>
      </c>
      <c r="DF97">
        <f t="shared" si="153"/>
        <v>0</v>
      </c>
      <c r="DG97">
        <f t="shared" si="153"/>
        <v>0</v>
      </c>
      <c r="DH97">
        <f t="shared" si="153"/>
        <v>0</v>
      </c>
      <c r="DI97">
        <f t="shared" si="153"/>
        <v>0</v>
      </c>
      <c r="DJ97">
        <f t="shared" si="154"/>
        <v>0</v>
      </c>
      <c r="DK97">
        <f t="shared" si="154"/>
        <v>0</v>
      </c>
      <c r="DL97">
        <f t="shared" si="154"/>
        <v>0</v>
      </c>
      <c r="DM97">
        <f t="shared" si="154"/>
        <v>0</v>
      </c>
      <c r="DN97">
        <f t="shared" si="154"/>
        <v>0</v>
      </c>
      <c r="DO97">
        <f t="shared" si="154"/>
        <v>0</v>
      </c>
      <c r="DP97">
        <f t="shared" si="154"/>
        <v>0</v>
      </c>
      <c r="DQ97">
        <f t="shared" si="154"/>
        <v>0</v>
      </c>
      <c r="DR97">
        <f t="shared" si="154"/>
        <v>0</v>
      </c>
      <c r="DS97">
        <f t="shared" si="154"/>
        <v>0</v>
      </c>
      <c r="DT97">
        <f t="shared" si="155"/>
        <v>0</v>
      </c>
      <c r="DU97">
        <f t="shared" si="155"/>
        <v>0</v>
      </c>
      <c r="DV97">
        <f t="shared" si="155"/>
        <v>0</v>
      </c>
      <c r="DW97">
        <f t="shared" si="155"/>
        <v>0</v>
      </c>
      <c r="DX97">
        <f t="shared" si="155"/>
        <v>0</v>
      </c>
      <c r="DY97">
        <f t="shared" si="155"/>
        <v>0</v>
      </c>
      <c r="DZ97">
        <f t="shared" si="155"/>
        <v>0</v>
      </c>
      <c r="EA97">
        <f t="shared" si="155"/>
        <v>0</v>
      </c>
      <c r="EB97">
        <f t="shared" si="155"/>
        <v>0</v>
      </c>
      <c r="EC97">
        <f t="shared" si="155"/>
        <v>0</v>
      </c>
      <c r="ED97">
        <f t="shared" si="156"/>
        <v>0</v>
      </c>
      <c r="EE97">
        <f t="shared" si="156"/>
        <v>0</v>
      </c>
      <c r="EF97">
        <f t="shared" si="156"/>
        <v>0</v>
      </c>
      <c r="EG97">
        <f t="shared" si="156"/>
        <v>0</v>
      </c>
      <c r="EH97">
        <f t="shared" si="156"/>
        <v>0</v>
      </c>
      <c r="EI97">
        <f t="shared" si="156"/>
        <v>0</v>
      </c>
      <c r="EJ97">
        <f t="shared" si="156"/>
        <v>0</v>
      </c>
      <c r="EK97">
        <f t="shared" si="156"/>
        <v>0</v>
      </c>
      <c r="EL97">
        <f t="shared" si="156"/>
        <v>0</v>
      </c>
      <c r="EM97">
        <f t="shared" si="156"/>
        <v>0</v>
      </c>
      <c r="EN97">
        <f t="shared" si="157"/>
        <v>0</v>
      </c>
      <c r="EO97">
        <f t="shared" si="157"/>
        <v>0</v>
      </c>
      <c r="EP97">
        <f t="shared" si="157"/>
        <v>0</v>
      </c>
      <c r="EQ97">
        <f t="shared" si="157"/>
        <v>0</v>
      </c>
      <c r="ER97">
        <f t="shared" si="157"/>
        <v>0</v>
      </c>
      <c r="ES97">
        <f t="shared" si="157"/>
        <v>0</v>
      </c>
      <c r="ET97">
        <f t="shared" si="157"/>
        <v>0</v>
      </c>
      <c r="EU97">
        <f t="shared" si="157"/>
        <v>0</v>
      </c>
      <c r="EV97">
        <f t="shared" si="157"/>
        <v>0</v>
      </c>
      <c r="EW97">
        <f t="shared" si="157"/>
        <v>0</v>
      </c>
      <c r="EX97">
        <f t="shared" si="157"/>
        <v>0</v>
      </c>
      <c r="EZ97">
        <f t="shared" si="112"/>
        <v>0.87780925254716424</v>
      </c>
      <c r="FB97">
        <f t="shared" si="110"/>
        <v>1.1329089804081038E-2</v>
      </c>
      <c r="FC97">
        <f t="shared" si="111"/>
        <v>0.24856760505023198</v>
      </c>
    </row>
    <row r="98" spans="1:159" x14ac:dyDescent="0.25">
      <c r="A98">
        <v>755</v>
      </c>
      <c r="B98" s="20">
        <f>'Input spectra'!S97</f>
        <v>4.5916106557167602E-2</v>
      </c>
      <c r="C98">
        <f>'Input spectra'!D97</f>
        <v>0</v>
      </c>
      <c r="D98">
        <f t="shared" si="143"/>
        <v>2.0653927966864227E-2</v>
      </c>
      <c r="E98">
        <f t="shared" si="143"/>
        <v>2.0409586198834456E-2</v>
      </c>
      <c r="F98">
        <f t="shared" si="143"/>
        <v>2.0167049681369374E-2</v>
      </c>
      <c r="G98">
        <f t="shared" si="143"/>
        <v>1.9926307002295324E-2</v>
      </c>
      <c r="H98">
        <f t="shared" si="143"/>
        <v>1.9687346816113338E-2</v>
      </c>
      <c r="I98">
        <f t="shared" si="143"/>
        <v>1.9450157843627729E-2</v>
      </c>
      <c r="J98">
        <f t="shared" si="143"/>
        <v>1.9214728871576728E-2</v>
      </c>
      <c r="K98">
        <f t="shared" si="143"/>
        <v>1.898104875226507E-2</v>
      </c>
      <c r="L98">
        <f t="shared" si="143"/>
        <v>1.8749106403198618E-2</v>
      </c>
      <c r="M98">
        <f t="shared" si="143"/>
        <v>1.8518890806720919E-2</v>
      </c>
      <c r="N98">
        <f t="shared" si="144"/>
        <v>1.8290391009651717E-2</v>
      </c>
      <c r="O98">
        <f t="shared" si="144"/>
        <v>1.8063596122927433E-2</v>
      </c>
      <c r="P98">
        <f t="shared" si="144"/>
        <v>1.7838495321243607E-2</v>
      </c>
      <c r="Q98">
        <f t="shared" si="144"/>
        <v>1.761507784269923E-2</v>
      </c>
      <c r="R98">
        <f t="shared" si="144"/>
        <v>1.7393332988443016E-2</v>
      </c>
      <c r="S98">
        <f t="shared" si="144"/>
        <v>1.7173250122321577E-2</v>
      </c>
      <c r="T98">
        <f t="shared" si="144"/>
        <v>1.6954818670529524E-2</v>
      </c>
      <c r="U98">
        <f t="shared" si="144"/>
        <v>1.6738028121261409E-2</v>
      </c>
      <c r="V98">
        <f t="shared" si="144"/>
        <v>1.652286802436561E-2</v>
      </c>
      <c r="W98">
        <f t="shared" si="144"/>
        <v>1.630932799100002E-2</v>
      </c>
      <c r="X98">
        <f t="shared" si="145"/>
        <v>1.6097397693289651E-2</v>
      </c>
      <c r="Y98">
        <f t="shared" si="145"/>
        <v>1.5887066863986058E-2</v>
      </c>
      <c r="Z98">
        <f t="shared" si="145"/>
        <v>1.5678325296128615E-2</v>
      </c>
      <c r="AA98">
        <f t="shared" si="145"/>
        <v>1.5471162842707612E-2</v>
      </c>
      <c r="AB98">
        <f t="shared" si="145"/>
        <v>1.5265569416329202E-2</v>
      </c>
      <c r="AC98">
        <f t="shared" si="145"/>
        <v>1.5061534988882117E-2</v>
      </c>
      <c r="AD98">
        <f t="shared" si="145"/>
        <v>1.485904959120621E-2</v>
      </c>
      <c r="AE98">
        <f t="shared" si="145"/>
        <v>1.4658103312762806E-2</v>
      </c>
      <c r="AF98">
        <f t="shared" si="145"/>
        <v>1.4458686301306803E-2</v>
      </c>
      <c r="AG98">
        <f t="shared" si="145"/>
        <v>1.426078876256056E-2</v>
      </c>
      <c r="AH98">
        <f t="shared" si="146"/>
        <v>1.4064400959889565E-2</v>
      </c>
      <c r="AI98">
        <f t="shared" si="146"/>
        <v>1.3869513213979841E-2</v>
      </c>
      <c r="AJ98">
        <f t="shared" si="146"/>
        <v>1.367611590251709E-2</v>
      </c>
      <c r="AK98">
        <f t="shared" si="146"/>
        <v>1.3484199459867598E-2</v>
      </c>
      <c r="AL98">
        <f t="shared" si="146"/>
        <v>1.329375437676085E-2</v>
      </c>
      <c r="AM98">
        <f t="shared" si="146"/>
        <v>1.3104771199973877E-2</v>
      </c>
      <c r="AN98">
        <f t="shared" si="146"/>
        <v>1.2917240532017283E-2</v>
      </c>
      <c r="AO98">
        <f t="shared" si="146"/>
        <v>1.2731153030823016E-2</v>
      </c>
      <c r="AP98">
        <f t="shared" si="146"/>
        <v>1.2546499409433804E-2</v>
      </c>
      <c r="AQ98">
        <f t="shared" si="146"/>
        <v>1.2363270435694249E-2</v>
      </c>
      <c r="AR98">
        <f t="shared" si="147"/>
        <v>1.2181456931943661E-2</v>
      </c>
      <c r="AS98">
        <f t="shared" si="147"/>
        <v>1.20010497747105E-2</v>
      </c>
      <c r="AT98">
        <f t="shared" si="147"/>
        <v>1.1822039894408474E-2</v>
      </c>
      <c r="AU98">
        <f t="shared" si="147"/>
        <v>1.1644418275034337E-2</v>
      </c>
      <c r="AV98">
        <f t="shared" si="147"/>
        <v>1.1468175953867262E-2</v>
      </c>
      <c r="AW98">
        <f t="shared" si="147"/>
        <v>1.1293304021169877E-2</v>
      </c>
      <c r="AX98">
        <f t="shared" si="147"/>
        <v>1.0037800214424037E-2</v>
      </c>
      <c r="AY98">
        <f t="shared" si="147"/>
        <v>8.5760294162352049E-3</v>
      </c>
      <c r="AZ98">
        <f t="shared" si="147"/>
        <v>7.7191420251756767E-3</v>
      </c>
      <c r="BA98">
        <f t="shared" si="147"/>
        <v>7.0700679632160765E-3</v>
      </c>
      <c r="BB98">
        <f t="shared" si="148"/>
        <v>6.5397203714151588E-3</v>
      </c>
      <c r="BC98">
        <f t="shared" si="148"/>
        <v>6.0894805621289072E-3</v>
      </c>
      <c r="BD98">
        <f t="shared" si="148"/>
        <v>5.6981866867050895E-3</v>
      </c>
      <c r="BE98">
        <f t="shared" si="148"/>
        <v>5.3526458809611821E-3</v>
      </c>
      <c r="BF98">
        <f t="shared" si="148"/>
        <v>5.0439251122894012E-3</v>
      </c>
      <c r="BG98">
        <f t="shared" si="148"/>
        <v>4.7656177003649472E-3</v>
      </c>
      <c r="BH98">
        <f t="shared" si="148"/>
        <v>4.5129303955557818E-3</v>
      </c>
      <c r="BI98">
        <f t="shared" si="148"/>
        <v>4.2821592277801209E-3</v>
      </c>
      <c r="BJ98">
        <f t="shared" si="148"/>
        <v>4.0703681402546833E-3</v>
      </c>
      <c r="BK98">
        <f t="shared" si="148"/>
        <v>3.8751814913254605E-3</v>
      </c>
      <c r="BL98">
        <f t="shared" si="149"/>
        <v>3.6946443509198817E-3</v>
      </c>
      <c r="BM98">
        <f t="shared" si="149"/>
        <v>3.5271251329549668E-3</v>
      </c>
      <c r="BN98">
        <f t="shared" si="149"/>
        <v>3.3712457355187324E-3</v>
      </c>
      <c r="BO98">
        <f t="shared" si="149"/>
        <v>3.2258301638205828E-3</v>
      </c>
      <c r="BP98">
        <f t="shared" si="149"/>
        <v>3.0898659338758848E-3</v>
      </c>
      <c r="BQ98">
        <f t="shared" si="149"/>
        <v>2.962474536699824E-3</v>
      </c>
      <c r="BR98">
        <f t="shared" si="149"/>
        <v>2.8428884669838973E-3</v>
      </c>
      <c r="BS98">
        <f t="shared" si="149"/>
        <v>2.7304330999694281E-3</v>
      </c>
      <c r="BT98">
        <f t="shared" si="149"/>
        <v>2.624512210465329E-3</v>
      </c>
      <c r="BU98">
        <f t="shared" si="149"/>
        <v>2.5245962699288423E-3</v>
      </c>
      <c r="BV98">
        <f t="shared" si="150"/>
        <v>2.4302128916866214E-3</v>
      </c>
      <c r="BW98">
        <f t="shared" si="150"/>
        <v>2.3409389578268633E-3</v>
      </c>
      <c r="BX98">
        <f t="shared" si="150"/>
        <v>2.2563940773952791E-3</v>
      </c>
      <c r="BY98">
        <f t="shared" si="150"/>
        <v>2.1762351093108797E-3</v>
      </c>
      <c r="BZ98">
        <f t="shared" si="150"/>
        <v>2.1001515447576962E-3</v>
      </c>
      <c r="CA98">
        <f t="shared" si="150"/>
        <v>2.02786158931539E-3</v>
      </c>
      <c r="CB98">
        <f t="shared" si="150"/>
        <v>1.9591088192651481E-3</v>
      </c>
      <c r="CC98">
        <f t="shared" si="150"/>
        <v>1.8936593124593501E-3</v>
      </c>
      <c r="CD98">
        <f t="shared" si="150"/>
        <v>1.8312991740575535E-3</v>
      </c>
      <c r="CE98">
        <f t="shared" si="150"/>
        <v>1.7718323928599424E-3</v>
      </c>
      <c r="CF98">
        <f t="shared" si="151"/>
        <v>1.7150789760302083E-3</v>
      </c>
      <c r="CG98">
        <f t="shared" si="151"/>
        <v>1.6608733195069205E-3</v>
      </c>
      <c r="CH98">
        <f t="shared" si="151"/>
        <v>1.6090627789551335E-3</v>
      </c>
      <c r="CI98">
        <f t="shared" si="151"/>
        <v>1.5595064121538219E-3</v>
      </c>
      <c r="CJ98">
        <f t="shared" si="151"/>
        <v>1.5120738685843998E-3</v>
      </c>
      <c r="CK98">
        <f t="shared" si="151"/>
        <v>1.4666444059343369E-3</v>
      </c>
      <c r="CL98">
        <f t="shared" si="151"/>
        <v>1.423106016451327E-3</v>
      </c>
      <c r="CM98">
        <f t="shared" si="151"/>
        <v>1.3813546487265124E-3</v>
      </c>
      <c r="CN98">
        <f t="shared" si="151"/>
        <v>1.3412935126654074E-3</v>
      </c>
      <c r="CO98">
        <f t="shared" si="151"/>
        <v>1.3028324572126482E-3</v>
      </c>
      <c r="CP98">
        <f t="shared" si="152"/>
        <v>1.2658874119023736E-3</v>
      </c>
      <c r="CQ98">
        <f t="shared" si="152"/>
        <v>1.2303798845660955E-3</v>
      </c>
      <c r="CR98">
        <f t="shared" si="152"/>
        <v>7.9204159697253006E-4</v>
      </c>
      <c r="CS98">
        <f t="shared" si="152"/>
        <v>5.1436395583055641E-4</v>
      </c>
      <c r="CT98">
        <f t="shared" si="152"/>
        <v>3.5616184907978632E-4</v>
      </c>
      <c r="CU98">
        <f t="shared" si="152"/>
        <v>2.4772891916151585E-4</v>
      </c>
      <c r="CV98">
        <f t="shared" si="152"/>
        <v>1.6912485800210073E-4</v>
      </c>
      <c r="CW98">
        <f t="shared" si="152"/>
        <v>1.1115710702433969E-4</v>
      </c>
      <c r="CX98">
        <f t="shared" si="152"/>
        <v>6.8636463919699353E-5</v>
      </c>
      <c r="CY98">
        <f t="shared" si="152"/>
        <v>3.8268240128273724E-5</v>
      </c>
      <c r="CZ98">
        <f t="shared" si="153"/>
        <v>1.7791555761408922E-5</v>
      </c>
      <c r="DA98">
        <f t="shared" si="153"/>
        <v>5.566582537844966E-6</v>
      </c>
      <c r="DB98">
        <f t="shared" si="153"/>
        <v>3.5354161391954453E-7</v>
      </c>
      <c r="DC98">
        <f t="shared" si="153"/>
        <v>0</v>
      </c>
      <c r="DD98">
        <f t="shared" si="153"/>
        <v>0</v>
      </c>
      <c r="DE98">
        <f t="shared" si="153"/>
        <v>0</v>
      </c>
      <c r="DF98">
        <f t="shared" si="153"/>
        <v>0</v>
      </c>
      <c r="DG98">
        <f t="shared" si="153"/>
        <v>0</v>
      </c>
      <c r="DH98">
        <f t="shared" si="153"/>
        <v>0</v>
      </c>
      <c r="DI98">
        <f t="shared" si="153"/>
        <v>0</v>
      </c>
      <c r="DJ98">
        <f t="shared" si="154"/>
        <v>0</v>
      </c>
      <c r="DK98">
        <f t="shared" si="154"/>
        <v>0</v>
      </c>
      <c r="DL98">
        <f t="shared" si="154"/>
        <v>0</v>
      </c>
      <c r="DM98">
        <f t="shared" si="154"/>
        <v>0</v>
      </c>
      <c r="DN98">
        <f t="shared" si="154"/>
        <v>0</v>
      </c>
      <c r="DO98">
        <f t="shared" si="154"/>
        <v>0</v>
      </c>
      <c r="DP98">
        <f t="shared" si="154"/>
        <v>0</v>
      </c>
      <c r="DQ98">
        <f t="shared" si="154"/>
        <v>0</v>
      </c>
      <c r="DR98">
        <f t="shared" si="154"/>
        <v>0</v>
      </c>
      <c r="DS98">
        <f t="shared" si="154"/>
        <v>0</v>
      </c>
      <c r="DT98">
        <f t="shared" si="155"/>
        <v>0</v>
      </c>
      <c r="DU98">
        <f t="shared" si="155"/>
        <v>0</v>
      </c>
      <c r="DV98">
        <f t="shared" si="155"/>
        <v>0</v>
      </c>
      <c r="DW98">
        <f t="shared" si="155"/>
        <v>0</v>
      </c>
      <c r="DX98">
        <f t="shared" si="155"/>
        <v>0</v>
      </c>
      <c r="DY98">
        <f t="shared" si="155"/>
        <v>0</v>
      </c>
      <c r="DZ98">
        <f t="shared" si="155"/>
        <v>0</v>
      </c>
      <c r="EA98">
        <f t="shared" si="155"/>
        <v>0</v>
      </c>
      <c r="EB98">
        <f t="shared" si="155"/>
        <v>0</v>
      </c>
      <c r="EC98">
        <f t="shared" si="155"/>
        <v>0</v>
      </c>
      <c r="ED98">
        <f t="shared" si="156"/>
        <v>0</v>
      </c>
      <c r="EE98">
        <f t="shared" si="156"/>
        <v>0</v>
      </c>
      <c r="EF98">
        <f t="shared" si="156"/>
        <v>0</v>
      </c>
      <c r="EG98">
        <f t="shared" si="156"/>
        <v>0</v>
      </c>
      <c r="EH98">
        <f t="shared" si="156"/>
        <v>0</v>
      </c>
      <c r="EI98">
        <f t="shared" si="156"/>
        <v>0</v>
      </c>
      <c r="EJ98">
        <f t="shared" si="156"/>
        <v>0</v>
      </c>
      <c r="EK98">
        <f t="shared" si="156"/>
        <v>0</v>
      </c>
      <c r="EL98">
        <f t="shared" si="156"/>
        <v>0</v>
      </c>
      <c r="EM98">
        <f t="shared" si="156"/>
        <v>0</v>
      </c>
      <c r="EN98">
        <f t="shared" si="157"/>
        <v>0</v>
      </c>
      <c r="EO98">
        <f t="shared" si="157"/>
        <v>0</v>
      </c>
      <c r="EP98">
        <f t="shared" si="157"/>
        <v>0</v>
      </c>
      <c r="EQ98">
        <f t="shared" si="157"/>
        <v>0</v>
      </c>
      <c r="ER98">
        <f t="shared" si="157"/>
        <v>0</v>
      </c>
      <c r="ES98">
        <f t="shared" si="157"/>
        <v>0</v>
      </c>
      <c r="ET98">
        <f t="shared" si="157"/>
        <v>0</v>
      </c>
      <c r="EU98">
        <f t="shared" si="157"/>
        <v>0</v>
      </c>
      <c r="EV98">
        <f t="shared" si="157"/>
        <v>0</v>
      </c>
      <c r="EW98">
        <f t="shared" si="157"/>
        <v>0</v>
      </c>
      <c r="EX98">
        <f t="shared" si="157"/>
        <v>0</v>
      </c>
      <c r="EZ98">
        <f t="shared" si="112"/>
        <v>0.8776202383191849</v>
      </c>
      <c r="FB98">
        <f t="shared" si="110"/>
        <v>1.1348261204896737E-2</v>
      </c>
      <c r="FC98">
        <f t="shared" si="111"/>
        <v>0.24856515318083502</v>
      </c>
    </row>
    <row r="99" spans="1:159" x14ac:dyDescent="0.25">
      <c r="A99">
        <v>760</v>
      </c>
      <c r="B99" s="20">
        <f>'Input spectra'!S98</f>
        <v>4.58955859019557E-2</v>
      </c>
      <c r="C99">
        <f>'Input spectra'!D98</f>
        <v>0</v>
      </c>
      <c r="D99">
        <f t="shared" si="143"/>
        <v>2.0653927966864227E-2</v>
      </c>
      <c r="E99">
        <f t="shared" si="143"/>
        <v>2.0409628080685568E-2</v>
      </c>
      <c r="F99">
        <f t="shared" si="143"/>
        <v>2.016713244975385E-2</v>
      </c>
      <c r="G99">
        <f t="shared" si="143"/>
        <v>1.9926429672935609E-2</v>
      </c>
      <c r="H99">
        <f t="shared" si="143"/>
        <v>1.9687508415678984E-2</v>
      </c>
      <c r="I99">
        <f t="shared" si="143"/>
        <v>1.9450357409642998E-2</v>
      </c>
      <c r="J99">
        <f t="shared" si="143"/>
        <v>1.9214965452328862E-2</v>
      </c>
      <c r="K99">
        <f t="shared" si="143"/>
        <v>1.8981321406713235E-2</v>
      </c>
      <c r="L99">
        <f t="shared" si="143"/>
        <v>1.8749414200883524E-2</v>
      </c>
      <c r="M99">
        <f t="shared" si="143"/>
        <v>1.8519232827675067E-2</v>
      </c>
      <c r="N99">
        <f t="shared" si="144"/>
        <v>1.8290766344310358E-2</v>
      </c>
      <c r="O99">
        <f t="shared" si="144"/>
        <v>1.8064003872040137E-2</v>
      </c>
      <c r="P99">
        <f t="shared" si="144"/>
        <v>1.783893459578649E-2</v>
      </c>
      <c r="Q99">
        <f t="shared" si="144"/>
        <v>1.7615547763787834E-2</v>
      </c>
      <c r="R99">
        <f t="shared" si="144"/>
        <v>1.7393832687245821E-2</v>
      </c>
      <c r="S99">
        <f t="shared" si="144"/>
        <v>1.7173778739974162E-2</v>
      </c>
      <c r="T99">
        <f t="shared" si="144"/>
        <v>1.6955375358049338E-2</v>
      </c>
      <c r="U99">
        <f t="shared" si="144"/>
        <v>1.6738612039463186E-2</v>
      </c>
      <c r="V99">
        <f t="shared" si="144"/>
        <v>1.6523478343777393E-2</v>
      </c>
      <c r="W99">
        <f t="shared" si="144"/>
        <v>1.6309963891779824E-2</v>
      </c>
      <c r="X99">
        <f t="shared" si="145"/>
        <v>1.609805836514272E-2</v>
      </c>
      <c r="Y99">
        <f t="shared" si="145"/>
        <v>1.5887751506082754E-2</v>
      </c>
      <c r="Z99">
        <f t="shared" si="145"/>
        <v>1.5679033117022883E-2</v>
      </c>
      <c r="AA99">
        <f t="shared" si="145"/>
        <v>1.5471893060256075E-2</v>
      </c>
      <c r="AB99">
        <f t="shared" si="145"/>
        <v>1.5266321257610835E-2</v>
      </c>
      <c r="AC99">
        <f t="shared" si="145"/>
        <v>1.5062307690118541E-2</v>
      </c>
      <c r="AD99">
        <f t="shared" si="145"/>
        <v>1.485984239768254E-2</v>
      </c>
      <c r="AE99">
        <f t="shared" si="145"/>
        <v>1.465891547874912E-2</v>
      </c>
      <c r="AF99">
        <f t="shared" si="145"/>
        <v>1.4459517089980169E-2</v>
      </c>
      <c r="AG99">
        <f t="shared" si="145"/>
        <v>1.4261637445927655E-2</v>
      </c>
      <c r="AH99">
        <f t="shared" si="146"/>
        <v>1.4065266818709857E-2</v>
      </c>
      <c r="AI99">
        <f t="shared" si="146"/>
        <v>1.3870395537689352E-2</v>
      </c>
      <c r="AJ99">
        <f t="shared" si="146"/>
        <v>1.3677013989152725E-2</v>
      </c>
      <c r="AK99">
        <f t="shared" si="146"/>
        <v>1.3485112615992027E-2</v>
      </c>
      <c r="AL99">
        <f t="shared" si="146"/>
        <v>1.329468191738796E-2</v>
      </c>
      <c r="AM99">
        <f t="shared" si="146"/>
        <v>1.3105712448494775E-2</v>
      </c>
      <c r="AN99">
        <f t="shared" si="146"/>
        <v>1.2918194820126848E-2</v>
      </c>
      <c r="AO99">
        <f t="shared" si="146"/>
        <v>1.2732119698447005E-2</v>
      </c>
      <c r="AP99">
        <f t="shared" si="146"/>
        <v>1.2547477804656489E-2</v>
      </c>
      <c r="AQ99">
        <f t="shared" si="146"/>
        <v>1.2364259914686615E-2</v>
      </c>
      <c r="AR99">
        <f t="shared" si="147"/>
        <v>1.2182456858892129E-2</v>
      </c>
      <c r="AS99">
        <f t="shared" si="147"/>
        <v>1.2002059521746171E-2</v>
      </c>
      <c r="AT99">
        <f t="shared" si="147"/>
        <v>1.1823058841536928E-2</v>
      </c>
      <c r="AU99">
        <f t="shared" si="147"/>
        <v>1.1645445810065939E-2</v>
      </c>
      <c r="AV99">
        <f t="shared" si="147"/>
        <v>1.1469211472347994E-2</v>
      </c>
      <c r="AW99">
        <f t="shared" si="147"/>
        <v>1.1294346926312702E-2</v>
      </c>
      <c r="AX99">
        <f t="shared" si="147"/>
        <v>1.0038747777437462E-2</v>
      </c>
      <c r="AY99">
        <f t="shared" si="147"/>
        <v>8.5768565891146346E-3</v>
      </c>
      <c r="AZ99">
        <f t="shared" si="147"/>
        <v>7.7199023915125245E-3</v>
      </c>
      <c r="BA99">
        <f t="shared" si="147"/>
        <v>7.0707789028506881E-3</v>
      </c>
      <c r="BB99">
        <f t="shared" si="148"/>
        <v>6.540391402574188E-3</v>
      </c>
      <c r="BC99">
        <f t="shared" si="148"/>
        <v>6.0901178921466004E-3</v>
      </c>
      <c r="BD99">
        <f t="shared" si="148"/>
        <v>5.6987947578738827E-3</v>
      </c>
      <c r="BE99">
        <f t="shared" si="148"/>
        <v>5.3532280635626957E-3</v>
      </c>
      <c r="BF99">
        <f t="shared" si="148"/>
        <v>5.0444840683581977E-3</v>
      </c>
      <c r="BG99">
        <f t="shared" si="148"/>
        <v>4.7661555955061238E-3</v>
      </c>
      <c r="BH99">
        <f t="shared" si="148"/>
        <v>4.5134490317713235E-3</v>
      </c>
      <c r="BI99">
        <f t="shared" si="148"/>
        <v>4.2826601315388707E-3</v>
      </c>
      <c r="BJ99">
        <f t="shared" si="148"/>
        <v>4.0708526234885713E-3</v>
      </c>
      <c r="BK99">
        <f t="shared" si="148"/>
        <v>3.8756506951818561E-3</v>
      </c>
      <c r="BL99">
        <f t="shared" si="149"/>
        <v>3.6950992780626509E-3</v>
      </c>
      <c r="BM99">
        <f t="shared" si="149"/>
        <v>3.5275666719937647E-3</v>
      </c>
      <c r="BN99">
        <f t="shared" si="149"/>
        <v>3.3716746798675462E-3</v>
      </c>
      <c r="BO99">
        <f t="shared" si="149"/>
        <v>3.2262472265149138E-3</v>
      </c>
      <c r="BP99">
        <f t="shared" si="149"/>
        <v>3.0902717593945519E-3</v>
      </c>
      <c r="BQ99">
        <f t="shared" si="149"/>
        <v>2.9628697105247431E-3</v>
      </c>
      <c r="BR99">
        <f t="shared" si="149"/>
        <v>2.8432735234232664E-3</v>
      </c>
      <c r="BS99">
        <f t="shared" si="149"/>
        <v>2.7308085286280757E-3</v>
      </c>
      <c r="BT99">
        <f t="shared" si="149"/>
        <v>2.6248784616473221E-3</v>
      </c>
      <c r="BU99">
        <f t="shared" si="149"/>
        <v>2.5249537591874186E-3</v>
      </c>
      <c r="BV99">
        <f t="shared" si="150"/>
        <v>2.4305620036859385E-3</v>
      </c>
      <c r="BW99">
        <f t="shared" si="150"/>
        <v>2.3412800496429298E-3</v>
      </c>
      <c r="BX99">
        <f t="shared" si="150"/>
        <v>2.2567274813558441E-3</v>
      </c>
      <c r="BY99">
        <f t="shared" si="150"/>
        <v>2.1765611354532246E-3</v>
      </c>
      <c r="BZ99">
        <f t="shared" si="150"/>
        <v>2.100470482967417E-3</v>
      </c>
      <c r="CA99">
        <f t="shared" si="150"/>
        <v>2.0281737111970083E-3</v>
      </c>
      <c r="CB99">
        <f t="shared" si="150"/>
        <v>1.9594143797858573E-3</v>
      </c>
      <c r="CC99">
        <f t="shared" si="150"/>
        <v>1.8939585513997232E-3</v>
      </c>
      <c r="CD99">
        <f t="shared" si="150"/>
        <v>1.8315923172970813E-3</v>
      </c>
      <c r="CE99">
        <f t="shared" si="150"/>
        <v>1.7721196535205367E-3</v>
      </c>
      <c r="CF99">
        <f t="shared" si="151"/>
        <v>1.715360555496983E-3</v>
      </c>
      <c r="CG99">
        <f t="shared" si="151"/>
        <v>1.6611494083424523E-3</v>
      </c>
      <c r="CH99">
        <f t="shared" si="151"/>
        <v>1.6093335577208913E-3</v>
      </c>
      <c r="CI99">
        <f t="shared" si="151"/>
        <v>1.5597720521503646E-3</v>
      </c>
      <c r="CJ99">
        <f t="shared" si="151"/>
        <v>1.5123345325202344E-3</v>
      </c>
      <c r="CK99">
        <f t="shared" si="151"/>
        <v>1.4669002485319009E-3</v>
      </c>
      <c r="CL99">
        <f t="shared" si="151"/>
        <v>1.4233571849973754E-3</v>
      </c>
      <c r="CM99">
        <f t="shared" si="151"/>
        <v>1.3816012835731852E-3</v>
      </c>
      <c r="CN99">
        <f t="shared" si="151"/>
        <v>1.3415357476874233E-3</v>
      </c>
      <c r="CO99">
        <f t="shared" si="151"/>
        <v>1.3030704202253499E-3</v>
      </c>
      <c r="CP99">
        <f t="shared" si="152"/>
        <v>1.2661212250447548E-3</v>
      </c>
      <c r="CQ99">
        <f t="shared" si="152"/>
        <v>1.2306096646524168E-3</v>
      </c>
      <c r="CR99">
        <f t="shared" si="152"/>
        <v>7.9219114064349244E-4</v>
      </c>
      <c r="CS99">
        <f t="shared" si="152"/>
        <v>5.1446212749203769E-4</v>
      </c>
      <c r="CT99">
        <f t="shared" si="152"/>
        <v>3.5623055724661856E-4</v>
      </c>
      <c r="CU99">
        <f t="shared" si="152"/>
        <v>2.4777721768666364E-4</v>
      </c>
      <c r="CV99">
        <f t="shared" si="152"/>
        <v>1.6915817859187125E-4</v>
      </c>
      <c r="CW99">
        <f t="shared" si="152"/>
        <v>1.1117923508824183E-4</v>
      </c>
      <c r="CX99">
        <f t="shared" si="152"/>
        <v>6.8650268266765019E-5</v>
      </c>
      <c r="CY99">
        <f t="shared" si="152"/>
        <v>3.8276015282702002E-5</v>
      </c>
      <c r="CZ99">
        <f t="shared" si="153"/>
        <v>1.7795207079847974E-5</v>
      </c>
      <c r="DA99">
        <f t="shared" si="153"/>
        <v>5.5677363796144352E-6</v>
      </c>
      <c r="DB99">
        <f t="shared" si="153"/>
        <v>3.5361562170131947E-7</v>
      </c>
      <c r="DC99">
        <f t="shared" si="153"/>
        <v>0</v>
      </c>
      <c r="DD99">
        <f t="shared" si="153"/>
        <v>0</v>
      </c>
      <c r="DE99">
        <f t="shared" si="153"/>
        <v>0</v>
      </c>
      <c r="DF99">
        <f t="shared" si="153"/>
        <v>0</v>
      </c>
      <c r="DG99">
        <f t="shared" si="153"/>
        <v>0</v>
      </c>
      <c r="DH99">
        <f t="shared" si="153"/>
        <v>0</v>
      </c>
      <c r="DI99">
        <f t="shared" si="153"/>
        <v>0</v>
      </c>
      <c r="DJ99">
        <f t="shared" si="154"/>
        <v>0</v>
      </c>
      <c r="DK99">
        <f t="shared" si="154"/>
        <v>0</v>
      </c>
      <c r="DL99">
        <f t="shared" si="154"/>
        <v>0</v>
      </c>
      <c r="DM99">
        <f t="shared" si="154"/>
        <v>0</v>
      </c>
      <c r="DN99">
        <f t="shared" si="154"/>
        <v>0</v>
      </c>
      <c r="DO99">
        <f t="shared" si="154"/>
        <v>0</v>
      </c>
      <c r="DP99">
        <f t="shared" si="154"/>
        <v>0</v>
      </c>
      <c r="DQ99">
        <f t="shared" si="154"/>
        <v>0</v>
      </c>
      <c r="DR99">
        <f t="shared" si="154"/>
        <v>0</v>
      </c>
      <c r="DS99">
        <f t="shared" si="154"/>
        <v>0</v>
      </c>
      <c r="DT99">
        <f t="shared" si="155"/>
        <v>0</v>
      </c>
      <c r="DU99">
        <f t="shared" si="155"/>
        <v>0</v>
      </c>
      <c r="DV99">
        <f t="shared" si="155"/>
        <v>0</v>
      </c>
      <c r="DW99">
        <f t="shared" si="155"/>
        <v>0</v>
      </c>
      <c r="DX99">
        <f t="shared" si="155"/>
        <v>0</v>
      </c>
      <c r="DY99">
        <f t="shared" si="155"/>
        <v>0</v>
      </c>
      <c r="DZ99">
        <f t="shared" si="155"/>
        <v>0</v>
      </c>
      <c r="EA99">
        <f t="shared" si="155"/>
        <v>0</v>
      </c>
      <c r="EB99">
        <f t="shared" si="155"/>
        <v>0</v>
      </c>
      <c r="EC99">
        <f t="shared" si="155"/>
        <v>0</v>
      </c>
      <c r="ED99">
        <f t="shared" si="156"/>
        <v>0</v>
      </c>
      <c r="EE99">
        <f t="shared" si="156"/>
        <v>0</v>
      </c>
      <c r="EF99">
        <f t="shared" si="156"/>
        <v>0</v>
      </c>
      <c r="EG99">
        <f t="shared" si="156"/>
        <v>0</v>
      </c>
      <c r="EH99">
        <f t="shared" si="156"/>
        <v>0</v>
      </c>
      <c r="EI99">
        <f t="shared" si="156"/>
        <v>0</v>
      </c>
      <c r="EJ99">
        <f t="shared" si="156"/>
        <v>0</v>
      </c>
      <c r="EK99">
        <f t="shared" si="156"/>
        <v>0</v>
      </c>
      <c r="EL99">
        <f t="shared" si="156"/>
        <v>0</v>
      </c>
      <c r="EM99">
        <f t="shared" si="156"/>
        <v>0</v>
      </c>
      <c r="EN99">
        <f t="shared" si="157"/>
        <v>0</v>
      </c>
      <c r="EO99">
        <f t="shared" si="157"/>
        <v>0</v>
      </c>
      <c r="EP99">
        <f t="shared" si="157"/>
        <v>0</v>
      </c>
      <c r="EQ99">
        <f t="shared" si="157"/>
        <v>0</v>
      </c>
      <c r="ER99">
        <f t="shared" si="157"/>
        <v>0</v>
      </c>
      <c r="ES99">
        <f t="shared" si="157"/>
        <v>0</v>
      </c>
      <c r="ET99">
        <f t="shared" si="157"/>
        <v>0</v>
      </c>
      <c r="EU99">
        <f t="shared" si="157"/>
        <v>0</v>
      </c>
      <c r="EV99">
        <f t="shared" si="157"/>
        <v>0</v>
      </c>
      <c r="EW99">
        <f t="shared" si="157"/>
        <v>0</v>
      </c>
      <c r="EX99">
        <f t="shared" si="157"/>
        <v>0</v>
      </c>
      <c r="EZ99">
        <f t="shared" si="112"/>
        <v>0.87766966439298588</v>
      </c>
      <c r="FB99">
        <f t="shared" ref="FB99:FB130" si="158">(1-EXP(-(C99*_c2+B99)*_t))/2</f>
        <v>1.1343247452250182E-2</v>
      </c>
      <c r="FC99">
        <f t="shared" ref="FC99:FC130" si="159">LN(1-FB99)/(-(C99*_c2+B99))</f>
        <v>0.24856579440908166</v>
      </c>
    </row>
    <row r="100" spans="1:159" x14ac:dyDescent="0.25">
      <c r="A100">
        <v>765</v>
      </c>
      <c r="B100" s="20">
        <f>'Input spectra'!S99</f>
        <v>4.5765568135907701E-2</v>
      </c>
      <c r="C100">
        <f>'Input spectra'!D99</f>
        <v>0</v>
      </c>
      <c r="D100">
        <f t="shared" si="143"/>
        <v>2.0653927966864227E-2</v>
      </c>
      <c r="E100">
        <f t="shared" si="143"/>
        <v>2.0409893443835554E-2</v>
      </c>
      <c r="F100">
        <f t="shared" si="143"/>
        <v>2.0167656873674004E-2</v>
      </c>
      <c r="G100">
        <f t="shared" si="143"/>
        <v>1.9927206925055417E-2</v>
      </c>
      <c r="H100">
        <f t="shared" si="143"/>
        <v>1.9688532332649535E-2</v>
      </c>
      <c r="I100">
        <f t="shared" si="143"/>
        <v>1.9451621896753618E-2</v>
      </c>
      <c r="J100">
        <f t="shared" si="143"/>
        <v>1.9216464482927961E-2</v>
      </c>
      <c r="K100">
        <f t="shared" si="143"/>
        <v>1.8983049021633423E-2</v>
      </c>
      <c r="L100">
        <f t="shared" si="143"/>
        <v>1.8751364507870873E-2</v>
      </c>
      <c r="M100">
        <f t="shared" si="143"/>
        <v>1.852140000082261E-2</v>
      </c>
      <c r="N100">
        <f t="shared" si="144"/>
        <v>1.8293144623495676E-2</v>
      </c>
      <c r="O100">
        <f t="shared" si="144"/>
        <v>1.8066587562367096E-2</v>
      </c>
      <c r="P100">
        <f t="shared" si="144"/>
        <v>1.7841718067031054E-2</v>
      </c>
      <c r="Q100">
        <f t="shared" si="144"/>
        <v>1.761852544984795E-2</v>
      </c>
      <c r="R100">
        <f t="shared" si="144"/>
        <v>1.7396999085595319E-2</v>
      </c>
      <c r="S100">
        <f t="shared" si="144"/>
        <v>1.7177128411120676E-2</v>
      </c>
      <c r="T100">
        <f t="shared" si="144"/>
        <v>1.6958902924996209E-2</v>
      </c>
      <c r="U100">
        <f t="shared" si="144"/>
        <v>1.6742312187175316E-2</v>
      </c>
      <c r="V100">
        <f t="shared" si="144"/>
        <v>1.6527345818651021E-2</v>
      </c>
      <c r="W100">
        <f t="shared" si="144"/>
        <v>1.6313993501116206E-2</v>
      </c>
      <c r="X100">
        <f t="shared" si="145"/>
        <v>1.6102244976625695E-2</v>
      </c>
      <c r="Y100">
        <f t="shared" si="145"/>
        <v>1.5892090047260131E-2</v>
      </c>
      <c r="Z100">
        <f t="shared" si="145"/>
        <v>1.5683518574791687E-2</v>
      </c>
      <c r="AA100">
        <f t="shared" si="145"/>
        <v>1.5476520480351561E-2</v>
      </c>
      <c r="AB100">
        <f t="shared" si="145"/>
        <v>1.5271085744099289E-2</v>
      </c>
      <c r="AC100">
        <f t="shared" si="145"/>
        <v>1.5067204404893814E-2</v>
      </c>
      <c r="AD100">
        <f t="shared" si="145"/>
        <v>1.4864866559966326E-2</v>
      </c>
      <c r="AE100">
        <f t="shared" si="145"/>
        <v>1.4664062364594905E-2</v>
      </c>
      <c r="AF100">
        <f t="shared" si="145"/>
        <v>1.4464782031780865E-2</v>
      </c>
      <c r="AG100">
        <f t="shared" si="145"/>
        <v>1.4267015831926874E-2</v>
      </c>
      <c r="AH100">
        <f t="shared" si="146"/>
        <v>1.4070754092516824E-2</v>
      </c>
      <c r="AI100">
        <f t="shared" si="146"/>
        <v>1.3875987197797384E-2</v>
      </c>
      <c r="AJ100">
        <f t="shared" si="146"/>
        <v>1.3682705588461313E-2</v>
      </c>
      <c r="AK100">
        <f t="shared" si="146"/>
        <v>1.3490899761332449E-2</v>
      </c>
      <c r="AL100">
        <f t="shared" si="146"/>
        <v>1.3300560269052431E-2</v>
      </c>
      <c r="AM100">
        <f t="shared" si="146"/>
        <v>1.3111677719769085E-2</v>
      </c>
      <c r="AN100">
        <f t="shared" si="146"/>
        <v>1.2924242776826494E-2</v>
      </c>
      <c r="AO100">
        <f t="shared" si="146"/>
        <v>1.2738246158456762E-2</v>
      </c>
      <c r="AP100">
        <f t="shared" si="146"/>
        <v>1.2553678637473423E-2</v>
      </c>
      <c r="AQ100">
        <f t="shared" si="146"/>
        <v>1.2370531040966498E-2</v>
      </c>
      <c r="AR100">
        <f t="shared" si="147"/>
        <v>1.2188794249999232E-2</v>
      </c>
      <c r="AS100">
        <f t="shared" si="147"/>
        <v>1.200845919930644E-2</v>
      </c>
      <c r="AT100">
        <f t="shared" si="147"/>
        <v>1.1829516876994477E-2</v>
      </c>
      <c r="AU100">
        <f t="shared" si="147"/>
        <v>1.1651958324242866E-2</v>
      </c>
      <c r="AV100">
        <f t="shared" si="147"/>
        <v>1.1475774635007496E-2</v>
      </c>
      <c r="AW100">
        <f t="shared" si="147"/>
        <v>1.1300956955725456E-2</v>
      </c>
      <c r="AX100">
        <f t="shared" si="147"/>
        <v>1.0044753564810003E-2</v>
      </c>
      <c r="AY100">
        <f t="shared" si="147"/>
        <v>8.5820993663859556E-3</v>
      </c>
      <c r="AZ100">
        <f t="shared" si="147"/>
        <v>7.7247217726311565E-3</v>
      </c>
      <c r="BA100">
        <f t="shared" si="147"/>
        <v>7.0752850397971532E-3</v>
      </c>
      <c r="BB100">
        <f t="shared" si="148"/>
        <v>6.544644620305279E-3</v>
      </c>
      <c r="BC100">
        <f t="shared" si="148"/>
        <v>6.0941575312908301E-3</v>
      </c>
      <c r="BD100">
        <f t="shared" si="148"/>
        <v>5.7026489723602386E-3</v>
      </c>
      <c r="BE100">
        <f t="shared" si="148"/>
        <v>5.3569182130429422E-3</v>
      </c>
      <c r="BF100">
        <f t="shared" si="148"/>
        <v>5.048027023726879E-3</v>
      </c>
      <c r="BG100">
        <f t="shared" si="148"/>
        <v>4.7695650813860176E-3</v>
      </c>
      <c r="BH100">
        <f t="shared" si="148"/>
        <v>4.5167364683541241E-3</v>
      </c>
      <c r="BI100">
        <f t="shared" si="148"/>
        <v>4.2858351927618568E-3</v>
      </c>
      <c r="BJ100">
        <f t="shared" si="148"/>
        <v>4.0739236236196075E-3</v>
      </c>
      <c r="BK100">
        <f t="shared" si="148"/>
        <v>3.8786248661141212E-3</v>
      </c>
      <c r="BL100">
        <f t="shared" si="149"/>
        <v>3.6979829740322874E-3</v>
      </c>
      <c r="BM100">
        <f t="shared" si="149"/>
        <v>3.5303655244071906E-3</v>
      </c>
      <c r="BN100">
        <f t="shared" si="149"/>
        <v>3.3743937168221961E-3</v>
      </c>
      <c r="BO100">
        <f t="shared" si="149"/>
        <v>3.22889096670645E-3</v>
      </c>
      <c r="BP100">
        <f t="shared" si="149"/>
        <v>3.0928442870399478E-3</v>
      </c>
      <c r="BQ100">
        <f t="shared" si="149"/>
        <v>2.9653747359490784E-3</v>
      </c>
      <c r="BR100">
        <f t="shared" si="149"/>
        <v>2.8457144326403836E-3</v>
      </c>
      <c r="BS100">
        <f t="shared" si="149"/>
        <v>2.7331884243472658E-3</v>
      </c>
      <c r="BT100">
        <f t="shared" si="149"/>
        <v>2.6272001975129523E-3</v>
      </c>
      <c r="BU100">
        <f t="shared" si="149"/>
        <v>2.5272199686145504E-3</v>
      </c>
      <c r="BV100">
        <f t="shared" si="150"/>
        <v>2.4327751243344051E-3</v>
      </c>
      <c r="BW100">
        <f t="shared" si="150"/>
        <v>2.3434423443371597E-3</v>
      </c>
      <c r="BX100">
        <f t="shared" si="150"/>
        <v>2.2588410560827219E-3</v>
      </c>
      <c r="BY100">
        <f t="shared" si="150"/>
        <v>2.1786279549383773E-3</v>
      </c>
      <c r="BZ100">
        <f t="shared" si="150"/>
        <v>2.102492384229715E-3</v>
      </c>
      <c r="CA100">
        <f t="shared" si="150"/>
        <v>2.0301524154034954E-3</v>
      </c>
      <c r="CB100">
        <f t="shared" si="150"/>
        <v>1.9613515026689274E-3</v>
      </c>
      <c r="CC100">
        <f t="shared" si="150"/>
        <v>1.895855612450861E-3</v>
      </c>
      <c r="CD100">
        <f t="shared" si="150"/>
        <v>1.8334507479138549E-3</v>
      </c>
      <c r="CE100">
        <f t="shared" si="150"/>
        <v>1.7739408042534389E-3</v>
      </c>
      <c r="CF100">
        <f t="shared" si="151"/>
        <v>1.7171457025184896E-3</v>
      </c>
      <c r="CG100">
        <f t="shared" si="151"/>
        <v>1.6628997592410362E-3</v>
      </c>
      <c r="CH100">
        <f t="shared" si="151"/>
        <v>1.6110502567066949E-3</v>
      </c>
      <c r="CI100">
        <f t="shared" si="151"/>
        <v>1.5614561847460773E-3</v>
      </c>
      <c r="CJ100">
        <f t="shared" si="151"/>
        <v>1.5139871297998532E-3</v>
      </c>
      <c r="CK100">
        <f t="shared" si="151"/>
        <v>1.4685222909610249E-3</v>
      </c>
      <c r="CL100">
        <f t="shared" si="151"/>
        <v>1.4249496059211538E-3</v>
      </c>
      <c r="CM100">
        <f t="shared" si="151"/>
        <v>1.3831649723917232E-3</v>
      </c>
      <c r="CN100">
        <f t="shared" si="151"/>
        <v>1.343071552753126E-3</v>
      </c>
      <c r="CO100">
        <f t="shared" si="151"/>
        <v>1.3045791514921794E-3</v>
      </c>
      <c r="CP100">
        <f t="shared" si="152"/>
        <v>1.2676036564955517E-3</v>
      </c>
      <c r="CQ100">
        <f t="shared" si="152"/>
        <v>1.232066536527169E-3</v>
      </c>
      <c r="CR100">
        <f t="shared" si="152"/>
        <v>7.9313929769182518E-4</v>
      </c>
      <c r="CS100">
        <f t="shared" si="152"/>
        <v>5.1508457344995719E-4</v>
      </c>
      <c r="CT100">
        <f t="shared" si="152"/>
        <v>3.5666619663619735E-4</v>
      </c>
      <c r="CU100">
        <f t="shared" si="152"/>
        <v>2.4808345345721244E-4</v>
      </c>
      <c r="CV100">
        <f t="shared" si="152"/>
        <v>1.6936944867248629E-4</v>
      </c>
      <c r="CW100">
        <f t="shared" si="152"/>
        <v>1.1131953971884183E-4</v>
      </c>
      <c r="CX100">
        <f t="shared" si="152"/>
        <v>6.8737796412254046E-5</v>
      </c>
      <c r="CY100">
        <f t="shared" si="152"/>
        <v>3.8325314968381241E-5</v>
      </c>
      <c r="CZ100">
        <f t="shared" si="153"/>
        <v>1.7818359058137831E-5</v>
      </c>
      <c r="DA100">
        <f t="shared" si="153"/>
        <v>5.5750526192556121E-6</v>
      </c>
      <c r="DB100">
        <f t="shared" si="153"/>
        <v>3.5408489119510272E-7</v>
      </c>
      <c r="DC100">
        <f t="shared" si="153"/>
        <v>0</v>
      </c>
      <c r="DD100">
        <f t="shared" si="153"/>
        <v>0</v>
      </c>
      <c r="DE100">
        <f t="shared" si="153"/>
        <v>0</v>
      </c>
      <c r="DF100">
        <f t="shared" si="153"/>
        <v>0</v>
      </c>
      <c r="DG100">
        <f t="shared" si="153"/>
        <v>0</v>
      </c>
      <c r="DH100">
        <f t="shared" si="153"/>
        <v>0</v>
      </c>
      <c r="DI100">
        <f t="shared" si="153"/>
        <v>0</v>
      </c>
      <c r="DJ100">
        <f t="shared" si="154"/>
        <v>0</v>
      </c>
      <c r="DK100">
        <f t="shared" si="154"/>
        <v>0</v>
      </c>
      <c r="DL100">
        <f t="shared" si="154"/>
        <v>0</v>
      </c>
      <c r="DM100">
        <f t="shared" si="154"/>
        <v>0</v>
      </c>
      <c r="DN100">
        <f t="shared" si="154"/>
        <v>0</v>
      </c>
      <c r="DO100">
        <f t="shared" si="154"/>
        <v>0</v>
      </c>
      <c r="DP100">
        <f t="shared" si="154"/>
        <v>0</v>
      </c>
      <c r="DQ100">
        <f t="shared" si="154"/>
        <v>0</v>
      </c>
      <c r="DR100">
        <f t="shared" si="154"/>
        <v>0</v>
      </c>
      <c r="DS100">
        <f t="shared" si="154"/>
        <v>0</v>
      </c>
      <c r="DT100">
        <f t="shared" si="155"/>
        <v>0</v>
      </c>
      <c r="DU100">
        <f t="shared" si="155"/>
        <v>0</v>
      </c>
      <c r="DV100">
        <f t="shared" si="155"/>
        <v>0</v>
      </c>
      <c r="DW100">
        <f t="shared" si="155"/>
        <v>0</v>
      </c>
      <c r="DX100">
        <f t="shared" si="155"/>
        <v>0</v>
      </c>
      <c r="DY100">
        <f t="shared" si="155"/>
        <v>0</v>
      </c>
      <c r="DZ100">
        <f t="shared" si="155"/>
        <v>0</v>
      </c>
      <c r="EA100">
        <f t="shared" si="155"/>
        <v>0</v>
      </c>
      <c r="EB100">
        <f t="shared" si="155"/>
        <v>0</v>
      </c>
      <c r="EC100">
        <f t="shared" si="155"/>
        <v>0</v>
      </c>
      <c r="ED100">
        <f t="shared" si="156"/>
        <v>0</v>
      </c>
      <c r="EE100">
        <f t="shared" si="156"/>
        <v>0</v>
      </c>
      <c r="EF100">
        <f t="shared" si="156"/>
        <v>0</v>
      </c>
      <c r="EG100">
        <f t="shared" si="156"/>
        <v>0</v>
      </c>
      <c r="EH100">
        <f t="shared" si="156"/>
        <v>0</v>
      </c>
      <c r="EI100">
        <f t="shared" si="156"/>
        <v>0</v>
      </c>
      <c r="EJ100">
        <f t="shared" si="156"/>
        <v>0</v>
      </c>
      <c r="EK100">
        <f t="shared" si="156"/>
        <v>0</v>
      </c>
      <c r="EL100">
        <f t="shared" si="156"/>
        <v>0</v>
      </c>
      <c r="EM100">
        <f t="shared" si="156"/>
        <v>0</v>
      </c>
      <c r="EN100">
        <f t="shared" si="157"/>
        <v>0</v>
      </c>
      <c r="EO100">
        <f t="shared" si="157"/>
        <v>0</v>
      </c>
      <c r="EP100">
        <f t="shared" si="157"/>
        <v>0</v>
      </c>
      <c r="EQ100">
        <f t="shared" si="157"/>
        <v>0</v>
      </c>
      <c r="ER100">
        <f t="shared" si="157"/>
        <v>0</v>
      </c>
      <c r="ES100">
        <f t="shared" si="157"/>
        <v>0</v>
      </c>
      <c r="ET100">
        <f t="shared" si="157"/>
        <v>0</v>
      </c>
      <c r="EU100">
        <f t="shared" si="157"/>
        <v>0</v>
      </c>
      <c r="EV100">
        <f t="shared" si="157"/>
        <v>0</v>
      </c>
      <c r="EW100">
        <f t="shared" si="157"/>
        <v>0</v>
      </c>
      <c r="EX100">
        <f t="shared" si="157"/>
        <v>0</v>
      </c>
      <c r="EZ100">
        <f t="shared" si="112"/>
        <v>0.87798292601210493</v>
      </c>
      <c r="FB100">
        <f t="shared" si="158"/>
        <v>1.131147938999294E-2</v>
      </c>
      <c r="FC100">
        <f t="shared" si="159"/>
        <v>0.24856985719759098</v>
      </c>
    </row>
    <row r="101" spans="1:159" x14ac:dyDescent="0.25">
      <c r="A101">
        <v>770</v>
      </c>
      <c r="B101" s="20">
        <f>'Input spectra'!S100</f>
        <v>4.5635550369859702E-2</v>
      </c>
      <c r="C101">
        <f>'Input spectra'!D100</f>
        <v>0</v>
      </c>
      <c r="D101">
        <f t="shared" si="143"/>
        <v>2.0653927966864227E-2</v>
      </c>
      <c r="E101">
        <f t="shared" si="143"/>
        <v>2.0410158810435754E-2</v>
      </c>
      <c r="F101">
        <f t="shared" si="143"/>
        <v>2.0168181311231222E-2</v>
      </c>
      <c r="G101">
        <f t="shared" si="143"/>
        <v>1.992798420749279E-2</v>
      </c>
      <c r="H101">
        <f t="shared" si="143"/>
        <v>1.9689556302872429E-2</v>
      </c>
      <c r="I101">
        <f t="shared" si="143"/>
        <v>1.9452886466069803E-2</v>
      </c>
      <c r="J101">
        <f t="shared" si="143"/>
        <v>1.9217963630471995E-2</v>
      </c>
      <c r="K101">
        <f t="shared" si="143"/>
        <v>1.8984776793795208E-2</v>
      </c>
      <c r="L101">
        <f t="shared" si="143"/>
        <v>1.8753315017728422E-2</v>
      </c>
      <c r="M101">
        <f t="shared" si="143"/>
        <v>1.8523567427578901E-2</v>
      </c>
      <c r="N101">
        <f t="shared" si="144"/>
        <v>1.8295523211919643E-2</v>
      </c>
      <c r="O101">
        <f t="shared" si="144"/>
        <v>1.8069171622238686E-2</v>
      </c>
      <c r="P101">
        <f t="shared" si="144"/>
        <v>1.7844501972590358E-2</v>
      </c>
      <c r="Q101">
        <f t="shared" si="144"/>
        <v>1.7621503639248321E-2</v>
      </c>
      <c r="R101">
        <f t="shared" si="144"/>
        <v>1.7400166060360531E-2</v>
      </c>
      <c r="S101">
        <f t="shared" si="144"/>
        <v>1.7180478735606037E-2</v>
      </c>
      <c r="T101">
        <f t="shared" si="144"/>
        <v>1.6962431225853614E-2</v>
      </c>
      <c r="U101">
        <f t="shared" si="144"/>
        <v>1.6746013152822235E-2</v>
      </c>
      <c r="V101">
        <f t="shared" si="144"/>
        <v>1.6531214198743364E-2</v>
      </c>
      <c r="W101">
        <f t="shared" si="144"/>
        <v>1.6318024106025081E-2</v>
      </c>
      <c r="X101">
        <f t="shared" si="145"/>
        <v>1.6106432676917973E-2</v>
      </c>
      <c r="Y101">
        <f t="shared" si="145"/>
        <v>1.5896429773182848E-2</v>
      </c>
      <c r="Z101">
        <f t="shared" si="145"/>
        <v>1.5688005315760242E-2</v>
      </c>
      <c r="AA101">
        <f t="shared" si="145"/>
        <v>1.5481149284441666E-2</v>
      </c>
      <c r="AB101">
        <f t="shared" si="145"/>
        <v>1.5275851717542661E-2</v>
      </c>
      <c r="AC101">
        <f t="shared" si="145"/>
        <v>1.5072102711577584E-2</v>
      </c>
      <c r="AD101">
        <f t="shared" si="145"/>
        <v>1.4869892420936141E-2</v>
      </c>
      <c r="AE101">
        <f t="shared" si="145"/>
        <v>1.4669211057561683E-2</v>
      </c>
      <c r="AF101">
        <f t="shared" si="145"/>
        <v>1.4470048890631207E-2</v>
      </c>
      <c r="AG101">
        <f t="shared" si="145"/>
        <v>1.4272396246237084E-2</v>
      </c>
      <c r="AH101">
        <f t="shared" si="146"/>
        <v>1.4076243507070513E-2</v>
      </c>
      <c r="AI101">
        <f t="shared" si="146"/>
        <v>1.3881581112106651E-2</v>
      </c>
      <c r="AJ101">
        <f t="shared" si="146"/>
        <v>1.3688399556291472E-2</v>
      </c>
      <c r="AK101">
        <f t="shared" si="146"/>
        <v>1.3496689390230266E-2</v>
      </c>
      <c r="AL101">
        <f t="shared" si="146"/>
        <v>1.3306441219877865E-2</v>
      </c>
      <c r="AM101">
        <f t="shared" si="146"/>
        <v>1.3117645706230495E-2</v>
      </c>
      <c r="AN101">
        <f t="shared" si="146"/>
        <v>1.2930293565019298E-2</v>
      </c>
      <c r="AO101">
        <f t="shared" si="146"/>
        <v>1.2744375566405522E-2</v>
      </c>
      <c r="AP101">
        <f t="shared" si="146"/>
        <v>1.2559882534677339E-2</v>
      </c>
      <c r="AQ101">
        <f t="shared" si="146"/>
        <v>1.2376805347948265E-2</v>
      </c>
      <c r="AR101">
        <f t="shared" si="147"/>
        <v>1.2195134937857273E-2</v>
      </c>
      <c r="AS101">
        <f t="shared" si="147"/>
        <v>1.2014862289270458E-2</v>
      </c>
      <c r="AT101">
        <f t="shared" si="147"/>
        <v>1.1835978439984327E-2</v>
      </c>
      <c r="AU101">
        <f t="shared" si="147"/>
        <v>1.165847448043072E-2</v>
      </c>
      <c r="AV101">
        <f t="shared" si="147"/>
        <v>1.1482341553383266E-2</v>
      </c>
      <c r="AW101">
        <f t="shared" si="147"/>
        <v>1.1307570853665461E-2</v>
      </c>
      <c r="AX101">
        <f t="shared" si="147"/>
        <v>1.0050762945208562E-2</v>
      </c>
      <c r="AY101">
        <f t="shared" si="147"/>
        <v>8.5873453484110497E-3</v>
      </c>
      <c r="AZ101">
        <f t="shared" si="147"/>
        <v>7.7295441623933181E-3</v>
      </c>
      <c r="BA101">
        <f t="shared" si="147"/>
        <v>7.079794048459799E-3</v>
      </c>
      <c r="BB101">
        <f t="shared" si="148"/>
        <v>6.5489006039046432E-3</v>
      </c>
      <c r="BC101">
        <f t="shared" si="148"/>
        <v>6.0981998499701207E-3</v>
      </c>
      <c r="BD101">
        <f t="shared" si="148"/>
        <v>5.7065057935327349E-3</v>
      </c>
      <c r="BE101">
        <f t="shared" si="148"/>
        <v>5.360610906259982E-3</v>
      </c>
      <c r="BF101">
        <f t="shared" si="148"/>
        <v>5.0515724674635642E-3</v>
      </c>
      <c r="BG101">
        <f t="shared" si="148"/>
        <v>4.7729770062534217E-3</v>
      </c>
      <c r="BH101">
        <f t="shared" si="148"/>
        <v>4.5200262993894177E-3</v>
      </c>
      <c r="BI101">
        <f t="shared" si="148"/>
        <v>4.2890126078988728E-3</v>
      </c>
      <c r="BJ101">
        <f t="shared" si="148"/>
        <v>4.0769969404746021E-3</v>
      </c>
      <c r="BK101">
        <f t="shared" si="148"/>
        <v>3.881601319422542E-3</v>
      </c>
      <c r="BL101">
        <f t="shared" si="149"/>
        <v>3.7008689204698591E-3</v>
      </c>
      <c r="BM101">
        <f t="shared" si="149"/>
        <v>3.5331665974944015E-3</v>
      </c>
      <c r="BN101">
        <f t="shared" si="149"/>
        <v>3.3771149465038021E-3</v>
      </c>
      <c r="BO101">
        <f t="shared" si="149"/>
        <v>3.2315368733042507E-3</v>
      </c>
      <c r="BP101">
        <f t="shared" si="149"/>
        <v>3.0954189562117213E-3</v>
      </c>
      <c r="BQ101">
        <f t="shared" si="149"/>
        <v>2.9678818793039971E-3</v>
      </c>
      <c r="BR101">
        <f t="shared" si="149"/>
        <v>2.8481574373427775E-3</v>
      </c>
      <c r="BS101">
        <f t="shared" si="149"/>
        <v>2.7355703941421648E-3</v>
      </c>
      <c r="BT101">
        <f t="shared" si="149"/>
        <v>2.6295239869812571E-3</v>
      </c>
      <c r="BU101">
        <f t="shared" si="149"/>
        <v>2.5294882120215716E-3</v>
      </c>
      <c r="BV101">
        <f t="shared" si="150"/>
        <v>2.4349902601147624E-3</v>
      </c>
      <c r="BW101">
        <f t="shared" si="150"/>
        <v>2.3456066360237385E-3</v>
      </c>
      <c r="BX101">
        <f t="shared" si="150"/>
        <v>2.2609566103122926E-3</v>
      </c>
      <c r="BY101">
        <f t="shared" si="150"/>
        <v>2.1806967370345109E-3</v>
      </c>
      <c r="BZ101">
        <f t="shared" si="150"/>
        <v>2.1045162317629776E-3</v>
      </c>
      <c r="CA101">
        <f t="shared" si="150"/>
        <v>2.0321330500513027E-3</v>
      </c>
      <c r="CB101">
        <f t="shared" si="150"/>
        <v>1.9632905406369856E-3</v>
      </c>
      <c r="CC101">
        <f t="shared" si="150"/>
        <v>1.8977545736706316E-3</v>
      </c>
      <c r="CD101">
        <f t="shared" si="150"/>
        <v>1.8353110641928056E-3</v>
      </c>
      <c r="CE101">
        <f t="shared" si="150"/>
        <v>1.7757638265247472E-3</v>
      </c>
      <c r="CF101">
        <f t="shared" si="151"/>
        <v>1.718932707312625E-3</v>
      </c>
      <c r="CG101">
        <f t="shared" si="151"/>
        <v>1.6646519544820089E-3</v>
      </c>
      <c r="CH101">
        <f t="shared" si="151"/>
        <v>1.6127687869197124E-3</v>
      </c>
      <c r="CI101">
        <f t="shared" si="151"/>
        <v>1.5631421357501889E-3</v>
      </c>
      <c r="CJ101">
        <f t="shared" si="151"/>
        <v>1.5156415329482863E-3</v>
      </c>
      <c r="CK101">
        <f t="shared" si="151"/>
        <v>1.4701461269828928E-3</v>
      </c>
      <c r="CL101">
        <f t="shared" si="151"/>
        <v>1.4265438084106732E-3</v>
      </c>
      <c r="CM101">
        <f t="shared" si="151"/>
        <v>1.3847304309847616E-3</v>
      </c>
      <c r="CN101">
        <f t="shared" si="151"/>
        <v>1.3446091160255736E-3</v>
      </c>
      <c r="CO101">
        <f t="shared" si="151"/>
        <v>1.3060896296101386E-3</v>
      </c>
      <c r="CP101">
        <f t="shared" si="152"/>
        <v>1.2690878236435018E-3</v>
      </c>
      <c r="CQ101">
        <f t="shared" si="152"/>
        <v>1.2335251331370024E-3</v>
      </c>
      <c r="CR101">
        <f t="shared" si="152"/>
        <v>7.9408858956954713E-4</v>
      </c>
      <c r="CS101">
        <f t="shared" si="152"/>
        <v>5.1570777250309948E-4</v>
      </c>
      <c r="CT101">
        <f t="shared" si="152"/>
        <v>3.5710236877535052E-4</v>
      </c>
      <c r="CU101">
        <f t="shared" si="152"/>
        <v>2.4839006771432284E-4</v>
      </c>
      <c r="CV101">
        <f t="shared" si="152"/>
        <v>1.6958098261883541E-4</v>
      </c>
      <c r="CW101">
        <f t="shared" si="152"/>
        <v>1.1146002140938789E-4</v>
      </c>
      <c r="CX101">
        <f t="shared" si="152"/>
        <v>6.8825436154921728E-5</v>
      </c>
      <c r="CY101">
        <f t="shared" si="152"/>
        <v>3.8374678152284906E-5</v>
      </c>
      <c r="CZ101">
        <f t="shared" si="153"/>
        <v>1.7841541157689909E-5</v>
      </c>
      <c r="DA101">
        <f t="shared" si="153"/>
        <v>5.5823784727432138E-6</v>
      </c>
      <c r="DB101">
        <f t="shared" si="153"/>
        <v>3.545547834381208E-7</v>
      </c>
      <c r="DC101">
        <f t="shared" si="153"/>
        <v>0</v>
      </c>
      <c r="DD101">
        <f t="shared" si="153"/>
        <v>0</v>
      </c>
      <c r="DE101">
        <f t="shared" si="153"/>
        <v>0</v>
      </c>
      <c r="DF101">
        <f t="shared" si="153"/>
        <v>0</v>
      </c>
      <c r="DG101">
        <f t="shared" si="153"/>
        <v>0</v>
      </c>
      <c r="DH101">
        <f t="shared" si="153"/>
        <v>0</v>
      </c>
      <c r="DI101">
        <f t="shared" si="153"/>
        <v>0</v>
      </c>
      <c r="DJ101">
        <f t="shared" si="154"/>
        <v>0</v>
      </c>
      <c r="DK101">
        <f t="shared" si="154"/>
        <v>0</v>
      </c>
      <c r="DL101">
        <f t="shared" si="154"/>
        <v>0</v>
      </c>
      <c r="DM101">
        <f t="shared" si="154"/>
        <v>0</v>
      </c>
      <c r="DN101">
        <f t="shared" si="154"/>
        <v>0</v>
      </c>
      <c r="DO101">
        <f t="shared" si="154"/>
        <v>0</v>
      </c>
      <c r="DP101">
        <f t="shared" si="154"/>
        <v>0</v>
      </c>
      <c r="DQ101">
        <f t="shared" si="154"/>
        <v>0</v>
      </c>
      <c r="DR101">
        <f t="shared" si="154"/>
        <v>0</v>
      </c>
      <c r="DS101">
        <f t="shared" si="154"/>
        <v>0</v>
      </c>
      <c r="DT101">
        <f t="shared" si="155"/>
        <v>0</v>
      </c>
      <c r="DU101">
        <f t="shared" si="155"/>
        <v>0</v>
      </c>
      <c r="DV101">
        <f t="shared" si="155"/>
        <v>0</v>
      </c>
      <c r="DW101">
        <f t="shared" si="155"/>
        <v>0</v>
      </c>
      <c r="DX101">
        <f t="shared" si="155"/>
        <v>0</v>
      </c>
      <c r="DY101">
        <f t="shared" si="155"/>
        <v>0</v>
      </c>
      <c r="DZ101">
        <f t="shared" si="155"/>
        <v>0</v>
      </c>
      <c r="EA101">
        <f t="shared" si="155"/>
        <v>0</v>
      </c>
      <c r="EB101">
        <f t="shared" si="155"/>
        <v>0</v>
      </c>
      <c r="EC101">
        <f t="shared" si="155"/>
        <v>0</v>
      </c>
      <c r="ED101">
        <f t="shared" si="156"/>
        <v>0</v>
      </c>
      <c r="EE101">
        <f t="shared" si="156"/>
        <v>0</v>
      </c>
      <c r="EF101">
        <f t="shared" si="156"/>
        <v>0</v>
      </c>
      <c r="EG101">
        <f t="shared" si="156"/>
        <v>0</v>
      </c>
      <c r="EH101">
        <f t="shared" si="156"/>
        <v>0</v>
      </c>
      <c r="EI101">
        <f t="shared" si="156"/>
        <v>0</v>
      </c>
      <c r="EJ101">
        <f t="shared" si="156"/>
        <v>0</v>
      </c>
      <c r="EK101">
        <f t="shared" si="156"/>
        <v>0</v>
      </c>
      <c r="EL101">
        <f t="shared" si="156"/>
        <v>0</v>
      </c>
      <c r="EM101">
        <f t="shared" si="156"/>
        <v>0</v>
      </c>
      <c r="EN101">
        <f t="shared" si="157"/>
        <v>0</v>
      </c>
      <c r="EO101">
        <f t="shared" si="157"/>
        <v>0</v>
      </c>
      <c r="EP101">
        <f t="shared" si="157"/>
        <v>0</v>
      </c>
      <c r="EQ101">
        <f t="shared" si="157"/>
        <v>0</v>
      </c>
      <c r="ER101">
        <f t="shared" si="157"/>
        <v>0</v>
      </c>
      <c r="ES101">
        <f t="shared" si="157"/>
        <v>0</v>
      </c>
      <c r="ET101">
        <f t="shared" si="157"/>
        <v>0</v>
      </c>
      <c r="EU101">
        <f t="shared" si="157"/>
        <v>0</v>
      </c>
      <c r="EV101">
        <f t="shared" si="157"/>
        <v>0</v>
      </c>
      <c r="EW101">
        <f t="shared" si="157"/>
        <v>0</v>
      </c>
      <c r="EX101">
        <f t="shared" si="157"/>
        <v>0</v>
      </c>
      <c r="EZ101">
        <f t="shared" si="112"/>
        <v>0.87829636162584879</v>
      </c>
      <c r="FB101">
        <f t="shared" si="158"/>
        <v>1.1279709262462412E-2</v>
      </c>
      <c r="FC101">
        <f t="shared" si="159"/>
        <v>0.24857391998761308</v>
      </c>
    </row>
    <row r="102" spans="1:159" x14ac:dyDescent="0.25">
      <c r="A102">
        <v>775</v>
      </c>
      <c r="B102" s="20">
        <f>'Input spectra'!S101</f>
        <v>4.5505532603811703E-2</v>
      </c>
      <c r="C102">
        <f>'Input spectra'!D101</f>
        <v>0</v>
      </c>
      <c r="D102">
        <f t="shared" si="143"/>
        <v>2.0653927966864227E-2</v>
      </c>
      <c r="E102">
        <f t="shared" si="143"/>
        <v>2.0410424180486213E-2</v>
      </c>
      <c r="F102">
        <f t="shared" si="143"/>
        <v>2.0168705762425857E-2</v>
      </c>
      <c r="G102">
        <f t="shared" si="143"/>
        <v>1.992876152024891E-2</v>
      </c>
      <c r="H102">
        <f t="shared" si="143"/>
        <v>1.9690580326350439E-2</v>
      </c>
      <c r="I102">
        <f t="shared" si="143"/>
        <v>1.94541511175969E-2</v>
      </c>
      <c r="J102">
        <f t="shared" si="143"/>
        <v>1.9219462894970073E-2</v>
      </c>
      <c r="K102">
        <f t="shared" si="143"/>
        <v>1.8986504723212901E-2</v>
      </c>
      <c r="L102">
        <f t="shared" si="143"/>
        <v>1.8755265730477266E-2</v>
      </c>
      <c r="M102">
        <f t="shared" si="143"/>
        <v>1.8525735107973618E-2</v>
      </c>
      <c r="N102">
        <f t="shared" si="144"/>
        <v>1.8297902109622465E-2</v>
      </c>
      <c r="O102">
        <f t="shared" si="144"/>
        <v>1.8071756051707768E-2</v>
      </c>
      <c r="P102">
        <f t="shared" si="144"/>
        <v>1.784728631253216E-2</v>
      </c>
      <c r="Q102">
        <f t="shared" si="144"/>
        <v>1.7624482332074028E-2</v>
      </c>
      <c r="R102">
        <f t="shared" si="144"/>
        <v>1.740333361164639E-2</v>
      </c>
      <c r="S102">
        <f t="shared" si="144"/>
        <v>1.7183829713557672E-2</v>
      </c>
      <c r="T102">
        <f t="shared" si="144"/>
        <v>1.6965960260774241E-2</v>
      </c>
      <c r="U102">
        <f t="shared" si="144"/>
        <v>1.6749714936584746E-2</v>
      </c>
      <c r="V102">
        <f t="shared" si="144"/>
        <v>1.6535083484266307E-2</v>
      </c>
      <c r="W102">
        <f t="shared" si="144"/>
        <v>1.6322055706752422E-2</v>
      </c>
      <c r="X102">
        <f t="shared" si="145"/>
        <v>1.6110621466302717E-2</v>
      </c>
      <c r="Y102">
        <f t="shared" si="145"/>
        <v>1.590077068417443E-2</v>
      </c>
      <c r="Z102">
        <f t="shared" si="145"/>
        <v>1.5692493340295648E-2</v>
      </c>
      <c r="AA102">
        <f t="shared" si="145"/>
        <v>1.5485779472940326E-2</v>
      </c>
      <c r="AB102">
        <f t="shared" si="145"/>
        <v>1.5280619178405019E-2</v>
      </c>
      <c r="AC102">
        <f t="shared" si="145"/>
        <v>1.5077002610687376E-2</v>
      </c>
      <c r="AD102">
        <f t="shared" si="145"/>
        <v>1.4874919981166313E-2</v>
      </c>
      <c r="AE102">
        <f t="shared" si="145"/>
        <v>1.4674361558283951E-2</v>
      </c>
      <c r="AF102">
        <f t="shared" si="145"/>
        <v>1.4475317667229228E-2</v>
      </c>
      <c r="AG102">
        <f t="shared" si="145"/>
        <v>1.4277778689623204E-2</v>
      </c>
      <c r="AH102">
        <f t="shared" si="146"/>
        <v>1.4081735063206089E-2</v>
      </c>
      <c r="AI102">
        <f t="shared" si="146"/>
        <v>1.3887177281525904E-2</v>
      </c>
      <c r="AJ102">
        <f t="shared" si="146"/>
        <v>1.369409589362885E-2</v>
      </c>
      <c r="AK102">
        <f t="shared" si="146"/>
        <v>1.3502481503751303E-2</v>
      </c>
      <c r="AL102">
        <f t="shared" si="146"/>
        <v>1.3312324771013505E-2</v>
      </c>
      <c r="AM102">
        <f t="shared" si="146"/>
        <v>1.3123616409114863E-2</v>
      </c>
      <c r="AN102">
        <f t="shared" si="146"/>
        <v>1.2936347186030888E-2</v>
      </c>
      <c r="AO102">
        <f t="shared" si="146"/>
        <v>1.2750507923711782E-2</v>
      </c>
      <c r="AP102">
        <f t="shared" si="146"/>
        <v>1.2566089497782623E-2</v>
      </c>
      <c r="AQ102">
        <f t="shared" si="146"/>
        <v>1.2383082837245162E-2</v>
      </c>
      <c r="AR102">
        <f t="shared" si="147"/>
        <v>1.2201478924181238E-2</v>
      </c>
      <c r="AS102">
        <f t="shared" si="147"/>
        <v>1.2021268793457766E-2</v>
      </c>
      <c r="AT102">
        <f t="shared" si="147"/>
        <v>1.1842443532433302E-2</v>
      </c>
      <c r="AU102">
        <f t="shared" si="147"/>
        <v>1.1664994280666235E-2</v>
      </c>
      <c r="AV102">
        <f t="shared" si="147"/>
        <v>1.148891222962448E-2</v>
      </c>
      <c r="AW102">
        <f t="shared" si="147"/>
        <v>1.1314188622396772E-2</v>
      </c>
      <c r="AX102">
        <f t="shared" si="147"/>
        <v>1.0056775920782707E-2</v>
      </c>
      <c r="AY102">
        <f t="shared" si="147"/>
        <v>8.5925945371488847E-3</v>
      </c>
      <c r="AZ102">
        <f t="shared" si="147"/>
        <v>7.734369562677243E-3</v>
      </c>
      <c r="BA102">
        <f t="shared" si="147"/>
        <v>7.0843059306687417E-3</v>
      </c>
      <c r="BB102">
        <f t="shared" si="148"/>
        <v>6.5531593551709233E-3</v>
      </c>
      <c r="BC102">
        <f t="shared" si="148"/>
        <v>6.1022448499618359E-3</v>
      </c>
      <c r="BD102">
        <f t="shared" si="148"/>
        <v>5.7103652231543268E-3</v>
      </c>
      <c r="BE102">
        <f t="shared" si="148"/>
        <v>5.3643061449672918E-3</v>
      </c>
      <c r="BF102">
        <f t="shared" si="148"/>
        <v>5.0551204013159377E-3</v>
      </c>
      <c r="BG102">
        <f t="shared" si="148"/>
        <v>4.7763913718530714E-3</v>
      </c>
      <c r="BH102">
        <f t="shared" si="148"/>
        <v>4.5233185266212381E-3</v>
      </c>
      <c r="BI102">
        <f t="shared" si="148"/>
        <v>4.2921923786950538E-3</v>
      </c>
      <c r="BJ102">
        <f t="shared" si="148"/>
        <v>4.0800725758012631E-3</v>
      </c>
      <c r="BK102">
        <f t="shared" si="148"/>
        <v>3.8845800568586115E-3</v>
      </c>
      <c r="BL102">
        <f t="shared" si="149"/>
        <v>3.7037571191316575E-3</v>
      </c>
      <c r="BM102">
        <f t="shared" si="149"/>
        <v>3.535969893017331E-3</v>
      </c>
      <c r="BN102">
        <f t="shared" si="149"/>
        <v>3.3798383706806576E-3</v>
      </c>
      <c r="BO102">
        <f t="shared" si="149"/>
        <v>3.234184948083571E-3</v>
      </c>
      <c r="BP102">
        <f t="shared" si="149"/>
        <v>3.0979957686926071E-3</v>
      </c>
      <c r="BQ102">
        <f t="shared" si="149"/>
        <v>2.970391142380153E-3</v>
      </c>
      <c r="BR102">
        <f t="shared" si="149"/>
        <v>2.8506025393293917E-3</v>
      </c>
      <c r="BS102">
        <f t="shared" si="149"/>
        <v>2.7379544398203259E-3</v>
      </c>
      <c r="BT102">
        <f t="shared" si="149"/>
        <v>2.6318498318686724E-3</v>
      </c>
      <c r="BU102">
        <f t="shared" si="149"/>
        <v>2.5317584912340303E-3</v>
      </c>
      <c r="BV102">
        <f t="shared" si="150"/>
        <v>2.4372074128618643E-3</v>
      </c>
      <c r="BW102">
        <f t="shared" si="150"/>
        <v>2.3477729265469925E-3</v>
      </c>
      <c r="BX102">
        <f t="shared" si="150"/>
        <v>2.2630741458984911E-3</v>
      </c>
      <c r="BY102">
        <f t="shared" si="150"/>
        <v>2.1827674836052812E-3</v>
      </c>
      <c r="BZ102">
        <f t="shared" si="150"/>
        <v>2.1065420274406755E-3</v>
      </c>
      <c r="CA102">
        <f t="shared" si="150"/>
        <v>2.0341156170237862E-3</v>
      </c>
      <c r="CB102">
        <f t="shared" si="150"/>
        <v>1.9652314955833296E-3</v>
      </c>
      <c r="CC102">
        <f t="shared" si="150"/>
        <v>1.8996554369623165E-3</v>
      </c>
      <c r="CD102">
        <f t="shared" si="150"/>
        <v>1.8371732680472269E-3</v>
      </c>
      <c r="CE102">
        <f t="shared" si="150"/>
        <v>1.7775887222577817E-3</v>
      </c>
      <c r="CF102">
        <f t="shared" si="151"/>
        <v>1.7207215718127416E-3</v>
      </c>
      <c r="CG102">
        <f t="shared" si="151"/>
        <v>1.6664059960087517E-3</v>
      </c>
      <c r="CH102">
        <f t="shared" si="151"/>
        <v>1.6144891503133408E-3</v>
      </c>
      <c r="CI102">
        <f t="shared" si="151"/>
        <v>1.5648299071260891E-3</v>
      </c>
      <c r="CJ102">
        <f t="shared" si="151"/>
        <v>1.5172977439388887E-3</v>
      </c>
      <c r="CK102">
        <f t="shared" si="151"/>
        <v>1.4717717585807913E-3</v>
      </c>
      <c r="CL102">
        <f t="shared" si="151"/>
        <v>1.4281397944591108E-3</v>
      </c>
      <c r="CM102">
        <f t="shared" si="151"/>
        <v>1.3862976613553211E-3</v>
      </c>
      <c r="CN102">
        <f t="shared" si="151"/>
        <v>1.3461484395175805E-3</v>
      </c>
      <c r="CO102">
        <f t="shared" si="151"/>
        <v>1.3076018566017804E-3</v>
      </c>
      <c r="CP102">
        <f t="shared" si="152"/>
        <v>1.2705737285208379E-3</v>
      </c>
      <c r="CQ102">
        <f t="shared" si="152"/>
        <v>1.2349854565237642E-3</v>
      </c>
      <c r="CR102">
        <f t="shared" si="152"/>
        <v>7.9503901763491186E-4</v>
      </c>
      <c r="CS102">
        <f t="shared" si="152"/>
        <v>5.1633172556263198E-4</v>
      </c>
      <c r="CT102">
        <f t="shared" si="152"/>
        <v>3.5753907431558513E-4</v>
      </c>
      <c r="CU102">
        <f t="shared" si="152"/>
        <v>2.4869706092577845E-4</v>
      </c>
      <c r="CV102">
        <f t="shared" si="152"/>
        <v>1.6979278076047362E-4</v>
      </c>
      <c r="CW102">
        <f t="shared" si="152"/>
        <v>1.1160068038332397E-4</v>
      </c>
      <c r="CX102">
        <f t="shared" si="152"/>
        <v>6.8913187637052945E-5</v>
      </c>
      <c r="CY102">
        <f t="shared" si="152"/>
        <v>3.8424104916198982E-5</v>
      </c>
      <c r="CZ102">
        <f t="shared" si="153"/>
        <v>1.7864753417692668E-5</v>
      </c>
      <c r="DA102">
        <f t="shared" si="153"/>
        <v>5.5897139527102395E-6</v>
      </c>
      <c r="DB102">
        <f t="shared" si="153"/>
        <v>3.5502529925679971E-7</v>
      </c>
      <c r="DC102">
        <f t="shared" si="153"/>
        <v>0</v>
      </c>
      <c r="DD102">
        <f t="shared" si="153"/>
        <v>0</v>
      </c>
      <c r="DE102">
        <f t="shared" si="153"/>
        <v>0</v>
      </c>
      <c r="DF102">
        <f t="shared" si="153"/>
        <v>0</v>
      </c>
      <c r="DG102">
        <f t="shared" si="153"/>
        <v>0</v>
      </c>
      <c r="DH102">
        <f t="shared" si="153"/>
        <v>0</v>
      </c>
      <c r="DI102">
        <f t="shared" si="153"/>
        <v>0</v>
      </c>
      <c r="DJ102">
        <f t="shared" si="154"/>
        <v>0</v>
      </c>
      <c r="DK102">
        <f t="shared" si="154"/>
        <v>0</v>
      </c>
      <c r="DL102">
        <f t="shared" si="154"/>
        <v>0</v>
      </c>
      <c r="DM102">
        <f t="shared" si="154"/>
        <v>0</v>
      </c>
      <c r="DN102">
        <f t="shared" si="154"/>
        <v>0</v>
      </c>
      <c r="DO102">
        <f t="shared" si="154"/>
        <v>0</v>
      </c>
      <c r="DP102">
        <f t="shared" si="154"/>
        <v>0</v>
      </c>
      <c r="DQ102">
        <f t="shared" si="154"/>
        <v>0</v>
      </c>
      <c r="DR102">
        <f t="shared" si="154"/>
        <v>0</v>
      </c>
      <c r="DS102">
        <f t="shared" si="154"/>
        <v>0</v>
      </c>
      <c r="DT102">
        <f t="shared" si="155"/>
        <v>0</v>
      </c>
      <c r="DU102">
        <f t="shared" si="155"/>
        <v>0</v>
      </c>
      <c r="DV102">
        <f t="shared" si="155"/>
        <v>0</v>
      </c>
      <c r="DW102">
        <f t="shared" si="155"/>
        <v>0</v>
      </c>
      <c r="DX102">
        <f t="shared" si="155"/>
        <v>0</v>
      </c>
      <c r="DY102">
        <f t="shared" si="155"/>
        <v>0</v>
      </c>
      <c r="DZ102">
        <f t="shared" si="155"/>
        <v>0</v>
      </c>
      <c r="EA102">
        <f t="shared" si="155"/>
        <v>0</v>
      </c>
      <c r="EB102">
        <f t="shared" si="155"/>
        <v>0</v>
      </c>
      <c r="EC102">
        <f t="shared" si="155"/>
        <v>0</v>
      </c>
      <c r="ED102">
        <f t="shared" si="156"/>
        <v>0</v>
      </c>
      <c r="EE102">
        <f t="shared" si="156"/>
        <v>0</v>
      </c>
      <c r="EF102">
        <f t="shared" si="156"/>
        <v>0</v>
      </c>
      <c r="EG102">
        <f t="shared" si="156"/>
        <v>0</v>
      </c>
      <c r="EH102">
        <f t="shared" si="156"/>
        <v>0</v>
      </c>
      <c r="EI102">
        <f t="shared" si="156"/>
        <v>0</v>
      </c>
      <c r="EJ102">
        <f t="shared" si="156"/>
        <v>0</v>
      </c>
      <c r="EK102">
        <f t="shared" si="156"/>
        <v>0</v>
      </c>
      <c r="EL102">
        <f t="shared" si="156"/>
        <v>0</v>
      </c>
      <c r="EM102">
        <f t="shared" si="156"/>
        <v>0</v>
      </c>
      <c r="EN102">
        <f t="shared" si="157"/>
        <v>0</v>
      </c>
      <c r="EO102">
        <f t="shared" si="157"/>
        <v>0</v>
      </c>
      <c r="EP102">
        <f t="shared" si="157"/>
        <v>0</v>
      </c>
      <c r="EQ102">
        <f t="shared" si="157"/>
        <v>0</v>
      </c>
      <c r="ER102">
        <f t="shared" si="157"/>
        <v>0</v>
      </c>
      <c r="ES102">
        <f t="shared" si="157"/>
        <v>0</v>
      </c>
      <c r="ET102">
        <f t="shared" si="157"/>
        <v>0</v>
      </c>
      <c r="EU102">
        <f t="shared" si="157"/>
        <v>0</v>
      </c>
      <c r="EV102">
        <f t="shared" si="157"/>
        <v>0</v>
      </c>
      <c r="EW102">
        <f t="shared" si="157"/>
        <v>0</v>
      </c>
      <c r="EX102">
        <f t="shared" si="157"/>
        <v>0</v>
      </c>
      <c r="EZ102">
        <f t="shared" si="112"/>
        <v>0.87860997135471119</v>
      </c>
      <c r="FB102">
        <f t="shared" si="158"/>
        <v>1.1247937069524205E-2</v>
      </c>
      <c r="FC102">
        <f t="shared" si="159"/>
        <v>0.24857798277914209</v>
      </c>
    </row>
    <row r="103" spans="1:159" x14ac:dyDescent="0.25">
      <c r="A103">
        <v>780</v>
      </c>
      <c r="B103" s="20">
        <f>'Input spectra'!S102</f>
        <v>4.5375514837763697E-2</v>
      </c>
      <c r="C103">
        <f>'Input spectra'!D102</f>
        <v>0</v>
      </c>
      <c r="D103">
        <f t="shared" ref="D103:M112" si="160">D$2*EXP(- D$1 * ($C103*_c2+$B103))</f>
        <v>2.0653927966864227E-2</v>
      </c>
      <c r="E103">
        <f t="shared" si="160"/>
        <v>2.0410689553986977E-2</v>
      </c>
      <c r="F103">
        <f t="shared" si="160"/>
        <v>2.0169230227258264E-2</v>
      </c>
      <c r="G103">
        <f t="shared" si="160"/>
        <v>1.9929538863324964E-2</v>
      </c>
      <c r="H103">
        <f t="shared" si="160"/>
        <v>1.9691604403086333E-2</v>
      </c>
      <c r="I103">
        <f t="shared" si="160"/>
        <v>1.9455415851340259E-2</v>
      </c>
      <c r="J103">
        <f t="shared" si="160"/>
        <v>1.922096227643133E-2</v>
      </c>
      <c r="K103">
        <f t="shared" si="160"/>
        <v>1.8988232809900821E-2</v>
      </c>
      <c r="L103">
        <f t="shared" si="160"/>
        <v>1.8757216646138518E-2</v>
      </c>
      <c r="M103">
        <f t="shared" si="160"/>
        <v>1.8527903042036439E-2</v>
      </c>
      <c r="N103">
        <f t="shared" ref="N103:W112" si="161">N$2*EXP(- N$1 * ($C103*_c2+$B103))</f>
        <v>1.8300281316644362E-2</v>
      </c>
      <c r="O103">
        <f t="shared" si="161"/>
        <v>1.8074340850827205E-2</v>
      </c>
      <c r="P103">
        <f t="shared" si="161"/>
        <v>1.7850071086924251E-2</v>
      </c>
      <c r="Q103">
        <f t="shared" si="161"/>
        <v>1.7627461528410167E-2</v>
      </c>
      <c r="R103">
        <f t="shared" si="161"/>
        <v>1.7406501739557843E-2</v>
      </c>
      <c r="S103">
        <f t="shared" si="161"/>
        <v>1.7187181345103043E-2</v>
      </c>
      <c r="T103">
        <f t="shared" si="161"/>
        <v>1.6969490029910817E-2</v>
      </c>
      <c r="U103">
        <f t="shared" si="161"/>
        <v>1.6753417538643709E-2</v>
      </c>
      <c r="V103">
        <f t="shared" si="161"/>
        <v>1.6538953675431765E-2</v>
      </c>
      <c r="W103">
        <f t="shared" si="161"/>
        <v>1.6326088303544255E-2</v>
      </c>
      <c r="X103">
        <f t="shared" ref="X103:AG112" si="162">X$2*EXP(- X$1 * ($C103*_c2+$B103))</f>
        <v>1.6114811345063172E-2</v>
      </c>
      <c r="Y103">
        <f t="shared" si="162"/>
        <v>1.5905112780558485E-2</v>
      </c>
      <c r="Z103">
        <f t="shared" si="162"/>
        <v>1.5696982648765106E-2</v>
      </c>
      <c r="AA103">
        <f t="shared" si="162"/>
        <v>1.5490411046261593E-2</v>
      </c>
      <c r="AB103">
        <f t="shared" si="162"/>
        <v>1.5285388127150574E-2</v>
      </c>
      <c r="AC103">
        <f t="shared" si="162"/>
        <v>1.5081904102740884E-2</v>
      </c>
      <c r="AD103">
        <f t="shared" si="162"/>
        <v>1.487994924123137E-2</v>
      </c>
      <c r="AE103">
        <f t="shared" si="162"/>
        <v>1.4679513867396432E-2</v>
      </c>
      <c r="AF103">
        <f t="shared" si="162"/>
        <v>1.4480588362273209E-2</v>
      </c>
      <c r="AG103">
        <f t="shared" si="162"/>
        <v>1.4283163162850448E-2</v>
      </c>
      <c r="AH103">
        <f t="shared" ref="AH103:AQ112" si="163">AH$2*EXP(- AH$1 * ($C103*_c2+$B103))</f>
        <v>1.4087228761759052E-2</v>
      </c>
      <c r="AI103">
        <f t="shared" si="163"/>
        <v>1.3892775706964261E-2</v>
      </c>
      <c r="AJ103">
        <f t="shared" si="163"/>
        <v>1.3699794601459502E-2</v>
      </c>
      <c r="AK103">
        <f t="shared" si="163"/>
        <v>1.3508276102961835E-2</v>
      </c>
      <c r="AL103">
        <f t="shared" si="163"/>
        <v>1.3318210923609101E-2</v>
      </c>
      <c r="AM103">
        <f t="shared" si="163"/>
        <v>1.3129589829658617E-2</v>
      </c>
      <c r="AN103">
        <f t="shared" si="163"/>
        <v>1.2942403641187516E-2</v>
      </c>
      <c r="AO103">
        <f t="shared" si="163"/>
        <v>1.2756643231794712E-2</v>
      </c>
      <c r="AP103">
        <f t="shared" si="163"/>
        <v>1.2572299528304413E-2</v>
      </c>
      <c r="AQ103">
        <f t="shared" si="163"/>
        <v>1.2389363510471254E-2</v>
      </c>
      <c r="AR103">
        <f t="shared" ref="AR103:BA112" si="164">AR$2*EXP(- AR$1 * ($C103*_c2+$B103))</f>
        <v>1.2207826210687013E-2</v>
      </c>
      <c r="AS103">
        <f t="shared" si="164"/>
        <v>1.2027678713688879E-2</v>
      </c>
      <c r="AT103">
        <f t="shared" si="164"/>
        <v>1.1848912156269275E-2</v>
      </c>
      <c r="AU103">
        <f t="shared" si="164"/>
        <v>1.167151772698728E-2</v>
      </c>
      <c r="AV103">
        <f t="shared" si="164"/>
        <v>1.1495486665881545E-2</v>
      </c>
      <c r="AW103">
        <f t="shared" si="164"/>
        <v>1.1320810264184777E-2</v>
      </c>
      <c r="AX103">
        <f t="shared" si="164"/>
        <v>1.006279249368329E-2</v>
      </c>
      <c r="AY103">
        <f t="shared" si="164"/>
        <v>8.5978469345596355E-3</v>
      </c>
      <c r="AZ103">
        <f t="shared" si="164"/>
        <v>7.739197975362341E-3</v>
      </c>
      <c r="BA103">
        <f t="shared" si="164"/>
        <v>7.0888206882552618E-3</v>
      </c>
      <c r="BB103">
        <f t="shared" ref="BB103:BK112" si="165">BB$2*EXP(- BB$1 * ($C103*_c2+$B103))</f>
        <v>6.5574208759039349E-3</v>
      </c>
      <c r="BC103">
        <f t="shared" si="165"/>
        <v>6.1062925330445193E-3</v>
      </c>
      <c r="BD103">
        <f t="shared" si="165"/>
        <v>5.7142272629891631E-3</v>
      </c>
      <c r="BE103">
        <f t="shared" si="165"/>
        <v>5.3680039309195599E-3</v>
      </c>
      <c r="BF103">
        <f t="shared" si="165"/>
        <v>5.0586708270329139E-3</v>
      </c>
      <c r="BG103">
        <f t="shared" si="165"/>
        <v>4.7798081799309573E-3</v>
      </c>
      <c r="BH103">
        <f t="shared" si="165"/>
        <v>4.5266131517948914E-3</v>
      </c>
      <c r="BI103">
        <f t="shared" si="165"/>
        <v>4.2953745068968303E-3</v>
      </c>
      <c r="BJ103">
        <f t="shared" si="165"/>
        <v>4.0831505313486159E-3</v>
      </c>
      <c r="BK103">
        <f t="shared" si="165"/>
        <v>3.8875610801751685E-3</v>
      </c>
      <c r="BL103">
        <f t="shared" ref="BL103:BU112" si="166">BL$2*EXP(- BL$1 * ($C103*_c2+$B103))</f>
        <v>3.706647571775341E-3</v>
      </c>
      <c r="BM103">
        <f t="shared" si="166"/>
        <v>3.5387754127393098E-3</v>
      </c>
      <c r="BN103">
        <f t="shared" si="166"/>
        <v>3.38256399112248E-3</v>
      </c>
      <c r="BO103">
        <f t="shared" si="166"/>
        <v>3.2368351928211223E-3</v>
      </c>
      <c r="BP103">
        <f t="shared" si="166"/>
        <v>3.1005747262668245E-3</v>
      </c>
      <c r="BQ103">
        <f t="shared" si="166"/>
        <v>2.9729025269697121E-3</v>
      </c>
      <c r="BR103">
        <f t="shared" si="166"/>
        <v>2.8530497404007154E-3</v>
      </c>
      <c r="BS103">
        <f t="shared" si="166"/>
        <v>2.7403405631908793E-3</v>
      </c>
      <c r="BT103">
        <f t="shared" si="166"/>
        <v>2.6341777339932413E-3</v>
      </c>
      <c r="BU103">
        <f t="shared" si="166"/>
        <v>2.5340308080791128E-3</v>
      </c>
      <c r="BV103">
        <f t="shared" ref="BV103:CE112" si="167">BV$2*EXP(- BV$1 * ($C103*_c2+$B103))</f>
        <v>2.4394265844122388E-3</v>
      </c>
      <c r="BW103">
        <f t="shared" si="167"/>
        <v>2.3499412177529519E-3</v>
      </c>
      <c r="BX103">
        <f t="shared" si="167"/>
        <v>2.2651936646969897E-3</v>
      </c>
      <c r="BY103">
        <f t="shared" si="167"/>
        <v>2.184840196516115E-3</v>
      </c>
      <c r="BZ103">
        <f t="shared" si="167"/>
        <v>2.1085697731380816E-3</v>
      </c>
      <c r="CA103">
        <f t="shared" si="167"/>
        <v>2.0361001182061388E-3</v>
      </c>
      <c r="CB103">
        <f t="shared" si="167"/>
        <v>1.9671743694031295E-3</v>
      </c>
      <c r="CC103">
        <f t="shared" si="167"/>
        <v>1.9015582042311036E-3</v>
      </c>
      <c r="CD103">
        <f t="shared" si="167"/>
        <v>1.8390373613923529E-3</v>
      </c>
      <c r="CE103">
        <f t="shared" si="167"/>
        <v>1.7794154933778396E-3</v>
      </c>
      <c r="CF103">
        <f t="shared" ref="CF103:CO112" si="168">CF$2*EXP(- CF$1 * ($C103*_c2+$B103))</f>
        <v>1.7225122979542054E-3</v>
      </c>
      <c r="CG103">
        <f t="shared" si="168"/>
        <v>1.6681618857666935E-3</v>
      </c>
      <c r="CH103">
        <f t="shared" si="168"/>
        <v>1.6162113488430592E-3</v>
      </c>
      <c r="CI103">
        <f t="shared" si="168"/>
        <v>1.5665195008392882E-3</v>
      </c>
      <c r="CJ103">
        <f t="shared" si="168"/>
        <v>1.5189557647471729E-3</v>
      </c>
      <c r="CK103">
        <f t="shared" si="168"/>
        <v>1.4733991877401997E-3</v>
      </c>
      <c r="CL103">
        <f t="shared" si="168"/>
        <v>1.4297375660618737E-3</v>
      </c>
      <c r="CM103">
        <f t="shared" si="168"/>
        <v>1.3878666655086907E-3</v>
      </c>
      <c r="CN103">
        <f t="shared" si="168"/>
        <v>1.3476895252442654E-3</v>
      </c>
      <c r="CO103">
        <f t="shared" si="168"/>
        <v>1.3091158344919996E-3</v>
      </c>
      <c r="CP103">
        <f t="shared" ref="CP103:CY112" si="169">CP$2*EXP(- CP$1 * ($C103*_c2+$B103))</f>
        <v>1.2720613731621708E-3</v>
      </c>
      <c r="CQ103">
        <f t="shared" si="169"/>
        <v>1.2364475087317209E-3</v>
      </c>
      <c r="CR103">
        <f t="shared" si="169"/>
        <v>7.959905832477988E-4</v>
      </c>
      <c r="CS103">
        <f t="shared" si="169"/>
        <v>5.1695643354082417E-4</v>
      </c>
      <c r="CT103">
        <f t="shared" si="169"/>
        <v>3.5797631390920487E-4</v>
      </c>
      <c r="CU103">
        <f t="shared" si="169"/>
        <v>2.4900443355994109E-4</v>
      </c>
      <c r="CV103">
        <f t="shared" si="169"/>
        <v>1.7000484342736757E-4</v>
      </c>
      <c r="CW103">
        <f t="shared" si="169"/>
        <v>1.1174151686437603E-4</v>
      </c>
      <c r="CX103">
        <f t="shared" si="169"/>
        <v>6.9001051001113962E-5</v>
      </c>
      <c r="CY103">
        <f t="shared" si="169"/>
        <v>3.8473595342014831E-5</v>
      </c>
      <c r="CZ103">
        <f t="shared" ref="CZ103:DI112" si="170">CZ$2*EXP(- CZ$1 * ($C103*_c2+$B103))</f>
        <v>1.7887995877385565E-5</v>
      </c>
      <c r="DA103">
        <f t="shared" si="170"/>
        <v>5.597059071806286E-6</v>
      </c>
      <c r="DB103">
        <f t="shared" si="170"/>
        <v>3.5549643947866247E-7</v>
      </c>
      <c r="DC103">
        <f t="shared" si="170"/>
        <v>0</v>
      </c>
      <c r="DD103">
        <f t="shared" si="170"/>
        <v>0</v>
      </c>
      <c r="DE103">
        <f t="shared" si="170"/>
        <v>0</v>
      </c>
      <c r="DF103">
        <f t="shared" si="170"/>
        <v>0</v>
      </c>
      <c r="DG103">
        <f t="shared" si="170"/>
        <v>0</v>
      </c>
      <c r="DH103">
        <f t="shared" si="170"/>
        <v>0</v>
      </c>
      <c r="DI103">
        <f t="shared" si="170"/>
        <v>0</v>
      </c>
      <c r="DJ103">
        <f t="shared" ref="DJ103:DS112" si="171">DJ$2*EXP(- DJ$1 * ($C103*_c2+$B103))</f>
        <v>0</v>
      </c>
      <c r="DK103">
        <f t="shared" si="171"/>
        <v>0</v>
      </c>
      <c r="DL103">
        <f t="shared" si="171"/>
        <v>0</v>
      </c>
      <c r="DM103">
        <f t="shared" si="171"/>
        <v>0</v>
      </c>
      <c r="DN103">
        <f t="shared" si="171"/>
        <v>0</v>
      </c>
      <c r="DO103">
        <f t="shared" si="171"/>
        <v>0</v>
      </c>
      <c r="DP103">
        <f t="shared" si="171"/>
        <v>0</v>
      </c>
      <c r="DQ103">
        <f t="shared" si="171"/>
        <v>0</v>
      </c>
      <c r="DR103">
        <f t="shared" si="171"/>
        <v>0</v>
      </c>
      <c r="DS103">
        <f t="shared" si="171"/>
        <v>0</v>
      </c>
      <c r="DT103">
        <f t="shared" ref="DT103:EC112" si="172">DT$2*EXP(- DT$1 * ($C103*_c2+$B103))</f>
        <v>0</v>
      </c>
      <c r="DU103">
        <f t="shared" si="172"/>
        <v>0</v>
      </c>
      <c r="DV103">
        <f t="shared" si="172"/>
        <v>0</v>
      </c>
      <c r="DW103">
        <f t="shared" si="172"/>
        <v>0</v>
      </c>
      <c r="DX103">
        <f t="shared" si="172"/>
        <v>0</v>
      </c>
      <c r="DY103">
        <f t="shared" si="172"/>
        <v>0</v>
      </c>
      <c r="DZ103">
        <f t="shared" si="172"/>
        <v>0</v>
      </c>
      <c r="EA103">
        <f t="shared" si="172"/>
        <v>0</v>
      </c>
      <c r="EB103">
        <f t="shared" si="172"/>
        <v>0</v>
      </c>
      <c r="EC103">
        <f t="shared" si="172"/>
        <v>0</v>
      </c>
      <c r="ED103">
        <f t="shared" ref="ED103:EM112" si="173">ED$2*EXP(- ED$1 * ($C103*_c2+$B103))</f>
        <v>0</v>
      </c>
      <c r="EE103">
        <f t="shared" si="173"/>
        <v>0</v>
      </c>
      <c r="EF103">
        <f t="shared" si="173"/>
        <v>0</v>
      </c>
      <c r="EG103">
        <f t="shared" si="173"/>
        <v>0</v>
      </c>
      <c r="EH103">
        <f t="shared" si="173"/>
        <v>0</v>
      </c>
      <c r="EI103">
        <f t="shared" si="173"/>
        <v>0</v>
      </c>
      <c r="EJ103">
        <f t="shared" si="173"/>
        <v>0</v>
      </c>
      <c r="EK103">
        <f t="shared" si="173"/>
        <v>0</v>
      </c>
      <c r="EL103">
        <f t="shared" si="173"/>
        <v>0</v>
      </c>
      <c r="EM103">
        <f t="shared" si="173"/>
        <v>0</v>
      </c>
      <c r="EN103">
        <f t="shared" ref="EN103:EX112" si="174">EN$2*EXP(- EN$1 * ($C103*_c2+$B103))</f>
        <v>0</v>
      </c>
      <c r="EO103">
        <f t="shared" si="174"/>
        <v>0</v>
      </c>
      <c r="EP103">
        <f t="shared" si="174"/>
        <v>0</v>
      </c>
      <c r="EQ103">
        <f t="shared" si="174"/>
        <v>0</v>
      </c>
      <c r="ER103">
        <f t="shared" si="174"/>
        <v>0</v>
      </c>
      <c r="ES103">
        <f t="shared" si="174"/>
        <v>0</v>
      </c>
      <c r="ET103">
        <f t="shared" si="174"/>
        <v>0</v>
      </c>
      <c r="EU103">
        <f t="shared" si="174"/>
        <v>0</v>
      </c>
      <c r="EV103">
        <f t="shared" si="174"/>
        <v>0</v>
      </c>
      <c r="EW103">
        <f t="shared" si="174"/>
        <v>0</v>
      </c>
      <c r="EX103">
        <f t="shared" si="174"/>
        <v>0</v>
      </c>
      <c r="EZ103">
        <f t="shared" si="112"/>
        <v>0.87892375531928102</v>
      </c>
      <c r="FB103">
        <f t="shared" si="158"/>
        <v>1.1216162811044039E-2</v>
      </c>
      <c r="FC103">
        <f t="shared" si="159"/>
        <v>0.24858204557217234</v>
      </c>
    </row>
    <row r="104" spans="1:159" x14ac:dyDescent="0.25">
      <c r="A104">
        <v>785</v>
      </c>
      <c r="B104" s="20">
        <f>'Input spectra'!S103</f>
        <v>4.5245497071715698E-2</v>
      </c>
      <c r="C104">
        <f>'Input spectra'!D103</f>
        <v>0</v>
      </c>
      <c r="D104">
        <f t="shared" si="160"/>
        <v>2.0653927966864227E-2</v>
      </c>
      <c r="E104">
        <f t="shared" si="160"/>
        <v>2.0410954930938089E-2</v>
      </c>
      <c r="F104">
        <f t="shared" si="160"/>
        <v>2.01697547057288E-2</v>
      </c>
      <c r="G104">
        <f t="shared" si="160"/>
        <v>1.9930316236722131E-2</v>
      </c>
      <c r="H104">
        <f t="shared" si="160"/>
        <v>1.9692628533082877E-2</v>
      </c>
      <c r="I104">
        <f t="shared" si="160"/>
        <v>1.9456680667305212E-2</v>
      </c>
      <c r="J104">
        <f t="shared" si="160"/>
        <v>1.9222461774864887E-2</v>
      </c>
      <c r="K104">
        <f t="shared" si="160"/>
        <v>1.8989961053873274E-2</v>
      </c>
      <c r="L104">
        <f t="shared" si="160"/>
        <v>1.8759167764733277E-2</v>
      </c>
      <c r="M104">
        <f t="shared" si="160"/>
        <v>1.8530071229797055E-2</v>
      </c>
      <c r="N104">
        <f t="shared" si="161"/>
        <v>1.8302660833025553E-2</v>
      </c>
      <c r="O104">
        <f t="shared" si="161"/>
        <v>1.8076926019649865E-2</v>
      </c>
      <c r="P104">
        <f t="shared" si="161"/>
        <v>1.7852856295834409E-2</v>
      </c>
      <c r="Q104">
        <f t="shared" si="161"/>
        <v>1.7630441228341853E-2</v>
      </c>
      <c r="R104">
        <f t="shared" si="161"/>
        <v>1.740967044419987E-2</v>
      </c>
      <c r="S104">
        <f t="shared" si="161"/>
        <v>1.7190533630369629E-2</v>
      </c>
      <c r="T104">
        <f t="shared" si="161"/>
        <v>1.6973020533416087E-2</v>
      </c>
      <c r="U104">
        <f t="shared" si="161"/>
        <v>1.675712095918E-2</v>
      </c>
      <c r="V104">
        <f t="shared" si="161"/>
        <v>1.6542824772451715E-2</v>
      </c>
      <c r="W104">
        <f t="shared" si="161"/>
        <v>1.6330121896646673E-2</v>
      </c>
      <c r="X104">
        <f t="shared" si="162"/>
        <v>1.611900231348265E-2</v>
      </c>
      <c r="Y104">
        <f t="shared" si="162"/>
        <v>1.5909456062658717E-2</v>
      </c>
      <c r="Z104">
        <f t="shared" si="162"/>
        <v>1.5701473241535924E-2</v>
      </c>
      <c r="AA104">
        <f t="shared" si="162"/>
        <v>1.5495044004819646E-2</v>
      </c>
      <c r="AB104">
        <f t="shared" si="162"/>
        <v>1.5290158564243678E-2</v>
      </c>
      <c r="AC104">
        <f t="shared" si="162"/>
        <v>1.5086807188255967E-2</v>
      </c>
      <c r="AD104">
        <f t="shared" si="162"/>
        <v>1.4884980201706031E-2</v>
      </c>
      <c r="AE104">
        <f t="shared" si="162"/>
        <v>1.4684667985534066E-2</v>
      </c>
      <c r="AF104">
        <f t="shared" si="162"/>
        <v>1.4485860976461687E-2</v>
      </c>
      <c r="AG104">
        <f t="shared" si="162"/>
        <v>1.4288549666684311E-2</v>
      </c>
      <c r="AH104">
        <f t="shared" si="163"/>
        <v>1.4092724603565216E-2</v>
      </c>
      <c r="AI104">
        <f t="shared" si="163"/>
        <v>1.3898376389331203E-2</v>
      </c>
      <c r="AJ104">
        <f t="shared" si="163"/>
        <v>1.3705495680769888E-2</v>
      </c>
      <c r="AK104">
        <f t="shared" si="163"/>
        <v>1.3514073188928598E-2</v>
      </c>
      <c r="AL104">
        <f t="shared" si="163"/>
        <v>1.3324099678814908E-2</v>
      </c>
      <c r="AM104">
        <f t="shared" si="163"/>
        <v>1.3135565969098739E-2</v>
      </c>
      <c r="AN104">
        <f t="shared" si="163"/>
        <v>1.2948462931816057E-2</v>
      </c>
      <c r="AO104">
        <f t="shared" si="163"/>
        <v>1.2762781492074174E-2</v>
      </c>
      <c r="AP104">
        <f t="shared" si="163"/>
        <v>1.2578512627758592E-2</v>
      </c>
      <c r="AQ104">
        <f t="shared" si="163"/>
        <v>1.239564736924142E-2</v>
      </c>
      <c r="AR104">
        <f t="shared" si="164"/>
        <v>1.2214176799091371E-2</v>
      </c>
      <c r="AS104">
        <f t="shared" si="164"/>
        <v>1.2034092051785284E-2</v>
      </c>
      <c r="AT104">
        <f t="shared" si="164"/>
        <v>1.1855384313421173E-2</v>
      </c>
      <c r="AU104">
        <f t="shared" si="164"/>
        <v>1.1678044821432868E-2</v>
      </c>
      <c r="AV104">
        <f t="shared" si="164"/>
        <v>1.1502064864306103E-2</v>
      </c>
      <c r="AW104">
        <f t="shared" si="164"/>
        <v>1.1327435781296186E-2</v>
      </c>
      <c r="AX104">
        <f t="shared" si="164"/>
        <v>1.0068812666062448E-2</v>
      </c>
      <c r="AY104">
        <f t="shared" si="164"/>
        <v>8.6031025426046639E-3</v>
      </c>
      <c r="AZ104">
        <f t="shared" si="164"/>
        <v>7.7440294023291929E-3</v>
      </c>
      <c r="BA104">
        <f t="shared" si="164"/>
        <v>7.0933383230518104E-3</v>
      </c>
      <c r="BB104">
        <f t="shared" si="165"/>
        <v>6.5616851679046627E-3</v>
      </c>
      <c r="BC104">
        <f t="shared" si="165"/>
        <v>6.1103429009978904E-3</v>
      </c>
      <c r="BD104">
        <f t="shared" si="165"/>
        <v>5.7180919148025876E-3</v>
      </c>
      <c r="BE104">
        <f t="shared" si="165"/>
        <v>5.3717042658726838E-3</v>
      </c>
      <c r="BF104">
        <f t="shared" si="165"/>
        <v>5.0622237463646353E-3</v>
      </c>
      <c r="BG104">
        <f t="shared" si="165"/>
        <v>4.7832274322343101E-3</v>
      </c>
      <c r="BH104">
        <f t="shared" si="165"/>
        <v>4.5299101766569528E-3</v>
      </c>
      <c r="BI104">
        <f t="shared" si="165"/>
        <v>4.2985589942519239E-3</v>
      </c>
      <c r="BJ104">
        <f t="shared" si="165"/>
        <v>4.0862308088670061E-3</v>
      </c>
      <c r="BK104">
        <f t="shared" si="165"/>
        <v>3.890544391126394E-3</v>
      </c>
      <c r="BL104">
        <f t="shared" si="166"/>
        <v>3.7095402801599437E-3</v>
      </c>
      <c r="BM104">
        <f t="shared" si="166"/>
        <v>3.5415831584250691E-3</v>
      </c>
      <c r="BN104">
        <f t="shared" si="166"/>
        <v>3.3852918096004153E-3</v>
      </c>
      <c r="BO104">
        <f t="shared" si="166"/>
        <v>3.2394876092950715E-3</v>
      </c>
      <c r="BP104">
        <f t="shared" si="166"/>
        <v>3.1031558307200776E-3</v>
      </c>
      <c r="BQ104">
        <f t="shared" si="166"/>
        <v>2.9754160348663553E-3</v>
      </c>
      <c r="BR104">
        <f t="shared" si="166"/>
        <v>2.8554990423587815E-3</v>
      </c>
      <c r="BS104">
        <f t="shared" si="166"/>
        <v>2.7427287660645307E-3</v>
      </c>
      <c r="BT104">
        <f t="shared" si="166"/>
        <v>2.6365076951746129E-3</v>
      </c>
      <c r="BU104">
        <f t="shared" si="166"/>
        <v>2.5363051643856457E-3</v>
      </c>
      <c r="BV104">
        <f t="shared" si="167"/>
        <v>2.4416477766040839E-3</v>
      </c>
      <c r="BW104">
        <f t="shared" si="167"/>
        <v>2.3521115114893522E-3</v>
      </c>
      <c r="BX104">
        <f t="shared" si="167"/>
        <v>2.2673151685651972E-3</v>
      </c>
      <c r="BY104">
        <f t="shared" si="167"/>
        <v>2.18691487763421E-3</v>
      </c>
      <c r="BZ104">
        <f t="shared" si="167"/>
        <v>2.1105994707322738E-3</v>
      </c>
      <c r="CA104">
        <f t="shared" si="167"/>
        <v>2.0380865554853922E-3</v>
      </c>
      <c r="CB104">
        <f t="shared" si="167"/>
        <v>1.9691191639934274E-3</v>
      </c>
      <c r="CC104">
        <f t="shared" si="167"/>
        <v>1.9034628773840889E-3</v>
      </c>
      <c r="CD104">
        <f t="shared" si="167"/>
        <v>1.8409033461453598E-3</v>
      </c>
      <c r="CE104">
        <f t="shared" si="167"/>
        <v>1.7812441418121959E-3</v>
      </c>
      <c r="CF104">
        <f t="shared" si="168"/>
        <v>1.7243048876743941E-3</v>
      </c>
      <c r="CG104">
        <f t="shared" si="168"/>
        <v>1.6699196257033129E-3</v>
      </c>
      <c r="CH104">
        <f t="shared" si="168"/>
        <v>1.6179353844664338E-3</v>
      </c>
      <c r="CI104">
        <f t="shared" si="168"/>
        <v>1.5682109188574181E-3</v>
      </c>
      <c r="CJ104">
        <f t="shared" si="168"/>
        <v>1.5206155973508093E-3</v>
      </c>
      <c r="CK104">
        <f t="shared" si="168"/>
        <v>1.4750284164487934E-3</v>
      </c>
      <c r="CL104">
        <f t="shared" si="168"/>
        <v>1.4313371252166005E-3</v>
      </c>
      <c r="CM104">
        <f t="shared" si="168"/>
        <v>1.3894374454524272E-3</v>
      </c>
      <c r="CN104">
        <f t="shared" si="168"/>
        <v>1.349232375223055E-3</v>
      </c>
      <c r="CO104">
        <f t="shared" si="168"/>
        <v>1.310631565308035E-3</v>
      </c>
      <c r="CP104">
        <f t="shared" si="169"/>
        <v>1.2735507596044939E-3</v>
      </c>
      <c r="CQ104">
        <f t="shared" si="169"/>
        <v>1.2379112918075572E-3</v>
      </c>
      <c r="CR104">
        <f t="shared" si="169"/>
        <v>7.9694328776971479E-4</v>
      </c>
      <c r="CS104">
        <f t="shared" si="169"/>
        <v>5.1758189735104983E-4</v>
      </c>
      <c r="CT104">
        <f t="shared" si="169"/>
        <v>3.5841408820931105E-4</v>
      </c>
      <c r="CU104">
        <f t="shared" si="169"/>
        <v>2.4931218608575126E-4</v>
      </c>
      <c r="CV104">
        <f t="shared" si="169"/>
        <v>1.702171709498961E-4</v>
      </c>
      <c r="CW104">
        <f t="shared" si="169"/>
        <v>1.118825310765524E-4</v>
      </c>
      <c r="CX104">
        <f t="shared" si="169"/>
        <v>6.9089026389752676E-5</v>
      </c>
      <c r="CY104">
        <f t="shared" si="169"/>
        <v>3.8523149511729288E-5</v>
      </c>
      <c r="CZ104">
        <f t="shared" si="170"/>
        <v>1.7911268576059089E-5</v>
      </c>
      <c r="DA104">
        <f t="shared" si="170"/>
        <v>5.6044138426975749E-6</v>
      </c>
      <c r="DB104">
        <f t="shared" si="170"/>
        <v>3.559682049323302E-7</v>
      </c>
      <c r="DC104">
        <f t="shared" si="170"/>
        <v>0</v>
      </c>
      <c r="DD104">
        <f t="shared" si="170"/>
        <v>0</v>
      </c>
      <c r="DE104">
        <f t="shared" si="170"/>
        <v>0</v>
      </c>
      <c r="DF104">
        <f t="shared" si="170"/>
        <v>0</v>
      </c>
      <c r="DG104">
        <f t="shared" si="170"/>
        <v>0</v>
      </c>
      <c r="DH104">
        <f t="shared" si="170"/>
        <v>0</v>
      </c>
      <c r="DI104">
        <f t="shared" si="170"/>
        <v>0</v>
      </c>
      <c r="DJ104">
        <f t="shared" si="171"/>
        <v>0</v>
      </c>
      <c r="DK104">
        <f t="shared" si="171"/>
        <v>0</v>
      </c>
      <c r="DL104">
        <f t="shared" si="171"/>
        <v>0</v>
      </c>
      <c r="DM104">
        <f t="shared" si="171"/>
        <v>0</v>
      </c>
      <c r="DN104">
        <f t="shared" si="171"/>
        <v>0</v>
      </c>
      <c r="DO104">
        <f t="shared" si="171"/>
        <v>0</v>
      </c>
      <c r="DP104">
        <f t="shared" si="171"/>
        <v>0</v>
      </c>
      <c r="DQ104">
        <f t="shared" si="171"/>
        <v>0</v>
      </c>
      <c r="DR104">
        <f t="shared" si="171"/>
        <v>0</v>
      </c>
      <c r="DS104">
        <f t="shared" si="171"/>
        <v>0</v>
      </c>
      <c r="DT104">
        <f t="shared" si="172"/>
        <v>0</v>
      </c>
      <c r="DU104">
        <f t="shared" si="172"/>
        <v>0</v>
      </c>
      <c r="DV104">
        <f t="shared" si="172"/>
        <v>0</v>
      </c>
      <c r="DW104">
        <f t="shared" si="172"/>
        <v>0</v>
      </c>
      <c r="DX104">
        <f t="shared" si="172"/>
        <v>0</v>
      </c>
      <c r="DY104">
        <f t="shared" si="172"/>
        <v>0</v>
      </c>
      <c r="DZ104">
        <f t="shared" si="172"/>
        <v>0</v>
      </c>
      <c r="EA104">
        <f t="shared" si="172"/>
        <v>0</v>
      </c>
      <c r="EB104">
        <f t="shared" si="172"/>
        <v>0</v>
      </c>
      <c r="EC104">
        <f t="shared" si="172"/>
        <v>0</v>
      </c>
      <c r="ED104">
        <f t="shared" si="173"/>
        <v>0</v>
      </c>
      <c r="EE104">
        <f t="shared" si="173"/>
        <v>0</v>
      </c>
      <c r="EF104">
        <f t="shared" si="173"/>
        <v>0</v>
      </c>
      <c r="EG104">
        <f t="shared" si="173"/>
        <v>0</v>
      </c>
      <c r="EH104">
        <f t="shared" si="173"/>
        <v>0</v>
      </c>
      <c r="EI104">
        <f t="shared" si="173"/>
        <v>0</v>
      </c>
      <c r="EJ104">
        <f t="shared" si="173"/>
        <v>0</v>
      </c>
      <c r="EK104">
        <f t="shared" si="173"/>
        <v>0</v>
      </c>
      <c r="EL104">
        <f t="shared" si="173"/>
        <v>0</v>
      </c>
      <c r="EM104">
        <f t="shared" si="173"/>
        <v>0</v>
      </c>
      <c r="EN104">
        <f t="shared" si="174"/>
        <v>0</v>
      </c>
      <c r="EO104">
        <f t="shared" si="174"/>
        <v>0</v>
      </c>
      <c r="EP104">
        <f t="shared" si="174"/>
        <v>0</v>
      </c>
      <c r="EQ104">
        <f t="shared" si="174"/>
        <v>0</v>
      </c>
      <c r="ER104">
        <f t="shared" si="174"/>
        <v>0</v>
      </c>
      <c r="ES104">
        <f t="shared" si="174"/>
        <v>0</v>
      </c>
      <c r="ET104">
        <f t="shared" si="174"/>
        <v>0</v>
      </c>
      <c r="EU104">
        <f t="shared" si="174"/>
        <v>0</v>
      </c>
      <c r="EV104">
        <f t="shared" si="174"/>
        <v>0</v>
      </c>
      <c r="EW104">
        <f t="shared" si="174"/>
        <v>0</v>
      </c>
      <c r="EX104">
        <f t="shared" si="174"/>
        <v>0</v>
      </c>
      <c r="EZ104">
        <f t="shared" si="112"/>
        <v>0.87923771364024395</v>
      </c>
      <c r="FB104">
        <f t="shared" si="158"/>
        <v>1.1184386486887743E-2</v>
      </c>
      <c r="FC104">
        <f t="shared" si="159"/>
        <v>0.24858610836669831</v>
      </c>
    </row>
    <row r="105" spans="1:159" x14ac:dyDescent="0.25">
      <c r="A105">
        <v>790</v>
      </c>
      <c r="B105" s="20">
        <f>'Input spectra'!S104</f>
        <v>4.5115479305667699E-2</v>
      </c>
      <c r="C105">
        <f>'Input spectra'!D104</f>
        <v>0</v>
      </c>
      <c r="D105">
        <f t="shared" si="160"/>
        <v>2.0653927966864227E-2</v>
      </c>
      <c r="E105">
        <f t="shared" si="160"/>
        <v>2.0411220311339597E-2</v>
      </c>
      <c r="F105">
        <f t="shared" si="160"/>
        <v>2.0170279197837811E-2</v>
      </c>
      <c r="G105">
        <f t="shared" si="160"/>
        <v>1.9931093640441593E-2</v>
      </c>
      <c r="H105">
        <f t="shared" si="160"/>
        <v>1.9693652716342842E-2</v>
      </c>
      <c r="I105">
        <f t="shared" si="160"/>
        <v>1.9457945565497112E-2</v>
      </c>
      <c r="J105">
        <f t="shared" si="160"/>
        <v>1.9223961390279865E-2</v>
      </c>
      <c r="K105">
        <f t="shared" si="160"/>
        <v>1.8991689455144581E-2</v>
      </c>
      <c r="L105">
        <f t="shared" si="160"/>
        <v>1.8761119086282658E-2</v>
      </c>
      <c r="M105">
        <f t="shared" si="160"/>
        <v>1.8532239671285151E-2</v>
      </c>
      <c r="N105">
        <f t="shared" si="161"/>
        <v>1.8305040658806261E-2</v>
      </c>
      <c r="O105">
        <f t="shared" si="161"/>
        <v>1.8079511558228629E-2</v>
      </c>
      <c r="P105">
        <f t="shared" si="161"/>
        <v>1.7855641939330435E-2</v>
      </c>
      <c r="Q105">
        <f t="shared" si="161"/>
        <v>1.7633421431954215E-2</v>
      </c>
      <c r="R105">
        <f t="shared" si="161"/>
        <v>1.7412839725677448E-2</v>
      </c>
      <c r="S105">
        <f t="shared" si="161"/>
        <v>1.719388656948493E-2</v>
      </c>
      <c r="T105">
        <f t="shared" si="161"/>
        <v>1.6976551771442843E-2</v>
      </c>
      <c r="U105">
        <f t="shared" si="161"/>
        <v>1.6760825198374553E-2</v>
      </c>
      <c r="V105">
        <f t="shared" si="161"/>
        <v>1.6546696775538182E-2</v>
      </c>
      <c r="W105">
        <f t="shared" si="161"/>
        <v>1.6334156486305831E-2</v>
      </c>
      <c r="X105">
        <f t="shared" si="162"/>
        <v>1.6123194371844535E-2</v>
      </c>
      <c r="Y105">
        <f t="shared" si="162"/>
        <v>1.5913800530798914E-2</v>
      </c>
      <c r="Z105">
        <f t="shared" si="162"/>
        <v>1.5705965118975512E-2</v>
      </c>
      <c r="AA105">
        <f t="shared" si="162"/>
        <v>1.5499678349028795E-2</v>
      </c>
      <c r="AB105">
        <f t="shared" si="162"/>
        <v>1.5294930490148836E-2</v>
      </c>
      <c r="AC105">
        <f t="shared" si="162"/>
        <v>1.5091711867750658E-2</v>
      </c>
      <c r="AD105">
        <f t="shared" si="162"/>
        <v>1.4890012863165212E-2</v>
      </c>
      <c r="AE105">
        <f t="shared" si="162"/>
        <v>1.4689823913332022E-2</v>
      </c>
      <c r="AF105">
        <f t="shared" si="162"/>
        <v>1.4491135510493454E-2</v>
      </c>
      <c r="AG105">
        <f t="shared" si="162"/>
        <v>1.4293938201890581E-2</v>
      </c>
      <c r="AH105">
        <f t="shared" si="163"/>
        <v>1.4098222589460732E-2</v>
      </c>
      <c r="AI105">
        <f t="shared" si="163"/>
        <v>1.3903979329536584E-2</v>
      </c>
      <c r="AJ105">
        <f t="shared" si="163"/>
        <v>1.371119913254689E-2</v>
      </c>
      <c r="AK105">
        <f t="shared" si="163"/>
        <v>1.3519872762718784E-2</v>
      </c>
      <c r="AL105">
        <f t="shared" si="163"/>
        <v>1.3329991037781689E-2</v>
      </c>
      <c r="AM105">
        <f t="shared" si="163"/>
        <v>1.3141544828672776E-2</v>
      </c>
      <c r="AN105">
        <f t="shared" si="163"/>
        <v>1.2954525059243998E-2</v>
      </c>
      <c r="AO105">
        <f t="shared" si="163"/>
        <v>1.2768922705970711E-2</v>
      </c>
      <c r="AP105">
        <f t="shared" si="163"/>
        <v>1.2584728797661796E-2</v>
      </c>
      <c r="AQ105">
        <f t="shared" si="163"/>
        <v>1.2401934415171364E-2</v>
      </c>
      <c r="AR105">
        <f t="shared" si="164"/>
        <v>1.2220530691111982E-2</v>
      </c>
      <c r="AS105">
        <f t="shared" si="164"/>
        <v>1.2040508809569438E-2</v>
      </c>
      <c r="AT105">
        <f t="shared" si="164"/>
        <v>1.1861860005818977E-2</v>
      </c>
      <c r="AU105">
        <f t="shared" si="164"/>
        <v>1.1684575566043146E-2</v>
      </c>
      <c r="AV105">
        <f t="shared" si="164"/>
        <v>1.1508646827051021E-2</v>
      </c>
      <c r="AW105">
        <f t="shared" si="164"/>
        <v>1.1334065175999036E-2</v>
      </c>
      <c r="AX105">
        <f t="shared" si="164"/>
        <v>1.0074836440073608E-2</v>
      </c>
      <c r="AY105">
        <f t="shared" si="164"/>
        <v>8.6083613632465337E-3</v>
      </c>
      <c r="AZ105">
        <f t="shared" si="164"/>
        <v>7.7488638454595573E-3</v>
      </c>
      <c r="BA105">
        <f t="shared" si="164"/>
        <v>7.0978588368920039E-3</v>
      </c>
      <c r="BB105">
        <f t="shared" si="165"/>
        <v>6.5659522329752622E-3</v>
      </c>
      <c r="BC105">
        <f t="shared" si="165"/>
        <v>6.1143959556028546E-3</v>
      </c>
      <c r="BD105">
        <f t="shared" si="165"/>
        <v>5.7219591803611336E-3</v>
      </c>
      <c r="BE105">
        <f t="shared" si="165"/>
        <v>5.3754071515837686E-3</v>
      </c>
      <c r="BF105">
        <f t="shared" si="165"/>
        <v>5.0657791610624744E-3</v>
      </c>
      <c r="BG105">
        <f t="shared" si="165"/>
        <v>4.7866491305116185E-3</v>
      </c>
      <c r="BH105">
        <f t="shared" si="165"/>
        <v>4.5332096029552706E-3</v>
      </c>
      <c r="BI105">
        <f t="shared" si="165"/>
        <v>4.3017458425093557E-3</v>
      </c>
      <c r="BJ105">
        <f t="shared" si="165"/>
        <v>4.0893134101080992E-3</v>
      </c>
      <c r="BK105">
        <f t="shared" si="165"/>
        <v>3.8935299914678182E-3</v>
      </c>
      <c r="BL105">
        <f t="shared" si="166"/>
        <v>3.7124352460458695E-3</v>
      </c>
      <c r="BM105">
        <f t="shared" si="166"/>
        <v>3.54439313184074E-3</v>
      </c>
      <c r="BN105">
        <f t="shared" si="166"/>
        <v>3.388021827887036E-3</v>
      </c>
      <c r="BO105">
        <f t="shared" si="166"/>
        <v>3.242142199285042E-3</v>
      </c>
      <c r="BP105">
        <f t="shared" si="166"/>
        <v>3.1057390838395583E-3</v>
      </c>
      <c r="BQ105">
        <f t="shared" si="166"/>
        <v>2.9779316678652814E-3</v>
      </c>
      <c r="BR105">
        <f t="shared" si="166"/>
        <v>2.8579504470071706E-3</v>
      </c>
      <c r="BS105">
        <f t="shared" si="166"/>
        <v>2.7451190502535638E-3</v>
      </c>
      <c r="BT105">
        <f t="shared" si="166"/>
        <v>2.6388397172340474E-3</v>
      </c>
      <c r="BU105">
        <f t="shared" si="166"/>
        <v>2.5385815619840967E-3</v>
      </c>
      <c r="BV105">
        <f t="shared" si="167"/>
        <v>2.4438709912772707E-3</v>
      </c>
      <c r="BW105">
        <f t="shared" si="167"/>
        <v>2.3542838096056356E-3</v>
      </c>
      <c r="BX105">
        <f t="shared" si="167"/>
        <v>2.2694386593622639E-3</v>
      </c>
      <c r="BY105">
        <f t="shared" si="167"/>
        <v>2.1889915288285369E-3</v>
      </c>
      <c r="BZ105">
        <f t="shared" si="167"/>
        <v>2.1126311221021372E-3</v>
      </c>
      <c r="CA105">
        <f t="shared" si="167"/>
        <v>2.0400749307504205E-3</v>
      </c>
      <c r="CB105">
        <f t="shared" si="167"/>
        <v>1.9710658812531431E-3</v>
      </c>
      <c r="CC105">
        <f t="shared" si="167"/>
        <v>1.9053694583302783E-3</v>
      </c>
      <c r="CD105">
        <f t="shared" si="167"/>
        <v>1.8427712242253718E-3</v>
      </c>
      <c r="CE105">
        <f t="shared" si="167"/>
        <v>1.7830746694901063E-3</v>
      </c>
      <c r="CF105">
        <f t="shared" si="168"/>
        <v>1.7260993429127037E-3</v>
      </c>
      <c r="CG105">
        <f t="shared" si="168"/>
        <v>1.6716792177681405E-3</v>
      </c>
      <c r="CH105">
        <f t="shared" si="168"/>
        <v>1.6196612591431181E-3</v>
      </c>
      <c r="CI105">
        <f t="shared" si="168"/>
        <v>1.5699041631502359E-3</v>
      </c>
      <c r="CJ105">
        <f t="shared" si="168"/>
        <v>1.5222772437296303E-3</v>
      </c>
      <c r="CK105">
        <f t="shared" si="168"/>
        <v>1.476659446696445E-3</v>
      </c>
      <c r="CL105">
        <f t="shared" si="168"/>
        <v>1.4329384739231654E-3</v>
      </c>
      <c r="CM105">
        <f t="shared" si="168"/>
        <v>1.391010003196361E-3</v>
      </c>
      <c r="CN105">
        <f t="shared" si="168"/>
        <v>1.3507769914736839E-3</v>
      </c>
      <c r="CO105">
        <f t="shared" si="168"/>
        <v>1.3121490510794734E-3</v>
      </c>
      <c r="CP105">
        <f t="shared" si="169"/>
        <v>1.2750418898871865E-3</v>
      </c>
      <c r="CQ105">
        <f t="shared" si="169"/>
        <v>1.2393768078003819E-3</v>
      </c>
      <c r="CR105">
        <f t="shared" si="169"/>
        <v>7.9789713256379631E-4</v>
      </c>
      <c r="CS105">
        <f t="shared" si="169"/>
        <v>5.1820811790778752E-4</v>
      </c>
      <c r="CT105">
        <f t="shared" si="169"/>
        <v>3.5885239786980394E-4</v>
      </c>
      <c r="CU105">
        <f t="shared" si="169"/>
        <v>2.4962031897272929E-4</v>
      </c>
      <c r="CV105">
        <f t="shared" si="169"/>
        <v>1.7042976365885058E-4</v>
      </c>
      <c r="CW105">
        <f t="shared" si="169"/>
        <v>1.1202372324414401E-4</v>
      </c>
      <c r="CX105">
        <f t="shared" si="169"/>
        <v>6.9177113945798914E-5</v>
      </c>
      <c r="CY105">
        <f t="shared" si="169"/>
        <v>3.8572767507444761E-5</v>
      </c>
      <c r="CZ105">
        <f t="shared" si="170"/>
        <v>1.7934571553054862E-5</v>
      </c>
      <c r="DA105">
        <f t="shared" si="170"/>
        <v>5.6117782780669711E-6</v>
      </c>
      <c r="DB105">
        <f t="shared" si="170"/>
        <v>3.5644059644752358E-7</v>
      </c>
      <c r="DC105">
        <f t="shared" si="170"/>
        <v>0</v>
      </c>
      <c r="DD105">
        <f t="shared" si="170"/>
        <v>0</v>
      </c>
      <c r="DE105">
        <f t="shared" si="170"/>
        <v>0</v>
      </c>
      <c r="DF105">
        <f t="shared" si="170"/>
        <v>0</v>
      </c>
      <c r="DG105">
        <f t="shared" si="170"/>
        <v>0</v>
      </c>
      <c r="DH105">
        <f t="shared" si="170"/>
        <v>0</v>
      </c>
      <c r="DI105">
        <f t="shared" si="170"/>
        <v>0</v>
      </c>
      <c r="DJ105">
        <f t="shared" si="171"/>
        <v>0</v>
      </c>
      <c r="DK105">
        <f t="shared" si="171"/>
        <v>0</v>
      </c>
      <c r="DL105">
        <f t="shared" si="171"/>
        <v>0</v>
      </c>
      <c r="DM105">
        <f t="shared" si="171"/>
        <v>0</v>
      </c>
      <c r="DN105">
        <f t="shared" si="171"/>
        <v>0</v>
      </c>
      <c r="DO105">
        <f t="shared" si="171"/>
        <v>0</v>
      </c>
      <c r="DP105">
        <f t="shared" si="171"/>
        <v>0</v>
      </c>
      <c r="DQ105">
        <f t="shared" si="171"/>
        <v>0</v>
      </c>
      <c r="DR105">
        <f t="shared" si="171"/>
        <v>0</v>
      </c>
      <c r="DS105">
        <f t="shared" si="171"/>
        <v>0</v>
      </c>
      <c r="DT105">
        <f t="shared" si="172"/>
        <v>0</v>
      </c>
      <c r="DU105">
        <f t="shared" si="172"/>
        <v>0</v>
      </c>
      <c r="DV105">
        <f t="shared" si="172"/>
        <v>0</v>
      </c>
      <c r="DW105">
        <f t="shared" si="172"/>
        <v>0</v>
      </c>
      <c r="DX105">
        <f t="shared" si="172"/>
        <v>0</v>
      </c>
      <c r="DY105">
        <f t="shared" si="172"/>
        <v>0</v>
      </c>
      <c r="DZ105">
        <f t="shared" si="172"/>
        <v>0</v>
      </c>
      <c r="EA105">
        <f t="shared" si="172"/>
        <v>0</v>
      </c>
      <c r="EB105">
        <f t="shared" si="172"/>
        <v>0</v>
      </c>
      <c r="EC105">
        <f t="shared" si="172"/>
        <v>0</v>
      </c>
      <c r="ED105">
        <f t="shared" si="173"/>
        <v>0</v>
      </c>
      <c r="EE105">
        <f t="shared" si="173"/>
        <v>0</v>
      </c>
      <c r="EF105">
        <f t="shared" si="173"/>
        <v>0</v>
      </c>
      <c r="EG105">
        <f t="shared" si="173"/>
        <v>0</v>
      </c>
      <c r="EH105">
        <f t="shared" si="173"/>
        <v>0</v>
      </c>
      <c r="EI105">
        <f t="shared" si="173"/>
        <v>0</v>
      </c>
      <c r="EJ105">
        <f t="shared" si="173"/>
        <v>0</v>
      </c>
      <c r="EK105">
        <f t="shared" si="173"/>
        <v>0</v>
      </c>
      <c r="EL105">
        <f t="shared" si="173"/>
        <v>0</v>
      </c>
      <c r="EM105">
        <f t="shared" si="173"/>
        <v>0</v>
      </c>
      <c r="EN105">
        <f t="shared" si="174"/>
        <v>0</v>
      </c>
      <c r="EO105">
        <f t="shared" si="174"/>
        <v>0</v>
      </c>
      <c r="EP105">
        <f t="shared" si="174"/>
        <v>0</v>
      </c>
      <c r="EQ105">
        <f t="shared" si="174"/>
        <v>0</v>
      </c>
      <c r="ER105">
        <f t="shared" si="174"/>
        <v>0</v>
      </c>
      <c r="ES105">
        <f t="shared" si="174"/>
        <v>0</v>
      </c>
      <c r="ET105">
        <f t="shared" si="174"/>
        <v>0</v>
      </c>
      <c r="EU105">
        <f t="shared" si="174"/>
        <v>0</v>
      </c>
      <c r="EV105">
        <f t="shared" si="174"/>
        <v>0</v>
      </c>
      <c r="EW105">
        <f t="shared" si="174"/>
        <v>0</v>
      </c>
      <c r="EX105">
        <f t="shared" si="174"/>
        <v>0</v>
      </c>
      <c r="EZ105">
        <f t="shared" si="112"/>
        <v>0.8795518464383818</v>
      </c>
      <c r="FB105">
        <f t="shared" si="158"/>
        <v>1.1152608096920924E-2</v>
      </c>
      <c r="FC105">
        <f t="shared" si="159"/>
        <v>0.24859017116271964</v>
      </c>
    </row>
    <row r="106" spans="1:159" x14ac:dyDescent="0.25">
      <c r="A106">
        <v>795</v>
      </c>
      <c r="B106" s="20">
        <f>'Input spectra'!S105</f>
        <v>4.51191776423722E-2</v>
      </c>
      <c r="C106">
        <f>'Input spectra'!D105</f>
        <v>0</v>
      </c>
      <c r="D106">
        <f t="shared" si="160"/>
        <v>2.0653927966864227E-2</v>
      </c>
      <c r="E106">
        <f t="shared" si="160"/>
        <v>2.0411212762584466E-2</v>
      </c>
      <c r="F106">
        <f t="shared" si="160"/>
        <v>2.0170264278546551E-2</v>
      </c>
      <c r="G106">
        <f t="shared" si="160"/>
        <v>1.9931071526885311E-2</v>
      </c>
      <c r="H106">
        <f t="shared" si="160"/>
        <v>1.9693623582860916E-2</v>
      </c>
      <c r="I106">
        <f t="shared" si="160"/>
        <v>1.9457909584513239E-2</v>
      </c>
      <c r="J106">
        <f t="shared" si="160"/>
        <v>1.9223918732317987E-2</v>
      </c>
      <c r="K106">
        <f t="shared" si="160"/>
        <v>1.8991640288844688E-2</v>
      </c>
      <c r="L106">
        <f t="shared" si="160"/>
        <v>1.8761063578416507E-2</v>
      </c>
      <c r="M106">
        <f t="shared" si="160"/>
        <v>1.8532177986771835E-2</v>
      </c>
      <c r="N106">
        <f t="shared" si="161"/>
        <v>1.8304972960727698E-2</v>
      </c>
      <c r="O106">
        <f t="shared" si="161"/>
        <v>1.8079438007844922E-2</v>
      </c>
      <c r="P106">
        <f t="shared" si="161"/>
        <v>1.7855562696095117E-2</v>
      </c>
      <c r="Q106">
        <f t="shared" si="161"/>
        <v>1.7633336653529397E-2</v>
      </c>
      <c r="R106">
        <f t="shared" si="161"/>
        <v>1.7412749567948849E-2</v>
      </c>
      <c r="S106">
        <f t="shared" si="161"/>
        <v>1.7193791186576809E-2</v>
      </c>
      <c r="T106">
        <f t="shared" si="161"/>
        <v>1.6976451315732805E-2</v>
      </c>
      <c r="U106">
        <f t="shared" si="161"/>
        <v>1.6760719820508269E-2</v>
      </c>
      <c r="V106">
        <f t="shared" si="161"/>
        <v>1.6546586624443981E-2</v>
      </c>
      <c r="W106">
        <f t="shared" si="161"/>
        <v>1.6334041709209199E-2</v>
      </c>
      <c r="X106">
        <f t="shared" si="162"/>
        <v>1.6123075114282511E-2</v>
      </c>
      <c r="Y106">
        <f t="shared" si="162"/>
        <v>1.5913676936634379E-2</v>
      </c>
      <c r="Z106">
        <f t="shared" si="162"/>
        <v>1.5705837330411365E-2</v>
      </c>
      <c r="AA106">
        <f t="shared" si="162"/>
        <v>1.5499546506622037E-2</v>
      </c>
      <c r="AB106">
        <f t="shared" si="162"/>
        <v>1.5294794732824548E-2</v>
      </c>
      <c r="AC106">
        <f t="shared" si="162"/>
        <v>1.5091572332815882E-2</v>
      </c>
      <c r="AD106">
        <f t="shared" si="162"/>
        <v>1.4889869686322717E-2</v>
      </c>
      <c r="AE106">
        <f t="shared" si="162"/>
        <v>1.4689677228693989E-2</v>
      </c>
      <c r="AF106">
        <f t="shared" si="162"/>
        <v>1.449098545059504E-2</v>
      </c>
      <c r="AG106">
        <f t="shared" si="162"/>
        <v>1.429378489770341E-2</v>
      </c>
      <c r="AH106">
        <f t="shared" si="163"/>
        <v>1.4098066170406256E-2</v>
      </c>
      <c r="AI106">
        <f t="shared" si="163"/>
        <v>1.3903819923499379E-2</v>
      </c>
      <c r="AJ106">
        <f t="shared" si="163"/>
        <v>1.3711036865887833E-2</v>
      </c>
      <c r="AK106">
        <f t="shared" si="163"/>
        <v>1.3519707760288135E-2</v>
      </c>
      <c r="AL106">
        <f t="shared" si="163"/>
        <v>1.3329823422932086E-2</v>
      </c>
      <c r="AM106">
        <f t="shared" si="163"/>
        <v>1.3141374723272137E-2</v>
      </c>
      <c r="AN106">
        <f t="shared" si="163"/>
        <v>1.2954352583688315E-2</v>
      </c>
      <c r="AO106">
        <f t="shared" si="163"/>
        <v>1.2768747979196754E-2</v>
      </c>
      <c r="AP106">
        <f t="shared" si="163"/>
        <v>1.2584551937159742E-2</v>
      </c>
      <c r="AQ106">
        <f t="shared" si="163"/>
        <v>1.2401755536997299E-2</v>
      </c>
      <c r="AR106">
        <f t="shared" si="164"/>
        <v>1.2220349909900353E-2</v>
      </c>
      <c r="AS106">
        <f t="shared" si="164"/>
        <v>1.2040326238545366E-2</v>
      </c>
      <c r="AT106">
        <f t="shared" si="164"/>
        <v>1.1861675756810531E-2</v>
      </c>
      <c r="AU106">
        <f t="shared" si="164"/>
        <v>1.1684389749493478E-2</v>
      </c>
      <c r="AV106">
        <f t="shared" si="164"/>
        <v>1.1508459552030448E-2</v>
      </c>
      <c r="AW106">
        <f t="shared" si="164"/>
        <v>1.1333876550217012E-2</v>
      </c>
      <c r="AX106">
        <f t="shared" si="164"/>
        <v>1.0074665044899497E-2</v>
      </c>
      <c r="AY106">
        <f t="shared" si="164"/>
        <v>8.6082117324386542E-3</v>
      </c>
      <c r="AZ106">
        <f t="shared" si="164"/>
        <v>7.748726288724141E-3</v>
      </c>
      <c r="BA106">
        <f t="shared" si="164"/>
        <v>7.0977302117253569E-3</v>
      </c>
      <c r="BB106">
        <f t="shared" si="165"/>
        <v>6.5658308185871268E-3</v>
      </c>
      <c r="BC106">
        <f t="shared" si="165"/>
        <v>6.1142806299060255E-3</v>
      </c>
      <c r="BD106">
        <f t="shared" si="165"/>
        <v>5.721849140414622E-3</v>
      </c>
      <c r="BE106">
        <f t="shared" si="165"/>
        <v>5.3753017882688719E-3</v>
      </c>
      <c r="BF106">
        <f t="shared" si="165"/>
        <v>5.0656779933048448E-3</v>
      </c>
      <c r="BG106">
        <f t="shared" si="165"/>
        <v>4.7865517669809102E-3</v>
      </c>
      <c r="BH106">
        <f t="shared" si="165"/>
        <v>4.5331157180488876E-3</v>
      </c>
      <c r="BI106">
        <f t="shared" si="165"/>
        <v>4.3016551604292781E-3</v>
      </c>
      <c r="BJ106">
        <f t="shared" si="165"/>
        <v>4.0892256938331664E-3</v>
      </c>
      <c r="BK106">
        <f t="shared" si="165"/>
        <v>3.8934450348439287E-3</v>
      </c>
      <c r="BL106">
        <f t="shared" si="166"/>
        <v>3.7123528679466572E-3</v>
      </c>
      <c r="BM106">
        <f t="shared" si="166"/>
        <v>3.5443131717514775E-3</v>
      </c>
      <c r="BN106">
        <f t="shared" si="166"/>
        <v>3.387944142495704E-3</v>
      </c>
      <c r="BO106">
        <f t="shared" si="166"/>
        <v>3.2420666598040326E-3</v>
      </c>
      <c r="BP106">
        <f t="shared" si="166"/>
        <v>3.1056655738688987E-3</v>
      </c>
      <c r="BQ106">
        <f t="shared" si="166"/>
        <v>2.9778600816647823E-3</v>
      </c>
      <c r="BR106">
        <f t="shared" si="166"/>
        <v>2.8578806880824982E-3</v>
      </c>
      <c r="BS106">
        <f t="shared" si="166"/>
        <v>2.745051030186867E-3</v>
      </c>
      <c r="BT106">
        <f t="shared" si="166"/>
        <v>2.6387733547075885E-3</v>
      </c>
      <c r="BU106">
        <f t="shared" si="166"/>
        <v>2.5385167819580055E-3</v>
      </c>
      <c r="BV106">
        <f t="shared" si="167"/>
        <v>2.4438077242916966E-3</v>
      </c>
      <c r="BW106">
        <f t="shared" si="167"/>
        <v>2.3542219911842559E-3</v>
      </c>
      <c r="BX106">
        <f t="shared" si="167"/>
        <v>2.2693782294991253E-3</v>
      </c>
      <c r="BY106">
        <f t="shared" si="167"/>
        <v>2.188932431543957E-3</v>
      </c>
      <c r="BZ106">
        <f t="shared" si="167"/>
        <v>2.112573305056258E-3</v>
      </c>
      <c r="CA106">
        <f t="shared" si="167"/>
        <v>2.040018344905227E-3</v>
      </c>
      <c r="CB106">
        <f t="shared" si="167"/>
        <v>1.9710104805754831E-3</v>
      </c>
      <c r="CC106">
        <f t="shared" si="167"/>
        <v>1.9053151995297654E-3</v>
      </c>
      <c r="CD106">
        <f t="shared" si="167"/>
        <v>1.8427180665221354E-3</v>
      </c>
      <c r="CE106">
        <f t="shared" si="167"/>
        <v>1.7830225744082109E-3</v>
      </c>
      <c r="CF106">
        <f t="shared" si="168"/>
        <v>1.7260482740957422E-3</v>
      </c>
      <c r="CG106">
        <f t="shared" si="168"/>
        <v>1.6716291408140755E-3</v>
      </c>
      <c r="CH106">
        <f t="shared" si="168"/>
        <v>1.6196121414558972E-3</v>
      </c>
      <c r="CI106">
        <f t="shared" si="168"/>
        <v>1.5698559738060848E-3</v>
      </c>
      <c r="CJ106">
        <f t="shared" si="168"/>
        <v>1.5222299533562348E-3</v>
      </c>
      <c r="CK106">
        <f t="shared" si="168"/>
        <v>1.4766130273634948E-3</v>
      </c>
      <c r="CL106">
        <f t="shared" si="168"/>
        <v>1.4328928990429404E-3</v>
      </c>
      <c r="CM106">
        <f t="shared" si="168"/>
        <v>1.39096524743323E-3</v>
      </c>
      <c r="CN106">
        <f t="shared" si="168"/>
        <v>1.3507330306615289E-3</v>
      </c>
      <c r="CO106">
        <f t="shared" si="168"/>
        <v>1.3121058621461867E-3</v>
      </c>
      <c r="CP106">
        <f t="shared" si="169"/>
        <v>1.2749994507854935E-3</v>
      </c>
      <c r="CQ106">
        <f t="shared" si="169"/>
        <v>1.2393350974443391E-3</v>
      </c>
      <c r="CR106">
        <f t="shared" si="169"/>
        <v>7.9786998481692949E-4</v>
      </c>
      <c r="CS106">
        <f t="shared" si="169"/>
        <v>5.1819029468894162E-4</v>
      </c>
      <c r="CT106">
        <f t="shared" si="169"/>
        <v>3.5883992281090024E-4</v>
      </c>
      <c r="CU106">
        <f t="shared" si="169"/>
        <v>2.4961154891691009E-4</v>
      </c>
      <c r="CV106">
        <f t="shared" si="169"/>
        <v>1.7042371282242118E-4</v>
      </c>
      <c r="CW106">
        <f t="shared" si="169"/>
        <v>1.1201970459218649E-4</v>
      </c>
      <c r="CX106">
        <f t="shared" si="169"/>
        <v>6.9174606756689839E-5</v>
      </c>
      <c r="CY106">
        <f t="shared" si="169"/>
        <v>3.8571355247988341E-5</v>
      </c>
      <c r="CZ106">
        <f t="shared" si="170"/>
        <v>1.793390828447735E-5</v>
      </c>
      <c r="DA106">
        <f t="shared" si="170"/>
        <v>5.6115686641014809E-6</v>
      </c>
      <c r="DB106">
        <f t="shared" si="170"/>
        <v>3.5642715068025646E-7</v>
      </c>
      <c r="DC106">
        <f t="shared" si="170"/>
        <v>0</v>
      </c>
      <c r="DD106">
        <f t="shared" si="170"/>
        <v>0</v>
      </c>
      <c r="DE106">
        <f t="shared" si="170"/>
        <v>0</v>
      </c>
      <c r="DF106">
        <f t="shared" si="170"/>
        <v>0</v>
      </c>
      <c r="DG106">
        <f t="shared" si="170"/>
        <v>0</v>
      </c>
      <c r="DH106">
        <f t="shared" si="170"/>
        <v>0</v>
      </c>
      <c r="DI106">
        <f t="shared" si="170"/>
        <v>0</v>
      </c>
      <c r="DJ106">
        <f t="shared" si="171"/>
        <v>0</v>
      </c>
      <c r="DK106">
        <f t="shared" si="171"/>
        <v>0</v>
      </c>
      <c r="DL106">
        <f t="shared" si="171"/>
        <v>0</v>
      </c>
      <c r="DM106">
        <f t="shared" si="171"/>
        <v>0</v>
      </c>
      <c r="DN106">
        <f t="shared" si="171"/>
        <v>0</v>
      </c>
      <c r="DO106">
        <f t="shared" si="171"/>
        <v>0</v>
      </c>
      <c r="DP106">
        <f t="shared" si="171"/>
        <v>0</v>
      </c>
      <c r="DQ106">
        <f t="shared" si="171"/>
        <v>0</v>
      </c>
      <c r="DR106">
        <f t="shared" si="171"/>
        <v>0</v>
      </c>
      <c r="DS106">
        <f t="shared" si="171"/>
        <v>0</v>
      </c>
      <c r="DT106">
        <f t="shared" si="172"/>
        <v>0</v>
      </c>
      <c r="DU106">
        <f t="shared" si="172"/>
        <v>0</v>
      </c>
      <c r="DV106">
        <f t="shared" si="172"/>
        <v>0</v>
      </c>
      <c r="DW106">
        <f t="shared" si="172"/>
        <v>0</v>
      </c>
      <c r="DX106">
        <f t="shared" si="172"/>
        <v>0</v>
      </c>
      <c r="DY106">
        <f t="shared" si="172"/>
        <v>0</v>
      </c>
      <c r="DZ106">
        <f t="shared" si="172"/>
        <v>0</v>
      </c>
      <c r="EA106">
        <f t="shared" si="172"/>
        <v>0</v>
      </c>
      <c r="EB106">
        <f t="shared" si="172"/>
        <v>0</v>
      </c>
      <c r="EC106">
        <f t="shared" si="172"/>
        <v>0</v>
      </c>
      <c r="ED106">
        <f t="shared" si="173"/>
        <v>0</v>
      </c>
      <c r="EE106">
        <f t="shared" si="173"/>
        <v>0</v>
      </c>
      <c r="EF106">
        <f t="shared" si="173"/>
        <v>0</v>
      </c>
      <c r="EG106">
        <f t="shared" si="173"/>
        <v>0</v>
      </c>
      <c r="EH106">
        <f t="shared" si="173"/>
        <v>0</v>
      </c>
      <c r="EI106">
        <f t="shared" si="173"/>
        <v>0</v>
      </c>
      <c r="EJ106">
        <f t="shared" si="173"/>
        <v>0</v>
      </c>
      <c r="EK106">
        <f t="shared" si="173"/>
        <v>0</v>
      </c>
      <c r="EL106">
        <f t="shared" si="173"/>
        <v>0</v>
      </c>
      <c r="EM106">
        <f t="shared" si="173"/>
        <v>0</v>
      </c>
      <c r="EN106">
        <f t="shared" si="174"/>
        <v>0</v>
      </c>
      <c r="EO106">
        <f t="shared" si="174"/>
        <v>0</v>
      </c>
      <c r="EP106">
        <f t="shared" si="174"/>
        <v>0</v>
      </c>
      <c r="EQ106">
        <f t="shared" si="174"/>
        <v>0</v>
      </c>
      <c r="ER106">
        <f t="shared" si="174"/>
        <v>0</v>
      </c>
      <c r="ES106">
        <f t="shared" si="174"/>
        <v>0</v>
      </c>
      <c r="ET106">
        <f t="shared" si="174"/>
        <v>0</v>
      </c>
      <c r="EU106">
        <f t="shared" si="174"/>
        <v>0</v>
      </c>
      <c r="EV106">
        <f t="shared" si="174"/>
        <v>0</v>
      </c>
      <c r="EW106">
        <f t="shared" si="174"/>
        <v>0</v>
      </c>
      <c r="EX106">
        <f t="shared" si="174"/>
        <v>0</v>
      </c>
      <c r="EZ106">
        <f t="shared" si="112"/>
        <v>0.87954290856399886</v>
      </c>
      <c r="FB106">
        <f t="shared" si="158"/>
        <v>1.1153512057211323E-2</v>
      </c>
      <c r="FC106">
        <f t="shared" si="159"/>
        <v>0.24859005559704903</v>
      </c>
    </row>
    <row r="107" spans="1:159" x14ac:dyDescent="0.25">
      <c r="A107">
        <v>800</v>
      </c>
      <c r="B107" s="20">
        <f>'Input spectra'!S106</f>
        <v>4.5416435073807999E-2</v>
      </c>
      <c r="C107">
        <f>'Input spectra'!D106</f>
        <v>0</v>
      </c>
      <c r="D107">
        <f t="shared" si="160"/>
        <v>2.0653927966864227E-2</v>
      </c>
      <c r="E107">
        <f t="shared" si="160"/>
        <v>2.0410606033134424E-2</v>
      </c>
      <c r="F107">
        <f t="shared" si="160"/>
        <v>2.0169065162001371E-2</v>
      </c>
      <c r="G107">
        <f t="shared" si="160"/>
        <v>1.9929294208396304E-2</v>
      </c>
      <c r="H107">
        <f t="shared" si="160"/>
        <v>1.9691282091684043E-2</v>
      </c>
      <c r="I107">
        <f t="shared" si="160"/>
        <v>1.9455017795307918E-2</v>
      </c>
      <c r="J107">
        <f t="shared" si="160"/>
        <v>1.9220490366436544E-2</v>
      </c>
      <c r="K107">
        <f t="shared" si="160"/>
        <v>1.8987688915612502E-2</v>
      </c>
      <c r="L107">
        <f t="shared" si="160"/>
        <v>1.8756602616402916E-2</v>
      </c>
      <c r="M107">
        <f t="shared" si="160"/>
        <v>1.8527220705051844E-2</v>
      </c>
      <c r="N107">
        <f t="shared" si="161"/>
        <v>1.8299532480134596E-2</v>
      </c>
      <c r="O107">
        <f t="shared" si="161"/>
        <v>1.8073527302213815E-2</v>
      </c>
      <c r="P107">
        <f t="shared" si="161"/>
        <v>1.7849194593497476E-2</v>
      </c>
      <c r="Q107">
        <f t="shared" si="161"/>
        <v>1.7626523837498648E-2</v>
      </c>
      <c r="R107">
        <f t="shared" si="161"/>
        <v>1.7405504578697113E-2</v>
      </c>
      <c r="S107">
        <f t="shared" si="161"/>
        <v>1.7186126422202779E-2</v>
      </c>
      <c r="T107">
        <f t="shared" si="161"/>
        <v>1.6968379033420883E-2</v>
      </c>
      <c r="U107">
        <f t="shared" si="161"/>
        <v>1.6752252137718995E-2</v>
      </c>
      <c r="V107">
        <f t="shared" si="161"/>
        <v>1.6537735520095815E-2</v>
      </c>
      <c r="W107">
        <f t="shared" si="161"/>
        <v>1.6324819024851701E-2</v>
      </c>
      <c r="X107">
        <f t="shared" si="162"/>
        <v>1.6113492555261E-2</v>
      </c>
      <c r="Y107">
        <f t="shared" si="162"/>
        <v>1.59037460732461E-2</v>
      </c>
      <c r="Z107">
        <f t="shared" si="162"/>
        <v>1.5695569599053247E-2</v>
      </c>
      <c r="AA107">
        <f t="shared" si="162"/>
        <v>1.5488953210930074E-2</v>
      </c>
      <c r="AB107">
        <f t="shared" si="162"/>
        <v>1.5283887044804892E-2</v>
      </c>
      <c r="AC107">
        <f t="shared" si="162"/>
        <v>1.5080361293967648E-2</v>
      </c>
      <c r="AD107">
        <f t="shared" si="162"/>
        <v>1.4878366208752622E-2</v>
      </c>
      <c r="AE107">
        <f t="shared" si="162"/>
        <v>1.4677892096222812E-2</v>
      </c>
      <c r="AF107">
        <f t="shared" si="162"/>
        <v>1.4478929319856029E-2</v>
      </c>
      <c r="AG107">
        <f t="shared" si="162"/>
        <v>1.4281468299232613E-2</v>
      </c>
      <c r="AH107">
        <f t="shared" si="163"/>
        <v>1.4085499509724901E-2</v>
      </c>
      <c r="AI107">
        <f t="shared" si="163"/>
        <v>1.3891013482188295E-2</v>
      </c>
      <c r="AJ107">
        <f t="shared" si="163"/>
        <v>1.3698000802654015E-2</v>
      </c>
      <c r="AK107">
        <f t="shared" si="163"/>
        <v>1.3506452112023478E-2</v>
      </c>
      <c r="AL107">
        <f t="shared" si="163"/>
        <v>1.3316358105764335E-2</v>
      </c>
      <c r="AM107">
        <f t="shared" si="163"/>
        <v>1.3127709533608128E-2</v>
      </c>
      <c r="AN107">
        <f t="shared" si="163"/>
        <v>1.2940497199249543E-2</v>
      </c>
      <c r="AO107">
        <f t="shared" si="163"/>
        <v>1.275471196004732E-2</v>
      </c>
      <c r="AP107">
        <f t="shared" si="163"/>
        <v>1.2570344726726733E-2</v>
      </c>
      <c r="AQ107">
        <f t="shared" si="163"/>
        <v>1.2387386463083658E-2</v>
      </c>
      <c r="AR107">
        <f t="shared" si="164"/>
        <v>1.2205828185690265E-2</v>
      </c>
      <c r="AS107">
        <f t="shared" si="164"/>
        <v>1.2025660963602252E-2</v>
      </c>
      <c r="AT107">
        <f t="shared" si="164"/>
        <v>1.1846875918067646E-2</v>
      </c>
      <c r="AU107">
        <f t="shared" si="164"/>
        <v>1.1669464222237212E-2</v>
      </c>
      <c r="AV107">
        <f t="shared" si="164"/>
        <v>1.1493417100876358E-2</v>
      </c>
      <c r="AW107">
        <f t="shared" si="164"/>
        <v>1.1318725830078617E-2</v>
      </c>
      <c r="AX107">
        <f t="shared" si="164"/>
        <v>1.006089852146011E-2</v>
      </c>
      <c r="AY107">
        <f t="shared" si="164"/>
        <v>8.5961935117097339E-3</v>
      </c>
      <c r="AZ107">
        <f t="shared" si="164"/>
        <v>7.7376780135623591E-3</v>
      </c>
      <c r="BA107">
        <f t="shared" si="164"/>
        <v>7.0873994572873229E-3</v>
      </c>
      <c r="BB107">
        <f t="shared" si="165"/>
        <v>6.5560793570963623E-3</v>
      </c>
      <c r="BC107">
        <f t="shared" si="165"/>
        <v>6.1050183242562809E-3</v>
      </c>
      <c r="BD107">
        <f t="shared" si="165"/>
        <v>5.7130114891953583E-3</v>
      </c>
      <c r="BE107">
        <f t="shared" si="165"/>
        <v>5.366839859218377E-3</v>
      </c>
      <c r="BF107">
        <f t="shared" si="165"/>
        <v>5.0575531397014529E-3</v>
      </c>
      <c r="BG107">
        <f t="shared" si="165"/>
        <v>4.7787325511423721E-3</v>
      </c>
      <c r="BH107">
        <f t="shared" si="165"/>
        <v>4.5255759821944052E-3</v>
      </c>
      <c r="BI107">
        <f t="shared" si="165"/>
        <v>4.2943727476185065E-3</v>
      </c>
      <c r="BJ107">
        <f t="shared" si="165"/>
        <v>4.0821815621348923E-3</v>
      </c>
      <c r="BK107">
        <f t="shared" si="165"/>
        <v>3.8866226219549048E-3</v>
      </c>
      <c r="BL107">
        <f t="shared" si="166"/>
        <v>3.7057376221245552E-3</v>
      </c>
      <c r="BM107">
        <f t="shared" si="166"/>
        <v>3.5378921970714442E-3</v>
      </c>
      <c r="BN107">
        <f t="shared" si="166"/>
        <v>3.3817059250100126E-3</v>
      </c>
      <c r="BO107">
        <f t="shared" si="166"/>
        <v>3.2360008523923778E-3</v>
      </c>
      <c r="BP107">
        <f t="shared" si="166"/>
        <v>3.0997628245878314E-3</v>
      </c>
      <c r="BQ107">
        <f t="shared" si="166"/>
        <v>2.9721118949457208E-3</v>
      </c>
      <c r="BR107">
        <f t="shared" si="166"/>
        <v>2.8522793111474491E-3</v>
      </c>
      <c r="BS107">
        <f t="shared" si="166"/>
        <v>2.7395893591087303E-3</v>
      </c>
      <c r="BT107">
        <f t="shared" si="166"/>
        <v>2.633444855974739E-3</v>
      </c>
      <c r="BU107">
        <f t="shared" si="166"/>
        <v>2.5333154264199484E-3</v>
      </c>
      <c r="BV107">
        <f t="shared" si="167"/>
        <v>2.4387279310971927E-3</v>
      </c>
      <c r="BW107">
        <f t="shared" si="167"/>
        <v>2.3492585798622245E-3</v>
      </c>
      <c r="BX107">
        <f t="shared" si="167"/>
        <v>2.2645263787336059E-3</v>
      </c>
      <c r="BY107">
        <f t="shared" si="167"/>
        <v>2.1841876434966516E-3</v>
      </c>
      <c r="BZ107">
        <f t="shared" si="167"/>
        <v>2.1079313743206898E-3</v>
      </c>
      <c r="CA107">
        <f t="shared" si="167"/>
        <v>2.035475331354287E-3</v>
      </c>
      <c r="CB107">
        <f t="shared" si="167"/>
        <v>1.9665626855025322E-3</v>
      </c>
      <c r="CC107">
        <f t="shared" si="167"/>
        <v>1.9009591445922757E-3</v>
      </c>
      <c r="CD107">
        <f t="shared" si="167"/>
        <v>1.8384504750830924E-3</v>
      </c>
      <c r="CE107">
        <f t="shared" si="167"/>
        <v>1.7788403549394325E-3</v>
      </c>
      <c r="CF107">
        <f t="shared" si="168"/>
        <v>1.7219485053627719E-3</v>
      </c>
      <c r="CG107">
        <f t="shared" si="168"/>
        <v>1.6676090586072989E-3</v>
      </c>
      <c r="CH107">
        <f t="shared" si="168"/>
        <v>1.6156691266692544E-3</v>
      </c>
      <c r="CI107">
        <f t="shared" si="168"/>
        <v>1.5659875416948995E-3</v>
      </c>
      <c r="CJ107">
        <f t="shared" si="168"/>
        <v>1.5184337438305848E-3</v>
      </c>
      <c r="CK107">
        <f t="shared" si="168"/>
        <v>1.4728867961942198E-3</v>
      </c>
      <c r="CL107">
        <f t="shared" si="168"/>
        <v>1.4292345098746424E-3</v>
      </c>
      <c r="CM107">
        <f t="shared" si="168"/>
        <v>1.38737266451309E-3</v>
      </c>
      <c r="CN107">
        <f t="shared" si="168"/>
        <v>1.3472043122049607E-3</v>
      </c>
      <c r="CO107">
        <f t="shared" si="168"/>
        <v>1.3086391542706623E-3</v>
      </c>
      <c r="CP107">
        <f t="shared" si="169"/>
        <v>1.2715929819526459E-3</v>
      </c>
      <c r="CQ107">
        <f t="shared" si="169"/>
        <v>1.2359871733579218E-3</v>
      </c>
      <c r="CR107">
        <f t="shared" si="169"/>
        <v>7.956909761198006E-4</v>
      </c>
      <c r="CS107">
        <f t="shared" si="169"/>
        <v>5.1675973896271338E-4</v>
      </c>
      <c r="CT107">
        <f t="shared" si="169"/>
        <v>3.5783864472066767E-4</v>
      </c>
      <c r="CU107">
        <f t="shared" si="169"/>
        <v>2.4890765383046956E-4</v>
      </c>
      <c r="CV107">
        <f t="shared" si="169"/>
        <v>1.6993807281522993E-4</v>
      </c>
      <c r="CW107">
        <f t="shared" si="169"/>
        <v>1.1169717251998972E-4</v>
      </c>
      <c r="CX107">
        <f t="shared" si="169"/>
        <v>6.8973385863514269E-5</v>
      </c>
      <c r="CY107">
        <f t="shared" si="169"/>
        <v>3.8458012447455389E-5</v>
      </c>
      <c r="CZ107">
        <f t="shared" si="170"/>
        <v>1.7880677564686478E-5</v>
      </c>
      <c r="DA107">
        <f t="shared" si="170"/>
        <v>5.5947463166819994E-6</v>
      </c>
      <c r="DB107">
        <f t="shared" si="170"/>
        <v>3.5534809105831623E-7</v>
      </c>
      <c r="DC107">
        <f t="shared" si="170"/>
        <v>0</v>
      </c>
      <c r="DD107">
        <f t="shared" si="170"/>
        <v>0</v>
      </c>
      <c r="DE107">
        <f t="shared" si="170"/>
        <v>0</v>
      </c>
      <c r="DF107">
        <f t="shared" si="170"/>
        <v>0</v>
      </c>
      <c r="DG107">
        <f t="shared" si="170"/>
        <v>0</v>
      </c>
      <c r="DH107">
        <f t="shared" si="170"/>
        <v>0</v>
      </c>
      <c r="DI107">
        <f t="shared" si="170"/>
        <v>0</v>
      </c>
      <c r="DJ107">
        <f t="shared" si="171"/>
        <v>0</v>
      </c>
      <c r="DK107">
        <f t="shared" si="171"/>
        <v>0</v>
      </c>
      <c r="DL107">
        <f t="shared" si="171"/>
        <v>0</v>
      </c>
      <c r="DM107">
        <f t="shared" si="171"/>
        <v>0</v>
      </c>
      <c r="DN107">
        <f t="shared" si="171"/>
        <v>0</v>
      </c>
      <c r="DO107">
        <f t="shared" si="171"/>
        <v>0</v>
      </c>
      <c r="DP107">
        <f t="shared" si="171"/>
        <v>0</v>
      </c>
      <c r="DQ107">
        <f t="shared" si="171"/>
        <v>0</v>
      </c>
      <c r="DR107">
        <f t="shared" si="171"/>
        <v>0</v>
      </c>
      <c r="DS107">
        <f t="shared" si="171"/>
        <v>0</v>
      </c>
      <c r="DT107">
        <f t="shared" si="172"/>
        <v>0</v>
      </c>
      <c r="DU107">
        <f t="shared" si="172"/>
        <v>0</v>
      </c>
      <c r="DV107">
        <f t="shared" si="172"/>
        <v>0</v>
      </c>
      <c r="DW107">
        <f t="shared" si="172"/>
        <v>0</v>
      </c>
      <c r="DX107">
        <f t="shared" si="172"/>
        <v>0</v>
      </c>
      <c r="DY107">
        <f t="shared" si="172"/>
        <v>0</v>
      </c>
      <c r="DZ107">
        <f t="shared" si="172"/>
        <v>0</v>
      </c>
      <c r="EA107">
        <f t="shared" si="172"/>
        <v>0</v>
      </c>
      <c r="EB107">
        <f t="shared" si="172"/>
        <v>0</v>
      </c>
      <c r="EC107">
        <f t="shared" si="172"/>
        <v>0</v>
      </c>
      <c r="ED107">
        <f t="shared" si="173"/>
        <v>0</v>
      </c>
      <c r="EE107">
        <f t="shared" si="173"/>
        <v>0</v>
      </c>
      <c r="EF107">
        <f t="shared" si="173"/>
        <v>0</v>
      </c>
      <c r="EG107">
        <f t="shared" si="173"/>
        <v>0</v>
      </c>
      <c r="EH107">
        <f t="shared" si="173"/>
        <v>0</v>
      </c>
      <c r="EI107">
        <f t="shared" si="173"/>
        <v>0</v>
      </c>
      <c r="EJ107">
        <f t="shared" si="173"/>
        <v>0</v>
      </c>
      <c r="EK107">
        <f t="shared" si="173"/>
        <v>0</v>
      </c>
      <c r="EL107">
        <f t="shared" si="173"/>
        <v>0</v>
      </c>
      <c r="EM107">
        <f t="shared" si="173"/>
        <v>0</v>
      </c>
      <c r="EN107">
        <f t="shared" si="174"/>
        <v>0</v>
      </c>
      <c r="EO107">
        <f t="shared" si="174"/>
        <v>0</v>
      </c>
      <c r="EP107">
        <f t="shared" si="174"/>
        <v>0</v>
      </c>
      <c r="EQ107">
        <f t="shared" si="174"/>
        <v>0</v>
      </c>
      <c r="ER107">
        <f t="shared" si="174"/>
        <v>0</v>
      </c>
      <c r="ES107">
        <f t="shared" si="174"/>
        <v>0</v>
      </c>
      <c r="ET107">
        <f t="shared" si="174"/>
        <v>0</v>
      </c>
      <c r="EU107">
        <f t="shared" si="174"/>
        <v>0</v>
      </c>
      <c r="EV107">
        <f t="shared" si="174"/>
        <v>0</v>
      </c>
      <c r="EW107">
        <f t="shared" si="174"/>
        <v>0</v>
      </c>
      <c r="EX107">
        <f t="shared" si="174"/>
        <v>0</v>
      </c>
      <c r="EZ107">
        <f t="shared" si="112"/>
        <v>0.87882497991225628</v>
      </c>
      <c r="FB107">
        <f t="shared" si="158"/>
        <v>1.1226163283734492E-2</v>
      </c>
      <c r="FC107">
        <f t="shared" si="159"/>
        <v>0.24858076689714226</v>
      </c>
    </row>
    <row r="108" spans="1:159" x14ac:dyDescent="0.25">
      <c r="A108">
        <v>805</v>
      </c>
      <c r="B108" s="20">
        <f>'Input spectra'!S107</f>
        <v>4.5713692505243701E-2</v>
      </c>
      <c r="C108">
        <f>'Input spectra'!D107</f>
        <v>0</v>
      </c>
      <c r="D108">
        <f t="shared" si="160"/>
        <v>2.0653927966864227E-2</v>
      </c>
      <c r="E108">
        <f t="shared" si="160"/>
        <v>2.0409999321719597E-2</v>
      </c>
      <c r="F108">
        <f t="shared" si="160"/>
        <v>2.0167866116743333E-2</v>
      </c>
      <c r="G108">
        <f t="shared" si="160"/>
        <v>1.992751704839657E-2</v>
      </c>
      <c r="H108">
        <f t="shared" si="160"/>
        <v>1.9688940878900881E-2</v>
      </c>
      <c r="I108">
        <f t="shared" si="160"/>
        <v>1.9452126435873577E-2</v>
      </c>
      <c r="J108">
        <f t="shared" si="160"/>
        <v>1.9217062611964923E-2</v>
      </c>
      <c r="K108">
        <f t="shared" si="160"/>
        <v>1.8983738364497328E-2</v>
      </c>
      <c r="L108">
        <f t="shared" si="160"/>
        <v>1.8752142715106484E-2</v>
      </c>
      <c r="M108">
        <f t="shared" si="160"/>
        <v>1.8522264749384412E-2</v>
      </c>
      <c r="N108">
        <f t="shared" si="161"/>
        <v>1.829409361652444E-2</v>
      </c>
      <c r="O108">
        <f t="shared" si="161"/>
        <v>1.8067618528968057E-2</v>
      </c>
      <c r="P108">
        <f t="shared" si="161"/>
        <v>1.7842828762053727E-2</v>
      </c>
      <c r="Q108">
        <f t="shared" si="161"/>
        <v>1.7619713653667539E-2</v>
      </c>
      <c r="R108">
        <f t="shared" si="161"/>
        <v>1.7398262603895747E-2</v>
      </c>
      <c r="S108">
        <f t="shared" si="161"/>
        <v>1.7178465074679187E-2</v>
      </c>
      <c r="T108">
        <f t="shared" si="161"/>
        <v>1.6960310589469552E-2</v>
      </c>
      <c r="U108">
        <f t="shared" si="161"/>
        <v>1.674378873288751E-2</v>
      </c>
      <c r="V108">
        <f t="shared" si="161"/>
        <v>1.6528889150382652E-2</v>
      </c>
      <c r="W108">
        <f t="shared" si="161"/>
        <v>1.6315601547895308E-2</v>
      </c>
      <c r="X108">
        <f t="shared" si="162"/>
        <v>1.6103915691520126E-2</v>
      </c>
      <c r="Y108">
        <f t="shared" si="162"/>
        <v>1.5893821407171493E-2</v>
      </c>
      <c r="Z108">
        <f t="shared" si="162"/>
        <v>1.5685308580250787E-2</v>
      </c>
      <c r="AA108">
        <f t="shared" si="162"/>
        <v>1.5478367155315339E-2</v>
      </c>
      <c r="AB108">
        <f t="shared" si="162"/>
        <v>1.5272987135749261E-2</v>
      </c>
      <c r="AC108">
        <f t="shared" si="162"/>
        <v>1.5069158583435997E-2</v>
      </c>
      <c r="AD108">
        <f t="shared" si="162"/>
        <v>1.4866871618432651E-2</v>
      </c>
      <c r="AE108">
        <f t="shared" si="162"/>
        <v>1.4666116418646067E-2</v>
      </c>
      <c r="AF108">
        <f t="shared" si="162"/>
        <v>1.4466883219510668E-2</v>
      </c>
      <c r="AG108">
        <f t="shared" si="162"/>
        <v>1.4269162313667989E-2</v>
      </c>
      <c r="AH108">
        <f t="shared" si="163"/>
        <v>1.4072944050647995E-2</v>
      </c>
      <c r="AI108">
        <f t="shared" si="163"/>
        <v>1.387821883655207E-2</v>
      </c>
      <c r="AJ108">
        <f t="shared" si="163"/>
        <v>1.3684977133737737E-2</v>
      </c>
      <c r="AK108">
        <f t="shared" si="163"/>
        <v>1.3493209460505058E-2</v>
      </c>
      <c r="AL108">
        <f t="shared" si="163"/>
        <v>1.3302906390784755E-2</v>
      </c>
      <c r="AM108">
        <f t="shared" si="163"/>
        <v>1.311405855382798E-2</v>
      </c>
      <c r="AN108">
        <f t="shared" si="163"/>
        <v>1.2926656633897771E-2</v>
      </c>
      <c r="AO108">
        <f t="shared" si="163"/>
        <v>1.2740691369962186E-2</v>
      </c>
      <c r="AP108">
        <f t="shared" si="163"/>
        <v>1.2556153555389067E-2</v>
      </c>
      <c r="AQ108">
        <f t="shared" si="163"/>
        <v>1.2373034037642451E-2</v>
      </c>
      <c r="AR108">
        <f t="shared" si="164"/>
        <v>1.219132371798066E-2</v>
      </c>
      <c r="AS108">
        <f t="shared" si="164"/>
        <v>1.2011013551155964E-2</v>
      </c>
      <c r="AT108">
        <f t="shared" si="164"/>
        <v>1.1832094545115881E-2</v>
      </c>
      <c r="AU108">
        <f t="shared" si="164"/>
        <v>1.1654557760706135E-2</v>
      </c>
      <c r="AV108">
        <f t="shared" si="164"/>
        <v>1.1478394311375139E-2</v>
      </c>
      <c r="AW108">
        <f t="shared" si="164"/>
        <v>1.1303595362880137E-2</v>
      </c>
      <c r="AX108">
        <f t="shared" si="164"/>
        <v>1.0047150809283114E-2</v>
      </c>
      <c r="AY108">
        <f t="shared" si="164"/>
        <v>8.5841920700324894E-3</v>
      </c>
      <c r="AZ108">
        <f t="shared" si="164"/>
        <v>7.7266454912326586E-3</v>
      </c>
      <c r="BA108">
        <f t="shared" si="164"/>
        <v>7.0770837392741884E-3</v>
      </c>
      <c r="BB108">
        <f t="shared" si="165"/>
        <v>6.5463423783121803E-3</v>
      </c>
      <c r="BC108">
        <f t="shared" si="165"/>
        <v>6.0957700497430113E-3</v>
      </c>
      <c r="BD108">
        <f t="shared" si="165"/>
        <v>5.7041874881226078E-3</v>
      </c>
      <c r="BE108">
        <f t="shared" si="165"/>
        <v>5.3583912511396313E-3</v>
      </c>
      <c r="BF108">
        <f t="shared" si="165"/>
        <v>5.0494413175710805E-3</v>
      </c>
      <c r="BG108">
        <f t="shared" si="165"/>
        <v>4.7709261086194311E-3</v>
      </c>
      <c r="BH108">
        <f t="shared" si="165"/>
        <v>4.5180487868573729E-3</v>
      </c>
      <c r="BI108">
        <f t="shared" si="165"/>
        <v>4.2871026634427331E-3</v>
      </c>
      <c r="BJ108">
        <f t="shared" si="165"/>
        <v>4.0751495647121773E-3</v>
      </c>
      <c r="BK108">
        <f t="shared" si="165"/>
        <v>3.879812163855848E-3</v>
      </c>
      <c r="BL108">
        <f t="shared" si="166"/>
        <v>3.6991341643729443E-3</v>
      </c>
      <c r="BM108">
        <f t="shared" si="166"/>
        <v>3.5314828548047594E-3</v>
      </c>
      <c r="BN108">
        <f t="shared" si="166"/>
        <v>3.3754791939466975E-3</v>
      </c>
      <c r="BO108">
        <f t="shared" si="166"/>
        <v>3.229946393920588E-3</v>
      </c>
      <c r="BP108">
        <f t="shared" si="166"/>
        <v>3.0938712943025812E-3</v>
      </c>
      <c r="BQ108">
        <f t="shared" si="166"/>
        <v>2.9663748039966604E-3</v>
      </c>
      <c r="BR108">
        <f t="shared" si="166"/>
        <v>2.846688912775537E-3</v>
      </c>
      <c r="BS108">
        <f t="shared" si="166"/>
        <v>2.7341385548052522E-3</v>
      </c>
      <c r="BT108">
        <f t="shared" si="166"/>
        <v>2.6281271171272355E-3</v>
      </c>
      <c r="BU108">
        <f t="shared" si="166"/>
        <v>2.5281247283254937E-3</v>
      </c>
      <c r="BV108">
        <f t="shared" si="167"/>
        <v>2.4336586969571708E-3</v>
      </c>
      <c r="BW108">
        <f t="shared" si="167"/>
        <v>2.3443056329110336E-3</v>
      </c>
      <c r="BX108">
        <f t="shared" si="167"/>
        <v>2.2596849010542252E-3</v>
      </c>
      <c r="BY108">
        <f t="shared" si="167"/>
        <v>2.1794531403778769E-3</v>
      </c>
      <c r="BZ108">
        <f t="shared" si="167"/>
        <v>2.1032996432411083E-3</v>
      </c>
      <c r="CA108">
        <f t="shared" si="167"/>
        <v>2.0309424348555678E-3</v>
      </c>
      <c r="CB108">
        <f t="shared" si="167"/>
        <v>1.9621249273528798E-3</v>
      </c>
      <c r="CC108">
        <f t="shared" si="167"/>
        <v>1.8966130487495468E-3</v>
      </c>
      <c r="CD108">
        <f t="shared" si="167"/>
        <v>1.8341927670532502E-3</v>
      </c>
      <c r="CE108">
        <f t="shared" si="167"/>
        <v>1.7746679451948486E-3</v>
      </c>
      <c r="CF108">
        <f t="shared" si="168"/>
        <v>1.7178584745403333E-3</v>
      </c>
      <c r="CG108">
        <f t="shared" si="168"/>
        <v>1.663598644251218E-3</v>
      </c>
      <c r="CH108">
        <f t="shared" si="168"/>
        <v>1.6117357113201634E-3</v>
      </c>
      <c r="CI108">
        <f t="shared" si="168"/>
        <v>1.5621286421569252E-3</v>
      </c>
      <c r="CJ108">
        <f t="shared" si="168"/>
        <v>1.514647001472975E-3</v>
      </c>
      <c r="CK108">
        <f t="shared" si="168"/>
        <v>1.4691699681647463E-3</v>
      </c>
      <c r="CL108">
        <f t="shared" si="168"/>
        <v>1.4255854611192372E-3</v>
      </c>
      <c r="CM108">
        <f t="shared" si="168"/>
        <v>1.3837893605106392E-3</v>
      </c>
      <c r="CN108">
        <f t="shared" si="168"/>
        <v>1.3436848123383463E-3</v>
      </c>
      <c r="CO108">
        <f t="shared" si="168"/>
        <v>1.3051816057654615E-3</v>
      </c>
      <c r="CP108">
        <f t="shared" si="169"/>
        <v>1.2681956143236485E-3</v>
      </c>
      <c r="CQ108">
        <f t="shared" si="169"/>
        <v>1.2326482933110972E-3</v>
      </c>
      <c r="CR108">
        <f t="shared" si="169"/>
        <v>7.9351791836579919E-4</v>
      </c>
      <c r="CS108">
        <f t="shared" si="169"/>
        <v>5.1533313253794262E-4</v>
      </c>
      <c r="CT108">
        <f t="shared" si="169"/>
        <v>3.5684016051637252E-4</v>
      </c>
      <c r="CU108">
        <f t="shared" si="169"/>
        <v>2.4820574370143549E-4</v>
      </c>
      <c r="CV108">
        <f t="shared" si="169"/>
        <v>1.694538166894992E-4</v>
      </c>
      <c r="CW108">
        <f t="shared" si="169"/>
        <v>1.1137556909635513E-4</v>
      </c>
      <c r="CX108">
        <f t="shared" si="169"/>
        <v>6.8772750298535742E-5</v>
      </c>
      <c r="CY108">
        <f t="shared" si="169"/>
        <v>3.8345002707307563E-5</v>
      </c>
      <c r="CZ108">
        <f t="shared" si="170"/>
        <v>1.7827604842220272E-5</v>
      </c>
      <c r="DA108">
        <f t="shared" si="170"/>
        <v>5.5779743992562823E-6</v>
      </c>
      <c r="DB108">
        <f t="shared" si="170"/>
        <v>3.5427229821800482E-7</v>
      </c>
      <c r="DC108">
        <f t="shared" si="170"/>
        <v>0</v>
      </c>
      <c r="DD108">
        <f t="shared" si="170"/>
        <v>0</v>
      </c>
      <c r="DE108">
        <f t="shared" si="170"/>
        <v>0</v>
      </c>
      <c r="DF108">
        <f t="shared" si="170"/>
        <v>0</v>
      </c>
      <c r="DG108">
        <f t="shared" si="170"/>
        <v>0</v>
      </c>
      <c r="DH108">
        <f t="shared" si="170"/>
        <v>0</v>
      </c>
      <c r="DI108">
        <f t="shared" si="170"/>
        <v>0</v>
      </c>
      <c r="DJ108">
        <f t="shared" si="171"/>
        <v>0</v>
      </c>
      <c r="DK108">
        <f t="shared" si="171"/>
        <v>0</v>
      </c>
      <c r="DL108">
        <f t="shared" si="171"/>
        <v>0</v>
      </c>
      <c r="DM108">
        <f t="shared" si="171"/>
        <v>0</v>
      </c>
      <c r="DN108">
        <f t="shared" si="171"/>
        <v>0</v>
      </c>
      <c r="DO108">
        <f t="shared" si="171"/>
        <v>0</v>
      </c>
      <c r="DP108">
        <f t="shared" si="171"/>
        <v>0</v>
      </c>
      <c r="DQ108">
        <f t="shared" si="171"/>
        <v>0</v>
      </c>
      <c r="DR108">
        <f t="shared" si="171"/>
        <v>0</v>
      </c>
      <c r="DS108">
        <f t="shared" si="171"/>
        <v>0</v>
      </c>
      <c r="DT108">
        <f t="shared" si="172"/>
        <v>0</v>
      </c>
      <c r="DU108">
        <f t="shared" si="172"/>
        <v>0</v>
      </c>
      <c r="DV108">
        <f t="shared" si="172"/>
        <v>0</v>
      </c>
      <c r="DW108">
        <f t="shared" si="172"/>
        <v>0</v>
      </c>
      <c r="DX108">
        <f t="shared" si="172"/>
        <v>0</v>
      </c>
      <c r="DY108">
        <f t="shared" si="172"/>
        <v>0</v>
      </c>
      <c r="DZ108">
        <f t="shared" si="172"/>
        <v>0</v>
      </c>
      <c r="EA108">
        <f t="shared" si="172"/>
        <v>0</v>
      </c>
      <c r="EB108">
        <f t="shared" si="172"/>
        <v>0</v>
      </c>
      <c r="EC108">
        <f t="shared" si="172"/>
        <v>0</v>
      </c>
      <c r="ED108">
        <f t="shared" si="173"/>
        <v>0</v>
      </c>
      <c r="EE108">
        <f t="shared" si="173"/>
        <v>0</v>
      </c>
      <c r="EF108">
        <f t="shared" si="173"/>
        <v>0</v>
      </c>
      <c r="EG108">
        <f t="shared" si="173"/>
        <v>0</v>
      </c>
      <c r="EH108">
        <f t="shared" si="173"/>
        <v>0</v>
      </c>
      <c r="EI108">
        <f t="shared" si="173"/>
        <v>0</v>
      </c>
      <c r="EJ108">
        <f t="shared" si="173"/>
        <v>0</v>
      </c>
      <c r="EK108">
        <f t="shared" si="173"/>
        <v>0</v>
      </c>
      <c r="EL108">
        <f t="shared" si="173"/>
        <v>0</v>
      </c>
      <c r="EM108">
        <f t="shared" si="173"/>
        <v>0</v>
      </c>
      <c r="EN108">
        <f t="shared" si="174"/>
        <v>0</v>
      </c>
      <c r="EO108">
        <f t="shared" si="174"/>
        <v>0</v>
      </c>
      <c r="EP108">
        <f t="shared" si="174"/>
        <v>0</v>
      </c>
      <c r="EQ108">
        <f t="shared" si="174"/>
        <v>0</v>
      </c>
      <c r="ER108">
        <f t="shared" si="174"/>
        <v>0</v>
      </c>
      <c r="ES108">
        <f t="shared" si="174"/>
        <v>0</v>
      </c>
      <c r="ET108">
        <f t="shared" si="174"/>
        <v>0</v>
      </c>
      <c r="EU108">
        <f t="shared" si="174"/>
        <v>0</v>
      </c>
      <c r="EV108">
        <f t="shared" si="174"/>
        <v>0</v>
      </c>
      <c r="EW108">
        <f t="shared" si="174"/>
        <v>0</v>
      </c>
      <c r="EX108">
        <f t="shared" si="174"/>
        <v>0</v>
      </c>
      <c r="EZ108">
        <f t="shared" si="112"/>
        <v>0.87810796243878797</v>
      </c>
      <c r="FB108">
        <f t="shared" si="158"/>
        <v>1.1298803713001515E-2</v>
      </c>
      <c r="FC108">
        <f t="shared" si="159"/>
        <v>0.2485714782050705</v>
      </c>
    </row>
    <row r="109" spans="1:159" x14ac:dyDescent="0.25">
      <c r="A109">
        <v>810</v>
      </c>
      <c r="B109" s="20">
        <f>'Input spectra'!S108</f>
        <v>4.60109499366795E-2</v>
      </c>
      <c r="C109">
        <f>'Input spectra'!D108</f>
        <v>0</v>
      </c>
      <c r="D109">
        <f t="shared" si="160"/>
        <v>2.0653927966864227E-2</v>
      </c>
      <c r="E109">
        <f t="shared" si="160"/>
        <v>2.0409392628339448E-2</v>
      </c>
      <c r="F109">
        <f t="shared" si="160"/>
        <v>2.0166667142768196E-2</v>
      </c>
      <c r="G109">
        <f t="shared" si="160"/>
        <v>1.9925740046871972E-2</v>
      </c>
      <c r="H109">
        <f t="shared" si="160"/>
        <v>1.9686599944478331E-2</v>
      </c>
      <c r="I109">
        <f t="shared" si="160"/>
        <v>1.9449235506146339E-2</v>
      </c>
      <c r="J109">
        <f t="shared" si="160"/>
        <v>1.9213635468794076E-2</v>
      </c>
      <c r="K109">
        <f t="shared" si="160"/>
        <v>1.8979788635328104E-2</v>
      </c>
      <c r="L109">
        <f t="shared" si="160"/>
        <v>1.8747683874274997E-2</v>
      </c>
      <c r="M109">
        <f t="shared" si="160"/>
        <v>1.8517310119414827E-2</v>
      </c>
      <c r="N109">
        <f t="shared" si="161"/>
        <v>1.8288656369416637E-2</v>
      </c>
      <c r="O109">
        <f t="shared" si="161"/>
        <v>1.8061711687475886E-2</v>
      </c>
      <c r="P109">
        <f t="shared" si="161"/>
        <v>1.7836465200953871E-2</v>
      </c>
      <c r="Q109">
        <f t="shared" si="161"/>
        <v>1.7612906101019087E-2</v>
      </c>
      <c r="R109">
        <f t="shared" si="161"/>
        <v>1.7391023642290504E-2</v>
      </c>
      <c r="S109">
        <f t="shared" si="161"/>
        <v>1.7170807142482838E-2</v>
      </c>
      <c r="T109">
        <f t="shared" si="161"/>
        <v>1.6952245982053679E-2</v>
      </c>
      <c r="U109">
        <f t="shared" si="161"/>
        <v>1.6735329603852534E-2</v>
      </c>
      <c r="V109">
        <f t="shared" si="161"/>
        <v>1.6520047512771838E-2</v>
      </c>
      <c r="W109">
        <f t="shared" si="161"/>
        <v>1.630638927539976E-2</v>
      </c>
      <c r="X109">
        <f t="shared" si="162"/>
        <v>1.6094344519674952E-2</v>
      </c>
      <c r="Y109">
        <f t="shared" si="162"/>
        <v>1.588390293454315E-2</v>
      </c>
      <c r="Z109">
        <f t="shared" si="162"/>
        <v>1.5675054269615633E-2</v>
      </c>
      <c r="AA109">
        <f t="shared" si="162"/>
        <v>1.5467788334829528E-2</v>
      </c>
      <c r="AB109">
        <f t="shared" si="162"/>
        <v>1.5262095000109971E-2</v>
      </c>
      <c r="AC109">
        <f t="shared" si="162"/>
        <v>1.5057964195034084E-2</v>
      </c>
      <c r="AD109">
        <f t="shared" si="162"/>
        <v>1.485538590849677E-2</v>
      </c>
      <c r="AE109">
        <f t="shared" si="162"/>
        <v>1.4654350188378339E-2</v>
      </c>
      <c r="AF109">
        <f t="shared" si="162"/>
        <v>1.4454847141213919E-2</v>
      </c>
      <c r="AG109">
        <f t="shared" si="162"/>
        <v>1.425686693186465E-2</v>
      </c>
      <c r="AH109">
        <f t="shared" si="163"/>
        <v>1.4060399783190701E-2</v>
      </c>
      <c r="AI109">
        <f t="shared" si="163"/>
        <v>1.3865435975726009E-2</v>
      </c>
      <c r="AJ109">
        <f t="shared" si="163"/>
        <v>1.3671965847354825E-2</v>
      </c>
      <c r="AK109">
        <f t="shared" si="163"/>
        <v>1.347997979298997E-2</v>
      </c>
      <c r="AL109">
        <f t="shared" si="163"/>
        <v>1.3289468264252886E-2</v>
      </c>
      <c r="AM109">
        <f t="shared" si="163"/>
        <v>1.3100421769155397E-2</v>
      </c>
      <c r="AN109">
        <f t="shared" si="163"/>
        <v>1.2912830871783175E-2</v>
      </c>
      <c r="AO109">
        <f t="shared" si="163"/>
        <v>1.2726686191980979E-2</v>
      </c>
      <c r="AP109">
        <f t="shared" si="163"/>
        <v>1.2541978405039546E-2</v>
      </c>
      <c r="AQ109">
        <f t="shared" si="163"/>
        <v>1.2358698241384213E-2</v>
      </c>
      <c r="AR109">
        <f t="shared" si="164"/>
        <v>1.2176836486265228E-2</v>
      </c>
      <c r="AS109">
        <f t="shared" si="164"/>
        <v>1.1996383979449736E-2</v>
      </c>
      <c r="AT109">
        <f t="shared" si="164"/>
        <v>1.1817331614915419E-2</v>
      </c>
      <c r="AU109">
        <f t="shared" si="164"/>
        <v>1.1639670340545858E-2</v>
      </c>
      <c r="AV109">
        <f t="shared" si="164"/>
        <v>1.146339115782747E-2</v>
      </c>
      <c r="AW109">
        <f t="shared" si="164"/>
        <v>1.1288485121548154E-2</v>
      </c>
      <c r="AX109">
        <f t="shared" si="164"/>
        <v>1.0033421882663854E-2</v>
      </c>
      <c r="AY109">
        <f t="shared" si="164"/>
        <v>8.5722073839811074E-3</v>
      </c>
      <c r="AZ109">
        <f t="shared" si="164"/>
        <v>7.7156286992743593E-3</v>
      </c>
      <c r="BA109">
        <f t="shared" si="164"/>
        <v>7.0667830358004122E-3</v>
      </c>
      <c r="BB109">
        <f t="shared" si="165"/>
        <v>6.5366198607251036E-3</v>
      </c>
      <c r="BC109">
        <f t="shared" si="165"/>
        <v>6.0865357851109438E-3</v>
      </c>
      <c r="BD109">
        <f t="shared" si="165"/>
        <v>5.6953771161131041E-3</v>
      </c>
      <c r="BE109">
        <f t="shared" si="165"/>
        <v>5.3499559430624372E-3</v>
      </c>
      <c r="BF109">
        <f t="shared" si="165"/>
        <v>5.0413425060125087E-3</v>
      </c>
      <c r="BG109">
        <f t="shared" si="165"/>
        <v>4.7631324185458479E-3</v>
      </c>
      <c r="BH109">
        <f t="shared" si="165"/>
        <v>4.5105341111796845E-3</v>
      </c>
      <c r="BI109">
        <f t="shared" si="165"/>
        <v>4.2798448870304019E-3</v>
      </c>
      <c r="BJ109">
        <f t="shared" si="165"/>
        <v>4.0681296806624207E-3</v>
      </c>
      <c r="BK109">
        <f t="shared" si="165"/>
        <v>3.8730136395985913E-3</v>
      </c>
      <c r="BL109">
        <f t="shared" si="166"/>
        <v>3.6925424736860084E-3</v>
      </c>
      <c r="BM109">
        <f t="shared" si="166"/>
        <v>3.5250851238778193E-3</v>
      </c>
      <c r="BN109">
        <f t="shared" si="166"/>
        <v>3.3692639281558178E-3</v>
      </c>
      <c r="BO109">
        <f t="shared" si="166"/>
        <v>3.2239032631551407E-3</v>
      </c>
      <c r="BP109">
        <f t="shared" si="166"/>
        <v>3.0879909616898815E-3</v>
      </c>
      <c r="BQ109">
        <f t="shared" si="166"/>
        <v>2.960648787399346E-3</v>
      </c>
      <c r="BR109">
        <f t="shared" si="166"/>
        <v>2.8411094714490413E-3</v>
      </c>
      <c r="BS109">
        <f t="shared" si="166"/>
        <v>2.7286985956554281E-3</v>
      </c>
      <c r="BT109">
        <f t="shared" si="166"/>
        <v>2.6228201164375411E-3</v>
      </c>
      <c r="BU109">
        <f t="shared" si="166"/>
        <v>2.5229446658378099E-3</v>
      </c>
      <c r="BV109">
        <f t="shared" si="167"/>
        <v>2.4285999999231673E-3</v>
      </c>
      <c r="BW109">
        <f t="shared" si="167"/>
        <v>2.3393631282686241E-3</v>
      </c>
      <c r="BX109">
        <f t="shared" si="167"/>
        <v>2.2548537742836865E-3</v>
      </c>
      <c r="BY109">
        <f t="shared" si="167"/>
        <v>2.1747288998937458E-3</v>
      </c>
      <c r="BZ109">
        <f t="shared" si="167"/>
        <v>2.0986780894059337E-3</v>
      </c>
      <c r="CA109">
        <f t="shared" si="167"/>
        <v>2.0264196328789235E-3</v>
      </c>
      <c r="CB109">
        <f t="shared" si="167"/>
        <v>1.9576971834771358E-3</v>
      </c>
      <c r="CC109">
        <f t="shared" si="167"/>
        <v>1.8922768892324488E-3</v>
      </c>
      <c r="CD109">
        <f t="shared" si="167"/>
        <v>1.8299449195434006E-3</v>
      </c>
      <c r="CE109">
        <f t="shared" si="167"/>
        <v>1.7705053221649782E-3</v>
      </c>
      <c r="CF109">
        <f t="shared" si="168"/>
        <v>1.713778158498606E-3</v>
      </c>
      <c r="CG109">
        <f t="shared" si="168"/>
        <v>1.659597874495724E-3</v>
      </c>
      <c r="CH109">
        <f t="shared" si="168"/>
        <v>1.6078118720383814E-3</v>
      </c>
      <c r="CI109">
        <f t="shared" si="168"/>
        <v>1.5582792517020343E-3</v>
      </c>
      <c r="CJ109">
        <f t="shared" si="168"/>
        <v>1.5108697026737291E-3</v>
      </c>
      <c r="CK109">
        <f t="shared" si="168"/>
        <v>1.4654625195462596E-3</v>
      </c>
      <c r="CL109">
        <f t="shared" si="168"/>
        <v>1.4219457289292563E-3</v>
      </c>
      <c r="CM109">
        <f t="shared" si="168"/>
        <v>1.3802153114603009E-3</v>
      </c>
      <c r="CN109">
        <f t="shared" si="168"/>
        <v>1.3401745069786062E-3</v>
      </c>
      <c r="CO109">
        <f t="shared" si="168"/>
        <v>1.3017331924306595E-3</v>
      </c>
      <c r="CP109">
        <f t="shared" si="169"/>
        <v>1.264807323582436E-3</v>
      </c>
      <c r="CQ109">
        <f t="shared" si="169"/>
        <v>1.2293184328724094E-3</v>
      </c>
      <c r="CR109">
        <f t="shared" si="169"/>
        <v>7.9135079530270576E-4</v>
      </c>
      <c r="CS109">
        <f t="shared" si="169"/>
        <v>5.1391046451188503E-4</v>
      </c>
      <c r="CT109">
        <f t="shared" si="169"/>
        <v>3.5584446240217912E-4</v>
      </c>
      <c r="CU109">
        <f t="shared" si="169"/>
        <v>2.4750581293230299E-4</v>
      </c>
      <c r="CV109">
        <f t="shared" si="169"/>
        <v>1.6897094050171528E-4</v>
      </c>
      <c r="CW109">
        <f t="shared" si="169"/>
        <v>1.1105489164747668E-4</v>
      </c>
      <c r="CX109">
        <f t="shared" si="169"/>
        <v>6.8572698359102433E-5</v>
      </c>
      <c r="CY109">
        <f t="shared" si="169"/>
        <v>3.8232325048839322E-5</v>
      </c>
      <c r="CZ109">
        <f t="shared" si="170"/>
        <v>1.7774689648117269E-5</v>
      </c>
      <c r="DA109">
        <f t="shared" si="170"/>
        <v>5.5612527606453986E-6</v>
      </c>
      <c r="DB109">
        <f t="shared" si="170"/>
        <v>3.5319976226935605E-7</v>
      </c>
      <c r="DC109">
        <f t="shared" si="170"/>
        <v>0</v>
      </c>
      <c r="DD109">
        <f t="shared" si="170"/>
        <v>0</v>
      </c>
      <c r="DE109">
        <f t="shared" si="170"/>
        <v>0</v>
      </c>
      <c r="DF109">
        <f t="shared" si="170"/>
        <v>0</v>
      </c>
      <c r="DG109">
        <f t="shared" si="170"/>
        <v>0</v>
      </c>
      <c r="DH109">
        <f t="shared" si="170"/>
        <v>0</v>
      </c>
      <c r="DI109">
        <f t="shared" si="170"/>
        <v>0</v>
      </c>
      <c r="DJ109">
        <f t="shared" si="171"/>
        <v>0</v>
      </c>
      <c r="DK109">
        <f t="shared" si="171"/>
        <v>0</v>
      </c>
      <c r="DL109">
        <f t="shared" si="171"/>
        <v>0</v>
      </c>
      <c r="DM109">
        <f t="shared" si="171"/>
        <v>0</v>
      </c>
      <c r="DN109">
        <f t="shared" si="171"/>
        <v>0</v>
      </c>
      <c r="DO109">
        <f t="shared" si="171"/>
        <v>0</v>
      </c>
      <c r="DP109">
        <f t="shared" si="171"/>
        <v>0</v>
      </c>
      <c r="DQ109">
        <f t="shared" si="171"/>
        <v>0</v>
      </c>
      <c r="DR109">
        <f t="shared" si="171"/>
        <v>0</v>
      </c>
      <c r="DS109">
        <f t="shared" si="171"/>
        <v>0</v>
      </c>
      <c r="DT109">
        <f t="shared" si="172"/>
        <v>0</v>
      </c>
      <c r="DU109">
        <f t="shared" si="172"/>
        <v>0</v>
      </c>
      <c r="DV109">
        <f t="shared" si="172"/>
        <v>0</v>
      </c>
      <c r="DW109">
        <f t="shared" si="172"/>
        <v>0</v>
      </c>
      <c r="DX109">
        <f t="shared" si="172"/>
        <v>0</v>
      </c>
      <c r="DY109">
        <f t="shared" si="172"/>
        <v>0</v>
      </c>
      <c r="DZ109">
        <f t="shared" si="172"/>
        <v>0</v>
      </c>
      <c r="EA109">
        <f t="shared" si="172"/>
        <v>0</v>
      </c>
      <c r="EB109">
        <f t="shared" si="172"/>
        <v>0</v>
      </c>
      <c r="EC109">
        <f t="shared" si="172"/>
        <v>0</v>
      </c>
      <c r="ED109">
        <f t="shared" si="173"/>
        <v>0</v>
      </c>
      <c r="EE109">
        <f t="shared" si="173"/>
        <v>0</v>
      </c>
      <c r="EF109">
        <f t="shared" si="173"/>
        <v>0</v>
      </c>
      <c r="EG109">
        <f t="shared" si="173"/>
        <v>0</v>
      </c>
      <c r="EH109">
        <f t="shared" si="173"/>
        <v>0</v>
      </c>
      <c r="EI109">
        <f t="shared" si="173"/>
        <v>0</v>
      </c>
      <c r="EJ109">
        <f t="shared" si="173"/>
        <v>0</v>
      </c>
      <c r="EK109">
        <f t="shared" si="173"/>
        <v>0</v>
      </c>
      <c r="EL109">
        <f t="shared" si="173"/>
        <v>0</v>
      </c>
      <c r="EM109">
        <f t="shared" si="173"/>
        <v>0</v>
      </c>
      <c r="EN109">
        <f t="shared" si="174"/>
        <v>0</v>
      </c>
      <c r="EO109">
        <f t="shared" si="174"/>
        <v>0</v>
      </c>
      <c r="EP109">
        <f t="shared" si="174"/>
        <v>0</v>
      </c>
      <c r="EQ109">
        <f t="shared" si="174"/>
        <v>0</v>
      </c>
      <c r="ER109">
        <f t="shared" si="174"/>
        <v>0</v>
      </c>
      <c r="ES109">
        <f t="shared" si="174"/>
        <v>0</v>
      </c>
      <c r="ET109">
        <f t="shared" si="174"/>
        <v>0</v>
      </c>
      <c r="EU109">
        <f t="shared" si="174"/>
        <v>0</v>
      </c>
      <c r="EV109">
        <f t="shared" si="174"/>
        <v>0</v>
      </c>
      <c r="EW109">
        <f t="shared" si="174"/>
        <v>0</v>
      </c>
      <c r="EX109">
        <f t="shared" si="174"/>
        <v>0</v>
      </c>
      <c r="EZ109">
        <f t="shared" si="112"/>
        <v>0.87739185470243009</v>
      </c>
      <c r="FB109">
        <f t="shared" si="158"/>
        <v>1.1371433346617166E-2</v>
      </c>
      <c r="FC109">
        <f t="shared" si="159"/>
        <v>0.24856218952088777</v>
      </c>
    </row>
    <row r="110" spans="1:159" x14ac:dyDescent="0.25">
      <c r="A110">
        <v>815</v>
      </c>
      <c r="B110" s="20">
        <f>'Input spectra'!S109</f>
        <v>4.6308207368115299E-2</v>
      </c>
      <c r="C110">
        <f>'Input spectra'!D109</f>
        <v>0</v>
      </c>
      <c r="D110">
        <f t="shared" si="160"/>
        <v>2.0653927966864227E-2</v>
      </c>
      <c r="E110">
        <f t="shared" si="160"/>
        <v>2.0408785952993447E-2</v>
      </c>
      <c r="F110">
        <f t="shared" si="160"/>
        <v>2.0165468240071725E-2</v>
      </c>
      <c r="G110">
        <f t="shared" si="160"/>
        <v>1.9923963203808383E-2</v>
      </c>
      <c r="H110">
        <f t="shared" si="160"/>
        <v>1.9684259288383292E-2</v>
      </c>
      <c r="I110">
        <f t="shared" si="160"/>
        <v>1.9446345006062345E-2</v>
      </c>
      <c r="J110">
        <f t="shared" si="160"/>
        <v>1.9210208936814986E-2</v>
      </c>
      <c r="K110">
        <f t="shared" si="160"/>
        <v>1.8975839727933822E-2</v>
      </c>
      <c r="L110">
        <f t="shared" si="160"/>
        <v>1.8743226093656303E-2</v>
      </c>
      <c r="M110">
        <f t="shared" si="160"/>
        <v>1.8512356814788467E-2</v>
      </c>
      <c r="N110">
        <f t="shared" si="161"/>
        <v>1.8283220738330747E-2</v>
      </c>
      <c r="O110">
        <f t="shared" si="161"/>
        <v>1.8055806777105759E-2</v>
      </c>
      <c r="P110">
        <f t="shared" si="161"/>
        <v>1.7830103909388204E-2</v>
      </c>
      <c r="Q110">
        <f t="shared" si="161"/>
        <v>1.7606101178536702E-2</v>
      </c>
      <c r="R110">
        <f t="shared" si="161"/>
        <v>1.7383787692627679E-2</v>
      </c>
      <c r="S110">
        <f t="shared" si="161"/>
        <v>1.7163152624091235E-2</v>
      </c>
      <c r="T110">
        <f t="shared" si="161"/>
        <v>1.694418520934899E-2</v>
      </c>
      <c r="U110">
        <f t="shared" si="161"/>
        <v>1.6726874748453906E-2</v>
      </c>
      <c r="V110">
        <f t="shared" si="161"/>
        <v>1.6511210604732075E-2</v>
      </c>
      <c r="W110">
        <f t="shared" si="161"/>
        <v>1.6297182204426466E-2</v>
      </c>
      <c r="X110">
        <f t="shared" si="162"/>
        <v>1.6084779036342575E-2</v>
      </c>
      <c r="Y110">
        <f t="shared" si="162"/>
        <v>1.5873990651496073E-2</v>
      </c>
      <c r="Z110">
        <f t="shared" si="162"/>
        <v>1.5664806662762307E-2</v>
      </c>
      <c r="AA110">
        <f t="shared" si="162"/>
        <v>1.5457216744527741E-2</v>
      </c>
      <c r="AB110">
        <f t="shared" si="162"/>
        <v>1.5251210632343318E-2</v>
      </c>
      <c r="AC110">
        <f t="shared" si="162"/>
        <v>1.5046778122579678E-2</v>
      </c>
      <c r="AD110">
        <f t="shared" si="162"/>
        <v>1.4843909072084261E-2</v>
      </c>
      <c r="AE110">
        <f t="shared" si="162"/>
        <v>1.4642593397840308E-2</v>
      </c>
      <c r="AF110">
        <f t="shared" si="162"/>
        <v>1.4442821076627694E-2</v>
      </c>
      <c r="AG110">
        <f t="shared" si="162"/>
        <v>1.4244582144685604E-2</v>
      </c>
      <c r="AH110">
        <f t="shared" si="163"/>
        <v>1.4047866697377098E-2</v>
      </c>
      <c r="AI110">
        <f t="shared" si="163"/>
        <v>1.3852664888855443E-2</v>
      </c>
      <c r="AJ110">
        <f t="shared" si="163"/>
        <v>1.3658966931732323E-2</v>
      </c>
      <c r="AK110">
        <f t="shared" si="163"/>
        <v>1.3466763096747804E-2</v>
      </c>
      <c r="AL110">
        <f t="shared" si="163"/>
        <v>1.3276043712442164E-2</v>
      </c>
      <c r="AM110">
        <f t="shared" si="163"/>
        <v>1.3086799164829459E-2</v>
      </c>
      <c r="AN110">
        <f t="shared" si="163"/>
        <v>1.2899019897072893E-2</v>
      </c>
      <c r="AO110">
        <f t="shared" si="163"/>
        <v>1.2712696409161978E-2</v>
      </c>
      <c r="AP110">
        <f t="shared" si="163"/>
        <v>1.2527819257591437E-2</v>
      </c>
      <c r="AQ110">
        <f t="shared" si="163"/>
        <v>1.2344379055041836E-2</v>
      </c>
      <c r="AR110">
        <f t="shared" si="164"/>
        <v>1.216236647006204E-2</v>
      </c>
      <c r="AS110">
        <f t="shared" si="164"/>
        <v>1.1981772226753319E-2</v>
      </c>
      <c r="AT110">
        <f t="shared" si="164"/>
        <v>1.1802587104455206E-2</v>
      </c>
      <c r="AU110">
        <f t="shared" si="164"/>
        <v>1.1624801937433126E-2</v>
      </c>
      <c r="AV110">
        <f t="shared" si="164"/>
        <v>1.1448407614567641E-2</v>
      </c>
      <c r="AW110">
        <f t="shared" si="164"/>
        <v>1.1273395079045465E-2</v>
      </c>
      <c r="AX110">
        <f t="shared" si="164"/>
        <v>1.0019711715932814E-2</v>
      </c>
      <c r="AY110">
        <f t="shared" si="164"/>
        <v>8.560239430162481E-3</v>
      </c>
      <c r="AZ110">
        <f t="shared" si="164"/>
        <v>7.7046276152588121E-3</v>
      </c>
      <c r="BA110">
        <f t="shared" si="164"/>
        <v>7.0564973250123193E-3</v>
      </c>
      <c r="BB110">
        <f t="shared" si="165"/>
        <v>6.5269117828576102E-3</v>
      </c>
      <c r="BC110">
        <f t="shared" si="165"/>
        <v>6.0773155091370101E-3</v>
      </c>
      <c r="BD110">
        <f t="shared" si="165"/>
        <v>5.686580352116154E-3</v>
      </c>
      <c r="BE110">
        <f t="shared" si="165"/>
        <v>5.3415339140496162E-3</v>
      </c>
      <c r="BF110">
        <f t="shared" si="165"/>
        <v>5.0332566841580521E-3</v>
      </c>
      <c r="BG110">
        <f t="shared" si="165"/>
        <v>4.7553514600894766E-3</v>
      </c>
      <c r="BH110">
        <f t="shared" si="165"/>
        <v>4.5030319343379336E-3</v>
      </c>
      <c r="BI110">
        <f t="shared" si="165"/>
        <v>4.2725993975453007E-3</v>
      </c>
      <c r="BJ110">
        <f t="shared" si="165"/>
        <v>4.0611218891190345E-3</v>
      </c>
      <c r="BK110">
        <f t="shared" si="165"/>
        <v>3.8662270282716848E-3</v>
      </c>
      <c r="BL110">
        <f t="shared" si="166"/>
        <v>3.68596252909537E-3</v>
      </c>
      <c r="BM110">
        <f t="shared" si="166"/>
        <v>3.5186989832552071E-3</v>
      </c>
      <c r="BN110">
        <f t="shared" si="166"/>
        <v>3.3630601065263834E-3</v>
      </c>
      <c r="BO110">
        <f t="shared" si="166"/>
        <v>3.2178714389022468E-3</v>
      </c>
      <c r="BP110">
        <f t="shared" si="166"/>
        <v>3.0821218054670019E-3</v>
      </c>
      <c r="BQ110">
        <f t="shared" si="166"/>
        <v>2.9549338237768712E-3</v>
      </c>
      <c r="BR110">
        <f t="shared" si="166"/>
        <v>2.8355409656924198E-3</v>
      </c>
      <c r="BS110">
        <f t="shared" si="166"/>
        <v>2.7232694600812786E-3</v>
      </c>
      <c r="BT110">
        <f t="shared" si="166"/>
        <v>2.6175238322220002E-3</v>
      </c>
      <c r="BU110">
        <f t="shared" si="166"/>
        <v>2.5177752171648151E-3</v>
      </c>
      <c r="BV110">
        <f t="shared" si="167"/>
        <v>2.4235518180923494E-3</v>
      </c>
      <c r="BW110">
        <f t="shared" si="167"/>
        <v>2.334431043919455E-3</v>
      </c>
      <c r="BX110">
        <f t="shared" si="167"/>
        <v>2.2500329762921122E-3</v>
      </c>
      <c r="BY110">
        <f t="shared" si="167"/>
        <v>2.1700148997987005E-3</v>
      </c>
      <c r="BZ110">
        <f t="shared" si="167"/>
        <v>2.0940666904528367E-3</v>
      </c>
      <c r="CA110">
        <f t="shared" si="167"/>
        <v>2.0219069029443855E-3</v>
      </c>
      <c r="CB110">
        <f t="shared" si="167"/>
        <v>1.9532794312770276E-3</v>
      </c>
      <c r="CC110">
        <f t="shared" si="167"/>
        <v>1.8879506433239122E-3</v>
      </c>
      <c r="CD110">
        <f t="shared" si="167"/>
        <v>1.8257069097173493E-3</v>
      </c>
      <c r="CE110">
        <f t="shared" si="167"/>
        <v>1.7663524628943146E-3</v>
      </c>
      <c r="CF110">
        <f t="shared" si="168"/>
        <v>1.7097075341627132E-3</v>
      </c>
      <c r="CG110">
        <f t="shared" si="168"/>
        <v>1.6556067261466259E-3</v>
      </c>
      <c r="CH110">
        <f t="shared" si="168"/>
        <v>1.603897585510566E-3</v>
      </c>
      <c r="CI110">
        <f t="shared" si="168"/>
        <v>1.5544393468979885E-3</v>
      </c>
      <c r="CJ110">
        <f t="shared" si="168"/>
        <v>1.5071018238820523E-3</v>
      </c>
      <c r="CK110">
        <f t="shared" si="168"/>
        <v>1.461764426669829E-3</v>
      </c>
      <c r="CL110">
        <f t="shared" si="168"/>
        <v>1.4183152895181203E-3</v>
      </c>
      <c r="CM110">
        <f t="shared" si="168"/>
        <v>1.3766504934584003E-3</v>
      </c>
      <c r="CN110">
        <f t="shared" si="168"/>
        <v>1.3366733721055797E-3</v>
      </c>
      <c r="CO110">
        <f t="shared" si="168"/>
        <v>1.2982938901302723E-3</v>
      </c>
      <c r="CP110">
        <f t="shared" si="169"/>
        <v>1.2614280854779125E-3</v>
      </c>
      <c r="CQ110">
        <f t="shared" si="169"/>
        <v>1.2259975676764045E-3</v>
      </c>
      <c r="CR110">
        <f t="shared" si="169"/>
        <v>7.8918959072268879E-4</v>
      </c>
      <c r="CS110">
        <f t="shared" si="169"/>
        <v>5.1249172401189667E-4</v>
      </c>
      <c r="CT110">
        <f t="shared" si="169"/>
        <v>3.5485154260400594E-4</v>
      </c>
      <c r="CU110">
        <f t="shared" si="169"/>
        <v>2.4680785594135256E-4</v>
      </c>
      <c r="CV110">
        <f t="shared" si="169"/>
        <v>1.6848944031960228E-4</v>
      </c>
      <c r="CW110">
        <f t="shared" si="169"/>
        <v>1.1073513750724707E-4</v>
      </c>
      <c r="CX110">
        <f t="shared" si="169"/>
        <v>6.8373228347515502E-5</v>
      </c>
      <c r="CY110">
        <f t="shared" si="169"/>
        <v>3.8119978496221175E-5</v>
      </c>
      <c r="CZ110">
        <f t="shared" si="170"/>
        <v>1.7721931514807999E-5</v>
      </c>
      <c r="DA110">
        <f t="shared" si="170"/>
        <v>5.544581250123642E-6</v>
      </c>
      <c r="DB110">
        <f t="shared" si="170"/>
        <v>3.5213047335234637E-7</v>
      </c>
      <c r="DC110">
        <f t="shared" si="170"/>
        <v>0</v>
      </c>
      <c r="DD110">
        <f t="shared" si="170"/>
        <v>0</v>
      </c>
      <c r="DE110">
        <f t="shared" si="170"/>
        <v>0</v>
      </c>
      <c r="DF110">
        <f t="shared" si="170"/>
        <v>0</v>
      </c>
      <c r="DG110">
        <f t="shared" si="170"/>
        <v>0</v>
      </c>
      <c r="DH110">
        <f t="shared" si="170"/>
        <v>0</v>
      </c>
      <c r="DI110">
        <f t="shared" si="170"/>
        <v>0</v>
      </c>
      <c r="DJ110">
        <f t="shared" si="171"/>
        <v>0</v>
      </c>
      <c r="DK110">
        <f t="shared" si="171"/>
        <v>0</v>
      </c>
      <c r="DL110">
        <f t="shared" si="171"/>
        <v>0</v>
      </c>
      <c r="DM110">
        <f t="shared" si="171"/>
        <v>0</v>
      </c>
      <c r="DN110">
        <f t="shared" si="171"/>
        <v>0</v>
      </c>
      <c r="DO110">
        <f t="shared" si="171"/>
        <v>0</v>
      </c>
      <c r="DP110">
        <f t="shared" si="171"/>
        <v>0</v>
      </c>
      <c r="DQ110">
        <f t="shared" si="171"/>
        <v>0</v>
      </c>
      <c r="DR110">
        <f t="shared" si="171"/>
        <v>0</v>
      </c>
      <c r="DS110">
        <f t="shared" si="171"/>
        <v>0</v>
      </c>
      <c r="DT110">
        <f t="shared" si="172"/>
        <v>0</v>
      </c>
      <c r="DU110">
        <f t="shared" si="172"/>
        <v>0</v>
      </c>
      <c r="DV110">
        <f t="shared" si="172"/>
        <v>0</v>
      </c>
      <c r="DW110">
        <f t="shared" si="172"/>
        <v>0</v>
      </c>
      <c r="DX110">
        <f t="shared" si="172"/>
        <v>0</v>
      </c>
      <c r="DY110">
        <f t="shared" si="172"/>
        <v>0</v>
      </c>
      <c r="DZ110">
        <f t="shared" si="172"/>
        <v>0</v>
      </c>
      <c r="EA110">
        <f t="shared" si="172"/>
        <v>0</v>
      </c>
      <c r="EB110">
        <f t="shared" si="172"/>
        <v>0</v>
      </c>
      <c r="EC110">
        <f t="shared" si="172"/>
        <v>0</v>
      </c>
      <c r="ED110">
        <f t="shared" si="173"/>
        <v>0</v>
      </c>
      <c r="EE110">
        <f t="shared" si="173"/>
        <v>0</v>
      </c>
      <c r="EF110">
        <f t="shared" si="173"/>
        <v>0</v>
      </c>
      <c r="EG110">
        <f t="shared" si="173"/>
        <v>0</v>
      </c>
      <c r="EH110">
        <f t="shared" si="173"/>
        <v>0</v>
      </c>
      <c r="EI110">
        <f t="shared" si="173"/>
        <v>0</v>
      </c>
      <c r="EJ110">
        <f t="shared" si="173"/>
        <v>0</v>
      </c>
      <c r="EK110">
        <f t="shared" si="173"/>
        <v>0</v>
      </c>
      <c r="EL110">
        <f t="shared" si="173"/>
        <v>0</v>
      </c>
      <c r="EM110">
        <f t="shared" si="173"/>
        <v>0</v>
      </c>
      <c r="EN110">
        <f t="shared" si="174"/>
        <v>0</v>
      </c>
      <c r="EO110">
        <f t="shared" si="174"/>
        <v>0</v>
      </c>
      <c r="EP110">
        <f t="shared" si="174"/>
        <v>0</v>
      </c>
      <c r="EQ110">
        <f t="shared" si="174"/>
        <v>0</v>
      </c>
      <c r="ER110">
        <f t="shared" si="174"/>
        <v>0</v>
      </c>
      <c r="ES110">
        <f t="shared" si="174"/>
        <v>0</v>
      </c>
      <c r="ET110">
        <f t="shared" si="174"/>
        <v>0</v>
      </c>
      <c r="EU110">
        <f t="shared" si="174"/>
        <v>0</v>
      </c>
      <c r="EV110">
        <f t="shared" si="174"/>
        <v>0</v>
      </c>
      <c r="EW110">
        <f t="shared" si="174"/>
        <v>0</v>
      </c>
      <c r="EX110">
        <f t="shared" si="174"/>
        <v>0</v>
      </c>
      <c r="EZ110">
        <f t="shared" si="112"/>
        <v>0.876676655264647</v>
      </c>
      <c r="FB110">
        <f t="shared" si="158"/>
        <v>1.1444052186185827E-2</v>
      </c>
      <c r="FC110">
        <f t="shared" si="159"/>
        <v>0.24855290084464485</v>
      </c>
    </row>
    <row r="111" spans="1:159" x14ac:dyDescent="0.25">
      <c r="A111">
        <v>820</v>
      </c>
      <c r="B111" s="20">
        <f>'Input spectra'!S110</f>
        <v>4.6605464799551098E-2</v>
      </c>
      <c r="C111">
        <f>'Input spectra'!D110</f>
        <v>0</v>
      </c>
      <c r="D111">
        <f t="shared" si="160"/>
        <v>2.0653927966864227E-2</v>
      </c>
      <c r="E111">
        <f t="shared" si="160"/>
        <v>2.0408179295681048E-2</v>
      </c>
      <c r="F111">
        <f t="shared" si="160"/>
        <v>2.0164269408649686E-2</v>
      </c>
      <c r="G111">
        <f t="shared" si="160"/>
        <v>1.9922186519191674E-2</v>
      </c>
      <c r="H111">
        <f t="shared" si="160"/>
        <v>1.9681918910582675E-2</v>
      </c>
      <c r="I111">
        <f t="shared" si="160"/>
        <v>1.9443454935557738E-2</v>
      </c>
      <c r="J111">
        <f t="shared" si="160"/>
        <v>1.9206783015918664E-2</v>
      </c>
      <c r="K111">
        <f t="shared" si="160"/>
        <v>1.897189164214351E-2</v>
      </c>
      <c r="L111">
        <f t="shared" si="160"/>
        <v>1.8738769372998301E-2</v>
      </c>
      <c r="M111">
        <f t="shared" si="160"/>
        <v>1.8507404835150811E-2</v>
      </c>
      <c r="N111">
        <f t="shared" si="161"/>
        <v>1.827778672278646E-2</v>
      </c>
      <c r="O111">
        <f t="shared" si="161"/>
        <v>1.8049903797226333E-2</v>
      </c>
      <c r="P111">
        <f t="shared" si="161"/>
        <v>1.78237448865473E-2</v>
      </c>
      <c r="Q111">
        <f t="shared" si="161"/>
        <v>1.7599298885204201E-2</v>
      </c>
      <c r="R111">
        <f t="shared" si="161"/>
        <v>1.7376554753654083E-2</v>
      </c>
      <c r="S111">
        <f t="shared" si="161"/>
        <v>1.7155501517982542E-2</v>
      </c>
      <c r="T111">
        <f t="shared" si="161"/>
        <v>1.6936128269532093E-2</v>
      </c>
      <c r="U111">
        <f t="shared" si="161"/>
        <v>1.6718424164532533E-2</v>
      </c>
      <c r="V111">
        <f t="shared" si="161"/>
        <v>1.6502378423733421E-2</v>
      </c>
      <c r="W111">
        <f t="shared" si="161"/>
        <v>1.6287980332038487E-2</v>
      </c>
      <c r="X111">
        <f t="shared" si="162"/>
        <v>1.6075219238142098E-2</v>
      </c>
      <c r="Y111">
        <f t="shared" si="162"/>
        <v>1.5864084554167684E-2</v>
      </c>
      <c r="Z111">
        <f t="shared" si="162"/>
        <v>1.565456575530819E-2</v>
      </c>
      <c r="AA111">
        <f t="shared" si="162"/>
        <v>1.5446652379468441E-2</v>
      </c>
      <c r="AB111">
        <f t="shared" si="162"/>
        <v>1.5240334026909531E-2</v>
      </c>
      <c r="AC111">
        <f t="shared" si="162"/>
        <v>1.5035600359895124E-2</v>
      </c>
      <c r="AD111">
        <f t="shared" si="162"/>
        <v>1.4832441102339694E-2</v>
      </c>
      <c r="AE111">
        <f t="shared" si="162"/>
        <v>1.4630846039458734E-2</v>
      </c>
      <c r="AF111">
        <f t="shared" si="162"/>
        <v>1.4430805017420842E-2</v>
      </c>
      <c r="AG111">
        <f t="shared" si="162"/>
        <v>1.423230794300173E-2</v>
      </c>
      <c r="AH111">
        <f t="shared" si="163"/>
        <v>1.403534478324015E-2</v>
      </c>
      <c r="AI111">
        <f t="shared" si="163"/>
        <v>1.3839905565095689E-2</v>
      </c>
      <c r="AJ111">
        <f t="shared" si="163"/>
        <v>1.3645980375108464E-2</v>
      </c>
      <c r="AK111">
        <f t="shared" si="163"/>
        <v>1.3453559359060641E-2</v>
      </c>
      <c r="AL111">
        <f t="shared" si="163"/>
        <v>1.3262632721639883E-2</v>
      </c>
      <c r="AM111">
        <f t="shared" si="163"/>
        <v>1.3073190726104588E-2</v>
      </c>
      <c r="AN111">
        <f t="shared" si="163"/>
        <v>1.2885223693950988E-2</v>
      </c>
      <c r="AO111">
        <f t="shared" si="163"/>
        <v>1.2698722004582087E-2</v>
      </c>
      <c r="AP111">
        <f t="shared" si="163"/>
        <v>1.2513676094978412E-2</v>
      </c>
      <c r="AQ111">
        <f t="shared" si="163"/>
        <v>1.2330076459370544E-2</v>
      </c>
      <c r="AR111">
        <f t="shared" si="164"/>
        <v>1.2147913648913511E-2</v>
      </c>
      <c r="AS111">
        <f t="shared" si="164"/>
        <v>1.1967178271362925E-2</v>
      </c>
      <c r="AT111">
        <f t="shared" si="164"/>
        <v>1.178786099075289E-2</v>
      </c>
      <c r="AU111">
        <f t="shared" si="164"/>
        <v>1.1609952527075742E-2</v>
      </c>
      <c r="AV111">
        <f t="shared" si="164"/>
        <v>1.1433443655963479E-2</v>
      </c>
      <c r="AW111">
        <f t="shared" si="164"/>
        <v>1.1258325208370995E-2</v>
      </c>
      <c r="AX111">
        <f t="shared" si="164"/>
        <v>1.0006020283455552E-2</v>
      </c>
      <c r="AY111">
        <f t="shared" si="164"/>
        <v>8.5482881852161664E-3</v>
      </c>
      <c r="AZ111">
        <f t="shared" si="164"/>
        <v>7.6936422167893483E-3</v>
      </c>
      <c r="BA111">
        <f t="shared" si="164"/>
        <v>7.0462265850880371E-3</v>
      </c>
      <c r="BB111">
        <f t="shared" si="165"/>
        <v>6.5172181232640699E-3</v>
      </c>
      <c r="BC111">
        <f t="shared" si="165"/>
        <v>6.0681092006302922E-3</v>
      </c>
      <c r="BD111">
        <f t="shared" si="165"/>
        <v>5.6777971751135756E-3</v>
      </c>
      <c r="BE111">
        <f t="shared" si="165"/>
        <v>5.3331251431969449E-3</v>
      </c>
      <c r="BF111">
        <f t="shared" si="165"/>
        <v>5.0251838311734911E-3</v>
      </c>
      <c r="BG111">
        <f t="shared" si="165"/>
        <v>4.7475832124522005E-3</v>
      </c>
      <c r="BH111">
        <f t="shared" si="165"/>
        <v>4.4955422355433435E-3</v>
      </c>
      <c r="BI111">
        <f t="shared" si="165"/>
        <v>4.2653661741864878E-3</v>
      </c>
      <c r="BJ111">
        <f t="shared" si="165"/>
        <v>4.0541261692513732E-3</v>
      </c>
      <c r="BK111">
        <f t="shared" si="165"/>
        <v>3.859452309000316E-3</v>
      </c>
      <c r="BL111">
        <f t="shared" si="166"/>
        <v>3.6793943096700144E-3</v>
      </c>
      <c r="BM111">
        <f t="shared" si="166"/>
        <v>3.5123244119396099E-3</v>
      </c>
      <c r="BN111">
        <f t="shared" si="166"/>
        <v>3.3568677079862737E-3</v>
      </c>
      <c r="BO111">
        <f t="shared" si="166"/>
        <v>3.2118509000077671E-3</v>
      </c>
      <c r="BP111">
        <f t="shared" si="166"/>
        <v>3.076263804391658E-3</v>
      </c>
      <c r="BQ111">
        <f t="shared" si="166"/>
        <v>2.9492298917935915E-3</v>
      </c>
      <c r="BR111">
        <f t="shared" si="166"/>
        <v>2.8299833740722206E-3</v>
      </c>
      <c r="BS111">
        <f t="shared" si="166"/>
        <v>2.7178511265477535E-3</v>
      </c>
      <c r="BT111">
        <f t="shared" si="166"/>
        <v>2.6122382428407386E-3</v>
      </c>
      <c r="BU111">
        <f t="shared" si="166"/>
        <v>2.5126163605590762E-3</v>
      </c>
      <c r="BV111">
        <f t="shared" si="167"/>
        <v>2.4185141296074091E-3</v>
      </c>
      <c r="BW111">
        <f t="shared" si="167"/>
        <v>2.329509357894399E-3</v>
      </c>
      <c r="BX111">
        <f t="shared" si="167"/>
        <v>2.245222484996937E-3</v>
      </c>
      <c r="BY111">
        <f t="shared" si="167"/>
        <v>2.1653111178954018E-3</v>
      </c>
      <c r="BZ111">
        <f t="shared" si="167"/>
        <v>2.0894654240686235E-3</v>
      </c>
      <c r="CA111">
        <f t="shared" si="167"/>
        <v>2.0174042226220467E-3</v>
      </c>
      <c r="CB111">
        <f t="shared" si="167"/>
        <v>1.9488716482052736E-3</v>
      </c>
      <c r="CC111">
        <f t="shared" si="167"/>
        <v>1.8836342883588033E-3</v>
      </c>
      <c r="CD111">
        <f t="shared" si="167"/>
        <v>1.821478714791787E-3</v>
      </c>
      <c r="CE111">
        <f t="shared" si="167"/>
        <v>1.7622093444811934E-3</v>
      </c>
      <c r="CF111">
        <f t="shared" si="168"/>
        <v>1.7056465785125847E-3</v>
      </c>
      <c r="CG111">
        <f t="shared" si="168"/>
        <v>1.6516251760655117E-3</v>
      </c>
      <c r="CH111">
        <f t="shared" si="168"/>
        <v>1.5999928284801304E-3</v>
      </c>
      <c r="CI111">
        <f t="shared" si="168"/>
        <v>1.5506089043702891E-3</v>
      </c>
      <c r="CJ111">
        <f t="shared" si="168"/>
        <v>1.5033433416058815E-3</v>
      </c>
      <c r="CK111">
        <f t="shared" si="168"/>
        <v>1.4580756659262511E-3</v>
      </c>
      <c r="CL111">
        <f t="shared" si="168"/>
        <v>1.4146941191599796E-3</v>
      </c>
      <c r="CM111">
        <f t="shared" si="168"/>
        <v>1.3730948826629996E-3</v>
      </c>
      <c r="CN111">
        <f t="shared" si="168"/>
        <v>1.3331813837618562E-3</v>
      </c>
      <c r="CO111">
        <f t="shared" si="168"/>
        <v>1.2948636747920845E-3</v>
      </c>
      <c r="CP111">
        <f t="shared" si="169"/>
        <v>1.2580578758237735E-3</v>
      </c>
      <c r="CQ111">
        <f t="shared" si="169"/>
        <v>1.2226856734234481E-3</v>
      </c>
      <c r="CR111">
        <f t="shared" si="169"/>
        <v>7.8703428846217964E-4</v>
      </c>
      <c r="CS111">
        <f t="shared" si="169"/>
        <v>5.1107690019534888E-4</v>
      </c>
      <c r="CT111">
        <f t="shared" si="169"/>
        <v>3.5386139336946311E-4</v>
      </c>
      <c r="CU111">
        <f t="shared" si="169"/>
        <v>2.4611186716260466E-4</v>
      </c>
      <c r="CV111">
        <f t="shared" si="169"/>
        <v>1.680093122220897E-4</v>
      </c>
      <c r="CW111">
        <f t="shared" si="169"/>
        <v>1.1041630401723536E-4</v>
      </c>
      <c r="CX111">
        <f t="shared" si="169"/>
        <v>6.817433857101446E-5</v>
      </c>
      <c r="CY111">
        <f t="shared" si="169"/>
        <v>3.8007962076491062E-5</v>
      </c>
      <c r="CZ111">
        <f t="shared" si="170"/>
        <v>1.7669329976110814E-5</v>
      </c>
      <c r="DA111">
        <f t="shared" si="170"/>
        <v>5.527959717417144E-6</v>
      </c>
      <c r="DB111">
        <f t="shared" si="170"/>
        <v>3.5106442163680219E-7</v>
      </c>
      <c r="DC111">
        <f t="shared" si="170"/>
        <v>0</v>
      </c>
      <c r="DD111">
        <f t="shared" si="170"/>
        <v>0</v>
      </c>
      <c r="DE111">
        <f t="shared" si="170"/>
        <v>0</v>
      </c>
      <c r="DF111">
        <f t="shared" si="170"/>
        <v>0</v>
      </c>
      <c r="DG111">
        <f t="shared" si="170"/>
        <v>0</v>
      </c>
      <c r="DH111">
        <f t="shared" si="170"/>
        <v>0</v>
      </c>
      <c r="DI111">
        <f t="shared" si="170"/>
        <v>0</v>
      </c>
      <c r="DJ111">
        <f t="shared" si="171"/>
        <v>0</v>
      </c>
      <c r="DK111">
        <f t="shared" si="171"/>
        <v>0</v>
      </c>
      <c r="DL111">
        <f t="shared" si="171"/>
        <v>0</v>
      </c>
      <c r="DM111">
        <f t="shared" si="171"/>
        <v>0</v>
      </c>
      <c r="DN111">
        <f t="shared" si="171"/>
        <v>0</v>
      </c>
      <c r="DO111">
        <f t="shared" si="171"/>
        <v>0</v>
      </c>
      <c r="DP111">
        <f t="shared" si="171"/>
        <v>0</v>
      </c>
      <c r="DQ111">
        <f t="shared" si="171"/>
        <v>0</v>
      </c>
      <c r="DR111">
        <f t="shared" si="171"/>
        <v>0</v>
      </c>
      <c r="DS111">
        <f t="shared" si="171"/>
        <v>0</v>
      </c>
      <c r="DT111">
        <f t="shared" si="172"/>
        <v>0</v>
      </c>
      <c r="DU111">
        <f t="shared" si="172"/>
        <v>0</v>
      </c>
      <c r="DV111">
        <f t="shared" si="172"/>
        <v>0</v>
      </c>
      <c r="DW111">
        <f t="shared" si="172"/>
        <v>0</v>
      </c>
      <c r="DX111">
        <f t="shared" si="172"/>
        <v>0</v>
      </c>
      <c r="DY111">
        <f t="shared" si="172"/>
        <v>0</v>
      </c>
      <c r="DZ111">
        <f t="shared" si="172"/>
        <v>0</v>
      </c>
      <c r="EA111">
        <f t="shared" si="172"/>
        <v>0</v>
      </c>
      <c r="EB111">
        <f t="shared" si="172"/>
        <v>0</v>
      </c>
      <c r="EC111">
        <f t="shared" si="172"/>
        <v>0</v>
      </c>
      <c r="ED111">
        <f t="shared" si="173"/>
        <v>0</v>
      </c>
      <c r="EE111">
        <f t="shared" si="173"/>
        <v>0</v>
      </c>
      <c r="EF111">
        <f t="shared" si="173"/>
        <v>0</v>
      </c>
      <c r="EG111">
        <f t="shared" si="173"/>
        <v>0</v>
      </c>
      <c r="EH111">
        <f t="shared" si="173"/>
        <v>0</v>
      </c>
      <c r="EI111">
        <f t="shared" si="173"/>
        <v>0</v>
      </c>
      <c r="EJ111">
        <f t="shared" si="173"/>
        <v>0</v>
      </c>
      <c r="EK111">
        <f t="shared" si="173"/>
        <v>0</v>
      </c>
      <c r="EL111">
        <f t="shared" si="173"/>
        <v>0</v>
      </c>
      <c r="EM111">
        <f t="shared" si="173"/>
        <v>0</v>
      </c>
      <c r="EN111">
        <f t="shared" si="174"/>
        <v>0</v>
      </c>
      <c r="EO111">
        <f t="shared" si="174"/>
        <v>0</v>
      </c>
      <c r="EP111">
        <f t="shared" si="174"/>
        <v>0</v>
      </c>
      <c r="EQ111">
        <f t="shared" si="174"/>
        <v>0</v>
      </c>
      <c r="ER111">
        <f t="shared" si="174"/>
        <v>0</v>
      </c>
      <c r="ES111">
        <f t="shared" si="174"/>
        <v>0</v>
      </c>
      <c r="ET111">
        <f t="shared" si="174"/>
        <v>0</v>
      </c>
      <c r="EU111">
        <f t="shared" si="174"/>
        <v>0</v>
      </c>
      <c r="EV111">
        <f t="shared" si="174"/>
        <v>0</v>
      </c>
      <c r="EW111">
        <f t="shared" si="174"/>
        <v>0</v>
      </c>
      <c r="EX111">
        <f t="shared" si="174"/>
        <v>0</v>
      </c>
      <c r="EZ111">
        <f t="shared" si="112"/>
        <v>0.87596236268952721</v>
      </c>
      <c r="FB111">
        <f t="shared" si="158"/>
        <v>1.1516660233311715E-2</v>
      </c>
      <c r="FC111">
        <f t="shared" si="159"/>
        <v>0.24854361217639251</v>
      </c>
    </row>
    <row r="112" spans="1:159" x14ac:dyDescent="0.25">
      <c r="A112">
        <v>825</v>
      </c>
      <c r="B112" s="20">
        <f>'Input spectra'!S111</f>
        <v>4.69027222309868E-2</v>
      </c>
      <c r="C112">
        <f>'Input spectra'!D111</f>
        <v>0</v>
      </c>
      <c r="D112">
        <f t="shared" si="160"/>
        <v>2.0653927966864227E-2</v>
      </c>
      <c r="E112">
        <f t="shared" si="160"/>
        <v>2.0407572656401723E-2</v>
      </c>
      <c r="F112">
        <f t="shared" si="160"/>
        <v>2.0163070648497837E-2</v>
      </c>
      <c r="G112">
        <f t="shared" si="160"/>
        <v>1.9920409993007707E-2</v>
      </c>
      <c r="H112">
        <f t="shared" si="160"/>
        <v>1.9679578811043395E-2</v>
      </c>
      <c r="I112">
        <f t="shared" si="160"/>
        <v>1.9440565294568685E-2</v>
      </c>
      <c r="J112">
        <f t="shared" si="160"/>
        <v>1.920335770599612E-2</v>
      </c>
      <c r="K112">
        <f t="shared" si="160"/>
        <v>1.8967944377786219E-2</v>
      </c>
      <c r="L112">
        <f t="shared" si="160"/>
        <v>1.8734313712048964E-2</v>
      </c>
      <c r="M112">
        <f t="shared" si="160"/>
        <v>1.850245418014743E-2</v>
      </c>
      <c r="N112">
        <f t="shared" si="161"/>
        <v>1.8272354322303622E-2</v>
      </c>
      <c r="O112">
        <f t="shared" si="161"/>
        <v>1.8044002747206477E-2</v>
      </c>
      <c r="P112">
        <f t="shared" si="161"/>
        <v>1.781738813162204E-2</v>
      </c>
      <c r="Q112">
        <f t="shared" si="161"/>
        <v>1.7592499220005785E-2</v>
      </c>
      <c r="R112">
        <f t="shared" si="161"/>
        <v>1.7369324824117044E-2</v>
      </c>
      <c r="S112">
        <f t="shared" si="161"/>
        <v>1.7147853822635614E-2</v>
      </c>
      <c r="T112">
        <f t="shared" si="161"/>
        <v>1.6928075160780449E-2</v>
      </c>
      <c r="U112">
        <f t="shared" si="161"/>
        <v>1.6709977849930429E-2</v>
      </c>
      <c r="V112">
        <f t="shared" si="161"/>
        <v>1.6493550967247288E-2</v>
      </c>
      <c r="W112">
        <f t="shared" si="161"/>
        <v>1.6278783655300558E-2</v>
      </c>
      <c r="X112">
        <f t="shared" si="162"/>
        <v>1.606566512169463E-2</v>
      </c>
      <c r="Y112">
        <f t="shared" si="162"/>
        <v>1.5854184638697814E-2</v>
      </c>
      <c r="Z112">
        <f t="shared" si="162"/>
        <v>1.5644331542873542E-2</v>
      </c>
      <c r="AA112">
        <f t="shared" si="162"/>
        <v>1.5436095234713483E-2</v>
      </c>
      <c r="AB112">
        <f t="shared" si="162"/>
        <v>1.5229465178272807E-2</v>
      </c>
      <c r="AC112">
        <f t="shared" si="162"/>
        <v>1.5024430900807371E-2</v>
      </c>
      <c r="AD112">
        <f t="shared" si="162"/>
        <v>1.4820981992412949E-2</v>
      </c>
      <c r="AE112">
        <f t="shared" si="162"/>
        <v>1.4619108105666455E-2</v>
      </c>
      <c r="AF112">
        <f t="shared" si="162"/>
        <v>1.4418798955269147E-2</v>
      </c>
      <c r="AG112">
        <f t="shared" si="162"/>
        <v>1.4220044317691768E-2</v>
      </c>
      <c r="AH112">
        <f t="shared" si="163"/>
        <v>1.4022834030821708E-2</v>
      </c>
      <c r="AI112">
        <f t="shared" si="163"/>
        <v>1.3827157993612064E-2</v>
      </c>
      <c r="AJ112">
        <f t="shared" si="163"/>
        <v>1.3633006165732669E-2</v>
      </c>
      <c r="AK112">
        <f t="shared" si="163"/>
        <v>1.3440368567223028E-2</v>
      </c>
      <c r="AL112">
        <f t="shared" si="163"/>
        <v>1.3249235278147196E-2</v>
      </c>
      <c r="AM112">
        <f t="shared" si="163"/>
        <v>1.3059596438250552E-2</v>
      </c>
      <c r="AN112">
        <f t="shared" si="163"/>
        <v>1.2871442246618452E-2</v>
      </c>
      <c r="AO112">
        <f t="shared" si="163"/>
        <v>1.2684762961336814E-2</v>
      </c>
      <c r="AP112">
        <f t="shared" si="163"/>
        <v>1.249954889915455E-2</v>
      </c>
      <c r="AQ112">
        <f t="shared" si="163"/>
        <v>1.2315790435147848E-2</v>
      </c>
      <c r="AR112">
        <f t="shared" si="164"/>
        <v>1.2133478002386362E-2</v>
      </c>
      <c r="AS112">
        <f t="shared" si="164"/>
        <v>1.1952602091601209E-2</v>
      </c>
      <c r="AT112">
        <f t="shared" si="164"/>
        <v>1.17731532508548E-2</v>
      </c>
      <c r="AU112">
        <f t="shared" si="164"/>
        <v>1.159512208521255E-2</v>
      </c>
      <c r="AV112">
        <f t="shared" si="164"/>
        <v>1.1418499256416324E-2</v>
      </c>
      <c r="AW112">
        <f t="shared" si="164"/>
        <v>1.1243275482559772E-2</v>
      </c>
      <c r="AX112">
        <f t="shared" si="164"/>
        <v>9.9923475596326514E-3</v>
      </c>
      <c r="AY112">
        <f t="shared" si="164"/>
        <v>8.5363536258143344E-3</v>
      </c>
      <c r="AZ112">
        <f t="shared" si="164"/>
        <v>7.6826724815012327E-3</v>
      </c>
      <c r="BA112">
        <f t="shared" si="164"/>
        <v>7.0359707942374622E-3</v>
      </c>
      <c r="BB112">
        <f t="shared" si="165"/>
        <v>6.5075388605307077E-3</v>
      </c>
      <c r="BC112">
        <f t="shared" si="165"/>
        <v>6.0589168384319759E-3</v>
      </c>
      <c r="BD112">
        <f t="shared" si="165"/>
        <v>5.6690275641196513E-3</v>
      </c>
      <c r="BE112">
        <f t="shared" si="165"/>
        <v>5.3247296096331134E-3</v>
      </c>
      <c r="BF112">
        <f t="shared" si="165"/>
        <v>5.0171239262580269E-3</v>
      </c>
      <c r="BG112">
        <f t="shared" si="165"/>
        <v>4.7398276548698817E-3</v>
      </c>
      <c r="BH112">
        <f t="shared" si="165"/>
        <v>4.4880649940417204E-3</v>
      </c>
      <c r="BI112">
        <f t="shared" si="165"/>
        <v>4.2581451961882389E-3</v>
      </c>
      <c r="BJ112">
        <f t="shared" si="165"/>
        <v>4.0471425002646787E-3</v>
      </c>
      <c r="BK112">
        <f t="shared" si="165"/>
        <v>3.852689460946255E-3</v>
      </c>
      <c r="BL112">
        <f t="shared" si="166"/>
        <v>3.6728377945162258E-3</v>
      </c>
      <c r="BM112">
        <f t="shared" si="166"/>
        <v>3.5059613889717564E-3</v>
      </c>
      <c r="BN112">
        <f t="shared" si="166"/>
        <v>3.35068671150217E-3</v>
      </c>
      <c r="BO112">
        <f t="shared" si="166"/>
        <v>3.2058416253571442E-3</v>
      </c>
      <c r="BP112">
        <f t="shared" si="166"/>
        <v>3.0704169372619433E-3</v>
      </c>
      <c r="BQ112">
        <f t="shared" si="166"/>
        <v>2.9435369701550484E-3</v>
      </c>
      <c r="BR112">
        <f t="shared" si="166"/>
        <v>2.8244366751970021E-3</v>
      </c>
      <c r="BS112">
        <f t="shared" si="166"/>
        <v>2.7124435735626524E-3</v>
      </c>
      <c r="BT112">
        <f t="shared" si="166"/>
        <v>2.6069633266975838E-3</v>
      </c>
      <c r="BU112">
        <f t="shared" si="166"/>
        <v>2.5074680743177209E-3</v>
      </c>
      <c r="BV112">
        <f t="shared" si="167"/>
        <v>2.4134869126564732E-3</v>
      </c>
      <c r="BW112">
        <f t="shared" si="167"/>
        <v>2.3245980482706498E-3</v>
      </c>
      <c r="BX112">
        <f t="shared" si="167"/>
        <v>2.2404222783628082E-3</v>
      </c>
      <c r="BY112">
        <f t="shared" si="167"/>
        <v>2.1606175320346278E-3</v>
      </c>
      <c r="BZ112">
        <f t="shared" si="167"/>
        <v>2.0848742679891287E-3</v>
      </c>
      <c r="CA112">
        <f t="shared" si="167"/>
        <v>2.0129115695319494E-3</v>
      </c>
      <c r="CB112">
        <f t="shared" si="167"/>
        <v>1.9444738117654758E-3</v>
      </c>
      <c r="CC112">
        <f t="shared" si="167"/>
        <v>1.8793278017238085E-3</v>
      </c>
      <c r="CD112">
        <f t="shared" si="167"/>
        <v>1.8172603120361701E-3</v>
      </c>
      <c r="CE112">
        <f t="shared" si="167"/>
        <v>1.7580759440776702E-3</v>
      </c>
      <c r="CF112">
        <f t="shared" si="168"/>
        <v>1.7015952685828293E-3</v>
      </c>
      <c r="CG112">
        <f t="shared" si="168"/>
        <v>1.647653201169615E-3</v>
      </c>
      <c r="CH112">
        <f t="shared" si="168"/>
        <v>1.5960975777471083E-3</v>
      </c>
      <c r="CI112">
        <f t="shared" si="168"/>
        <v>1.5467879008020378E-3</v>
      </c>
      <c r="CJ112">
        <f t="shared" si="168"/>
        <v>1.4995942324117404E-3</v>
      </c>
      <c r="CK112">
        <f t="shared" si="168"/>
        <v>1.454396213765901E-3</v>
      </c>
      <c r="CL112">
        <f t="shared" si="168"/>
        <v>1.4110821941895617E-3</v>
      </c>
      <c r="CM112">
        <f t="shared" si="168"/>
        <v>1.3695484552937406E-3</v>
      </c>
      <c r="CN112">
        <f t="shared" si="168"/>
        <v>1.3296985180526132E-3</v>
      </c>
      <c r="CO112">
        <f t="shared" si="168"/>
        <v>1.291442522407483E-3</v>
      </c>
      <c r="CP112">
        <f t="shared" si="169"/>
        <v>1.2546966704983355E-3</v>
      </c>
      <c r="CQ112">
        <f t="shared" si="169"/>
        <v>1.2193827258795505E-3</v>
      </c>
      <c r="CR112">
        <f t="shared" si="169"/>
        <v>7.8488487240175372E-4</v>
      </c>
      <c r="CS112">
        <f t="shared" si="169"/>
        <v>5.0966598224954642E-4</v>
      </c>
      <c r="CT112">
        <f t="shared" si="169"/>
        <v>3.5287400696779286E-4</v>
      </c>
      <c r="CU112">
        <f t="shared" si="169"/>
        <v>2.4541784104577594E-4</v>
      </c>
      <c r="CV112">
        <f t="shared" si="169"/>
        <v>1.6753055229928057E-4</v>
      </c>
      <c r="CW112">
        <f t="shared" si="169"/>
        <v>1.1009838852666497E-4</v>
      </c>
      <c r="CX112">
        <f t="shared" si="169"/>
        <v>6.7976027341762956E-5</v>
      </c>
      <c r="CY112">
        <f t="shared" si="169"/>
        <v>3.7896274819546071E-5</v>
      </c>
      <c r="CZ112">
        <f t="shared" si="170"/>
        <v>1.7616884567227767E-5</v>
      </c>
      <c r="DA112">
        <f t="shared" si="170"/>
        <v>5.5113880127025329E-6</v>
      </c>
      <c r="DB112">
        <f t="shared" si="170"/>
        <v>3.5000159732231055E-7</v>
      </c>
      <c r="DC112">
        <f t="shared" si="170"/>
        <v>0</v>
      </c>
      <c r="DD112">
        <f t="shared" si="170"/>
        <v>0</v>
      </c>
      <c r="DE112">
        <f t="shared" si="170"/>
        <v>0</v>
      </c>
      <c r="DF112">
        <f t="shared" si="170"/>
        <v>0</v>
      </c>
      <c r="DG112">
        <f t="shared" si="170"/>
        <v>0</v>
      </c>
      <c r="DH112">
        <f t="shared" si="170"/>
        <v>0</v>
      </c>
      <c r="DI112">
        <f t="shared" si="170"/>
        <v>0</v>
      </c>
      <c r="DJ112">
        <f t="shared" si="171"/>
        <v>0</v>
      </c>
      <c r="DK112">
        <f t="shared" si="171"/>
        <v>0</v>
      </c>
      <c r="DL112">
        <f t="shared" si="171"/>
        <v>0</v>
      </c>
      <c r="DM112">
        <f t="shared" si="171"/>
        <v>0</v>
      </c>
      <c r="DN112">
        <f t="shared" si="171"/>
        <v>0</v>
      </c>
      <c r="DO112">
        <f t="shared" si="171"/>
        <v>0</v>
      </c>
      <c r="DP112">
        <f t="shared" si="171"/>
        <v>0</v>
      </c>
      <c r="DQ112">
        <f t="shared" si="171"/>
        <v>0</v>
      </c>
      <c r="DR112">
        <f t="shared" si="171"/>
        <v>0</v>
      </c>
      <c r="DS112">
        <f t="shared" si="171"/>
        <v>0</v>
      </c>
      <c r="DT112">
        <f t="shared" si="172"/>
        <v>0</v>
      </c>
      <c r="DU112">
        <f t="shared" si="172"/>
        <v>0</v>
      </c>
      <c r="DV112">
        <f t="shared" si="172"/>
        <v>0</v>
      </c>
      <c r="DW112">
        <f t="shared" si="172"/>
        <v>0</v>
      </c>
      <c r="DX112">
        <f t="shared" si="172"/>
        <v>0</v>
      </c>
      <c r="DY112">
        <f t="shared" si="172"/>
        <v>0</v>
      </c>
      <c r="DZ112">
        <f t="shared" si="172"/>
        <v>0</v>
      </c>
      <c r="EA112">
        <f t="shared" si="172"/>
        <v>0</v>
      </c>
      <c r="EB112">
        <f t="shared" si="172"/>
        <v>0</v>
      </c>
      <c r="EC112">
        <f t="shared" si="172"/>
        <v>0</v>
      </c>
      <c r="ED112">
        <f t="shared" si="173"/>
        <v>0</v>
      </c>
      <c r="EE112">
        <f t="shared" si="173"/>
        <v>0</v>
      </c>
      <c r="EF112">
        <f t="shared" si="173"/>
        <v>0</v>
      </c>
      <c r="EG112">
        <f t="shared" si="173"/>
        <v>0</v>
      </c>
      <c r="EH112">
        <f t="shared" si="173"/>
        <v>0</v>
      </c>
      <c r="EI112">
        <f t="shared" si="173"/>
        <v>0</v>
      </c>
      <c r="EJ112">
        <f t="shared" si="173"/>
        <v>0</v>
      </c>
      <c r="EK112">
        <f t="shared" si="173"/>
        <v>0</v>
      </c>
      <c r="EL112">
        <f t="shared" si="173"/>
        <v>0</v>
      </c>
      <c r="EM112">
        <f t="shared" si="173"/>
        <v>0</v>
      </c>
      <c r="EN112">
        <f t="shared" si="174"/>
        <v>0</v>
      </c>
      <c r="EO112">
        <f t="shared" si="174"/>
        <v>0</v>
      </c>
      <c r="EP112">
        <f t="shared" si="174"/>
        <v>0</v>
      </c>
      <c r="EQ112">
        <f t="shared" si="174"/>
        <v>0</v>
      </c>
      <c r="ER112">
        <f t="shared" si="174"/>
        <v>0</v>
      </c>
      <c r="ES112">
        <f t="shared" si="174"/>
        <v>0</v>
      </c>
      <c r="ET112">
        <f t="shared" si="174"/>
        <v>0</v>
      </c>
      <c r="EU112">
        <f t="shared" si="174"/>
        <v>0</v>
      </c>
      <c r="EV112">
        <f t="shared" si="174"/>
        <v>0</v>
      </c>
      <c r="EW112">
        <f t="shared" si="174"/>
        <v>0</v>
      </c>
      <c r="EX112">
        <f t="shared" si="174"/>
        <v>0</v>
      </c>
      <c r="EZ112">
        <f t="shared" si="112"/>
        <v>0.87524897554377601</v>
      </c>
      <c r="FB112">
        <f t="shared" si="158"/>
        <v>1.1589257489598659E-2</v>
      </c>
      <c r="FC112">
        <f t="shared" si="159"/>
        <v>0.24853432351618238</v>
      </c>
    </row>
    <row r="113" spans="1:159" x14ac:dyDescent="0.25">
      <c r="A113">
        <v>830</v>
      </c>
      <c r="B113" s="20">
        <f>'Input spectra'!S112</f>
        <v>4.6825090997958299E-2</v>
      </c>
      <c r="C113">
        <f>'Input spectra'!D112</f>
        <v>0</v>
      </c>
      <c r="D113">
        <f t="shared" ref="D113:M122" si="175">D$2*EXP(- D$1 * ($C113*_c2+$B113))</f>
        <v>2.0653927966864227E-2</v>
      </c>
      <c r="E113">
        <f t="shared" si="175"/>
        <v>2.0407731083519513E-2</v>
      </c>
      <c r="F113">
        <f t="shared" si="175"/>
        <v>2.0163383707735363E-2</v>
      </c>
      <c r="G113">
        <f t="shared" si="175"/>
        <v>1.9920873932207171E-2</v>
      </c>
      <c r="H113">
        <f t="shared" si="175"/>
        <v>1.9680189920519012E-2</v>
      </c>
      <c r="I113">
        <f t="shared" si="175"/>
        <v>1.9441319906741254E-2</v>
      </c>
      <c r="J113">
        <f t="shared" si="175"/>
        <v>1.9204252195030243E-2</v>
      </c>
      <c r="K113">
        <f t="shared" si="175"/>
        <v>1.8968975159230302E-2</v>
      </c>
      <c r="L113">
        <f t="shared" si="175"/>
        <v>1.873547724247784E-2</v>
      </c>
      <c r="M113">
        <f t="shared" si="175"/>
        <v>1.850374695680769E-2</v>
      </c>
      <c r="N113">
        <f t="shared" ref="N113:W122" si="176">N$2*EXP(- N$1 * ($C113*_c2+$B113))</f>
        <v>1.8273772882761583E-2</v>
      </c>
      <c r="O113">
        <f t="shared" si="176"/>
        <v>1.8045543668998791E-2</v>
      </c>
      <c r="P113">
        <f t="shared" si="176"/>
        <v>1.781904803190891E-2</v>
      </c>
      <c r="Q113">
        <f t="shared" si="176"/>
        <v>1.7594274755226774E-2</v>
      </c>
      <c r="R113">
        <f t="shared" si="176"/>
        <v>1.737121268964947E-2</v>
      </c>
      <c r="S113">
        <f t="shared" si="176"/>
        <v>1.7149850752455516E-2</v>
      </c>
      <c r="T113">
        <f t="shared" si="176"/>
        <v>1.6930177927126068E-2</v>
      </c>
      <c r="U113">
        <f t="shared" si="176"/>
        <v>1.6712183262968246E-2</v>
      </c>
      <c r="V113">
        <f t="shared" si="176"/>
        <v>1.6495855874740558E-2</v>
      </c>
      <c r="W113">
        <f t="shared" si="176"/>
        <v>1.6281184942280327E-2</v>
      </c>
      <c r="X113">
        <f t="shared" ref="X113:AG122" si="177">X$2*EXP(- X$1 * ($C113*_c2+$B113))</f>
        <v>1.6068159710133232E-2</v>
      </c>
      <c r="Y113">
        <f t="shared" si="177"/>
        <v>1.5856769487184858E-2</v>
      </c>
      <c r="Z113">
        <f t="shared" si="177"/>
        <v>1.5647003646294275E-2</v>
      </c>
      <c r="AA113">
        <f t="shared" si="177"/>
        <v>1.5438851623929635E-2</v>
      </c>
      <c r="AB113">
        <f t="shared" si="177"/>
        <v>1.5232302919805816E-2</v>
      </c>
      <c r="AC113">
        <f t="shared" si="177"/>
        <v>1.5027347096524007E-2</v>
      </c>
      <c r="AD113">
        <f t="shared" si="177"/>
        <v>1.4823973779213306E-2</v>
      </c>
      <c r="AE113">
        <f t="shared" si="177"/>
        <v>1.4622172655174312E-2</v>
      </c>
      <c r="AF113">
        <f t="shared" si="177"/>
        <v>1.4421933473524655E-2</v>
      </c>
      <c r="AG113">
        <f t="shared" si="177"/>
        <v>1.4223246044846481E-2</v>
      </c>
      <c r="AH113">
        <f t="shared" ref="AH113:AQ122" si="178">AH$2*EXP(- AH$1 * ($C113*_c2+$B113))</f>
        <v>1.402610024083591E-2</v>
      </c>
      <c r="AI113">
        <f t="shared" si="178"/>
        <v>1.38304859939544E-2</v>
      </c>
      <c r="AJ113">
        <f t="shared" si="178"/>
        <v>1.3636393297082043E-2</v>
      </c>
      <c r="AK113">
        <f t="shared" si="178"/>
        <v>1.344381220317277E-2</v>
      </c>
      <c r="AL113">
        <f t="shared" si="178"/>
        <v>1.3252732824911479E-2</v>
      </c>
      <c r="AM113">
        <f t="shared" si="178"/>
        <v>1.3063145334373033E-2</v>
      </c>
      <c r="AN113">
        <f t="shared" si="178"/>
        <v>1.2875039962683132E-2</v>
      </c>
      <c r="AO113">
        <f t="shared" si="178"/>
        <v>1.2688406999681105E-2</v>
      </c>
      <c r="AP113">
        <f t="shared" si="178"/>
        <v>1.2503236793584508E-2</v>
      </c>
      <c r="AQ113">
        <f t="shared" si="178"/>
        <v>1.2319519750655599E-2</v>
      </c>
      <c r="AR113">
        <f t="shared" ref="AR113:BA122" si="179">AR$2*EXP(- AR$1 * ($C113*_c2+$B113))</f>
        <v>1.2137246334869673E-2</v>
      </c>
      <c r="AS113">
        <f t="shared" si="179"/>
        <v>1.1956407067585198E-2</v>
      </c>
      <c r="AT113">
        <f t="shared" si="179"/>
        <v>1.1776992527215768E-2</v>
      </c>
      <c r="AU113">
        <f t="shared" si="179"/>
        <v>1.1598993348903937E-2</v>
      </c>
      <c r="AV113">
        <f t="shared" si="179"/>
        <v>1.1422400224196747E-2</v>
      </c>
      <c r="AW113">
        <f t="shared" si="179"/>
        <v>1.1247203900723155E-2</v>
      </c>
      <c r="AX113">
        <f t="shared" si="179"/>
        <v>9.9959165008404877E-3</v>
      </c>
      <c r="AY113">
        <f t="shared" si="179"/>
        <v>8.5394688260867786E-3</v>
      </c>
      <c r="AZ113">
        <f t="shared" si="179"/>
        <v>7.6855358085696941E-3</v>
      </c>
      <c r="BA113">
        <f t="shared" si="179"/>
        <v>7.0386477376832273E-3</v>
      </c>
      <c r="BB113">
        <f t="shared" ref="BB113:BK122" si="180">BB$2*EXP(- BB$1 * ($C113*_c2+$B113))</f>
        <v>6.5100652921526118E-3</v>
      </c>
      <c r="BC113">
        <f t="shared" si="180"/>
        <v>6.0613161554119921E-3</v>
      </c>
      <c r="BD113">
        <f t="shared" si="180"/>
        <v>5.6713165128120819E-3</v>
      </c>
      <c r="BE113">
        <f t="shared" si="180"/>
        <v>5.326920896623062E-3</v>
      </c>
      <c r="BF113">
        <f t="shared" si="180"/>
        <v>5.0192275889539492E-3</v>
      </c>
      <c r="BG113">
        <f t="shared" si="180"/>
        <v>4.741851859636834E-3</v>
      </c>
      <c r="BH113">
        <f t="shared" si="180"/>
        <v>4.4900165367214827E-3</v>
      </c>
      <c r="BI113">
        <f t="shared" si="180"/>
        <v>4.2600298339851104E-3</v>
      </c>
      <c r="BJ113">
        <f t="shared" si="180"/>
        <v>4.0489651816179055E-3</v>
      </c>
      <c r="BK113">
        <f t="shared" si="180"/>
        <v>3.8544544904252141E-3</v>
      </c>
      <c r="BL113">
        <f t="shared" ref="BL113:BU122" si="181">BL$2*EXP(- BL$1 * ($C113*_c2+$B113))</f>
        <v>3.6745489545638933E-3</v>
      </c>
      <c r="BM113">
        <f t="shared" si="181"/>
        <v>3.50762203198392E-3</v>
      </c>
      <c r="BN113">
        <f t="shared" si="181"/>
        <v>3.3522998309128381E-3</v>
      </c>
      <c r="BO113">
        <f t="shared" si="181"/>
        <v>3.2074099114931453E-3</v>
      </c>
      <c r="BP113">
        <f t="shared" si="181"/>
        <v>3.0719428219083437E-3</v>
      </c>
      <c r="BQ113">
        <f t="shared" si="181"/>
        <v>2.945022662594944E-3</v>
      </c>
      <c r="BR113">
        <f t="shared" si="181"/>
        <v>2.8258841917058199E-3</v>
      </c>
      <c r="BS113">
        <f t="shared" si="181"/>
        <v>2.7138547618031964E-3</v>
      </c>
      <c r="BT113">
        <f t="shared" si="181"/>
        <v>2.608339886090306E-3</v>
      </c>
      <c r="BU113">
        <f t="shared" si="181"/>
        <v>2.5088115731967675E-3</v>
      </c>
      <c r="BV113">
        <f t="shared" ref="BV113:CE122" si="182">BV$2*EXP(- BV$1 * ($C113*_c2+$B113))</f>
        <v>2.4147988028314646E-3</v>
      </c>
      <c r="BW113">
        <f t="shared" si="182"/>
        <v>2.3258796774742779E-3</v>
      </c>
      <c r="BX113">
        <f t="shared" si="182"/>
        <v>2.2416749009602998E-3</v>
      </c>
      <c r="BY113">
        <f t="shared" si="182"/>
        <v>2.1618423182926732E-3</v>
      </c>
      <c r="BZ113">
        <f t="shared" si="182"/>
        <v>2.0860723121420535E-3</v>
      </c>
      <c r="CA113">
        <f t="shared" si="182"/>
        <v>2.0140838968367857E-3</v>
      </c>
      <c r="CB113">
        <f t="shared" si="182"/>
        <v>1.9456213847016466E-3</v>
      </c>
      <c r="CC113">
        <f t="shared" si="182"/>
        <v>1.8804515254649242E-3</v>
      </c>
      <c r="CD113">
        <f t="shared" si="182"/>
        <v>1.8183610392990201E-3</v>
      </c>
      <c r="CE113">
        <f t="shared" si="182"/>
        <v>1.7591544794356251E-3</v>
      </c>
      <c r="CF113">
        <f t="shared" ref="CF113:CO122" si="183">CF$2*EXP(- CF$1 * ($C113*_c2+$B113))</f>
        <v>1.7026523723164414E-3</v>
      </c>
      <c r="CG113">
        <f t="shared" si="183"/>
        <v>1.6486895927155397E-3</v>
      </c>
      <c r="CH113">
        <f t="shared" si="183"/>
        <v>1.5971139387969222E-3</v>
      </c>
      <c r="CI113">
        <f t="shared" si="183"/>
        <v>1.5477848780947115E-3</v>
      </c>
      <c r="CJ113">
        <f t="shared" si="183"/>
        <v>1.5005724402570554E-3</v>
      </c>
      <c r="CK113">
        <f t="shared" si="183"/>
        <v>1.4553562363307283E-3</v>
      </c>
      <c r="CL113">
        <f t="shared" si="183"/>
        <v>1.412024587574447E-3</v>
      </c>
      <c r="CM113">
        <f t="shared" si="183"/>
        <v>1.3704737494234754E-3</v>
      </c>
      <c r="CN113">
        <f t="shared" si="183"/>
        <v>1.3306072184013089E-3</v>
      </c>
      <c r="CO113">
        <f t="shared" si="183"/>
        <v>1.2923351115759847E-3</v>
      </c>
      <c r="CP113">
        <f t="shared" ref="CP113:CY122" si="184">CP$2*EXP(- CP$1 * ($C113*_c2+$B113))</f>
        <v>1.2555736096595375E-3</v>
      </c>
      <c r="CQ113">
        <f t="shared" si="184"/>
        <v>1.2202444561052286E-3</v>
      </c>
      <c r="CR113">
        <f t="shared" si="184"/>
        <v>7.8544564317117318E-4</v>
      </c>
      <c r="CS113">
        <f t="shared" si="184"/>
        <v>5.100340788983151E-4</v>
      </c>
      <c r="CT113">
        <f t="shared" si="184"/>
        <v>3.5313160496140347E-4</v>
      </c>
      <c r="CU113">
        <f t="shared" si="184"/>
        <v>2.4559890265501213E-4</v>
      </c>
      <c r="CV113">
        <f t="shared" si="184"/>
        <v>1.6765545262721008E-4</v>
      </c>
      <c r="CW113">
        <f t="shared" si="184"/>
        <v>1.1018132636425488E-4</v>
      </c>
      <c r="CX113">
        <f t="shared" si="184"/>
        <v>6.8027762234486254E-5</v>
      </c>
      <c r="CY113">
        <f t="shared" si="184"/>
        <v>3.7925411166430208E-5</v>
      </c>
      <c r="CZ113">
        <f t="shared" ref="CZ113:DI122" si="185">CZ$2*EXP(- CZ$1 * ($C113*_c2+$B113))</f>
        <v>1.7630566081815641E-5</v>
      </c>
      <c r="DA113">
        <f t="shared" si="185"/>
        <v>5.5157110513312533E-6</v>
      </c>
      <c r="DB113">
        <f t="shared" si="185"/>
        <v>3.5027885184497037E-7</v>
      </c>
      <c r="DC113">
        <f t="shared" si="185"/>
        <v>0</v>
      </c>
      <c r="DD113">
        <f t="shared" si="185"/>
        <v>0</v>
      </c>
      <c r="DE113">
        <f t="shared" si="185"/>
        <v>0</v>
      </c>
      <c r="DF113">
        <f t="shared" si="185"/>
        <v>0</v>
      </c>
      <c r="DG113">
        <f t="shared" si="185"/>
        <v>0</v>
      </c>
      <c r="DH113">
        <f t="shared" si="185"/>
        <v>0</v>
      </c>
      <c r="DI113">
        <f t="shared" si="185"/>
        <v>0</v>
      </c>
      <c r="DJ113">
        <f t="shared" ref="DJ113:DS122" si="186">DJ$2*EXP(- DJ$1 * ($C113*_c2+$B113))</f>
        <v>0</v>
      </c>
      <c r="DK113">
        <f t="shared" si="186"/>
        <v>0</v>
      </c>
      <c r="DL113">
        <f t="shared" si="186"/>
        <v>0</v>
      </c>
      <c r="DM113">
        <f t="shared" si="186"/>
        <v>0</v>
      </c>
      <c r="DN113">
        <f t="shared" si="186"/>
        <v>0</v>
      </c>
      <c r="DO113">
        <f t="shared" si="186"/>
        <v>0</v>
      </c>
      <c r="DP113">
        <f t="shared" si="186"/>
        <v>0</v>
      </c>
      <c r="DQ113">
        <f t="shared" si="186"/>
        <v>0</v>
      </c>
      <c r="DR113">
        <f t="shared" si="186"/>
        <v>0</v>
      </c>
      <c r="DS113">
        <f t="shared" si="186"/>
        <v>0</v>
      </c>
      <c r="DT113">
        <f t="shared" ref="DT113:EC122" si="187">DT$2*EXP(- DT$1 * ($C113*_c2+$B113))</f>
        <v>0</v>
      </c>
      <c r="DU113">
        <f t="shared" si="187"/>
        <v>0</v>
      </c>
      <c r="DV113">
        <f t="shared" si="187"/>
        <v>0</v>
      </c>
      <c r="DW113">
        <f t="shared" si="187"/>
        <v>0</v>
      </c>
      <c r="DX113">
        <f t="shared" si="187"/>
        <v>0</v>
      </c>
      <c r="DY113">
        <f t="shared" si="187"/>
        <v>0</v>
      </c>
      <c r="DZ113">
        <f t="shared" si="187"/>
        <v>0</v>
      </c>
      <c r="EA113">
        <f t="shared" si="187"/>
        <v>0</v>
      </c>
      <c r="EB113">
        <f t="shared" si="187"/>
        <v>0</v>
      </c>
      <c r="EC113">
        <f t="shared" si="187"/>
        <v>0</v>
      </c>
      <c r="ED113">
        <f t="shared" ref="ED113:EM122" si="188">ED$2*EXP(- ED$1 * ($C113*_c2+$B113))</f>
        <v>0</v>
      </c>
      <c r="EE113">
        <f t="shared" si="188"/>
        <v>0</v>
      </c>
      <c r="EF113">
        <f t="shared" si="188"/>
        <v>0</v>
      </c>
      <c r="EG113">
        <f t="shared" si="188"/>
        <v>0</v>
      </c>
      <c r="EH113">
        <f t="shared" si="188"/>
        <v>0</v>
      </c>
      <c r="EI113">
        <f t="shared" si="188"/>
        <v>0</v>
      </c>
      <c r="EJ113">
        <f t="shared" si="188"/>
        <v>0</v>
      </c>
      <c r="EK113">
        <f t="shared" si="188"/>
        <v>0</v>
      </c>
      <c r="EL113">
        <f t="shared" si="188"/>
        <v>0</v>
      </c>
      <c r="EM113">
        <f t="shared" si="188"/>
        <v>0</v>
      </c>
      <c r="EN113">
        <f t="shared" ref="EN113:EX122" si="189">EN$2*EXP(- EN$1 * ($C113*_c2+$B113))</f>
        <v>0</v>
      </c>
      <c r="EO113">
        <f t="shared" si="189"/>
        <v>0</v>
      </c>
      <c r="EP113">
        <f t="shared" si="189"/>
        <v>0</v>
      </c>
      <c r="EQ113">
        <f t="shared" si="189"/>
        <v>0</v>
      </c>
      <c r="ER113">
        <f t="shared" si="189"/>
        <v>0</v>
      </c>
      <c r="ES113">
        <f t="shared" si="189"/>
        <v>0</v>
      </c>
      <c r="ET113">
        <f t="shared" si="189"/>
        <v>0</v>
      </c>
      <c r="EU113">
        <f t="shared" si="189"/>
        <v>0</v>
      </c>
      <c r="EV113">
        <f t="shared" si="189"/>
        <v>0</v>
      </c>
      <c r="EW113">
        <f t="shared" si="189"/>
        <v>0</v>
      </c>
      <c r="EX113">
        <f t="shared" si="189"/>
        <v>0</v>
      </c>
      <c r="EZ113">
        <f t="shared" si="112"/>
        <v>0.87543519521483482</v>
      </c>
      <c r="FB113">
        <f t="shared" si="158"/>
        <v>1.1570299157578623E-2</v>
      </c>
      <c r="FC113">
        <f t="shared" si="159"/>
        <v>0.24853674932572448</v>
      </c>
    </row>
    <row r="114" spans="1:159" x14ac:dyDescent="0.25">
      <c r="A114">
        <v>835</v>
      </c>
      <c r="B114" s="20">
        <f>'Input spectra'!S113</f>
        <v>4.6633657999507798E-2</v>
      </c>
      <c r="C114">
        <f>'Input spectra'!D113</f>
        <v>0</v>
      </c>
      <c r="D114">
        <f t="shared" si="175"/>
        <v>2.0653927966864227E-2</v>
      </c>
      <c r="E114">
        <f t="shared" si="175"/>
        <v>2.0408121758574194E-2</v>
      </c>
      <c r="F114">
        <f t="shared" si="175"/>
        <v>2.0164155709914356E-2</v>
      </c>
      <c r="G114">
        <f t="shared" si="175"/>
        <v>1.9922018018847826E-2</v>
      </c>
      <c r="H114">
        <f t="shared" si="175"/>
        <v>1.9681696953324061E-2</v>
      </c>
      <c r="I114">
        <f t="shared" si="175"/>
        <v>1.9443180850883153E-2</v>
      </c>
      <c r="J114">
        <f t="shared" si="175"/>
        <v>1.9206458118262184E-2</v>
      </c>
      <c r="K114">
        <f t="shared" si="175"/>
        <v>1.8971517231003831E-2</v>
      </c>
      <c r="L114">
        <f t="shared" si="175"/>
        <v>1.8738346733067048E-2</v>
      </c>
      <c r="M114">
        <f t="shared" si="175"/>
        <v>1.8506935236439932E-2</v>
      </c>
      <c r="N114">
        <f t="shared" si="176"/>
        <v>1.8277271420754661E-2</v>
      </c>
      <c r="O114">
        <f t="shared" si="176"/>
        <v>1.804934403290458E-2</v>
      </c>
      <c r="P114">
        <f t="shared" si="176"/>
        <v>1.7823141886663379E-2</v>
      </c>
      <c r="Q114">
        <f t="shared" si="176"/>
        <v>1.7598653862306354E-2</v>
      </c>
      <c r="R114">
        <f t="shared" si="176"/>
        <v>1.7375868906233712E-2</v>
      </c>
      <c r="S114">
        <f t="shared" si="176"/>
        <v>1.7154776030596026E-2</v>
      </c>
      <c r="T114">
        <f t="shared" si="176"/>
        <v>1.6935364312921652E-2</v>
      </c>
      <c r="U114">
        <f t="shared" si="176"/>
        <v>1.6717622895746236E-2</v>
      </c>
      <c r="V114">
        <f t="shared" si="176"/>
        <v>1.6501540986244248E-2</v>
      </c>
      <c r="W114">
        <f t="shared" si="176"/>
        <v>1.6287107855862553E-2</v>
      </c>
      <c r="X114">
        <f t="shared" si="177"/>
        <v>1.6074312839955945E-2</v>
      </c>
      <c r="Y114">
        <f t="shared" si="177"/>
        <v>1.5863145337424733E-2</v>
      </c>
      <c r="Z114">
        <f t="shared" si="177"/>
        <v>1.5653594810354287E-2</v>
      </c>
      <c r="AA114">
        <f t="shared" si="177"/>
        <v>1.5445650783656562E-2</v>
      </c>
      <c r="AB114">
        <f t="shared" si="177"/>
        <v>1.523930284471361E-2</v>
      </c>
      <c r="AC114">
        <f t="shared" si="177"/>
        <v>1.5034540643023035E-2</v>
      </c>
      <c r="AD114">
        <f t="shared" si="177"/>
        <v>1.4831353889845385E-2</v>
      </c>
      <c r="AE114">
        <f t="shared" si="177"/>
        <v>1.4629732357853507E-2</v>
      </c>
      <c r="AF114">
        <f t="shared" si="177"/>
        <v>1.4429665880783805E-2</v>
      </c>
      <c r="AG114">
        <f t="shared" si="177"/>
        <v>1.4231144353089416E-2</v>
      </c>
      <c r="AH114">
        <f t="shared" si="178"/>
        <v>1.4034157729595311E-2</v>
      </c>
      <c r="AI114">
        <f t="shared" si="178"/>
        <v>1.3838696025155268E-2</v>
      </c>
      <c r="AJ114">
        <f t="shared" si="178"/>
        <v>1.3644749314310742E-2</v>
      </c>
      <c r="AK114">
        <f t="shared" si="178"/>
        <v>1.3452307730951598E-2</v>
      </c>
      <c r="AL114">
        <f t="shared" si="178"/>
        <v>1.3261361467978731E-2</v>
      </c>
      <c r="AM114">
        <f t="shared" si="178"/>
        <v>1.3071900776968529E-2</v>
      </c>
      <c r="AN114">
        <f t="shared" si="178"/>
        <v>1.2883915967839155E-2</v>
      </c>
      <c r="AO114">
        <f t="shared" si="178"/>
        <v>1.2697397408518723E-2</v>
      </c>
      <c r="AP114">
        <f t="shared" si="178"/>
        <v>1.2512335524615245E-2</v>
      </c>
      <c r="AQ114">
        <f t="shared" si="178"/>
        <v>1.2328720799088401E-2</v>
      </c>
      <c r="AR114">
        <f t="shared" si="179"/>
        <v>1.2146543771923151E-2</v>
      </c>
      <c r="AS114">
        <f t="shared" si="179"/>
        <v>1.1965795039805119E-2</v>
      </c>
      <c r="AT114">
        <f t="shared" si="179"/>
        <v>1.1786465255797723E-2</v>
      </c>
      <c r="AU114">
        <f t="shared" si="179"/>
        <v>1.1608545129021175E-2</v>
      </c>
      <c r="AV114">
        <f t="shared" si="179"/>
        <v>1.1432025424333152E-2</v>
      </c>
      <c r="AW114">
        <f t="shared" si="179"/>
        <v>1.1256896962011292E-2</v>
      </c>
      <c r="AX114">
        <f t="shared" si="179"/>
        <v>1.00047226996375E-2</v>
      </c>
      <c r="AY114">
        <f t="shared" si="179"/>
        <v>8.5471555433488614E-3</v>
      </c>
      <c r="AZ114">
        <f t="shared" si="179"/>
        <v>7.692601126946523E-3</v>
      </c>
      <c r="BA114">
        <f t="shared" si="179"/>
        <v>7.0452532395140523E-3</v>
      </c>
      <c r="BB114">
        <f t="shared" si="180"/>
        <v>6.5162994818456403E-3</v>
      </c>
      <c r="BC114">
        <f t="shared" si="180"/>
        <v>6.0672367583321255E-3</v>
      </c>
      <c r="BD114">
        <f t="shared" si="180"/>
        <v>5.676964844717242E-3</v>
      </c>
      <c r="BE114">
        <f t="shared" si="180"/>
        <v>5.3323283060548593E-3</v>
      </c>
      <c r="BF114">
        <f t="shared" si="180"/>
        <v>5.0244188389395464E-3</v>
      </c>
      <c r="BG114">
        <f t="shared" si="180"/>
        <v>4.7468470969301603E-3</v>
      </c>
      <c r="BH114">
        <f t="shared" si="180"/>
        <v>4.4948325267314135E-3</v>
      </c>
      <c r="BI114">
        <f t="shared" si="180"/>
        <v>4.2646807796276479E-3</v>
      </c>
      <c r="BJ114">
        <f t="shared" si="180"/>
        <v>4.0534632904695167E-3</v>
      </c>
      <c r="BK114">
        <f t="shared" si="180"/>
        <v>3.858810381557904E-3</v>
      </c>
      <c r="BL114">
        <f t="shared" si="181"/>
        <v>3.6787719589127243E-3</v>
      </c>
      <c r="BM114">
        <f t="shared" si="181"/>
        <v>3.5117204195247616E-3</v>
      </c>
      <c r="BN114">
        <f t="shared" si="181"/>
        <v>3.3562809860430108E-3</v>
      </c>
      <c r="BO114">
        <f t="shared" si="181"/>
        <v>3.2112804708339447E-3</v>
      </c>
      <c r="BP114">
        <f t="shared" si="181"/>
        <v>3.0757087842545401E-3</v>
      </c>
      <c r="BQ114">
        <f t="shared" si="181"/>
        <v>2.9486894778297263E-3</v>
      </c>
      <c r="BR114">
        <f t="shared" si="181"/>
        <v>2.8294568335666642E-3</v>
      </c>
      <c r="BS114">
        <f t="shared" si="181"/>
        <v>2.717337788066908E-3</v>
      </c>
      <c r="BT114">
        <f t="shared" si="181"/>
        <v>2.6117374888282078E-3</v>
      </c>
      <c r="BU114">
        <f t="shared" si="181"/>
        <v>2.5121276210998862E-3</v>
      </c>
      <c r="BV114">
        <f t="shared" si="182"/>
        <v>2.4180368771352396E-3</v>
      </c>
      <c r="BW114">
        <f t="shared" si="182"/>
        <v>2.3290431026673016E-3</v>
      </c>
      <c r="BX114">
        <f t="shared" si="182"/>
        <v>2.2447667712048491E-3</v>
      </c>
      <c r="BY114">
        <f t="shared" si="182"/>
        <v>2.1648655202912747E-3</v>
      </c>
      <c r="BZ114">
        <f t="shared" si="182"/>
        <v>2.0890295450367311E-3</v>
      </c>
      <c r="CA114">
        <f t="shared" si="182"/>
        <v>2.0169776896138106E-3</v>
      </c>
      <c r="CB114">
        <f t="shared" si="182"/>
        <v>1.9484541114860013E-3</v>
      </c>
      <c r="CC114">
        <f t="shared" si="182"/>
        <v>1.8832254190189941E-3</v>
      </c>
      <c r="CD114">
        <f t="shared" si="182"/>
        <v>1.8210782029848085E-3</v>
      </c>
      <c r="CE114">
        <f t="shared" si="182"/>
        <v>1.7618168978556293E-3</v>
      </c>
      <c r="CF114">
        <f t="shared" si="183"/>
        <v>1.7052619208127932E-3</v>
      </c>
      <c r="CG114">
        <f t="shared" si="183"/>
        <v>1.6512480458781801E-3</v>
      </c>
      <c r="CH114">
        <f t="shared" si="183"/>
        <v>1.5996229781080765E-3</v>
      </c>
      <c r="CI114">
        <f t="shared" si="183"/>
        <v>1.550246098817607E-3</v>
      </c>
      <c r="CJ114">
        <f t="shared" si="183"/>
        <v>1.5029873576608756E-3</v>
      </c>
      <c r="CK114">
        <f t="shared" si="183"/>
        <v>1.457726291330559E-3</v>
      </c>
      <c r="CL114">
        <f t="shared" si="183"/>
        <v>1.4143511518539074E-3</v>
      </c>
      <c r="CM114">
        <f t="shared" si="183"/>
        <v>1.3727581300984617E-3</v>
      </c>
      <c r="CN114">
        <f t="shared" si="183"/>
        <v>1.3328506622754671E-3</v>
      </c>
      <c r="CO114">
        <f t="shared" si="183"/>
        <v>1.294538809031912E-3</v>
      </c>
      <c r="CP114">
        <f t="shared" si="184"/>
        <v>1.2577386982241048E-3</v>
      </c>
      <c r="CQ114">
        <f t="shared" si="184"/>
        <v>1.2223720237226148E-3</v>
      </c>
      <c r="CR114">
        <f t="shared" si="184"/>
        <v>7.8683017599578834E-4</v>
      </c>
      <c r="CS114">
        <f t="shared" si="184"/>
        <v>5.1094291505421514E-4</v>
      </c>
      <c r="CT114">
        <f t="shared" si="184"/>
        <v>3.5376762683564145E-4</v>
      </c>
      <c r="CU114">
        <f t="shared" si="184"/>
        <v>2.4604595851904763E-4</v>
      </c>
      <c r="CV114">
        <f t="shared" si="184"/>
        <v>1.6796384586192269E-4</v>
      </c>
      <c r="CW114">
        <f t="shared" si="184"/>
        <v>1.1038611215307399E-4</v>
      </c>
      <c r="CX114">
        <f t="shared" si="184"/>
        <v>6.8155505055881232E-5</v>
      </c>
      <c r="CY114">
        <f t="shared" si="184"/>
        <v>3.7997355052697132E-5</v>
      </c>
      <c r="CZ114">
        <f t="shared" si="185"/>
        <v>1.7664349128742761E-5</v>
      </c>
      <c r="DA114">
        <f t="shared" si="185"/>
        <v>5.5263858476844968E-6</v>
      </c>
      <c r="DB114">
        <f t="shared" si="185"/>
        <v>3.5096348033111946E-7</v>
      </c>
      <c r="DC114">
        <f t="shared" si="185"/>
        <v>0</v>
      </c>
      <c r="DD114">
        <f t="shared" si="185"/>
        <v>0</v>
      </c>
      <c r="DE114">
        <f t="shared" si="185"/>
        <v>0</v>
      </c>
      <c r="DF114">
        <f t="shared" si="185"/>
        <v>0</v>
      </c>
      <c r="DG114">
        <f t="shared" si="185"/>
        <v>0</v>
      </c>
      <c r="DH114">
        <f t="shared" si="185"/>
        <v>0</v>
      </c>
      <c r="DI114">
        <f t="shared" si="185"/>
        <v>0</v>
      </c>
      <c r="DJ114">
        <f t="shared" si="186"/>
        <v>0</v>
      </c>
      <c r="DK114">
        <f t="shared" si="186"/>
        <v>0</v>
      </c>
      <c r="DL114">
        <f t="shared" si="186"/>
        <v>0</v>
      </c>
      <c r="DM114">
        <f t="shared" si="186"/>
        <v>0</v>
      </c>
      <c r="DN114">
        <f t="shared" si="186"/>
        <v>0</v>
      </c>
      <c r="DO114">
        <f t="shared" si="186"/>
        <v>0</v>
      </c>
      <c r="DP114">
        <f t="shared" si="186"/>
        <v>0</v>
      </c>
      <c r="DQ114">
        <f t="shared" si="186"/>
        <v>0</v>
      </c>
      <c r="DR114">
        <f t="shared" si="186"/>
        <v>0</v>
      </c>
      <c r="DS114">
        <f t="shared" si="186"/>
        <v>0</v>
      </c>
      <c r="DT114">
        <f t="shared" si="187"/>
        <v>0</v>
      </c>
      <c r="DU114">
        <f t="shared" si="187"/>
        <v>0</v>
      </c>
      <c r="DV114">
        <f t="shared" si="187"/>
        <v>0</v>
      </c>
      <c r="DW114">
        <f t="shared" si="187"/>
        <v>0</v>
      </c>
      <c r="DX114">
        <f t="shared" si="187"/>
        <v>0</v>
      </c>
      <c r="DY114">
        <f t="shared" si="187"/>
        <v>0</v>
      </c>
      <c r="DZ114">
        <f t="shared" si="187"/>
        <v>0</v>
      </c>
      <c r="EA114">
        <f t="shared" si="187"/>
        <v>0</v>
      </c>
      <c r="EB114">
        <f t="shared" si="187"/>
        <v>0</v>
      </c>
      <c r="EC114">
        <f t="shared" si="187"/>
        <v>0</v>
      </c>
      <c r="ED114">
        <f t="shared" si="188"/>
        <v>0</v>
      </c>
      <c r="EE114">
        <f t="shared" si="188"/>
        <v>0</v>
      </c>
      <c r="EF114">
        <f t="shared" si="188"/>
        <v>0</v>
      </c>
      <c r="EG114">
        <f t="shared" si="188"/>
        <v>0</v>
      </c>
      <c r="EH114">
        <f t="shared" si="188"/>
        <v>0</v>
      </c>
      <c r="EI114">
        <f t="shared" si="188"/>
        <v>0</v>
      </c>
      <c r="EJ114">
        <f t="shared" si="188"/>
        <v>0</v>
      </c>
      <c r="EK114">
        <f t="shared" si="188"/>
        <v>0</v>
      </c>
      <c r="EL114">
        <f t="shared" si="188"/>
        <v>0</v>
      </c>
      <c r="EM114">
        <f t="shared" si="188"/>
        <v>0</v>
      </c>
      <c r="EN114">
        <f t="shared" si="189"/>
        <v>0</v>
      </c>
      <c r="EO114">
        <f t="shared" si="189"/>
        <v>0</v>
      </c>
      <c r="EP114">
        <f t="shared" si="189"/>
        <v>0</v>
      </c>
      <c r="EQ114">
        <f t="shared" si="189"/>
        <v>0</v>
      </c>
      <c r="ER114">
        <f t="shared" si="189"/>
        <v>0</v>
      </c>
      <c r="ES114">
        <f t="shared" si="189"/>
        <v>0</v>
      </c>
      <c r="ET114">
        <f t="shared" si="189"/>
        <v>0</v>
      </c>
      <c r="EU114">
        <f t="shared" si="189"/>
        <v>0</v>
      </c>
      <c r="EV114">
        <f t="shared" si="189"/>
        <v>0</v>
      </c>
      <c r="EW114">
        <f t="shared" si="189"/>
        <v>0</v>
      </c>
      <c r="EX114">
        <f t="shared" si="189"/>
        <v>0</v>
      </c>
      <c r="EZ114">
        <f t="shared" si="112"/>
        <v>0.87589466307773578</v>
      </c>
      <c r="FB114">
        <f t="shared" si="158"/>
        <v>1.1523546139014407E-2</v>
      </c>
      <c r="FC114">
        <f t="shared" si="159"/>
        <v>0.24854273119872899</v>
      </c>
    </row>
    <row r="115" spans="1:159" x14ac:dyDescent="0.25">
      <c r="A115">
        <v>840</v>
      </c>
      <c r="B115" s="20">
        <f>'Input spectra'!S114</f>
        <v>4.64422250010572E-2</v>
      </c>
      <c r="C115">
        <f>'Input spectra'!D114</f>
        <v>0</v>
      </c>
      <c r="D115">
        <f t="shared" si="175"/>
        <v>2.0653927966864227E-2</v>
      </c>
      <c r="E115">
        <f t="shared" si="175"/>
        <v>2.0408512441107758E-2</v>
      </c>
      <c r="F115">
        <f t="shared" si="175"/>
        <v>2.016492774165125E-2</v>
      </c>
      <c r="G115">
        <f t="shared" si="175"/>
        <v>1.992316217119515E-2</v>
      </c>
      <c r="H115">
        <f t="shared" si="175"/>
        <v>1.9683204101531855E-2</v>
      </c>
      <c r="I115">
        <f t="shared" si="175"/>
        <v>1.9445041973156635E-2</v>
      </c>
      <c r="J115">
        <f t="shared" si="175"/>
        <v>1.9208664294880579E-2</v>
      </c>
      <c r="K115">
        <f t="shared" si="175"/>
        <v>1.897405964344568E-2</v>
      </c>
      <c r="L115">
        <f t="shared" si="175"/>
        <v>1.8741216663142064E-2</v>
      </c>
      <c r="M115">
        <f t="shared" si="175"/>
        <v>1.8510124065427232E-2</v>
      </c>
      <c r="N115">
        <f t="shared" si="176"/>
        <v>1.8280770628547462E-2</v>
      </c>
      <c r="O115">
        <f t="shared" si="176"/>
        <v>1.8053145197161193E-2</v>
      </c>
      <c r="P115">
        <f t="shared" si="176"/>
        <v>1.7827236681964547E-2</v>
      </c>
      <c r="Q115">
        <f t="shared" si="176"/>
        <v>1.7603034059318828E-2</v>
      </c>
      <c r="R115">
        <f t="shared" si="176"/>
        <v>1.7380526370880098E-2</v>
      </c>
      <c r="S115">
        <f t="shared" si="176"/>
        <v>1.7159702723230759E-2</v>
      </c>
      <c r="T115">
        <f t="shared" si="176"/>
        <v>1.694055228751316E-2</v>
      </c>
      <c r="U115">
        <f t="shared" si="176"/>
        <v>1.6723064299065168E-2</v>
      </c>
      <c r="V115">
        <f t="shared" si="176"/>
        <v>1.6507228057057788E-2</v>
      </c>
      <c r="W115">
        <f t="shared" si="176"/>
        <v>1.6293032924134716E-2</v>
      </c>
      <c r="X115">
        <f t="shared" si="177"/>
        <v>1.6080468326053886E-2</v>
      </c>
      <c r="Y115">
        <f t="shared" si="177"/>
        <v>1.5869523751330959E-2</v>
      </c>
      <c r="Z115">
        <f t="shared" si="177"/>
        <v>1.566018875088478E-2</v>
      </c>
      <c r="AA115">
        <f t="shared" si="177"/>
        <v>1.5452452937684756E-2</v>
      </c>
      <c r="AB115">
        <f t="shared" si="177"/>
        <v>1.524630598640018E-2</v>
      </c>
      <c r="AC115">
        <f t="shared" si="177"/>
        <v>1.5041737633051448E-2</v>
      </c>
      <c r="AD115">
        <f t="shared" si="177"/>
        <v>1.48387376746632E-2</v>
      </c>
      <c r="AE115">
        <f t="shared" si="177"/>
        <v>1.4637295968919368E-2</v>
      </c>
      <c r="AF115">
        <f t="shared" si="177"/>
        <v>1.4437402433820093E-2</v>
      </c>
      <c r="AG115">
        <f t="shared" si="177"/>
        <v>1.4239047047340508E-2</v>
      </c>
      <c r="AH115">
        <f t="shared" si="178"/>
        <v>1.404221984709143E-2</v>
      </c>
      <c r="AI115">
        <f t="shared" si="178"/>
        <v>1.3846910929981865E-2</v>
      </c>
      <c r="AJ115">
        <f t="shared" si="178"/>
        <v>1.3653110451883398E-2</v>
      </c>
      <c r="AK115">
        <f t="shared" si="178"/>
        <v>1.3460808627296365E-2</v>
      </c>
      <c r="AL115">
        <f t="shared" si="178"/>
        <v>1.3269995729017931E-2</v>
      </c>
      <c r="AM115">
        <f t="shared" si="178"/>
        <v>1.3080662087811919E-2</v>
      </c>
      <c r="AN115">
        <f t="shared" si="178"/>
        <v>1.2892798092080467E-2</v>
      </c>
      <c r="AO115">
        <f t="shared" si="178"/>
        <v>1.2706394187537499E-2</v>
      </c>
      <c r="AP115">
        <f t="shared" si="178"/>
        <v>1.252144087688397E-2</v>
      </c>
      <c r="AQ115">
        <f t="shared" si="178"/>
        <v>1.2337928719484883E-2</v>
      </c>
      <c r="AR115">
        <f t="shared" si="179"/>
        <v>1.2155848331048099E-2</v>
      </c>
      <c r="AS115">
        <f t="shared" si="179"/>
        <v>1.1975190383304888E-2</v>
      </c>
      <c r="AT115">
        <f t="shared" si="179"/>
        <v>1.1795945603692216E-2</v>
      </c>
      <c r="AU115">
        <f t="shared" si="179"/>
        <v>1.1618104775036834E-2</v>
      </c>
      <c r="AV115">
        <f t="shared" si="179"/>
        <v>1.1441658735241014E-2</v>
      </c>
      <c r="AW115">
        <f t="shared" si="179"/>
        <v>1.1266598376970086E-2</v>
      </c>
      <c r="AX115">
        <f t="shared" si="179"/>
        <v>1.0013536656516253E-2</v>
      </c>
      <c r="AY115">
        <f t="shared" si="179"/>
        <v>8.5548491797324388E-3</v>
      </c>
      <c r="AZ115">
        <f t="shared" si="179"/>
        <v>7.6996729404754201E-3</v>
      </c>
      <c r="BA115">
        <f t="shared" si="179"/>
        <v>7.0518649403558354E-3</v>
      </c>
      <c r="BB115">
        <f t="shared" si="180"/>
        <v>6.5225396415434858E-3</v>
      </c>
      <c r="BC115">
        <f t="shared" si="180"/>
        <v>6.0731631444086009E-3</v>
      </c>
      <c r="BD115">
        <f t="shared" si="180"/>
        <v>5.6826188020628549E-3</v>
      </c>
      <c r="BE115">
        <f t="shared" si="180"/>
        <v>5.3377412046007903E-3</v>
      </c>
      <c r="BF115">
        <f t="shared" si="180"/>
        <v>5.0296154580931974E-3</v>
      </c>
      <c r="BG115">
        <f t="shared" si="180"/>
        <v>4.7518475963861124E-3</v>
      </c>
      <c r="BH115">
        <f t="shared" si="180"/>
        <v>4.4996536823703791E-3</v>
      </c>
      <c r="BI115">
        <f t="shared" si="180"/>
        <v>4.2693368030034921E-3</v>
      </c>
      <c r="BJ115">
        <f t="shared" si="180"/>
        <v>4.0579663963962662E-3</v>
      </c>
      <c r="BK115">
        <f t="shared" si="180"/>
        <v>3.8631711952516498E-3</v>
      </c>
      <c r="BL115">
        <f t="shared" si="181"/>
        <v>3.6829998165825903E-3</v>
      </c>
      <c r="BM115">
        <f t="shared" si="181"/>
        <v>3.5158235957173703E-3</v>
      </c>
      <c r="BN115">
        <f t="shared" si="181"/>
        <v>3.3602668691500889E-3</v>
      </c>
      <c r="BO115">
        <f t="shared" si="181"/>
        <v>3.2151557009932655E-3</v>
      </c>
      <c r="BP115">
        <f t="shared" si="181"/>
        <v>3.0794793633769015E-3</v>
      </c>
      <c r="BQ115">
        <f t="shared" si="181"/>
        <v>2.9523608585757151E-3</v>
      </c>
      <c r="BR115">
        <f t="shared" si="181"/>
        <v>2.8330339921624503E-3</v>
      </c>
      <c r="BS115">
        <f t="shared" si="181"/>
        <v>2.7208252845300307E-3</v>
      </c>
      <c r="BT115">
        <f t="shared" si="181"/>
        <v>2.6151395172563465E-3</v>
      </c>
      <c r="BU115">
        <f t="shared" si="181"/>
        <v>2.5154480520239606E-3</v>
      </c>
      <c r="BV115">
        <f t="shared" si="182"/>
        <v>2.4212792934675048E-3</v>
      </c>
      <c r="BW115">
        <f t="shared" si="182"/>
        <v>2.3322108304298234E-3</v>
      </c>
      <c r="BX115">
        <f t="shared" si="182"/>
        <v>2.2478629059667944E-3</v>
      </c>
      <c r="BY115">
        <f t="shared" si="182"/>
        <v>2.167892950049806E-3</v>
      </c>
      <c r="BZ115">
        <f t="shared" si="182"/>
        <v>2.0919909701285558E-3</v>
      </c>
      <c r="CA115">
        <f t="shared" si="182"/>
        <v>2.0198756401305666E-3</v>
      </c>
      <c r="CB115">
        <f t="shared" si="182"/>
        <v>1.9512909625779423E-3</v>
      </c>
      <c r="CC115">
        <f t="shared" si="182"/>
        <v>1.8860034044017274E-3</v>
      </c>
      <c r="CD115">
        <f t="shared" si="182"/>
        <v>1.8237994269085459E-3</v>
      </c>
      <c r="CE115">
        <f t="shared" si="182"/>
        <v>1.7644833457522537E-3</v>
      </c>
      <c r="CF115">
        <f t="shared" si="183"/>
        <v>1.7078754688004494E-3</v>
      </c>
      <c r="CG115">
        <f t="shared" si="183"/>
        <v>1.6538104692742815E-3</v>
      </c>
      <c r="CH115">
        <f t="shared" si="183"/>
        <v>1.6021359590780659E-3</v>
      </c>
      <c r="CI115">
        <f t="shared" si="183"/>
        <v>1.55271123326749E-3</v>
      </c>
      <c r="CJ115">
        <f t="shared" si="183"/>
        <v>1.5054061614655874E-3</v>
      </c>
      <c r="CK115">
        <f t="shared" si="183"/>
        <v>1.4601002059769586E-3</v>
      </c>
      <c r="CL115">
        <f t="shared" si="183"/>
        <v>1.4166815495661531E-3</v>
      </c>
      <c r="CM115">
        <f t="shared" si="183"/>
        <v>1.3750463185042215E-3</v>
      </c>
      <c r="CN115">
        <f t="shared" si="183"/>
        <v>1.3350978886636144E-3</v>
      </c>
      <c r="CO115">
        <f t="shared" si="183"/>
        <v>1.2967462642457421E-3</v>
      </c>
      <c r="CP115">
        <f t="shared" si="184"/>
        <v>1.2599075202284781E-3</v>
      </c>
      <c r="CQ115">
        <f t="shared" si="184"/>
        <v>1.2245033008786474E-3</v>
      </c>
      <c r="CR115">
        <f t="shared" si="184"/>
        <v>7.8821714938539936E-4</v>
      </c>
      <c r="CS115">
        <f t="shared" si="184"/>
        <v>5.1185337067672059E-4</v>
      </c>
      <c r="CT115">
        <f t="shared" si="184"/>
        <v>3.5440479424264659E-4</v>
      </c>
      <c r="CU115">
        <f t="shared" si="184"/>
        <v>2.4649382814464089E-4</v>
      </c>
      <c r="CV115">
        <f t="shared" si="184"/>
        <v>1.6827280636949016E-4</v>
      </c>
      <c r="CW115">
        <f t="shared" si="184"/>
        <v>1.1059127856191914E-4</v>
      </c>
      <c r="CX115">
        <f t="shared" si="184"/>
        <v>6.8283487753289848E-5</v>
      </c>
      <c r="CY115">
        <f t="shared" si="184"/>
        <v>3.806943541534264E-5</v>
      </c>
      <c r="CZ115">
        <f t="shared" si="185"/>
        <v>1.7698196909510797E-5</v>
      </c>
      <c r="DA115">
        <f t="shared" si="185"/>
        <v>5.5370813034370727E-6</v>
      </c>
      <c r="DB115">
        <f t="shared" si="185"/>
        <v>3.5164944694020033E-7</v>
      </c>
      <c r="DC115">
        <f t="shared" si="185"/>
        <v>0</v>
      </c>
      <c r="DD115">
        <f t="shared" si="185"/>
        <v>0</v>
      </c>
      <c r="DE115">
        <f t="shared" si="185"/>
        <v>0</v>
      </c>
      <c r="DF115">
        <f t="shared" si="185"/>
        <v>0</v>
      </c>
      <c r="DG115">
        <f t="shared" si="185"/>
        <v>0</v>
      </c>
      <c r="DH115">
        <f t="shared" si="185"/>
        <v>0</v>
      </c>
      <c r="DI115">
        <f t="shared" si="185"/>
        <v>0</v>
      </c>
      <c r="DJ115">
        <f t="shared" si="186"/>
        <v>0</v>
      </c>
      <c r="DK115">
        <f t="shared" si="186"/>
        <v>0</v>
      </c>
      <c r="DL115">
        <f t="shared" si="186"/>
        <v>0</v>
      </c>
      <c r="DM115">
        <f t="shared" si="186"/>
        <v>0</v>
      </c>
      <c r="DN115">
        <f t="shared" si="186"/>
        <v>0</v>
      </c>
      <c r="DO115">
        <f t="shared" si="186"/>
        <v>0</v>
      </c>
      <c r="DP115">
        <f t="shared" si="186"/>
        <v>0</v>
      </c>
      <c r="DQ115">
        <f t="shared" si="186"/>
        <v>0</v>
      </c>
      <c r="DR115">
        <f t="shared" si="186"/>
        <v>0</v>
      </c>
      <c r="DS115">
        <f t="shared" si="186"/>
        <v>0</v>
      </c>
      <c r="DT115">
        <f t="shared" si="187"/>
        <v>0</v>
      </c>
      <c r="DU115">
        <f t="shared" si="187"/>
        <v>0</v>
      </c>
      <c r="DV115">
        <f t="shared" si="187"/>
        <v>0</v>
      </c>
      <c r="DW115">
        <f t="shared" si="187"/>
        <v>0</v>
      </c>
      <c r="DX115">
        <f t="shared" si="187"/>
        <v>0</v>
      </c>
      <c r="DY115">
        <f t="shared" si="187"/>
        <v>0</v>
      </c>
      <c r="DZ115">
        <f t="shared" si="187"/>
        <v>0</v>
      </c>
      <c r="EA115">
        <f t="shared" si="187"/>
        <v>0</v>
      </c>
      <c r="EB115">
        <f t="shared" si="187"/>
        <v>0</v>
      </c>
      <c r="EC115">
        <f t="shared" si="187"/>
        <v>0</v>
      </c>
      <c r="ED115">
        <f t="shared" si="188"/>
        <v>0</v>
      </c>
      <c r="EE115">
        <f t="shared" si="188"/>
        <v>0</v>
      </c>
      <c r="EF115">
        <f t="shared" si="188"/>
        <v>0</v>
      </c>
      <c r="EG115">
        <f t="shared" si="188"/>
        <v>0</v>
      </c>
      <c r="EH115">
        <f t="shared" si="188"/>
        <v>0</v>
      </c>
      <c r="EI115">
        <f t="shared" si="188"/>
        <v>0</v>
      </c>
      <c r="EJ115">
        <f t="shared" si="188"/>
        <v>0</v>
      </c>
      <c r="EK115">
        <f t="shared" si="188"/>
        <v>0</v>
      </c>
      <c r="EL115">
        <f t="shared" si="188"/>
        <v>0</v>
      </c>
      <c r="EM115">
        <f t="shared" si="188"/>
        <v>0</v>
      </c>
      <c r="EN115">
        <f t="shared" si="189"/>
        <v>0</v>
      </c>
      <c r="EO115">
        <f t="shared" si="189"/>
        <v>0</v>
      </c>
      <c r="EP115">
        <f t="shared" si="189"/>
        <v>0</v>
      </c>
      <c r="EQ115">
        <f t="shared" si="189"/>
        <v>0</v>
      </c>
      <c r="ER115">
        <f t="shared" si="189"/>
        <v>0</v>
      </c>
      <c r="ES115">
        <f t="shared" si="189"/>
        <v>0</v>
      </c>
      <c r="ET115">
        <f t="shared" si="189"/>
        <v>0</v>
      </c>
      <c r="EU115">
        <f t="shared" si="189"/>
        <v>0</v>
      </c>
      <c r="EV115">
        <f t="shared" si="189"/>
        <v>0</v>
      </c>
      <c r="EW115">
        <f t="shared" si="189"/>
        <v>0</v>
      </c>
      <c r="EX115">
        <f t="shared" si="189"/>
        <v>0</v>
      </c>
      <c r="EZ115">
        <f t="shared" si="112"/>
        <v>0.87635450639532686</v>
      </c>
      <c r="FB115">
        <f t="shared" si="158"/>
        <v>1.1476788645200742E-2</v>
      </c>
      <c r="FC115">
        <f t="shared" si="159"/>
        <v>0.24854871307507004</v>
      </c>
    </row>
    <row r="116" spans="1:159" x14ac:dyDescent="0.25">
      <c r="A116">
        <v>845</v>
      </c>
      <c r="B116" s="20">
        <f>'Input spectra'!S115</f>
        <v>4.6250792002606698E-2</v>
      </c>
      <c r="C116">
        <f>'Input spectra'!D115</f>
        <v>0</v>
      </c>
      <c r="D116">
        <f t="shared" si="175"/>
        <v>2.0653927966864227E-2</v>
      </c>
      <c r="E116">
        <f t="shared" si="175"/>
        <v>2.0408903131120343E-2</v>
      </c>
      <c r="F116">
        <f t="shared" si="175"/>
        <v>2.0165699802947183E-2</v>
      </c>
      <c r="G116">
        <f t="shared" si="175"/>
        <v>1.9924306389252914E-2</v>
      </c>
      <c r="H116">
        <f t="shared" si="175"/>
        <v>1.9684711365151226E-2</v>
      </c>
      <c r="I116">
        <f t="shared" si="175"/>
        <v>1.9446903273578751E-2</v>
      </c>
      <c r="J116">
        <f t="shared" si="175"/>
        <v>1.9210870724914529E-2</v>
      </c>
      <c r="K116">
        <f t="shared" si="175"/>
        <v>1.8976602396601504E-2</v>
      </c>
      <c r="L116">
        <f t="shared" si="175"/>
        <v>1.8744087032770185E-2</v>
      </c>
      <c r="M116">
        <f t="shared" si="175"/>
        <v>1.8513313443864251E-2</v>
      </c>
      <c r="N116">
        <f t="shared" si="176"/>
        <v>1.8284270506268227E-2</v>
      </c>
      <c r="O116">
        <f t="shared" si="176"/>
        <v>1.8056947161937193E-2</v>
      </c>
      <c r="P116">
        <f t="shared" si="176"/>
        <v>1.7831332418028496E-2</v>
      </c>
      <c r="Q116">
        <f t="shared" si="176"/>
        <v>1.7607415346535475E-2</v>
      </c>
      <c r="R116">
        <f t="shared" si="176"/>
        <v>1.7385185083923154E-2</v>
      </c>
      <c r="S116">
        <f t="shared" si="176"/>
        <v>1.7164630830765942E-2</v>
      </c>
      <c r="T116">
        <f t="shared" si="176"/>
        <v>1.6945741851387298E-2</v>
      </c>
      <c r="U116">
        <f t="shared" si="176"/>
        <v>1.6728507473501339E-2</v>
      </c>
      <c r="V116">
        <f t="shared" si="176"/>
        <v>1.6512917087856422E-2</v>
      </c>
      <c r="W116">
        <f t="shared" si="176"/>
        <v>1.6298960147880664E-2</v>
      </c>
      <c r="X116">
        <f t="shared" si="177"/>
        <v>1.6086626169329356E-2</v>
      </c>
      <c r="Y116">
        <f t="shared" si="177"/>
        <v>1.5875904729934349E-2</v>
      </c>
      <c r="Z116">
        <f t="shared" si="177"/>
        <v>1.5666785469055311E-2</v>
      </c>
      <c r="AA116">
        <f t="shared" si="177"/>
        <v>1.5459258087332889E-2</v>
      </c>
      <c r="AB116">
        <f t="shared" si="177"/>
        <v>1.5253312346343776E-2</v>
      </c>
      <c r="AC116">
        <f t="shared" si="177"/>
        <v>1.5048938068257642E-2</v>
      </c>
      <c r="AD116">
        <f t="shared" si="177"/>
        <v>1.4846125135495934E-2</v>
      </c>
      <c r="AE116">
        <f t="shared" si="177"/>
        <v>1.4644863490392537E-2</v>
      </c>
      <c r="AF116">
        <f t="shared" si="177"/>
        <v>1.4445143134856295E-2</v>
      </c>
      <c r="AG116">
        <f t="shared" si="177"/>
        <v>1.4246954130035341E-2</v>
      </c>
      <c r="AH116">
        <f t="shared" si="178"/>
        <v>1.4050286595983296E-2</v>
      </c>
      <c r="AI116">
        <f t="shared" si="178"/>
        <v>1.3855130711327258E-2</v>
      </c>
      <c r="AJ116">
        <f t="shared" si="178"/>
        <v>1.3661476712937607E-2</v>
      </c>
      <c r="AK116">
        <f t="shared" si="178"/>
        <v>1.3469314895599613E-2</v>
      </c>
      <c r="AL116">
        <f t="shared" si="178"/>
        <v>1.3278635611686842E-2</v>
      </c>
      <c r="AM116">
        <f t="shared" si="178"/>
        <v>1.308942927083633E-2</v>
      </c>
      <c r="AN116">
        <f t="shared" si="178"/>
        <v>1.2901686339625528E-2</v>
      </c>
      <c r="AO116">
        <f t="shared" si="178"/>
        <v>1.2715397341251026E-2</v>
      </c>
      <c r="AP116">
        <f t="shared" si="178"/>
        <v>1.2530552855209015E-2</v>
      </c>
      <c r="AQ116">
        <f t="shared" si="178"/>
        <v>1.2347143516977488E-2</v>
      </c>
      <c r="AR116">
        <f t="shared" si="179"/>
        <v>1.2165160017700192E-2</v>
      </c>
      <c r="AS116">
        <f t="shared" si="179"/>
        <v>1.1984593103872301E-2</v>
      </c>
      <c r="AT116">
        <f t="shared" si="179"/>
        <v>1.1805433577027773E-2</v>
      </c>
      <c r="AU116">
        <f t="shared" si="179"/>
        <v>1.1627672293428476E-2</v>
      </c>
      <c r="AV116">
        <f t="shared" si="179"/>
        <v>1.1451300163754948E-2</v>
      </c>
      <c r="AW116">
        <f t="shared" si="179"/>
        <v>1.1276308152798885E-2</v>
      </c>
      <c r="AX116">
        <f t="shared" si="179"/>
        <v>1.0022358378311454E-2</v>
      </c>
      <c r="AY116">
        <f t="shared" si="179"/>
        <v>8.5625497414656779E-3</v>
      </c>
      <c r="AZ116">
        <f t="shared" si="179"/>
        <v>7.7067512551273745E-3</v>
      </c>
      <c r="BA116">
        <f t="shared" si="179"/>
        <v>7.0584828460261064E-3</v>
      </c>
      <c r="BB116">
        <f t="shared" si="180"/>
        <v>6.5287857769631575E-3</v>
      </c>
      <c r="BC116">
        <f t="shared" si="180"/>
        <v>6.0790953192903091E-3</v>
      </c>
      <c r="BD116">
        <f t="shared" si="180"/>
        <v>5.6882783904515554E-3</v>
      </c>
      <c r="BE116">
        <f t="shared" si="180"/>
        <v>5.3431595978329013E-3</v>
      </c>
      <c r="BF116">
        <f t="shared" si="180"/>
        <v>5.0348174519680815E-3</v>
      </c>
      <c r="BG116">
        <f t="shared" si="180"/>
        <v>4.7568533635480355E-3</v>
      </c>
      <c r="BH116">
        <f t="shared" si="180"/>
        <v>4.5044800091790264E-3</v>
      </c>
      <c r="BI116">
        <f t="shared" si="180"/>
        <v>4.2739979096563241E-3</v>
      </c>
      <c r="BJ116">
        <f t="shared" si="180"/>
        <v>4.0624745049495431E-3</v>
      </c>
      <c r="BK116">
        <f t="shared" si="180"/>
        <v>3.8675369370693986E-3</v>
      </c>
      <c r="BL116">
        <f t="shared" si="181"/>
        <v>3.6872325331512054E-3</v>
      </c>
      <c r="BM116">
        <f t="shared" si="181"/>
        <v>3.5199315661569152E-3</v>
      </c>
      <c r="BN116">
        <f t="shared" si="181"/>
        <v>3.3642574858489612E-3</v>
      </c>
      <c r="BO116">
        <f t="shared" si="181"/>
        <v>3.2190356076076372E-3</v>
      </c>
      <c r="BP116">
        <f t="shared" si="181"/>
        <v>3.0832545649352307E-3</v>
      </c>
      <c r="BQ116">
        <f t="shared" si="181"/>
        <v>2.9560368105173746E-3</v>
      </c>
      <c r="BR116">
        <f t="shared" si="181"/>
        <v>2.8366156732034854E-3</v>
      </c>
      <c r="BS116">
        <f t="shared" si="181"/>
        <v>2.7243172569297218E-3</v>
      </c>
      <c r="BT116">
        <f t="shared" si="181"/>
        <v>2.6185459771395883E-3</v>
      </c>
      <c r="BU116">
        <f t="shared" si="181"/>
        <v>2.5187728717622915E-3</v>
      </c>
      <c r="BV116">
        <f t="shared" si="182"/>
        <v>2.4245260576506102E-3</v>
      </c>
      <c r="BW116">
        <f t="shared" si="182"/>
        <v>2.3353828666137569E-3</v>
      </c>
      <c r="BX116">
        <f t="shared" si="182"/>
        <v>2.2509633111280456E-3</v>
      </c>
      <c r="BY116">
        <f t="shared" si="182"/>
        <v>2.1709246134805236E-3</v>
      </c>
      <c r="BZ116">
        <f t="shared" si="182"/>
        <v>2.094956593360417E-3</v>
      </c>
      <c r="CA116">
        <f t="shared" si="182"/>
        <v>2.022777754360802E-3</v>
      </c>
      <c r="CB116">
        <f t="shared" si="182"/>
        <v>1.9541319439822518E-3</v>
      </c>
      <c r="CC116">
        <f t="shared" si="182"/>
        <v>1.8887854876490635E-3</v>
      </c>
      <c r="CD116">
        <f t="shared" si="182"/>
        <v>1.8265247171374149E-3</v>
      </c>
      <c r="CE116">
        <f t="shared" si="182"/>
        <v>1.7671538292239664E-3</v>
      </c>
      <c r="CF116">
        <f t="shared" si="183"/>
        <v>1.7104930224091763E-3</v>
      </c>
      <c r="CG116">
        <f t="shared" si="183"/>
        <v>1.6563768690648893E-3</v>
      </c>
      <c r="CH116">
        <f t="shared" si="183"/>
        <v>1.6046528878991672E-3</v>
      </c>
      <c r="CI116">
        <f t="shared" si="183"/>
        <v>1.5551802876677986E-3</v>
      </c>
      <c r="CJ116">
        <f t="shared" si="183"/>
        <v>1.507828857925692E-3</v>
      </c>
      <c r="CK116">
        <f t="shared" si="183"/>
        <v>1.4624779865553786E-3</v>
      </c>
      <c r="CL116">
        <f t="shared" si="183"/>
        <v>1.4190157870274517E-3</v>
      </c>
      <c r="CM116">
        <f t="shared" si="183"/>
        <v>1.3773383209876864E-3</v>
      </c>
      <c r="CN116">
        <f t="shared" si="183"/>
        <v>1.3373489039431817E-3</v>
      </c>
      <c r="CO116">
        <f t="shared" si="183"/>
        <v>1.2989574836252242E-3</v>
      </c>
      <c r="CP116">
        <f t="shared" si="184"/>
        <v>1.2620800821105318E-3</v>
      </c>
      <c r="CQ116">
        <f t="shared" si="184"/>
        <v>1.2266382940411217E-3</v>
      </c>
      <c r="CR116">
        <f t="shared" si="184"/>
        <v>7.8960656764207537E-4</v>
      </c>
      <c r="CS116">
        <f t="shared" si="184"/>
        <v>5.1276544865157887E-4</v>
      </c>
      <c r="CT116">
        <f t="shared" si="184"/>
        <v>3.5504310924562614E-4</v>
      </c>
      <c r="CU116">
        <f t="shared" si="184"/>
        <v>2.469425130130558E-4</v>
      </c>
      <c r="CV116">
        <f t="shared" si="184"/>
        <v>1.6858233519338026E-4</v>
      </c>
      <c r="CW116">
        <f t="shared" si="184"/>
        <v>1.1079682629822016E-4</v>
      </c>
      <c r="CX116">
        <f t="shared" si="184"/>
        <v>6.8411710777152202E-5</v>
      </c>
      <c r="CY116">
        <f t="shared" si="184"/>
        <v>3.8141652513260133E-5</v>
      </c>
      <c r="CZ116">
        <f t="shared" si="185"/>
        <v>1.7732109548160337E-5</v>
      </c>
      <c r="DA116">
        <f t="shared" si="185"/>
        <v>5.5477974585720076E-6</v>
      </c>
      <c r="DB116">
        <f t="shared" si="185"/>
        <v>3.5233675428760593E-7</v>
      </c>
      <c r="DC116">
        <f t="shared" si="185"/>
        <v>0</v>
      </c>
      <c r="DD116">
        <f t="shared" si="185"/>
        <v>0</v>
      </c>
      <c r="DE116">
        <f t="shared" si="185"/>
        <v>0</v>
      </c>
      <c r="DF116">
        <f t="shared" si="185"/>
        <v>0</v>
      </c>
      <c r="DG116">
        <f t="shared" si="185"/>
        <v>0</v>
      </c>
      <c r="DH116">
        <f t="shared" si="185"/>
        <v>0</v>
      </c>
      <c r="DI116">
        <f t="shared" si="185"/>
        <v>0</v>
      </c>
      <c r="DJ116">
        <f t="shared" si="186"/>
        <v>0</v>
      </c>
      <c r="DK116">
        <f t="shared" si="186"/>
        <v>0</v>
      </c>
      <c r="DL116">
        <f t="shared" si="186"/>
        <v>0</v>
      </c>
      <c r="DM116">
        <f t="shared" si="186"/>
        <v>0</v>
      </c>
      <c r="DN116">
        <f t="shared" si="186"/>
        <v>0</v>
      </c>
      <c r="DO116">
        <f t="shared" si="186"/>
        <v>0</v>
      </c>
      <c r="DP116">
        <f t="shared" si="186"/>
        <v>0</v>
      </c>
      <c r="DQ116">
        <f t="shared" si="186"/>
        <v>0</v>
      </c>
      <c r="DR116">
        <f t="shared" si="186"/>
        <v>0</v>
      </c>
      <c r="DS116">
        <f t="shared" si="186"/>
        <v>0</v>
      </c>
      <c r="DT116">
        <f t="shared" si="187"/>
        <v>0</v>
      </c>
      <c r="DU116">
        <f t="shared" si="187"/>
        <v>0</v>
      </c>
      <c r="DV116">
        <f t="shared" si="187"/>
        <v>0</v>
      </c>
      <c r="DW116">
        <f t="shared" si="187"/>
        <v>0</v>
      </c>
      <c r="DX116">
        <f t="shared" si="187"/>
        <v>0</v>
      </c>
      <c r="DY116">
        <f t="shared" si="187"/>
        <v>0</v>
      </c>
      <c r="DZ116">
        <f t="shared" si="187"/>
        <v>0</v>
      </c>
      <c r="EA116">
        <f t="shared" si="187"/>
        <v>0</v>
      </c>
      <c r="EB116">
        <f t="shared" si="187"/>
        <v>0</v>
      </c>
      <c r="EC116">
        <f t="shared" si="187"/>
        <v>0</v>
      </c>
      <c r="ED116">
        <f t="shared" si="188"/>
        <v>0</v>
      </c>
      <c r="EE116">
        <f t="shared" si="188"/>
        <v>0</v>
      </c>
      <c r="EF116">
        <f t="shared" si="188"/>
        <v>0</v>
      </c>
      <c r="EG116">
        <f t="shared" si="188"/>
        <v>0</v>
      </c>
      <c r="EH116">
        <f t="shared" si="188"/>
        <v>0</v>
      </c>
      <c r="EI116">
        <f t="shared" si="188"/>
        <v>0</v>
      </c>
      <c r="EJ116">
        <f t="shared" si="188"/>
        <v>0</v>
      </c>
      <c r="EK116">
        <f t="shared" si="188"/>
        <v>0</v>
      </c>
      <c r="EL116">
        <f t="shared" si="188"/>
        <v>0</v>
      </c>
      <c r="EM116">
        <f t="shared" si="188"/>
        <v>0</v>
      </c>
      <c r="EN116">
        <f t="shared" si="189"/>
        <v>0</v>
      </c>
      <c r="EO116">
        <f t="shared" si="189"/>
        <v>0</v>
      </c>
      <c r="EP116">
        <f t="shared" si="189"/>
        <v>0</v>
      </c>
      <c r="EQ116">
        <f t="shared" si="189"/>
        <v>0</v>
      </c>
      <c r="ER116">
        <f t="shared" si="189"/>
        <v>0</v>
      </c>
      <c r="ES116">
        <f t="shared" si="189"/>
        <v>0</v>
      </c>
      <c r="ET116">
        <f t="shared" si="189"/>
        <v>0</v>
      </c>
      <c r="EU116">
        <f t="shared" si="189"/>
        <v>0</v>
      </c>
      <c r="EV116">
        <f t="shared" si="189"/>
        <v>0</v>
      </c>
      <c r="EW116">
        <f t="shared" si="189"/>
        <v>0</v>
      </c>
      <c r="EX116">
        <f t="shared" si="189"/>
        <v>0</v>
      </c>
      <c r="EZ116">
        <f t="shared" si="112"/>
        <v>0.87681472555022999</v>
      </c>
      <c r="FB116">
        <f t="shared" si="158"/>
        <v>1.1430026675709304E-2</v>
      </c>
      <c r="FC116">
        <f t="shared" si="159"/>
        <v>0.24855469495473395</v>
      </c>
    </row>
    <row r="117" spans="1:159" x14ac:dyDescent="0.25">
      <c r="A117">
        <v>850</v>
      </c>
      <c r="B117" s="20">
        <f>'Input spectra'!S116</f>
        <v>4.6059359004156197E-2</v>
      </c>
      <c r="C117">
        <f>'Input spectra'!D116</f>
        <v>0</v>
      </c>
      <c r="D117">
        <f t="shared" si="175"/>
        <v>2.0653927966864227E-2</v>
      </c>
      <c r="E117">
        <f t="shared" si="175"/>
        <v>2.0409293828612098E-2</v>
      </c>
      <c r="F117">
        <f t="shared" si="175"/>
        <v>2.0166471893803283E-2</v>
      </c>
      <c r="G117">
        <f t="shared" si="175"/>
        <v>1.992545067302489E-2</v>
      </c>
      <c r="H117">
        <f t="shared" si="175"/>
        <v>1.9686218744191013E-2</v>
      </c>
      <c r="I117">
        <f t="shared" si="175"/>
        <v>1.9448764752166559E-2</v>
      </c>
      <c r="J117">
        <f t="shared" si="175"/>
        <v>1.9213077408393141E-2</v>
      </c>
      <c r="K117">
        <f t="shared" si="175"/>
        <v>1.897914549051696E-2</v>
      </c>
      <c r="L117">
        <f t="shared" si="175"/>
        <v>1.8746957842018745E-2</v>
      </c>
      <c r="M117">
        <f t="shared" si="175"/>
        <v>1.8516503371845655E-2</v>
      </c>
      <c r="N117">
        <f t="shared" si="176"/>
        <v>1.8287771054045211E-2</v>
      </c>
      <c r="O117">
        <f t="shared" si="176"/>
        <v>1.8060749927401157E-2</v>
      </c>
      <c r="P117">
        <f t="shared" si="176"/>
        <v>1.7835429095071364E-2</v>
      </c>
      <c r="Q117">
        <f t="shared" si="176"/>
        <v>1.7611797724227638E-2</v>
      </c>
      <c r="R117">
        <f t="shared" si="176"/>
        <v>1.7389845045697506E-2</v>
      </c>
      <c r="S117">
        <f t="shared" si="176"/>
        <v>1.7169560353607918E-2</v>
      </c>
      <c r="T117">
        <f t="shared" si="176"/>
        <v>1.6950933005030925E-2</v>
      </c>
      <c r="U117">
        <f t="shared" si="176"/>
        <v>1.6733952419631222E-2</v>
      </c>
      <c r="V117">
        <f t="shared" si="176"/>
        <v>1.6518608079315645E-2</v>
      </c>
      <c r="W117">
        <f t="shared" si="176"/>
        <v>1.6304889527884534E-2</v>
      </c>
      <c r="X117">
        <f t="shared" si="177"/>
        <v>1.6092786370685015E-2</v>
      </c>
      <c r="Y117">
        <f t="shared" si="177"/>
        <v>1.5882288274266149E-2</v>
      </c>
      <c r="Z117">
        <f t="shared" si="177"/>
        <v>1.5673384966035941E-2</v>
      </c>
      <c r="AA117">
        <f t="shared" si="177"/>
        <v>1.5466066233920205E-2</v>
      </c>
      <c r="AB117">
        <f t="shared" si="177"/>
        <v>1.5260321926023331E-2</v>
      </c>
      <c r="AC117">
        <f t="shared" si="177"/>
        <v>1.5056141950290824E-2</v>
      </c>
      <c r="AD117">
        <f t="shared" si="177"/>
        <v>1.4853516274173693E-2</v>
      </c>
      <c r="AE117">
        <f t="shared" si="177"/>
        <v>1.4652434924294706E-2</v>
      </c>
      <c r="AF117">
        <f t="shared" si="177"/>
        <v>1.4452887986116389E-2</v>
      </c>
      <c r="AG117">
        <f t="shared" si="177"/>
        <v>1.4254865603610866E-2</v>
      </c>
      <c r="AH117">
        <f t="shared" si="178"/>
        <v>1.4058357978931488E-2</v>
      </c>
      <c r="AI117">
        <f t="shared" si="178"/>
        <v>1.3863355372086239E-2</v>
      </c>
      <c r="AJ117">
        <f t="shared" si="178"/>
        <v>1.3669848100612912E-2</v>
      </c>
      <c r="AK117">
        <f t="shared" si="178"/>
        <v>1.3477826539256041E-2</v>
      </c>
      <c r="AL117">
        <f t="shared" si="178"/>
        <v>1.3287281119645621E-2</v>
      </c>
      <c r="AM117">
        <f t="shared" si="178"/>
        <v>1.3098202329977536E-2</v>
      </c>
      <c r="AN117">
        <f t="shared" si="178"/>
        <v>1.2910580714695728E-2</v>
      </c>
      <c r="AO117">
        <f t="shared" si="178"/>
        <v>1.2724406874176121E-2</v>
      </c>
      <c r="AP117">
        <f t="shared" si="178"/>
        <v>1.2539671464412233E-2</v>
      </c>
      <c r="AQ117">
        <f t="shared" si="178"/>
        <v>1.2356365196702496E-2</v>
      </c>
      <c r="AR117">
        <f t="shared" si="179"/>
        <v>1.2174478837339301E-2</v>
      </c>
      <c r="AS117">
        <f t="shared" si="179"/>
        <v>1.1994003207299715E-2</v>
      </c>
      <c r="AT117">
        <f t="shared" si="179"/>
        <v>1.1814929181937859E-2</v>
      </c>
      <c r="AU117">
        <f t="shared" si="179"/>
        <v>1.1637247690679017E-2</v>
      </c>
      <c r="AV117">
        <f t="shared" si="179"/>
        <v>1.146094971671534E-2</v>
      </c>
      <c r="AW117">
        <f t="shared" si="179"/>
        <v>1.1286026296703253E-2</v>
      </c>
      <c r="AX117">
        <f t="shared" si="179"/>
        <v>1.0031187871863835E-2</v>
      </c>
      <c r="AY117">
        <f t="shared" si="179"/>
        <v>8.5702572347823702E-3</v>
      </c>
      <c r="AZ117">
        <f t="shared" si="179"/>
        <v>7.7138360768788774E-3</v>
      </c>
      <c r="BA117">
        <f t="shared" si="179"/>
        <v>7.0651069623478618E-3</v>
      </c>
      <c r="BB117">
        <f t="shared" si="180"/>
        <v>6.5350378938271465E-3</v>
      </c>
      <c r="BC117">
        <f t="shared" si="180"/>
        <v>6.0850332886316751E-3</v>
      </c>
      <c r="BD117">
        <f t="shared" si="180"/>
        <v>5.6939436154915682E-3</v>
      </c>
      <c r="BE117">
        <f t="shared" si="180"/>
        <v>5.3485834913289051E-3</v>
      </c>
      <c r="BF117">
        <f t="shared" si="180"/>
        <v>5.040024826123128E-3</v>
      </c>
      <c r="BG117">
        <f t="shared" si="180"/>
        <v>4.7618644039651237E-3</v>
      </c>
      <c r="BH117">
        <f t="shared" si="180"/>
        <v>4.5093115127039507E-3</v>
      </c>
      <c r="BI117">
        <f t="shared" si="180"/>
        <v>4.278664105135885E-3</v>
      </c>
      <c r="BJ117">
        <f t="shared" si="180"/>
        <v>4.0669876216869044E-3</v>
      </c>
      <c r="BK117">
        <f t="shared" si="180"/>
        <v>3.87190761258039E-3</v>
      </c>
      <c r="BL117">
        <f t="shared" si="181"/>
        <v>3.6914701142026999E-3</v>
      </c>
      <c r="BM117">
        <f t="shared" si="181"/>
        <v>3.5240443364451075E-3</v>
      </c>
      <c r="BN117">
        <f t="shared" si="181"/>
        <v>3.3682528417611924E-3</v>
      </c>
      <c r="BO117">
        <f t="shared" si="181"/>
        <v>3.2229201963204011E-3</v>
      </c>
      <c r="BP117">
        <f t="shared" si="181"/>
        <v>3.087034394596276E-3</v>
      </c>
      <c r="BQ117">
        <f t="shared" si="181"/>
        <v>2.9597173393462531E-3</v>
      </c>
      <c r="BR117">
        <f t="shared" si="181"/>
        <v>2.8402018824073014E-3</v>
      </c>
      <c r="BS117">
        <f t="shared" si="181"/>
        <v>2.7278137110105087E-3</v>
      </c>
      <c r="BT117">
        <f t="shared" si="181"/>
        <v>2.6219568742503123E-3</v>
      </c>
      <c r="BU117">
        <f t="shared" si="181"/>
        <v>2.522102086115841E-3</v>
      </c>
      <c r="BV117">
        <f t="shared" si="182"/>
        <v>2.4277771755147181E-3</v>
      </c>
      <c r="BW117">
        <f t="shared" si="182"/>
        <v>2.3385592170789816E-3</v>
      </c>
      <c r="BX117">
        <f t="shared" si="182"/>
        <v>2.254067992578628E-3</v>
      </c>
      <c r="BY117">
        <f t="shared" si="182"/>
        <v>2.1739605165039554E-3</v>
      </c>
      <c r="BZ117">
        <f t="shared" si="182"/>
        <v>2.0979264206836346E-3</v>
      </c>
      <c r="CA117">
        <f t="shared" si="182"/>
        <v>2.0256840382868535E-3</v>
      </c>
      <c r="CB117">
        <f t="shared" si="182"/>
        <v>1.9569770617124571E-3</v>
      </c>
      <c r="CC117">
        <f t="shared" si="182"/>
        <v>1.8915716748058502E-3</v>
      </c>
      <c r="CD117">
        <f t="shared" si="182"/>
        <v>1.8292540797476661E-3</v>
      </c>
      <c r="CE117">
        <f t="shared" si="182"/>
        <v>1.7698283543784695E-3</v>
      </c>
      <c r="CF117">
        <f t="shared" si="183"/>
        <v>1.7131145877781399E-3</v>
      </c>
      <c r="CG117">
        <f t="shared" si="183"/>
        <v>1.6589472514206142E-3</v>
      </c>
      <c r="CH117">
        <f t="shared" si="183"/>
        <v>1.6071737707733904E-3</v>
      </c>
      <c r="CI117">
        <f t="shared" si="183"/>
        <v>1.5576532682518691E-3</v>
      </c>
      <c r="CJ117">
        <f t="shared" si="183"/>
        <v>1.5102554533057615E-3</v>
      </c>
      <c r="CK117">
        <f t="shared" si="183"/>
        <v>1.4648596393615099E-3</v>
      </c>
      <c r="CL117">
        <f t="shared" si="183"/>
        <v>1.4213538705644807E-3</v>
      </c>
      <c r="CM117">
        <f t="shared" si="183"/>
        <v>1.3796341439063712E-3</v>
      </c>
      <c r="CN117">
        <f t="shared" si="183"/>
        <v>1.3396037145023548E-3</v>
      </c>
      <c r="CO117">
        <f t="shared" si="183"/>
        <v>1.301172473589036E-3</v>
      </c>
      <c r="CP117">
        <f t="shared" si="184"/>
        <v>1.2642563903192447E-3</v>
      </c>
      <c r="CQ117">
        <f t="shared" si="184"/>
        <v>1.2287770096891138E-3</v>
      </c>
      <c r="CR117">
        <f t="shared" si="184"/>
        <v>7.9099843507547056E-4</v>
      </c>
      <c r="CS117">
        <f t="shared" si="184"/>
        <v>5.1367915186968031E-4</v>
      </c>
      <c r="CT117">
        <f t="shared" si="184"/>
        <v>3.5568257391150427E-4</v>
      </c>
      <c r="CU117">
        <f t="shared" si="184"/>
        <v>2.4739201460825312E-4</v>
      </c>
      <c r="CV117">
        <f t="shared" si="184"/>
        <v>1.6889243337898057E-4</v>
      </c>
      <c r="CW117">
        <f t="shared" si="184"/>
        <v>1.1100275607072193E-4</v>
      </c>
      <c r="CX117">
        <f t="shared" si="184"/>
        <v>6.8540174578754357E-5</v>
      </c>
      <c r="CY117">
        <f t="shared" si="184"/>
        <v>3.8214006605834224E-5</v>
      </c>
      <c r="CZ117">
        <f t="shared" si="185"/>
        <v>1.7766087168969704E-5</v>
      </c>
      <c r="DA117">
        <f t="shared" si="185"/>
        <v>5.5585343531497256E-6</v>
      </c>
      <c r="DB117">
        <f t="shared" si="185"/>
        <v>3.5302540499384206E-7</v>
      </c>
      <c r="DC117">
        <f t="shared" si="185"/>
        <v>0</v>
      </c>
      <c r="DD117">
        <f t="shared" si="185"/>
        <v>0</v>
      </c>
      <c r="DE117">
        <f t="shared" si="185"/>
        <v>0</v>
      </c>
      <c r="DF117">
        <f t="shared" si="185"/>
        <v>0</v>
      </c>
      <c r="DG117">
        <f t="shared" si="185"/>
        <v>0</v>
      </c>
      <c r="DH117">
        <f t="shared" si="185"/>
        <v>0</v>
      </c>
      <c r="DI117">
        <f t="shared" si="185"/>
        <v>0</v>
      </c>
      <c r="DJ117">
        <f t="shared" si="186"/>
        <v>0</v>
      </c>
      <c r="DK117">
        <f t="shared" si="186"/>
        <v>0</v>
      </c>
      <c r="DL117">
        <f t="shared" si="186"/>
        <v>0</v>
      </c>
      <c r="DM117">
        <f t="shared" si="186"/>
        <v>0</v>
      </c>
      <c r="DN117">
        <f t="shared" si="186"/>
        <v>0</v>
      </c>
      <c r="DO117">
        <f t="shared" si="186"/>
        <v>0</v>
      </c>
      <c r="DP117">
        <f t="shared" si="186"/>
        <v>0</v>
      </c>
      <c r="DQ117">
        <f t="shared" si="186"/>
        <v>0</v>
      </c>
      <c r="DR117">
        <f t="shared" si="186"/>
        <v>0</v>
      </c>
      <c r="DS117">
        <f t="shared" si="186"/>
        <v>0</v>
      </c>
      <c r="DT117">
        <f t="shared" si="187"/>
        <v>0</v>
      </c>
      <c r="DU117">
        <f t="shared" si="187"/>
        <v>0</v>
      </c>
      <c r="DV117">
        <f t="shared" si="187"/>
        <v>0</v>
      </c>
      <c r="DW117">
        <f t="shared" si="187"/>
        <v>0</v>
      </c>
      <c r="DX117">
        <f t="shared" si="187"/>
        <v>0</v>
      </c>
      <c r="DY117">
        <f t="shared" si="187"/>
        <v>0</v>
      </c>
      <c r="DZ117">
        <f t="shared" si="187"/>
        <v>0</v>
      </c>
      <c r="EA117">
        <f t="shared" si="187"/>
        <v>0</v>
      </c>
      <c r="EB117">
        <f t="shared" si="187"/>
        <v>0</v>
      </c>
      <c r="EC117">
        <f t="shared" si="187"/>
        <v>0</v>
      </c>
      <c r="ED117">
        <f t="shared" si="188"/>
        <v>0</v>
      </c>
      <c r="EE117">
        <f t="shared" si="188"/>
        <v>0</v>
      </c>
      <c r="EF117">
        <f t="shared" si="188"/>
        <v>0</v>
      </c>
      <c r="EG117">
        <f t="shared" si="188"/>
        <v>0</v>
      </c>
      <c r="EH117">
        <f t="shared" si="188"/>
        <v>0</v>
      </c>
      <c r="EI117">
        <f t="shared" si="188"/>
        <v>0</v>
      </c>
      <c r="EJ117">
        <f t="shared" si="188"/>
        <v>0</v>
      </c>
      <c r="EK117">
        <f t="shared" si="188"/>
        <v>0</v>
      </c>
      <c r="EL117">
        <f t="shared" si="188"/>
        <v>0</v>
      </c>
      <c r="EM117">
        <f t="shared" si="188"/>
        <v>0</v>
      </c>
      <c r="EN117">
        <f t="shared" si="189"/>
        <v>0</v>
      </c>
      <c r="EO117">
        <f t="shared" si="189"/>
        <v>0</v>
      </c>
      <c r="EP117">
        <f t="shared" si="189"/>
        <v>0</v>
      </c>
      <c r="EQ117">
        <f t="shared" si="189"/>
        <v>0</v>
      </c>
      <c r="ER117">
        <f t="shared" si="189"/>
        <v>0</v>
      </c>
      <c r="ES117">
        <f t="shared" si="189"/>
        <v>0</v>
      </c>
      <c r="ET117">
        <f t="shared" si="189"/>
        <v>0</v>
      </c>
      <c r="EU117">
        <f t="shared" si="189"/>
        <v>0</v>
      </c>
      <c r="EV117">
        <f t="shared" si="189"/>
        <v>0</v>
      </c>
      <c r="EW117">
        <f t="shared" si="189"/>
        <v>0</v>
      </c>
      <c r="EX117">
        <f t="shared" si="189"/>
        <v>0</v>
      </c>
      <c r="EZ117">
        <f t="shared" si="112"/>
        <v>0.87727532092552052</v>
      </c>
      <c r="FB117">
        <f t="shared" si="158"/>
        <v>1.1383260230111603E-2</v>
      </c>
      <c r="FC117">
        <f t="shared" si="159"/>
        <v>0.24856067683770969</v>
      </c>
    </row>
    <row r="118" spans="1:159" x14ac:dyDescent="0.25">
      <c r="A118">
        <v>855</v>
      </c>
      <c r="B118" s="20">
        <f>'Input spectra'!S117</f>
        <v>4.5867926005705703E-2</v>
      </c>
      <c r="C118">
        <f>'Input spectra'!D117</f>
        <v>0</v>
      </c>
      <c r="D118">
        <f t="shared" si="175"/>
        <v>2.0653927966864227E-2</v>
      </c>
      <c r="E118">
        <f t="shared" si="175"/>
        <v>2.0409684533583165E-2</v>
      </c>
      <c r="F118">
        <f t="shared" si="175"/>
        <v>2.0167244014220678E-2</v>
      </c>
      <c r="G118">
        <f t="shared" si="175"/>
        <v>1.992659502251486E-2</v>
      </c>
      <c r="H118">
        <f t="shared" si="175"/>
        <v>1.9687726238660053E-2</v>
      </c>
      <c r="I118">
        <f t="shared" si="175"/>
        <v>1.9450626408937105E-2</v>
      </c>
      <c r="J118">
        <f t="shared" si="175"/>
        <v>1.9215284345345533E-2</v>
      </c>
      <c r="K118">
        <f t="shared" si="175"/>
        <v>1.8981688925237716E-2</v>
      </c>
      <c r="L118">
        <f t="shared" si="175"/>
        <v>1.8749829090955069E-2</v>
      </c>
      <c r="M118">
        <f t="shared" si="175"/>
        <v>1.851969384946614E-2</v>
      </c>
      <c r="N118">
        <f t="shared" si="176"/>
        <v>1.8291272272006696E-2</v>
      </c>
      <c r="O118">
        <f t="shared" si="176"/>
        <v>1.8064553493721713E-2</v>
      </c>
      <c r="P118">
        <f t="shared" si="176"/>
        <v>1.7839526713309337E-2</v>
      </c>
      <c r="Q118">
        <f t="shared" si="176"/>
        <v>1.7616181192666735E-2</v>
      </c>
      <c r="R118">
        <f t="shared" si="176"/>
        <v>1.7394506256537864E-2</v>
      </c>
      <c r="S118">
        <f t="shared" si="176"/>
        <v>1.7174491292163151E-2</v>
      </c>
      <c r="T118">
        <f t="shared" si="176"/>
        <v>1.6956125748931055E-2</v>
      </c>
      <c r="U118">
        <f t="shared" si="176"/>
        <v>1.6739399138031491E-2</v>
      </c>
      <c r="V118">
        <f t="shared" si="176"/>
        <v>1.652430103211117E-2</v>
      </c>
      <c r="W118">
        <f t="shared" si="176"/>
        <v>1.6310821064930748E-2</v>
      </c>
      <c r="X118">
        <f t="shared" si="177"/>
        <v>1.6098948931023867E-2</v>
      </c>
      <c r="Y118">
        <f t="shared" si="177"/>
        <v>1.5888674385358015E-2</v>
      </c>
      <c r="Z118">
        <f t="shared" si="177"/>
        <v>1.5679987242997212E-2</v>
      </c>
      <c r="AA118">
        <f t="shared" si="177"/>
        <v>1.5472877378766538E-2</v>
      </c>
      <c r="AB118">
        <f t="shared" si="177"/>
        <v>1.5267334726918462E-2</v>
      </c>
      <c r="AC118">
        <f t="shared" si="177"/>
        <v>1.5063349280800973E-2</v>
      </c>
      <c r="AD118">
        <f t="shared" si="177"/>
        <v>1.4860911092527494E-2</v>
      </c>
      <c r="AE118">
        <f t="shared" si="177"/>
        <v>1.4660010272648611E-2</v>
      </c>
      <c r="AF118">
        <f t="shared" si="177"/>
        <v>1.4460636989825543E-2</v>
      </c>
      <c r="AG118">
        <f t="shared" si="177"/>
        <v>1.4262781470505382E-2</v>
      </c>
      <c r="AH118">
        <f t="shared" si="178"/>
        <v>1.4066433998598101E-2</v>
      </c>
      <c r="AI118">
        <f t="shared" si="178"/>
        <v>1.3871584915155321E-2</v>
      </c>
      <c r="AJ118">
        <f t="shared" si="178"/>
        <v>1.3678224618050764E-2</v>
      </c>
      <c r="AK118">
        <f t="shared" si="178"/>
        <v>1.3486343561662487E-2</v>
      </c>
      <c r="AL118">
        <f t="shared" si="178"/>
        <v>1.3295932256556807E-2</v>
      </c>
      <c r="AM118">
        <f t="shared" si="178"/>
        <v>1.3106981269173945E-2</v>
      </c>
      <c r="AN118">
        <f t="shared" si="178"/>
        <v>1.291948122151536E-2</v>
      </c>
      <c r="AO118">
        <f t="shared" si="178"/>
        <v>1.2733422790832793E-2</v>
      </c>
      <c r="AP118">
        <f t="shared" si="178"/>
        <v>1.254879670931898E-2</v>
      </c>
      <c r="AQ118">
        <f t="shared" si="178"/>
        <v>1.2365593763800021E-2</v>
      </c>
      <c r="AR118">
        <f t="shared" si="179"/>
        <v>1.218380479542947E-2</v>
      </c>
      <c r="AS118">
        <f t="shared" si="179"/>
        <v>1.2003420699384025E-2</v>
      </c>
      <c r="AT118">
        <f t="shared" si="179"/>
        <v>1.1824432424560868E-2</v>
      </c>
      <c r="AU118">
        <f t="shared" si="179"/>
        <v>1.1646830973276701E-2</v>
      </c>
      <c r="AV118">
        <f t="shared" si="179"/>
        <v>1.1470607400968336E-2</v>
      </c>
      <c r="AW118">
        <f t="shared" si="179"/>
        <v>1.1295752815894967E-2</v>
      </c>
      <c r="AX118">
        <f t="shared" si="179"/>
        <v>1.0040025144020158E-2</v>
      </c>
      <c r="AY118">
        <f t="shared" si="179"/>
        <v>8.5779716659219081E-3</v>
      </c>
      <c r="AZ118">
        <f t="shared" si="179"/>
        <v>7.7209274117119092E-3</v>
      </c>
      <c r="BA118">
        <f t="shared" si="179"/>
        <v>7.07173729514956E-3</v>
      </c>
      <c r="BB118">
        <f t="shared" si="180"/>
        <v>6.5412959978634238E-3</v>
      </c>
      <c r="BC118">
        <f t="shared" si="180"/>
        <v>6.0909770580926401E-3</v>
      </c>
      <c r="BD118">
        <f t="shared" si="180"/>
        <v>5.6996144827967006E-3</v>
      </c>
      <c r="BE118">
        <f t="shared" si="180"/>
        <v>5.3540128906721732E-3</v>
      </c>
      <c r="BF118">
        <f t="shared" si="180"/>
        <v>5.0452375861230131E-3</v>
      </c>
      <c r="BG118">
        <f t="shared" si="180"/>
        <v>4.7668807231924125E-3</v>
      </c>
      <c r="BH118">
        <f t="shared" si="180"/>
        <v>4.5141481984976983E-3</v>
      </c>
      <c r="BI118">
        <f t="shared" si="180"/>
        <v>4.2833353949979667E-3</v>
      </c>
      <c r="BJ118">
        <f t="shared" si="180"/>
        <v>4.0715057521720837E-3</v>
      </c>
      <c r="BK118">
        <f t="shared" si="180"/>
        <v>3.876283227360154E-3</v>
      </c>
      <c r="BL118">
        <f t="shared" si="181"/>
        <v>3.6957125653276179E-3</v>
      </c>
      <c r="BM118">
        <f t="shared" si="181"/>
        <v>3.5281619121902029E-3</v>
      </c>
      <c r="BN118">
        <f t="shared" si="181"/>
        <v>3.3722529425150223E-3</v>
      </c>
      <c r="BO118">
        <f t="shared" si="181"/>
        <v>3.2268094727817042E-3</v>
      </c>
      <c r="BP118">
        <f t="shared" si="181"/>
        <v>3.0908188580337308E-3</v>
      </c>
      <c r="BQ118">
        <f t="shared" si="181"/>
        <v>2.9634024507609815E-3</v>
      </c>
      <c r="BR118">
        <f t="shared" si="181"/>
        <v>2.8437926254986563E-3</v>
      </c>
      <c r="BS118">
        <f t="shared" si="181"/>
        <v>2.7313146525242867E-3</v>
      </c>
      <c r="BT118">
        <f t="shared" si="181"/>
        <v>2.6253722143684158E-3</v>
      </c>
      <c r="BU118">
        <f t="shared" si="181"/>
        <v>2.5254357008932388E-3</v>
      </c>
      <c r="BV118">
        <f t="shared" si="182"/>
        <v>2.4310326528978053E-3</v>
      </c>
      <c r="BW118">
        <f t="shared" si="182"/>
        <v>2.3417398876933435E-3</v>
      </c>
      <c r="BX118">
        <f t="shared" si="182"/>
        <v>2.257176956216691E-3</v>
      </c>
      <c r="BY118">
        <f t="shared" si="182"/>
        <v>2.1770006650489089E-3</v>
      </c>
      <c r="BZ118">
        <f t="shared" si="182"/>
        <v>2.1009004580579611E-3</v>
      </c>
      <c r="CA118">
        <f t="shared" si="182"/>
        <v>2.0285944978996511E-3</v>
      </c>
      <c r="CB118">
        <f t="shared" si="182"/>
        <v>1.959826321790841E-3</v>
      </c>
      <c r="CC118">
        <f t="shared" si="182"/>
        <v>1.8943619719258506E-3</v>
      </c>
      <c r="CD118">
        <f t="shared" si="182"/>
        <v>1.8319875208246297E-3</v>
      </c>
      <c r="CE118">
        <f t="shared" si="182"/>
        <v>1.7725069273327077E-3</v>
      </c>
      <c r="CF118">
        <f t="shared" si="183"/>
        <v>1.715740171055913E-3</v>
      </c>
      <c r="CG118">
        <f t="shared" si="183"/>
        <v>1.661521622521641E-3</v>
      </c>
      <c r="CH118">
        <f t="shared" si="183"/>
        <v>1.6096986139124867E-3</v>
      </c>
      <c r="CI118">
        <f t="shared" si="183"/>
        <v>1.56013018126295E-3</v>
      </c>
      <c r="CJ118">
        <f t="shared" si="183"/>
        <v>1.5126859538804472E-3</v>
      </c>
      <c r="CK118">
        <f t="shared" si="183"/>
        <v>1.4672451707012954E-3</v>
      </c>
      <c r="CL118">
        <f t="shared" si="183"/>
        <v>1.4236958065143414E-3</v>
      </c>
      <c r="CM118">
        <f t="shared" si="183"/>
        <v>1.3819337936283867E-3</v>
      </c>
      <c r="CN118">
        <f t="shared" si="183"/>
        <v>1.3418623267400897E-3</v>
      </c>
      <c r="CO118">
        <f t="shared" si="183"/>
        <v>1.3033912405668007E-3</v>
      </c>
      <c r="CP118">
        <f t="shared" si="184"/>
        <v>1.2664364513147153E-3</v>
      </c>
      <c r="CQ118">
        <f t="shared" si="184"/>
        <v>1.2309194543129948E-3</v>
      </c>
      <c r="CR118">
        <f t="shared" si="184"/>
        <v>7.9239275600283547E-4</v>
      </c>
      <c r="CS118">
        <f t="shared" si="184"/>
        <v>5.1459448322706649E-4</v>
      </c>
      <c r="CT118">
        <f t="shared" si="184"/>
        <v>3.5632319031092763E-4</v>
      </c>
      <c r="CU118">
        <f t="shared" si="184"/>
        <v>2.4784233441689458E-4</v>
      </c>
      <c r="CV118">
        <f t="shared" si="184"/>
        <v>1.6920310197360148E-4</v>
      </c>
      <c r="CW118">
        <f t="shared" si="184"/>
        <v>1.1120906858948653E-4</v>
      </c>
      <c r="CX118">
        <f t="shared" si="184"/>
        <v>6.8668879610229801E-5</v>
      </c>
      <c r="CY118">
        <f t="shared" si="184"/>
        <v>3.8286497952941541E-5</v>
      </c>
      <c r="CZ118">
        <f t="shared" si="185"/>
        <v>1.7800129896455329E-5</v>
      </c>
      <c r="DA118">
        <f t="shared" si="185"/>
        <v>5.5692920273081745E-6</v>
      </c>
      <c r="DB118">
        <f t="shared" si="185"/>
        <v>3.5371540168453599E-7</v>
      </c>
      <c r="DC118">
        <f t="shared" si="185"/>
        <v>0</v>
      </c>
      <c r="DD118">
        <f t="shared" si="185"/>
        <v>0</v>
      </c>
      <c r="DE118">
        <f t="shared" si="185"/>
        <v>0</v>
      </c>
      <c r="DF118">
        <f t="shared" si="185"/>
        <v>0</v>
      </c>
      <c r="DG118">
        <f t="shared" si="185"/>
        <v>0</v>
      </c>
      <c r="DH118">
        <f t="shared" si="185"/>
        <v>0</v>
      </c>
      <c r="DI118">
        <f t="shared" si="185"/>
        <v>0</v>
      </c>
      <c r="DJ118">
        <f t="shared" si="186"/>
        <v>0</v>
      </c>
      <c r="DK118">
        <f t="shared" si="186"/>
        <v>0</v>
      </c>
      <c r="DL118">
        <f t="shared" si="186"/>
        <v>0</v>
      </c>
      <c r="DM118">
        <f t="shared" si="186"/>
        <v>0</v>
      </c>
      <c r="DN118">
        <f t="shared" si="186"/>
        <v>0</v>
      </c>
      <c r="DO118">
        <f t="shared" si="186"/>
        <v>0</v>
      </c>
      <c r="DP118">
        <f t="shared" si="186"/>
        <v>0</v>
      </c>
      <c r="DQ118">
        <f t="shared" si="186"/>
        <v>0</v>
      </c>
      <c r="DR118">
        <f t="shared" si="186"/>
        <v>0</v>
      </c>
      <c r="DS118">
        <f t="shared" si="186"/>
        <v>0</v>
      </c>
      <c r="DT118">
        <f t="shared" si="187"/>
        <v>0</v>
      </c>
      <c r="DU118">
        <f t="shared" si="187"/>
        <v>0</v>
      </c>
      <c r="DV118">
        <f t="shared" si="187"/>
        <v>0</v>
      </c>
      <c r="DW118">
        <f t="shared" si="187"/>
        <v>0</v>
      </c>
      <c r="DX118">
        <f t="shared" si="187"/>
        <v>0</v>
      </c>
      <c r="DY118">
        <f t="shared" si="187"/>
        <v>0</v>
      </c>
      <c r="DZ118">
        <f t="shared" si="187"/>
        <v>0</v>
      </c>
      <c r="EA118">
        <f t="shared" si="187"/>
        <v>0</v>
      </c>
      <c r="EB118">
        <f t="shared" si="187"/>
        <v>0</v>
      </c>
      <c r="EC118">
        <f t="shared" si="187"/>
        <v>0</v>
      </c>
      <c r="ED118">
        <f t="shared" si="188"/>
        <v>0</v>
      </c>
      <c r="EE118">
        <f t="shared" si="188"/>
        <v>0</v>
      </c>
      <c r="EF118">
        <f t="shared" si="188"/>
        <v>0</v>
      </c>
      <c r="EG118">
        <f t="shared" si="188"/>
        <v>0</v>
      </c>
      <c r="EH118">
        <f t="shared" si="188"/>
        <v>0</v>
      </c>
      <c r="EI118">
        <f t="shared" si="188"/>
        <v>0</v>
      </c>
      <c r="EJ118">
        <f t="shared" si="188"/>
        <v>0</v>
      </c>
      <c r="EK118">
        <f t="shared" si="188"/>
        <v>0</v>
      </c>
      <c r="EL118">
        <f t="shared" si="188"/>
        <v>0</v>
      </c>
      <c r="EM118">
        <f t="shared" si="188"/>
        <v>0</v>
      </c>
      <c r="EN118">
        <f t="shared" si="189"/>
        <v>0</v>
      </c>
      <c r="EO118">
        <f t="shared" si="189"/>
        <v>0</v>
      </c>
      <c r="EP118">
        <f t="shared" si="189"/>
        <v>0</v>
      </c>
      <c r="EQ118">
        <f t="shared" si="189"/>
        <v>0</v>
      </c>
      <c r="ER118">
        <f t="shared" si="189"/>
        <v>0</v>
      </c>
      <c r="ES118">
        <f t="shared" si="189"/>
        <v>0</v>
      </c>
      <c r="ET118">
        <f t="shared" si="189"/>
        <v>0</v>
      </c>
      <c r="EU118">
        <f t="shared" si="189"/>
        <v>0</v>
      </c>
      <c r="EV118">
        <f t="shared" si="189"/>
        <v>0</v>
      </c>
      <c r="EW118">
        <f t="shared" si="189"/>
        <v>0</v>
      </c>
      <c r="EX118">
        <f t="shared" si="189"/>
        <v>0</v>
      </c>
      <c r="EZ118">
        <f t="shared" si="112"/>
        <v>0.87773629290472077</v>
      </c>
      <c r="FB118">
        <f t="shared" si="158"/>
        <v>1.1336489307979203E-2</v>
      </c>
      <c r="FC118">
        <f t="shared" si="159"/>
        <v>0.24856665872398151</v>
      </c>
    </row>
    <row r="119" spans="1:159" x14ac:dyDescent="0.25">
      <c r="A119">
        <v>860</v>
      </c>
      <c r="B119" s="20">
        <f>'Input spectra'!S118</f>
        <v>4.5676493007255098E-2</v>
      </c>
      <c r="C119">
        <f>'Input spectra'!D118</f>
        <v>0</v>
      </c>
      <c r="D119">
        <f t="shared" si="175"/>
        <v>2.0653927966864227E-2</v>
      </c>
      <c r="E119">
        <f t="shared" si="175"/>
        <v>2.0410075246033683E-2</v>
      </c>
      <c r="F119">
        <f t="shared" si="175"/>
        <v>2.0168016164200508E-2</v>
      </c>
      <c r="G119">
        <f t="shared" si="175"/>
        <v>1.9927739437726591E-2</v>
      </c>
      <c r="H119">
        <f t="shared" si="175"/>
        <v>1.9689233848567193E-2</v>
      </c>
      <c r="I119">
        <f t="shared" si="175"/>
        <v>1.9452488243907447E-2</v>
      </c>
      <c r="J119">
        <f t="shared" si="175"/>
        <v>1.921749153580082E-2</v>
      </c>
      <c r="K119">
        <f t="shared" si="175"/>
        <v>1.8984232700809445E-2</v>
      </c>
      <c r="L119">
        <f t="shared" si="175"/>
        <v>1.8752700779646501E-2</v>
      </c>
      <c r="M119">
        <f t="shared" si="175"/>
        <v>1.8522884876820408E-2</v>
      </c>
      <c r="N119">
        <f t="shared" si="176"/>
        <v>1.8294774160280993E-2</v>
      </c>
      <c r="O119">
        <f t="shared" si="176"/>
        <v>1.8068357861067523E-2</v>
      </c>
      <c r="P119">
        <f t="shared" si="176"/>
        <v>1.7843625272958651E-2</v>
      </c>
      <c r="Q119">
        <f t="shared" si="176"/>
        <v>1.7620565752124243E-2</v>
      </c>
      <c r="R119">
        <f t="shared" si="176"/>
        <v>1.7399168716779038E-2</v>
      </c>
      <c r="S119">
        <f t="shared" si="176"/>
        <v>1.7179423646838228E-2</v>
      </c>
      <c r="T119">
        <f t="shared" si="176"/>
        <v>1.6961320083574847E-2</v>
      </c>
      <c r="U119">
        <f t="shared" si="176"/>
        <v>1.6744847629279001E-2</v>
      </c>
      <c r="V119">
        <f t="shared" si="176"/>
        <v>1.6529995946918955E-2</v>
      </c>
      <c r="W119">
        <f t="shared" si="176"/>
        <v>1.6316754759804021E-2</v>
      </c>
      <c r="X119">
        <f t="shared" si="177"/>
        <v>1.6105113851249263E-2</v>
      </c>
      <c r="Y119">
        <f t="shared" si="177"/>
        <v>1.5895063064242015E-2</v>
      </c>
      <c r="Z119">
        <f t="shared" si="177"/>
        <v>1.5686592301110181E-2</v>
      </c>
      <c r="AA119">
        <f t="shared" si="177"/>
        <v>1.5479691523192304E-2</v>
      </c>
      <c r="AB119">
        <f t="shared" si="177"/>
        <v>1.5274350750509463E-2</v>
      </c>
      <c r="AC119">
        <f t="shared" si="177"/>
        <v>1.5070560061438872E-2</v>
      </c>
      <c r="AD119">
        <f t="shared" si="177"/>
        <v>1.4868309592389266E-2</v>
      </c>
      <c r="AE119">
        <f t="shared" si="177"/>
        <v>1.4667589537478041E-2</v>
      </c>
      <c r="AF119">
        <f t="shared" si="177"/>
        <v>1.4468390148210124E-2</v>
      </c>
      <c r="AG119">
        <f t="shared" si="177"/>
        <v>1.4270701733158543E-2</v>
      </c>
      <c r="AH119">
        <f t="shared" si="178"/>
        <v>1.4074514657646768E-2</v>
      </c>
      <c r="AI119">
        <f t="shared" si="178"/>
        <v>1.3879819343432733E-2</v>
      </c>
      <c r="AJ119">
        <f t="shared" si="178"/>
        <v>1.3686606268394554E-2</v>
      </c>
      <c r="AK119">
        <f t="shared" si="178"/>
        <v>1.3494865966217941E-2</v>
      </c>
      <c r="AL119">
        <f t="shared" si="178"/>
        <v>1.3304589026085323E-2</v>
      </c>
      <c r="AM119">
        <f t="shared" si="178"/>
        <v>1.311576609236661E-2</v>
      </c>
      <c r="AN119">
        <f t="shared" si="178"/>
        <v>1.2928387864311636E-2</v>
      </c>
      <c r="AO119">
        <f t="shared" si="178"/>
        <v>1.2742445095744261E-2</v>
      </c>
      <c r="AP119">
        <f t="shared" si="178"/>
        <v>1.2557928594758126E-2</v>
      </c>
      <c r="AQ119">
        <f t="shared" si="178"/>
        <v>1.2374829223414026E-2</v>
      </c>
      <c r="AR119">
        <f t="shared" si="179"/>
        <v>1.2193137897438944E-2</v>
      </c>
      <c r="AS119">
        <f t="shared" si="179"/>
        <v>1.201284558592669E-2</v>
      </c>
      <c r="AT119">
        <f t="shared" si="179"/>
        <v>1.1833943311040139E-2</v>
      </c>
      <c r="AU119">
        <f t="shared" si="179"/>
        <v>1.1656422147715123E-2</v>
      </c>
      <c r="AV119">
        <f t="shared" si="179"/>
        <v>1.1480273223365858E-2</v>
      </c>
      <c r="AW119">
        <f t="shared" si="179"/>
        <v>1.1305487717592015E-2</v>
      </c>
      <c r="AX119">
        <f t="shared" si="179"/>
        <v>1.004887020163322E-2</v>
      </c>
      <c r="AY119">
        <f t="shared" si="179"/>
        <v>8.5856930411293102E-3</v>
      </c>
      <c r="AZ119">
        <f t="shared" si="179"/>
        <v>7.7280252656139539E-3</v>
      </c>
      <c r="BA119">
        <f t="shared" si="179"/>
        <v>7.0783738502651341E-3</v>
      </c>
      <c r="BB119">
        <f t="shared" si="180"/>
        <v>6.5475600948054482E-3</v>
      </c>
      <c r="BC119">
        <f t="shared" si="180"/>
        <v>6.0969266333386739E-3</v>
      </c>
      <c r="BD119">
        <f t="shared" si="180"/>
        <v>5.7052909979863542E-3</v>
      </c>
      <c r="BE119">
        <f t="shared" si="180"/>
        <v>5.3594478014517485E-3</v>
      </c>
      <c r="BF119">
        <f t="shared" si="180"/>
        <v>5.0504557375381735E-3</v>
      </c>
      <c r="BG119">
        <f t="shared" si="180"/>
        <v>4.7719023267907938E-3</v>
      </c>
      <c r="BH119">
        <f t="shared" si="180"/>
        <v>4.5189900721187698E-3</v>
      </c>
      <c r="BI119">
        <f t="shared" si="180"/>
        <v>4.2880117848044354E-3</v>
      </c>
      <c r="BJ119">
        <f t="shared" si="180"/>
        <v>4.0760289019749979E-3</v>
      </c>
      <c r="BK119">
        <f t="shared" si="180"/>
        <v>3.8806637869905252E-3</v>
      </c>
      <c r="BL119">
        <f t="shared" si="181"/>
        <v>3.6999598921229324E-3</v>
      </c>
      <c r="BM119">
        <f t="shared" si="181"/>
        <v>3.532284299007012E-3</v>
      </c>
      <c r="BN119">
        <f t="shared" si="181"/>
        <v>3.3762577937453751E-3</v>
      </c>
      <c r="BO119">
        <f t="shared" si="181"/>
        <v>3.2307034426485148E-3</v>
      </c>
      <c r="BP119">
        <f t="shared" si="181"/>
        <v>3.0946079609282455E-3</v>
      </c>
      <c r="BQ119">
        <f t="shared" si="181"/>
        <v>2.9670921504672894E-3</v>
      </c>
      <c r="BR119">
        <f t="shared" si="181"/>
        <v>2.8473879082095482E-3</v>
      </c>
      <c r="BS119">
        <f t="shared" si="181"/>
        <v>2.7348200872303378E-3</v>
      </c>
      <c r="BT119">
        <f t="shared" si="181"/>
        <v>2.6287920032813262E-3</v>
      </c>
      <c r="BU119">
        <f t="shared" si="181"/>
        <v>2.5287737219107922E-3</v>
      </c>
      <c r="BV119">
        <f t="shared" si="182"/>
        <v>2.4342924956456814E-3</v>
      </c>
      <c r="BW119">
        <f t="shared" si="182"/>
        <v>2.3449248843326739E-3</v>
      </c>
      <c r="BX119">
        <f t="shared" si="182"/>
        <v>2.2602902079485198E-3</v>
      </c>
      <c r="BY119">
        <f t="shared" si="182"/>
        <v>2.1800450650524827E-3</v>
      </c>
      <c r="BZ119">
        <f t="shared" si="182"/>
        <v>2.1038787114516012E-3</v>
      </c>
      <c r="CA119">
        <f t="shared" si="182"/>
        <v>2.0315091391987336E-3</v>
      </c>
      <c r="CB119">
        <f t="shared" si="182"/>
        <v>1.9626797302484552E-3</v>
      </c>
      <c r="CC119">
        <f t="shared" si="182"/>
        <v>1.8971563850717593E-3</v>
      </c>
      <c r="CD119">
        <f t="shared" si="182"/>
        <v>1.8347250464627303E-3</v>
      </c>
      <c r="CE119">
        <f t="shared" si="182"/>
        <v>1.7751895542128854E-3</v>
      </c>
      <c r="CF119">
        <f t="shared" si="183"/>
        <v>1.7183697784004942E-3</v>
      </c>
      <c r="CG119">
        <f t="shared" si="183"/>
        <v>1.6640999885577463E-3</v>
      </c>
      <c r="CH119">
        <f t="shared" si="183"/>
        <v>1.6122274235379674E-3</v>
      </c>
      <c r="CI119">
        <f t="shared" si="183"/>
        <v>1.5626110329542186E-3</v>
      </c>
      <c r="CJ119">
        <f t="shared" si="183"/>
        <v>1.5151203659345006E-3</v>
      </c>
      <c r="CK119">
        <f t="shared" si="183"/>
        <v>1.4696345868909476E-3</v>
      </c>
      <c r="CL119">
        <f t="shared" si="183"/>
        <v>1.4260416012245776E-3</v>
      </c>
      <c r="CM119">
        <f t="shared" si="183"/>
        <v>1.384237276532459E-3</v>
      </c>
      <c r="CN119">
        <f t="shared" si="183"/>
        <v>1.3441247470661324E-3</v>
      </c>
      <c r="CO119">
        <f t="shared" si="183"/>
        <v>1.3056137909991062E-3</v>
      </c>
      <c r="CP119">
        <f t="shared" si="184"/>
        <v>1.2686202715681831E-3</v>
      </c>
      <c r="CQ119">
        <f t="shared" si="184"/>
        <v>1.2330656344144537E-3</v>
      </c>
      <c r="CR119">
        <f t="shared" si="184"/>
        <v>7.9378953474903145E-4</v>
      </c>
      <c r="CS119">
        <f t="shared" si="184"/>
        <v>5.1551144562493958E-4</v>
      </c>
      <c r="CT119">
        <f t="shared" si="184"/>
        <v>3.5696496051827254E-4</v>
      </c>
      <c r="CU119">
        <f t="shared" si="184"/>
        <v>2.482934739283484E-4</v>
      </c>
      <c r="CV119">
        <f t="shared" si="184"/>
        <v>1.6951434202648006E-4</v>
      </c>
      <c r="CW119">
        <f t="shared" si="184"/>
        <v>1.1141576456589598E-4</v>
      </c>
      <c r="CX119">
        <f t="shared" si="184"/>
        <v>6.8797826324561089E-5</v>
      </c>
      <c r="CY119">
        <f t="shared" si="184"/>
        <v>3.8359126814951745E-5</v>
      </c>
      <c r="CZ119">
        <f t="shared" si="185"/>
        <v>1.7834237855372279E-5</v>
      </c>
      <c r="DA119">
        <f t="shared" si="185"/>
        <v>5.5800705212629913E-6</v>
      </c>
      <c r="DB119">
        <f t="shared" si="185"/>
        <v>3.5440674699044733E-7</v>
      </c>
      <c r="DC119">
        <f t="shared" si="185"/>
        <v>0</v>
      </c>
      <c r="DD119">
        <f t="shared" si="185"/>
        <v>0</v>
      </c>
      <c r="DE119">
        <f t="shared" si="185"/>
        <v>0</v>
      </c>
      <c r="DF119">
        <f t="shared" si="185"/>
        <v>0</v>
      </c>
      <c r="DG119">
        <f t="shared" si="185"/>
        <v>0</v>
      </c>
      <c r="DH119">
        <f t="shared" si="185"/>
        <v>0</v>
      </c>
      <c r="DI119">
        <f t="shared" si="185"/>
        <v>0</v>
      </c>
      <c r="DJ119">
        <f t="shared" si="186"/>
        <v>0</v>
      </c>
      <c r="DK119">
        <f t="shared" si="186"/>
        <v>0</v>
      </c>
      <c r="DL119">
        <f t="shared" si="186"/>
        <v>0</v>
      </c>
      <c r="DM119">
        <f t="shared" si="186"/>
        <v>0</v>
      </c>
      <c r="DN119">
        <f t="shared" si="186"/>
        <v>0</v>
      </c>
      <c r="DO119">
        <f t="shared" si="186"/>
        <v>0</v>
      </c>
      <c r="DP119">
        <f t="shared" si="186"/>
        <v>0</v>
      </c>
      <c r="DQ119">
        <f t="shared" si="186"/>
        <v>0</v>
      </c>
      <c r="DR119">
        <f t="shared" si="186"/>
        <v>0</v>
      </c>
      <c r="DS119">
        <f t="shared" si="186"/>
        <v>0</v>
      </c>
      <c r="DT119">
        <f t="shared" si="187"/>
        <v>0</v>
      </c>
      <c r="DU119">
        <f t="shared" si="187"/>
        <v>0</v>
      </c>
      <c r="DV119">
        <f t="shared" si="187"/>
        <v>0</v>
      </c>
      <c r="DW119">
        <f t="shared" si="187"/>
        <v>0</v>
      </c>
      <c r="DX119">
        <f t="shared" si="187"/>
        <v>0</v>
      </c>
      <c r="DY119">
        <f t="shared" si="187"/>
        <v>0</v>
      </c>
      <c r="DZ119">
        <f t="shared" si="187"/>
        <v>0</v>
      </c>
      <c r="EA119">
        <f t="shared" si="187"/>
        <v>0</v>
      </c>
      <c r="EB119">
        <f t="shared" si="187"/>
        <v>0</v>
      </c>
      <c r="EC119">
        <f t="shared" si="187"/>
        <v>0</v>
      </c>
      <c r="ED119">
        <f t="shared" si="188"/>
        <v>0</v>
      </c>
      <c r="EE119">
        <f t="shared" si="188"/>
        <v>0</v>
      </c>
      <c r="EF119">
        <f t="shared" si="188"/>
        <v>0</v>
      </c>
      <c r="EG119">
        <f t="shared" si="188"/>
        <v>0</v>
      </c>
      <c r="EH119">
        <f t="shared" si="188"/>
        <v>0</v>
      </c>
      <c r="EI119">
        <f t="shared" si="188"/>
        <v>0</v>
      </c>
      <c r="EJ119">
        <f t="shared" si="188"/>
        <v>0</v>
      </c>
      <c r="EK119">
        <f t="shared" si="188"/>
        <v>0</v>
      </c>
      <c r="EL119">
        <f t="shared" si="188"/>
        <v>0</v>
      </c>
      <c r="EM119">
        <f t="shared" si="188"/>
        <v>0</v>
      </c>
      <c r="EN119">
        <f t="shared" si="189"/>
        <v>0</v>
      </c>
      <c r="EO119">
        <f t="shared" si="189"/>
        <v>0</v>
      </c>
      <c r="EP119">
        <f t="shared" si="189"/>
        <v>0</v>
      </c>
      <c r="EQ119">
        <f t="shared" si="189"/>
        <v>0</v>
      </c>
      <c r="ER119">
        <f t="shared" si="189"/>
        <v>0</v>
      </c>
      <c r="ES119">
        <f t="shared" si="189"/>
        <v>0</v>
      </c>
      <c r="ET119">
        <f t="shared" si="189"/>
        <v>0</v>
      </c>
      <c r="EU119">
        <f t="shared" si="189"/>
        <v>0</v>
      </c>
      <c r="EV119">
        <f t="shared" si="189"/>
        <v>0</v>
      </c>
      <c r="EW119">
        <f t="shared" si="189"/>
        <v>0</v>
      </c>
      <c r="EX119">
        <f t="shared" si="189"/>
        <v>0</v>
      </c>
      <c r="EZ119">
        <f t="shared" si="112"/>
        <v>0.87819764187180649</v>
      </c>
      <c r="FB119">
        <f t="shared" si="158"/>
        <v>1.1289713908883614E-2</v>
      </c>
      <c r="FC119">
        <f t="shared" si="159"/>
        <v>0.24857264061353532</v>
      </c>
    </row>
    <row r="120" spans="1:159" x14ac:dyDescent="0.25">
      <c r="A120">
        <v>865</v>
      </c>
      <c r="B120" s="20">
        <f>'Input spectra'!S119</f>
        <v>4.5563295074042297E-2</v>
      </c>
      <c r="C120">
        <f>'Input spectra'!D119</f>
        <v>0</v>
      </c>
      <c r="D120">
        <f t="shared" si="175"/>
        <v>2.0653927966864227E-2</v>
      </c>
      <c r="E120">
        <f t="shared" si="175"/>
        <v>2.0410306285174797E-2</v>
      </c>
      <c r="F120">
        <f t="shared" si="175"/>
        <v>2.0168472764918472E-2</v>
      </c>
      <c r="G120">
        <f t="shared" si="175"/>
        <v>1.9928416182892834E-2</v>
      </c>
      <c r="H120">
        <f t="shared" si="175"/>
        <v>1.9690125380982245E-2</v>
      </c>
      <c r="I120">
        <f t="shared" si="175"/>
        <v>1.9453589265798033E-2</v>
      </c>
      <c r="J120">
        <f t="shared" si="175"/>
        <v>1.9218796808320594E-2</v>
      </c>
      <c r="K120">
        <f t="shared" si="175"/>
        <v>1.8985737043543383E-2</v>
      </c>
      <c r="L120">
        <f t="shared" si="175"/>
        <v>1.875439907011886E-2</v>
      </c>
      <c r="M120">
        <f t="shared" si="175"/>
        <v>1.85247720500063E-2</v>
      </c>
      <c r="N120">
        <f t="shared" si="176"/>
        <v>1.8296845208121491E-2</v>
      </c>
      <c r="O120">
        <f t="shared" si="176"/>
        <v>1.8070607831988311E-2</v>
      </c>
      <c r="P120">
        <f t="shared" si="176"/>
        <v>1.78460492713922E-2</v>
      </c>
      <c r="Q120">
        <f t="shared" si="176"/>
        <v>1.7623158938035434E-2</v>
      </c>
      <c r="R120">
        <f t="shared" si="176"/>
        <v>1.7401926305194288E-2</v>
      </c>
      <c r="S120">
        <f t="shared" si="176"/>
        <v>1.7182340907378031E-2</v>
      </c>
      <c r="T120">
        <f t="shared" si="176"/>
        <v>1.6964392339989746E-2</v>
      </c>
      <c r="U120">
        <f t="shared" si="176"/>
        <v>1.6748070258988942E-2</v>
      </c>
      <c r="V120">
        <f t="shared" si="176"/>
        <v>1.6533364380556029E-2</v>
      </c>
      <c r="W120">
        <f t="shared" si="176"/>
        <v>1.6320264480758535E-2</v>
      </c>
      <c r="X120">
        <f t="shared" si="177"/>
        <v>1.6108760395219163E-2</v>
      </c>
      <c r="Y120">
        <f t="shared" si="177"/>
        <v>1.5898842018785591E-2</v>
      </c>
      <c r="Z120">
        <f t="shared" si="177"/>
        <v>1.5690499305202055E-2</v>
      </c>
      <c r="AA120">
        <f t="shared" si="177"/>
        <v>1.5483722266782709E-2</v>
      </c>
      <c r="AB120">
        <f t="shared" si="177"/>
        <v>1.5278500974086713E-2</v>
      </c>
      <c r="AC120">
        <f t="shared" si="177"/>
        <v>1.5074825555595094E-2</v>
      </c>
      <c r="AD120">
        <f t="shared" si="177"/>
        <v>1.4872686197389295E-2</v>
      </c>
      <c r="AE120">
        <f t="shared" si="177"/>
        <v>1.4672073142831513E-2</v>
      </c>
      <c r="AF120">
        <f t="shared" si="177"/>
        <v>1.4472976692246699E-2</v>
      </c>
      <c r="AG120">
        <f t="shared" si="177"/>
        <v>1.4275387202606281E-2</v>
      </c>
      <c r="AH120">
        <f t="shared" si="178"/>
        <v>1.4079295087213605E-2</v>
      </c>
      <c r="AI120">
        <f t="shared" si="178"/>
        <v>1.3884690815391044E-2</v>
      </c>
      <c r="AJ120">
        <f t="shared" si="178"/>
        <v>1.3691564912168792E-2</v>
      </c>
      <c r="AK120">
        <f t="shared" si="178"/>
        <v>1.3499907957975323E-2</v>
      </c>
      <c r="AL120">
        <f t="shared" si="178"/>
        <v>1.3309710588329542E-2</v>
      </c>
      <c r="AM120">
        <f t="shared" si="178"/>
        <v>1.3120963493534553E-2</v>
      </c>
      <c r="AN120">
        <f t="shared" si="178"/>
        <v>1.2933657418373091E-2</v>
      </c>
      <c r="AO120">
        <f t="shared" si="178"/>
        <v>1.27477831618046E-2</v>
      </c>
      <c r="AP120">
        <f t="shared" si="178"/>
        <v>1.2563331576663919E-2</v>
      </c>
      <c r="AQ120">
        <f t="shared" si="178"/>
        <v>1.2380293569361591E-2</v>
      </c>
      <c r="AR120">
        <f t="shared" si="179"/>
        <v>1.2198660099585812E-2</v>
      </c>
      <c r="AS120">
        <f t="shared" si="179"/>
        <v>1.2018422180005945E-2</v>
      </c>
      <c r="AT120">
        <f t="shared" si="179"/>
        <v>1.1839570875977631E-2</v>
      </c>
      <c r="AU120">
        <f t="shared" si="179"/>
        <v>1.1662097305249539E-2</v>
      </c>
      <c r="AV120">
        <f t="shared" si="179"/>
        <v>1.1485992637671609E-2</v>
      </c>
      <c r="AW120">
        <f t="shared" si="179"/>
        <v>1.1311248094904943E-2</v>
      </c>
      <c r="AX120">
        <f t="shared" si="179"/>
        <v>1.0054104116346678E-2</v>
      </c>
      <c r="AY120">
        <f t="shared" si="179"/>
        <v>8.590262105186805E-3</v>
      </c>
      <c r="AZ120">
        <f t="shared" si="179"/>
        <v>7.7322254297322156E-3</v>
      </c>
      <c r="BA120">
        <f t="shared" si="179"/>
        <v>7.0823011000507681E-3</v>
      </c>
      <c r="BB120">
        <f t="shared" si="180"/>
        <v>6.5512669950917113E-3</v>
      </c>
      <c r="BC120">
        <f t="shared" si="180"/>
        <v>6.1004474629636155E-3</v>
      </c>
      <c r="BD120">
        <f t="shared" si="180"/>
        <v>5.7086502877540905E-3</v>
      </c>
      <c r="BE120">
        <f t="shared" si="180"/>
        <v>5.3626641617771451E-3</v>
      </c>
      <c r="BF120">
        <f t="shared" si="180"/>
        <v>5.0535438674976941E-3</v>
      </c>
      <c r="BG120">
        <f t="shared" si="180"/>
        <v>4.7748741839619187E-3</v>
      </c>
      <c r="BH120">
        <f t="shared" si="180"/>
        <v>4.5218556061495845E-3</v>
      </c>
      <c r="BI120">
        <f t="shared" si="180"/>
        <v>4.2907794237961082E-3</v>
      </c>
      <c r="BJ120">
        <f t="shared" si="180"/>
        <v>4.0787058893392352E-3</v>
      </c>
      <c r="BK120">
        <f t="shared" si="180"/>
        <v>3.8832564230723097E-3</v>
      </c>
      <c r="BL120">
        <f t="shared" si="181"/>
        <v>3.7024737125806902E-3</v>
      </c>
      <c r="BM120">
        <f t="shared" si="181"/>
        <v>3.5347242097194809E-3</v>
      </c>
      <c r="BN120">
        <f t="shared" si="181"/>
        <v>3.3786281749533876E-3</v>
      </c>
      <c r="BO120">
        <f t="shared" si="181"/>
        <v>3.2330082307781274E-3</v>
      </c>
      <c r="BP120">
        <f t="shared" si="181"/>
        <v>3.0968507138719441E-3</v>
      </c>
      <c r="BQ120">
        <f t="shared" si="181"/>
        <v>2.9692761003733124E-3</v>
      </c>
      <c r="BR120">
        <f t="shared" si="181"/>
        <v>2.8495160046811108E-3</v>
      </c>
      <c r="BS120">
        <f t="shared" si="181"/>
        <v>2.7368950330540738E-3</v>
      </c>
      <c r="BT120">
        <f t="shared" si="181"/>
        <v>2.6308162842594148E-3</v>
      </c>
      <c r="BU120">
        <f t="shared" si="181"/>
        <v>2.5307496319844649E-3</v>
      </c>
      <c r="BV120">
        <f t="shared" si="182"/>
        <v>2.4362221582184661E-3</v>
      </c>
      <c r="BW120">
        <f t="shared" si="182"/>
        <v>2.3468102704968016E-3</v>
      </c>
      <c r="BX120">
        <f t="shared" si="182"/>
        <v>2.2621331521654243E-3</v>
      </c>
      <c r="BY120">
        <f t="shared" si="182"/>
        <v>2.1818472787234044E-3</v>
      </c>
      <c r="BZ120">
        <f t="shared" si="182"/>
        <v>2.1056417947266375E-3</v>
      </c>
      <c r="CA120">
        <f t="shared" si="182"/>
        <v>2.0332345913050931E-3</v>
      </c>
      <c r="CB120">
        <f t="shared" si="182"/>
        <v>1.9643689585660284E-3</v>
      </c>
      <c r="CC120">
        <f t="shared" si="182"/>
        <v>1.8988107131427598E-3</v>
      </c>
      <c r="CD120">
        <f t="shared" si="182"/>
        <v>1.836345721089345E-3</v>
      </c>
      <c r="CE120">
        <f t="shared" si="182"/>
        <v>1.7767777517706574E-3</v>
      </c>
      <c r="CF120">
        <f t="shared" si="183"/>
        <v>1.7199266104740748E-3</v>
      </c>
      <c r="CG120">
        <f t="shared" si="183"/>
        <v>1.6656265069885114E-3</v>
      </c>
      <c r="CH120">
        <f t="shared" si="183"/>
        <v>1.6137246249590563E-3</v>
      </c>
      <c r="CI120">
        <f t="shared" si="183"/>
        <v>1.5640798628770629E-3</v>
      </c>
      <c r="CJ120">
        <f t="shared" si="183"/>
        <v>1.5165617224414639E-3</v>
      </c>
      <c r="CK120">
        <f t="shared" si="183"/>
        <v>1.4710493239808082E-3</v>
      </c>
      <c r="CL120">
        <f t="shared" si="183"/>
        <v>1.4274305318510473E-3</v>
      </c>
      <c r="CM120">
        <f t="shared" si="183"/>
        <v>1.3856011753704107E-3</v>
      </c>
      <c r="CN120">
        <f t="shared" si="183"/>
        <v>1.3454643530355804E-3</v>
      </c>
      <c r="CO120">
        <f t="shared" si="183"/>
        <v>1.3069298095730534E-3</v>
      </c>
      <c r="CP120">
        <f t="shared" si="184"/>
        <v>1.2699133768871219E-3</v>
      </c>
      <c r="CQ120">
        <f t="shared" si="184"/>
        <v>1.2343364712274533E-3</v>
      </c>
      <c r="CR120">
        <f t="shared" si="184"/>
        <v>7.9461663443336635E-4</v>
      </c>
      <c r="CS120">
        <f t="shared" si="184"/>
        <v>5.1605443130716528E-4</v>
      </c>
      <c r="CT120">
        <f t="shared" si="184"/>
        <v>3.5734499501242071E-4</v>
      </c>
      <c r="CU120">
        <f t="shared" si="184"/>
        <v>2.4856062747519186E-4</v>
      </c>
      <c r="CV120">
        <f t="shared" si="184"/>
        <v>1.6969865341635669E-4</v>
      </c>
      <c r="CW120">
        <f t="shared" si="184"/>
        <v>1.1153816848705078E-4</v>
      </c>
      <c r="CX120">
        <f t="shared" si="184"/>
        <v>6.8874188835859159E-5</v>
      </c>
      <c r="CY120">
        <f t="shared" si="184"/>
        <v>3.8402138432505519E-5</v>
      </c>
      <c r="CZ120">
        <f t="shared" si="185"/>
        <v>1.7854437274534397E-5</v>
      </c>
      <c r="DA120">
        <f t="shared" si="185"/>
        <v>5.5864538593469983E-6</v>
      </c>
      <c r="DB120">
        <f t="shared" si="185"/>
        <v>3.5481618805417457E-7</v>
      </c>
      <c r="DC120">
        <f t="shared" si="185"/>
        <v>0</v>
      </c>
      <c r="DD120">
        <f t="shared" si="185"/>
        <v>0</v>
      </c>
      <c r="DE120">
        <f t="shared" si="185"/>
        <v>0</v>
      </c>
      <c r="DF120">
        <f t="shared" si="185"/>
        <v>0</v>
      </c>
      <c r="DG120">
        <f t="shared" si="185"/>
        <v>0</v>
      </c>
      <c r="DH120">
        <f t="shared" si="185"/>
        <v>0</v>
      </c>
      <c r="DI120">
        <f t="shared" si="185"/>
        <v>0</v>
      </c>
      <c r="DJ120">
        <f t="shared" si="186"/>
        <v>0</v>
      </c>
      <c r="DK120">
        <f t="shared" si="186"/>
        <v>0</v>
      </c>
      <c r="DL120">
        <f t="shared" si="186"/>
        <v>0</v>
      </c>
      <c r="DM120">
        <f t="shared" si="186"/>
        <v>0</v>
      </c>
      <c r="DN120">
        <f t="shared" si="186"/>
        <v>0</v>
      </c>
      <c r="DO120">
        <f t="shared" si="186"/>
        <v>0</v>
      </c>
      <c r="DP120">
        <f t="shared" si="186"/>
        <v>0</v>
      </c>
      <c r="DQ120">
        <f t="shared" si="186"/>
        <v>0</v>
      </c>
      <c r="DR120">
        <f t="shared" si="186"/>
        <v>0</v>
      </c>
      <c r="DS120">
        <f t="shared" si="186"/>
        <v>0</v>
      </c>
      <c r="DT120">
        <f t="shared" si="187"/>
        <v>0</v>
      </c>
      <c r="DU120">
        <f t="shared" si="187"/>
        <v>0</v>
      </c>
      <c r="DV120">
        <f t="shared" si="187"/>
        <v>0</v>
      </c>
      <c r="DW120">
        <f t="shared" si="187"/>
        <v>0</v>
      </c>
      <c r="DX120">
        <f t="shared" si="187"/>
        <v>0</v>
      </c>
      <c r="DY120">
        <f t="shared" si="187"/>
        <v>0</v>
      </c>
      <c r="DZ120">
        <f t="shared" si="187"/>
        <v>0</v>
      </c>
      <c r="EA120">
        <f t="shared" si="187"/>
        <v>0</v>
      </c>
      <c r="EB120">
        <f t="shared" si="187"/>
        <v>0</v>
      </c>
      <c r="EC120">
        <f t="shared" si="187"/>
        <v>0</v>
      </c>
      <c r="ED120">
        <f t="shared" si="188"/>
        <v>0</v>
      </c>
      <c r="EE120">
        <f t="shared" si="188"/>
        <v>0</v>
      </c>
      <c r="EF120">
        <f t="shared" si="188"/>
        <v>0</v>
      </c>
      <c r="EG120">
        <f t="shared" si="188"/>
        <v>0</v>
      </c>
      <c r="EH120">
        <f t="shared" si="188"/>
        <v>0</v>
      </c>
      <c r="EI120">
        <f t="shared" si="188"/>
        <v>0</v>
      </c>
      <c r="EJ120">
        <f t="shared" si="188"/>
        <v>0</v>
      </c>
      <c r="EK120">
        <f t="shared" si="188"/>
        <v>0</v>
      </c>
      <c r="EL120">
        <f t="shared" si="188"/>
        <v>0</v>
      </c>
      <c r="EM120">
        <f t="shared" si="188"/>
        <v>0</v>
      </c>
      <c r="EN120">
        <f t="shared" si="189"/>
        <v>0</v>
      </c>
      <c r="EO120">
        <f t="shared" si="189"/>
        <v>0</v>
      </c>
      <c r="EP120">
        <f t="shared" si="189"/>
        <v>0</v>
      </c>
      <c r="EQ120">
        <f t="shared" si="189"/>
        <v>0</v>
      </c>
      <c r="ER120">
        <f t="shared" si="189"/>
        <v>0</v>
      </c>
      <c r="ES120">
        <f t="shared" si="189"/>
        <v>0</v>
      </c>
      <c r="ET120">
        <f t="shared" si="189"/>
        <v>0</v>
      </c>
      <c r="EU120">
        <f t="shared" si="189"/>
        <v>0</v>
      </c>
      <c r="EV120">
        <f t="shared" si="189"/>
        <v>0</v>
      </c>
      <c r="EW120">
        <f t="shared" si="189"/>
        <v>0</v>
      </c>
      <c r="EX120">
        <f t="shared" si="189"/>
        <v>0</v>
      </c>
      <c r="EZ120">
        <f t="shared" si="112"/>
        <v>0.87847062371954698</v>
      </c>
      <c r="FB120">
        <f t="shared" si="158"/>
        <v>1.1262052628928376E-2</v>
      </c>
      <c r="FC120">
        <f t="shared" si="159"/>
        <v>0.24857617781889785</v>
      </c>
    </row>
    <row r="121" spans="1:159" x14ac:dyDescent="0.25">
      <c r="A121">
        <v>870</v>
      </c>
      <c r="B121" s="20">
        <f>'Input spectra'!S120</f>
        <v>4.5567294274202197E-2</v>
      </c>
      <c r="C121">
        <f>'Input spectra'!D120</f>
        <v>0</v>
      </c>
      <c r="D121">
        <f t="shared" si="175"/>
        <v>2.0653927966864227E-2</v>
      </c>
      <c r="E121">
        <f t="shared" si="175"/>
        <v>2.0410298122686413E-2</v>
      </c>
      <c r="F121">
        <f t="shared" si="175"/>
        <v>2.0168456633373022E-2</v>
      </c>
      <c r="G121">
        <f t="shared" si="175"/>
        <v>1.9928392273589623E-2</v>
      </c>
      <c r="H121">
        <f t="shared" si="175"/>
        <v>1.969009388310641E-2</v>
      </c>
      <c r="I121">
        <f t="shared" si="175"/>
        <v>1.9453550366438272E-2</v>
      </c>
      <c r="J121">
        <f t="shared" si="175"/>
        <v>1.9218750692486759E-2</v>
      </c>
      <c r="K121">
        <f t="shared" si="175"/>
        <v>1.8985683894183942E-2</v>
      </c>
      <c r="L121">
        <f t="shared" si="175"/>
        <v>1.8754339068138236E-2</v>
      </c>
      <c r="M121">
        <f t="shared" si="175"/>
        <v>1.852470537428208E-2</v>
      </c>
      <c r="N121">
        <f t="shared" si="176"/>
        <v>1.8296772035521523E-2</v>
      </c>
      <c r="O121">
        <f t="shared" si="176"/>
        <v>1.8070528337387662E-2</v>
      </c>
      <c r="P121">
        <f t="shared" si="176"/>
        <v>1.7845963627689983E-2</v>
      </c>
      <c r="Q121">
        <f t="shared" si="176"/>
        <v>1.7623067316171546E-2</v>
      </c>
      <c r="R121">
        <f t="shared" si="176"/>
        <v>1.7401828874165991E-2</v>
      </c>
      <c r="S121">
        <f t="shared" si="176"/>
        <v>1.7182237834256431E-2</v>
      </c>
      <c r="T121">
        <f t="shared" si="176"/>
        <v>1.6964283789936141E-2</v>
      </c>
      <c r="U121">
        <f t="shared" si="176"/>
        <v>1.6747956395271064E-2</v>
      </c>
      <c r="V121">
        <f t="shared" si="176"/>
        <v>1.6533245364564148E-2</v>
      </c>
      <c r="W121">
        <f t="shared" si="176"/>
        <v>1.6320140472021464E-2</v>
      </c>
      <c r="X121">
        <f t="shared" si="177"/>
        <v>1.610863155142014E-2</v>
      </c>
      <c r="Y121">
        <f t="shared" si="177"/>
        <v>1.5898708495778034E-2</v>
      </c>
      <c r="Z121">
        <f t="shared" si="177"/>
        <v>1.569036125702522E-2</v>
      </c>
      <c r="AA121">
        <f t="shared" si="177"/>
        <v>1.5483579845677215E-2</v>
      </c>
      <c r="AB121">
        <f t="shared" si="177"/>
        <v>1.5278354330509971E-2</v>
      </c>
      <c r="AC121">
        <f t="shared" si="177"/>
        <v>1.50746748382366E-2</v>
      </c>
      <c r="AD121">
        <f t="shared" si="177"/>
        <v>1.4872531553185835E-2</v>
      </c>
      <c r="AE121">
        <f t="shared" si="177"/>
        <v>1.4671914716982244E-2</v>
      </c>
      <c r="AF121">
        <f t="shared" si="177"/>
        <v>1.4472814628228112E-2</v>
      </c>
      <c r="AG121">
        <f t="shared" si="177"/>
        <v>1.4275221642187069E-2</v>
      </c>
      <c r="AH121">
        <f t="shared" si="178"/>
        <v>1.4079126170469412E-2</v>
      </c>
      <c r="AI121">
        <f t="shared" si="178"/>
        <v>1.3884518680719108E-2</v>
      </c>
      <c r="AJ121">
        <f t="shared" si="178"/>
        <v>1.3691389696302476E-2</v>
      </c>
      <c r="AK121">
        <f t="shared" si="178"/>
        <v>1.3499729795998549E-2</v>
      </c>
      <c r="AL121">
        <f t="shared" si="178"/>
        <v>1.33095296136911E-2</v>
      </c>
      <c r="AM121">
        <f t="shared" si="178"/>
        <v>1.3120779838062332E-2</v>
      </c>
      <c r="AN121">
        <f t="shared" si="178"/>
        <v>1.2933471212288175E-2</v>
      </c>
      <c r="AO121">
        <f t="shared" si="178"/>
        <v>1.2747594533735274E-2</v>
      </c>
      <c r="AP121">
        <f t="shared" si="178"/>
        <v>1.2563140653659575E-2</v>
      </c>
      <c r="AQ121">
        <f t="shared" si="178"/>
        <v>1.238010047690653E-2</v>
      </c>
      <c r="AR121">
        <f t="shared" si="179"/>
        <v>1.2198464961612924E-2</v>
      </c>
      <c r="AS121">
        <f t="shared" si="179"/>
        <v>1.2018225118910321E-2</v>
      </c>
      <c r="AT121">
        <f t="shared" si="179"/>
        <v>1.1839372012630045E-2</v>
      </c>
      <c r="AU121">
        <f t="shared" si="179"/>
        <v>1.1661896759009843E-2</v>
      </c>
      <c r="AV121">
        <f t="shared" si="179"/>
        <v>1.1485790526402027E-2</v>
      </c>
      <c r="AW121">
        <f t="shared" si="179"/>
        <v>1.1311044534983267E-2</v>
      </c>
      <c r="AX121">
        <f t="shared" si="179"/>
        <v>1.0053919159523913E-2</v>
      </c>
      <c r="AY121">
        <f t="shared" si="179"/>
        <v>8.5901006420696108E-3</v>
      </c>
      <c r="AZ121">
        <f t="shared" si="179"/>
        <v>7.7320770021144011E-3</v>
      </c>
      <c r="BA121">
        <f t="shared" si="179"/>
        <v>7.0821623160660938E-3</v>
      </c>
      <c r="BB121">
        <f t="shared" si="180"/>
        <v>6.5511359972613608E-3</v>
      </c>
      <c r="BC121">
        <f t="shared" si="180"/>
        <v>6.1003230399890871E-3</v>
      </c>
      <c r="BD121">
        <f t="shared" si="180"/>
        <v>5.7085315728057362E-3</v>
      </c>
      <c r="BE121">
        <f t="shared" si="180"/>
        <v>5.3625504972346742E-3</v>
      </c>
      <c r="BF121">
        <f t="shared" si="180"/>
        <v>5.0534347339555126E-3</v>
      </c>
      <c r="BG121">
        <f t="shared" si="180"/>
        <v>4.7747691588901674E-3</v>
      </c>
      <c r="BH121">
        <f t="shared" si="180"/>
        <v>4.5217543379718521E-3</v>
      </c>
      <c r="BI121">
        <f t="shared" si="180"/>
        <v>4.2906816147020941E-3</v>
      </c>
      <c r="BJ121">
        <f t="shared" si="180"/>
        <v>4.0786112833812293E-3</v>
      </c>
      <c r="BK121">
        <f t="shared" si="180"/>
        <v>3.8831647976270006E-3</v>
      </c>
      <c r="BL121">
        <f t="shared" si="181"/>
        <v>3.7023848720457875E-3</v>
      </c>
      <c r="BM121">
        <f t="shared" si="181"/>
        <v>3.5346379807465575E-3</v>
      </c>
      <c r="BN121">
        <f t="shared" si="181"/>
        <v>3.3785444027678666E-3</v>
      </c>
      <c r="BO121">
        <f t="shared" si="181"/>
        <v>3.2329267762879425E-3</v>
      </c>
      <c r="BP121">
        <f t="shared" si="181"/>
        <v>3.0967714513607369E-3</v>
      </c>
      <c r="BQ121">
        <f t="shared" si="181"/>
        <v>2.9691989156350571E-3</v>
      </c>
      <c r="BR121">
        <f t="shared" si="181"/>
        <v>2.849440793493618E-3</v>
      </c>
      <c r="BS121">
        <f t="shared" si="181"/>
        <v>2.7368216999164854E-3</v>
      </c>
      <c r="BT121">
        <f t="shared" si="181"/>
        <v>2.6307447413380564E-3</v>
      </c>
      <c r="BU121">
        <f t="shared" si="181"/>
        <v>2.5306797982250851E-3</v>
      </c>
      <c r="BV121">
        <f t="shared" si="182"/>
        <v>2.436153958592762E-3</v>
      </c>
      <c r="BW121">
        <f t="shared" si="182"/>
        <v>2.3467436353583715E-3</v>
      </c>
      <c r="BX121">
        <f t="shared" si="182"/>
        <v>2.2620680166956925E-3</v>
      </c>
      <c r="BY121">
        <f t="shared" si="182"/>
        <v>2.181783582452091E-3</v>
      </c>
      <c r="BZ121">
        <f t="shared" si="182"/>
        <v>2.1055794811144831E-3</v>
      </c>
      <c r="CA121">
        <f t="shared" si="182"/>
        <v>2.0331736073789038E-3</v>
      </c>
      <c r="CB121">
        <f t="shared" si="182"/>
        <v>1.9643092545979872E-3</v>
      </c>
      <c r="CC121">
        <f t="shared" si="182"/>
        <v>1.8987522423674057E-3</v>
      </c>
      <c r="CD121">
        <f t="shared" si="182"/>
        <v>1.8362884394527734E-3</v>
      </c>
      <c r="CE121">
        <f t="shared" si="182"/>
        <v>1.7767216177074379E-3</v>
      </c>
      <c r="CF121">
        <f t="shared" si="183"/>
        <v>1.7198715847081107E-3</v>
      </c>
      <c r="CG121">
        <f t="shared" si="183"/>
        <v>1.6655725523546823E-3</v>
      </c>
      <c r="CH121">
        <f t="shared" si="183"/>
        <v>1.6136717062429733E-3</v>
      </c>
      <c r="CI121">
        <f t="shared" si="183"/>
        <v>1.5640279466706715E-3</v>
      </c>
      <c r="CJ121">
        <f t="shared" si="183"/>
        <v>1.5165107770125645E-3</v>
      </c>
      <c r="CK121">
        <f t="shared" si="183"/>
        <v>1.4709993191548457E-3</v>
      </c>
      <c r="CL121">
        <f t="shared" si="183"/>
        <v>1.4273814389037455E-3</v>
      </c>
      <c r="CM121">
        <f t="shared" si="183"/>
        <v>1.3855529669300286E-3</v>
      </c>
      <c r="CN121">
        <f t="shared" si="183"/>
        <v>1.3454170029937283E-3</v>
      </c>
      <c r="CO121">
        <f t="shared" si="183"/>
        <v>1.3068832930031471E-3</v>
      </c>
      <c r="CP121">
        <f t="shared" si="184"/>
        <v>1.2698676699696677E-3</v>
      </c>
      <c r="CQ121">
        <f t="shared" si="184"/>
        <v>1.2342915511814605E-3</v>
      </c>
      <c r="CR121">
        <f t="shared" si="184"/>
        <v>7.9458739892625772E-4</v>
      </c>
      <c r="CS121">
        <f t="shared" si="184"/>
        <v>5.160352382779194E-4</v>
      </c>
      <c r="CT121">
        <f t="shared" si="184"/>
        <v>3.5733156177980135E-4</v>
      </c>
      <c r="CU121">
        <f t="shared" si="184"/>
        <v>2.4855118423941773E-4</v>
      </c>
      <c r="CV121">
        <f t="shared" si="184"/>
        <v>1.6969213841615445E-4</v>
      </c>
      <c r="CW121">
        <f t="shared" si="184"/>
        <v>1.1153384175539903E-4</v>
      </c>
      <c r="CX121">
        <f t="shared" si="184"/>
        <v>6.8871489560418068E-5</v>
      </c>
      <c r="CY121">
        <f t="shared" si="184"/>
        <v>3.8400618042005647E-5</v>
      </c>
      <c r="CZ121">
        <f t="shared" si="185"/>
        <v>1.7853723254128015E-5</v>
      </c>
      <c r="DA121">
        <f t="shared" si="185"/>
        <v>5.5862282162977141E-6</v>
      </c>
      <c r="DB121">
        <f t="shared" si="185"/>
        <v>3.5480171474362192E-7</v>
      </c>
      <c r="DC121">
        <f t="shared" si="185"/>
        <v>0</v>
      </c>
      <c r="DD121">
        <f t="shared" si="185"/>
        <v>0</v>
      </c>
      <c r="DE121">
        <f t="shared" si="185"/>
        <v>0</v>
      </c>
      <c r="DF121">
        <f t="shared" si="185"/>
        <v>0</v>
      </c>
      <c r="DG121">
        <f t="shared" si="185"/>
        <v>0</v>
      </c>
      <c r="DH121">
        <f t="shared" si="185"/>
        <v>0</v>
      </c>
      <c r="DI121">
        <f t="shared" si="185"/>
        <v>0</v>
      </c>
      <c r="DJ121">
        <f t="shared" si="186"/>
        <v>0</v>
      </c>
      <c r="DK121">
        <f t="shared" si="186"/>
        <v>0</v>
      </c>
      <c r="DL121">
        <f t="shared" si="186"/>
        <v>0</v>
      </c>
      <c r="DM121">
        <f t="shared" si="186"/>
        <v>0</v>
      </c>
      <c r="DN121">
        <f t="shared" si="186"/>
        <v>0</v>
      </c>
      <c r="DO121">
        <f t="shared" si="186"/>
        <v>0</v>
      </c>
      <c r="DP121">
        <f t="shared" si="186"/>
        <v>0</v>
      </c>
      <c r="DQ121">
        <f t="shared" si="186"/>
        <v>0</v>
      </c>
      <c r="DR121">
        <f t="shared" si="186"/>
        <v>0</v>
      </c>
      <c r="DS121">
        <f t="shared" si="186"/>
        <v>0</v>
      </c>
      <c r="DT121">
        <f t="shared" si="187"/>
        <v>0</v>
      </c>
      <c r="DU121">
        <f t="shared" si="187"/>
        <v>0</v>
      </c>
      <c r="DV121">
        <f t="shared" si="187"/>
        <v>0</v>
      </c>
      <c r="DW121">
        <f t="shared" si="187"/>
        <v>0</v>
      </c>
      <c r="DX121">
        <f t="shared" si="187"/>
        <v>0</v>
      </c>
      <c r="DY121">
        <f t="shared" si="187"/>
        <v>0</v>
      </c>
      <c r="DZ121">
        <f t="shared" si="187"/>
        <v>0</v>
      </c>
      <c r="EA121">
        <f t="shared" si="187"/>
        <v>0</v>
      </c>
      <c r="EB121">
        <f t="shared" si="187"/>
        <v>0</v>
      </c>
      <c r="EC121">
        <f t="shared" si="187"/>
        <v>0</v>
      </c>
      <c r="ED121">
        <f t="shared" si="188"/>
        <v>0</v>
      </c>
      <c r="EE121">
        <f t="shared" si="188"/>
        <v>0</v>
      </c>
      <c r="EF121">
        <f t="shared" si="188"/>
        <v>0</v>
      </c>
      <c r="EG121">
        <f t="shared" si="188"/>
        <v>0</v>
      </c>
      <c r="EH121">
        <f t="shared" si="188"/>
        <v>0</v>
      </c>
      <c r="EI121">
        <f t="shared" si="188"/>
        <v>0</v>
      </c>
      <c r="EJ121">
        <f t="shared" si="188"/>
        <v>0</v>
      </c>
      <c r="EK121">
        <f t="shared" si="188"/>
        <v>0</v>
      </c>
      <c r="EL121">
        <f t="shared" si="188"/>
        <v>0</v>
      </c>
      <c r="EM121">
        <f t="shared" si="188"/>
        <v>0</v>
      </c>
      <c r="EN121">
        <f t="shared" si="189"/>
        <v>0</v>
      </c>
      <c r="EO121">
        <f t="shared" si="189"/>
        <v>0</v>
      </c>
      <c r="EP121">
        <f t="shared" si="189"/>
        <v>0</v>
      </c>
      <c r="EQ121">
        <f t="shared" si="189"/>
        <v>0</v>
      </c>
      <c r="ER121">
        <f t="shared" si="189"/>
        <v>0</v>
      </c>
      <c r="ES121">
        <f t="shared" si="189"/>
        <v>0</v>
      </c>
      <c r="ET121">
        <f t="shared" si="189"/>
        <v>0</v>
      </c>
      <c r="EU121">
        <f t="shared" si="189"/>
        <v>0</v>
      </c>
      <c r="EV121">
        <f t="shared" si="189"/>
        <v>0</v>
      </c>
      <c r="EW121">
        <f t="shared" si="189"/>
        <v>0</v>
      </c>
      <c r="EX121">
        <f t="shared" si="189"/>
        <v>0</v>
      </c>
      <c r="EZ121">
        <f t="shared" si="112"/>
        <v>0.87846097722118222</v>
      </c>
      <c r="FB121">
        <f t="shared" si="158"/>
        <v>1.1263029908389954E-2</v>
      </c>
      <c r="FC121">
        <f t="shared" si="159"/>
        <v>0.24857605285200143</v>
      </c>
    </row>
    <row r="122" spans="1:159" x14ac:dyDescent="0.25">
      <c r="A122">
        <v>875</v>
      </c>
      <c r="B122" s="20">
        <f>'Input spectra'!S121</f>
        <v>4.5571293474362201E-2</v>
      </c>
      <c r="C122">
        <f>'Input spectra'!D121</f>
        <v>0</v>
      </c>
      <c r="D122">
        <f t="shared" si="175"/>
        <v>2.0653927966864227E-2</v>
      </c>
      <c r="E122">
        <f t="shared" si="175"/>
        <v>2.0410289960201295E-2</v>
      </c>
      <c r="F122">
        <f t="shared" si="175"/>
        <v>2.0168440501840475E-2</v>
      </c>
      <c r="G122">
        <f t="shared" si="175"/>
        <v>1.9928368364315094E-2</v>
      </c>
      <c r="H122">
        <f t="shared" si="175"/>
        <v>1.9690062385280958E-2</v>
      </c>
      <c r="I122">
        <f t="shared" si="175"/>
        <v>1.9453511467156296E-2</v>
      </c>
      <c r="J122">
        <f t="shared" si="175"/>
        <v>1.9218704576763581E-2</v>
      </c>
      <c r="K122">
        <f t="shared" si="175"/>
        <v>1.8985630744973288E-2</v>
      </c>
      <c r="L122">
        <f t="shared" si="175"/>
        <v>1.8754279066349577E-2</v>
      </c>
      <c r="M122">
        <f t="shared" si="175"/>
        <v>1.8524638698797845E-2</v>
      </c>
      <c r="N122">
        <f t="shared" si="176"/>
        <v>1.8296698863214188E-2</v>
      </c>
      <c r="O122">
        <f t="shared" si="176"/>
        <v>1.8070448843136713E-2</v>
      </c>
      <c r="P122">
        <f t="shared" si="176"/>
        <v>1.7845877984398774E-2</v>
      </c>
      <c r="Q122">
        <f t="shared" si="176"/>
        <v>1.7622975694783997E-2</v>
      </c>
      <c r="R122">
        <f t="shared" si="176"/>
        <v>1.7401731443683198E-2</v>
      </c>
      <c r="S122">
        <f t="shared" si="176"/>
        <v>1.7182134761753145E-2</v>
      </c>
      <c r="T122">
        <f t="shared" si="176"/>
        <v>1.6964175240577115E-2</v>
      </c>
      <c r="U122">
        <f t="shared" si="176"/>
        <v>1.6747842532327299E-2</v>
      </c>
      <c r="V122">
        <f t="shared" si="176"/>
        <v>1.6533126349429002E-2</v>
      </c>
      <c r="W122">
        <f t="shared" si="176"/>
        <v>1.6320016464226667E-2</v>
      </c>
      <c r="X122">
        <f t="shared" si="177"/>
        <v>1.6108502708651655E-2</v>
      </c>
      <c r="Y122">
        <f t="shared" si="177"/>
        <v>1.5898574973891837E-2</v>
      </c>
      <c r="Z122">
        <f t="shared" si="177"/>
        <v>1.5690223210062956E-2</v>
      </c>
      <c r="AA122">
        <f t="shared" si="177"/>
        <v>1.5483437425881727E-2</v>
      </c>
      <c r="AB122">
        <f t="shared" si="177"/>
        <v>1.5278207688340713E-2</v>
      </c>
      <c r="AC122">
        <f t="shared" si="177"/>
        <v>1.5074524122384966E-2</v>
      </c>
      <c r="AD122">
        <f t="shared" si="177"/>
        <v>1.4872376910590344E-2</v>
      </c>
      <c r="AE122">
        <f t="shared" si="177"/>
        <v>1.4671756292843618E-2</v>
      </c>
      <c r="AF122">
        <f t="shared" si="177"/>
        <v>1.4472652566024265E-2</v>
      </c>
      <c r="AG122">
        <f t="shared" si="177"/>
        <v>1.4275056083687959E-2</v>
      </c>
      <c r="AH122">
        <f t="shared" si="178"/>
        <v>1.40789572557518E-2</v>
      </c>
      <c r="AI122">
        <f t="shared" si="178"/>
        <v>1.3884346548181195E-2</v>
      </c>
      <c r="AJ122">
        <f t="shared" si="178"/>
        <v>1.3691214482678456E-2</v>
      </c>
      <c r="AK122">
        <f t="shared" si="178"/>
        <v>1.3499551636373021E-2</v>
      </c>
      <c r="AL122">
        <f t="shared" si="178"/>
        <v>1.3309348641513402E-2</v>
      </c>
      <c r="AM122">
        <f t="shared" si="178"/>
        <v>1.3120596185160751E-2</v>
      </c>
      <c r="AN122">
        <f t="shared" si="178"/>
        <v>1.2933285008884065E-2</v>
      </c>
      <c r="AO122">
        <f t="shared" si="178"/>
        <v>1.2747405908457058E-2</v>
      </c>
      <c r="AP122">
        <f t="shared" si="178"/>
        <v>1.2562949733556657E-2</v>
      </c>
      <c r="AQ122">
        <f t="shared" si="178"/>
        <v>1.2379907387463078E-2</v>
      </c>
      <c r="AR122">
        <f t="shared" si="179"/>
        <v>1.2198269826761591E-2</v>
      </c>
      <c r="AS122">
        <f t="shared" si="179"/>
        <v>1.2018028061045821E-2</v>
      </c>
      <c r="AT122">
        <f t="shared" si="179"/>
        <v>1.1839173152622661E-2</v>
      </c>
      <c r="AU122">
        <f t="shared" si="179"/>
        <v>1.1661696216218816E-2</v>
      </c>
      <c r="AV122">
        <f t="shared" si="179"/>
        <v>1.1485588418688858E-2</v>
      </c>
      <c r="AW122">
        <f t="shared" si="179"/>
        <v>1.1310840978724899E-2</v>
      </c>
      <c r="AX122">
        <f t="shared" si="179"/>
        <v>1.0053734206103638E-2</v>
      </c>
      <c r="AY122">
        <f t="shared" si="179"/>
        <v>8.5899391819872859E-3</v>
      </c>
      <c r="AZ122">
        <f t="shared" si="179"/>
        <v>7.7319285773457952E-3</v>
      </c>
      <c r="BA122">
        <f t="shared" si="179"/>
        <v>7.0820235348010114E-3</v>
      </c>
      <c r="BB122">
        <f t="shared" si="180"/>
        <v>6.5510050020504132E-3</v>
      </c>
      <c r="BC122">
        <f t="shared" si="180"/>
        <v>6.10019861955225E-3</v>
      </c>
      <c r="BD122">
        <f t="shared" si="180"/>
        <v>5.708412860326131E-3</v>
      </c>
      <c r="BE122">
        <f t="shared" si="180"/>
        <v>5.3624368351013821E-3</v>
      </c>
      <c r="BF122">
        <f t="shared" si="180"/>
        <v>5.0533256027701168E-3</v>
      </c>
      <c r="BG122">
        <f t="shared" si="180"/>
        <v>4.7746641361284779E-3</v>
      </c>
      <c r="BH122">
        <f t="shared" si="180"/>
        <v>4.5216530720620452E-3</v>
      </c>
      <c r="BI122">
        <f t="shared" si="180"/>
        <v>4.2905838078376533E-3</v>
      </c>
      <c r="BJ122">
        <f t="shared" si="180"/>
        <v>4.0785166796176147E-3</v>
      </c>
      <c r="BK122">
        <f t="shared" si="180"/>
        <v>3.8830731743435911E-3</v>
      </c>
      <c r="BL122">
        <f t="shared" si="181"/>
        <v>3.7022960336426033E-3</v>
      </c>
      <c r="BM122">
        <f t="shared" si="181"/>
        <v>3.5345517538771724E-3</v>
      </c>
      <c r="BN122">
        <f t="shared" si="181"/>
        <v>3.3784606326594524E-3</v>
      </c>
      <c r="BO122">
        <f t="shared" si="181"/>
        <v>3.2328453238499714E-3</v>
      </c>
      <c r="BP122">
        <f t="shared" si="181"/>
        <v>3.0966921908782167E-3</v>
      </c>
      <c r="BQ122">
        <f t="shared" si="181"/>
        <v>2.969121732903176E-3</v>
      </c>
      <c r="BR122">
        <f t="shared" si="181"/>
        <v>2.8493655842912755E-3</v>
      </c>
      <c r="BS122">
        <f t="shared" si="181"/>
        <v>2.7367483687438039E-3</v>
      </c>
      <c r="BT122">
        <f t="shared" si="181"/>
        <v>2.6306732003622485E-3</v>
      </c>
      <c r="BU122">
        <f t="shared" si="181"/>
        <v>2.5306099663927038E-3</v>
      </c>
      <c r="BV122">
        <f t="shared" si="182"/>
        <v>2.4360857608762363E-3</v>
      </c>
      <c r="BW122">
        <f t="shared" si="182"/>
        <v>2.3466770021119726E-3</v>
      </c>
      <c r="BX122">
        <f t="shared" si="182"/>
        <v>2.2620028831014578E-3</v>
      </c>
      <c r="BY122">
        <f t="shared" si="182"/>
        <v>2.1817198880403083E-3</v>
      </c>
      <c r="BZ122">
        <f t="shared" si="182"/>
        <v>2.105517169346414E-3</v>
      </c>
      <c r="CA122">
        <f t="shared" si="182"/>
        <v>2.0331126252818373E-3</v>
      </c>
      <c r="CB122">
        <f t="shared" si="182"/>
        <v>1.9642495524445553E-3</v>
      </c>
      <c r="CC122">
        <f t="shared" si="182"/>
        <v>1.8986937733925621E-3</v>
      </c>
      <c r="CD122">
        <f t="shared" si="182"/>
        <v>1.8362311596030021E-3</v>
      </c>
      <c r="CE122">
        <f t="shared" si="182"/>
        <v>1.7766654854176709E-3</v>
      </c>
      <c r="CF122">
        <f t="shared" si="183"/>
        <v>1.7198165607025895E-3</v>
      </c>
      <c r="CG122">
        <f t="shared" si="183"/>
        <v>1.6655185994686045E-3</v>
      </c>
      <c r="CH122">
        <f t="shared" si="183"/>
        <v>1.6136187892622474E-3</v>
      </c>
      <c r="CI122">
        <f t="shared" si="183"/>
        <v>1.5639760321875232E-3</v>
      </c>
      <c r="CJ122">
        <f t="shared" si="183"/>
        <v>1.5164598332950592E-3</v>
      </c>
      <c r="CK122">
        <f t="shared" si="183"/>
        <v>1.4709493160286772E-3</v>
      </c>
      <c r="CL122">
        <f t="shared" si="183"/>
        <v>1.4273323476448729E-3</v>
      </c>
      <c r="CM122">
        <f t="shared" si="183"/>
        <v>1.3855047601669342E-3</v>
      </c>
      <c r="CN122">
        <f t="shared" si="183"/>
        <v>1.3453696546182339E-3</v>
      </c>
      <c r="CO122">
        <f t="shared" si="183"/>
        <v>1.3068367780888692E-3</v>
      </c>
      <c r="CP122">
        <f t="shared" si="184"/>
        <v>1.2698219646973027E-3</v>
      </c>
      <c r="CQ122">
        <f t="shared" si="184"/>
        <v>1.2342466327701993E-3</v>
      </c>
      <c r="CR122">
        <f t="shared" si="184"/>
        <v>7.9455816449478011E-4</v>
      </c>
      <c r="CS122">
        <f t="shared" si="184"/>
        <v>5.1601604596249759E-4</v>
      </c>
      <c r="CT122">
        <f t="shared" si="184"/>
        <v>3.5731812905216064E-4</v>
      </c>
      <c r="CU122">
        <f t="shared" si="184"/>
        <v>2.4854174136240773E-4</v>
      </c>
      <c r="CV122">
        <f t="shared" si="184"/>
        <v>1.6968562366607322E-4</v>
      </c>
      <c r="CW122">
        <f t="shared" si="184"/>
        <v>1.1152951519158752E-4</v>
      </c>
      <c r="CX122">
        <f t="shared" si="184"/>
        <v>6.886879039076528E-5</v>
      </c>
      <c r="CY122">
        <f t="shared" si="184"/>
        <v>3.8399097711699967E-5</v>
      </c>
      <c r="CZ122">
        <f t="shared" si="185"/>
        <v>1.7853009262276144E-5</v>
      </c>
      <c r="DA122">
        <f t="shared" si="185"/>
        <v>5.5860025823623969E-6</v>
      </c>
      <c r="DB122">
        <f t="shared" si="185"/>
        <v>3.5478724202344975E-7</v>
      </c>
      <c r="DC122">
        <f t="shared" si="185"/>
        <v>0</v>
      </c>
      <c r="DD122">
        <f t="shared" si="185"/>
        <v>0</v>
      </c>
      <c r="DE122">
        <f t="shared" si="185"/>
        <v>0</v>
      </c>
      <c r="DF122">
        <f t="shared" si="185"/>
        <v>0</v>
      </c>
      <c r="DG122">
        <f t="shared" si="185"/>
        <v>0</v>
      </c>
      <c r="DH122">
        <f t="shared" si="185"/>
        <v>0</v>
      </c>
      <c r="DI122">
        <f t="shared" si="185"/>
        <v>0</v>
      </c>
      <c r="DJ122">
        <f t="shared" si="186"/>
        <v>0</v>
      </c>
      <c r="DK122">
        <f t="shared" si="186"/>
        <v>0</v>
      </c>
      <c r="DL122">
        <f t="shared" si="186"/>
        <v>0</v>
      </c>
      <c r="DM122">
        <f t="shared" si="186"/>
        <v>0</v>
      </c>
      <c r="DN122">
        <f t="shared" si="186"/>
        <v>0</v>
      </c>
      <c r="DO122">
        <f t="shared" si="186"/>
        <v>0</v>
      </c>
      <c r="DP122">
        <f t="shared" si="186"/>
        <v>0</v>
      </c>
      <c r="DQ122">
        <f t="shared" si="186"/>
        <v>0</v>
      </c>
      <c r="DR122">
        <f t="shared" si="186"/>
        <v>0</v>
      </c>
      <c r="DS122">
        <f t="shared" si="186"/>
        <v>0</v>
      </c>
      <c r="DT122">
        <f t="shared" si="187"/>
        <v>0</v>
      </c>
      <c r="DU122">
        <f t="shared" si="187"/>
        <v>0</v>
      </c>
      <c r="DV122">
        <f t="shared" si="187"/>
        <v>0</v>
      </c>
      <c r="DW122">
        <f t="shared" si="187"/>
        <v>0</v>
      </c>
      <c r="DX122">
        <f t="shared" si="187"/>
        <v>0</v>
      </c>
      <c r="DY122">
        <f t="shared" si="187"/>
        <v>0</v>
      </c>
      <c r="DZ122">
        <f t="shared" si="187"/>
        <v>0</v>
      </c>
      <c r="EA122">
        <f t="shared" si="187"/>
        <v>0</v>
      </c>
      <c r="EB122">
        <f t="shared" si="187"/>
        <v>0</v>
      </c>
      <c r="EC122">
        <f t="shared" si="187"/>
        <v>0</v>
      </c>
      <c r="ED122">
        <f t="shared" si="188"/>
        <v>0</v>
      </c>
      <c r="EE122">
        <f t="shared" si="188"/>
        <v>0</v>
      </c>
      <c r="EF122">
        <f t="shared" si="188"/>
        <v>0</v>
      </c>
      <c r="EG122">
        <f t="shared" si="188"/>
        <v>0</v>
      </c>
      <c r="EH122">
        <f t="shared" si="188"/>
        <v>0</v>
      </c>
      <c r="EI122">
        <f t="shared" si="188"/>
        <v>0</v>
      </c>
      <c r="EJ122">
        <f t="shared" si="188"/>
        <v>0</v>
      </c>
      <c r="EK122">
        <f t="shared" si="188"/>
        <v>0</v>
      </c>
      <c r="EL122">
        <f t="shared" si="188"/>
        <v>0</v>
      </c>
      <c r="EM122">
        <f t="shared" si="188"/>
        <v>0</v>
      </c>
      <c r="EN122">
        <f t="shared" si="189"/>
        <v>0</v>
      </c>
      <c r="EO122">
        <f t="shared" si="189"/>
        <v>0</v>
      </c>
      <c r="EP122">
        <f t="shared" si="189"/>
        <v>0</v>
      </c>
      <c r="EQ122">
        <f t="shared" si="189"/>
        <v>0</v>
      </c>
      <c r="ER122">
        <f t="shared" si="189"/>
        <v>0</v>
      </c>
      <c r="ES122">
        <f t="shared" si="189"/>
        <v>0</v>
      </c>
      <c r="ET122">
        <f t="shared" si="189"/>
        <v>0</v>
      </c>
      <c r="EU122">
        <f t="shared" si="189"/>
        <v>0</v>
      </c>
      <c r="EV122">
        <f t="shared" si="189"/>
        <v>0</v>
      </c>
      <c r="EW122">
        <f t="shared" si="189"/>
        <v>0</v>
      </c>
      <c r="EX122">
        <f t="shared" si="189"/>
        <v>0</v>
      </c>
      <c r="EZ122">
        <f t="shared" si="112"/>
        <v>0.87845133088760874</v>
      </c>
      <c r="FB122">
        <f t="shared" si="158"/>
        <v>1.1264007185897373E-2</v>
      </c>
      <c r="FC122">
        <f t="shared" si="159"/>
        <v>0.24857592788510485</v>
      </c>
    </row>
    <row r="123" spans="1:159" x14ac:dyDescent="0.25">
      <c r="A123">
        <v>880</v>
      </c>
      <c r="B123" s="20">
        <f>'Input spectra'!S122</f>
        <v>4.5575292674522198E-2</v>
      </c>
      <c r="C123">
        <f>'Input spectra'!D122</f>
        <v>0</v>
      </c>
      <c r="D123">
        <f t="shared" ref="D123:M132" si="190">D$2*EXP(- D$1 * ($C123*_c2+$B123))</f>
        <v>2.0653927966864227E-2</v>
      </c>
      <c r="E123">
        <f t="shared" si="190"/>
        <v>2.0410281797719438E-2</v>
      </c>
      <c r="F123">
        <f t="shared" si="190"/>
        <v>2.016842437032083E-2</v>
      </c>
      <c r="G123">
        <f t="shared" si="190"/>
        <v>1.992834445506925E-2</v>
      </c>
      <c r="H123">
        <f t="shared" si="190"/>
        <v>1.9690030887505896E-2</v>
      </c>
      <c r="I123">
        <f t="shared" si="190"/>
        <v>1.9453472567952101E-2</v>
      </c>
      <c r="J123">
        <f t="shared" si="190"/>
        <v>1.9218658461151058E-2</v>
      </c>
      <c r="K123">
        <f t="shared" si="190"/>
        <v>1.8985577595911424E-2</v>
      </c>
      <c r="L123">
        <f t="shared" si="190"/>
        <v>1.8754219064752886E-2</v>
      </c>
      <c r="M123">
        <f t="shared" si="190"/>
        <v>1.8524572023553593E-2</v>
      </c>
      <c r="N123">
        <f t="shared" ref="N123:W132" si="191">N$2*EXP(- N$1 * ($C123*_c2+$B123))</f>
        <v>1.8296625691199483E-2</v>
      </c>
      <c r="O123">
        <f t="shared" si="191"/>
        <v>1.807036934923547E-2</v>
      </c>
      <c r="P123">
        <f t="shared" si="191"/>
        <v>1.7845792341518566E-2</v>
      </c>
      <c r="Q123">
        <f t="shared" si="191"/>
        <v>1.7622884073872778E-2</v>
      </c>
      <c r="R123">
        <f t="shared" si="191"/>
        <v>1.7401634013745903E-2</v>
      </c>
      <c r="S123">
        <f t="shared" si="191"/>
        <v>1.7182031689868166E-2</v>
      </c>
      <c r="T123">
        <f t="shared" si="191"/>
        <v>1.6964066691912666E-2</v>
      </c>
      <c r="U123">
        <f t="shared" si="191"/>
        <v>1.6747728670157645E-2</v>
      </c>
      <c r="V123">
        <f t="shared" si="191"/>
        <v>1.6533007335150594E-2</v>
      </c>
      <c r="W123">
        <f t="shared" si="191"/>
        <v>1.6319892457374134E-2</v>
      </c>
      <c r="X123">
        <f t="shared" ref="X123:AG132" si="192">X$2*EXP(- X$1 * ($C123*_c2+$B123))</f>
        <v>1.6108373866913699E-2</v>
      </c>
      <c r="Y123">
        <f t="shared" si="192"/>
        <v>1.5898441453126997E-2</v>
      </c>
      <c r="Z123">
        <f t="shared" si="192"/>
        <v>1.5690085164315262E-2</v>
      </c>
      <c r="AA123">
        <f t="shared" si="192"/>
        <v>1.5483295007396231E-2</v>
      </c>
      <c r="AB123">
        <f t="shared" si="192"/>
        <v>1.5278061047578935E-2</v>
      </c>
      <c r="AC123">
        <f t="shared" si="192"/>
        <v>1.5074373408040184E-2</v>
      </c>
      <c r="AD123">
        <f t="shared" si="192"/>
        <v>1.4872222269602805E-2</v>
      </c>
      <c r="AE123">
        <f t="shared" si="192"/>
        <v>1.4671597870415623E-2</v>
      </c>
      <c r="AF123">
        <f t="shared" si="192"/>
        <v>1.4472490505635142E-2</v>
      </c>
      <c r="AG123">
        <f t="shared" si="192"/>
        <v>1.4274890527108931E-2</v>
      </c>
      <c r="AH123">
        <f t="shared" ref="AH123:AQ132" si="193">AH$2*EXP(- AH$1 * ($C123*_c2+$B123))</f>
        <v>1.4078788343060745E-2</v>
      </c>
      <c r="AI123">
        <f t="shared" si="193"/>
        <v>1.3884174417777289E-2</v>
      </c>
      <c r="AJ123">
        <f t="shared" si="193"/>
        <v>1.3691039271296708E-2</v>
      </c>
      <c r="AK123">
        <f t="shared" si="193"/>
        <v>1.3499373479098714E-2</v>
      </c>
      <c r="AL123">
        <f t="shared" si="193"/>
        <v>1.3309167671796417E-2</v>
      </c>
      <c r="AM123">
        <f t="shared" si="193"/>
        <v>1.3120412534829779E-2</v>
      </c>
      <c r="AN123">
        <f t="shared" si="193"/>
        <v>1.2933098808160726E-2</v>
      </c>
      <c r="AO123">
        <f t="shared" si="193"/>
        <v>1.274721728596992E-2</v>
      </c>
      <c r="AP123">
        <f t="shared" si="193"/>
        <v>1.2562758816355119E-2</v>
      </c>
      <c r="AQ123">
        <f t="shared" si="193"/>
        <v>1.2379714301031196E-2</v>
      </c>
      <c r="AR123">
        <f t="shared" ref="AR123:BA132" si="194">AR$2*EXP(- AR$1 * ($C123*_c2+$B123))</f>
        <v>1.2198074695031765E-2</v>
      </c>
      <c r="AS123">
        <f t="shared" si="194"/>
        <v>1.2017831006412396E-2</v>
      </c>
      <c r="AT123">
        <f t="shared" si="194"/>
        <v>1.1838974295955429E-2</v>
      </c>
      <c r="AU123">
        <f t="shared" si="194"/>
        <v>1.1661495676876408E-2</v>
      </c>
      <c r="AV123">
        <f t="shared" si="194"/>
        <v>1.148538631453204E-2</v>
      </c>
      <c r="AW123">
        <f t="shared" si="194"/>
        <v>1.1310637426129779E-2</v>
      </c>
      <c r="AX123">
        <f t="shared" si="194"/>
        <v>1.0053549256085792E-2</v>
      </c>
      <c r="AY123">
        <f t="shared" si="194"/>
        <v>8.589777724939773E-3</v>
      </c>
      <c r="AZ123">
        <f t="shared" si="194"/>
        <v>7.7317801554263477E-3</v>
      </c>
      <c r="BA123">
        <f t="shared" si="194"/>
        <v>7.0818847562554715E-3</v>
      </c>
      <c r="BB123">
        <f t="shared" ref="BB123:BK132" si="195">BB$2*EXP(- BB$1 * ($C123*_c2+$B123))</f>
        <v>6.5508740094588199E-3</v>
      </c>
      <c r="BC123">
        <f t="shared" si="195"/>
        <v>6.1000742016530576E-3</v>
      </c>
      <c r="BD123">
        <f t="shared" si="195"/>
        <v>5.7082941503152256E-3</v>
      </c>
      <c r="BE123">
        <f t="shared" si="195"/>
        <v>5.3623231753772184E-3</v>
      </c>
      <c r="BF123">
        <f t="shared" si="195"/>
        <v>5.0532164739414565E-3</v>
      </c>
      <c r="BG123">
        <f t="shared" si="195"/>
        <v>4.7745591156768026E-3</v>
      </c>
      <c r="BH123">
        <f t="shared" si="195"/>
        <v>4.521551808420116E-3</v>
      </c>
      <c r="BI123">
        <f t="shared" si="195"/>
        <v>4.2904860032027389E-3</v>
      </c>
      <c r="BJ123">
        <f t="shared" si="195"/>
        <v>4.0784220780483429E-3</v>
      </c>
      <c r="BK123">
        <f t="shared" si="195"/>
        <v>3.8829815532220335E-3</v>
      </c>
      <c r="BL123">
        <f t="shared" ref="BL123:BU132" si="196">BL$2*EXP(- BL$1 * ($C123*_c2+$B123))</f>
        <v>3.702207197371089E-3</v>
      </c>
      <c r="BM123">
        <f t="shared" si="196"/>
        <v>3.5344655291112766E-3</v>
      </c>
      <c r="BN123">
        <f t="shared" si="196"/>
        <v>3.3783768646280959E-3</v>
      </c>
      <c r="BO123">
        <f t="shared" si="196"/>
        <v>3.2327638734641665E-3</v>
      </c>
      <c r="BP123">
        <f t="shared" si="196"/>
        <v>3.0966129324243325E-3</v>
      </c>
      <c r="BQ123">
        <f t="shared" si="196"/>
        <v>2.9690445521776188E-3</v>
      </c>
      <c r="BR123">
        <f t="shared" si="196"/>
        <v>2.849290377074033E-3</v>
      </c>
      <c r="BS123">
        <f t="shared" si="196"/>
        <v>2.7366750395359778E-3</v>
      </c>
      <c r="BT123">
        <f t="shared" si="196"/>
        <v>2.6306016613319395E-3</v>
      </c>
      <c r="BU123">
        <f t="shared" si="196"/>
        <v>2.5305401364872689E-3</v>
      </c>
      <c r="BV123">
        <f t="shared" ref="BV123:CE132" si="197">BV$2*EXP(- BV$1 * ($C123*_c2+$B123))</f>
        <v>2.4360175650688385E-3</v>
      </c>
      <c r="BW123">
        <f t="shared" si="197"/>
        <v>2.346610370757553E-3</v>
      </c>
      <c r="BX123">
        <f t="shared" si="197"/>
        <v>2.2619377513826691E-3</v>
      </c>
      <c r="BY123">
        <f t="shared" si="197"/>
        <v>2.1816561954880031E-3</v>
      </c>
      <c r="BZ123">
        <f t="shared" si="197"/>
        <v>2.1054548594223767E-3</v>
      </c>
      <c r="CA123">
        <f t="shared" si="197"/>
        <v>2.0330516450138402E-3</v>
      </c>
      <c r="CB123">
        <f t="shared" si="197"/>
        <v>1.964189852105678E-3</v>
      </c>
      <c r="CC123">
        <f t="shared" si="197"/>
        <v>1.898635306218175E-3</v>
      </c>
      <c r="CD123">
        <f t="shared" si="197"/>
        <v>1.8361738815399771E-3</v>
      </c>
      <c r="CE123">
        <f t="shared" si="197"/>
        <v>1.7766093549013012E-3</v>
      </c>
      <c r="CF123">
        <f t="shared" ref="CF123:CO132" si="198">CF$2*EXP(- CF$1 * ($C123*_c2+$B123))</f>
        <v>1.7197615384574561E-3</v>
      </c>
      <c r="CG123">
        <f t="shared" si="198"/>
        <v>1.6654646483302222E-3</v>
      </c>
      <c r="CH123">
        <f t="shared" si="198"/>
        <v>1.6135658740168229E-3</v>
      </c>
      <c r="CI123">
        <f t="shared" si="198"/>
        <v>1.5639241194275628E-3</v>
      </c>
      <c r="CJ123">
        <f t="shared" si="198"/>
        <v>1.5164088912888918E-3</v>
      </c>
      <c r="CK123">
        <f t="shared" si="198"/>
        <v>1.4708993146022463E-3</v>
      </c>
      <c r="CL123">
        <f t="shared" si="198"/>
        <v>1.4272832580743732E-3</v>
      </c>
      <c r="CM123">
        <f t="shared" si="198"/>
        <v>1.3854565550810705E-3</v>
      </c>
      <c r="CN123">
        <f t="shared" si="198"/>
        <v>1.34532230790904E-3</v>
      </c>
      <c r="CO123">
        <f t="shared" si="198"/>
        <v>1.3067902648301617E-3</v>
      </c>
      <c r="CP123">
        <f t="shared" ref="CP123:CY132" si="199">CP$2*EXP(- CP$1 * ($C123*_c2+$B123))</f>
        <v>1.269776261069969E-3</v>
      </c>
      <c r="CQ123">
        <f t="shared" si="199"/>
        <v>1.2342017159936117E-3</v>
      </c>
      <c r="CR123">
        <f t="shared" si="199"/>
        <v>7.9452893113889469E-4</v>
      </c>
      <c r="CS123">
        <f t="shared" si="199"/>
        <v>5.1599685436087405E-4</v>
      </c>
      <c r="CT123">
        <f t="shared" si="199"/>
        <v>3.573046968294801E-4</v>
      </c>
      <c r="CU123">
        <f t="shared" si="199"/>
        <v>2.4853229884414852E-4</v>
      </c>
      <c r="CV123">
        <f t="shared" si="199"/>
        <v>1.6967910916610359E-4</v>
      </c>
      <c r="CW123">
        <f t="shared" si="199"/>
        <v>1.1152518879560987E-4</v>
      </c>
      <c r="CX123">
        <f t="shared" si="199"/>
        <v>6.8866091326896703E-5</v>
      </c>
      <c r="CY123">
        <f t="shared" si="199"/>
        <v>3.839757744158615E-5</v>
      </c>
      <c r="CZ123">
        <f t="shared" ref="CZ123:DI132" si="200">CZ$2*EXP(- CZ$1 * ($C123*_c2+$B123))</f>
        <v>1.7852295298977668E-5</v>
      </c>
      <c r="DA123">
        <f t="shared" si="200"/>
        <v>5.585776957540685E-6</v>
      </c>
      <c r="DB123">
        <f t="shared" si="200"/>
        <v>3.5477276989363451E-7</v>
      </c>
      <c r="DC123">
        <f t="shared" si="200"/>
        <v>0</v>
      </c>
      <c r="DD123">
        <f t="shared" si="200"/>
        <v>0</v>
      </c>
      <c r="DE123">
        <f t="shared" si="200"/>
        <v>0</v>
      </c>
      <c r="DF123">
        <f t="shared" si="200"/>
        <v>0</v>
      </c>
      <c r="DG123">
        <f t="shared" si="200"/>
        <v>0</v>
      </c>
      <c r="DH123">
        <f t="shared" si="200"/>
        <v>0</v>
      </c>
      <c r="DI123">
        <f t="shared" si="200"/>
        <v>0</v>
      </c>
      <c r="DJ123">
        <f t="shared" ref="DJ123:DS132" si="201">DJ$2*EXP(- DJ$1 * ($C123*_c2+$B123))</f>
        <v>0</v>
      </c>
      <c r="DK123">
        <f t="shared" si="201"/>
        <v>0</v>
      </c>
      <c r="DL123">
        <f t="shared" si="201"/>
        <v>0</v>
      </c>
      <c r="DM123">
        <f t="shared" si="201"/>
        <v>0</v>
      </c>
      <c r="DN123">
        <f t="shared" si="201"/>
        <v>0</v>
      </c>
      <c r="DO123">
        <f t="shared" si="201"/>
        <v>0</v>
      </c>
      <c r="DP123">
        <f t="shared" si="201"/>
        <v>0</v>
      </c>
      <c r="DQ123">
        <f t="shared" si="201"/>
        <v>0</v>
      </c>
      <c r="DR123">
        <f t="shared" si="201"/>
        <v>0</v>
      </c>
      <c r="DS123">
        <f t="shared" si="201"/>
        <v>0</v>
      </c>
      <c r="DT123">
        <f t="shared" ref="DT123:EC132" si="202">DT$2*EXP(- DT$1 * ($C123*_c2+$B123))</f>
        <v>0</v>
      </c>
      <c r="DU123">
        <f t="shared" si="202"/>
        <v>0</v>
      </c>
      <c r="DV123">
        <f t="shared" si="202"/>
        <v>0</v>
      </c>
      <c r="DW123">
        <f t="shared" si="202"/>
        <v>0</v>
      </c>
      <c r="DX123">
        <f t="shared" si="202"/>
        <v>0</v>
      </c>
      <c r="DY123">
        <f t="shared" si="202"/>
        <v>0</v>
      </c>
      <c r="DZ123">
        <f t="shared" si="202"/>
        <v>0</v>
      </c>
      <c r="EA123">
        <f t="shared" si="202"/>
        <v>0</v>
      </c>
      <c r="EB123">
        <f t="shared" si="202"/>
        <v>0</v>
      </c>
      <c r="EC123">
        <f t="shared" si="202"/>
        <v>0</v>
      </c>
      <c r="ED123">
        <f t="shared" ref="ED123:EM132" si="203">ED$2*EXP(- ED$1 * ($C123*_c2+$B123))</f>
        <v>0</v>
      </c>
      <c r="EE123">
        <f t="shared" si="203"/>
        <v>0</v>
      </c>
      <c r="EF123">
        <f t="shared" si="203"/>
        <v>0</v>
      </c>
      <c r="EG123">
        <f t="shared" si="203"/>
        <v>0</v>
      </c>
      <c r="EH123">
        <f t="shared" si="203"/>
        <v>0</v>
      </c>
      <c r="EI123">
        <f t="shared" si="203"/>
        <v>0</v>
      </c>
      <c r="EJ123">
        <f t="shared" si="203"/>
        <v>0</v>
      </c>
      <c r="EK123">
        <f t="shared" si="203"/>
        <v>0</v>
      </c>
      <c r="EL123">
        <f t="shared" si="203"/>
        <v>0</v>
      </c>
      <c r="EM123">
        <f t="shared" si="203"/>
        <v>0</v>
      </c>
      <c r="EN123">
        <f t="shared" ref="EN123:EX132" si="204">EN$2*EXP(- EN$1 * ($C123*_c2+$B123))</f>
        <v>0</v>
      </c>
      <c r="EO123">
        <f t="shared" si="204"/>
        <v>0</v>
      </c>
      <c r="EP123">
        <f t="shared" si="204"/>
        <v>0</v>
      </c>
      <c r="EQ123">
        <f t="shared" si="204"/>
        <v>0</v>
      </c>
      <c r="ER123">
        <f t="shared" si="204"/>
        <v>0</v>
      </c>
      <c r="ES123">
        <f t="shared" si="204"/>
        <v>0</v>
      </c>
      <c r="ET123">
        <f t="shared" si="204"/>
        <v>0</v>
      </c>
      <c r="EU123">
        <f t="shared" si="204"/>
        <v>0</v>
      </c>
      <c r="EV123">
        <f t="shared" si="204"/>
        <v>0</v>
      </c>
      <c r="EW123">
        <f t="shared" si="204"/>
        <v>0</v>
      </c>
      <c r="EX123">
        <f t="shared" si="204"/>
        <v>0</v>
      </c>
      <c r="EZ123">
        <f t="shared" si="112"/>
        <v>0.87844168471882322</v>
      </c>
      <c r="FB123">
        <f t="shared" si="158"/>
        <v>1.1264984461450578E-2</v>
      </c>
      <c r="FC123">
        <f t="shared" si="159"/>
        <v>0.24857580291820855</v>
      </c>
    </row>
    <row r="124" spans="1:159" x14ac:dyDescent="0.25">
      <c r="A124">
        <v>885</v>
      </c>
      <c r="B124" s="20">
        <f>'Input spectra'!S123</f>
        <v>4.5579291874682099E-2</v>
      </c>
      <c r="C124">
        <f>'Input spectra'!D123</f>
        <v>0</v>
      </c>
      <c r="D124">
        <f t="shared" si="190"/>
        <v>2.0653927966864227E-2</v>
      </c>
      <c r="E124">
        <f t="shared" si="190"/>
        <v>2.0410273635240849E-2</v>
      </c>
      <c r="F124">
        <f t="shared" si="190"/>
        <v>2.0168408238814085E-2</v>
      </c>
      <c r="G124">
        <f t="shared" si="190"/>
        <v>1.9928320545852092E-2</v>
      </c>
      <c r="H124">
        <f t="shared" si="190"/>
        <v>1.9689999389781217E-2</v>
      </c>
      <c r="I124">
        <f t="shared" si="190"/>
        <v>1.9453433668825692E-2</v>
      </c>
      <c r="J124">
        <f t="shared" si="190"/>
        <v>1.9218612345649193E-2</v>
      </c>
      <c r="K124">
        <f t="shared" si="190"/>
        <v>1.8985524446998348E-2</v>
      </c>
      <c r="L124">
        <f t="shared" si="190"/>
        <v>1.8754159063348163E-2</v>
      </c>
      <c r="M124">
        <f t="shared" si="190"/>
        <v>1.8524505348549325E-2</v>
      </c>
      <c r="N124">
        <f t="shared" si="191"/>
        <v>1.8296552519477406E-2</v>
      </c>
      <c r="O124">
        <f t="shared" si="191"/>
        <v>1.807028985568393E-2</v>
      </c>
      <c r="P124">
        <f t="shared" si="191"/>
        <v>1.7845706699049363E-2</v>
      </c>
      <c r="Q124">
        <f t="shared" si="191"/>
        <v>1.7622792453437897E-2</v>
      </c>
      <c r="R124">
        <f t="shared" si="191"/>
        <v>1.7401536584354109E-2</v>
      </c>
      <c r="S124">
        <f t="shared" si="191"/>
        <v>1.7181928618601496E-2</v>
      </c>
      <c r="T124">
        <f t="shared" si="191"/>
        <v>1.6963958143942786E-2</v>
      </c>
      <c r="U124">
        <f t="shared" si="191"/>
        <v>1.6747614808762096E-2</v>
      </c>
      <c r="V124">
        <f t="shared" si="191"/>
        <v>1.6532888321728917E-2</v>
      </c>
      <c r="W124">
        <f t="shared" si="191"/>
        <v>1.6319768451463865E-2</v>
      </c>
      <c r="X124">
        <f t="shared" si="192"/>
        <v>1.610824502620627E-2</v>
      </c>
      <c r="Y124">
        <f t="shared" si="192"/>
        <v>1.5898307933483503E-2</v>
      </c>
      <c r="Z124">
        <f t="shared" si="192"/>
        <v>1.5689947119782121E-2</v>
      </c>
      <c r="AA124">
        <f t="shared" si="192"/>
        <v>1.548315259022072E-2</v>
      </c>
      <c r="AB124">
        <f t="shared" si="192"/>
        <v>1.5277914408224621E-2</v>
      </c>
      <c r="AC124">
        <f t="shared" si="192"/>
        <v>1.5074222695202239E-2</v>
      </c>
      <c r="AD124">
        <f t="shared" si="192"/>
        <v>1.4872067630223206E-2</v>
      </c>
      <c r="AE124">
        <f t="shared" si="192"/>
        <v>1.4671439449698242E-2</v>
      </c>
      <c r="AF124">
        <f t="shared" si="192"/>
        <v>1.4472328447060727E-2</v>
      </c>
      <c r="AG124">
        <f t="shared" si="192"/>
        <v>1.4274724972449972E-2</v>
      </c>
      <c r="AH124">
        <f t="shared" si="193"/>
        <v>1.407861943239623E-2</v>
      </c>
      <c r="AI124">
        <f t="shared" si="193"/>
        <v>1.3884002289507362E-2</v>
      </c>
      <c r="AJ124">
        <f t="shared" si="193"/>
        <v>1.3690864062157207E-2</v>
      </c>
      <c r="AK124">
        <f t="shared" si="193"/>
        <v>1.3499195324175603E-2</v>
      </c>
      <c r="AL124">
        <f t="shared" si="193"/>
        <v>1.3308986704540114E-2</v>
      </c>
      <c r="AM124">
        <f t="shared" si="193"/>
        <v>1.3120228887069384E-2</v>
      </c>
      <c r="AN124">
        <f t="shared" si="193"/>
        <v>1.2932912610118131E-2</v>
      </c>
      <c r="AO124">
        <f t="shared" si="193"/>
        <v>1.274702866627382E-2</v>
      </c>
      <c r="AP124">
        <f t="shared" si="193"/>
        <v>1.2562567902054926E-2</v>
      </c>
      <c r="AQ124">
        <f t="shared" si="193"/>
        <v>1.2379521217610844E-2</v>
      </c>
      <c r="AR124">
        <f t="shared" si="194"/>
        <v>1.2197879566423403E-2</v>
      </c>
      <c r="AS124">
        <f t="shared" si="194"/>
        <v>1.2017633955010001E-2</v>
      </c>
      <c r="AT124">
        <f t="shared" si="194"/>
        <v>1.1838775442628298E-2</v>
      </c>
      <c r="AU124">
        <f t="shared" si="194"/>
        <v>1.1661295140982563E-2</v>
      </c>
      <c r="AV124">
        <f t="shared" si="194"/>
        <v>1.1485184213931519E-2</v>
      </c>
      <c r="AW124">
        <f t="shared" si="194"/>
        <v>1.1310433877197844E-2</v>
      </c>
      <c r="AX124">
        <f t="shared" si="194"/>
        <v>1.0053364309470321E-2</v>
      </c>
      <c r="AY124">
        <f t="shared" si="194"/>
        <v>8.5896162709270217E-3</v>
      </c>
      <c r="AZ124">
        <f t="shared" si="194"/>
        <v>7.7316317363560075E-3</v>
      </c>
      <c r="BA124">
        <f t="shared" si="194"/>
        <v>7.0817459804294238E-3</v>
      </c>
      <c r="BB124">
        <f t="shared" si="195"/>
        <v>6.5507430194865317E-3</v>
      </c>
      <c r="BC124">
        <f t="shared" si="195"/>
        <v>6.0999497862914585E-3</v>
      </c>
      <c r="BD124">
        <f t="shared" si="195"/>
        <v>5.7081754427729722E-3</v>
      </c>
      <c r="BE124">
        <f t="shared" si="195"/>
        <v>5.3622095180621372E-3</v>
      </c>
      <c r="BF124">
        <f t="shared" si="195"/>
        <v>5.0531073474694857E-3</v>
      </c>
      <c r="BG124">
        <f t="shared" si="195"/>
        <v>4.774454097535092E-3</v>
      </c>
      <c r="BH124">
        <f t="shared" si="195"/>
        <v>4.521450547046015E-3</v>
      </c>
      <c r="BI124">
        <f t="shared" si="195"/>
        <v>4.2903882007972998E-3</v>
      </c>
      <c r="BJ124">
        <f t="shared" si="195"/>
        <v>4.0783274786733662E-3</v>
      </c>
      <c r="BK124">
        <f t="shared" si="195"/>
        <v>3.8828899342622791E-3</v>
      </c>
      <c r="BL124">
        <f t="shared" si="196"/>
        <v>3.7021183632311959E-3</v>
      </c>
      <c r="BM124">
        <f t="shared" si="196"/>
        <v>3.5343793064488214E-3</v>
      </c>
      <c r="BN124">
        <f t="shared" si="196"/>
        <v>3.3782930986737477E-3</v>
      </c>
      <c r="BO124">
        <f t="shared" si="196"/>
        <v>3.2326824251304766E-3</v>
      </c>
      <c r="BP124">
        <f t="shared" si="196"/>
        <v>3.0965336759990357E-3</v>
      </c>
      <c r="BQ124">
        <f t="shared" si="196"/>
        <v>2.9689673734583353E-3</v>
      </c>
      <c r="BR124">
        <f t="shared" si="196"/>
        <v>2.8492151718418389E-3</v>
      </c>
      <c r="BS124">
        <f t="shared" si="196"/>
        <v>2.7366017122929581E-3</v>
      </c>
      <c r="BT124">
        <f t="shared" si="196"/>
        <v>2.6305301242470778E-3</v>
      </c>
      <c r="BU124">
        <f t="shared" si="196"/>
        <v>2.5304703085087294E-3</v>
      </c>
      <c r="BV124">
        <f t="shared" si="197"/>
        <v>2.4359493711705164E-3</v>
      </c>
      <c r="BW124">
        <f t="shared" si="197"/>
        <v>2.34654374129506E-3</v>
      </c>
      <c r="BX124">
        <f t="shared" si="197"/>
        <v>2.2618726215392734E-3</v>
      </c>
      <c r="BY124">
        <f t="shared" si="197"/>
        <v>2.1815925047951232E-3</v>
      </c>
      <c r="BZ124">
        <f t="shared" si="197"/>
        <v>2.1053925513423192E-3</v>
      </c>
      <c r="CA124">
        <f t="shared" si="197"/>
        <v>2.0329906665748601E-3</v>
      </c>
      <c r="CB124">
        <f t="shared" si="197"/>
        <v>1.9641301535813019E-3</v>
      </c>
      <c r="CC124">
        <f t="shared" si="197"/>
        <v>1.8985768408441908E-3</v>
      </c>
      <c r="CD124">
        <f t="shared" si="197"/>
        <v>1.8361166052636439E-3</v>
      </c>
      <c r="CE124">
        <f t="shared" si="197"/>
        <v>1.7765532261582748E-3</v>
      </c>
      <c r="CF124">
        <f t="shared" si="198"/>
        <v>1.7197065179726558E-3</v>
      </c>
      <c r="CG124">
        <f t="shared" si="198"/>
        <v>1.6654106989394801E-3</v>
      </c>
      <c r="CH124">
        <f t="shared" si="198"/>
        <v>1.6135129605066444E-3</v>
      </c>
      <c r="CI124">
        <f t="shared" si="198"/>
        <v>1.5638722083907339E-3</v>
      </c>
      <c r="CJ124">
        <f t="shared" si="198"/>
        <v>1.5163579509940061E-3</v>
      </c>
      <c r="CK124">
        <f t="shared" si="198"/>
        <v>1.4708493148754961E-3</v>
      </c>
      <c r="CL124">
        <f t="shared" si="198"/>
        <v>1.4272341701921892E-3</v>
      </c>
      <c r="CM124">
        <f t="shared" si="198"/>
        <v>1.3854083516723803E-3</v>
      </c>
      <c r="CN124">
        <f t="shared" si="198"/>
        <v>1.3452749628660883E-3</v>
      </c>
      <c r="CO124">
        <f t="shared" si="198"/>
        <v>1.3067437532269664E-3</v>
      </c>
      <c r="CP124">
        <f t="shared" si="199"/>
        <v>1.2697305590876082E-3</v>
      </c>
      <c r="CQ124">
        <f t="shared" si="199"/>
        <v>1.2341568008516393E-3</v>
      </c>
      <c r="CR124">
        <f t="shared" si="199"/>
        <v>7.9449969885856265E-4</v>
      </c>
      <c r="CS124">
        <f t="shared" si="199"/>
        <v>5.1597766347302244E-4</v>
      </c>
      <c r="CT124">
        <f t="shared" si="199"/>
        <v>3.5729126511174097E-4</v>
      </c>
      <c r="CU124">
        <f t="shared" si="199"/>
        <v>2.4852285668462666E-4</v>
      </c>
      <c r="CV124">
        <f t="shared" si="199"/>
        <v>1.6967259491623609E-4</v>
      </c>
      <c r="CW124">
        <f t="shared" si="199"/>
        <v>1.1152086256745967E-4</v>
      </c>
      <c r="CX124">
        <f t="shared" si="199"/>
        <v>6.8863392368808283E-5</v>
      </c>
      <c r="CY124">
        <f t="shared" si="199"/>
        <v>3.8396057231661823E-5</v>
      </c>
      <c r="CZ124">
        <f t="shared" si="200"/>
        <v>1.785158136423146E-5</v>
      </c>
      <c r="DA124">
        <f t="shared" si="200"/>
        <v>5.5855513418322132E-6</v>
      </c>
      <c r="DB124">
        <f t="shared" si="200"/>
        <v>3.5475829835415242E-7</v>
      </c>
      <c r="DC124">
        <f t="shared" si="200"/>
        <v>0</v>
      </c>
      <c r="DD124">
        <f t="shared" si="200"/>
        <v>0</v>
      </c>
      <c r="DE124">
        <f t="shared" si="200"/>
        <v>0</v>
      </c>
      <c r="DF124">
        <f t="shared" si="200"/>
        <v>0</v>
      </c>
      <c r="DG124">
        <f t="shared" si="200"/>
        <v>0</v>
      </c>
      <c r="DH124">
        <f t="shared" si="200"/>
        <v>0</v>
      </c>
      <c r="DI124">
        <f t="shared" si="200"/>
        <v>0</v>
      </c>
      <c r="DJ124">
        <f t="shared" si="201"/>
        <v>0</v>
      </c>
      <c r="DK124">
        <f t="shared" si="201"/>
        <v>0</v>
      </c>
      <c r="DL124">
        <f t="shared" si="201"/>
        <v>0</v>
      </c>
      <c r="DM124">
        <f t="shared" si="201"/>
        <v>0</v>
      </c>
      <c r="DN124">
        <f t="shared" si="201"/>
        <v>0</v>
      </c>
      <c r="DO124">
        <f t="shared" si="201"/>
        <v>0</v>
      </c>
      <c r="DP124">
        <f t="shared" si="201"/>
        <v>0</v>
      </c>
      <c r="DQ124">
        <f t="shared" si="201"/>
        <v>0</v>
      </c>
      <c r="DR124">
        <f t="shared" si="201"/>
        <v>0</v>
      </c>
      <c r="DS124">
        <f t="shared" si="201"/>
        <v>0</v>
      </c>
      <c r="DT124">
        <f t="shared" si="202"/>
        <v>0</v>
      </c>
      <c r="DU124">
        <f t="shared" si="202"/>
        <v>0</v>
      </c>
      <c r="DV124">
        <f t="shared" si="202"/>
        <v>0</v>
      </c>
      <c r="DW124">
        <f t="shared" si="202"/>
        <v>0</v>
      </c>
      <c r="DX124">
        <f t="shared" si="202"/>
        <v>0</v>
      </c>
      <c r="DY124">
        <f t="shared" si="202"/>
        <v>0</v>
      </c>
      <c r="DZ124">
        <f t="shared" si="202"/>
        <v>0</v>
      </c>
      <c r="EA124">
        <f t="shared" si="202"/>
        <v>0</v>
      </c>
      <c r="EB124">
        <f t="shared" si="202"/>
        <v>0</v>
      </c>
      <c r="EC124">
        <f t="shared" si="202"/>
        <v>0</v>
      </c>
      <c r="ED124">
        <f t="shared" si="203"/>
        <v>0</v>
      </c>
      <c r="EE124">
        <f t="shared" si="203"/>
        <v>0</v>
      </c>
      <c r="EF124">
        <f t="shared" si="203"/>
        <v>0</v>
      </c>
      <c r="EG124">
        <f t="shared" si="203"/>
        <v>0</v>
      </c>
      <c r="EH124">
        <f t="shared" si="203"/>
        <v>0</v>
      </c>
      <c r="EI124">
        <f t="shared" si="203"/>
        <v>0</v>
      </c>
      <c r="EJ124">
        <f t="shared" si="203"/>
        <v>0</v>
      </c>
      <c r="EK124">
        <f t="shared" si="203"/>
        <v>0</v>
      </c>
      <c r="EL124">
        <f t="shared" si="203"/>
        <v>0</v>
      </c>
      <c r="EM124">
        <f t="shared" si="203"/>
        <v>0</v>
      </c>
      <c r="EN124">
        <f t="shared" si="204"/>
        <v>0</v>
      </c>
      <c r="EO124">
        <f t="shared" si="204"/>
        <v>0</v>
      </c>
      <c r="EP124">
        <f t="shared" si="204"/>
        <v>0</v>
      </c>
      <c r="EQ124">
        <f t="shared" si="204"/>
        <v>0</v>
      </c>
      <c r="ER124">
        <f t="shared" si="204"/>
        <v>0</v>
      </c>
      <c r="ES124">
        <f t="shared" si="204"/>
        <v>0</v>
      </c>
      <c r="ET124">
        <f t="shared" si="204"/>
        <v>0</v>
      </c>
      <c r="EU124">
        <f t="shared" si="204"/>
        <v>0</v>
      </c>
      <c r="EV124">
        <f t="shared" si="204"/>
        <v>0</v>
      </c>
      <c r="EW124">
        <f t="shared" si="204"/>
        <v>0</v>
      </c>
      <c r="EX124">
        <f t="shared" si="204"/>
        <v>0</v>
      </c>
      <c r="EZ124">
        <f t="shared" si="112"/>
        <v>0.87843203871482267</v>
      </c>
      <c r="FB124">
        <f t="shared" si="158"/>
        <v>1.1265961735049679E-2</v>
      </c>
      <c r="FC124">
        <f t="shared" si="159"/>
        <v>0.24857567795131782</v>
      </c>
    </row>
    <row r="125" spans="1:159" x14ac:dyDescent="0.25">
      <c r="A125">
        <v>890</v>
      </c>
      <c r="B125" s="20">
        <f>'Input spectra'!S124</f>
        <v>4.5583291074842103E-2</v>
      </c>
      <c r="C125">
        <f>'Input spectra'!D124</f>
        <v>0</v>
      </c>
      <c r="D125">
        <f t="shared" si="190"/>
        <v>2.0653927966864227E-2</v>
      </c>
      <c r="E125">
        <f t="shared" si="190"/>
        <v>2.0410265472765522E-2</v>
      </c>
      <c r="F125">
        <f t="shared" si="190"/>
        <v>2.0168392107320247E-2</v>
      </c>
      <c r="G125">
        <f t="shared" si="190"/>
        <v>1.9928296636663623E-2</v>
      </c>
      <c r="H125">
        <f t="shared" si="190"/>
        <v>1.9689967892106929E-2</v>
      </c>
      <c r="I125">
        <f t="shared" si="190"/>
        <v>1.945339476977706E-2</v>
      </c>
      <c r="J125">
        <f t="shared" si="190"/>
        <v>1.9218566230257979E-2</v>
      </c>
      <c r="K125">
        <f t="shared" si="190"/>
        <v>1.8985471298234056E-2</v>
      </c>
      <c r="L125">
        <f t="shared" si="190"/>
        <v>1.8754099062135408E-2</v>
      </c>
      <c r="M125">
        <f t="shared" si="190"/>
        <v>1.8524438673785039E-2</v>
      </c>
      <c r="N125">
        <f t="shared" si="191"/>
        <v>1.8296479348047956E-2</v>
      </c>
      <c r="O125">
        <f t="shared" si="191"/>
        <v>1.8070210362482093E-2</v>
      </c>
      <c r="P125">
        <f t="shared" si="191"/>
        <v>1.7845621056991161E-2</v>
      </c>
      <c r="Q125">
        <f t="shared" si="191"/>
        <v>1.7622700833479339E-2</v>
      </c>
      <c r="R125">
        <f t="shared" si="191"/>
        <v>1.7401439155507806E-2</v>
      </c>
      <c r="S125">
        <f t="shared" si="191"/>
        <v>1.7181825547953125E-2</v>
      </c>
      <c r="T125">
        <f t="shared" si="191"/>
        <v>1.6963849596667469E-2</v>
      </c>
      <c r="U125">
        <f t="shared" si="191"/>
        <v>1.6747500948140648E-2</v>
      </c>
      <c r="V125">
        <f t="shared" si="191"/>
        <v>1.6532769309163958E-2</v>
      </c>
      <c r="W125">
        <f t="shared" si="191"/>
        <v>1.6319644446495845E-2</v>
      </c>
      <c r="X125">
        <f t="shared" si="192"/>
        <v>1.6108116186529353E-2</v>
      </c>
      <c r="Y125">
        <f t="shared" si="192"/>
        <v>1.5898174414961344E-2</v>
      </c>
      <c r="Z125">
        <f t="shared" si="192"/>
        <v>1.5689809076463519E-2</v>
      </c>
      <c r="AA125">
        <f t="shared" si="192"/>
        <v>1.5483010174355175E-2</v>
      </c>
      <c r="AB125">
        <f t="shared" si="192"/>
        <v>1.5277767770277754E-2</v>
      </c>
      <c r="AC125">
        <f t="shared" si="192"/>
        <v>1.5074071983871109E-2</v>
      </c>
      <c r="AD125">
        <f t="shared" si="192"/>
        <v>1.4871912992451521E-2</v>
      </c>
      <c r="AE125">
        <f t="shared" si="192"/>
        <v>1.4671281030691449E-2</v>
      </c>
      <c r="AF125">
        <f t="shared" si="192"/>
        <v>1.4472166390300989E-2</v>
      </c>
      <c r="AG125">
        <f t="shared" si="192"/>
        <v>1.4274559419711046E-2</v>
      </c>
      <c r="AH125">
        <f t="shared" si="193"/>
        <v>1.4078450523758222E-2</v>
      </c>
      <c r="AI125">
        <f t="shared" si="193"/>
        <v>1.3883830163371384E-2</v>
      </c>
      <c r="AJ125">
        <f t="shared" si="193"/>
        <v>1.3690688855259916E-2</v>
      </c>
      <c r="AK125">
        <f t="shared" si="193"/>
        <v>1.3499017171603645E-2</v>
      </c>
      <c r="AL125">
        <f t="shared" si="193"/>
        <v>1.3308805739744453E-2</v>
      </c>
      <c r="AM125">
        <f t="shared" si="193"/>
        <v>1.3120045241879522E-2</v>
      </c>
      <c r="AN125">
        <f t="shared" si="193"/>
        <v>1.2932726414756224E-2</v>
      </c>
      <c r="AO125">
        <f t="shared" si="193"/>
        <v>1.2746840049368706E-2</v>
      </c>
      <c r="AP125">
        <f t="shared" si="193"/>
        <v>1.2562376990656023E-2</v>
      </c>
      <c r="AQ125">
        <f t="shared" si="193"/>
        <v>1.2379328137201958E-2</v>
      </c>
      <c r="AR125">
        <f t="shared" si="194"/>
        <v>1.2197684440936444E-2</v>
      </c>
      <c r="AS125">
        <f t="shared" si="194"/>
        <v>1.2017436906838572E-2</v>
      </c>
      <c r="AT125">
        <f t="shared" si="194"/>
        <v>1.1838576592641203E-2</v>
      </c>
      <c r="AU125">
        <f t="shared" si="194"/>
        <v>1.1661094608537209E-2</v>
      </c>
      <c r="AV125">
        <f t="shared" si="194"/>
        <v>1.148498211688722E-2</v>
      </c>
      <c r="AW125">
        <f t="shared" si="194"/>
        <v>1.1310230331929018E-2</v>
      </c>
      <c r="AX125">
        <f t="shared" si="194"/>
        <v>1.005317936625715E-2</v>
      </c>
      <c r="AY125">
        <f t="shared" si="194"/>
        <v>8.5894548199489662E-3</v>
      </c>
      <c r="AZ125">
        <f t="shared" si="194"/>
        <v>7.7314833201347129E-3</v>
      </c>
      <c r="BA125">
        <f t="shared" si="194"/>
        <v>7.0816072073228084E-3</v>
      </c>
      <c r="BB125">
        <f t="shared" si="195"/>
        <v>6.5506120321334894E-3</v>
      </c>
      <c r="BC125">
        <f t="shared" si="195"/>
        <v>6.0998253734673973E-3</v>
      </c>
      <c r="BD125">
        <f t="shared" si="195"/>
        <v>5.7080567376993135E-3</v>
      </c>
      <c r="BE125">
        <f t="shared" si="195"/>
        <v>5.3620958631560812E-3</v>
      </c>
      <c r="BF125">
        <f t="shared" si="195"/>
        <v>5.0529982233541481E-3</v>
      </c>
      <c r="BG125">
        <f t="shared" si="195"/>
        <v>4.7743490817032897E-3</v>
      </c>
      <c r="BH125">
        <f t="shared" si="195"/>
        <v>4.5213492879396877E-3</v>
      </c>
      <c r="BI125">
        <f t="shared" si="195"/>
        <v>4.2902904006212822E-3</v>
      </c>
      <c r="BJ125">
        <f t="shared" si="195"/>
        <v>4.0782328814926274E-3</v>
      </c>
      <c r="BK125">
        <f t="shared" si="195"/>
        <v>3.8827983174642721E-3</v>
      </c>
      <c r="BL125">
        <f t="shared" si="196"/>
        <v>3.7020295312228673E-3</v>
      </c>
      <c r="BM125">
        <f t="shared" si="196"/>
        <v>3.5342930858897502E-3</v>
      </c>
      <c r="BN125">
        <f t="shared" si="196"/>
        <v>3.3782093347963517E-3</v>
      </c>
      <c r="BO125">
        <f t="shared" si="196"/>
        <v>3.2326009788488461E-3</v>
      </c>
      <c r="BP125">
        <f t="shared" si="196"/>
        <v>3.0964544216022694E-3</v>
      </c>
      <c r="BQ125">
        <f t="shared" si="196"/>
        <v>2.968890196745269E-3</v>
      </c>
      <c r="BR125">
        <f t="shared" si="196"/>
        <v>2.8491399685946382E-3</v>
      </c>
      <c r="BS125">
        <f t="shared" si="196"/>
        <v>2.7365283870146866E-3</v>
      </c>
      <c r="BT125">
        <f t="shared" si="196"/>
        <v>2.6304585891076082E-3</v>
      </c>
      <c r="BU125">
        <f t="shared" si="196"/>
        <v>2.5304004824570282E-3</v>
      </c>
      <c r="BV125">
        <f t="shared" si="197"/>
        <v>2.4358811791812133E-3</v>
      </c>
      <c r="BW125">
        <f t="shared" si="197"/>
        <v>2.3464771137244366E-3</v>
      </c>
      <c r="BX125">
        <f t="shared" si="197"/>
        <v>2.2618074935712132E-3</v>
      </c>
      <c r="BY125">
        <f t="shared" si="197"/>
        <v>2.1815288159616111E-3</v>
      </c>
      <c r="BZ125">
        <f t="shared" si="197"/>
        <v>2.1053302451061831E-3</v>
      </c>
      <c r="CA125">
        <f t="shared" si="197"/>
        <v>2.032929689964838E-3</v>
      </c>
      <c r="CB125">
        <f t="shared" si="197"/>
        <v>1.9640704568713693E-3</v>
      </c>
      <c r="CC125">
        <f t="shared" si="197"/>
        <v>1.8985183772705508E-3</v>
      </c>
      <c r="CD125">
        <f t="shared" si="197"/>
        <v>1.8360593307739437E-3</v>
      </c>
      <c r="CE125">
        <f t="shared" si="197"/>
        <v>1.7764970991885323E-3</v>
      </c>
      <c r="CF125">
        <f t="shared" si="198"/>
        <v>1.7196514992481294E-3</v>
      </c>
      <c r="CG125">
        <f t="shared" si="198"/>
        <v>1.665356751296319E-3</v>
      </c>
      <c r="CH125">
        <f t="shared" si="198"/>
        <v>1.6134600487316523E-3</v>
      </c>
      <c r="CI125">
        <f t="shared" si="198"/>
        <v>1.5638202990769772E-3</v>
      </c>
      <c r="CJ125">
        <f t="shared" si="198"/>
        <v>1.516307012410342E-3</v>
      </c>
      <c r="CK125">
        <f t="shared" si="198"/>
        <v>1.4707993168483666E-3</v>
      </c>
      <c r="CL125">
        <f t="shared" si="198"/>
        <v>1.4271850839982603E-3</v>
      </c>
      <c r="CM125">
        <f t="shared" si="198"/>
        <v>1.385360149940803E-3</v>
      </c>
      <c r="CN125">
        <f t="shared" si="198"/>
        <v>1.3452276194893188E-3</v>
      </c>
      <c r="CO125">
        <f t="shared" si="198"/>
        <v>1.3066972432792226E-3</v>
      </c>
      <c r="CP125">
        <f t="shared" si="199"/>
        <v>1.2696848587501592E-3</v>
      </c>
      <c r="CQ125">
        <f t="shared" si="199"/>
        <v>1.23411188734422E-3</v>
      </c>
      <c r="CR125">
        <f t="shared" si="199"/>
        <v>7.9447046765374269E-4</v>
      </c>
      <c r="CS125">
        <f t="shared" si="199"/>
        <v>5.1595847329891542E-4</v>
      </c>
      <c r="CT125">
        <f t="shared" si="199"/>
        <v>3.5727783389892357E-4</v>
      </c>
      <c r="CU125">
        <f t="shared" si="199"/>
        <v>2.485134148838281E-4</v>
      </c>
      <c r="CV125">
        <f t="shared" si="199"/>
        <v>1.6966608091646083E-4</v>
      </c>
      <c r="CW125">
        <f t="shared" si="199"/>
        <v>1.1151653650713019E-4</v>
      </c>
      <c r="CX125">
        <f t="shared" si="199"/>
        <v>6.8860693516495724E-5</v>
      </c>
      <c r="CY125">
        <f t="shared" si="199"/>
        <v>3.8394537081924547E-5</v>
      </c>
      <c r="CZ125">
        <f t="shared" si="200"/>
        <v>1.7850867458036344E-5</v>
      </c>
      <c r="DA125">
        <f t="shared" si="200"/>
        <v>5.5853257352366038E-6</v>
      </c>
      <c r="DB125">
        <f t="shared" si="200"/>
        <v>3.547438274049786E-7</v>
      </c>
      <c r="DC125">
        <f t="shared" si="200"/>
        <v>0</v>
      </c>
      <c r="DD125">
        <f t="shared" si="200"/>
        <v>0</v>
      </c>
      <c r="DE125">
        <f t="shared" si="200"/>
        <v>0</v>
      </c>
      <c r="DF125">
        <f t="shared" si="200"/>
        <v>0</v>
      </c>
      <c r="DG125">
        <f t="shared" si="200"/>
        <v>0</v>
      </c>
      <c r="DH125">
        <f t="shared" si="200"/>
        <v>0</v>
      </c>
      <c r="DI125">
        <f t="shared" si="200"/>
        <v>0</v>
      </c>
      <c r="DJ125">
        <f t="shared" si="201"/>
        <v>0</v>
      </c>
      <c r="DK125">
        <f t="shared" si="201"/>
        <v>0</v>
      </c>
      <c r="DL125">
        <f t="shared" si="201"/>
        <v>0</v>
      </c>
      <c r="DM125">
        <f t="shared" si="201"/>
        <v>0</v>
      </c>
      <c r="DN125">
        <f t="shared" si="201"/>
        <v>0</v>
      </c>
      <c r="DO125">
        <f t="shared" si="201"/>
        <v>0</v>
      </c>
      <c r="DP125">
        <f t="shared" si="201"/>
        <v>0</v>
      </c>
      <c r="DQ125">
        <f t="shared" si="201"/>
        <v>0</v>
      </c>
      <c r="DR125">
        <f t="shared" si="201"/>
        <v>0</v>
      </c>
      <c r="DS125">
        <f t="shared" si="201"/>
        <v>0</v>
      </c>
      <c r="DT125">
        <f t="shared" si="202"/>
        <v>0</v>
      </c>
      <c r="DU125">
        <f t="shared" si="202"/>
        <v>0</v>
      </c>
      <c r="DV125">
        <f t="shared" si="202"/>
        <v>0</v>
      </c>
      <c r="DW125">
        <f t="shared" si="202"/>
        <v>0</v>
      </c>
      <c r="DX125">
        <f t="shared" si="202"/>
        <v>0</v>
      </c>
      <c r="DY125">
        <f t="shared" si="202"/>
        <v>0</v>
      </c>
      <c r="DZ125">
        <f t="shared" si="202"/>
        <v>0</v>
      </c>
      <c r="EA125">
        <f t="shared" si="202"/>
        <v>0</v>
      </c>
      <c r="EB125">
        <f t="shared" si="202"/>
        <v>0</v>
      </c>
      <c r="EC125">
        <f t="shared" si="202"/>
        <v>0</v>
      </c>
      <c r="ED125">
        <f t="shared" si="203"/>
        <v>0</v>
      </c>
      <c r="EE125">
        <f t="shared" si="203"/>
        <v>0</v>
      </c>
      <c r="EF125">
        <f t="shared" si="203"/>
        <v>0</v>
      </c>
      <c r="EG125">
        <f t="shared" si="203"/>
        <v>0</v>
      </c>
      <c r="EH125">
        <f t="shared" si="203"/>
        <v>0</v>
      </c>
      <c r="EI125">
        <f t="shared" si="203"/>
        <v>0</v>
      </c>
      <c r="EJ125">
        <f t="shared" si="203"/>
        <v>0</v>
      </c>
      <c r="EK125">
        <f t="shared" si="203"/>
        <v>0</v>
      </c>
      <c r="EL125">
        <f t="shared" si="203"/>
        <v>0</v>
      </c>
      <c r="EM125">
        <f t="shared" si="203"/>
        <v>0</v>
      </c>
      <c r="EN125">
        <f t="shared" si="204"/>
        <v>0</v>
      </c>
      <c r="EO125">
        <f t="shared" si="204"/>
        <v>0</v>
      </c>
      <c r="EP125">
        <f t="shared" si="204"/>
        <v>0</v>
      </c>
      <c r="EQ125">
        <f t="shared" si="204"/>
        <v>0</v>
      </c>
      <c r="ER125">
        <f t="shared" si="204"/>
        <v>0</v>
      </c>
      <c r="ES125">
        <f t="shared" si="204"/>
        <v>0</v>
      </c>
      <c r="ET125">
        <f t="shared" si="204"/>
        <v>0</v>
      </c>
      <c r="EU125">
        <f t="shared" si="204"/>
        <v>0</v>
      </c>
      <c r="EV125">
        <f t="shared" si="204"/>
        <v>0</v>
      </c>
      <c r="EW125">
        <f t="shared" si="204"/>
        <v>0</v>
      </c>
      <c r="EX125">
        <f t="shared" si="204"/>
        <v>0</v>
      </c>
      <c r="EZ125">
        <f t="shared" si="112"/>
        <v>0.87842239287560253</v>
      </c>
      <c r="FB125">
        <f t="shared" si="158"/>
        <v>1.1266939006694621E-2</v>
      </c>
      <c r="FC125">
        <f t="shared" si="159"/>
        <v>0.24857555298442668</v>
      </c>
    </row>
    <row r="126" spans="1:159" x14ac:dyDescent="0.25">
      <c r="A126">
        <v>895</v>
      </c>
      <c r="B126" s="20">
        <f>'Input spectra'!S125</f>
        <v>4.5587290275002003E-2</v>
      </c>
      <c r="C126">
        <f>'Input spectra'!D125</f>
        <v>0</v>
      </c>
      <c r="D126">
        <f t="shared" si="190"/>
        <v>2.0653927966864227E-2</v>
      </c>
      <c r="E126">
        <f t="shared" si="190"/>
        <v>2.0410257310293459E-2</v>
      </c>
      <c r="F126">
        <f t="shared" si="190"/>
        <v>2.0168375975839311E-2</v>
      </c>
      <c r="G126">
        <f t="shared" si="190"/>
        <v>1.9928272727503835E-2</v>
      </c>
      <c r="H126">
        <f t="shared" si="190"/>
        <v>1.9689936394483024E-2</v>
      </c>
      <c r="I126">
        <f t="shared" si="190"/>
        <v>1.9453355870806217E-2</v>
      </c>
      <c r="J126">
        <f t="shared" si="190"/>
        <v>1.9218520114977419E-2</v>
      </c>
      <c r="K126">
        <f t="shared" si="190"/>
        <v>1.8985418149618554E-2</v>
      </c>
      <c r="L126">
        <f t="shared" si="190"/>
        <v>1.8754039061114613E-2</v>
      </c>
      <c r="M126">
        <f t="shared" si="190"/>
        <v>1.8524371999260734E-2</v>
      </c>
      <c r="N126">
        <f t="shared" si="191"/>
        <v>1.8296406176911136E-2</v>
      </c>
      <c r="O126">
        <f t="shared" si="191"/>
        <v>1.8070130869629952E-2</v>
      </c>
      <c r="P126">
        <f t="shared" si="191"/>
        <v>1.7845535415343956E-2</v>
      </c>
      <c r="Q126">
        <f t="shared" si="191"/>
        <v>1.7622609213997116E-2</v>
      </c>
      <c r="R126">
        <f t="shared" si="191"/>
        <v>1.7401341727206997E-2</v>
      </c>
      <c r="S126">
        <f t="shared" si="191"/>
        <v>1.7181722477923055E-2</v>
      </c>
      <c r="T126">
        <f t="shared" si="191"/>
        <v>1.696374105008672E-2</v>
      </c>
      <c r="U126">
        <f t="shared" si="191"/>
        <v>1.6747387088293295E-2</v>
      </c>
      <c r="V126">
        <f t="shared" si="191"/>
        <v>1.6532650297455716E-2</v>
      </c>
      <c r="W126">
        <f t="shared" si="191"/>
        <v>1.6319520442470075E-2</v>
      </c>
      <c r="X126">
        <f t="shared" si="192"/>
        <v>1.6107987347882949E-2</v>
      </c>
      <c r="Y126">
        <f t="shared" si="192"/>
        <v>1.5898040897560518E-2</v>
      </c>
      <c r="Z126">
        <f t="shared" si="192"/>
        <v>1.5689671034359455E-2</v>
      </c>
      <c r="AA126">
        <f t="shared" si="192"/>
        <v>1.5482867759799592E-2</v>
      </c>
      <c r="AB126">
        <f t="shared" si="192"/>
        <v>1.5277621133738326E-2</v>
      </c>
      <c r="AC126">
        <f t="shared" si="192"/>
        <v>1.5073921274046789E-2</v>
      </c>
      <c r="AD126">
        <f t="shared" si="192"/>
        <v>1.4871758356287745E-2</v>
      </c>
      <c r="AE126">
        <f t="shared" si="192"/>
        <v>1.4671122613395234E-2</v>
      </c>
      <c r="AF126">
        <f t="shared" si="192"/>
        <v>1.4472004335355919E-2</v>
      </c>
      <c r="AG126">
        <f t="shared" si="192"/>
        <v>1.427439386889214E-2</v>
      </c>
      <c r="AH126">
        <f t="shared" si="193"/>
        <v>1.4078281617146703E-2</v>
      </c>
      <c r="AI126">
        <f t="shared" si="193"/>
        <v>1.3883658039369333E-2</v>
      </c>
      <c r="AJ126">
        <f t="shared" si="193"/>
        <v>1.3690513650604816E-2</v>
      </c>
      <c r="AK126">
        <f t="shared" si="193"/>
        <v>1.3498839021382823E-2</v>
      </c>
      <c r="AL126">
        <f t="shared" si="193"/>
        <v>1.3308624777409409E-2</v>
      </c>
      <c r="AM126">
        <f t="shared" si="193"/>
        <v>1.3119861599260164E-2</v>
      </c>
      <c r="AN126">
        <f t="shared" si="193"/>
        <v>1.2932540222074983E-2</v>
      </c>
      <c r="AO126">
        <f t="shared" si="193"/>
        <v>1.2746651435254549E-2</v>
      </c>
      <c r="AP126">
        <f t="shared" si="193"/>
        <v>1.2562186082158377E-2</v>
      </c>
      <c r="AQ126">
        <f t="shared" si="193"/>
        <v>1.2379135059804508E-2</v>
      </c>
      <c r="AR126">
        <f t="shared" si="194"/>
        <v>1.2197489318570847E-2</v>
      </c>
      <c r="AS126">
        <f t="shared" si="194"/>
        <v>1.2017239861898064E-2</v>
      </c>
      <c r="AT126">
        <f t="shared" si="194"/>
        <v>1.1838377745994097E-2</v>
      </c>
      <c r="AU126">
        <f t="shared" si="194"/>
        <v>1.1660894079540298E-2</v>
      </c>
      <c r="AV126">
        <f t="shared" si="194"/>
        <v>1.1484780023399092E-2</v>
      </c>
      <c r="AW126">
        <f t="shared" si="194"/>
        <v>1.1310026790323249E-2</v>
      </c>
      <c r="AX126">
        <f t="shared" si="194"/>
        <v>1.0052994426446228E-2</v>
      </c>
      <c r="AY126">
        <f t="shared" si="194"/>
        <v>8.5892933720055596E-3</v>
      </c>
      <c r="AZ126">
        <f t="shared" si="194"/>
        <v>7.7313349067624155E-3</v>
      </c>
      <c r="BA126">
        <f t="shared" si="194"/>
        <v>7.0814684369355793E-3</v>
      </c>
      <c r="BB126">
        <f t="shared" si="195"/>
        <v>6.5504810473996471E-3</v>
      </c>
      <c r="BC126">
        <f t="shared" si="195"/>
        <v>6.0997009631808272E-3</v>
      </c>
      <c r="BD126">
        <f t="shared" si="195"/>
        <v>5.7079380350942037E-3</v>
      </c>
      <c r="BE126">
        <f t="shared" si="195"/>
        <v>5.3619822106590045E-3</v>
      </c>
      <c r="BF126">
        <f t="shared" si="195"/>
        <v>5.0528891015953958E-3</v>
      </c>
      <c r="BG126">
        <f t="shared" si="195"/>
        <v>4.7742440681813516E-3</v>
      </c>
      <c r="BH126">
        <f t="shared" si="195"/>
        <v>4.5212480311010881E-3</v>
      </c>
      <c r="BI126">
        <f t="shared" si="195"/>
        <v>4.2901926026746393E-3</v>
      </c>
      <c r="BJ126">
        <f t="shared" si="195"/>
        <v>4.0781382865060821E-3</v>
      </c>
      <c r="BK126">
        <f t="shared" si="195"/>
        <v>3.8827067028279652E-3</v>
      </c>
      <c r="BL126">
        <f t="shared" si="196"/>
        <v>3.7019407013460575E-3</v>
      </c>
      <c r="BM126">
        <f t="shared" si="196"/>
        <v>3.5342068674340163E-3</v>
      </c>
      <c r="BN126">
        <f t="shared" si="196"/>
        <v>3.3781255729958609E-3</v>
      </c>
      <c r="BO126">
        <f t="shared" si="196"/>
        <v>3.2325195346192283E-3</v>
      </c>
      <c r="BP126">
        <f t="shared" si="196"/>
        <v>3.0963751692339859E-3</v>
      </c>
      <c r="BQ126">
        <f t="shared" si="196"/>
        <v>2.9688130220383718E-3</v>
      </c>
      <c r="BR126">
        <f t="shared" si="196"/>
        <v>2.8490647673323822E-3</v>
      </c>
      <c r="BS126">
        <f t="shared" si="196"/>
        <v>2.7364550637011152E-3</v>
      </c>
      <c r="BT126">
        <f t="shared" si="196"/>
        <v>2.6303870559134801E-3</v>
      </c>
      <c r="BU126">
        <f t="shared" si="196"/>
        <v>2.5303306583321157E-3</v>
      </c>
      <c r="BV126">
        <f t="shared" si="197"/>
        <v>2.4358129891008788E-3</v>
      </c>
      <c r="BW126">
        <f t="shared" si="197"/>
        <v>2.3464104880456327E-3</v>
      </c>
      <c r="BX126">
        <f t="shared" si="197"/>
        <v>2.2617423674784385E-3</v>
      </c>
      <c r="BY126">
        <f t="shared" si="197"/>
        <v>2.181465128987415E-3</v>
      </c>
      <c r="BZ126">
        <f t="shared" si="197"/>
        <v>2.105267940713917E-3</v>
      </c>
      <c r="CA126">
        <f t="shared" si="197"/>
        <v>2.0328687151837223E-3</v>
      </c>
      <c r="CB126">
        <f t="shared" si="197"/>
        <v>1.9640107619758275E-3</v>
      </c>
      <c r="CC126">
        <f t="shared" si="197"/>
        <v>1.8984599154972025E-3</v>
      </c>
      <c r="CD126">
        <f t="shared" si="197"/>
        <v>1.836002058070824E-3</v>
      </c>
      <c r="CE126">
        <f t="shared" si="197"/>
        <v>1.7764409739920212E-3</v>
      </c>
      <c r="CF126">
        <f t="shared" si="198"/>
        <v>1.7195964822838232E-3</v>
      </c>
      <c r="CG126">
        <f t="shared" si="198"/>
        <v>1.6653028054006854E-3</v>
      </c>
      <c r="CH126">
        <f t="shared" si="198"/>
        <v>1.6134071386917921E-3</v>
      </c>
      <c r="CI126">
        <f t="shared" si="198"/>
        <v>1.5637683914862376E-3</v>
      </c>
      <c r="CJ126">
        <f t="shared" si="198"/>
        <v>1.5162560755378445E-3</v>
      </c>
      <c r="CK126">
        <f t="shared" si="198"/>
        <v>1.4707493205208028E-3</v>
      </c>
      <c r="CL126">
        <f t="shared" si="198"/>
        <v>1.427135999492531E-3</v>
      </c>
      <c r="CM126">
        <f t="shared" si="198"/>
        <v>1.3853119498862827E-3</v>
      </c>
      <c r="CN126">
        <f t="shared" si="198"/>
        <v>1.3451802777786747E-3</v>
      </c>
      <c r="CO126">
        <f t="shared" si="198"/>
        <v>1.3066507349868736E-3</v>
      </c>
      <c r="CP126">
        <f t="shared" si="199"/>
        <v>1.2696391600575648E-3</v>
      </c>
      <c r="CQ126">
        <f t="shared" si="199"/>
        <v>1.2340669754712971E-3</v>
      </c>
      <c r="CR126">
        <f t="shared" si="199"/>
        <v>7.9444123752439718E-4</v>
      </c>
      <c r="CS126">
        <f t="shared" si="199"/>
        <v>5.1593928383852721E-4</v>
      </c>
      <c r="CT126">
        <f t="shared" si="199"/>
        <v>3.5726440319100975E-4</v>
      </c>
      <c r="CU126">
        <f t="shared" si="199"/>
        <v>2.4850397344173961E-4</v>
      </c>
      <c r="CV126">
        <f t="shared" si="199"/>
        <v>1.6965956716676845E-4</v>
      </c>
      <c r="CW126">
        <f t="shared" si="199"/>
        <v>1.1151221061461516E-4</v>
      </c>
      <c r="CX126">
        <f t="shared" si="199"/>
        <v>6.8857994769955003E-5</v>
      </c>
      <c r="CY126">
        <f t="shared" si="199"/>
        <v>3.8393016992372011E-5</v>
      </c>
      <c r="CZ126">
        <f t="shared" si="200"/>
        <v>1.7850153580391213E-5</v>
      </c>
      <c r="DA126">
        <f t="shared" si="200"/>
        <v>5.5851001377535011E-6</v>
      </c>
      <c r="DB126">
        <f t="shared" si="200"/>
        <v>3.5472935704608987E-7</v>
      </c>
      <c r="DC126">
        <f t="shared" si="200"/>
        <v>0</v>
      </c>
      <c r="DD126">
        <f t="shared" si="200"/>
        <v>0</v>
      </c>
      <c r="DE126">
        <f t="shared" si="200"/>
        <v>0</v>
      </c>
      <c r="DF126">
        <f t="shared" si="200"/>
        <v>0</v>
      </c>
      <c r="DG126">
        <f t="shared" si="200"/>
        <v>0</v>
      </c>
      <c r="DH126">
        <f t="shared" si="200"/>
        <v>0</v>
      </c>
      <c r="DI126">
        <f t="shared" si="200"/>
        <v>0</v>
      </c>
      <c r="DJ126">
        <f t="shared" si="201"/>
        <v>0</v>
      </c>
      <c r="DK126">
        <f t="shared" si="201"/>
        <v>0</v>
      </c>
      <c r="DL126">
        <f t="shared" si="201"/>
        <v>0</v>
      </c>
      <c r="DM126">
        <f t="shared" si="201"/>
        <v>0</v>
      </c>
      <c r="DN126">
        <f t="shared" si="201"/>
        <v>0</v>
      </c>
      <c r="DO126">
        <f t="shared" si="201"/>
        <v>0</v>
      </c>
      <c r="DP126">
        <f t="shared" si="201"/>
        <v>0</v>
      </c>
      <c r="DQ126">
        <f t="shared" si="201"/>
        <v>0</v>
      </c>
      <c r="DR126">
        <f t="shared" si="201"/>
        <v>0</v>
      </c>
      <c r="DS126">
        <f t="shared" si="201"/>
        <v>0</v>
      </c>
      <c r="DT126">
        <f t="shared" si="202"/>
        <v>0</v>
      </c>
      <c r="DU126">
        <f t="shared" si="202"/>
        <v>0</v>
      </c>
      <c r="DV126">
        <f t="shared" si="202"/>
        <v>0</v>
      </c>
      <c r="DW126">
        <f t="shared" si="202"/>
        <v>0</v>
      </c>
      <c r="DX126">
        <f t="shared" si="202"/>
        <v>0</v>
      </c>
      <c r="DY126">
        <f t="shared" si="202"/>
        <v>0</v>
      </c>
      <c r="DZ126">
        <f t="shared" si="202"/>
        <v>0</v>
      </c>
      <c r="EA126">
        <f t="shared" si="202"/>
        <v>0</v>
      </c>
      <c r="EB126">
        <f t="shared" si="202"/>
        <v>0</v>
      </c>
      <c r="EC126">
        <f t="shared" si="202"/>
        <v>0</v>
      </c>
      <c r="ED126">
        <f t="shared" si="203"/>
        <v>0</v>
      </c>
      <c r="EE126">
        <f t="shared" si="203"/>
        <v>0</v>
      </c>
      <c r="EF126">
        <f t="shared" si="203"/>
        <v>0</v>
      </c>
      <c r="EG126">
        <f t="shared" si="203"/>
        <v>0</v>
      </c>
      <c r="EH126">
        <f t="shared" si="203"/>
        <v>0</v>
      </c>
      <c r="EI126">
        <f t="shared" si="203"/>
        <v>0</v>
      </c>
      <c r="EJ126">
        <f t="shared" si="203"/>
        <v>0</v>
      </c>
      <c r="EK126">
        <f t="shared" si="203"/>
        <v>0</v>
      </c>
      <c r="EL126">
        <f t="shared" si="203"/>
        <v>0</v>
      </c>
      <c r="EM126">
        <f t="shared" si="203"/>
        <v>0</v>
      </c>
      <c r="EN126">
        <f t="shared" si="204"/>
        <v>0</v>
      </c>
      <c r="EO126">
        <f t="shared" si="204"/>
        <v>0</v>
      </c>
      <c r="EP126">
        <f t="shared" si="204"/>
        <v>0</v>
      </c>
      <c r="EQ126">
        <f t="shared" si="204"/>
        <v>0</v>
      </c>
      <c r="ER126">
        <f t="shared" si="204"/>
        <v>0</v>
      </c>
      <c r="ES126">
        <f t="shared" si="204"/>
        <v>0</v>
      </c>
      <c r="ET126">
        <f t="shared" si="204"/>
        <v>0</v>
      </c>
      <c r="EU126">
        <f t="shared" si="204"/>
        <v>0</v>
      </c>
      <c r="EV126">
        <f t="shared" si="204"/>
        <v>0</v>
      </c>
      <c r="EW126">
        <f t="shared" si="204"/>
        <v>0</v>
      </c>
      <c r="EX126">
        <f t="shared" si="204"/>
        <v>0</v>
      </c>
      <c r="EZ126">
        <f t="shared" si="112"/>
        <v>0.87841274720116069</v>
      </c>
      <c r="FB126">
        <f t="shared" si="158"/>
        <v>1.1267916276385348E-2</v>
      </c>
      <c r="FC126">
        <f t="shared" si="159"/>
        <v>0.24857542801753607</v>
      </c>
    </row>
    <row r="127" spans="1:159" x14ac:dyDescent="0.25">
      <c r="A127">
        <v>900</v>
      </c>
      <c r="B127" s="20">
        <f>'Input spectra'!S126</f>
        <v>4.5591289475162E-2</v>
      </c>
      <c r="C127">
        <f>'Input spectra'!D126</f>
        <v>0</v>
      </c>
      <c r="D127">
        <f t="shared" si="190"/>
        <v>2.0653927966864227E-2</v>
      </c>
      <c r="E127">
        <f t="shared" si="190"/>
        <v>2.0410249147824661E-2</v>
      </c>
      <c r="F127">
        <f t="shared" si="190"/>
        <v>2.0168359844371278E-2</v>
      </c>
      <c r="G127">
        <f t="shared" si="190"/>
        <v>1.9928248818372737E-2</v>
      </c>
      <c r="H127">
        <f t="shared" si="190"/>
        <v>1.9689904896909506E-2</v>
      </c>
      <c r="I127">
        <f t="shared" si="190"/>
        <v>1.9453316971913149E-2</v>
      </c>
      <c r="J127">
        <f t="shared" si="190"/>
        <v>1.9218473999807514E-2</v>
      </c>
      <c r="K127">
        <f t="shared" si="190"/>
        <v>1.8985365001151836E-2</v>
      </c>
      <c r="L127">
        <f t="shared" si="190"/>
        <v>1.8753979060285784E-2</v>
      </c>
      <c r="M127">
        <f t="shared" si="190"/>
        <v>1.8524305324976405E-2</v>
      </c>
      <c r="N127">
        <f t="shared" si="191"/>
        <v>1.8296333006066937E-2</v>
      </c>
      <c r="O127">
        <f t="shared" si="191"/>
        <v>1.807005137712751E-2</v>
      </c>
      <c r="P127">
        <f t="shared" si="191"/>
        <v>1.7845449774107749E-2</v>
      </c>
      <c r="Q127">
        <f t="shared" si="191"/>
        <v>1.7622517594991213E-2</v>
      </c>
      <c r="R127">
        <f t="shared" si="191"/>
        <v>1.7401244299451672E-2</v>
      </c>
      <c r="S127">
        <f t="shared" si="191"/>
        <v>1.7181619408511279E-2</v>
      </c>
      <c r="T127">
        <f t="shared" si="191"/>
        <v>1.6963632504200521E-2</v>
      </c>
      <c r="U127">
        <f t="shared" si="191"/>
        <v>1.6747273229220028E-2</v>
      </c>
      <c r="V127">
        <f t="shared" si="191"/>
        <v>1.6532531286604184E-2</v>
      </c>
      <c r="W127">
        <f t="shared" si="191"/>
        <v>1.6319396439386541E-2</v>
      </c>
      <c r="X127">
        <f t="shared" si="192"/>
        <v>1.610785851026704E-2</v>
      </c>
      <c r="Y127">
        <f t="shared" si="192"/>
        <v>1.5897907381280999E-2</v>
      </c>
      <c r="Z127">
        <f t="shared" si="192"/>
        <v>1.5689532993469913E-2</v>
      </c>
      <c r="AA127">
        <f t="shared" si="192"/>
        <v>1.5482725346553953E-2</v>
      </c>
      <c r="AB127">
        <f t="shared" si="192"/>
        <v>1.5277474498606317E-2</v>
      </c>
      <c r="AC127">
        <f t="shared" si="192"/>
        <v>1.5073770565729255E-2</v>
      </c>
      <c r="AD127">
        <f t="shared" si="192"/>
        <v>1.4871603721731852E-2</v>
      </c>
      <c r="AE127">
        <f t="shared" si="192"/>
        <v>1.4670964197809572E-2</v>
      </c>
      <c r="AF127">
        <f t="shared" si="192"/>
        <v>1.4471842282225486E-2</v>
      </c>
      <c r="AG127">
        <f t="shared" si="192"/>
        <v>1.4274228319993225E-2</v>
      </c>
      <c r="AH127">
        <f t="shared" si="193"/>
        <v>1.4078112712561644E-2</v>
      </c>
      <c r="AI127">
        <f t="shared" si="193"/>
        <v>1.3883485917501173E-2</v>
      </c>
      <c r="AJ127">
        <f t="shared" si="193"/>
        <v>1.3690338448191867E-2</v>
      </c>
      <c r="AK127">
        <f t="shared" si="193"/>
        <v>1.3498660873513091E-2</v>
      </c>
      <c r="AL127">
        <f t="shared" si="193"/>
        <v>1.330844381753494E-2</v>
      </c>
      <c r="AM127">
        <f t="shared" si="193"/>
        <v>1.3119677959211264E-2</v>
      </c>
      <c r="AN127">
        <f t="shared" si="193"/>
        <v>1.2932354032074355E-2</v>
      </c>
      <c r="AO127">
        <f t="shared" si="193"/>
        <v>1.2746462823931298E-2</v>
      </c>
      <c r="AP127">
        <f t="shared" si="193"/>
        <v>1.2561995176561931E-2</v>
      </c>
      <c r="AQ127">
        <f t="shared" si="193"/>
        <v>1.2378941985418435E-2</v>
      </c>
      <c r="AR127">
        <f t="shared" si="194"/>
        <v>1.2197294199326556E-2</v>
      </c>
      <c r="AS127">
        <f t="shared" si="194"/>
        <v>1.2017042820188416E-2</v>
      </c>
      <c r="AT127">
        <f t="shared" si="194"/>
        <v>1.1838178902686913E-2</v>
      </c>
      <c r="AU127">
        <f t="shared" si="194"/>
        <v>1.1660693553991764E-2</v>
      </c>
      <c r="AV127">
        <f t="shared" si="194"/>
        <v>1.148457793346706E-2</v>
      </c>
      <c r="AW127">
        <f t="shared" si="194"/>
        <v>1.1309823252380457E-2</v>
      </c>
      <c r="AX127">
        <f t="shared" si="194"/>
        <v>1.0052809490037482E-2</v>
      </c>
      <c r="AY127">
        <f t="shared" si="194"/>
        <v>8.5891319270967326E-3</v>
      </c>
      <c r="AZ127">
        <f t="shared" si="194"/>
        <v>7.7311864962390552E-3</v>
      </c>
      <c r="BA127">
        <f t="shared" si="194"/>
        <v>7.0813296692676751E-3</v>
      </c>
      <c r="BB127">
        <f t="shared" si="195"/>
        <v>6.5503500652849475E-3</v>
      </c>
      <c r="BC127">
        <f t="shared" si="195"/>
        <v>6.0995765554316909E-3</v>
      </c>
      <c r="BD127">
        <f t="shared" si="195"/>
        <v>5.7078193349575862E-3</v>
      </c>
      <c r="BE127">
        <f t="shared" si="195"/>
        <v>5.3618685605708498E-3</v>
      </c>
      <c r="BF127">
        <f t="shared" si="195"/>
        <v>5.0527799821931752E-3</v>
      </c>
      <c r="BG127">
        <f t="shared" si="195"/>
        <v>4.7741390569692203E-3</v>
      </c>
      <c r="BH127">
        <f t="shared" si="195"/>
        <v>4.5211467765301598E-3</v>
      </c>
      <c r="BI127">
        <f t="shared" si="195"/>
        <v>4.2900948069573173E-3</v>
      </c>
      <c r="BJ127">
        <f t="shared" si="195"/>
        <v>4.0780436937136733E-3</v>
      </c>
      <c r="BK127">
        <f t="shared" si="195"/>
        <v>3.8826150903533046E-3</v>
      </c>
      <c r="BL127">
        <f t="shared" si="196"/>
        <v>3.7018518736007108E-3</v>
      </c>
      <c r="BM127">
        <f t="shared" si="196"/>
        <v>3.5341206510815645E-3</v>
      </c>
      <c r="BN127">
        <f t="shared" si="196"/>
        <v>3.3780418132722191E-3</v>
      </c>
      <c r="BO127">
        <f t="shared" si="196"/>
        <v>3.2324380924415664E-3</v>
      </c>
      <c r="BP127">
        <f t="shared" si="196"/>
        <v>3.0962959188941298E-3</v>
      </c>
      <c r="BQ127">
        <f t="shared" si="196"/>
        <v>2.9687358493375878E-3</v>
      </c>
      <c r="BR127">
        <f t="shared" si="196"/>
        <v>2.8489895680550142E-3</v>
      </c>
      <c r="BS127">
        <f t="shared" si="196"/>
        <v>2.7363817423521879E-3</v>
      </c>
      <c r="BT127">
        <f t="shared" si="196"/>
        <v>2.6303155246646379E-3</v>
      </c>
      <c r="BU127">
        <f t="shared" si="196"/>
        <v>2.5302608361339358E-3</v>
      </c>
      <c r="BV127">
        <f t="shared" si="197"/>
        <v>2.435744800929457E-3</v>
      </c>
      <c r="BW127">
        <f t="shared" si="197"/>
        <v>2.3463438642585912E-3</v>
      </c>
      <c r="BX127">
        <f t="shared" si="197"/>
        <v>2.2616772432608912E-3</v>
      </c>
      <c r="BY127">
        <f t="shared" si="197"/>
        <v>2.1814014438724782E-3</v>
      </c>
      <c r="BZ127">
        <f t="shared" si="197"/>
        <v>2.1052056381654634E-3</v>
      </c>
      <c r="CA127">
        <f t="shared" si="197"/>
        <v>2.0328077422314557E-3</v>
      </c>
      <c r="CB127">
        <f t="shared" si="197"/>
        <v>1.9639510688946185E-3</v>
      </c>
      <c r="CC127">
        <f t="shared" si="197"/>
        <v>1.8984014555240873E-3</v>
      </c>
      <c r="CD127">
        <f t="shared" si="197"/>
        <v>1.8359447871542261E-3</v>
      </c>
      <c r="CE127">
        <f t="shared" si="197"/>
        <v>1.7763848505686821E-3</v>
      </c>
      <c r="CF127">
        <f t="shared" si="198"/>
        <v>1.7195414670796785E-3</v>
      </c>
      <c r="CG127">
        <f t="shared" si="198"/>
        <v>1.6652488612525194E-3</v>
      </c>
      <c r="CH127">
        <f t="shared" si="198"/>
        <v>1.6133542303870044E-3</v>
      </c>
      <c r="CI127">
        <f t="shared" si="198"/>
        <v>1.5637164856184555E-3</v>
      </c>
      <c r="CJ127">
        <f t="shared" si="198"/>
        <v>1.5162051403764538E-3</v>
      </c>
      <c r="CK127">
        <f t="shared" si="198"/>
        <v>1.4706993258927434E-3</v>
      </c>
      <c r="CL127">
        <f t="shared" si="198"/>
        <v>1.4270869166749408E-3</v>
      </c>
      <c r="CM127">
        <f t="shared" si="198"/>
        <v>1.3852637515087585E-3</v>
      </c>
      <c r="CN127">
        <f t="shared" si="198"/>
        <v>1.3451329377340952E-3</v>
      </c>
      <c r="CO127">
        <f t="shared" si="198"/>
        <v>1.3066042283498584E-3</v>
      </c>
      <c r="CP127">
        <f t="shared" si="199"/>
        <v>1.2695934630097638E-3</v>
      </c>
      <c r="CQ127">
        <f t="shared" si="199"/>
        <v>1.2340220652328087E-3</v>
      </c>
      <c r="CR127">
        <f t="shared" si="199"/>
        <v>7.9441200847048482E-4</v>
      </c>
      <c r="CS127">
        <f t="shared" si="199"/>
        <v>5.1592009509183058E-4</v>
      </c>
      <c r="CT127">
        <f t="shared" si="199"/>
        <v>3.5725097298797961E-4</v>
      </c>
      <c r="CU127">
        <f t="shared" si="199"/>
        <v>2.4849453235834717E-4</v>
      </c>
      <c r="CV127">
        <f t="shared" si="199"/>
        <v>1.6965305366714912E-4</v>
      </c>
      <c r="CW127">
        <f t="shared" si="199"/>
        <v>1.1150788488990782E-4</v>
      </c>
      <c r="CX127">
        <f t="shared" si="199"/>
        <v>6.8855296129181862E-5</v>
      </c>
      <c r="CY127">
        <f t="shared" si="199"/>
        <v>3.8391496963001755E-5</v>
      </c>
      <c r="CZ127">
        <f t="shared" si="200"/>
        <v>1.7849439731294889E-5</v>
      </c>
      <c r="DA127">
        <f t="shared" si="200"/>
        <v>5.5848745493825247E-6</v>
      </c>
      <c r="DB127">
        <f t="shared" si="200"/>
        <v>3.5471488727746134E-7</v>
      </c>
      <c r="DC127">
        <f t="shared" si="200"/>
        <v>0</v>
      </c>
      <c r="DD127">
        <f t="shared" si="200"/>
        <v>0</v>
      </c>
      <c r="DE127">
        <f t="shared" si="200"/>
        <v>0</v>
      </c>
      <c r="DF127">
        <f t="shared" si="200"/>
        <v>0</v>
      </c>
      <c r="DG127">
        <f t="shared" si="200"/>
        <v>0</v>
      </c>
      <c r="DH127">
        <f t="shared" si="200"/>
        <v>0</v>
      </c>
      <c r="DI127">
        <f t="shared" si="200"/>
        <v>0</v>
      </c>
      <c r="DJ127">
        <f t="shared" si="201"/>
        <v>0</v>
      </c>
      <c r="DK127">
        <f t="shared" si="201"/>
        <v>0</v>
      </c>
      <c r="DL127">
        <f t="shared" si="201"/>
        <v>0</v>
      </c>
      <c r="DM127">
        <f t="shared" si="201"/>
        <v>0</v>
      </c>
      <c r="DN127">
        <f t="shared" si="201"/>
        <v>0</v>
      </c>
      <c r="DO127">
        <f t="shared" si="201"/>
        <v>0</v>
      </c>
      <c r="DP127">
        <f t="shared" si="201"/>
        <v>0</v>
      </c>
      <c r="DQ127">
        <f t="shared" si="201"/>
        <v>0</v>
      </c>
      <c r="DR127">
        <f t="shared" si="201"/>
        <v>0</v>
      </c>
      <c r="DS127">
        <f t="shared" si="201"/>
        <v>0</v>
      </c>
      <c r="DT127">
        <f t="shared" si="202"/>
        <v>0</v>
      </c>
      <c r="DU127">
        <f t="shared" si="202"/>
        <v>0</v>
      </c>
      <c r="DV127">
        <f t="shared" si="202"/>
        <v>0</v>
      </c>
      <c r="DW127">
        <f t="shared" si="202"/>
        <v>0</v>
      </c>
      <c r="DX127">
        <f t="shared" si="202"/>
        <v>0</v>
      </c>
      <c r="DY127">
        <f t="shared" si="202"/>
        <v>0</v>
      </c>
      <c r="DZ127">
        <f t="shared" si="202"/>
        <v>0</v>
      </c>
      <c r="EA127">
        <f t="shared" si="202"/>
        <v>0</v>
      </c>
      <c r="EB127">
        <f t="shared" si="202"/>
        <v>0</v>
      </c>
      <c r="EC127">
        <f t="shared" si="202"/>
        <v>0</v>
      </c>
      <c r="ED127">
        <f t="shared" si="203"/>
        <v>0</v>
      </c>
      <c r="EE127">
        <f t="shared" si="203"/>
        <v>0</v>
      </c>
      <c r="EF127">
        <f t="shared" si="203"/>
        <v>0</v>
      </c>
      <c r="EG127">
        <f t="shared" si="203"/>
        <v>0</v>
      </c>
      <c r="EH127">
        <f t="shared" si="203"/>
        <v>0</v>
      </c>
      <c r="EI127">
        <f t="shared" si="203"/>
        <v>0</v>
      </c>
      <c r="EJ127">
        <f t="shared" si="203"/>
        <v>0</v>
      </c>
      <c r="EK127">
        <f t="shared" si="203"/>
        <v>0</v>
      </c>
      <c r="EL127">
        <f t="shared" si="203"/>
        <v>0</v>
      </c>
      <c r="EM127">
        <f t="shared" si="203"/>
        <v>0</v>
      </c>
      <c r="EN127">
        <f t="shared" si="204"/>
        <v>0</v>
      </c>
      <c r="EO127">
        <f t="shared" si="204"/>
        <v>0</v>
      </c>
      <c r="EP127">
        <f t="shared" si="204"/>
        <v>0</v>
      </c>
      <c r="EQ127">
        <f t="shared" si="204"/>
        <v>0</v>
      </c>
      <c r="ER127">
        <f t="shared" si="204"/>
        <v>0</v>
      </c>
      <c r="ES127">
        <f t="shared" si="204"/>
        <v>0</v>
      </c>
      <c r="ET127">
        <f t="shared" si="204"/>
        <v>0</v>
      </c>
      <c r="EU127">
        <f t="shared" si="204"/>
        <v>0</v>
      </c>
      <c r="EV127">
        <f t="shared" si="204"/>
        <v>0</v>
      </c>
      <c r="EW127">
        <f t="shared" si="204"/>
        <v>0</v>
      </c>
      <c r="EX127">
        <f t="shared" si="204"/>
        <v>0</v>
      </c>
      <c r="EZ127">
        <f t="shared" si="112"/>
        <v>0.87840310169149272</v>
      </c>
      <c r="FB127">
        <f t="shared" si="158"/>
        <v>1.1268893544122027E-2</v>
      </c>
      <c r="FC127">
        <f t="shared" si="159"/>
        <v>0.24857530305064982</v>
      </c>
    </row>
    <row r="128" spans="1:159" x14ac:dyDescent="0.25">
      <c r="A128">
        <v>905</v>
      </c>
      <c r="B128" s="20">
        <f>'Input spectra'!S127</f>
        <v>4.5595288675321997E-2</v>
      </c>
      <c r="C128">
        <f>'Input spectra'!D127</f>
        <v>0</v>
      </c>
      <c r="D128">
        <f t="shared" si="190"/>
        <v>2.0653927966864227E-2</v>
      </c>
      <c r="E128">
        <f t="shared" si="190"/>
        <v>2.0410240985359127E-2</v>
      </c>
      <c r="F128">
        <f t="shared" si="190"/>
        <v>2.0168343712916145E-2</v>
      </c>
      <c r="G128">
        <f t="shared" si="190"/>
        <v>1.9928224909270317E-2</v>
      </c>
      <c r="H128">
        <f t="shared" si="190"/>
        <v>1.9689873399386371E-2</v>
      </c>
      <c r="I128">
        <f t="shared" si="190"/>
        <v>1.9453278073097869E-2</v>
      </c>
      <c r="J128">
        <f t="shared" si="190"/>
        <v>1.9218427884748267E-2</v>
      </c>
      <c r="K128">
        <f t="shared" si="190"/>
        <v>1.8985311852833902E-2</v>
      </c>
      <c r="L128">
        <f t="shared" si="190"/>
        <v>1.8753919059648919E-2</v>
      </c>
      <c r="M128">
        <f t="shared" si="190"/>
        <v>1.8524238650932057E-2</v>
      </c>
      <c r="N128">
        <f t="shared" si="191"/>
        <v>1.8296259835515364E-2</v>
      </c>
      <c r="O128">
        <f t="shared" si="191"/>
        <v>1.8069971884974761E-2</v>
      </c>
      <c r="P128">
        <f t="shared" si="191"/>
        <v>1.7845364133282537E-2</v>
      </c>
      <c r="Q128">
        <f t="shared" si="191"/>
        <v>1.7622425976461634E-2</v>
      </c>
      <c r="R128">
        <f t="shared" si="191"/>
        <v>1.7401146872241834E-2</v>
      </c>
      <c r="S128">
        <f t="shared" si="191"/>
        <v>1.7181516339717789E-2</v>
      </c>
      <c r="T128">
        <f t="shared" si="191"/>
        <v>1.696352395900888E-2</v>
      </c>
      <c r="U128">
        <f t="shared" si="191"/>
        <v>1.6747159370920851E-2</v>
      </c>
      <c r="V128">
        <f t="shared" si="191"/>
        <v>1.6532412276609353E-2</v>
      </c>
      <c r="W128">
        <f t="shared" si="191"/>
        <v>1.6319272437245236E-2</v>
      </c>
      <c r="X128">
        <f t="shared" si="192"/>
        <v>1.6107729673681619E-2</v>
      </c>
      <c r="Y128">
        <f t="shared" si="192"/>
        <v>1.5897773866122795E-2</v>
      </c>
      <c r="Z128">
        <f t="shared" si="192"/>
        <v>1.5689394953794879E-2</v>
      </c>
      <c r="AA128">
        <f t="shared" si="192"/>
        <v>1.5482582934618246E-2</v>
      </c>
      <c r="AB128">
        <f t="shared" si="192"/>
        <v>1.5277327864881717E-2</v>
      </c>
      <c r="AC128">
        <f t="shared" si="192"/>
        <v>1.5073619858918494E-2</v>
      </c>
      <c r="AD128">
        <f t="shared" si="192"/>
        <v>1.4871449088783826E-2</v>
      </c>
      <c r="AE128">
        <f t="shared" si="192"/>
        <v>1.4670805783934445E-2</v>
      </c>
      <c r="AF128">
        <f t="shared" si="192"/>
        <v>1.4471680230909679E-2</v>
      </c>
      <c r="AG128">
        <f t="shared" si="192"/>
        <v>1.4274062773014282E-2</v>
      </c>
      <c r="AH128">
        <f t="shared" si="193"/>
        <v>1.407794381000302E-2</v>
      </c>
      <c r="AI128">
        <f t="shared" si="193"/>
        <v>1.3883313797766887E-2</v>
      </c>
      <c r="AJ128">
        <f t="shared" si="193"/>
        <v>1.3690163248021046E-2</v>
      </c>
      <c r="AK128">
        <f t="shared" si="193"/>
        <v>1.3498482727994426E-2</v>
      </c>
      <c r="AL128">
        <f t="shared" si="193"/>
        <v>1.3308262860121017E-2</v>
      </c>
      <c r="AM128">
        <f t="shared" si="193"/>
        <v>1.3119494321732796E-2</v>
      </c>
      <c r="AN128">
        <f t="shared" si="193"/>
        <v>1.2932167844754308E-2</v>
      </c>
      <c r="AO128">
        <f t="shared" si="193"/>
        <v>1.2746274215398914E-2</v>
      </c>
      <c r="AP128">
        <f t="shared" si="193"/>
        <v>1.2561804273866649E-2</v>
      </c>
      <c r="AQ128">
        <f t="shared" si="193"/>
        <v>1.2378748914043697E-2</v>
      </c>
      <c r="AR128">
        <f t="shared" si="194"/>
        <v>1.2197099083203523E-2</v>
      </c>
      <c r="AS128">
        <f t="shared" si="194"/>
        <v>1.2016845781709579E-2</v>
      </c>
      <c r="AT128">
        <f t="shared" si="194"/>
        <v>1.1837980062719598E-2</v>
      </c>
      <c r="AU128">
        <f t="shared" si="194"/>
        <v>1.1660493031891548E-2</v>
      </c>
      <c r="AV128">
        <f t="shared" si="194"/>
        <v>1.1484375847091071E-2</v>
      </c>
      <c r="AW128">
        <f t="shared" si="194"/>
        <v>1.1309619718100584E-2</v>
      </c>
      <c r="AX128">
        <f t="shared" si="194"/>
        <v>1.0052624557030853E-2</v>
      </c>
      <c r="AY128">
        <f t="shared" si="194"/>
        <v>8.5889704852224347E-3</v>
      </c>
      <c r="AZ128">
        <f t="shared" si="194"/>
        <v>7.7310380885645793E-3</v>
      </c>
      <c r="BA128">
        <f t="shared" si="194"/>
        <v>7.0811909043190478E-3</v>
      </c>
      <c r="BB128">
        <f t="shared" si="195"/>
        <v>6.5502190857893387E-3</v>
      </c>
      <c r="BC128">
        <f t="shared" si="195"/>
        <v>6.0994521502199389E-3</v>
      </c>
      <c r="BD128">
        <f t="shared" si="195"/>
        <v>5.7077006372894118E-3</v>
      </c>
      <c r="BE128">
        <f t="shared" si="195"/>
        <v>5.3617549128915703E-3</v>
      </c>
      <c r="BF128">
        <f t="shared" si="195"/>
        <v>5.0526708651474368E-3</v>
      </c>
      <c r="BG128">
        <f t="shared" si="195"/>
        <v>4.774034048066849E-3</v>
      </c>
      <c r="BH128">
        <f t="shared" si="195"/>
        <v>4.5210455242268559E-3</v>
      </c>
      <c r="BI128">
        <f t="shared" si="195"/>
        <v>4.289997013469265E-3</v>
      </c>
      <c r="BJ128">
        <f t="shared" si="195"/>
        <v>4.077949103115353E-3</v>
      </c>
      <c r="BK128">
        <f t="shared" si="195"/>
        <v>3.8825234800402403E-3</v>
      </c>
      <c r="BL128">
        <f t="shared" si="196"/>
        <v>3.7017630479867785E-3</v>
      </c>
      <c r="BM128">
        <f t="shared" si="196"/>
        <v>3.5340344368323452E-3</v>
      </c>
      <c r="BN128">
        <f t="shared" si="196"/>
        <v>3.3779580556253784E-3</v>
      </c>
      <c r="BO128">
        <f t="shared" si="196"/>
        <v>3.2323566523158112E-3</v>
      </c>
      <c r="BP128">
        <f t="shared" si="196"/>
        <v>3.0962166705826503E-3</v>
      </c>
      <c r="BQ128">
        <f t="shared" si="196"/>
        <v>2.968658678642867E-3</v>
      </c>
      <c r="BR128">
        <f t="shared" si="196"/>
        <v>2.8489143707624842E-3</v>
      </c>
      <c r="BS128">
        <f t="shared" si="196"/>
        <v>2.7363084229678537E-3</v>
      </c>
      <c r="BT128">
        <f t="shared" si="196"/>
        <v>2.6302439953610306E-3</v>
      </c>
      <c r="BU128">
        <f t="shared" si="196"/>
        <v>2.5301910158624366E-3</v>
      </c>
      <c r="BV128">
        <f t="shared" si="197"/>
        <v>2.435676614666895E-3</v>
      </c>
      <c r="BW128">
        <f t="shared" si="197"/>
        <v>2.3462772423632609E-3</v>
      </c>
      <c r="BX128">
        <f t="shared" si="197"/>
        <v>2.2616121209185196E-3</v>
      </c>
      <c r="BY128">
        <f t="shared" si="197"/>
        <v>2.1813377606167477E-3</v>
      </c>
      <c r="BZ128">
        <f t="shared" si="197"/>
        <v>2.1051433374607693E-3</v>
      </c>
      <c r="CA128">
        <f t="shared" si="197"/>
        <v>2.0327467711079845E-3</v>
      </c>
      <c r="CB128">
        <f t="shared" si="197"/>
        <v>1.9638913776276893E-3</v>
      </c>
      <c r="CC128">
        <f t="shared" si="197"/>
        <v>1.8983429973511519E-3</v>
      </c>
      <c r="CD128">
        <f t="shared" si="197"/>
        <v>1.8358875180240954E-3</v>
      </c>
      <c r="CE128">
        <f t="shared" si="197"/>
        <v>1.7763287289184605E-3</v>
      </c>
      <c r="CF128">
        <f t="shared" si="198"/>
        <v>1.7194864536356404E-3</v>
      </c>
      <c r="CG128">
        <f t="shared" si="198"/>
        <v>1.6651949188517662E-3</v>
      </c>
      <c r="CH128">
        <f t="shared" si="198"/>
        <v>1.6133013238172338E-3</v>
      </c>
      <c r="CI128">
        <f t="shared" si="198"/>
        <v>1.5636645814735752E-3</v>
      </c>
      <c r="CJ128">
        <f t="shared" si="198"/>
        <v>1.5161542069261139E-3</v>
      </c>
      <c r="CK128">
        <f t="shared" si="198"/>
        <v>1.4706493329641331E-3</v>
      </c>
      <c r="CL128">
        <f t="shared" si="198"/>
        <v>1.4270378355454331E-3</v>
      </c>
      <c r="CM128">
        <f t="shared" si="198"/>
        <v>1.3852155548081731E-3</v>
      </c>
      <c r="CN128">
        <f t="shared" si="198"/>
        <v>1.3450855993555227E-3</v>
      </c>
      <c r="CO128">
        <f t="shared" si="198"/>
        <v>1.3065577233681185E-3</v>
      </c>
      <c r="CP128">
        <f t="shared" si="199"/>
        <v>1.269547767606698E-3</v>
      </c>
      <c r="CQ128">
        <f t="shared" si="199"/>
        <v>1.2339771566286962E-3</v>
      </c>
      <c r="CR128">
        <f t="shared" si="199"/>
        <v>7.9438278049196668E-4</v>
      </c>
      <c r="CS128">
        <f t="shared" si="199"/>
        <v>5.1590090705879918E-4</v>
      </c>
      <c r="CT128">
        <f t="shared" si="199"/>
        <v>3.5723754328981477E-4</v>
      </c>
      <c r="CU128">
        <f t="shared" si="199"/>
        <v>2.4848509163363731E-4</v>
      </c>
      <c r="CV128">
        <f t="shared" si="199"/>
        <v>1.6964654041759337E-4</v>
      </c>
      <c r="CW128">
        <f t="shared" si="199"/>
        <v>1.1150355933300178E-4</v>
      </c>
      <c r="CX128">
        <f t="shared" si="199"/>
        <v>6.885259759417221E-5</v>
      </c>
      <c r="CY128">
        <f t="shared" si="199"/>
        <v>3.8389976993811435E-5</v>
      </c>
      <c r="CZ128">
        <f t="shared" si="200"/>
        <v>1.7848725910746246E-5</v>
      </c>
      <c r="DA128">
        <f t="shared" si="200"/>
        <v>5.5846489701233105E-6</v>
      </c>
      <c r="DB128">
        <f t="shared" si="200"/>
        <v>3.5470041809906919E-7</v>
      </c>
      <c r="DC128">
        <f t="shared" si="200"/>
        <v>0</v>
      </c>
      <c r="DD128">
        <f t="shared" si="200"/>
        <v>0</v>
      </c>
      <c r="DE128">
        <f t="shared" si="200"/>
        <v>0</v>
      </c>
      <c r="DF128">
        <f t="shared" si="200"/>
        <v>0</v>
      </c>
      <c r="DG128">
        <f t="shared" si="200"/>
        <v>0</v>
      </c>
      <c r="DH128">
        <f t="shared" si="200"/>
        <v>0</v>
      </c>
      <c r="DI128">
        <f t="shared" si="200"/>
        <v>0</v>
      </c>
      <c r="DJ128">
        <f t="shared" si="201"/>
        <v>0</v>
      </c>
      <c r="DK128">
        <f t="shared" si="201"/>
        <v>0</v>
      </c>
      <c r="DL128">
        <f t="shared" si="201"/>
        <v>0</v>
      </c>
      <c r="DM128">
        <f t="shared" si="201"/>
        <v>0</v>
      </c>
      <c r="DN128">
        <f t="shared" si="201"/>
        <v>0</v>
      </c>
      <c r="DO128">
        <f t="shared" si="201"/>
        <v>0</v>
      </c>
      <c r="DP128">
        <f t="shared" si="201"/>
        <v>0</v>
      </c>
      <c r="DQ128">
        <f t="shared" si="201"/>
        <v>0</v>
      </c>
      <c r="DR128">
        <f t="shared" si="201"/>
        <v>0</v>
      </c>
      <c r="DS128">
        <f t="shared" si="201"/>
        <v>0</v>
      </c>
      <c r="DT128">
        <f t="shared" si="202"/>
        <v>0</v>
      </c>
      <c r="DU128">
        <f t="shared" si="202"/>
        <v>0</v>
      </c>
      <c r="DV128">
        <f t="shared" si="202"/>
        <v>0</v>
      </c>
      <c r="DW128">
        <f t="shared" si="202"/>
        <v>0</v>
      </c>
      <c r="DX128">
        <f t="shared" si="202"/>
        <v>0</v>
      </c>
      <c r="DY128">
        <f t="shared" si="202"/>
        <v>0</v>
      </c>
      <c r="DZ128">
        <f t="shared" si="202"/>
        <v>0</v>
      </c>
      <c r="EA128">
        <f t="shared" si="202"/>
        <v>0</v>
      </c>
      <c r="EB128">
        <f t="shared" si="202"/>
        <v>0</v>
      </c>
      <c r="EC128">
        <f t="shared" si="202"/>
        <v>0</v>
      </c>
      <c r="ED128">
        <f t="shared" si="203"/>
        <v>0</v>
      </c>
      <c r="EE128">
        <f t="shared" si="203"/>
        <v>0</v>
      </c>
      <c r="EF128">
        <f t="shared" si="203"/>
        <v>0</v>
      </c>
      <c r="EG128">
        <f t="shared" si="203"/>
        <v>0</v>
      </c>
      <c r="EH128">
        <f t="shared" si="203"/>
        <v>0</v>
      </c>
      <c r="EI128">
        <f t="shared" si="203"/>
        <v>0</v>
      </c>
      <c r="EJ128">
        <f t="shared" si="203"/>
        <v>0</v>
      </c>
      <c r="EK128">
        <f t="shared" si="203"/>
        <v>0</v>
      </c>
      <c r="EL128">
        <f t="shared" si="203"/>
        <v>0</v>
      </c>
      <c r="EM128">
        <f t="shared" si="203"/>
        <v>0</v>
      </c>
      <c r="EN128">
        <f t="shared" si="204"/>
        <v>0</v>
      </c>
      <c r="EO128">
        <f t="shared" si="204"/>
        <v>0</v>
      </c>
      <c r="EP128">
        <f t="shared" si="204"/>
        <v>0</v>
      </c>
      <c r="EQ128">
        <f t="shared" si="204"/>
        <v>0</v>
      </c>
      <c r="ER128">
        <f t="shared" si="204"/>
        <v>0</v>
      </c>
      <c r="ES128">
        <f t="shared" si="204"/>
        <v>0</v>
      </c>
      <c r="ET128">
        <f t="shared" si="204"/>
        <v>0</v>
      </c>
      <c r="EU128">
        <f t="shared" si="204"/>
        <v>0</v>
      </c>
      <c r="EV128">
        <f t="shared" si="204"/>
        <v>0</v>
      </c>
      <c r="EW128">
        <f t="shared" si="204"/>
        <v>0</v>
      </c>
      <c r="EX128">
        <f t="shared" si="204"/>
        <v>0</v>
      </c>
      <c r="EZ128">
        <f t="shared" si="112"/>
        <v>0.87839345634659505</v>
      </c>
      <c r="FB128">
        <f t="shared" si="158"/>
        <v>1.1269870809904492E-2</v>
      </c>
      <c r="FC128">
        <f t="shared" si="159"/>
        <v>0.24857517808376089</v>
      </c>
    </row>
    <row r="129" spans="1:159" x14ac:dyDescent="0.25">
      <c r="A129">
        <v>910</v>
      </c>
      <c r="B129" s="20">
        <f>'Input spectra'!S128</f>
        <v>4.5576806258787003E-2</v>
      </c>
      <c r="C129">
        <f>'Input spectra'!D128</f>
        <v>0</v>
      </c>
      <c r="D129">
        <f t="shared" si="190"/>
        <v>2.0653927966864227E-2</v>
      </c>
      <c r="E129">
        <f t="shared" si="190"/>
        <v>2.0410278708451534E-2</v>
      </c>
      <c r="F129">
        <f t="shared" si="190"/>
        <v>2.01684182649998E-2</v>
      </c>
      <c r="G129">
        <f t="shared" si="190"/>
        <v>1.992833540610273E-2</v>
      </c>
      <c r="H129">
        <f t="shared" si="190"/>
        <v>1.9690018966501136E-2</v>
      </c>
      <c r="I129">
        <f t="shared" si="190"/>
        <v>1.9453457845722687E-2</v>
      </c>
      <c r="J129">
        <f t="shared" si="190"/>
        <v>1.9218641007723559E-2</v>
      </c>
      <c r="K129">
        <f t="shared" si="190"/>
        <v>1.8985557480532024E-2</v>
      </c>
      <c r="L129">
        <f t="shared" si="190"/>
        <v>1.8754196355893937E-2</v>
      </c>
      <c r="M129">
        <f t="shared" si="190"/>
        <v>1.8524546788920127E-2</v>
      </c>
      <c r="N129">
        <f t="shared" si="191"/>
        <v>1.8296597997735694E-2</v>
      </c>
      <c r="O129">
        <f t="shared" si="191"/>
        <v>1.807033926313114E-2</v>
      </c>
      <c r="P129">
        <f t="shared" si="191"/>
        <v>1.7845759928215424E-2</v>
      </c>
      <c r="Q129">
        <f t="shared" si="191"/>
        <v>1.762284939807085E-2</v>
      </c>
      <c r="R129">
        <f t="shared" si="191"/>
        <v>1.7401597139409777E-2</v>
      </c>
      <c r="S129">
        <f t="shared" si="191"/>
        <v>1.7181992680233245E-2</v>
      </c>
      <c r="T129">
        <f t="shared" si="191"/>
        <v>1.696402560949135E-2</v>
      </c>
      <c r="U129">
        <f t="shared" si="191"/>
        <v>1.6747685576745486E-2</v>
      </c>
      <c r="V129">
        <f t="shared" si="191"/>
        <v>1.6532962291832397E-2</v>
      </c>
      <c r="W129">
        <f t="shared" si="191"/>
        <v>1.6319845524530009E-2</v>
      </c>
      <c r="X129">
        <f t="shared" si="192"/>
        <v>1.6108325104225069E-2</v>
      </c>
      <c r="Y129">
        <f t="shared" si="192"/>
        <v>1.5898390919582589E-2</v>
      </c>
      <c r="Z129">
        <f t="shared" si="192"/>
        <v>1.5690032918217009E-2</v>
      </c>
      <c r="AA129">
        <f t="shared" si="192"/>
        <v>1.5483241106365163E-2</v>
      </c>
      <c r="AB129">
        <f t="shared" si="192"/>
        <v>1.5278005548561022E-2</v>
      </c>
      <c r="AC129">
        <f t="shared" si="192"/>
        <v>1.5074316367312122E-2</v>
      </c>
      <c r="AD129">
        <f t="shared" si="192"/>
        <v>1.4872163742777779E-2</v>
      </c>
      <c r="AE129">
        <f t="shared" si="192"/>
        <v>1.4671537912449012E-2</v>
      </c>
      <c r="AF129">
        <f t="shared" si="192"/>
        <v>1.4472429170830187E-2</v>
      </c>
      <c r="AG129">
        <f t="shared" si="192"/>
        <v>1.4274827869122365E-2</v>
      </c>
      <c r="AH129">
        <f t="shared" si="193"/>
        <v>1.4078724414908376E-2</v>
      </c>
      <c r="AI129">
        <f t="shared" si="193"/>
        <v>1.3884109271839548E-2</v>
      </c>
      <c r="AJ129">
        <f t="shared" si="193"/>
        <v>1.3690972959324147E-2</v>
      </c>
      <c r="AK129">
        <f t="shared" si="193"/>
        <v>1.3499306052217476E-2</v>
      </c>
      <c r="AL129">
        <f t="shared" si="193"/>
        <v>1.3309099180513647E-2</v>
      </c>
      <c r="AM129">
        <f t="shared" si="193"/>
        <v>1.3120343029039023E-2</v>
      </c>
      <c r="AN129">
        <f t="shared" si="193"/>
        <v>1.2933028337147259E-2</v>
      </c>
      <c r="AO129">
        <f t="shared" si="193"/>
        <v>1.2747145898416048E-2</v>
      </c>
      <c r="AP129">
        <f t="shared" si="193"/>
        <v>1.2562686560345459E-2</v>
      </c>
      <c r="AQ129">
        <f t="shared" si="193"/>
        <v>1.2379641224057884E-2</v>
      </c>
      <c r="AR129">
        <f t="shared" si="194"/>
        <v>1.2198000843999648E-2</v>
      </c>
      <c r="AS129">
        <f t="shared" si="194"/>
        <v>1.201775642764418E-2</v>
      </c>
      <c r="AT129">
        <f t="shared" si="194"/>
        <v>1.1838899035196785E-2</v>
      </c>
      <c r="AU129">
        <f t="shared" si="194"/>
        <v>1.1661419779301043E-2</v>
      </c>
      <c r="AV129">
        <f t="shared" si="194"/>
        <v>1.1485309824746739E-2</v>
      </c>
      <c r="AW129">
        <f t="shared" si="194"/>
        <v>1.1310560388179387E-2</v>
      </c>
      <c r="AX129">
        <f t="shared" si="194"/>
        <v>1.0053479258617257E-2</v>
      </c>
      <c r="AY129">
        <f t="shared" si="194"/>
        <v>8.5897166188008307E-3</v>
      </c>
      <c r="AZ129">
        <f t="shared" si="194"/>
        <v>7.7317239826666471E-3</v>
      </c>
      <c r="BA129">
        <f t="shared" si="194"/>
        <v>7.0818322332065137E-3</v>
      </c>
      <c r="BB129">
        <f t="shared" si="195"/>
        <v>6.5508244331473082E-3</v>
      </c>
      <c r="BC129">
        <f t="shared" si="195"/>
        <v>6.1000271136555382E-3</v>
      </c>
      <c r="BD129">
        <f t="shared" si="195"/>
        <v>5.708249222574166E-3</v>
      </c>
      <c r="BE129">
        <f t="shared" si="195"/>
        <v>5.3622801590114582E-3</v>
      </c>
      <c r="BF129">
        <f t="shared" si="195"/>
        <v>5.0531751723779583E-3</v>
      </c>
      <c r="BG129">
        <f t="shared" si="195"/>
        <v>4.7745193690057232E-3</v>
      </c>
      <c r="BH129">
        <f t="shared" si="195"/>
        <v>4.5215134835843874E-3</v>
      </c>
      <c r="BI129">
        <f t="shared" si="195"/>
        <v>4.2904489874934278E-3</v>
      </c>
      <c r="BJ129">
        <f t="shared" si="195"/>
        <v>4.0783862745996996E-3</v>
      </c>
      <c r="BK129">
        <f t="shared" si="195"/>
        <v>3.8829468777801636E-3</v>
      </c>
      <c r="BL129">
        <f t="shared" si="196"/>
        <v>3.7021735759084021E-3</v>
      </c>
      <c r="BM129">
        <f t="shared" si="196"/>
        <v>3.5344328960223285E-3</v>
      </c>
      <c r="BN129">
        <f t="shared" si="196"/>
        <v>3.3783451613368615E-3</v>
      </c>
      <c r="BO129">
        <f t="shared" si="196"/>
        <v>3.2327330473297957E-3</v>
      </c>
      <c r="BP129">
        <f t="shared" si="196"/>
        <v>3.0965829358681248E-3</v>
      </c>
      <c r="BQ129">
        <f t="shared" si="196"/>
        <v>2.9690153419770567E-3</v>
      </c>
      <c r="BR129">
        <f t="shared" si="196"/>
        <v>2.8492619137850702E-3</v>
      </c>
      <c r="BS129">
        <f t="shared" si="196"/>
        <v>2.7366472870152371E-3</v>
      </c>
      <c r="BT129">
        <f t="shared" si="196"/>
        <v>2.630574586337758E-3</v>
      </c>
      <c r="BU129">
        <f t="shared" si="196"/>
        <v>2.5305137083437225E-3</v>
      </c>
      <c r="BV129">
        <f t="shared" si="197"/>
        <v>2.4359917553805799E-3</v>
      </c>
      <c r="BW129">
        <f t="shared" si="197"/>
        <v>2.3465851531660701E-3</v>
      </c>
      <c r="BX129">
        <f t="shared" si="197"/>
        <v>2.261913101356588E-3</v>
      </c>
      <c r="BY129">
        <f t="shared" si="197"/>
        <v>2.1816320901416079E-3</v>
      </c>
      <c r="BZ129">
        <f t="shared" si="197"/>
        <v>2.1054312773576864E-3</v>
      </c>
      <c r="CA129">
        <f t="shared" si="197"/>
        <v>2.033028566182489E-3</v>
      </c>
      <c r="CB129">
        <f t="shared" si="197"/>
        <v>1.9641672576875481E-3</v>
      </c>
      <c r="CC129">
        <f t="shared" si="197"/>
        <v>1.8986131785142849E-3</v>
      </c>
      <c r="CD129">
        <f t="shared" si="197"/>
        <v>1.8361522038775626E-3</v>
      </c>
      <c r="CE129">
        <f t="shared" si="197"/>
        <v>1.7765881115493903E-3</v>
      </c>
      <c r="CF129">
        <f t="shared" si="198"/>
        <v>1.7197407145515006E-3</v>
      </c>
      <c r="CG129">
        <f t="shared" si="198"/>
        <v>1.6654442298045971E-3</v>
      </c>
      <c r="CH129">
        <f t="shared" si="198"/>
        <v>1.6135458475441808E-3</v>
      </c>
      <c r="CI129">
        <f t="shared" si="198"/>
        <v>1.5639044723641841E-3</v>
      </c>
      <c r="CJ129">
        <f t="shared" si="198"/>
        <v>1.5163896116253042E-3</v>
      </c>
      <c r="CK129">
        <f t="shared" si="198"/>
        <v>1.4708803909184872E-3</v>
      </c>
      <c r="CL129">
        <f t="shared" si="198"/>
        <v>1.4272646794993551E-3</v>
      </c>
      <c r="CM129">
        <f t="shared" si="198"/>
        <v>1.38543831125559E-3</v>
      </c>
      <c r="CN129">
        <f t="shared" si="198"/>
        <v>1.3453043889520243E-3</v>
      </c>
      <c r="CO129">
        <f t="shared" si="198"/>
        <v>1.3067726613078077E-3</v>
      </c>
      <c r="CP129">
        <f t="shared" si="199"/>
        <v>1.2697589639674646E-3</v>
      </c>
      <c r="CQ129">
        <f t="shared" si="199"/>
        <v>1.2341847166891808E-3</v>
      </c>
      <c r="CR129">
        <f t="shared" si="199"/>
        <v>7.9451786742023526E-4</v>
      </c>
      <c r="CS129">
        <f t="shared" si="199"/>
        <v>5.1598959106810354E-4</v>
      </c>
      <c r="CT129">
        <f t="shared" si="199"/>
        <v>3.5729961324443553E-4</v>
      </c>
      <c r="CU129">
        <f t="shared" si="199"/>
        <v>2.4852872521136148E-4</v>
      </c>
      <c r="CV129">
        <f t="shared" si="199"/>
        <v>1.6967664367717082E-4</v>
      </c>
      <c r="CW129">
        <f t="shared" si="199"/>
        <v>1.1152355142075205E-4</v>
      </c>
      <c r="CX129">
        <f t="shared" si="199"/>
        <v>6.8865069835077024E-5</v>
      </c>
      <c r="CY129">
        <f t="shared" si="199"/>
        <v>3.83970020780036E-5</v>
      </c>
      <c r="CZ129">
        <f t="shared" si="200"/>
        <v>1.7852025091490031E-5</v>
      </c>
      <c r="DA129">
        <f t="shared" si="200"/>
        <v>5.5856915672978678E-6</v>
      </c>
      <c r="DB129">
        <f t="shared" si="200"/>
        <v>3.5476729275539686E-7</v>
      </c>
      <c r="DC129">
        <f t="shared" si="200"/>
        <v>0</v>
      </c>
      <c r="DD129">
        <f t="shared" si="200"/>
        <v>0</v>
      </c>
      <c r="DE129">
        <f t="shared" si="200"/>
        <v>0</v>
      </c>
      <c r="DF129">
        <f t="shared" si="200"/>
        <v>0</v>
      </c>
      <c r="DG129">
        <f t="shared" si="200"/>
        <v>0</v>
      </c>
      <c r="DH129">
        <f t="shared" si="200"/>
        <v>0</v>
      </c>
      <c r="DI129">
        <f t="shared" si="200"/>
        <v>0</v>
      </c>
      <c r="DJ129">
        <f t="shared" si="201"/>
        <v>0</v>
      </c>
      <c r="DK129">
        <f t="shared" si="201"/>
        <v>0</v>
      </c>
      <c r="DL129">
        <f t="shared" si="201"/>
        <v>0</v>
      </c>
      <c r="DM129">
        <f t="shared" si="201"/>
        <v>0</v>
      </c>
      <c r="DN129">
        <f t="shared" si="201"/>
        <v>0</v>
      </c>
      <c r="DO129">
        <f t="shared" si="201"/>
        <v>0</v>
      </c>
      <c r="DP129">
        <f t="shared" si="201"/>
        <v>0</v>
      </c>
      <c r="DQ129">
        <f t="shared" si="201"/>
        <v>0</v>
      </c>
      <c r="DR129">
        <f t="shared" si="201"/>
        <v>0</v>
      </c>
      <c r="DS129">
        <f t="shared" si="201"/>
        <v>0</v>
      </c>
      <c r="DT129">
        <f t="shared" si="202"/>
        <v>0</v>
      </c>
      <c r="DU129">
        <f t="shared" si="202"/>
        <v>0</v>
      </c>
      <c r="DV129">
        <f t="shared" si="202"/>
        <v>0</v>
      </c>
      <c r="DW129">
        <f t="shared" si="202"/>
        <v>0</v>
      </c>
      <c r="DX129">
        <f t="shared" si="202"/>
        <v>0</v>
      </c>
      <c r="DY129">
        <f t="shared" si="202"/>
        <v>0</v>
      </c>
      <c r="DZ129">
        <f t="shared" si="202"/>
        <v>0</v>
      </c>
      <c r="EA129">
        <f t="shared" si="202"/>
        <v>0</v>
      </c>
      <c r="EB129">
        <f t="shared" si="202"/>
        <v>0</v>
      </c>
      <c r="EC129">
        <f t="shared" si="202"/>
        <v>0</v>
      </c>
      <c r="ED129">
        <f t="shared" si="203"/>
        <v>0</v>
      </c>
      <c r="EE129">
        <f t="shared" si="203"/>
        <v>0</v>
      </c>
      <c r="EF129">
        <f t="shared" si="203"/>
        <v>0</v>
      </c>
      <c r="EG129">
        <f t="shared" si="203"/>
        <v>0</v>
      </c>
      <c r="EH129">
        <f t="shared" si="203"/>
        <v>0</v>
      </c>
      <c r="EI129">
        <f t="shared" si="203"/>
        <v>0</v>
      </c>
      <c r="EJ129">
        <f t="shared" si="203"/>
        <v>0</v>
      </c>
      <c r="EK129">
        <f t="shared" si="203"/>
        <v>0</v>
      </c>
      <c r="EL129">
        <f t="shared" si="203"/>
        <v>0</v>
      </c>
      <c r="EM129">
        <f t="shared" si="203"/>
        <v>0</v>
      </c>
      <c r="EN129">
        <f t="shared" si="204"/>
        <v>0</v>
      </c>
      <c r="EO129">
        <f t="shared" si="204"/>
        <v>0</v>
      </c>
      <c r="EP129">
        <f t="shared" si="204"/>
        <v>0</v>
      </c>
      <c r="EQ129">
        <f t="shared" si="204"/>
        <v>0</v>
      </c>
      <c r="ER129">
        <f t="shared" si="204"/>
        <v>0</v>
      </c>
      <c r="ES129">
        <f t="shared" si="204"/>
        <v>0</v>
      </c>
      <c r="ET129">
        <f t="shared" si="204"/>
        <v>0</v>
      </c>
      <c r="EU129">
        <f t="shared" si="204"/>
        <v>0</v>
      </c>
      <c r="EV129">
        <f t="shared" si="204"/>
        <v>0</v>
      </c>
      <c r="EW129">
        <f t="shared" si="204"/>
        <v>0</v>
      </c>
      <c r="EX129">
        <f t="shared" si="204"/>
        <v>0</v>
      </c>
      <c r="EZ129">
        <f t="shared" si="112"/>
        <v>0.87843803395947151</v>
      </c>
      <c r="FB129">
        <f t="shared" si="158"/>
        <v>1.1265354332125221E-2</v>
      </c>
      <c r="FC129">
        <f t="shared" si="159"/>
        <v>0.24857575562177309</v>
      </c>
    </row>
    <row r="130" spans="1:159" x14ac:dyDescent="0.25">
      <c r="A130">
        <v>915</v>
      </c>
      <c r="B130" s="20">
        <f>'Input spectra'!S129</f>
        <v>4.55242889196334E-2</v>
      </c>
      <c r="C130">
        <f>'Input spectra'!D129</f>
        <v>0</v>
      </c>
      <c r="D130">
        <f t="shared" si="190"/>
        <v>2.0653927966864227E-2</v>
      </c>
      <c r="E130">
        <f t="shared" si="190"/>
        <v>2.0410385898085918E-2</v>
      </c>
      <c r="F130">
        <f t="shared" si="190"/>
        <v>2.0168630104444765E-2</v>
      </c>
      <c r="G130">
        <f t="shared" si="190"/>
        <v>1.9928649383520899E-2</v>
      </c>
      <c r="H130">
        <f t="shared" si="190"/>
        <v>1.9690432597807284E-2</v>
      </c>
      <c r="I130">
        <f t="shared" si="190"/>
        <v>1.9453968674351192E-2</v>
      </c>
      <c r="J130">
        <f t="shared" si="190"/>
        <v>1.9219246604397534E-2</v>
      </c>
      <c r="K130">
        <f t="shared" si="190"/>
        <v>1.8986255443034099E-2</v>
      </c>
      <c r="L130">
        <f t="shared" si="190"/>
        <v>1.8754984308838759E-2</v>
      </c>
      <c r="M130">
        <f t="shared" si="190"/>
        <v>1.8525422383528462E-2</v>
      </c>
      <c r="N130">
        <f t="shared" si="191"/>
        <v>1.8297558911610199E-2</v>
      </c>
      <c r="O130">
        <f t="shared" si="191"/>
        <v>1.8071383200033757E-2</v>
      </c>
      <c r="P130">
        <f t="shared" si="191"/>
        <v>1.7846884617846399E-2</v>
      </c>
      <c r="Q130">
        <f t="shared" si="191"/>
        <v>1.7624052595849364E-2</v>
      </c>
      <c r="R130">
        <f t="shared" si="191"/>
        <v>1.740287662625617E-2</v>
      </c>
      <c r="S130">
        <f t="shared" si="191"/>
        <v>1.7183346262352826E-2</v>
      </c>
      <c r="T130">
        <f t="shared" si="191"/>
        <v>1.6965451118159801E-2</v>
      </c>
      <c r="U130">
        <f t="shared" si="191"/>
        <v>1.6749180868095813E-2</v>
      </c>
      <c r="V130">
        <f t="shared" si="191"/>
        <v>1.6534525246643447E-2</v>
      </c>
      <c r="W130">
        <f t="shared" si="191"/>
        <v>1.6321474048016548E-2</v>
      </c>
      <c r="X130">
        <f t="shared" si="192"/>
        <v>1.6110017125829379E-2</v>
      </c>
      <c r="Y130">
        <f t="shared" si="192"/>
        <v>1.5900144392767577E-2</v>
      </c>
      <c r="Z130">
        <f t="shared" si="192"/>
        <v>1.5691845820260876E-2</v>
      </c>
      <c r="AA130">
        <f t="shared" si="192"/>
        <v>1.5485111438157539E-2</v>
      </c>
      <c r="AB130">
        <f t="shared" si="192"/>
        <v>1.5279931334400611E-2</v>
      </c>
      <c r="AC130">
        <f t="shared" si="192"/>
        <v>1.5076295654705842E-2</v>
      </c>
      <c r="AD130">
        <f t="shared" si="192"/>
        <v>1.4874194602241353E-2</v>
      </c>
      <c r="AE130">
        <f t="shared" si="192"/>
        <v>1.4673618437309048E-2</v>
      </c>
      <c r="AF130">
        <f t="shared" si="192"/>
        <v>1.4474557477027715E-2</v>
      </c>
      <c r="AG130">
        <f t="shared" si="192"/>
        <v>1.4277002095017803E-2</v>
      </c>
      <c r="AH130">
        <f t="shared" si="193"/>
        <v>1.4080942721087938E-2</v>
      </c>
      <c r="AI130">
        <f t="shared" si="193"/>
        <v>1.3886369840923089E-2</v>
      </c>
      <c r="AJ130">
        <f t="shared" si="193"/>
        <v>1.3693273995774422E-2</v>
      </c>
      <c r="AK130">
        <f t="shared" si="193"/>
        <v>1.3501645782150795E-2</v>
      </c>
      <c r="AL130">
        <f t="shared" si="193"/>
        <v>1.3311475851511949E-2</v>
      </c>
      <c r="AM130">
        <f t="shared" si="193"/>
        <v>1.3122754909963313E-2</v>
      </c>
      <c r="AN130">
        <f t="shared" si="193"/>
        <v>1.2935473717952457E-2</v>
      </c>
      <c r="AO130">
        <f t="shared" si="193"/>
        <v>1.2749623089967179E-2</v>
      </c>
      <c r="AP130">
        <f t="shared" si="193"/>
        <v>1.2565193894235223E-2</v>
      </c>
      <c r="AQ130">
        <f t="shared" si="193"/>
        <v>1.2382177052425567E-2</v>
      </c>
      <c r="AR130">
        <f t="shared" si="194"/>
        <v>1.2200563539351386E-2</v>
      </c>
      <c r="AS130">
        <f t="shared" si="194"/>
        <v>1.2020344382674551E-2</v>
      </c>
      <c r="AT130">
        <f t="shared" si="194"/>
        <v>1.1841510662611727E-2</v>
      </c>
      <c r="AU130">
        <f t="shared" si="194"/>
        <v>1.1664053511642089E-2</v>
      </c>
      <c r="AV130">
        <f t="shared" si="194"/>
        <v>1.1487964114216554E-2</v>
      </c>
      <c r="AW130">
        <f t="shared" si="194"/>
        <v>1.1313233706468617E-2</v>
      </c>
      <c r="AX130">
        <f t="shared" si="194"/>
        <v>1.0055908269112863E-2</v>
      </c>
      <c r="AY130">
        <f t="shared" si="194"/>
        <v>8.5918370930762253E-3</v>
      </c>
      <c r="AZ130">
        <f t="shared" si="194"/>
        <v>7.7336732662862482E-3</v>
      </c>
      <c r="BA130">
        <f t="shared" si="194"/>
        <v>7.0836548707382142E-3</v>
      </c>
      <c r="BB130">
        <f t="shared" si="195"/>
        <v>6.5525448183550127E-3</v>
      </c>
      <c r="BC130">
        <f t="shared" si="195"/>
        <v>6.1016611541583384E-3</v>
      </c>
      <c r="BD130">
        <f t="shared" si="195"/>
        <v>5.7098083021631819E-3</v>
      </c>
      <c r="BE130">
        <f t="shared" si="195"/>
        <v>5.3637729139844083E-3</v>
      </c>
      <c r="BF130">
        <f t="shared" si="195"/>
        <v>5.0546084238962388E-3</v>
      </c>
      <c r="BG130">
        <f t="shared" si="195"/>
        <v>4.775898665989391E-3</v>
      </c>
      <c r="BH130">
        <f t="shared" si="195"/>
        <v>4.5228434431432134E-3</v>
      </c>
      <c r="BI130">
        <f t="shared" si="195"/>
        <v>4.2917335206437909E-3</v>
      </c>
      <c r="BJ130">
        <f t="shared" si="195"/>
        <v>4.079628742590379E-3</v>
      </c>
      <c r="BK130">
        <f t="shared" si="195"/>
        <v>3.884150204222035E-3</v>
      </c>
      <c r="BL130">
        <f t="shared" si="196"/>
        <v>3.703340329554888E-3</v>
      </c>
      <c r="BM130">
        <f t="shared" si="196"/>
        <v>3.5355653533750741E-3</v>
      </c>
      <c r="BN130">
        <f t="shared" si="196"/>
        <v>3.3794453549742111E-3</v>
      </c>
      <c r="BO130">
        <f t="shared" si="196"/>
        <v>3.2338028038778445E-3</v>
      </c>
      <c r="BP130">
        <f t="shared" si="196"/>
        <v>3.0976239062951807E-3</v>
      </c>
      <c r="BQ130">
        <f t="shared" si="196"/>
        <v>2.9700290260910229E-3</v>
      </c>
      <c r="BR130">
        <f t="shared" si="196"/>
        <v>2.8502496802803859E-3</v>
      </c>
      <c r="BS130">
        <f t="shared" si="196"/>
        <v>2.7376103900528868E-3</v>
      </c>
      <c r="BT130">
        <f t="shared" si="196"/>
        <v>2.6315141793890164E-3</v>
      </c>
      <c r="BU130">
        <f t="shared" si="196"/>
        <v>2.531430855848804E-3</v>
      </c>
      <c r="BV130">
        <f t="shared" si="197"/>
        <v>2.4368874426437329E-3</v>
      </c>
      <c r="BW130">
        <f t="shared" si="197"/>
        <v>2.347460294813549E-3</v>
      </c>
      <c r="BX130">
        <f t="shared" si="197"/>
        <v>2.2627685486131801E-3</v>
      </c>
      <c r="BY130">
        <f t="shared" si="197"/>
        <v>2.1824686371280416E-3</v>
      </c>
      <c r="BZ130">
        <f t="shared" si="197"/>
        <v>2.1062496665705806E-3</v>
      </c>
      <c r="CA130">
        <f t="shared" si="197"/>
        <v>2.0338294932871295E-3</v>
      </c>
      <c r="CB130">
        <f t="shared" si="197"/>
        <v>1.9649513757293529E-3</v>
      </c>
      <c r="CC130">
        <f t="shared" si="197"/>
        <v>1.8993811016356191E-3</v>
      </c>
      <c r="CD130">
        <f t="shared" si="197"/>
        <v>1.836904510611343E-3</v>
      </c>
      <c r="CE130">
        <f t="shared" si="197"/>
        <v>1.7773253477487501E-3</v>
      </c>
      <c r="CF130">
        <f t="shared" si="198"/>
        <v>1.7204633960049972E-3</v>
      </c>
      <c r="CG130">
        <f t="shared" si="198"/>
        <v>1.6661528445784995E-3</v>
      </c>
      <c r="CH130">
        <f t="shared" si="198"/>
        <v>1.6142408580868939E-3</v>
      </c>
      <c r="CI130">
        <f t="shared" si="198"/>
        <v>1.564586317402545E-3</v>
      </c>
      <c r="CJ130">
        <f t="shared" si="198"/>
        <v>1.5170587078780944E-3</v>
      </c>
      <c r="CK130">
        <f t="shared" si="198"/>
        <v>1.4715371346488485E-3</v>
      </c>
      <c r="CL130">
        <f t="shared" si="198"/>
        <v>1.4279094479247628E-3</v>
      </c>
      <c r="CM130">
        <f t="shared" si="198"/>
        <v>1.3860714638314676E-3</v>
      </c>
      <c r="CN130">
        <f t="shared" si="198"/>
        <v>1.3459262685429488E-3</v>
      </c>
      <c r="CO130">
        <f t="shared" si="198"/>
        <v>1.3073835952584186E-3</v>
      </c>
      <c r="CP130">
        <f t="shared" si="199"/>
        <v>1.2703592650836529E-3</v>
      </c>
      <c r="CQ130">
        <f t="shared" si="199"/>
        <v>1.2347746841388065E-3</v>
      </c>
      <c r="CR130">
        <f t="shared" si="199"/>
        <v>7.9490183904416215E-4</v>
      </c>
      <c r="CS130">
        <f t="shared" si="199"/>
        <v>5.1624166774492638E-4</v>
      </c>
      <c r="CT130">
        <f t="shared" si="199"/>
        <v>3.5747604238382173E-4</v>
      </c>
      <c r="CU130">
        <f t="shared" si="199"/>
        <v>2.4865275078771946E-4</v>
      </c>
      <c r="CV130">
        <f t="shared" si="199"/>
        <v>1.6976221051741104E-4</v>
      </c>
      <c r="CW130">
        <f t="shared" si="199"/>
        <v>1.1158037801945836E-4</v>
      </c>
      <c r="CX130">
        <f t="shared" si="199"/>
        <v>6.8900521737546417E-5</v>
      </c>
      <c r="CY130">
        <f t="shared" si="199"/>
        <v>3.841697070158177E-5</v>
      </c>
      <c r="CZ130">
        <f t="shared" si="200"/>
        <v>1.7861402962341697E-5</v>
      </c>
      <c r="DA130">
        <f t="shared" si="200"/>
        <v>5.5886551443565673E-6</v>
      </c>
      <c r="DB130">
        <f t="shared" si="200"/>
        <v>3.5495738429385969E-7</v>
      </c>
      <c r="DC130">
        <f t="shared" si="200"/>
        <v>0</v>
      </c>
      <c r="DD130">
        <f t="shared" si="200"/>
        <v>0</v>
      </c>
      <c r="DE130">
        <f t="shared" si="200"/>
        <v>0</v>
      </c>
      <c r="DF130">
        <f t="shared" si="200"/>
        <v>0</v>
      </c>
      <c r="DG130">
        <f t="shared" si="200"/>
        <v>0</v>
      </c>
      <c r="DH130">
        <f t="shared" si="200"/>
        <v>0</v>
      </c>
      <c r="DI130">
        <f t="shared" si="200"/>
        <v>0</v>
      </c>
      <c r="DJ130">
        <f t="shared" si="201"/>
        <v>0</v>
      </c>
      <c r="DK130">
        <f t="shared" si="201"/>
        <v>0</v>
      </c>
      <c r="DL130">
        <f t="shared" si="201"/>
        <v>0</v>
      </c>
      <c r="DM130">
        <f t="shared" si="201"/>
        <v>0</v>
      </c>
      <c r="DN130">
        <f t="shared" si="201"/>
        <v>0</v>
      </c>
      <c r="DO130">
        <f t="shared" si="201"/>
        <v>0</v>
      </c>
      <c r="DP130">
        <f t="shared" si="201"/>
        <v>0</v>
      </c>
      <c r="DQ130">
        <f t="shared" si="201"/>
        <v>0</v>
      </c>
      <c r="DR130">
        <f t="shared" si="201"/>
        <v>0</v>
      </c>
      <c r="DS130">
        <f t="shared" si="201"/>
        <v>0</v>
      </c>
      <c r="DT130">
        <f t="shared" si="202"/>
        <v>0</v>
      </c>
      <c r="DU130">
        <f t="shared" si="202"/>
        <v>0</v>
      </c>
      <c r="DV130">
        <f t="shared" si="202"/>
        <v>0</v>
      </c>
      <c r="DW130">
        <f t="shared" si="202"/>
        <v>0</v>
      </c>
      <c r="DX130">
        <f t="shared" si="202"/>
        <v>0</v>
      </c>
      <c r="DY130">
        <f t="shared" si="202"/>
        <v>0</v>
      </c>
      <c r="DZ130">
        <f t="shared" si="202"/>
        <v>0</v>
      </c>
      <c r="EA130">
        <f t="shared" si="202"/>
        <v>0</v>
      </c>
      <c r="EB130">
        <f t="shared" si="202"/>
        <v>0</v>
      </c>
      <c r="EC130">
        <f t="shared" si="202"/>
        <v>0</v>
      </c>
      <c r="ED130">
        <f t="shared" si="203"/>
        <v>0</v>
      </c>
      <c r="EE130">
        <f t="shared" si="203"/>
        <v>0</v>
      </c>
      <c r="EF130">
        <f t="shared" si="203"/>
        <v>0</v>
      </c>
      <c r="EG130">
        <f t="shared" si="203"/>
        <v>0</v>
      </c>
      <c r="EH130">
        <f t="shared" si="203"/>
        <v>0</v>
      </c>
      <c r="EI130">
        <f t="shared" si="203"/>
        <v>0</v>
      </c>
      <c r="EJ130">
        <f t="shared" si="203"/>
        <v>0</v>
      </c>
      <c r="EK130">
        <f t="shared" si="203"/>
        <v>0</v>
      </c>
      <c r="EL130">
        <f t="shared" si="203"/>
        <v>0</v>
      </c>
      <c r="EM130">
        <f t="shared" si="203"/>
        <v>0</v>
      </c>
      <c r="EN130">
        <f t="shared" si="204"/>
        <v>0</v>
      </c>
      <c r="EO130">
        <f t="shared" si="204"/>
        <v>0</v>
      </c>
      <c r="EP130">
        <f t="shared" si="204"/>
        <v>0</v>
      </c>
      <c r="EQ130">
        <f t="shared" si="204"/>
        <v>0</v>
      </c>
      <c r="ER130">
        <f t="shared" si="204"/>
        <v>0</v>
      </c>
      <c r="ES130">
        <f t="shared" si="204"/>
        <v>0</v>
      </c>
      <c r="ET130">
        <f t="shared" si="204"/>
        <v>0</v>
      </c>
      <c r="EU130">
        <f t="shared" si="204"/>
        <v>0</v>
      </c>
      <c r="EV130">
        <f t="shared" si="204"/>
        <v>0</v>
      </c>
      <c r="EW130">
        <f t="shared" si="204"/>
        <v>0</v>
      </c>
      <c r="EX130">
        <f t="shared" si="204"/>
        <v>0</v>
      </c>
      <c r="EZ130">
        <f t="shared" si="112"/>
        <v>0.87856471937710023</v>
      </c>
      <c r="FB130">
        <f t="shared" si="158"/>
        <v>1.125252064205684E-2</v>
      </c>
      <c r="FC130">
        <f t="shared" si="159"/>
        <v>0.24857739668221521</v>
      </c>
    </row>
    <row r="131" spans="1:159" x14ac:dyDescent="0.25">
      <c r="A131">
        <v>920</v>
      </c>
      <c r="B131" s="20">
        <f>'Input spectra'!S130</f>
        <v>4.5471771580479797E-2</v>
      </c>
      <c r="C131">
        <f>'Input spectra'!D130</f>
        <v>0</v>
      </c>
      <c r="D131">
        <f t="shared" si="190"/>
        <v>2.0653927966864227E-2</v>
      </c>
      <c r="E131">
        <f t="shared" si="190"/>
        <v>2.041049308828323E-2</v>
      </c>
      <c r="F131">
        <f t="shared" si="190"/>
        <v>2.0168841946114791E-2</v>
      </c>
      <c r="G131">
        <f t="shared" si="190"/>
        <v>1.9928963365885885E-2</v>
      </c>
      <c r="H131">
        <f t="shared" si="190"/>
        <v>1.9690846237802651E-2</v>
      </c>
      <c r="I131">
        <f t="shared" si="190"/>
        <v>1.9454479516393557E-2</v>
      </c>
      <c r="J131">
        <f t="shared" si="190"/>
        <v>1.9219852220154401E-2</v>
      </c>
      <c r="K131">
        <f t="shared" si="190"/>
        <v>1.8986953431195244E-2</v>
      </c>
      <c r="L131">
        <f t="shared" si="190"/>
        <v>1.8755772294889228E-2</v>
      </c>
      <c r="M131">
        <f t="shared" si="190"/>
        <v>1.8526298019523282E-2</v>
      </c>
      <c r="N131">
        <f t="shared" si="191"/>
        <v>1.8298519875950665E-2</v>
      </c>
      <c r="O131">
        <f t="shared" si="191"/>
        <v>1.8072427197245382E-2</v>
      </c>
      <c r="P131">
        <f t="shared" si="191"/>
        <v>1.7848009378358457E-2</v>
      </c>
      <c r="Q131">
        <f t="shared" si="191"/>
        <v>1.7625255875776052E-2</v>
      </c>
      <c r="R131">
        <f t="shared" si="191"/>
        <v>1.7404156207179364E-2</v>
      </c>
      <c r="S131">
        <f t="shared" si="191"/>
        <v>1.7184699951106403E-2</v>
      </c>
      <c r="T131">
        <f t="shared" si="191"/>
        <v>1.696687674661556E-2</v>
      </c>
      <c r="U131">
        <f t="shared" si="191"/>
        <v>1.6750676292950923E-2</v>
      </c>
      <c r="V131">
        <f t="shared" si="191"/>
        <v>1.6536088349209492E-2</v>
      </c>
      <c r="W131">
        <f t="shared" si="191"/>
        <v>1.6323102734010064E-2</v>
      </c>
      <c r="X131">
        <f t="shared" si="192"/>
        <v>1.6111709325163964E-2</v>
      </c>
      <c r="Y131">
        <f t="shared" si="192"/>
        <v>1.5901898059347497E-2</v>
      </c>
      <c r="Z131">
        <f t="shared" si="192"/>
        <v>1.5693658931776183E-2</v>
      </c>
      <c r="AA131">
        <f t="shared" si="192"/>
        <v>1.5486981995880713E-2</v>
      </c>
      <c r="AB131">
        <f t="shared" si="192"/>
        <v>1.5281857362984656E-2</v>
      </c>
      <c r="AC131">
        <f t="shared" si="192"/>
        <v>1.5078275201983888E-2</v>
      </c>
      <c r="AD131">
        <f t="shared" si="192"/>
        <v>1.4876225739027728E-2</v>
      </c>
      <c r="AE131">
        <f t="shared" si="192"/>
        <v>1.4675699257201802E-2</v>
      </c>
      <c r="AF131">
        <f t="shared" si="192"/>
        <v>1.4476686096212596E-2</v>
      </c>
      <c r="AG131">
        <f t="shared" si="192"/>
        <v>1.4279176652073677E-2</v>
      </c>
      <c r="AH131">
        <f t="shared" si="193"/>
        <v>1.4083161376793647E-2</v>
      </c>
      <c r="AI131">
        <f t="shared" si="193"/>
        <v>1.3888630778065719E-2</v>
      </c>
      <c r="AJ131">
        <f t="shared" si="193"/>
        <v>1.3695575418958991E-2</v>
      </c>
      <c r="AK131">
        <f t="shared" si="193"/>
        <v>1.3503985917611344E-2</v>
      </c>
      <c r="AL131">
        <f t="shared" si="193"/>
        <v>1.3313852946924025E-2</v>
      </c>
      <c r="AM131">
        <f t="shared" si="193"/>
        <v>1.3125167234257841E-2</v>
      </c>
      <c r="AN131">
        <f t="shared" si="193"/>
        <v>1.2937919561130976E-2</v>
      </c>
      <c r="AO131">
        <f t="shared" si="193"/>
        <v>1.2752100762918463E-2</v>
      </c>
      <c r="AP131">
        <f t="shared" si="193"/>
        <v>1.2567701728553232E-2</v>
      </c>
      <c r="AQ131">
        <f t="shared" si="193"/>
        <v>1.2384713400228781E-2</v>
      </c>
      <c r="AR131">
        <f t="shared" si="194"/>
        <v>1.2203126773103437E-2</v>
      </c>
      <c r="AS131">
        <f t="shared" si="194"/>
        <v>1.202293289500622E-2</v>
      </c>
      <c r="AT131">
        <f t="shared" si="194"/>
        <v>1.1844122866144242E-2</v>
      </c>
      <c r="AU131">
        <f t="shared" si="194"/>
        <v>1.1666687838811739E-2</v>
      </c>
      <c r="AV131">
        <f t="shared" si="194"/>
        <v>1.149061901710061E-2</v>
      </c>
      <c r="AW131">
        <f t="shared" si="194"/>
        <v>1.1315907656612542E-2</v>
      </c>
      <c r="AX131">
        <f t="shared" si="194"/>
        <v>1.0058337866479129E-2</v>
      </c>
      <c r="AY131">
        <f t="shared" si="194"/>
        <v>8.5939580908160548E-3</v>
      </c>
      <c r="AZ131">
        <f t="shared" si="194"/>
        <v>7.7356230413494972E-3</v>
      </c>
      <c r="BA131">
        <f t="shared" si="194"/>
        <v>7.0854779773586287E-3</v>
      </c>
      <c r="BB131">
        <f t="shared" si="195"/>
        <v>6.5542656553723017E-3</v>
      </c>
      <c r="BC131">
        <f t="shared" si="195"/>
        <v>6.1032956323785973E-3</v>
      </c>
      <c r="BD131">
        <f t="shared" si="195"/>
        <v>5.7113678075796396E-3</v>
      </c>
      <c r="BE131">
        <f t="shared" si="195"/>
        <v>5.36526608451144E-3</v>
      </c>
      <c r="BF131">
        <f t="shared" si="195"/>
        <v>5.056042081933161E-3</v>
      </c>
      <c r="BG131">
        <f t="shared" si="195"/>
        <v>4.7772783614341433E-3</v>
      </c>
      <c r="BH131">
        <f t="shared" si="195"/>
        <v>4.5241737938968097E-3</v>
      </c>
      <c r="BI131">
        <f t="shared" si="195"/>
        <v>4.2930184383752129E-3</v>
      </c>
      <c r="BJ131">
        <f t="shared" si="195"/>
        <v>4.0808715890951579E-3</v>
      </c>
      <c r="BK131">
        <f t="shared" si="195"/>
        <v>3.8853539035751438E-3</v>
      </c>
      <c r="BL131">
        <f t="shared" si="196"/>
        <v>3.7045074509080857E-3</v>
      </c>
      <c r="BM131">
        <f t="shared" si="196"/>
        <v>3.5366981735751829E-3</v>
      </c>
      <c r="BN131">
        <f t="shared" si="196"/>
        <v>3.3805459069011913E-3</v>
      </c>
      <c r="BO131">
        <f t="shared" si="196"/>
        <v>3.2348729144232864E-3</v>
      </c>
      <c r="BP131">
        <f t="shared" si="196"/>
        <v>3.0986652266626231E-3</v>
      </c>
      <c r="BQ131">
        <f t="shared" si="196"/>
        <v>2.9710430562980084E-3</v>
      </c>
      <c r="BR131">
        <f t="shared" si="196"/>
        <v>2.8512377892091732E-3</v>
      </c>
      <c r="BS131">
        <f t="shared" si="196"/>
        <v>2.7385738320335443E-3</v>
      </c>
      <c r="BT131">
        <f t="shared" si="196"/>
        <v>2.6324541080457006E-3</v>
      </c>
      <c r="BU131">
        <f t="shared" si="196"/>
        <v>2.5323483357605208E-3</v>
      </c>
      <c r="BV131">
        <f t="shared" si="197"/>
        <v>2.4377834592411991E-3</v>
      </c>
      <c r="BW131">
        <f t="shared" si="197"/>
        <v>2.348335762838659E-3</v>
      </c>
      <c r="BX131">
        <f t="shared" si="197"/>
        <v>2.2636243193967943E-3</v>
      </c>
      <c r="BY131">
        <f t="shared" si="197"/>
        <v>2.1833055048884795E-3</v>
      </c>
      <c r="BZ131">
        <f t="shared" si="197"/>
        <v>2.107068373894501E-3</v>
      </c>
      <c r="CA131">
        <f t="shared" si="197"/>
        <v>2.0346307359231097E-3</v>
      </c>
      <c r="CB131">
        <f t="shared" si="197"/>
        <v>1.9657358068000514E-3</v>
      </c>
      <c r="CC131">
        <f t="shared" si="197"/>
        <v>1.9001493353551983E-3</v>
      </c>
      <c r="CD131">
        <f t="shared" si="197"/>
        <v>1.837657125579605E-3</v>
      </c>
      <c r="CE131">
        <f t="shared" si="197"/>
        <v>1.7780628898812691E-3</v>
      </c>
      <c r="CF131">
        <f t="shared" si="198"/>
        <v>1.721186381148741E-3</v>
      </c>
      <c r="CG131">
        <f t="shared" si="198"/>
        <v>1.6668617608544809E-3</v>
      </c>
      <c r="CH131">
        <f t="shared" si="198"/>
        <v>1.6149361679949179E-3</v>
      </c>
      <c r="CI131">
        <f t="shared" si="198"/>
        <v>1.5652684597177952E-3</v>
      </c>
      <c r="CJ131">
        <f t="shared" si="198"/>
        <v>1.5177280993649009E-3</v>
      </c>
      <c r="CK131">
        <f t="shared" si="198"/>
        <v>1.4721941716133371E-3</v>
      </c>
      <c r="CL131">
        <f t="shared" si="198"/>
        <v>1.4285545076250321E-3</v>
      </c>
      <c r="CM131">
        <f t="shared" si="198"/>
        <v>1.3867049057613935E-3</v>
      </c>
      <c r="CN131">
        <f t="shared" si="198"/>
        <v>1.3465484356035558E-3</v>
      </c>
      <c r="CO131">
        <f t="shared" si="198"/>
        <v>1.3079948148289409E-3</v>
      </c>
      <c r="CP131">
        <f t="shared" si="199"/>
        <v>1.2709598500028623E-3</v>
      </c>
      <c r="CQ131">
        <f t="shared" si="199"/>
        <v>1.2353649336058537E-3</v>
      </c>
      <c r="CR131">
        <f t="shared" si="199"/>
        <v>7.9528599623245933E-4</v>
      </c>
      <c r="CS131">
        <f t="shared" si="199"/>
        <v>5.1649386756890574E-4</v>
      </c>
      <c r="CT131">
        <f t="shared" si="199"/>
        <v>3.5765255864124581E-4</v>
      </c>
      <c r="CU131">
        <f t="shared" si="199"/>
        <v>2.48776838257702E-4</v>
      </c>
      <c r="CV131">
        <f t="shared" si="199"/>
        <v>1.6984782050845853E-4</v>
      </c>
      <c r="CW131">
        <f t="shared" si="199"/>
        <v>1.1163723357404243E-4</v>
      </c>
      <c r="CX131">
        <f t="shared" si="199"/>
        <v>6.8935991890739902E-5</v>
      </c>
      <c r="CY131">
        <f t="shared" si="199"/>
        <v>3.8436949709979227E-5</v>
      </c>
      <c r="CZ131">
        <f t="shared" si="200"/>
        <v>1.7870785759495071E-5</v>
      </c>
      <c r="DA131">
        <f t="shared" si="200"/>
        <v>5.5916202937879767E-6</v>
      </c>
      <c r="DB131">
        <f t="shared" si="200"/>
        <v>3.5514757768723912E-7</v>
      </c>
      <c r="DC131">
        <f t="shared" si="200"/>
        <v>0</v>
      </c>
      <c r="DD131">
        <f t="shared" si="200"/>
        <v>0</v>
      </c>
      <c r="DE131">
        <f t="shared" si="200"/>
        <v>0</v>
      </c>
      <c r="DF131">
        <f t="shared" si="200"/>
        <v>0</v>
      </c>
      <c r="DG131">
        <f t="shared" si="200"/>
        <v>0</v>
      </c>
      <c r="DH131">
        <f t="shared" si="200"/>
        <v>0</v>
      </c>
      <c r="DI131">
        <f t="shared" si="200"/>
        <v>0</v>
      </c>
      <c r="DJ131">
        <f t="shared" si="201"/>
        <v>0</v>
      </c>
      <c r="DK131">
        <f t="shared" si="201"/>
        <v>0</v>
      </c>
      <c r="DL131">
        <f t="shared" si="201"/>
        <v>0</v>
      </c>
      <c r="DM131">
        <f t="shared" si="201"/>
        <v>0</v>
      </c>
      <c r="DN131">
        <f t="shared" si="201"/>
        <v>0</v>
      </c>
      <c r="DO131">
        <f t="shared" si="201"/>
        <v>0</v>
      </c>
      <c r="DP131">
        <f t="shared" si="201"/>
        <v>0</v>
      </c>
      <c r="DQ131">
        <f t="shared" si="201"/>
        <v>0</v>
      </c>
      <c r="DR131">
        <f t="shared" si="201"/>
        <v>0</v>
      </c>
      <c r="DS131">
        <f t="shared" si="201"/>
        <v>0</v>
      </c>
      <c r="DT131">
        <f t="shared" si="202"/>
        <v>0</v>
      </c>
      <c r="DU131">
        <f t="shared" si="202"/>
        <v>0</v>
      </c>
      <c r="DV131">
        <f t="shared" si="202"/>
        <v>0</v>
      </c>
      <c r="DW131">
        <f t="shared" si="202"/>
        <v>0</v>
      </c>
      <c r="DX131">
        <f t="shared" si="202"/>
        <v>0</v>
      </c>
      <c r="DY131">
        <f t="shared" si="202"/>
        <v>0</v>
      </c>
      <c r="DZ131">
        <f t="shared" si="202"/>
        <v>0</v>
      </c>
      <c r="EA131">
        <f t="shared" si="202"/>
        <v>0</v>
      </c>
      <c r="EB131">
        <f t="shared" si="202"/>
        <v>0</v>
      </c>
      <c r="EC131">
        <f t="shared" si="202"/>
        <v>0</v>
      </c>
      <c r="ED131">
        <f t="shared" si="203"/>
        <v>0</v>
      </c>
      <c r="EE131">
        <f t="shared" si="203"/>
        <v>0</v>
      </c>
      <c r="EF131">
        <f t="shared" si="203"/>
        <v>0</v>
      </c>
      <c r="EG131">
        <f t="shared" si="203"/>
        <v>0</v>
      </c>
      <c r="EH131">
        <f t="shared" si="203"/>
        <v>0</v>
      </c>
      <c r="EI131">
        <f t="shared" si="203"/>
        <v>0</v>
      </c>
      <c r="EJ131">
        <f t="shared" si="203"/>
        <v>0</v>
      </c>
      <c r="EK131">
        <f t="shared" si="203"/>
        <v>0</v>
      </c>
      <c r="EL131">
        <f t="shared" si="203"/>
        <v>0</v>
      </c>
      <c r="EM131">
        <f t="shared" si="203"/>
        <v>0</v>
      </c>
      <c r="EN131">
        <f t="shared" si="204"/>
        <v>0</v>
      </c>
      <c r="EO131">
        <f t="shared" si="204"/>
        <v>0</v>
      </c>
      <c r="EP131">
        <f t="shared" si="204"/>
        <v>0</v>
      </c>
      <c r="EQ131">
        <f t="shared" si="204"/>
        <v>0</v>
      </c>
      <c r="ER131">
        <f t="shared" si="204"/>
        <v>0</v>
      </c>
      <c r="ES131">
        <f t="shared" si="204"/>
        <v>0</v>
      </c>
      <c r="ET131">
        <f t="shared" si="204"/>
        <v>0</v>
      </c>
      <c r="EU131">
        <f t="shared" si="204"/>
        <v>0</v>
      </c>
      <c r="EV131">
        <f t="shared" si="204"/>
        <v>0</v>
      </c>
      <c r="EW131">
        <f t="shared" si="204"/>
        <v>0</v>
      </c>
      <c r="EX131">
        <f t="shared" si="204"/>
        <v>0</v>
      </c>
      <c r="EZ131">
        <f t="shared" si="112"/>
        <v>0.87869143321929066</v>
      </c>
      <c r="FB131">
        <f t="shared" ref="FB131:FB153" si="205">(1-EXP(-(C131*_c2+B131)*_t))/2</f>
        <v>1.1239686614988365E-2</v>
      </c>
      <c r="FC131">
        <f t="shared" ref="FC131:FC153" si="206">LN(1-FB131)/(-(C131*_c2+B131))</f>
        <v>0.24857903774290402</v>
      </c>
    </row>
    <row r="132" spans="1:159" x14ac:dyDescent="0.25">
      <c r="A132">
        <v>925</v>
      </c>
      <c r="B132" s="20">
        <f>'Input spectra'!S131</f>
        <v>4.5419254241326201E-2</v>
      </c>
      <c r="C132">
        <f>'Input spectra'!D131</f>
        <v>0</v>
      </c>
      <c r="D132">
        <f t="shared" si="190"/>
        <v>2.0653927966864227E-2</v>
      </c>
      <c r="E132">
        <f t="shared" si="190"/>
        <v>2.041060027904348E-2</v>
      </c>
      <c r="F132">
        <f t="shared" si="190"/>
        <v>2.0169053790009901E-2</v>
      </c>
      <c r="G132">
        <f t="shared" si="190"/>
        <v>1.9929277353197761E-2</v>
      </c>
      <c r="H132">
        <f t="shared" si="190"/>
        <v>1.9691259886487417E-2</v>
      </c>
      <c r="I132">
        <f t="shared" si="190"/>
        <v>1.9454990371850129E-2</v>
      </c>
      <c r="J132">
        <f t="shared" si="190"/>
        <v>1.9220457854994766E-2</v>
      </c>
      <c r="K132">
        <f t="shared" si="190"/>
        <v>1.898765144501639E-2</v>
      </c>
      <c r="L132">
        <f t="shared" si="190"/>
        <v>1.8756560314046739E-2</v>
      </c>
      <c r="M132">
        <f t="shared" si="190"/>
        <v>1.8527173696906547E-2</v>
      </c>
      <c r="N132">
        <f t="shared" si="191"/>
        <v>1.8299480890759751E-2</v>
      </c>
      <c r="O132">
        <f t="shared" si="191"/>
        <v>1.8073471254769498E-2</v>
      </c>
      <c r="P132">
        <f t="shared" si="191"/>
        <v>1.7849134209756066E-2</v>
      </c>
      <c r="Q132">
        <f t="shared" si="191"/>
        <v>1.7626459237856527E-2</v>
      </c>
      <c r="R132">
        <f t="shared" si="191"/>
        <v>1.7405435882186276E-2</v>
      </c>
      <c r="S132">
        <f t="shared" si="191"/>
        <v>1.7186053746502384E-2</v>
      </c>
      <c r="T132">
        <f t="shared" si="191"/>
        <v>1.6968302494868689E-2</v>
      </c>
      <c r="U132">
        <f t="shared" si="191"/>
        <v>1.6752171851322745E-2</v>
      </c>
      <c r="V132">
        <f t="shared" si="191"/>
        <v>1.6537651599544498E-2</v>
      </c>
      <c r="W132">
        <f t="shared" si="191"/>
        <v>1.6324731582526775E-2</v>
      </c>
      <c r="X132">
        <f t="shared" si="192"/>
        <v>1.6113401702247499E-2</v>
      </c>
      <c r="Y132">
        <f t="shared" si="192"/>
        <v>1.5903651919343675E-2</v>
      </c>
      <c r="Z132">
        <f t="shared" si="192"/>
        <v>1.569547225278714E-2</v>
      </c>
      <c r="AA132">
        <f t="shared" si="192"/>
        <v>1.5488852779561977E-2</v>
      </c>
      <c r="AB132">
        <f t="shared" si="192"/>
        <v>1.528378363434375E-2</v>
      </c>
      <c r="AC132">
        <f t="shared" si="192"/>
        <v>1.5080255009180385E-2</v>
      </c>
      <c r="AD132">
        <f t="shared" si="192"/>
        <v>1.4878257153174779E-2</v>
      </c>
      <c r="AE132">
        <f t="shared" si="192"/>
        <v>1.4677780372169111E-2</v>
      </c>
      <c r="AF132">
        <f t="shared" si="192"/>
        <v>1.4478815028430856E-2</v>
      </c>
      <c r="AG132">
        <f t="shared" si="192"/>
        <v>1.428135154034043E-2</v>
      </c>
      <c r="AH132">
        <f t="shared" si="193"/>
        <v>1.4085380382080577E-2</v>
      </c>
      <c r="AI132">
        <f t="shared" si="193"/>
        <v>1.3890892083327361E-2</v>
      </c>
      <c r="AJ132">
        <f t="shared" si="193"/>
        <v>1.369787722894285E-2</v>
      </c>
      <c r="AK132">
        <f t="shared" si="193"/>
        <v>1.3506326458669405E-2</v>
      </c>
      <c r="AL132">
        <f t="shared" si="193"/>
        <v>1.3316230466825665E-2</v>
      </c>
      <c r="AM132">
        <f t="shared" si="193"/>
        <v>1.312758000200411E-2</v>
      </c>
      <c r="AN132">
        <f t="shared" si="193"/>
        <v>1.2940365866770245E-2</v>
      </c>
      <c r="AO132">
        <f t="shared" si="193"/>
        <v>1.275457891736345E-2</v>
      </c>
      <c r="AP132">
        <f t="shared" si="193"/>
        <v>1.2570210063399373E-2</v>
      </c>
      <c r="AQ132">
        <f t="shared" si="193"/>
        <v>1.2387250267573924E-2</v>
      </c>
      <c r="AR132">
        <f t="shared" si="194"/>
        <v>1.2205690545368915E-2</v>
      </c>
      <c r="AS132">
        <f t="shared" si="194"/>
        <v>1.2025521964759199E-2</v>
      </c>
      <c r="AT132">
        <f t="shared" si="194"/>
        <v>1.1846735645921416E-2</v>
      </c>
      <c r="AU132">
        <f t="shared" si="194"/>
        <v>1.1669322760944333E-2</v>
      </c>
      <c r="AV132">
        <f t="shared" si="194"/>
        <v>1.1493274533540664E-2</v>
      </c>
      <c r="AW132">
        <f t="shared" si="194"/>
        <v>1.1318582238760503E-2</v>
      </c>
      <c r="AX132">
        <f t="shared" si="194"/>
        <v>1.0060768050857843E-2</v>
      </c>
      <c r="AY132">
        <f t="shared" si="194"/>
        <v>8.5960796121495407E-3</v>
      </c>
      <c r="AZ132">
        <f t="shared" si="194"/>
        <v>7.7375733079802934E-3</v>
      </c>
      <c r="BA132">
        <f t="shared" si="194"/>
        <v>7.0873015531884853E-3</v>
      </c>
      <c r="BB132">
        <f t="shared" si="195"/>
        <v>6.5559869443178294E-3</v>
      </c>
      <c r="BC132">
        <f t="shared" si="195"/>
        <v>6.1049305484335674E-3</v>
      </c>
      <c r="BD132">
        <f t="shared" si="195"/>
        <v>5.7129277389398438E-3</v>
      </c>
      <c r="BE132">
        <f t="shared" si="195"/>
        <v>5.3667596707082359E-3</v>
      </c>
      <c r="BF132">
        <f t="shared" si="195"/>
        <v>5.0574761466040292E-3</v>
      </c>
      <c r="BG132">
        <f t="shared" si="195"/>
        <v>4.778658455455091E-3</v>
      </c>
      <c r="BH132">
        <f t="shared" si="195"/>
        <v>4.5255045359602428E-3</v>
      </c>
      <c r="BI132">
        <f t="shared" si="195"/>
        <v>4.2943037408028342E-3</v>
      </c>
      <c r="BJ132">
        <f t="shared" si="195"/>
        <v>4.0821148142293493E-3</v>
      </c>
      <c r="BK132">
        <f t="shared" si="195"/>
        <v>3.8865579759550552E-3</v>
      </c>
      <c r="BL132">
        <f t="shared" si="196"/>
        <v>3.7056749400838787E-3</v>
      </c>
      <c r="BM132">
        <f t="shared" si="196"/>
        <v>3.5378313567389131E-3</v>
      </c>
      <c r="BN132">
        <f t="shared" si="196"/>
        <v>3.3816468172344826E-3</v>
      </c>
      <c r="BO132">
        <f t="shared" si="196"/>
        <v>3.2359433790832646E-3</v>
      </c>
      <c r="BP132">
        <f t="shared" si="196"/>
        <v>3.0997068970880911E-3</v>
      </c>
      <c r="BQ132">
        <f t="shared" si="196"/>
        <v>2.9720574327161756E-3</v>
      </c>
      <c r="BR132">
        <f t="shared" si="196"/>
        <v>2.8522262406901456E-3</v>
      </c>
      <c r="BS132">
        <f t="shared" si="196"/>
        <v>2.7395376130764917E-3</v>
      </c>
      <c r="BT132">
        <f t="shared" si="196"/>
        <v>2.633394372427681E-3</v>
      </c>
      <c r="BU132">
        <f t="shared" si="196"/>
        <v>2.5332661481993479E-3</v>
      </c>
      <c r="BV132">
        <f t="shared" si="197"/>
        <v>2.4386798052940723E-3</v>
      </c>
      <c r="BW132">
        <f t="shared" si="197"/>
        <v>2.34921155736312E-3</v>
      </c>
      <c r="BX132">
        <f t="shared" si="197"/>
        <v>2.2644804138297861E-3</v>
      </c>
      <c r="BY132">
        <f t="shared" si="197"/>
        <v>2.1841426935459212E-3</v>
      </c>
      <c r="BZ132">
        <f t="shared" si="197"/>
        <v>2.1078873994530979E-3</v>
      </c>
      <c r="CA132">
        <f t="shared" si="197"/>
        <v>2.0354322942147348E-3</v>
      </c>
      <c r="CB132">
        <f t="shared" si="197"/>
        <v>1.9665205510246081E-3</v>
      </c>
      <c r="CC132">
        <f t="shared" si="197"/>
        <v>1.9009178797986482E-3</v>
      </c>
      <c r="CD132">
        <f t="shared" si="197"/>
        <v>1.8384100489086369E-3</v>
      </c>
      <c r="CE132">
        <f t="shared" si="197"/>
        <v>1.7788007380739011E-3</v>
      </c>
      <c r="CF132">
        <f t="shared" si="198"/>
        <v>1.7219096701103511E-3</v>
      </c>
      <c r="CG132">
        <f t="shared" si="198"/>
        <v>1.6675709787608245E-3</v>
      </c>
      <c r="CH132">
        <f t="shared" si="198"/>
        <v>1.6156317773972E-3</v>
      </c>
      <c r="CI132">
        <f t="shared" si="198"/>
        <v>1.5659508994395437E-3</v>
      </c>
      <c r="CJ132">
        <f t="shared" si="198"/>
        <v>1.5183977862159937E-3</v>
      </c>
      <c r="CK132">
        <f t="shared" si="198"/>
        <v>1.4728515019428808E-3</v>
      </c>
      <c r="CL132">
        <f t="shared" si="198"/>
        <v>1.4291998587317469E-3</v>
      </c>
      <c r="CM132">
        <f t="shared" si="198"/>
        <v>1.3873386371776042E-3</v>
      </c>
      <c r="CN132">
        <f t="shared" si="198"/>
        <v>1.3471708902667307E-3</v>
      </c>
      <c r="CO132">
        <f t="shared" si="198"/>
        <v>1.3086063201529065E-3</v>
      </c>
      <c r="CP132">
        <f t="shared" si="199"/>
        <v>1.2715607188592654E-3</v>
      </c>
      <c r="CQ132">
        <f t="shared" si="199"/>
        <v>1.2359554652251331E-3</v>
      </c>
      <c r="CR132">
        <f t="shared" si="199"/>
        <v>7.9567033907480605E-4</v>
      </c>
      <c r="CS132">
        <f t="shared" si="199"/>
        <v>5.1674619060020294E-4</v>
      </c>
      <c r="CT132">
        <f t="shared" si="199"/>
        <v>3.5782916205972517E-4</v>
      </c>
      <c r="CU132">
        <f t="shared" si="199"/>
        <v>2.4890098765219633E-4</v>
      </c>
      <c r="CV132">
        <f t="shared" si="199"/>
        <v>1.6993347367207396E-4</v>
      </c>
      <c r="CW132">
        <f t="shared" si="199"/>
        <v>1.1169411809925864E-4</v>
      </c>
      <c r="CX132">
        <f t="shared" si="199"/>
        <v>6.8971480304052973E-5</v>
      </c>
      <c r="CY132">
        <f t="shared" si="199"/>
        <v>3.8456939108596659E-5</v>
      </c>
      <c r="CZ132">
        <f t="shared" si="200"/>
        <v>1.7880173485537989E-5</v>
      </c>
      <c r="DA132">
        <f t="shared" si="200"/>
        <v>5.5945870164263406E-6</v>
      </c>
      <c r="DB132">
        <f t="shared" si="200"/>
        <v>3.5533787299011096E-7</v>
      </c>
      <c r="DC132">
        <f t="shared" si="200"/>
        <v>0</v>
      </c>
      <c r="DD132">
        <f t="shared" si="200"/>
        <v>0</v>
      </c>
      <c r="DE132">
        <f t="shared" si="200"/>
        <v>0</v>
      </c>
      <c r="DF132">
        <f t="shared" si="200"/>
        <v>0</v>
      </c>
      <c r="DG132">
        <f t="shared" si="200"/>
        <v>0</v>
      </c>
      <c r="DH132">
        <f t="shared" si="200"/>
        <v>0</v>
      </c>
      <c r="DI132">
        <f t="shared" si="200"/>
        <v>0</v>
      </c>
      <c r="DJ132">
        <f t="shared" si="201"/>
        <v>0</v>
      </c>
      <c r="DK132">
        <f t="shared" si="201"/>
        <v>0</v>
      </c>
      <c r="DL132">
        <f t="shared" si="201"/>
        <v>0</v>
      </c>
      <c r="DM132">
        <f t="shared" si="201"/>
        <v>0</v>
      </c>
      <c r="DN132">
        <f t="shared" si="201"/>
        <v>0</v>
      </c>
      <c r="DO132">
        <f t="shared" si="201"/>
        <v>0</v>
      </c>
      <c r="DP132">
        <f t="shared" si="201"/>
        <v>0</v>
      </c>
      <c r="DQ132">
        <f t="shared" si="201"/>
        <v>0</v>
      </c>
      <c r="DR132">
        <f t="shared" si="201"/>
        <v>0</v>
      </c>
      <c r="DS132">
        <f t="shared" si="201"/>
        <v>0</v>
      </c>
      <c r="DT132">
        <f t="shared" si="202"/>
        <v>0</v>
      </c>
      <c r="DU132">
        <f t="shared" si="202"/>
        <v>0</v>
      </c>
      <c r="DV132">
        <f t="shared" si="202"/>
        <v>0</v>
      </c>
      <c r="DW132">
        <f t="shared" si="202"/>
        <v>0</v>
      </c>
      <c r="DX132">
        <f t="shared" si="202"/>
        <v>0</v>
      </c>
      <c r="DY132">
        <f t="shared" si="202"/>
        <v>0</v>
      </c>
      <c r="DZ132">
        <f t="shared" si="202"/>
        <v>0</v>
      </c>
      <c r="EA132">
        <f t="shared" si="202"/>
        <v>0</v>
      </c>
      <c r="EB132">
        <f t="shared" si="202"/>
        <v>0</v>
      </c>
      <c r="EC132">
        <f t="shared" si="202"/>
        <v>0</v>
      </c>
      <c r="ED132">
        <f t="shared" si="203"/>
        <v>0</v>
      </c>
      <c r="EE132">
        <f t="shared" si="203"/>
        <v>0</v>
      </c>
      <c r="EF132">
        <f t="shared" si="203"/>
        <v>0</v>
      </c>
      <c r="EG132">
        <f t="shared" si="203"/>
        <v>0</v>
      </c>
      <c r="EH132">
        <f t="shared" si="203"/>
        <v>0</v>
      </c>
      <c r="EI132">
        <f t="shared" si="203"/>
        <v>0</v>
      </c>
      <c r="EJ132">
        <f t="shared" si="203"/>
        <v>0</v>
      </c>
      <c r="EK132">
        <f t="shared" si="203"/>
        <v>0</v>
      </c>
      <c r="EL132">
        <f t="shared" si="203"/>
        <v>0</v>
      </c>
      <c r="EM132">
        <f t="shared" si="203"/>
        <v>0</v>
      </c>
      <c r="EN132">
        <f t="shared" si="204"/>
        <v>0</v>
      </c>
      <c r="EO132">
        <f t="shared" si="204"/>
        <v>0</v>
      </c>
      <c r="EP132">
        <f t="shared" si="204"/>
        <v>0</v>
      </c>
      <c r="EQ132">
        <f t="shared" si="204"/>
        <v>0</v>
      </c>
      <c r="ER132">
        <f t="shared" si="204"/>
        <v>0</v>
      </c>
      <c r="ES132">
        <f t="shared" si="204"/>
        <v>0</v>
      </c>
      <c r="ET132">
        <f t="shared" si="204"/>
        <v>0</v>
      </c>
      <c r="EU132">
        <f t="shared" si="204"/>
        <v>0</v>
      </c>
      <c r="EV132">
        <f t="shared" si="204"/>
        <v>0</v>
      </c>
      <c r="EW132">
        <f t="shared" si="204"/>
        <v>0</v>
      </c>
      <c r="EX132">
        <f t="shared" si="204"/>
        <v>0</v>
      </c>
      <c r="EZ132">
        <f t="shared" ref="EZ132:EZ153" si="207">SUM(D132:EX132)</f>
        <v>0.87881817549399588</v>
      </c>
      <c r="FB132">
        <f t="shared" si="205"/>
        <v>1.1226852250911024E-2</v>
      </c>
      <c r="FC132">
        <f t="shared" si="206"/>
        <v>0.24858067880383605</v>
      </c>
    </row>
    <row r="133" spans="1:159" x14ac:dyDescent="0.25">
      <c r="A133">
        <v>930</v>
      </c>
      <c r="B133" s="20">
        <f>'Input spectra'!S132</f>
        <v>4.5366736902172598E-2</v>
      </c>
      <c r="C133">
        <f>'Input spectra'!D132</f>
        <v>0</v>
      </c>
      <c r="D133">
        <f t="shared" ref="D133:M142" si="208">D$2*EXP(- D$1 * ($C133*_c2+$B133))</f>
        <v>2.0653927966864227E-2</v>
      </c>
      <c r="E133">
        <f t="shared" si="208"/>
        <v>2.0410707470366669E-2</v>
      </c>
      <c r="F133">
        <f t="shared" si="208"/>
        <v>2.016926563613012E-2</v>
      </c>
      <c r="G133">
        <f t="shared" si="208"/>
        <v>1.9929591345456615E-2</v>
      </c>
      <c r="H133">
        <f t="shared" si="208"/>
        <v>1.9691673543861768E-2</v>
      </c>
      <c r="I133">
        <f t="shared" si="208"/>
        <v>1.9455501240721262E-2</v>
      </c>
      <c r="J133">
        <f t="shared" si="208"/>
        <v>1.9221063508919233E-2</v>
      </c>
      <c r="K133">
        <f t="shared" si="208"/>
        <v>1.8988349484498492E-2</v>
      </c>
      <c r="L133">
        <f t="shared" si="208"/>
        <v>1.8757348366312682E-2</v>
      </c>
      <c r="M133">
        <f t="shared" si="208"/>
        <v>1.852804941568021E-2</v>
      </c>
      <c r="N133">
        <f t="shared" ref="N133:W142" si="209">N$2*EXP(- N$1 * ($C133*_c2+$B133))</f>
        <v>1.8300441956040102E-2</v>
      </c>
      <c r="O133">
        <f t="shared" si="209"/>
        <v>1.8074515372609595E-2</v>
      </c>
      <c r="P133">
        <f t="shared" si="209"/>
        <v>1.7850259112043687E-2</v>
      </c>
      <c r="Q133">
        <f t="shared" si="209"/>
        <v>1.7627662682096392E-2</v>
      </c>
      <c r="R133">
        <f t="shared" si="209"/>
        <v>1.7406715651283825E-2</v>
      </c>
      <c r="S133">
        <f t="shared" si="209"/>
        <v>1.7187407648549157E-2</v>
      </c>
      <c r="T133">
        <f t="shared" si="209"/>
        <v>1.6969728362929263E-2</v>
      </c>
      <c r="U133">
        <f t="shared" si="209"/>
        <v>1.6753667543223192E-2</v>
      </c>
      <c r="V133">
        <f t="shared" si="209"/>
        <v>1.6539214997662435E-2</v>
      </c>
      <c r="W133">
        <f t="shared" si="209"/>
        <v>1.6326360593582893E-2</v>
      </c>
      <c r="X133">
        <f t="shared" ref="X133:AG142" si="210">X$2*EXP(- X$1 * ($C133*_c2+$B133))</f>
        <v>1.6115094257098648E-2</v>
      </c>
      <c r="Y133">
        <f t="shared" si="210"/>
        <v>1.590540597277745E-2</v>
      </c>
      <c r="Z133">
        <f t="shared" si="210"/>
        <v>1.5697285783317947E-2</v>
      </c>
      <c r="AA133">
        <f t="shared" si="210"/>
        <v>1.5490723789228625E-2</v>
      </c>
      <c r="AB133">
        <f t="shared" si="210"/>
        <v>1.5285710148508496E-2</v>
      </c>
      <c r="AC133">
        <f t="shared" si="210"/>
        <v>1.5082235076329465E-2</v>
      </c>
      <c r="AD133">
        <f t="shared" si="210"/>
        <v>1.4880288844720377E-2</v>
      </c>
      <c r="AE133">
        <f t="shared" si="210"/>
        <v>1.467986178225282E-2</v>
      </c>
      <c r="AF133">
        <f t="shared" si="210"/>
        <v>1.4480944273728528E-2</v>
      </c>
      <c r="AG133">
        <f t="shared" si="210"/>
        <v>1.4283526759868506E-2</v>
      </c>
      <c r="AH133">
        <f t="shared" ref="AH133:AQ142" si="211">AH$2*EXP(- AH$1 * ($C133*_c2+$B133))</f>
        <v>1.4087599737003808E-2</v>
      </c>
      <c r="AI133">
        <f t="shared" si="211"/>
        <v>1.3893153756767954E-2</v>
      </c>
      <c r="AJ133">
        <f t="shared" si="211"/>
        <v>1.370017942579101E-2</v>
      </c>
      <c r="AK133">
        <f t="shared" si="211"/>
        <v>1.3508667405395284E-2</v>
      </c>
      <c r="AL133">
        <f t="shared" si="211"/>
        <v>1.3318608411292676E-2</v>
      </c>
      <c r="AM133">
        <f t="shared" si="211"/>
        <v>1.3129993213283637E-2</v>
      </c>
      <c r="AN133">
        <f t="shared" si="211"/>
        <v>1.2942812634957704E-2</v>
      </c>
      <c r="AO133">
        <f t="shared" si="211"/>
        <v>1.2757057553395713E-2</v>
      </c>
      <c r="AP133">
        <f t="shared" si="211"/>
        <v>1.2572718898873535E-2</v>
      </c>
      <c r="AQ133">
        <f t="shared" si="211"/>
        <v>1.2389787654567422E-2</v>
      </c>
      <c r="AR133">
        <f t="shared" ref="AR133:BA142" si="212">AR$2*EXP(- AR$1 * ($C133*_c2+$B133))</f>
        <v>1.2208254856260954E-2</v>
      </c>
      <c r="AS133">
        <f t="shared" si="212"/>
        <v>1.2028111592053522E-2</v>
      </c>
      <c r="AT133">
        <f t="shared" si="212"/>
        <v>1.184934900207037E-2</v>
      </c>
      <c r="AU133">
        <f t="shared" si="212"/>
        <v>1.1671958278174247E-2</v>
      </c>
      <c r="AV133">
        <f t="shared" si="212"/>
        <v>1.1495930663678516E-2</v>
      </c>
      <c r="AW133">
        <f t="shared" si="212"/>
        <v>1.1321257453061879E-2</v>
      </c>
      <c r="AX133">
        <f t="shared" si="212"/>
        <v>1.0063198822390838E-2</v>
      </c>
      <c r="AY133">
        <f t="shared" si="212"/>
        <v>8.5982016572059405E-3</v>
      </c>
      <c r="AZ133">
        <f t="shared" si="212"/>
        <v>7.739524066302567E-3</v>
      </c>
      <c r="BA133">
        <f t="shared" si="212"/>
        <v>7.0891255983485434E-3</v>
      </c>
      <c r="BB133">
        <f t="shared" ref="BB133:BK142" si="213">BB$2*EXP(- BB$1 * ($C133*_c2+$B133))</f>
        <v>6.5577086853102822E-3</v>
      </c>
      <c r="BC133">
        <f t="shared" si="213"/>
        <v>6.1065659024405342E-3</v>
      </c>
      <c r="BD133">
        <f t="shared" si="213"/>
        <v>5.7144880963601336E-3</v>
      </c>
      <c r="BE133">
        <f t="shared" si="213"/>
        <v>5.3682536726905108E-3</v>
      </c>
      <c r="BF133">
        <f t="shared" si="213"/>
        <v>5.0589106180241776E-3</v>
      </c>
      <c r="BG133">
        <f t="shared" si="213"/>
        <v>4.7800389481673783E-3</v>
      </c>
      <c r="BH133">
        <f t="shared" si="213"/>
        <v>4.5268356694486119E-3</v>
      </c>
      <c r="BI133">
        <f t="shared" si="213"/>
        <v>4.295589428041831E-3</v>
      </c>
      <c r="BJ133">
        <f t="shared" si="213"/>
        <v>4.0833584181083028E-3</v>
      </c>
      <c r="BK133">
        <f t="shared" si="213"/>
        <v>3.8877624214773707E-3</v>
      </c>
      <c r="BL133">
        <f t="shared" ref="BL133:BU142" si="214">BL$2*EXP(- BL$1 * ($C133*_c2+$B133))</f>
        <v>3.7068427971981882E-3</v>
      </c>
      <c r="BM133">
        <f t="shared" si="214"/>
        <v>3.5389649029825619E-3</v>
      </c>
      <c r="BN133">
        <f t="shared" si="214"/>
        <v>3.3827480860908038E-3</v>
      </c>
      <c r="BO133">
        <f t="shared" si="214"/>
        <v>3.2370141979749601E-3</v>
      </c>
      <c r="BP133">
        <f t="shared" si="214"/>
        <v>3.1007489176892622E-3</v>
      </c>
      <c r="BQ133">
        <f t="shared" si="214"/>
        <v>2.9730721554637298E-3</v>
      </c>
      <c r="BR133">
        <f t="shared" si="214"/>
        <v>2.853215034842056E-3</v>
      </c>
      <c r="BS133">
        <f t="shared" si="214"/>
        <v>2.7405017333010559E-3</v>
      </c>
      <c r="BT133">
        <f t="shared" si="214"/>
        <v>2.6343349726548736E-3</v>
      </c>
      <c r="BU133">
        <f t="shared" si="214"/>
        <v>2.5341842932858055E-3</v>
      </c>
      <c r="BV133">
        <f t="shared" ref="BV133:CE142" si="215">BV$2*EXP(- BV$1 * ($C133*_c2+$B133))</f>
        <v>2.4395764809234891E-3</v>
      </c>
      <c r="BW133">
        <f t="shared" si="215"/>
        <v>2.3500876785086978E-3</v>
      </c>
      <c r="BX133">
        <f t="shared" si="215"/>
        <v>2.2653368320345599E-3</v>
      </c>
      <c r="BY133">
        <f t="shared" si="215"/>
        <v>2.1849802032234168E-3</v>
      </c>
      <c r="BZ133">
        <f t="shared" si="215"/>
        <v>2.1087067433700709E-3</v>
      </c>
      <c r="CA133">
        <f t="shared" si="215"/>
        <v>2.036234168286361E-3</v>
      </c>
      <c r="CB133">
        <f t="shared" si="215"/>
        <v>1.9673056085280378E-3</v>
      </c>
      <c r="CC133">
        <f t="shared" si="215"/>
        <v>1.9016867350916458E-3</v>
      </c>
      <c r="CD133">
        <f t="shared" si="215"/>
        <v>1.8391632807247811E-3</v>
      </c>
      <c r="CE133">
        <f t="shared" si="215"/>
        <v>1.7795388924536535E-3</v>
      </c>
      <c r="CF133">
        <f t="shared" ref="CF133:CO142" si="216">CF$2*EXP(- CF$1 * ($C133*_c2+$B133))</f>
        <v>1.7226332630175002E-3</v>
      </c>
      <c r="CG133">
        <f t="shared" si="216"/>
        <v>1.6682804984258686E-3</v>
      </c>
      <c r="CH133">
        <f t="shared" si="216"/>
        <v>1.6163276864227429E-3</v>
      </c>
      <c r="CI133">
        <f t="shared" si="216"/>
        <v>1.5666336366974571E-3</v>
      </c>
      <c r="CJ133">
        <f t="shared" si="216"/>
        <v>1.5190677685617004E-3</v>
      </c>
      <c r="CK133">
        <f t="shared" si="216"/>
        <v>1.4735091257684662E-3</v>
      </c>
      <c r="CL133">
        <f t="shared" si="216"/>
        <v>1.4298455013765509E-3</v>
      </c>
      <c r="CM133">
        <f t="shared" si="216"/>
        <v>1.3879726582123966E-3</v>
      </c>
      <c r="CN133">
        <f t="shared" si="216"/>
        <v>1.3477936326654208E-3</v>
      </c>
      <c r="CO133">
        <f t="shared" si="216"/>
        <v>1.3092181113639079E-3</v>
      </c>
      <c r="CP133">
        <f t="shared" ref="CP133:CY142" si="217">CP$2*EXP(- CP$1 * ($C133*_c2+$B133))</f>
        <v>1.2721618717870995E-3</v>
      </c>
      <c r="CQ133">
        <f t="shared" si="217"/>
        <v>1.2365462791315194E-3</v>
      </c>
      <c r="CR133">
        <f t="shared" si="217"/>
        <v>7.9605486766092426E-4</v>
      </c>
      <c r="CS133">
        <f t="shared" si="217"/>
        <v>5.1699863689900853E-4</v>
      </c>
      <c r="CT133">
        <f t="shared" si="217"/>
        <v>3.5800585268229879E-4</v>
      </c>
      <c r="CU133">
        <f t="shared" si="217"/>
        <v>2.4902519900210521E-4</v>
      </c>
      <c r="CV133">
        <f t="shared" si="217"/>
        <v>1.70019170030029E-4</v>
      </c>
      <c r="CW133">
        <f t="shared" si="217"/>
        <v>1.1175103160986893E-4</v>
      </c>
      <c r="CX133">
        <f t="shared" si="217"/>
        <v>6.9006986986886015E-5</v>
      </c>
      <c r="CY133">
        <f t="shared" si="217"/>
        <v>3.8476938902837573E-5</v>
      </c>
      <c r="CZ133">
        <f t="shared" ref="CZ133:DI142" si="218">CZ$2*EXP(- CZ$1 * ($C133*_c2+$B133))</f>
        <v>1.7889566143059666E-5</v>
      </c>
      <c r="DA133">
        <f t="shared" si="218"/>
        <v>5.597555313106353E-6</v>
      </c>
      <c r="DB133">
        <f t="shared" si="218"/>
        <v>3.5552827025708051E-7</v>
      </c>
      <c r="DC133">
        <f t="shared" si="218"/>
        <v>0</v>
      </c>
      <c r="DD133">
        <f t="shared" si="218"/>
        <v>0</v>
      </c>
      <c r="DE133">
        <f t="shared" si="218"/>
        <v>0</v>
      </c>
      <c r="DF133">
        <f t="shared" si="218"/>
        <v>0</v>
      </c>
      <c r="DG133">
        <f t="shared" si="218"/>
        <v>0</v>
      </c>
      <c r="DH133">
        <f t="shared" si="218"/>
        <v>0</v>
      </c>
      <c r="DI133">
        <f t="shared" si="218"/>
        <v>0</v>
      </c>
      <c r="DJ133">
        <f t="shared" ref="DJ133:DS142" si="219">DJ$2*EXP(- DJ$1 * ($C133*_c2+$B133))</f>
        <v>0</v>
      </c>
      <c r="DK133">
        <f t="shared" si="219"/>
        <v>0</v>
      </c>
      <c r="DL133">
        <f t="shared" si="219"/>
        <v>0</v>
      </c>
      <c r="DM133">
        <f t="shared" si="219"/>
        <v>0</v>
      </c>
      <c r="DN133">
        <f t="shared" si="219"/>
        <v>0</v>
      </c>
      <c r="DO133">
        <f t="shared" si="219"/>
        <v>0</v>
      </c>
      <c r="DP133">
        <f t="shared" si="219"/>
        <v>0</v>
      </c>
      <c r="DQ133">
        <f t="shared" si="219"/>
        <v>0</v>
      </c>
      <c r="DR133">
        <f t="shared" si="219"/>
        <v>0</v>
      </c>
      <c r="DS133">
        <f t="shared" si="219"/>
        <v>0</v>
      </c>
      <c r="DT133">
        <f t="shared" ref="DT133:EC142" si="220">DT$2*EXP(- DT$1 * ($C133*_c2+$B133))</f>
        <v>0</v>
      </c>
      <c r="DU133">
        <f t="shared" si="220"/>
        <v>0</v>
      </c>
      <c r="DV133">
        <f t="shared" si="220"/>
        <v>0</v>
      </c>
      <c r="DW133">
        <f t="shared" si="220"/>
        <v>0</v>
      </c>
      <c r="DX133">
        <f t="shared" si="220"/>
        <v>0</v>
      </c>
      <c r="DY133">
        <f t="shared" si="220"/>
        <v>0</v>
      </c>
      <c r="DZ133">
        <f t="shared" si="220"/>
        <v>0</v>
      </c>
      <c r="EA133">
        <f t="shared" si="220"/>
        <v>0</v>
      </c>
      <c r="EB133">
        <f t="shared" si="220"/>
        <v>0</v>
      </c>
      <c r="EC133">
        <f t="shared" si="220"/>
        <v>0</v>
      </c>
      <c r="ED133">
        <f t="shared" ref="ED133:EM142" si="221">ED$2*EXP(- ED$1 * ($C133*_c2+$B133))</f>
        <v>0</v>
      </c>
      <c r="EE133">
        <f t="shared" si="221"/>
        <v>0</v>
      </c>
      <c r="EF133">
        <f t="shared" si="221"/>
        <v>0</v>
      </c>
      <c r="EG133">
        <f t="shared" si="221"/>
        <v>0</v>
      </c>
      <c r="EH133">
        <f t="shared" si="221"/>
        <v>0</v>
      </c>
      <c r="EI133">
        <f t="shared" si="221"/>
        <v>0</v>
      </c>
      <c r="EJ133">
        <f t="shared" si="221"/>
        <v>0</v>
      </c>
      <c r="EK133">
        <f t="shared" si="221"/>
        <v>0</v>
      </c>
      <c r="EL133">
        <f t="shared" si="221"/>
        <v>0</v>
      </c>
      <c r="EM133">
        <f t="shared" si="221"/>
        <v>0</v>
      </c>
      <c r="EN133">
        <f t="shared" ref="EN133:EX142" si="222">EN$2*EXP(- EN$1 * ($C133*_c2+$B133))</f>
        <v>0</v>
      </c>
      <c r="EO133">
        <f t="shared" si="222"/>
        <v>0</v>
      </c>
      <c r="EP133">
        <f t="shared" si="222"/>
        <v>0</v>
      </c>
      <c r="EQ133">
        <f t="shared" si="222"/>
        <v>0</v>
      </c>
      <c r="ER133">
        <f t="shared" si="222"/>
        <v>0</v>
      </c>
      <c r="ES133">
        <f t="shared" si="222"/>
        <v>0</v>
      </c>
      <c r="ET133">
        <f t="shared" si="222"/>
        <v>0</v>
      </c>
      <c r="EU133">
        <f t="shared" si="222"/>
        <v>0</v>
      </c>
      <c r="EV133">
        <f t="shared" si="222"/>
        <v>0</v>
      </c>
      <c r="EW133">
        <f t="shared" si="222"/>
        <v>0</v>
      </c>
      <c r="EX133">
        <f t="shared" si="222"/>
        <v>0</v>
      </c>
      <c r="EZ133">
        <f t="shared" si="207"/>
        <v>0.87894494620916697</v>
      </c>
      <c r="FB133">
        <f t="shared" si="205"/>
        <v>1.1214017549815936E-2</v>
      </c>
      <c r="FC133">
        <f t="shared" si="206"/>
        <v>0.24858231986501281</v>
      </c>
    </row>
    <row r="134" spans="1:159" x14ac:dyDescent="0.25">
      <c r="A134">
        <v>935</v>
      </c>
      <c r="B134" s="20">
        <f>'Input spectra'!S133</f>
        <v>4.5314219563019002E-2</v>
      </c>
      <c r="C134">
        <f>'Input spectra'!D133</f>
        <v>0</v>
      </c>
      <c r="D134">
        <f t="shared" si="208"/>
        <v>2.0653927966864227E-2</v>
      </c>
      <c r="E134">
        <f t="shared" si="208"/>
        <v>2.0410814662252797E-2</v>
      </c>
      <c r="F134">
        <f t="shared" si="208"/>
        <v>2.0169477484475465E-2</v>
      </c>
      <c r="G134">
        <f t="shared" si="208"/>
        <v>1.9929905342662518E-2</v>
      </c>
      <c r="H134">
        <f t="shared" si="208"/>
        <v>1.9692087209925883E-2</v>
      </c>
      <c r="I134">
        <f t="shared" si="208"/>
        <v>1.9456012123007307E-2</v>
      </c>
      <c r="J134">
        <f t="shared" si="208"/>
        <v>1.9221669181928396E-2</v>
      </c>
      <c r="K134">
        <f t="shared" si="208"/>
        <v>1.8989047549642486E-2</v>
      </c>
      <c r="L134">
        <f t="shared" si="208"/>
        <v>1.8758136451688445E-2</v>
      </c>
      <c r="M134">
        <f t="shared" si="208"/>
        <v>1.8528925175846232E-2</v>
      </c>
      <c r="N134">
        <f t="shared" si="209"/>
        <v>1.8301403071794366E-2</v>
      </c>
      <c r="O134">
        <f t="shared" si="209"/>
        <v>1.8075559550769154E-2</v>
      </c>
      <c r="P134">
        <f t="shared" si="209"/>
        <v>1.7851384085225797E-2</v>
      </c>
      <c r="Q134">
        <f t="shared" si="209"/>
        <v>1.7628866208501254E-2</v>
      </c>
      <c r="R134">
        <f t="shared" si="209"/>
        <v>1.7407995514478927E-2</v>
      </c>
      <c r="S134">
        <f t="shared" si="209"/>
        <v>1.7188761657255133E-2</v>
      </c>
      <c r="T134">
        <f t="shared" si="209"/>
        <v>1.6971154350807344E-2</v>
      </c>
      <c r="U134">
        <f t="shared" si="209"/>
        <v>1.6755163368664193E-2</v>
      </c>
      <c r="V134">
        <f t="shared" si="209"/>
        <v>1.6540778543577276E-2</v>
      </c>
      <c r="W134">
        <f t="shared" si="209"/>
        <v>1.6327989767194642E-2</v>
      </c>
      <c r="X134">
        <f t="shared" si="210"/>
        <v>1.6116786989736089E-2</v>
      </c>
      <c r="Y134">
        <f t="shared" si="210"/>
        <v>1.590716021967015E-2</v>
      </c>
      <c r="Z134">
        <f t="shared" si="210"/>
        <v>1.5699099523392813E-2</v>
      </c>
      <c r="AA134">
        <f t="shared" si="210"/>
        <v>1.5492595024907956E-2</v>
      </c>
      <c r="AB134">
        <f t="shared" si="210"/>
        <v>1.5287636905509503E-2</v>
      </c>
      <c r="AC134">
        <f t="shared" si="210"/>
        <v>1.5084215403465254E-2</v>
      </c>
      <c r="AD134">
        <f t="shared" si="210"/>
        <v>1.4882320813702407E-2</v>
      </c>
      <c r="AE134">
        <f t="shared" si="210"/>
        <v>1.4681943487494775E-2</v>
      </c>
      <c r="AF134">
        <f t="shared" si="210"/>
        <v>1.4483073832151656E-2</v>
      </c>
      <c r="AG134">
        <f t="shared" si="210"/>
        <v>1.4285702310708363E-2</v>
      </c>
      <c r="AH134">
        <f t="shared" si="211"/>
        <v>1.4089819441618433E-2</v>
      </c>
      <c r="AI134">
        <f t="shared" si="211"/>
        <v>1.389541579844744E-2</v>
      </c>
      <c r="AJ134">
        <f t="shared" si="211"/>
        <v>1.3702482009568489E-2</v>
      </c>
      <c r="AK134">
        <f t="shared" si="211"/>
        <v>1.3511008757859285E-2</v>
      </c>
      <c r="AL134">
        <f t="shared" si="211"/>
        <v>1.3320986780400872E-2</v>
      </c>
      <c r="AM134">
        <f t="shared" si="211"/>
        <v>1.3132406868177956E-2</v>
      </c>
      <c r="AN134">
        <f t="shared" si="211"/>
        <v>1.2945259865780812E-2</v>
      </c>
      <c r="AO134">
        <f t="shared" si="211"/>
        <v>1.2759536671108839E-2</v>
      </c>
      <c r="AP134">
        <f t="shared" si="211"/>
        <v>1.2575228235075644E-2</v>
      </c>
      <c r="AQ134">
        <f t="shared" si="211"/>
        <v>1.2392325561315719E-2</v>
      </c>
      <c r="AR134">
        <f t="shared" si="212"/>
        <v>1.2210819705892717E-2</v>
      </c>
      <c r="AS134">
        <f t="shared" si="212"/>
        <v>1.2030701777009252E-2</v>
      </c>
      <c r="AT134">
        <f t="shared" si="212"/>
        <v>1.1851962934718248E-2</v>
      </c>
      <c r="AU134">
        <f t="shared" si="212"/>
        <v>1.1674594390635881E-2</v>
      </c>
      <c r="AV134">
        <f t="shared" si="212"/>
        <v>1.1498587407655993E-2</v>
      </c>
      <c r="AW134">
        <f t="shared" si="212"/>
        <v>1.1323933299666081E-2</v>
      </c>
      <c r="AX134">
        <f t="shared" si="212"/>
        <v>1.0065630181219972E-2</v>
      </c>
      <c r="AY134">
        <f t="shared" si="212"/>
        <v>8.6003242261145415E-3</v>
      </c>
      <c r="AZ134">
        <f t="shared" si="212"/>
        <v>7.7414753164402822E-3</v>
      </c>
      <c r="BA134">
        <f t="shared" si="212"/>
        <v>7.0909501129595934E-3</v>
      </c>
      <c r="BB134">
        <f t="shared" si="213"/>
        <v>6.5594308784683759E-3</v>
      </c>
      <c r="BC134">
        <f t="shared" si="213"/>
        <v>6.1082016945168136E-3</v>
      </c>
      <c r="BD134">
        <f t="shared" si="213"/>
        <v>5.7160488799568752E-3</v>
      </c>
      <c r="BE134">
        <f t="shared" si="213"/>
        <v>5.3697480905740107E-3</v>
      </c>
      <c r="BF134">
        <f t="shared" si="213"/>
        <v>5.0603454963089748E-3</v>
      </c>
      <c r="BG134">
        <f t="shared" si="213"/>
        <v>4.7814198396861803E-3</v>
      </c>
      <c r="BH134">
        <f t="shared" si="213"/>
        <v>4.5281671944770504E-3</v>
      </c>
      <c r="BI134">
        <f t="shared" si="213"/>
        <v>4.2968755002074132E-3</v>
      </c>
      <c r="BJ134">
        <f t="shared" si="213"/>
        <v>4.0846024008473992E-3</v>
      </c>
      <c r="BK134">
        <f t="shared" si="213"/>
        <v>3.8889672402577275E-3</v>
      </c>
      <c r="BL134">
        <f t="shared" si="214"/>
        <v>3.7080110223669713E-3</v>
      </c>
      <c r="BM134">
        <f t="shared" si="214"/>
        <v>3.5400988124224611E-3</v>
      </c>
      <c r="BN134">
        <f t="shared" si="214"/>
        <v>3.3838497135869118E-3</v>
      </c>
      <c r="BO134">
        <f t="shared" si="214"/>
        <v>3.2380853712155933E-3</v>
      </c>
      <c r="BP134">
        <f t="shared" si="214"/>
        <v>3.1017912885838547E-3</v>
      </c>
      <c r="BQ134">
        <f t="shared" si="214"/>
        <v>2.9740872246589133E-3</v>
      </c>
      <c r="BR134">
        <f t="shared" si="214"/>
        <v>2.8542041717837014E-3</v>
      </c>
      <c r="BS134">
        <f t="shared" si="214"/>
        <v>2.7414661928266038E-3</v>
      </c>
      <c r="BT134">
        <f t="shared" si="214"/>
        <v>2.6352759088472365E-3</v>
      </c>
      <c r="BU134">
        <f t="shared" si="214"/>
        <v>2.5351027711404562E-3</v>
      </c>
      <c r="BV134">
        <f t="shared" si="215"/>
        <v>2.4404734862506308E-3</v>
      </c>
      <c r="BW134">
        <f t="shared" si="215"/>
        <v>2.3509641263972027E-3</v>
      </c>
      <c r="BX134">
        <f t="shared" si="215"/>
        <v>2.2661935741335637E-3</v>
      </c>
      <c r="BY134">
        <f t="shared" si="215"/>
        <v>2.1858180340440592E-3</v>
      </c>
      <c r="BZ134">
        <f t="shared" si="215"/>
        <v>2.1095264057691674E-3</v>
      </c>
      <c r="CA134">
        <f t="shared" si="215"/>
        <v>2.0370363582623919E-3</v>
      </c>
      <c r="CB134">
        <f t="shared" si="215"/>
        <v>1.9680909794354043E-3</v>
      </c>
      <c r="CC134">
        <f t="shared" si="215"/>
        <v>1.9024559013599187E-3</v>
      </c>
      <c r="CD134">
        <f t="shared" si="215"/>
        <v>1.8399168211544305E-3</v>
      </c>
      <c r="CE134">
        <f t="shared" si="215"/>
        <v>1.780277353147585E-3</v>
      </c>
      <c r="CF134">
        <f t="shared" si="216"/>
        <v>1.723357159997914E-3</v>
      </c>
      <c r="CG134">
        <f t="shared" si="216"/>
        <v>1.6689903199780057E-3</v>
      </c>
      <c r="CH134">
        <f t="shared" si="216"/>
        <v>1.6170238952006046E-3</v>
      </c>
      <c r="CI134">
        <f t="shared" si="216"/>
        <v>1.5673166716212567E-3</v>
      </c>
      <c r="CJ134">
        <f t="shared" si="216"/>
        <v>1.5197380465324058E-3</v>
      </c>
      <c r="CK134">
        <f t="shared" si="216"/>
        <v>1.4741670432211387E-3</v>
      </c>
      <c r="CL134">
        <f t="shared" si="216"/>
        <v>1.430491435691146E-3</v>
      </c>
      <c r="CM134">
        <f t="shared" si="216"/>
        <v>1.3886069689981277E-3</v>
      </c>
      <c r="CN134">
        <f t="shared" si="216"/>
        <v>1.3484166629326342E-3</v>
      </c>
      <c r="CO134">
        <f t="shared" si="216"/>
        <v>1.3098301885956024E-3</v>
      </c>
      <c r="CP134">
        <f t="shared" si="217"/>
        <v>1.2727633089206632E-3</v>
      </c>
      <c r="CQ134">
        <f t="shared" si="217"/>
        <v>1.2371373754599525E-3</v>
      </c>
      <c r="CR134">
        <f t="shared" si="217"/>
        <v>7.9643958208057972E-4</v>
      </c>
      <c r="CS134">
        <f t="shared" si="217"/>
        <v>5.1725120652554226E-4</v>
      </c>
      <c r="CT134">
        <f t="shared" si="217"/>
        <v>3.5818263055202674E-4</v>
      </c>
      <c r="CU134">
        <f t="shared" si="217"/>
        <v>2.4914947233834687E-4</v>
      </c>
      <c r="CV134">
        <f t="shared" si="217"/>
        <v>1.7010490960410623E-4</v>
      </c>
      <c r="CW134">
        <f t="shared" si="217"/>
        <v>1.1180797412064276E-4</v>
      </c>
      <c r="CX134">
        <f t="shared" si="217"/>
        <v>6.9042511948644184E-5</v>
      </c>
      <c r="CY134">
        <f t="shared" si="217"/>
        <v>3.8496949098108297E-5</v>
      </c>
      <c r="CZ134">
        <f t="shared" si="218"/>
        <v>1.7898963734650657E-5</v>
      </c>
      <c r="DA134">
        <f t="shared" si="218"/>
        <v>5.6005251846631428E-6</v>
      </c>
      <c r="DB134">
        <f t="shared" si="218"/>
        <v>3.5571876954278209E-7</v>
      </c>
      <c r="DC134">
        <f t="shared" si="218"/>
        <v>0</v>
      </c>
      <c r="DD134">
        <f t="shared" si="218"/>
        <v>0</v>
      </c>
      <c r="DE134">
        <f t="shared" si="218"/>
        <v>0</v>
      </c>
      <c r="DF134">
        <f t="shared" si="218"/>
        <v>0</v>
      </c>
      <c r="DG134">
        <f t="shared" si="218"/>
        <v>0</v>
      </c>
      <c r="DH134">
        <f t="shared" si="218"/>
        <v>0</v>
      </c>
      <c r="DI134">
        <f t="shared" si="218"/>
        <v>0</v>
      </c>
      <c r="DJ134">
        <f t="shared" si="219"/>
        <v>0</v>
      </c>
      <c r="DK134">
        <f t="shared" si="219"/>
        <v>0</v>
      </c>
      <c r="DL134">
        <f t="shared" si="219"/>
        <v>0</v>
      </c>
      <c r="DM134">
        <f t="shared" si="219"/>
        <v>0</v>
      </c>
      <c r="DN134">
        <f t="shared" si="219"/>
        <v>0</v>
      </c>
      <c r="DO134">
        <f t="shared" si="219"/>
        <v>0</v>
      </c>
      <c r="DP134">
        <f t="shared" si="219"/>
        <v>0</v>
      </c>
      <c r="DQ134">
        <f t="shared" si="219"/>
        <v>0</v>
      </c>
      <c r="DR134">
        <f t="shared" si="219"/>
        <v>0</v>
      </c>
      <c r="DS134">
        <f t="shared" si="219"/>
        <v>0</v>
      </c>
      <c r="DT134">
        <f t="shared" si="220"/>
        <v>0</v>
      </c>
      <c r="DU134">
        <f t="shared" si="220"/>
        <v>0</v>
      </c>
      <c r="DV134">
        <f t="shared" si="220"/>
        <v>0</v>
      </c>
      <c r="DW134">
        <f t="shared" si="220"/>
        <v>0</v>
      </c>
      <c r="DX134">
        <f t="shared" si="220"/>
        <v>0</v>
      </c>
      <c r="DY134">
        <f t="shared" si="220"/>
        <v>0</v>
      </c>
      <c r="DZ134">
        <f t="shared" si="220"/>
        <v>0</v>
      </c>
      <c r="EA134">
        <f t="shared" si="220"/>
        <v>0</v>
      </c>
      <c r="EB134">
        <f t="shared" si="220"/>
        <v>0</v>
      </c>
      <c r="EC134">
        <f t="shared" si="220"/>
        <v>0</v>
      </c>
      <c r="ED134">
        <f t="shared" si="221"/>
        <v>0</v>
      </c>
      <c r="EE134">
        <f t="shared" si="221"/>
        <v>0</v>
      </c>
      <c r="EF134">
        <f t="shared" si="221"/>
        <v>0</v>
      </c>
      <c r="EG134">
        <f t="shared" si="221"/>
        <v>0</v>
      </c>
      <c r="EH134">
        <f t="shared" si="221"/>
        <v>0</v>
      </c>
      <c r="EI134">
        <f t="shared" si="221"/>
        <v>0</v>
      </c>
      <c r="EJ134">
        <f t="shared" si="221"/>
        <v>0</v>
      </c>
      <c r="EK134">
        <f t="shared" si="221"/>
        <v>0</v>
      </c>
      <c r="EL134">
        <f t="shared" si="221"/>
        <v>0</v>
      </c>
      <c r="EM134">
        <f t="shared" si="221"/>
        <v>0</v>
      </c>
      <c r="EN134">
        <f t="shared" si="222"/>
        <v>0</v>
      </c>
      <c r="EO134">
        <f t="shared" si="222"/>
        <v>0</v>
      </c>
      <c r="EP134">
        <f t="shared" si="222"/>
        <v>0</v>
      </c>
      <c r="EQ134">
        <f t="shared" si="222"/>
        <v>0</v>
      </c>
      <c r="ER134">
        <f t="shared" si="222"/>
        <v>0</v>
      </c>
      <c r="ES134">
        <f t="shared" si="222"/>
        <v>0</v>
      </c>
      <c r="ET134">
        <f t="shared" si="222"/>
        <v>0</v>
      </c>
      <c r="EU134">
        <f t="shared" si="222"/>
        <v>0</v>
      </c>
      <c r="EV134">
        <f t="shared" si="222"/>
        <v>0</v>
      </c>
      <c r="EW134">
        <f t="shared" si="222"/>
        <v>0</v>
      </c>
      <c r="EX134">
        <f t="shared" si="222"/>
        <v>0</v>
      </c>
      <c r="EZ134">
        <f t="shared" si="207"/>
        <v>0.87907174537276089</v>
      </c>
      <c r="FB134">
        <f t="shared" si="205"/>
        <v>1.1201182511694219E-2</v>
      </c>
      <c r="FC134">
        <f t="shared" si="206"/>
        <v>0.24858396092643573</v>
      </c>
    </row>
    <row r="135" spans="1:159" x14ac:dyDescent="0.25">
      <c r="A135">
        <v>940</v>
      </c>
      <c r="B135" s="20">
        <f>'Input spectra'!S134</f>
        <v>4.5261702223865399E-2</v>
      </c>
      <c r="C135">
        <f>'Input spectra'!D134</f>
        <v>0</v>
      </c>
      <c r="D135">
        <f t="shared" si="208"/>
        <v>2.0653927966864227E-2</v>
      </c>
      <c r="E135">
        <f t="shared" si="208"/>
        <v>2.0410921854701874E-2</v>
      </c>
      <c r="F135">
        <f t="shared" si="208"/>
        <v>2.0169689335045964E-2</v>
      </c>
      <c r="G135">
        <f t="shared" si="208"/>
        <v>1.9930219344815547E-2</v>
      </c>
      <c r="H135">
        <f t="shared" si="208"/>
        <v>1.9692500884679946E-2</v>
      </c>
      <c r="I135">
        <f t="shared" si="208"/>
        <v>1.9456523018708621E-2</v>
      </c>
      <c r="J135">
        <f t="shared" si="208"/>
        <v>1.9222274874022862E-2</v>
      </c>
      <c r="K135">
        <f t="shared" si="208"/>
        <v>1.8989745640449321E-2</v>
      </c>
      <c r="L135">
        <f t="shared" si="208"/>
        <v>1.8758924570175421E-2</v>
      </c>
      <c r="M135">
        <f t="shared" si="208"/>
        <v>1.8529800977406564E-2</v>
      </c>
      <c r="N135">
        <f t="shared" si="209"/>
        <v>1.8302364238025198E-2</v>
      </c>
      <c r="O135">
        <f t="shared" si="209"/>
        <v>1.8076603789251657E-2</v>
      </c>
      <c r="P135">
        <f t="shared" si="209"/>
        <v>1.7852509129306852E-2</v>
      </c>
      <c r="Q135">
        <f t="shared" si="209"/>
        <v>1.7630069817076731E-2</v>
      </c>
      <c r="R135">
        <f t="shared" si="209"/>
        <v>1.7409275471778504E-2</v>
      </c>
      <c r="S135">
        <f t="shared" si="209"/>
        <v>1.719011577262871E-2</v>
      </c>
      <c r="T135">
        <f t="shared" si="209"/>
        <v>1.6972580458512999E-2</v>
      </c>
      <c r="U135">
        <f t="shared" si="209"/>
        <v>1.6756659327657668E-2</v>
      </c>
      <c r="V135">
        <f t="shared" si="209"/>
        <v>1.6542342237302988E-2</v>
      </c>
      <c r="W135">
        <f t="shared" si="209"/>
        <v>1.632961910337824E-2</v>
      </c>
      <c r="X135">
        <f t="shared" si="210"/>
        <v>1.6118479900178499E-2</v>
      </c>
      <c r="Y135">
        <f t="shared" si="210"/>
        <v>1.5908914660043117E-2</v>
      </c>
      <c r="Z135">
        <f t="shared" si="210"/>
        <v>1.5700913473035955E-2</v>
      </c>
      <c r="AA135">
        <f t="shared" si="210"/>
        <v>1.5494466486627272E-2</v>
      </c>
      <c r="AB135">
        <f t="shared" si="210"/>
        <v>1.5289563905377373E-2</v>
      </c>
      <c r="AC135">
        <f t="shared" si="210"/>
        <v>1.5086195990621894E-2</v>
      </c>
      <c r="AD135">
        <f t="shared" si="210"/>
        <v>1.4884353060158751E-2</v>
      </c>
      <c r="AE135">
        <f t="shared" si="210"/>
        <v>1.4684025487936831E-2</v>
      </c>
      <c r="AF135">
        <f t="shared" si="210"/>
        <v>1.4485203703746286E-2</v>
      </c>
      <c r="AG135">
        <f t="shared" si="210"/>
        <v>1.4287878192910462E-2</v>
      </c>
      <c r="AH135">
        <f t="shared" si="211"/>
        <v>1.4092039495979548E-2</v>
      </c>
      <c r="AI135">
        <f t="shared" si="211"/>
        <v>1.3897678208425778E-2</v>
      </c>
      <c r="AJ135">
        <f t="shared" si="211"/>
        <v>1.370478498034032E-2</v>
      </c>
      <c r="AK135">
        <f t="shared" si="211"/>
        <v>1.3513350516131735E-2</v>
      </c>
      <c r="AL135">
        <f t="shared" si="211"/>
        <v>1.3323365574226084E-2</v>
      </c>
      <c r="AM135">
        <f t="shared" si="211"/>
        <v>1.3134820966768615E-2</v>
      </c>
      <c r="AN135">
        <f t="shared" si="211"/>
        <v>1.2947707559327044E-2</v>
      </c>
      <c r="AO135">
        <f t="shared" si="211"/>
        <v>1.2762016270596435E-2</v>
      </c>
      <c r="AP135">
        <f t="shared" si="211"/>
        <v>1.2577738072105634E-2</v>
      </c>
      <c r="AQ135">
        <f t="shared" si="211"/>
        <v>1.2394863987925277E-2</v>
      </c>
      <c r="AR135">
        <f t="shared" si="212"/>
        <v>1.2213385094377388E-2</v>
      </c>
      <c r="AS135">
        <f t="shared" si="212"/>
        <v>1.2033292519746483E-2</v>
      </c>
      <c r="AT135">
        <f t="shared" si="212"/>
        <v>1.1854577443992225E-2</v>
      </c>
      <c r="AU135">
        <f t="shared" si="212"/>
        <v>1.1677231098463669E-2</v>
      </c>
      <c r="AV135">
        <f t="shared" si="212"/>
        <v>1.1501244765614951E-2</v>
      </c>
      <c r="AW135">
        <f t="shared" si="212"/>
        <v>1.1326609778722563E-2</v>
      </c>
      <c r="AX135">
        <f t="shared" si="212"/>
        <v>1.0068062127487143E-2</v>
      </c>
      <c r="AY135">
        <f t="shared" si="212"/>
        <v>8.6024473190046621E-3</v>
      </c>
      <c r="AZ135">
        <f t="shared" si="212"/>
        <v>7.7434270585174337E-3</v>
      </c>
      <c r="BA135">
        <f t="shared" si="212"/>
        <v>7.0927750971424572E-3</v>
      </c>
      <c r="BB135">
        <f t="shared" si="213"/>
        <v>6.5611535239108619E-3</v>
      </c>
      <c r="BC135">
        <f t="shared" si="213"/>
        <v>6.1098379247797518E-3</v>
      </c>
      <c r="BD135">
        <f t="shared" si="213"/>
        <v>5.7176100898464702E-3</v>
      </c>
      <c r="BE135">
        <f t="shared" si="213"/>
        <v>5.3712429244745152E-3</v>
      </c>
      <c r="BF135">
        <f t="shared" si="213"/>
        <v>5.0617807815738214E-3</v>
      </c>
      <c r="BG135">
        <f t="shared" si="213"/>
        <v>4.7828011301267086E-3</v>
      </c>
      <c r="BH135">
        <f t="shared" si="213"/>
        <v>4.5294991111607275E-3</v>
      </c>
      <c r="BI135">
        <f t="shared" si="213"/>
        <v>4.2981619574148271E-3</v>
      </c>
      <c r="BJ135">
        <f t="shared" si="213"/>
        <v>4.0858467625620584E-3</v>
      </c>
      <c r="BK135">
        <f t="shared" si="213"/>
        <v>3.8901724324117981E-3</v>
      </c>
      <c r="BL135">
        <f t="shared" si="214"/>
        <v>3.7091796157062221E-3</v>
      </c>
      <c r="BM135">
        <f t="shared" si="214"/>
        <v>3.5412330851749829E-3</v>
      </c>
      <c r="BN135">
        <f t="shared" si="214"/>
        <v>3.3849516998396023E-3</v>
      </c>
      <c r="BO135">
        <f t="shared" si="214"/>
        <v>3.239156898922423E-3</v>
      </c>
      <c r="BP135">
        <f t="shared" si="214"/>
        <v>3.1028340098896256E-3</v>
      </c>
      <c r="BQ135">
        <f t="shared" si="214"/>
        <v>2.9751026404200116E-3</v>
      </c>
      <c r="BR135">
        <f t="shared" si="214"/>
        <v>2.8551936516339176E-3</v>
      </c>
      <c r="BS135">
        <f t="shared" si="214"/>
        <v>2.7424309917725453E-3</v>
      </c>
      <c r="BT135">
        <f t="shared" si="214"/>
        <v>2.6362171811247694E-3</v>
      </c>
      <c r="BU135">
        <f t="shared" si="214"/>
        <v>2.5360215818839077E-3</v>
      </c>
      <c r="BV135">
        <f t="shared" si="215"/>
        <v>2.4413708213967241E-3</v>
      </c>
      <c r="BW135">
        <f t="shared" si="215"/>
        <v>2.3518409011504923E-3</v>
      </c>
      <c r="BX135">
        <f t="shared" si="215"/>
        <v>2.2670506402492942E-3</v>
      </c>
      <c r="BY135">
        <f t="shared" si="215"/>
        <v>2.1866561861309921E-3</v>
      </c>
      <c r="BZ135">
        <f t="shared" si="215"/>
        <v>2.110346386774182E-3</v>
      </c>
      <c r="CA135">
        <f t="shared" si="215"/>
        <v>2.0378388642672799E-3</v>
      </c>
      <c r="CB135">
        <f t="shared" si="215"/>
        <v>1.9688766638718234E-3</v>
      </c>
      <c r="CC135">
        <f t="shared" si="215"/>
        <v>1.9032253787292462E-3</v>
      </c>
      <c r="CD135">
        <f t="shared" si="215"/>
        <v>1.8406706703240296E-3</v>
      </c>
      <c r="CE135">
        <f t="shared" si="215"/>
        <v>1.7810161202828081E-3</v>
      </c>
      <c r="CF135">
        <f t="shared" si="216"/>
        <v>1.7240813611793726E-3</v>
      </c>
      <c r="CG135">
        <f t="shared" si="216"/>
        <v>1.6697004435456829E-3</v>
      </c>
      <c r="CH135">
        <f t="shared" si="216"/>
        <v>1.6177204038598991E-3</v>
      </c>
      <c r="CI135">
        <f t="shared" si="216"/>
        <v>1.5680000043407228E-3</v>
      </c>
      <c r="CJ135">
        <f t="shared" si="216"/>
        <v>1.5204086202585524E-3</v>
      </c>
      <c r="CK135">
        <f t="shared" si="216"/>
        <v>1.4748252544320016E-3</v>
      </c>
      <c r="CL135">
        <f t="shared" si="216"/>
        <v>1.431137661807295E-3</v>
      </c>
      <c r="CM135">
        <f t="shared" si="216"/>
        <v>1.3892415696672156E-3</v>
      </c>
      <c r="CN135">
        <f t="shared" si="216"/>
        <v>1.3490399812014413E-3</v>
      </c>
      <c r="CO135">
        <f t="shared" si="216"/>
        <v>1.3104425519817075E-3</v>
      </c>
      <c r="CP135">
        <f t="shared" si="217"/>
        <v>1.273365030394321E-3</v>
      </c>
      <c r="CQ135">
        <f t="shared" si="217"/>
        <v>1.2377287543454359E-3</v>
      </c>
      <c r="CR135">
        <f t="shared" si="217"/>
        <v>7.9682448242358146E-4</v>
      </c>
      <c r="CS135">
        <f t="shared" si="217"/>
        <v>5.1750389954005377E-4</v>
      </c>
      <c r="CT135">
        <f t="shared" si="217"/>
        <v>3.5835949571199027E-4</v>
      </c>
      <c r="CU135">
        <f t="shared" si="217"/>
        <v>2.4927380769185496E-4</v>
      </c>
      <c r="CV135">
        <f t="shared" si="217"/>
        <v>1.7019069241609931E-4</v>
      </c>
      <c r="CW135">
        <f t="shared" si="217"/>
        <v>1.1186494564635709E-4</v>
      </c>
      <c r="CX135">
        <f t="shared" si="217"/>
        <v>6.907805519873754E-5</v>
      </c>
      <c r="CY135">
        <f t="shared" si="217"/>
        <v>3.8516969699817936E-5</v>
      </c>
      <c r="CZ135">
        <f t="shared" si="218"/>
        <v>1.7908366262902879E-5</v>
      </c>
      <c r="DA135">
        <f t="shared" si="218"/>
        <v>5.6034966319322893E-6</v>
      </c>
      <c r="DB135">
        <f t="shared" si="218"/>
        <v>3.5590937090187955E-7</v>
      </c>
      <c r="DC135">
        <f t="shared" si="218"/>
        <v>0</v>
      </c>
      <c r="DD135">
        <f t="shared" si="218"/>
        <v>0</v>
      </c>
      <c r="DE135">
        <f t="shared" si="218"/>
        <v>0</v>
      </c>
      <c r="DF135">
        <f t="shared" si="218"/>
        <v>0</v>
      </c>
      <c r="DG135">
        <f t="shared" si="218"/>
        <v>0</v>
      </c>
      <c r="DH135">
        <f t="shared" si="218"/>
        <v>0</v>
      </c>
      <c r="DI135">
        <f t="shared" si="218"/>
        <v>0</v>
      </c>
      <c r="DJ135">
        <f t="shared" si="219"/>
        <v>0</v>
      </c>
      <c r="DK135">
        <f t="shared" si="219"/>
        <v>0</v>
      </c>
      <c r="DL135">
        <f t="shared" si="219"/>
        <v>0</v>
      </c>
      <c r="DM135">
        <f t="shared" si="219"/>
        <v>0</v>
      </c>
      <c r="DN135">
        <f t="shared" si="219"/>
        <v>0</v>
      </c>
      <c r="DO135">
        <f t="shared" si="219"/>
        <v>0</v>
      </c>
      <c r="DP135">
        <f t="shared" si="219"/>
        <v>0</v>
      </c>
      <c r="DQ135">
        <f t="shared" si="219"/>
        <v>0</v>
      </c>
      <c r="DR135">
        <f t="shared" si="219"/>
        <v>0</v>
      </c>
      <c r="DS135">
        <f t="shared" si="219"/>
        <v>0</v>
      </c>
      <c r="DT135">
        <f t="shared" si="220"/>
        <v>0</v>
      </c>
      <c r="DU135">
        <f t="shared" si="220"/>
        <v>0</v>
      </c>
      <c r="DV135">
        <f t="shared" si="220"/>
        <v>0</v>
      </c>
      <c r="DW135">
        <f t="shared" si="220"/>
        <v>0</v>
      </c>
      <c r="DX135">
        <f t="shared" si="220"/>
        <v>0</v>
      </c>
      <c r="DY135">
        <f t="shared" si="220"/>
        <v>0</v>
      </c>
      <c r="DZ135">
        <f t="shared" si="220"/>
        <v>0</v>
      </c>
      <c r="EA135">
        <f t="shared" si="220"/>
        <v>0</v>
      </c>
      <c r="EB135">
        <f t="shared" si="220"/>
        <v>0</v>
      </c>
      <c r="EC135">
        <f t="shared" si="220"/>
        <v>0</v>
      </c>
      <c r="ED135">
        <f t="shared" si="221"/>
        <v>0</v>
      </c>
      <c r="EE135">
        <f t="shared" si="221"/>
        <v>0</v>
      </c>
      <c r="EF135">
        <f t="shared" si="221"/>
        <v>0</v>
      </c>
      <c r="EG135">
        <f t="shared" si="221"/>
        <v>0</v>
      </c>
      <c r="EH135">
        <f t="shared" si="221"/>
        <v>0</v>
      </c>
      <c r="EI135">
        <f t="shared" si="221"/>
        <v>0</v>
      </c>
      <c r="EJ135">
        <f t="shared" si="221"/>
        <v>0</v>
      </c>
      <c r="EK135">
        <f t="shared" si="221"/>
        <v>0</v>
      </c>
      <c r="EL135">
        <f t="shared" si="221"/>
        <v>0</v>
      </c>
      <c r="EM135">
        <f t="shared" si="221"/>
        <v>0</v>
      </c>
      <c r="EN135">
        <f t="shared" si="222"/>
        <v>0</v>
      </c>
      <c r="EO135">
        <f t="shared" si="222"/>
        <v>0</v>
      </c>
      <c r="EP135">
        <f t="shared" si="222"/>
        <v>0</v>
      </c>
      <c r="EQ135">
        <f t="shared" si="222"/>
        <v>0</v>
      </c>
      <c r="ER135">
        <f t="shared" si="222"/>
        <v>0</v>
      </c>
      <c r="ES135">
        <f t="shared" si="222"/>
        <v>0</v>
      </c>
      <c r="ET135">
        <f t="shared" si="222"/>
        <v>0</v>
      </c>
      <c r="EU135">
        <f t="shared" si="222"/>
        <v>0</v>
      </c>
      <c r="EV135">
        <f t="shared" si="222"/>
        <v>0</v>
      </c>
      <c r="EW135">
        <f t="shared" si="222"/>
        <v>0</v>
      </c>
      <c r="EX135">
        <f t="shared" si="222"/>
        <v>0</v>
      </c>
      <c r="EZ135">
        <f t="shared" si="207"/>
        <v>0.8791985729927364</v>
      </c>
      <c r="FB135">
        <f t="shared" si="205"/>
        <v>1.1188347136537047E-2</v>
      </c>
      <c r="FC135">
        <f t="shared" si="206"/>
        <v>0.24858560198810142</v>
      </c>
    </row>
    <row r="136" spans="1:159" x14ac:dyDescent="0.25">
      <c r="A136">
        <v>945</v>
      </c>
      <c r="B136" s="20">
        <f>'Input spectra'!S135</f>
        <v>4.5209184884711803E-2</v>
      </c>
      <c r="C136">
        <f>'Input spectra'!D135</f>
        <v>0</v>
      </c>
      <c r="D136">
        <f t="shared" si="208"/>
        <v>2.0653927966864227E-2</v>
      </c>
      <c r="E136">
        <f t="shared" si="208"/>
        <v>2.0411029047713896E-2</v>
      </c>
      <c r="F136">
        <f t="shared" si="208"/>
        <v>2.0169901187841646E-2</v>
      </c>
      <c r="G136">
        <f t="shared" si="208"/>
        <v>1.9930533351915785E-2</v>
      </c>
      <c r="H136">
        <f t="shared" si="208"/>
        <v>1.969291456812414E-2</v>
      </c>
      <c r="I136">
        <f t="shared" si="208"/>
        <v>1.9457033927825551E-2</v>
      </c>
      <c r="J136">
        <f t="shared" si="208"/>
        <v>1.9222880585203231E-2</v>
      </c>
      <c r="K136">
        <f t="shared" si="208"/>
        <v>1.8990443756919939E-2</v>
      </c>
      <c r="L136">
        <f t="shared" si="208"/>
        <v>1.8759712721775002E-2</v>
      </c>
      <c r="M136">
        <f t="shared" si="208"/>
        <v>1.8530676820363166E-2</v>
      </c>
      <c r="N136">
        <f t="shared" si="209"/>
        <v>1.8303325454735252E-2</v>
      </c>
      <c r="O136">
        <f t="shared" si="209"/>
        <v>1.8077648088060595E-2</v>
      </c>
      <c r="P136">
        <f t="shared" si="209"/>
        <v>1.785363424429133E-2</v>
      </c>
      <c r="Q136">
        <f t="shared" si="209"/>
        <v>1.7631273507828425E-2</v>
      </c>
      <c r="R136">
        <f t="shared" si="209"/>
        <v>1.7410555523189469E-2</v>
      </c>
      <c r="S136">
        <f t="shared" si="209"/>
        <v>1.7191469994678295E-2</v>
      </c>
      <c r="T136">
        <f t="shared" si="209"/>
        <v>1.6974006686056305E-2</v>
      </c>
      <c r="U136">
        <f t="shared" si="209"/>
        <v>1.6758155420215543E-2</v>
      </c>
      <c r="V136">
        <f t="shared" si="209"/>
        <v>1.6543906078853549E-2</v>
      </c>
      <c r="W136">
        <f t="shared" si="209"/>
        <v>1.6331248602149913E-2</v>
      </c>
      <c r="X136">
        <f t="shared" si="210"/>
        <v>1.6120172988444547E-2</v>
      </c>
      <c r="Y136">
        <f t="shared" si="210"/>
        <v>1.5910669293917688E-2</v>
      </c>
      <c r="Z136">
        <f t="shared" si="210"/>
        <v>1.5702727632271579E-2</v>
      </c>
      <c r="AA136">
        <f t="shared" si="210"/>
        <v>1.5496338174413876E-2</v>
      </c>
      <c r="AB136">
        <f t="shared" si="210"/>
        <v>1.5291491148142728E-2</v>
      </c>
      <c r="AC136">
        <f t="shared" si="210"/>
        <v>1.508817683783352E-2</v>
      </c>
      <c r="AD136">
        <f t="shared" si="210"/>
        <v>1.4886385584127297E-2</v>
      </c>
      <c r="AE136">
        <f t="shared" si="210"/>
        <v>1.4686107783620856E-2</v>
      </c>
      <c r="AF136">
        <f t="shared" si="210"/>
        <v>1.4487333888558471E-2</v>
      </c>
      <c r="AG136">
        <f t="shared" si="210"/>
        <v>1.4290054406525273E-2</v>
      </c>
      <c r="AH136">
        <f t="shared" si="211"/>
        <v>1.4094259900142259E-2</v>
      </c>
      <c r="AI136">
        <f t="shared" si="211"/>
        <v>1.3899940986762931E-2</v>
      </c>
      <c r="AJ136">
        <f t="shared" si="211"/>
        <v>1.3707088338171546E-2</v>
      </c>
      <c r="AK136">
        <f t="shared" si="211"/>
        <v>1.351569268028297E-2</v>
      </c>
      <c r="AL136">
        <f t="shared" si="211"/>
        <v>1.3325744792844152E-2</v>
      </c>
      <c r="AM136">
        <f t="shared" si="211"/>
        <v>1.3137235509137179E-2</v>
      </c>
      <c r="AN136">
        <f t="shared" si="211"/>
        <v>1.2950155715683894E-2</v>
      </c>
      <c r="AO136">
        <f t="shared" si="211"/>
        <v>1.2764496351952124E-2</v>
      </c>
      <c r="AP136">
        <f t="shared" si="211"/>
        <v>1.2580248410063463E-2</v>
      </c>
      <c r="AQ136">
        <f t="shared" si="211"/>
        <v>1.2397402934502588E-2</v>
      </c>
      <c r="AR136">
        <f t="shared" si="212"/>
        <v>1.2215951021828176E-2</v>
      </c>
      <c r="AS136">
        <f t="shared" si="212"/>
        <v>1.2035883820385325E-2</v>
      </c>
      <c r="AT136">
        <f t="shared" si="212"/>
        <v>1.1857192530019503E-2</v>
      </c>
      <c r="AU136">
        <f t="shared" si="212"/>
        <v>1.1679868401792077E-2</v>
      </c>
      <c r="AV136">
        <f t="shared" si="212"/>
        <v>1.1503902737697287E-2</v>
      </c>
      <c r="AW136">
        <f t="shared" si="212"/>
        <v>1.1329286890380803E-2</v>
      </c>
      <c r="AX136">
        <f t="shared" si="212"/>
        <v>1.007049466133428E-2</v>
      </c>
      <c r="AY136">
        <f t="shared" si="212"/>
        <v>8.6045709360056538E-3</v>
      </c>
      <c r="AZ136">
        <f t="shared" si="212"/>
        <v>7.7453792926580455E-3</v>
      </c>
      <c r="BA136">
        <f t="shared" si="212"/>
        <v>7.0946005510179877E-3</v>
      </c>
      <c r="BB136">
        <f t="shared" si="213"/>
        <v>6.5628766217565148E-3</v>
      </c>
      <c r="BC136">
        <f t="shared" si="213"/>
        <v>6.1114745933467307E-3</v>
      </c>
      <c r="BD136">
        <f t="shared" si="213"/>
        <v>5.7191717261453508E-3</v>
      </c>
      <c r="BE136">
        <f t="shared" si="213"/>
        <v>5.3727381745078346E-3</v>
      </c>
      <c r="BF136">
        <f t="shared" si="213"/>
        <v>5.0632164739341503E-3</v>
      </c>
      <c r="BG136">
        <f t="shared" si="213"/>
        <v>4.7841828196042062E-3</v>
      </c>
      <c r="BH136">
        <f t="shared" si="213"/>
        <v>4.5308314196148445E-3</v>
      </c>
      <c r="BI136">
        <f t="shared" si="213"/>
        <v>4.2994487997793495E-3</v>
      </c>
      <c r="BJ136">
        <f t="shared" si="213"/>
        <v>4.0870915033677348E-3</v>
      </c>
      <c r="BK136">
        <f t="shared" si="213"/>
        <v>3.8913779980552909E-3</v>
      </c>
      <c r="BL136">
        <f t="shared" si="214"/>
        <v>3.7103485773319705E-3</v>
      </c>
      <c r="BM136">
        <f t="shared" si="214"/>
        <v>3.5423677213565342E-3</v>
      </c>
      <c r="BN136">
        <f t="shared" si="214"/>
        <v>3.3860540449657068E-3</v>
      </c>
      <c r="BO136">
        <f t="shared" si="214"/>
        <v>3.2402287812127476E-3</v>
      </c>
      <c r="BP136">
        <f t="shared" si="214"/>
        <v>3.1038770817243709E-3</v>
      </c>
      <c r="BQ136">
        <f t="shared" si="214"/>
        <v>2.9761184028653498E-3</v>
      </c>
      <c r="BR136">
        <f t="shared" si="214"/>
        <v>2.8561834745115815E-3</v>
      </c>
      <c r="BS136">
        <f t="shared" si="214"/>
        <v>2.7433961302583314E-3</v>
      </c>
      <c r="BT136">
        <f t="shared" si="214"/>
        <v>2.6371587896075162E-3</v>
      </c>
      <c r="BU136">
        <f t="shared" si="214"/>
        <v>2.5369407256368103E-3</v>
      </c>
      <c r="BV136">
        <f t="shared" si="215"/>
        <v>2.4422684864830397E-3</v>
      </c>
      <c r="BW136">
        <f t="shared" si="215"/>
        <v>2.3527180028904671E-3</v>
      </c>
      <c r="BX136">
        <f t="shared" si="215"/>
        <v>2.2679080305042926E-3</v>
      </c>
      <c r="BY136">
        <f t="shared" si="215"/>
        <v>2.1874946596074051E-3</v>
      </c>
      <c r="BZ136">
        <f t="shared" si="215"/>
        <v>2.111166686508958E-3</v>
      </c>
      <c r="CA136">
        <f t="shared" si="215"/>
        <v>2.0386416864255274E-3</v>
      </c>
      <c r="CB136">
        <f t="shared" si="215"/>
        <v>1.9696626619624584E-3</v>
      </c>
      <c r="CC136">
        <f t="shared" si="215"/>
        <v>1.9039951673254576E-3</v>
      </c>
      <c r="CD136">
        <f t="shared" si="215"/>
        <v>1.8414248283600751E-3</v>
      </c>
      <c r="CE136">
        <f t="shared" si="215"/>
        <v>1.7817551939864873E-3</v>
      </c>
      <c r="CF136">
        <f t="shared" si="216"/>
        <v>1.7248058666897096E-3</v>
      </c>
      <c r="CG136">
        <f t="shared" si="216"/>
        <v>1.6704108692574019E-3</v>
      </c>
      <c r="CH136">
        <f t="shared" si="216"/>
        <v>1.6184172125297957E-3</v>
      </c>
      <c r="CI136">
        <f t="shared" si="216"/>
        <v>1.5686836349856901E-3</v>
      </c>
      <c r="CJ136">
        <f t="shared" si="216"/>
        <v>1.52107948987064E-3</v>
      </c>
      <c r="CK136">
        <f t="shared" si="216"/>
        <v>1.4754837595322172E-3</v>
      </c>
      <c r="CL136">
        <f t="shared" si="216"/>
        <v>1.4317841798568195E-3</v>
      </c>
      <c r="CM136">
        <f t="shared" si="216"/>
        <v>1.3898764603521379E-3</v>
      </c>
      <c r="CN136">
        <f t="shared" si="216"/>
        <v>1.3496635876049732E-3</v>
      </c>
      <c r="CO136">
        <f t="shared" si="216"/>
        <v>1.3110552016560048E-3</v>
      </c>
      <c r="CP136">
        <f t="shared" si="217"/>
        <v>1.2739670363424989E-3</v>
      </c>
      <c r="CQ136">
        <f t="shared" si="217"/>
        <v>1.2383204159230386E-3</v>
      </c>
      <c r="CR136">
        <f t="shared" si="217"/>
        <v>7.9720956877978152E-4</v>
      </c>
      <c r="CS136">
        <f t="shared" si="217"/>
        <v>5.1775671600282156E-4</v>
      </c>
      <c r="CT136">
        <f t="shared" si="217"/>
        <v>3.585364482052919E-4</v>
      </c>
      <c r="CU136">
        <f t="shared" si="217"/>
        <v>2.4939820509357836E-4</v>
      </c>
      <c r="CV136">
        <f t="shared" si="217"/>
        <v>1.7027651848781276E-4</v>
      </c>
      <c r="CW136">
        <f t="shared" si="217"/>
        <v>1.1192194620179641E-4</v>
      </c>
      <c r="CX136">
        <f t="shared" si="217"/>
        <v>6.9113616746580971E-5</v>
      </c>
      <c r="CY136">
        <f t="shared" si="217"/>
        <v>3.8537000713378447E-5</v>
      </c>
      <c r="CZ136">
        <f t="shared" si="218"/>
        <v>1.7917773730409625E-5</v>
      </c>
      <c r="DA136">
        <f t="shared" si="218"/>
        <v>5.6064696557498081E-6</v>
      </c>
      <c r="DB136">
        <f t="shared" si="218"/>
        <v>3.5610007438906581E-7</v>
      </c>
      <c r="DC136">
        <f t="shared" si="218"/>
        <v>0</v>
      </c>
      <c r="DD136">
        <f t="shared" si="218"/>
        <v>0</v>
      </c>
      <c r="DE136">
        <f t="shared" si="218"/>
        <v>0</v>
      </c>
      <c r="DF136">
        <f t="shared" si="218"/>
        <v>0</v>
      </c>
      <c r="DG136">
        <f t="shared" si="218"/>
        <v>0</v>
      </c>
      <c r="DH136">
        <f t="shared" si="218"/>
        <v>0</v>
      </c>
      <c r="DI136">
        <f t="shared" si="218"/>
        <v>0</v>
      </c>
      <c r="DJ136">
        <f t="shared" si="219"/>
        <v>0</v>
      </c>
      <c r="DK136">
        <f t="shared" si="219"/>
        <v>0</v>
      </c>
      <c r="DL136">
        <f t="shared" si="219"/>
        <v>0</v>
      </c>
      <c r="DM136">
        <f t="shared" si="219"/>
        <v>0</v>
      </c>
      <c r="DN136">
        <f t="shared" si="219"/>
        <v>0</v>
      </c>
      <c r="DO136">
        <f t="shared" si="219"/>
        <v>0</v>
      </c>
      <c r="DP136">
        <f t="shared" si="219"/>
        <v>0</v>
      </c>
      <c r="DQ136">
        <f t="shared" si="219"/>
        <v>0</v>
      </c>
      <c r="DR136">
        <f t="shared" si="219"/>
        <v>0</v>
      </c>
      <c r="DS136">
        <f t="shared" si="219"/>
        <v>0</v>
      </c>
      <c r="DT136">
        <f t="shared" si="220"/>
        <v>0</v>
      </c>
      <c r="DU136">
        <f t="shared" si="220"/>
        <v>0</v>
      </c>
      <c r="DV136">
        <f t="shared" si="220"/>
        <v>0</v>
      </c>
      <c r="DW136">
        <f t="shared" si="220"/>
        <v>0</v>
      </c>
      <c r="DX136">
        <f t="shared" si="220"/>
        <v>0</v>
      </c>
      <c r="DY136">
        <f t="shared" si="220"/>
        <v>0</v>
      </c>
      <c r="DZ136">
        <f t="shared" si="220"/>
        <v>0</v>
      </c>
      <c r="EA136">
        <f t="shared" si="220"/>
        <v>0</v>
      </c>
      <c r="EB136">
        <f t="shared" si="220"/>
        <v>0</v>
      </c>
      <c r="EC136">
        <f t="shared" si="220"/>
        <v>0</v>
      </c>
      <c r="ED136">
        <f t="shared" si="221"/>
        <v>0</v>
      </c>
      <c r="EE136">
        <f t="shared" si="221"/>
        <v>0</v>
      </c>
      <c r="EF136">
        <f t="shared" si="221"/>
        <v>0</v>
      </c>
      <c r="EG136">
        <f t="shared" si="221"/>
        <v>0</v>
      </c>
      <c r="EH136">
        <f t="shared" si="221"/>
        <v>0</v>
      </c>
      <c r="EI136">
        <f t="shared" si="221"/>
        <v>0</v>
      </c>
      <c r="EJ136">
        <f t="shared" si="221"/>
        <v>0</v>
      </c>
      <c r="EK136">
        <f t="shared" si="221"/>
        <v>0</v>
      </c>
      <c r="EL136">
        <f t="shared" si="221"/>
        <v>0</v>
      </c>
      <c r="EM136">
        <f t="shared" si="221"/>
        <v>0</v>
      </c>
      <c r="EN136">
        <f t="shared" si="222"/>
        <v>0</v>
      </c>
      <c r="EO136">
        <f t="shared" si="222"/>
        <v>0</v>
      </c>
      <c r="EP136">
        <f t="shared" si="222"/>
        <v>0</v>
      </c>
      <c r="EQ136">
        <f t="shared" si="222"/>
        <v>0</v>
      </c>
      <c r="ER136">
        <f t="shared" si="222"/>
        <v>0</v>
      </c>
      <c r="ES136">
        <f t="shared" si="222"/>
        <v>0</v>
      </c>
      <c r="ET136">
        <f t="shared" si="222"/>
        <v>0</v>
      </c>
      <c r="EU136">
        <f t="shared" si="222"/>
        <v>0</v>
      </c>
      <c r="EV136">
        <f t="shared" si="222"/>
        <v>0</v>
      </c>
      <c r="EW136">
        <f t="shared" si="222"/>
        <v>0</v>
      </c>
      <c r="EX136">
        <f t="shared" si="222"/>
        <v>0</v>
      </c>
      <c r="EZ136">
        <f t="shared" si="207"/>
        <v>0.87932542907705269</v>
      </c>
      <c r="FB136">
        <f t="shared" si="205"/>
        <v>1.1175511424335594E-2</v>
      </c>
      <c r="FC136">
        <f t="shared" si="206"/>
        <v>0.24858724305001129</v>
      </c>
    </row>
    <row r="137" spans="1:159" x14ac:dyDescent="0.25">
      <c r="A137">
        <v>950</v>
      </c>
      <c r="B137" s="20">
        <f>'Input spectra'!S136</f>
        <v>4.51566675455582E-2</v>
      </c>
      <c r="C137">
        <f>'Input spectra'!D136</f>
        <v>0</v>
      </c>
      <c r="D137">
        <f t="shared" si="208"/>
        <v>2.0653927966864227E-2</v>
      </c>
      <c r="E137">
        <f t="shared" si="208"/>
        <v>2.0411136241288867E-2</v>
      </c>
      <c r="F137">
        <f t="shared" si="208"/>
        <v>2.0170113042862522E-2</v>
      </c>
      <c r="G137">
        <f t="shared" si="208"/>
        <v>1.9930847363963309E-2</v>
      </c>
      <c r="H137">
        <f t="shared" si="208"/>
        <v>1.9693328260258644E-2</v>
      </c>
      <c r="I137">
        <f t="shared" si="208"/>
        <v>1.9457544850358451E-2</v>
      </c>
      <c r="J137">
        <f t="shared" si="208"/>
        <v>1.9223486315470106E-2</v>
      </c>
      <c r="K137">
        <f t="shared" si="208"/>
        <v>1.8991141899055281E-2</v>
      </c>
      <c r="L137">
        <f t="shared" si="208"/>
        <v>1.8760500906488578E-2</v>
      </c>
      <c r="M137">
        <f t="shared" si="208"/>
        <v>1.8531552704717992E-2</v>
      </c>
      <c r="N137">
        <f t="shared" si="209"/>
        <v>1.830428672192717E-2</v>
      </c>
      <c r="O137">
        <f t="shared" si="209"/>
        <v>1.8078692447199448E-2</v>
      </c>
      <c r="P137">
        <f t="shared" si="209"/>
        <v>1.7854759430183699E-2</v>
      </c>
      <c r="Q137">
        <f t="shared" si="209"/>
        <v>1.7632477280761952E-2</v>
      </c>
      <c r="R137">
        <f t="shared" si="209"/>
        <v>1.7411835668718748E-2</v>
      </c>
      <c r="S137">
        <f t="shared" si="209"/>
        <v>1.7192824323412292E-2</v>
      </c>
      <c r="T137">
        <f t="shared" si="209"/>
        <v>1.6975433033447323E-2</v>
      </c>
      <c r="U137">
        <f t="shared" si="209"/>
        <v>1.6759651646349738E-2</v>
      </c>
      <c r="V137">
        <f t="shared" si="209"/>
        <v>1.6545470068242935E-2</v>
      </c>
      <c r="W137">
        <f t="shared" si="209"/>
        <v>1.6332878263525884E-2</v>
      </c>
      <c r="X137">
        <f t="shared" si="210"/>
        <v>1.6121866254552922E-2</v>
      </c>
      <c r="Y137">
        <f t="shared" si="210"/>
        <v>1.5912424121315202E-2</v>
      </c>
      <c r="Z137">
        <f t="shared" si="210"/>
        <v>1.5704542001123908E-2</v>
      </c>
      <c r="AA137">
        <f t="shared" si="210"/>
        <v>1.549821008829508E-2</v>
      </c>
      <c r="AB137">
        <f t="shared" si="210"/>
        <v>1.5293418633836179E-2</v>
      </c>
      <c r="AC137">
        <f t="shared" si="210"/>
        <v>1.5090157945134285E-2</v>
      </c>
      <c r="AD137">
        <f t="shared" si="210"/>
        <v>1.4888418385645946E-2</v>
      </c>
      <c r="AE137">
        <f t="shared" si="210"/>
        <v>1.4688190374588711E-2</v>
      </c>
      <c r="AF137">
        <f t="shared" si="210"/>
        <v>1.4489464386634279E-2</v>
      </c>
      <c r="AG137">
        <f t="shared" si="210"/>
        <v>1.4292230951603277E-2</v>
      </c>
      <c r="AH137">
        <f t="shared" si="211"/>
        <v>1.4096480654161688E-2</v>
      </c>
      <c r="AI137">
        <f t="shared" si="211"/>
        <v>1.3902204133518874E-2</v>
      </c>
      <c r="AJ137">
        <f t="shared" si="211"/>
        <v>1.3709392083127218E-2</v>
      </c>
      <c r="AK137">
        <f t="shared" si="211"/>
        <v>1.3518035250383337E-2</v>
      </c>
      <c r="AL137">
        <f t="shared" si="211"/>
        <v>1.332812443633094E-2</v>
      </c>
      <c r="AM137">
        <f t="shared" si="211"/>
        <v>1.3139650495365229E-2</v>
      </c>
      <c r="AN137">
        <f t="shared" si="211"/>
        <v>1.2952604334938868E-2</v>
      </c>
      <c r="AO137">
        <f t="shared" si="211"/>
        <v>1.276697691526955E-2</v>
      </c>
      <c r="AP137">
        <f t="shared" si="211"/>
        <v>1.2582759249049108E-2</v>
      </c>
      <c r="AQ137">
        <f t="shared" si="211"/>
        <v>1.2399942401154157E-2</v>
      </c>
      <c r="AR137">
        <f t="shared" si="212"/>
        <v>1.2218517488358314E-2</v>
      </c>
      <c r="AS137">
        <f t="shared" si="212"/>
        <v>1.2038475679045924E-2</v>
      </c>
      <c r="AT137">
        <f t="shared" si="212"/>
        <v>1.1859808192927312E-2</v>
      </c>
      <c r="AU137">
        <f t="shared" si="212"/>
        <v>1.1682506300755593E-2</v>
      </c>
      <c r="AV137">
        <f t="shared" si="212"/>
        <v>1.1506561324044923E-2</v>
      </c>
      <c r="AW137">
        <f t="shared" si="212"/>
        <v>1.1331964634790324E-2</v>
      </c>
      <c r="AX137">
        <f t="shared" si="212"/>
        <v>1.0072927782903349E-2</v>
      </c>
      <c r="AY137">
        <f t="shared" si="212"/>
        <v>8.6066950772468991E-3</v>
      </c>
      <c r="AZ137">
        <f t="shared" si="212"/>
        <v>7.7473320189861746E-3</v>
      </c>
      <c r="BA137">
        <f t="shared" si="212"/>
        <v>7.0964264747070691E-3</v>
      </c>
      <c r="BB137">
        <f t="shared" si="213"/>
        <v>6.5646001721241503E-3</v>
      </c>
      <c r="BC137">
        <f t="shared" si="213"/>
        <v>6.113111700335158E-3</v>
      </c>
      <c r="BD137">
        <f t="shared" si="213"/>
        <v>5.7207337889699809E-3</v>
      </c>
      <c r="BE137">
        <f t="shared" si="213"/>
        <v>5.3742338407898127E-3</v>
      </c>
      <c r="BF137">
        <f t="shared" si="213"/>
        <v>5.0646525735054283E-3</v>
      </c>
      <c r="BG137">
        <f t="shared" si="213"/>
        <v>4.7855649082339498E-3</v>
      </c>
      <c r="BH137">
        <f t="shared" si="213"/>
        <v>4.5321641199546356E-3</v>
      </c>
      <c r="BI137">
        <f t="shared" si="213"/>
        <v>4.3007360274162944E-3</v>
      </c>
      <c r="BJ137">
        <f t="shared" si="213"/>
        <v>4.0883366233799168E-3</v>
      </c>
      <c r="BK137">
        <f t="shared" si="213"/>
        <v>3.8925839373039504E-3</v>
      </c>
      <c r="BL137">
        <f t="shared" si="214"/>
        <v>3.7115179073602829E-3</v>
      </c>
      <c r="BM137">
        <f t="shared" si="214"/>
        <v>3.5435027210835609E-3</v>
      </c>
      <c r="BN137">
        <f t="shared" si="214"/>
        <v>3.3871567490820968E-3</v>
      </c>
      <c r="BO137">
        <f t="shared" si="214"/>
        <v>3.2413010182039035E-3</v>
      </c>
      <c r="BP137">
        <f t="shared" si="214"/>
        <v>3.104920504205928E-3</v>
      </c>
      <c r="BQ137">
        <f t="shared" si="214"/>
        <v>2.9771345121132929E-3</v>
      </c>
      <c r="BR137">
        <f t="shared" si="214"/>
        <v>2.8571736405356126E-3</v>
      </c>
      <c r="BS137">
        <f t="shared" si="214"/>
        <v>2.7443616084034564E-3</v>
      </c>
      <c r="BT137">
        <f t="shared" si="214"/>
        <v>2.6381007344155626E-3</v>
      </c>
      <c r="BU137">
        <f t="shared" si="214"/>
        <v>2.5378602025198579E-3</v>
      </c>
      <c r="BV137">
        <f t="shared" si="215"/>
        <v>2.4431664816308928E-3</v>
      </c>
      <c r="BW137">
        <f t="shared" si="215"/>
        <v>2.3535954317390755E-3</v>
      </c>
      <c r="BX137">
        <f t="shared" si="215"/>
        <v>2.2687657450211479E-3</v>
      </c>
      <c r="BY137">
        <f t="shared" si="215"/>
        <v>2.1883334545965342E-3</v>
      </c>
      <c r="BZ137">
        <f t="shared" si="215"/>
        <v>2.1119873050973875E-3</v>
      </c>
      <c r="CA137">
        <f t="shared" si="215"/>
        <v>2.0394448248616851E-3</v>
      </c>
      <c r="CB137">
        <f t="shared" si="215"/>
        <v>1.9704489738325242E-3</v>
      </c>
      <c r="CC137">
        <f t="shared" si="215"/>
        <v>1.9047652672744334E-3</v>
      </c>
      <c r="CD137">
        <f t="shared" si="215"/>
        <v>1.8421792953891157E-3</v>
      </c>
      <c r="CE137">
        <f t="shared" si="215"/>
        <v>1.7824945743858407E-3</v>
      </c>
      <c r="CF137">
        <f t="shared" si="216"/>
        <v>1.7255306766568116E-3</v>
      </c>
      <c r="CG137">
        <f t="shared" si="216"/>
        <v>1.6711215972417199E-3</v>
      </c>
      <c r="CH137">
        <f t="shared" si="216"/>
        <v>1.6191143213395197E-3</v>
      </c>
      <c r="CI137">
        <f t="shared" si="216"/>
        <v>1.5693675636860515E-3</v>
      </c>
      <c r="CJ137">
        <f t="shared" si="216"/>
        <v>1.5217506554992264E-3</v>
      </c>
      <c r="CK137">
        <f t="shared" si="216"/>
        <v>1.4761425586530062E-3</v>
      </c>
      <c r="CL137">
        <f t="shared" si="216"/>
        <v>1.4324309899716003E-3</v>
      </c>
      <c r="CM137">
        <f t="shared" si="216"/>
        <v>1.3905116411854338E-3</v>
      </c>
      <c r="CN137">
        <f t="shared" si="216"/>
        <v>1.3502874822764232E-3</v>
      </c>
      <c r="CO137">
        <f t="shared" si="216"/>
        <v>1.3116681377523377E-3</v>
      </c>
      <c r="CP137">
        <f t="shared" si="217"/>
        <v>1.2745693268996876E-3</v>
      </c>
      <c r="CQ137">
        <f t="shared" si="217"/>
        <v>1.2389123603278934E-3</v>
      </c>
      <c r="CR137">
        <f t="shared" si="217"/>
        <v>7.9759484123907579E-4</v>
      </c>
      <c r="CS137">
        <f t="shared" si="217"/>
        <v>5.1800965597415417E-4</v>
      </c>
      <c r="CT137">
        <f t="shared" si="217"/>
        <v>3.5871348807505572E-4</v>
      </c>
      <c r="CU137">
        <f t="shared" si="217"/>
        <v>2.4952266457448178E-4</v>
      </c>
      <c r="CV137">
        <f t="shared" si="217"/>
        <v>1.7036238784106232E-4</v>
      </c>
      <c r="CW137">
        <f t="shared" si="217"/>
        <v>1.1197897580175279E-4</v>
      </c>
      <c r="CX137">
        <f t="shared" si="217"/>
        <v>6.9149196601594188E-5</v>
      </c>
      <c r="CY137">
        <f t="shared" si="217"/>
        <v>3.855704214420458E-5</v>
      </c>
      <c r="CZ137">
        <f t="shared" si="218"/>
        <v>1.7927186139765537E-5</v>
      </c>
      <c r="DA137">
        <f t="shared" si="218"/>
        <v>5.6094442569521638E-6</v>
      </c>
      <c r="DB137">
        <f t="shared" si="218"/>
        <v>3.5629088005906317E-7</v>
      </c>
      <c r="DC137">
        <f t="shared" si="218"/>
        <v>0</v>
      </c>
      <c r="DD137">
        <f t="shared" si="218"/>
        <v>0</v>
      </c>
      <c r="DE137">
        <f t="shared" si="218"/>
        <v>0</v>
      </c>
      <c r="DF137">
        <f t="shared" si="218"/>
        <v>0</v>
      </c>
      <c r="DG137">
        <f t="shared" si="218"/>
        <v>0</v>
      </c>
      <c r="DH137">
        <f t="shared" si="218"/>
        <v>0</v>
      </c>
      <c r="DI137">
        <f t="shared" si="218"/>
        <v>0</v>
      </c>
      <c r="DJ137">
        <f t="shared" si="219"/>
        <v>0</v>
      </c>
      <c r="DK137">
        <f t="shared" si="219"/>
        <v>0</v>
      </c>
      <c r="DL137">
        <f t="shared" si="219"/>
        <v>0</v>
      </c>
      <c r="DM137">
        <f t="shared" si="219"/>
        <v>0</v>
      </c>
      <c r="DN137">
        <f t="shared" si="219"/>
        <v>0</v>
      </c>
      <c r="DO137">
        <f t="shared" si="219"/>
        <v>0</v>
      </c>
      <c r="DP137">
        <f t="shared" si="219"/>
        <v>0</v>
      </c>
      <c r="DQ137">
        <f t="shared" si="219"/>
        <v>0</v>
      </c>
      <c r="DR137">
        <f t="shared" si="219"/>
        <v>0</v>
      </c>
      <c r="DS137">
        <f t="shared" si="219"/>
        <v>0</v>
      </c>
      <c r="DT137">
        <f t="shared" si="220"/>
        <v>0</v>
      </c>
      <c r="DU137">
        <f t="shared" si="220"/>
        <v>0</v>
      </c>
      <c r="DV137">
        <f t="shared" si="220"/>
        <v>0</v>
      </c>
      <c r="DW137">
        <f t="shared" si="220"/>
        <v>0</v>
      </c>
      <c r="DX137">
        <f t="shared" si="220"/>
        <v>0</v>
      </c>
      <c r="DY137">
        <f t="shared" si="220"/>
        <v>0</v>
      </c>
      <c r="DZ137">
        <f t="shared" si="220"/>
        <v>0</v>
      </c>
      <c r="EA137">
        <f t="shared" si="220"/>
        <v>0</v>
      </c>
      <c r="EB137">
        <f t="shared" si="220"/>
        <v>0</v>
      </c>
      <c r="EC137">
        <f t="shared" si="220"/>
        <v>0</v>
      </c>
      <c r="ED137">
        <f t="shared" si="221"/>
        <v>0</v>
      </c>
      <c r="EE137">
        <f t="shared" si="221"/>
        <v>0</v>
      </c>
      <c r="EF137">
        <f t="shared" si="221"/>
        <v>0</v>
      </c>
      <c r="EG137">
        <f t="shared" si="221"/>
        <v>0</v>
      </c>
      <c r="EH137">
        <f t="shared" si="221"/>
        <v>0</v>
      </c>
      <c r="EI137">
        <f t="shared" si="221"/>
        <v>0</v>
      </c>
      <c r="EJ137">
        <f t="shared" si="221"/>
        <v>0</v>
      </c>
      <c r="EK137">
        <f t="shared" si="221"/>
        <v>0</v>
      </c>
      <c r="EL137">
        <f t="shared" si="221"/>
        <v>0</v>
      </c>
      <c r="EM137">
        <f t="shared" si="221"/>
        <v>0</v>
      </c>
      <c r="EN137">
        <f t="shared" si="222"/>
        <v>0</v>
      </c>
      <c r="EO137">
        <f t="shared" si="222"/>
        <v>0</v>
      </c>
      <c r="EP137">
        <f t="shared" si="222"/>
        <v>0</v>
      </c>
      <c r="EQ137">
        <f t="shared" si="222"/>
        <v>0</v>
      </c>
      <c r="ER137">
        <f t="shared" si="222"/>
        <v>0</v>
      </c>
      <c r="ES137">
        <f t="shared" si="222"/>
        <v>0</v>
      </c>
      <c r="ET137">
        <f t="shared" si="222"/>
        <v>0</v>
      </c>
      <c r="EU137">
        <f t="shared" si="222"/>
        <v>0</v>
      </c>
      <c r="EV137">
        <f t="shared" si="222"/>
        <v>0</v>
      </c>
      <c r="EW137">
        <f t="shared" si="222"/>
        <v>0</v>
      </c>
      <c r="EX137">
        <f t="shared" si="222"/>
        <v>0</v>
      </c>
      <c r="EZ137">
        <f t="shared" si="207"/>
        <v>0.87945231363367504</v>
      </c>
      <c r="FB137">
        <f t="shared" si="205"/>
        <v>1.1162675375080977E-2</v>
      </c>
      <c r="FC137">
        <f t="shared" si="206"/>
        <v>0.2485888841121644</v>
      </c>
    </row>
    <row r="138" spans="1:159" x14ac:dyDescent="0.25">
      <c r="A138">
        <v>955</v>
      </c>
      <c r="B138" s="20">
        <f>'Input spectra'!S137</f>
        <v>4.5104150206404597E-2</v>
      </c>
      <c r="C138">
        <f>'Input spectra'!D137</f>
        <v>0</v>
      </c>
      <c r="D138">
        <f t="shared" si="208"/>
        <v>2.0653927966864227E-2</v>
      </c>
      <c r="E138">
        <f t="shared" si="208"/>
        <v>2.0411243435426794E-2</v>
      </c>
      <c r="F138">
        <f t="shared" si="208"/>
        <v>2.017032490010863E-2</v>
      </c>
      <c r="G138">
        <f t="shared" si="208"/>
        <v>1.9931161380958191E-2</v>
      </c>
      <c r="H138">
        <f t="shared" si="208"/>
        <v>1.9693741961083644E-2</v>
      </c>
      <c r="I138">
        <f t="shared" si="208"/>
        <v>1.945805578630767E-2</v>
      </c>
      <c r="J138">
        <f t="shared" si="208"/>
        <v>1.9224092064824085E-2</v>
      </c>
      <c r="K138">
        <f t="shared" si="208"/>
        <v>1.8991840066856291E-2</v>
      </c>
      <c r="L138">
        <f t="shared" si="208"/>
        <v>1.8761289124317539E-2</v>
      </c>
      <c r="M138">
        <f t="shared" si="208"/>
        <v>1.8532428630473004E-2</v>
      </c>
      <c r="N138">
        <f t="shared" si="209"/>
        <v>1.8305248039603615E-2</v>
      </c>
      <c r="O138">
        <f t="shared" si="209"/>
        <v>1.8079736866671702E-2</v>
      </c>
      <c r="P138">
        <f t="shared" si="209"/>
        <v>1.7855884686988423E-2</v>
      </c>
      <c r="Q138">
        <f t="shared" si="209"/>
        <v>1.7633681135882921E-2</v>
      </c>
      <c r="R138">
        <f t="shared" si="209"/>
        <v>1.7413115908373262E-2</v>
      </c>
      <c r="S138">
        <f t="shared" si="209"/>
        <v>1.71941787588391E-2</v>
      </c>
      <c r="T138">
        <f t="shared" si="209"/>
        <v>1.6976859500696131E-2</v>
      </c>
      <c r="U138">
        <f t="shared" si="209"/>
        <v>1.6761148006072184E-2</v>
      </c>
      <c r="V138">
        <f t="shared" si="209"/>
        <v>1.6547034205485114E-2</v>
      </c>
      <c r="W138">
        <f t="shared" si="209"/>
        <v>1.6334508087522379E-2</v>
      </c>
      <c r="X138">
        <f t="shared" si="210"/>
        <v>1.6123559698522295E-2</v>
      </c>
      <c r="Y138">
        <f t="shared" si="210"/>
        <v>1.5914179142257009E-2</v>
      </c>
      <c r="Z138">
        <f t="shared" si="210"/>
        <v>1.5706356579617161E-2</v>
      </c>
      <c r="AA138">
        <f t="shared" si="210"/>
        <v>1.5500082228298193E-2</v>
      </c>
      <c r="AB138">
        <f t="shared" si="210"/>
        <v>1.529534636248835E-2</v>
      </c>
      <c r="AC138">
        <f t="shared" si="210"/>
        <v>1.5092139312558336E-2</v>
      </c>
      <c r="AD138">
        <f t="shared" si="210"/>
        <v>1.4890451464752595E-2</v>
      </c>
      <c r="AE138">
        <f t="shared" si="210"/>
        <v>1.4690273260882271E-2</v>
      </c>
      <c r="AF138">
        <f t="shared" si="210"/>
        <v>1.4491595198019774E-2</v>
      </c>
      <c r="AG138">
        <f t="shared" si="210"/>
        <v>1.4294407828194956E-2</v>
      </c>
      <c r="AH138">
        <f t="shared" si="211"/>
        <v>1.4098701758092956E-2</v>
      </c>
      <c r="AI138">
        <f t="shared" si="211"/>
        <v>1.3904467648753596E-2</v>
      </c>
      <c r="AJ138">
        <f t="shared" si="211"/>
        <v>1.3711696215272398E-2</v>
      </c>
      <c r="AK138">
        <f t="shared" si="211"/>
        <v>1.3520378226503194E-2</v>
      </c>
      <c r="AL138">
        <f t="shared" si="211"/>
        <v>1.3330504504762314E-2</v>
      </c>
      <c r="AM138">
        <f t="shared" si="211"/>
        <v>1.3142065925534355E-2</v>
      </c>
      <c r="AN138">
        <f t="shared" si="211"/>
        <v>1.295505341717949E-2</v>
      </c>
      <c r="AO138">
        <f t="shared" si="211"/>
        <v>1.2769457960642374E-2</v>
      </c>
      <c r="AP138">
        <f t="shared" si="211"/>
        <v>1.2585270589162572E-2</v>
      </c>
      <c r="AQ138">
        <f t="shared" si="211"/>
        <v>1.2402482387986521E-2</v>
      </c>
      <c r="AR138">
        <f t="shared" si="212"/>
        <v>1.2221084494081056E-2</v>
      </c>
      <c r="AS138">
        <f t="shared" si="212"/>
        <v>1.2041068095848442E-2</v>
      </c>
      <c r="AT138">
        <f t="shared" si="212"/>
        <v>1.1862424432842911E-2</v>
      </c>
      <c r="AU138">
        <f t="shared" si="212"/>
        <v>1.1685144795488746E-2</v>
      </c>
      <c r="AV138">
        <f t="shared" si="212"/>
        <v>1.1509220524799822E-2</v>
      </c>
      <c r="AW138">
        <f t="shared" si="212"/>
        <v>1.1334643012100678E-2</v>
      </c>
      <c r="AX138">
        <f t="shared" si="212"/>
        <v>1.0075361492336348E-2</v>
      </c>
      <c r="AY138">
        <f t="shared" si="212"/>
        <v>8.6088197428578137E-3</v>
      </c>
      <c r="AZ138">
        <f t="shared" si="212"/>
        <v>7.7492852376259084E-3</v>
      </c>
      <c r="BA138">
        <f t="shared" si="212"/>
        <v>7.0982528683306151E-3</v>
      </c>
      <c r="BB138">
        <f t="shared" si="213"/>
        <v>6.5663241751326073E-3</v>
      </c>
      <c r="BC138">
        <f t="shared" si="213"/>
        <v>6.1147492458624771E-3</v>
      </c>
      <c r="BD138">
        <f t="shared" si="213"/>
        <v>5.7222962784368569E-3</v>
      </c>
      <c r="BE138">
        <f t="shared" si="213"/>
        <v>5.3757299234363249E-3</v>
      </c>
      <c r="BF138">
        <f t="shared" si="213"/>
        <v>5.0660890804031539E-3</v>
      </c>
      <c r="BG138">
        <f t="shared" si="213"/>
        <v>4.7869473961312491E-3</v>
      </c>
      <c r="BH138">
        <f t="shared" si="213"/>
        <v>4.5334972122953723E-3</v>
      </c>
      <c r="BI138">
        <f t="shared" si="213"/>
        <v>4.3020236404410104E-3</v>
      </c>
      <c r="BJ138">
        <f t="shared" si="213"/>
        <v>4.0895821227141292E-3</v>
      </c>
      <c r="BK138">
        <f t="shared" si="213"/>
        <v>3.8937902502735574E-3</v>
      </c>
      <c r="BL138">
        <f t="shared" si="214"/>
        <v>3.7126876059072637E-3</v>
      </c>
      <c r="BM138">
        <f t="shared" si="214"/>
        <v>3.5446380844725454E-3</v>
      </c>
      <c r="BN138">
        <f t="shared" si="214"/>
        <v>3.3882598123056813E-3</v>
      </c>
      <c r="BO138">
        <f t="shared" si="214"/>
        <v>3.2423736100132658E-3</v>
      </c>
      <c r="BP138">
        <f t="shared" si="214"/>
        <v>3.1059642774521733E-3</v>
      </c>
      <c r="BQ138">
        <f t="shared" si="214"/>
        <v>2.9781509682822462E-3</v>
      </c>
      <c r="BR138">
        <f t="shared" si="214"/>
        <v>2.8581641498249717E-3</v>
      </c>
      <c r="BS138">
        <f t="shared" si="214"/>
        <v>2.7453274263274556E-3</v>
      </c>
      <c r="BT138">
        <f t="shared" si="214"/>
        <v>2.6390430156690396E-3</v>
      </c>
      <c r="BU138">
        <f t="shared" si="214"/>
        <v>2.5387800126537895E-3</v>
      </c>
      <c r="BV138">
        <f t="shared" si="215"/>
        <v>2.4440648069616439E-3</v>
      </c>
      <c r="BW138">
        <f t="shared" si="215"/>
        <v>2.3544731878183088E-3</v>
      </c>
      <c r="BX138">
        <f t="shared" si="215"/>
        <v>2.2696237839224943E-3</v>
      </c>
      <c r="BY138">
        <f t="shared" si="215"/>
        <v>2.1891725712216647E-3</v>
      </c>
      <c r="BZ138">
        <f t="shared" si="215"/>
        <v>2.1128082426634101E-3</v>
      </c>
      <c r="CA138">
        <f t="shared" si="215"/>
        <v>2.0402482797003537E-3</v>
      </c>
      <c r="CB138">
        <f t="shared" si="215"/>
        <v>1.9712355996072848E-3</v>
      </c>
      <c r="CC138">
        <f t="shared" si="215"/>
        <v>1.9055356787021048E-3</v>
      </c>
      <c r="CD138">
        <f t="shared" si="215"/>
        <v>1.8429340715377517E-3</v>
      </c>
      <c r="CE138">
        <f t="shared" si="215"/>
        <v>1.7832342616081389E-3</v>
      </c>
      <c r="CF138">
        <f t="shared" si="216"/>
        <v>1.7262557912086202E-3</v>
      </c>
      <c r="CG138">
        <f t="shared" si="216"/>
        <v>1.6718326276272475E-3</v>
      </c>
      <c r="CH138">
        <f t="shared" si="216"/>
        <v>1.6198117304183513E-3</v>
      </c>
      <c r="CI138">
        <f t="shared" si="216"/>
        <v>1.5700517905717555E-3</v>
      </c>
      <c r="CJ138">
        <f t="shared" si="216"/>
        <v>1.5224221172749268E-3</v>
      </c>
      <c r="CK138">
        <f t="shared" si="216"/>
        <v>1.4768016519256483E-3</v>
      </c>
      <c r="CL138">
        <f t="shared" si="216"/>
        <v>1.4330780922835785E-3</v>
      </c>
      <c r="CM138">
        <f t="shared" si="216"/>
        <v>1.3911471122997024E-3</v>
      </c>
      <c r="CN138">
        <f t="shared" si="216"/>
        <v>1.3509116653490454E-3</v>
      </c>
      <c r="CO138">
        <f t="shared" si="216"/>
        <v>1.3122813604046128E-3</v>
      </c>
      <c r="CP138">
        <f t="shared" si="217"/>
        <v>1.2751719022004412E-3</v>
      </c>
      <c r="CQ138">
        <f t="shared" si="217"/>
        <v>1.2395045876951978E-3</v>
      </c>
      <c r="CR138">
        <f t="shared" si="217"/>
        <v>7.9798029989140359E-4</v>
      </c>
      <c r="CS138">
        <f t="shared" si="217"/>
        <v>5.1826271951438906E-4</v>
      </c>
      <c r="CT138">
        <f t="shared" si="217"/>
        <v>3.5889061536442673E-4</v>
      </c>
      <c r="CU138">
        <f t="shared" si="217"/>
        <v>2.4964718616554498E-4</v>
      </c>
      <c r="CV138">
        <f t="shared" si="217"/>
        <v>1.7044830049767448E-4</v>
      </c>
      <c r="CW138">
        <f t="shared" si="217"/>
        <v>1.1203603446102577E-4</v>
      </c>
      <c r="CX138">
        <f t="shared" si="217"/>
        <v>6.9184794773201753E-5</v>
      </c>
      <c r="CY138">
        <f t="shared" si="217"/>
        <v>3.8577093997713903E-5</v>
      </c>
      <c r="CZ138">
        <f t="shared" si="218"/>
        <v>1.7936603493566625E-5</v>
      </c>
      <c r="DA138">
        <f t="shared" si="218"/>
        <v>5.6124204363762637E-6</v>
      </c>
      <c r="DB138">
        <f t="shared" si="218"/>
        <v>3.5648178796662336E-7</v>
      </c>
      <c r="DC138">
        <f t="shared" si="218"/>
        <v>0</v>
      </c>
      <c r="DD138">
        <f t="shared" si="218"/>
        <v>0</v>
      </c>
      <c r="DE138">
        <f t="shared" si="218"/>
        <v>0</v>
      </c>
      <c r="DF138">
        <f t="shared" si="218"/>
        <v>0</v>
      </c>
      <c r="DG138">
        <f t="shared" si="218"/>
        <v>0</v>
      </c>
      <c r="DH138">
        <f t="shared" si="218"/>
        <v>0</v>
      </c>
      <c r="DI138">
        <f t="shared" si="218"/>
        <v>0</v>
      </c>
      <c r="DJ138">
        <f t="shared" si="219"/>
        <v>0</v>
      </c>
      <c r="DK138">
        <f t="shared" si="219"/>
        <v>0</v>
      </c>
      <c r="DL138">
        <f t="shared" si="219"/>
        <v>0</v>
      </c>
      <c r="DM138">
        <f t="shared" si="219"/>
        <v>0</v>
      </c>
      <c r="DN138">
        <f t="shared" si="219"/>
        <v>0</v>
      </c>
      <c r="DO138">
        <f t="shared" si="219"/>
        <v>0</v>
      </c>
      <c r="DP138">
        <f t="shared" si="219"/>
        <v>0</v>
      </c>
      <c r="DQ138">
        <f t="shared" si="219"/>
        <v>0</v>
      </c>
      <c r="DR138">
        <f t="shared" si="219"/>
        <v>0</v>
      </c>
      <c r="DS138">
        <f t="shared" si="219"/>
        <v>0</v>
      </c>
      <c r="DT138">
        <f t="shared" si="220"/>
        <v>0</v>
      </c>
      <c r="DU138">
        <f t="shared" si="220"/>
        <v>0</v>
      </c>
      <c r="DV138">
        <f t="shared" si="220"/>
        <v>0</v>
      </c>
      <c r="DW138">
        <f t="shared" si="220"/>
        <v>0</v>
      </c>
      <c r="DX138">
        <f t="shared" si="220"/>
        <v>0</v>
      </c>
      <c r="DY138">
        <f t="shared" si="220"/>
        <v>0</v>
      </c>
      <c r="DZ138">
        <f t="shared" si="220"/>
        <v>0</v>
      </c>
      <c r="EA138">
        <f t="shared" si="220"/>
        <v>0</v>
      </c>
      <c r="EB138">
        <f t="shared" si="220"/>
        <v>0</v>
      </c>
      <c r="EC138">
        <f t="shared" si="220"/>
        <v>0</v>
      </c>
      <c r="ED138">
        <f t="shared" si="221"/>
        <v>0</v>
      </c>
      <c r="EE138">
        <f t="shared" si="221"/>
        <v>0</v>
      </c>
      <c r="EF138">
        <f t="shared" si="221"/>
        <v>0</v>
      </c>
      <c r="EG138">
        <f t="shared" si="221"/>
        <v>0</v>
      </c>
      <c r="EH138">
        <f t="shared" si="221"/>
        <v>0</v>
      </c>
      <c r="EI138">
        <f t="shared" si="221"/>
        <v>0</v>
      </c>
      <c r="EJ138">
        <f t="shared" si="221"/>
        <v>0</v>
      </c>
      <c r="EK138">
        <f t="shared" si="221"/>
        <v>0</v>
      </c>
      <c r="EL138">
        <f t="shared" si="221"/>
        <v>0</v>
      </c>
      <c r="EM138">
        <f t="shared" si="221"/>
        <v>0</v>
      </c>
      <c r="EN138">
        <f t="shared" si="222"/>
        <v>0</v>
      </c>
      <c r="EO138">
        <f t="shared" si="222"/>
        <v>0</v>
      </c>
      <c r="EP138">
        <f t="shared" si="222"/>
        <v>0</v>
      </c>
      <c r="EQ138">
        <f t="shared" si="222"/>
        <v>0</v>
      </c>
      <c r="ER138">
        <f t="shared" si="222"/>
        <v>0</v>
      </c>
      <c r="ES138">
        <f t="shared" si="222"/>
        <v>0</v>
      </c>
      <c r="ET138">
        <f t="shared" si="222"/>
        <v>0</v>
      </c>
      <c r="EU138">
        <f t="shared" si="222"/>
        <v>0</v>
      </c>
      <c r="EV138">
        <f t="shared" si="222"/>
        <v>0</v>
      </c>
      <c r="EW138">
        <f t="shared" si="222"/>
        <v>0</v>
      </c>
      <c r="EX138">
        <f t="shared" si="222"/>
        <v>0</v>
      </c>
      <c r="EZ138">
        <f t="shared" si="207"/>
        <v>0.87957922667056909</v>
      </c>
      <c r="FB138">
        <f t="shared" si="205"/>
        <v>1.1149838988764371E-2</v>
      </c>
      <c r="FC138">
        <f t="shared" si="206"/>
        <v>0.24859052517455976</v>
      </c>
    </row>
    <row r="139" spans="1:159" x14ac:dyDescent="0.25">
      <c r="A139">
        <v>960</v>
      </c>
      <c r="B139" s="20">
        <f>'Input spectra'!S138</f>
        <v>4.5051632867251001E-2</v>
      </c>
      <c r="C139">
        <f>'Input spectra'!D138</f>
        <v>0</v>
      </c>
      <c r="D139">
        <f t="shared" si="208"/>
        <v>2.0653927966864227E-2</v>
      </c>
      <c r="E139">
        <f t="shared" si="208"/>
        <v>2.0411350630127677E-2</v>
      </c>
      <c r="F139">
        <f t="shared" si="208"/>
        <v>2.0170536759579978E-2</v>
      </c>
      <c r="G139">
        <f t="shared" si="208"/>
        <v>1.9931475402900516E-2</v>
      </c>
      <c r="H139">
        <f t="shared" si="208"/>
        <v>1.9694155670599324E-2</v>
      </c>
      <c r="I139">
        <f t="shared" si="208"/>
        <v>1.9458566735673567E-2</v>
      </c>
      <c r="J139">
        <f t="shared" si="208"/>
        <v>1.9224697833265771E-2</v>
      </c>
      <c r="K139">
        <f t="shared" si="208"/>
        <v>1.8992538260323915E-2</v>
      </c>
      <c r="L139">
        <f t="shared" si="208"/>
        <v>1.8762077375263281E-2</v>
      </c>
      <c r="M139">
        <f t="shared" si="208"/>
        <v>1.8533304597630154E-2</v>
      </c>
      <c r="N139">
        <f t="shared" si="209"/>
        <v>1.830620940776723E-2</v>
      </c>
      <c r="O139">
        <f t="shared" si="209"/>
        <v>1.8080781346480848E-2</v>
      </c>
      <c r="P139">
        <f t="shared" si="209"/>
        <v>1.7857010014709976E-2</v>
      </c>
      <c r="Q139">
        <f t="shared" si="209"/>
        <v>1.7634885073196948E-2</v>
      </c>
      <c r="R139">
        <f t="shared" si="209"/>
        <v>1.7414396242159923E-2</v>
      </c>
      <c r="S139">
        <f t="shared" si="209"/>
        <v>1.7195533300967129E-2</v>
      </c>
      <c r="T139">
        <f t="shared" si="209"/>
        <v>1.6978286087812797E-2</v>
      </c>
      <c r="U139">
        <f t="shared" si="209"/>
        <v>1.6762644499394803E-2</v>
      </c>
      <c r="V139">
        <f t="shared" si="209"/>
        <v>1.6548598490594073E-2</v>
      </c>
      <c r="W139">
        <f t="shared" si="209"/>
        <v>1.6336138074155626E-2</v>
      </c>
      <c r="X139">
        <f t="shared" si="210"/>
        <v>1.612525332037135E-2</v>
      </c>
      <c r="Y139">
        <f t="shared" si="210"/>
        <v>1.5915934356764451E-2</v>
      </c>
      <c r="Z139">
        <f t="shared" si="210"/>
        <v>1.5708171367775563E-2</v>
      </c>
      <c r="AA139">
        <f t="shared" si="210"/>
        <v>1.5501954594450529E-2</v>
      </c>
      <c r="AB139">
        <f t="shared" si="210"/>
        <v>1.5297274334129862E-2</v>
      </c>
      <c r="AC139">
        <f t="shared" si="210"/>
        <v>1.5094120940139824E-2</v>
      </c>
      <c r="AD139">
        <f t="shared" si="210"/>
        <v>1.489248482148515E-2</v>
      </c>
      <c r="AE139">
        <f t="shared" si="210"/>
        <v>1.4692356442543417E-2</v>
      </c>
      <c r="AF139">
        <f t="shared" si="210"/>
        <v>1.4493726322761028E-2</v>
      </c>
      <c r="AG139">
        <f t="shared" si="210"/>
        <v>1.4296585036350807E-2</v>
      </c>
      <c r="AH139">
        <f t="shared" si="211"/>
        <v>1.4100923211991198E-2</v>
      </c>
      <c r="AI139">
        <f t="shared" si="211"/>
        <v>1.3906731532527087E-2</v>
      </c>
      <c r="AJ139">
        <f t="shared" si="211"/>
        <v>1.3714000734672166E-2</v>
      </c>
      <c r="AK139">
        <f t="shared" si="211"/>
        <v>1.3522721608712917E-2</v>
      </c>
      <c r="AL139">
        <f t="shared" si="211"/>
        <v>1.3332884998214159E-2</v>
      </c>
      <c r="AM139">
        <f t="shared" si="211"/>
        <v>1.3144481799726167E-2</v>
      </c>
      <c r="AN139">
        <f t="shared" si="211"/>
        <v>1.2957502962493305E-2</v>
      </c>
      <c r="AO139">
        <f t="shared" si="211"/>
        <v>1.2771939488164278E-2</v>
      </c>
      <c r="AP139">
        <f t="shared" si="211"/>
        <v>1.2587782430503871E-2</v>
      </c>
      <c r="AQ139">
        <f t="shared" si="211"/>
        <v>1.2405022895106229E-2</v>
      </c>
      <c r="AR139">
        <f t="shared" si="212"/>
        <v>1.2223652039109682E-2</v>
      </c>
      <c r="AS139">
        <f t="shared" si="212"/>
        <v>1.2043661070913075E-2</v>
      </c>
      <c r="AT139">
        <f t="shared" si="212"/>
        <v>1.1865041249893583E-2</v>
      </c>
      <c r="AU139">
        <f t="shared" si="212"/>
        <v>1.1687783886126088E-2</v>
      </c>
      <c r="AV139">
        <f t="shared" si="212"/>
        <v>1.1511880340103971E-2</v>
      </c>
      <c r="AW139">
        <f t="shared" si="212"/>
        <v>1.1337322022461455E-2</v>
      </c>
      <c r="AX139">
        <f t="shared" si="212"/>
        <v>1.007779578977531E-2</v>
      </c>
      <c r="AY139">
        <f t="shared" si="212"/>
        <v>8.6109449329678425E-3</v>
      </c>
      <c r="AZ139">
        <f t="shared" si="212"/>
        <v>7.751238948701368E-3</v>
      </c>
      <c r="BA139">
        <f t="shared" si="212"/>
        <v>7.1000797320095741E-3</v>
      </c>
      <c r="BB139">
        <f t="shared" si="213"/>
        <v>6.5680486309007587E-3</v>
      </c>
      <c r="BC139">
        <f t="shared" si="213"/>
        <v>6.1163872300461592E-3</v>
      </c>
      <c r="BD139">
        <f t="shared" si="213"/>
        <v>5.7238591946625061E-3</v>
      </c>
      <c r="BE139">
        <f t="shared" si="213"/>
        <v>5.3772264225632783E-3</v>
      </c>
      <c r="BF139">
        <f t="shared" si="213"/>
        <v>5.0675259947428573E-3</v>
      </c>
      <c r="BG139">
        <f t="shared" si="213"/>
        <v>4.7883302834114466E-3</v>
      </c>
      <c r="BH139">
        <f t="shared" si="213"/>
        <v>4.5348306967523564E-3</v>
      </c>
      <c r="BI139">
        <f t="shared" si="213"/>
        <v>4.3033116389688793E-3</v>
      </c>
      <c r="BJ139">
        <f t="shared" si="213"/>
        <v>4.0908280014859289E-3</v>
      </c>
      <c r="BK139">
        <f t="shared" si="213"/>
        <v>3.8949969370799275E-3</v>
      </c>
      <c r="BL139">
        <f t="shared" si="214"/>
        <v>3.713857673089052E-3</v>
      </c>
      <c r="BM139">
        <f t="shared" si="214"/>
        <v>3.5457738116400073E-3</v>
      </c>
      <c r="BN139">
        <f t="shared" si="214"/>
        <v>3.3893632347534075E-3</v>
      </c>
      <c r="BO139">
        <f t="shared" si="214"/>
        <v>3.243446556758249E-3</v>
      </c>
      <c r="BP139">
        <f t="shared" si="214"/>
        <v>3.1070084015810211E-3</v>
      </c>
      <c r="BQ139">
        <f t="shared" si="214"/>
        <v>2.9791677714906561E-3</v>
      </c>
      <c r="BR139">
        <f t="shared" si="214"/>
        <v>2.8591550024986588E-3</v>
      </c>
      <c r="BS139">
        <f t="shared" si="214"/>
        <v>2.7462935841499067E-3</v>
      </c>
      <c r="BT139">
        <f t="shared" si="214"/>
        <v>2.6399856334881171E-3</v>
      </c>
      <c r="BU139">
        <f t="shared" si="214"/>
        <v>2.5397001561593864E-3</v>
      </c>
      <c r="BV139">
        <f t="shared" si="215"/>
        <v>2.4449634625966967E-3</v>
      </c>
      <c r="BW139">
        <f t="shared" si="215"/>
        <v>2.3553512712502066E-3</v>
      </c>
      <c r="BX139">
        <f t="shared" si="215"/>
        <v>2.2704821473310127E-3</v>
      </c>
      <c r="BY139">
        <f t="shared" si="215"/>
        <v>2.1900120096061261E-3</v>
      </c>
      <c r="BZ139">
        <f t="shared" si="215"/>
        <v>2.1136294993310129E-3</v>
      </c>
      <c r="CA139">
        <f t="shared" si="215"/>
        <v>2.0410520510661819E-3</v>
      </c>
      <c r="CB139">
        <f t="shared" si="215"/>
        <v>1.9720225394120544E-3</v>
      </c>
      <c r="CC139">
        <f t="shared" si="215"/>
        <v>1.9063064017344543E-3</v>
      </c>
      <c r="CD139">
        <f t="shared" si="215"/>
        <v>1.8436891569326354E-3</v>
      </c>
      <c r="CE139">
        <f t="shared" si="215"/>
        <v>1.7839742557807044E-3</v>
      </c>
      <c r="CF139">
        <f t="shared" si="216"/>
        <v>1.7269812104731299E-3</v>
      </c>
      <c r="CG139">
        <f t="shared" si="216"/>
        <v>1.6725439605426507E-3</v>
      </c>
      <c r="CH139">
        <f t="shared" si="216"/>
        <v>1.6205094398956273E-3</v>
      </c>
      <c r="CI139">
        <f t="shared" si="216"/>
        <v>1.5707363157728073E-3</v>
      </c>
      <c r="CJ139">
        <f t="shared" si="216"/>
        <v>1.5230938753284138E-3</v>
      </c>
      <c r="CK139">
        <f t="shared" si="216"/>
        <v>1.4774610394814806E-3</v>
      </c>
      <c r="CL139">
        <f t="shared" si="216"/>
        <v>1.4337254869247543E-3</v>
      </c>
      <c r="CM139">
        <f t="shared" si="216"/>
        <v>1.3917828738276039E-3</v>
      </c>
      <c r="CN139">
        <f t="shared" si="216"/>
        <v>1.3515361369561562E-3</v>
      </c>
      <c r="CO139">
        <f t="shared" si="216"/>
        <v>1.3128948697467985E-3</v>
      </c>
      <c r="CP139">
        <f t="shared" si="217"/>
        <v>1.2757747623793768E-3</v>
      </c>
      <c r="CQ139">
        <f t="shared" si="217"/>
        <v>1.2400970981602142E-3</v>
      </c>
      <c r="CR139">
        <f t="shared" si="217"/>
        <v>7.9836594482674743E-4</v>
      </c>
      <c r="CS139">
        <f t="shared" si="217"/>
        <v>5.1851590668389354E-4</v>
      </c>
      <c r="CT139">
        <f t="shared" si="217"/>
        <v>3.5906783011657148E-4</v>
      </c>
      <c r="CU139">
        <f t="shared" si="217"/>
        <v>2.4977176989776347E-4</v>
      </c>
      <c r="CV139">
        <f t="shared" si="217"/>
        <v>1.7053425647948684E-4</v>
      </c>
      <c r="CW139">
        <f t="shared" si="217"/>
        <v>1.1209312219442249E-4</v>
      </c>
      <c r="CX139">
        <f t="shared" si="217"/>
        <v>6.9220411270833122E-5</v>
      </c>
      <c r="CY139">
        <f t="shared" si="217"/>
        <v>3.8597156279326804E-5</v>
      </c>
      <c r="CZ139">
        <f t="shared" si="218"/>
        <v>1.7946025794410262E-5</v>
      </c>
      <c r="DA139">
        <f t="shared" si="218"/>
        <v>5.6153981948594569E-6</v>
      </c>
      <c r="DB139">
        <f t="shared" si="218"/>
        <v>3.5667279816652717E-7</v>
      </c>
      <c r="DC139">
        <f t="shared" si="218"/>
        <v>0</v>
      </c>
      <c r="DD139">
        <f t="shared" si="218"/>
        <v>0</v>
      </c>
      <c r="DE139">
        <f t="shared" si="218"/>
        <v>0</v>
      </c>
      <c r="DF139">
        <f t="shared" si="218"/>
        <v>0</v>
      </c>
      <c r="DG139">
        <f t="shared" si="218"/>
        <v>0</v>
      </c>
      <c r="DH139">
        <f t="shared" si="218"/>
        <v>0</v>
      </c>
      <c r="DI139">
        <f t="shared" si="218"/>
        <v>0</v>
      </c>
      <c r="DJ139">
        <f t="shared" si="219"/>
        <v>0</v>
      </c>
      <c r="DK139">
        <f t="shared" si="219"/>
        <v>0</v>
      </c>
      <c r="DL139">
        <f t="shared" si="219"/>
        <v>0</v>
      </c>
      <c r="DM139">
        <f t="shared" si="219"/>
        <v>0</v>
      </c>
      <c r="DN139">
        <f t="shared" si="219"/>
        <v>0</v>
      </c>
      <c r="DO139">
        <f t="shared" si="219"/>
        <v>0</v>
      </c>
      <c r="DP139">
        <f t="shared" si="219"/>
        <v>0</v>
      </c>
      <c r="DQ139">
        <f t="shared" si="219"/>
        <v>0</v>
      </c>
      <c r="DR139">
        <f t="shared" si="219"/>
        <v>0</v>
      </c>
      <c r="DS139">
        <f t="shared" si="219"/>
        <v>0</v>
      </c>
      <c r="DT139">
        <f t="shared" si="220"/>
        <v>0</v>
      </c>
      <c r="DU139">
        <f t="shared" si="220"/>
        <v>0</v>
      </c>
      <c r="DV139">
        <f t="shared" si="220"/>
        <v>0</v>
      </c>
      <c r="DW139">
        <f t="shared" si="220"/>
        <v>0</v>
      </c>
      <c r="DX139">
        <f t="shared" si="220"/>
        <v>0</v>
      </c>
      <c r="DY139">
        <f t="shared" si="220"/>
        <v>0</v>
      </c>
      <c r="DZ139">
        <f t="shared" si="220"/>
        <v>0</v>
      </c>
      <c r="EA139">
        <f t="shared" si="220"/>
        <v>0</v>
      </c>
      <c r="EB139">
        <f t="shared" si="220"/>
        <v>0</v>
      </c>
      <c r="EC139">
        <f t="shared" si="220"/>
        <v>0</v>
      </c>
      <c r="ED139">
        <f t="shared" si="221"/>
        <v>0</v>
      </c>
      <c r="EE139">
        <f t="shared" si="221"/>
        <v>0</v>
      </c>
      <c r="EF139">
        <f t="shared" si="221"/>
        <v>0</v>
      </c>
      <c r="EG139">
        <f t="shared" si="221"/>
        <v>0</v>
      </c>
      <c r="EH139">
        <f t="shared" si="221"/>
        <v>0</v>
      </c>
      <c r="EI139">
        <f t="shared" si="221"/>
        <v>0</v>
      </c>
      <c r="EJ139">
        <f t="shared" si="221"/>
        <v>0</v>
      </c>
      <c r="EK139">
        <f t="shared" si="221"/>
        <v>0</v>
      </c>
      <c r="EL139">
        <f t="shared" si="221"/>
        <v>0</v>
      </c>
      <c r="EM139">
        <f t="shared" si="221"/>
        <v>0</v>
      </c>
      <c r="EN139">
        <f t="shared" si="222"/>
        <v>0</v>
      </c>
      <c r="EO139">
        <f t="shared" si="222"/>
        <v>0</v>
      </c>
      <c r="EP139">
        <f t="shared" si="222"/>
        <v>0</v>
      </c>
      <c r="EQ139">
        <f t="shared" si="222"/>
        <v>0</v>
      </c>
      <c r="ER139">
        <f t="shared" si="222"/>
        <v>0</v>
      </c>
      <c r="ES139">
        <f t="shared" si="222"/>
        <v>0</v>
      </c>
      <c r="ET139">
        <f t="shared" si="222"/>
        <v>0</v>
      </c>
      <c r="EU139">
        <f t="shared" si="222"/>
        <v>0</v>
      </c>
      <c r="EV139">
        <f t="shared" si="222"/>
        <v>0</v>
      </c>
      <c r="EW139">
        <f t="shared" si="222"/>
        <v>0</v>
      </c>
      <c r="EX139">
        <f t="shared" si="222"/>
        <v>0</v>
      </c>
      <c r="EZ139">
        <f t="shared" si="207"/>
        <v>0.87970616819570235</v>
      </c>
      <c r="FB139">
        <f t="shared" si="205"/>
        <v>1.1137002265376894E-2</v>
      </c>
      <c r="FC139">
        <f t="shared" si="206"/>
        <v>0.24859216623720137</v>
      </c>
    </row>
    <row r="140" spans="1:159" x14ac:dyDescent="0.25">
      <c r="A140">
        <v>965</v>
      </c>
      <c r="B140" s="20">
        <f>'Input spectra'!S139</f>
        <v>4.4999115528097398E-2</v>
      </c>
      <c r="C140">
        <f>'Input spectra'!D139</f>
        <v>0</v>
      </c>
      <c r="D140">
        <f t="shared" si="208"/>
        <v>2.0653927966864227E-2</v>
      </c>
      <c r="E140">
        <f t="shared" si="208"/>
        <v>2.041145782539152E-2</v>
      </c>
      <c r="F140">
        <f t="shared" si="208"/>
        <v>2.0170748621276602E-2</v>
      </c>
      <c r="G140">
        <f t="shared" si="208"/>
        <v>1.9931789429790354E-2</v>
      </c>
      <c r="H140">
        <f t="shared" si="208"/>
        <v>1.9694569388805861E-2</v>
      </c>
      <c r="I140">
        <f t="shared" si="208"/>
        <v>1.9459077698456485E-2</v>
      </c>
      <c r="J140">
        <f t="shared" si="208"/>
        <v>1.9225303620795768E-2</v>
      </c>
      <c r="K140">
        <f t="shared" si="208"/>
        <v>1.8993236479459094E-2</v>
      </c>
      <c r="L140">
        <f t="shared" si="208"/>
        <v>1.8762865659327194E-2</v>
      </c>
      <c r="M140">
        <f t="shared" si="208"/>
        <v>1.85341806061914E-2</v>
      </c>
      <c r="N140">
        <f t="shared" si="209"/>
        <v>1.8307170826420669E-2</v>
      </c>
      <c r="O140">
        <f t="shared" si="209"/>
        <v>1.8081825886630366E-2</v>
      </c>
      <c r="P140">
        <f t="shared" si="209"/>
        <v>1.7858135413352821E-2</v>
      </c>
      <c r="Q140">
        <f t="shared" si="209"/>
        <v>1.7636089092709636E-2</v>
      </c>
      <c r="R140">
        <f t="shared" si="209"/>
        <v>1.7415676670085659E-2</v>
      </c>
      <c r="S140">
        <f t="shared" si="209"/>
        <v>1.7196887949804784E-2</v>
      </c>
      <c r="T140">
        <f t="shared" si="209"/>
        <v>1.6979712794807394E-2</v>
      </c>
      <c r="U140">
        <f t="shared" si="209"/>
        <v>1.676414112632953E-2</v>
      </c>
      <c r="V140">
        <f t="shared" si="209"/>
        <v>1.6550162923583786E-2</v>
      </c>
      <c r="W140">
        <f t="shared" si="209"/>
        <v>1.6337768223441851E-2</v>
      </c>
      <c r="X140">
        <f t="shared" si="210"/>
        <v>1.6126947120118779E-2</v>
      </c>
      <c r="Y140">
        <f t="shared" si="210"/>
        <v>1.591768976485888E-2</v>
      </c>
      <c r="Z140">
        <f t="shared" si="210"/>
        <v>1.5709986365623336E-2</v>
      </c>
      <c r="AA140">
        <f t="shared" si="210"/>
        <v>1.5503827186779409E-2</v>
      </c>
      <c r="AB140">
        <f t="shared" si="210"/>
        <v>1.5299202548791349E-2</v>
      </c>
      <c r="AC140">
        <f t="shared" si="210"/>
        <v>1.5096102827912917E-2</v>
      </c>
      <c r="AD140">
        <f t="shared" si="210"/>
        <v>1.4894518455881522E-2</v>
      </c>
      <c r="AE140">
        <f t="shared" si="210"/>
        <v>1.4694439919614031E-2</v>
      </c>
      <c r="AF140">
        <f t="shared" si="210"/>
        <v>1.4495857760904129E-2</v>
      </c>
      <c r="AG140">
        <f t="shared" si="210"/>
        <v>1.4298762576121326E-2</v>
      </c>
      <c r="AH140">
        <f t="shared" si="211"/>
        <v>1.4103145015911556E-2</v>
      </c>
      <c r="AI140">
        <f t="shared" si="211"/>
        <v>1.3908995784899351E-2</v>
      </c>
      <c r="AJ140">
        <f t="shared" si="211"/>
        <v>1.3716305641391603E-2</v>
      </c>
      <c r="AK140">
        <f t="shared" si="211"/>
        <v>1.3525065397082887E-2</v>
      </c>
      <c r="AL140">
        <f t="shared" si="211"/>
        <v>1.3335265916762377E-2</v>
      </c>
      <c r="AM140">
        <f t="shared" si="211"/>
        <v>1.3146898118022287E-2</v>
      </c>
      <c r="AN140">
        <f t="shared" si="211"/>
        <v>1.2959952970967867E-2</v>
      </c>
      <c r="AO140">
        <f t="shared" si="211"/>
        <v>1.2774421497928954E-2</v>
      </c>
      <c r="AP140">
        <f t="shared" si="211"/>
        <v>1.2590294773173041E-2</v>
      </c>
      <c r="AQ140">
        <f t="shared" si="211"/>
        <v>1.2407563922619855E-2</v>
      </c>
      <c r="AR140">
        <f t="shared" si="212"/>
        <v>1.2226220123557495E-2</v>
      </c>
      <c r="AS140">
        <f t="shared" si="212"/>
        <v>1.204625460436004E-2</v>
      </c>
      <c r="AT140">
        <f t="shared" si="212"/>
        <v>1.1867658644206646E-2</v>
      </c>
      <c r="AU140">
        <f t="shared" si="212"/>
        <v>1.1690423572802207E-2</v>
      </c>
      <c r="AV140">
        <f t="shared" si="212"/>
        <v>1.1514540770099396E-2</v>
      </c>
      <c r="AW140">
        <f t="shared" si="212"/>
        <v>1.1340001666022283E-2</v>
      </c>
      <c r="AX140">
        <f t="shared" si="212"/>
        <v>1.0080230675362302E-2</v>
      </c>
      <c r="AY140">
        <f t="shared" si="212"/>
        <v>8.6130706477064688E-3</v>
      </c>
      <c r="AZ140">
        <f t="shared" si="212"/>
        <v>7.7531931523367017E-3</v>
      </c>
      <c r="BA140">
        <f t="shared" si="212"/>
        <v>7.1019070658649213E-3</v>
      </c>
      <c r="BB140">
        <f t="shared" si="213"/>
        <v>6.5697735395475109E-3</v>
      </c>
      <c r="BC140">
        <f t="shared" si="213"/>
        <v>6.1180256530037119E-3</v>
      </c>
      <c r="BD140">
        <f t="shared" si="213"/>
        <v>5.7254225377634891E-3</v>
      </c>
      <c r="BE140">
        <f t="shared" si="213"/>
        <v>5.3787233382866142E-3</v>
      </c>
      <c r="BF140">
        <f t="shared" si="213"/>
        <v>5.0689633166401049E-3</v>
      </c>
      <c r="BG140">
        <f t="shared" si="213"/>
        <v>4.7897135701899206E-3</v>
      </c>
      <c r="BH140">
        <f t="shared" si="213"/>
        <v>4.5361645734409255E-3</v>
      </c>
      <c r="BI140">
        <f t="shared" si="213"/>
        <v>4.30460002311532E-3</v>
      </c>
      <c r="BJ140">
        <f t="shared" si="213"/>
        <v>4.0920742598109143E-3</v>
      </c>
      <c r="BK140">
        <f t="shared" si="213"/>
        <v>3.8962039978389135E-3</v>
      </c>
      <c r="BL140">
        <f t="shared" si="214"/>
        <v>3.715028109021825E-3</v>
      </c>
      <c r="BM140">
        <f t="shared" si="214"/>
        <v>3.5469099027025039E-3</v>
      </c>
      <c r="BN140">
        <f t="shared" si="214"/>
        <v>3.3904670165422601E-3</v>
      </c>
      <c r="BO140">
        <f t="shared" si="214"/>
        <v>3.2445198585563059E-3</v>
      </c>
      <c r="BP140">
        <f t="shared" si="214"/>
        <v>3.1080528767104283E-3</v>
      </c>
      <c r="BQ140">
        <f t="shared" si="214"/>
        <v>2.9801849218570094E-3</v>
      </c>
      <c r="BR140">
        <f t="shared" si="214"/>
        <v>2.860146198675717E-3</v>
      </c>
      <c r="BS140">
        <f t="shared" si="214"/>
        <v>2.7472600819904297E-3</v>
      </c>
      <c r="BT140">
        <f t="shared" si="214"/>
        <v>2.6409285879930118E-3</v>
      </c>
      <c r="BU140">
        <f t="shared" si="214"/>
        <v>2.5406206331574752E-3</v>
      </c>
      <c r="BV140">
        <f t="shared" si="215"/>
        <v>2.4458624486575014E-3</v>
      </c>
      <c r="BW140">
        <f t="shared" si="215"/>
        <v>2.3562296821568523E-3</v>
      </c>
      <c r="BX140">
        <f t="shared" si="215"/>
        <v>2.2713408353694309E-3</v>
      </c>
      <c r="BY140">
        <f t="shared" si="215"/>
        <v>2.190851769873299E-3</v>
      </c>
      <c r="BZ140">
        <f t="shared" si="215"/>
        <v>2.1144510752242325E-3</v>
      </c>
      <c r="CA140">
        <f t="shared" si="215"/>
        <v>2.041856139083868E-3</v>
      </c>
      <c r="CB140">
        <f t="shared" si="215"/>
        <v>1.9728097933721981E-3</v>
      </c>
      <c r="CC140">
        <f t="shared" si="215"/>
        <v>1.9070774364975151E-3</v>
      </c>
      <c r="CD140">
        <f t="shared" si="215"/>
        <v>1.8444445517004711E-3</v>
      </c>
      <c r="CE140">
        <f t="shared" si="215"/>
        <v>1.7847145570309138E-3</v>
      </c>
      <c r="CF140">
        <f t="shared" si="216"/>
        <v>1.7277069345783889E-3</v>
      </c>
      <c r="CG140">
        <f t="shared" si="216"/>
        <v>1.6732555961166504E-3</v>
      </c>
      <c r="CH140">
        <f t="shared" si="216"/>
        <v>1.6212074499007397E-3</v>
      </c>
      <c r="CI140">
        <f t="shared" si="216"/>
        <v>1.5714211394192697E-3</v>
      </c>
      <c r="CJ140">
        <f t="shared" si="216"/>
        <v>1.5237659297904183E-3</v>
      </c>
      <c r="CK140">
        <f t="shared" si="216"/>
        <v>1.4781207214519003E-3</v>
      </c>
      <c r="CL140">
        <f t="shared" si="216"/>
        <v>1.4343731740271881E-3</v>
      </c>
      <c r="CM140">
        <f t="shared" si="216"/>
        <v>1.3924189259018585E-3</v>
      </c>
      <c r="CN140">
        <f t="shared" si="216"/>
        <v>1.3521608972311334E-3</v>
      </c>
      <c r="CO140">
        <f t="shared" si="216"/>
        <v>1.3135086659129261E-3</v>
      </c>
      <c r="CP140">
        <f t="shared" si="217"/>
        <v>1.276377907571176E-3</v>
      </c>
      <c r="CQ140">
        <f t="shared" si="217"/>
        <v>1.2406898918582696E-3</v>
      </c>
      <c r="CR140">
        <f t="shared" si="217"/>
        <v>7.9875177613513348E-4</v>
      </c>
      <c r="CS140">
        <f t="shared" si="217"/>
        <v>5.1876921754306427E-4</v>
      </c>
      <c r="CT140">
        <f t="shared" si="217"/>
        <v>3.592451323746778E-4</v>
      </c>
      <c r="CU140">
        <f t="shared" si="217"/>
        <v>2.4989641580214813E-4</v>
      </c>
      <c r="CV140">
        <f t="shared" si="217"/>
        <v>1.706202558083481E-4</v>
      </c>
      <c r="CW140">
        <f t="shared" si="217"/>
        <v>1.1215023901675761E-4</v>
      </c>
      <c r="CX140">
        <f t="shared" si="217"/>
        <v>6.9256046103922548E-5</v>
      </c>
      <c r="CY140">
        <f t="shared" si="217"/>
        <v>3.8617228994466489E-5</v>
      </c>
      <c r="CZ140">
        <f t="shared" si="218"/>
        <v>1.7955453044895181E-5</v>
      </c>
      <c r="DA140">
        <f t="shared" si="218"/>
        <v>5.6183775332395384E-6</v>
      </c>
      <c r="DB140">
        <f t="shared" si="218"/>
        <v>3.5686391071358511E-7</v>
      </c>
      <c r="DC140">
        <f t="shared" si="218"/>
        <v>0</v>
      </c>
      <c r="DD140">
        <f t="shared" si="218"/>
        <v>0</v>
      </c>
      <c r="DE140">
        <f t="shared" si="218"/>
        <v>0</v>
      </c>
      <c r="DF140">
        <f t="shared" si="218"/>
        <v>0</v>
      </c>
      <c r="DG140">
        <f t="shared" si="218"/>
        <v>0</v>
      </c>
      <c r="DH140">
        <f t="shared" si="218"/>
        <v>0</v>
      </c>
      <c r="DI140">
        <f t="shared" si="218"/>
        <v>0</v>
      </c>
      <c r="DJ140">
        <f t="shared" si="219"/>
        <v>0</v>
      </c>
      <c r="DK140">
        <f t="shared" si="219"/>
        <v>0</v>
      </c>
      <c r="DL140">
        <f t="shared" si="219"/>
        <v>0</v>
      </c>
      <c r="DM140">
        <f t="shared" si="219"/>
        <v>0</v>
      </c>
      <c r="DN140">
        <f t="shared" si="219"/>
        <v>0</v>
      </c>
      <c r="DO140">
        <f t="shared" si="219"/>
        <v>0</v>
      </c>
      <c r="DP140">
        <f t="shared" si="219"/>
        <v>0</v>
      </c>
      <c r="DQ140">
        <f t="shared" si="219"/>
        <v>0</v>
      </c>
      <c r="DR140">
        <f t="shared" si="219"/>
        <v>0</v>
      </c>
      <c r="DS140">
        <f t="shared" si="219"/>
        <v>0</v>
      </c>
      <c r="DT140">
        <f t="shared" si="220"/>
        <v>0</v>
      </c>
      <c r="DU140">
        <f t="shared" si="220"/>
        <v>0</v>
      </c>
      <c r="DV140">
        <f t="shared" si="220"/>
        <v>0</v>
      </c>
      <c r="DW140">
        <f t="shared" si="220"/>
        <v>0</v>
      </c>
      <c r="DX140">
        <f t="shared" si="220"/>
        <v>0</v>
      </c>
      <c r="DY140">
        <f t="shared" si="220"/>
        <v>0</v>
      </c>
      <c r="DZ140">
        <f t="shared" si="220"/>
        <v>0</v>
      </c>
      <c r="EA140">
        <f t="shared" si="220"/>
        <v>0</v>
      </c>
      <c r="EB140">
        <f t="shared" si="220"/>
        <v>0</v>
      </c>
      <c r="EC140">
        <f t="shared" si="220"/>
        <v>0</v>
      </c>
      <c r="ED140">
        <f t="shared" si="221"/>
        <v>0</v>
      </c>
      <c r="EE140">
        <f t="shared" si="221"/>
        <v>0</v>
      </c>
      <c r="EF140">
        <f t="shared" si="221"/>
        <v>0</v>
      </c>
      <c r="EG140">
        <f t="shared" si="221"/>
        <v>0</v>
      </c>
      <c r="EH140">
        <f t="shared" si="221"/>
        <v>0</v>
      </c>
      <c r="EI140">
        <f t="shared" si="221"/>
        <v>0</v>
      </c>
      <c r="EJ140">
        <f t="shared" si="221"/>
        <v>0</v>
      </c>
      <c r="EK140">
        <f t="shared" si="221"/>
        <v>0</v>
      </c>
      <c r="EL140">
        <f t="shared" si="221"/>
        <v>0</v>
      </c>
      <c r="EM140">
        <f t="shared" si="221"/>
        <v>0</v>
      </c>
      <c r="EN140">
        <f t="shared" si="222"/>
        <v>0</v>
      </c>
      <c r="EO140">
        <f t="shared" si="222"/>
        <v>0</v>
      </c>
      <c r="EP140">
        <f t="shared" si="222"/>
        <v>0</v>
      </c>
      <c r="EQ140">
        <f t="shared" si="222"/>
        <v>0</v>
      </c>
      <c r="ER140">
        <f t="shared" si="222"/>
        <v>0</v>
      </c>
      <c r="ES140">
        <f t="shared" si="222"/>
        <v>0</v>
      </c>
      <c r="ET140">
        <f t="shared" si="222"/>
        <v>0</v>
      </c>
      <c r="EU140">
        <f t="shared" si="222"/>
        <v>0</v>
      </c>
      <c r="EV140">
        <f t="shared" si="222"/>
        <v>0</v>
      </c>
      <c r="EW140">
        <f t="shared" si="222"/>
        <v>0</v>
      </c>
      <c r="EX140">
        <f t="shared" si="222"/>
        <v>0</v>
      </c>
      <c r="EZ140">
        <f t="shared" si="207"/>
        <v>0.87983313821704712</v>
      </c>
      <c r="FB140">
        <f t="shared" si="205"/>
        <v>1.1124165204909775E-2</v>
      </c>
      <c r="FC140">
        <f t="shared" si="206"/>
        <v>0.24859380730008329</v>
      </c>
    </row>
    <row r="141" spans="1:159" x14ac:dyDescent="0.25">
      <c r="A141">
        <v>970</v>
      </c>
      <c r="B141" s="20">
        <f>'Input spectra'!S140</f>
        <v>4.4946598188943802E-2</v>
      </c>
      <c r="C141">
        <f>'Input spectra'!D140</f>
        <v>0</v>
      </c>
      <c r="D141">
        <f t="shared" si="208"/>
        <v>2.0653927966864227E-2</v>
      </c>
      <c r="E141">
        <f t="shared" si="208"/>
        <v>2.0411565021218325E-2</v>
      </c>
      <c r="F141">
        <f t="shared" si="208"/>
        <v>2.0170960485198518E-2</v>
      </c>
      <c r="G141">
        <f t="shared" si="208"/>
        <v>1.9932103461627795E-2</v>
      </c>
      <c r="H141">
        <f t="shared" si="208"/>
        <v>1.9694983115703446E-2</v>
      </c>
      <c r="I141">
        <f t="shared" si="208"/>
        <v>1.9459588674656789E-2</v>
      </c>
      <c r="J141">
        <f t="shared" si="208"/>
        <v>1.9225909427414676E-2</v>
      </c>
      <c r="K141">
        <f t="shared" si="208"/>
        <v>1.8993934724262772E-2</v>
      </c>
      <c r="L141">
        <f t="shared" si="208"/>
        <v>1.8763653976510666E-2</v>
      </c>
      <c r="M141">
        <f t="shared" si="208"/>
        <v>1.8535056656158698E-2</v>
      </c>
      <c r="N141">
        <f t="shared" si="209"/>
        <v>1.8308132295566583E-2</v>
      </c>
      <c r="O141">
        <f t="shared" si="209"/>
        <v>1.8082870487123738E-2</v>
      </c>
      <c r="P141">
        <f t="shared" si="209"/>
        <v>1.7859260882921436E-2</v>
      </c>
      <c r="Q141">
        <f t="shared" si="209"/>
        <v>1.7637293194426602E-2</v>
      </c>
      <c r="R141">
        <f t="shared" si="209"/>
        <v>1.7416957192157394E-2</v>
      </c>
      <c r="S141">
        <f t="shared" si="209"/>
        <v>1.719824270536047E-2</v>
      </c>
      <c r="T141">
        <f t="shared" si="209"/>
        <v>1.6981139621689997E-2</v>
      </c>
      <c r="U141">
        <f t="shared" si="209"/>
        <v>1.6765637886888292E-2</v>
      </c>
      <c r="V141">
        <f t="shared" si="209"/>
        <v>1.6551727504468233E-2</v>
      </c>
      <c r="W141">
        <f t="shared" si="209"/>
        <v>1.6339398535397291E-2</v>
      </c>
      <c r="X141">
        <f t="shared" si="210"/>
        <v>1.612864109778326E-2</v>
      </c>
      <c r="Y141">
        <f t="shared" si="210"/>
        <v>1.5919445366561646E-2</v>
      </c>
      <c r="Z141">
        <f t="shared" si="210"/>
        <v>1.5711801573184712E-2</v>
      </c>
      <c r="AA141">
        <f t="shared" si="210"/>
        <v>1.5505700005312152E-2</v>
      </c>
      <c r="AB141">
        <f t="shared" si="210"/>
        <v>1.5301131006503439E-2</v>
      </c>
      <c r="AC141">
        <f t="shared" si="210"/>
        <v>1.5098084975911771E-2</v>
      </c>
      <c r="AD141">
        <f t="shared" si="210"/>
        <v>1.489655236797963E-2</v>
      </c>
      <c r="AE141">
        <f t="shared" si="210"/>
        <v>1.4696523692136006E-2</v>
      </c>
      <c r="AF141">
        <f t="shared" si="210"/>
        <v>1.4497989512495162E-2</v>
      </c>
      <c r="AG141">
        <f t="shared" si="210"/>
        <v>1.4300940447557028E-2</v>
      </c>
      <c r="AH141">
        <f t="shared" si="211"/>
        <v>1.4105367169909183E-2</v>
      </c>
      <c r="AI141">
        <f t="shared" si="211"/>
        <v>1.3911260405930406E-2</v>
      </c>
      <c r="AJ141">
        <f t="shared" si="211"/>
        <v>1.3718610935495807E-2</v>
      </c>
      <c r="AK141">
        <f t="shared" si="211"/>
        <v>1.3527409591683503E-2</v>
      </c>
      <c r="AL141">
        <f t="shared" si="211"/>
        <v>1.3337647260482874E-2</v>
      </c>
      <c r="AM141">
        <f t="shared" si="211"/>
        <v>1.3149314880504356E-2</v>
      </c>
      <c r="AN141">
        <f t="shared" si="211"/>
        <v>1.2962403442690755E-2</v>
      </c>
      <c r="AO141">
        <f t="shared" si="211"/>
        <v>1.2776903990030123E-2</v>
      </c>
      <c r="AP141">
        <f t="shared" si="211"/>
        <v>1.2592807617270139E-2</v>
      </c>
      <c r="AQ141">
        <f t="shared" si="211"/>
        <v>1.2410105470633998E-2</v>
      </c>
      <c r="AR141">
        <f t="shared" si="212"/>
        <v>1.2228788747537824E-2</v>
      </c>
      <c r="AS141">
        <f t="shared" si="212"/>
        <v>1.204884869630958E-2</v>
      </c>
      <c r="AT141">
        <f t="shared" si="212"/>
        <v>1.1870276615909441E-2</v>
      </c>
      <c r="AU141">
        <f t="shared" si="212"/>
        <v>1.1693063855651714E-2</v>
      </c>
      <c r="AV141">
        <f t="shared" si="212"/>
        <v>1.1517201814928156E-2</v>
      </c>
      <c r="AW141">
        <f t="shared" si="212"/>
        <v>1.1342681942932821E-2</v>
      </c>
      <c r="AX141">
        <f t="shared" si="212"/>
        <v>1.0082666149239429E-2</v>
      </c>
      <c r="AY141">
        <f t="shared" si="212"/>
        <v>8.6151968872031984E-3</v>
      </c>
      <c r="AZ141">
        <f t="shared" si="212"/>
        <v>7.755147848656092E-3</v>
      </c>
      <c r="BA141">
        <f t="shared" si="212"/>
        <v>7.1037348700176651E-3</v>
      </c>
      <c r="BB141">
        <f t="shared" si="213"/>
        <v>6.5714989011917968E-3</v>
      </c>
      <c r="BC141">
        <f t="shared" si="213"/>
        <v>6.1196645148526695E-3</v>
      </c>
      <c r="BD141">
        <f t="shared" si="213"/>
        <v>5.7269863078563948E-3</v>
      </c>
      <c r="BE141">
        <f t="shared" si="213"/>
        <v>5.3802206707223056E-3</v>
      </c>
      <c r="BF141">
        <f t="shared" si="213"/>
        <v>5.0704010462104925E-3</v>
      </c>
      <c r="BG141">
        <f t="shared" si="213"/>
        <v>4.7910972565820787E-3</v>
      </c>
      <c r="BH141">
        <f t="shared" si="213"/>
        <v>4.5374988424764506E-3</v>
      </c>
      <c r="BI141">
        <f t="shared" si="213"/>
        <v>4.3058887929957827E-3</v>
      </c>
      <c r="BJ141">
        <f t="shared" si="213"/>
        <v>4.0933208978047118E-3</v>
      </c>
      <c r="BK141">
        <f t="shared" si="213"/>
        <v>3.8974114326664031E-3</v>
      </c>
      <c r="BL141">
        <f t="shared" si="214"/>
        <v>3.716198913821796E-3</v>
      </c>
      <c r="BM141">
        <f t="shared" si="214"/>
        <v>3.5480463577766295E-3</v>
      </c>
      <c r="BN141">
        <f t="shared" si="214"/>
        <v>3.3915711577892625E-3</v>
      </c>
      <c r="BO141">
        <f t="shared" si="214"/>
        <v>3.2455935155249293E-3</v>
      </c>
      <c r="BP141">
        <f t="shared" si="214"/>
        <v>3.1090977029583889E-3</v>
      </c>
      <c r="BQ141">
        <f t="shared" si="214"/>
        <v>2.9812024194998329E-3</v>
      </c>
      <c r="BR141">
        <f t="shared" si="214"/>
        <v>2.8611377384752303E-3</v>
      </c>
      <c r="BS141">
        <f t="shared" si="214"/>
        <v>2.7482269199686857E-3</v>
      </c>
      <c r="BT141">
        <f t="shared" si="214"/>
        <v>2.6418718793039808E-3</v>
      </c>
      <c r="BU141">
        <f t="shared" si="214"/>
        <v>2.5415414437689235E-3</v>
      </c>
      <c r="BV141">
        <f t="shared" si="215"/>
        <v>2.446761765265551E-3</v>
      </c>
      <c r="BW141">
        <f t="shared" si="215"/>
        <v>2.3571084206603751E-3</v>
      </c>
      <c r="BX141">
        <f t="shared" si="215"/>
        <v>2.2721998481605218E-3</v>
      </c>
      <c r="BY141">
        <f t="shared" si="215"/>
        <v>2.1916918521466084E-3</v>
      </c>
      <c r="BZ141">
        <f t="shared" si="215"/>
        <v>2.1152729704671529E-3</v>
      </c>
      <c r="CA141">
        <f t="shared" si="215"/>
        <v>2.0426605438781591E-3</v>
      </c>
      <c r="CB141">
        <f t="shared" si="215"/>
        <v>1.9735973616131293E-3</v>
      </c>
      <c r="CC141">
        <f t="shared" si="215"/>
        <v>1.9078487831173715E-3</v>
      </c>
      <c r="CD141">
        <f t="shared" si="215"/>
        <v>1.8452002559680141E-3</v>
      </c>
      <c r="CE141">
        <f t="shared" si="215"/>
        <v>1.785455165486196E-3</v>
      </c>
      <c r="CF141">
        <f t="shared" si="216"/>
        <v>1.7284329636525E-3</v>
      </c>
      <c r="CG141">
        <f t="shared" si="216"/>
        <v>1.6739675344780221E-3</v>
      </c>
      <c r="CH141">
        <f t="shared" si="216"/>
        <v>1.6219057605631362E-3</v>
      </c>
      <c r="CI141">
        <f t="shared" si="216"/>
        <v>1.5721062616412614E-3</v>
      </c>
      <c r="CJ141">
        <f t="shared" si="216"/>
        <v>1.5244382807917279E-3</v>
      </c>
      <c r="CK141">
        <f t="shared" si="216"/>
        <v>1.4787806979683626E-3</v>
      </c>
      <c r="CL141">
        <f t="shared" si="216"/>
        <v>1.4350211537229995E-3</v>
      </c>
      <c r="CM141">
        <f t="shared" si="216"/>
        <v>1.3930552686552476E-3</v>
      </c>
      <c r="CN141">
        <f t="shared" si="216"/>
        <v>1.3527859463074166E-3</v>
      </c>
      <c r="CO141">
        <f t="shared" si="216"/>
        <v>1.31412274903709E-3</v>
      </c>
      <c r="CP141">
        <f t="shared" si="217"/>
        <v>1.2769813379105836E-3</v>
      </c>
      <c r="CQ141">
        <f t="shared" si="217"/>
        <v>1.2412829689247556E-3</v>
      </c>
      <c r="CR141">
        <f t="shared" si="217"/>
        <v>7.9913779390663152E-4</v>
      </c>
      <c r="CS141">
        <f t="shared" si="217"/>
        <v>5.1902265215232743E-4</v>
      </c>
      <c r="CT141">
        <f t="shared" si="217"/>
        <v>3.5942252218195466E-4</v>
      </c>
      <c r="CU141">
        <f t="shared" si="217"/>
        <v>2.5002112390972526E-4</v>
      </c>
      <c r="CV141">
        <f t="shared" si="217"/>
        <v>1.7070629850611784E-4</v>
      </c>
      <c r="CW141">
        <f t="shared" si="217"/>
        <v>1.1220738494285333E-4</v>
      </c>
      <c r="CX141">
        <f t="shared" si="217"/>
        <v>6.9291699281909163E-5</v>
      </c>
      <c r="CY141">
        <f t="shared" si="217"/>
        <v>3.8637312148558984E-5</v>
      </c>
      <c r="CZ141">
        <f t="shared" si="218"/>
        <v>1.7964885247621494E-5</v>
      </c>
      <c r="DA141">
        <f t="shared" si="218"/>
        <v>5.6213584523547473E-6</v>
      </c>
      <c r="DB141">
        <f t="shared" si="218"/>
        <v>3.5705512566263673E-7</v>
      </c>
      <c r="DC141">
        <f t="shared" si="218"/>
        <v>0</v>
      </c>
      <c r="DD141">
        <f t="shared" si="218"/>
        <v>0</v>
      </c>
      <c r="DE141">
        <f t="shared" si="218"/>
        <v>0</v>
      </c>
      <c r="DF141">
        <f t="shared" si="218"/>
        <v>0</v>
      </c>
      <c r="DG141">
        <f t="shared" si="218"/>
        <v>0</v>
      </c>
      <c r="DH141">
        <f t="shared" si="218"/>
        <v>0</v>
      </c>
      <c r="DI141">
        <f t="shared" si="218"/>
        <v>0</v>
      </c>
      <c r="DJ141">
        <f t="shared" si="219"/>
        <v>0</v>
      </c>
      <c r="DK141">
        <f t="shared" si="219"/>
        <v>0</v>
      </c>
      <c r="DL141">
        <f t="shared" si="219"/>
        <v>0</v>
      </c>
      <c r="DM141">
        <f t="shared" si="219"/>
        <v>0</v>
      </c>
      <c r="DN141">
        <f t="shared" si="219"/>
        <v>0</v>
      </c>
      <c r="DO141">
        <f t="shared" si="219"/>
        <v>0</v>
      </c>
      <c r="DP141">
        <f t="shared" si="219"/>
        <v>0</v>
      </c>
      <c r="DQ141">
        <f t="shared" si="219"/>
        <v>0</v>
      </c>
      <c r="DR141">
        <f t="shared" si="219"/>
        <v>0</v>
      </c>
      <c r="DS141">
        <f t="shared" si="219"/>
        <v>0</v>
      </c>
      <c r="DT141">
        <f t="shared" si="220"/>
        <v>0</v>
      </c>
      <c r="DU141">
        <f t="shared" si="220"/>
        <v>0</v>
      </c>
      <c r="DV141">
        <f t="shared" si="220"/>
        <v>0</v>
      </c>
      <c r="DW141">
        <f t="shared" si="220"/>
        <v>0</v>
      </c>
      <c r="DX141">
        <f t="shared" si="220"/>
        <v>0</v>
      </c>
      <c r="DY141">
        <f t="shared" si="220"/>
        <v>0</v>
      </c>
      <c r="DZ141">
        <f t="shared" si="220"/>
        <v>0</v>
      </c>
      <c r="EA141">
        <f t="shared" si="220"/>
        <v>0</v>
      </c>
      <c r="EB141">
        <f t="shared" si="220"/>
        <v>0</v>
      </c>
      <c r="EC141">
        <f t="shared" si="220"/>
        <v>0</v>
      </c>
      <c r="ED141">
        <f t="shared" si="221"/>
        <v>0</v>
      </c>
      <c r="EE141">
        <f t="shared" si="221"/>
        <v>0</v>
      </c>
      <c r="EF141">
        <f t="shared" si="221"/>
        <v>0</v>
      </c>
      <c r="EG141">
        <f t="shared" si="221"/>
        <v>0</v>
      </c>
      <c r="EH141">
        <f t="shared" si="221"/>
        <v>0</v>
      </c>
      <c r="EI141">
        <f t="shared" si="221"/>
        <v>0</v>
      </c>
      <c r="EJ141">
        <f t="shared" si="221"/>
        <v>0</v>
      </c>
      <c r="EK141">
        <f t="shared" si="221"/>
        <v>0</v>
      </c>
      <c r="EL141">
        <f t="shared" si="221"/>
        <v>0</v>
      </c>
      <c r="EM141">
        <f t="shared" si="221"/>
        <v>0</v>
      </c>
      <c r="EN141">
        <f t="shared" si="222"/>
        <v>0</v>
      </c>
      <c r="EO141">
        <f t="shared" si="222"/>
        <v>0</v>
      </c>
      <c r="EP141">
        <f t="shared" si="222"/>
        <v>0</v>
      </c>
      <c r="EQ141">
        <f t="shared" si="222"/>
        <v>0</v>
      </c>
      <c r="ER141">
        <f t="shared" si="222"/>
        <v>0</v>
      </c>
      <c r="ES141">
        <f t="shared" si="222"/>
        <v>0</v>
      </c>
      <c r="ET141">
        <f t="shared" si="222"/>
        <v>0</v>
      </c>
      <c r="EU141">
        <f t="shared" si="222"/>
        <v>0</v>
      </c>
      <c r="EV141">
        <f t="shared" si="222"/>
        <v>0</v>
      </c>
      <c r="EW141">
        <f t="shared" si="222"/>
        <v>0</v>
      </c>
      <c r="EX141">
        <f t="shared" si="222"/>
        <v>0</v>
      </c>
      <c r="EZ141">
        <f t="shared" si="207"/>
        <v>0.87996013674257678</v>
      </c>
      <c r="FB141">
        <f t="shared" si="205"/>
        <v>1.1111327807354021E-2</v>
      </c>
      <c r="FC141">
        <f t="shared" si="206"/>
        <v>0.24859544836320704</v>
      </c>
    </row>
    <row r="142" spans="1:159" x14ac:dyDescent="0.25">
      <c r="A142">
        <v>975</v>
      </c>
      <c r="B142" s="20">
        <f>'Input spectra'!S141</f>
        <v>4.4894080849790199E-2</v>
      </c>
      <c r="C142">
        <f>'Input spectra'!D141</f>
        <v>0</v>
      </c>
      <c r="D142">
        <f t="shared" si="208"/>
        <v>2.0653927966864227E-2</v>
      </c>
      <c r="E142">
        <f t="shared" si="208"/>
        <v>2.0411672217608097E-2</v>
      </c>
      <c r="F142">
        <f t="shared" si="208"/>
        <v>2.0171172351345752E-2</v>
      </c>
      <c r="G142">
        <f t="shared" si="208"/>
        <v>1.9932417498412906E-2</v>
      </c>
      <c r="H142">
        <f t="shared" si="208"/>
        <v>1.9695396851292252E-2</v>
      </c>
      <c r="I142">
        <f t="shared" si="208"/>
        <v>1.9460099664274821E-2</v>
      </c>
      <c r="J142">
        <f t="shared" si="208"/>
        <v>1.9226515253123092E-2</v>
      </c>
      <c r="K142">
        <f t="shared" si="208"/>
        <v>1.8994632994735892E-2</v>
      </c>
      <c r="L142">
        <f t="shared" si="208"/>
        <v>1.8764442326815088E-2</v>
      </c>
      <c r="M142">
        <f t="shared" si="208"/>
        <v>1.8535932747534008E-2</v>
      </c>
      <c r="N142">
        <f t="shared" si="209"/>
        <v>1.8309093815207622E-2</v>
      </c>
      <c r="O142">
        <f t="shared" si="209"/>
        <v>1.8083915147964459E-2</v>
      </c>
      <c r="P142">
        <f t="shared" si="209"/>
        <v>1.7860386423420284E-2</v>
      </c>
      <c r="Q142">
        <f t="shared" si="209"/>
        <v>1.7638497378353459E-2</v>
      </c>
      <c r="R142">
        <f t="shared" si="209"/>
        <v>1.7418237808382045E-2</v>
      </c>
      <c r="S142">
        <f t="shared" si="209"/>
        <v>1.7199597567642597E-2</v>
      </c>
      <c r="T142">
        <f t="shared" si="209"/>
        <v>1.6982566568470681E-2</v>
      </c>
      <c r="U142">
        <f t="shared" si="209"/>
        <v>1.6767134781083017E-2</v>
      </c>
      <c r="V142">
        <f t="shared" si="209"/>
        <v>1.6553292233261394E-2</v>
      </c>
      <c r="W142">
        <f t="shared" si="209"/>
        <v>1.6341029010038168E-2</v>
      </c>
      <c r="X142">
        <f t="shared" si="210"/>
        <v>1.6130335253383483E-2</v>
      </c>
      <c r="Y142">
        <f t="shared" si="210"/>
        <v>1.5921201161894102E-2</v>
      </c>
      <c r="Z142">
        <f t="shared" si="210"/>
        <v>1.571361699048392E-2</v>
      </c>
      <c r="AA142">
        <f t="shared" si="210"/>
        <v>1.5507573050076086E-2</v>
      </c>
      <c r="AB142">
        <f t="shared" si="210"/>
        <v>1.5303059707296772E-2</v>
      </c>
      <c r="AC142">
        <f t="shared" si="210"/>
        <v>1.5100067384170556E-2</v>
      </c>
      <c r="AD142">
        <f t="shared" si="210"/>
        <v>1.4898586557817393E-2</v>
      </c>
      <c r="AE142">
        <f t="shared" si="210"/>
        <v>1.469860776015124E-2</v>
      </c>
      <c r="AF142">
        <f t="shared" si="210"/>
        <v>1.4500121577580223E-2</v>
      </c>
      <c r="AG142">
        <f t="shared" si="210"/>
        <v>1.4303118650708426E-2</v>
      </c>
      <c r="AH142">
        <f t="shared" si="211"/>
        <v>1.4107589674039234E-2</v>
      </c>
      <c r="AI142">
        <f t="shared" si="211"/>
        <v>1.3913525395680275E-2</v>
      </c>
      <c r="AJ142">
        <f t="shared" si="211"/>
        <v>1.3720916617049888E-2</v>
      </c>
      <c r="AK142">
        <f t="shared" si="211"/>
        <v>1.3529754192585173E-2</v>
      </c>
      <c r="AL142">
        <f t="shared" si="211"/>
        <v>1.3340029029451578E-2</v>
      </c>
      <c r="AM142">
        <f t="shared" si="211"/>
        <v>1.3151732087254026E-2</v>
      </c>
      <c r="AN142">
        <f t="shared" si="211"/>
        <v>1.2964854377749555E-2</v>
      </c>
      <c r="AO142">
        <f t="shared" si="211"/>
        <v>1.2779386964561516E-2</v>
      </c>
      <c r="AP142">
        <f t="shared" si="211"/>
        <v>1.2595320962895248E-2</v>
      </c>
      <c r="AQ142">
        <f t="shared" si="211"/>
        <v>1.2412647539255276E-2</v>
      </c>
      <c r="AR142">
        <f t="shared" si="212"/>
        <v>1.2231357911164019E-2</v>
      </c>
      <c r="AS142">
        <f t="shared" si="212"/>
        <v>1.2051443346881968E-2</v>
      </c>
      <c r="AT142">
        <f t="shared" si="212"/>
        <v>1.187289516512934E-2</v>
      </c>
      <c r="AU142">
        <f t="shared" si="212"/>
        <v>1.169570473480926E-2</v>
      </c>
      <c r="AV142">
        <f t="shared" si="212"/>
        <v>1.1519863474732338E-2</v>
      </c>
      <c r="AW142">
        <f t="shared" si="212"/>
        <v>1.1345362853342764E-2</v>
      </c>
      <c r="AX142">
        <f t="shared" si="212"/>
        <v>1.0085102211548824E-2</v>
      </c>
      <c r="AY142">
        <f t="shared" si="212"/>
        <v>8.6173236515875769E-3</v>
      </c>
      <c r="AZ142">
        <f t="shared" si="212"/>
        <v>7.7571030377837514E-3</v>
      </c>
      <c r="BA142">
        <f t="shared" si="212"/>
        <v>7.1055631445888475E-3</v>
      </c>
      <c r="BB142">
        <f t="shared" si="213"/>
        <v>6.5732247159525853E-3</v>
      </c>
      <c r="BC142">
        <f t="shared" si="213"/>
        <v>6.1213038157106004E-3</v>
      </c>
      <c r="BD142">
        <f t="shared" si="213"/>
        <v>5.7285505050578486E-3</v>
      </c>
      <c r="BE142">
        <f t="shared" si="213"/>
        <v>5.3817184199863545E-3</v>
      </c>
      <c r="BF142">
        <f t="shared" si="213"/>
        <v>5.0718391835696507E-3</v>
      </c>
      <c r="BG142">
        <f t="shared" si="213"/>
        <v>4.7924813427033669E-3</v>
      </c>
      <c r="BH142">
        <f t="shared" si="213"/>
        <v>4.5388335039743362E-3</v>
      </c>
      <c r="BI142">
        <f t="shared" si="213"/>
        <v>4.3071779487257556E-3</v>
      </c>
      <c r="BJ142">
        <f t="shared" si="213"/>
        <v>4.0945679155829874E-3</v>
      </c>
      <c r="BK142">
        <f t="shared" si="213"/>
        <v>3.8986192416783205E-3</v>
      </c>
      <c r="BL142">
        <f t="shared" si="214"/>
        <v>3.7173700876052145E-3</v>
      </c>
      <c r="BM142">
        <f t="shared" si="214"/>
        <v>3.5491831769790165E-3</v>
      </c>
      <c r="BN142">
        <f t="shared" si="214"/>
        <v>3.3926756586114761E-3</v>
      </c>
      <c r="BO142">
        <f t="shared" si="214"/>
        <v>3.2466675277816499E-3</v>
      </c>
      <c r="BP142">
        <f t="shared" si="214"/>
        <v>3.1101428804429379E-3</v>
      </c>
      <c r="BQ142">
        <f t="shared" si="214"/>
        <v>2.9822202645376937E-3</v>
      </c>
      <c r="BR142">
        <f t="shared" si="214"/>
        <v>2.8621296220163244E-3</v>
      </c>
      <c r="BS142">
        <f t="shared" si="214"/>
        <v>2.7491940982043803E-3</v>
      </c>
      <c r="BT142">
        <f t="shared" si="214"/>
        <v>2.6428155075413256E-3</v>
      </c>
      <c r="BU142">
        <f t="shared" si="214"/>
        <v>2.5424625881146465E-3</v>
      </c>
      <c r="BV142">
        <f t="shared" si="215"/>
        <v>2.4476614125423846E-3</v>
      </c>
      <c r="BW142">
        <f t="shared" si="215"/>
        <v>2.3579874868829495E-3</v>
      </c>
      <c r="BX142">
        <f t="shared" si="215"/>
        <v>2.2730591858271068E-3</v>
      </c>
      <c r="BY142">
        <f t="shared" si="215"/>
        <v>2.1925322565495274E-3</v>
      </c>
      <c r="BZ142">
        <f t="shared" si="215"/>
        <v>2.1160951851839061E-3</v>
      </c>
      <c r="CA142">
        <f t="shared" si="215"/>
        <v>2.0434652655738528E-3</v>
      </c>
      <c r="CB142">
        <f t="shared" si="215"/>
        <v>1.9743852442603137E-3</v>
      </c>
      <c r="CC142">
        <f t="shared" si="215"/>
        <v>1.9086204417201587E-3</v>
      </c>
      <c r="CD142">
        <f t="shared" si="215"/>
        <v>1.845956269862073E-3</v>
      </c>
      <c r="CE142">
        <f t="shared" si="215"/>
        <v>1.786196081274033E-3</v>
      </c>
      <c r="CF142">
        <f t="shared" si="216"/>
        <v>1.7291592978236191E-3</v>
      </c>
      <c r="CG142">
        <f t="shared" si="216"/>
        <v>1.6746797757555959E-3</v>
      </c>
      <c r="CH142">
        <f t="shared" si="216"/>
        <v>1.6226043720123208E-3</v>
      </c>
      <c r="CI142">
        <f t="shared" si="216"/>
        <v>1.5727916825689578E-3</v>
      </c>
      <c r="CJ142">
        <f t="shared" si="216"/>
        <v>1.525110928463189E-3</v>
      </c>
      <c r="CK142">
        <f t="shared" si="216"/>
        <v>1.479440969162381E-3</v>
      </c>
      <c r="CL142">
        <f t="shared" si="216"/>
        <v>1.4356694261443677E-3</v>
      </c>
      <c r="CM142">
        <f t="shared" si="216"/>
        <v>1.3936919022206132E-3</v>
      </c>
      <c r="CN142">
        <f t="shared" si="216"/>
        <v>1.3534112843185066E-3</v>
      </c>
      <c r="CO142">
        <f t="shared" si="216"/>
        <v>1.314737119253447E-3</v>
      </c>
      <c r="CP142">
        <f t="shared" si="217"/>
        <v>1.2775850535324085E-3</v>
      </c>
      <c r="CQ142">
        <f t="shared" si="217"/>
        <v>1.2418763294951285E-3</v>
      </c>
      <c r="CR142">
        <f t="shared" si="217"/>
        <v>7.9952399823135468E-4</v>
      </c>
      <c r="CS142">
        <f t="shared" si="217"/>
        <v>5.1927621057213877E-4</v>
      </c>
      <c r="CT142">
        <f t="shared" si="217"/>
        <v>3.5959999958163269E-4</v>
      </c>
      <c r="CU142">
        <f t="shared" si="217"/>
        <v>2.5014589425153671E-4</v>
      </c>
      <c r="CV142">
        <f t="shared" si="217"/>
        <v>1.7079238459466676E-4</v>
      </c>
      <c r="CW142">
        <f t="shared" si="217"/>
        <v>1.1226455998753942E-4</v>
      </c>
      <c r="CX142">
        <f t="shared" si="217"/>
        <v>6.9327370814237005E-5</v>
      </c>
      <c r="CY142">
        <f t="shared" si="217"/>
        <v>3.8657405747033146E-5</v>
      </c>
      <c r="CZ142">
        <f t="shared" si="218"/>
        <v>1.7974322405190667E-5</v>
      </c>
      <c r="DA142">
        <f t="shared" si="218"/>
        <v>5.6243409530437682E-6</v>
      </c>
      <c r="DB142">
        <f t="shared" si="218"/>
        <v>3.5724644306855118E-7</v>
      </c>
      <c r="DC142">
        <f t="shared" si="218"/>
        <v>0</v>
      </c>
      <c r="DD142">
        <f t="shared" si="218"/>
        <v>0</v>
      </c>
      <c r="DE142">
        <f t="shared" si="218"/>
        <v>0</v>
      </c>
      <c r="DF142">
        <f t="shared" si="218"/>
        <v>0</v>
      </c>
      <c r="DG142">
        <f t="shared" si="218"/>
        <v>0</v>
      </c>
      <c r="DH142">
        <f t="shared" si="218"/>
        <v>0</v>
      </c>
      <c r="DI142">
        <f t="shared" si="218"/>
        <v>0</v>
      </c>
      <c r="DJ142">
        <f t="shared" si="219"/>
        <v>0</v>
      </c>
      <c r="DK142">
        <f t="shared" si="219"/>
        <v>0</v>
      </c>
      <c r="DL142">
        <f t="shared" si="219"/>
        <v>0</v>
      </c>
      <c r="DM142">
        <f t="shared" si="219"/>
        <v>0</v>
      </c>
      <c r="DN142">
        <f t="shared" si="219"/>
        <v>0</v>
      </c>
      <c r="DO142">
        <f t="shared" si="219"/>
        <v>0</v>
      </c>
      <c r="DP142">
        <f t="shared" si="219"/>
        <v>0</v>
      </c>
      <c r="DQ142">
        <f t="shared" si="219"/>
        <v>0</v>
      </c>
      <c r="DR142">
        <f t="shared" si="219"/>
        <v>0</v>
      </c>
      <c r="DS142">
        <f t="shared" si="219"/>
        <v>0</v>
      </c>
      <c r="DT142">
        <f t="shared" si="220"/>
        <v>0</v>
      </c>
      <c r="DU142">
        <f t="shared" si="220"/>
        <v>0</v>
      </c>
      <c r="DV142">
        <f t="shared" si="220"/>
        <v>0</v>
      </c>
      <c r="DW142">
        <f t="shared" si="220"/>
        <v>0</v>
      </c>
      <c r="DX142">
        <f t="shared" si="220"/>
        <v>0</v>
      </c>
      <c r="DY142">
        <f t="shared" si="220"/>
        <v>0</v>
      </c>
      <c r="DZ142">
        <f t="shared" si="220"/>
        <v>0</v>
      </c>
      <c r="EA142">
        <f t="shared" si="220"/>
        <v>0</v>
      </c>
      <c r="EB142">
        <f t="shared" si="220"/>
        <v>0</v>
      </c>
      <c r="EC142">
        <f t="shared" si="220"/>
        <v>0</v>
      </c>
      <c r="ED142">
        <f t="shared" si="221"/>
        <v>0</v>
      </c>
      <c r="EE142">
        <f t="shared" si="221"/>
        <v>0</v>
      </c>
      <c r="EF142">
        <f t="shared" si="221"/>
        <v>0</v>
      </c>
      <c r="EG142">
        <f t="shared" si="221"/>
        <v>0</v>
      </c>
      <c r="EH142">
        <f t="shared" si="221"/>
        <v>0</v>
      </c>
      <c r="EI142">
        <f t="shared" si="221"/>
        <v>0</v>
      </c>
      <c r="EJ142">
        <f t="shared" si="221"/>
        <v>0</v>
      </c>
      <c r="EK142">
        <f t="shared" si="221"/>
        <v>0</v>
      </c>
      <c r="EL142">
        <f t="shared" si="221"/>
        <v>0</v>
      </c>
      <c r="EM142">
        <f t="shared" si="221"/>
        <v>0</v>
      </c>
      <c r="EN142">
        <f t="shared" si="222"/>
        <v>0</v>
      </c>
      <c r="EO142">
        <f t="shared" si="222"/>
        <v>0</v>
      </c>
      <c r="EP142">
        <f t="shared" si="222"/>
        <v>0</v>
      </c>
      <c r="EQ142">
        <f t="shared" si="222"/>
        <v>0</v>
      </c>
      <c r="ER142">
        <f t="shared" si="222"/>
        <v>0</v>
      </c>
      <c r="ES142">
        <f t="shared" si="222"/>
        <v>0</v>
      </c>
      <c r="ET142">
        <f t="shared" si="222"/>
        <v>0</v>
      </c>
      <c r="EU142">
        <f t="shared" si="222"/>
        <v>0</v>
      </c>
      <c r="EV142">
        <f t="shared" si="222"/>
        <v>0</v>
      </c>
      <c r="EW142">
        <f t="shared" si="222"/>
        <v>0</v>
      </c>
      <c r="EX142">
        <f t="shared" si="222"/>
        <v>0</v>
      </c>
      <c r="EZ142">
        <f t="shared" si="207"/>
        <v>0.88008716378026763</v>
      </c>
      <c r="FB142">
        <f t="shared" si="205"/>
        <v>1.1098490072700917E-2</v>
      </c>
      <c r="FC142">
        <f t="shared" si="206"/>
        <v>0.24859708942657416</v>
      </c>
    </row>
    <row r="143" spans="1:159" x14ac:dyDescent="0.25">
      <c r="A143">
        <v>980</v>
      </c>
      <c r="B143" s="20">
        <f>'Input spectra'!S142</f>
        <v>4.4841563510636499E-2</v>
      </c>
      <c r="C143">
        <f>'Input spectra'!D142</f>
        <v>0</v>
      </c>
      <c r="D143">
        <f t="shared" ref="D143:M158" si="223">D$2*EXP(- D$1 * ($C143*_c2+$B143))</f>
        <v>2.0653927966864227E-2</v>
      </c>
      <c r="E143">
        <f t="shared" si="223"/>
        <v>2.0411779414560835E-2</v>
      </c>
      <c r="F143">
        <f t="shared" si="223"/>
        <v>2.0171384219718327E-2</v>
      </c>
      <c r="G143">
        <f t="shared" si="223"/>
        <v>1.9932731540145771E-2</v>
      </c>
      <c r="H143">
        <f t="shared" si="223"/>
        <v>1.9695810595572471E-2</v>
      </c>
      <c r="I143">
        <f t="shared" si="223"/>
        <v>1.9460610667310939E-2</v>
      </c>
      <c r="J143">
        <f t="shared" si="223"/>
        <v>1.9227121097921625E-2</v>
      </c>
      <c r="K143">
        <f t="shared" si="223"/>
        <v>1.8995331290879405E-2</v>
      </c>
      <c r="L143">
        <f t="shared" si="223"/>
        <v>1.8765230710241859E-2</v>
      </c>
      <c r="M143">
        <f t="shared" si="223"/>
        <v>1.8536808880319288E-2</v>
      </c>
      <c r="N143">
        <f t="shared" ref="N143:W158" si="224">N$2*EXP(- N$1 * ($C143*_c2+$B143))</f>
        <v>1.8310055385346444E-2</v>
      </c>
      <c r="O143">
        <f t="shared" si="224"/>
        <v>1.8084959869156012E-2</v>
      </c>
      <c r="P143">
        <f t="shared" si="224"/>
        <v>1.7861512034853838E-2</v>
      </c>
      <c r="Q143">
        <f t="shared" si="224"/>
        <v>1.7639701644495822E-2</v>
      </c>
      <c r="R143">
        <f t="shared" si="224"/>
        <v>1.7419518518766539E-2</v>
      </c>
      <c r="S143">
        <f t="shared" si="224"/>
        <v>1.7200952536659573E-2</v>
      </c>
      <c r="T143">
        <f t="shared" si="224"/>
        <v>1.6983993635159518E-2</v>
      </c>
      <c r="U143">
        <f t="shared" si="224"/>
        <v>1.6768631808925641E-2</v>
      </c>
      <c r="V143">
        <f t="shared" si="224"/>
        <v>1.6554857109977259E-2</v>
      </c>
      <c r="W143">
        <f t="shared" si="224"/>
        <v>1.6342659647380731E-2</v>
      </c>
      <c r="X143">
        <f t="shared" ref="X143:AG158" si="225">X$2*EXP(- X$1 * ($C143*_c2+$B143))</f>
        <v>1.6132029586938143E-2</v>
      </c>
      <c r="Y143">
        <f t="shared" si="225"/>
        <v>1.5922957150877604E-2</v>
      </c>
      <c r="Z143">
        <f t="shared" si="225"/>
        <v>1.5715432617545197E-2</v>
      </c>
      <c r="AA143">
        <f t="shared" si="225"/>
        <v>1.5509446321098538E-2</v>
      </c>
      <c r="AB143">
        <f t="shared" si="225"/>
        <v>1.530498865120199E-2</v>
      </c>
      <c r="AC143">
        <f t="shared" si="225"/>
        <v>1.5102050052723449E-2</v>
      </c>
      <c r="AD143">
        <f t="shared" si="225"/>
        <v>1.490062102543274E-2</v>
      </c>
      <c r="AE143">
        <f t="shared" si="225"/>
        <v>1.4700692123701637E-2</v>
      </c>
      <c r="AF143">
        <f t="shared" si="225"/>
        <v>1.450225395620542E-2</v>
      </c>
      <c r="AG143">
        <f t="shared" si="225"/>
        <v>1.4305297185626047E-2</v>
      </c>
      <c r="AH143">
        <f t="shared" ref="AH143:AQ158" si="226">AH$2*EXP(- AH$1 * ($C143*_c2+$B143))</f>
        <v>1.4109812528356885E-2</v>
      </c>
      <c r="AI143">
        <f t="shared" si="226"/>
        <v>1.3915790754208993E-2</v>
      </c>
      <c r="AJ143">
        <f t="shared" si="226"/>
        <v>1.3723222686118966E-2</v>
      </c>
      <c r="AK143">
        <f t="shared" si="226"/>
        <v>1.3532099199858321E-2</v>
      </c>
      <c r="AL143">
        <f t="shared" si="226"/>
        <v>1.3342411223744431E-2</v>
      </c>
      <c r="AM143">
        <f t="shared" si="226"/>
        <v>1.3154149738352971E-2</v>
      </c>
      <c r="AN143">
        <f t="shared" si="226"/>
        <v>1.2967305776231883E-2</v>
      </c>
      <c r="AO143">
        <f t="shared" si="226"/>
        <v>1.2781870421616888E-2</v>
      </c>
      <c r="AP143">
        <f t="shared" si="226"/>
        <v>1.2597834810148466E-2</v>
      </c>
      <c r="AQ143">
        <f t="shared" si="226"/>
        <v>1.2415190128590336E-2</v>
      </c>
      <c r="AR143">
        <f t="shared" ref="AR143:BA158" si="227">AR$2*EXP(- AR$1 * ($C143*_c2+$B143))</f>
        <v>1.2233927614549462E-2</v>
      </c>
      <c r="AS143">
        <f t="shared" si="227"/>
        <v>1.2054038556197506E-2</v>
      </c>
      <c r="AT143">
        <f t="shared" si="227"/>
        <v>1.1875514291993744E-2</v>
      </c>
      <c r="AU143">
        <f t="shared" si="227"/>
        <v>1.1698346210409521E-2</v>
      </c>
      <c r="AV143">
        <f t="shared" si="227"/>
        <v>1.152252574965407E-2</v>
      </c>
      <c r="AW143">
        <f t="shared" si="227"/>
        <v>1.1348044397401849E-2</v>
      </c>
      <c r="AX143">
        <f t="shared" si="227"/>
        <v>1.0087538862432662E-2</v>
      </c>
      <c r="AY143">
        <f t="shared" si="227"/>
        <v>8.6194509409891831E-3</v>
      </c>
      <c r="AZ143">
        <f t="shared" si="227"/>
        <v>7.7590587198439276E-3</v>
      </c>
      <c r="BA143">
        <f t="shared" si="227"/>
        <v>7.10739188969954E-3</v>
      </c>
      <c r="BB143">
        <f t="shared" ref="BB143:BK158" si="228">BB$2*EXP(- BB$1 * ($C143*_c2+$B143))</f>
        <v>6.5749509839488759E-3</v>
      </c>
      <c r="BC143">
        <f t="shared" si="228"/>
        <v>6.1229435556951067E-3</v>
      </c>
      <c r="BD143">
        <f t="shared" si="228"/>
        <v>5.7301151294845074E-3</v>
      </c>
      <c r="BE143">
        <f t="shared" si="228"/>
        <v>5.3832165861948033E-3</v>
      </c>
      <c r="BF143">
        <f t="shared" si="228"/>
        <v>5.0732777288332448E-3</v>
      </c>
      <c r="BG143">
        <f t="shared" si="228"/>
        <v>4.7938658286692613E-3</v>
      </c>
      <c r="BH143">
        <f t="shared" si="228"/>
        <v>4.5401685580500253E-3</v>
      </c>
      <c r="BI143">
        <f t="shared" si="228"/>
        <v>4.3084674904207594E-3</v>
      </c>
      <c r="BJ143">
        <f t="shared" si="228"/>
        <v>4.0958153132614437E-3</v>
      </c>
      <c r="BK143">
        <f t="shared" si="228"/>
        <v>3.8998274249906276E-3</v>
      </c>
      <c r="BL143">
        <f t="shared" ref="BL143:BU158" si="229">BL$2*EXP(- BL$1 * ($C143*_c2+$B143))</f>
        <v>3.7185416304883691E-3</v>
      </c>
      <c r="BM143">
        <f t="shared" si="229"/>
        <v>3.5503203604263364E-3</v>
      </c>
      <c r="BN143">
        <f t="shared" si="229"/>
        <v>3.3937805191260021E-3</v>
      </c>
      <c r="BO143">
        <f t="shared" si="229"/>
        <v>3.247741895444039E-3</v>
      </c>
      <c r="BP143">
        <f t="shared" si="229"/>
        <v>3.1111884092821511E-3</v>
      </c>
      <c r="BQ143">
        <f t="shared" si="229"/>
        <v>2.9832384570892025E-3</v>
      </c>
      <c r="BR143">
        <f t="shared" si="229"/>
        <v>2.8631218494181666E-3</v>
      </c>
      <c r="BS143">
        <f t="shared" si="229"/>
        <v>2.7501616168172606E-3</v>
      </c>
      <c r="BT143">
        <f t="shared" si="229"/>
        <v>2.6437594728253916E-3</v>
      </c>
      <c r="BU143">
        <f t="shared" si="229"/>
        <v>2.543384066315602E-3</v>
      </c>
      <c r="BV143">
        <f t="shared" ref="BV143:CE158" si="230">BV$2*EXP(- BV$1 * ($C143*_c2+$B143))</f>
        <v>2.4485613906095874E-3</v>
      </c>
      <c r="BW143">
        <f t="shared" si="230"/>
        <v>2.3588668809467984E-3</v>
      </c>
      <c r="BX143">
        <f t="shared" si="230"/>
        <v>2.2739188484920542E-3</v>
      </c>
      <c r="BY143">
        <f t="shared" si="230"/>
        <v>2.1933729832055784E-3</v>
      </c>
      <c r="BZ143">
        <f t="shared" si="230"/>
        <v>2.1169177194986758E-3</v>
      </c>
      <c r="CA143">
        <f t="shared" si="230"/>
        <v>2.0442703042957955E-3</v>
      </c>
      <c r="CB143">
        <f t="shared" si="230"/>
        <v>1.9751734414392664E-3</v>
      </c>
      <c r="CC143">
        <f t="shared" si="230"/>
        <v>1.9093924124320646E-3</v>
      </c>
      <c r="CD143">
        <f t="shared" si="230"/>
        <v>1.846712593509509E-3</v>
      </c>
      <c r="CE143">
        <f t="shared" si="230"/>
        <v>1.7869373045219603E-3</v>
      </c>
      <c r="CF143">
        <f t="shared" ref="CF143:CO158" si="231">CF$2*EXP(- CF$1 * ($C143*_c2+$B143))</f>
        <v>1.7298859372199577E-3</v>
      </c>
      <c r="CG143">
        <f t="shared" si="231"/>
        <v>1.6753923200782583E-3</v>
      </c>
      <c r="CH143">
        <f t="shared" si="231"/>
        <v>1.6233032843778535E-3</v>
      </c>
      <c r="CI143">
        <f t="shared" si="231"/>
        <v>1.5734774023325926E-3</v>
      </c>
      <c r="CJ143">
        <f t="shared" si="231"/>
        <v>1.5257838729357065E-3</v>
      </c>
      <c r="CK143">
        <f t="shared" si="231"/>
        <v>1.4801015351655301E-3</v>
      </c>
      <c r="CL143">
        <f t="shared" si="231"/>
        <v>1.436317991423533E-3</v>
      </c>
      <c r="CM143">
        <f t="shared" si="231"/>
        <v>1.3943288267308589E-3</v>
      </c>
      <c r="CN143">
        <f t="shared" si="231"/>
        <v>1.3540369113979674E-3</v>
      </c>
      <c r="CO143">
        <f t="shared" si="231"/>
        <v>1.3153517766962175E-3</v>
      </c>
      <c r="CP143">
        <f t="shared" ref="CP143:CY158" si="232">CP$2*EXP(- CP$1 * ($C143*_c2+$B143))</f>
        <v>1.2781890545715236E-3</v>
      </c>
      <c r="CQ143">
        <f t="shared" si="232"/>
        <v>1.2424699737049103E-3</v>
      </c>
      <c r="CR143">
        <f t="shared" si="232"/>
        <v>7.9991038919946045E-4</v>
      </c>
      <c r="CS143">
        <f t="shared" si="232"/>
        <v>5.1952989286298387E-4</v>
      </c>
      <c r="CT143">
        <f t="shared" si="232"/>
        <v>3.5977756461696384E-4</v>
      </c>
      <c r="CU143">
        <f t="shared" si="232"/>
        <v>2.5027072685864004E-4</v>
      </c>
      <c r="CV143">
        <f t="shared" si="232"/>
        <v>1.7087851409587664E-4</v>
      </c>
      <c r="CW143">
        <f t="shared" si="232"/>
        <v>1.1232176416565332E-4</v>
      </c>
      <c r="CX143">
        <f t="shared" si="232"/>
        <v>6.9363060710354976E-5</v>
      </c>
      <c r="CY143">
        <f t="shared" si="232"/>
        <v>3.8677509795320673E-5</v>
      </c>
      <c r="CZ143">
        <f t="shared" ref="CZ143:DI158" si="233">CZ$2*EXP(- CZ$1 * ($C143*_c2+$B143))</f>
        <v>1.7983764520205542E-5</v>
      </c>
      <c r="DA143">
        <f t="shared" si="233"/>
        <v>5.6273250361457355E-6</v>
      </c>
      <c r="DB143">
        <f t="shared" si="233"/>
        <v>3.5743786298622728E-7</v>
      </c>
      <c r="DC143">
        <f t="shared" si="233"/>
        <v>0</v>
      </c>
      <c r="DD143">
        <f t="shared" si="233"/>
        <v>0</v>
      </c>
      <c r="DE143">
        <f t="shared" si="233"/>
        <v>0</v>
      </c>
      <c r="DF143">
        <f t="shared" si="233"/>
        <v>0</v>
      </c>
      <c r="DG143">
        <f t="shared" si="233"/>
        <v>0</v>
      </c>
      <c r="DH143">
        <f t="shared" si="233"/>
        <v>0</v>
      </c>
      <c r="DI143">
        <f t="shared" si="233"/>
        <v>0</v>
      </c>
      <c r="DJ143">
        <f t="shared" ref="DJ143:DS158" si="234">DJ$2*EXP(- DJ$1 * ($C143*_c2+$B143))</f>
        <v>0</v>
      </c>
      <c r="DK143">
        <f t="shared" si="234"/>
        <v>0</v>
      </c>
      <c r="DL143">
        <f t="shared" si="234"/>
        <v>0</v>
      </c>
      <c r="DM143">
        <f t="shared" si="234"/>
        <v>0</v>
      </c>
      <c r="DN143">
        <f t="shared" si="234"/>
        <v>0</v>
      </c>
      <c r="DO143">
        <f t="shared" si="234"/>
        <v>0</v>
      </c>
      <c r="DP143">
        <f t="shared" si="234"/>
        <v>0</v>
      </c>
      <c r="DQ143">
        <f t="shared" si="234"/>
        <v>0</v>
      </c>
      <c r="DR143">
        <f t="shared" si="234"/>
        <v>0</v>
      </c>
      <c r="DS143">
        <f t="shared" si="234"/>
        <v>0</v>
      </c>
      <c r="DT143">
        <f t="shared" ref="DT143:EC158" si="235">DT$2*EXP(- DT$1 * ($C143*_c2+$B143))</f>
        <v>0</v>
      </c>
      <c r="DU143">
        <f t="shared" si="235"/>
        <v>0</v>
      </c>
      <c r="DV143">
        <f t="shared" si="235"/>
        <v>0</v>
      </c>
      <c r="DW143">
        <f t="shared" si="235"/>
        <v>0</v>
      </c>
      <c r="DX143">
        <f t="shared" si="235"/>
        <v>0</v>
      </c>
      <c r="DY143">
        <f t="shared" si="235"/>
        <v>0</v>
      </c>
      <c r="DZ143">
        <f t="shared" si="235"/>
        <v>0</v>
      </c>
      <c r="EA143">
        <f t="shared" si="235"/>
        <v>0</v>
      </c>
      <c r="EB143">
        <f t="shared" si="235"/>
        <v>0</v>
      </c>
      <c r="EC143">
        <f t="shared" si="235"/>
        <v>0</v>
      </c>
      <c r="ED143">
        <f t="shared" ref="ED143:EM158" si="236">ED$2*EXP(- ED$1 * ($C143*_c2+$B143))</f>
        <v>0</v>
      </c>
      <c r="EE143">
        <f t="shared" si="236"/>
        <v>0</v>
      </c>
      <c r="EF143">
        <f t="shared" si="236"/>
        <v>0</v>
      </c>
      <c r="EG143">
        <f t="shared" si="236"/>
        <v>0</v>
      </c>
      <c r="EH143">
        <f t="shared" si="236"/>
        <v>0</v>
      </c>
      <c r="EI143">
        <f t="shared" si="236"/>
        <v>0</v>
      </c>
      <c r="EJ143">
        <f t="shared" si="236"/>
        <v>0</v>
      </c>
      <c r="EK143">
        <f t="shared" si="236"/>
        <v>0</v>
      </c>
      <c r="EL143">
        <f t="shared" si="236"/>
        <v>0</v>
      </c>
      <c r="EM143">
        <f t="shared" si="236"/>
        <v>0</v>
      </c>
      <c r="EN143">
        <f t="shared" ref="EN143:EX158" si="237">EN$2*EXP(- EN$1 * ($C143*_c2+$B143))</f>
        <v>0</v>
      </c>
      <c r="EO143">
        <f t="shared" si="237"/>
        <v>0</v>
      </c>
      <c r="EP143">
        <f t="shared" si="237"/>
        <v>0</v>
      </c>
      <c r="EQ143">
        <f t="shared" si="237"/>
        <v>0</v>
      </c>
      <c r="ER143">
        <f t="shared" si="237"/>
        <v>0</v>
      </c>
      <c r="ES143">
        <f t="shared" si="237"/>
        <v>0</v>
      </c>
      <c r="ET143">
        <f t="shared" si="237"/>
        <v>0</v>
      </c>
      <c r="EU143">
        <f t="shared" si="237"/>
        <v>0</v>
      </c>
      <c r="EV143">
        <f t="shared" si="237"/>
        <v>0</v>
      </c>
      <c r="EW143">
        <f t="shared" si="237"/>
        <v>0</v>
      </c>
      <c r="EX143">
        <f t="shared" si="237"/>
        <v>0</v>
      </c>
      <c r="EZ143">
        <f t="shared" si="207"/>
        <v>0.88021421933809851</v>
      </c>
      <c r="FB143">
        <f t="shared" si="205"/>
        <v>1.1085652000941526E-2</v>
      </c>
      <c r="FC143">
        <f t="shared" si="206"/>
        <v>0.24859873049018172</v>
      </c>
    </row>
    <row r="144" spans="1:159" x14ac:dyDescent="0.25">
      <c r="A144">
        <v>985</v>
      </c>
      <c r="B144" s="20">
        <f>'Input spectra'!S143</f>
        <v>4.4789046171482903E-2</v>
      </c>
      <c r="C144">
        <f>'Input spectra'!D143</f>
        <v>0</v>
      </c>
      <c r="D144">
        <f t="shared" si="223"/>
        <v>2.0653927966864227E-2</v>
      </c>
      <c r="E144">
        <f t="shared" si="223"/>
        <v>2.0411886612076546E-2</v>
      </c>
      <c r="F144">
        <f t="shared" si="223"/>
        <v>2.0171596090316265E-2</v>
      </c>
      <c r="G144">
        <f t="shared" si="223"/>
        <v>1.9933045586826462E-2</v>
      </c>
      <c r="H144">
        <f t="shared" si="223"/>
        <v>1.9696224348544279E-2</v>
      </c>
      <c r="I144">
        <f t="shared" si="223"/>
        <v>1.946112168376549E-2</v>
      </c>
      <c r="J144">
        <f t="shared" si="223"/>
        <v>1.9227726961810871E-2</v>
      </c>
      <c r="K144">
        <f t="shared" si="223"/>
        <v>1.899602961269424E-2</v>
      </c>
      <c r="L144">
        <f t="shared" si="223"/>
        <v>1.8766019126792363E-2</v>
      </c>
      <c r="M144">
        <f t="shared" si="223"/>
        <v>1.853768505451649E-2</v>
      </c>
      <c r="N144">
        <f t="shared" si="224"/>
        <v>1.8311017005985693E-2</v>
      </c>
      <c r="O144">
        <f t="shared" si="224"/>
        <v>1.8086004650701884E-2</v>
      </c>
      <c r="P144">
        <f t="shared" si="224"/>
        <v>1.7862637717226567E-2</v>
      </c>
      <c r="Q144">
        <f t="shared" si="224"/>
        <v>1.7640905992859297E-2</v>
      </c>
      <c r="R144">
        <f t="shared" si="224"/>
        <v>1.7420799323317793E-2</v>
      </c>
      <c r="S144">
        <f t="shared" si="224"/>
        <v>1.7202307612419799E-2</v>
      </c>
      <c r="T144">
        <f t="shared" si="224"/>
        <v>1.6985420821766586E-2</v>
      </c>
      <c r="U144">
        <f t="shared" si="224"/>
        <v>1.6770128970428091E-2</v>
      </c>
      <c r="V144">
        <f t="shared" si="224"/>
        <v>1.6556422134629802E-2</v>
      </c>
      <c r="W144">
        <f t="shared" si="224"/>
        <v>1.6344290447441203E-2</v>
      </c>
      <c r="X144">
        <f t="shared" si="225"/>
        <v>1.6133724098465928E-2</v>
      </c>
      <c r="Y144">
        <f t="shared" si="225"/>
        <v>1.592471333353351E-2</v>
      </c>
      <c r="Z144">
        <f t="shared" si="225"/>
        <v>1.5717248454392777E-2</v>
      </c>
      <c r="AA144">
        <f t="shared" si="225"/>
        <v>1.5511319818406836E-2</v>
      </c>
      <c r="AB144">
        <f t="shared" si="225"/>
        <v>1.530691783824973E-2</v>
      </c>
      <c r="AC144">
        <f t="shared" si="225"/>
        <v>1.510403298160462E-2</v>
      </c>
      <c r="AD144">
        <f t="shared" si="225"/>
        <v>1.4902655770863599E-2</v>
      </c>
      <c r="AE144">
        <f t="shared" si="225"/>
        <v>1.4702776782829099E-2</v>
      </c>
      <c r="AF144">
        <f t="shared" si="225"/>
        <v>1.4504386648416854E-2</v>
      </c>
      <c r="AG144">
        <f t="shared" si="225"/>
        <v>1.4307476052360419E-2</v>
      </c>
      <c r="AH144">
        <f t="shared" si="226"/>
        <v>1.4112035732917305E-2</v>
      </c>
      <c r="AI144">
        <f t="shared" si="226"/>
        <v>1.3918056481576596E-2</v>
      </c>
      <c r="AJ144">
        <f t="shared" si="226"/>
        <v>1.3725529142768164E-2</v>
      </c>
      <c r="AK144">
        <f t="shared" si="226"/>
        <v>1.3534444613573374E-2</v>
      </c>
      <c r="AL144">
        <f t="shared" si="226"/>
        <v>1.3344793843437378E-2</v>
      </c>
      <c r="AM144">
        <f t="shared" si="226"/>
        <v>1.3156567833882865E-2</v>
      </c>
      <c r="AN144">
        <f t="shared" si="226"/>
        <v>1.2969757638225355E-2</v>
      </c>
      <c r="AO144">
        <f t="shared" si="226"/>
        <v>1.2784354361290006E-2</v>
      </c>
      <c r="AP144">
        <f t="shared" si="226"/>
        <v>1.2600349159129904E-2</v>
      </c>
      <c r="AQ144">
        <f t="shared" si="226"/>
        <v>1.2417733238745829E-2</v>
      </c>
      <c r="AR144">
        <f t="shared" si="227"/>
        <v>1.2236497857807541E-2</v>
      </c>
      <c r="AS144">
        <f t="shared" si="227"/>
        <v>1.2056634324376501E-2</v>
      </c>
      <c r="AT144">
        <f t="shared" si="227"/>
        <v>1.1878133996630073E-2</v>
      </c>
      <c r="AU144">
        <f t="shared" si="227"/>
        <v>1.1700988282587199E-2</v>
      </c>
      <c r="AV144">
        <f t="shared" si="227"/>
        <v>1.1525188639835499E-2</v>
      </c>
      <c r="AW144">
        <f t="shared" si="227"/>
        <v>1.1350726575259833E-2</v>
      </c>
      <c r="AX144">
        <f t="shared" si="227"/>
        <v>1.0089976102033139E-2</v>
      </c>
      <c r="AY144">
        <f t="shared" si="227"/>
        <v>8.6215787555376146E-3</v>
      </c>
      <c r="AZ144">
        <f t="shared" si="227"/>
        <v>7.7610148949608911E-3</v>
      </c>
      <c r="BA144">
        <f t="shared" si="227"/>
        <v>7.1092211054708384E-3</v>
      </c>
      <c r="BB144">
        <f t="shared" si="228"/>
        <v>6.5766777052996932E-3</v>
      </c>
      <c r="BC144">
        <f t="shared" si="228"/>
        <v>6.1245837349238139E-3</v>
      </c>
      <c r="BD144">
        <f t="shared" si="228"/>
        <v>5.7316801812530528E-3</v>
      </c>
      <c r="BE144">
        <f t="shared" si="228"/>
        <v>5.3847151694637147E-3</v>
      </c>
      <c r="BF144">
        <f t="shared" si="228"/>
        <v>5.0747166821169636E-3</v>
      </c>
      <c r="BG144">
        <f t="shared" si="228"/>
        <v>4.7952507145952693E-3</v>
      </c>
      <c r="BH144">
        <f t="shared" si="228"/>
        <v>4.5415040048189846E-3</v>
      </c>
      <c r="BI144">
        <f t="shared" si="228"/>
        <v>4.3097574181963456E-3</v>
      </c>
      <c r="BJ144">
        <f t="shared" si="228"/>
        <v>4.0970630909558121E-3</v>
      </c>
      <c r="BK144">
        <f t="shared" si="228"/>
        <v>3.901035982719315E-3</v>
      </c>
      <c r="BL144">
        <f t="shared" si="229"/>
        <v>3.7197135425875785E-3</v>
      </c>
      <c r="BM144">
        <f t="shared" si="229"/>
        <v>3.5514579082352908E-3</v>
      </c>
      <c r="BN144">
        <f t="shared" si="229"/>
        <v>3.3948857394499746E-3</v>
      </c>
      <c r="BO144">
        <f t="shared" si="229"/>
        <v>3.2488166186297016E-3</v>
      </c>
      <c r="BP144">
        <f t="shared" si="229"/>
        <v>3.1122342895941383E-3</v>
      </c>
      <c r="BQ144">
        <f t="shared" si="229"/>
        <v>2.9842569972730031E-3</v>
      </c>
      <c r="BR144">
        <f t="shared" si="229"/>
        <v>2.8641144207999618E-3</v>
      </c>
      <c r="BS144">
        <f t="shared" si="229"/>
        <v>2.7511294759271104E-3</v>
      </c>
      <c r="BT144">
        <f t="shared" si="229"/>
        <v>2.6447037752765626E-3</v>
      </c>
      <c r="BU144">
        <f t="shared" si="229"/>
        <v>2.5443058784927869E-3</v>
      </c>
      <c r="BV144">
        <f t="shared" si="230"/>
        <v>2.4494616995887832E-3</v>
      </c>
      <c r="BW144">
        <f t="shared" si="230"/>
        <v>2.3597466029741834E-3</v>
      </c>
      <c r="BX144">
        <f t="shared" si="230"/>
        <v>2.2747788362782735E-3</v>
      </c>
      <c r="BY144">
        <f t="shared" si="230"/>
        <v>2.1942140322383265E-3</v>
      </c>
      <c r="BZ144">
        <f t="shared" si="230"/>
        <v>2.1177405735356863E-3</v>
      </c>
      <c r="CA144">
        <f t="shared" si="230"/>
        <v>2.0450756601688796E-3</v>
      </c>
      <c r="CB144">
        <f t="shared" si="230"/>
        <v>1.9759619532755497E-3</v>
      </c>
      <c r="CC144">
        <f t="shared" si="230"/>
        <v>1.9101646953793234E-3</v>
      </c>
      <c r="CD144">
        <f t="shared" si="230"/>
        <v>1.8474692270372311E-3</v>
      </c>
      <c r="CE144">
        <f t="shared" si="230"/>
        <v>1.7876788353575637E-3</v>
      </c>
      <c r="CF144">
        <f t="shared" si="231"/>
        <v>1.7306128819697764E-3</v>
      </c>
      <c r="CG144">
        <f t="shared" si="231"/>
        <v>1.6761051675749463E-3</v>
      </c>
      <c r="CH144">
        <f t="shared" si="231"/>
        <v>1.6240024977893475E-3</v>
      </c>
      <c r="CI144">
        <f t="shared" si="231"/>
        <v>1.5741634210624529E-3</v>
      </c>
      <c r="CJ144">
        <f t="shared" si="231"/>
        <v>1.5264571143402386E-3</v>
      </c>
      <c r="CK144">
        <f t="shared" si="231"/>
        <v>1.4807623961094383E-3</v>
      </c>
      <c r="CL144">
        <f t="shared" si="231"/>
        <v>1.4369668496927923E-3</v>
      </c>
      <c r="CM144">
        <f t="shared" si="231"/>
        <v>1.3949660423189457E-3</v>
      </c>
      <c r="CN144">
        <f t="shared" si="231"/>
        <v>1.3546628276794213E-3</v>
      </c>
      <c r="CO144">
        <f t="shared" si="231"/>
        <v>1.3159667214996814E-3</v>
      </c>
      <c r="CP144">
        <f t="shared" si="232"/>
        <v>1.2787933411628632E-3</v>
      </c>
      <c r="CQ144">
        <f t="shared" si="232"/>
        <v>1.2430639016896851E-3</v>
      </c>
      <c r="CR144">
        <f t="shared" si="232"/>
        <v>8.0029696690114762E-4</v>
      </c>
      <c r="CS144">
        <f t="shared" si="232"/>
        <v>5.1978369908537662E-4</v>
      </c>
      <c r="CT144">
        <f t="shared" si="232"/>
        <v>3.5995521733122086E-4</v>
      </c>
      <c r="CU144">
        <f t="shared" si="232"/>
        <v>2.5039562176210756E-4</v>
      </c>
      <c r="CV144">
        <f t="shared" si="232"/>
        <v>1.7096468703163995E-4</v>
      </c>
      <c r="CW144">
        <f t="shared" si="232"/>
        <v>1.1237899749203964E-4</v>
      </c>
      <c r="CX144">
        <f t="shared" si="232"/>
        <v>6.9398768979716657E-5</v>
      </c>
      <c r="CY144">
        <f t="shared" si="232"/>
        <v>3.8697624298855998E-5</v>
      </c>
      <c r="CZ144">
        <f t="shared" si="233"/>
        <v>1.7993211595270299E-5</v>
      </c>
      <c r="DA144">
        <f t="shared" si="233"/>
        <v>5.6303107025002121E-6</v>
      </c>
      <c r="DB144">
        <f t="shared" si="233"/>
        <v>3.5762938547059218E-7</v>
      </c>
      <c r="DC144">
        <f t="shared" si="233"/>
        <v>0</v>
      </c>
      <c r="DD144">
        <f t="shared" si="233"/>
        <v>0</v>
      </c>
      <c r="DE144">
        <f t="shared" si="233"/>
        <v>0</v>
      </c>
      <c r="DF144">
        <f t="shared" si="233"/>
        <v>0</v>
      </c>
      <c r="DG144">
        <f t="shared" si="233"/>
        <v>0</v>
      </c>
      <c r="DH144">
        <f t="shared" si="233"/>
        <v>0</v>
      </c>
      <c r="DI144">
        <f t="shared" si="233"/>
        <v>0</v>
      </c>
      <c r="DJ144">
        <f t="shared" si="234"/>
        <v>0</v>
      </c>
      <c r="DK144">
        <f t="shared" si="234"/>
        <v>0</v>
      </c>
      <c r="DL144">
        <f t="shared" si="234"/>
        <v>0</v>
      </c>
      <c r="DM144">
        <f t="shared" si="234"/>
        <v>0</v>
      </c>
      <c r="DN144">
        <f t="shared" si="234"/>
        <v>0</v>
      </c>
      <c r="DO144">
        <f t="shared" si="234"/>
        <v>0</v>
      </c>
      <c r="DP144">
        <f t="shared" si="234"/>
        <v>0</v>
      </c>
      <c r="DQ144">
        <f t="shared" si="234"/>
        <v>0</v>
      </c>
      <c r="DR144">
        <f t="shared" si="234"/>
        <v>0</v>
      </c>
      <c r="DS144">
        <f t="shared" si="234"/>
        <v>0</v>
      </c>
      <c r="DT144">
        <f t="shared" si="235"/>
        <v>0</v>
      </c>
      <c r="DU144">
        <f t="shared" si="235"/>
        <v>0</v>
      </c>
      <c r="DV144">
        <f t="shared" si="235"/>
        <v>0</v>
      </c>
      <c r="DW144">
        <f t="shared" si="235"/>
        <v>0</v>
      </c>
      <c r="DX144">
        <f t="shared" si="235"/>
        <v>0</v>
      </c>
      <c r="DY144">
        <f t="shared" si="235"/>
        <v>0</v>
      </c>
      <c r="DZ144">
        <f t="shared" si="235"/>
        <v>0</v>
      </c>
      <c r="EA144">
        <f t="shared" si="235"/>
        <v>0</v>
      </c>
      <c r="EB144">
        <f t="shared" si="235"/>
        <v>0</v>
      </c>
      <c r="EC144">
        <f t="shared" si="235"/>
        <v>0</v>
      </c>
      <c r="ED144">
        <f t="shared" si="236"/>
        <v>0</v>
      </c>
      <c r="EE144">
        <f t="shared" si="236"/>
        <v>0</v>
      </c>
      <c r="EF144">
        <f t="shared" si="236"/>
        <v>0</v>
      </c>
      <c r="EG144">
        <f t="shared" si="236"/>
        <v>0</v>
      </c>
      <c r="EH144">
        <f t="shared" si="236"/>
        <v>0</v>
      </c>
      <c r="EI144">
        <f t="shared" si="236"/>
        <v>0</v>
      </c>
      <c r="EJ144">
        <f t="shared" si="236"/>
        <v>0</v>
      </c>
      <c r="EK144">
        <f t="shared" si="236"/>
        <v>0</v>
      </c>
      <c r="EL144">
        <f t="shared" si="236"/>
        <v>0</v>
      </c>
      <c r="EM144">
        <f t="shared" si="236"/>
        <v>0</v>
      </c>
      <c r="EN144">
        <f t="shared" si="237"/>
        <v>0</v>
      </c>
      <c r="EO144">
        <f t="shared" si="237"/>
        <v>0</v>
      </c>
      <c r="EP144">
        <f t="shared" si="237"/>
        <v>0</v>
      </c>
      <c r="EQ144">
        <f t="shared" si="237"/>
        <v>0</v>
      </c>
      <c r="ER144">
        <f t="shared" si="237"/>
        <v>0</v>
      </c>
      <c r="ES144">
        <f t="shared" si="237"/>
        <v>0</v>
      </c>
      <c r="ET144">
        <f t="shared" si="237"/>
        <v>0</v>
      </c>
      <c r="EU144">
        <f t="shared" si="237"/>
        <v>0</v>
      </c>
      <c r="EV144">
        <f t="shared" si="237"/>
        <v>0</v>
      </c>
      <c r="EW144">
        <f t="shared" si="237"/>
        <v>0</v>
      </c>
      <c r="EX144">
        <f t="shared" si="237"/>
        <v>0</v>
      </c>
      <c r="EZ144">
        <f t="shared" si="207"/>
        <v>0.88034130342405092</v>
      </c>
      <c r="FB144">
        <f t="shared" si="205"/>
        <v>1.1072813592067021E-2</v>
      </c>
      <c r="FC144">
        <f t="shared" si="206"/>
        <v>0.24860037155403267</v>
      </c>
    </row>
    <row r="145" spans="1:159" x14ac:dyDescent="0.25">
      <c r="A145">
        <v>990</v>
      </c>
      <c r="B145" s="20">
        <f>'Input spectra'!S144</f>
        <v>4.47365288323293E-2</v>
      </c>
      <c r="C145">
        <f>'Input spectra'!D144</f>
        <v>0</v>
      </c>
      <c r="D145">
        <f t="shared" si="223"/>
        <v>2.0653927966864227E-2</v>
      </c>
      <c r="E145">
        <f t="shared" si="223"/>
        <v>2.0411993810155231E-2</v>
      </c>
      <c r="F145">
        <f t="shared" si="223"/>
        <v>2.0171807963139592E-2</v>
      </c>
      <c r="G145">
        <f t="shared" si="223"/>
        <v>1.9933359638455064E-2</v>
      </c>
      <c r="H145">
        <f t="shared" si="223"/>
        <v>1.9696638110207859E-2</v>
      </c>
      <c r="I145">
        <f t="shared" si="223"/>
        <v>1.9461632713638832E-2</v>
      </c>
      <c r="J145">
        <f t="shared" si="223"/>
        <v>1.9228332844791432E-2</v>
      </c>
      <c r="K145">
        <f t="shared" si="223"/>
        <v>1.8996727960181356E-2</v>
      </c>
      <c r="L145">
        <f t="shared" si="223"/>
        <v>1.8766807576467995E-2</v>
      </c>
      <c r="M145">
        <f t="shared" si="223"/>
        <v>1.8538561270127575E-2</v>
      </c>
      <c r="N145">
        <f t="shared" si="224"/>
        <v>1.831197867712803E-2</v>
      </c>
      <c r="O145">
        <f t="shared" si="224"/>
        <v>1.8087049492605561E-2</v>
      </c>
      <c r="P145">
        <f t="shared" si="224"/>
        <v>1.7863763470542946E-2</v>
      </c>
      <c r="Q145">
        <f t="shared" si="224"/>
        <v>1.76421104234495E-2</v>
      </c>
      <c r="R145">
        <f t="shared" si="224"/>
        <v>1.7422080222042734E-2</v>
      </c>
      <c r="S145">
        <f t="shared" si="224"/>
        <v>1.7203662794931695E-2</v>
      </c>
      <c r="T145">
        <f t="shared" si="224"/>
        <v>1.6986848128301958E-2</v>
      </c>
      <c r="U145">
        <f t="shared" si="224"/>
        <v>1.6771626265602305E-2</v>
      </c>
      <c r="V145">
        <f t="shared" si="224"/>
        <v>1.6557987307233013E-2</v>
      </c>
      <c r="W145">
        <f t="shared" si="224"/>
        <v>1.6345921410235827E-2</v>
      </c>
      <c r="X145">
        <f t="shared" si="225"/>
        <v>1.6135418787985537E-2</v>
      </c>
      <c r="Y145">
        <f t="shared" si="225"/>
        <v>1.5926469709883182E-2</v>
      </c>
      <c r="Z145">
        <f t="shared" si="225"/>
        <v>1.5719064501050897E-2</v>
      </c>
      <c r="AA145">
        <f t="shared" si="225"/>
        <v>1.5513193542028318E-2</v>
      </c>
      <c r="AB145">
        <f t="shared" si="225"/>
        <v>1.5308847268470642E-2</v>
      </c>
      <c r="AC145">
        <f t="shared" si="225"/>
        <v>1.5106016170848254E-2</v>
      </c>
      <c r="AD145">
        <f t="shared" si="225"/>
        <v>1.4904690794147909E-2</v>
      </c>
      <c r="AE145">
        <f t="shared" si="225"/>
        <v>1.4704861737575547E-2</v>
      </c>
      <c r="AF145">
        <f t="shared" si="225"/>
        <v>1.4506519654260641E-2</v>
      </c>
      <c r="AG145">
        <f t="shared" si="225"/>
        <v>1.4309655250962084E-2</v>
      </c>
      <c r="AH145">
        <f t="shared" si="226"/>
        <v>1.4114259287775682E-2</v>
      </c>
      <c r="AI145">
        <f t="shared" si="226"/>
        <v>1.3920322577843144E-2</v>
      </c>
      <c r="AJ145">
        <f t="shared" si="226"/>
        <v>1.3727835987062622E-2</v>
      </c>
      <c r="AK145">
        <f t="shared" si="226"/>
        <v>1.3536790433800782E-2</v>
      </c>
      <c r="AL145">
        <f t="shared" si="226"/>
        <v>1.3347176888606389E-2</v>
      </c>
      <c r="AM145">
        <f t="shared" si="226"/>
        <v>1.3158986373925411E-2</v>
      </c>
      <c r="AN145">
        <f t="shared" si="226"/>
        <v>1.2972209963817611E-2</v>
      </c>
      <c r="AO145">
        <f t="shared" si="226"/>
        <v>1.2786838783674656E-2</v>
      </c>
      <c r="AP145">
        <f t="shared" si="226"/>
        <v>1.2602864009939702E-2</v>
      </c>
      <c r="AQ145">
        <f t="shared" si="226"/>
        <v>1.2420276869828443E-2</v>
      </c>
      <c r="AR145">
        <f t="shared" si="227"/>
        <v>1.2239068641051681E-2</v>
      </c>
      <c r="AS145">
        <f t="shared" si="227"/>
        <v>1.2059230651539311E-2</v>
      </c>
      <c r="AT145">
        <f t="shared" si="227"/>
        <v>1.1880754279165783E-2</v>
      </c>
      <c r="AU145">
        <f t="shared" si="227"/>
        <v>1.1703630951477034E-2</v>
      </c>
      <c r="AV145">
        <f t="shared" si="227"/>
        <v>1.1527852145418818E-2</v>
      </c>
      <c r="AW145">
        <f t="shared" si="227"/>
        <v>1.1353409387066523E-2</v>
      </c>
      <c r="AX145">
        <f t="shared" si="227"/>
        <v>1.00924139304925E-2</v>
      </c>
      <c r="AY145">
        <f t="shared" si="227"/>
        <v>8.6237070953625143E-3</v>
      </c>
      <c r="AZ145">
        <f t="shared" si="227"/>
        <v>7.7629715632589512E-3</v>
      </c>
      <c r="BA145">
        <f t="shared" si="227"/>
        <v>7.1110507920238795E-3</v>
      </c>
      <c r="BB145">
        <f t="shared" si="228"/>
        <v>6.5784048801240998E-3</v>
      </c>
      <c r="BC145">
        <f t="shared" si="228"/>
        <v>6.1262243535143857E-3</v>
      </c>
      <c r="BD145">
        <f t="shared" si="228"/>
        <v>5.7332456604802075E-3</v>
      </c>
      <c r="BE145">
        <f t="shared" si="228"/>
        <v>5.386214169909192E-3</v>
      </c>
      <c r="BF145">
        <f t="shared" si="228"/>
        <v>5.0761560435365399E-3</v>
      </c>
      <c r="BG145">
        <f t="shared" si="228"/>
        <v>4.7966360005969365E-3</v>
      </c>
      <c r="BH145">
        <f t="shared" si="228"/>
        <v>4.5428398443967252E-3</v>
      </c>
      <c r="BI145">
        <f t="shared" si="228"/>
        <v>4.3110477321681084E-3</v>
      </c>
      <c r="BJ145">
        <f t="shared" si="228"/>
        <v>4.0983112487818643E-3</v>
      </c>
      <c r="BK145">
        <f t="shared" si="228"/>
        <v>3.9022449149804174E-3</v>
      </c>
      <c r="BL145">
        <f t="shared" si="229"/>
        <v>3.7208858240192055E-3</v>
      </c>
      <c r="BM145">
        <f t="shared" si="229"/>
        <v>3.5525958205226268E-3</v>
      </c>
      <c r="BN145">
        <f t="shared" si="229"/>
        <v>3.3959913197005708E-3</v>
      </c>
      <c r="BO145">
        <f t="shared" si="229"/>
        <v>3.2498916974562876E-3</v>
      </c>
      <c r="BP145">
        <f t="shared" si="229"/>
        <v>3.1132805214970569E-3</v>
      </c>
      <c r="BQ145">
        <f t="shared" si="229"/>
        <v>2.9852758852077872E-3</v>
      </c>
      <c r="BR145">
        <f t="shared" si="229"/>
        <v>2.8651073362809601E-3</v>
      </c>
      <c r="BS145">
        <f t="shared" si="229"/>
        <v>2.7520976756537632E-3</v>
      </c>
      <c r="BT145">
        <f t="shared" si="229"/>
        <v>2.6456484150152691E-3</v>
      </c>
      <c r="BU145">
        <f t="shared" si="229"/>
        <v>2.5452280247672491E-3</v>
      </c>
      <c r="BV145">
        <f t="shared" si="230"/>
        <v>2.4503623396016474E-3</v>
      </c>
      <c r="BW145">
        <f t="shared" si="230"/>
        <v>2.3606266530874186E-3</v>
      </c>
      <c r="BX145">
        <f t="shared" si="230"/>
        <v>2.2756391493087258E-3</v>
      </c>
      <c r="BY145">
        <f t="shared" si="230"/>
        <v>2.1950554037713887E-3</v>
      </c>
      <c r="BZ145">
        <f t="shared" si="230"/>
        <v>2.1185637474192172E-3</v>
      </c>
      <c r="CA145">
        <f t="shared" si="230"/>
        <v>2.0458813333180496E-3</v>
      </c>
      <c r="CB145">
        <f t="shared" si="230"/>
        <v>1.9767507798947792E-3</v>
      </c>
      <c r="CC145">
        <f t="shared" si="230"/>
        <v>1.9109372906882249E-3</v>
      </c>
      <c r="CD145">
        <f t="shared" si="230"/>
        <v>1.8482261705722045E-3</v>
      </c>
      <c r="CE145">
        <f t="shared" si="230"/>
        <v>1.7884206739084843E-3</v>
      </c>
      <c r="CF145">
        <f t="shared" si="231"/>
        <v>1.7313401322013951E-3</v>
      </c>
      <c r="CG145">
        <f t="shared" si="231"/>
        <v>1.6768183183746563E-3</v>
      </c>
      <c r="CH145">
        <f t="shared" si="231"/>
        <v>1.6247020123764746E-3</v>
      </c>
      <c r="CI145">
        <f t="shared" si="231"/>
        <v>1.5748497388888849E-3</v>
      </c>
      <c r="CJ145">
        <f t="shared" si="231"/>
        <v>1.5271306528078065E-3</v>
      </c>
      <c r="CK145">
        <f t="shared" si="231"/>
        <v>1.4814235521257971E-3</v>
      </c>
      <c r="CL145">
        <f t="shared" si="231"/>
        <v>1.4376160010845047E-3</v>
      </c>
      <c r="CM145">
        <f t="shared" si="231"/>
        <v>1.395603549117899E-3</v>
      </c>
      <c r="CN145">
        <f t="shared" si="231"/>
        <v>1.355289033296556E-3</v>
      </c>
      <c r="CO145">
        <f t="shared" si="231"/>
        <v>1.3165819537981852E-3</v>
      </c>
      <c r="CP145">
        <f t="shared" si="232"/>
        <v>1.2793979134414282E-3</v>
      </c>
      <c r="CQ145">
        <f t="shared" si="232"/>
        <v>1.2436581135851043E-3</v>
      </c>
      <c r="CR145">
        <f t="shared" si="232"/>
        <v>8.0068373142666105E-4</v>
      </c>
      <c r="CS145">
        <f t="shared" si="232"/>
        <v>5.2003762929986189E-4</v>
      </c>
      <c r="CT145">
        <f t="shared" si="232"/>
        <v>3.6013295776769842E-4</v>
      </c>
      <c r="CU145">
        <f t="shared" si="232"/>
        <v>2.5052057899302785E-4</v>
      </c>
      <c r="CV145">
        <f t="shared" si="232"/>
        <v>1.7105090342386063E-4</v>
      </c>
      <c r="CW145">
        <f t="shared" si="232"/>
        <v>1.12436259981551E-4</v>
      </c>
      <c r="CX145">
        <f t="shared" si="232"/>
        <v>6.9434495631780707E-5</v>
      </c>
      <c r="CY145">
        <f t="shared" si="232"/>
        <v>3.8717749263076471E-5</v>
      </c>
      <c r="CZ145">
        <f t="shared" si="233"/>
        <v>1.8002663632990522E-5</v>
      </c>
      <c r="DA145">
        <f t="shared" si="233"/>
        <v>5.6332979529472244E-6</v>
      </c>
      <c r="DB145">
        <f t="shared" si="233"/>
        <v>3.5782101057660357E-7</v>
      </c>
      <c r="DC145">
        <f t="shared" si="233"/>
        <v>0</v>
      </c>
      <c r="DD145">
        <f t="shared" si="233"/>
        <v>0</v>
      </c>
      <c r="DE145">
        <f t="shared" si="233"/>
        <v>0</v>
      </c>
      <c r="DF145">
        <f t="shared" si="233"/>
        <v>0</v>
      </c>
      <c r="DG145">
        <f t="shared" si="233"/>
        <v>0</v>
      </c>
      <c r="DH145">
        <f t="shared" si="233"/>
        <v>0</v>
      </c>
      <c r="DI145">
        <f t="shared" si="233"/>
        <v>0</v>
      </c>
      <c r="DJ145">
        <f t="shared" si="234"/>
        <v>0</v>
      </c>
      <c r="DK145">
        <f t="shared" si="234"/>
        <v>0</v>
      </c>
      <c r="DL145">
        <f t="shared" si="234"/>
        <v>0</v>
      </c>
      <c r="DM145">
        <f t="shared" si="234"/>
        <v>0</v>
      </c>
      <c r="DN145">
        <f t="shared" si="234"/>
        <v>0</v>
      </c>
      <c r="DO145">
        <f t="shared" si="234"/>
        <v>0</v>
      </c>
      <c r="DP145">
        <f t="shared" si="234"/>
        <v>0</v>
      </c>
      <c r="DQ145">
        <f t="shared" si="234"/>
        <v>0</v>
      </c>
      <c r="DR145">
        <f t="shared" si="234"/>
        <v>0</v>
      </c>
      <c r="DS145">
        <f t="shared" si="234"/>
        <v>0</v>
      </c>
      <c r="DT145">
        <f t="shared" si="235"/>
        <v>0</v>
      </c>
      <c r="DU145">
        <f t="shared" si="235"/>
        <v>0</v>
      </c>
      <c r="DV145">
        <f t="shared" si="235"/>
        <v>0</v>
      </c>
      <c r="DW145">
        <f t="shared" si="235"/>
        <v>0</v>
      </c>
      <c r="DX145">
        <f t="shared" si="235"/>
        <v>0</v>
      </c>
      <c r="DY145">
        <f t="shared" si="235"/>
        <v>0</v>
      </c>
      <c r="DZ145">
        <f t="shared" si="235"/>
        <v>0</v>
      </c>
      <c r="EA145">
        <f t="shared" si="235"/>
        <v>0</v>
      </c>
      <c r="EB145">
        <f t="shared" si="235"/>
        <v>0</v>
      </c>
      <c r="EC145">
        <f t="shared" si="235"/>
        <v>0</v>
      </c>
      <c r="ED145">
        <f t="shared" si="236"/>
        <v>0</v>
      </c>
      <c r="EE145">
        <f t="shared" si="236"/>
        <v>0</v>
      </c>
      <c r="EF145">
        <f t="shared" si="236"/>
        <v>0</v>
      </c>
      <c r="EG145">
        <f t="shared" si="236"/>
        <v>0</v>
      </c>
      <c r="EH145">
        <f t="shared" si="236"/>
        <v>0</v>
      </c>
      <c r="EI145">
        <f t="shared" si="236"/>
        <v>0</v>
      </c>
      <c r="EJ145">
        <f t="shared" si="236"/>
        <v>0</v>
      </c>
      <c r="EK145">
        <f t="shared" si="236"/>
        <v>0</v>
      </c>
      <c r="EL145">
        <f t="shared" si="236"/>
        <v>0</v>
      </c>
      <c r="EM145">
        <f t="shared" si="236"/>
        <v>0</v>
      </c>
      <c r="EN145">
        <f t="shared" si="237"/>
        <v>0</v>
      </c>
      <c r="EO145">
        <f t="shared" si="237"/>
        <v>0</v>
      </c>
      <c r="EP145">
        <f t="shared" si="237"/>
        <v>0</v>
      </c>
      <c r="EQ145">
        <f t="shared" si="237"/>
        <v>0</v>
      </c>
      <c r="ER145">
        <f t="shared" si="237"/>
        <v>0</v>
      </c>
      <c r="ES145">
        <f t="shared" si="237"/>
        <v>0</v>
      </c>
      <c r="ET145">
        <f t="shared" si="237"/>
        <v>0</v>
      </c>
      <c r="EU145">
        <f t="shared" si="237"/>
        <v>0</v>
      </c>
      <c r="EV145">
        <f t="shared" si="237"/>
        <v>0</v>
      </c>
      <c r="EW145">
        <f t="shared" si="237"/>
        <v>0</v>
      </c>
      <c r="EX145">
        <f t="shared" si="237"/>
        <v>0</v>
      </c>
      <c r="EZ145">
        <f t="shared" si="207"/>
        <v>0.8804684160461097</v>
      </c>
      <c r="FB145">
        <f t="shared" si="205"/>
        <v>1.1059974846068577E-2</v>
      </c>
      <c r="FC145">
        <f t="shared" si="206"/>
        <v>0.24860201261812417</v>
      </c>
    </row>
    <row r="146" spans="1:159" x14ac:dyDescent="0.25">
      <c r="A146">
        <v>995</v>
      </c>
      <c r="B146" s="20">
        <f>'Input spectra'!S145</f>
        <v>4.4684011493175697E-2</v>
      </c>
      <c r="C146">
        <f>'Input spectra'!D145</f>
        <v>0</v>
      </c>
      <c r="D146">
        <f t="shared" si="223"/>
        <v>2.0653927966864227E-2</v>
      </c>
      <c r="E146">
        <f t="shared" si="223"/>
        <v>2.0412101008796892E-2</v>
      </c>
      <c r="F146">
        <f t="shared" si="223"/>
        <v>2.0172019838188331E-2</v>
      </c>
      <c r="G146">
        <f t="shared" si="223"/>
        <v>1.9933673695031653E-2</v>
      </c>
      <c r="H146">
        <f t="shared" si="223"/>
        <v>1.9697051880563393E-2</v>
      </c>
      <c r="I146">
        <f t="shared" si="223"/>
        <v>1.9462143756931314E-2</v>
      </c>
      <c r="J146">
        <f t="shared" si="223"/>
        <v>1.9228938746863912E-2</v>
      </c>
      <c r="K146">
        <f t="shared" si="223"/>
        <v>1.8997426333341689E-2</v>
      </c>
      <c r="L146">
        <f t="shared" si="223"/>
        <v>1.8767596059270145E-2</v>
      </c>
      <c r="M146">
        <f t="shared" si="223"/>
        <v>1.8539437527154503E-2</v>
      </c>
      <c r="N146">
        <f t="shared" si="224"/>
        <v>1.8312940398776099E-2</v>
      </c>
      <c r="O146">
        <f t="shared" si="224"/>
        <v>1.8088094394870528E-2</v>
      </c>
      <c r="P146">
        <f t="shared" si="224"/>
        <v>1.7864889294807441E-2</v>
      </c>
      <c r="Q146">
        <f t="shared" si="224"/>
        <v>1.764331493627205E-2</v>
      </c>
      <c r="R146">
        <f t="shared" si="224"/>
        <v>1.7423361214948294E-2</v>
      </c>
      <c r="S146">
        <f t="shared" si="224"/>
        <v>1.720501808420366E-2</v>
      </c>
      <c r="T146">
        <f t="shared" si="224"/>
        <v>1.6988275554775719E-2</v>
      </c>
      <c r="U146">
        <f t="shared" si="224"/>
        <v>1.6773123694460216E-2</v>
      </c>
      <c r="V146">
        <f t="shared" si="224"/>
        <v>1.6559552627800879E-2</v>
      </c>
      <c r="W146">
        <f t="shared" si="224"/>
        <v>1.6347552535780841E-2</v>
      </c>
      <c r="X146">
        <f t="shared" si="225"/>
        <v>1.6137113655515657E-2</v>
      </c>
      <c r="Y146">
        <f t="shared" si="225"/>
        <v>1.5928226279947982E-2</v>
      </c>
      <c r="Z146">
        <f t="shared" si="225"/>
        <v>1.5720880757543805E-2</v>
      </c>
      <c r="AA146">
        <f t="shared" si="225"/>
        <v>1.5515067491990319E-2</v>
      </c>
      <c r="AB146">
        <f t="shared" si="225"/>
        <v>1.5310776941895383E-2</v>
      </c>
      <c r="AC146">
        <f t="shared" si="225"/>
        <v>1.5107999620488536E-2</v>
      </c>
      <c r="AD146">
        <f t="shared" si="225"/>
        <v>1.490672609532361E-2</v>
      </c>
      <c r="AE146">
        <f t="shared" si="225"/>
        <v>1.4706946987982902E-2</v>
      </c>
      <c r="AF146">
        <f t="shared" si="225"/>
        <v>1.4508652973782909E-2</v>
      </c>
      <c r="AG146">
        <f t="shared" si="225"/>
        <v>1.4311834781481588E-2</v>
      </c>
      <c r="AH146">
        <f t="shared" si="226"/>
        <v>1.4116483192987212E-2</v>
      </c>
      <c r="AI146">
        <f t="shared" si="226"/>
        <v>1.3922589043068697E-2</v>
      </c>
      <c r="AJ146">
        <f t="shared" si="226"/>
        <v>1.3730143219067499E-2</v>
      </c>
      <c r="AK146">
        <f t="shared" si="226"/>
        <v>1.3539136660611E-2</v>
      </c>
      <c r="AL146">
        <f t="shared" si="226"/>
        <v>1.3349560359327441E-2</v>
      </c>
      <c r="AM146">
        <f t="shared" si="226"/>
        <v>1.3161405358562325E-2</v>
      </c>
      <c r="AN146">
        <f t="shared" si="226"/>
        <v>1.2974662753096314E-2</v>
      </c>
      <c r="AO146">
        <f t="shared" si="226"/>
        <v>1.2789323688864651E-2</v>
      </c>
      <c r="AP146">
        <f t="shared" si="226"/>
        <v>1.2605379362678019E-2</v>
      </c>
      <c r="AQ146">
        <f t="shared" si="226"/>
        <v>1.2422821021944884E-2</v>
      </c>
      <c r="AR146">
        <f t="shared" si="227"/>
        <v>1.224163996439533E-2</v>
      </c>
      <c r="AS146">
        <f t="shared" si="227"/>
        <v>1.2061827537806309E-2</v>
      </c>
      <c r="AT146">
        <f t="shared" si="227"/>
        <v>1.1883375139728359E-2</v>
      </c>
      <c r="AU146">
        <f t="shared" si="227"/>
        <v>1.170627421721379E-2</v>
      </c>
      <c r="AV146">
        <f t="shared" si="227"/>
        <v>1.1530516266546246E-2</v>
      </c>
      <c r="AW146">
        <f t="shared" si="227"/>
        <v>1.1356092832971757E-2</v>
      </c>
      <c r="AX146">
        <f t="shared" si="227"/>
        <v>1.0094852347953018E-2</v>
      </c>
      <c r="AY146">
        <f t="shared" si="227"/>
        <v>8.6258359605935545E-3</v>
      </c>
      <c r="AZ146">
        <f t="shared" si="227"/>
        <v>7.764928724862446E-3</v>
      </c>
      <c r="BA146">
        <f t="shared" si="227"/>
        <v>7.1128809494798275E-3</v>
      </c>
      <c r="BB146">
        <f t="shared" si="228"/>
        <v>6.5801325085411873E-3</v>
      </c>
      <c r="BC146">
        <f t="shared" si="228"/>
        <v>6.127865411584517E-3</v>
      </c>
      <c r="BD146">
        <f t="shared" si="228"/>
        <v>5.7348115672827193E-3</v>
      </c>
      <c r="BE146">
        <f t="shared" si="228"/>
        <v>5.3877135876473706E-3</v>
      </c>
      <c r="BF146">
        <f t="shared" si="228"/>
        <v>5.0775958132077345E-3</v>
      </c>
      <c r="BG146">
        <f t="shared" si="228"/>
        <v>4.7980216867898381E-3</v>
      </c>
      <c r="BH146">
        <f t="shared" si="228"/>
        <v>4.5441760768987855E-3</v>
      </c>
      <c r="BI146">
        <f t="shared" si="228"/>
        <v>4.3123384324516706E-3</v>
      </c>
      <c r="BJ146">
        <f t="shared" si="228"/>
        <v>4.0995597868554072E-3</v>
      </c>
      <c r="BK146">
        <f t="shared" si="228"/>
        <v>3.9034542218900031E-3</v>
      </c>
      <c r="BL146">
        <f t="shared" si="229"/>
        <v>3.7220584748996455E-3</v>
      </c>
      <c r="BM146">
        <f t="shared" si="229"/>
        <v>3.5537340974051254E-3</v>
      </c>
      <c r="BN146">
        <f t="shared" si="229"/>
        <v>3.3970972599950047E-3</v>
      </c>
      <c r="BO146">
        <f t="shared" si="229"/>
        <v>3.2509671320414832E-3</v>
      </c>
      <c r="BP146">
        <f t="shared" si="229"/>
        <v>3.1143271051090986E-3</v>
      </c>
      <c r="BQ146">
        <f t="shared" si="229"/>
        <v>2.9862951210122834E-3</v>
      </c>
      <c r="BR146">
        <f t="shared" si="229"/>
        <v>2.8661005959804524E-3</v>
      </c>
      <c r="BS146">
        <f t="shared" si="229"/>
        <v>2.7530662161170914E-3</v>
      </c>
      <c r="BT146">
        <f t="shared" si="229"/>
        <v>2.6465933921619856E-3</v>
      </c>
      <c r="BU146">
        <f t="shared" si="229"/>
        <v>2.5461505052600769E-3</v>
      </c>
      <c r="BV146">
        <f t="shared" si="230"/>
        <v>2.4512633107698963E-3</v>
      </c>
      <c r="BW146">
        <f t="shared" si="230"/>
        <v>2.3615070314088609E-3</v>
      </c>
      <c r="BX146">
        <f t="shared" si="230"/>
        <v>2.2764997877064179E-3</v>
      </c>
      <c r="BY146">
        <f t="shared" si="230"/>
        <v>2.1958970979284276E-3</v>
      </c>
      <c r="BZ146">
        <f t="shared" si="230"/>
        <v>2.1193872412735939E-3</v>
      </c>
      <c r="CA146">
        <f t="shared" si="230"/>
        <v>2.0466873238683004E-3</v>
      </c>
      <c r="CB146">
        <f t="shared" si="230"/>
        <v>1.97753992142262E-3</v>
      </c>
      <c r="CC146">
        <f t="shared" si="230"/>
        <v>1.9117101984851086E-3</v>
      </c>
      <c r="CD146">
        <f t="shared" si="230"/>
        <v>1.8489834242414454E-3</v>
      </c>
      <c r="CE146">
        <f t="shared" si="230"/>
        <v>1.7891628203024162E-3</v>
      </c>
      <c r="CF146">
        <f t="shared" si="231"/>
        <v>1.732067688043185E-3</v>
      </c>
      <c r="CG146">
        <f t="shared" si="231"/>
        <v>1.6775317726064379E-3</v>
      </c>
      <c r="CH146">
        <f t="shared" si="231"/>
        <v>1.6254018282689624E-3</v>
      </c>
      <c r="CI146">
        <f t="shared" si="231"/>
        <v>1.5755363559422928E-3</v>
      </c>
      <c r="CJ146">
        <f t="shared" si="231"/>
        <v>1.5278044884694869E-3</v>
      </c>
      <c r="CK146">
        <f t="shared" si="231"/>
        <v>1.4820850033463553E-3</v>
      </c>
      <c r="CL146">
        <f t="shared" si="231"/>
        <v>1.4382654457310892E-3</v>
      </c>
      <c r="CM146">
        <f t="shared" si="231"/>
        <v>1.3962413472608038E-3</v>
      </c>
      <c r="CN146">
        <f t="shared" si="231"/>
        <v>1.3559155283831194E-3</v>
      </c>
      <c r="CO146">
        <f t="shared" si="231"/>
        <v>1.3171974737261369E-3</v>
      </c>
      <c r="CP146">
        <f t="shared" si="232"/>
        <v>1.2800027715422822E-3</v>
      </c>
      <c r="CQ146">
        <f t="shared" si="232"/>
        <v>1.2442526095268838E-3</v>
      </c>
      <c r="CR146">
        <f t="shared" si="232"/>
        <v>8.010706828662879E-4</v>
      </c>
      <c r="CS146">
        <f t="shared" si="232"/>
        <v>5.2029168356701352E-4</v>
      </c>
      <c r="CT146">
        <f t="shared" si="232"/>
        <v>3.6031078596971241E-4</v>
      </c>
      <c r="CU146">
        <f t="shared" si="232"/>
        <v>2.5064559858250482E-4</v>
      </c>
      <c r="CV146">
        <f t="shared" si="232"/>
        <v>1.7113716329445345E-4</v>
      </c>
      <c r="CW146">
        <f t="shared" si="232"/>
        <v>1.1249355164904733E-4</v>
      </c>
      <c r="CX146">
        <f t="shared" si="232"/>
        <v>6.9470240676010599E-5</v>
      </c>
      <c r="CY146">
        <f t="shared" si="232"/>
        <v>3.8737884693422245E-5</v>
      </c>
      <c r="CZ146">
        <f t="shared" si="233"/>
        <v>1.8012120635973148E-5</v>
      </c>
      <c r="DA146">
        <f t="shared" si="233"/>
        <v>5.6362867883272356E-6</v>
      </c>
      <c r="DB146">
        <f t="shared" si="233"/>
        <v>3.5801273835924821E-7</v>
      </c>
      <c r="DC146">
        <f t="shared" si="233"/>
        <v>0</v>
      </c>
      <c r="DD146">
        <f t="shared" si="233"/>
        <v>0</v>
      </c>
      <c r="DE146">
        <f t="shared" si="233"/>
        <v>0</v>
      </c>
      <c r="DF146">
        <f t="shared" si="233"/>
        <v>0</v>
      </c>
      <c r="DG146">
        <f t="shared" si="233"/>
        <v>0</v>
      </c>
      <c r="DH146">
        <f t="shared" si="233"/>
        <v>0</v>
      </c>
      <c r="DI146">
        <f t="shared" si="233"/>
        <v>0</v>
      </c>
      <c r="DJ146">
        <f t="shared" si="234"/>
        <v>0</v>
      </c>
      <c r="DK146">
        <f t="shared" si="234"/>
        <v>0</v>
      </c>
      <c r="DL146">
        <f t="shared" si="234"/>
        <v>0</v>
      </c>
      <c r="DM146">
        <f t="shared" si="234"/>
        <v>0</v>
      </c>
      <c r="DN146">
        <f t="shared" si="234"/>
        <v>0</v>
      </c>
      <c r="DO146">
        <f t="shared" si="234"/>
        <v>0</v>
      </c>
      <c r="DP146">
        <f t="shared" si="234"/>
        <v>0</v>
      </c>
      <c r="DQ146">
        <f t="shared" si="234"/>
        <v>0</v>
      </c>
      <c r="DR146">
        <f t="shared" si="234"/>
        <v>0</v>
      </c>
      <c r="DS146">
        <f t="shared" si="234"/>
        <v>0</v>
      </c>
      <c r="DT146">
        <f t="shared" si="235"/>
        <v>0</v>
      </c>
      <c r="DU146">
        <f t="shared" si="235"/>
        <v>0</v>
      </c>
      <c r="DV146">
        <f t="shared" si="235"/>
        <v>0</v>
      </c>
      <c r="DW146">
        <f t="shared" si="235"/>
        <v>0</v>
      </c>
      <c r="DX146">
        <f t="shared" si="235"/>
        <v>0</v>
      </c>
      <c r="DY146">
        <f t="shared" si="235"/>
        <v>0</v>
      </c>
      <c r="DZ146">
        <f t="shared" si="235"/>
        <v>0</v>
      </c>
      <c r="EA146">
        <f t="shared" si="235"/>
        <v>0</v>
      </c>
      <c r="EB146">
        <f t="shared" si="235"/>
        <v>0</v>
      </c>
      <c r="EC146">
        <f t="shared" si="235"/>
        <v>0</v>
      </c>
      <c r="ED146">
        <f t="shared" si="236"/>
        <v>0</v>
      </c>
      <c r="EE146">
        <f t="shared" si="236"/>
        <v>0</v>
      </c>
      <c r="EF146">
        <f t="shared" si="236"/>
        <v>0</v>
      </c>
      <c r="EG146">
        <f t="shared" si="236"/>
        <v>0</v>
      </c>
      <c r="EH146">
        <f t="shared" si="236"/>
        <v>0</v>
      </c>
      <c r="EI146">
        <f t="shared" si="236"/>
        <v>0</v>
      </c>
      <c r="EJ146">
        <f t="shared" si="236"/>
        <v>0</v>
      </c>
      <c r="EK146">
        <f t="shared" si="236"/>
        <v>0</v>
      </c>
      <c r="EL146">
        <f t="shared" si="236"/>
        <v>0</v>
      </c>
      <c r="EM146">
        <f t="shared" si="236"/>
        <v>0</v>
      </c>
      <c r="EN146">
        <f t="shared" si="237"/>
        <v>0</v>
      </c>
      <c r="EO146">
        <f t="shared" si="237"/>
        <v>0</v>
      </c>
      <c r="EP146">
        <f t="shared" si="237"/>
        <v>0</v>
      </c>
      <c r="EQ146">
        <f t="shared" si="237"/>
        <v>0</v>
      </c>
      <c r="ER146">
        <f t="shared" si="237"/>
        <v>0</v>
      </c>
      <c r="ES146">
        <f t="shared" si="237"/>
        <v>0</v>
      </c>
      <c r="ET146">
        <f t="shared" si="237"/>
        <v>0</v>
      </c>
      <c r="EU146">
        <f t="shared" si="237"/>
        <v>0</v>
      </c>
      <c r="EV146">
        <f t="shared" si="237"/>
        <v>0</v>
      </c>
      <c r="EW146">
        <f t="shared" si="237"/>
        <v>0</v>
      </c>
      <c r="EX146">
        <f t="shared" si="237"/>
        <v>0</v>
      </c>
      <c r="EZ146">
        <f t="shared" si="207"/>
        <v>0.88059555721226013</v>
      </c>
      <c r="FB146">
        <f t="shared" si="205"/>
        <v>1.1047135762937255E-2</v>
      </c>
      <c r="FC146">
        <f t="shared" si="206"/>
        <v>0.24860365368245527</v>
      </c>
    </row>
    <row r="147" spans="1:159" x14ac:dyDescent="0.25">
      <c r="A147">
        <v>1000</v>
      </c>
      <c r="B147" s="20">
        <f>'Input spectra'!S146</f>
        <v>4.4631494154022101E-2</v>
      </c>
      <c r="C147">
        <f>'Input spectra'!D146</f>
        <v>0</v>
      </c>
      <c r="D147">
        <f t="shared" si="223"/>
        <v>2.0653927966864227E-2</v>
      </c>
      <c r="E147">
        <f t="shared" si="223"/>
        <v>2.0412208208001534E-2</v>
      </c>
      <c r="F147">
        <f t="shared" si="223"/>
        <v>2.0172231715462504E-2</v>
      </c>
      <c r="G147">
        <f t="shared" si="223"/>
        <v>1.9933987756556304E-2</v>
      </c>
      <c r="H147">
        <f t="shared" si="223"/>
        <v>1.9697465659611068E-2</v>
      </c>
      <c r="I147">
        <f t="shared" si="223"/>
        <v>1.9462654813643288E-2</v>
      </c>
      <c r="J147">
        <f t="shared" si="223"/>
        <v>1.9229544668028911E-2</v>
      </c>
      <c r="K147">
        <f t="shared" si="223"/>
        <v>1.8998124732176182E-2</v>
      </c>
      <c r="L147">
        <f t="shared" si="223"/>
        <v>1.8768384575200206E-2</v>
      </c>
      <c r="M147">
        <f t="shared" si="223"/>
        <v>1.8540313825599224E-2</v>
      </c>
      <c r="N147">
        <f t="shared" si="224"/>
        <v>1.831390217093256E-2</v>
      </c>
      <c r="O147">
        <f t="shared" si="224"/>
        <v>1.8089139357500273E-2</v>
      </c>
      <c r="P147">
        <f t="shared" si="224"/>
        <v>1.7866015190024526E-2</v>
      </c>
      <c r="Q147">
        <f t="shared" si="224"/>
        <v>1.7644519531332559E-2</v>
      </c>
      <c r="R147">
        <f t="shared" si="224"/>
        <v>1.7424642302041382E-2</v>
      </c>
      <c r="S147">
        <f t="shared" si="224"/>
        <v>1.7206373480244112E-2</v>
      </c>
      <c r="T147">
        <f t="shared" si="224"/>
        <v>1.6989703101197944E-2</v>
      </c>
      <c r="U147">
        <f t="shared" si="224"/>
        <v>1.6774621257013757E-2</v>
      </c>
      <c r="V147">
        <f t="shared" si="224"/>
        <v>1.6561118096347385E-2</v>
      </c>
      <c r="W147">
        <f t="shared" si="224"/>
        <v>1.6349183824092482E-2</v>
      </c>
      <c r="X147">
        <f t="shared" si="225"/>
        <v>1.6138808701074998E-2</v>
      </c>
      <c r="Y147">
        <f t="shared" si="225"/>
        <v>1.5929983043749273E-2</v>
      </c>
      <c r="Z147">
        <f t="shared" si="225"/>
        <v>1.5722697223895743E-2</v>
      </c>
      <c r="AA147">
        <f t="shared" si="225"/>
        <v>1.5516941668320183E-2</v>
      </c>
      <c r="AB147">
        <f t="shared" si="225"/>
        <v>1.5312706858554603E-2</v>
      </c>
      <c r="AC147">
        <f t="shared" si="225"/>
        <v>1.510998333055966E-2</v>
      </c>
      <c r="AD147">
        <f t="shared" si="225"/>
        <v>1.490876167442865E-2</v>
      </c>
      <c r="AE147">
        <f t="shared" si="225"/>
        <v>1.4709032534093086E-2</v>
      </c>
      <c r="AF147">
        <f t="shared" si="225"/>
        <v>1.451078660702978E-2</v>
      </c>
      <c r="AG147">
        <f t="shared" si="225"/>
        <v>1.4314014643969487E-2</v>
      </c>
      <c r="AH147">
        <f t="shared" si="226"/>
        <v>1.4118707448607099E-2</v>
      </c>
      <c r="AI147">
        <f t="shared" si="226"/>
        <v>1.3924855877313329E-2</v>
      </c>
      <c r="AJ147">
        <f t="shared" si="226"/>
        <v>1.373245083884795E-2</v>
      </c>
      <c r="AK147">
        <f t="shared" si="226"/>
        <v>1.3541483294074499E-2</v>
      </c>
      <c r="AL147">
        <f t="shared" si="226"/>
        <v>1.335194425567653E-2</v>
      </c>
      <c r="AM147">
        <f t="shared" si="226"/>
        <v>1.3163824787875332E-2</v>
      </c>
      <c r="AN147">
        <f t="shared" si="226"/>
        <v>1.2977116006149137E-2</v>
      </c>
      <c r="AO147">
        <f t="shared" si="226"/>
        <v>1.2791809076953814E-2</v>
      </c>
      <c r="AP147">
        <f t="shared" si="226"/>
        <v>1.2607895217445035E-2</v>
      </c>
      <c r="AQ147">
        <f t="shared" si="226"/>
        <v>1.2425365695201883E-2</v>
      </c>
      <c r="AR147">
        <f t="shared" si="227"/>
        <v>1.224421182795196E-2</v>
      </c>
      <c r="AS147">
        <f t="shared" si="227"/>
        <v>1.2064424983297895E-2</v>
      </c>
      <c r="AT147">
        <f t="shared" si="227"/>
        <v>1.1885996578445314E-2</v>
      </c>
      <c r="AU147">
        <f t="shared" si="227"/>
        <v>1.1708918079932268E-2</v>
      </c>
      <c r="AV147">
        <f t="shared" si="227"/>
        <v>1.153318100336004E-2</v>
      </c>
      <c r="AW147">
        <f t="shared" si="227"/>
        <v>1.1358776913125408E-2</v>
      </c>
      <c r="AX147">
        <f t="shared" si="227"/>
        <v>1.0097291354557001E-2</v>
      </c>
      <c r="AY147">
        <f t="shared" si="227"/>
        <v>8.6279653513604369E-3</v>
      </c>
      <c r="AZ147">
        <f t="shared" si="227"/>
        <v>7.7668863798957448E-3</v>
      </c>
      <c r="BA147">
        <f t="shared" si="227"/>
        <v>7.1147115779598771E-3</v>
      </c>
      <c r="BB147">
        <f t="shared" si="228"/>
        <v>6.581860590670079E-3</v>
      </c>
      <c r="BC147">
        <f t="shared" si="228"/>
        <v>6.1295069092519314E-3</v>
      </c>
      <c r="BD147">
        <f t="shared" si="228"/>
        <v>5.7363779017773741E-3</v>
      </c>
      <c r="BE147">
        <f t="shared" si="228"/>
        <v>5.3892134227944153E-3</v>
      </c>
      <c r="BF147">
        <f t="shared" si="228"/>
        <v>5.0790359912463402E-3</v>
      </c>
      <c r="BG147">
        <f t="shared" si="228"/>
        <v>4.7994077732895846E-3</v>
      </c>
      <c r="BH147">
        <f t="shared" si="228"/>
        <v>4.5455127024407425E-3</v>
      </c>
      <c r="BI147">
        <f t="shared" si="228"/>
        <v>4.3136295191626923E-3</v>
      </c>
      <c r="BJ147">
        <f t="shared" si="228"/>
        <v>4.100808705292283E-3</v>
      </c>
      <c r="BK147">
        <f t="shared" si="228"/>
        <v>3.9046639035641754E-3</v>
      </c>
      <c r="BL147">
        <f t="shared" si="229"/>
        <v>3.7232314953453325E-3</v>
      </c>
      <c r="BM147">
        <f t="shared" si="229"/>
        <v>3.5548727389996056E-3</v>
      </c>
      <c r="BN147">
        <f t="shared" si="229"/>
        <v>3.3982035604505282E-3</v>
      </c>
      <c r="BO147">
        <f t="shared" si="229"/>
        <v>3.2520429225030142E-3</v>
      </c>
      <c r="BP147">
        <f t="shared" si="229"/>
        <v>3.115374040548497E-3</v>
      </c>
      <c r="BQ147">
        <f t="shared" si="229"/>
        <v>2.9873147048052619E-3</v>
      </c>
      <c r="BR147">
        <f t="shared" si="229"/>
        <v>2.8670942000177703E-3</v>
      </c>
      <c r="BS147">
        <f t="shared" si="229"/>
        <v>2.7540350974370096E-3</v>
      </c>
      <c r="BT147">
        <f t="shared" si="229"/>
        <v>2.6475387068372273E-3</v>
      </c>
      <c r="BU147">
        <f t="shared" si="229"/>
        <v>2.5470733200924018E-3</v>
      </c>
      <c r="BV147">
        <f t="shared" si="230"/>
        <v>2.4521646132152929E-3</v>
      </c>
      <c r="BW147">
        <f t="shared" si="230"/>
        <v>2.3623877380609132E-3</v>
      </c>
      <c r="BX147">
        <f t="shared" si="230"/>
        <v>2.2773607515944017E-3</v>
      </c>
      <c r="BY147">
        <f t="shared" si="230"/>
        <v>2.1967391148331526E-3</v>
      </c>
      <c r="BZ147">
        <f t="shared" si="230"/>
        <v>2.1202110552231905E-3</v>
      </c>
      <c r="CA147">
        <f t="shared" si="230"/>
        <v>2.0474936319446733E-3</v>
      </c>
      <c r="CB147">
        <f t="shared" si="230"/>
        <v>1.978329377984788E-3</v>
      </c>
      <c r="CC147">
        <f t="shared" si="230"/>
        <v>1.9124834188963651E-3</v>
      </c>
      <c r="CD147">
        <f t="shared" si="230"/>
        <v>1.8497409881720213E-3</v>
      </c>
      <c r="CE147">
        <f t="shared" si="230"/>
        <v>1.7899052746671057E-3</v>
      </c>
      <c r="CF147">
        <f t="shared" si="231"/>
        <v>1.7327955496235718E-3</v>
      </c>
      <c r="CG147">
        <f t="shared" si="231"/>
        <v>1.6782455303993955E-3</v>
      </c>
      <c r="CH147">
        <f t="shared" si="231"/>
        <v>1.6261019455965928E-3</v>
      </c>
      <c r="CI147">
        <f t="shared" si="231"/>
        <v>1.5762232723531351E-3</v>
      </c>
      <c r="CJ147">
        <f t="shared" si="231"/>
        <v>1.5284786214564143E-3</v>
      </c>
      <c r="CK147">
        <f t="shared" si="231"/>
        <v>1.4827467499029213E-3</v>
      </c>
      <c r="CL147">
        <f t="shared" si="231"/>
        <v>1.4389151837650236E-3</v>
      </c>
      <c r="CM147">
        <f t="shared" si="231"/>
        <v>1.3968794368808054E-3</v>
      </c>
      <c r="CN147">
        <f t="shared" si="231"/>
        <v>1.3565423130729218E-3</v>
      </c>
      <c r="CO147">
        <f t="shared" si="231"/>
        <v>1.3178132814180064E-3</v>
      </c>
      <c r="CP147">
        <f t="shared" si="232"/>
        <v>1.2806079156005526E-3</v>
      </c>
      <c r="CQ147">
        <f t="shared" si="232"/>
        <v>1.2448473896508039E-3</v>
      </c>
      <c r="CR147">
        <f t="shared" si="232"/>
        <v>8.0145782131035956E-4</v>
      </c>
      <c r="CS147">
        <f t="shared" si="232"/>
        <v>5.2054586194743516E-4</v>
      </c>
      <c r="CT147">
        <f t="shared" si="232"/>
        <v>3.6048870198060012E-4</v>
      </c>
      <c r="CU147">
        <f t="shared" si="232"/>
        <v>2.5077068056165774E-4</v>
      </c>
      <c r="CV147">
        <f t="shared" si="232"/>
        <v>1.712234666653443E-4</v>
      </c>
      <c r="CW147">
        <f t="shared" si="232"/>
        <v>1.1255087250939631E-4</v>
      </c>
      <c r="CX147">
        <f t="shared" si="232"/>
        <v>6.9506004121874644E-5</v>
      </c>
      <c r="CY147">
        <f t="shared" si="232"/>
        <v>3.8758030595336313E-5</v>
      </c>
      <c r="CZ147">
        <f t="shared" si="233"/>
        <v>1.8021582606826483E-5</v>
      </c>
      <c r="DA147">
        <f t="shared" si="233"/>
        <v>5.6392772094811581E-6</v>
      </c>
      <c r="DB147">
        <f t="shared" si="233"/>
        <v>3.5820456887354234E-7</v>
      </c>
      <c r="DC147">
        <f t="shared" si="233"/>
        <v>0</v>
      </c>
      <c r="DD147">
        <f t="shared" si="233"/>
        <v>0</v>
      </c>
      <c r="DE147">
        <f t="shared" si="233"/>
        <v>0</v>
      </c>
      <c r="DF147">
        <f t="shared" si="233"/>
        <v>0</v>
      </c>
      <c r="DG147">
        <f t="shared" si="233"/>
        <v>0</v>
      </c>
      <c r="DH147">
        <f t="shared" si="233"/>
        <v>0</v>
      </c>
      <c r="DI147">
        <f t="shared" si="233"/>
        <v>0</v>
      </c>
      <c r="DJ147">
        <f t="shared" si="234"/>
        <v>0</v>
      </c>
      <c r="DK147">
        <f t="shared" si="234"/>
        <v>0</v>
      </c>
      <c r="DL147">
        <f t="shared" si="234"/>
        <v>0</v>
      </c>
      <c r="DM147">
        <f t="shared" si="234"/>
        <v>0</v>
      </c>
      <c r="DN147">
        <f t="shared" si="234"/>
        <v>0</v>
      </c>
      <c r="DO147">
        <f t="shared" si="234"/>
        <v>0</v>
      </c>
      <c r="DP147">
        <f t="shared" si="234"/>
        <v>0</v>
      </c>
      <c r="DQ147">
        <f t="shared" si="234"/>
        <v>0</v>
      </c>
      <c r="DR147">
        <f t="shared" si="234"/>
        <v>0</v>
      </c>
      <c r="DS147">
        <f t="shared" si="234"/>
        <v>0</v>
      </c>
      <c r="DT147">
        <f t="shared" si="235"/>
        <v>0</v>
      </c>
      <c r="DU147">
        <f t="shared" si="235"/>
        <v>0</v>
      </c>
      <c r="DV147">
        <f t="shared" si="235"/>
        <v>0</v>
      </c>
      <c r="DW147">
        <f t="shared" si="235"/>
        <v>0</v>
      </c>
      <c r="DX147">
        <f t="shared" si="235"/>
        <v>0</v>
      </c>
      <c r="DY147">
        <f t="shared" si="235"/>
        <v>0</v>
      </c>
      <c r="DZ147">
        <f t="shared" si="235"/>
        <v>0</v>
      </c>
      <c r="EA147">
        <f t="shared" si="235"/>
        <v>0</v>
      </c>
      <c r="EB147">
        <f t="shared" si="235"/>
        <v>0</v>
      </c>
      <c r="EC147">
        <f t="shared" si="235"/>
        <v>0</v>
      </c>
      <c r="ED147">
        <f t="shared" si="236"/>
        <v>0</v>
      </c>
      <c r="EE147">
        <f t="shared" si="236"/>
        <v>0</v>
      </c>
      <c r="EF147">
        <f t="shared" si="236"/>
        <v>0</v>
      </c>
      <c r="EG147">
        <f t="shared" si="236"/>
        <v>0</v>
      </c>
      <c r="EH147">
        <f t="shared" si="236"/>
        <v>0</v>
      </c>
      <c r="EI147">
        <f t="shared" si="236"/>
        <v>0</v>
      </c>
      <c r="EJ147">
        <f t="shared" si="236"/>
        <v>0</v>
      </c>
      <c r="EK147">
        <f t="shared" si="236"/>
        <v>0</v>
      </c>
      <c r="EL147">
        <f t="shared" si="236"/>
        <v>0</v>
      </c>
      <c r="EM147">
        <f t="shared" si="236"/>
        <v>0</v>
      </c>
      <c r="EN147">
        <f t="shared" si="237"/>
        <v>0</v>
      </c>
      <c r="EO147">
        <f t="shared" si="237"/>
        <v>0</v>
      </c>
      <c r="EP147">
        <f t="shared" si="237"/>
        <v>0</v>
      </c>
      <c r="EQ147">
        <f t="shared" si="237"/>
        <v>0</v>
      </c>
      <c r="ER147">
        <f t="shared" si="237"/>
        <v>0</v>
      </c>
      <c r="ES147">
        <f t="shared" si="237"/>
        <v>0</v>
      </c>
      <c r="ET147">
        <f t="shared" si="237"/>
        <v>0</v>
      </c>
      <c r="EU147">
        <f t="shared" si="237"/>
        <v>0</v>
      </c>
      <c r="EV147">
        <f t="shared" si="237"/>
        <v>0</v>
      </c>
      <c r="EW147">
        <f t="shared" si="237"/>
        <v>0</v>
      </c>
      <c r="EX147">
        <f t="shared" si="237"/>
        <v>0</v>
      </c>
      <c r="EZ147">
        <f t="shared" si="207"/>
        <v>0.88072272693049236</v>
      </c>
      <c r="FB147">
        <f t="shared" si="205"/>
        <v>1.103429634266434E-2</v>
      </c>
      <c r="FC147">
        <f t="shared" si="206"/>
        <v>0.24860529474702994</v>
      </c>
    </row>
    <row r="148" spans="1:159" x14ac:dyDescent="0.25">
      <c r="A148">
        <v>1005</v>
      </c>
      <c r="B148" s="20">
        <f>'Input spectra'!S147</f>
        <v>4.4578976814868498E-2</v>
      </c>
      <c r="C148">
        <f>'Input spectra'!D147</f>
        <v>0</v>
      </c>
      <c r="D148">
        <f t="shared" si="223"/>
        <v>2.0653927966864227E-2</v>
      </c>
      <c r="E148">
        <f t="shared" si="223"/>
        <v>2.0412315407769159E-2</v>
      </c>
      <c r="F148">
        <f t="shared" si="223"/>
        <v>2.017244359496213E-2</v>
      </c>
      <c r="G148">
        <f t="shared" si="223"/>
        <v>1.9934301823029094E-2</v>
      </c>
      <c r="H148">
        <f t="shared" si="223"/>
        <v>1.9697879447351064E-2</v>
      </c>
      <c r="I148">
        <f t="shared" si="223"/>
        <v>1.9463165883775106E-2</v>
      </c>
      <c r="J148">
        <f t="shared" si="223"/>
        <v>1.9230150608287033E-2</v>
      </c>
      <c r="K148">
        <f t="shared" si="223"/>
        <v>1.899882315668578E-2</v>
      </c>
      <c r="L148">
        <f t="shared" si="223"/>
        <v>1.8769173124259571E-2</v>
      </c>
      <c r="M148">
        <f t="shared" si="223"/>
        <v>1.8541190165463701E-2</v>
      </c>
      <c r="N148">
        <f t="shared" si="224"/>
        <v>1.8314863993600057E-2</v>
      </c>
      <c r="O148">
        <f t="shared" si="224"/>
        <v>1.8090184380498284E-2</v>
      </c>
      <c r="P148">
        <f t="shared" si="224"/>
        <v>1.7867141156198668E-2</v>
      </c>
      <c r="Q148">
        <f t="shared" si="224"/>
        <v>1.7645724208636637E-2</v>
      </c>
      <c r="R148">
        <f t="shared" si="224"/>
        <v>1.7425923483328939E-2</v>
      </c>
      <c r="S148">
        <f t="shared" si="224"/>
        <v>1.7207728983061464E-2</v>
      </c>
      <c r="T148">
        <f t="shared" si="224"/>
        <v>1.6991130767578713E-2</v>
      </c>
      <c r="U148">
        <f t="shared" si="224"/>
        <v>1.6776118953274868E-2</v>
      </c>
      <c r="V148">
        <f t="shared" si="224"/>
        <v>1.6562683712886522E-2</v>
      </c>
      <c r="W148">
        <f t="shared" si="224"/>
        <v>1.6350815275186996E-2</v>
      </c>
      <c r="X148">
        <f t="shared" si="225"/>
        <v>1.6140503924682251E-2</v>
      </c>
      <c r="Y148">
        <f t="shared" si="225"/>
        <v>1.5931740001308429E-2</v>
      </c>
      <c r="Z148">
        <f t="shared" si="225"/>
        <v>1.5724513900130962E-2</v>
      </c>
      <c r="AA148">
        <f t="shared" si="225"/>
        <v>1.5518816071045254E-2</v>
      </c>
      <c r="AB148">
        <f t="shared" si="225"/>
        <v>1.5314637018478966E-2</v>
      </c>
      <c r="AC148">
        <f t="shared" si="225"/>
        <v>1.5111967301095817E-2</v>
      </c>
      <c r="AD148">
        <f t="shared" si="225"/>
        <v>1.4910797531500986E-2</v>
      </c>
      <c r="AE148">
        <f t="shared" si="225"/>
        <v>1.4711118375948037E-2</v>
      </c>
      <c r="AF148">
        <f t="shared" si="225"/>
        <v>1.4512920554047399E-2</v>
      </c>
      <c r="AG148">
        <f t="shared" si="225"/>
        <v>1.4316194838476345E-2</v>
      </c>
      <c r="AH148">
        <f t="shared" si="226"/>
        <v>1.4120932054690552E-2</v>
      </c>
      <c r="AI148">
        <f t="shared" si="226"/>
        <v>1.3927123080637123E-2</v>
      </c>
      <c r="AJ148">
        <f t="shared" si="226"/>
        <v>1.3734758846469153E-2</v>
      </c>
      <c r="AK148">
        <f t="shared" si="226"/>
        <v>1.354383033426176E-2</v>
      </c>
      <c r="AL148">
        <f t="shared" si="226"/>
        <v>1.335432857772966E-2</v>
      </c>
      <c r="AM148">
        <f t="shared" si="226"/>
        <v>1.3166244661946179E-2</v>
      </c>
      <c r="AN148">
        <f t="shared" si="226"/>
        <v>1.2979569723063768E-2</v>
      </c>
      <c r="AO148">
        <f t="shared" si="226"/>
        <v>1.2794294948035986E-2</v>
      </c>
      <c r="AP148">
        <f t="shared" si="226"/>
        <v>1.2610411574340945E-2</v>
      </c>
      <c r="AQ148">
        <f t="shared" si="226"/>
        <v>1.2427910889706188E-2</v>
      </c>
      <c r="AR148">
        <f t="shared" si="227"/>
        <v>1.2246784231835062E-2</v>
      </c>
      <c r="AS148">
        <f t="shared" si="227"/>
        <v>1.2067022988134493E-2</v>
      </c>
      <c r="AT148">
        <f t="shared" si="227"/>
        <v>1.1888618595444182E-2</v>
      </c>
      <c r="AU148">
        <f t="shared" si="227"/>
        <v>1.1711562539767297E-2</v>
      </c>
      <c r="AV148">
        <f t="shared" si="227"/>
        <v>1.1535846356002487E-2</v>
      </c>
      <c r="AW148">
        <f t="shared" si="227"/>
        <v>1.1361461627677384E-2</v>
      </c>
      <c r="AX148">
        <f t="shared" si="227"/>
        <v>1.0099730950446792E-2</v>
      </c>
      <c r="AY148">
        <f t="shared" si="227"/>
        <v>8.6300952677928963E-3</v>
      </c>
      <c r="AZ148">
        <f t="shared" si="227"/>
        <v>7.7688445284832507E-3</v>
      </c>
      <c r="BA148">
        <f t="shared" si="227"/>
        <v>7.1165426775852544E-3</v>
      </c>
      <c r="BB148">
        <f t="shared" si="228"/>
        <v>6.5835891266299304E-3</v>
      </c>
      <c r="BC148">
        <f t="shared" si="228"/>
        <v>6.1311488466343897E-3</v>
      </c>
      <c r="BD148">
        <f t="shared" si="228"/>
        <v>5.7379446640809838E-3</v>
      </c>
      <c r="BE148">
        <f t="shared" si="228"/>
        <v>5.3907136754665266E-3</v>
      </c>
      <c r="BF148">
        <f t="shared" si="228"/>
        <v>5.0804765777681853E-3</v>
      </c>
      <c r="BG148">
        <f t="shared" si="228"/>
        <v>4.8007942602118206E-3</v>
      </c>
      <c r="BH148">
        <f t="shared" si="228"/>
        <v>4.5468497211382042E-3</v>
      </c>
      <c r="BI148">
        <f t="shared" si="228"/>
        <v>4.3149209924168664E-3</v>
      </c>
      <c r="BJ148">
        <f t="shared" si="228"/>
        <v>4.1020580042083659E-3</v>
      </c>
      <c r="BK148">
        <f t="shared" si="228"/>
        <v>3.9058739601190735E-3</v>
      </c>
      <c r="BL148">
        <f t="shared" si="229"/>
        <v>3.7244048854727361E-3</v>
      </c>
      <c r="BM148">
        <f t="shared" si="229"/>
        <v>3.556011745422923E-3</v>
      </c>
      <c r="BN148">
        <f t="shared" si="229"/>
        <v>3.3993102211844323E-3</v>
      </c>
      <c r="BO148">
        <f t="shared" si="229"/>
        <v>3.253119068958644E-3</v>
      </c>
      <c r="BP148">
        <f t="shared" si="229"/>
        <v>3.1164213279335252E-3</v>
      </c>
      <c r="BQ148">
        <f t="shared" si="229"/>
        <v>2.9883346367055338E-3</v>
      </c>
      <c r="BR148">
        <f t="shared" si="229"/>
        <v>2.8680881485122875E-3</v>
      </c>
      <c r="BS148">
        <f t="shared" si="229"/>
        <v>2.7550043197334746E-3</v>
      </c>
      <c r="BT148">
        <f t="shared" si="229"/>
        <v>2.6484843591615534E-3</v>
      </c>
      <c r="BU148">
        <f t="shared" si="229"/>
        <v>2.5479964693854015E-3</v>
      </c>
      <c r="BV148">
        <f t="shared" si="230"/>
        <v>2.4530662470596439E-3</v>
      </c>
      <c r="BW148">
        <f t="shared" si="230"/>
        <v>2.3632687731660238E-3</v>
      </c>
      <c r="BX148">
        <f t="shared" si="230"/>
        <v>2.2782220410957777E-3</v>
      </c>
      <c r="BY148">
        <f t="shared" si="230"/>
        <v>2.1975814546093225E-3</v>
      </c>
      <c r="BZ148">
        <f t="shared" si="230"/>
        <v>2.1210351893924287E-3</v>
      </c>
      <c r="CA148">
        <f t="shared" si="230"/>
        <v>2.048300257672261E-3</v>
      </c>
      <c r="CB148">
        <f t="shared" si="230"/>
        <v>1.9791191497070481E-3</v>
      </c>
      <c r="CC148">
        <f t="shared" si="230"/>
        <v>1.9132569520484361E-3</v>
      </c>
      <c r="CD148">
        <f t="shared" si="230"/>
        <v>1.8504988624910529E-3</v>
      </c>
      <c r="CE148">
        <f t="shared" si="230"/>
        <v>1.7906480371303525E-3</v>
      </c>
      <c r="CF148">
        <f t="shared" si="231"/>
        <v>1.7335237170710354E-3</v>
      </c>
      <c r="CG148">
        <f t="shared" si="231"/>
        <v>1.6789595918826887E-3</v>
      </c>
      <c r="CH148">
        <f t="shared" si="231"/>
        <v>1.6268023644892048E-3</v>
      </c>
      <c r="CI148">
        <f t="shared" si="231"/>
        <v>1.5769104882519288E-3</v>
      </c>
      <c r="CJ148">
        <f t="shared" si="231"/>
        <v>1.5291530518997819E-3</v>
      </c>
      <c r="CK148">
        <f t="shared" si="231"/>
        <v>1.483408791927361E-3</v>
      </c>
      <c r="CL148">
        <f t="shared" si="231"/>
        <v>1.4395652153188462E-3</v>
      </c>
      <c r="CM148">
        <f t="shared" si="231"/>
        <v>1.3975178181111104E-3</v>
      </c>
      <c r="CN148">
        <f t="shared" si="231"/>
        <v>1.3571693874998346E-3</v>
      </c>
      <c r="CO148">
        <f t="shared" si="231"/>
        <v>1.3184293770083279E-3</v>
      </c>
      <c r="CP148">
        <f t="shared" si="232"/>
        <v>1.2812133457514314E-3</v>
      </c>
      <c r="CQ148">
        <f t="shared" si="232"/>
        <v>1.2454424540927096E-3</v>
      </c>
      <c r="CR148">
        <f t="shared" si="232"/>
        <v>8.0184514684925089E-4</v>
      </c>
      <c r="CS148">
        <f t="shared" si="232"/>
        <v>5.2080016450175984E-4</v>
      </c>
      <c r="CT148">
        <f t="shared" si="232"/>
        <v>3.6066670584372043E-4</v>
      </c>
      <c r="CU148">
        <f t="shared" si="232"/>
        <v>2.5089582496162153E-4</v>
      </c>
      <c r="CV148">
        <f t="shared" si="232"/>
        <v>1.7130981355847005E-4</v>
      </c>
      <c r="CW148">
        <f t="shared" si="232"/>
        <v>1.1260822257747302E-4</v>
      </c>
      <c r="CX148">
        <f t="shared" si="232"/>
        <v>6.9541785978846071E-5</v>
      </c>
      <c r="CY148">
        <f t="shared" si="232"/>
        <v>3.8778186974264468E-5</v>
      </c>
      <c r="CZ148">
        <f t="shared" si="233"/>
        <v>1.8031049548160216E-5</v>
      </c>
      <c r="DA148">
        <f t="shared" si="233"/>
        <v>5.6422692172503505E-6</v>
      </c>
      <c r="DB148">
        <f t="shared" si="233"/>
        <v>3.5839650217453166E-7</v>
      </c>
      <c r="DC148">
        <f t="shared" si="233"/>
        <v>0</v>
      </c>
      <c r="DD148">
        <f t="shared" si="233"/>
        <v>0</v>
      </c>
      <c r="DE148">
        <f t="shared" si="233"/>
        <v>0</v>
      </c>
      <c r="DF148">
        <f t="shared" si="233"/>
        <v>0</v>
      </c>
      <c r="DG148">
        <f t="shared" si="233"/>
        <v>0</v>
      </c>
      <c r="DH148">
        <f t="shared" si="233"/>
        <v>0</v>
      </c>
      <c r="DI148">
        <f t="shared" si="233"/>
        <v>0</v>
      </c>
      <c r="DJ148">
        <f t="shared" si="234"/>
        <v>0</v>
      </c>
      <c r="DK148">
        <f t="shared" si="234"/>
        <v>0</v>
      </c>
      <c r="DL148">
        <f t="shared" si="234"/>
        <v>0</v>
      </c>
      <c r="DM148">
        <f t="shared" si="234"/>
        <v>0</v>
      </c>
      <c r="DN148">
        <f t="shared" si="234"/>
        <v>0</v>
      </c>
      <c r="DO148">
        <f t="shared" si="234"/>
        <v>0</v>
      </c>
      <c r="DP148">
        <f t="shared" si="234"/>
        <v>0</v>
      </c>
      <c r="DQ148">
        <f t="shared" si="234"/>
        <v>0</v>
      </c>
      <c r="DR148">
        <f t="shared" si="234"/>
        <v>0</v>
      </c>
      <c r="DS148">
        <f t="shared" si="234"/>
        <v>0</v>
      </c>
      <c r="DT148">
        <f t="shared" si="235"/>
        <v>0</v>
      </c>
      <c r="DU148">
        <f t="shared" si="235"/>
        <v>0</v>
      </c>
      <c r="DV148">
        <f t="shared" si="235"/>
        <v>0</v>
      </c>
      <c r="DW148">
        <f t="shared" si="235"/>
        <v>0</v>
      </c>
      <c r="DX148">
        <f t="shared" si="235"/>
        <v>0</v>
      </c>
      <c r="DY148">
        <f t="shared" si="235"/>
        <v>0</v>
      </c>
      <c r="DZ148">
        <f t="shared" si="235"/>
        <v>0</v>
      </c>
      <c r="EA148">
        <f t="shared" si="235"/>
        <v>0</v>
      </c>
      <c r="EB148">
        <f t="shared" si="235"/>
        <v>0</v>
      </c>
      <c r="EC148">
        <f t="shared" si="235"/>
        <v>0</v>
      </c>
      <c r="ED148">
        <f t="shared" si="236"/>
        <v>0</v>
      </c>
      <c r="EE148">
        <f t="shared" si="236"/>
        <v>0</v>
      </c>
      <c r="EF148">
        <f t="shared" si="236"/>
        <v>0</v>
      </c>
      <c r="EG148">
        <f t="shared" si="236"/>
        <v>0</v>
      </c>
      <c r="EH148">
        <f t="shared" si="236"/>
        <v>0</v>
      </c>
      <c r="EI148">
        <f t="shared" si="236"/>
        <v>0</v>
      </c>
      <c r="EJ148">
        <f t="shared" si="236"/>
        <v>0</v>
      </c>
      <c r="EK148">
        <f t="shared" si="236"/>
        <v>0</v>
      </c>
      <c r="EL148">
        <f t="shared" si="236"/>
        <v>0</v>
      </c>
      <c r="EM148">
        <f t="shared" si="236"/>
        <v>0</v>
      </c>
      <c r="EN148">
        <f t="shared" si="237"/>
        <v>0</v>
      </c>
      <c r="EO148">
        <f t="shared" si="237"/>
        <v>0</v>
      </c>
      <c r="EP148">
        <f t="shared" si="237"/>
        <v>0</v>
      </c>
      <c r="EQ148">
        <f t="shared" si="237"/>
        <v>0</v>
      </c>
      <c r="ER148">
        <f t="shared" si="237"/>
        <v>0</v>
      </c>
      <c r="ES148">
        <f t="shared" si="237"/>
        <v>0</v>
      </c>
      <c r="ET148">
        <f t="shared" si="237"/>
        <v>0</v>
      </c>
      <c r="EU148">
        <f t="shared" si="237"/>
        <v>0</v>
      </c>
      <c r="EV148">
        <f t="shared" si="237"/>
        <v>0</v>
      </c>
      <c r="EW148">
        <f t="shared" si="237"/>
        <v>0</v>
      </c>
      <c r="EX148">
        <f t="shared" si="237"/>
        <v>0</v>
      </c>
      <c r="EZ148">
        <f t="shared" si="207"/>
        <v>0.88084992520879746</v>
      </c>
      <c r="FB148">
        <f t="shared" si="205"/>
        <v>1.1021456585240896E-2</v>
      </c>
      <c r="FC148">
        <f t="shared" si="206"/>
        <v>0.24860693581184234</v>
      </c>
    </row>
    <row r="149" spans="1:159" x14ac:dyDescent="0.25">
      <c r="A149">
        <v>1010</v>
      </c>
      <c r="B149" s="20">
        <f>'Input spectra'!S148</f>
        <v>4.4526459475714902E-2</v>
      </c>
      <c r="C149">
        <f>'Input spectra'!D148</f>
        <v>0</v>
      </c>
      <c r="D149">
        <f t="shared" si="223"/>
        <v>2.0653927966864227E-2</v>
      </c>
      <c r="E149">
        <f t="shared" si="223"/>
        <v>2.0412422608099771E-2</v>
      </c>
      <c r="F149">
        <f t="shared" si="223"/>
        <v>2.0172655476687243E-2</v>
      </c>
      <c r="G149">
        <f t="shared" si="223"/>
        <v>1.9934615894450107E-2</v>
      </c>
      <c r="H149">
        <f t="shared" si="223"/>
        <v>1.9698293243783565E-2</v>
      </c>
      <c r="I149">
        <f t="shared" si="223"/>
        <v>1.9463676967327127E-2</v>
      </c>
      <c r="J149">
        <f t="shared" si="223"/>
        <v>1.9230756567638879E-2</v>
      </c>
      <c r="K149">
        <f t="shared" si="223"/>
        <v>1.899952160687143E-2</v>
      </c>
      <c r="L149">
        <f t="shared" si="223"/>
        <v>1.876996170644963E-2</v>
      </c>
      <c r="M149">
        <f t="shared" si="223"/>
        <v>1.8542066546749891E-2</v>
      </c>
      <c r="N149">
        <f t="shared" si="224"/>
        <v>1.8315825866781252E-2</v>
      </c>
      <c r="O149">
        <f t="shared" si="224"/>
        <v>1.8091229463868052E-2</v>
      </c>
      <c r="P149">
        <f t="shared" si="224"/>
        <v>1.7868267193334349E-2</v>
      </c>
      <c r="Q149">
        <f t="shared" si="224"/>
        <v>1.7646928968189906E-2</v>
      </c>
      <c r="R149">
        <f t="shared" si="224"/>
        <v>1.7427204758817882E-2</v>
      </c>
      <c r="S149">
        <f t="shared" si="224"/>
        <v>1.7209084592664119E-2</v>
      </c>
      <c r="T149">
        <f t="shared" si="224"/>
        <v>1.6992558553928103E-2</v>
      </c>
      <c r="U149">
        <f t="shared" si="224"/>
        <v>1.6777616783255487E-2</v>
      </c>
      <c r="V149">
        <f t="shared" si="224"/>
        <v>1.6564249477432288E-2</v>
      </c>
      <c r="W149">
        <f t="shared" si="224"/>
        <v>1.6352446889080628E-2</v>
      </c>
      <c r="X149">
        <f t="shared" si="225"/>
        <v>1.6142199326356122E-2</v>
      </c>
      <c r="Y149">
        <f t="shared" si="225"/>
        <v>1.593349715264681E-2</v>
      </c>
      <c r="Z149">
        <f t="shared" si="225"/>
        <v>1.572633078627371E-2</v>
      </c>
      <c r="AA149">
        <f t="shared" si="225"/>
        <v>1.5520690700192881E-2</v>
      </c>
      <c r="AB149">
        <f t="shared" si="225"/>
        <v>1.531656742169913E-2</v>
      </c>
      <c r="AC149">
        <f t="shared" si="225"/>
        <v>1.5113951532131209E-2</v>
      </c>
      <c r="AD149">
        <f t="shared" si="225"/>
        <v>1.4912833666578569E-2</v>
      </c>
      <c r="AE149">
        <f t="shared" si="225"/>
        <v>1.471320451358969E-2</v>
      </c>
      <c r="AF149">
        <f t="shared" si="225"/>
        <v>1.4515054814881901E-2</v>
      </c>
      <c r="AG149">
        <f t="shared" si="225"/>
        <v>1.4318375365052729E-2</v>
      </c>
      <c r="AH149">
        <f t="shared" si="226"/>
        <v>1.4123157011292794E-2</v>
      </c>
      <c r="AI149">
        <f t="shared" si="226"/>
        <v>1.3929390653100173E-2</v>
      </c>
      <c r="AJ149">
        <f t="shared" si="226"/>
        <v>1.373706724199629E-2</v>
      </c>
      <c r="AK149">
        <f t="shared" si="226"/>
        <v>1.354617778124328E-2</v>
      </c>
      <c r="AL149">
        <f t="shared" si="226"/>
        <v>1.3356713325562852E-2</v>
      </c>
      <c r="AM149">
        <f t="shared" si="226"/>
        <v>1.3168664980856623E-2</v>
      </c>
      <c r="AN149">
        <f t="shared" si="226"/>
        <v>1.2982023903927916E-2</v>
      </c>
      <c r="AO149">
        <f t="shared" si="226"/>
        <v>1.2796781302205032E-2</v>
      </c>
      <c r="AP149">
        <f t="shared" si="226"/>
        <v>1.2612928433465967E-2</v>
      </c>
      <c r="AQ149">
        <f t="shared" si="226"/>
        <v>1.2430456605564568E-2</v>
      </c>
      <c r="AR149">
        <f t="shared" si="227"/>
        <v>1.2249357176158155E-2</v>
      </c>
      <c r="AS149">
        <f t="shared" si="227"/>
        <v>1.2069621552436554E-2</v>
      </c>
      <c r="AT149">
        <f t="shared" si="227"/>
        <v>1.1891241190852535E-2</v>
      </c>
      <c r="AU149">
        <f t="shared" si="227"/>
        <v>1.1714207596853734E-2</v>
      </c>
      <c r="AV149">
        <f t="shared" si="227"/>
        <v>1.1538512324615904E-2</v>
      </c>
      <c r="AW149">
        <f t="shared" si="227"/>
        <v>1.1364146976777626E-2</v>
      </c>
      <c r="AX149">
        <f t="shared" si="227"/>
        <v>1.0102171135764766E-2</v>
      </c>
      <c r="AY149">
        <f t="shared" si="227"/>
        <v>8.6322257100207005E-3</v>
      </c>
      <c r="AZ149">
        <f t="shared" si="227"/>
        <v>7.7708031707493944E-3</v>
      </c>
      <c r="BA149">
        <f t="shared" si="227"/>
        <v>7.1183742484772191E-3</v>
      </c>
      <c r="BB149">
        <f t="shared" si="228"/>
        <v>6.5853181165399259E-3</v>
      </c>
      <c r="BC149">
        <f t="shared" si="228"/>
        <v>6.1327912238496752E-3</v>
      </c>
      <c r="BD149">
        <f t="shared" si="228"/>
        <v>5.7395118543103968E-3</v>
      </c>
      <c r="BE149">
        <f t="shared" si="228"/>
        <v>5.3922143457799335E-3</v>
      </c>
      <c r="BF149">
        <f t="shared" si="228"/>
        <v>5.0819175728891294E-3</v>
      </c>
      <c r="BG149">
        <f t="shared" si="228"/>
        <v>4.8021811476722217E-3</v>
      </c>
      <c r="BH149">
        <f t="shared" si="228"/>
        <v>4.5481871331068124E-3</v>
      </c>
      <c r="BI149">
        <f t="shared" si="228"/>
        <v>4.3162128523299226E-3</v>
      </c>
      <c r="BJ149">
        <f t="shared" si="228"/>
        <v>4.1033076837195684E-3</v>
      </c>
      <c r="BK149">
        <f t="shared" si="228"/>
        <v>3.9070843916708736E-3</v>
      </c>
      <c r="BL149">
        <f t="shared" si="229"/>
        <v>3.7255786453983621E-3</v>
      </c>
      <c r="BM149">
        <f t="shared" si="229"/>
        <v>3.5571511167919725E-3</v>
      </c>
      <c r="BN149">
        <f t="shared" si="229"/>
        <v>3.4004172423140449E-3</v>
      </c>
      <c r="BO149">
        <f t="shared" si="229"/>
        <v>3.254195571526178E-3</v>
      </c>
      <c r="BP149">
        <f t="shared" si="229"/>
        <v>3.1174689673824961E-3</v>
      </c>
      <c r="BQ149">
        <f t="shared" si="229"/>
        <v>2.9893549168319503E-3</v>
      </c>
      <c r="BR149">
        <f t="shared" si="229"/>
        <v>2.8690824415834176E-3</v>
      </c>
      <c r="BS149">
        <f t="shared" si="229"/>
        <v>2.7559738831264861E-3</v>
      </c>
      <c r="BT149">
        <f t="shared" si="229"/>
        <v>2.6494303492555649E-3</v>
      </c>
      <c r="BU149">
        <f t="shared" si="229"/>
        <v>2.5489199532602955E-3</v>
      </c>
      <c r="BV149">
        <f t="shared" si="230"/>
        <v>2.4539682124248004E-3</v>
      </c>
      <c r="BW149">
        <f t="shared" si="230"/>
        <v>2.364150136846687E-3</v>
      </c>
      <c r="BX149">
        <f t="shared" si="230"/>
        <v>2.27908365633369E-3</v>
      </c>
      <c r="BY149">
        <f t="shared" si="230"/>
        <v>2.1984241173807419E-3</v>
      </c>
      <c r="BZ149">
        <f t="shared" si="230"/>
        <v>2.1218596439057796E-3</v>
      </c>
      <c r="CA149">
        <f t="shared" si="230"/>
        <v>2.0491072011762038E-3</v>
      </c>
      <c r="CB149">
        <f t="shared" si="230"/>
        <v>1.9799092367152153E-3</v>
      </c>
      <c r="CC149">
        <f t="shared" si="230"/>
        <v>1.9140307980678138E-3</v>
      </c>
      <c r="CD149">
        <f t="shared" si="230"/>
        <v>1.8512570473257115E-3</v>
      </c>
      <c r="CE149">
        <f t="shared" si="230"/>
        <v>1.791391107820009E-3</v>
      </c>
      <c r="CF149">
        <f t="shared" si="231"/>
        <v>1.7342521905141092E-3</v>
      </c>
      <c r="CG149">
        <f t="shared" si="231"/>
        <v>1.679673957185532E-3</v>
      </c>
      <c r="CH149">
        <f t="shared" si="231"/>
        <v>1.6275030850766931E-3</v>
      </c>
      <c r="CI149">
        <f t="shared" si="231"/>
        <v>1.5775980037692472E-3</v>
      </c>
      <c r="CJ149">
        <f t="shared" si="231"/>
        <v>1.5298277799308398E-3</v>
      </c>
      <c r="CK149">
        <f t="shared" si="231"/>
        <v>1.4840711295516004E-3</v>
      </c>
      <c r="CL149">
        <f t="shared" si="231"/>
        <v>1.4402155405251547E-3</v>
      </c>
      <c r="CM149">
        <f t="shared" si="231"/>
        <v>1.3981564910849867E-3</v>
      </c>
      <c r="CN149">
        <f t="shared" si="231"/>
        <v>1.3577967517977914E-3</v>
      </c>
      <c r="CO149">
        <f t="shared" si="231"/>
        <v>1.3190457606316972E-3</v>
      </c>
      <c r="CP149">
        <f t="shared" si="232"/>
        <v>1.2818190621301736E-3</v>
      </c>
      <c r="CQ149">
        <f t="shared" si="232"/>
        <v>1.2460378029885114E-3</v>
      </c>
      <c r="CR149">
        <f t="shared" si="232"/>
        <v>8.0223265957338012E-4</v>
      </c>
      <c r="CS149">
        <f t="shared" si="232"/>
        <v>5.210545912906503E-4</v>
      </c>
      <c r="CT149">
        <f t="shared" si="232"/>
        <v>3.6084479760245319E-4</v>
      </c>
      <c r="CU149">
        <f t="shared" si="232"/>
        <v>2.5102103181354668E-4</v>
      </c>
      <c r="CV149">
        <f t="shared" si="232"/>
        <v>1.7139620399577875E-4</v>
      </c>
      <c r="CW149">
        <f t="shared" si="232"/>
        <v>1.1266560186816023E-4</v>
      </c>
      <c r="CX149">
        <f t="shared" si="232"/>
        <v>6.9577586256402949E-5</v>
      </c>
      <c r="CY149">
        <f t="shared" si="232"/>
        <v>3.8798353835655366E-5</v>
      </c>
      <c r="CZ149">
        <f t="shared" si="233"/>
        <v>1.8040521462585386E-5</v>
      </c>
      <c r="DA149">
        <f t="shared" si="233"/>
        <v>5.6452628124766146E-6</v>
      </c>
      <c r="DB149">
        <f t="shared" si="233"/>
        <v>3.5858853831729142E-7</v>
      </c>
      <c r="DC149">
        <f t="shared" si="233"/>
        <v>0</v>
      </c>
      <c r="DD149">
        <f t="shared" si="233"/>
        <v>0</v>
      </c>
      <c r="DE149">
        <f t="shared" si="233"/>
        <v>0</v>
      </c>
      <c r="DF149">
        <f t="shared" si="233"/>
        <v>0</v>
      </c>
      <c r="DG149">
        <f t="shared" si="233"/>
        <v>0</v>
      </c>
      <c r="DH149">
        <f t="shared" si="233"/>
        <v>0</v>
      </c>
      <c r="DI149">
        <f t="shared" si="233"/>
        <v>0</v>
      </c>
      <c r="DJ149">
        <f t="shared" si="234"/>
        <v>0</v>
      </c>
      <c r="DK149">
        <f t="shared" si="234"/>
        <v>0</v>
      </c>
      <c r="DL149">
        <f t="shared" si="234"/>
        <v>0</v>
      </c>
      <c r="DM149">
        <f t="shared" si="234"/>
        <v>0</v>
      </c>
      <c r="DN149">
        <f t="shared" si="234"/>
        <v>0</v>
      </c>
      <c r="DO149">
        <f t="shared" si="234"/>
        <v>0</v>
      </c>
      <c r="DP149">
        <f t="shared" si="234"/>
        <v>0</v>
      </c>
      <c r="DQ149">
        <f t="shared" si="234"/>
        <v>0</v>
      </c>
      <c r="DR149">
        <f t="shared" si="234"/>
        <v>0</v>
      </c>
      <c r="DS149">
        <f t="shared" si="234"/>
        <v>0</v>
      </c>
      <c r="DT149">
        <f t="shared" si="235"/>
        <v>0</v>
      </c>
      <c r="DU149">
        <f t="shared" si="235"/>
        <v>0</v>
      </c>
      <c r="DV149">
        <f t="shared" si="235"/>
        <v>0</v>
      </c>
      <c r="DW149">
        <f t="shared" si="235"/>
        <v>0</v>
      </c>
      <c r="DX149">
        <f t="shared" si="235"/>
        <v>0</v>
      </c>
      <c r="DY149">
        <f t="shared" si="235"/>
        <v>0</v>
      </c>
      <c r="DZ149">
        <f t="shared" si="235"/>
        <v>0</v>
      </c>
      <c r="EA149">
        <f t="shared" si="235"/>
        <v>0</v>
      </c>
      <c r="EB149">
        <f t="shared" si="235"/>
        <v>0</v>
      </c>
      <c r="EC149">
        <f t="shared" si="235"/>
        <v>0</v>
      </c>
      <c r="ED149">
        <f t="shared" si="236"/>
        <v>0</v>
      </c>
      <c r="EE149">
        <f t="shared" si="236"/>
        <v>0</v>
      </c>
      <c r="EF149">
        <f t="shared" si="236"/>
        <v>0</v>
      </c>
      <c r="EG149">
        <f t="shared" si="236"/>
        <v>0</v>
      </c>
      <c r="EH149">
        <f t="shared" si="236"/>
        <v>0</v>
      </c>
      <c r="EI149">
        <f t="shared" si="236"/>
        <v>0</v>
      </c>
      <c r="EJ149">
        <f t="shared" si="236"/>
        <v>0</v>
      </c>
      <c r="EK149">
        <f t="shared" si="236"/>
        <v>0</v>
      </c>
      <c r="EL149">
        <f t="shared" si="236"/>
        <v>0</v>
      </c>
      <c r="EM149">
        <f t="shared" si="236"/>
        <v>0</v>
      </c>
      <c r="EN149">
        <f t="shared" si="237"/>
        <v>0</v>
      </c>
      <c r="EO149">
        <f t="shared" si="237"/>
        <v>0</v>
      </c>
      <c r="EP149">
        <f t="shared" si="237"/>
        <v>0</v>
      </c>
      <c r="EQ149">
        <f t="shared" si="237"/>
        <v>0</v>
      </c>
      <c r="ER149">
        <f t="shared" si="237"/>
        <v>0</v>
      </c>
      <c r="ES149">
        <f t="shared" si="237"/>
        <v>0</v>
      </c>
      <c r="ET149">
        <f t="shared" si="237"/>
        <v>0</v>
      </c>
      <c r="EU149">
        <f t="shared" si="237"/>
        <v>0</v>
      </c>
      <c r="EV149">
        <f t="shared" si="237"/>
        <v>0</v>
      </c>
      <c r="EW149">
        <f t="shared" si="237"/>
        <v>0</v>
      </c>
      <c r="EX149">
        <f t="shared" si="237"/>
        <v>0</v>
      </c>
      <c r="EZ149">
        <f t="shared" si="207"/>
        <v>0.88097715205517024</v>
      </c>
      <c r="FB149">
        <f t="shared" si="205"/>
        <v>1.1008616490658041E-2</v>
      </c>
      <c r="FC149">
        <f t="shared" si="206"/>
        <v>0.24860857687689397</v>
      </c>
    </row>
    <row r="150" spans="1:159" x14ac:dyDescent="0.25">
      <c r="A150">
        <v>1015</v>
      </c>
      <c r="B150" s="20">
        <f>'Input spectra'!S149</f>
        <v>4.4473942136561299E-2</v>
      </c>
      <c r="C150">
        <f>'Input spectra'!D149</f>
        <v>0</v>
      </c>
      <c r="D150">
        <f t="shared" si="223"/>
        <v>2.0653927966864227E-2</v>
      </c>
      <c r="E150">
        <f t="shared" si="223"/>
        <v>2.0412529808993374E-2</v>
      </c>
      <c r="F150">
        <f t="shared" si="223"/>
        <v>2.017286736063786E-2</v>
      </c>
      <c r="G150">
        <f t="shared" si="223"/>
        <v>1.9934929970819415E-2</v>
      </c>
      <c r="H150">
        <f t="shared" si="223"/>
        <v>1.9698707048908751E-2</v>
      </c>
      <c r="I150">
        <f t="shared" si="223"/>
        <v>1.9464188064299694E-2</v>
      </c>
      <c r="J150">
        <f t="shared" si="223"/>
        <v>1.9231362546085047E-2</v>
      </c>
      <c r="K150">
        <f t="shared" si="223"/>
        <v>1.9000220082734075E-2</v>
      </c>
      <c r="L150">
        <f t="shared" si="223"/>
        <v>1.8770750321771775E-2</v>
      </c>
      <c r="M150">
        <f t="shared" si="223"/>
        <v>1.8542942969459752E-2</v>
      </c>
      <c r="N150">
        <f t="shared" si="224"/>
        <v>1.8316787790478791E-2</v>
      </c>
      <c r="O150">
        <f t="shared" si="224"/>
        <v>1.8092274607613059E-2</v>
      </c>
      <c r="P150">
        <f t="shared" si="224"/>
        <v>1.7869393301436033E-2</v>
      </c>
      <c r="Q150">
        <f t="shared" si="224"/>
        <v>1.7648133809997978E-2</v>
      </c>
      <c r="R150">
        <f t="shared" si="224"/>
        <v>1.7428486128515139E-2</v>
      </c>
      <c r="S150">
        <f t="shared" si="224"/>
        <v>1.7210440309060493E-2</v>
      </c>
      <c r="T150">
        <f t="shared" si="224"/>
        <v>1.6993986460256197E-2</v>
      </c>
      <c r="U150">
        <f t="shared" si="224"/>
        <v>1.6779114746967552E-2</v>
      </c>
      <c r="V150">
        <f t="shared" si="224"/>
        <v>1.6565815389998659E-2</v>
      </c>
      <c r="W150">
        <f t="shared" si="224"/>
        <v>1.6354078665789619E-2</v>
      </c>
      <c r="X150">
        <f t="shared" si="225"/>
        <v>1.6143894906115314E-2</v>
      </c>
      <c r="Y150">
        <f t="shared" si="225"/>
        <v>1.5935254497785798E-2</v>
      </c>
      <c r="Z150">
        <f t="shared" si="225"/>
        <v>1.5728147882348241E-2</v>
      </c>
      <c r="AA150">
        <f t="shared" si="225"/>
        <v>1.5522565555790414E-2</v>
      </c>
      <c r="AB150">
        <f t="shared" si="225"/>
        <v>1.5318498068245768E-2</v>
      </c>
      <c r="AC150">
        <f t="shared" si="225"/>
        <v>1.5115936023700038E-2</v>
      </c>
      <c r="AD150">
        <f t="shared" si="225"/>
        <v>1.4914870079699367E-2</v>
      </c>
      <c r="AE150">
        <f t="shared" si="225"/>
        <v>1.4715290947059992E-2</v>
      </c>
      <c r="AF150">
        <f t="shared" si="225"/>
        <v>1.4517189389579441E-2</v>
      </c>
      <c r="AG150">
        <f t="shared" si="225"/>
        <v>1.432055622374922E-2</v>
      </c>
      <c r="AH150">
        <f t="shared" si="226"/>
        <v>1.4125382318469054E-2</v>
      </c>
      <c r="AI150">
        <f t="shared" si="226"/>
        <v>1.3931658594762577E-2</v>
      </c>
      <c r="AJ150">
        <f t="shared" si="226"/>
        <v>1.3739376025494559E-2</v>
      </c>
      <c r="AK150">
        <f t="shared" si="226"/>
        <v>1.3548525635089563E-2</v>
      </c>
      <c r="AL150">
        <f t="shared" si="226"/>
        <v>1.3359098499252139E-2</v>
      </c>
      <c r="AM150">
        <f t="shared" si="226"/>
        <v>1.3171085744688438E-2</v>
      </c>
      <c r="AN150">
        <f t="shared" si="226"/>
        <v>1.2984478548829302E-2</v>
      </c>
      <c r="AO150">
        <f t="shared" si="226"/>
        <v>1.2799268139554829E-2</v>
      </c>
      <c r="AP150">
        <f t="shared" si="226"/>
        <v>1.2615445794920339E-2</v>
      </c>
      <c r="AQ150">
        <f t="shared" si="226"/>
        <v>1.2433002842883819E-2</v>
      </c>
      <c r="AR150">
        <f t="shared" si="227"/>
        <v>1.2251930661034784E-2</v>
      </c>
      <c r="AS150">
        <f t="shared" si="227"/>
        <v>1.207222067632456E-2</v>
      </c>
      <c r="AT150">
        <f t="shared" si="227"/>
        <v>1.1893864364797968E-2</v>
      </c>
      <c r="AU150">
        <f t="shared" si="227"/>
        <v>1.1716853251326469E-2</v>
      </c>
      <c r="AV150">
        <f t="shared" si="227"/>
        <v>1.1541178909342645E-2</v>
      </c>
      <c r="AW150">
        <f t="shared" si="227"/>
        <v>1.1366832960576119E-2</v>
      </c>
      <c r="AX150">
        <f t="shared" si="227"/>
        <v>1.0104611910653335E-2</v>
      </c>
      <c r="AY150">
        <f t="shared" si="227"/>
        <v>8.634356678173645E-3</v>
      </c>
      <c r="AZ150">
        <f t="shared" si="227"/>
        <v>7.772762306818639E-3</v>
      </c>
      <c r="BA150">
        <f t="shared" si="227"/>
        <v>7.1202062907570586E-3</v>
      </c>
      <c r="BB150">
        <f t="shared" si="228"/>
        <v>6.5870475605192807E-3</v>
      </c>
      <c r="BC150">
        <f t="shared" si="228"/>
        <v>6.1344340410156104E-3</v>
      </c>
      <c r="BD150">
        <f t="shared" si="228"/>
        <v>5.7410794725824893E-3</v>
      </c>
      <c r="BE150">
        <f t="shared" si="228"/>
        <v>5.3937154338509008E-3</v>
      </c>
      <c r="BF150">
        <f t="shared" si="228"/>
        <v>5.0833589767250633E-3</v>
      </c>
      <c r="BG150">
        <f t="shared" si="228"/>
        <v>4.8035684357864983E-3</v>
      </c>
      <c r="BH150">
        <f t="shared" si="228"/>
        <v>4.5495249384622464E-3</v>
      </c>
      <c r="BI150">
        <f t="shared" si="228"/>
        <v>4.3175050990176241E-3</v>
      </c>
      <c r="BJ150">
        <f t="shared" si="228"/>
        <v>4.1045577439418387E-3</v>
      </c>
      <c r="BK150">
        <f t="shared" si="228"/>
        <v>3.9082951983357862E-3</v>
      </c>
      <c r="BL150">
        <f t="shared" si="229"/>
        <v>3.7267527752387558E-3</v>
      </c>
      <c r="BM150">
        <f t="shared" si="229"/>
        <v>3.5582908532236848E-3</v>
      </c>
      <c r="BN150">
        <f t="shared" si="229"/>
        <v>3.4015246239567326E-3</v>
      </c>
      <c r="BO150">
        <f t="shared" si="229"/>
        <v>3.2552724303234566E-3</v>
      </c>
      <c r="BP150">
        <f t="shared" si="229"/>
        <v>3.1185169590137616E-3</v>
      </c>
      <c r="BQ150">
        <f t="shared" si="229"/>
        <v>2.9903755453034022E-3</v>
      </c>
      <c r="BR150">
        <f t="shared" si="229"/>
        <v>2.8700770793506172E-3</v>
      </c>
      <c r="BS150">
        <f t="shared" si="229"/>
        <v>2.7569437877360847E-3</v>
      </c>
      <c r="BT150">
        <f t="shared" si="229"/>
        <v>2.650376677239909E-3</v>
      </c>
      <c r="BU150">
        <f t="shared" si="229"/>
        <v>2.5498437718383484E-3</v>
      </c>
      <c r="BV150">
        <f t="shared" si="230"/>
        <v>2.4548705094326602E-3</v>
      </c>
      <c r="BW150">
        <f t="shared" si="230"/>
        <v>2.3650318292254427E-3</v>
      </c>
      <c r="BX150">
        <f t="shared" si="230"/>
        <v>2.2799455974313325E-3</v>
      </c>
      <c r="BY150">
        <f t="shared" si="230"/>
        <v>2.1992671032712635E-3</v>
      </c>
      <c r="BZ150">
        <f t="shared" si="230"/>
        <v>2.1226844188877623E-3</v>
      </c>
      <c r="CA150">
        <f t="shared" si="230"/>
        <v>2.0499144625816929E-3</v>
      </c>
      <c r="CB150">
        <f t="shared" si="230"/>
        <v>1.9806996391351561E-3</v>
      </c>
      <c r="CC150">
        <f t="shared" si="230"/>
        <v>1.9148049570810431E-3</v>
      </c>
      <c r="CD150">
        <f t="shared" si="230"/>
        <v>1.8520155428032221E-3</v>
      </c>
      <c r="CE150">
        <f t="shared" si="230"/>
        <v>1.7921344868639816E-3</v>
      </c>
      <c r="CF150">
        <f t="shared" si="231"/>
        <v>1.7349809700813808E-3</v>
      </c>
      <c r="CG150">
        <f t="shared" si="231"/>
        <v>1.6803886264371948E-3</v>
      </c>
      <c r="CH150">
        <f t="shared" si="231"/>
        <v>1.6282041074890082E-3</v>
      </c>
      <c r="CI150">
        <f t="shared" si="231"/>
        <v>1.5782858190357208E-3</v>
      </c>
      <c r="CJ150">
        <f t="shared" si="231"/>
        <v>1.530502805680897E-3</v>
      </c>
      <c r="CK150">
        <f t="shared" si="231"/>
        <v>1.4847337629076242E-3</v>
      </c>
      <c r="CL150">
        <f t="shared" si="231"/>
        <v>1.4408661595166075E-3</v>
      </c>
      <c r="CM150">
        <f t="shared" si="231"/>
        <v>1.3987954559357622E-3</v>
      </c>
      <c r="CN150">
        <f t="shared" si="231"/>
        <v>1.3584244061007884E-3</v>
      </c>
      <c r="CO150">
        <f t="shared" si="231"/>
        <v>1.3196624324227745E-3</v>
      </c>
      <c r="CP150">
        <f t="shared" si="232"/>
        <v>1.2824250648720986E-3</v>
      </c>
      <c r="CQ150">
        <f t="shared" si="232"/>
        <v>1.2466334364741845E-3</v>
      </c>
      <c r="CR150">
        <f t="shared" si="232"/>
        <v>8.0262035957320973E-4</v>
      </c>
      <c r="CS150">
        <f t="shared" si="232"/>
        <v>5.2130914237479887E-4</v>
      </c>
      <c r="CT150">
        <f t="shared" si="232"/>
        <v>3.6102297730020014E-4</v>
      </c>
      <c r="CU150">
        <f t="shared" si="232"/>
        <v>2.5114630114859916E-4</v>
      </c>
      <c r="CV150">
        <f t="shared" si="232"/>
        <v>1.7148263799922941E-4</v>
      </c>
      <c r="CW150">
        <f t="shared" si="232"/>
        <v>1.1272301039634826E-4</v>
      </c>
      <c r="CX150">
        <f t="shared" si="232"/>
        <v>6.9613404964028239E-5</v>
      </c>
      <c r="CY150">
        <f t="shared" si="232"/>
        <v>3.8818531184960478E-5</v>
      </c>
      <c r="CZ150">
        <f t="shared" si="233"/>
        <v>1.8049998352714415E-5</v>
      </c>
      <c r="DA150">
        <f t="shared" si="233"/>
        <v>5.6482579960022026E-6</v>
      </c>
      <c r="DB150">
        <f t="shared" si="233"/>
        <v>3.5878067735692625E-7</v>
      </c>
      <c r="DC150">
        <f t="shared" si="233"/>
        <v>0</v>
      </c>
      <c r="DD150">
        <f t="shared" si="233"/>
        <v>0</v>
      </c>
      <c r="DE150">
        <f t="shared" si="233"/>
        <v>0</v>
      </c>
      <c r="DF150">
        <f t="shared" si="233"/>
        <v>0</v>
      </c>
      <c r="DG150">
        <f t="shared" si="233"/>
        <v>0</v>
      </c>
      <c r="DH150">
        <f t="shared" si="233"/>
        <v>0</v>
      </c>
      <c r="DI150">
        <f t="shared" si="233"/>
        <v>0</v>
      </c>
      <c r="DJ150">
        <f t="shared" si="234"/>
        <v>0</v>
      </c>
      <c r="DK150">
        <f t="shared" si="234"/>
        <v>0</v>
      </c>
      <c r="DL150">
        <f t="shared" si="234"/>
        <v>0</v>
      </c>
      <c r="DM150">
        <f t="shared" si="234"/>
        <v>0</v>
      </c>
      <c r="DN150">
        <f t="shared" si="234"/>
        <v>0</v>
      </c>
      <c r="DO150">
        <f t="shared" si="234"/>
        <v>0</v>
      </c>
      <c r="DP150">
        <f t="shared" si="234"/>
        <v>0</v>
      </c>
      <c r="DQ150">
        <f t="shared" si="234"/>
        <v>0</v>
      </c>
      <c r="DR150">
        <f t="shared" si="234"/>
        <v>0</v>
      </c>
      <c r="DS150">
        <f t="shared" si="234"/>
        <v>0</v>
      </c>
      <c r="DT150">
        <f t="shared" si="235"/>
        <v>0</v>
      </c>
      <c r="DU150">
        <f t="shared" si="235"/>
        <v>0</v>
      </c>
      <c r="DV150">
        <f t="shared" si="235"/>
        <v>0</v>
      </c>
      <c r="DW150">
        <f t="shared" si="235"/>
        <v>0</v>
      </c>
      <c r="DX150">
        <f t="shared" si="235"/>
        <v>0</v>
      </c>
      <c r="DY150">
        <f t="shared" si="235"/>
        <v>0</v>
      </c>
      <c r="DZ150">
        <f t="shared" si="235"/>
        <v>0</v>
      </c>
      <c r="EA150">
        <f t="shared" si="235"/>
        <v>0</v>
      </c>
      <c r="EB150">
        <f t="shared" si="235"/>
        <v>0</v>
      </c>
      <c r="EC150">
        <f t="shared" si="235"/>
        <v>0</v>
      </c>
      <c r="ED150">
        <f t="shared" si="236"/>
        <v>0</v>
      </c>
      <c r="EE150">
        <f t="shared" si="236"/>
        <v>0</v>
      </c>
      <c r="EF150">
        <f t="shared" si="236"/>
        <v>0</v>
      </c>
      <c r="EG150">
        <f t="shared" si="236"/>
        <v>0</v>
      </c>
      <c r="EH150">
        <f t="shared" si="236"/>
        <v>0</v>
      </c>
      <c r="EI150">
        <f t="shared" si="236"/>
        <v>0</v>
      </c>
      <c r="EJ150">
        <f t="shared" si="236"/>
        <v>0</v>
      </c>
      <c r="EK150">
        <f t="shared" si="236"/>
        <v>0</v>
      </c>
      <c r="EL150">
        <f t="shared" si="236"/>
        <v>0</v>
      </c>
      <c r="EM150">
        <f t="shared" si="236"/>
        <v>0</v>
      </c>
      <c r="EN150">
        <f t="shared" si="237"/>
        <v>0</v>
      </c>
      <c r="EO150">
        <f t="shared" si="237"/>
        <v>0</v>
      </c>
      <c r="EP150">
        <f t="shared" si="237"/>
        <v>0</v>
      </c>
      <c r="EQ150">
        <f t="shared" si="237"/>
        <v>0</v>
      </c>
      <c r="ER150">
        <f t="shared" si="237"/>
        <v>0</v>
      </c>
      <c r="ES150">
        <f t="shared" si="237"/>
        <v>0</v>
      </c>
      <c r="ET150">
        <f t="shared" si="237"/>
        <v>0</v>
      </c>
      <c r="EU150">
        <f t="shared" si="237"/>
        <v>0</v>
      </c>
      <c r="EV150">
        <f t="shared" si="237"/>
        <v>0</v>
      </c>
      <c r="EW150">
        <f t="shared" si="237"/>
        <v>0</v>
      </c>
      <c r="EX150">
        <f t="shared" si="237"/>
        <v>0</v>
      </c>
      <c r="EZ150">
        <f t="shared" si="207"/>
        <v>0.8811044074776081</v>
      </c>
      <c r="FB150">
        <f t="shared" si="205"/>
        <v>1.0995776058907003E-2</v>
      </c>
      <c r="FC150">
        <f t="shared" si="206"/>
        <v>0.24861021794218902</v>
      </c>
    </row>
    <row r="151" spans="1:159" x14ac:dyDescent="0.25">
      <c r="A151">
        <v>1020</v>
      </c>
      <c r="B151" s="20">
        <f>'Input spectra'!S150</f>
        <v>4.4421424797407703E-2</v>
      </c>
      <c r="C151">
        <f>'Input spectra'!D150</f>
        <v>0</v>
      </c>
      <c r="D151">
        <f t="shared" si="223"/>
        <v>2.0653927966864227E-2</v>
      </c>
      <c r="E151">
        <f t="shared" si="223"/>
        <v>2.0412637010449965E-2</v>
      </c>
      <c r="F151">
        <f t="shared" si="223"/>
        <v>2.0173079246814003E-2</v>
      </c>
      <c r="G151">
        <f t="shared" si="223"/>
        <v>1.9935244052137101E-2</v>
      </c>
      <c r="H151">
        <f t="shared" si="223"/>
        <v>1.9699120862726804E-2</v>
      </c>
      <c r="I151">
        <f t="shared" si="223"/>
        <v>1.9464699174693165E-2</v>
      </c>
      <c r="J151">
        <f t="shared" si="223"/>
        <v>1.9231968543626139E-2</v>
      </c>
      <c r="K151">
        <f t="shared" si="223"/>
        <v>1.9000918584274652E-2</v>
      </c>
      <c r="L151">
        <f t="shared" si="223"/>
        <v>1.8771538970227399E-2</v>
      </c>
      <c r="M151">
        <f t="shared" si="223"/>
        <v>1.8543819433595243E-2</v>
      </c>
      <c r="N151">
        <f t="shared" si="224"/>
        <v>1.8317749764695329E-2</v>
      </c>
      <c r="O151">
        <f t="shared" si="224"/>
        <v>1.8093319811736796E-2</v>
      </c>
      <c r="P151">
        <f t="shared" si="224"/>
        <v>1.7870519480508194E-2</v>
      </c>
      <c r="Q151">
        <f t="shared" si="224"/>
        <v>1.7649338734066471E-2</v>
      </c>
      <c r="R151">
        <f t="shared" si="224"/>
        <v>1.7429767592427634E-2</v>
      </c>
      <c r="S151">
        <f t="shared" si="224"/>
        <v>1.7211796132259004E-2</v>
      </c>
      <c r="T151">
        <f t="shared" si="224"/>
        <v>1.6995414486573077E-2</v>
      </c>
      <c r="U151">
        <f t="shared" si="224"/>
        <v>1.6780612844423004E-2</v>
      </c>
      <c r="V151">
        <f t="shared" si="224"/>
        <v>1.6567381450599643E-2</v>
      </c>
      <c r="W151">
        <f t="shared" si="224"/>
        <v>1.6355710605330219E-2</v>
      </c>
      <c r="X151">
        <f t="shared" si="225"/>
        <v>1.6145590663978537E-2</v>
      </c>
      <c r="Y151">
        <f t="shared" si="225"/>
        <v>1.5937012036746766E-2</v>
      </c>
      <c r="Z151">
        <f t="shared" si="225"/>
        <v>1.5729965188378815E-2</v>
      </c>
      <c r="AA151">
        <f t="shared" si="225"/>
        <v>1.5524440637865206E-2</v>
      </c>
      <c r="AB151">
        <f t="shared" si="225"/>
        <v>1.532042895814955E-2</v>
      </c>
      <c r="AC151">
        <f t="shared" si="225"/>
        <v>1.5117920775836517E-2</v>
      </c>
      <c r="AD151">
        <f t="shared" si="225"/>
        <v>1.4916906770901345E-2</v>
      </c>
      <c r="AE151">
        <f t="shared" si="225"/>
        <v>1.4717377676400892E-2</v>
      </c>
      <c r="AF151">
        <f t="shared" si="225"/>
        <v>1.4519324278186172E-2</v>
      </c>
      <c r="AG151">
        <f t="shared" si="225"/>
        <v>1.4322737414616402E-2</v>
      </c>
      <c r="AH151">
        <f t="shared" si="226"/>
        <v>1.4127607976274567E-2</v>
      </c>
      <c r="AI151">
        <f t="shared" si="226"/>
        <v>1.393392690568445E-2</v>
      </c>
      <c r="AJ151">
        <f t="shared" si="226"/>
        <v>1.3741685197029162E-2</v>
      </c>
      <c r="AK151">
        <f t="shared" si="226"/>
        <v>1.355087389587113E-2</v>
      </c>
      <c r="AL151">
        <f t="shared" si="226"/>
        <v>1.3361484098873569E-2</v>
      </c>
      <c r="AM151">
        <f t="shared" si="226"/>
        <v>1.3173506953523413E-2</v>
      </c>
      <c r="AN151">
        <f t="shared" si="226"/>
        <v>1.2986933657855672E-2</v>
      </c>
      <c r="AO151">
        <f t="shared" si="226"/>
        <v>1.2801755460179275E-2</v>
      </c>
      <c r="AP151">
        <f t="shared" si="226"/>
        <v>1.2617963658804321E-2</v>
      </c>
      <c r="AQ151">
        <f t="shared" si="226"/>
        <v>1.2435549601770757E-2</v>
      </c>
      <c r="AR151">
        <f t="shared" si="227"/>
        <v>1.2254504686578512E-2</v>
      </c>
      <c r="AS151">
        <f t="shared" si="227"/>
        <v>1.207482035991901E-2</v>
      </c>
      <c r="AT151">
        <f t="shared" si="227"/>
        <v>1.1896488117408103E-2</v>
      </c>
      <c r="AU151">
        <f t="shared" si="227"/>
        <v>1.1719499503320425E-2</v>
      </c>
      <c r="AV151">
        <f t="shared" si="227"/>
        <v>1.1543846110325098E-2</v>
      </c>
      <c r="AW151">
        <f t="shared" si="227"/>
        <v>1.1369519579222874E-2</v>
      </c>
      <c r="AX151">
        <f t="shared" si="227"/>
        <v>1.0107053275254943E-2</v>
      </c>
      <c r="AY151">
        <f t="shared" si="227"/>
        <v>8.6364881723815651E-3</v>
      </c>
      <c r="AZ151">
        <f t="shared" si="227"/>
        <v>7.774721936815482E-3</v>
      </c>
      <c r="BA151">
        <f t="shared" si="227"/>
        <v>7.1220388045460945E-3</v>
      </c>
      <c r="BB151">
        <f t="shared" si="228"/>
        <v>6.5887774586872467E-3</v>
      </c>
      <c r="BC151">
        <f t="shared" si="228"/>
        <v>6.1360772982500473E-3</v>
      </c>
      <c r="BD151">
        <f t="shared" si="228"/>
        <v>5.7426475190141737E-3</v>
      </c>
      <c r="BE151">
        <f t="shared" si="228"/>
        <v>5.3952169397957226E-3</v>
      </c>
      <c r="BF151">
        <f t="shared" si="228"/>
        <v>5.0848007893919142E-3</v>
      </c>
      <c r="BG151">
        <f t="shared" si="228"/>
        <v>4.8049561246703947E-3</v>
      </c>
      <c r="BH151">
        <f t="shared" si="228"/>
        <v>4.5508631373202156E-3</v>
      </c>
      <c r="BI151">
        <f t="shared" si="228"/>
        <v>4.3187977325957689E-3</v>
      </c>
      <c r="BJ151">
        <f t="shared" si="228"/>
        <v>4.1058081849911585E-3</v>
      </c>
      <c r="BK151">
        <f t="shared" si="228"/>
        <v>3.9095063802300602E-3</v>
      </c>
      <c r="BL151">
        <f t="shared" si="229"/>
        <v>3.7279272751104945E-3</v>
      </c>
      <c r="BM151">
        <f t="shared" si="229"/>
        <v>3.5594309548350285E-3</v>
      </c>
      <c r="BN151">
        <f t="shared" si="229"/>
        <v>3.4026323662299002E-3</v>
      </c>
      <c r="BO151">
        <f t="shared" si="229"/>
        <v>3.2563496454683619E-3</v>
      </c>
      <c r="BP151">
        <f t="shared" si="229"/>
        <v>3.1195653029457144E-3</v>
      </c>
      <c r="BQ151">
        <f t="shared" si="229"/>
        <v>2.991396522238822E-3</v>
      </c>
      <c r="BR151">
        <f t="shared" si="229"/>
        <v>2.8710720619333839E-3</v>
      </c>
      <c r="BS151">
        <f t="shared" si="229"/>
        <v>2.7579140336823553E-3</v>
      </c>
      <c r="BT151">
        <f t="shared" si="229"/>
        <v>2.6513233432352719E-3</v>
      </c>
      <c r="BU151">
        <f t="shared" si="229"/>
        <v>2.5507679252408685E-3</v>
      </c>
      <c r="BV151">
        <f t="shared" si="230"/>
        <v>2.4557731382051635E-3</v>
      </c>
      <c r="BW151">
        <f t="shared" si="230"/>
        <v>2.3659138504248762E-3</v>
      </c>
      <c r="BX151">
        <f t="shared" si="230"/>
        <v>2.2808078645119431E-3</v>
      </c>
      <c r="BY151">
        <f t="shared" si="230"/>
        <v>2.2001104124047869E-3</v>
      </c>
      <c r="BZ151">
        <f t="shared" si="230"/>
        <v>2.1235095144629432E-3</v>
      </c>
      <c r="CA151">
        <f t="shared" si="230"/>
        <v>2.0507220420139674E-3</v>
      </c>
      <c r="CB151">
        <f t="shared" si="230"/>
        <v>1.9814903570927857E-3</v>
      </c>
      <c r="CC151">
        <f t="shared" si="230"/>
        <v>1.9155794292147188E-3</v>
      </c>
      <c r="CD151">
        <f t="shared" si="230"/>
        <v>1.8527743490508602E-3</v>
      </c>
      <c r="CE151">
        <f t="shared" si="230"/>
        <v>1.7928781743902277E-3</v>
      </c>
      <c r="CF151">
        <f t="shared" si="231"/>
        <v>1.7357100559014917E-3</v>
      </c>
      <c r="CG151">
        <f t="shared" si="231"/>
        <v>1.6811035997670015E-3</v>
      </c>
      <c r="CH151">
        <f t="shared" si="231"/>
        <v>1.628905431856156E-3</v>
      </c>
      <c r="CI151">
        <f t="shared" si="231"/>
        <v>1.5789739341820366E-3</v>
      </c>
      <c r="CJ151">
        <f t="shared" si="231"/>
        <v>1.5311781292813194E-3</v>
      </c>
      <c r="CK151">
        <f t="shared" si="231"/>
        <v>1.4853966921274748E-3</v>
      </c>
      <c r="CL151">
        <f t="shared" si="231"/>
        <v>1.4415170724259216E-3</v>
      </c>
      <c r="CM151">
        <f t="shared" si="231"/>
        <v>1.3994347127968263E-3</v>
      </c>
      <c r="CN151">
        <f t="shared" si="231"/>
        <v>1.3590523505428828E-3</v>
      </c>
      <c r="CO151">
        <f t="shared" si="231"/>
        <v>1.3202793925162814E-3</v>
      </c>
      <c r="CP151">
        <f t="shared" si="232"/>
        <v>1.2830313541125895E-3</v>
      </c>
      <c r="CQ151">
        <f t="shared" si="232"/>
        <v>1.2472293546857693E-3</v>
      </c>
      <c r="CR151">
        <f t="shared" si="232"/>
        <v>8.0300824693924544E-4</v>
      </c>
      <c r="CS151">
        <f t="shared" si="232"/>
        <v>5.2156381781492771E-4</v>
      </c>
      <c r="CT151">
        <f t="shared" si="232"/>
        <v>3.6120124498038414E-4</v>
      </c>
      <c r="CU151">
        <f t="shared" si="232"/>
        <v>2.5127163299796038E-4</v>
      </c>
      <c r="CV151">
        <f t="shared" si="232"/>
        <v>1.7156911559079212E-4</v>
      </c>
      <c r="CW151">
        <f t="shared" si="232"/>
        <v>1.1278044817693502E-4</v>
      </c>
      <c r="CX151">
        <f t="shared" si="232"/>
        <v>6.964924211120978E-5</v>
      </c>
      <c r="CY151">
        <f t="shared" si="232"/>
        <v>3.8838719027634108E-5</v>
      </c>
      <c r="CZ151">
        <f t="shared" si="233"/>
        <v>1.8059480221161106E-5</v>
      </c>
      <c r="DA151">
        <f t="shared" si="233"/>
        <v>5.6512547686698106E-6</v>
      </c>
      <c r="DB151">
        <f t="shared" si="233"/>
        <v>3.5897291934857046E-7</v>
      </c>
      <c r="DC151">
        <f t="shared" si="233"/>
        <v>0</v>
      </c>
      <c r="DD151">
        <f t="shared" si="233"/>
        <v>0</v>
      </c>
      <c r="DE151">
        <f t="shared" si="233"/>
        <v>0</v>
      </c>
      <c r="DF151">
        <f t="shared" si="233"/>
        <v>0</v>
      </c>
      <c r="DG151">
        <f t="shared" si="233"/>
        <v>0</v>
      </c>
      <c r="DH151">
        <f t="shared" si="233"/>
        <v>0</v>
      </c>
      <c r="DI151">
        <f t="shared" si="233"/>
        <v>0</v>
      </c>
      <c r="DJ151">
        <f t="shared" si="234"/>
        <v>0</v>
      </c>
      <c r="DK151">
        <f t="shared" si="234"/>
        <v>0</v>
      </c>
      <c r="DL151">
        <f t="shared" si="234"/>
        <v>0</v>
      </c>
      <c r="DM151">
        <f t="shared" si="234"/>
        <v>0</v>
      </c>
      <c r="DN151">
        <f t="shared" si="234"/>
        <v>0</v>
      </c>
      <c r="DO151">
        <f t="shared" si="234"/>
        <v>0</v>
      </c>
      <c r="DP151">
        <f t="shared" si="234"/>
        <v>0</v>
      </c>
      <c r="DQ151">
        <f t="shared" si="234"/>
        <v>0</v>
      </c>
      <c r="DR151">
        <f t="shared" si="234"/>
        <v>0</v>
      </c>
      <c r="DS151">
        <f t="shared" si="234"/>
        <v>0</v>
      </c>
      <c r="DT151">
        <f t="shared" si="235"/>
        <v>0</v>
      </c>
      <c r="DU151">
        <f t="shared" si="235"/>
        <v>0</v>
      </c>
      <c r="DV151">
        <f t="shared" si="235"/>
        <v>0</v>
      </c>
      <c r="DW151">
        <f t="shared" si="235"/>
        <v>0</v>
      </c>
      <c r="DX151">
        <f t="shared" si="235"/>
        <v>0</v>
      </c>
      <c r="DY151">
        <f t="shared" si="235"/>
        <v>0</v>
      </c>
      <c r="DZ151">
        <f t="shared" si="235"/>
        <v>0</v>
      </c>
      <c r="EA151">
        <f t="shared" si="235"/>
        <v>0</v>
      </c>
      <c r="EB151">
        <f t="shared" si="235"/>
        <v>0</v>
      </c>
      <c r="EC151">
        <f t="shared" si="235"/>
        <v>0</v>
      </c>
      <c r="ED151">
        <f t="shared" si="236"/>
        <v>0</v>
      </c>
      <c r="EE151">
        <f t="shared" si="236"/>
        <v>0</v>
      </c>
      <c r="EF151">
        <f t="shared" si="236"/>
        <v>0</v>
      </c>
      <c r="EG151">
        <f t="shared" si="236"/>
        <v>0</v>
      </c>
      <c r="EH151">
        <f t="shared" si="236"/>
        <v>0</v>
      </c>
      <c r="EI151">
        <f t="shared" si="236"/>
        <v>0</v>
      </c>
      <c r="EJ151">
        <f t="shared" si="236"/>
        <v>0</v>
      </c>
      <c r="EK151">
        <f t="shared" si="236"/>
        <v>0</v>
      </c>
      <c r="EL151">
        <f t="shared" si="236"/>
        <v>0</v>
      </c>
      <c r="EM151">
        <f t="shared" si="236"/>
        <v>0</v>
      </c>
      <c r="EN151">
        <f t="shared" si="237"/>
        <v>0</v>
      </c>
      <c r="EO151">
        <f t="shared" si="237"/>
        <v>0</v>
      </c>
      <c r="EP151">
        <f t="shared" si="237"/>
        <v>0</v>
      </c>
      <c r="EQ151">
        <f t="shared" si="237"/>
        <v>0</v>
      </c>
      <c r="ER151">
        <f t="shared" si="237"/>
        <v>0</v>
      </c>
      <c r="ES151">
        <f t="shared" si="237"/>
        <v>0</v>
      </c>
      <c r="ET151">
        <f t="shared" si="237"/>
        <v>0</v>
      </c>
      <c r="EU151">
        <f t="shared" si="237"/>
        <v>0</v>
      </c>
      <c r="EV151">
        <f t="shared" si="237"/>
        <v>0</v>
      </c>
      <c r="EW151">
        <f t="shared" si="237"/>
        <v>0</v>
      </c>
      <c r="EX151">
        <f t="shared" si="237"/>
        <v>0</v>
      </c>
      <c r="EZ151">
        <f t="shared" si="207"/>
        <v>0.88123169148410962</v>
      </c>
      <c r="FB151">
        <f t="shared" si="205"/>
        <v>1.0982935289978846E-2</v>
      </c>
      <c r="FC151">
        <f t="shared" si="206"/>
        <v>0.24861185900772145</v>
      </c>
    </row>
    <row r="152" spans="1:159" x14ac:dyDescent="0.25">
      <c r="A152">
        <v>1025</v>
      </c>
      <c r="B152" s="20">
        <f>'Input spectra'!S151</f>
        <v>4.43689074582541E-2</v>
      </c>
      <c r="C152">
        <f>'Input spectra'!D151</f>
        <v>0</v>
      </c>
      <c r="D152">
        <f t="shared" si="223"/>
        <v>2.0653927966864227E-2</v>
      </c>
      <c r="E152">
        <f t="shared" si="223"/>
        <v>2.0412744212469556E-2</v>
      </c>
      <c r="F152">
        <f t="shared" si="223"/>
        <v>2.0173291135215699E-2</v>
      </c>
      <c r="G152">
        <f t="shared" si="223"/>
        <v>1.9935558138403239E-2</v>
      </c>
      <c r="H152">
        <f t="shared" si="223"/>
        <v>1.9699534685237913E-2</v>
      </c>
      <c r="I152">
        <f t="shared" si="223"/>
        <v>1.9465210298507892E-2</v>
      </c>
      <c r="J152">
        <f t="shared" si="223"/>
        <v>1.9232574560262762E-2</v>
      </c>
      <c r="K152">
        <f t="shared" si="223"/>
        <v>1.9001617111494114E-2</v>
      </c>
      <c r="L152">
        <f t="shared" si="223"/>
        <v>1.8772327651817893E-2</v>
      </c>
      <c r="M152">
        <f t="shared" si="223"/>
        <v>1.854469593915832E-2</v>
      </c>
      <c r="N152">
        <f t="shared" si="224"/>
        <v>1.831871178943352E-2</v>
      </c>
      <c r="O152">
        <f t="shared" si="224"/>
        <v>1.8094365076242749E-2</v>
      </c>
      <c r="P152">
        <f t="shared" si="224"/>
        <v>1.7871645730555302E-2</v>
      </c>
      <c r="Q152">
        <f t="shared" si="224"/>
        <v>1.7650543740400999E-2</v>
      </c>
      <c r="R152">
        <f t="shared" si="224"/>
        <v>1.7431049150562303E-2</v>
      </c>
      <c r="S152">
        <f t="shared" si="224"/>
        <v>1.7213152062268058E-2</v>
      </c>
      <c r="T152">
        <f t="shared" si="224"/>
        <v>1.699684263288883E-2</v>
      </c>
      <c r="U152">
        <f t="shared" si="224"/>
        <v>1.6782111075633783E-2</v>
      </c>
      <c r="V152">
        <f t="shared" si="224"/>
        <v>1.6568947659249229E-2</v>
      </c>
      <c r="W152">
        <f t="shared" si="224"/>
        <v>1.6357342707718676E-2</v>
      </c>
      <c r="X152">
        <f t="shared" si="225"/>
        <v>1.6147286599964492E-2</v>
      </c>
      <c r="Y152">
        <f t="shared" si="225"/>
        <v>1.5938769769551088E-2</v>
      </c>
      <c r="Z152">
        <f t="shared" si="225"/>
        <v>1.5731782704389689E-2</v>
      </c>
      <c r="AA152">
        <f t="shared" si="225"/>
        <v>1.5526315946444618E-2</v>
      </c>
      <c r="AB152">
        <f t="shared" si="225"/>
        <v>1.532236009144115E-2</v>
      </c>
      <c r="AC152">
        <f t="shared" si="225"/>
        <v>1.5119905788574852E-2</v>
      </c>
      <c r="AD152">
        <f t="shared" si="225"/>
        <v>1.4918943740222478E-2</v>
      </c>
      <c r="AE152">
        <f t="shared" si="225"/>
        <v>1.4719464701654349E-2</v>
      </c>
      <c r="AF152">
        <f t="shared" si="225"/>
        <v>1.4521459480748261E-2</v>
      </c>
      <c r="AG152">
        <f t="shared" si="225"/>
        <v>1.4324918937704871E-2</v>
      </c>
      <c r="AH152">
        <f t="shared" si="226"/>
        <v>1.4129833984764585E-2</v>
      </c>
      <c r="AI152">
        <f t="shared" si="226"/>
        <v>1.3936195585925914E-2</v>
      </c>
      <c r="AJ152">
        <f t="shared" si="226"/>
        <v>1.374399475666532E-2</v>
      </c>
      <c r="AK152">
        <f t="shared" si="226"/>
        <v>1.3553222563658509E-2</v>
      </c>
      <c r="AL152">
        <f t="shared" si="226"/>
        <v>1.3363870124503203E-2</v>
      </c>
      <c r="AM152">
        <f t="shared" si="226"/>
        <v>1.3175928607443353E-2</v>
      </c>
      <c r="AN152">
        <f t="shared" si="226"/>
        <v>1.2989389231094777E-2</v>
      </c>
      <c r="AO152">
        <f t="shared" si="226"/>
        <v>1.2804243264172288E-2</v>
      </c>
      <c r="AP152">
        <f t="shared" si="226"/>
        <v>1.2620482025218187E-2</v>
      </c>
      <c r="AQ152">
        <f t="shared" si="226"/>
        <v>1.2438096882332215E-2</v>
      </c>
      <c r="AR152">
        <f t="shared" si="227"/>
        <v>1.2257079252902927E-2</v>
      </c>
      <c r="AS152">
        <f t="shared" si="227"/>
        <v>1.2077420603340439E-2</v>
      </c>
      <c r="AT152">
        <f t="shared" si="227"/>
        <v>1.1899112448810593E-2</v>
      </c>
      <c r="AU152">
        <f t="shared" si="227"/>
        <v>1.1722146352970546E-2</v>
      </c>
      <c r="AV152">
        <f t="shared" si="227"/>
        <v>1.1546513927705677E-2</v>
      </c>
      <c r="AW152">
        <f t="shared" si="227"/>
        <v>1.1372206832867941E-2</v>
      </c>
      <c r="AX152">
        <f t="shared" si="227"/>
        <v>1.0109495229712074E-2</v>
      </c>
      <c r="AY152">
        <f t="shared" si="227"/>
        <v>8.6386201927743222E-3</v>
      </c>
      <c r="AZ152">
        <f t="shared" si="227"/>
        <v>7.7766820608644481E-3</v>
      </c>
      <c r="BA152">
        <f t="shared" si="227"/>
        <v>7.1238717899656766E-3</v>
      </c>
      <c r="BB152">
        <f t="shared" si="228"/>
        <v>6.5905078111631009E-3</v>
      </c>
      <c r="BC152">
        <f t="shared" si="228"/>
        <v>6.1377209956708688E-3</v>
      </c>
      <c r="BD152">
        <f t="shared" si="228"/>
        <v>5.7442159937223904E-3</v>
      </c>
      <c r="BE152">
        <f t="shared" si="228"/>
        <v>5.3967188637307284E-3</v>
      </c>
      <c r="BF152">
        <f t="shared" si="228"/>
        <v>5.0862430110056398E-3</v>
      </c>
      <c r="BG152">
        <f t="shared" si="228"/>
        <v>4.8063442144396888E-3</v>
      </c>
      <c r="BH152">
        <f t="shared" si="228"/>
        <v>4.552201729796466E-3</v>
      </c>
      <c r="BI152">
        <f t="shared" si="228"/>
        <v>4.3200907531801879E-3</v>
      </c>
      <c r="BJ152">
        <f t="shared" si="228"/>
        <v>4.1070590069835471E-3</v>
      </c>
      <c r="BK152">
        <f t="shared" si="228"/>
        <v>3.9107179374699794E-3</v>
      </c>
      <c r="BL152">
        <f t="shared" si="229"/>
        <v>3.7291021451301971E-3</v>
      </c>
      <c r="BM152">
        <f t="shared" si="229"/>
        <v>3.5605714217430097E-3</v>
      </c>
      <c r="BN152">
        <f t="shared" si="229"/>
        <v>3.4037404692509911E-3</v>
      </c>
      <c r="BO152">
        <f t="shared" si="229"/>
        <v>3.2574272170788152E-3</v>
      </c>
      <c r="BP152">
        <f t="shared" si="229"/>
        <v>3.1206139992967859E-3</v>
      </c>
      <c r="BQ152">
        <f t="shared" si="229"/>
        <v>2.9924178477571833E-3</v>
      </c>
      <c r="BR152">
        <f t="shared" si="229"/>
        <v>2.8720673894512554E-3</v>
      </c>
      <c r="BS152">
        <f t="shared" si="229"/>
        <v>2.7588846210854232E-3</v>
      </c>
      <c r="BT152">
        <f t="shared" si="229"/>
        <v>2.6522703473623867E-3</v>
      </c>
      <c r="BU152">
        <f t="shared" si="229"/>
        <v>2.551692413589208E-3</v>
      </c>
      <c r="BV152">
        <f t="shared" si="230"/>
        <v>2.4566760988642975E-3</v>
      </c>
      <c r="BW152">
        <f t="shared" si="230"/>
        <v>2.3667962005676189E-3</v>
      </c>
      <c r="BX152">
        <f t="shared" si="230"/>
        <v>2.2816704576988081E-3</v>
      </c>
      <c r="BY152">
        <f t="shared" si="230"/>
        <v>2.2009540449052603E-3</v>
      </c>
      <c r="BZ152">
        <f t="shared" si="230"/>
        <v>2.1243349307559396E-3</v>
      </c>
      <c r="CA152">
        <f t="shared" si="230"/>
        <v>2.0515299395983174E-3</v>
      </c>
      <c r="CB152">
        <f t="shared" si="230"/>
        <v>1.9822813907140711E-3</v>
      </c>
      <c r="CC152">
        <f t="shared" si="230"/>
        <v>1.9163542145954871E-3</v>
      </c>
      <c r="CD152">
        <f t="shared" si="230"/>
        <v>1.853533466195955E-3</v>
      </c>
      <c r="CE152">
        <f t="shared" si="230"/>
        <v>1.7936221705267604E-3</v>
      </c>
      <c r="CF152">
        <f t="shared" si="231"/>
        <v>1.7364394481031377E-3</v>
      </c>
      <c r="CG152">
        <f t="shared" si="231"/>
        <v>1.6818188773043315E-3</v>
      </c>
      <c r="CH152">
        <f t="shared" si="231"/>
        <v>1.6296070583081998E-3</v>
      </c>
      <c r="CI152">
        <f t="shared" si="231"/>
        <v>1.5796623493389394E-3</v>
      </c>
      <c r="CJ152">
        <f t="shared" si="231"/>
        <v>1.5318537508635314E-3</v>
      </c>
      <c r="CK152">
        <f t="shared" si="231"/>
        <v>1.4860599173432555E-3</v>
      </c>
      <c r="CL152">
        <f t="shared" si="231"/>
        <v>1.4421682793858753E-3</v>
      </c>
      <c r="CM152">
        <f t="shared" si="231"/>
        <v>1.4000742618016295E-3</v>
      </c>
      <c r="CN152">
        <f t="shared" si="231"/>
        <v>1.359680585258194E-3</v>
      </c>
      <c r="CO152">
        <f t="shared" si="231"/>
        <v>1.3208966410470037E-3</v>
      </c>
      <c r="CP152">
        <f t="shared" si="232"/>
        <v>1.2836379299870936E-3</v>
      </c>
      <c r="CQ152">
        <f t="shared" si="232"/>
        <v>1.2478255577593707E-3</v>
      </c>
      <c r="CR152">
        <f t="shared" si="232"/>
        <v>8.0339632176203699E-4</v>
      </c>
      <c r="CS152">
        <f t="shared" si="232"/>
        <v>5.2181861767178846E-4</v>
      </c>
      <c r="CT152">
        <f t="shared" si="232"/>
        <v>3.6137960068644953E-4</v>
      </c>
      <c r="CU152">
        <f t="shared" si="232"/>
        <v>2.5139702739282758E-4</v>
      </c>
      <c r="CV152">
        <f t="shared" si="232"/>
        <v>1.7165563679244819E-4</v>
      </c>
      <c r="CW152">
        <f t="shared" si="232"/>
        <v>1.1283791522482601E-4</v>
      </c>
      <c r="CX152">
        <f t="shared" si="232"/>
        <v>6.9685097707440305E-5</v>
      </c>
      <c r="CY152">
        <f t="shared" si="232"/>
        <v>3.8858917369133416E-5</v>
      </c>
      <c r="CZ152">
        <f t="shared" si="233"/>
        <v>1.8068967070540618E-5</v>
      </c>
      <c r="DA152">
        <f t="shared" si="233"/>
        <v>5.6542531313225837E-6</v>
      </c>
      <c r="DB152">
        <f t="shared" si="233"/>
        <v>3.5916526434738783E-7</v>
      </c>
      <c r="DC152">
        <f t="shared" si="233"/>
        <v>0</v>
      </c>
      <c r="DD152">
        <f t="shared" si="233"/>
        <v>0</v>
      </c>
      <c r="DE152">
        <f t="shared" si="233"/>
        <v>0</v>
      </c>
      <c r="DF152">
        <f t="shared" si="233"/>
        <v>0</v>
      </c>
      <c r="DG152">
        <f t="shared" si="233"/>
        <v>0</v>
      </c>
      <c r="DH152">
        <f t="shared" si="233"/>
        <v>0</v>
      </c>
      <c r="DI152">
        <f t="shared" si="233"/>
        <v>0</v>
      </c>
      <c r="DJ152">
        <f t="shared" si="234"/>
        <v>0</v>
      </c>
      <c r="DK152">
        <f t="shared" si="234"/>
        <v>0</v>
      </c>
      <c r="DL152">
        <f t="shared" si="234"/>
        <v>0</v>
      </c>
      <c r="DM152">
        <f t="shared" si="234"/>
        <v>0</v>
      </c>
      <c r="DN152">
        <f t="shared" si="234"/>
        <v>0</v>
      </c>
      <c r="DO152">
        <f t="shared" si="234"/>
        <v>0</v>
      </c>
      <c r="DP152">
        <f t="shared" si="234"/>
        <v>0</v>
      </c>
      <c r="DQ152">
        <f t="shared" si="234"/>
        <v>0</v>
      </c>
      <c r="DR152">
        <f t="shared" si="234"/>
        <v>0</v>
      </c>
      <c r="DS152">
        <f t="shared" si="234"/>
        <v>0</v>
      </c>
      <c r="DT152">
        <f t="shared" si="235"/>
        <v>0</v>
      </c>
      <c r="DU152">
        <f t="shared" si="235"/>
        <v>0</v>
      </c>
      <c r="DV152">
        <f t="shared" si="235"/>
        <v>0</v>
      </c>
      <c r="DW152">
        <f t="shared" si="235"/>
        <v>0</v>
      </c>
      <c r="DX152">
        <f t="shared" si="235"/>
        <v>0</v>
      </c>
      <c r="DY152">
        <f t="shared" si="235"/>
        <v>0</v>
      </c>
      <c r="DZ152">
        <f t="shared" si="235"/>
        <v>0</v>
      </c>
      <c r="EA152">
        <f t="shared" si="235"/>
        <v>0</v>
      </c>
      <c r="EB152">
        <f t="shared" si="235"/>
        <v>0</v>
      </c>
      <c r="EC152">
        <f t="shared" si="235"/>
        <v>0</v>
      </c>
      <c r="ED152">
        <f t="shared" si="236"/>
        <v>0</v>
      </c>
      <c r="EE152">
        <f t="shared" si="236"/>
        <v>0</v>
      </c>
      <c r="EF152">
        <f t="shared" si="236"/>
        <v>0</v>
      </c>
      <c r="EG152">
        <f t="shared" si="236"/>
        <v>0</v>
      </c>
      <c r="EH152">
        <f t="shared" si="236"/>
        <v>0</v>
      </c>
      <c r="EI152">
        <f t="shared" si="236"/>
        <v>0</v>
      </c>
      <c r="EJ152">
        <f t="shared" si="236"/>
        <v>0</v>
      </c>
      <c r="EK152">
        <f t="shared" si="236"/>
        <v>0</v>
      </c>
      <c r="EL152">
        <f t="shared" si="236"/>
        <v>0</v>
      </c>
      <c r="EM152">
        <f t="shared" si="236"/>
        <v>0</v>
      </c>
      <c r="EN152">
        <f t="shared" si="237"/>
        <v>0</v>
      </c>
      <c r="EO152">
        <f t="shared" si="237"/>
        <v>0</v>
      </c>
      <c r="EP152">
        <f t="shared" si="237"/>
        <v>0</v>
      </c>
      <c r="EQ152">
        <f t="shared" si="237"/>
        <v>0</v>
      </c>
      <c r="ER152">
        <f t="shared" si="237"/>
        <v>0</v>
      </c>
      <c r="ES152">
        <f t="shared" si="237"/>
        <v>0</v>
      </c>
      <c r="ET152">
        <f t="shared" si="237"/>
        <v>0</v>
      </c>
      <c r="EU152">
        <f t="shared" si="237"/>
        <v>0</v>
      </c>
      <c r="EV152">
        <f t="shared" si="237"/>
        <v>0</v>
      </c>
      <c r="EW152">
        <f t="shared" si="237"/>
        <v>0</v>
      </c>
      <c r="EX152">
        <f t="shared" si="237"/>
        <v>0</v>
      </c>
      <c r="EZ152">
        <f t="shared" si="207"/>
        <v>0.88135900408267809</v>
      </c>
      <c r="FB152">
        <f t="shared" si="205"/>
        <v>1.0970094183864743E-2</v>
      </c>
      <c r="FC152">
        <f t="shared" si="206"/>
        <v>0.24861350007349295</v>
      </c>
    </row>
    <row r="153" spans="1:159" x14ac:dyDescent="0.25">
      <c r="A153">
        <v>1030</v>
      </c>
      <c r="B153" s="20">
        <f>'Input spectra'!S152</f>
        <v>4.4316390119100497E-2</v>
      </c>
      <c r="C153">
        <f>'Input spectra'!D152</f>
        <v>0</v>
      </c>
      <c r="D153">
        <f t="shared" si="223"/>
        <v>2.0653927966864227E-2</v>
      </c>
      <c r="E153">
        <f t="shared" si="223"/>
        <v>2.0412851415052141E-2</v>
      </c>
      <c r="F153">
        <f t="shared" si="223"/>
        <v>2.0173503025842969E-2</v>
      </c>
      <c r="G153">
        <f t="shared" si="223"/>
        <v>1.9935872229617908E-2</v>
      </c>
      <c r="H153">
        <f t="shared" si="223"/>
        <v>1.9699948516442252E-2</v>
      </c>
      <c r="I153">
        <f t="shared" si="223"/>
        <v>1.9465721435744227E-2</v>
      </c>
      <c r="J153">
        <f t="shared" si="223"/>
        <v>1.9233180595995516E-2</v>
      </c>
      <c r="K153">
        <f t="shared" si="223"/>
        <v>1.9002315664393404E-2</v>
      </c>
      <c r="L153">
        <f t="shared" si="223"/>
        <v>1.8773116366544652E-2</v>
      </c>
      <c r="M153">
        <f t="shared" si="223"/>
        <v>1.8545572486150942E-2</v>
      </c>
      <c r="N153">
        <f t="shared" si="224"/>
        <v>1.8319673864696021E-2</v>
      </c>
      <c r="O153">
        <f t="shared" si="224"/>
        <v>1.809541040113441E-2</v>
      </c>
      <c r="P153">
        <f t="shared" si="224"/>
        <v>1.7872772051581838E-2</v>
      </c>
      <c r="Q153">
        <f t="shared" si="224"/>
        <v>1.7651748829007181E-2</v>
      </c>
      <c r="R153">
        <f t="shared" si="224"/>
        <v>1.7432330802926065E-2</v>
      </c>
      <c r="S153">
        <f t="shared" si="224"/>
        <v>1.7214508099096078E-2</v>
      </c>
      <c r="T153">
        <f t="shared" si="224"/>
        <v>1.6998270899213533E-2</v>
      </c>
      <c r="U153">
        <f t="shared" si="224"/>
        <v>1.678360944061183E-2</v>
      </c>
      <c r="V153">
        <f t="shared" si="224"/>
        <v>1.6570514015961411E-2</v>
      </c>
      <c r="W153">
        <f t="shared" si="224"/>
        <v>1.6358974972971244E-2</v>
      </c>
      <c r="X153">
        <f t="shared" si="225"/>
        <v>1.6148982714091892E-2</v>
      </c>
      <c r="Y153">
        <f t="shared" si="225"/>
        <v>1.5940527696220144E-2</v>
      </c>
      <c r="Z153">
        <f t="shared" si="225"/>
        <v>1.5733600430405122E-2</v>
      </c>
      <c r="AA153">
        <f t="shared" si="225"/>
        <v>1.5528191481556007E-2</v>
      </c>
      <c r="AB153">
        <f t="shared" si="225"/>
        <v>1.5324291468151244E-2</v>
      </c>
      <c r="AC153">
        <f t="shared" si="225"/>
        <v>1.5121891061949269E-2</v>
      </c>
      <c r="AD153">
        <f t="shared" si="225"/>
        <v>1.4920980987700743E-2</v>
      </c>
      <c r="AE153">
        <f t="shared" si="225"/>
        <v>1.4721552022862322E-2</v>
      </c>
      <c r="AF153">
        <f t="shared" si="225"/>
        <v>1.4523594997311876E-2</v>
      </c>
      <c r="AG153">
        <f t="shared" si="225"/>
        <v>1.4327100793065229E-2</v>
      </c>
      <c r="AH153">
        <f t="shared" si="226"/>
        <v>1.4132060343994359E-2</v>
      </c>
      <c r="AI153">
        <f t="shared" si="226"/>
        <v>1.3938464635547097E-2</v>
      </c>
      <c r="AJ153">
        <f t="shared" si="226"/>
        <v>1.3746304704468259E-2</v>
      </c>
      <c r="AK153">
        <f t="shared" si="226"/>
        <v>1.3555571638522244E-2</v>
      </c>
      <c r="AL153">
        <f t="shared" si="226"/>
        <v>1.3366256576217116E-2</v>
      </c>
      <c r="AM153">
        <f t="shared" si="226"/>
        <v>1.3178350706530074E-2</v>
      </c>
      <c r="AN153">
        <f t="shared" si="226"/>
        <v>1.2991845268634394E-2</v>
      </c>
      <c r="AO153">
        <f t="shared" si="226"/>
        <v>1.2806731551627802E-2</v>
      </c>
      <c r="AP153">
        <f t="shared" si="226"/>
        <v>1.2623000894262238E-2</v>
      </c>
      <c r="AQ153">
        <f t="shared" si="226"/>
        <v>1.244064468467506E-2</v>
      </c>
      <c r="AR153">
        <f t="shared" si="227"/>
        <v>1.2259654360121644E-2</v>
      </c>
      <c r="AS153">
        <f t="shared" si="227"/>
        <v>1.2080021406709397E-2</v>
      </c>
      <c r="AT153">
        <f t="shared" si="227"/>
        <v>1.1901737359133116E-2</v>
      </c>
      <c r="AU153">
        <f t="shared" si="227"/>
        <v>1.1724793800411816E-2</v>
      </c>
      <c r="AV153">
        <f t="shared" si="227"/>
        <v>1.1549182361626838E-2</v>
      </c>
      <c r="AW153">
        <f t="shared" si="227"/>
        <v>1.1374894721661408E-2</v>
      </c>
      <c r="AX153">
        <f t="shared" si="227"/>
        <v>1.0111937774167239E-2</v>
      </c>
      <c r="AY153">
        <f t="shared" si="227"/>
        <v>8.6407527394818107E-3</v>
      </c>
      <c r="AZ153">
        <f t="shared" si="227"/>
        <v>7.7786426790900955E-3</v>
      </c>
      <c r="BA153">
        <f t="shared" si="227"/>
        <v>7.1257052471371879E-3</v>
      </c>
      <c r="BB153">
        <f t="shared" si="228"/>
        <v>6.5922386180661558E-3</v>
      </c>
      <c r="BC153">
        <f t="shared" si="228"/>
        <v>6.1393651333959886E-3</v>
      </c>
      <c r="BD153">
        <f t="shared" si="228"/>
        <v>5.7457848968241144E-3</v>
      </c>
      <c r="BE153">
        <f t="shared" si="228"/>
        <v>5.3982212057722767E-3</v>
      </c>
      <c r="BF153">
        <f t="shared" si="228"/>
        <v>5.0876856416822306E-3</v>
      </c>
      <c r="BG153">
        <f t="shared" si="228"/>
        <v>4.80773270521019E-3</v>
      </c>
      <c r="BH153">
        <f t="shared" si="228"/>
        <v>4.5535407160067756E-3</v>
      </c>
      <c r="BI153">
        <f t="shared" si="228"/>
        <v>4.3213841608867503E-3</v>
      </c>
      <c r="BJ153">
        <f t="shared" si="228"/>
        <v>4.1083102100350558E-3</v>
      </c>
      <c r="BK153">
        <f t="shared" si="228"/>
        <v>3.9119298701718623E-3</v>
      </c>
      <c r="BL153">
        <f t="shared" si="229"/>
        <v>3.7302773854145156E-3</v>
      </c>
      <c r="BM153">
        <f t="shared" si="229"/>
        <v>3.5617122540646719E-3</v>
      </c>
      <c r="BN153">
        <f t="shared" si="229"/>
        <v>3.4048489331374868E-3</v>
      </c>
      <c r="BO153">
        <f t="shared" si="229"/>
        <v>3.2585051452727752E-3</v>
      </c>
      <c r="BP153">
        <f t="shared" si="229"/>
        <v>3.1216630481854489E-3</v>
      </c>
      <c r="BQ153">
        <f t="shared" si="229"/>
        <v>2.9934395219774995E-3</v>
      </c>
      <c r="BR153">
        <f t="shared" si="229"/>
        <v>2.8730630620238131E-3</v>
      </c>
      <c r="BS153">
        <f t="shared" si="229"/>
        <v>2.7598555500654566E-3</v>
      </c>
      <c r="BT153">
        <f t="shared" si="229"/>
        <v>2.6532176897420259E-3</v>
      </c>
      <c r="BU153">
        <f t="shared" si="229"/>
        <v>2.5526172370047631E-3</v>
      </c>
      <c r="BV153">
        <f t="shared" si="230"/>
        <v>2.4575793915320929E-3</v>
      </c>
      <c r="BW153">
        <f t="shared" si="230"/>
        <v>2.3676788797763479E-3</v>
      </c>
      <c r="BX153">
        <f t="shared" si="230"/>
        <v>2.2825333771152594E-3</v>
      </c>
      <c r="BY153">
        <f t="shared" si="230"/>
        <v>2.2017980008966782E-3</v>
      </c>
      <c r="BZ153">
        <f t="shared" si="230"/>
        <v>2.1251606678914146E-3</v>
      </c>
      <c r="CA153">
        <f t="shared" si="230"/>
        <v>2.05233815546008E-3</v>
      </c>
      <c r="CB153">
        <f t="shared" si="230"/>
        <v>1.9830727401250288E-3</v>
      </c>
      <c r="CC153">
        <f t="shared" si="230"/>
        <v>1.9171293133500456E-3</v>
      </c>
      <c r="CD153">
        <f t="shared" si="230"/>
        <v>1.8542928943658865E-3</v>
      </c>
      <c r="CE153">
        <f t="shared" si="230"/>
        <v>1.7943664754016438E-3</v>
      </c>
      <c r="CF153">
        <f t="shared" si="231"/>
        <v>1.7371691468150688E-3</v>
      </c>
      <c r="CG153">
        <f t="shared" si="231"/>
        <v>1.6825344591786197E-3</v>
      </c>
      <c r="CH153">
        <f t="shared" si="231"/>
        <v>1.6303089869752583E-3</v>
      </c>
      <c r="CI153">
        <f t="shared" si="231"/>
        <v>1.5803510646372303E-3</v>
      </c>
      <c r="CJ153">
        <f t="shared" si="231"/>
        <v>1.5325296705590156E-3</v>
      </c>
      <c r="CK153">
        <f t="shared" si="231"/>
        <v>1.4867234386871271E-3</v>
      </c>
      <c r="CL153">
        <f t="shared" si="231"/>
        <v>1.4428197805293063E-3</v>
      </c>
      <c r="CM153">
        <f t="shared" si="231"/>
        <v>1.4007141030836826E-3</v>
      </c>
      <c r="CN153">
        <f t="shared" si="231"/>
        <v>1.3603091103809039E-3</v>
      </c>
      <c r="CO153">
        <f t="shared" si="231"/>
        <v>1.3215141781497892E-3</v>
      </c>
      <c r="CP153">
        <f t="shared" si="232"/>
        <v>1.2842447926311226E-3</v>
      </c>
      <c r="CQ153">
        <f t="shared" si="232"/>
        <v>1.2484220458311593E-3</v>
      </c>
      <c r="CR153">
        <f t="shared" si="232"/>
        <v>8.0378458413217751E-4</v>
      </c>
      <c r="CS153">
        <f t="shared" si="232"/>
        <v>5.2207354200616246E-4</v>
      </c>
      <c r="CT153">
        <f t="shared" si="232"/>
        <v>3.6155804446186225E-4</v>
      </c>
      <c r="CU153">
        <f t="shared" si="232"/>
        <v>2.5152248436441333E-4</v>
      </c>
      <c r="CV153">
        <f t="shared" si="232"/>
        <v>1.7174220162618982E-4</v>
      </c>
      <c r="CW153">
        <f t="shared" si="232"/>
        <v>1.1289541155493432E-4</v>
      </c>
      <c r="CX153">
        <f t="shared" si="232"/>
        <v>6.9720971762217437E-5</v>
      </c>
      <c r="CY153">
        <f t="shared" si="232"/>
        <v>3.8879126214918384E-5</v>
      </c>
      <c r="CZ153">
        <f t="shared" si="233"/>
        <v>1.8078458903469494E-5</v>
      </c>
      <c r="DA153">
        <f t="shared" si="233"/>
        <v>5.6572530848041135E-6</v>
      </c>
      <c r="DB153">
        <f t="shared" si="233"/>
        <v>3.5935771240857166E-7</v>
      </c>
      <c r="DC153">
        <f t="shared" si="233"/>
        <v>0</v>
      </c>
      <c r="DD153">
        <f t="shared" si="233"/>
        <v>0</v>
      </c>
      <c r="DE153">
        <f t="shared" si="233"/>
        <v>0</v>
      </c>
      <c r="DF153">
        <f t="shared" si="233"/>
        <v>0</v>
      </c>
      <c r="DG153">
        <f t="shared" si="233"/>
        <v>0</v>
      </c>
      <c r="DH153">
        <f t="shared" si="233"/>
        <v>0</v>
      </c>
      <c r="DI153">
        <f t="shared" si="233"/>
        <v>0</v>
      </c>
      <c r="DJ153">
        <f t="shared" si="234"/>
        <v>0</v>
      </c>
      <c r="DK153">
        <f t="shared" si="234"/>
        <v>0</v>
      </c>
      <c r="DL153">
        <f t="shared" si="234"/>
        <v>0</v>
      </c>
      <c r="DM153">
        <f t="shared" si="234"/>
        <v>0</v>
      </c>
      <c r="DN153">
        <f t="shared" si="234"/>
        <v>0</v>
      </c>
      <c r="DO153">
        <f t="shared" si="234"/>
        <v>0</v>
      </c>
      <c r="DP153">
        <f t="shared" si="234"/>
        <v>0</v>
      </c>
      <c r="DQ153">
        <f t="shared" si="234"/>
        <v>0</v>
      </c>
      <c r="DR153">
        <f t="shared" si="234"/>
        <v>0</v>
      </c>
      <c r="DS153">
        <f t="shared" si="234"/>
        <v>0</v>
      </c>
      <c r="DT153">
        <f t="shared" si="235"/>
        <v>0</v>
      </c>
      <c r="DU153">
        <f t="shared" si="235"/>
        <v>0</v>
      </c>
      <c r="DV153">
        <f t="shared" si="235"/>
        <v>0</v>
      </c>
      <c r="DW153">
        <f t="shared" si="235"/>
        <v>0</v>
      </c>
      <c r="DX153">
        <f t="shared" si="235"/>
        <v>0</v>
      </c>
      <c r="DY153">
        <f t="shared" si="235"/>
        <v>0</v>
      </c>
      <c r="DZ153">
        <f t="shared" si="235"/>
        <v>0</v>
      </c>
      <c r="EA153">
        <f t="shared" si="235"/>
        <v>0</v>
      </c>
      <c r="EB153">
        <f t="shared" si="235"/>
        <v>0</v>
      </c>
      <c r="EC153">
        <f t="shared" si="235"/>
        <v>0</v>
      </c>
      <c r="ED153">
        <f t="shared" si="236"/>
        <v>0</v>
      </c>
      <c r="EE153">
        <f t="shared" si="236"/>
        <v>0</v>
      </c>
      <c r="EF153">
        <f t="shared" si="236"/>
        <v>0</v>
      </c>
      <c r="EG153">
        <f t="shared" si="236"/>
        <v>0</v>
      </c>
      <c r="EH153">
        <f t="shared" si="236"/>
        <v>0</v>
      </c>
      <c r="EI153">
        <f t="shared" si="236"/>
        <v>0</v>
      </c>
      <c r="EJ153">
        <f t="shared" si="236"/>
        <v>0</v>
      </c>
      <c r="EK153">
        <f t="shared" si="236"/>
        <v>0</v>
      </c>
      <c r="EL153">
        <f t="shared" si="236"/>
        <v>0</v>
      </c>
      <c r="EM153">
        <f t="shared" si="236"/>
        <v>0</v>
      </c>
      <c r="EN153">
        <f t="shared" si="237"/>
        <v>0</v>
      </c>
      <c r="EO153">
        <f t="shared" si="237"/>
        <v>0</v>
      </c>
      <c r="EP153">
        <f t="shared" si="237"/>
        <v>0</v>
      </c>
      <c r="EQ153">
        <f t="shared" si="237"/>
        <v>0</v>
      </c>
      <c r="ER153">
        <f t="shared" si="237"/>
        <v>0</v>
      </c>
      <c r="ES153">
        <f t="shared" si="237"/>
        <v>0</v>
      </c>
      <c r="ET153">
        <f t="shared" si="237"/>
        <v>0</v>
      </c>
      <c r="EU153">
        <f t="shared" si="237"/>
        <v>0</v>
      </c>
      <c r="EV153">
        <f t="shared" si="237"/>
        <v>0</v>
      </c>
      <c r="EW153">
        <f t="shared" si="237"/>
        <v>0</v>
      </c>
      <c r="EX153">
        <f t="shared" si="237"/>
        <v>0</v>
      </c>
      <c r="EZ153">
        <f t="shared" si="207"/>
        <v>0.88148634528131731</v>
      </c>
      <c r="FB153">
        <f t="shared" si="205"/>
        <v>1.0957252740555867E-2</v>
      </c>
      <c r="FC153">
        <f t="shared" si="206"/>
        <v>0.24861514113950509</v>
      </c>
    </row>
    <row r="154" spans="1:159" x14ac:dyDescent="0.25">
      <c r="A154">
        <v>1035</v>
      </c>
      <c r="B154" s="20">
        <f>'Input spectra'!S153</f>
        <v>4.4263872779946901E-2</v>
      </c>
      <c r="C154">
        <f>'Input spectra'!D153</f>
        <v>0</v>
      </c>
      <c r="D154">
        <f t="shared" si="223"/>
        <v>2.0653927966864227E-2</v>
      </c>
      <c r="E154">
        <f t="shared" si="223"/>
        <v>2.0412958618197724E-2</v>
      </c>
      <c r="F154">
        <f t="shared" si="223"/>
        <v>2.0173714918695837E-2</v>
      </c>
      <c r="G154">
        <f t="shared" si="223"/>
        <v>1.9936186325781188E-2</v>
      </c>
      <c r="H154">
        <f t="shared" si="223"/>
        <v>1.9700362356340009E-2</v>
      </c>
      <c r="I154">
        <f t="shared" si="223"/>
        <v>1.946623258640252E-2</v>
      </c>
      <c r="J154">
        <f t="shared" si="223"/>
        <v>1.9233786650824997E-2</v>
      </c>
      <c r="K154">
        <f t="shared" si="223"/>
        <v>1.9003014242973459E-2</v>
      </c>
      <c r="L154">
        <f t="shared" si="223"/>
        <v>1.8773905114409066E-2</v>
      </c>
      <c r="M154">
        <f t="shared" si="223"/>
        <v>1.8546449074575068E-2</v>
      </c>
      <c r="N154">
        <f t="shared" si="224"/>
        <v>1.8320635990485477E-2</v>
      </c>
      <c r="O154">
        <f t="shared" si="224"/>
        <v>1.8096455786415264E-2</v>
      </c>
      <c r="P154">
        <f t="shared" si="224"/>
        <v>1.787389844359227E-2</v>
      </c>
      <c r="Q154">
        <f t="shared" si="224"/>
        <v>1.7652953999890631E-2</v>
      </c>
      <c r="R154">
        <f t="shared" si="224"/>
        <v>1.7433612549525853E-2</v>
      </c>
      <c r="S154">
        <f t="shared" si="224"/>
        <v>1.7215864242751473E-2</v>
      </c>
      <c r="T154">
        <f t="shared" si="224"/>
        <v>1.6999699285557276E-2</v>
      </c>
      <c r="U154">
        <f t="shared" si="224"/>
        <v>1.678510793936909E-2</v>
      </c>
      <c r="V154">
        <f t="shared" si="224"/>
        <v>1.6572080520750185E-2</v>
      </c>
      <c r="W154">
        <f t="shared" si="224"/>
        <v>1.6360607401104163E-2</v>
      </c>
      <c r="X154">
        <f t="shared" si="225"/>
        <v>1.6150679006379457E-2</v>
      </c>
      <c r="Y154">
        <f t="shared" si="225"/>
        <v>1.5942285816775315E-2</v>
      </c>
      <c r="Z154">
        <f t="shared" si="225"/>
        <v>1.5735418366449382E-2</v>
      </c>
      <c r="AA154">
        <f t="shared" si="225"/>
        <v>1.5530067243226742E-2</v>
      </c>
      <c r="AB154">
        <f t="shared" si="225"/>
        <v>1.532622308831052E-2</v>
      </c>
      <c r="AC154">
        <f t="shared" si="225"/>
        <v>1.5123876595993983E-2</v>
      </c>
      <c r="AD154">
        <f t="shared" si="225"/>
        <v>1.4923018513374124E-2</v>
      </c>
      <c r="AE154">
        <f t="shared" si="225"/>
        <v>1.4723639640066779E-2</v>
      </c>
      <c r="AF154">
        <f t="shared" si="225"/>
        <v>1.4525730827923194E-2</v>
      </c>
      <c r="AG154">
        <f t="shared" si="225"/>
        <v>1.4329282980748079E-2</v>
      </c>
      <c r="AH154">
        <f t="shared" si="226"/>
        <v>1.4134287054019154E-2</v>
      </c>
      <c r="AI154">
        <f t="shared" si="226"/>
        <v>1.3940734054608144E-2</v>
      </c>
      <c r="AJ154">
        <f t="shared" si="226"/>
        <v>1.3748615040503218E-2</v>
      </c>
      <c r="AK154">
        <f t="shared" si="226"/>
        <v>1.3557921120532893E-2</v>
      </c>
      <c r="AL154">
        <f t="shared" si="226"/>
        <v>1.3368643454091394E-2</v>
      </c>
      <c r="AM154">
        <f t="shared" si="226"/>
        <v>1.3180773250865412E-2</v>
      </c>
      <c r="AN154">
        <f t="shared" si="226"/>
        <v>1.2994301770562312E-2</v>
      </c>
      <c r="AO154">
        <f t="shared" si="226"/>
        <v>1.2809220322639769E-2</v>
      </c>
      <c r="AP154">
        <f t="shared" si="226"/>
        <v>1.2625520266036791E-2</v>
      </c>
      <c r="AQ154">
        <f t="shared" si="226"/>
        <v>1.2443193008906164E-2</v>
      </c>
      <c r="AR154">
        <f t="shared" si="227"/>
        <v>1.22622300083483E-2</v>
      </c>
      <c r="AS154">
        <f t="shared" si="227"/>
        <v>1.2082622770146467E-2</v>
      </c>
      <c r="AT154">
        <f t="shared" si="227"/>
        <v>1.1904362848503382E-2</v>
      </c>
      <c r="AU154">
        <f t="shared" si="227"/>
        <v>1.1727441845779245E-2</v>
      </c>
      <c r="AV154">
        <f t="shared" si="227"/>
        <v>1.1551851412231062E-2</v>
      </c>
      <c r="AW154">
        <f t="shared" si="227"/>
        <v>1.1377583245753392E-2</v>
      </c>
      <c r="AX154">
        <f t="shared" si="227"/>
        <v>1.0114380908762988E-2</v>
      </c>
      <c r="AY154">
        <f t="shared" si="227"/>
        <v>8.6428858126339561E-3</v>
      </c>
      <c r="AZ154">
        <f t="shared" si="227"/>
        <v>7.7806037916170138E-3</v>
      </c>
      <c r="BA154">
        <f t="shared" si="227"/>
        <v>7.1275391761820434E-3</v>
      </c>
      <c r="BB154">
        <f t="shared" si="228"/>
        <v>6.5939698795157509E-3</v>
      </c>
      <c r="BC154">
        <f t="shared" si="228"/>
        <v>6.1410097115433522E-3</v>
      </c>
      <c r="BD154">
        <f t="shared" si="228"/>
        <v>5.7473542284363511E-3</v>
      </c>
      <c r="BE154">
        <f t="shared" si="228"/>
        <v>5.3997239660367614E-3</v>
      </c>
      <c r="BF154">
        <f t="shared" si="228"/>
        <v>5.0891286815377117E-3</v>
      </c>
      <c r="BG154">
        <f t="shared" si="228"/>
        <v>4.8091215970977423E-3</v>
      </c>
      <c r="BH154">
        <f t="shared" si="228"/>
        <v>4.5548800960669572E-3</v>
      </c>
      <c r="BI154">
        <f t="shared" si="228"/>
        <v>4.3226779558313572E-3</v>
      </c>
      <c r="BJ154">
        <f t="shared" si="228"/>
        <v>4.109561794261773E-3</v>
      </c>
      <c r="BK154">
        <f t="shared" si="228"/>
        <v>3.9131421784520662E-3</v>
      </c>
      <c r="BL154">
        <f t="shared" si="229"/>
        <v>3.7314529960801417E-3</v>
      </c>
      <c r="BM154">
        <f t="shared" si="229"/>
        <v>3.5628534519170966E-3</v>
      </c>
      <c r="BN154">
        <f t="shared" si="229"/>
        <v>3.4059577580069062E-3</v>
      </c>
      <c r="BO154">
        <f t="shared" si="229"/>
        <v>3.2595834301682404E-3</v>
      </c>
      <c r="BP154">
        <f t="shared" si="229"/>
        <v>3.1227124497302142E-3</v>
      </c>
      <c r="BQ154">
        <f t="shared" si="229"/>
        <v>2.9944615450188243E-3</v>
      </c>
      <c r="BR154">
        <f t="shared" si="229"/>
        <v>2.8740590797706775E-3</v>
      </c>
      <c r="BS154">
        <f t="shared" si="229"/>
        <v>2.7608268207426662E-3</v>
      </c>
      <c r="BT154">
        <f t="shared" si="229"/>
        <v>2.6541653704950092E-3</v>
      </c>
      <c r="BU154">
        <f t="shared" si="229"/>
        <v>2.5535423956089742E-3</v>
      </c>
      <c r="BV154">
        <f t="shared" si="230"/>
        <v>2.4584830163306252E-3</v>
      </c>
      <c r="BW154">
        <f t="shared" si="230"/>
        <v>2.3685618881737858E-3</v>
      </c>
      <c r="BX154">
        <f t="shared" si="230"/>
        <v>2.2833966228846757E-3</v>
      </c>
      <c r="BY154">
        <f t="shared" si="230"/>
        <v>2.2026422805030833E-3</v>
      </c>
      <c r="BZ154">
        <f t="shared" si="230"/>
        <v>2.1259867259940815E-3</v>
      </c>
      <c r="CA154">
        <f t="shared" si="230"/>
        <v>2.0531466897246438E-3</v>
      </c>
      <c r="CB154">
        <f t="shared" si="230"/>
        <v>1.9838644054517248E-3</v>
      </c>
      <c r="CC154">
        <f t="shared" si="230"/>
        <v>1.917904725605143E-3</v>
      </c>
      <c r="CD154">
        <f t="shared" si="230"/>
        <v>1.8550526336880882E-3</v>
      </c>
      <c r="CE154">
        <f t="shared" si="230"/>
        <v>1.7951110891429964E-3</v>
      </c>
      <c r="CF154">
        <f t="shared" si="231"/>
        <v>1.7378991521660885E-3</v>
      </c>
      <c r="CG154">
        <f t="shared" si="231"/>
        <v>1.6832503455193549E-3</v>
      </c>
      <c r="CH154">
        <f t="shared" si="231"/>
        <v>1.6310112179875047E-3</v>
      </c>
      <c r="CI154">
        <f t="shared" si="231"/>
        <v>1.5810400802077672E-3</v>
      </c>
      <c r="CJ154">
        <f t="shared" si="231"/>
        <v>1.5332058884993125E-3</v>
      </c>
      <c r="CK154">
        <f t="shared" si="231"/>
        <v>1.4873872562913102E-3</v>
      </c>
      <c r="CL154">
        <f t="shared" si="231"/>
        <v>1.4434715759891119E-3</v>
      </c>
      <c r="CM154">
        <f t="shared" si="231"/>
        <v>1.4013542367765581E-3</v>
      </c>
      <c r="CN154">
        <f t="shared" si="231"/>
        <v>1.3609379260452559E-3</v>
      </c>
      <c r="CO154">
        <f t="shared" si="231"/>
        <v>1.3221320039595499E-3</v>
      </c>
      <c r="CP154">
        <f t="shared" si="232"/>
        <v>1.2848519421802514E-3</v>
      </c>
      <c r="CQ154">
        <f t="shared" si="232"/>
        <v>1.2490188190373704E-3</v>
      </c>
      <c r="CR154">
        <f t="shared" si="232"/>
        <v>8.0417303414030466E-4</v>
      </c>
      <c r="CS154">
        <f t="shared" si="232"/>
        <v>5.2232859087886078E-4</v>
      </c>
      <c r="CT154">
        <f t="shared" si="232"/>
        <v>3.6173657635010955E-4</v>
      </c>
      <c r="CU154">
        <f t="shared" si="232"/>
        <v>2.5164800394394591E-4</v>
      </c>
      <c r="CV154">
        <f t="shared" si="232"/>
        <v>1.7182881011402044E-4</v>
      </c>
      <c r="CW154">
        <f t="shared" si="232"/>
        <v>1.1295293718218065E-4</v>
      </c>
      <c r="CX154">
        <f t="shared" si="232"/>
        <v>6.9756864285043654E-5</v>
      </c>
      <c r="CY154">
        <f t="shared" si="232"/>
        <v>3.8899345570451833E-5</v>
      </c>
      <c r="CZ154">
        <f t="shared" si="233"/>
        <v>1.8087955722565644E-5</v>
      </c>
      <c r="DA154">
        <f t="shared" si="233"/>
        <v>5.6602546299584393E-6</v>
      </c>
      <c r="DB154">
        <f t="shared" si="233"/>
        <v>3.5955026358734478E-7</v>
      </c>
      <c r="DC154">
        <f t="shared" si="233"/>
        <v>0</v>
      </c>
      <c r="DD154">
        <f t="shared" si="233"/>
        <v>0</v>
      </c>
      <c r="DE154">
        <f t="shared" si="233"/>
        <v>0</v>
      </c>
      <c r="DF154">
        <f t="shared" si="233"/>
        <v>0</v>
      </c>
      <c r="DG154">
        <f t="shared" si="233"/>
        <v>0</v>
      </c>
      <c r="DH154">
        <f t="shared" si="233"/>
        <v>0</v>
      </c>
      <c r="DI154">
        <f t="shared" si="233"/>
        <v>0</v>
      </c>
      <c r="DJ154">
        <f t="shared" si="234"/>
        <v>0</v>
      </c>
      <c r="DK154">
        <f t="shared" si="234"/>
        <v>0</v>
      </c>
      <c r="DL154">
        <f t="shared" si="234"/>
        <v>0</v>
      </c>
      <c r="DM154">
        <f t="shared" si="234"/>
        <v>0</v>
      </c>
      <c r="DN154">
        <f t="shared" si="234"/>
        <v>0</v>
      </c>
      <c r="DO154">
        <f t="shared" si="234"/>
        <v>0</v>
      </c>
      <c r="DP154">
        <f t="shared" si="234"/>
        <v>0</v>
      </c>
      <c r="DQ154">
        <f t="shared" si="234"/>
        <v>0</v>
      </c>
      <c r="DR154">
        <f t="shared" si="234"/>
        <v>0</v>
      </c>
      <c r="DS154">
        <f t="shared" si="234"/>
        <v>0</v>
      </c>
      <c r="DT154">
        <f t="shared" si="235"/>
        <v>0</v>
      </c>
      <c r="DU154">
        <f t="shared" si="235"/>
        <v>0</v>
      </c>
      <c r="DV154">
        <f t="shared" si="235"/>
        <v>0</v>
      </c>
      <c r="DW154">
        <f t="shared" si="235"/>
        <v>0</v>
      </c>
      <c r="DX154">
        <f t="shared" si="235"/>
        <v>0</v>
      </c>
      <c r="DY154">
        <f t="shared" si="235"/>
        <v>0</v>
      </c>
      <c r="DZ154">
        <f t="shared" si="235"/>
        <v>0</v>
      </c>
      <c r="EA154">
        <f t="shared" si="235"/>
        <v>0</v>
      </c>
      <c r="EB154">
        <f t="shared" si="235"/>
        <v>0</v>
      </c>
      <c r="EC154">
        <f t="shared" si="235"/>
        <v>0</v>
      </c>
      <c r="ED154">
        <f t="shared" si="236"/>
        <v>0</v>
      </c>
      <c r="EE154">
        <f t="shared" si="236"/>
        <v>0</v>
      </c>
      <c r="EF154">
        <f t="shared" si="236"/>
        <v>0</v>
      </c>
      <c r="EG154">
        <f t="shared" si="236"/>
        <v>0</v>
      </c>
      <c r="EH154">
        <f t="shared" si="236"/>
        <v>0</v>
      </c>
      <c r="EI154">
        <f t="shared" si="236"/>
        <v>0</v>
      </c>
      <c r="EJ154">
        <f t="shared" si="236"/>
        <v>0</v>
      </c>
      <c r="EK154">
        <f t="shared" si="236"/>
        <v>0</v>
      </c>
      <c r="EL154">
        <f t="shared" si="236"/>
        <v>0</v>
      </c>
      <c r="EM154">
        <f t="shared" si="236"/>
        <v>0</v>
      </c>
      <c r="EN154">
        <f t="shared" si="237"/>
        <v>0</v>
      </c>
      <c r="EO154">
        <f t="shared" si="237"/>
        <v>0</v>
      </c>
      <c r="EP154">
        <f t="shared" si="237"/>
        <v>0</v>
      </c>
      <c r="EQ154">
        <f t="shared" si="237"/>
        <v>0</v>
      </c>
      <c r="ER154">
        <f t="shared" si="237"/>
        <v>0</v>
      </c>
      <c r="ES154">
        <f t="shared" si="237"/>
        <v>0</v>
      </c>
      <c r="ET154">
        <f t="shared" si="237"/>
        <v>0</v>
      </c>
      <c r="EU154">
        <f t="shared" si="237"/>
        <v>0</v>
      </c>
      <c r="EV154">
        <f t="shared" si="237"/>
        <v>0</v>
      </c>
      <c r="EW154">
        <f t="shared" si="237"/>
        <v>0</v>
      </c>
      <c r="EX154">
        <f t="shared" si="237"/>
        <v>0</v>
      </c>
      <c r="EZ154">
        <f t="shared" ref="EZ154:EZ183" si="238">SUM(D154:EX154)</f>
        <v>0.8816137150880341</v>
      </c>
      <c r="FB154">
        <f t="shared" ref="FB154:FB183" si="239">(1-EXP(-(C154*_c2+B154)*_t))/2</f>
        <v>1.0944410960043394E-2</v>
      </c>
      <c r="FC154">
        <f t="shared" ref="FC154:FC183" si="240">LN(1-FB154)/(-(C154*_c2+B154))</f>
        <v>0.24861678220575439</v>
      </c>
    </row>
    <row r="155" spans="1:159" x14ac:dyDescent="0.25">
      <c r="A155">
        <v>1040</v>
      </c>
      <c r="B155" s="20">
        <f>'Input spectra'!S154</f>
        <v>4.4211355440793298E-2</v>
      </c>
      <c r="C155">
        <f>'Input spectra'!D154</f>
        <v>0</v>
      </c>
      <c r="D155">
        <f t="shared" si="223"/>
        <v>2.0653927966864227E-2</v>
      </c>
      <c r="E155">
        <f t="shared" si="223"/>
        <v>2.0413065821906315E-2</v>
      </c>
      <c r="F155">
        <f t="shared" si="223"/>
        <v>2.0173926813774324E-2</v>
      </c>
      <c r="G155">
        <f t="shared" si="223"/>
        <v>1.9936500426893156E-2</v>
      </c>
      <c r="H155">
        <f t="shared" si="223"/>
        <v>1.9700776204931367E-2</v>
      </c>
      <c r="I155">
        <f t="shared" si="223"/>
        <v>1.9466743750483129E-2</v>
      </c>
      <c r="J155">
        <f t="shared" si="223"/>
        <v>1.9234392724751814E-2</v>
      </c>
      <c r="K155">
        <f t="shared" si="223"/>
        <v>1.9003712847235232E-2</v>
      </c>
      <c r="L155">
        <f t="shared" si="223"/>
        <v>1.8774693895412527E-2</v>
      </c>
      <c r="M155">
        <f t="shared" si="223"/>
        <v>1.8547325704432654E-2</v>
      </c>
      <c r="N155">
        <f t="shared" si="224"/>
        <v>1.8321598166804547E-2</v>
      </c>
      <c r="O155">
        <f t="shared" si="224"/>
        <v>1.8097501232088805E-2</v>
      </c>
      <c r="P155">
        <f t="shared" si="224"/>
        <v>1.7875024906591073E-2</v>
      </c>
      <c r="Q155">
        <f t="shared" si="224"/>
        <v>1.765415925305697E-2</v>
      </c>
      <c r="R155">
        <f t="shared" si="224"/>
        <v>1.7434894390368598E-2</v>
      </c>
      <c r="S155">
        <f t="shared" si="224"/>
        <v>1.721722049324266E-2</v>
      </c>
      <c r="T155">
        <f t="shared" si="224"/>
        <v>1.7001127791930141E-2</v>
      </c>
      <c r="U155">
        <f t="shared" si="224"/>
        <v>1.6786606571917509E-2</v>
      </c>
      <c r="V155">
        <f t="shared" si="224"/>
        <v>1.6573647173629556E-2</v>
      </c>
      <c r="W155">
        <f t="shared" si="224"/>
        <v>1.6362239992133702E-2</v>
      </c>
      <c r="X155">
        <f t="shared" si="225"/>
        <v>1.6152375476845889E-2</v>
      </c>
      <c r="Y155">
        <f t="shared" si="225"/>
        <v>1.594404413123799E-2</v>
      </c>
      <c r="Z155">
        <f t="shared" si="225"/>
        <v>1.5737236512546739E-2</v>
      </c>
      <c r="AA155">
        <f t="shared" si="225"/>
        <v>1.5531943231484189E-2</v>
      </c>
      <c r="AB155">
        <f t="shared" si="225"/>
        <v>1.5328154951949663E-2</v>
      </c>
      <c r="AC155">
        <f t="shared" si="225"/>
        <v>1.5125862390743223E-2</v>
      </c>
      <c r="AD155">
        <f t="shared" si="225"/>
        <v>1.4925056317280612E-2</v>
      </c>
      <c r="AE155">
        <f t="shared" si="225"/>
        <v>1.4725727553309698E-2</v>
      </c>
      <c r="AF155">
        <f t="shared" si="225"/>
        <v>1.45278669726284E-2</v>
      </c>
      <c r="AG155">
        <f t="shared" si="225"/>
        <v>1.4331465500804042E-2</v>
      </c>
      <c r="AH155">
        <f t="shared" si="226"/>
        <v>1.4136514114894246E-2</v>
      </c>
      <c r="AI155">
        <f t="shared" si="226"/>
        <v>1.3943003843169205E-2</v>
      </c>
      <c r="AJ155">
        <f t="shared" si="226"/>
        <v>1.3750925764835446E-2</v>
      </c>
      <c r="AK155">
        <f t="shared" si="226"/>
        <v>1.3560271009761022E-2</v>
      </c>
      <c r="AL155">
        <f t="shared" si="226"/>
        <v>1.3371030758202139E-2</v>
      </c>
      <c r="AM155">
        <f t="shared" si="226"/>
        <v>1.3183196240531216E-2</v>
      </c>
      <c r="AN155">
        <f t="shared" si="226"/>
        <v>1.2996758736966339E-2</v>
      </c>
      <c r="AO155">
        <f t="shared" si="226"/>
        <v>1.281170957730216E-2</v>
      </c>
      <c r="AP155">
        <f t="shared" si="226"/>
        <v>1.2628040140642184E-2</v>
      </c>
      <c r="AQ155">
        <f t="shared" si="226"/>
        <v>1.2445741855132437E-2</v>
      </c>
      <c r="AR155">
        <f t="shared" si="227"/>
        <v>1.2264806197696558E-2</v>
      </c>
      <c r="AS155">
        <f t="shared" si="227"/>
        <v>1.2085224693772259E-2</v>
      </c>
      <c r="AT155">
        <f t="shared" si="227"/>
        <v>1.1906988917049128E-2</v>
      </c>
      <c r="AU155">
        <f t="shared" si="227"/>
        <v>1.1730090489207876E-2</v>
      </c>
      <c r="AV155">
        <f t="shared" si="227"/>
        <v>1.1554521079660868E-2</v>
      </c>
      <c r="AW155">
        <f t="shared" si="227"/>
        <v>1.1380272405294056E-2</v>
      </c>
      <c r="AX155">
        <f t="shared" si="227"/>
        <v>1.0116824633641903E-2</v>
      </c>
      <c r="AY155">
        <f t="shared" si="227"/>
        <v>8.6450194123607223E-3</v>
      </c>
      <c r="AZ155">
        <f t="shared" si="227"/>
        <v>7.7825653985698256E-3</v>
      </c>
      <c r="BA155">
        <f t="shared" si="227"/>
        <v>7.1293735772216876E-3</v>
      </c>
      <c r="BB155">
        <f t="shared" si="228"/>
        <v>6.5957015956312629E-3</v>
      </c>
      <c r="BC155">
        <f t="shared" si="228"/>
        <v>6.1426547302309399E-3</v>
      </c>
      <c r="BD155">
        <f t="shared" si="228"/>
        <v>5.7489239886761396E-3</v>
      </c>
      <c r="BE155">
        <f t="shared" si="228"/>
        <v>5.4012271446406083E-3</v>
      </c>
      <c r="BF155">
        <f t="shared" si="228"/>
        <v>5.0905721306881398E-3</v>
      </c>
      <c r="BG155">
        <f t="shared" si="228"/>
        <v>4.8105108902182234E-3</v>
      </c>
      <c r="BH155">
        <f t="shared" si="228"/>
        <v>4.5562198700928582E-3</v>
      </c>
      <c r="BI155">
        <f t="shared" si="228"/>
        <v>4.3239721381299447E-3</v>
      </c>
      <c r="BJ155">
        <f t="shared" si="228"/>
        <v>4.1108137597798237E-3</v>
      </c>
      <c r="BK155">
        <f t="shared" si="228"/>
        <v>3.9143548624269815E-3</v>
      </c>
      <c r="BL155">
        <f t="shared" si="229"/>
        <v>3.7326289772438015E-3</v>
      </c>
      <c r="BM155">
        <f t="shared" si="229"/>
        <v>3.5639950154174025E-3</v>
      </c>
      <c r="BN155">
        <f t="shared" si="229"/>
        <v>3.4070669439768084E-3</v>
      </c>
      <c r="BO155">
        <f t="shared" si="229"/>
        <v>3.2606620718832477E-3</v>
      </c>
      <c r="BP155">
        <f t="shared" si="229"/>
        <v>3.1237622040496339E-3</v>
      </c>
      <c r="BQ155">
        <f t="shared" si="229"/>
        <v>2.9954839170002524E-3</v>
      </c>
      <c r="BR155">
        <f t="shared" si="229"/>
        <v>2.8750554428115128E-3</v>
      </c>
      <c r="BS155">
        <f t="shared" si="229"/>
        <v>2.7617984332373043E-3</v>
      </c>
      <c r="BT155">
        <f t="shared" si="229"/>
        <v>2.6551133897421957E-3</v>
      </c>
      <c r="BU155">
        <f t="shared" si="229"/>
        <v>2.5544678895233247E-3</v>
      </c>
      <c r="BV155">
        <f t="shared" si="230"/>
        <v>2.4593869733820152E-3</v>
      </c>
      <c r="BW155">
        <f t="shared" si="230"/>
        <v>2.3694452258827014E-3</v>
      </c>
      <c r="BX155">
        <f t="shared" si="230"/>
        <v>2.2842601951304823E-3</v>
      </c>
      <c r="BY155">
        <f t="shared" si="230"/>
        <v>2.2034868838485661E-3</v>
      </c>
      <c r="BZ155">
        <f t="shared" si="230"/>
        <v>2.126813105188701E-3</v>
      </c>
      <c r="CA155">
        <f t="shared" si="230"/>
        <v>2.053955542517446E-3</v>
      </c>
      <c r="CB155">
        <f t="shared" si="230"/>
        <v>1.9846563868202772E-3</v>
      </c>
      <c r="CC155">
        <f t="shared" si="230"/>
        <v>1.9186804514875798E-3</v>
      </c>
      <c r="CD155">
        <f t="shared" si="230"/>
        <v>1.8558126842900449E-3</v>
      </c>
      <c r="CE155">
        <f t="shared" si="230"/>
        <v>1.7958560118789897E-3</v>
      </c>
      <c r="CF155">
        <f t="shared" si="231"/>
        <v>1.7386294642850555E-3</v>
      </c>
      <c r="CG155">
        <f t="shared" si="231"/>
        <v>1.6839665364560823E-3</v>
      </c>
      <c r="CH155">
        <f t="shared" si="231"/>
        <v>1.6317137514751711E-3</v>
      </c>
      <c r="CI155">
        <f t="shared" si="231"/>
        <v>1.5817293961814661E-3</v>
      </c>
      <c r="CJ155">
        <f t="shared" si="231"/>
        <v>1.5338824048160202E-3</v>
      </c>
      <c r="CK155">
        <f t="shared" si="231"/>
        <v>1.488051370288084E-3</v>
      </c>
      <c r="CL155">
        <f t="shared" si="231"/>
        <v>1.44412366589825E-3</v>
      </c>
      <c r="CM155">
        <f t="shared" si="231"/>
        <v>1.4019946630138894E-3</v>
      </c>
      <c r="CN155">
        <f t="shared" si="231"/>
        <v>1.3615670323855553E-3</v>
      </c>
      <c r="CO155">
        <f t="shared" si="231"/>
        <v>1.3227501186112596E-3</v>
      </c>
      <c r="CP155">
        <f t="shared" si="232"/>
        <v>1.28545937877012E-3</v>
      </c>
      <c r="CQ155">
        <f t="shared" si="232"/>
        <v>1.2496158775143046E-3</v>
      </c>
      <c r="CR155">
        <f t="shared" si="232"/>
        <v>8.0456167187709907E-4</v>
      </c>
      <c r="CS155">
        <f t="shared" si="232"/>
        <v>5.2258376435072428E-4</v>
      </c>
      <c r="CT155">
        <f t="shared" si="232"/>
        <v>3.6191519639470029E-4</v>
      </c>
      <c r="CU155">
        <f t="shared" si="232"/>
        <v>2.5177358616266908E-4</v>
      </c>
      <c r="CV155">
        <f t="shared" si="232"/>
        <v>1.7191546227795452E-4</v>
      </c>
      <c r="CW155">
        <f t="shared" si="232"/>
        <v>1.130104921214933E-4</v>
      </c>
      <c r="CX155">
        <f t="shared" si="232"/>
        <v>6.9792775285426378E-5</v>
      </c>
      <c r="CY155">
        <f t="shared" si="232"/>
        <v>3.8919575441199443E-5</v>
      </c>
      <c r="CZ155">
        <f t="shared" si="233"/>
        <v>1.8097457530448362E-5</v>
      </c>
      <c r="DA155">
        <f t="shared" si="233"/>
        <v>5.6632577676300488E-6</v>
      </c>
      <c r="DB155">
        <f t="shared" si="233"/>
        <v>3.5974291793895996E-7</v>
      </c>
      <c r="DC155">
        <f t="shared" si="233"/>
        <v>0</v>
      </c>
      <c r="DD155">
        <f t="shared" si="233"/>
        <v>0</v>
      </c>
      <c r="DE155">
        <f t="shared" si="233"/>
        <v>0</v>
      </c>
      <c r="DF155">
        <f t="shared" si="233"/>
        <v>0</v>
      </c>
      <c r="DG155">
        <f t="shared" si="233"/>
        <v>0</v>
      </c>
      <c r="DH155">
        <f t="shared" si="233"/>
        <v>0</v>
      </c>
      <c r="DI155">
        <f t="shared" si="233"/>
        <v>0</v>
      </c>
      <c r="DJ155">
        <f t="shared" si="234"/>
        <v>0</v>
      </c>
      <c r="DK155">
        <f t="shared" si="234"/>
        <v>0</v>
      </c>
      <c r="DL155">
        <f t="shared" si="234"/>
        <v>0</v>
      </c>
      <c r="DM155">
        <f t="shared" si="234"/>
        <v>0</v>
      </c>
      <c r="DN155">
        <f t="shared" si="234"/>
        <v>0</v>
      </c>
      <c r="DO155">
        <f t="shared" si="234"/>
        <v>0</v>
      </c>
      <c r="DP155">
        <f t="shared" si="234"/>
        <v>0</v>
      </c>
      <c r="DQ155">
        <f t="shared" si="234"/>
        <v>0</v>
      </c>
      <c r="DR155">
        <f t="shared" si="234"/>
        <v>0</v>
      </c>
      <c r="DS155">
        <f t="shared" si="234"/>
        <v>0</v>
      </c>
      <c r="DT155">
        <f t="shared" si="235"/>
        <v>0</v>
      </c>
      <c r="DU155">
        <f t="shared" si="235"/>
        <v>0</v>
      </c>
      <c r="DV155">
        <f t="shared" si="235"/>
        <v>0</v>
      </c>
      <c r="DW155">
        <f t="shared" si="235"/>
        <v>0</v>
      </c>
      <c r="DX155">
        <f t="shared" si="235"/>
        <v>0</v>
      </c>
      <c r="DY155">
        <f t="shared" si="235"/>
        <v>0</v>
      </c>
      <c r="DZ155">
        <f t="shared" si="235"/>
        <v>0</v>
      </c>
      <c r="EA155">
        <f t="shared" si="235"/>
        <v>0</v>
      </c>
      <c r="EB155">
        <f t="shared" si="235"/>
        <v>0</v>
      </c>
      <c r="EC155">
        <f t="shared" si="235"/>
        <v>0</v>
      </c>
      <c r="ED155">
        <f t="shared" si="236"/>
        <v>0</v>
      </c>
      <c r="EE155">
        <f t="shared" si="236"/>
        <v>0</v>
      </c>
      <c r="EF155">
        <f t="shared" si="236"/>
        <v>0</v>
      </c>
      <c r="EG155">
        <f t="shared" si="236"/>
        <v>0</v>
      </c>
      <c r="EH155">
        <f t="shared" si="236"/>
        <v>0</v>
      </c>
      <c r="EI155">
        <f t="shared" si="236"/>
        <v>0</v>
      </c>
      <c r="EJ155">
        <f t="shared" si="236"/>
        <v>0</v>
      </c>
      <c r="EK155">
        <f t="shared" si="236"/>
        <v>0</v>
      </c>
      <c r="EL155">
        <f t="shared" si="236"/>
        <v>0</v>
      </c>
      <c r="EM155">
        <f t="shared" si="236"/>
        <v>0</v>
      </c>
      <c r="EN155">
        <f t="shared" si="237"/>
        <v>0</v>
      </c>
      <c r="EO155">
        <f t="shared" si="237"/>
        <v>0</v>
      </c>
      <c r="EP155">
        <f t="shared" si="237"/>
        <v>0</v>
      </c>
      <c r="EQ155">
        <f t="shared" si="237"/>
        <v>0</v>
      </c>
      <c r="ER155">
        <f t="shared" si="237"/>
        <v>0</v>
      </c>
      <c r="ES155">
        <f t="shared" si="237"/>
        <v>0</v>
      </c>
      <c r="ET155">
        <f t="shared" si="237"/>
        <v>0</v>
      </c>
      <c r="EU155">
        <f t="shared" si="237"/>
        <v>0</v>
      </c>
      <c r="EV155">
        <f t="shared" si="237"/>
        <v>0</v>
      </c>
      <c r="EW155">
        <f t="shared" si="237"/>
        <v>0</v>
      </c>
      <c r="EX155">
        <f t="shared" si="237"/>
        <v>0</v>
      </c>
      <c r="EZ155">
        <f t="shared" si="238"/>
        <v>0.88174111351083984</v>
      </c>
      <c r="FB155">
        <f t="shared" si="239"/>
        <v>1.0931568842318329E-2</v>
      </c>
      <c r="FC155">
        <f t="shared" si="240"/>
        <v>0.24861842327224262</v>
      </c>
    </row>
    <row r="156" spans="1:159" x14ac:dyDescent="0.25">
      <c r="A156">
        <v>1045</v>
      </c>
      <c r="B156" s="20">
        <f>'Input spectra'!S155</f>
        <v>4.4158838101639702E-2</v>
      </c>
      <c r="C156">
        <f>'Input spectra'!D155</f>
        <v>0</v>
      </c>
      <c r="D156">
        <f t="shared" si="223"/>
        <v>2.0653927966864227E-2</v>
      </c>
      <c r="E156">
        <f t="shared" si="223"/>
        <v>2.0413173026177914E-2</v>
      </c>
      <c r="F156">
        <f t="shared" si="223"/>
        <v>2.0174138711078458E-2</v>
      </c>
      <c r="G156">
        <f t="shared" si="223"/>
        <v>1.993681453295389E-2</v>
      </c>
      <c r="H156">
        <f t="shared" si="223"/>
        <v>1.9701190062216507E-2</v>
      </c>
      <c r="I156">
        <f t="shared" si="223"/>
        <v>1.9467254927986399E-2</v>
      </c>
      <c r="J156">
        <f t="shared" si="223"/>
        <v>1.9234998817776565E-2</v>
      </c>
      <c r="K156">
        <f t="shared" si="223"/>
        <v>1.9004411477179663E-2</v>
      </c>
      <c r="L156">
        <f t="shared" si="223"/>
        <v>1.8775482709556427E-2</v>
      </c>
      <c r="M156">
        <f t="shared" si="223"/>
        <v>1.8548202375725662E-2</v>
      </c>
      <c r="N156">
        <f t="shared" si="224"/>
        <v>1.8322560393655884E-2</v>
      </c>
      <c r="O156">
        <f t="shared" si="224"/>
        <v>1.8098546738158514E-2</v>
      </c>
      <c r="P156">
        <f t="shared" si="224"/>
        <v>1.7876151440582719E-2</v>
      </c>
      <c r="Q156">
        <f t="shared" si="224"/>
        <v>1.7655364588511812E-2</v>
      </c>
      <c r="R156">
        <f t="shared" si="224"/>
        <v>1.7436176325461222E-2</v>
      </c>
      <c r="S156">
        <f t="shared" si="224"/>
        <v>1.7218576850578055E-2</v>
      </c>
      <c r="T156">
        <f t="shared" si="224"/>
        <v>1.7002556418342214E-2</v>
      </c>
      <c r="U156">
        <f t="shared" si="224"/>
        <v>1.6788105338269032E-2</v>
      </c>
      <c r="V156">
        <f t="shared" si="224"/>
        <v>1.657521397461352E-2</v>
      </c>
      <c r="W156">
        <f t="shared" si="224"/>
        <v>1.6363872746076105E-2</v>
      </c>
      <c r="X156">
        <f t="shared" si="225"/>
        <v>1.615407212550991E-2</v>
      </c>
      <c r="Y156">
        <f t="shared" si="225"/>
        <v>1.5945802639629549E-2</v>
      </c>
      <c r="Z156">
        <f t="shared" si="225"/>
        <v>1.5739054868721462E-2</v>
      </c>
      <c r="AA156">
        <f t="shared" si="225"/>
        <v>1.5533819446355717E-2</v>
      </c>
      <c r="AB156">
        <f t="shared" si="225"/>
        <v>1.533008705909936E-2</v>
      </c>
      <c r="AC156">
        <f t="shared" si="225"/>
        <v>1.512784844623122E-2</v>
      </c>
      <c r="AD156">
        <f t="shared" si="225"/>
        <v>1.4927094399458196E-2</v>
      </c>
      <c r="AE156">
        <f t="shared" si="225"/>
        <v>1.4727815762633057E-2</v>
      </c>
      <c r="AF156">
        <f t="shared" si="225"/>
        <v>1.4530003431473679E-2</v>
      </c>
      <c r="AG156">
        <f t="shared" si="225"/>
        <v>1.4333648353283742E-2</v>
      </c>
      <c r="AH156">
        <f t="shared" si="226"/>
        <v>1.4138741526674914E-2</v>
      </c>
      <c r="AI156">
        <f t="shared" si="226"/>
        <v>1.3945274001290439E-2</v>
      </c>
      <c r="AJ156">
        <f t="shared" si="226"/>
        <v>1.3753236877530205E-2</v>
      </c>
      <c r="AK156">
        <f t="shared" si="226"/>
        <v>1.3562621306277209E-2</v>
      </c>
      <c r="AL156">
        <f t="shared" si="226"/>
        <v>1.3373418488625466E-2</v>
      </c>
      <c r="AM156">
        <f t="shared" si="226"/>
        <v>1.3185619675609349E-2</v>
      </c>
      <c r="AN156">
        <f t="shared" si="226"/>
        <v>1.2999216167934294E-2</v>
      </c>
      <c r="AO156">
        <f t="shared" si="226"/>
        <v>1.2814199315708964E-2</v>
      </c>
      <c r="AP156">
        <f t="shared" si="226"/>
        <v>1.2630560518178773E-2</v>
      </c>
      <c r="AQ156">
        <f t="shared" si="226"/>
        <v>1.2448291223460799E-2</v>
      </c>
      <c r="AR156">
        <f t="shared" si="227"/>
        <v>1.2267382928280101E-2</v>
      </c>
      <c r="AS156">
        <f t="shared" si="227"/>
        <v>1.2087827177707403E-2</v>
      </c>
      <c r="AT156">
        <f t="shared" si="227"/>
        <v>1.1909615564898116E-2</v>
      </c>
      <c r="AU156">
        <f t="shared" si="227"/>
        <v>1.1732739730832782E-2</v>
      </c>
      <c r="AV156">
        <f t="shared" si="227"/>
        <v>1.1557191364058807E-2</v>
      </c>
      <c r="AW156">
        <f t="shared" si="227"/>
        <v>1.1382962200433586E-2</v>
      </c>
      <c r="AX156">
        <f t="shared" si="227"/>
        <v>1.0119268948946603E-2</v>
      </c>
      <c r="AY156">
        <f t="shared" si="227"/>
        <v>8.6471535387920954E-3</v>
      </c>
      <c r="AZ156">
        <f t="shared" si="227"/>
        <v>7.7845275000731793E-3</v>
      </c>
      <c r="BA156">
        <f t="shared" si="227"/>
        <v>7.1312084503775963E-3</v>
      </c>
      <c r="BB156">
        <f t="shared" si="228"/>
        <v>6.5974337665320954E-3</v>
      </c>
      <c r="BC156">
        <f t="shared" si="228"/>
        <v>6.144300189576758E-3</v>
      </c>
      <c r="BD156">
        <f t="shared" si="228"/>
        <v>5.7504941776605487E-3</v>
      </c>
      <c r="BE156">
        <f t="shared" si="228"/>
        <v>5.4027307417002729E-3</v>
      </c>
      <c r="BF156">
        <f t="shared" si="228"/>
        <v>5.0920159892496051E-3</v>
      </c>
      <c r="BG156">
        <f t="shared" si="228"/>
        <v>4.8119005846875449E-3</v>
      </c>
      <c r="BH156">
        <f t="shared" si="228"/>
        <v>4.5575600382003617E-3</v>
      </c>
      <c r="BI156">
        <f t="shared" si="228"/>
        <v>4.325266707898485E-3</v>
      </c>
      <c r="BJ156">
        <f t="shared" si="228"/>
        <v>4.1120661067053661E-3</v>
      </c>
      <c r="BK156">
        <f t="shared" si="228"/>
        <v>3.9155679222130368E-3</v>
      </c>
      <c r="BL156">
        <f t="shared" si="229"/>
        <v>3.7338053290222589E-3</v>
      </c>
      <c r="BM156">
        <f t="shared" si="229"/>
        <v>3.5651369446827457E-3</v>
      </c>
      <c r="BN156">
        <f t="shared" si="229"/>
        <v>3.4081764911647883E-3</v>
      </c>
      <c r="BO156">
        <f t="shared" si="229"/>
        <v>3.2617410705358743E-3</v>
      </c>
      <c r="BP156">
        <f t="shared" si="229"/>
        <v>3.1248123112622987E-3</v>
      </c>
      <c r="BQ156">
        <f t="shared" si="229"/>
        <v>2.9965066380409199E-3</v>
      </c>
      <c r="BR156">
        <f t="shared" si="229"/>
        <v>2.8760521512660232E-3</v>
      </c>
      <c r="BS156">
        <f t="shared" si="229"/>
        <v>2.7627703876696671E-3</v>
      </c>
      <c r="BT156">
        <f t="shared" si="229"/>
        <v>2.6560617476044904E-3</v>
      </c>
      <c r="BU156">
        <f t="shared" si="229"/>
        <v>2.5553937188693434E-3</v>
      </c>
      <c r="BV156">
        <f t="shared" si="230"/>
        <v>2.460291262808429E-3</v>
      </c>
      <c r="BW156">
        <f t="shared" si="230"/>
        <v>2.3703288930259081E-3</v>
      </c>
      <c r="BX156">
        <f t="shared" si="230"/>
        <v>2.2851240939761519E-3</v>
      </c>
      <c r="BY156">
        <f t="shared" si="230"/>
        <v>2.2043318110572642E-3</v>
      </c>
      <c r="BZ156">
        <f t="shared" si="230"/>
        <v>2.1276398056000833E-3</v>
      </c>
      <c r="CA156">
        <f t="shared" si="230"/>
        <v>2.0547647139639732E-3</v>
      </c>
      <c r="CB156">
        <f t="shared" si="230"/>
        <v>1.9854486843568532E-3</v>
      </c>
      <c r="CC156">
        <f t="shared" si="230"/>
        <v>1.919456491124207E-3</v>
      </c>
      <c r="CD156">
        <f t="shared" si="230"/>
        <v>1.8565730462992934E-3</v>
      </c>
      <c r="CE156">
        <f t="shared" si="230"/>
        <v>1.7966012437378475E-3</v>
      </c>
      <c r="CF156">
        <f t="shared" si="231"/>
        <v>1.7393600833008811E-3</v>
      </c>
      <c r="CG156">
        <f t="shared" si="231"/>
        <v>1.6846830321184017E-3</v>
      </c>
      <c r="CH156">
        <f t="shared" si="231"/>
        <v>1.6324165875685433E-3</v>
      </c>
      <c r="CI156">
        <f t="shared" si="231"/>
        <v>1.5824190126892989E-3</v>
      </c>
      <c r="CJ156">
        <f t="shared" si="231"/>
        <v>1.5345592196407954E-3</v>
      </c>
      <c r="CK156">
        <f t="shared" si="231"/>
        <v>1.4887157808097867E-3</v>
      </c>
      <c r="CL156">
        <f t="shared" si="231"/>
        <v>1.4447760503897387E-3</v>
      </c>
      <c r="CM156">
        <f t="shared" si="231"/>
        <v>1.4026353819293702E-3</v>
      </c>
      <c r="CN156">
        <f t="shared" si="231"/>
        <v>1.3621964295361701E-3</v>
      </c>
      <c r="CO156">
        <f t="shared" si="231"/>
        <v>1.3233685222399563E-3</v>
      </c>
      <c r="CP156">
        <f t="shared" si="232"/>
        <v>1.2860671025364317E-3</v>
      </c>
      <c r="CQ156">
        <f t="shared" si="232"/>
        <v>1.2502132213983272E-3</v>
      </c>
      <c r="CR156">
        <f t="shared" si="232"/>
        <v>8.0495049743328556E-4</v>
      </c>
      <c r="CS156">
        <f t="shared" si="232"/>
        <v>5.2283906248262344E-4</v>
      </c>
      <c r="CT156">
        <f t="shared" si="232"/>
        <v>3.6209390463916454E-4</v>
      </c>
      <c r="CU156">
        <f t="shared" si="232"/>
        <v>2.5189923105184235E-4</v>
      </c>
      <c r="CV156">
        <f t="shared" si="232"/>
        <v>1.7200215814001756E-4</v>
      </c>
      <c r="CW156">
        <f t="shared" si="232"/>
        <v>1.1306807638780814E-4</v>
      </c>
      <c r="CX156">
        <f t="shared" si="232"/>
        <v>6.9828704772877898E-5</v>
      </c>
      <c r="CY156">
        <f t="shared" si="232"/>
        <v>3.8939815832629705E-5</v>
      </c>
      <c r="CZ156">
        <f t="shared" si="233"/>
        <v>1.8106964329738318E-5</v>
      </c>
      <c r="DA156">
        <f t="shared" si="233"/>
        <v>5.6662624986638769E-6</v>
      </c>
      <c r="DB156">
        <f t="shared" si="233"/>
        <v>3.5993567551869906E-7</v>
      </c>
      <c r="DC156">
        <f t="shared" si="233"/>
        <v>0</v>
      </c>
      <c r="DD156">
        <f t="shared" si="233"/>
        <v>0</v>
      </c>
      <c r="DE156">
        <f t="shared" si="233"/>
        <v>0</v>
      </c>
      <c r="DF156">
        <f t="shared" si="233"/>
        <v>0</v>
      </c>
      <c r="DG156">
        <f t="shared" si="233"/>
        <v>0</v>
      </c>
      <c r="DH156">
        <f t="shared" si="233"/>
        <v>0</v>
      </c>
      <c r="DI156">
        <f t="shared" si="233"/>
        <v>0</v>
      </c>
      <c r="DJ156">
        <f t="shared" si="234"/>
        <v>0</v>
      </c>
      <c r="DK156">
        <f t="shared" si="234"/>
        <v>0</v>
      </c>
      <c r="DL156">
        <f t="shared" si="234"/>
        <v>0</v>
      </c>
      <c r="DM156">
        <f t="shared" si="234"/>
        <v>0</v>
      </c>
      <c r="DN156">
        <f t="shared" si="234"/>
        <v>0</v>
      </c>
      <c r="DO156">
        <f t="shared" si="234"/>
        <v>0</v>
      </c>
      <c r="DP156">
        <f t="shared" si="234"/>
        <v>0</v>
      </c>
      <c r="DQ156">
        <f t="shared" si="234"/>
        <v>0</v>
      </c>
      <c r="DR156">
        <f t="shared" si="234"/>
        <v>0</v>
      </c>
      <c r="DS156">
        <f t="shared" si="234"/>
        <v>0</v>
      </c>
      <c r="DT156">
        <f t="shared" si="235"/>
        <v>0</v>
      </c>
      <c r="DU156">
        <f t="shared" si="235"/>
        <v>0</v>
      </c>
      <c r="DV156">
        <f t="shared" si="235"/>
        <v>0</v>
      </c>
      <c r="DW156">
        <f t="shared" si="235"/>
        <v>0</v>
      </c>
      <c r="DX156">
        <f t="shared" si="235"/>
        <v>0</v>
      </c>
      <c r="DY156">
        <f t="shared" si="235"/>
        <v>0</v>
      </c>
      <c r="DZ156">
        <f t="shared" si="235"/>
        <v>0</v>
      </c>
      <c r="EA156">
        <f t="shared" si="235"/>
        <v>0</v>
      </c>
      <c r="EB156">
        <f t="shared" si="235"/>
        <v>0</v>
      </c>
      <c r="EC156">
        <f t="shared" si="235"/>
        <v>0</v>
      </c>
      <c r="ED156">
        <f t="shared" si="236"/>
        <v>0</v>
      </c>
      <c r="EE156">
        <f t="shared" si="236"/>
        <v>0</v>
      </c>
      <c r="EF156">
        <f t="shared" si="236"/>
        <v>0</v>
      </c>
      <c r="EG156">
        <f t="shared" si="236"/>
        <v>0</v>
      </c>
      <c r="EH156">
        <f t="shared" si="236"/>
        <v>0</v>
      </c>
      <c r="EI156">
        <f t="shared" si="236"/>
        <v>0</v>
      </c>
      <c r="EJ156">
        <f t="shared" si="236"/>
        <v>0</v>
      </c>
      <c r="EK156">
        <f t="shared" si="236"/>
        <v>0</v>
      </c>
      <c r="EL156">
        <f t="shared" si="236"/>
        <v>0</v>
      </c>
      <c r="EM156">
        <f t="shared" si="236"/>
        <v>0</v>
      </c>
      <c r="EN156">
        <f t="shared" si="237"/>
        <v>0</v>
      </c>
      <c r="EO156">
        <f t="shared" si="237"/>
        <v>0</v>
      </c>
      <c r="EP156">
        <f t="shared" si="237"/>
        <v>0</v>
      </c>
      <c r="EQ156">
        <f t="shared" si="237"/>
        <v>0</v>
      </c>
      <c r="ER156">
        <f t="shared" si="237"/>
        <v>0</v>
      </c>
      <c r="ES156">
        <f t="shared" si="237"/>
        <v>0</v>
      </c>
      <c r="ET156">
        <f t="shared" si="237"/>
        <v>0</v>
      </c>
      <c r="EU156">
        <f t="shared" si="237"/>
        <v>0</v>
      </c>
      <c r="EV156">
        <f t="shared" si="237"/>
        <v>0</v>
      </c>
      <c r="EW156">
        <f t="shared" si="237"/>
        <v>0</v>
      </c>
      <c r="EX156">
        <f t="shared" si="237"/>
        <v>0</v>
      </c>
      <c r="EZ156">
        <f t="shared" si="238"/>
        <v>0.88186854055774555</v>
      </c>
      <c r="FB156">
        <f t="shared" si="239"/>
        <v>1.0918726387372013E-2</v>
      </c>
      <c r="FC156">
        <f t="shared" si="240"/>
        <v>0.24862006433896869</v>
      </c>
    </row>
    <row r="157" spans="1:159" x14ac:dyDescent="0.25">
      <c r="A157">
        <v>1050</v>
      </c>
      <c r="B157" s="20">
        <f>'Input spectra'!S156</f>
        <v>4.41063207624861E-2</v>
      </c>
      <c r="C157">
        <f>'Input spectra'!D156</f>
        <v>0</v>
      </c>
      <c r="D157">
        <f t="shared" si="223"/>
        <v>2.0653927966864227E-2</v>
      </c>
      <c r="E157">
        <f t="shared" si="223"/>
        <v>2.0413280231012521E-2</v>
      </c>
      <c r="F157">
        <f t="shared" si="223"/>
        <v>2.0174350610608262E-2</v>
      </c>
      <c r="G157">
        <f t="shared" si="223"/>
        <v>1.9937128643963464E-2</v>
      </c>
      <c r="H157">
        <f t="shared" si="223"/>
        <v>1.9701603928195609E-2</v>
      </c>
      <c r="I157">
        <f t="shared" si="223"/>
        <v>1.946776611891269E-2</v>
      </c>
      <c r="J157">
        <f t="shared" si="223"/>
        <v>1.9235604929899851E-2</v>
      </c>
      <c r="K157">
        <f t="shared" si="223"/>
        <v>1.9005110132807694E-2</v>
      </c>
      <c r="L157">
        <f t="shared" si="223"/>
        <v>1.8776271556842156E-2</v>
      </c>
      <c r="M157">
        <f t="shared" si="223"/>
        <v>1.8549079088456051E-2</v>
      </c>
      <c r="N157">
        <f t="shared" si="224"/>
        <v>1.8323522671042144E-2</v>
      </c>
      <c r="O157">
        <f t="shared" si="224"/>
        <v>1.8099592304627883E-2</v>
      </c>
      <c r="P157">
        <f t="shared" si="224"/>
        <v>1.7877278045571682E-2</v>
      </c>
      <c r="Q157">
        <f t="shared" si="224"/>
        <v>1.7656570006260777E-2</v>
      </c>
      <c r="R157">
        <f t="shared" si="224"/>
        <v>1.7437458354810659E-2</v>
      </c>
      <c r="S157">
        <f t="shared" si="224"/>
        <v>1.7219933314766078E-2</v>
      </c>
      <c r="T157">
        <f t="shared" si="224"/>
        <v>1.7003985164803583E-2</v>
      </c>
      <c r="U157">
        <f t="shared" si="224"/>
        <v>1.6789604238435601E-2</v>
      </c>
      <c r="V157">
        <f t="shared" si="224"/>
        <v>1.6576780923716075E-2</v>
      </c>
      <c r="W157">
        <f t="shared" si="224"/>
        <v>1.6365505662947637E-2</v>
      </c>
      <c r="X157">
        <f t="shared" si="225"/>
        <v>1.6155768952390237E-2</v>
      </c>
      <c r="Y157">
        <f t="shared" si="225"/>
        <v>1.5947561341971388E-2</v>
      </c>
      <c r="Z157">
        <f t="shared" si="225"/>
        <v>1.5740873434997821E-2</v>
      </c>
      <c r="AA157">
        <f t="shared" si="225"/>
        <v>1.5535695887868703E-2</v>
      </c>
      <c r="AB157">
        <f t="shared" si="225"/>
        <v>1.5332019409790312E-2</v>
      </c>
      <c r="AC157">
        <f t="shared" si="225"/>
        <v>1.512983476249221E-2</v>
      </c>
      <c r="AD157">
        <f t="shared" si="225"/>
        <v>1.4929132759944879E-2</v>
      </c>
      <c r="AE157">
        <f t="shared" si="225"/>
        <v>1.4729904268078844E-2</v>
      </c>
      <c r="AF157">
        <f t="shared" si="225"/>
        <v>1.4532140204505235E-2</v>
      </c>
      <c r="AG157">
        <f t="shared" si="225"/>
        <v>1.4335831538237814E-2</v>
      </c>
      <c r="AH157">
        <f t="shared" si="226"/>
        <v>1.4140969289416447E-2</v>
      </c>
      <c r="AI157">
        <f t="shared" si="226"/>
        <v>1.3947544529032021E-2</v>
      </c>
      <c r="AJ157">
        <f t="shared" si="226"/>
        <v>1.3755548378652772E-2</v>
      </c>
      <c r="AK157">
        <f t="shared" si="226"/>
        <v>1.3564972010152047E-2</v>
      </c>
      <c r="AL157">
        <f t="shared" si="226"/>
        <v>1.3375806645437506E-2</v>
      </c>
      <c r="AM157">
        <f t="shared" si="226"/>
        <v>1.3188043556181693E-2</v>
      </c>
      <c r="AN157">
        <f t="shared" si="226"/>
        <v>1.3001674063554023E-2</v>
      </c>
      <c r="AO157">
        <f t="shared" si="226"/>
        <v>1.2816689537954191E-2</v>
      </c>
      <c r="AP157">
        <f t="shared" si="226"/>
        <v>1.2633081398746939E-2</v>
      </c>
      <c r="AQ157">
        <f t="shared" si="226"/>
        <v>1.2450841113998197E-2</v>
      </c>
      <c r="AR157">
        <f t="shared" si="227"/>
        <v>1.2269960200212638E-2</v>
      </c>
      <c r="AS157">
        <f t="shared" si="227"/>
        <v>1.2090430222072561E-2</v>
      </c>
      <c r="AT157">
        <f t="shared" si="227"/>
        <v>1.1912242792178139E-2</v>
      </c>
      <c r="AU157">
        <f t="shared" si="227"/>
        <v>1.1735389570789064E-2</v>
      </c>
      <c r="AV157">
        <f t="shared" si="227"/>
        <v>1.1559862265567459E-2</v>
      </c>
      <c r="AW157">
        <f t="shared" si="227"/>
        <v>1.1385652631322213E-2</v>
      </c>
      <c r="AX157">
        <f t="shared" si="227"/>
        <v>1.012171385481974E-2</v>
      </c>
      <c r="AY157">
        <f t="shared" si="227"/>
        <v>8.6492881920581018E-3</v>
      </c>
      <c r="AZ157">
        <f t="shared" si="227"/>
        <v>7.7864900962517618E-3</v>
      </c>
      <c r="BA157">
        <f t="shared" si="227"/>
        <v>7.1330437957712774E-3</v>
      </c>
      <c r="BB157">
        <f t="shared" si="228"/>
        <v>6.5991663923376841E-3</v>
      </c>
      <c r="BC157">
        <f t="shared" si="228"/>
        <v>6.1459460896988501E-3</v>
      </c>
      <c r="BD157">
        <f t="shared" si="228"/>
        <v>5.7520647955066808E-3</v>
      </c>
      <c r="BE157">
        <f t="shared" si="228"/>
        <v>5.4042347573322481E-3</v>
      </c>
      <c r="BF157">
        <f t="shared" si="228"/>
        <v>5.093460257338229E-3</v>
      </c>
      <c r="BG157">
        <f t="shared" si="228"/>
        <v>4.8132906806216515E-3</v>
      </c>
      <c r="BH157">
        <f t="shared" si="228"/>
        <v>4.5589006005053801E-3</v>
      </c>
      <c r="BI157">
        <f t="shared" si="228"/>
        <v>4.3265616652529842E-3</v>
      </c>
      <c r="BJ157">
        <f t="shared" si="228"/>
        <v>4.113318835154596E-3</v>
      </c>
      <c r="BK157">
        <f t="shared" si="228"/>
        <v>3.9167813579266972E-3</v>
      </c>
      <c r="BL157">
        <f t="shared" si="229"/>
        <v>3.7349820515323144E-3</v>
      </c>
      <c r="BM157">
        <f t="shared" si="229"/>
        <v>3.5662792398303191E-3</v>
      </c>
      <c r="BN157">
        <f t="shared" si="229"/>
        <v>3.4092863996884803E-3</v>
      </c>
      <c r="BO157">
        <f t="shared" si="229"/>
        <v>3.2628204262442361E-3</v>
      </c>
      <c r="BP157">
        <f t="shared" si="229"/>
        <v>3.1258627714868406E-3</v>
      </c>
      <c r="BQ157">
        <f t="shared" si="229"/>
        <v>2.9975297082600032E-3</v>
      </c>
      <c r="BR157">
        <f t="shared" si="229"/>
        <v>2.8770492052539549E-3</v>
      </c>
      <c r="BS157">
        <f t="shared" si="229"/>
        <v>2.763742684160091E-3</v>
      </c>
      <c r="BT157">
        <f t="shared" si="229"/>
        <v>2.6570104442028399E-3</v>
      </c>
      <c r="BU157">
        <f t="shared" si="229"/>
        <v>2.556319883768603E-3</v>
      </c>
      <c r="BV157">
        <f t="shared" si="230"/>
        <v>2.4611958847320773E-3</v>
      </c>
      <c r="BW157">
        <f t="shared" si="230"/>
        <v>2.3712128897262672E-3</v>
      </c>
      <c r="BX157">
        <f t="shared" si="230"/>
        <v>2.2859883195452037E-3</v>
      </c>
      <c r="BY157">
        <f t="shared" si="230"/>
        <v>2.2051770622533635E-3</v>
      </c>
      <c r="BZ157">
        <f t="shared" si="230"/>
        <v>2.1284668273530861E-3</v>
      </c>
      <c r="CA157">
        <f t="shared" si="230"/>
        <v>2.0555742041897616E-3</v>
      </c>
      <c r="CB157">
        <f t="shared" si="230"/>
        <v>1.9862412981876704E-3</v>
      </c>
      <c r="CC157">
        <f t="shared" si="230"/>
        <v>1.9202328446419274E-3</v>
      </c>
      <c r="CD157">
        <f t="shared" si="230"/>
        <v>1.8573337198434239E-3</v>
      </c>
      <c r="CE157">
        <f t="shared" si="230"/>
        <v>1.7973467848478482E-3</v>
      </c>
      <c r="CF157">
        <f t="shared" si="231"/>
        <v>1.7400910093425322E-3</v>
      </c>
      <c r="CG157">
        <f t="shared" si="231"/>
        <v>1.685399832635968E-3</v>
      </c>
      <c r="CH157">
        <f t="shared" si="231"/>
        <v>1.6331197263979645E-3</v>
      </c>
      <c r="CI157">
        <f t="shared" si="231"/>
        <v>1.5831089298622956E-3</v>
      </c>
      <c r="CJ157">
        <f t="shared" si="231"/>
        <v>1.5352363331053527E-3</v>
      </c>
      <c r="CK157">
        <f t="shared" si="231"/>
        <v>1.489380487988816E-3</v>
      </c>
      <c r="CL157">
        <f t="shared" si="231"/>
        <v>1.4454287295966553E-3</v>
      </c>
      <c r="CM157">
        <f t="shared" si="231"/>
        <v>1.4032763936567569E-3</v>
      </c>
      <c r="CN157">
        <f t="shared" si="231"/>
        <v>1.3628261176315299E-3</v>
      </c>
      <c r="CO157">
        <f t="shared" si="231"/>
        <v>1.3239872149807402E-3</v>
      </c>
      <c r="CP157">
        <f t="shared" si="232"/>
        <v>1.286675113614954E-3</v>
      </c>
      <c r="CQ157">
        <f t="shared" si="232"/>
        <v>1.2508108508258696E-3</v>
      </c>
      <c r="CR157">
        <f t="shared" si="232"/>
        <v>8.053395108996329E-4</v>
      </c>
      <c r="CS157">
        <f t="shared" si="232"/>
        <v>5.2309448533545834E-4</v>
      </c>
      <c r="CT157">
        <f t="shared" si="232"/>
        <v>3.6227270112705433E-4</v>
      </c>
      <c r="CU157">
        <f t="shared" si="232"/>
        <v>2.5202493864274068E-4</v>
      </c>
      <c r="CV157">
        <f t="shared" si="232"/>
        <v>1.7208889772224638E-4</v>
      </c>
      <c r="CW157">
        <f t="shared" si="232"/>
        <v>1.1312568999606874E-4</v>
      </c>
      <c r="CX157">
        <f t="shared" si="232"/>
        <v>6.9864652756915395E-5</v>
      </c>
      <c r="CY157">
        <f t="shared" si="232"/>
        <v>3.8960066750213985E-5</v>
      </c>
      <c r="CZ157">
        <f t="shared" si="233"/>
        <v>1.8116476123057549E-5</v>
      </c>
      <c r="DA157">
        <f t="shared" si="233"/>
        <v>5.6692688239053064E-6</v>
      </c>
      <c r="DB157">
        <f t="shared" si="233"/>
        <v>3.6012853638187392E-7</v>
      </c>
      <c r="DC157">
        <f t="shared" si="233"/>
        <v>0</v>
      </c>
      <c r="DD157">
        <f t="shared" si="233"/>
        <v>0</v>
      </c>
      <c r="DE157">
        <f t="shared" si="233"/>
        <v>0</v>
      </c>
      <c r="DF157">
        <f t="shared" si="233"/>
        <v>0</v>
      </c>
      <c r="DG157">
        <f t="shared" si="233"/>
        <v>0</v>
      </c>
      <c r="DH157">
        <f t="shared" si="233"/>
        <v>0</v>
      </c>
      <c r="DI157">
        <f t="shared" si="233"/>
        <v>0</v>
      </c>
      <c r="DJ157">
        <f t="shared" si="234"/>
        <v>0</v>
      </c>
      <c r="DK157">
        <f t="shared" si="234"/>
        <v>0</v>
      </c>
      <c r="DL157">
        <f t="shared" si="234"/>
        <v>0</v>
      </c>
      <c r="DM157">
        <f t="shared" si="234"/>
        <v>0</v>
      </c>
      <c r="DN157">
        <f t="shared" si="234"/>
        <v>0</v>
      </c>
      <c r="DO157">
        <f t="shared" si="234"/>
        <v>0</v>
      </c>
      <c r="DP157">
        <f t="shared" si="234"/>
        <v>0</v>
      </c>
      <c r="DQ157">
        <f t="shared" si="234"/>
        <v>0</v>
      </c>
      <c r="DR157">
        <f t="shared" si="234"/>
        <v>0</v>
      </c>
      <c r="DS157">
        <f t="shared" si="234"/>
        <v>0</v>
      </c>
      <c r="DT157">
        <f t="shared" si="235"/>
        <v>0</v>
      </c>
      <c r="DU157">
        <f t="shared" si="235"/>
        <v>0</v>
      </c>
      <c r="DV157">
        <f t="shared" si="235"/>
        <v>0</v>
      </c>
      <c r="DW157">
        <f t="shared" si="235"/>
        <v>0</v>
      </c>
      <c r="DX157">
        <f t="shared" si="235"/>
        <v>0</v>
      </c>
      <c r="DY157">
        <f t="shared" si="235"/>
        <v>0</v>
      </c>
      <c r="DZ157">
        <f t="shared" si="235"/>
        <v>0</v>
      </c>
      <c r="EA157">
        <f t="shared" si="235"/>
        <v>0</v>
      </c>
      <c r="EB157">
        <f t="shared" si="235"/>
        <v>0</v>
      </c>
      <c r="EC157">
        <f t="shared" si="235"/>
        <v>0</v>
      </c>
      <c r="ED157">
        <f t="shared" si="236"/>
        <v>0</v>
      </c>
      <c r="EE157">
        <f t="shared" si="236"/>
        <v>0</v>
      </c>
      <c r="EF157">
        <f t="shared" si="236"/>
        <v>0</v>
      </c>
      <c r="EG157">
        <f t="shared" si="236"/>
        <v>0</v>
      </c>
      <c r="EH157">
        <f t="shared" si="236"/>
        <v>0</v>
      </c>
      <c r="EI157">
        <f t="shared" si="236"/>
        <v>0</v>
      </c>
      <c r="EJ157">
        <f t="shared" si="236"/>
        <v>0</v>
      </c>
      <c r="EK157">
        <f t="shared" si="236"/>
        <v>0</v>
      </c>
      <c r="EL157">
        <f t="shared" si="236"/>
        <v>0</v>
      </c>
      <c r="EM157">
        <f t="shared" si="236"/>
        <v>0</v>
      </c>
      <c r="EN157">
        <f t="shared" si="237"/>
        <v>0</v>
      </c>
      <c r="EO157">
        <f t="shared" si="237"/>
        <v>0</v>
      </c>
      <c r="EP157">
        <f t="shared" si="237"/>
        <v>0</v>
      </c>
      <c r="EQ157">
        <f t="shared" si="237"/>
        <v>0</v>
      </c>
      <c r="ER157">
        <f t="shared" si="237"/>
        <v>0</v>
      </c>
      <c r="ES157">
        <f t="shared" si="237"/>
        <v>0</v>
      </c>
      <c r="ET157">
        <f t="shared" si="237"/>
        <v>0</v>
      </c>
      <c r="EU157">
        <f t="shared" si="237"/>
        <v>0</v>
      </c>
      <c r="EV157">
        <f t="shared" si="237"/>
        <v>0</v>
      </c>
      <c r="EW157">
        <f t="shared" si="237"/>
        <v>0</v>
      </c>
      <c r="EX157">
        <f t="shared" si="237"/>
        <v>0</v>
      </c>
      <c r="EZ157">
        <f t="shared" si="238"/>
        <v>0.88199599623676772</v>
      </c>
      <c r="FB157">
        <f t="shared" si="239"/>
        <v>1.0905883595195398E-2</v>
      </c>
      <c r="FC157">
        <f t="shared" si="240"/>
        <v>0.2486217054059319</v>
      </c>
    </row>
    <row r="158" spans="1:159" x14ac:dyDescent="0.25">
      <c r="A158">
        <v>1055</v>
      </c>
      <c r="B158" s="20">
        <f>'Input spectra'!S157</f>
        <v>4.4053803423332497E-2</v>
      </c>
      <c r="C158">
        <f>'Input spectra'!D157</f>
        <v>0</v>
      </c>
      <c r="D158">
        <f t="shared" si="223"/>
        <v>2.0653927966864227E-2</v>
      </c>
      <c r="E158">
        <f t="shared" si="223"/>
        <v>2.0413387436410139E-2</v>
      </c>
      <c r="F158">
        <f t="shared" si="223"/>
        <v>2.0174562512363752E-2</v>
      </c>
      <c r="G158">
        <f t="shared" si="223"/>
        <v>1.9937442759921958E-2</v>
      </c>
      <c r="H158">
        <f t="shared" si="223"/>
        <v>1.970201780286886E-2</v>
      </c>
      <c r="I158">
        <f t="shared" si="223"/>
        <v>1.9468277323262347E-2</v>
      </c>
      <c r="J158">
        <f t="shared" si="223"/>
        <v>1.923621106112228E-2</v>
      </c>
      <c r="K158">
        <f t="shared" si="223"/>
        <v>1.900580881412027E-2</v>
      </c>
      <c r="L158">
        <f t="shared" si="223"/>
        <v>1.8777060437271117E-2</v>
      </c>
      <c r="M158">
        <f t="shared" si="223"/>
        <v>1.8549955842625775E-2</v>
      </c>
      <c r="N158">
        <f t="shared" si="224"/>
        <v>1.8324484998965978E-2</v>
      </c>
      <c r="O158">
        <f t="shared" si="224"/>
        <v>1.8100637931500407E-2</v>
      </c>
      <c r="P158">
        <f t="shared" si="224"/>
        <v>1.7878404721562439E-2</v>
      </c>
      <c r="Q158">
        <f t="shared" si="224"/>
        <v>1.7657775506309484E-2</v>
      </c>
      <c r="R158">
        <f t="shared" si="224"/>
        <v>1.7438740478423843E-2</v>
      </c>
      <c r="S158">
        <f t="shared" si="224"/>
        <v>1.7221289885815144E-2</v>
      </c>
      <c r="T158">
        <f t="shared" si="224"/>
        <v>1.7005414031324339E-2</v>
      </c>
      <c r="U158">
        <f t="shared" si="224"/>
        <v>1.6791103272429164E-2</v>
      </c>
      <c r="V158">
        <f t="shared" si="224"/>
        <v>1.6578348020951233E-2</v>
      </c>
      <c r="W158">
        <f t="shared" si="224"/>
        <v>1.6367138742764548E-2</v>
      </c>
      <c r="X158">
        <f t="shared" si="225"/>
        <v>1.6157465957505592E-2</v>
      </c>
      <c r="Y158">
        <f t="shared" si="225"/>
        <v>1.5949320238284891E-2</v>
      </c>
      <c r="Z158">
        <f t="shared" si="225"/>
        <v>1.5742692211400094E-2</v>
      </c>
      <c r="AA158">
        <f t="shared" si="225"/>
        <v>1.5537572556050523E-2</v>
      </c>
      <c r="AB158">
        <f t="shared" si="225"/>
        <v>1.5333952004053212E-2</v>
      </c>
      <c r="AC158">
        <f t="shared" si="225"/>
        <v>1.5131821339560434E-2</v>
      </c>
      <c r="AD158">
        <f t="shared" si="225"/>
        <v>1.4931171398778666E-2</v>
      </c>
      <c r="AE158">
        <f t="shared" si="225"/>
        <v>1.4731993069689048E-2</v>
      </c>
      <c r="AF158">
        <f t="shared" si="225"/>
        <v>1.453427729176927E-2</v>
      </c>
      <c r="AG158">
        <f t="shared" si="225"/>
        <v>1.4338015055716892E-2</v>
      </c>
      <c r="AH158">
        <f t="shared" si="226"/>
        <v>1.4143197403174145E-2</v>
      </c>
      <c r="AI158">
        <f t="shared" si="226"/>
        <v>1.3949815426454126E-2</v>
      </c>
      <c r="AJ158">
        <f t="shared" si="226"/>
        <v>1.375786026826842E-2</v>
      </c>
      <c r="AK158">
        <f t="shared" si="226"/>
        <v>1.3567323121456143E-2</v>
      </c>
      <c r="AL158">
        <f t="shared" si="226"/>
        <v>1.3378195228714399E-2</v>
      </c>
      <c r="AM158">
        <f t="shared" si="226"/>
        <v>1.3190467882330137E-2</v>
      </c>
      <c r="AN158">
        <f t="shared" si="226"/>
        <v>1.3004132423913376E-2</v>
      </c>
      <c r="AO158">
        <f t="shared" si="226"/>
        <v>1.2819180244131865E-2</v>
      </c>
      <c r="AP158">
        <f t="shared" si="226"/>
        <v>1.2635602782447079E-2</v>
      </c>
      <c r="AQ158">
        <f t="shared" si="226"/>
        <v>1.2453391526851602E-2</v>
      </c>
      <c r="AR158">
        <f t="shared" si="227"/>
        <v>1.2272538013607901E-2</v>
      </c>
      <c r="AS158">
        <f t="shared" si="227"/>
        <v>1.2093033826988418E-2</v>
      </c>
      <c r="AT158">
        <f t="shared" si="227"/>
        <v>1.1914870599017021E-2</v>
      </c>
      <c r="AU158">
        <f t="shared" si="227"/>
        <v>1.1738040009211855E-2</v>
      </c>
      <c r="AV158">
        <f t="shared" si="227"/>
        <v>1.1562533784329445E-2</v>
      </c>
      <c r="AW158">
        <f t="shared" si="227"/>
        <v>1.1388343698110197E-2</v>
      </c>
      <c r="AX158">
        <f t="shared" si="227"/>
        <v>1.0124159351404E-2</v>
      </c>
      <c r="AY158">
        <f t="shared" si="227"/>
        <v>8.6514233722887971E-3</v>
      </c>
      <c r="AZ158">
        <f t="shared" si="227"/>
        <v>7.7884531872302867E-3</v>
      </c>
      <c r="BA158">
        <f t="shared" si="227"/>
        <v>7.1348796135242707E-3</v>
      </c>
      <c r="BB158">
        <f t="shared" si="228"/>
        <v>6.6008994731674977E-3</v>
      </c>
      <c r="BC158">
        <f t="shared" si="228"/>
        <v>6.1475924307152884E-3</v>
      </c>
      <c r="BD158">
        <f t="shared" si="228"/>
        <v>5.7536358423316688E-3</v>
      </c>
      <c r="BE158">
        <f t="shared" si="228"/>
        <v>5.4057391916530551E-3</v>
      </c>
      <c r="BF158">
        <f t="shared" si="228"/>
        <v>5.0949049350701697E-3</v>
      </c>
      <c r="BG158">
        <f t="shared" si="228"/>
        <v>4.8146811781365198E-3</v>
      </c>
      <c r="BH158">
        <f t="shared" si="228"/>
        <v>4.5602415571238649E-3</v>
      </c>
      <c r="BI158">
        <f t="shared" si="228"/>
        <v>4.3278570103094825E-3</v>
      </c>
      <c r="BJ158">
        <f t="shared" si="228"/>
        <v>4.1145719452437427E-3</v>
      </c>
      <c r="BK158">
        <f t="shared" si="228"/>
        <v>3.9179951696844606E-3</v>
      </c>
      <c r="BL158">
        <f t="shared" si="229"/>
        <v>3.7361591448908057E-3</v>
      </c>
      <c r="BM158">
        <f t="shared" si="229"/>
        <v>3.5674219009773547E-3</v>
      </c>
      <c r="BN158">
        <f t="shared" si="229"/>
        <v>3.4103966696655591E-3</v>
      </c>
      <c r="BO158">
        <f t="shared" si="229"/>
        <v>3.2639001391264878E-3</v>
      </c>
      <c r="BP158">
        <f t="shared" si="229"/>
        <v>3.1269135848419299E-3</v>
      </c>
      <c r="BQ158">
        <f t="shared" si="229"/>
        <v>2.9985531277767177E-3</v>
      </c>
      <c r="BR158">
        <f t="shared" si="229"/>
        <v>2.8780466048950954E-3</v>
      </c>
      <c r="BS158">
        <f t="shared" si="229"/>
        <v>2.7647153228289568E-3</v>
      </c>
      <c r="BT158">
        <f t="shared" si="229"/>
        <v>2.6579594796582347E-3</v>
      </c>
      <c r="BU158">
        <f t="shared" si="229"/>
        <v>2.5572463843427191E-3</v>
      </c>
      <c r="BV158">
        <f t="shared" si="230"/>
        <v>2.4621008392752153E-3</v>
      </c>
      <c r="BW158">
        <f t="shared" si="230"/>
        <v>2.3720972161066834E-3</v>
      </c>
      <c r="BX158">
        <f t="shared" si="230"/>
        <v>2.2868528719612018E-3</v>
      </c>
      <c r="BY158">
        <f t="shared" si="230"/>
        <v>2.2060226375610961E-3</v>
      </c>
      <c r="BZ158">
        <f t="shared" si="230"/>
        <v>2.1292941705726163E-3</v>
      </c>
      <c r="CA158">
        <f t="shared" si="230"/>
        <v>2.0563840133203956E-3</v>
      </c>
      <c r="CB158">
        <f t="shared" si="230"/>
        <v>1.9870342284389977E-3</v>
      </c>
      <c r="CC158">
        <f t="shared" si="230"/>
        <v>1.9210095121676952E-3</v>
      </c>
      <c r="CD158">
        <f t="shared" si="230"/>
        <v>1.8580947050500778E-3</v>
      </c>
      <c r="CE158">
        <f t="shared" si="230"/>
        <v>1.7980926353373221E-3</v>
      </c>
      <c r="CF158">
        <f t="shared" si="231"/>
        <v>1.7408222425390296E-3</v>
      </c>
      <c r="CG158">
        <f t="shared" si="231"/>
        <v>1.686116938138491E-3</v>
      </c>
      <c r="CH158">
        <f t="shared" si="231"/>
        <v>1.6338231680938337E-3</v>
      </c>
      <c r="CI158">
        <f t="shared" si="231"/>
        <v>1.5837991478315429E-3</v>
      </c>
      <c r="CJ158">
        <f t="shared" si="231"/>
        <v>1.5359137453414646E-3</v>
      </c>
      <c r="CK158">
        <f t="shared" si="231"/>
        <v>1.4900454919576287E-3</v>
      </c>
      <c r="CL158">
        <f t="shared" si="231"/>
        <v>1.4460817036521388E-3</v>
      </c>
      <c r="CM158">
        <f t="shared" si="231"/>
        <v>1.4039176983298655E-3</v>
      </c>
      <c r="CN158">
        <f t="shared" si="231"/>
        <v>1.363456096806127E-3</v>
      </c>
      <c r="CO158">
        <f t="shared" si="231"/>
        <v>1.3246061969687758E-3</v>
      </c>
      <c r="CP158">
        <f t="shared" si="232"/>
        <v>1.2872834121415194E-3</v>
      </c>
      <c r="CQ158">
        <f t="shared" si="232"/>
        <v>1.2514087659334277E-3</v>
      </c>
      <c r="CR158">
        <f t="shared" si="232"/>
        <v>8.0572871236695353E-4</v>
      </c>
      <c r="CS158">
        <f t="shared" si="232"/>
        <v>5.2335003297015916E-4</v>
      </c>
      <c r="CT158">
        <f t="shared" si="232"/>
        <v>3.6245158590194281E-4</v>
      </c>
      <c r="CU158">
        <f t="shared" si="232"/>
        <v>2.5215070896665462E-4</v>
      </c>
      <c r="CV158">
        <f t="shared" si="232"/>
        <v>1.7217568104668869E-4</v>
      </c>
      <c r="CW158">
        <f t="shared" si="232"/>
        <v>1.1318333296122619E-4</v>
      </c>
      <c r="CX158">
        <f t="shared" si="232"/>
        <v>6.9900619247060942E-5</v>
      </c>
      <c r="CY158">
        <f t="shared" si="232"/>
        <v>3.8980328199426481E-5</v>
      </c>
      <c r="CZ158">
        <f t="shared" si="233"/>
        <v>1.8125992913029476E-5</v>
      </c>
      <c r="DA158">
        <f t="shared" si="233"/>
        <v>5.6722767442001711E-6</v>
      </c>
      <c r="DB158">
        <f t="shared" si="233"/>
        <v>3.603215005838259E-7</v>
      </c>
      <c r="DC158">
        <f t="shared" si="233"/>
        <v>0</v>
      </c>
      <c r="DD158">
        <f t="shared" si="233"/>
        <v>0</v>
      </c>
      <c r="DE158">
        <f t="shared" si="233"/>
        <v>0</v>
      </c>
      <c r="DF158">
        <f t="shared" si="233"/>
        <v>0</v>
      </c>
      <c r="DG158">
        <f t="shared" si="233"/>
        <v>0</v>
      </c>
      <c r="DH158">
        <f t="shared" si="233"/>
        <v>0</v>
      </c>
      <c r="DI158">
        <f t="shared" si="233"/>
        <v>0</v>
      </c>
      <c r="DJ158">
        <f t="shared" si="234"/>
        <v>0</v>
      </c>
      <c r="DK158">
        <f t="shared" si="234"/>
        <v>0</v>
      </c>
      <c r="DL158">
        <f t="shared" si="234"/>
        <v>0</v>
      </c>
      <c r="DM158">
        <f t="shared" si="234"/>
        <v>0</v>
      </c>
      <c r="DN158">
        <f t="shared" si="234"/>
        <v>0</v>
      </c>
      <c r="DO158">
        <f t="shared" si="234"/>
        <v>0</v>
      </c>
      <c r="DP158">
        <f t="shared" si="234"/>
        <v>0</v>
      </c>
      <c r="DQ158">
        <f t="shared" si="234"/>
        <v>0</v>
      </c>
      <c r="DR158">
        <f t="shared" si="234"/>
        <v>0</v>
      </c>
      <c r="DS158">
        <f t="shared" si="234"/>
        <v>0</v>
      </c>
      <c r="DT158">
        <f t="shared" si="235"/>
        <v>0</v>
      </c>
      <c r="DU158">
        <f t="shared" si="235"/>
        <v>0</v>
      </c>
      <c r="DV158">
        <f t="shared" si="235"/>
        <v>0</v>
      </c>
      <c r="DW158">
        <f t="shared" si="235"/>
        <v>0</v>
      </c>
      <c r="DX158">
        <f t="shared" si="235"/>
        <v>0</v>
      </c>
      <c r="DY158">
        <f t="shared" si="235"/>
        <v>0</v>
      </c>
      <c r="DZ158">
        <f t="shared" si="235"/>
        <v>0</v>
      </c>
      <c r="EA158">
        <f t="shared" si="235"/>
        <v>0</v>
      </c>
      <c r="EB158">
        <f t="shared" si="235"/>
        <v>0</v>
      </c>
      <c r="EC158">
        <f t="shared" si="235"/>
        <v>0</v>
      </c>
      <c r="ED158">
        <f t="shared" si="236"/>
        <v>0</v>
      </c>
      <c r="EE158">
        <f t="shared" si="236"/>
        <v>0</v>
      </c>
      <c r="EF158">
        <f t="shared" si="236"/>
        <v>0</v>
      </c>
      <c r="EG158">
        <f t="shared" si="236"/>
        <v>0</v>
      </c>
      <c r="EH158">
        <f t="shared" si="236"/>
        <v>0</v>
      </c>
      <c r="EI158">
        <f t="shared" si="236"/>
        <v>0</v>
      </c>
      <c r="EJ158">
        <f t="shared" si="236"/>
        <v>0</v>
      </c>
      <c r="EK158">
        <f t="shared" si="236"/>
        <v>0</v>
      </c>
      <c r="EL158">
        <f t="shared" si="236"/>
        <v>0</v>
      </c>
      <c r="EM158">
        <f t="shared" si="236"/>
        <v>0</v>
      </c>
      <c r="EN158">
        <f t="shared" si="237"/>
        <v>0</v>
      </c>
      <c r="EO158">
        <f t="shared" si="237"/>
        <v>0</v>
      </c>
      <c r="EP158">
        <f t="shared" si="237"/>
        <v>0</v>
      </c>
      <c r="EQ158">
        <f t="shared" si="237"/>
        <v>0</v>
      </c>
      <c r="ER158">
        <f t="shared" si="237"/>
        <v>0</v>
      </c>
      <c r="ES158">
        <f t="shared" si="237"/>
        <v>0</v>
      </c>
      <c r="ET158">
        <f t="shared" si="237"/>
        <v>0</v>
      </c>
      <c r="EU158">
        <f t="shared" si="237"/>
        <v>0</v>
      </c>
      <c r="EV158">
        <f t="shared" si="237"/>
        <v>0</v>
      </c>
      <c r="EW158">
        <f t="shared" si="237"/>
        <v>0</v>
      </c>
      <c r="EX158">
        <f t="shared" si="237"/>
        <v>0</v>
      </c>
      <c r="EZ158">
        <f t="shared" si="238"/>
        <v>0.88212348055592216</v>
      </c>
      <c r="FB158">
        <f t="shared" si="239"/>
        <v>1.0893040465779769E-2</v>
      </c>
      <c r="FC158">
        <f t="shared" si="240"/>
        <v>0.24862334647313375</v>
      </c>
    </row>
    <row r="159" spans="1:159" x14ac:dyDescent="0.25">
      <c r="A159">
        <v>1060</v>
      </c>
      <c r="B159" s="20">
        <f>'Input spectra'!S158</f>
        <v>4.4001286084178901E-2</v>
      </c>
      <c r="C159">
        <f>'Input spectra'!D158</f>
        <v>0</v>
      </c>
      <c r="D159">
        <f t="shared" ref="D159:S174" si="241">D$2*EXP(- D$1 * ($C159*_c2+$B159))</f>
        <v>2.0653927966864227E-2</v>
      </c>
      <c r="E159">
        <f t="shared" si="241"/>
        <v>2.0413494642370775E-2</v>
      </c>
      <c r="F159">
        <f t="shared" si="241"/>
        <v>2.0174774416344965E-2</v>
      </c>
      <c r="G159">
        <f t="shared" si="241"/>
        <v>1.9937756880829455E-2</v>
      </c>
      <c r="H159">
        <f t="shared" si="241"/>
        <v>1.9702431686236439E-2</v>
      </c>
      <c r="I159">
        <f t="shared" si="241"/>
        <v>1.9468788541035727E-2</v>
      </c>
      <c r="J159">
        <f t="shared" si="241"/>
        <v>1.9236817211444445E-2</v>
      </c>
      <c r="K159">
        <f t="shared" si="241"/>
        <v>1.9006507521118338E-2</v>
      </c>
      <c r="L159">
        <f t="shared" si="241"/>
        <v>1.8777849350844689E-2</v>
      </c>
      <c r="M159">
        <f t="shared" si="241"/>
        <v>1.8550832638236793E-2</v>
      </c>
      <c r="N159">
        <f t="shared" si="241"/>
        <v>1.832544737743004E-2</v>
      </c>
      <c r="O159">
        <f t="shared" si="241"/>
        <v>1.8101683618779566E-2</v>
      </c>
      <c r="P159">
        <f t="shared" si="241"/>
        <v>1.7879531468559463E-2</v>
      </c>
      <c r="Q159">
        <f t="shared" si="241"/>
        <v>1.7658981088663553E-2</v>
      </c>
      <c r="R159">
        <f t="shared" si="241"/>
        <v>1.7440022696307698E-2</v>
      </c>
      <c r="S159">
        <f t="shared" si="241"/>
        <v>1.7222646563733672E-2</v>
      </c>
      <c r="T159">
        <f t="shared" ref="T159:AI175" si="242">T$2*EXP(- T$1 * ($C159*_c2+$B159))</f>
        <v>1.7006843017914563E-2</v>
      </c>
      <c r="U159">
        <f t="shared" si="242"/>
        <v>1.6792602440261675E-2</v>
      </c>
      <c r="V159">
        <f t="shared" si="242"/>
        <v>1.6579915266332988E-2</v>
      </c>
      <c r="W159">
        <f t="shared" si="242"/>
        <v>1.6368771985543103E-2</v>
      </c>
      <c r="X159">
        <f t="shared" si="242"/>
        <v>1.6159163140874688E-2</v>
      </c>
      <c r="Y159">
        <f t="shared" si="242"/>
        <v>1.5951079328591456E-2</v>
      </c>
      <c r="Z159">
        <f t="shared" si="242"/>
        <v>1.5744511197952567E-2</v>
      </c>
      <c r="AA159">
        <f t="shared" si="242"/>
        <v>1.5539449450928559E-2</v>
      </c>
      <c r="AB159">
        <f t="shared" si="242"/>
        <v>1.5335884841918763E-2</v>
      </c>
      <c r="AC159">
        <f t="shared" si="242"/>
        <v>1.5133808177470133E-2</v>
      </c>
      <c r="AD159">
        <f t="shared" si="242"/>
        <v>1.4933210315997564E-2</v>
      </c>
      <c r="AE159">
        <f t="shared" si="242"/>
        <v>1.473408216750567E-2</v>
      </c>
      <c r="AF159">
        <f t="shared" si="242"/>
        <v>1.4536414693311992E-2</v>
      </c>
      <c r="AG159">
        <f t="shared" si="242"/>
        <v>1.4340198905771626E-2</v>
      </c>
      <c r="AH159">
        <f t="shared" si="242"/>
        <v>1.4145425868003318E-2</v>
      </c>
      <c r="AI159">
        <f t="shared" si="242"/>
        <v>1.3952086693616948E-2</v>
      </c>
      <c r="AJ159">
        <f t="shared" ref="AJ159:AY174" si="243">AJ$2*EXP(- AJ$1 * ($C159*_c2+$B159))</f>
        <v>1.376017254644245E-2</v>
      </c>
      <c r="AK159">
        <f t="shared" si="243"/>
        <v>1.3569674640260109E-2</v>
      </c>
      <c r="AL159">
        <f t="shared" si="243"/>
        <v>1.3380584238532302E-2</v>
      </c>
      <c r="AM159">
        <f t="shared" si="243"/>
        <v>1.3192892654136593E-2</v>
      </c>
      <c r="AN159">
        <f t="shared" si="243"/>
        <v>1.3006591249100231E-2</v>
      </c>
      <c r="AO159">
        <f t="shared" si="243"/>
        <v>1.2821671434336027E-2</v>
      </c>
      <c r="AP159">
        <f t="shared" si="243"/>
        <v>1.2638124669379608E-2</v>
      </c>
      <c r="AQ159">
        <f t="shared" si="243"/>
        <v>1.2455942462128005E-2</v>
      </c>
      <c r="AR159">
        <f t="shared" si="243"/>
        <v>1.227511636857965E-2</v>
      </c>
      <c r="AS159">
        <f t="shared" si="243"/>
        <v>1.2095637992575684E-2</v>
      </c>
      <c r="AT159">
        <f t="shared" si="243"/>
        <v>1.1917498985542608E-2</v>
      </c>
      <c r="AU159">
        <f t="shared" si="243"/>
        <v>1.174069104623632E-2</v>
      </c>
      <c r="AV159">
        <f t="shared" si="243"/>
        <v>1.1565205920487409E-2</v>
      </c>
      <c r="AW159">
        <f t="shared" si="243"/>
        <v>1.139103540094784E-2</v>
      </c>
      <c r="AX159">
        <f t="shared" si="243"/>
        <v>1.0126605438842105E-2</v>
      </c>
      <c r="AY159">
        <f t="shared" si="243"/>
        <v>8.6535590796142665E-3</v>
      </c>
      <c r="AZ159">
        <f t="shared" ref="AZ159:BO175" si="244">AZ$2*EXP(- AZ$1 * ($C159*_c2+$B159))</f>
        <v>7.7904167731334996E-3</v>
      </c>
      <c r="BA159">
        <f t="shared" si="244"/>
        <v>7.1367159037581448E-3</v>
      </c>
      <c r="BB159">
        <f t="shared" si="244"/>
        <v>6.6026330091410344E-3</v>
      </c>
      <c r="BC159">
        <f t="shared" si="244"/>
        <v>6.1492392127441764E-3</v>
      </c>
      <c r="BD159">
        <f t="shared" si="244"/>
        <v>5.7552073182526812E-3</v>
      </c>
      <c r="BE159">
        <f t="shared" si="244"/>
        <v>5.4072440447792466E-3</v>
      </c>
      <c r="BF159">
        <f t="shared" si="244"/>
        <v>5.0963500225616127E-3</v>
      </c>
      <c r="BG159">
        <f t="shared" si="244"/>
        <v>4.816072077348162E-3</v>
      </c>
      <c r="BH159">
        <f t="shared" si="244"/>
        <v>4.5615829081717988E-3</v>
      </c>
      <c r="BI159">
        <f t="shared" si="244"/>
        <v>4.3291527431840553E-3</v>
      </c>
      <c r="BJ159">
        <f t="shared" si="244"/>
        <v>4.1158254370890716E-3</v>
      </c>
      <c r="BK159">
        <f t="shared" si="244"/>
        <v>3.9192093576028639E-3</v>
      </c>
      <c r="BL159">
        <f t="shared" si="244"/>
        <v>3.7373366092146071E-3</v>
      </c>
      <c r="BM159">
        <f t="shared" si="244"/>
        <v>3.5685649282411218E-3</v>
      </c>
      <c r="BN159">
        <f t="shared" si="244"/>
        <v>3.411507301213733E-3</v>
      </c>
      <c r="BO159">
        <f t="shared" si="244"/>
        <v>3.2649802093008226E-3</v>
      </c>
      <c r="BP159">
        <f t="shared" ref="BP159:CE174" si="245">BP$2*EXP(- BP$1 * ($C159*_c2+$B159))</f>
        <v>3.1279647514462785E-3</v>
      </c>
      <c r="BQ159">
        <f t="shared" si="245"/>
        <v>2.9995768967103222E-3</v>
      </c>
      <c r="BR159">
        <f t="shared" si="245"/>
        <v>2.8790443503092732E-3</v>
      </c>
      <c r="BS159">
        <f t="shared" si="245"/>
        <v>2.7656883037966858E-3</v>
      </c>
      <c r="BT159">
        <f t="shared" si="245"/>
        <v>2.6589088540917077E-3</v>
      </c>
      <c r="BU159">
        <f t="shared" si="245"/>
        <v>2.5581732207133525E-3</v>
      </c>
      <c r="BV159">
        <f t="shared" si="245"/>
        <v>2.4630061265601432E-3</v>
      </c>
      <c r="BW159">
        <f t="shared" si="245"/>
        <v>2.3729818722901092E-3</v>
      </c>
      <c r="BX159">
        <f t="shared" si="245"/>
        <v>2.2877177513477604E-3</v>
      </c>
      <c r="BY159">
        <f t="shared" si="245"/>
        <v>2.2068685371047429E-3</v>
      </c>
      <c r="BZ159">
        <f t="shared" si="245"/>
        <v>2.130121835383629E-3</v>
      </c>
      <c r="CA159">
        <f t="shared" si="245"/>
        <v>2.0571941414815114E-3</v>
      </c>
      <c r="CB159">
        <f t="shared" si="245"/>
        <v>1.9878274752371532E-3</v>
      </c>
      <c r="CC159">
        <f t="shared" si="245"/>
        <v>1.9217864938285152E-3</v>
      </c>
      <c r="CD159">
        <f t="shared" si="245"/>
        <v>1.8588560020469493E-3</v>
      </c>
      <c r="CE159">
        <f t="shared" si="245"/>
        <v>1.7988387953346535E-3</v>
      </c>
      <c r="CF159">
        <f t="shared" ref="CF159:CU174" si="246">CF$2*EXP(- CF$1 * ($C159*_c2+$B159))</f>
        <v>1.7415537830194471E-3</v>
      </c>
      <c r="CG159">
        <f t="shared" si="246"/>
        <v>1.6868343487557362E-3</v>
      </c>
      <c r="CH159">
        <f t="shared" si="246"/>
        <v>1.6345269127866057E-3</v>
      </c>
      <c r="CI159">
        <f t="shared" si="246"/>
        <v>1.5844896667281843E-3</v>
      </c>
      <c r="CJ159">
        <f t="shared" si="246"/>
        <v>1.5365914564809623E-3</v>
      </c>
      <c r="CK159">
        <f t="shared" si="246"/>
        <v>1.4907107928487401E-3</v>
      </c>
      <c r="CL159">
        <f t="shared" si="246"/>
        <v>1.4467349726893866E-3</v>
      </c>
      <c r="CM159">
        <f t="shared" si="246"/>
        <v>1.4045592960825737E-3</v>
      </c>
      <c r="CN159">
        <f t="shared" si="246"/>
        <v>1.3640863671945151E-3</v>
      </c>
      <c r="CO159">
        <f t="shared" si="246"/>
        <v>1.3252254683392894E-3</v>
      </c>
      <c r="CP159">
        <f t="shared" si="246"/>
        <v>1.2878919982520238E-3</v>
      </c>
      <c r="CQ159">
        <f t="shared" si="246"/>
        <v>1.2520069668575627E-3</v>
      </c>
      <c r="CR159">
        <f t="shared" si="246"/>
        <v>8.0611810192610393E-4</v>
      </c>
      <c r="CS159">
        <f t="shared" si="246"/>
        <v>5.2360570544768541E-4</v>
      </c>
      <c r="CT159">
        <f t="shared" si="246"/>
        <v>3.6263055900742468E-4</v>
      </c>
      <c r="CU159">
        <f t="shared" si="246"/>
        <v>2.5227654205489051E-4</v>
      </c>
      <c r="CV159">
        <f t="shared" ref="CV159:DK175" si="247">CV$2*EXP(- CV$1 * ($C159*_c2+$B159))</f>
        <v>1.722625081354034E-4</v>
      </c>
      <c r="CW159">
        <f t="shared" si="247"/>
        <v>1.1324100529823926E-4</v>
      </c>
      <c r="CX159">
        <f t="shared" si="247"/>
        <v>6.9936604252841532E-5</v>
      </c>
      <c r="CY159">
        <f t="shared" si="247"/>
        <v>3.9000600185744223E-5</v>
      </c>
      <c r="CZ159">
        <f t="shared" si="247"/>
        <v>1.8135514702278897E-5</v>
      </c>
      <c r="DA159">
        <f t="shared" si="247"/>
        <v>5.6752862603947498E-6</v>
      </c>
      <c r="DB159">
        <f t="shared" si="247"/>
        <v>3.6051456817992599E-7</v>
      </c>
      <c r="DC159">
        <f t="shared" si="247"/>
        <v>0</v>
      </c>
      <c r="DD159">
        <f t="shared" si="247"/>
        <v>0</v>
      </c>
      <c r="DE159">
        <f t="shared" si="247"/>
        <v>0</v>
      </c>
      <c r="DF159">
        <f t="shared" si="247"/>
        <v>0</v>
      </c>
      <c r="DG159">
        <f t="shared" si="247"/>
        <v>0</v>
      </c>
      <c r="DH159">
        <f t="shared" si="247"/>
        <v>0</v>
      </c>
      <c r="DI159">
        <f t="shared" si="247"/>
        <v>0</v>
      </c>
      <c r="DJ159">
        <f t="shared" si="247"/>
        <v>0</v>
      </c>
      <c r="DK159">
        <f t="shared" si="247"/>
        <v>0</v>
      </c>
      <c r="DL159">
        <f t="shared" ref="DL159:EA174" si="248">DL$2*EXP(- DL$1 * ($C159*_c2+$B159))</f>
        <v>0</v>
      </c>
      <c r="DM159">
        <f t="shared" si="248"/>
        <v>0</v>
      </c>
      <c r="DN159">
        <f t="shared" si="248"/>
        <v>0</v>
      </c>
      <c r="DO159">
        <f t="shared" si="248"/>
        <v>0</v>
      </c>
      <c r="DP159">
        <f t="shared" si="248"/>
        <v>0</v>
      </c>
      <c r="DQ159">
        <f t="shared" si="248"/>
        <v>0</v>
      </c>
      <c r="DR159">
        <f t="shared" si="248"/>
        <v>0</v>
      </c>
      <c r="DS159">
        <f t="shared" si="248"/>
        <v>0</v>
      </c>
      <c r="DT159">
        <f t="shared" si="248"/>
        <v>0</v>
      </c>
      <c r="DU159">
        <f t="shared" si="248"/>
        <v>0</v>
      </c>
      <c r="DV159">
        <f t="shared" si="248"/>
        <v>0</v>
      </c>
      <c r="DW159">
        <f t="shared" si="248"/>
        <v>0</v>
      </c>
      <c r="DX159">
        <f t="shared" si="248"/>
        <v>0</v>
      </c>
      <c r="DY159">
        <f t="shared" si="248"/>
        <v>0</v>
      </c>
      <c r="DZ159">
        <f t="shared" si="248"/>
        <v>0</v>
      </c>
      <c r="EA159">
        <f t="shared" si="248"/>
        <v>0</v>
      </c>
      <c r="EB159">
        <f t="shared" ref="EB159:EQ181" si="249">EB$2*EXP(- EB$1 * ($C159*_c2+$B159))</f>
        <v>0</v>
      </c>
      <c r="EC159">
        <f t="shared" si="249"/>
        <v>0</v>
      </c>
      <c r="ED159">
        <f t="shared" si="249"/>
        <v>0</v>
      </c>
      <c r="EE159">
        <f t="shared" si="249"/>
        <v>0</v>
      </c>
      <c r="EF159">
        <f t="shared" si="249"/>
        <v>0</v>
      </c>
      <c r="EG159">
        <f t="shared" si="249"/>
        <v>0</v>
      </c>
      <c r="EH159">
        <f t="shared" si="249"/>
        <v>0</v>
      </c>
      <c r="EI159">
        <f t="shared" si="249"/>
        <v>0</v>
      </c>
      <c r="EJ159">
        <f t="shared" si="249"/>
        <v>0</v>
      </c>
      <c r="EK159">
        <f t="shared" si="249"/>
        <v>0</v>
      </c>
      <c r="EL159">
        <f t="shared" si="249"/>
        <v>0</v>
      </c>
      <c r="EM159">
        <f t="shared" si="249"/>
        <v>0</v>
      </c>
      <c r="EN159">
        <f t="shared" si="249"/>
        <v>0</v>
      </c>
      <c r="EO159">
        <f t="shared" si="249"/>
        <v>0</v>
      </c>
      <c r="EP159">
        <f t="shared" si="249"/>
        <v>0</v>
      </c>
      <c r="EQ159">
        <f t="shared" si="249"/>
        <v>0</v>
      </c>
      <c r="ER159">
        <f t="shared" ref="EN159:EX182" si="250">ER$2*EXP(- ER$1 * ($C159*_c2+$B159))</f>
        <v>0</v>
      </c>
      <c r="ES159">
        <f t="shared" si="250"/>
        <v>0</v>
      </c>
      <c r="ET159">
        <f t="shared" si="250"/>
        <v>0</v>
      </c>
      <c r="EU159">
        <f t="shared" si="250"/>
        <v>0</v>
      </c>
      <c r="EV159">
        <f t="shared" si="250"/>
        <v>0</v>
      </c>
      <c r="EW159">
        <f t="shared" si="250"/>
        <v>0</v>
      </c>
      <c r="EX159">
        <f t="shared" si="250"/>
        <v>0</v>
      </c>
      <c r="EZ159">
        <f t="shared" si="238"/>
        <v>0.88225099352323011</v>
      </c>
      <c r="FB159">
        <f t="shared" si="239"/>
        <v>1.0880196999116243E-2</v>
      </c>
      <c r="FC159">
        <f t="shared" si="240"/>
        <v>0.24862498754057341</v>
      </c>
    </row>
    <row r="160" spans="1:159" x14ac:dyDescent="0.25">
      <c r="A160">
        <v>1065</v>
      </c>
      <c r="B160" s="20">
        <f>'Input spectra'!S159</f>
        <v>4.3948768745025298E-2</v>
      </c>
      <c r="C160">
        <f>'Input spectra'!D159</f>
        <v>0</v>
      </c>
      <c r="D160">
        <f t="shared" si="241"/>
        <v>2.0653927966864227E-2</v>
      </c>
      <c r="E160">
        <f t="shared" si="241"/>
        <v>2.041360184889443E-2</v>
      </c>
      <c r="F160">
        <f t="shared" si="241"/>
        <v>2.0174986322551911E-2</v>
      </c>
      <c r="G160">
        <f t="shared" si="241"/>
        <v>1.9938071006686028E-2</v>
      </c>
      <c r="H160">
        <f t="shared" si="241"/>
        <v>1.9702845578298534E-2</v>
      </c>
      <c r="I160">
        <f t="shared" si="241"/>
        <v>1.9469299772233183E-2</v>
      </c>
      <c r="J160">
        <f t="shared" si="241"/>
        <v>1.9237423380866956E-2</v>
      </c>
      <c r="K160">
        <f t="shared" si="241"/>
        <v>1.9007206253802846E-2</v>
      </c>
      <c r="L160">
        <f t="shared" si="241"/>
        <v>1.8778638297564276E-2</v>
      </c>
      <c r="M160">
        <f t="shared" si="241"/>
        <v>1.8551709475291063E-2</v>
      </c>
      <c r="N160">
        <f t="shared" si="241"/>
        <v>1.8326409806436988E-2</v>
      </c>
      <c r="O160">
        <f t="shared" si="241"/>
        <v>1.8102729366468857E-2</v>
      </c>
      <c r="P160">
        <f t="shared" si="241"/>
        <v>1.7880658286567229E-2</v>
      </c>
      <c r="Q160">
        <f t="shared" si="241"/>
        <v>1.7660186753328602E-2</v>
      </c>
      <c r="R160">
        <f t="shared" si="241"/>
        <v>1.744130500846916E-2</v>
      </c>
      <c r="S160">
        <f t="shared" si="241"/>
        <v>1.7224003348530081E-2</v>
      </c>
      <c r="T160">
        <f t="shared" si="242"/>
        <v>1.7008272124584351E-2</v>
      </c>
      <c r="U160">
        <f t="shared" si="242"/>
        <v>1.6794101741945081E-2</v>
      </c>
      <c r="V160">
        <f t="shared" si="242"/>
        <v>1.6581482659875347E-2</v>
      </c>
      <c r="W160">
        <f t="shared" si="242"/>
        <v>1.637040539129956E-2</v>
      </c>
      <c r="X160">
        <f t="shared" si="242"/>
        <v>1.6160860502516264E-2</v>
      </c>
      <c r="Y160">
        <f t="shared" si="242"/>
        <v>1.5952838612912478E-2</v>
      </c>
      <c r="Z160">
        <f t="shared" si="242"/>
        <v>1.5746330394679507E-2</v>
      </c>
      <c r="AA160">
        <f t="shared" si="242"/>
        <v>1.5541326572530195E-2</v>
      </c>
      <c r="AB160">
        <f t="shared" si="242"/>
        <v>1.5337817923417674E-2</v>
      </c>
      <c r="AC160">
        <f t="shared" si="242"/>
        <v>1.5135795276255559E-2</v>
      </c>
      <c r="AD160">
        <f t="shared" si="242"/>
        <v>1.4935249511639589E-2</v>
      </c>
      <c r="AE160">
        <f t="shared" si="242"/>
        <v>1.4736171561570715E-2</v>
      </c>
      <c r="AF160">
        <f t="shared" si="242"/>
        <v>1.4538552409179622E-2</v>
      </c>
      <c r="AG160">
        <f t="shared" si="242"/>
        <v>1.4342383088452671E-2</v>
      </c>
      <c r="AH160">
        <f t="shared" si="242"/>
        <v>1.4147654683959277E-2</v>
      </c>
      <c r="AI160">
        <f t="shared" si="242"/>
        <v>1.3954358330580686E-2</v>
      </c>
      <c r="AJ160">
        <f t="shared" si="243"/>
        <v>1.3762485213240165E-2</v>
      </c>
      <c r="AK160">
        <f t="shared" si="243"/>
        <v>1.3572026566634579E-2</v>
      </c>
      <c r="AL160">
        <f t="shared" si="243"/>
        <v>1.3382973674967383E-2</v>
      </c>
      <c r="AM160">
        <f t="shared" si="243"/>
        <v>1.3195317871682988E-2</v>
      </c>
      <c r="AN160">
        <f t="shared" si="243"/>
        <v>1.3009050539202477E-2</v>
      </c>
      <c r="AO160">
        <f t="shared" si="243"/>
        <v>1.2824163108660747E-2</v>
      </c>
      <c r="AP160">
        <f t="shared" si="243"/>
        <v>1.2640647059644969E-2</v>
      </c>
      <c r="AQ160">
        <f t="shared" si="243"/>
        <v>1.2458493919934414E-2</v>
      </c>
      <c r="AR160">
        <f t="shared" si="243"/>
        <v>1.227769526524166E-2</v>
      </c>
      <c r="AS160">
        <f t="shared" si="243"/>
        <v>1.2098242718955097E-2</v>
      </c>
      <c r="AT160">
        <f t="shared" si="243"/>
        <v>1.1920127951882778E-2</v>
      </c>
      <c r="AU160">
        <f t="shared" si="243"/>
        <v>1.1743342681997651E-2</v>
      </c>
      <c r="AV160">
        <f t="shared" si="243"/>
        <v>1.1567878674184037E-2</v>
      </c>
      <c r="AW160">
        <f t="shared" si="243"/>
        <v>1.1393727739985475E-2</v>
      </c>
      <c r="AX160">
        <f t="shared" si="243"/>
        <v>1.0129052117276809E-2</v>
      </c>
      <c r="AY160">
        <f t="shared" si="243"/>
        <v>8.6556953141646315E-3</v>
      </c>
      <c r="AZ160">
        <f t="shared" si="244"/>
        <v>7.7923808540861809E-3</v>
      </c>
      <c r="BA160">
        <f t="shared" si="244"/>
        <v>7.138552666594503E-3</v>
      </c>
      <c r="BB160">
        <f t="shared" si="244"/>
        <v>6.6043670003778244E-3</v>
      </c>
      <c r="BC160">
        <f t="shared" si="244"/>
        <v>6.1508864359036495E-3</v>
      </c>
      <c r="BD160">
        <f t="shared" si="244"/>
        <v>5.7567792233869132E-3</v>
      </c>
      <c r="BE160">
        <f t="shared" si="244"/>
        <v>5.4087493168274142E-3</v>
      </c>
      <c r="BF160">
        <f t="shared" si="244"/>
        <v>5.0977955199287828E-3</v>
      </c>
      <c r="BG160">
        <f t="shared" si="244"/>
        <v>4.8174633783726242E-3</v>
      </c>
      <c r="BH160">
        <f t="shared" si="244"/>
        <v>4.5629246537651994E-3</v>
      </c>
      <c r="BI160">
        <f t="shared" si="244"/>
        <v>4.3304488639928128E-3</v>
      </c>
      <c r="BJ160">
        <f t="shared" si="244"/>
        <v>4.1170793108068846E-3</v>
      </c>
      <c r="BK160">
        <f t="shared" si="244"/>
        <v>3.9204239217984806E-3</v>
      </c>
      <c r="BL160">
        <f t="shared" si="244"/>
        <v>3.7385144446206299E-3</v>
      </c>
      <c r="BM160">
        <f t="shared" si="244"/>
        <v>3.5697083217389263E-3</v>
      </c>
      <c r="BN160">
        <f t="shared" si="244"/>
        <v>3.4126182944507538E-3</v>
      </c>
      <c r="BO160">
        <f t="shared" si="244"/>
        <v>3.2660606368854739E-3</v>
      </c>
      <c r="BP160">
        <f t="shared" si="245"/>
        <v>3.1290162714186368E-3</v>
      </c>
      <c r="BQ160">
        <f t="shared" si="245"/>
        <v>3.0006010151801149E-3</v>
      </c>
      <c r="BR160">
        <f t="shared" si="245"/>
        <v>2.88004244161636E-3</v>
      </c>
      <c r="BS160">
        <f t="shared" si="245"/>
        <v>2.7666616271837434E-3</v>
      </c>
      <c r="BT160">
        <f t="shared" si="245"/>
        <v>2.659858567624337E-3</v>
      </c>
      <c r="BU160">
        <f t="shared" si="245"/>
        <v>2.5591003930022075E-3</v>
      </c>
      <c r="BV160">
        <f t="shared" si="245"/>
        <v>2.463911746709208E-3</v>
      </c>
      <c r="BW160">
        <f t="shared" si="245"/>
        <v>2.3738668583995425E-3</v>
      </c>
      <c r="BX160">
        <f t="shared" si="245"/>
        <v>2.2885829578285373E-3</v>
      </c>
      <c r="BY160">
        <f t="shared" si="245"/>
        <v>2.2077147610086328E-3</v>
      </c>
      <c r="BZ160">
        <f t="shared" si="245"/>
        <v>2.130949821911129E-3</v>
      </c>
      <c r="CA160">
        <f t="shared" si="245"/>
        <v>2.0580045887987936E-3</v>
      </c>
      <c r="CB160">
        <f t="shared" si="245"/>
        <v>1.9886210387085059E-3</v>
      </c>
      <c r="CC160">
        <f t="shared" si="245"/>
        <v>1.9225637897514448E-3</v>
      </c>
      <c r="CD160">
        <f t="shared" si="245"/>
        <v>1.8596176109617851E-3</v>
      </c>
      <c r="CE160">
        <f t="shared" si="245"/>
        <v>1.7995852649682798E-3</v>
      </c>
      <c r="CF160">
        <f t="shared" si="246"/>
        <v>1.7422856309129147E-3</v>
      </c>
      <c r="CG160">
        <f t="shared" si="246"/>
        <v>1.6875520646175244E-3</v>
      </c>
      <c r="CH160">
        <f t="shared" si="246"/>
        <v>1.6352309606067926E-3</v>
      </c>
      <c r="CI160">
        <f t="shared" si="246"/>
        <v>1.5851804866834208E-3</v>
      </c>
      <c r="CJ160">
        <f t="shared" si="246"/>
        <v>1.5372694666557344E-3</v>
      </c>
      <c r="CK160">
        <f t="shared" si="246"/>
        <v>1.4913763907947258E-3</v>
      </c>
      <c r="CL160">
        <f t="shared" si="246"/>
        <v>1.4473885368416573E-3</v>
      </c>
      <c r="CM160">
        <f t="shared" si="246"/>
        <v>1.4052011870488205E-3</v>
      </c>
      <c r="CN160">
        <f t="shared" si="246"/>
        <v>1.3647169289313108E-3</v>
      </c>
      <c r="CO160">
        <f t="shared" si="246"/>
        <v>1.3258450292275715E-3</v>
      </c>
      <c r="CP160">
        <f t="shared" si="246"/>
        <v>1.2885008720824277E-3</v>
      </c>
      <c r="CQ160">
        <f t="shared" si="246"/>
        <v>1.2526054537349014E-3</v>
      </c>
      <c r="CR160">
        <f t="shared" si="246"/>
        <v>8.0650767966798447E-4</v>
      </c>
      <c r="CS160">
        <f t="shared" si="246"/>
        <v>5.2386150282902704E-4</v>
      </c>
      <c r="CT160">
        <f t="shared" si="246"/>
        <v>3.628096204871164E-4</v>
      </c>
      <c r="CU160">
        <f t="shared" si="246"/>
        <v>2.5240243793877014E-4</v>
      </c>
      <c r="CV160">
        <f t="shared" si="247"/>
        <v>1.7234937901046058E-4</v>
      </c>
      <c r="CW160">
        <f t="shared" si="247"/>
        <v>1.1329870702207429E-4</v>
      </c>
      <c r="CX160">
        <f t="shared" si="247"/>
        <v>6.9972607783789091E-5</v>
      </c>
      <c r="CY160">
        <f t="shared" si="247"/>
        <v>3.9020882714647127E-5</v>
      </c>
      <c r="CZ160">
        <f t="shared" si="247"/>
        <v>1.8145041493431991E-5</v>
      </c>
      <c r="DA160">
        <f t="shared" si="247"/>
        <v>5.6782973733357732E-6</v>
      </c>
      <c r="DB160">
        <f t="shared" si="247"/>
        <v>3.6070773922557484E-7</v>
      </c>
      <c r="DC160">
        <f t="shared" si="247"/>
        <v>0</v>
      </c>
      <c r="DD160">
        <f t="shared" si="247"/>
        <v>0</v>
      </c>
      <c r="DE160">
        <f t="shared" si="247"/>
        <v>0</v>
      </c>
      <c r="DF160">
        <f t="shared" si="247"/>
        <v>0</v>
      </c>
      <c r="DG160">
        <f t="shared" si="247"/>
        <v>0</v>
      </c>
      <c r="DH160">
        <f t="shared" si="247"/>
        <v>0</v>
      </c>
      <c r="DI160">
        <f t="shared" si="247"/>
        <v>0</v>
      </c>
      <c r="DJ160">
        <f t="shared" si="247"/>
        <v>0</v>
      </c>
      <c r="DK160">
        <f t="shared" si="247"/>
        <v>0</v>
      </c>
      <c r="DL160">
        <f t="shared" si="248"/>
        <v>0</v>
      </c>
      <c r="DM160">
        <f t="shared" si="248"/>
        <v>0</v>
      </c>
      <c r="DN160">
        <f t="shared" si="248"/>
        <v>0</v>
      </c>
      <c r="DO160">
        <f t="shared" si="248"/>
        <v>0</v>
      </c>
      <c r="DP160">
        <f t="shared" si="248"/>
        <v>0</v>
      </c>
      <c r="DQ160">
        <f t="shared" si="248"/>
        <v>0</v>
      </c>
      <c r="DR160">
        <f t="shared" si="248"/>
        <v>0</v>
      </c>
      <c r="DS160">
        <f t="shared" si="248"/>
        <v>0</v>
      </c>
      <c r="DT160">
        <f t="shared" si="248"/>
        <v>0</v>
      </c>
      <c r="DU160">
        <f t="shared" si="248"/>
        <v>0</v>
      </c>
      <c r="DV160">
        <f t="shared" si="248"/>
        <v>0</v>
      </c>
      <c r="DW160">
        <f t="shared" si="248"/>
        <v>0</v>
      </c>
      <c r="DX160">
        <f t="shared" si="248"/>
        <v>0</v>
      </c>
      <c r="DY160">
        <f t="shared" si="248"/>
        <v>0</v>
      </c>
      <c r="DZ160">
        <f t="shared" si="248"/>
        <v>0</v>
      </c>
      <c r="EA160">
        <f t="shared" si="248"/>
        <v>0</v>
      </c>
      <c r="EB160">
        <f t="shared" si="249"/>
        <v>0</v>
      </c>
      <c r="EC160">
        <f t="shared" si="249"/>
        <v>0</v>
      </c>
      <c r="ED160">
        <f t="shared" si="249"/>
        <v>0</v>
      </c>
      <c r="EE160">
        <f t="shared" si="249"/>
        <v>0</v>
      </c>
      <c r="EF160">
        <f t="shared" si="249"/>
        <v>0</v>
      </c>
      <c r="EG160">
        <f t="shared" si="249"/>
        <v>0</v>
      </c>
      <c r="EH160">
        <f t="shared" si="249"/>
        <v>0</v>
      </c>
      <c r="EI160">
        <f t="shared" si="249"/>
        <v>0</v>
      </c>
      <c r="EJ160">
        <f t="shared" si="249"/>
        <v>0</v>
      </c>
      <c r="EK160">
        <f t="shared" si="249"/>
        <v>0</v>
      </c>
      <c r="EL160">
        <f t="shared" si="249"/>
        <v>0</v>
      </c>
      <c r="EM160">
        <f t="shared" si="249"/>
        <v>0</v>
      </c>
      <c r="EN160">
        <f t="shared" si="250"/>
        <v>0</v>
      </c>
      <c r="EO160">
        <f t="shared" si="250"/>
        <v>0</v>
      </c>
      <c r="EP160">
        <f t="shared" si="250"/>
        <v>0</v>
      </c>
      <c r="EQ160">
        <f t="shared" si="250"/>
        <v>0</v>
      </c>
      <c r="ER160">
        <f t="shared" si="250"/>
        <v>0</v>
      </c>
      <c r="ES160">
        <f t="shared" si="250"/>
        <v>0</v>
      </c>
      <c r="ET160">
        <f t="shared" si="250"/>
        <v>0</v>
      </c>
      <c r="EU160">
        <f t="shared" si="250"/>
        <v>0</v>
      </c>
      <c r="EV160">
        <f t="shared" si="250"/>
        <v>0</v>
      </c>
      <c r="EW160">
        <f t="shared" si="250"/>
        <v>0</v>
      </c>
      <c r="EX160">
        <f t="shared" si="250"/>
        <v>0</v>
      </c>
      <c r="EZ160">
        <f t="shared" si="238"/>
        <v>0.88237853514671494</v>
      </c>
      <c r="FB160">
        <f t="shared" si="239"/>
        <v>1.0867353195195883E-2</v>
      </c>
      <c r="FC160">
        <f t="shared" si="240"/>
        <v>0.24862662860825005</v>
      </c>
    </row>
    <row r="161" spans="1:159" x14ac:dyDescent="0.25">
      <c r="A161">
        <v>1070</v>
      </c>
      <c r="B161" s="20">
        <f>'Input spectra'!S160</f>
        <v>4.3896251405871702E-2</v>
      </c>
      <c r="C161">
        <f>'Input spectra'!D160</f>
        <v>0</v>
      </c>
      <c r="D161">
        <f t="shared" si="241"/>
        <v>2.0653927966864227E-2</v>
      </c>
      <c r="E161">
        <f t="shared" si="241"/>
        <v>2.0413709055981107E-2</v>
      </c>
      <c r="F161">
        <f t="shared" si="241"/>
        <v>2.0175198230984619E-2</v>
      </c>
      <c r="G161">
        <f t="shared" si="241"/>
        <v>1.9938385137491757E-2</v>
      </c>
      <c r="H161">
        <f t="shared" si="241"/>
        <v>1.9703259479055324E-2</v>
      </c>
      <c r="I161">
        <f t="shared" si="241"/>
        <v>1.9469811016855066E-2</v>
      </c>
      <c r="J161">
        <f t="shared" si="241"/>
        <v>1.923802956939041E-2</v>
      </c>
      <c r="K161">
        <f t="shared" si="241"/>
        <v>1.9007905012174725E-2</v>
      </c>
      <c r="L161">
        <f t="shared" si="241"/>
        <v>1.877942727743126E-2</v>
      </c>
      <c r="M161">
        <f t="shared" si="241"/>
        <v>1.8552586353790552E-2</v>
      </c>
      <c r="N161">
        <f t="shared" si="241"/>
        <v>1.832737228598947E-2</v>
      </c>
      <c r="O161">
        <f t="shared" si="241"/>
        <v>1.8103775174571769E-2</v>
      </c>
      <c r="P161">
        <f t="shared" si="241"/>
        <v>1.7881785175590217E-2</v>
      </c>
      <c r="Q161">
        <f t="shared" si="241"/>
        <v>1.7661392500310253E-2</v>
      </c>
      <c r="R161">
        <f t="shared" si="241"/>
        <v>1.744258741491516E-2</v>
      </c>
      <c r="S161">
        <f t="shared" si="241"/>
        <v>1.7225360240212793E-2</v>
      </c>
      <c r="T161">
        <f t="shared" si="242"/>
        <v>1.7009701351343793E-2</v>
      </c>
      <c r="U161">
        <f t="shared" si="242"/>
        <v>1.6795601177491327E-2</v>
      </c>
      <c r="V161">
        <f t="shared" si="242"/>
        <v>1.6583050201592321E-2</v>
      </c>
      <c r="W161">
        <f t="shared" si="242"/>
        <v>1.6372038960050187E-2</v>
      </c>
      <c r="X161">
        <f t="shared" si="242"/>
        <v>1.6162558042449031E-2</v>
      </c>
      <c r="Y161">
        <f t="shared" si="242"/>
        <v>1.5954598091269354E-2</v>
      </c>
      <c r="Z161">
        <f t="shared" si="242"/>
        <v>1.5748149801605212E-2</v>
      </c>
      <c r="AA161">
        <f t="shared" si="242"/>
        <v>1.5543203920882818E-2</v>
      </c>
      <c r="AB161">
        <f t="shared" si="242"/>
        <v>1.533975124858065E-2</v>
      </c>
      <c r="AC161">
        <f t="shared" si="242"/>
        <v>1.5137782635950964E-2</v>
      </c>
      <c r="AD161">
        <f t="shared" si="242"/>
        <v>1.4937288985742758E-2</v>
      </c>
      <c r="AE161">
        <f t="shared" si="242"/>
        <v>1.4738261251926187E-2</v>
      </c>
      <c r="AF161">
        <f t="shared" si="242"/>
        <v>1.4540690439418382E-2</v>
      </c>
      <c r="AG161">
        <f t="shared" si="242"/>
        <v>1.4344567603810691E-2</v>
      </c>
      <c r="AH161">
        <f t="shared" si="242"/>
        <v>1.4149883851097353E-2</v>
      </c>
      <c r="AI161">
        <f t="shared" si="242"/>
        <v>1.3956630337405553E-2</v>
      </c>
      <c r="AJ161">
        <f t="shared" si="243"/>
        <v>1.3764798268726881E-2</v>
      </c>
      <c r="AK161">
        <f t="shared" si="243"/>
        <v>1.357437890065019E-2</v>
      </c>
      <c r="AL161">
        <f t="shared" si="243"/>
        <v>1.3385363538095827E-2</v>
      </c>
      <c r="AM161">
        <f t="shared" si="243"/>
        <v>1.3197743535051256E-2</v>
      </c>
      <c r="AN161">
        <f t="shared" si="243"/>
        <v>1.3011510294308018E-2</v>
      </c>
      <c r="AO161">
        <f t="shared" si="243"/>
        <v>1.2826655267200098E-2</v>
      </c>
      <c r="AP161">
        <f t="shared" si="243"/>
        <v>1.2643169953343617E-2</v>
      </c>
      <c r="AQ161">
        <f t="shared" si="243"/>
        <v>1.2461045900377868E-2</v>
      </c>
      <c r="AR161">
        <f t="shared" si="243"/>
        <v>1.228027470370774E-2</v>
      </c>
      <c r="AS161">
        <f t="shared" si="243"/>
        <v>1.210084800624742E-2</v>
      </c>
      <c r="AT161">
        <f t="shared" si="243"/>
        <v>1.1922757498165435E-2</v>
      </c>
      <c r="AU161">
        <f t="shared" si="243"/>
        <v>1.1745994916631076E-2</v>
      </c>
      <c r="AV161">
        <f t="shared" si="243"/>
        <v>1.157055204556204E-2</v>
      </c>
      <c r="AW161">
        <f t="shared" si="243"/>
        <v>1.139642071537347E-2</v>
      </c>
      <c r="AX161">
        <f t="shared" si="243"/>
        <v>1.0131499386850904E-2</v>
      </c>
      <c r="AY161">
        <f t="shared" si="243"/>
        <v>8.6578320760700433E-3</v>
      </c>
      <c r="AZ161">
        <f t="shared" si="244"/>
        <v>7.7943454302131371E-3</v>
      </c>
      <c r="BA161">
        <f t="shared" si="244"/>
        <v>7.140389902154977E-3</v>
      </c>
      <c r="BB161">
        <f t="shared" si="244"/>
        <v>6.6061014469974309E-3</v>
      </c>
      <c r="BC161">
        <f t="shared" si="244"/>
        <v>6.1525341003118763E-3</v>
      </c>
      <c r="BD161">
        <f t="shared" si="244"/>
        <v>5.7583515578515957E-3</v>
      </c>
      <c r="BE161">
        <f t="shared" si="244"/>
        <v>5.4102550079141738E-3</v>
      </c>
      <c r="BF161">
        <f t="shared" si="244"/>
        <v>5.0992414272879325E-3</v>
      </c>
      <c r="BG161">
        <f t="shared" si="244"/>
        <v>4.8188550813259836E-3</v>
      </c>
      <c r="BH161">
        <f t="shared" si="244"/>
        <v>4.5642667940201187E-3</v>
      </c>
      <c r="BI161">
        <f t="shared" si="244"/>
        <v>4.331745372851901E-3</v>
      </c>
      <c r="BJ161">
        <f t="shared" si="244"/>
        <v>4.1183335665135167E-3</v>
      </c>
      <c r="BK161">
        <f t="shared" si="244"/>
        <v>3.9216388623879179E-3</v>
      </c>
      <c r="BL161">
        <f t="shared" si="244"/>
        <v>3.7396926512258213E-3</v>
      </c>
      <c r="BM161">
        <f t="shared" si="244"/>
        <v>3.5708520815881111E-3</v>
      </c>
      <c r="BN161">
        <f t="shared" si="244"/>
        <v>3.4137296494944082E-3</v>
      </c>
      <c r="BO161">
        <f t="shared" si="244"/>
        <v>3.2671414219987136E-3</v>
      </c>
      <c r="BP161">
        <f t="shared" si="245"/>
        <v>3.1300681448777953E-3</v>
      </c>
      <c r="BQ161">
        <f t="shared" si="245"/>
        <v>3.0016254833054338E-3</v>
      </c>
      <c r="BR161">
        <f t="shared" si="245"/>
        <v>2.881040878936268E-3</v>
      </c>
      <c r="BS161">
        <f t="shared" si="245"/>
        <v>2.7676352931106356E-3</v>
      </c>
      <c r="BT161">
        <f t="shared" si="245"/>
        <v>2.6608086203772411E-3</v>
      </c>
      <c r="BU161">
        <f t="shared" si="245"/>
        <v>2.5600279013310327E-3</v>
      </c>
      <c r="BV161">
        <f t="shared" si="245"/>
        <v>2.4648176998447987E-3</v>
      </c>
      <c r="BW161">
        <f t="shared" si="245"/>
        <v>2.374752174558026E-3</v>
      </c>
      <c r="BX161">
        <f t="shared" si="245"/>
        <v>2.2894484915272381E-3</v>
      </c>
      <c r="BY161">
        <f t="shared" si="245"/>
        <v>2.2085613093971407E-3</v>
      </c>
      <c r="BZ161">
        <f t="shared" si="245"/>
        <v>2.1317781302801673E-3</v>
      </c>
      <c r="CA161">
        <f t="shared" si="245"/>
        <v>2.0588153553979752E-3</v>
      </c>
      <c r="CB161">
        <f t="shared" si="245"/>
        <v>1.9894149189794764E-3</v>
      </c>
      <c r="CC161">
        <f t="shared" si="245"/>
        <v>1.9233414000635917E-3</v>
      </c>
      <c r="CD161">
        <f t="shared" si="245"/>
        <v>1.8603795319223836E-3</v>
      </c>
      <c r="CE161">
        <f t="shared" si="245"/>
        <v>1.8003320443666919E-3</v>
      </c>
      <c r="CF161">
        <f t="shared" si="246"/>
        <v>1.7430177863486148E-3</v>
      </c>
      <c r="CG161">
        <f t="shared" si="246"/>
        <v>1.688270085853731E-3</v>
      </c>
      <c r="CH161">
        <f t="shared" si="246"/>
        <v>1.6359353116849613E-3</v>
      </c>
      <c r="CI161">
        <f t="shared" si="246"/>
        <v>1.585871607828511E-3</v>
      </c>
      <c r="CJ161">
        <f t="shared" si="246"/>
        <v>1.5379477759977283E-3</v>
      </c>
      <c r="CK161">
        <f t="shared" si="246"/>
        <v>1.4920422859282189E-3</v>
      </c>
      <c r="CL161">
        <f t="shared" si="246"/>
        <v>1.4480423962422691E-3</v>
      </c>
      <c r="CM161">
        <f t="shared" si="246"/>
        <v>1.405843371362606E-3</v>
      </c>
      <c r="CN161">
        <f t="shared" si="246"/>
        <v>1.3653477821511924E-3</v>
      </c>
      <c r="CO161">
        <f t="shared" si="246"/>
        <v>1.3264648797689758E-3</v>
      </c>
      <c r="CP161">
        <f t="shared" si="246"/>
        <v>1.2891100337687556E-3</v>
      </c>
      <c r="CQ161">
        <f t="shared" si="246"/>
        <v>1.2532042267021353E-3</v>
      </c>
      <c r="CR161">
        <f t="shared" si="246"/>
        <v>8.0689744568353912E-4</v>
      </c>
      <c r="CS161">
        <f t="shared" si="246"/>
        <v>5.2411742517520293E-4</v>
      </c>
      <c r="CT161">
        <f t="shared" si="246"/>
        <v>3.6298877038465566E-4</v>
      </c>
      <c r="CU161">
        <f t="shared" si="246"/>
        <v>2.5252839664963102E-4</v>
      </c>
      <c r="CV161">
        <f t="shared" si="247"/>
        <v>1.7243629369394141E-4</v>
      </c>
      <c r="CW161">
        <f t="shared" si="247"/>
        <v>1.1335643814770531E-4</v>
      </c>
      <c r="CX161">
        <f t="shared" si="247"/>
        <v>7.0008629849440369E-5</v>
      </c>
      <c r="CY161">
        <f t="shared" si="247"/>
        <v>3.9041175791617924E-5</v>
      </c>
      <c r="CZ161">
        <f t="shared" si="247"/>
        <v>1.8154573289116313E-5</v>
      </c>
      <c r="DA161">
        <f t="shared" si="247"/>
        <v>5.6813100838704208E-6</v>
      </c>
      <c r="DB161">
        <f t="shared" si="247"/>
        <v>3.6090101377620297E-7</v>
      </c>
      <c r="DC161">
        <f t="shared" si="247"/>
        <v>0</v>
      </c>
      <c r="DD161">
        <f t="shared" si="247"/>
        <v>0</v>
      </c>
      <c r="DE161">
        <f t="shared" si="247"/>
        <v>0</v>
      </c>
      <c r="DF161">
        <f t="shared" si="247"/>
        <v>0</v>
      </c>
      <c r="DG161">
        <f t="shared" si="247"/>
        <v>0</v>
      </c>
      <c r="DH161">
        <f t="shared" si="247"/>
        <v>0</v>
      </c>
      <c r="DI161">
        <f t="shared" si="247"/>
        <v>0</v>
      </c>
      <c r="DJ161">
        <f t="shared" si="247"/>
        <v>0</v>
      </c>
      <c r="DK161">
        <f t="shared" si="247"/>
        <v>0</v>
      </c>
      <c r="DL161">
        <f t="shared" si="248"/>
        <v>0</v>
      </c>
      <c r="DM161">
        <f t="shared" si="248"/>
        <v>0</v>
      </c>
      <c r="DN161">
        <f t="shared" si="248"/>
        <v>0</v>
      </c>
      <c r="DO161">
        <f t="shared" si="248"/>
        <v>0</v>
      </c>
      <c r="DP161">
        <f t="shared" si="248"/>
        <v>0</v>
      </c>
      <c r="DQ161">
        <f t="shared" si="248"/>
        <v>0</v>
      </c>
      <c r="DR161">
        <f t="shared" si="248"/>
        <v>0</v>
      </c>
      <c r="DS161">
        <f t="shared" si="248"/>
        <v>0</v>
      </c>
      <c r="DT161">
        <f t="shared" si="248"/>
        <v>0</v>
      </c>
      <c r="DU161">
        <f t="shared" si="248"/>
        <v>0</v>
      </c>
      <c r="DV161">
        <f t="shared" si="248"/>
        <v>0</v>
      </c>
      <c r="DW161">
        <f t="shared" si="248"/>
        <v>0</v>
      </c>
      <c r="DX161">
        <f t="shared" si="248"/>
        <v>0</v>
      </c>
      <c r="DY161">
        <f t="shared" si="248"/>
        <v>0</v>
      </c>
      <c r="DZ161">
        <f t="shared" si="248"/>
        <v>0</v>
      </c>
      <c r="EA161">
        <f t="shared" si="248"/>
        <v>0</v>
      </c>
      <c r="EB161">
        <f t="shared" si="249"/>
        <v>0</v>
      </c>
      <c r="EC161">
        <f t="shared" si="249"/>
        <v>0</v>
      </c>
      <c r="ED161">
        <f t="shared" si="249"/>
        <v>0</v>
      </c>
      <c r="EE161">
        <f t="shared" si="249"/>
        <v>0</v>
      </c>
      <c r="EF161">
        <f t="shared" si="249"/>
        <v>0</v>
      </c>
      <c r="EG161">
        <f t="shared" si="249"/>
        <v>0</v>
      </c>
      <c r="EH161">
        <f t="shared" si="249"/>
        <v>0</v>
      </c>
      <c r="EI161">
        <f t="shared" si="249"/>
        <v>0</v>
      </c>
      <c r="EJ161">
        <f t="shared" si="249"/>
        <v>0</v>
      </c>
      <c r="EK161">
        <f t="shared" si="249"/>
        <v>0</v>
      </c>
      <c r="EL161">
        <f t="shared" si="249"/>
        <v>0</v>
      </c>
      <c r="EM161">
        <f t="shared" si="249"/>
        <v>0</v>
      </c>
      <c r="EN161">
        <f t="shared" si="250"/>
        <v>0</v>
      </c>
      <c r="EO161">
        <f t="shared" si="250"/>
        <v>0</v>
      </c>
      <c r="EP161">
        <f t="shared" si="250"/>
        <v>0</v>
      </c>
      <c r="EQ161">
        <f t="shared" si="250"/>
        <v>0</v>
      </c>
      <c r="ER161">
        <f t="shared" si="250"/>
        <v>0</v>
      </c>
      <c r="ES161">
        <f t="shared" si="250"/>
        <v>0</v>
      </c>
      <c r="ET161">
        <f t="shared" si="250"/>
        <v>0</v>
      </c>
      <c r="EU161">
        <f t="shared" si="250"/>
        <v>0</v>
      </c>
      <c r="EV161">
        <f t="shared" si="250"/>
        <v>0</v>
      </c>
      <c r="EW161">
        <f t="shared" si="250"/>
        <v>0</v>
      </c>
      <c r="EX161">
        <f t="shared" si="250"/>
        <v>0</v>
      </c>
      <c r="EZ161">
        <f t="shared" si="238"/>
        <v>0.88250610543440067</v>
      </c>
      <c r="FB161">
        <f t="shared" si="239"/>
        <v>1.085450905400992E-2</v>
      </c>
      <c r="FC161">
        <f t="shared" si="240"/>
        <v>0.24862826967616272</v>
      </c>
    </row>
    <row r="162" spans="1:159" x14ac:dyDescent="0.25">
      <c r="A162">
        <v>1075</v>
      </c>
      <c r="B162" s="20">
        <f>'Input spectra'!S161</f>
        <v>4.3843734066718099E-2</v>
      </c>
      <c r="C162">
        <f>'Input spectra'!D161</f>
        <v>0</v>
      </c>
      <c r="D162">
        <f t="shared" si="241"/>
        <v>2.0653927966864227E-2</v>
      </c>
      <c r="E162">
        <f t="shared" si="241"/>
        <v>2.0413816263630806E-2</v>
      </c>
      <c r="F162">
        <f t="shared" si="241"/>
        <v>2.0175410141643115E-2</v>
      </c>
      <c r="G162">
        <f t="shared" si="241"/>
        <v>1.9938699273246721E-2</v>
      </c>
      <c r="H162">
        <f t="shared" si="241"/>
        <v>1.9703673388506988E-2</v>
      </c>
      <c r="I162">
        <f t="shared" si="241"/>
        <v>1.9470322274901728E-2</v>
      </c>
      <c r="J162">
        <f t="shared" si="241"/>
        <v>1.9238635777015407E-2</v>
      </c>
      <c r="K162">
        <f t="shared" si="241"/>
        <v>1.9008603796234931E-2</v>
      </c>
      <c r="L162">
        <f t="shared" si="241"/>
        <v>1.878021629044704E-2</v>
      </c>
      <c r="M162">
        <f t="shared" si="241"/>
        <v>1.8553463273737213E-2</v>
      </c>
      <c r="N162">
        <f t="shared" si="241"/>
        <v>1.8328334816090145E-2</v>
      </c>
      <c r="O162">
        <f t="shared" si="241"/>
        <v>1.8104821043091787E-2</v>
      </c>
      <c r="P162">
        <f t="shared" si="241"/>
        <v>1.7882912135632895E-2</v>
      </c>
      <c r="Q162">
        <f t="shared" si="241"/>
        <v>1.7662598329614122E-2</v>
      </c>
      <c r="R162">
        <f t="shared" si="241"/>
        <v>1.7443869915652631E-2</v>
      </c>
      <c r="S162">
        <f t="shared" si="241"/>
        <v>1.7226717238790223E-2</v>
      </c>
      <c r="T162">
        <f t="shared" si="242"/>
        <v>1.7011130698202981E-2</v>
      </c>
      <c r="U162">
        <f t="shared" si="242"/>
        <v>1.6797100746912375E-2</v>
      </c>
      <c r="V162">
        <f t="shared" si="242"/>
        <v>1.6584617891497917E-2</v>
      </c>
      <c r="W162">
        <f t="shared" si="242"/>
        <v>1.6373672691811246E-2</v>
      </c>
      <c r="X162">
        <f t="shared" si="242"/>
        <v>1.6164255760691724E-2</v>
      </c>
      <c r="Y162">
        <f t="shared" si="242"/>
        <v>1.5956357763683489E-2</v>
      </c>
      <c r="Z162">
        <f t="shared" si="242"/>
        <v>1.5749969418753965E-2</v>
      </c>
      <c r="AA162">
        <f t="shared" si="242"/>
        <v>1.5545081496013819E-2</v>
      </c>
      <c r="AB162">
        <f t="shared" si="242"/>
        <v>1.5341684817438408E-2</v>
      </c>
      <c r="AC162">
        <f t="shared" si="242"/>
        <v>1.5139770256590607E-2</v>
      </c>
      <c r="AD162">
        <f t="shared" si="242"/>
        <v>1.4939328738345102E-2</v>
      </c>
      <c r="AE162">
        <f t="shared" si="242"/>
        <v>1.4740351238614108E-2</v>
      </c>
      <c r="AF162">
        <f t="shared" si="242"/>
        <v>1.4542828784074506E-2</v>
      </c>
      <c r="AG162">
        <f t="shared" si="242"/>
        <v>1.4346752451896358E-2</v>
      </c>
      <c r="AH162">
        <f t="shared" si="242"/>
        <v>1.4152113369472877E-2</v>
      </c>
      <c r="AI162">
        <f t="shared" si="242"/>
        <v>1.3958902714151761E-2</v>
      </c>
      <c r="AJ162">
        <f t="shared" si="243"/>
        <v>1.3767111712967925E-2</v>
      </c>
      <c r="AK162">
        <f t="shared" si="243"/>
        <v>1.3576731642377597E-2</v>
      </c>
      <c r="AL162">
        <f t="shared" si="243"/>
        <v>1.3387753827993832E-2</v>
      </c>
      <c r="AM162">
        <f t="shared" si="243"/>
        <v>1.3200169644323356E-2</v>
      </c>
      <c r="AN162">
        <f t="shared" si="243"/>
        <v>1.301397051450478E-2</v>
      </c>
      <c r="AO162">
        <f t="shared" si="243"/>
        <v>1.2829147910048182E-2</v>
      </c>
      <c r="AP162">
        <f t="shared" si="243"/>
        <v>1.264569335057603E-2</v>
      </c>
      <c r="AQ162">
        <f t="shared" si="243"/>
        <v>1.2463598403565422E-2</v>
      </c>
      <c r="AR162">
        <f t="shared" si="243"/>
        <v>1.228285468409172E-2</v>
      </c>
      <c r="AS162">
        <f t="shared" si="243"/>
        <v>1.2103453854573443E-2</v>
      </c>
      <c r="AT162">
        <f t="shared" si="243"/>
        <v>1.1925387624518514E-2</v>
      </c>
      <c r="AU162">
        <f t="shared" si="243"/>
        <v>1.1748647750271847E-2</v>
      </c>
      <c r="AV162">
        <f t="shared" si="243"/>
        <v>1.157322603476417E-2</v>
      </c>
      <c r="AW162">
        <f t="shared" si="243"/>
        <v>1.1399114327262233E-2</v>
      </c>
      <c r="AX162">
        <f t="shared" si="243"/>
        <v>1.0133947247707215E-2</v>
      </c>
      <c r="AY162">
        <f t="shared" si="243"/>
        <v>8.659969365460686E-3</v>
      </c>
      <c r="AZ162">
        <f t="shared" si="244"/>
        <v>7.7963105016392118E-3</v>
      </c>
      <c r="BA162">
        <f t="shared" si="244"/>
        <v>7.1422276105612302E-3</v>
      </c>
      <c r="BB162">
        <f t="shared" si="244"/>
        <v>6.607836349119444E-3</v>
      </c>
      <c r="BC162">
        <f t="shared" si="244"/>
        <v>6.1541822060870565E-3</v>
      </c>
      <c r="BD162">
        <f t="shared" si="244"/>
        <v>5.7599243217639901E-3</v>
      </c>
      <c r="BE162">
        <f t="shared" si="244"/>
        <v>5.4117611181561786E-3</v>
      </c>
      <c r="BF162">
        <f t="shared" si="244"/>
        <v>5.1006877447553507E-3</v>
      </c>
      <c r="BG162">
        <f t="shared" si="244"/>
        <v>4.8202471863243524E-3</v>
      </c>
      <c r="BH162">
        <f t="shared" si="244"/>
        <v>4.5656093290526419E-3</v>
      </c>
      <c r="BI162">
        <f t="shared" si="244"/>
        <v>4.3330422698774984E-3</v>
      </c>
      <c r="BJ162">
        <f t="shared" si="244"/>
        <v>4.1195882043253401E-3</v>
      </c>
      <c r="BK162">
        <f t="shared" si="244"/>
        <v>3.9228541794878212E-3</v>
      </c>
      <c r="BL162">
        <f t="shared" si="244"/>
        <v>3.7408712291471667E-3</v>
      </c>
      <c r="BM162">
        <f t="shared" si="244"/>
        <v>3.57199620790606E-3</v>
      </c>
      <c r="BN162">
        <f t="shared" si="244"/>
        <v>3.4148413664625223E-3</v>
      </c>
      <c r="BO162">
        <f t="shared" si="244"/>
        <v>3.2682225647588528E-3</v>
      </c>
      <c r="BP162">
        <f t="shared" si="245"/>
        <v>3.1311203719425855E-3</v>
      </c>
      <c r="BQ162">
        <f t="shared" si="245"/>
        <v>3.0026503012056593E-3</v>
      </c>
      <c r="BR162">
        <f t="shared" si="245"/>
        <v>2.8820396623889508E-3</v>
      </c>
      <c r="BS162">
        <f t="shared" si="245"/>
        <v>2.7686093016979132E-3</v>
      </c>
      <c r="BT162">
        <f t="shared" si="245"/>
        <v>2.6617590124715846E-3</v>
      </c>
      <c r="BU162">
        <f t="shared" si="245"/>
        <v>2.5609557458216212E-3</v>
      </c>
      <c r="BV162">
        <f t="shared" si="245"/>
        <v>2.4657239860893508E-3</v>
      </c>
      <c r="BW162">
        <f t="shared" si="245"/>
        <v>2.3756378208886495E-3</v>
      </c>
      <c r="BX162">
        <f t="shared" si="245"/>
        <v>2.2903143525676165E-3</v>
      </c>
      <c r="BY162">
        <f t="shared" si="245"/>
        <v>2.2094081823946913E-3</v>
      </c>
      <c r="BZ162">
        <f t="shared" si="245"/>
        <v>2.1326067606158459E-3</v>
      </c>
      <c r="CA162">
        <f t="shared" si="245"/>
        <v>2.0596264414048408E-3</v>
      </c>
      <c r="CB162">
        <f t="shared" si="245"/>
        <v>1.9902091161765338E-3</v>
      </c>
      <c r="CC162">
        <f t="shared" si="245"/>
        <v>1.9241193248921153E-3</v>
      </c>
      <c r="CD162">
        <f t="shared" si="245"/>
        <v>1.861141765056596E-3</v>
      </c>
      <c r="CE162">
        <f t="shared" si="245"/>
        <v>1.8010791336584338E-3</v>
      </c>
      <c r="CF162">
        <f t="shared" si="246"/>
        <v>1.7437502494557857E-3</v>
      </c>
      <c r="CG162">
        <f t="shared" si="246"/>
        <v>1.6889884125942866E-3</v>
      </c>
      <c r="CH162">
        <f t="shared" si="246"/>
        <v>1.6366399661517357E-3</v>
      </c>
      <c r="CI162">
        <f t="shared" si="246"/>
        <v>1.58656303029477E-3</v>
      </c>
      <c r="CJ162">
        <f t="shared" si="246"/>
        <v>1.5386263846389493E-3</v>
      </c>
      <c r="CK162">
        <f t="shared" si="246"/>
        <v>1.4927084783819139E-3</v>
      </c>
      <c r="CL162">
        <f t="shared" si="246"/>
        <v>1.4486965510246016E-3</v>
      </c>
      <c r="CM162">
        <f t="shared" si="246"/>
        <v>1.406485849157992E-3</v>
      </c>
      <c r="CN162">
        <f t="shared" si="246"/>
        <v>1.3659789269889009E-3</v>
      </c>
      <c r="CO162">
        <f t="shared" si="246"/>
        <v>1.3270850200989188E-3</v>
      </c>
      <c r="CP162">
        <f t="shared" si="246"/>
        <v>1.2897194834470965E-3</v>
      </c>
      <c r="CQ162">
        <f t="shared" si="246"/>
        <v>1.2538032858960225E-3</v>
      </c>
      <c r="CR162">
        <f t="shared" si="246"/>
        <v>8.0728740006375649E-4</v>
      </c>
      <c r="CS162">
        <f t="shared" si="246"/>
        <v>5.2437347254726246E-4</v>
      </c>
      <c r="CT162">
        <f t="shared" si="246"/>
        <v>3.6316800874370197E-4</v>
      </c>
      <c r="CU162">
        <f t="shared" si="246"/>
        <v>2.5265441821882632E-4</v>
      </c>
      <c r="CV162">
        <f t="shared" si="247"/>
        <v>1.7252325220793816E-4</v>
      </c>
      <c r="CW162">
        <f t="shared" si="247"/>
        <v>1.1341419869011392E-4</v>
      </c>
      <c r="CX162">
        <f t="shared" si="247"/>
        <v>7.0044670459337119E-5</v>
      </c>
      <c r="CY162">
        <f t="shared" si="247"/>
        <v>3.9061479422142208E-5</v>
      </c>
      <c r="CZ162">
        <f t="shared" si="247"/>
        <v>1.8164110091960804E-5</v>
      </c>
      <c r="DA162">
        <f t="shared" si="247"/>
        <v>5.6843243928463209E-6</v>
      </c>
      <c r="DB162">
        <f t="shared" si="247"/>
        <v>3.610943918872703E-7</v>
      </c>
      <c r="DC162">
        <f t="shared" si="247"/>
        <v>0</v>
      </c>
      <c r="DD162">
        <f t="shared" si="247"/>
        <v>0</v>
      </c>
      <c r="DE162">
        <f t="shared" si="247"/>
        <v>0</v>
      </c>
      <c r="DF162">
        <f t="shared" si="247"/>
        <v>0</v>
      </c>
      <c r="DG162">
        <f t="shared" si="247"/>
        <v>0</v>
      </c>
      <c r="DH162">
        <f t="shared" si="247"/>
        <v>0</v>
      </c>
      <c r="DI162">
        <f t="shared" si="247"/>
        <v>0</v>
      </c>
      <c r="DJ162">
        <f t="shared" si="247"/>
        <v>0</v>
      </c>
      <c r="DK162">
        <f t="shared" si="247"/>
        <v>0</v>
      </c>
      <c r="DL162">
        <f t="shared" si="248"/>
        <v>0</v>
      </c>
      <c r="DM162">
        <f t="shared" si="248"/>
        <v>0</v>
      </c>
      <c r="DN162">
        <f t="shared" si="248"/>
        <v>0</v>
      </c>
      <c r="DO162">
        <f t="shared" si="248"/>
        <v>0</v>
      </c>
      <c r="DP162">
        <f t="shared" si="248"/>
        <v>0</v>
      </c>
      <c r="DQ162">
        <f t="shared" si="248"/>
        <v>0</v>
      </c>
      <c r="DR162">
        <f t="shared" si="248"/>
        <v>0</v>
      </c>
      <c r="DS162">
        <f t="shared" si="248"/>
        <v>0</v>
      </c>
      <c r="DT162">
        <f t="shared" si="248"/>
        <v>0</v>
      </c>
      <c r="DU162">
        <f t="shared" si="248"/>
        <v>0</v>
      </c>
      <c r="DV162">
        <f t="shared" si="248"/>
        <v>0</v>
      </c>
      <c r="DW162">
        <f t="shared" si="248"/>
        <v>0</v>
      </c>
      <c r="DX162">
        <f t="shared" si="248"/>
        <v>0</v>
      </c>
      <c r="DY162">
        <f t="shared" si="248"/>
        <v>0</v>
      </c>
      <c r="DZ162">
        <f t="shared" si="248"/>
        <v>0</v>
      </c>
      <c r="EA162">
        <f t="shared" si="248"/>
        <v>0</v>
      </c>
      <c r="EB162">
        <f t="shared" si="249"/>
        <v>0</v>
      </c>
      <c r="EC162">
        <f t="shared" si="249"/>
        <v>0</v>
      </c>
      <c r="ED162">
        <f t="shared" si="249"/>
        <v>0</v>
      </c>
      <c r="EE162">
        <f t="shared" si="249"/>
        <v>0</v>
      </c>
      <c r="EF162">
        <f t="shared" si="249"/>
        <v>0</v>
      </c>
      <c r="EG162">
        <f t="shared" si="249"/>
        <v>0</v>
      </c>
      <c r="EH162">
        <f t="shared" si="249"/>
        <v>0</v>
      </c>
      <c r="EI162">
        <f t="shared" si="249"/>
        <v>0</v>
      </c>
      <c r="EJ162">
        <f t="shared" si="249"/>
        <v>0</v>
      </c>
      <c r="EK162">
        <f t="shared" si="249"/>
        <v>0</v>
      </c>
      <c r="EL162">
        <f t="shared" si="249"/>
        <v>0</v>
      </c>
      <c r="EM162">
        <f t="shared" si="249"/>
        <v>0</v>
      </c>
      <c r="EN162">
        <f t="shared" si="250"/>
        <v>0</v>
      </c>
      <c r="EO162">
        <f t="shared" si="250"/>
        <v>0</v>
      </c>
      <c r="EP162">
        <f t="shared" si="250"/>
        <v>0</v>
      </c>
      <c r="EQ162">
        <f t="shared" si="250"/>
        <v>0</v>
      </c>
      <c r="ER162">
        <f t="shared" si="250"/>
        <v>0</v>
      </c>
      <c r="ES162">
        <f t="shared" si="250"/>
        <v>0</v>
      </c>
      <c r="ET162">
        <f t="shared" si="250"/>
        <v>0</v>
      </c>
      <c r="EU162">
        <f t="shared" si="250"/>
        <v>0</v>
      </c>
      <c r="EV162">
        <f t="shared" si="250"/>
        <v>0</v>
      </c>
      <c r="EW162">
        <f t="shared" si="250"/>
        <v>0</v>
      </c>
      <c r="EX162">
        <f t="shared" si="250"/>
        <v>0</v>
      </c>
      <c r="EZ162">
        <f t="shared" si="238"/>
        <v>0.88263370439431699</v>
      </c>
      <c r="FB162">
        <f t="shared" si="239"/>
        <v>1.084166457554947E-2</v>
      </c>
      <c r="FC162">
        <f t="shared" si="240"/>
        <v>0.24862991074431062</v>
      </c>
    </row>
    <row r="163" spans="1:159" x14ac:dyDescent="0.25">
      <c r="A163">
        <v>1080</v>
      </c>
      <c r="B163" s="20">
        <f>'Input spectra'!S162</f>
        <v>4.3791216727564503E-2</v>
      </c>
      <c r="C163">
        <f>'Input spectra'!D162</f>
        <v>0</v>
      </c>
      <c r="D163">
        <f t="shared" si="241"/>
        <v>2.0653927966864227E-2</v>
      </c>
      <c r="E163">
        <f t="shared" si="241"/>
        <v>2.0413923471843533E-2</v>
      </c>
      <c r="F163">
        <f t="shared" si="241"/>
        <v>2.0175622054527418E-2</v>
      </c>
      <c r="G163">
        <f t="shared" si="241"/>
        <v>1.9939013413950993E-2</v>
      </c>
      <c r="H163">
        <f t="shared" si="241"/>
        <v>1.9704087306653715E-2</v>
      </c>
      <c r="I163">
        <f t="shared" si="241"/>
        <v>1.9470833546373526E-2</v>
      </c>
      <c r="J163">
        <f t="shared" si="241"/>
        <v>1.9239242003742555E-2</v>
      </c>
      <c r="K163">
        <f t="shared" si="241"/>
        <v>1.9009302605984404E-2</v>
      </c>
      <c r="L163">
        <f t="shared" si="241"/>
        <v>1.8781005336613008E-2</v>
      </c>
      <c r="M163">
        <f t="shared" si="241"/>
        <v>1.8554340235133002E-2</v>
      </c>
      <c r="N163">
        <f t="shared" si="241"/>
        <v>1.8329297396741672E-2</v>
      </c>
      <c r="O163">
        <f t="shared" si="241"/>
        <v>1.8105866972032408E-2</v>
      </c>
      <c r="P163">
        <f t="shared" si="241"/>
        <v>1.7884039166699742E-2</v>
      </c>
      <c r="Q163">
        <f t="shared" si="241"/>
        <v>1.7663804241245831E-2</v>
      </c>
      <c r="R163">
        <f t="shared" si="241"/>
        <v>1.7445152510688504E-2</v>
      </c>
      <c r="S163">
        <f t="shared" si="241"/>
        <v>1.7228074344270795E-2</v>
      </c>
      <c r="T163">
        <f t="shared" si="242"/>
        <v>1.7012560165172004E-2</v>
      </c>
      <c r="U163">
        <f t="shared" si="242"/>
        <v>1.6798600450220171E-2</v>
      </c>
      <c r="V163">
        <f t="shared" si="242"/>
        <v>1.6586185729606139E-2</v>
      </c>
      <c r="W163">
        <f t="shared" si="242"/>
        <v>1.6375306586599005E-2</v>
      </c>
      <c r="X163">
        <f t="shared" si="242"/>
        <v>1.6165953657263074E-2</v>
      </c>
      <c r="Y163">
        <f t="shared" si="242"/>
        <v>1.5958117630176284E-2</v>
      </c>
      <c r="Z163">
        <f t="shared" si="242"/>
        <v>1.5751789246150054E-2</v>
      </c>
      <c r="AA163">
        <f t="shared" si="242"/>
        <v>1.5546959297950596E-2</v>
      </c>
      <c r="AB163">
        <f t="shared" si="242"/>
        <v>1.5343618630021667E-2</v>
      </c>
      <c r="AC163">
        <f t="shared" si="242"/>
        <v>1.5141758138208752E-2</v>
      </c>
      <c r="AD163">
        <f t="shared" si="242"/>
        <v>1.4941368769484646E-2</v>
      </c>
      <c r="AE163">
        <f t="shared" si="242"/>
        <v>1.4742441521676501E-2</v>
      </c>
      <c r="AF163">
        <f t="shared" si="242"/>
        <v>1.454496744319423E-2</v>
      </c>
      <c r="AG163">
        <f t="shared" si="242"/>
        <v>1.4348937632760345E-2</v>
      </c>
      <c r="AH163">
        <f t="shared" si="242"/>
        <v>1.4154343239141191E-2</v>
      </c>
      <c r="AI163">
        <f t="shared" si="242"/>
        <v>1.3961175460879547E-2</v>
      </c>
      <c r="AJ163">
        <f t="shared" si="243"/>
        <v>1.3769425546028634E-2</v>
      </c>
      <c r="AK163">
        <f t="shared" si="243"/>
        <v>1.3579084791887464E-2</v>
      </c>
      <c r="AL163">
        <f t="shared" si="243"/>
        <v>1.3390144544737604E-2</v>
      </c>
      <c r="AM163">
        <f t="shared" si="243"/>
        <v>1.3202596199581255E-2</v>
      </c>
      <c r="AN163">
        <f t="shared" si="243"/>
        <v>1.3016431199880699E-2</v>
      </c>
      <c r="AO163">
        <f t="shared" si="243"/>
        <v>1.2831641037299115E-2</v>
      </c>
      <c r="AP163">
        <f t="shared" si="243"/>
        <v>1.2648217251442705E-2</v>
      </c>
      <c r="AQ163">
        <f t="shared" si="243"/>
        <v>1.2466151429604153E-2</v>
      </c>
      <c r="AR163">
        <f t="shared" si="243"/>
        <v>1.2285435206507446E-2</v>
      </c>
      <c r="AS163">
        <f t="shared" si="243"/>
        <v>1.2106060264053982E-2</v>
      </c>
      <c r="AT163">
        <f t="shared" si="243"/>
        <v>1.1928018331069979E-2</v>
      </c>
      <c r="AU163">
        <f t="shared" si="243"/>
        <v>1.1751301183055252E-2</v>
      </c>
      <c r="AV163">
        <f t="shared" si="243"/>
        <v>1.1575900641933206E-2</v>
      </c>
      <c r="AW163">
        <f t="shared" si="243"/>
        <v>1.1401808575802204E-2</v>
      </c>
      <c r="AX163">
        <f t="shared" si="243"/>
        <v>1.0136395699988598E-2</v>
      </c>
      <c r="AY163">
        <f t="shared" si="243"/>
        <v>8.6621071824667748E-3</v>
      </c>
      <c r="AZ163">
        <f t="shared" si="244"/>
        <v>7.7982760684892748E-3</v>
      </c>
      <c r="BA163">
        <f t="shared" si="244"/>
        <v>7.1440657919349601E-3</v>
      </c>
      <c r="BB163">
        <f t="shared" si="244"/>
        <v>6.6095717068634921E-3</v>
      </c>
      <c r="BC163">
        <f t="shared" si="244"/>
        <v>6.1558307533474193E-3</v>
      </c>
      <c r="BD163">
        <f t="shared" si="244"/>
        <v>5.7614975152413921E-3</v>
      </c>
      <c r="BE163">
        <f t="shared" si="244"/>
        <v>5.4132676476701148E-3</v>
      </c>
      <c r="BF163">
        <f t="shared" si="244"/>
        <v>5.1021344724473568E-3</v>
      </c>
      <c r="BG163">
        <f t="shared" si="244"/>
        <v>4.8216396934838762E-3</v>
      </c>
      <c r="BH163">
        <f t="shared" si="244"/>
        <v>4.5669522589788895E-3</v>
      </c>
      <c r="BI163">
        <f t="shared" si="244"/>
        <v>4.3343395551858205E-3</v>
      </c>
      <c r="BJ163">
        <f t="shared" si="244"/>
        <v>4.1208432243587615E-3</v>
      </c>
      <c r="BK163">
        <f t="shared" si="244"/>
        <v>3.9240698732148707E-3</v>
      </c>
      <c r="BL163">
        <f t="shared" si="244"/>
        <v>3.7420501785016872E-3</v>
      </c>
      <c r="BM163">
        <f t="shared" si="244"/>
        <v>3.5731407008101905E-3</v>
      </c>
      <c r="BN163">
        <f t="shared" si="244"/>
        <v>3.4159534454729613E-3</v>
      </c>
      <c r="BO163">
        <f t="shared" si="244"/>
        <v>3.2693040652842426E-3</v>
      </c>
      <c r="BP163">
        <f t="shared" si="245"/>
        <v>3.1321729527318777E-3</v>
      </c>
      <c r="BQ163">
        <f t="shared" si="245"/>
        <v>3.0036754690002123E-3</v>
      </c>
      <c r="BR163">
        <f t="shared" si="245"/>
        <v>2.8830387920944041E-3</v>
      </c>
      <c r="BS163">
        <f t="shared" si="245"/>
        <v>2.7695836530661666E-3</v>
      </c>
      <c r="BT163">
        <f t="shared" si="245"/>
        <v>2.6627097440285732E-3</v>
      </c>
      <c r="BU163">
        <f t="shared" si="245"/>
        <v>2.5618839265958097E-3</v>
      </c>
      <c r="BV163">
        <f t="shared" si="245"/>
        <v>2.4666306055653453E-3</v>
      </c>
      <c r="BW163">
        <f t="shared" si="245"/>
        <v>2.3765237975145481E-3</v>
      </c>
      <c r="BX163">
        <f t="shared" si="245"/>
        <v>2.2911805410734715E-3</v>
      </c>
      <c r="BY163">
        <f t="shared" si="245"/>
        <v>2.210255380125755E-3</v>
      </c>
      <c r="BZ163">
        <f t="shared" si="245"/>
        <v>2.133435713043314E-3</v>
      </c>
      <c r="CA163">
        <f t="shared" si="245"/>
        <v>2.0604378469452228E-3</v>
      </c>
      <c r="CB163">
        <f t="shared" si="245"/>
        <v>1.991003630426199E-3</v>
      </c>
      <c r="CC163">
        <f t="shared" si="245"/>
        <v>1.9248975643642271E-3</v>
      </c>
      <c r="CD163">
        <f t="shared" si="245"/>
        <v>1.8619043104923258E-3</v>
      </c>
      <c r="CE163">
        <f t="shared" si="245"/>
        <v>1.8018265329721025E-3</v>
      </c>
      <c r="CF163">
        <f t="shared" si="246"/>
        <v>1.7444830203637188E-3</v>
      </c>
      <c r="CG163">
        <f t="shared" si="246"/>
        <v>1.6897070449691785E-3</v>
      </c>
      <c r="CH163">
        <f t="shared" si="246"/>
        <v>1.6373449241377962E-3</v>
      </c>
      <c r="CI163">
        <f t="shared" si="246"/>
        <v>1.5872547542135707E-3</v>
      </c>
      <c r="CJ163">
        <f t="shared" si="246"/>
        <v>1.5393052927114615E-3</v>
      </c>
      <c r="CK163">
        <f t="shared" si="246"/>
        <v>1.4933749682885626E-3</v>
      </c>
      <c r="CL163">
        <f t="shared" si="246"/>
        <v>1.449351001322093E-3</v>
      </c>
      <c r="CM163">
        <f t="shared" si="246"/>
        <v>1.4071286205691003E-3</v>
      </c>
      <c r="CN163">
        <f t="shared" si="246"/>
        <v>1.3666103635792393E-3</v>
      </c>
      <c r="CO163">
        <f t="shared" si="246"/>
        <v>1.3277054503528806E-3</v>
      </c>
      <c r="CP163">
        <f t="shared" si="246"/>
        <v>1.2903292212536042E-3</v>
      </c>
      <c r="CQ163">
        <f t="shared" si="246"/>
        <v>1.2544026314533845E-3</v>
      </c>
      <c r="CR163">
        <f t="shared" si="246"/>
        <v>8.0767754289966839E-4</v>
      </c>
      <c r="CS163">
        <f t="shared" si="246"/>
        <v>5.2462964500628458E-4</v>
      </c>
      <c r="CT163">
        <f t="shared" si="246"/>
        <v>3.6334733560793627E-4</v>
      </c>
      <c r="CU163">
        <f t="shared" si="246"/>
        <v>2.5278050267772467E-4</v>
      </c>
      <c r="CV163">
        <f t="shared" si="247"/>
        <v>1.7261025457455432E-4</v>
      </c>
      <c r="CW163">
        <f t="shared" si="247"/>
        <v>1.1347198866428939E-4</v>
      </c>
      <c r="CX163">
        <f t="shared" si="247"/>
        <v>7.0080729623025944E-5</v>
      </c>
      <c r="CY163">
        <f t="shared" si="247"/>
        <v>3.9081793611708428E-5</v>
      </c>
      <c r="CZ163">
        <f t="shared" si="247"/>
        <v>1.8173651904595773E-5</v>
      </c>
      <c r="DA163">
        <f t="shared" si="247"/>
        <v>5.6873403011115518E-6</v>
      </c>
      <c r="DB163">
        <f t="shared" si="247"/>
        <v>3.6128787361426669E-7</v>
      </c>
      <c r="DC163">
        <f t="shared" si="247"/>
        <v>0</v>
      </c>
      <c r="DD163">
        <f t="shared" si="247"/>
        <v>0</v>
      </c>
      <c r="DE163">
        <f t="shared" si="247"/>
        <v>0</v>
      </c>
      <c r="DF163">
        <f t="shared" si="247"/>
        <v>0</v>
      </c>
      <c r="DG163">
        <f t="shared" si="247"/>
        <v>0</v>
      </c>
      <c r="DH163">
        <f t="shared" si="247"/>
        <v>0</v>
      </c>
      <c r="DI163">
        <f t="shared" si="247"/>
        <v>0</v>
      </c>
      <c r="DJ163">
        <f t="shared" si="247"/>
        <v>0</v>
      </c>
      <c r="DK163">
        <f t="shared" si="247"/>
        <v>0</v>
      </c>
      <c r="DL163">
        <f t="shared" si="248"/>
        <v>0</v>
      </c>
      <c r="DM163">
        <f t="shared" si="248"/>
        <v>0</v>
      </c>
      <c r="DN163">
        <f t="shared" si="248"/>
        <v>0</v>
      </c>
      <c r="DO163">
        <f t="shared" si="248"/>
        <v>0</v>
      </c>
      <c r="DP163">
        <f t="shared" si="248"/>
        <v>0</v>
      </c>
      <c r="DQ163">
        <f t="shared" si="248"/>
        <v>0</v>
      </c>
      <c r="DR163">
        <f t="shared" si="248"/>
        <v>0</v>
      </c>
      <c r="DS163">
        <f t="shared" si="248"/>
        <v>0</v>
      </c>
      <c r="DT163">
        <f t="shared" si="248"/>
        <v>0</v>
      </c>
      <c r="DU163">
        <f t="shared" si="248"/>
        <v>0</v>
      </c>
      <c r="DV163">
        <f t="shared" si="248"/>
        <v>0</v>
      </c>
      <c r="DW163">
        <f t="shared" si="248"/>
        <v>0</v>
      </c>
      <c r="DX163">
        <f t="shared" si="248"/>
        <v>0</v>
      </c>
      <c r="DY163">
        <f t="shared" si="248"/>
        <v>0</v>
      </c>
      <c r="DZ163">
        <f t="shared" si="248"/>
        <v>0</v>
      </c>
      <c r="EA163">
        <f t="shared" si="248"/>
        <v>0</v>
      </c>
      <c r="EB163">
        <f t="shared" si="249"/>
        <v>0</v>
      </c>
      <c r="EC163">
        <f t="shared" si="249"/>
        <v>0</v>
      </c>
      <c r="ED163">
        <f t="shared" si="249"/>
        <v>0</v>
      </c>
      <c r="EE163">
        <f t="shared" si="249"/>
        <v>0</v>
      </c>
      <c r="EF163">
        <f t="shared" si="249"/>
        <v>0</v>
      </c>
      <c r="EG163">
        <f t="shared" si="249"/>
        <v>0</v>
      </c>
      <c r="EH163">
        <f t="shared" si="249"/>
        <v>0</v>
      </c>
      <c r="EI163">
        <f t="shared" si="249"/>
        <v>0</v>
      </c>
      <c r="EJ163">
        <f t="shared" si="249"/>
        <v>0</v>
      </c>
      <c r="EK163">
        <f t="shared" si="249"/>
        <v>0</v>
      </c>
      <c r="EL163">
        <f t="shared" si="249"/>
        <v>0</v>
      </c>
      <c r="EM163">
        <f t="shared" si="249"/>
        <v>0</v>
      </c>
      <c r="EN163">
        <f t="shared" si="250"/>
        <v>0</v>
      </c>
      <c r="EO163">
        <f t="shared" si="250"/>
        <v>0</v>
      </c>
      <c r="EP163">
        <f t="shared" si="250"/>
        <v>0</v>
      </c>
      <c r="EQ163">
        <f t="shared" si="250"/>
        <v>0</v>
      </c>
      <c r="ER163">
        <f t="shared" si="250"/>
        <v>0</v>
      </c>
      <c r="ES163">
        <f t="shared" si="250"/>
        <v>0</v>
      </c>
      <c r="ET163">
        <f t="shared" si="250"/>
        <v>0</v>
      </c>
      <c r="EU163">
        <f t="shared" si="250"/>
        <v>0</v>
      </c>
      <c r="EV163">
        <f t="shared" si="250"/>
        <v>0</v>
      </c>
      <c r="EW163">
        <f t="shared" si="250"/>
        <v>0</v>
      </c>
      <c r="EX163">
        <f t="shared" si="250"/>
        <v>0</v>
      </c>
      <c r="EZ163">
        <f t="shared" si="238"/>
        <v>0.88276133203449292</v>
      </c>
      <c r="FB163">
        <f t="shared" si="239"/>
        <v>1.0828819759805652E-2</v>
      </c>
      <c r="FC163">
        <f t="shared" si="240"/>
        <v>0.24863155181269536</v>
      </c>
    </row>
    <row r="164" spans="1:159" x14ac:dyDescent="0.25">
      <c r="A164">
        <v>1085</v>
      </c>
      <c r="B164" s="20">
        <f>'Input spectra'!S163</f>
        <v>4.37386993884109E-2</v>
      </c>
      <c r="C164">
        <f>'Input spectra'!D163</f>
        <v>0</v>
      </c>
      <c r="D164">
        <f t="shared" si="241"/>
        <v>2.0653927966864227E-2</v>
      </c>
      <c r="E164">
        <f t="shared" si="241"/>
        <v>2.0414030680619293E-2</v>
      </c>
      <c r="F164">
        <f t="shared" si="241"/>
        <v>2.0175833969637551E-2</v>
      </c>
      <c r="G164">
        <f t="shared" si="241"/>
        <v>1.9939327559604654E-2</v>
      </c>
      <c r="H164">
        <f t="shared" si="241"/>
        <v>1.9704501233495687E-2</v>
      </c>
      <c r="I164">
        <f t="shared" si="241"/>
        <v>1.9471344831270804E-2</v>
      </c>
      <c r="J164">
        <f t="shared" si="241"/>
        <v>1.923984824957245E-2</v>
      </c>
      <c r="K164">
        <f t="shared" si="241"/>
        <v>1.901000144142409E-2</v>
      </c>
      <c r="L164">
        <f t="shared" si="241"/>
        <v>1.8781794415930558E-2</v>
      </c>
      <c r="M164">
        <f t="shared" si="241"/>
        <v>1.8555217237979885E-2</v>
      </c>
      <c r="N164">
        <f t="shared" si="241"/>
        <v>1.8330260027946698E-2</v>
      </c>
      <c r="O164">
        <f t="shared" si="241"/>
        <v>1.8106912961397121E-2</v>
      </c>
      <c r="P164">
        <f t="shared" si="241"/>
        <v>1.7885166268795237E-2</v>
      </c>
      <c r="Q164">
        <f t="shared" si="241"/>
        <v>1.7665010235211005E-2</v>
      </c>
      <c r="R164">
        <f t="shared" si="241"/>
        <v>1.7446435200029711E-2</v>
      </c>
      <c r="S164">
        <f t="shared" si="241"/>
        <v>1.7229431556662934E-2</v>
      </c>
      <c r="T164">
        <f t="shared" si="242"/>
        <v>1.7013989752260955E-2</v>
      </c>
      <c r="U164">
        <f t="shared" si="242"/>
        <v>1.6800100287426671E-2</v>
      </c>
      <c r="V164">
        <f t="shared" si="242"/>
        <v>1.6587753715930999E-2</v>
      </c>
      <c r="W164">
        <f t="shared" si="242"/>
        <v>1.6376940644429728E-2</v>
      </c>
      <c r="X164">
        <f t="shared" si="242"/>
        <v>1.6167651732181806E-2</v>
      </c>
      <c r="Y164">
        <f t="shared" si="242"/>
        <v>1.5959877690769141E-2</v>
      </c>
      <c r="Z164">
        <f t="shared" si="242"/>
        <v>1.5753609283817773E-2</v>
      </c>
      <c r="AA164">
        <f t="shared" si="242"/>
        <v>1.5548837326720539E-2</v>
      </c>
      <c r="AB164">
        <f t="shared" si="242"/>
        <v>1.5345552686361143E-2</v>
      </c>
      <c r="AC164">
        <f t="shared" si="242"/>
        <v>1.5143746280839662E-2</v>
      </c>
      <c r="AD164">
        <f t="shared" si="242"/>
        <v>1.4943409079199428E-2</v>
      </c>
      <c r="AE164">
        <f t="shared" si="242"/>
        <v>1.4744532101155389E-2</v>
      </c>
      <c r="AF164">
        <f t="shared" si="242"/>
        <v>1.4547106416823798E-2</v>
      </c>
      <c r="AG164">
        <f t="shared" si="242"/>
        <v>1.4351123146453343E-2</v>
      </c>
      <c r="AH164">
        <f t="shared" si="242"/>
        <v>1.4156573460157647E-2</v>
      </c>
      <c r="AI164">
        <f t="shared" si="242"/>
        <v>1.3963448577649147E-2</v>
      </c>
      <c r="AJ164">
        <f t="shared" si="243"/>
        <v>1.3771739767974356E-2</v>
      </c>
      <c r="AK164">
        <f t="shared" si="243"/>
        <v>1.358143834925047E-2</v>
      </c>
      <c r="AL164">
        <f t="shared" si="243"/>
        <v>1.339253568840337E-2</v>
      </c>
      <c r="AM164">
        <f t="shared" si="243"/>
        <v>1.3205023200906937E-2</v>
      </c>
      <c r="AN164">
        <f t="shared" si="243"/>
        <v>1.3018892350523734E-2</v>
      </c>
      <c r="AO164">
        <f t="shared" si="243"/>
        <v>1.2834134649047035E-2</v>
      </c>
      <c r="AP164">
        <f t="shared" si="243"/>
        <v>1.2650741656044164E-2</v>
      </c>
      <c r="AQ164">
        <f t="shared" si="243"/>
        <v>1.2468704978601163E-2</v>
      </c>
      <c r="AR164">
        <f t="shared" si="243"/>
        <v>1.22880162710688E-2</v>
      </c>
      <c r="AS164">
        <f t="shared" si="243"/>
        <v>1.210866723480988E-2</v>
      </c>
      <c r="AT164">
        <f t="shared" si="243"/>
        <v>1.1930649617947819E-2</v>
      </c>
      <c r="AU164">
        <f t="shared" si="243"/>
        <v>1.1753955215116605E-2</v>
      </c>
      <c r="AV164">
        <f t="shared" si="243"/>
        <v>1.1578575867211964E-2</v>
      </c>
      <c r="AW164">
        <f t="shared" si="243"/>
        <v>1.1404503461143857E-2</v>
      </c>
      <c r="AX164">
        <f t="shared" si="243"/>
        <v>1.0138844743837949E-2</v>
      </c>
      <c r="AY164">
        <f t="shared" si="243"/>
        <v>8.6642455272185597E-3</v>
      </c>
      <c r="AZ164">
        <f t="shared" si="244"/>
        <v>7.8002421308882323E-3</v>
      </c>
      <c r="BA164">
        <f t="shared" si="244"/>
        <v>7.1459044463978915E-3</v>
      </c>
      <c r="BB164">
        <f t="shared" si="244"/>
        <v>6.6113075203492293E-3</v>
      </c>
      <c r="BC164">
        <f t="shared" si="244"/>
        <v>6.1574797422112287E-3</v>
      </c>
      <c r="BD164">
        <f t="shared" si="244"/>
        <v>5.7630711384011272E-3</v>
      </c>
      <c r="BE164">
        <f t="shared" si="244"/>
        <v>5.4147745965726982E-3</v>
      </c>
      <c r="BF164">
        <f t="shared" si="244"/>
        <v>5.1035816104803063E-3</v>
      </c>
      <c r="BG164">
        <f t="shared" si="244"/>
        <v>4.8230326029207347E-3</v>
      </c>
      <c r="BH164">
        <f t="shared" si="244"/>
        <v>4.5682955839150162E-3</v>
      </c>
      <c r="BI164">
        <f t="shared" si="244"/>
        <v>4.335637228893117E-3</v>
      </c>
      <c r="BJ164">
        <f t="shared" si="244"/>
        <v>4.1220986267302244E-3</v>
      </c>
      <c r="BK164">
        <f t="shared" si="244"/>
        <v>3.9252859436857829E-3</v>
      </c>
      <c r="BL164">
        <f t="shared" si="244"/>
        <v>3.7432294994064422E-3</v>
      </c>
      <c r="BM164">
        <f t="shared" si="244"/>
        <v>3.5742855604179598E-3</v>
      </c>
      <c r="BN164">
        <f t="shared" si="244"/>
        <v>3.4170658866436274E-3</v>
      </c>
      <c r="BO164">
        <f t="shared" si="244"/>
        <v>3.2703859236932718E-3</v>
      </c>
      <c r="BP164">
        <f t="shared" si="245"/>
        <v>3.1332258873645823E-3</v>
      </c>
      <c r="BQ164">
        <f t="shared" si="245"/>
        <v>3.0047009868085536E-3</v>
      </c>
      <c r="BR164">
        <f t="shared" si="245"/>
        <v>2.884038268172664E-3</v>
      </c>
      <c r="BS164">
        <f t="shared" si="245"/>
        <v>2.7705583473360313E-3</v>
      </c>
      <c r="BT164">
        <f t="shared" si="245"/>
        <v>2.6636608151694571E-3</v>
      </c>
      <c r="BU164">
        <f t="shared" si="245"/>
        <v>2.5628124437754793E-3</v>
      </c>
      <c r="BV164">
        <f t="shared" si="245"/>
        <v>2.467537558395308E-3</v>
      </c>
      <c r="BW164">
        <f t="shared" si="245"/>
        <v>2.3774101045589031E-3</v>
      </c>
      <c r="BX164">
        <f t="shared" si="245"/>
        <v>2.2920470571686493E-3</v>
      </c>
      <c r="BY164">
        <f t="shared" si="245"/>
        <v>2.211102902714852E-3</v>
      </c>
      <c r="BZ164">
        <f t="shared" si="245"/>
        <v>2.1342649876877704E-3</v>
      </c>
      <c r="CA164">
        <f t="shared" si="245"/>
        <v>2.0612495721450039E-3</v>
      </c>
      <c r="CB164">
        <f t="shared" si="245"/>
        <v>1.9917984618550428E-3</v>
      </c>
      <c r="CC164">
        <f t="shared" si="245"/>
        <v>1.925676118607189E-3</v>
      </c>
      <c r="CD164">
        <f t="shared" si="245"/>
        <v>1.8626671683575292E-3</v>
      </c>
      <c r="CE164">
        <f t="shared" si="245"/>
        <v>1.8025742424363496E-3</v>
      </c>
      <c r="CF164">
        <f t="shared" si="246"/>
        <v>1.7452160992017603E-3</v>
      </c>
      <c r="CG164">
        <f t="shared" si="246"/>
        <v>1.6904259831084473E-3</v>
      </c>
      <c r="CH164">
        <f t="shared" si="246"/>
        <v>1.638050185773879E-3</v>
      </c>
      <c r="CI164">
        <f t="shared" si="246"/>
        <v>1.5879467797163427E-3</v>
      </c>
      <c r="CJ164">
        <f t="shared" si="246"/>
        <v>1.5399845003473865E-3</v>
      </c>
      <c r="CK164">
        <f t="shared" si="246"/>
        <v>1.4940417557809771E-3</v>
      </c>
      <c r="CL164">
        <f t="shared" si="246"/>
        <v>1.4500057472682428E-3</v>
      </c>
      <c r="CM164">
        <f t="shared" si="246"/>
        <v>1.4077716857301154E-3</v>
      </c>
      <c r="CN164">
        <f t="shared" si="246"/>
        <v>1.367242092057073E-3</v>
      </c>
      <c r="CO164">
        <f t="shared" si="246"/>
        <v>1.3283261706664047E-3</v>
      </c>
      <c r="CP164">
        <f t="shared" si="246"/>
        <v>1.290939247324496E-3</v>
      </c>
      <c r="CQ164">
        <f t="shared" si="246"/>
        <v>1.2550022635111106E-3</v>
      </c>
      <c r="CR164">
        <f t="shared" si="246"/>
        <v>8.0806787428235115E-4</v>
      </c>
      <c r="CS164">
        <f t="shared" si="246"/>
        <v>5.2488594261337809E-4</v>
      </c>
      <c r="CT164">
        <f t="shared" si="246"/>
        <v>3.6352675102106102E-4</v>
      </c>
      <c r="CU164">
        <f t="shared" si="246"/>
        <v>2.5290665005771068E-4</v>
      </c>
      <c r="CV164">
        <f t="shared" si="247"/>
        <v>1.7269730081590447E-4</v>
      </c>
      <c r="CW164">
        <f t="shared" si="247"/>
        <v>1.135298080852286E-4</v>
      </c>
      <c r="CX164">
        <f t="shared" si="247"/>
        <v>7.011680735005838E-5</v>
      </c>
      <c r="CY164">
        <f t="shared" si="247"/>
        <v>3.9102118365807891E-5</v>
      </c>
      <c r="CZ164">
        <f t="shared" si="247"/>
        <v>1.8183198729652927E-5</v>
      </c>
      <c r="DA164">
        <f t="shared" si="247"/>
        <v>5.6903578095146423E-6</v>
      </c>
      <c r="DB164">
        <f t="shared" si="247"/>
        <v>3.6148145901271177E-7</v>
      </c>
      <c r="DC164">
        <f t="shared" si="247"/>
        <v>0</v>
      </c>
      <c r="DD164">
        <f t="shared" si="247"/>
        <v>0</v>
      </c>
      <c r="DE164">
        <f t="shared" si="247"/>
        <v>0</v>
      </c>
      <c r="DF164">
        <f t="shared" si="247"/>
        <v>0</v>
      </c>
      <c r="DG164">
        <f t="shared" si="247"/>
        <v>0</v>
      </c>
      <c r="DH164">
        <f t="shared" si="247"/>
        <v>0</v>
      </c>
      <c r="DI164">
        <f t="shared" si="247"/>
        <v>0</v>
      </c>
      <c r="DJ164">
        <f t="shared" si="247"/>
        <v>0</v>
      </c>
      <c r="DK164">
        <f t="shared" si="247"/>
        <v>0</v>
      </c>
      <c r="DL164">
        <f t="shared" si="248"/>
        <v>0</v>
      </c>
      <c r="DM164">
        <f t="shared" si="248"/>
        <v>0</v>
      </c>
      <c r="DN164">
        <f t="shared" si="248"/>
        <v>0</v>
      </c>
      <c r="DO164">
        <f t="shared" si="248"/>
        <v>0</v>
      </c>
      <c r="DP164">
        <f t="shared" si="248"/>
        <v>0</v>
      </c>
      <c r="DQ164">
        <f t="shared" si="248"/>
        <v>0</v>
      </c>
      <c r="DR164">
        <f t="shared" si="248"/>
        <v>0</v>
      </c>
      <c r="DS164">
        <f t="shared" si="248"/>
        <v>0</v>
      </c>
      <c r="DT164">
        <f t="shared" si="248"/>
        <v>0</v>
      </c>
      <c r="DU164">
        <f t="shared" si="248"/>
        <v>0</v>
      </c>
      <c r="DV164">
        <f t="shared" si="248"/>
        <v>0</v>
      </c>
      <c r="DW164">
        <f t="shared" si="248"/>
        <v>0</v>
      </c>
      <c r="DX164">
        <f t="shared" si="248"/>
        <v>0</v>
      </c>
      <c r="DY164">
        <f t="shared" si="248"/>
        <v>0</v>
      </c>
      <c r="DZ164">
        <f t="shared" si="248"/>
        <v>0</v>
      </c>
      <c r="EA164">
        <f t="shared" si="248"/>
        <v>0</v>
      </c>
      <c r="EB164">
        <f t="shared" si="249"/>
        <v>0</v>
      </c>
      <c r="EC164">
        <f t="shared" si="249"/>
        <v>0</v>
      </c>
      <c r="ED164">
        <f t="shared" si="249"/>
        <v>0</v>
      </c>
      <c r="EE164">
        <f t="shared" si="249"/>
        <v>0</v>
      </c>
      <c r="EF164">
        <f t="shared" si="249"/>
        <v>0</v>
      </c>
      <c r="EG164">
        <f t="shared" si="249"/>
        <v>0</v>
      </c>
      <c r="EH164">
        <f t="shared" si="249"/>
        <v>0</v>
      </c>
      <c r="EI164">
        <f t="shared" si="249"/>
        <v>0</v>
      </c>
      <c r="EJ164">
        <f t="shared" si="249"/>
        <v>0</v>
      </c>
      <c r="EK164">
        <f t="shared" si="249"/>
        <v>0</v>
      </c>
      <c r="EL164">
        <f t="shared" si="249"/>
        <v>0</v>
      </c>
      <c r="EM164">
        <f t="shared" si="249"/>
        <v>0</v>
      </c>
      <c r="EN164">
        <f t="shared" si="250"/>
        <v>0</v>
      </c>
      <c r="EO164">
        <f t="shared" si="250"/>
        <v>0</v>
      </c>
      <c r="EP164">
        <f t="shared" si="250"/>
        <v>0</v>
      </c>
      <c r="EQ164">
        <f t="shared" si="250"/>
        <v>0</v>
      </c>
      <c r="ER164">
        <f t="shared" si="250"/>
        <v>0</v>
      </c>
      <c r="ES164">
        <f t="shared" si="250"/>
        <v>0</v>
      </c>
      <c r="ET164">
        <f t="shared" si="250"/>
        <v>0</v>
      </c>
      <c r="EU164">
        <f t="shared" si="250"/>
        <v>0</v>
      </c>
      <c r="EV164">
        <f t="shared" si="250"/>
        <v>0</v>
      </c>
      <c r="EW164">
        <f t="shared" si="250"/>
        <v>0</v>
      </c>
      <c r="EX164">
        <f t="shared" si="250"/>
        <v>0</v>
      </c>
      <c r="EZ164">
        <f t="shared" si="238"/>
        <v>0.88288898836296181</v>
      </c>
      <c r="FB164">
        <f t="shared" si="239"/>
        <v>1.0815974606769696E-2</v>
      </c>
      <c r="FC164">
        <f t="shared" si="240"/>
        <v>0.24863319288131874</v>
      </c>
    </row>
    <row r="165" spans="1:159" x14ac:dyDescent="0.25">
      <c r="A165">
        <v>1090</v>
      </c>
      <c r="B165" s="20">
        <f>'Input spectra'!S164</f>
        <v>4.3686182049257297E-2</v>
      </c>
      <c r="C165">
        <f>'Input spectra'!D164</f>
        <v>0</v>
      </c>
      <c r="D165">
        <f t="shared" si="241"/>
        <v>2.0653927966864227E-2</v>
      </c>
      <c r="E165">
        <f t="shared" si="241"/>
        <v>2.0414137889958085E-2</v>
      </c>
      <c r="F165">
        <f t="shared" si="241"/>
        <v>2.017604588697354E-2</v>
      </c>
      <c r="G165">
        <f t="shared" si="241"/>
        <v>1.9939641710207786E-2</v>
      </c>
      <c r="H165">
        <f t="shared" si="241"/>
        <v>1.9704915169033083E-2</v>
      </c>
      <c r="I165">
        <f t="shared" si="241"/>
        <v>1.9471856129593922E-2</v>
      </c>
      <c r="J165">
        <f t="shared" si="241"/>
        <v>1.9240454514505699E-2</v>
      </c>
      <c r="K165">
        <f t="shared" si="241"/>
        <v>1.9010700302554934E-2</v>
      </c>
      <c r="L165">
        <f t="shared" si="241"/>
        <v>1.8782583528401078E-2</v>
      </c>
      <c r="M165">
        <f t="shared" si="241"/>
        <v>1.8556094282279816E-2</v>
      </c>
      <c r="N165">
        <f t="shared" si="241"/>
        <v>1.8331222709707877E-2</v>
      </c>
      <c r="O165">
        <f t="shared" si="241"/>
        <v>1.8107959011189414E-2</v>
      </c>
      <c r="P165">
        <f t="shared" si="241"/>
        <v>1.7886293441923849E-2</v>
      </c>
      <c r="Q165">
        <f t="shared" si="241"/>
        <v>1.766621631151526E-2</v>
      </c>
      <c r="R165">
        <f t="shared" si="241"/>
        <v>1.7447717983683192E-2</v>
      </c>
      <c r="S165">
        <f t="shared" si="241"/>
        <v>1.723078887597506E-2</v>
      </c>
      <c r="T165">
        <f t="shared" si="242"/>
        <v>1.701541945947993E-2</v>
      </c>
      <c r="U165">
        <f t="shared" si="242"/>
        <v>1.6801600258543825E-2</v>
      </c>
      <c r="V165">
        <f t="shared" si="242"/>
        <v>1.6589321850486512E-2</v>
      </c>
      <c r="W165">
        <f t="shared" si="242"/>
        <v>1.6378574865319691E-2</v>
      </c>
      <c r="X165">
        <f t="shared" si="242"/>
        <v>1.6169349985466663E-2</v>
      </c>
      <c r="Y165">
        <f t="shared" si="242"/>
        <v>1.596163794548347E-2</v>
      </c>
      <c r="Z165">
        <f t="shared" si="242"/>
        <v>1.5755429531781419E-2</v>
      </c>
      <c r="AA165">
        <f t="shared" si="242"/>
        <v>1.5550715582351054E-2</v>
      </c>
      <c r="AB165">
        <f t="shared" si="242"/>
        <v>1.5347486986487569E-2</v>
      </c>
      <c r="AC165">
        <f t="shared" si="242"/>
        <v>1.514573468451761E-2</v>
      </c>
      <c r="AD165">
        <f t="shared" si="242"/>
        <v>1.4945449667527488E-2</v>
      </c>
      <c r="AE165">
        <f t="shared" si="242"/>
        <v>1.4746622977092809E-2</v>
      </c>
      <c r="AF165">
        <f t="shared" si="242"/>
        <v>1.4549245705009465E-2</v>
      </c>
      <c r="AG165">
        <f t="shared" si="242"/>
        <v>1.4353308993026045E-2</v>
      </c>
      <c r="AH165">
        <f t="shared" si="242"/>
        <v>1.4158804032577604E-2</v>
      </c>
      <c r="AI165">
        <f t="shared" si="242"/>
        <v>1.396572206452081E-2</v>
      </c>
      <c r="AJ165">
        <f t="shared" si="243"/>
        <v>1.3774054378870453E-2</v>
      </c>
      <c r="AK165">
        <f t="shared" si="243"/>
        <v>1.3583792314537305E-2</v>
      </c>
      <c r="AL165">
        <f t="shared" si="243"/>
        <v>1.3394927259067364E-2</v>
      </c>
      <c r="AM165">
        <f t="shared" si="243"/>
        <v>1.3207450648382404E-2</v>
      </c>
      <c r="AN165">
        <f t="shared" si="243"/>
        <v>1.3021353966521858E-2</v>
      </c>
      <c r="AO165">
        <f t="shared" si="243"/>
        <v>1.2836628745386094E-2</v>
      </c>
      <c r="AP165">
        <f t="shared" si="243"/>
        <v>1.2653266564480944E-2</v>
      </c>
      <c r="AQ165">
        <f t="shared" si="243"/>
        <v>1.2471259050663569E-2</v>
      </c>
      <c r="AR165">
        <f t="shared" si="243"/>
        <v>1.229059787788968E-2</v>
      </c>
      <c r="AS165">
        <f t="shared" si="243"/>
        <v>1.2111274766961999E-2</v>
      </c>
      <c r="AT165">
        <f t="shared" si="243"/>
        <v>1.1933281485280049E-2</v>
      </c>
      <c r="AU165">
        <f t="shared" si="243"/>
        <v>1.1756609846591257E-2</v>
      </c>
      <c r="AV165">
        <f t="shared" si="243"/>
        <v>1.1581251710743288E-2</v>
      </c>
      <c r="AW165">
        <f t="shared" si="243"/>
        <v>1.1407198983437705E-2</v>
      </c>
      <c r="AX165">
        <f t="shared" si="243"/>
        <v>1.0141294379398194E-2</v>
      </c>
      <c r="AY165">
        <f t="shared" si="243"/>
        <v>8.6663843998463202E-3</v>
      </c>
      <c r="AZ165">
        <f t="shared" si="244"/>
        <v>7.802208688961019E-3</v>
      </c>
      <c r="BA165">
        <f t="shared" si="244"/>
        <v>7.1477435740717847E-3</v>
      </c>
      <c r="BB165">
        <f t="shared" si="244"/>
        <v>6.6130437896963429E-3</v>
      </c>
      <c r="BC165">
        <f t="shared" si="244"/>
        <v>6.1591291727967788E-3</v>
      </c>
      <c r="BD165">
        <f t="shared" si="244"/>
        <v>5.7646451913605512E-3</v>
      </c>
      <c r="BE165">
        <f t="shared" si="244"/>
        <v>5.4162819649806789E-3</v>
      </c>
      <c r="BF165">
        <f t="shared" si="244"/>
        <v>5.1050291589705829E-3</v>
      </c>
      <c r="BG165">
        <f t="shared" si="244"/>
        <v>4.8244259147511405E-3</v>
      </c>
      <c r="BH165">
        <f t="shared" si="244"/>
        <v>4.5696393039772101E-3</v>
      </c>
      <c r="BI165">
        <f t="shared" si="244"/>
        <v>4.3369352911156716E-3</v>
      </c>
      <c r="BJ165">
        <f t="shared" si="244"/>
        <v>4.1233544115562067E-3</v>
      </c>
      <c r="BK165">
        <f t="shared" si="244"/>
        <v>3.9265023910173107E-3</v>
      </c>
      <c r="BL165">
        <f t="shared" si="244"/>
        <v>3.7444091919785266E-3</v>
      </c>
      <c r="BM165">
        <f t="shared" si="244"/>
        <v>3.5754307868468625E-3</v>
      </c>
      <c r="BN165">
        <f t="shared" si="244"/>
        <v>3.4181786900924619E-3</v>
      </c>
      <c r="BO165">
        <f t="shared" si="244"/>
        <v>3.2714681401043695E-3</v>
      </c>
      <c r="BP165">
        <f t="shared" si="245"/>
        <v>3.1342791759596507E-3</v>
      </c>
      <c r="BQ165">
        <f t="shared" si="245"/>
        <v>3.0057268547501854E-3</v>
      </c>
      <c r="BR165">
        <f t="shared" si="245"/>
        <v>2.88503809074381E-3</v>
      </c>
      <c r="BS165">
        <f t="shared" si="245"/>
        <v>2.7715333846281827E-3</v>
      </c>
      <c r="BT165">
        <f t="shared" si="245"/>
        <v>2.664612226015529E-3</v>
      </c>
      <c r="BU165">
        <f t="shared" si="245"/>
        <v>2.5637412974825551E-3</v>
      </c>
      <c r="BV165">
        <f t="shared" si="245"/>
        <v>2.4684448447018087E-3</v>
      </c>
      <c r="BW165">
        <f t="shared" si="245"/>
        <v>2.3782967421449417E-3</v>
      </c>
      <c r="BX165">
        <f t="shared" si="245"/>
        <v>2.2929139009770427E-3</v>
      </c>
      <c r="BY165">
        <f t="shared" si="245"/>
        <v>2.211950750286548E-3</v>
      </c>
      <c r="BZ165">
        <f t="shared" si="245"/>
        <v>2.1350945846744618E-3</v>
      </c>
      <c r="CA165">
        <f t="shared" si="245"/>
        <v>2.062061617130117E-3</v>
      </c>
      <c r="CB165">
        <f t="shared" si="245"/>
        <v>1.9925936105896869E-3</v>
      </c>
      <c r="CC165">
        <f t="shared" si="245"/>
        <v>1.9264549877483154E-3</v>
      </c>
      <c r="CD165">
        <f t="shared" si="245"/>
        <v>1.8634303387802143E-3</v>
      </c>
      <c r="CE165">
        <f t="shared" si="245"/>
        <v>1.8033222621798781E-3</v>
      </c>
      <c r="CF165">
        <f t="shared" si="246"/>
        <v>1.7459494860993109E-3</v>
      </c>
      <c r="CG165">
        <f t="shared" si="246"/>
        <v>1.6911452271421905E-3</v>
      </c>
      <c r="CH165">
        <f t="shared" si="246"/>
        <v>1.6387557511907765E-3</v>
      </c>
      <c r="CI165">
        <f t="shared" si="246"/>
        <v>1.5886391069345738E-3</v>
      </c>
      <c r="CJ165">
        <f t="shared" si="246"/>
        <v>1.5406640076789048E-3</v>
      </c>
      <c r="CK165">
        <f t="shared" si="246"/>
        <v>1.4947088409920288E-3</v>
      </c>
      <c r="CL165">
        <f t="shared" si="246"/>
        <v>1.450660788996611E-3</v>
      </c>
      <c r="CM165">
        <f t="shared" si="246"/>
        <v>1.4084150447752825E-3</v>
      </c>
      <c r="CN165">
        <f t="shared" si="246"/>
        <v>1.3678741125573298E-3</v>
      </c>
      <c r="CO165">
        <f t="shared" si="246"/>
        <v>1.328947181175098E-3</v>
      </c>
      <c r="CP165">
        <f t="shared" si="246"/>
        <v>1.2915495617960542E-3</v>
      </c>
      <c r="CQ165">
        <f t="shared" si="246"/>
        <v>1.2556021822061534E-3</v>
      </c>
      <c r="CR165">
        <f t="shared" si="246"/>
        <v>8.0845839430292491E-4</v>
      </c>
      <c r="CS165">
        <f t="shared" si="246"/>
        <v>5.2514236542968156E-4</v>
      </c>
      <c r="CT165">
        <f t="shared" si="246"/>
        <v>3.6370625502680045E-4</v>
      </c>
      <c r="CU165">
        <f t="shared" si="246"/>
        <v>2.5303286039018438E-4</v>
      </c>
      <c r="CV165">
        <f t="shared" si="247"/>
        <v>1.7278439095411434E-4</v>
      </c>
      <c r="CW165">
        <f t="shared" si="247"/>
        <v>1.1358765696793613E-4</v>
      </c>
      <c r="CX165">
        <f t="shared" si="247"/>
        <v>7.015290364999087E-5</v>
      </c>
      <c r="CY165">
        <f t="shared" si="247"/>
        <v>3.9122453689934751E-5</v>
      </c>
      <c r="CZ165">
        <f t="shared" si="247"/>
        <v>1.8192750569765348E-5</v>
      </c>
      <c r="DA165">
        <f t="shared" si="247"/>
        <v>5.6933769189045701E-6</v>
      </c>
      <c r="DB165">
        <f t="shared" si="247"/>
        <v>3.6167514813815459E-7</v>
      </c>
      <c r="DC165">
        <f t="shared" si="247"/>
        <v>0</v>
      </c>
      <c r="DD165">
        <f t="shared" si="247"/>
        <v>0</v>
      </c>
      <c r="DE165">
        <f t="shared" si="247"/>
        <v>0</v>
      </c>
      <c r="DF165">
        <f t="shared" si="247"/>
        <v>0</v>
      </c>
      <c r="DG165">
        <f t="shared" si="247"/>
        <v>0</v>
      </c>
      <c r="DH165">
        <f t="shared" si="247"/>
        <v>0</v>
      </c>
      <c r="DI165">
        <f t="shared" si="247"/>
        <v>0</v>
      </c>
      <c r="DJ165">
        <f t="shared" si="247"/>
        <v>0</v>
      </c>
      <c r="DK165">
        <f t="shared" si="247"/>
        <v>0</v>
      </c>
      <c r="DL165">
        <f t="shared" si="248"/>
        <v>0</v>
      </c>
      <c r="DM165">
        <f t="shared" si="248"/>
        <v>0</v>
      </c>
      <c r="DN165">
        <f t="shared" si="248"/>
        <v>0</v>
      </c>
      <c r="DO165">
        <f t="shared" si="248"/>
        <v>0</v>
      </c>
      <c r="DP165">
        <f t="shared" si="248"/>
        <v>0</v>
      </c>
      <c r="DQ165">
        <f t="shared" si="248"/>
        <v>0</v>
      </c>
      <c r="DR165">
        <f t="shared" si="248"/>
        <v>0</v>
      </c>
      <c r="DS165">
        <f t="shared" si="248"/>
        <v>0</v>
      </c>
      <c r="DT165">
        <f t="shared" si="248"/>
        <v>0</v>
      </c>
      <c r="DU165">
        <f t="shared" si="248"/>
        <v>0</v>
      </c>
      <c r="DV165">
        <f t="shared" si="248"/>
        <v>0</v>
      </c>
      <c r="DW165">
        <f t="shared" si="248"/>
        <v>0</v>
      </c>
      <c r="DX165">
        <f t="shared" si="248"/>
        <v>0</v>
      </c>
      <c r="DY165">
        <f t="shared" si="248"/>
        <v>0</v>
      </c>
      <c r="DZ165">
        <f t="shared" si="248"/>
        <v>0</v>
      </c>
      <c r="EA165">
        <f t="shared" si="248"/>
        <v>0</v>
      </c>
      <c r="EB165">
        <f t="shared" si="249"/>
        <v>0</v>
      </c>
      <c r="EC165">
        <f t="shared" si="249"/>
        <v>0</v>
      </c>
      <c r="ED165">
        <f t="shared" si="249"/>
        <v>0</v>
      </c>
      <c r="EE165">
        <f t="shared" si="249"/>
        <v>0</v>
      </c>
      <c r="EF165">
        <f t="shared" si="249"/>
        <v>0</v>
      </c>
      <c r="EG165">
        <f t="shared" si="249"/>
        <v>0</v>
      </c>
      <c r="EH165">
        <f t="shared" si="249"/>
        <v>0</v>
      </c>
      <c r="EI165">
        <f t="shared" si="249"/>
        <v>0</v>
      </c>
      <c r="EJ165">
        <f t="shared" si="249"/>
        <v>0</v>
      </c>
      <c r="EK165">
        <f t="shared" si="249"/>
        <v>0</v>
      </c>
      <c r="EL165">
        <f t="shared" si="249"/>
        <v>0</v>
      </c>
      <c r="EM165">
        <f t="shared" si="249"/>
        <v>0</v>
      </c>
      <c r="EN165">
        <f t="shared" si="250"/>
        <v>0</v>
      </c>
      <c r="EO165">
        <f t="shared" si="250"/>
        <v>0</v>
      </c>
      <c r="EP165">
        <f t="shared" si="250"/>
        <v>0</v>
      </c>
      <c r="EQ165">
        <f t="shared" si="250"/>
        <v>0</v>
      </c>
      <c r="ER165">
        <f t="shared" si="250"/>
        <v>0</v>
      </c>
      <c r="ES165">
        <f t="shared" si="250"/>
        <v>0</v>
      </c>
      <c r="ET165">
        <f t="shared" si="250"/>
        <v>0</v>
      </c>
      <c r="EU165">
        <f t="shared" si="250"/>
        <v>0</v>
      </c>
      <c r="EV165">
        <f t="shared" si="250"/>
        <v>0</v>
      </c>
      <c r="EW165">
        <f t="shared" si="250"/>
        <v>0</v>
      </c>
      <c r="EX165">
        <f t="shared" si="250"/>
        <v>0</v>
      </c>
      <c r="EZ165">
        <f t="shared" si="238"/>
        <v>0.88301667338775991</v>
      </c>
      <c r="FB165">
        <f t="shared" si="239"/>
        <v>1.0803129116432608E-2</v>
      </c>
      <c r="FC165">
        <f t="shared" si="240"/>
        <v>0.24863483395017216</v>
      </c>
    </row>
    <row r="166" spans="1:159" x14ac:dyDescent="0.25">
      <c r="A166">
        <v>1095</v>
      </c>
      <c r="B166" s="20">
        <f>'Input spectra'!S165</f>
        <v>4.3633664710103597E-2</v>
      </c>
      <c r="C166">
        <f>'Input spectra'!D165</f>
        <v>0</v>
      </c>
      <c r="D166">
        <f t="shared" si="241"/>
        <v>2.0653927966864227E-2</v>
      </c>
      <c r="E166">
        <f t="shared" si="241"/>
        <v>2.0414245099859913E-2</v>
      </c>
      <c r="F166">
        <f t="shared" si="241"/>
        <v>2.0176257806535407E-2</v>
      </c>
      <c r="G166">
        <f t="shared" si="241"/>
        <v>1.9939955865760459E-2</v>
      </c>
      <c r="H166">
        <f t="shared" si="241"/>
        <v>1.9705329113266088E-2</v>
      </c>
      <c r="I166">
        <f t="shared" si="241"/>
        <v>1.947236744134323E-2</v>
      </c>
      <c r="J166">
        <f t="shared" si="241"/>
        <v>1.9241060798542903E-2</v>
      </c>
      <c r="K166">
        <f t="shared" si="241"/>
        <v>1.901139918937788E-2</v>
      </c>
      <c r="L166">
        <f t="shared" si="241"/>
        <v>1.878337267402597E-2</v>
      </c>
      <c r="M166">
        <f t="shared" si="241"/>
        <v>1.8556971368034757E-2</v>
      </c>
      <c r="N166">
        <f t="shared" si="241"/>
        <v>1.8332185442027873E-2</v>
      </c>
      <c r="O166">
        <f t="shared" si="241"/>
        <v>1.810900512141278E-2</v>
      </c>
      <c r="P166">
        <f t="shared" si="241"/>
        <v>1.7887420686090068E-2</v>
      </c>
      <c r="Q166">
        <f t="shared" si="241"/>
        <v>1.7667422470164222E-2</v>
      </c>
      <c r="R166">
        <f t="shared" si="241"/>
        <v>1.7449000861655881E-2</v>
      </c>
      <c r="S166">
        <f t="shared" si="241"/>
        <v>1.7232146302215597E-2</v>
      </c>
      <c r="T166">
        <f t="shared" si="242"/>
        <v>1.7016849286839025E-2</v>
      </c>
      <c r="U166">
        <f t="shared" si="242"/>
        <v>1.6803100363583602E-2</v>
      </c>
      <c r="V166">
        <f t="shared" si="242"/>
        <v>1.6590890133286695E-2</v>
      </c>
      <c r="W166">
        <f t="shared" si="242"/>
        <v>1.6380209249285162E-2</v>
      </c>
      <c r="X166">
        <f t="shared" si="242"/>
        <v>1.6171048417136378E-2</v>
      </c>
      <c r="Y166">
        <f t="shared" si="242"/>
        <v>1.5963398394340689E-2</v>
      </c>
      <c r="Z166">
        <f t="shared" si="242"/>
        <v>1.5757249990065295E-2</v>
      </c>
      <c r="AA166">
        <f t="shared" si="242"/>
        <v>1.5552594064869547E-2</v>
      </c>
      <c r="AB166">
        <f t="shared" si="242"/>
        <v>1.5349421530431669E-2</v>
      </c>
      <c r="AC166">
        <f t="shared" si="242"/>
        <v>1.5147723349276878E-2</v>
      </c>
      <c r="AD166">
        <f t="shared" si="242"/>
        <v>1.4947490534506877E-2</v>
      </c>
      <c r="AE166">
        <f t="shared" si="242"/>
        <v>1.4748714149530801E-2</v>
      </c>
      <c r="AF166">
        <f t="shared" si="242"/>
        <v>1.4551385307797491E-2</v>
      </c>
      <c r="AG166">
        <f t="shared" si="242"/>
        <v>1.4355495172529157E-2</v>
      </c>
      <c r="AH166">
        <f t="shared" si="242"/>
        <v>1.4161034956456438E-2</v>
      </c>
      <c r="AI166">
        <f t="shared" si="242"/>
        <v>1.39679959215548E-2</v>
      </c>
      <c r="AJ166">
        <f t="shared" si="243"/>
        <v>1.3776369378782297E-2</v>
      </c>
      <c r="AK166">
        <f t="shared" si="243"/>
        <v>1.3586146687818677E-2</v>
      </c>
      <c r="AL166">
        <f t="shared" si="243"/>
        <v>1.3397319256805847E-2</v>
      </c>
      <c r="AM166">
        <f t="shared" si="243"/>
        <v>1.3209878542089671E-2</v>
      </c>
      <c r="AN166">
        <f t="shared" si="243"/>
        <v>1.3023816047963065E-2</v>
      </c>
      <c r="AO166">
        <f t="shared" si="243"/>
        <v>1.2839123326410471E-2</v>
      </c>
      <c r="AP166">
        <f t="shared" si="243"/>
        <v>1.2655791976853608E-2</v>
      </c>
      <c r="AQ166">
        <f t="shared" si="243"/>
        <v>1.2473813645898528E-2</v>
      </c>
      <c r="AR166">
        <f t="shared" si="243"/>
        <v>1.2293180027084015E-2</v>
      </c>
      <c r="AS166">
        <f t="shared" si="243"/>
        <v>1.2113882860631241E-2</v>
      </c>
      <c r="AT166">
        <f t="shared" si="243"/>
        <v>1.1935913933194724E-2</v>
      </c>
      <c r="AU166">
        <f t="shared" si="243"/>
        <v>1.1759265077614588E-2</v>
      </c>
      <c r="AV166">
        <f t="shared" si="243"/>
        <v>1.1583928172670064E-2</v>
      </c>
      <c r="AW166">
        <f t="shared" si="243"/>
        <v>1.1409895142834303E-2</v>
      </c>
      <c r="AX166">
        <f t="shared" si="243"/>
        <v>1.0143744606812303E-2</v>
      </c>
      <c r="AY166">
        <f t="shared" si="243"/>
        <v>8.6685238004803704E-3</v>
      </c>
      <c r="AZ166">
        <f t="shared" si="244"/>
        <v>7.8041757428326045E-3</v>
      </c>
      <c r="BA166">
        <f t="shared" si="244"/>
        <v>7.1495831750784293E-3</v>
      </c>
      <c r="BB166">
        <f t="shared" si="244"/>
        <v>6.6147805150245549E-3</v>
      </c>
      <c r="BC166">
        <f t="shared" si="244"/>
        <v>6.1607790452223969E-3</v>
      </c>
      <c r="BD166">
        <f t="shared" si="244"/>
        <v>5.7662196742370598E-3</v>
      </c>
      <c r="BE166">
        <f t="shared" si="244"/>
        <v>5.4177897530108422E-3</v>
      </c>
      <c r="BF166">
        <f t="shared" si="244"/>
        <v>5.1064771180346124E-3</v>
      </c>
      <c r="BG166">
        <f t="shared" si="244"/>
        <v>4.8258196290913427E-3</v>
      </c>
      <c r="BH166">
        <f t="shared" si="244"/>
        <v>4.5709834192816951E-3</v>
      </c>
      <c r="BI166">
        <f t="shared" si="244"/>
        <v>4.3382337419698045E-3</v>
      </c>
      <c r="BJ166">
        <f t="shared" si="244"/>
        <v>4.1246105789532247E-3</v>
      </c>
      <c r="BK166">
        <f t="shared" si="244"/>
        <v>3.9277192153262469E-3</v>
      </c>
      <c r="BL166">
        <f t="shared" si="244"/>
        <v>3.7455892563350748E-3</v>
      </c>
      <c r="BM166">
        <f t="shared" si="244"/>
        <v>3.576576380214433E-3</v>
      </c>
      <c r="BN166">
        <f t="shared" si="244"/>
        <v>3.4192918559374469E-3</v>
      </c>
      <c r="BO166">
        <f t="shared" si="244"/>
        <v>3.2725507146360048E-3</v>
      </c>
      <c r="BP166">
        <f t="shared" si="245"/>
        <v>3.1353328186360745E-3</v>
      </c>
      <c r="BQ166">
        <f t="shared" si="245"/>
        <v>3.0067530729446521E-3</v>
      </c>
      <c r="BR166">
        <f t="shared" si="245"/>
        <v>2.8860382599279642E-3</v>
      </c>
      <c r="BS166">
        <f t="shared" si="245"/>
        <v>2.7725087650633425E-3</v>
      </c>
      <c r="BT166">
        <f t="shared" si="245"/>
        <v>2.6655639766881276E-3</v>
      </c>
      <c r="BU166">
        <f t="shared" si="245"/>
        <v>2.5646704878390081E-3</v>
      </c>
      <c r="BV166">
        <f t="shared" si="245"/>
        <v>2.4693524646074655E-3</v>
      </c>
      <c r="BW166">
        <f t="shared" si="245"/>
        <v>2.3791837103959382E-3</v>
      </c>
      <c r="BX166">
        <f t="shared" si="245"/>
        <v>2.2937810726225936E-3</v>
      </c>
      <c r="BY166">
        <f t="shared" si="245"/>
        <v>2.2127989229654599E-3</v>
      </c>
      <c r="BZ166">
        <f t="shared" si="245"/>
        <v>2.1359245041286854E-3</v>
      </c>
      <c r="CA166">
        <f t="shared" si="245"/>
        <v>2.0628739820265445E-3</v>
      </c>
      <c r="CB166">
        <f t="shared" si="245"/>
        <v>1.9933890767568048E-3</v>
      </c>
      <c r="CC166">
        <f t="shared" si="245"/>
        <v>1.9272341719149724E-3</v>
      </c>
      <c r="CD166">
        <f t="shared" si="245"/>
        <v>1.8641938218884435E-3</v>
      </c>
      <c r="CE166">
        <f t="shared" si="245"/>
        <v>1.8040705923314478E-3</v>
      </c>
      <c r="CF166">
        <f t="shared" si="246"/>
        <v>1.7466831811858269E-3</v>
      </c>
      <c r="CG166">
        <f t="shared" si="246"/>
        <v>1.6918647772005617E-3</v>
      </c>
      <c r="CH166">
        <f t="shared" si="246"/>
        <v>1.6394616205193391E-3</v>
      </c>
      <c r="CI166">
        <f t="shared" si="246"/>
        <v>1.5893317359998095E-3</v>
      </c>
      <c r="CJ166">
        <f t="shared" si="246"/>
        <v>1.5413438148382558E-3</v>
      </c>
      <c r="CK166">
        <f t="shared" si="246"/>
        <v>1.495376224054649E-3</v>
      </c>
      <c r="CL166">
        <f t="shared" si="246"/>
        <v>1.4513161266408183E-3</v>
      </c>
      <c r="CM166">
        <f t="shared" si="246"/>
        <v>1.4090586978389094E-3</v>
      </c>
      <c r="CN166">
        <f t="shared" si="246"/>
        <v>1.3685064252150006E-3</v>
      </c>
      <c r="CO166">
        <f t="shared" si="246"/>
        <v>1.3295684820146319E-3</v>
      </c>
      <c r="CP166">
        <f t="shared" si="246"/>
        <v>1.2921601648046264E-3</v>
      </c>
      <c r="CQ166">
        <f t="shared" si="246"/>
        <v>1.2562023876755333E-3</v>
      </c>
      <c r="CR166">
        <f t="shared" si="246"/>
        <v>8.088491030525546E-4</v>
      </c>
      <c r="CS166">
        <f t="shared" si="246"/>
        <v>5.2539891351636406E-4</v>
      </c>
      <c r="CT166">
        <f t="shared" si="246"/>
        <v>3.6388584766890045E-4</v>
      </c>
      <c r="CU166">
        <f t="shared" si="246"/>
        <v>2.531591337065617E-4</v>
      </c>
      <c r="CV166">
        <f t="shared" si="247"/>
        <v>1.7287152501132104E-4</v>
      </c>
      <c r="CW166">
        <f t="shared" si="247"/>
        <v>1.1364553532742422E-4</v>
      </c>
      <c r="CX166">
        <f t="shared" si="247"/>
        <v>7.0189018532384884E-5</v>
      </c>
      <c r="CY166">
        <f t="shared" si="247"/>
        <v>3.9142799589586063E-5</v>
      </c>
      <c r="CZ166">
        <f t="shared" si="247"/>
        <v>1.8202307427567516E-5</v>
      </c>
      <c r="DA166">
        <f t="shared" si="247"/>
        <v>5.6963976301307703E-6</v>
      </c>
      <c r="DB166">
        <f t="shared" si="247"/>
        <v>3.6186894104617464E-7</v>
      </c>
      <c r="DC166">
        <f t="shared" si="247"/>
        <v>0</v>
      </c>
      <c r="DD166">
        <f t="shared" si="247"/>
        <v>0</v>
      </c>
      <c r="DE166">
        <f t="shared" si="247"/>
        <v>0</v>
      </c>
      <c r="DF166">
        <f t="shared" si="247"/>
        <v>0</v>
      </c>
      <c r="DG166">
        <f t="shared" si="247"/>
        <v>0</v>
      </c>
      <c r="DH166">
        <f t="shared" si="247"/>
        <v>0</v>
      </c>
      <c r="DI166">
        <f t="shared" si="247"/>
        <v>0</v>
      </c>
      <c r="DJ166">
        <f t="shared" si="247"/>
        <v>0</v>
      </c>
      <c r="DK166">
        <f t="shared" si="247"/>
        <v>0</v>
      </c>
      <c r="DL166">
        <f t="shared" si="248"/>
        <v>0</v>
      </c>
      <c r="DM166">
        <f t="shared" si="248"/>
        <v>0</v>
      </c>
      <c r="DN166">
        <f t="shared" si="248"/>
        <v>0</v>
      </c>
      <c r="DO166">
        <f t="shared" si="248"/>
        <v>0</v>
      </c>
      <c r="DP166">
        <f t="shared" si="248"/>
        <v>0</v>
      </c>
      <c r="DQ166">
        <f t="shared" si="248"/>
        <v>0</v>
      </c>
      <c r="DR166">
        <f t="shared" si="248"/>
        <v>0</v>
      </c>
      <c r="DS166">
        <f t="shared" si="248"/>
        <v>0</v>
      </c>
      <c r="DT166">
        <f t="shared" si="248"/>
        <v>0</v>
      </c>
      <c r="DU166">
        <f t="shared" si="248"/>
        <v>0</v>
      </c>
      <c r="DV166">
        <f t="shared" si="248"/>
        <v>0</v>
      </c>
      <c r="DW166">
        <f t="shared" si="248"/>
        <v>0</v>
      </c>
      <c r="DX166">
        <f t="shared" si="248"/>
        <v>0</v>
      </c>
      <c r="DY166">
        <f t="shared" si="248"/>
        <v>0</v>
      </c>
      <c r="DZ166">
        <f t="shared" si="248"/>
        <v>0</v>
      </c>
      <c r="EA166">
        <f t="shared" si="248"/>
        <v>0</v>
      </c>
      <c r="EB166">
        <f t="shared" si="249"/>
        <v>0</v>
      </c>
      <c r="EC166">
        <f t="shared" si="249"/>
        <v>0</v>
      </c>
      <c r="ED166">
        <f t="shared" si="249"/>
        <v>0</v>
      </c>
      <c r="EE166">
        <f t="shared" si="249"/>
        <v>0</v>
      </c>
      <c r="EF166">
        <f t="shared" si="249"/>
        <v>0</v>
      </c>
      <c r="EG166">
        <f t="shared" si="249"/>
        <v>0</v>
      </c>
      <c r="EH166">
        <f t="shared" si="249"/>
        <v>0</v>
      </c>
      <c r="EI166">
        <f t="shared" si="249"/>
        <v>0</v>
      </c>
      <c r="EJ166">
        <f t="shared" si="249"/>
        <v>0</v>
      </c>
      <c r="EK166">
        <f t="shared" si="249"/>
        <v>0</v>
      </c>
      <c r="EL166">
        <f t="shared" si="249"/>
        <v>0</v>
      </c>
      <c r="EM166">
        <f t="shared" si="249"/>
        <v>0</v>
      </c>
      <c r="EN166">
        <f t="shared" si="250"/>
        <v>0</v>
      </c>
      <c r="EO166">
        <f t="shared" si="250"/>
        <v>0</v>
      </c>
      <c r="EP166">
        <f t="shared" si="250"/>
        <v>0</v>
      </c>
      <c r="EQ166">
        <f t="shared" si="250"/>
        <v>0</v>
      </c>
      <c r="ER166">
        <f t="shared" si="250"/>
        <v>0</v>
      </c>
      <c r="ES166">
        <f t="shared" si="250"/>
        <v>0</v>
      </c>
      <c r="ET166">
        <f t="shared" si="250"/>
        <v>0</v>
      </c>
      <c r="EU166">
        <f t="shared" si="250"/>
        <v>0</v>
      </c>
      <c r="EV166">
        <f t="shared" si="250"/>
        <v>0</v>
      </c>
      <c r="EW166">
        <f t="shared" si="250"/>
        <v>0</v>
      </c>
      <c r="EX166">
        <f t="shared" si="250"/>
        <v>0</v>
      </c>
      <c r="EZ166">
        <f t="shared" si="238"/>
        <v>0.88314438711692689</v>
      </c>
      <c r="FB166">
        <f t="shared" si="239"/>
        <v>1.0790283288785618E-2</v>
      </c>
      <c r="FC166">
        <f t="shared" si="240"/>
        <v>0.24863647501926556</v>
      </c>
    </row>
    <row r="167" spans="1:159" x14ac:dyDescent="0.25">
      <c r="A167">
        <v>1100</v>
      </c>
      <c r="B167" s="20">
        <f>'Input spectra'!S166</f>
        <v>4.3581147370950001E-2</v>
      </c>
      <c r="C167">
        <f>'Input spectra'!D166</f>
        <v>0</v>
      </c>
      <c r="D167">
        <f t="shared" si="241"/>
        <v>2.0653927966864227E-2</v>
      </c>
      <c r="E167">
        <f t="shared" si="241"/>
        <v>2.041435231032478E-2</v>
      </c>
      <c r="F167">
        <f t="shared" si="241"/>
        <v>2.0176469728323179E-2</v>
      </c>
      <c r="G167">
        <f t="shared" si="241"/>
        <v>1.9940270026262759E-2</v>
      </c>
      <c r="H167">
        <f t="shared" si="241"/>
        <v>1.9705743066194884E-2</v>
      </c>
      <c r="I167">
        <f t="shared" si="241"/>
        <v>1.947287876651908E-2</v>
      </c>
      <c r="J167">
        <f t="shared" si="241"/>
        <v>1.9241667101684658E-2</v>
      </c>
      <c r="K167">
        <f t="shared" si="241"/>
        <v>1.9012098101893866E-2</v>
      </c>
      <c r="L167">
        <f t="shared" si="241"/>
        <v>1.8784161852806618E-2</v>
      </c>
      <c r="M167">
        <f t="shared" si="241"/>
        <v>1.8557848495246668E-2</v>
      </c>
      <c r="N167">
        <f t="shared" si="241"/>
        <v>1.8333148224909338E-2</v>
      </c>
      <c r="O167">
        <f t="shared" si="241"/>
        <v>1.811005129207071E-2</v>
      </c>
      <c r="P167">
        <f t="shared" si="241"/>
        <v>1.7888548001298358E-2</v>
      </c>
      <c r="Q167">
        <f t="shared" si="241"/>
        <v>1.7668628711163509E-2</v>
      </c>
      <c r="R167">
        <f t="shared" si="241"/>
        <v>1.7450283833954708E-2</v>
      </c>
      <c r="S167">
        <f t="shared" si="241"/>
        <v>1.7233503835392964E-2</v>
      </c>
      <c r="T167">
        <f t="shared" si="242"/>
        <v>1.701827923434833E-2</v>
      </c>
      <c r="U167">
        <f t="shared" si="242"/>
        <v>1.6804600602557944E-2</v>
      </c>
      <c r="V167">
        <f t="shared" si="242"/>
        <v>1.6592458564345554E-2</v>
      </c>
      <c r="W167">
        <f t="shared" si="242"/>
        <v>1.6381843796342412E-2</v>
      </c>
      <c r="X167">
        <f t="shared" si="242"/>
        <v>1.617274702720968E-2</v>
      </c>
      <c r="Y167">
        <f t="shared" si="242"/>
        <v>1.5965159037362193E-2</v>
      </c>
      <c r="Z167">
        <f t="shared" si="242"/>
        <v>1.5759070658693693E-2</v>
      </c>
      <c r="AA167">
        <f t="shared" si="242"/>
        <v>1.555447277430342E-2</v>
      </c>
      <c r="AB167">
        <f t="shared" si="242"/>
        <v>1.5351356318224178E-2</v>
      </c>
      <c r="AC167">
        <f t="shared" si="242"/>
        <v>1.5149712275151737E-2</v>
      </c>
      <c r="AD167">
        <f t="shared" si="242"/>
        <v>1.4949531680175635E-2</v>
      </c>
      <c r="AE167">
        <f t="shared" si="242"/>
        <v>1.4750805618511408E-2</v>
      </c>
      <c r="AF167">
        <f t="shared" si="242"/>
        <v>1.4553525225234131E-2</v>
      </c>
      <c r="AG167">
        <f t="shared" si="242"/>
        <v>1.4357681685013376E-2</v>
      </c>
      <c r="AH167">
        <f t="shared" si="242"/>
        <v>1.4163266231849514E-2</v>
      </c>
      <c r="AI167">
        <f t="shared" si="242"/>
        <v>1.3970270148811378E-2</v>
      </c>
      <c r="AJ167">
        <f t="shared" si="243"/>
        <v>1.3778684767775266E-2</v>
      </c>
      <c r="AK167">
        <f t="shared" si="243"/>
        <v>1.3588501469165289E-2</v>
      </c>
      <c r="AL167">
        <f t="shared" si="243"/>
        <v>1.3399711681695074E-2</v>
      </c>
      <c r="AM167">
        <f t="shared" si="243"/>
        <v>1.3212306882110763E-2</v>
      </c>
      <c r="AN167">
        <f t="shared" si="243"/>
        <v>1.302627859493535E-2</v>
      </c>
      <c r="AO167">
        <f t="shared" si="243"/>
        <v>1.2841618392214342E-2</v>
      </c>
      <c r="AP167">
        <f t="shared" si="243"/>
        <v>1.2658317893262721E-2</v>
      </c>
      <c r="AQ167">
        <f t="shared" si="243"/>
        <v>1.2476368764413189E-2</v>
      </c>
      <c r="AR167">
        <f t="shared" si="243"/>
        <v>1.229576271876574E-2</v>
      </c>
      <c r="AS167">
        <f t="shared" si="243"/>
        <v>1.2116491515938516E-2</v>
      </c>
      <c r="AT167">
        <f t="shared" si="243"/>
        <v>1.1938546961819908E-2</v>
      </c>
      <c r="AU167">
        <f t="shared" si="243"/>
        <v>1.1761920908321996E-2</v>
      </c>
      <c r="AV167">
        <f t="shared" si="243"/>
        <v>1.1586605253135195E-2</v>
      </c>
      <c r="AW167">
        <f t="shared" si="243"/>
        <v>1.1412591939484219E-2</v>
      </c>
      <c r="AX167">
        <f t="shared" si="243"/>
        <v>1.0146195426223262E-2</v>
      </c>
      <c r="AY167">
        <f t="shared" si="243"/>
        <v>8.6706637292510522E-3</v>
      </c>
      <c r="AZ167">
        <f t="shared" si="244"/>
        <v>7.8061432926279806E-3</v>
      </c>
      <c r="BA167">
        <f t="shared" si="244"/>
        <v>7.1514232495396421E-3</v>
      </c>
      <c r="BB167">
        <f t="shared" si="244"/>
        <v>6.6165176964536089E-3</v>
      </c>
      <c r="BC167">
        <f t="shared" si="244"/>
        <v>6.1624293596064354E-3</v>
      </c>
      <c r="BD167">
        <f t="shared" si="244"/>
        <v>5.7677945871480668E-3</v>
      </c>
      <c r="BE167">
        <f t="shared" si="244"/>
        <v>5.4192979607799964E-3</v>
      </c>
      <c r="BF167">
        <f t="shared" si="244"/>
        <v>5.107925487788839E-3</v>
      </c>
      <c r="BG167">
        <f t="shared" si="244"/>
        <v>4.8272137460576153E-3</v>
      </c>
      <c r="BH167">
        <f t="shared" si="244"/>
        <v>4.5723279299447238E-3</v>
      </c>
      <c r="BI167">
        <f t="shared" si="244"/>
        <v>4.3395325815718663E-3</v>
      </c>
      <c r="BJ167">
        <f t="shared" si="244"/>
        <v>4.1258671290378213E-3</v>
      </c>
      <c r="BK167">
        <f t="shared" si="244"/>
        <v>3.9289364167294115E-3</v>
      </c>
      <c r="BL167">
        <f t="shared" si="244"/>
        <v>3.7467696925932515E-3</v>
      </c>
      <c r="BM167">
        <f t="shared" si="244"/>
        <v>3.5777223406382361E-3</v>
      </c>
      <c r="BN167">
        <f t="shared" si="244"/>
        <v>3.4204053842965959E-3</v>
      </c>
      <c r="BO167">
        <f t="shared" si="244"/>
        <v>3.2736336474066814E-3</v>
      </c>
      <c r="BP167">
        <f t="shared" si="245"/>
        <v>3.1363868155128813E-3</v>
      </c>
      <c r="BQ167">
        <f t="shared" si="245"/>
        <v>3.0077796415115335E-3</v>
      </c>
      <c r="BR167">
        <f t="shared" si="245"/>
        <v>2.887038775845284E-3</v>
      </c>
      <c r="BS167">
        <f t="shared" si="245"/>
        <v>2.773484488762269E-3</v>
      </c>
      <c r="BT167">
        <f t="shared" si="245"/>
        <v>2.666516067308629E-3</v>
      </c>
      <c r="BU167">
        <f t="shared" si="245"/>
        <v>2.5656000149668493E-3</v>
      </c>
      <c r="BV167">
        <f t="shared" si="245"/>
        <v>2.4702604182349347E-3</v>
      </c>
      <c r="BW167">
        <f t="shared" si="245"/>
        <v>2.3800710094352088E-3</v>
      </c>
      <c r="BX167">
        <f t="shared" si="245"/>
        <v>2.2946485722292855E-3</v>
      </c>
      <c r="BY167">
        <f t="shared" si="245"/>
        <v>2.2136474208762466E-3</v>
      </c>
      <c r="BZ167">
        <f t="shared" si="245"/>
        <v>2.136754746175782E-3</v>
      </c>
      <c r="CA167">
        <f t="shared" si="245"/>
        <v>2.0636866669603154E-3</v>
      </c>
      <c r="CB167">
        <f t="shared" si="245"/>
        <v>1.9941848604831162E-3</v>
      </c>
      <c r="CC167">
        <f t="shared" si="245"/>
        <v>1.9280136712345746E-3</v>
      </c>
      <c r="CD167">
        <f t="shared" si="245"/>
        <v>1.8649576178103265E-3</v>
      </c>
      <c r="CE167">
        <f t="shared" si="245"/>
        <v>1.8048192330198667E-3</v>
      </c>
      <c r="CF167">
        <f t="shared" si="246"/>
        <v>1.7474171845908149E-3</v>
      </c>
      <c r="CG167">
        <f t="shared" si="246"/>
        <v>1.6925846334137652E-3</v>
      </c>
      <c r="CH167">
        <f t="shared" si="246"/>
        <v>1.6401677938904697E-3</v>
      </c>
      <c r="CI167">
        <f t="shared" si="246"/>
        <v>1.5900246670436497E-3</v>
      </c>
      <c r="CJ167">
        <f t="shared" si="246"/>
        <v>1.5420239219577341E-3</v>
      </c>
      <c r="CK167">
        <f t="shared" si="246"/>
        <v>1.4960439051018252E-3</v>
      </c>
      <c r="CL167">
        <f t="shared" si="246"/>
        <v>1.4519717603345425E-3</v>
      </c>
      <c r="CM167">
        <f t="shared" si="246"/>
        <v>1.4097026450553614E-3</v>
      </c>
      <c r="CN167">
        <f t="shared" si="246"/>
        <v>1.3691390301651361E-3</v>
      </c>
      <c r="CO167">
        <f t="shared" si="246"/>
        <v>1.3301900733207368E-3</v>
      </c>
      <c r="CP167">
        <f t="shared" si="246"/>
        <v>1.2927710564866212E-3</v>
      </c>
      <c r="CQ167">
        <f t="shared" si="246"/>
        <v>1.2568028800563323E-3</v>
      </c>
      <c r="CR167">
        <f t="shared" si="246"/>
        <v>8.0924000062244711E-4</v>
      </c>
      <c r="CS167">
        <f t="shared" si="246"/>
        <v>5.2565558693462295E-4</v>
      </c>
      <c r="CT167">
        <f t="shared" si="246"/>
        <v>3.6406552899112765E-4</v>
      </c>
      <c r="CU167">
        <f t="shared" si="246"/>
        <v>2.5328547003827361E-4</v>
      </c>
      <c r="CV167">
        <f t="shared" si="247"/>
        <v>1.7295870300967225E-4</v>
      </c>
      <c r="CW167">
        <f t="shared" si="247"/>
        <v>1.1370344317871252E-4</v>
      </c>
      <c r="CX167">
        <f t="shared" si="247"/>
        <v>7.0225152006806542E-5</v>
      </c>
      <c r="CY167">
        <f t="shared" si="247"/>
        <v>3.9163156070261618E-5</v>
      </c>
      <c r="CZ167">
        <f t="shared" si="247"/>
        <v>1.8211869305695244E-5</v>
      </c>
      <c r="DA167">
        <f t="shared" si="247"/>
        <v>5.6994199440431093E-6</v>
      </c>
      <c r="DB167">
        <f t="shared" si="247"/>
        <v>3.6206283779238013E-7</v>
      </c>
      <c r="DC167">
        <f t="shared" si="247"/>
        <v>0</v>
      </c>
      <c r="DD167">
        <f t="shared" si="247"/>
        <v>0</v>
      </c>
      <c r="DE167">
        <f t="shared" si="247"/>
        <v>0</v>
      </c>
      <c r="DF167">
        <f t="shared" si="247"/>
        <v>0</v>
      </c>
      <c r="DG167">
        <f t="shared" si="247"/>
        <v>0</v>
      </c>
      <c r="DH167">
        <f t="shared" si="247"/>
        <v>0</v>
      </c>
      <c r="DI167">
        <f t="shared" si="247"/>
        <v>0</v>
      </c>
      <c r="DJ167">
        <f t="shared" si="247"/>
        <v>0</v>
      </c>
      <c r="DK167">
        <f t="shared" si="247"/>
        <v>0</v>
      </c>
      <c r="DL167">
        <f t="shared" si="248"/>
        <v>0</v>
      </c>
      <c r="DM167">
        <f t="shared" si="248"/>
        <v>0</v>
      </c>
      <c r="DN167">
        <f t="shared" si="248"/>
        <v>0</v>
      </c>
      <c r="DO167">
        <f t="shared" si="248"/>
        <v>0</v>
      </c>
      <c r="DP167">
        <f t="shared" si="248"/>
        <v>0</v>
      </c>
      <c r="DQ167">
        <f t="shared" si="248"/>
        <v>0</v>
      </c>
      <c r="DR167">
        <f t="shared" si="248"/>
        <v>0</v>
      </c>
      <c r="DS167">
        <f t="shared" si="248"/>
        <v>0</v>
      </c>
      <c r="DT167">
        <f t="shared" si="248"/>
        <v>0</v>
      </c>
      <c r="DU167">
        <f t="shared" si="248"/>
        <v>0</v>
      </c>
      <c r="DV167">
        <f t="shared" si="248"/>
        <v>0</v>
      </c>
      <c r="DW167">
        <f t="shared" si="248"/>
        <v>0</v>
      </c>
      <c r="DX167">
        <f t="shared" si="248"/>
        <v>0</v>
      </c>
      <c r="DY167">
        <f t="shared" si="248"/>
        <v>0</v>
      </c>
      <c r="DZ167">
        <f t="shared" si="248"/>
        <v>0</v>
      </c>
      <c r="EA167">
        <f t="shared" si="248"/>
        <v>0</v>
      </c>
      <c r="EB167">
        <f t="shared" si="249"/>
        <v>0</v>
      </c>
      <c r="EC167">
        <f t="shared" si="249"/>
        <v>0</v>
      </c>
      <c r="ED167">
        <f t="shared" si="249"/>
        <v>0</v>
      </c>
      <c r="EE167">
        <f t="shared" si="249"/>
        <v>0</v>
      </c>
      <c r="EF167">
        <f t="shared" si="249"/>
        <v>0</v>
      </c>
      <c r="EG167">
        <f t="shared" si="249"/>
        <v>0</v>
      </c>
      <c r="EH167">
        <f t="shared" si="249"/>
        <v>0</v>
      </c>
      <c r="EI167">
        <f t="shared" si="249"/>
        <v>0</v>
      </c>
      <c r="EJ167">
        <f t="shared" si="249"/>
        <v>0</v>
      </c>
      <c r="EK167">
        <f t="shared" si="249"/>
        <v>0</v>
      </c>
      <c r="EL167">
        <f t="shared" si="249"/>
        <v>0</v>
      </c>
      <c r="EM167">
        <f t="shared" si="249"/>
        <v>0</v>
      </c>
      <c r="EN167">
        <f t="shared" si="250"/>
        <v>0</v>
      </c>
      <c r="EO167">
        <f t="shared" si="250"/>
        <v>0</v>
      </c>
      <c r="EP167">
        <f t="shared" si="250"/>
        <v>0</v>
      </c>
      <c r="EQ167">
        <f t="shared" si="250"/>
        <v>0</v>
      </c>
      <c r="ER167">
        <f t="shared" si="250"/>
        <v>0</v>
      </c>
      <c r="ES167">
        <f t="shared" si="250"/>
        <v>0</v>
      </c>
      <c r="ET167">
        <f t="shared" si="250"/>
        <v>0</v>
      </c>
      <c r="EU167">
        <f t="shared" si="250"/>
        <v>0</v>
      </c>
      <c r="EV167">
        <f t="shared" si="250"/>
        <v>0</v>
      </c>
      <c r="EW167">
        <f t="shared" si="250"/>
        <v>0</v>
      </c>
      <c r="EX167">
        <f t="shared" si="250"/>
        <v>0</v>
      </c>
      <c r="EZ167">
        <f t="shared" si="238"/>
        <v>0.88327212955850076</v>
      </c>
      <c r="FB167">
        <f t="shared" si="239"/>
        <v>1.07774371238199E-2</v>
      </c>
      <c r="FC167">
        <f t="shared" si="240"/>
        <v>0.24863811608859185</v>
      </c>
    </row>
    <row r="168" spans="1:159" x14ac:dyDescent="0.25">
      <c r="A168">
        <v>1105</v>
      </c>
      <c r="B168" s="20">
        <f>'Input spectra'!S167</f>
        <v>4.3528630031796398E-2</v>
      </c>
      <c r="C168">
        <f>'Input spectra'!D167</f>
        <v>0</v>
      </c>
      <c r="D168">
        <f t="shared" si="241"/>
        <v>2.0653927966864227E-2</v>
      </c>
      <c r="E168">
        <f t="shared" si="241"/>
        <v>2.041445952135269E-2</v>
      </c>
      <c r="F168">
        <f t="shared" si="241"/>
        <v>2.0176681652336874E-2</v>
      </c>
      <c r="G168">
        <f t="shared" si="241"/>
        <v>1.9940584191714756E-2</v>
      </c>
      <c r="H168">
        <f t="shared" si="241"/>
        <v>1.9706157027819655E-2</v>
      </c>
      <c r="I168">
        <f t="shared" si="241"/>
        <v>1.9473390105121828E-2</v>
      </c>
      <c r="J168">
        <f t="shared" si="241"/>
        <v>1.9242273423931575E-2</v>
      </c>
      <c r="K168">
        <f t="shared" si="241"/>
        <v>1.9012797040103849E-2</v>
      </c>
      <c r="L168">
        <f t="shared" si="241"/>
        <v>1.8784951064744419E-2</v>
      </c>
      <c r="M168">
        <f t="shared" si="241"/>
        <v>1.8558725663917506E-2</v>
      </c>
      <c r="N168">
        <f t="shared" si="241"/>
        <v>1.8334111058354918E-2</v>
      </c>
      <c r="O168">
        <f t="shared" si="241"/>
        <v>1.811109752316669E-2</v>
      </c>
      <c r="P168">
        <f t="shared" si="241"/>
        <v>1.7889675387553199E-2</v>
      </c>
      <c r="Q168">
        <f t="shared" si="241"/>
        <v>1.7669835034518744E-2</v>
      </c>
      <c r="R168">
        <f t="shared" si="241"/>
        <v>1.745156690058661E-2</v>
      </c>
      <c r="S168">
        <f t="shared" si="241"/>
        <v>1.7234861475515589E-2</v>
      </c>
      <c r="T168">
        <f t="shared" si="242"/>
        <v>1.7019709302017943E-2</v>
      </c>
      <c r="U168">
        <f t="shared" si="242"/>
        <v>1.6806100975478817E-2</v>
      </c>
      <c r="V168">
        <f t="shared" si="242"/>
        <v>1.6594027143677106E-2</v>
      </c>
      <c r="W168">
        <f t="shared" si="242"/>
        <v>1.6383478506507721E-2</v>
      </c>
      <c r="X168">
        <f t="shared" si="242"/>
        <v>1.6174445815705318E-2</v>
      </c>
      <c r="Y168">
        <f t="shared" si="242"/>
        <v>1.5966919874569413E-2</v>
      </c>
      <c r="Z168">
        <f t="shared" si="242"/>
        <v>1.5760891537690922E-2</v>
      </c>
      <c r="AA168">
        <f t="shared" si="242"/>
        <v>1.5556351710680084E-2</v>
      </c>
      <c r="AB168">
        <f t="shared" si="242"/>
        <v>1.5353291349895831E-2</v>
      </c>
      <c r="AC168">
        <f t="shared" si="242"/>
        <v>1.5151701462176474E-2</v>
      </c>
      <c r="AD168">
        <f t="shared" si="242"/>
        <v>1.4951573104571826E-2</v>
      </c>
      <c r="AE168">
        <f t="shared" si="242"/>
        <v>1.4752897384076683E-2</v>
      </c>
      <c r="AF168">
        <f t="shared" si="242"/>
        <v>1.4555665457365667E-2</v>
      </c>
      <c r="AG168">
        <f t="shared" si="242"/>
        <v>1.4359868530529429E-2</v>
      </c>
      <c r="AH168">
        <f t="shared" si="242"/>
        <v>1.4165497858812227E-2</v>
      </c>
      <c r="AI168">
        <f t="shared" si="242"/>
        <v>1.3972544746350825E-2</v>
      </c>
      <c r="AJ168">
        <f t="shared" si="243"/>
        <v>1.3781000545914752E-2</v>
      </c>
      <c r="AK168">
        <f t="shared" si="243"/>
        <v>1.3590856658647874E-2</v>
      </c>
      <c r="AL168">
        <f t="shared" si="243"/>
        <v>1.3402104533811323E-2</v>
      </c>
      <c r="AM168">
        <f t="shared" si="243"/>
        <v>1.3214735668527726E-2</v>
      </c>
      <c r="AN168">
        <f t="shared" si="243"/>
        <v>1.3028741607526741E-2</v>
      </c>
      <c r="AO168">
        <f t="shared" si="243"/>
        <v>1.2844113942891927E-2</v>
      </c>
      <c r="AP168">
        <f t="shared" si="243"/>
        <v>1.2660844313808893E-2</v>
      </c>
      <c r="AQ168">
        <f t="shared" si="243"/>
        <v>1.2478924406314748E-2</v>
      </c>
      <c r="AR168">
        <f t="shared" si="243"/>
        <v>1.2298345953048836E-2</v>
      </c>
      <c r="AS168">
        <f t="shared" si="243"/>
        <v>1.2119100733004774E-2</v>
      </c>
      <c r="AT168">
        <f t="shared" si="243"/>
        <v>1.1941180571283709E-2</v>
      </c>
      <c r="AU168">
        <f t="shared" si="243"/>
        <v>1.1764577338848925E-2</v>
      </c>
      <c r="AV168">
        <f t="shared" si="243"/>
        <v>1.1589282952281635E-2</v>
      </c>
      <c r="AW168">
        <f t="shared" si="243"/>
        <v>1.1415289373538083E-2</v>
      </c>
      <c r="AX168">
        <f t="shared" si="243"/>
        <v>1.0148646837774108E-2</v>
      </c>
      <c r="AY168">
        <f t="shared" si="243"/>
        <v>8.6728041862887406E-3</v>
      </c>
      <c r="AZ168">
        <f t="shared" si="244"/>
        <v>7.8081113384721795E-3</v>
      </c>
      <c r="BA168">
        <f t="shared" si="244"/>
        <v>7.1532637975772776E-3</v>
      </c>
      <c r="BB168">
        <f t="shared" si="244"/>
        <v>6.6182553341032919E-3</v>
      </c>
      <c r="BC168">
        <f t="shared" si="244"/>
        <v>6.1640801160672883E-3</v>
      </c>
      <c r="BD168">
        <f t="shared" si="244"/>
        <v>5.7693699302110322E-3</v>
      </c>
      <c r="BE168">
        <f t="shared" si="244"/>
        <v>5.4208065884049916E-3</v>
      </c>
      <c r="BF168">
        <f t="shared" si="244"/>
        <v>5.109374268349752E-3</v>
      </c>
      <c r="BG168">
        <f t="shared" si="244"/>
        <v>4.8286082657662743E-3</v>
      </c>
      <c r="BH168">
        <f t="shared" si="244"/>
        <v>4.5736728360825903E-3</v>
      </c>
      <c r="BI168">
        <f t="shared" si="244"/>
        <v>4.3408318100382481E-3</v>
      </c>
      <c r="BJ168">
        <f t="shared" si="244"/>
        <v>4.1271240619265848E-3</v>
      </c>
      <c r="BK168">
        <f t="shared" si="244"/>
        <v>3.9301539953436691E-3</v>
      </c>
      <c r="BL168">
        <f t="shared" si="244"/>
        <v>3.7479505008702662E-3</v>
      </c>
      <c r="BM168">
        <f t="shared" si="244"/>
        <v>3.5788686682358822E-3</v>
      </c>
      <c r="BN168">
        <f t="shared" si="244"/>
        <v>3.4215192752879682E-3</v>
      </c>
      <c r="BO168">
        <f t="shared" si="244"/>
        <v>3.2747169385349477E-3</v>
      </c>
      <c r="BP168">
        <f t="shared" si="245"/>
        <v>3.1374411667091429E-3</v>
      </c>
      <c r="BQ168">
        <f t="shared" si="245"/>
        <v>3.008806560570457E-3</v>
      </c>
      <c r="BR168">
        <f t="shared" si="245"/>
        <v>2.8880396386159754E-3</v>
      </c>
      <c r="BS168">
        <f t="shared" si="245"/>
        <v>2.7744605558457677E-3</v>
      </c>
      <c r="BT168">
        <f t="shared" si="245"/>
        <v>2.6674684979984585E-3</v>
      </c>
      <c r="BU168">
        <f t="shared" si="245"/>
        <v>2.5665298789881367E-3</v>
      </c>
      <c r="BV168">
        <f t="shared" si="245"/>
        <v>2.4711687057069249E-3</v>
      </c>
      <c r="BW168">
        <f t="shared" si="245"/>
        <v>2.3809586393861203E-3</v>
      </c>
      <c r="BX168">
        <f t="shared" si="245"/>
        <v>2.2955163999211535E-3</v>
      </c>
      <c r="BY168">
        <f t="shared" si="245"/>
        <v>2.2144962441436205E-3</v>
      </c>
      <c r="BZ168">
        <f t="shared" si="245"/>
        <v>2.137585310941147E-3</v>
      </c>
      <c r="CA168">
        <f t="shared" si="245"/>
        <v>2.0644996720575125E-3</v>
      </c>
      <c r="CB168">
        <f t="shared" si="245"/>
        <v>1.9949809618953962E-3</v>
      </c>
      <c r="CC168">
        <f t="shared" si="245"/>
        <v>1.9287934858345916E-3</v>
      </c>
      <c r="CD168">
        <f t="shared" si="245"/>
        <v>1.8657217266740314E-3</v>
      </c>
      <c r="CE168">
        <f t="shared" si="245"/>
        <v>1.8055681843740002E-3</v>
      </c>
      <c r="CF168">
        <f t="shared" si="246"/>
        <v>1.7481514964438397E-3</v>
      </c>
      <c r="CG168">
        <f t="shared" si="246"/>
        <v>1.6933047959120661E-3</v>
      </c>
      <c r="CH168">
        <f t="shared" si="246"/>
        <v>1.6408742714351316E-3</v>
      </c>
      <c r="CI168">
        <f t="shared" si="246"/>
        <v>1.5907179001977542E-3</v>
      </c>
      <c r="CJ168">
        <f t="shared" si="246"/>
        <v>1.5427043291696967E-3</v>
      </c>
      <c r="CK168">
        <f t="shared" si="246"/>
        <v>1.496711884266608E-3</v>
      </c>
      <c r="CL168">
        <f t="shared" si="246"/>
        <v>1.4526276902115263E-3</v>
      </c>
      <c r="CM168">
        <f t="shared" si="246"/>
        <v>1.4103468865590697E-3</v>
      </c>
      <c r="CN168">
        <f t="shared" si="246"/>
        <v>1.3697719275428521E-3</v>
      </c>
      <c r="CO168">
        <f t="shared" si="246"/>
        <v>1.330811955229212E-3</v>
      </c>
      <c r="CP168">
        <f t="shared" si="246"/>
        <v>1.2933822369785154E-3</v>
      </c>
      <c r="CQ168">
        <f t="shared" si="246"/>
        <v>1.2574036594857015E-3</v>
      </c>
      <c r="CR168">
        <f t="shared" si="246"/>
        <v>8.0963108710385549E-4</v>
      </c>
      <c r="CS168">
        <f t="shared" si="246"/>
        <v>5.2591238574568725E-4</v>
      </c>
      <c r="CT168">
        <f t="shared" si="246"/>
        <v>3.6424529903727137E-4</v>
      </c>
      <c r="CU168">
        <f t="shared" si="246"/>
        <v>2.5341186941676757E-4</v>
      </c>
      <c r="CV168">
        <f t="shared" si="247"/>
        <v>1.730459249713274E-4</v>
      </c>
      <c r="CW168">
        <f t="shared" si="247"/>
        <v>1.1376138053682862E-4</v>
      </c>
      <c r="CX168">
        <f t="shared" si="247"/>
        <v>7.0261304082827166E-5</v>
      </c>
      <c r="CY168">
        <f t="shared" si="247"/>
        <v>3.9183523137464196E-5</v>
      </c>
      <c r="CZ168">
        <f t="shared" si="247"/>
        <v>1.8221436206785791E-5</v>
      </c>
      <c r="DA168">
        <f t="shared" si="247"/>
        <v>5.7024438614919267E-6</v>
      </c>
      <c r="DB168">
        <f t="shared" si="247"/>
        <v>3.6225683843240993E-7</v>
      </c>
      <c r="DC168">
        <f t="shared" si="247"/>
        <v>0</v>
      </c>
      <c r="DD168">
        <f t="shared" si="247"/>
        <v>0</v>
      </c>
      <c r="DE168">
        <f t="shared" si="247"/>
        <v>0</v>
      </c>
      <c r="DF168">
        <f t="shared" si="247"/>
        <v>0</v>
      </c>
      <c r="DG168">
        <f t="shared" si="247"/>
        <v>0</v>
      </c>
      <c r="DH168">
        <f t="shared" si="247"/>
        <v>0</v>
      </c>
      <c r="DI168">
        <f t="shared" si="247"/>
        <v>0</v>
      </c>
      <c r="DJ168">
        <f t="shared" si="247"/>
        <v>0</v>
      </c>
      <c r="DK168">
        <f t="shared" si="247"/>
        <v>0</v>
      </c>
      <c r="DL168">
        <f t="shared" si="248"/>
        <v>0</v>
      </c>
      <c r="DM168">
        <f t="shared" si="248"/>
        <v>0</v>
      </c>
      <c r="DN168">
        <f t="shared" si="248"/>
        <v>0</v>
      </c>
      <c r="DO168">
        <f t="shared" si="248"/>
        <v>0</v>
      </c>
      <c r="DP168">
        <f t="shared" si="248"/>
        <v>0</v>
      </c>
      <c r="DQ168">
        <f t="shared" si="248"/>
        <v>0</v>
      </c>
      <c r="DR168">
        <f t="shared" si="248"/>
        <v>0</v>
      </c>
      <c r="DS168">
        <f t="shared" si="248"/>
        <v>0</v>
      </c>
      <c r="DT168">
        <f t="shared" si="248"/>
        <v>0</v>
      </c>
      <c r="DU168">
        <f t="shared" si="248"/>
        <v>0</v>
      </c>
      <c r="DV168">
        <f t="shared" si="248"/>
        <v>0</v>
      </c>
      <c r="DW168">
        <f t="shared" si="248"/>
        <v>0</v>
      </c>
      <c r="DX168">
        <f t="shared" si="248"/>
        <v>0</v>
      </c>
      <c r="DY168">
        <f t="shared" si="248"/>
        <v>0</v>
      </c>
      <c r="DZ168">
        <f t="shared" si="248"/>
        <v>0</v>
      </c>
      <c r="EA168">
        <f t="shared" si="248"/>
        <v>0</v>
      </c>
      <c r="EB168">
        <f t="shared" si="249"/>
        <v>0</v>
      </c>
      <c r="EC168">
        <f t="shared" si="249"/>
        <v>0</v>
      </c>
      <c r="ED168">
        <f t="shared" si="249"/>
        <v>0</v>
      </c>
      <c r="EE168">
        <f t="shared" si="249"/>
        <v>0</v>
      </c>
      <c r="EF168">
        <f t="shared" si="249"/>
        <v>0</v>
      </c>
      <c r="EG168">
        <f t="shared" si="249"/>
        <v>0</v>
      </c>
      <c r="EH168">
        <f t="shared" si="249"/>
        <v>0</v>
      </c>
      <c r="EI168">
        <f t="shared" si="249"/>
        <v>0</v>
      </c>
      <c r="EJ168">
        <f t="shared" si="249"/>
        <v>0</v>
      </c>
      <c r="EK168">
        <f t="shared" si="249"/>
        <v>0</v>
      </c>
      <c r="EL168">
        <f t="shared" si="249"/>
        <v>0</v>
      </c>
      <c r="EM168">
        <f t="shared" si="249"/>
        <v>0</v>
      </c>
      <c r="EN168">
        <f t="shared" si="250"/>
        <v>0</v>
      </c>
      <c r="EO168">
        <f t="shared" si="250"/>
        <v>0</v>
      </c>
      <c r="EP168">
        <f t="shared" si="250"/>
        <v>0</v>
      </c>
      <c r="EQ168">
        <f t="shared" si="250"/>
        <v>0</v>
      </c>
      <c r="ER168">
        <f t="shared" si="250"/>
        <v>0</v>
      </c>
      <c r="ES168">
        <f t="shared" si="250"/>
        <v>0</v>
      </c>
      <c r="ET168">
        <f t="shared" si="250"/>
        <v>0</v>
      </c>
      <c r="EU168">
        <f t="shared" si="250"/>
        <v>0</v>
      </c>
      <c r="EV168">
        <f t="shared" si="250"/>
        <v>0</v>
      </c>
      <c r="EW168">
        <f t="shared" si="250"/>
        <v>0</v>
      </c>
      <c r="EX168">
        <f t="shared" si="250"/>
        <v>0</v>
      </c>
      <c r="EZ168">
        <f t="shared" si="238"/>
        <v>0.88339990072052765</v>
      </c>
      <c r="FB168">
        <f t="shared" si="239"/>
        <v>1.0764590621526515E-2</v>
      </c>
      <c r="FC168">
        <f t="shared" si="240"/>
        <v>0.24863975715815595</v>
      </c>
    </row>
    <row r="169" spans="1:159" x14ac:dyDescent="0.25">
      <c r="A169">
        <v>1110</v>
      </c>
      <c r="B169" s="20">
        <f>'Input spectra'!S168</f>
        <v>4.3476112692642802E-2</v>
      </c>
      <c r="C169">
        <f>'Input spectra'!D168</f>
        <v>0</v>
      </c>
      <c r="D169">
        <f t="shared" si="241"/>
        <v>2.0653927966864227E-2</v>
      </c>
      <c r="E169">
        <f t="shared" si="241"/>
        <v>2.0414566732943645E-2</v>
      </c>
      <c r="F169">
        <f t="shared" si="241"/>
        <v>2.0176893578576518E-2</v>
      </c>
      <c r="G169">
        <f t="shared" si="241"/>
        <v>1.9940898362116533E-2</v>
      </c>
      <c r="H169">
        <f t="shared" si="241"/>
        <v>1.970657099814058E-2</v>
      </c>
      <c r="I169">
        <f t="shared" si="241"/>
        <v>1.9473901457151822E-2</v>
      </c>
      <c r="J169">
        <f t="shared" si="241"/>
        <v>1.9242879765284247E-2</v>
      </c>
      <c r="K169">
        <f t="shared" si="241"/>
        <v>1.9013496004008763E-2</v>
      </c>
      <c r="L169">
        <f t="shared" si="241"/>
        <v>1.8785740309840766E-2</v>
      </c>
      <c r="M169">
        <f t="shared" si="241"/>
        <v>1.8559602874049234E-2</v>
      </c>
      <c r="N169">
        <f t="shared" si="241"/>
        <v>1.8335073942367285E-2</v>
      </c>
      <c r="O169">
        <f t="shared" si="241"/>
        <v>1.8112143814704221E-2</v>
      </c>
      <c r="P169">
        <f t="shared" si="241"/>
        <v>1.7890802844859072E-2</v>
      </c>
      <c r="Q169">
        <f t="shared" si="241"/>
        <v>1.7671041440235551E-2</v>
      </c>
      <c r="R169">
        <f t="shared" si="241"/>
        <v>1.7452850061558525E-2</v>
      </c>
      <c r="S169">
        <f t="shared" si="241"/>
        <v>1.7236219222591897E-2</v>
      </c>
      <c r="T169">
        <f t="shared" si="242"/>
        <v>1.7021139489857964E-2</v>
      </c>
      <c r="U169">
        <f t="shared" si="242"/>
        <v>1.680760148235818E-2</v>
      </c>
      <c r="V169">
        <f t="shared" si="242"/>
        <v>1.6595595871295367E-2</v>
      </c>
      <c r="W169">
        <f t="shared" si="242"/>
        <v>1.638511337979736E-2</v>
      </c>
      <c r="X169">
        <f t="shared" si="242"/>
        <v>1.6176144782642028E-2</v>
      </c>
      <c r="Y169">
        <f t="shared" si="242"/>
        <v>1.5968680905983759E-2</v>
      </c>
      <c r="Z169">
        <f t="shared" si="242"/>
        <v>1.5762712627081288E-2</v>
      </c>
      <c r="AA169">
        <f t="shared" si="242"/>
        <v>1.5558230874026958E-2</v>
      </c>
      <c r="AB169">
        <f t="shared" si="242"/>
        <v>1.5355226625477369E-2</v>
      </c>
      <c r="AC169">
        <f t="shared" si="242"/>
        <v>1.5153690910385383E-2</v>
      </c>
      <c r="AD169">
        <f t="shared" si="242"/>
        <v>1.4953614807733511E-2</v>
      </c>
      <c r="AE169">
        <f t="shared" si="242"/>
        <v>1.4754989446268683E-2</v>
      </c>
      <c r="AF169">
        <f t="shared" si="242"/>
        <v>1.4557806004238373E-2</v>
      </c>
      <c r="AG169">
        <f t="shared" si="242"/>
        <v>1.4362055709128038E-2</v>
      </c>
      <c r="AH169">
        <f t="shared" si="242"/>
        <v>1.4167729837399966E-2</v>
      </c>
      <c r="AI169">
        <f t="shared" si="242"/>
        <v>1.3974819714233431E-2</v>
      </c>
      <c r="AJ169">
        <f t="shared" si="243"/>
        <v>1.3783316713266162E-2</v>
      </c>
      <c r="AK169">
        <f t="shared" si="243"/>
        <v>1.3593212256337171E-2</v>
      </c>
      <c r="AL169">
        <f t="shared" si="243"/>
        <v>1.340449781323089E-2</v>
      </c>
      <c r="AM169">
        <f t="shared" si="243"/>
        <v>1.3217164901422624E-2</v>
      </c>
      <c r="AN169">
        <f t="shared" si="243"/>
        <v>1.3031205085825278E-2</v>
      </c>
      <c r="AO169">
        <f t="shared" si="243"/>
        <v>1.2846609978537446E-2</v>
      </c>
      <c r="AP169">
        <f t="shared" si="243"/>
        <v>1.2663371238592739E-2</v>
      </c>
      <c r="AQ169">
        <f t="shared" si="243"/>
        <v>1.2481480571710413E-2</v>
      </c>
      <c r="AR169">
        <f t="shared" si="243"/>
        <v>1.2300929730047299E-2</v>
      </c>
      <c r="AS169">
        <f t="shared" si="243"/>
        <v>1.2121710511950986E-2</v>
      </c>
      <c r="AT169">
        <f t="shared" si="243"/>
        <v>1.1943814761714258E-2</v>
      </c>
      <c r="AU169">
        <f t="shared" si="243"/>
        <v>1.1767234369330843E-2</v>
      </c>
      <c r="AV169">
        <f t="shared" si="243"/>
        <v>1.1591961270252358E-2</v>
      </c>
      <c r="AW169">
        <f t="shared" si="243"/>
        <v>1.1417987445146542E-2</v>
      </c>
      <c r="AX169">
        <f t="shared" si="243"/>
        <v>1.0151098841607907E-2</v>
      </c>
      <c r="AY169">
        <f t="shared" si="243"/>
        <v>8.6749451717238486E-3</v>
      </c>
      <c r="AZ169">
        <f t="shared" si="244"/>
        <v>7.8100798804902651E-3</v>
      </c>
      <c r="BA169">
        <f t="shared" si="244"/>
        <v>7.1551048193132178E-3</v>
      </c>
      <c r="BB169">
        <f t="shared" si="244"/>
        <v>6.6199934280934151E-3</v>
      </c>
      <c r="BC169">
        <f t="shared" si="244"/>
        <v>6.1657313147233748E-3</v>
      </c>
      <c r="BD169">
        <f t="shared" si="244"/>
        <v>5.7709457035434409E-3</v>
      </c>
      <c r="BE169">
        <f t="shared" si="244"/>
        <v>5.4223156360027084E-3</v>
      </c>
      <c r="BF169">
        <f t="shared" si="244"/>
        <v>5.1108234598338711E-3</v>
      </c>
      <c r="BG169">
        <f t="shared" si="244"/>
        <v>4.8300031883336675E-3</v>
      </c>
      <c r="BH169">
        <f t="shared" si="244"/>
        <v>4.575018137811619E-3</v>
      </c>
      <c r="BI169">
        <f t="shared" si="244"/>
        <v>4.3421314274853726E-3</v>
      </c>
      <c r="BJ169">
        <f t="shared" si="244"/>
        <v>4.1283813777361353E-3</v>
      </c>
      <c r="BK169">
        <f t="shared" si="244"/>
        <v>3.9313719512859158E-3</v>
      </c>
      <c r="BL169">
        <f t="shared" si="244"/>
        <v>3.7491316812833602E-3</v>
      </c>
      <c r="BM169">
        <f t="shared" si="244"/>
        <v>3.5800153631250159E-3</v>
      </c>
      <c r="BN169">
        <f t="shared" si="244"/>
        <v>3.4226335290296582E-3</v>
      </c>
      <c r="BO169">
        <f t="shared" si="244"/>
        <v>3.2758005881393893E-3</v>
      </c>
      <c r="BP169">
        <f t="shared" si="245"/>
        <v>3.1384958723439708E-3</v>
      </c>
      <c r="BQ169">
        <f t="shared" si="245"/>
        <v>3.0098338302410868E-3</v>
      </c>
      <c r="BR169">
        <f t="shared" si="245"/>
        <v>2.8890408483602838E-3</v>
      </c>
      <c r="BS169">
        <f t="shared" si="245"/>
        <v>2.7754369664346854E-3</v>
      </c>
      <c r="BT169">
        <f t="shared" si="245"/>
        <v>2.6684212688790816E-3</v>
      </c>
      <c r="BU169">
        <f t="shared" si="245"/>
        <v>2.5674600800249738E-3</v>
      </c>
      <c r="BV169">
        <f t="shared" si="245"/>
        <v>2.4720773271461865E-3</v>
      </c>
      <c r="BW169">
        <f t="shared" si="245"/>
        <v>2.3818466003720832E-3</v>
      </c>
      <c r="BX169">
        <f t="shared" si="245"/>
        <v>2.2963845558222787E-3</v>
      </c>
      <c r="BY169">
        <f t="shared" si="245"/>
        <v>2.2153453928923385E-3</v>
      </c>
      <c r="BZ169">
        <f t="shared" si="245"/>
        <v>2.138416198550222E-3</v>
      </c>
      <c r="CA169">
        <f t="shared" si="245"/>
        <v>2.0653129974442666E-3</v>
      </c>
      <c r="CB169">
        <f t="shared" si="245"/>
        <v>1.9957773811204679E-3</v>
      </c>
      <c r="CC169">
        <f t="shared" si="245"/>
        <v>1.9295736158425432E-3</v>
      </c>
      <c r="CD169">
        <f t="shared" si="245"/>
        <v>1.8664861486077761E-3</v>
      </c>
      <c r="CE169">
        <f t="shared" si="245"/>
        <v>1.8063174465227669E-3</v>
      </c>
      <c r="CF169">
        <f t="shared" si="246"/>
        <v>1.7488861168745197E-3</v>
      </c>
      <c r="CG169">
        <f t="shared" si="246"/>
        <v>1.6940252648257827E-3</v>
      </c>
      <c r="CH169">
        <f t="shared" si="246"/>
        <v>1.6415810532843427E-3</v>
      </c>
      <c r="CI169">
        <f t="shared" si="246"/>
        <v>1.5914114355938403E-3</v>
      </c>
      <c r="CJ169">
        <f t="shared" si="246"/>
        <v>1.5433850366065565E-3</v>
      </c>
      <c r="CK169">
        <f t="shared" si="246"/>
        <v>1.4973801616821058E-3</v>
      </c>
      <c r="CL169">
        <f t="shared" si="246"/>
        <v>1.45328391640557E-3</v>
      </c>
      <c r="CM169">
        <f t="shared" si="246"/>
        <v>1.4109914224845243E-3</v>
      </c>
      <c r="CN169">
        <f t="shared" si="246"/>
        <v>1.3704051174833261E-3</v>
      </c>
      <c r="CO169">
        <f t="shared" si="246"/>
        <v>1.3314341278759178E-3</v>
      </c>
      <c r="CP169">
        <f t="shared" si="246"/>
        <v>1.2939937064168489E-3</v>
      </c>
      <c r="CQ169">
        <f t="shared" si="246"/>
        <v>1.2580047261008568E-3</v>
      </c>
      <c r="CR169">
        <f t="shared" si="246"/>
        <v>8.1002236258807608E-4</v>
      </c>
      <c r="CS169">
        <f t="shared" si="246"/>
        <v>5.2616931001081492E-4</v>
      </c>
      <c r="CT169">
        <f t="shared" si="246"/>
        <v>3.6442515785114208E-4</v>
      </c>
      <c r="CU169">
        <f t="shared" si="246"/>
        <v>2.5353833187350631E-4</v>
      </c>
      <c r="CV169">
        <f t="shared" si="247"/>
        <v>1.7313319091845692E-4</v>
      </c>
      <c r="CW169">
        <f t="shared" si="247"/>
        <v>1.1381934741680766E-4</v>
      </c>
      <c r="CX169">
        <f t="shared" si="247"/>
        <v>7.0297474770022905E-5</v>
      </c>
      <c r="CY169">
        <f t="shared" si="247"/>
        <v>3.9203900796699382E-5</v>
      </c>
      <c r="CZ169">
        <f t="shared" si="247"/>
        <v>1.8231008133477763E-5</v>
      </c>
      <c r="DA169">
        <f t="shared" si="247"/>
        <v>5.7054693833280011E-6</v>
      </c>
      <c r="DB169">
        <f t="shared" si="247"/>
        <v>3.6245094302193244E-7</v>
      </c>
      <c r="DC169">
        <f t="shared" si="247"/>
        <v>0</v>
      </c>
      <c r="DD169">
        <f t="shared" si="247"/>
        <v>0</v>
      </c>
      <c r="DE169">
        <f t="shared" si="247"/>
        <v>0</v>
      </c>
      <c r="DF169">
        <f t="shared" si="247"/>
        <v>0</v>
      </c>
      <c r="DG169">
        <f t="shared" si="247"/>
        <v>0</v>
      </c>
      <c r="DH169">
        <f t="shared" si="247"/>
        <v>0</v>
      </c>
      <c r="DI169">
        <f t="shared" si="247"/>
        <v>0</v>
      </c>
      <c r="DJ169">
        <f t="shared" si="247"/>
        <v>0</v>
      </c>
      <c r="DK169">
        <f t="shared" si="247"/>
        <v>0</v>
      </c>
      <c r="DL169">
        <f t="shared" si="248"/>
        <v>0</v>
      </c>
      <c r="DM169">
        <f t="shared" si="248"/>
        <v>0</v>
      </c>
      <c r="DN169">
        <f t="shared" si="248"/>
        <v>0</v>
      </c>
      <c r="DO169">
        <f t="shared" si="248"/>
        <v>0</v>
      </c>
      <c r="DP169">
        <f t="shared" si="248"/>
        <v>0</v>
      </c>
      <c r="DQ169">
        <f t="shared" si="248"/>
        <v>0</v>
      </c>
      <c r="DR169">
        <f t="shared" si="248"/>
        <v>0</v>
      </c>
      <c r="DS169">
        <f t="shared" si="248"/>
        <v>0</v>
      </c>
      <c r="DT169">
        <f t="shared" si="248"/>
        <v>0</v>
      </c>
      <c r="DU169">
        <f t="shared" si="248"/>
        <v>0</v>
      </c>
      <c r="DV169">
        <f t="shared" si="248"/>
        <v>0</v>
      </c>
      <c r="DW169">
        <f t="shared" si="248"/>
        <v>0</v>
      </c>
      <c r="DX169">
        <f t="shared" si="248"/>
        <v>0</v>
      </c>
      <c r="DY169">
        <f t="shared" si="248"/>
        <v>0</v>
      </c>
      <c r="DZ169">
        <f t="shared" si="248"/>
        <v>0</v>
      </c>
      <c r="EA169">
        <f t="shared" si="248"/>
        <v>0</v>
      </c>
      <c r="EB169">
        <f t="shared" si="249"/>
        <v>0</v>
      </c>
      <c r="EC169">
        <f t="shared" si="249"/>
        <v>0</v>
      </c>
      <c r="ED169">
        <f t="shared" si="249"/>
        <v>0</v>
      </c>
      <c r="EE169">
        <f t="shared" si="249"/>
        <v>0</v>
      </c>
      <c r="EF169">
        <f t="shared" si="249"/>
        <v>0</v>
      </c>
      <c r="EG169">
        <f t="shared" si="249"/>
        <v>0</v>
      </c>
      <c r="EH169">
        <f t="shared" si="249"/>
        <v>0</v>
      </c>
      <c r="EI169">
        <f t="shared" si="249"/>
        <v>0</v>
      </c>
      <c r="EJ169">
        <f t="shared" si="249"/>
        <v>0</v>
      </c>
      <c r="EK169">
        <f t="shared" si="249"/>
        <v>0</v>
      </c>
      <c r="EL169">
        <f t="shared" si="249"/>
        <v>0</v>
      </c>
      <c r="EM169">
        <f t="shared" si="249"/>
        <v>0</v>
      </c>
      <c r="EN169">
        <f t="shared" si="250"/>
        <v>0</v>
      </c>
      <c r="EO169">
        <f t="shared" si="250"/>
        <v>0</v>
      </c>
      <c r="EP169">
        <f t="shared" si="250"/>
        <v>0</v>
      </c>
      <c r="EQ169">
        <f t="shared" si="250"/>
        <v>0</v>
      </c>
      <c r="ER169">
        <f t="shared" si="250"/>
        <v>0</v>
      </c>
      <c r="ES169">
        <f t="shared" si="250"/>
        <v>0</v>
      </c>
      <c r="ET169">
        <f t="shared" si="250"/>
        <v>0</v>
      </c>
      <c r="EU169">
        <f t="shared" si="250"/>
        <v>0</v>
      </c>
      <c r="EV169">
        <f t="shared" si="250"/>
        <v>0</v>
      </c>
      <c r="EW169">
        <f t="shared" si="250"/>
        <v>0</v>
      </c>
      <c r="EX169">
        <f t="shared" si="250"/>
        <v>0</v>
      </c>
      <c r="EZ169">
        <f t="shared" si="238"/>
        <v>0.88352770061105224</v>
      </c>
      <c r="FB169">
        <f t="shared" si="239"/>
        <v>1.0751743781896639E-2</v>
      </c>
      <c r="FC169">
        <f t="shared" si="240"/>
        <v>0.24864139822795178</v>
      </c>
    </row>
    <row r="170" spans="1:159" x14ac:dyDescent="0.25">
      <c r="A170">
        <v>1115</v>
      </c>
      <c r="B170" s="20">
        <f>'Input spectra'!S169</f>
        <v>4.3423595353489199E-2</v>
      </c>
      <c r="C170">
        <f>'Input spectra'!D169</f>
        <v>0</v>
      </c>
      <c r="D170">
        <f t="shared" si="241"/>
        <v>2.0653927966864227E-2</v>
      </c>
      <c r="E170">
        <f t="shared" si="241"/>
        <v>2.0414673945097647E-2</v>
      </c>
      <c r="F170">
        <f t="shared" si="241"/>
        <v>2.0177105507042135E-2</v>
      </c>
      <c r="G170">
        <f t="shared" si="241"/>
        <v>1.9941212537468167E-2</v>
      </c>
      <c r="H170">
        <f t="shared" si="241"/>
        <v>1.9706984977157845E-2</v>
      </c>
      <c r="I170">
        <f t="shared" si="241"/>
        <v>1.9474412822609415E-2</v>
      </c>
      <c r="J170">
        <f t="shared" si="241"/>
        <v>1.9243486125743284E-2</v>
      </c>
      <c r="K170">
        <f t="shared" si="241"/>
        <v>1.9014194993609557E-2</v>
      </c>
      <c r="L170">
        <f t="shared" si="241"/>
        <v>1.878652958809705E-2</v>
      </c>
      <c r="M170">
        <f t="shared" si="241"/>
        <v>1.8560480125643805E-2</v>
      </c>
      <c r="N170">
        <f t="shared" si="241"/>
        <v>1.8336036876949083E-2</v>
      </c>
      <c r="O170">
        <f t="shared" si="241"/>
        <v>1.8113190166686791E-2</v>
      </c>
      <c r="P170">
        <f t="shared" si="241"/>
        <v>1.7891930373220451E-2</v>
      </c>
      <c r="Q170">
        <f t="shared" si="241"/>
        <v>1.7672247928319555E-2</v>
      </c>
      <c r="R170">
        <f t="shared" si="241"/>
        <v>1.7454133316877386E-2</v>
      </c>
      <c r="S170">
        <f t="shared" si="241"/>
        <v>1.7237577076630314E-2</v>
      </c>
      <c r="T170">
        <f t="shared" si="242"/>
        <v>1.7022569797878494E-2</v>
      </c>
      <c r="U170">
        <f t="shared" si="242"/>
        <v>1.6809102123207988E-2</v>
      </c>
      <c r="V170">
        <f t="shared" si="242"/>
        <v>1.6597164747214361E-2</v>
      </c>
      <c r="W170">
        <f t="shared" si="242"/>
        <v>1.6386748416227608E-2</v>
      </c>
      <c r="X170">
        <f t="shared" si="242"/>
        <v>1.6177843928038557E-2</v>
      </c>
      <c r="Y170">
        <f t="shared" si="242"/>
        <v>1.5970442131626648E-2</v>
      </c>
      <c r="Z170">
        <f t="shared" si="242"/>
        <v>1.5764533926889101E-2</v>
      </c>
      <c r="AA170">
        <f t="shared" si="242"/>
        <v>1.5560110264371456E-2</v>
      </c>
      <c r="AB170">
        <f t="shared" si="242"/>
        <v>1.5357162144999539E-2</v>
      </c>
      <c r="AC170">
        <f t="shared" si="242"/>
        <v>1.5155680619812754E-2</v>
      </c>
      <c r="AD170">
        <f t="shared" si="242"/>
        <v>1.4955656789698752E-2</v>
      </c>
      <c r="AE170">
        <f t="shared" si="242"/>
        <v>1.4757081805129475E-2</v>
      </c>
      <c r="AF170">
        <f t="shared" si="242"/>
        <v>1.4559946865898536E-2</v>
      </c>
      <c r="AG170">
        <f t="shared" si="242"/>
        <v>1.4364243220859933E-2</v>
      </c>
      <c r="AH170">
        <f t="shared" si="242"/>
        <v>1.4169962167668139E-2</v>
      </c>
      <c r="AI170">
        <f t="shared" si="242"/>
        <v>1.3977095052519492E-2</v>
      </c>
      <c r="AJ170">
        <f t="shared" si="243"/>
        <v>1.3785633269894909E-2</v>
      </c>
      <c r="AK170">
        <f t="shared" si="243"/>
        <v>1.3595568262303929E-2</v>
      </c>
      <c r="AL170">
        <f t="shared" si="243"/>
        <v>1.3406891520030082E-2</v>
      </c>
      <c r="AM170">
        <f t="shared" si="243"/>
        <v>1.3219594580877526E-2</v>
      </c>
      <c r="AN170">
        <f t="shared" si="243"/>
        <v>1.3033669029919016E-2</v>
      </c>
      <c r="AO170">
        <f t="shared" si="243"/>
        <v>1.2849106499245149E-2</v>
      </c>
      <c r="AP170">
        <f t="shared" si="243"/>
        <v>1.2665898667714897E-2</v>
      </c>
      <c r="AQ170">
        <f t="shared" si="243"/>
        <v>1.2484037260707419E-2</v>
      </c>
      <c r="AR170">
        <f t="shared" si="243"/>
        <v>1.2303514049875147E-2</v>
      </c>
      <c r="AS170">
        <f t="shared" si="243"/>
        <v>1.2124320852898151E-2</v>
      </c>
      <c r="AT170">
        <f t="shared" si="243"/>
        <v>1.1946449533239716E-2</v>
      </c>
      <c r="AU170">
        <f t="shared" si="243"/>
        <v>1.1769891999903253E-2</v>
      </c>
      <c r="AV170">
        <f t="shared" si="243"/>
        <v>1.1594640207190381E-2</v>
      </c>
      <c r="AW170">
        <f t="shared" si="243"/>
        <v>1.1420686154460293E-2</v>
      </c>
      <c r="AX170">
        <f t="shared" si="243"/>
        <v>1.0153551437867761E-2</v>
      </c>
      <c r="AY170">
        <f t="shared" si="243"/>
        <v>8.6770866856868169E-3</v>
      </c>
      <c r="AZ170">
        <f t="shared" si="244"/>
        <v>7.8120489188073274E-3</v>
      </c>
      <c r="BA170">
        <f t="shared" si="244"/>
        <v>7.1569463148693805E-3</v>
      </c>
      <c r="BB170">
        <f t="shared" si="244"/>
        <v>6.6217319785438229E-3</v>
      </c>
      <c r="BC170">
        <f t="shared" si="244"/>
        <v>6.1673829556931478E-3</v>
      </c>
      <c r="BD170">
        <f t="shared" si="244"/>
        <v>5.7725219072628101E-3</v>
      </c>
      <c r="BE170">
        <f t="shared" si="244"/>
        <v>5.4238251036900584E-3</v>
      </c>
      <c r="BF170">
        <f t="shared" si="244"/>
        <v>5.1122730623577471E-3</v>
      </c>
      <c r="BG170">
        <f t="shared" si="244"/>
        <v>4.8313985138761749E-3</v>
      </c>
      <c r="BH170">
        <f t="shared" si="244"/>
        <v>4.5763638352481683E-3</v>
      </c>
      <c r="BI170">
        <f t="shared" si="244"/>
        <v>4.3434314340296985E-3</v>
      </c>
      <c r="BJ170">
        <f t="shared" si="244"/>
        <v>4.129639076583127E-3</v>
      </c>
      <c r="BK170">
        <f t="shared" si="244"/>
        <v>3.9325902846730878E-3</v>
      </c>
      <c r="BL170">
        <f t="shared" si="244"/>
        <v>3.7503132339498152E-3</v>
      </c>
      <c r="BM170">
        <f t="shared" si="244"/>
        <v>3.5811624254233204E-3</v>
      </c>
      <c r="BN170">
        <f t="shared" si="244"/>
        <v>3.4237481456397996E-3</v>
      </c>
      <c r="BO170">
        <f t="shared" si="244"/>
        <v>3.2768845963386307E-3</v>
      </c>
      <c r="BP170">
        <f t="shared" si="245"/>
        <v>3.1395509325365155E-3</v>
      </c>
      <c r="BQ170">
        <f t="shared" si="245"/>
        <v>3.0108614506431292E-3</v>
      </c>
      <c r="BR170">
        <f t="shared" si="245"/>
        <v>2.8900424051984956E-3</v>
      </c>
      <c r="BS170">
        <f t="shared" si="245"/>
        <v>2.7764137206499114E-3</v>
      </c>
      <c r="BT170">
        <f t="shared" si="245"/>
        <v>2.6693743800720099E-3</v>
      </c>
      <c r="BU170">
        <f t="shared" si="245"/>
        <v>2.5683906181995066E-3</v>
      </c>
      <c r="BV170">
        <f t="shared" si="245"/>
        <v>2.4729862826755157E-3</v>
      </c>
      <c r="BW170">
        <f t="shared" si="245"/>
        <v>2.3827348925165555E-3</v>
      </c>
      <c r="BX170">
        <f t="shared" si="245"/>
        <v>2.2972530400567882E-3</v>
      </c>
      <c r="BY170">
        <f t="shared" si="245"/>
        <v>2.2161948672472075E-3</v>
      </c>
      <c r="BZ170">
        <f t="shared" si="245"/>
        <v>2.1392474091284971E-3</v>
      </c>
      <c r="CA170">
        <f t="shared" si="245"/>
        <v>2.0661266432467577E-3</v>
      </c>
      <c r="CB170">
        <f t="shared" si="245"/>
        <v>1.9965741182852068E-3</v>
      </c>
      <c r="CC170">
        <f t="shared" si="245"/>
        <v>1.9303540613860015E-3</v>
      </c>
      <c r="CD170">
        <f t="shared" si="245"/>
        <v>1.8672508837398313E-3</v>
      </c>
      <c r="CE170">
        <f t="shared" si="245"/>
        <v>1.8070670195951379E-3</v>
      </c>
      <c r="CF170">
        <f t="shared" si="246"/>
        <v>1.7496210460125278E-3</v>
      </c>
      <c r="CG170">
        <f t="shared" si="246"/>
        <v>1.6947460402852888E-3</v>
      </c>
      <c r="CH170">
        <f t="shared" si="246"/>
        <v>1.6422881395691774E-3</v>
      </c>
      <c r="CI170">
        <f t="shared" si="246"/>
        <v>1.5921052733636823E-3</v>
      </c>
      <c r="CJ170">
        <f t="shared" si="246"/>
        <v>1.5440660444007864E-3</v>
      </c>
      <c r="CK170">
        <f t="shared" si="246"/>
        <v>1.4980487374814872E-3</v>
      </c>
      <c r="CL170">
        <f t="shared" si="246"/>
        <v>1.4539404390505359E-3</v>
      </c>
      <c r="CM170">
        <f t="shared" si="246"/>
        <v>1.4116362529662781E-3</v>
      </c>
      <c r="CN170">
        <f t="shared" si="246"/>
        <v>1.3710386001217982E-3</v>
      </c>
      <c r="CO170">
        <f t="shared" si="246"/>
        <v>1.3320565913967782E-3</v>
      </c>
      <c r="CP170">
        <f t="shared" si="246"/>
        <v>1.2946054649382263E-3</v>
      </c>
      <c r="CQ170">
        <f t="shared" si="246"/>
        <v>1.2586060800390789E-3</v>
      </c>
      <c r="CR170">
        <f t="shared" si="246"/>
        <v>8.1041382716644966E-4</v>
      </c>
      <c r="CS170">
        <f t="shared" si="246"/>
        <v>5.2642635979129428E-4</v>
      </c>
      <c r="CT170">
        <f t="shared" si="246"/>
        <v>3.6460510547657203E-4</v>
      </c>
      <c r="CU170">
        <f t="shared" si="246"/>
        <v>2.5366485743996838E-4</v>
      </c>
      <c r="CV170">
        <f t="shared" si="247"/>
        <v>1.7322050087324238E-4</v>
      </c>
      <c r="CW170">
        <f t="shared" si="247"/>
        <v>1.1387734383369244E-4</v>
      </c>
      <c r="CX170">
        <f t="shared" si="247"/>
        <v>7.0333664077974813E-5</v>
      </c>
      <c r="CY170">
        <f t="shared" si="247"/>
        <v>3.9224289053475649E-5</v>
      </c>
      <c r="CZ170">
        <f t="shared" si="247"/>
        <v>1.824058508841118E-5</v>
      </c>
      <c r="DA170">
        <f t="shared" si="247"/>
        <v>5.7084965104025676E-6</v>
      </c>
      <c r="DB170">
        <f t="shared" si="247"/>
        <v>3.6264515161664594E-7</v>
      </c>
      <c r="DC170">
        <f t="shared" si="247"/>
        <v>0</v>
      </c>
      <c r="DD170">
        <f t="shared" si="247"/>
        <v>0</v>
      </c>
      <c r="DE170">
        <f t="shared" si="247"/>
        <v>0</v>
      </c>
      <c r="DF170">
        <f t="shared" si="247"/>
        <v>0</v>
      </c>
      <c r="DG170">
        <f t="shared" si="247"/>
        <v>0</v>
      </c>
      <c r="DH170">
        <f t="shared" si="247"/>
        <v>0</v>
      </c>
      <c r="DI170">
        <f t="shared" si="247"/>
        <v>0</v>
      </c>
      <c r="DJ170">
        <f t="shared" si="247"/>
        <v>0</v>
      </c>
      <c r="DK170">
        <f t="shared" si="247"/>
        <v>0</v>
      </c>
      <c r="DL170">
        <f t="shared" si="248"/>
        <v>0</v>
      </c>
      <c r="DM170">
        <f t="shared" si="248"/>
        <v>0</v>
      </c>
      <c r="DN170">
        <f t="shared" si="248"/>
        <v>0</v>
      </c>
      <c r="DO170">
        <f t="shared" si="248"/>
        <v>0</v>
      </c>
      <c r="DP170">
        <f t="shared" si="248"/>
        <v>0</v>
      </c>
      <c r="DQ170">
        <f t="shared" si="248"/>
        <v>0</v>
      </c>
      <c r="DR170">
        <f t="shared" si="248"/>
        <v>0</v>
      </c>
      <c r="DS170">
        <f t="shared" si="248"/>
        <v>0</v>
      </c>
      <c r="DT170">
        <f t="shared" si="248"/>
        <v>0</v>
      </c>
      <c r="DU170">
        <f t="shared" si="248"/>
        <v>0</v>
      </c>
      <c r="DV170">
        <f t="shared" si="248"/>
        <v>0</v>
      </c>
      <c r="DW170">
        <f t="shared" si="248"/>
        <v>0</v>
      </c>
      <c r="DX170">
        <f t="shared" si="248"/>
        <v>0</v>
      </c>
      <c r="DY170">
        <f t="shared" si="248"/>
        <v>0</v>
      </c>
      <c r="DZ170">
        <f t="shared" si="248"/>
        <v>0</v>
      </c>
      <c r="EA170">
        <f t="shared" si="248"/>
        <v>0</v>
      </c>
      <c r="EB170">
        <f t="shared" si="249"/>
        <v>0</v>
      </c>
      <c r="EC170">
        <f t="shared" si="249"/>
        <v>0</v>
      </c>
      <c r="ED170">
        <f t="shared" si="249"/>
        <v>0</v>
      </c>
      <c r="EE170">
        <f t="shared" si="249"/>
        <v>0</v>
      </c>
      <c r="EF170">
        <f t="shared" si="249"/>
        <v>0</v>
      </c>
      <c r="EG170">
        <f t="shared" si="249"/>
        <v>0</v>
      </c>
      <c r="EH170">
        <f t="shared" si="249"/>
        <v>0</v>
      </c>
      <c r="EI170">
        <f t="shared" si="249"/>
        <v>0</v>
      </c>
      <c r="EJ170">
        <f t="shared" si="249"/>
        <v>0</v>
      </c>
      <c r="EK170">
        <f t="shared" si="249"/>
        <v>0</v>
      </c>
      <c r="EL170">
        <f t="shared" si="249"/>
        <v>0</v>
      </c>
      <c r="EM170">
        <f t="shared" si="249"/>
        <v>0</v>
      </c>
      <c r="EN170">
        <f t="shared" si="250"/>
        <v>0</v>
      </c>
      <c r="EO170">
        <f t="shared" si="250"/>
        <v>0</v>
      </c>
      <c r="EP170">
        <f t="shared" si="250"/>
        <v>0</v>
      </c>
      <c r="EQ170">
        <f t="shared" si="250"/>
        <v>0</v>
      </c>
      <c r="ER170">
        <f t="shared" si="250"/>
        <v>0</v>
      </c>
      <c r="ES170">
        <f t="shared" si="250"/>
        <v>0</v>
      </c>
      <c r="ET170">
        <f t="shared" si="250"/>
        <v>0</v>
      </c>
      <c r="EU170">
        <f t="shared" si="250"/>
        <v>0</v>
      </c>
      <c r="EV170">
        <f t="shared" si="250"/>
        <v>0</v>
      </c>
      <c r="EW170">
        <f t="shared" si="250"/>
        <v>0</v>
      </c>
      <c r="EX170">
        <f t="shared" si="250"/>
        <v>0</v>
      </c>
      <c r="EZ170">
        <f t="shared" si="238"/>
        <v>0.88365552923812407</v>
      </c>
      <c r="FB170">
        <f t="shared" si="239"/>
        <v>1.0738896604921444E-2</v>
      </c>
      <c r="FC170">
        <f t="shared" si="240"/>
        <v>0.24864303929798121</v>
      </c>
    </row>
    <row r="171" spans="1:159" x14ac:dyDescent="0.25">
      <c r="A171">
        <v>1120</v>
      </c>
      <c r="B171" s="20">
        <f>'Input spectra'!S170</f>
        <v>4.3371078014335603E-2</v>
      </c>
      <c r="C171">
        <f>'Input spectra'!D170</f>
        <v>0</v>
      </c>
      <c r="D171">
        <f t="shared" si="241"/>
        <v>2.0653927966864227E-2</v>
      </c>
      <c r="E171">
        <f t="shared" si="241"/>
        <v>2.0414781157814702E-2</v>
      </c>
      <c r="F171">
        <f t="shared" si="241"/>
        <v>2.0177317437733745E-2</v>
      </c>
      <c r="G171">
        <f t="shared" si="241"/>
        <v>1.9941526717769737E-2</v>
      </c>
      <c r="H171">
        <f t="shared" si="241"/>
        <v>1.9707398964871635E-2</v>
      </c>
      <c r="I171">
        <f t="shared" si="241"/>
        <v>1.9474924201494961E-2</v>
      </c>
      <c r="J171">
        <f t="shared" si="241"/>
        <v>1.9244092505309285E-2</v>
      </c>
      <c r="K171">
        <f t="shared" si="241"/>
        <v>1.9014894008907175E-2</v>
      </c>
      <c r="L171">
        <f t="shared" si="241"/>
        <v>1.8787318899514665E-2</v>
      </c>
      <c r="M171">
        <f t="shared" si="241"/>
        <v>1.8561357418703187E-2</v>
      </c>
      <c r="N171">
        <f t="shared" si="241"/>
        <v>1.8336999862102969E-2</v>
      </c>
      <c r="O171">
        <f t="shared" si="241"/>
        <v>1.8114236579117888E-2</v>
      </c>
      <c r="P171">
        <f t="shared" si="241"/>
        <v>1.7893057972641818E-2</v>
      </c>
      <c r="Q171">
        <f t="shared" si="241"/>
        <v>1.7673454498776379E-2</v>
      </c>
      <c r="R171">
        <f t="shared" si="241"/>
        <v>1.7455416666550132E-2</v>
      </c>
      <c r="S171">
        <f t="shared" si="241"/>
        <v>1.7238935037639264E-2</v>
      </c>
      <c r="T171">
        <f t="shared" si="242"/>
        <v>1.7024000226089624E-2</v>
      </c>
      <c r="U171">
        <f t="shared" si="242"/>
        <v>1.6810602898040209E-2</v>
      </c>
      <c r="V171">
        <f t="shared" si="242"/>
        <v>1.6598733771448104E-2</v>
      </c>
      <c r="W171">
        <f t="shared" si="242"/>
        <v>1.6388383615814742E-2</v>
      </c>
      <c r="X171">
        <f t="shared" si="242"/>
        <v>1.6179543251913647E-2</v>
      </c>
      <c r="Y171">
        <f t="shared" si="242"/>
        <v>1.5972203551519508E-2</v>
      </c>
      <c r="Z171">
        <f t="shared" si="242"/>
        <v>1.5766355437138672E-2</v>
      </c>
      <c r="AA171">
        <f t="shared" si="242"/>
        <v>1.5561989881740998E-2</v>
      </c>
      <c r="AB171">
        <f t="shared" si="242"/>
        <v>1.5359097908493087E-2</v>
      </c>
      <c r="AC171">
        <f t="shared" si="242"/>
        <v>1.5157670590492889E-2</v>
      </c>
      <c r="AD171">
        <f t="shared" si="242"/>
        <v>1.4957699050505625E-2</v>
      </c>
      <c r="AE171">
        <f t="shared" si="242"/>
        <v>1.4759174460701125E-2</v>
      </c>
      <c r="AF171">
        <f t="shared" si="242"/>
        <v>1.4562088042392448E-2</v>
      </c>
      <c r="AG171">
        <f t="shared" si="242"/>
        <v>1.4366431065775856E-2</v>
      </c>
      <c r="AH171">
        <f t="shared" si="242"/>
        <v>1.4172194849672158E-2</v>
      </c>
      <c r="AI171">
        <f t="shared" si="242"/>
        <v>1.3979370761269316E-2</v>
      </c>
      <c r="AJ171">
        <f t="shared" si="243"/>
        <v>1.3787950215866417E-2</v>
      </c>
      <c r="AK171">
        <f t="shared" si="243"/>
        <v>1.3597924676618914E-2</v>
      </c>
      <c r="AL171">
        <f t="shared" si="243"/>
        <v>1.3409285654285213E-2</v>
      </c>
      <c r="AM171">
        <f t="shared" si="243"/>
        <v>1.3222024706974528E-2</v>
      </c>
      <c r="AN171">
        <f t="shared" si="243"/>
        <v>1.3036133439896031E-2</v>
      </c>
      <c r="AO171">
        <f t="shared" si="243"/>
        <v>1.2851603505109298E-2</v>
      </c>
      <c r="AP171">
        <f t="shared" si="243"/>
        <v>1.2668426601276029E-2</v>
      </c>
      <c r="AQ171">
        <f t="shared" si="243"/>
        <v>1.2486594473413017E-2</v>
      </c>
      <c r="AR171">
        <f t="shared" si="243"/>
        <v>1.2306098912646425E-2</v>
      </c>
      <c r="AS171">
        <f t="shared" si="243"/>
        <v>1.2126931755967289E-2</v>
      </c>
      <c r="AT171">
        <f t="shared" si="243"/>
        <v>1.1949084885988266E-2</v>
      </c>
      <c r="AU171">
        <f t="shared" si="243"/>
        <v>1.1772550230701683E-2</v>
      </c>
      <c r="AV171">
        <f t="shared" si="243"/>
        <v>1.1597319763238747E-2</v>
      </c>
      <c r="AW171">
        <f t="shared" si="243"/>
        <v>1.1423385501630056E-2</v>
      </c>
      <c r="AX171">
        <f t="shared" si="243"/>
        <v>1.0156004626696805E-2</v>
      </c>
      <c r="AY171">
        <f t="shared" si="243"/>
        <v>8.6792287283081176E-3</v>
      </c>
      <c r="AZ171">
        <f t="shared" si="244"/>
        <v>7.8140184535484911E-3</v>
      </c>
      <c r="BA171">
        <f t="shared" si="244"/>
        <v>7.1587882843677083E-3</v>
      </c>
      <c r="BB171">
        <f t="shared" si="244"/>
        <v>6.6234709855743923E-3</v>
      </c>
      <c r="BC171">
        <f t="shared" si="244"/>
        <v>6.1690350390950924E-3</v>
      </c>
      <c r="BD171">
        <f t="shared" si="244"/>
        <v>5.7740985414866924E-3</v>
      </c>
      <c r="BE171">
        <f t="shared" si="244"/>
        <v>5.4253349915839863E-3</v>
      </c>
      <c r="BF171">
        <f t="shared" si="244"/>
        <v>5.1137230760379638E-3</v>
      </c>
      <c r="BG171">
        <f t="shared" si="244"/>
        <v>4.8327942425102112E-3</v>
      </c>
      <c r="BH171">
        <f t="shared" si="244"/>
        <v>4.5777099285086329E-3</v>
      </c>
      <c r="BI171">
        <f t="shared" si="244"/>
        <v>4.3447318297877187E-3</v>
      </c>
      <c r="BJ171">
        <f t="shared" si="244"/>
        <v>4.1308971585842539E-3</v>
      </c>
      <c r="BK171">
        <f t="shared" si="244"/>
        <v>3.9338089956221529E-3</v>
      </c>
      <c r="BL171">
        <f t="shared" si="244"/>
        <v>3.751495158986947E-3</v>
      </c>
      <c r="BM171">
        <f t="shared" si="244"/>
        <v>3.5823098552485153E-3</v>
      </c>
      <c r="BN171">
        <f t="shared" si="244"/>
        <v>3.4248631252365644E-3</v>
      </c>
      <c r="BO171">
        <f t="shared" si="244"/>
        <v>3.2779689632513359E-3</v>
      </c>
      <c r="BP171">
        <f t="shared" si="245"/>
        <v>3.1406063474059675E-3</v>
      </c>
      <c r="BQ171">
        <f t="shared" si="245"/>
        <v>3.0118894218963319E-3</v>
      </c>
      <c r="BR171">
        <f t="shared" si="245"/>
        <v>2.8910443092509401E-3</v>
      </c>
      <c r="BS171">
        <f t="shared" si="245"/>
        <v>2.7773908186123778E-3</v>
      </c>
      <c r="BT171">
        <f t="shared" si="245"/>
        <v>2.670327831698795E-3</v>
      </c>
      <c r="BU171">
        <f t="shared" si="245"/>
        <v>2.5693214936339252E-3</v>
      </c>
      <c r="BV171">
        <f t="shared" si="245"/>
        <v>2.4738955724177536E-3</v>
      </c>
      <c r="BW171">
        <f t="shared" si="245"/>
        <v>2.3836235159430388E-3</v>
      </c>
      <c r="BX171">
        <f t="shared" si="245"/>
        <v>2.2981218527488565E-3</v>
      </c>
      <c r="BY171">
        <f t="shared" si="245"/>
        <v>2.2170446673330803E-3</v>
      </c>
      <c r="BZ171">
        <f t="shared" si="245"/>
        <v>2.1400789428015128E-3</v>
      </c>
      <c r="CA171">
        <f t="shared" si="245"/>
        <v>2.0669406095912167E-3</v>
      </c>
      <c r="CB171">
        <f t="shared" si="245"/>
        <v>1.997371173516537E-3</v>
      </c>
      <c r="CC171">
        <f t="shared" si="245"/>
        <v>1.9311348225925895E-3</v>
      </c>
      <c r="CD171">
        <f t="shared" si="245"/>
        <v>1.8680159321985204E-3</v>
      </c>
      <c r="CE171">
        <f t="shared" si="245"/>
        <v>1.8078169037201376E-3</v>
      </c>
      <c r="CF171">
        <f t="shared" si="246"/>
        <v>1.7503562839875908E-3</v>
      </c>
      <c r="CG171">
        <f t="shared" si="246"/>
        <v>1.6954671224210138E-3</v>
      </c>
      <c r="CH171">
        <f t="shared" si="246"/>
        <v>1.6429955304207667E-3</v>
      </c>
      <c r="CI171">
        <f t="shared" si="246"/>
        <v>1.592799413639111E-3</v>
      </c>
      <c r="CJ171">
        <f t="shared" si="246"/>
        <v>1.5447473526849164E-3</v>
      </c>
      <c r="CK171">
        <f t="shared" si="246"/>
        <v>1.4987176117979791E-3</v>
      </c>
      <c r="CL171">
        <f t="shared" si="246"/>
        <v>1.454597258280345E-3</v>
      </c>
      <c r="CM171">
        <f t="shared" si="246"/>
        <v>1.4122813781389447E-3</v>
      </c>
      <c r="CN171">
        <f t="shared" si="246"/>
        <v>1.3716723755935701E-3</v>
      </c>
      <c r="CO171">
        <f t="shared" si="246"/>
        <v>1.3326793459277802E-3</v>
      </c>
      <c r="CP171">
        <f t="shared" si="246"/>
        <v>1.2952175126793167E-3</v>
      </c>
      <c r="CQ171">
        <f t="shared" si="246"/>
        <v>1.2592077214377147E-3</v>
      </c>
      <c r="CR171">
        <f t="shared" si="246"/>
        <v>8.1080548093036069E-4</v>
      </c>
      <c r="CS171">
        <f t="shared" si="246"/>
        <v>5.2668353514844315E-4</v>
      </c>
      <c r="CT171">
        <f t="shared" si="246"/>
        <v>3.6478514195741486E-4</v>
      </c>
      <c r="CU171">
        <f t="shared" si="246"/>
        <v>2.5379144614764797E-4</v>
      </c>
      <c r="CV171">
        <f t="shared" si="247"/>
        <v>1.7330785485787653E-4</v>
      </c>
      <c r="CW171">
        <f t="shared" si="247"/>
        <v>1.1393536980253344E-4</v>
      </c>
      <c r="CX171">
        <f t="shared" si="247"/>
        <v>7.0369872016268903E-5</v>
      </c>
      <c r="CY171">
        <f t="shared" si="247"/>
        <v>3.9244687913304322E-5</v>
      </c>
      <c r="CZ171">
        <f t="shared" si="247"/>
        <v>1.8250167074227425E-5</v>
      </c>
      <c r="DA171">
        <f t="shared" si="247"/>
        <v>5.7115252435673093E-6</v>
      </c>
      <c r="DB171">
        <f t="shared" si="247"/>
        <v>3.6283946427227853E-7</v>
      </c>
      <c r="DC171">
        <f t="shared" si="247"/>
        <v>0</v>
      </c>
      <c r="DD171">
        <f t="shared" si="247"/>
        <v>0</v>
      </c>
      <c r="DE171">
        <f t="shared" si="247"/>
        <v>0</v>
      </c>
      <c r="DF171">
        <f t="shared" si="247"/>
        <v>0</v>
      </c>
      <c r="DG171">
        <f t="shared" si="247"/>
        <v>0</v>
      </c>
      <c r="DH171">
        <f t="shared" si="247"/>
        <v>0</v>
      </c>
      <c r="DI171">
        <f t="shared" si="247"/>
        <v>0</v>
      </c>
      <c r="DJ171">
        <f t="shared" si="247"/>
        <v>0</v>
      </c>
      <c r="DK171">
        <f t="shared" si="247"/>
        <v>0</v>
      </c>
      <c r="DL171">
        <f t="shared" si="248"/>
        <v>0</v>
      </c>
      <c r="DM171">
        <f t="shared" si="248"/>
        <v>0</v>
      </c>
      <c r="DN171">
        <f t="shared" si="248"/>
        <v>0</v>
      </c>
      <c r="DO171">
        <f t="shared" si="248"/>
        <v>0</v>
      </c>
      <c r="DP171">
        <f t="shared" si="248"/>
        <v>0</v>
      </c>
      <c r="DQ171">
        <f t="shared" si="248"/>
        <v>0</v>
      </c>
      <c r="DR171">
        <f t="shared" si="248"/>
        <v>0</v>
      </c>
      <c r="DS171">
        <f t="shared" si="248"/>
        <v>0</v>
      </c>
      <c r="DT171">
        <f t="shared" si="248"/>
        <v>0</v>
      </c>
      <c r="DU171">
        <f t="shared" si="248"/>
        <v>0</v>
      </c>
      <c r="DV171">
        <f t="shared" si="248"/>
        <v>0</v>
      </c>
      <c r="DW171">
        <f t="shared" si="248"/>
        <v>0</v>
      </c>
      <c r="DX171">
        <f t="shared" si="248"/>
        <v>0</v>
      </c>
      <c r="DY171">
        <f t="shared" si="248"/>
        <v>0</v>
      </c>
      <c r="DZ171">
        <f t="shared" si="248"/>
        <v>0</v>
      </c>
      <c r="EA171">
        <f t="shared" si="248"/>
        <v>0</v>
      </c>
      <c r="EB171">
        <f t="shared" si="249"/>
        <v>0</v>
      </c>
      <c r="EC171">
        <f t="shared" si="249"/>
        <v>0</v>
      </c>
      <c r="ED171">
        <f t="shared" si="249"/>
        <v>0</v>
      </c>
      <c r="EE171">
        <f t="shared" si="249"/>
        <v>0</v>
      </c>
      <c r="EF171">
        <f t="shared" si="249"/>
        <v>0</v>
      </c>
      <c r="EG171">
        <f t="shared" si="249"/>
        <v>0</v>
      </c>
      <c r="EH171">
        <f t="shared" si="249"/>
        <v>0</v>
      </c>
      <c r="EI171">
        <f t="shared" si="249"/>
        <v>0</v>
      </c>
      <c r="EJ171">
        <f t="shared" si="249"/>
        <v>0</v>
      </c>
      <c r="EK171">
        <f t="shared" si="249"/>
        <v>0</v>
      </c>
      <c r="EL171">
        <f t="shared" si="249"/>
        <v>0</v>
      </c>
      <c r="EM171">
        <f t="shared" si="249"/>
        <v>0</v>
      </c>
      <c r="EN171">
        <f t="shared" si="250"/>
        <v>0</v>
      </c>
      <c r="EO171">
        <f t="shared" si="250"/>
        <v>0</v>
      </c>
      <c r="EP171">
        <f t="shared" si="250"/>
        <v>0</v>
      </c>
      <c r="EQ171">
        <f t="shared" si="250"/>
        <v>0</v>
      </c>
      <c r="ER171">
        <f t="shared" si="250"/>
        <v>0</v>
      </c>
      <c r="ES171">
        <f t="shared" si="250"/>
        <v>0</v>
      </c>
      <c r="ET171">
        <f t="shared" si="250"/>
        <v>0</v>
      </c>
      <c r="EU171">
        <f t="shared" si="250"/>
        <v>0</v>
      </c>
      <c r="EV171">
        <f t="shared" si="250"/>
        <v>0</v>
      </c>
      <c r="EW171">
        <f t="shared" si="250"/>
        <v>0</v>
      </c>
      <c r="EX171">
        <f t="shared" si="250"/>
        <v>0</v>
      </c>
      <c r="EZ171">
        <f t="shared" si="238"/>
        <v>0.88378338660979361</v>
      </c>
      <c r="FB171">
        <f t="shared" si="239"/>
        <v>1.0726049090592049E-2</v>
      </c>
      <c r="FC171">
        <f t="shared" si="240"/>
        <v>0.24864468036824586</v>
      </c>
    </row>
    <row r="172" spans="1:159" x14ac:dyDescent="0.25">
      <c r="A172">
        <v>1125</v>
      </c>
      <c r="B172" s="20">
        <f>'Input spectra'!S171</f>
        <v>4.3318560675182E-2</v>
      </c>
      <c r="C172">
        <f>'Input spectra'!D171</f>
        <v>0</v>
      </c>
      <c r="D172">
        <f t="shared" si="241"/>
        <v>2.0653927966864227E-2</v>
      </c>
      <c r="E172">
        <f t="shared" si="241"/>
        <v>2.041488837109481E-2</v>
      </c>
      <c r="F172">
        <f t="shared" si="241"/>
        <v>2.0177529370651377E-2</v>
      </c>
      <c r="G172">
        <f t="shared" si="241"/>
        <v>1.9941840903021323E-2</v>
      </c>
      <c r="H172">
        <f t="shared" si="241"/>
        <v>1.9707812961282125E-2</v>
      </c>
      <c r="I172">
        <f t="shared" si="241"/>
        <v>1.947543559380881E-2</v>
      </c>
      <c r="J172">
        <f t="shared" si="241"/>
        <v>1.9244698903982851E-2</v>
      </c>
      <c r="K172">
        <f t="shared" si="241"/>
        <v>1.9015593049902562E-2</v>
      </c>
      <c r="L172">
        <f t="shared" si="241"/>
        <v>1.8788108244095006E-2</v>
      </c>
      <c r="M172">
        <f t="shared" si="241"/>
        <v>1.8562234753229337E-2</v>
      </c>
      <c r="N172">
        <f t="shared" si="241"/>
        <v>1.83379628978316E-2</v>
      </c>
      <c r="O172">
        <f t="shared" si="241"/>
        <v>1.8115283052001011E-2</v>
      </c>
      <c r="P172">
        <f t="shared" si="241"/>
        <v>1.7894185643127652E-2</v>
      </c>
      <c r="Q172">
        <f t="shared" si="241"/>
        <v>1.7674661151611641E-2</v>
      </c>
      <c r="R172">
        <f t="shared" si="241"/>
        <v>1.7456700110583704E-2</v>
      </c>
      <c r="S172">
        <f t="shared" si="241"/>
        <v>1.7240293105627177E-2</v>
      </c>
      <c r="T172">
        <f t="shared" si="242"/>
        <v>1.7025430774501457E-2</v>
      </c>
      <c r="U172">
        <f t="shared" si="242"/>
        <v>1.6812103806866804E-2</v>
      </c>
      <c r="V172">
        <f t="shared" si="242"/>
        <v>1.6600302944010617E-2</v>
      </c>
      <c r="W172">
        <f t="shared" si="242"/>
        <v>1.6390018978575054E-2</v>
      </c>
      <c r="X172">
        <f t="shared" si="242"/>
        <v>1.6181242754286052E-2</v>
      </c>
      <c r="Y172">
        <f t="shared" si="242"/>
        <v>1.5973965165683762E-2</v>
      </c>
      <c r="Z172">
        <f t="shared" si="242"/>
        <v>1.5768177157854321E-2</v>
      </c>
      <c r="AA172">
        <f t="shared" si="242"/>
        <v>1.5563869726163007E-2</v>
      </c>
      <c r="AB172">
        <f t="shared" si="242"/>
        <v>1.5361033915988767E-2</v>
      </c>
      <c r="AC172">
        <f t="shared" si="242"/>
        <v>1.5159660822460088E-2</v>
      </c>
      <c r="AD172">
        <f t="shared" si="242"/>
        <v>1.4959741590192208E-2</v>
      </c>
      <c r="AE172">
        <f t="shared" si="242"/>
        <v>1.4761267413025712E-2</v>
      </c>
      <c r="AF172">
        <f t="shared" si="242"/>
        <v>1.4564229533766408E-2</v>
      </c>
      <c r="AG172">
        <f t="shared" si="242"/>
        <v>1.4368619243926557E-2</v>
      </c>
      <c r="AH172">
        <f t="shared" si="242"/>
        <v>1.4174427883467443E-2</v>
      </c>
      <c r="AI172">
        <f t="shared" si="242"/>
        <v>1.3981646840543224E-2</v>
      </c>
      <c r="AJ172">
        <f t="shared" si="243"/>
        <v>1.3790267551246127E-2</v>
      </c>
      <c r="AK172">
        <f t="shared" si="243"/>
        <v>1.3600281499352902E-2</v>
      </c>
      <c r="AL172">
        <f t="shared" si="243"/>
        <v>1.341168021607262E-2</v>
      </c>
      <c r="AM172">
        <f t="shared" si="243"/>
        <v>1.3224455279795731E-2</v>
      </c>
      <c r="AN172">
        <f t="shared" si="243"/>
        <v>1.3038598315844408E-2</v>
      </c>
      <c r="AO172">
        <f t="shared" si="243"/>
        <v>1.2854100996224176E-2</v>
      </c>
      <c r="AP172">
        <f t="shared" si="243"/>
        <v>1.267095503937681E-2</v>
      </c>
      <c r="AQ172">
        <f t="shared" si="243"/>
        <v>1.2489152209934483E-2</v>
      </c>
      <c r="AR172">
        <f t="shared" si="243"/>
        <v>1.2308684318475198E-2</v>
      </c>
      <c r="AS172">
        <f t="shared" si="243"/>
        <v>1.2129543221279454E-2</v>
      </c>
      <c r="AT172">
        <f t="shared" si="243"/>
        <v>1.195172082008813E-2</v>
      </c>
      <c r="AU172">
        <f t="shared" si="243"/>
        <v>1.1775209061861695E-2</v>
      </c>
      <c r="AV172">
        <f t="shared" si="243"/>
        <v>1.1599999938540531E-2</v>
      </c>
      <c r="AW172">
        <f t="shared" si="243"/>
        <v>1.1426085486806596E-2</v>
      </c>
      <c r="AX172">
        <f t="shared" si="243"/>
        <v>1.0158458408238208E-2</v>
      </c>
      <c r="AY172">
        <f t="shared" si="243"/>
        <v>8.6813712997182574E-3</v>
      </c>
      <c r="AZ172">
        <f t="shared" si="244"/>
        <v>7.815988484838915E-3</v>
      </c>
      <c r="BA172">
        <f t="shared" si="244"/>
        <v>7.1606307279301826E-3</v>
      </c>
      <c r="BB172">
        <f t="shared" si="244"/>
        <v>6.6252104493050318E-3</v>
      </c>
      <c r="BC172">
        <f t="shared" si="244"/>
        <v>6.1706875650477241E-3</v>
      </c>
      <c r="BD172">
        <f t="shared" si="244"/>
        <v>5.775675606332669E-3</v>
      </c>
      <c r="BE172">
        <f t="shared" si="244"/>
        <v>5.4268452998014706E-3</v>
      </c>
      <c r="BF172">
        <f t="shared" si="244"/>
        <v>5.1151735009911407E-3</v>
      </c>
      <c r="BG172">
        <f t="shared" si="244"/>
        <v>4.8341903743522249E-3</v>
      </c>
      <c r="BH172">
        <f t="shared" si="244"/>
        <v>4.5790564177094414E-3</v>
      </c>
      <c r="BI172">
        <f t="shared" si="244"/>
        <v>4.3460326148759623E-3</v>
      </c>
      <c r="BJ172">
        <f t="shared" si="244"/>
        <v>4.1321556238562403E-3</v>
      </c>
      <c r="BK172">
        <f t="shared" si="244"/>
        <v>3.93502808425012E-3</v>
      </c>
      <c r="BL172">
        <f t="shared" si="244"/>
        <v>3.7526774565121105E-3</v>
      </c>
      <c r="BM172">
        <f t="shared" si="244"/>
        <v>3.5834576527183602E-3</v>
      </c>
      <c r="BN172">
        <f t="shared" si="244"/>
        <v>3.4259784679381631E-3</v>
      </c>
      <c r="BO172">
        <f t="shared" si="244"/>
        <v>3.2790536889962087E-3</v>
      </c>
      <c r="BP172">
        <f t="shared" si="245"/>
        <v>3.1416621170715577E-3</v>
      </c>
      <c r="BQ172">
        <f t="shared" si="245"/>
        <v>3.0129177441204826E-3</v>
      </c>
      <c r="BR172">
        <f t="shared" si="245"/>
        <v>2.8920465606379867E-3</v>
      </c>
      <c r="BS172">
        <f t="shared" si="245"/>
        <v>2.7783682604430576E-3</v>
      </c>
      <c r="BT172">
        <f t="shared" si="245"/>
        <v>2.6712816238810342E-3</v>
      </c>
      <c r="BU172">
        <f t="shared" si="245"/>
        <v>2.5702527064504648E-3</v>
      </c>
      <c r="BV172">
        <f t="shared" si="245"/>
        <v>2.4748051964957867E-3</v>
      </c>
      <c r="BW172">
        <f t="shared" si="245"/>
        <v>2.3845124707750839E-3</v>
      </c>
      <c r="BX172">
        <f t="shared" si="245"/>
        <v>2.298990994022706E-3</v>
      </c>
      <c r="BY172">
        <f t="shared" si="245"/>
        <v>2.2178947932748592E-3</v>
      </c>
      <c r="BZ172">
        <f t="shared" si="245"/>
        <v>2.1409107996948561E-3</v>
      </c>
      <c r="CA172">
        <f t="shared" si="245"/>
        <v>2.0677548966039233E-3</v>
      </c>
      <c r="CB172">
        <f t="shared" si="245"/>
        <v>1.9981685469414355E-3</v>
      </c>
      <c r="CC172">
        <f t="shared" si="245"/>
        <v>1.9319158995899815E-3</v>
      </c>
      <c r="CD172">
        <f t="shared" si="245"/>
        <v>1.8687812941122195E-3</v>
      </c>
      <c r="CE172">
        <f t="shared" si="245"/>
        <v>1.8085670990268454E-3</v>
      </c>
      <c r="CF172">
        <f t="shared" si="246"/>
        <v>1.7510918309294906E-3</v>
      </c>
      <c r="CG172">
        <f t="shared" si="246"/>
        <v>1.6961885113634429E-3</v>
      </c>
      <c r="CH172">
        <f t="shared" si="246"/>
        <v>1.6437032259702987E-3</v>
      </c>
      <c r="CI172">
        <f t="shared" si="246"/>
        <v>1.5934938565520165E-3</v>
      </c>
      <c r="CJ172">
        <f t="shared" si="246"/>
        <v>1.5454289615915357E-3</v>
      </c>
      <c r="CK172">
        <f t="shared" si="246"/>
        <v>1.4993867847648684E-3</v>
      </c>
      <c r="CL172">
        <f t="shared" si="246"/>
        <v>1.4552543742289807E-3</v>
      </c>
      <c r="CM172">
        <f t="shared" si="246"/>
        <v>1.4129267981371992E-3</v>
      </c>
      <c r="CN172">
        <f t="shared" si="246"/>
        <v>1.3723064440340077E-3</v>
      </c>
      <c r="CO172">
        <f t="shared" si="246"/>
        <v>1.3333023916049758E-3</v>
      </c>
      <c r="CP172">
        <f t="shared" si="246"/>
        <v>1.295829849776854E-3</v>
      </c>
      <c r="CQ172">
        <f t="shared" si="246"/>
        <v>1.2598096504341765E-3</v>
      </c>
      <c r="CR172">
        <f t="shared" si="246"/>
        <v>8.1119732397123823E-4</v>
      </c>
      <c r="CS172">
        <f t="shared" si="246"/>
        <v>5.2694083614360991E-4</v>
      </c>
      <c r="CT172">
        <f t="shared" si="246"/>
        <v>3.6496526733754612E-4</v>
      </c>
      <c r="CU172">
        <f t="shared" si="246"/>
        <v>2.5391809802805508E-4</v>
      </c>
      <c r="CV172">
        <f t="shared" si="247"/>
        <v>1.7339525289456341E-4</v>
      </c>
      <c r="CW172">
        <f t="shared" si="247"/>
        <v>1.1399342533838881E-4</v>
      </c>
      <c r="CX172">
        <f t="shared" si="247"/>
        <v>7.040609859449615E-5</v>
      </c>
      <c r="CY172">
        <f t="shared" si="247"/>
        <v>3.9265097381699578E-5</v>
      </c>
      <c r="CZ172">
        <f t="shared" si="247"/>
        <v>1.8259754093569278E-5</v>
      </c>
      <c r="DA172">
        <f t="shared" si="247"/>
        <v>5.7145555836743634E-6</v>
      </c>
      <c r="DB172">
        <f t="shared" si="247"/>
        <v>3.6303388104458828E-7</v>
      </c>
      <c r="DC172">
        <f t="shared" si="247"/>
        <v>0</v>
      </c>
      <c r="DD172">
        <f t="shared" si="247"/>
        <v>0</v>
      </c>
      <c r="DE172">
        <f t="shared" si="247"/>
        <v>0</v>
      </c>
      <c r="DF172">
        <f t="shared" si="247"/>
        <v>0</v>
      </c>
      <c r="DG172">
        <f t="shared" si="247"/>
        <v>0</v>
      </c>
      <c r="DH172">
        <f t="shared" si="247"/>
        <v>0</v>
      </c>
      <c r="DI172">
        <f t="shared" si="247"/>
        <v>0</v>
      </c>
      <c r="DJ172">
        <f t="shared" si="247"/>
        <v>0</v>
      </c>
      <c r="DK172">
        <f t="shared" si="247"/>
        <v>0</v>
      </c>
      <c r="DL172">
        <f t="shared" si="248"/>
        <v>0</v>
      </c>
      <c r="DM172">
        <f t="shared" si="248"/>
        <v>0</v>
      </c>
      <c r="DN172">
        <f t="shared" si="248"/>
        <v>0</v>
      </c>
      <c r="DO172">
        <f t="shared" si="248"/>
        <v>0</v>
      </c>
      <c r="DP172">
        <f t="shared" si="248"/>
        <v>0</v>
      </c>
      <c r="DQ172">
        <f t="shared" si="248"/>
        <v>0</v>
      </c>
      <c r="DR172">
        <f t="shared" si="248"/>
        <v>0</v>
      </c>
      <c r="DS172">
        <f t="shared" si="248"/>
        <v>0</v>
      </c>
      <c r="DT172">
        <f t="shared" si="248"/>
        <v>0</v>
      </c>
      <c r="DU172">
        <f t="shared" si="248"/>
        <v>0</v>
      </c>
      <c r="DV172">
        <f t="shared" si="248"/>
        <v>0</v>
      </c>
      <c r="DW172">
        <f t="shared" si="248"/>
        <v>0</v>
      </c>
      <c r="DX172">
        <f t="shared" si="248"/>
        <v>0</v>
      </c>
      <c r="DY172">
        <f t="shared" si="248"/>
        <v>0</v>
      </c>
      <c r="DZ172">
        <f t="shared" si="248"/>
        <v>0</v>
      </c>
      <c r="EA172">
        <f t="shared" si="248"/>
        <v>0</v>
      </c>
      <c r="EB172">
        <f t="shared" si="249"/>
        <v>0</v>
      </c>
      <c r="EC172">
        <f t="shared" si="249"/>
        <v>0</v>
      </c>
      <c r="ED172">
        <f t="shared" si="249"/>
        <v>0</v>
      </c>
      <c r="EE172">
        <f t="shared" si="249"/>
        <v>0</v>
      </c>
      <c r="EF172">
        <f t="shared" si="249"/>
        <v>0</v>
      </c>
      <c r="EG172">
        <f t="shared" si="249"/>
        <v>0</v>
      </c>
      <c r="EH172">
        <f t="shared" si="249"/>
        <v>0</v>
      </c>
      <c r="EI172">
        <f t="shared" si="249"/>
        <v>0</v>
      </c>
      <c r="EJ172">
        <f t="shared" si="249"/>
        <v>0</v>
      </c>
      <c r="EK172">
        <f t="shared" si="249"/>
        <v>0</v>
      </c>
      <c r="EL172">
        <f t="shared" si="249"/>
        <v>0</v>
      </c>
      <c r="EM172">
        <f t="shared" si="249"/>
        <v>0</v>
      </c>
      <c r="EN172">
        <f t="shared" si="250"/>
        <v>0</v>
      </c>
      <c r="EO172">
        <f t="shared" si="250"/>
        <v>0</v>
      </c>
      <c r="EP172">
        <f t="shared" si="250"/>
        <v>0</v>
      </c>
      <c r="EQ172">
        <f t="shared" si="250"/>
        <v>0</v>
      </c>
      <c r="ER172">
        <f t="shared" si="250"/>
        <v>0</v>
      </c>
      <c r="ES172">
        <f t="shared" si="250"/>
        <v>0</v>
      </c>
      <c r="ET172">
        <f t="shared" si="250"/>
        <v>0</v>
      </c>
      <c r="EU172">
        <f t="shared" si="250"/>
        <v>0</v>
      </c>
      <c r="EV172">
        <f t="shared" si="250"/>
        <v>0</v>
      </c>
      <c r="EW172">
        <f t="shared" si="250"/>
        <v>0</v>
      </c>
      <c r="EX172">
        <f t="shared" si="250"/>
        <v>0</v>
      </c>
      <c r="EZ172">
        <f t="shared" si="238"/>
        <v>0.88391127273411607</v>
      </c>
      <c r="FB172">
        <f t="shared" si="239"/>
        <v>1.0713201238899572E-2</v>
      </c>
      <c r="FC172">
        <f t="shared" si="240"/>
        <v>0.24864632143874243</v>
      </c>
    </row>
    <row r="173" spans="1:159" x14ac:dyDescent="0.25">
      <c r="A173">
        <v>1130</v>
      </c>
      <c r="B173" s="20">
        <f>'Input spectra'!S172</f>
        <v>4.3266043336028397E-2</v>
      </c>
      <c r="C173">
        <f>'Input spectra'!D172</f>
        <v>0</v>
      </c>
      <c r="D173">
        <f t="shared" si="241"/>
        <v>2.0653927966864227E-2</v>
      </c>
      <c r="E173">
        <f t="shared" si="241"/>
        <v>2.0414995584937978E-2</v>
      </c>
      <c r="F173">
        <f t="shared" si="241"/>
        <v>2.0177741305795052E-2</v>
      </c>
      <c r="G173">
        <f t="shared" si="241"/>
        <v>1.9942155093222995E-2</v>
      </c>
      <c r="H173">
        <f t="shared" si="241"/>
        <v>1.9708226966389505E-2</v>
      </c>
      <c r="I173">
        <f t="shared" si="241"/>
        <v>1.9475946999551321E-2</v>
      </c>
      <c r="J173">
        <f t="shared" si="241"/>
        <v>1.9245305321764584E-2</v>
      </c>
      <c r="K173">
        <f t="shared" si="241"/>
        <v>1.901629211659666E-2</v>
      </c>
      <c r="L173">
        <f t="shared" si="241"/>
        <v>1.8788897621839464E-2</v>
      </c>
      <c r="M173">
        <f t="shared" si="241"/>
        <v>1.8563112129224211E-2</v>
      </c>
      <c r="N173">
        <f t="shared" si="241"/>
        <v>1.8338925984137638E-2</v>
      </c>
      <c r="O173">
        <f t="shared" si="241"/>
        <v>1.8116329585339645E-2</v>
      </c>
      <c r="P173">
        <f t="shared" si="241"/>
        <v>1.7895313384682424E-2</v>
      </c>
      <c r="Q173">
        <f t="shared" si="241"/>
        <v>1.7675867886830975E-2</v>
      </c>
      <c r="R173">
        <f t="shared" si="241"/>
        <v>1.7457983648985036E-2</v>
      </c>
      <c r="S173">
        <f t="shared" si="241"/>
        <v>1.7241651280602479E-2</v>
      </c>
      <c r="T173">
        <f t="shared" si="242"/>
        <v>1.7026861443124097E-2</v>
      </c>
      <c r="U173">
        <f t="shared" si="242"/>
        <v>1.6813604849699737E-2</v>
      </c>
      <c r="V173">
        <f t="shared" si="242"/>
        <v>1.6601872264915926E-2</v>
      </c>
      <c r="W173">
        <f t="shared" si="242"/>
        <v>1.6391654504524813E-2</v>
      </c>
      <c r="X173">
        <f t="shared" si="242"/>
        <v>1.6182942435174513E-2</v>
      </c>
      <c r="Y173">
        <f t="shared" si="242"/>
        <v>1.5975726974140833E-2</v>
      </c>
      <c r="Z173">
        <f t="shared" si="242"/>
        <v>1.5769999089060367E-2</v>
      </c>
      <c r="AA173">
        <f t="shared" si="242"/>
        <v>1.5565749797664915E-2</v>
      </c>
      <c r="AB173">
        <f t="shared" si="242"/>
        <v>1.5362970167517337E-2</v>
      </c>
      <c r="AC173">
        <f t="shared" si="242"/>
        <v>1.5161651315748658E-2</v>
      </c>
      <c r="AD173">
        <f t="shared" si="242"/>
        <v>1.496178440879658E-2</v>
      </c>
      <c r="AE173">
        <f t="shared" si="242"/>
        <v>1.4763360662145316E-2</v>
      </c>
      <c r="AF173">
        <f t="shared" si="242"/>
        <v>1.4566371340066723E-2</v>
      </c>
      <c r="AG173">
        <f t="shared" si="242"/>
        <v>1.4370807755362789E-2</v>
      </c>
      <c r="AH173">
        <f t="shared" si="242"/>
        <v>1.4176661269109422E-2</v>
      </c>
      <c r="AI173">
        <f t="shared" si="242"/>
        <v>1.3983923290401542E-2</v>
      </c>
      <c r="AJ173">
        <f t="shared" si="243"/>
        <v>1.3792585276099485E-2</v>
      </c>
      <c r="AK173">
        <f t="shared" si="243"/>
        <v>1.3602638730576679E-2</v>
      </c>
      <c r="AL173">
        <f t="shared" si="243"/>
        <v>1.3414075205468648E-2</v>
      </c>
      <c r="AM173">
        <f t="shared" si="243"/>
        <v>1.3226886299423259E-2</v>
      </c>
      <c r="AN173">
        <f t="shared" si="243"/>
        <v>1.3041063657852256E-2</v>
      </c>
      <c r="AO173">
        <f t="shared" si="243"/>
        <v>1.2856598972684081E-2</v>
      </c>
      <c r="AP173">
        <f t="shared" si="243"/>
        <v>1.2673483982117942E-2</v>
      </c>
      <c r="AQ173">
        <f t="shared" si="243"/>
        <v>1.2491710470379117E-2</v>
      </c>
      <c r="AR173">
        <f t="shared" si="243"/>
        <v>1.2311270267475563E-2</v>
      </c>
      <c r="AS173">
        <f t="shared" si="243"/>
        <v>1.2132155248955719E-2</v>
      </c>
      <c r="AT173">
        <f t="shared" si="243"/>
        <v>1.1954357335667553E-2</v>
      </c>
      <c r="AU173">
        <f t="shared" si="243"/>
        <v>1.1777868493518879E-2</v>
      </c>
      <c r="AV173">
        <f t="shared" si="243"/>
        <v>1.1602680733238852E-2</v>
      </c>
      <c r="AW173">
        <f t="shared" si="243"/>
        <v>1.1428786110140705E-2</v>
      </c>
      <c r="AX173">
        <f t="shared" si="243"/>
        <v>1.0160912782635175E-2</v>
      </c>
      <c r="AY173">
        <f t="shared" si="243"/>
        <v>8.6835144000477725E-3</v>
      </c>
      <c r="AZ173">
        <f t="shared" si="244"/>
        <v>7.8179590128037834E-3</v>
      </c>
      <c r="BA173">
        <f t="shared" si="244"/>
        <v>7.162473645678809E-3</v>
      </c>
      <c r="BB173">
        <f t="shared" si="244"/>
        <v>6.6269503698556794E-3</v>
      </c>
      <c r="BC173">
        <f t="shared" si="244"/>
        <v>6.1723405336695921E-3</v>
      </c>
      <c r="BD173">
        <f t="shared" si="244"/>
        <v>5.7772531019183561E-3</v>
      </c>
      <c r="BE173">
        <f t="shared" si="244"/>
        <v>5.42835602845952E-3</v>
      </c>
      <c r="BF173">
        <f t="shared" si="244"/>
        <v>5.1166243373339283E-3</v>
      </c>
      <c r="BG173">
        <f t="shared" si="244"/>
        <v>4.8355869095186967E-3</v>
      </c>
      <c r="BH173">
        <f t="shared" si="244"/>
        <v>4.5804033029670536E-3</v>
      </c>
      <c r="BI173">
        <f t="shared" si="244"/>
        <v>4.3473337894109907E-3</v>
      </c>
      <c r="BJ173">
        <f t="shared" si="244"/>
        <v>4.1334144725158495E-3</v>
      </c>
      <c r="BK173">
        <f t="shared" si="244"/>
        <v>3.9362475506740319E-3</v>
      </c>
      <c r="BL173">
        <f t="shared" si="244"/>
        <v>3.7538601266426963E-3</v>
      </c>
      <c r="BM173">
        <f t="shared" si="244"/>
        <v>3.5846058179506497E-3</v>
      </c>
      <c r="BN173">
        <f t="shared" si="244"/>
        <v>3.4270941738628446E-3</v>
      </c>
      <c r="BO173">
        <f t="shared" si="244"/>
        <v>3.2801387736919908E-3</v>
      </c>
      <c r="BP173">
        <f t="shared" si="245"/>
        <v>3.142718241652557E-3</v>
      </c>
      <c r="BQ173">
        <f t="shared" si="245"/>
        <v>3.01394641743541E-3</v>
      </c>
      <c r="BR173">
        <f t="shared" si="245"/>
        <v>2.8930491594800481E-3</v>
      </c>
      <c r="BS173">
        <f t="shared" si="245"/>
        <v>2.779346046262969E-3</v>
      </c>
      <c r="BT173">
        <f t="shared" si="245"/>
        <v>2.6722357567403685E-3</v>
      </c>
      <c r="BU173">
        <f t="shared" si="245"/>
        <v>2.5711842567714051E-3</v>
      </c>
      <c r="BV173">
        <f t="shared" si="245"/>
        <v>2.475715155032547E-3</v>
      </c>
      <c r="BW173">
        <f t="shared" si="245"/>
        <v>2.3854017571362856E-3</v>
      </c>
      <c r="BX173">
        <f t="shared" si="245"/>
        <v>2.2998604640026036E-3</v>
      </c>
      <c r="BY173">
        <f t="shared" si="245"/>
        <v>2.2187452451974932E-3</v>
      </c>
      <c r="BZ173">
        <f t="shared" si="245"/>
        <v>2.1417429799341645E-3</v>
      </c>
      <c r="CA173">
        <f t="shared" si="245"/>
        <v>2.068569504411207E-3</v>
      </c>
      <c r="CB173">
        <f t="shared" si="245"/>
        <v>1.9989662386869279E-3</v>
      </c>
      <c r="CC173">
        <f t="shared" si="245"/>
        <v>1.9326972925059046E-3</v>
      </c>
      <c r="CD173">
        <f t="shared" si="245"/>
        <v>1.8695469696093569E-3</v>
      </c>
      <c r="CE173">
        <f t="shared" si="245"/>
        <v>1.8093176056443927E-3</v>
      </c>
      <c r="CF173">
        <f t="shared" si="246"/>
        <v>1.7518276869680628E-3</v>
      </c>
      <c r="CG173">
        <f t="shared" si="246"/>
        <v>1.6969102072431162E-3</v>
      </c>
      <c r="CH173">
        <f t="shared" si="246"/>
        <v>1.6444112263490174E-3</v>
      </c>
      <c r="CI173">
        <f t="shared" si="246"/>
        <v>1.5941886022343447E-3</v>
      </c>
      <c r="CJ173">
        <f t="shared" si="246"/>
        <v>1.5461108712532922E-3</v>
      </c>
      <c r="CK173">
        <f t="shared" si="246"/>
        <v>1.5000562565155025E-3</v>
      </c>
      <c r="CL173">
        <f t="shared" si="246"/>
        <v>1.455911787030486E-3</v>
      </c>
      <c r="CM173">
        <f t="shared" si="246"/>
        <v>1.4135725130957786E-3</v>
      </c>
      <c r="CN173">
        <f t="shared" si="246"/>
        <v>1.3729408055785377E-3</v>
      </c>
      <c r="CO173">
        <f t="shared" si="246"/>
        <v>1.3339257285644797E-3</v>
      </c>
      <c r="CP173">
        <f t="shared" si="246"/>
        <v>1.2964424763676366E-3</v>
      </c>
      <c r="CQ173">
        <f t="shared" si="246"/>
        <v>1.2604118671659427E-3</v>
      </c>
      <c r="CR173">
        <f t="shared" si="246"/>
        <v>8.1158935638055531E-4</v>
      </c>
      <c r="CS173">
        <f t="shared" si="246"/>
        <v>5.2719826283817244E-4</v>
      </c>
      <c r="CT173">
        <f t="shared" si="246"/>
        <v>3.6514548166086298E-4</v>
      </c>
      <c r="CU173">
        <f t="shared" si="246"/>
        <v>2.5404481311271532E-4</v>
      </c>
      <c r="CV173">
        <f t="shared" si="247"/>
        <v>1.7348269500551812E-4</v>
      </c>
      <c r="CW173">
        <f t="shared" si="247"/>
        <v>1.1405151045632434E-4</v>
      </c>
      <c r="CX173">
        <f t="shared" si="247"/>
        <v>7.0442343822252381E-5</v>
      </c>
      <c r="CY173">
        <f t="shared" si="247"/>
        <v>3.9285517464178482E-5</v>
      </c>
      <c r="CZ173">
        <f t="shared" si="247"/>
        <v>1.8269346149080913E-5</v>
      </c>
      <c r="DA173">
        <f t="shared" si="247"/>
        <v>5.7175875315763202E-6</v>
      </c>
      <c r="DB173">
        <f t="shared" si="247"/>
        <v>3.6322840198936289E-7</v>
      </c>
      <c r="DC173">
        <f t="shared" si="247"/>
        <v>0</v>
      </c>
      <c r="DD173">
        <f t="shared" si="247"/>
        <v>0</v>
      </c>
      <c r="DE173">
        <f t="shared" si="247"/>
        <v>0</v>
      </c>
      <c r="DF173">
        <f t="shared" si="247"/>
        <v>0</v>
      </c>
      <c r="DG173">
        <f t="shared" si="247"/>
        <v>0</v>
      </c>
      <c r="DH173">
        <f t="shared" si="247"/>
        <v>0</v>
      </c>
      <c r="DI173">
        <f t="shared" si="247"/>
        <v>0</v>
      </c>
      <c r="DJ173">
        <f t="shared" si="247"/>
        <v>0</v>
      </c>
      <c r="DK173">
        <f t="shared" si="247"/>
        <v>0</v>
      </c>
      <c r="DL173">
        <f t="shared" si="248"/>
        <v>0</v>
      </c>
      <c r="DM173">
        <f t="shared" si="248"/>
        <v>0</v>
      </c>
      <c r="DN173">
        <f t="shared" si="248"/>
        <v>0</v>
      </c>
      <c r="DO173">
        <f t="shared" si="248"/>
        <v>0</v>
      </c>
      <c r="DP173">
        <f t="shared" si="248"/>
        <v>0</v>
      </c>
      <c r="DQ173">
        <f t="shared" si="248"/>
        <v>0</v>
      </c>
      <c r="DR173">
        <f t="shared" si="248"/>
        <v>0</v>
      </c>
      <c r="DS173">
        <f t="shared" si="248"/>
        <v>0</v>
      </c>
      <c r="DT173">
        <f t="shared" si="248"/>
        <v>0</v>
      </c>
      <c r="DU173">
        <f t="shared" si="248"/>
        <v>0</v>
      </c>
      <c r="DV173">
        <f t="shared" si="248"/>
        <v>0</v>
      </c>
      <c r="DW173">
        <f t="shared" si="248"/>
        <v>0</v>
      </c>
      <c r="DX173">
        <f t="shared" si="248"/>
        <v>0</v>
      </c>
      <c r="DY173">
        <f t="shared" si="248"/>
        <v>0</v>
      </c>
      <c r="DZ173">
        <f t="shared" si="248"/>
        <v>0</v>
      </c>
      <c r="EA173">
        <f t="shared" si="248"/>
        <v>0</v>
      </c>
      <c r="EB173">
        <f t="shared" si="249"/>
        <v>0</v>
      </c>
      <c r="EC173">
        <f t="shared" si="249"/>
        <v>0</v>
      </c>
      <c r="ED173">
        <f t="shared" si="249"/>
        <v>0</v>
      </c>
      <c r="EE173">
        <f t="shared" si="249"/>
        <v>0</v>
      </c>
      <c r="EF173">
        <f t="shared" si="249"/>
        <v>0</v>
      </c>
      <c r="EG173">
        <f t="shared" si="249"/>
        <v>0</v>
      </c>
      <c r="EH173">
        <f t="shared" si="249"/>
        <v>0</v>
      </c>
      <c r="EI173">
        <f t="shared" si="249"/>
        <v>0</v>
      </c>
      <c r="EJ173">
        <f t="shared" si="249"/>
        <v>0</v>
      </c>
      <c r="EK173">
        <f t="shared" si="249"/>
        <v>0</v>
      </c>
      <c r="EL173">
        <f t="shared" si="249"/>
        <v>0</v>
      </c>
      <c r="EM173">
        <f t="shared" si="249"/>
        <v>0</v>
      </c>
      <c r="EN173">
        <f t="shared" si="250"/>
        <v>0</v>
      </c>
      <c r="EO173">
        <f t="shared" si="250"/>
        <v>0</v>
      </c>
      <c r="EP173">
        <f t="shared" si="250"/>
        <v>0</v>
      </c>
      <c r="EQ173">
        <f t="shared" si="250"/>
        <v>0</v>
      </c>
      <c r="ER173">
        <f t="shared" si="250"/>
        <v>0</v>
      </c>
      <c r="ES173">
        <f t="shared" si="250"/>
        <v>0</v>
      </c>
      <c r="ET173">
        <f t="shared" si="250"/>
        <v>0</v>
      </c>
      <c r="EU173">
        <f t="shared" si="250"/>
        <v>0</v>
      </c>
      <c r="EV173">
        <f t="shared" si="250"/>
        <v>0</v>
      </c>
      <c r="EW173">
        <f t="shared" si="250"/>
        <v>0</v>
      </c>
      <c r="EX173">
        <f t="shared" si="250"/>
        <v>0</v>
      </c>
      <c r="EZ173">
        <f t="shared" si="238"/>
        <v>0.88403918761914779</v>
      </c>
      <c r="FB173">
        <f t="shared" si="239"/>
        <v>1.0700353049835187E-2</v>
      </c>
      <c r="FC173">
        <f t="shared" si="240"/>
        <v>0.24864796250947524</v>
      </c>
    </row>
    <row r="174" spans="1:159" x14ac:dyDescent="0.25">
      <c r="A174">
        <v>1135</v>
      </c>
      <c r="B174" s="20">
        <f>'Input spectra'!S173</f>
        <v>4.3213525996874801E-2</v>
      </c>
      <c r="C174">
        <f>'Input spectra'!D173</f>
        <v>0</v>
      </c>
      <c r="D174">
        <f t="shared" si="241"/>
        <v>2.0653927966864227E-2</v>
      </c>
      <c r="E174">
        <f t="shared" si="241"/>
        <v>2.0415102799344203E-2</v>
      </c>
      <c r="F174">
        <f t="shared" si="241"/>
        <v>2.0177953243164789E-2</v>
      </c>
      <c r="G174">
        <f t="shared" si="241"/>
        <v>1.9942469288374839E-2</v>
      </c>
      <c r="H174">
        <f t="shared" si="241"/>
        <v>1.9708640980193953E-2</v>
      </c>
      <c r="I174">
        <f t="shared" si="241"/>
        <v>1.947645841872284E-2</v>
      </c>
      <c r="J174">
        <f t="shared" si="241"/>
        <v>1.9245911758655088E-2</v>
      </c>
      <c r="K174">
        <f t="shared" si="241"/>
        <v>1.9016991208990419E-2</v>
      </c>
      <c r="L174">
        <f t="shared" si="241"/>
        <v>1.8789687032749438E-2</v>
      </c>
      <c r="M174">
        <f t="shared" si="241"/>
        <v>1.8563989546689776E-2</v>
      </c>
      <c r="N174">
        <f t="shared" si="241"/>
        <v>1.8339889121023731E-2</v>
      </c>
      <c r="O174">
        <f t="shared" si="241"/>
        <v>1.8117376179137289E-2</v>
      </c>
      <c r="P174">
        <f t="shared" si="241"/>
        <v>1.7896441197310625E-2</v>
      </c>
      <c r="Q174">
        <f t="shared" si="241"/>
        <v>1.767707470444E-2</v>
      </c>
      <c r="R174">
        <f t="shared" si="241"/>
        <v>1.7459267281761066E-2</v>
      </c>
      <c r="S174">
        <f t="shared" ref="N174:AC189" si="251">S$2*EXP(- S$1 * ($C174*_c2+$B174))</f>
        <v>1.7243009562573602E-2</v>
      </c>
      <c r="T174">
        <f t="shared" si="251"/>
        <v>1.702829223196764E-2</v>
      </c>
      <c r="U174">
        <f t="shared" si="251"/>
        <v>1.6815106026550966E-2</v>
      </c>
      <c r="V174">
        <f t="shared" si="251"/>
        <v>1.6603441734178048E-2</v>
      </c>
      <c r="W174">
        <f t="shared" si="251"/>
        <v>1.6393290193680309E-2</v>
      </c>
      <c r="X174">
        <f t="shared" si="242"/>
        <v>1.6184642294597786E-2</v>
      </c>
      <c r="Y174">
        <f t="shared" si="242"/>
        <v>1.5977488976912157E-2</v>
      </c>
      <c r="Z174">
        <f t="shared" si="242"/>
        <v>1.5771821230781122E-2</v>
      </c>
      <c r="AA174">
        <f t="shared" si="242"/>
        <v>1.5567630096274151E-2</v>
      </c>
      <c r="AB174">
        <f t="shared" si="242"/>
        <v>1.5364906663109553E-2</v>
      </c>
      <c r="AC174">
        <f t="shared" si="242"/>
        <v>1.5163642070392913E-2</v>
      </c>
      <c r="AD174">
        <f t="shared" si="242"/>
        <v>1.4963827506356832E-2</v>
      </c>
      <c r="AE174">
        <f t="shared" si="242"/>
        <v>1.4765454208102022E-2</v>
      </c>
      <c r="AF174">
        <f t="shared" si="242"/>
        <v>1.4568513461339706E-2</v>
      </c>
      <c r="AG174">
        <f t="shared" si="242"/>
        <v>1.4372996600135317E-2</v>
      </c>
      <c r="AH174">
        <f t="shared" si="242"/>
        <v>1.4178895006653536E-2</v>
      </c>
      <c r="AI174">
        <f t="shared" si="242"/>
        <v>1.3986200110904606E-2</v>
      </c>
      <c r="AJ174">
        <f t="shared" si="243"/>
        <v>1.3794903390491949E-2</v>
      </c>
      <c r="AK174">
        <f t="shared" si="243"/>
        <v>1.3604996370361049E-2</v>
      </c>
      <c r="AL174">
        <f t="shared" si="243"/>
        <v>1.3416470622549657E-2</v>
      </c>
      <c r="AM174">
        <f t="shared" si="243"/>
        <v>1.3229317765939243E-2</v>
      </c>
      <c r="AN174">
        <f t="shared" si="243"/>
        <v>1.3043529466007696E-2</v>
      </c>
      <c r="AO174">
        <f t="shared" si="243"/>
        <v>1.2859097434583333E-2</v>
      </c>
      <c r="AP174">
        <f t="shared" si="243"/>
        <v>1.2676013429600142E-2</v>
      </c>
      <c r="AQ174">
        <f t="shared" si="243"/>
        <v>1.2494269254854237E-2</v>
      </c>
      <c r="AR174">
        <f t="shared" si="243"/>
        <v>1.2313856759761632E-2</v>
      </c>
      <c r="AS174">
        <f t="shared" si="243"/>
        <v>1.2134767839117188E-2</v>
      </c>
      <c r="AT174">
        <f t="shared" si="243"/>
        <v>1.1956994432854803E-2</v>
      </c>
      <c r="AU174">
        <f t="shared" si="243"/>
        <v>1.178052852580886E-2</v>
      </c>
      <c r="AV174">
        <f t="shared" si="243"/>
        <v>1.1605362147476848E-2</v>
      </c>
      <c r="AW174">
        <f t="shared" si="243"/>
        <v>1.1431487371783221E-2</v>
      </c>
      <c r="AX174">
        <f t="shared" si="243"/>
        <v>1.0163367750030945E-2</v>
      </c>
      <c r="AY174">
        <f t="shared" ref="AR174:BG189" si="252">AY$2*EXP(- AY$1 * ($C174*_c2+$B174))</f>
        <v>8.6856580294272338E-3</v>
      </c>
      <c r="AZ174">
        <f t="shared" si="252"/>
        <v>7.8199300375683175E-3</v>
      </c>
      <c r="BA174">
        <f t="shared" si="252"/>
        <v>7.1643170377356296E-3</v>
      </c>
      <c r="BB174">
        <f t="shared" si="244"/>
        <v>6.6286907473463051E-3</v>
      </c>
      <c r="BC174">
        <f t="shared" si="244"/>
        <v>6.1739939450792744E-3</v>
      </c>
      <c r="BD174">
        <f t="shared" si="244"/>
        <v>5.7788310283613991E-3</v>
      </c>
      <c r="BE174">
        <f t="shared" si="244"/>
        <v>5.4298671776751772E-3</v>
      </c>
      <c r="BF174">
        <f t="shared" si="244"/>
        <v>5.1180755851830103E-3</v>
      </c>
      <c r="BG174">
        <f t="shared" si="244"/>
        <v>4.8369838481261418E-3</v>
      </c>
      <c r="BH174">
        <f t="shared" si="244"/>
        <v>4.5817505843979674E-3</v>
      </c>
      <c r="BI174">
        <f t="shared" si="244"/>
        <v>4.3486353535094032E-3</v>
      </c>
      <c r="BJ174">
        <f t="shared" si="244"/>
        <v>4.1346737046798789E-3</v>
      </c>
      <c r="BK174">
        <f t="shared" si="244"/>
        <v>3.9374673950109667E-3</v>
      </c>
      <c r="BL174">
        <f t="shared" si="244"/>
        <v>3.7550431694961324E-3</v>
      </c>
      <c r="BM174">
        <f t="shared" si="244"/>
        <v>3.5857543510632185E-3</v>
      </c>
      <c r="BN174">
        <f t="shared" si="244"/>
        <v>3.428210243128896E-3</v>
      </c>
      <c r="BO174">
        <f t="shared" si="244"/>
        <v>3.2812242174574645E-3</v>
      </c>
      <c r="BP174">
        <f t="shared" si="245"/>
        <v>3.1437747212682762E-3</v>
      </c>
      <c r="BQ174">
        <f t="shared" si="245"/>
        <v>3.0149754419609839E-3</v>
      </c>
      <c r="BR174">
        <f t="shared" si="245"/>
        <v>2.8940521058975783E-3</v>
      </c>
      <c r="BS174">
        <f t="shared" si="245"/>
        <v>2.7803241761931714E-3</v>
      </c>
      <c r="BT174">
        <f t="shared" si="245"/>
        <v>2.6731902303984804E-3</v>
      </c>
      <c r="BU174">
        <f t="shared" si="245"/>
        <v>2.5721161447190685E-3</v>
      </c>
      <c r="BV174">
        <f t="shared" si="245"/>
        <v>2.4766254481510103E-3</v>
      </c>
      <c r="BW174">
        <f t="shared" si="245"/>
        <v>2.3862913751502846E-3</v>
      </c>
      <c r="BX174">
        <f t="shared" si="245"/>
        <v>2.3007302628128652E-3</v>
      </c>
      <c r="BY174">
        <f t="shared" si="245"/>
        <v>2.2195960232259801E-3</v>
      </c>
      <c r="BZ174">
        <f t="shared" si="245"/>
        <v>2.1425754836451238E-3</v>
      </c>
      <c r="CA174">
        <f t="shared" si="245"/>
        <v>2.0693844331394471E-3</v>
      </c>
      <c r="CB174">
        <f t="shared" si="245"/>
        <v>1.9997642488800912E-3</v>
      </c>
      <c r="CC174">
        <f t="shared" si="245"/>
        <v>1.9334790014681363E-3</v>
      </c>
      <c r="CD174">
        <f t="shared" si="245"/>
        <v>1.8703129588184136E-3</v>
      </c>
      <c r="CE174">
        <f t="shared" ref="BV174:CK189" si="253">CE$2*EXP(- CE$1 * ($C174*_c2+$B174))</f>
        <v>1.810068423701965E-3</v>
      </c>
      <c r="CF174">
        <f t="shared" si="246"/>
        <v>1.7525638522331989E-3</v>
      </c>
      <c r="CG174">
        <f t="shared" si="246"/>
        <v>1.6976322101906294E-3</v>
      </c>
      <c r="CH174">
        <f t="shared" si="246"/>
        <v>1.6451195316882225E-3</v>
      </c>
      <c r="CI174">
        <f t="shared" si="246"/>
        <v>1.5948836508181E-3</v>
      </c>
      <c r="CJ174">
        <f t="shared" si="246"/>
        <v>1.5467930818028914E-3</v>
      </c>
      <c r="CK174">
        <f t="shared" si="246"/>
        <v>1.5007260271832866E-3</v>
      </c>
      <c r="CL174">
        <f t="shared" si="246"/>
        <v>1.456569496818964E-3</v>
      </c>
      <c r="CM174">
        <f t="shared" si="246"/>
        <v>1.4142185231494815E-3</v>
      </c>
      <c r="CN174">
        <f t="shared" si="246"/>
        <v>1.3735754603626507E-3</v>
      </c>
      <c r="CO174">
        <f t="shared" si="246"/>
        <v>1.3345493569424701E-3</v>
      </c>
      <c r="CP174">
        <f t="shared" si="246"/>
        <v>1.2970553925885275E-3</v>
      </c>
      <c r="CQ174">
        <f t="shared" si="246"/>
        <v>1.2610143717705568E-3</v>
      </c>
      <c r="CR174">
        <f t="shared" si="246"/>
        <v>8.1198157824982924E-4</v>
      </c>
      <c r="CS174">
        <f t="shared" si="246"/>
        <v>5.2745581529353843E-4</v>
      </c>
      <c r="CT174">
        <f t="shared" si="246"/>
        <v>3.6532578497128416E-4</v>
      </c>
      <c r="CU174">
        <f t="shared" ref="CP174:DE189" si="254">CU$2*EXP(- CU$1 * ($C174*_c2+$B174))</f>
        <v>2.541715914331701E-4</v>
      </c>
      <c r="CV174">
        <f t="shared" si="254"/>
        <v>1.7357018121296706E-4</v>
      </c>
      <c r="CW174">
        <f t="shared" si="254"/>
        <v>1.1410962517141353E-4</v>
      </c>
      <c r="CX174">
        <f t="shared" si="254"/>
        <v>7.0478607709138476E-5</v>
      </c>
      <c r="CY174">
        <f t="shared" si="254"/>
        <v>3.930594816626095E-5</v>
      </c>
      <c r="CZ174">
        <f t="shared" si="247"/>
        <v>1.827894324340788E-5</v>
      </c>
      <c r="DA174">
        <f t="shared" si="247"/>
        <v>5.7206210881262174E-6</v>
      </c>
      <c r="DB174">
        <f t="shared" si="247"/>
        <v>3.6342302716242003E-7</v>
      </c>
      <c r="DC174">
        <f t="shared" si="247"/>
        <v>0</v>
      </c>
      <c r="DD174">
        <f t="shared" si="247"/>
        <v>0</v>
      </c>
      <c r="DE174">
        <f t="shared" si="247"/>
        <v>0</v>
      </c>
      <c r="DF174">
        <f t="shared" si="247"/>
        <v>0</v>
      </c>
      <c r="DG174">
        <f t="shared" si="247"/>
        <v>0</v>
      </c>
      <c r="DH174">
        <f t="shared" si="247"/>
        <v>0</v>
      </c>
      <c r="DI174">
        <f t="shared" si="247"/>
        <v>0</v>
      </c>
      <c r="DJ174">
        <f t="shared" si="247"/>
        <v>0</v>
      </c>
      <c r="DK174">
        <f t="shared" si="247"/>
        <v>0</v>
      </c>
      <c r="DL174">
        <f t="shared" si="248"/>
        <v>0</v>
      </c>
      <c r="DM174">
        <f t="shared" si="248"/>
        <v>0</v>
      </c>
      <c r="DN174">
        <f t="shared" si="248"/>
        <v>0</v>
      </c>
      <c r="DO174">
        <f t="shared" si="248"/>
        <v>0</v>
      </c>
      <c r="DP174">
        <f t="shared" si="248"/>
        <v>0</v>
      </c>
      <c r="DQ174">
        <f t="shared" si="248"/>
        <v>0</v>
      </c>
      <c r="DR174">
        <f t="shared" si="248"/>
        <v>0</v>
      </c>
      <c r="DS174">
        <f t="shared" si="248"/>
        <v>0</v>
      </c>
      <c r="DT174">
        <f t="shared" si="248"/>
        <v>0</v>
      </c>
      <c r="DU174">
        <f t="shared" si="248"/>
        <v>0</v>
      </c>
      <c r="DV174">
        <f t="shared" si="248"/>
        <v>0</v>
      </c>
      <c r="DW174">
        <f t="shared" si="248"/>
        <v>0</v>
      </c>
      <c r="DX174">
        <f t="shared" si="248"/>
        <v>0</v>
      </c>
      <c r="DY174">
        <f t="shared" si="248"/>
        <v>0</v>
      </c>
      <c r="DZ174">
        <f t="shared" si="248"/>
        <v>0</v>
      </c>
      <c r="EA174">
        <f t="shared" ref="DT174:EC189" si="255">EA$2*EXP(- EA$1 * ($C174*_c2+$B174))</f>
        <v>0</v>
      </c>
      <c r="EB174">
        <f t="shared" si="255"/>
        <v>0</v>
      </c>
      <c r="EC174">
        <f t="shared" si="255"/>
        <v>0</v>
      </c>
      <c r="ED174">
        <f t="shared" si="249"/>
        <v>0</v>
      </c>
      <c r="EE174">
        <f t="shared" si="249"/>
        <v>0</v>
      </c>
      <c r="EF174">
        <f t="shared" si="249"/>
        <v>0</v>
      </c>
      <c r="EG174">
        <f t="shared" si="249"/>
        <v>0</v>
      </c>
      <c r="EH174">
        <f t="shared" si="249"/>
        <v>0</v>
      </c>
      <c r="EI174">
        <f t="shared" si="249"/>
        <v>0</v>
      </c>
      <c r="EJ174">
        <f t="shared" si="249"/>
        <v>0</v>
      </c>
      <c r="EK174">
        <f t="shared" si="249"/>
        <v>0</v>
      </c>
      <c r="EL174">
        <f t="shared" si="249"/>
        <v>0</v>
      </c>
      <c r="EM174">
        <f t="shared" si="249"/>
        <v>0</v>
      </c>
      <c r="EN174">
        <f t="shared" si="250"/>
        <v>0</v>
      </c>
      <c r="EO174">
        <f t="shared" si="250"/>
        <v>0</v>
      </c>
      <c r="EP174">
        <f t="shared" si="250"/>
        <v>0</v>
      </c>
      <c r="EQ174">
        <f t="shared" si="250"/>
        <v>0</v>
      </c>
      <c r="ER174">
        <f t="shared" si="250"/>
        <v>0</v>
      </c>
      <c r="ES174">
        <f t="shared" si="250"/>
        <v>0</v>
      </c>
      <c r="ET174">
        <f t="shared" si="250"/>
        <v>0</v>
      </c>
      <c r="EU174">
        <f t="shared" si="250"/>
        <v>0</v>
      </c>
      <c r="EV174">
        <f t="shared" si="250"/>
        <v>0</v>
      </c>
      <c r="EW174">
        <f t="shared" si="250"/>
        <v>0</v>
      </c>
      <c r="EX174">
        <f t="shared" si="250"/>
        <v>0</v>
      </c>
      <c r="EZ174">
        <f t="shared" si="238"/>
        <v>0.88416713127294566</v>
      </c>
      <c r="FB174">
        <f t="shared" si="239"/>
        <v>1.0687504523390012E-2</v>
      </c>
      <c r="FC174">
        <f t="shared" si="240"/>
        <v>0.24864960358044086</v>
      </c>
    </row>
    <row r="175" spans="1:159" x14ac:dyDescent="0.25">
      <c r="A175">
        <v>1140</v>
      </c>
      <c r="B175" s="20">
        <f>'Input spectra'!S174</f>
        <v>4.3161008657721198E-2</v>
      </c>
      <c r="C175">
        <f>'Input spectra'!D174</f>
        <v>0</v>
      </c>
      <c r="D175">
        <f t="shared" ref="D175:S190" si="256">D$2*EXP(- D$1 * ($C175*_c2+$B175))</f>
        <v>2.0653927966864227E-2</v>
      </c>
      <c r="E175">
        <f t="shared" si="256"/>
        <v>2.0415210014313491E-2</v>
      </c>
      <c r="F175">
        <f t="shared" si="256"/>
        <v>2.0178165182760617E-2</v>
      </c>
      <c r="G175">
        <f t="shared" si="256"/>
        <v>1.9942783488476928E-2</v>
      </c>
      <c r="H175">
        <f t="shared" si="256"/>
        <v>1.9709055002695656E-2</v>
      </c>
      <c r="I175">
        <f t="shared" si="256"/>
        <v>1.9476969851323727E-2</v>
      </c>
      <c r="J175">
        <f t="shared" si="256"/>
        <v>1.9246518214654965E-2</v>
      </c>
      <c r="K175">
        <f t="shared" si="256"/>
        <v>1.901769032708478E-2</v>
      </c>
      <c r="L175">
        <f t="shared" si="256"/>
        <v>1.8790476476826311E-2</v>
      </c>
      <c r="M175">
        <f t="shared" si="256"/>
        <v>1.8564867005627986E-2</v>
      </c>
      <c r="N175">
        <f t="shared" si="251"/>
        <v>1.8340852308492538E-2</v>
      </c>
      <c r="O175">
        <f t="shared" si="251"/>
        <v>1.811842283339743E-2</v>
      </c>
      <c r="P175">
        <f t="shared" si="251"/>
        <v>1.7897569081016723E-2</v>
      </c>
      <c r="Q175">
        <f t="shared" si="251"/>
        <v>1.7678281604444342E-2</v>
      </c>
      <c r="R175">
        <f t="shared" si="251"/>
        <v>1.7460551008918735E-2</v>
      </c>
      <c r="S175">
        <f t="shared" si="251"/>
        <v>1.7244367951548972E-2</v>
      </c>
      <c r="T175">
        <f t="shared" si="251"/>
        <v>1.7029723141042192E-2</v>
      </c>
      <c r="U175">
        <f t="shared" si="251"/>
        <v>1.6816607337432465E-2</v>
      </c>
      <c r="V175">
        <f t="shared" si="251"/>
        <v>1.6605011351811017E-2</v>
      </c>
      <c r="W175">
        <f t="shared" si="251"/>
        <v>1.6394926046057832E-2</v>
      </c>
      <c r="X175">
        <f t="shared" si="242"/>
        <v>1.6186342332574623E-2</v>
      </c>
      <c r="Y175">
        <f t="shared" si="242"/>
        <v>1.5979251174019157E-2</v>
      </c>
      <c r="Z175">
        <f t="shared" si="242"/>
        <v>1.5773643583040918E-2</v>
      </c>
      <c r="AA175">
        <f t="shared" ref="AA175:AP190" si="257">AA$2*EXP(- AA$1 * ($C175*_c2+$B175))</f>
        <v>1.5569510622018147E-2</v>
      </c>
      <c r="AB175">
        <f t="shared" si="257"/>
        <v>1.5366843402796183E-2</v>
      </c>
      <c r="AC175">
        <f t="shared" si="257"/>
        <v>1.5165633086427172E-2</v>
      </c>
      <c r="AD175">
        <f t="shared" si="257"/>
        <v>1.4965870882911054E-2</v>
      </c>
      <c r="AE175">
        <f t="shared" si="257"/>
        <v>1.4767548050937929E-2</v>
      </c>
      <c r="AF175">
        <f t="shared" si="257"/>
        <v>1.4570655897631677E-2</v>
      </c>
      <c r="AG175">
        <f t="shared" si="257"/>
        <v>1.437518577829491E-2</v>
      </c>
      <c r="AH175">
        <f t="shared" si="257"/>
        <v>1.4181129096155232E-2</v>
      </c>
      <c r="AI175">
        <f t="shared" si="257"/>
        <v>1.3988477302112766E-2</v>
      </c>
      <c r="AJ175">
        <f t="shared" si="257"/>
        <v>1.3797221894488986E-2</v>
      </c>
      <c r="AK175">
        <f t="shared" si="257"/>
        <v>1.3607354418776821E-2</v>
      </c>
      <c r="AL175">
        <f t="shared" si="257"/>
        <v>1.3418866467392022E-2</v>
      </c>
      <c r="AM175">
        <f t="shared" si="257"/>
        <v>1.3231749679425838E-2</v>
      </c>
      <c r="AN175">
        <f t="shared" si="257"/>
        <v>1.3045995740398867E-2</v>
      </c>
      <c r="AO175">
        <f t="shared" si="257"/>
        <v>1.286159638201627E-2</v>
      </c>
      <c r="AP175">
        <f t="shared" si="257"/>
        <v>1.2678543381924147E-2</v>
      </c>
      <c r="AQ175">
        <f t="shared" ref="AH175:AW190" si="258">AQ$2*EXP(- AQ$1 * ($C175*_c2+$B175))</f>
        <v>1.2496828563467182E-2</v>
      </c>
      <c r="AR175">
        <f t="shared" si="252"/>
        <v>1.2316443795447544E-2</v>
      </c>
      <c r="AS175">
        <f t="shared" si="252"/>
        <v>1.2137380991884987E-2</v>
      </c>
      <c r="AT175">
        <f t="shared" si="252"/>
        <v>1.1959632111778182E-2</v>
      </c>
      <c r="AU175">
        <f t="shared" si="252"/>
        <v>1.178318915886729E-2</v>
      </c>
      <c r="AV175">
        <f t="shared" si="252"/>
        <v>1.1608044181397699E-2</v>
      </c>
      <c r="AW175">
        <f t="shared" si="252"/>
        <v>1.1434189271885008E-2</v>
      </c>
      <c r="AX175">
        <f t="shared" si="252"/>
        <v>1.0165823310568794E-2</v>
      </c>
      <c r="AY175">
        <f t="shared" si="252"/>
        <v>8.6878021879872452E-3</v>
      </c>
      <c r="AZ175">
        <f t="shared" si="252"/>
        <v>7.8219015592577677E-3</v>
      </c>
      <c r="BA175">
        <f t="shared" si="252"/>
        <v>7.1661609042227162E-3</v>
      </c>
      <c r="BB175">
        <f t="shared" si="244"/>
        <v>6.6304315818969126E-3</v>
      </c>
      <c r="BC175">
        <f t="shared" ref="BC175:BR190" si="259">BC$2*EXP(- BC$1 * ($C175*_c2+$B175))</f>
        <v>6.1756477993953835E-3</v>
      </c>
      <c r="BD175">
        <f t="shared" si="259"/>
        <v>5.7804093857794772E-3</v>
      </c>
      <c r="BE175">
        <f t="shared" si="259"/>
        <v>5.431378747565517E-3</v>
      </c>
      <c r="BF175">
        <f t="shared" si="259"/>
        <v>5.1195272446551048E-3</v>
      </c>
      <c r="BG175">
        <f t="shared" si="259"/>
        <v>4.8383811902911094E-3</v>
      </c>
      <c r="BH175">
        <f t="shared" si="259"/>
        <v>4.5830982621187129E-3</v>
      </c>
      <c r="BI175">
        <f t="shared" si="259"/>
        <v>4.3499373072878322E-3</v>
      </c>
      <c r="BJ175">
        <f t="shared" si="259"/>
        <v>4.1359333204651618E-3</v>
      </c>
      <c r="BK175">
        <f t="shared" si="259"/>
        <v>3.9386876173780391E-3</v>
      </c>
      <c r="BL175">
        <f t="shared" si="259"/>
        <v>3.7562265851898832E-3</v>
      </c>
      <c r="BM175">
        <f t="shared" si="259"/>
        <v>3.5869032521739373E-3</v>
      </c>
      <c r="BN175">
        <f t="shared" si="259"/>
        <v>3.429326675854643E-3</v>
      </c>
      <c r="BO175">
        <f t="shared" si="259"/>
        <v>3.2823100204114513E-3</v>
      </c>
      <c r="BP175">
        <f t="shared" si="259"/>
        <v>3.144831556038067E-3</v>
      </c>
      <c r="BQ175">
        <f t="shared" si="259"/>
        <v>3.0160048178171153E-3</v>
      </c>
      <c r="BR175">
        <f t="shared" si="259"/>
        <v>2.8950554000110721E-3</v>
      </c>
      <c r="BS175">
        <f t="shared" ref="BL175:CA190" si="260">BS$2*EXP(- BS$1 * ($C175*_c2+$B175))</f>
        <v>2.781302650354766E-3</v>
      </c>
      <c r="BT175">
        <f t="shared" si="260"/>
        <v>2.6741450449770973E-3</v>
      </c>
      <c r="BU175">
        <f t="shared" si="260"/>
        <v>2.573048370415824E-3</v>
      </c>
      <c r="BV175">
        <f t="shared" si="253"/>
        <v>2.4775360759741994E-3</v>
      </c>
      <c r="BW175">
        <f t="shared" si="253"/>
        <v>2.3871813249407691E-3</v>
      </c>
      <c r="BX175">
        <f t="shared" si="253"/>
        <v>2.3016003905778539E-3</v>
      </c>
      <c r="BY175">
        <f t="shared" si="253"/>
        <v>2.2204471274853651E-3</v>
      </c>
      <c r="BZ175">
        <f t="shared" si="253"/>
        <v>2.1434083109534686E-3</v>
      </c>
      <c r="CA175">
        <f t="shared" si="253"/>
        <v>2.0701996829150734E-3</v>
      </c>
      <c r="CB175">
        <f t="shared" si="253"/>
        <v>2.0005625776480544E-3</v>
      </c>
      <c r="CC175">
        <f t="shared" si="253"/>
        <v>1.9342610266045066E-3</v>
      </c>
      <c r="CD175">
        <f t="shared" si="253"/>
        <v>1.8710792618679237E-3</v>
      </c>
      <c r="CE175">
        <f t="shared" si="253"/>
        <v>1.810819553328802E-3</v>
      </c>
      <c r="CF175">
        <f t="shared" si="253"/>
        <v>1.7533003268548441E-3</v>
      </c>
      <c r="CG175">
        <f t="shared" si="253"/>
        <v>1.6983545203366345E-3</v>
      </c>
      <c r="CH175">
        <f t="shared" si="253"/>
        <v>1.6458281421192719E-3</v>
      </c>
      <c r="CI175">
        <f t="shared" si="253"/>
        <v>1.595579002435344E-3</v>
      </c>
      <c r="CJ175">
        <f t="shared" si="253"/>
        <v>1.5474755933730982E-3</v>
      </c>
      <c r="CK175">
        <f t="shared" si="253"/>
        <v>1.5013960969016867E-3</v>
      </c>
      <c r="CL175">
        <f t="shared" ref="CF175:CU190" si="261">CL$2*EXP(- CL$1 * ($C175*_c2+$B175))</f>
        <v>1.4572275037285792E-3</v>
      </c>
      <c r="CM175">
        <f t="shared" si="261"/>
        <v>1.4148648284331676E-3</v>
      </c>
      <c r="CN175">
        <f t="shared" si="261"/>
        <v>1.3742104085218991E-3</v>
      </c>
      <c r="CO175">
        <f t="shared" si="261"/>
        <v>1.3351732768751891E-3</v>
      </c>
      <c r="CP175">
        <f t="shared" si="254"/>
        <v>1.2976685985764543E-3</v>
      </c>
      <c r="CQ175">
        <f t="shared" si="254"/>
        <v>1.2616171643856286E-3</v>
      </c>
      <c r="CR175">
        <f t="shared" si="254"/>
        <v>8.123739896706213E-4</v>
      </c>
      <c r="CS175">
        <f t="shared" si="254"/>
        <v>5.2771349357114649E-4</v>
      </c>
      <c r="CT175">
        <f t="shared" si="254"/>
        <v>3.6550617731275018E-4</v>
      </c>
      <c r="CU175">
        <f t="shared" si="254"/>
        <v>2.5429843302097658E-4</v>
      </c>
      <c r="CV175">
        <f t="shared" si="254"/>
        <v>1.736577115391478E-4</v>
      </c>
      <c r="CW175">
        <f t="shared" si="254"/>
        <v>1.1416776949873754E-4</v>
      </c>
      <c r="CX175">
        <f t="shared" si="254"/>
        <v>7.0514890264760169E-5</v>
      </c>
      <c r="CY175">
        <f t="shared" si="254"/>
        <v>3.9326389493469787E-5</v>
      </c>
      <c r="CZ175">
        <f t="shared" si="247"/>
        <v>1.8288545379197127E-5</v>
      </c>
      <c r="DA175">
        <f t="shared" si="247"/>
        <v>5.7236562541775507E-6</v>
      </c>
      <c r="DB175">
        <f t="shared" si="247"/>
        <v>3.6361775661960755E-7</v>
      </c>
      <c r="DC175">
        <f t="shared" ref="DC175:DR190" si="262">DC$2*EXP(- DC$1 * ($C175*_c2+$B175))</f>
        <v>0</v>
      </c>
      <c r="DD175">
        <f t="shared" si="262"/>
        <v>0</v>
      </c>
      <c r="DE175">
        <f t="shared" si="262"/>
        <v>0</v>
      </c>
      <c r="DF175">
        <f t="shared" si="262"/>
        <v>0</v>
      </c>
      <c r="DG175">
        <f t="shared" si="262"/>
        <v>0</v>
      </c>
      <c r="DH175">
        <f t="shared" si="262"/>
        <v>0</v>
      </c>
      <c r="DI175">
        <f t="shared" si="262"/>
        <v>0</v>
      </c>
      <c r="DJ175">
        <f t="shared" si="262"/>
        <v>0</v>
      </c>
      <c r="DK175">
        <f t="shared" si="262"/>
        <v>0</v>
      </c>
      <c r="DL175">
        <f t="shared" si="262"/>
        <v>0</v>
      </c>
      <c r="DM175">
        <f t="shared" si="262"/>
        <v>0</v>
      </c>
      <c r="DN175">
        <f t="shared" si="262"/>
        <v>0</v>
      </c>
      <c r="DO175">
        <f t="shared" si="262"/>
        <v>0</v>
      </c>
      <c r="DP175">
        <f t="shared" si="262"/>
        <v>0</v>
      </c>
      <c r="DQ175">
        <f t="shared" si="262"/>
        <v>0</v>
      </c>
      <c r="DR175">
        <f t="shared" si="262"/>
        <v>0</v>
      </c>
      <c r="DS175">
        <f t="shared" ref="DJ175:DY190" si="263">DS$2*EXP(- DS$1 * ($C175*_c2+$B175))</f>
        <v>0</v>
      </c>
      <c r="DT175">
        <f t="shared" si="255"/>
        <v>0</v>
      </c>
      <c r="DU175">
        <f t="shared" si="255"/>
        <v>0</v>
      </c>
      <c r="DV175">
        <f t="shared" si="255"/>
        <v>0</v>
      </c>
      <c r="DW175">
        <f t="shared" si="255"/>
        <v>0</v>
      </c>
      <c r="DX175">
        <f t="shared" si="255"/>
        <v>0</v>
      </c>
      <c r="DY175">
        <f t="shared" si="255"/>
        <v>0</v>
      </c>
      <c r="DZ175">
        <f t="shared" si="255"/>
        <v>0</v>
      </c>
      <c r="EA175">
        <f t="shared" si="255"/>
        <v>0</v>
      </c>
      <c r="EB175">
        <f t="shared" si="255"/>
        <v>0</v>
      </c>
      <c r="EC175">
        <f t="shared" si="255"/>
        <v>0</v>
      </c>
      <c r="ED175">
        <f t="shared" si="249"/>
        <v>0</v>
      </c>
      <c r="EE175">
        <f t="shared" si="249"/>
        <v>0</v>
      </c>
      <c r="EF175">
        <f t="shared" si="249"/>
        <v>0</v>
      </c>
      <c r="EG175">
        <f t="shared" si="249"/>
        <v>0</v>
      </c>
      <c r="EH175">
        <f t="shared" si="249"/>
        <v>0</v>
      </c>
      <c r="EI175">
        <f t="shared" si="249"/>
        <v>0</v>
      </c>
      <c r="EJ175">
        <f t="shared" si="249"/>
        <v>0</v>
      </c>
      <c r="EK175">
        <f t="shared" si="249"/>
        <v>0</v>
      </c>
      <c r="EL175">
        <f t="shared" si="249"/>
        <v>0</v>
      </c>
      <c r="EM175">
        <f t="shared" si="249"/>
        <v>0</v>
      </c>
      <c r="EN175">
        <f t="shared" si="250"/>
        <v>0</v>
      </c>
      <c r="EO175">
        <f t="shared" si="250"/>
        <v>0</v>
      </c>
      <c r="EP175">
        <f t="shared" si="250"/>
        <v>0</v>
      </c>
      <c r="EQ175">
        <f t="shared" si="250"/>
        <v>0</v>
      </c>
      <c r="ER175">
        <f t="shared" si="250"/>
        <v>0</v>
      </c>
      <c r="ES175">
        <f t="shared" si="250"/>
        <v>0</v>
      </c>
      <c r="ET175">
        <f t="shared" si="250"/>
        <v>0</v>
      </c>
      <c r="EU175">
        <f t="shared" si="250"/>
        <v>0</v>
      </c>
      <c r="EV175">
        <f t="shared" si="250"/>
        <v>0</v>
      </c>
      <c r="EW175">
        <f t="shared" si="250"/>
        <v>0</v>
      </c>
      <c r="EX175">
        <f t="shared" si="250"/>
        <v>0</v>
      </c>
      <c r="EZ175">
        <f t="shared" si="238"/>
        <v>0.88429510370357456</v>
      </c>
      <c r="FB175">
        <f t="shared" si="239"/>
        <v>1.0674655659555166E-2</v>
      </c>
      <c r="FC175">
        <f t="shared" si="240"/>
        <v>0.24865124465163591</v>
      </c>
    </row>
    <row r="176" spans="1:159" x14ac:dyDescent="0.25">
      <c r="A176">
        <v>1145</v>
      </c>
      <c r="B176" s="20">
        <f>'Input spectra'!S175</f>
        <v>4.3108491318567602E-2</v>
      </c>
      <c r="C176">
        <f>'Input spectra'!D175</f>
        <v>0</v>
      </c>
      <c r="D176">
        <f t="shared" si="256"/>
        <v>2.0653927966864227E-2</v>
      </c>
      <c r="E176">
        <f t="shared" si="256"/>
        <v>2.0415317229845846E-2</v>
      </c>
      <c r="F176">
        <f t="shared" si="256"/>
        <v>2.0178377124582557E-2</v>
      </c>
      <c r="G176">
        <f t="shared" si="256"/>
        <v>1.9943097693529345E-2</v>
      </c>
      <c r="H176">
        <f t="shared" si="256"/>
        <v>1.9709469033894794E-2</v>
      </c>
      <c r="I176">
        <f t="shared" si="256"/>
        <v>1.9477481297354327E-2</v>
      </c>
      <c r="J176">
        <f t="shared" si="256"/>
        <v>1.9247124689764816E-2</v>
      </c>
      <c r="K176">
        <f t="shared" si="256"/>
        <v>1.9018389470880692E-2</v>
      </c>
      <c r="L176">
        <f t="shared" si="256"/>
        <v>1.8791265954071486E-2</v>
      </c>
      <c r="M176">
        <f t="shared" si="256"/>
        <v>1.8565744506040805E-2</v>
      </c>
      <c r="N176">
        <f t="shared" si="251"/>
        <v>1.8341815546546719E-2</v>
      </c>
      <c r="O176">
        <f t="shared" si="251"/>
        <v>1.8119469548123567E-2</v>
      </c>
      <c r="P176">
        <f t="shared" si="251"/>
        <v>1.7898697035805204E-2</v>
      </c>
      <c r="Q176">
        <f t="shared" si="251"/>
        <v>1.7679488586849625E-2</v>
      </c>
      <c r="R176">
        <f t="shared" si="251"/>
        <v>1.7461834830464984E-2</v>
      </c>
      <c r="S176">
        <f t="shared" si="251"/>
        <v>1.7245726447537014E-2</v>
      </c>
      <c r="T176">
        <f t="shared" si="251"/>
        <v>1.7031154170357856E-2</v>
      </c>
      <c r="U176">
        <f t="shared" si="251"/>
        <v>1.6818108782356195E-2</v>
      </c>
      <c r="V176">
        <f t="shared" si="251"/>
        <v>1.660658111782885E-2</v>
      </c>
      <c r="W176">
        <f t="shared" si="251"/>
        <v>1.6396562061673666E-2</v>
      </c>
      <c r="X176">
        <f t="shared" si="251"/>
        <v>1.6188042549123784E-2</v>
      </c>
      <c r="Y176">
        <f t="shared" si="251"/>
        <v>1.598101356548327E-2</v>
      </c>
      <c r="Z176">
        <f t="shared" si="251"/>
        <v>1.5775466145864083E-2</v>
      </c>
      <c r="AA176">
        <f t="shared" si="251"/>
        <v>1.5571391374924342E-2</v>
      </c>
      <c r="AB176">
        <f t="shared" si="251"/>
        <v>1.5368780386607992E-2</v>
      </c>
      <c r="AC176">
        <f t="shared" si="251"/>
        <v>1.5167624363885751E-2</v>
      </c>
      <c r="AD176">
        <f t="shared" si="257"/>
        <v>1.4967914538497343E-2</v>
      </c>
      <c r="AE176">
        <f t="shared" si="257"/>
        <v>1.4769642190695131E-2</v>
      </c>
      <c r="AF176">
        <f t="shared" si="257"/>
        <v>1.4572798648988961E-2</v>
      </c>
      <c r="AG176">
        <f t="shared" si="257"/>
        <v>1.4377375289892349E-2</v>
      </c>
      <c r="AH176">
        <f t="shared" si="258"/>
        <v>1.4183363537669965E-2</v>
      </c>
      <c r="AI176">
        <f t="shared" si="258"/>
        <v>1.3990754864086375E-2</v>
      </c>
      <c r="AJ176">
        <f t="shared" si="258"/>
        <v>1.3799540788156083E-2</v>
      </c>
      <c r="AK176">
        <f t="shared" si="258"/>
        <v>1.360971287589482E-2</v>
      </c>
      <c r="AL176">
        <f t="shared" si="258"/>
        <v>1.3421262740072132E-2</v>
      </c>
      <c r="AM176">
        <f t="shared" si="258"/>
        <v>1.3234182039965204E-2</v>
      </c>
      <c r="AN176">
        <f t="shared" si="258"/>
        <v>1.3048462481113927E-2</v>
      </c>
      <c r="AO176">
        <f t="shared" si="258"/>
        <v>1.2864095815077246E-2</v>
      </c>
      <c r="AP176">
        <f t="shared" si="258"/>
        <v>1.2681073839190723E-2</v>
      </c>
      <c r="AQ176">
        <f t="shared" si="258"/>
        <v>1.2499388396325322E-2</v>
      </c>
      <c r="AR176">
        <f t="shared" si="252"/>
        <v>1.2319031374647463E-2</v>
      </c>
      <c r="AS176">
        <f t="shared" si="252"/>
        <v>1.2139994707380274E-2</v>
      </c>
      <c r="AT176">
        <f t="shared" si="252"/>
        <v>1.1962270372566022E-2</v>
      </c>
      <c r="AU176">
        <f t="shared" si="252"/>
        <v>1.1785850392829852E-2</v>
      </c>
      <c r="AV176">
        <f t="shared" si="252"/>
        <v>1.1610726835144613E-2</v>
      </c>
      <c r="AW176">
        <f t="shared" si="252"/>
        <v>1.1436891810596971E-2</v>
      </c>
      <c r="AX176">
        <f t="shared" si="252"/>
        <v>1.0168279464392025E-2</v>
      </c>
      <c r="AY176">
        <f t="shared" si="252"/>
        <v>8.6899468758584401E-3</v>
      </c>
      <c r="AZ176">
        <f t="shared" si="252"/>
        <v>7.8238735779974141E-3</v>
      </c>
      <c r="BA176">
        <f t="shared" si="252"/>
        <v>7.1680052452621724E-3</v>
      </c>
      <c r="BB176">
        <f t="shared" si="252"/>
        <v>6.6321728736275336E-3</v>
      </c>
      <c r="BC176">
        <f t="shared" si="252"/>
        <v>6.1773020967365623E-3</v>
      </c>
      <c r="BD176">
        <f t="shared" si="252"/>
        <v>5.781988174290301E-3</v>
      </c>
      <c r="BE176">
        <f t="shared" si="252"/>
        <v>5.432890738247648E-3</v>
      </c>
      <c r="BF176">
        <f t="shared" si="252"/>
        <v>5.1209793158669597E-3</v>
      </c>
      <c r="BG176">
        <f t="shared" si="252"/>
        <v>4.8397789361301824E-3</v>
      </c>
      <c r="BH176">
        <f t="shared" si="259"/>
        <v>4.5844463362458548E-3</v>
      </c>
      <c r="BI176">
        <f t="shared" si="259"/>
        <v>4.3512396508629449E-3</v>
      </c>
      <c r="BJ176">
        <f t="shared" si="259"/>
        <v>4.1371933199885686E-3</v>
      </c>
      <c r="BK176">
        <f t="shared" si="259"/>
        <v>3.9399082178924009E-3</v>
      </c>
      <c r="BL176">
        <f t="shared" si="260"/>
        <v>3.7574103738414514E-3</v>
      </c>
      <c r="BM176">
        <f t="shared" si="260"/>
        <v>3.5880525214007156E-3</v>
      </c>
      <c r="BN176">
        <f t="shared" si="260"/>
        <v>3.4304434721584513E-3</v>
      </c>
      <c r="BO176">
        <f t="shared" si="260"/>
        <v>3.2833961826728114E-3</v>
      </c>
      <c r="BP176">
        <f t="shared" si="260"/>
        <v>3.1458887460813208E-3</v>
      </c>
      <c r="BQ176">
        <f t="shared" si="260"/>
        <v>3.0170345451237556E-3</v>
      </c>
      <c r="BR176">
        <f t="shared" si="260"/>
        <v>2.8960590419410672E-3</v>
      </c>
      <c r="BS176">
        <f t="shared" si="260"/>
        <v>2.7822814688688983E-3</v>
      </c>
      <c r="BT176">
        <f t="shared" si="260"/>
        <v>2.6751002005979902E-3</v>
      </c>
      <c r="BU176">
        <f t="shared" si="260"/>
        <v>2.5739809339840828E-3</v>
      </c>
      <c r="BV176">
        <f t="shared" si="253"/>
        <v>2.4784470386251816E-3</v>
      </c>
      <c r="BW176">
        <f t="shared" si="253"/>
        <v>2.3880716066314723E-3</v>
      </c>
      <c r="BX176">
        <f t="shared" si="253"/>
        <v>2.3024708474219785E-3</v>
      </c>
      <c r="BY176">
        <f t="shared" si="253"/>
        <v>2.2212985581007406E-3</v>
      </c>
      <c r="BZ176">
        <f t="shared" si="253"/>
        <v>2.1442414619849822E-3</v>
      </c>
      <c r="CA176">
        <f t="shared" si="253"/>
        <v>2.0710152538645651E-3</v>
      </c>
      <c r="CB176">
        <f t="shared" si="253"/>
        <v>2.0013612251179955E-3</v>
      </c>
      <c r="CC176">
        <f t="shared" si="253"/>
        <v>1.9350433680428972E-3</v>
      </c>
      <c r="CD176">
        <f t="shared" si="253"/>
        <v>1.8718458788864734E-3</v>
      </c>
      <c r="CE176">
        <f t="shared" si="253"/>
        <v>1.8115709946541962E-3</v>
      </c>
      <c r="CF176">
        <f t="shared" si="261"/>
        <v>1.7540371109629981E-3</v>
      </c>
      <c r="CG176">
        <f t="shared" si="261"/>
        <v>1.6990771378118383E-3</v>
      </c>
      <c r="CH176">
        <f t="shared" si="261"/>
        <v>1.6465370577735791E-3</v>
      </c>
      <c r="CI176">
        <f t="shared" si="261"/>
        <v>1.5962746572181958E-3</v>
      </c>
      <c r="CJ176">
        <f t="shared" si="261"/>
        <v>1.5481584060967363E-3</v>
      </c>
      <c r="CK176">
        <f t="shared" si="261"/>
        <v>1.5020664658042279E-3</v>
      </c>
      <c r="CL176">
        <f t="shared" si="261"/>
        <v>1.4578858078935567E-3</v>
      </c>
      <c r="CM176">
        <f t="shared" si="261"/>
        <v>1.4155114290817586E-3</v>
      </c>
      <c r="CN176">
        <f t="shared" si="261"/>
        <v>1.3748456501918986E-3</v>
      </c>
      <c r="CO176">
        <f t="shared" si="261"/>
        <v>1.3357974884989424E-3</v>
      </c>
      <c r="CP176">
        <f t="shared" si="254"/>
        <v>1.2982820944684099E-3</v>
      </c>
      <c r="CQ176">
        <f t="shared" si="254"/>
        <v>1.2622202451488332E-3</v>
      </c>
      <c r="CR176">
        <f t="shared" si="254"/>
        <v>8.127665907345376E-4</v>
      </c>
      <c r="CS176">
        <f t="shared" si="254"/>
        <v>5.2797129773246413E-4</v>
      </c>
      <c r="CT176">
        <f t="shared" si="254"/>
        <v>3.6568665872922324E-4</v>
      </c>
      <c r="CU176">
        <f t="shared" si="254"/>
        <v>2.5442533790770769E-4</v>
      </c>
      <c r="CV176">
        <f t="shared" si="254"/>
        <v>1.737452860063091E-4</v>
      </c>
      <c r="CW176">
        <f t="shared" si="254"/>
        <v>1.1422594345338521E-4</v>
      </c>
      <c r="CX176">
        <f t="shared" si="254"/>
        <v>7.055119149872818E-5</v>
      </c>
      <c r="CY176">
        <f t="shared" si="254"/>
        <v>3.9346841451330677E-5</v>
      </c>
      <c r="CZ176">
        <f t="shared" si="254"/>
        <v>1.8298152559096995E-5</v>
      </c>
      <c r="DA176">
        <f t="shared" si="254"/>
        <v>5.7266930305842665E-6</v>
      </c>
      <c r="DB176">
        <f t="shared" si="254"/>
        <v>3.6381259041680278E-7</v>
      </c>
      <c r="DC176">
        <f t="shared" si="254"/>
        <v>0</v>
      </c>
      <c r="DD176">
        <f t="shared" si="254"/>
        <v>0</v>
      </c>
      <c r="DE176">
        <f t="shared" si="254"/>
        <v>0</v>
      </c>
      <c r="DF176">
        <f t="shared" si="262"/>
        <v>0</v>
      </c>
      <c r="DG176">
        <f t="shared" si="262"/>
        <v>0</v>
      </c>
      <c r="DH176">
        <f t="shared" si="262"/>
        <v>0</v>
      </c>
      <c r="DI176">
        <f t="shared" si="262"/>
        <v>0</v>
      </c>
      <c r="DJ176">
        <f t="shared" si="263"/>
        <v>0</v>
      </c>
      <c r="DK176">
        <f t="shared" si="263"/>
        <v>0</v>
      </c>
      <c r="DL176">
        <f t="shared" si="263"/>
        <v>0</v>
      </c>
      <c r="DM176">
        <f t="shared" si="263"/>
        <v>0</v>
      </c>
      <c r="DN176">
        <f t="shared" si="263"/>
        <v>0</v>
      </c>
      <c r="DO176">
        <f t="shared" si="263"/>
        <v>0</v>
      </c>
      <c r="DP176">
        <f t="shared" si="263"/>
        <v>0</v>
      </c>
      <c r="DQ176">
        <f t="shared" si="263"/>
        <v>0</v>
      </c>
      <c r="DR176">
        <f t="shared" si="263"/>
        <v>0</v>
      </c>
      <c r="DS176">
        <f t="shared" si="263"/>
        <v>0</v>
      </c>
      <c r="DT176">
        <f t="shared" si="255"/>
        <v>0</v>
      </c>
      <c r="DU176">
        <f t="shared" si="255"/>
        <v>0</v>
      </c>
      <c r="DV176">
        <f t="shared" si="255"/>
        <v>0</v>
      </c>
      <c r="DW176">
        <f t="shared" si="255"/>
        <v>0</v>
      </c>
      <c r="DX176">
        <f t="shared" si="255"/>
        <v>0</v>
      </c>
      <c r="DY176">
        <f t="shared" si="255"/>
        <v>0</v>
      </c>
      <c r="DZ176">
        <f t="shared" si="255"/>
        <v>0</v>
      </c>
      <c r="EA176">
        <f t="shared" si="255"/>
        <v>0</v>
      </c>
      <c r="EB176">
        <f t="shared" si="255"/>
        <v>0</v>
      </c>
      <c r="EC176">
        <f t="shared" si="255"/>
        <v>0</v>
      </c>
      <c r="ED176">
        <f t="shared" si="249"/>
        <v>0</v>
      </c>
      <c r="EE176">
        <f t="shared" si="249"/>
        <v>0</v>
      </c>
      <c r="EF176">
        <f t="shared" si="249"/>
        <v>0</v>
      </c>
      <c r="EG176">
        <f t="shared" si="249"/>
        <v>0</v>
      </c>
      <c r="EH176">
        <f t="shared" si="249"/>
        <v>0</v>
      </c>
      <c r="EI176">
        <f t="shared" si="249"/>
        <v>0</v>
      </c>
      <c r="EJ176">
        <f t="shared" si="249"/>
        <v>0</v>
      </c>
      <c r="EK176">
        <f t="shared" si="249"/>
        <v>0</v>
      </c>
      <c r="EL176">
        <f t="shared" si="249"/>
        <v>0</v>
      </c>
      <c r="EM176">
        <f t="shared" si="249"/>
        <v>0</v>
      </c>
      <c r="EN176">
        <f t="shared" si="250"/>
        <v>0</v>
      </c>
      <c r="EO176">
        <f t="shared" si="250"/>
        <v>0</v>
      </c>
      <c r="EP176">
        <f t="shared" si="250"/>
        <v>0</v>
      </c>
      <c r="EQ176">
        <f t="shared" si="250"/>
        <v>0</v>
      </c>
      <c r="ER176">
        <f t="shared" si="250"/>
        <v>0</v>
      </c>
      <c r="ES176">
        <f t="shared" si="250"/>
        <v>0</v>
      </c>
      <c r="ET176">
        <f t="shared" si="250"/>
        <v>0</v>
      </c>
      <c r="EU176">
        <f t="shared" si="250"/>
        <v>0</v>
      </c>
      <c r="EV176">
        <f t="shared" si="250"/>
        <v>0</v>
      </c>
      <c r="EW176">
        <f t="shared" si="250"/>
        <v>0</v>
      </c>
      <c r="EX176">
        <f t="shared" si="250"/>
        <v>0</v>
      </c>
      <c r="EZ176">
        <f t="shared" si="238"/>
        <v>0.88442310491909737</v>
      </c>
      <c r="FB176">
        <f t="shared" si="239"/>
        <v>1.0661806458321876E-2</v>
      </c>
      <c r="FC176">
        <f t="shared" si="240"/>
        <v>0.24865288572306735</v>
      </c>
    </row>
    <row r="177" spans="1:159" x14ac:dyDescent="0.25">
      <c r="A177">
        <v>1150</v>
      </c>
      <c r="B177" s="20">
        <f>'Input spectra'!S176</f>
        <v>4.3055973979413999E-2</v>
      </c>
      <c r="C177">
        <f>'Input spectra'!D176</f>
        <v>0</v>
      </c>
      <c r="D177">
        <f t="shared" si="256"/>
        <v>2.0653927966864227E-2</v>
      </c>
      <c r="E177">
        <f t="shared" si="256"/>
        <v>2.0415424445941271E-2</v>
      </c>
      <c r="F177">
        <f t="shared" si="256"/>
        <v>2.0178589068630633E-2</v>
      </c>
      <c r="G177">
        <f t="shared" si="256"/>
        <v>1.994341190353216E-2</v>
      </c>
      <c r="H177">
        <f t="shared" si="256"/>
        <v>1.970988307379155E-2</v>
      </c>
      <c r="I177">
        <f t="shared" si="256"/>
        <v>1.9477992756814996E-2</v>
      </c>
      <c r="J177">
        <f t="shared" si="256"/>
        <v>1.9247731183985244E-2</v>
      </c>
      <c r="K177">
        <f t="shared" si="256"/>
        <v>1.9019088640379093E-2</v>
      </c>
      <c r="L177">
        <f t="shared" si="256"/>
        <v>1.8792055464486354E-2</v>
      </c>
      <c r="M177">
        <f t="shared" si="256"/>
        <v>1.8566622047930192E-2</v>
      </c>
      <c r="N177">
        <f t="shared" si="251"/>
        <v>1.8342778835188926E-2</v>
      </c>
      <c r="O177">
        <f t="shared" si="251"/>
        <v>1.8120516323319187E-2</v>
      </c>
      <c r="P177">
        <f t="shared" si="251"/>
        <v>1.7899825061680544E-2</v>
      </c>
      <c r="Q177">
        <f t="shared" si="251"/>
        <v>1.7680695651661478E-2</v>
      </c>
      <c r="R177">
        <f t="shared" si="251"/>
        <v>1.7463118746406749E-2</v>
      </c>
      <c r="S177">
        <f t="shared" si="251"/>
        <v>1.7247085050546167E-2</v>
      </c>
      <c r="T177">
        <f t="shared" si="251"/>
        <v>1.7032585319924735E-2</v>
      </c>
      <c r="U177">
        <f t="shared" si="251"/>
        <v>1.6819610361334128E-2</v>
      </c>
      <c r="V177">
        <f t="shared" si="251"/>
        <v>1.6608151032245583E-2</v>
      </c>
      <c r="W177">
        <f t="shared" si="251"/>
        <v>1.6398198240544098E-2</v>
      </c>
      <c r="X177">
        <f t="shared" si="251"/>
        <v>1.6189742944264018E-2</v>
      </c>
      <c r="Y177">
        <f t="shared" si="251"/>
        <v>1.5982776151325935E-2</v>
      </c>
      <c r="Z177">
        <f t="shared" si="251"/>
        <v>1.5777288919274938E-2</v>
      </c>
      <c r="AA177">
        <f t="shared" si="251"/>
        <v>1.5573272355020174E-2</v>
      </c>
      <c r="AB177">
        <f t="shared" si="251"/>
        <v>1.5370717614575756E-2</v>
      </c>
      <c r="AC177">
        <f t="shared" si="251"/>
        <v>1.5169615902802977E-2</v>
      </c>
      <c r="AD177">
        <f t="shared" si="257"/>
        <v>1.4969958473153805E-2</v>
      </c>
      <c r="AE177">
        <f t="shared" si="257"/>
        <v>1.4771736627415736E-2</v>
      </c>
      <c r="AF177">
        <f t="shared" si="257"/>
        <v>1.4574941715457892E-2</v>
      </c>
      <c r="AG177">
        <f t="shared" si="257"/>
        <v>1.4379565134978419E-2</v>
      </c>
      <c r="AH177">
        <f t="shared" si="258"/>
        <v>1.4185598331253201E-2</v>
      </c>
      <c r="AI177">
        <f t="shared" si="258"/>
        <v>1.3993032796885805E-2</v>
      </c>
      <c r="AJ177">
        <f t="shared" si="258"/>
        <v>1.3801860071558729E-2</v>
      </c>
      <c r="AK177">
        <f t="shared" si="258"/>
        <v>1.3612071741785886E-2</v>
      </c>
      <c r="AL177">
        <f t="shared" si="258"/>
        <v>1.3423659440666385E-2</v>
      </c>
      <c r="AM177">
        <f t="shared" si="258"/>
        <v>1.3236614847639525E-2</v>
      </c>
      <c r="AN177">
        <f t="shared" si="258"/>
        <v>1.3050929688241047E-2</v>
      </c>
      <c r="AO177">
        <f t="shared" si="258"/>
        <v>1.2866595733860635E-2</v>
      </c>
      <c r="AP177">
        <f t="shared" si="258"/>
        <v>1.2683604801500645E-2</v>
      </c>
      <c r="AQ177">
        <f t="shared" si="258"/>
        <v>1.2501948753536036E-2</v>
      </c>
      <c r="AR177">
        <f t="shared" si="252"/>
        <v>1.2321619497475579E-2</v>
      </c>
      <c r="AS177">
        <f t="shared" si="252"/>
        <v>1.2142608985724224E-2</v>
      </c>
      <c r="AT177">
        <f t="shared" si="252"/>
        <v>1.1964909215346679E-2</v>
      </c>
      <c r="AU177">
        <f t="shared" si="252"/>
        <v>1.1788512227832259E-2</v>
      </c>
      <c r="AV177">
        <f t="shared" si="252"/>
        <v>1.1613410108860836E-2</v>
      </c>
      <c r="AW177">
        <f t="shared" si="252"/>
        <v>1.1439594988070049E-2</v>
      </c>
      <c r="AX177">
        <f t="shared" si="252"/>
        <v>1.0170736211643988E-2</v>
      </c>
      <c r="AY177">
        <f t="shared" si="252"/>
        <v>8.6920920931714846E-3</v>
      </c>
      <c r="AZ177">
        <f t="shared" si="252"/>
        <v>7.825846093912573E-3</v>
      </c>
      <c r="BA177">
        <f t="shared" si="252"/>
        <v>7.1698500609761314E-3</v>
      </c>
      <c r="BB177">
        <f t="shared" si="252"/>
        <v>6.6339146226582352E-3</v>
      </c>
      <c r="BC177">
        <f t="shared" si="252"/>
        <v>6.1789568372214868E-3</v>
      </c>
      <c r="BD177">
        <f t="shared" si="252"/>
        <v>5.7835673940116157E-3</v>
      </c>
      <c r="BE177">
        <f t="shared" si="252"/>
        <v>5.4344031498387109E-3</v>
      </c>
      <c r="BF177">
        <f t="shared" si="252"/>
        <v>5.1224317989353608E-3</v>
      </c>
      <c r="BG177">
        <f t="shared" si="252"/>
        <v>4.8411770857599767E-3</v>
      </c>
      <c r="BH177">
        <f t="shared" si="259"/>
        <v>4.5857948068959925E-3</v>
      </c>
      <c r="BI177">
        <f t="shared" si="259"/>
        <v>4.3525423843514448E-3</v>
      </c>
      <c r="BJ177">
        <f t="shared" si="259"/>
        <v>4.1384537033670029E-3</v>
      </c>
      <c r="BK177">
        <f t="shared" si="259"/>
        <v>3.9411291966712416E-3</v>
      </c>
      <c r="BL177">
        <f t="shared" si="260"/>
        <v>3.7585945355683766E-3</v>
      </c>
      <c r="BM177">
        <f t="shared" si="260"/>
        <v>3.5892021588615009E-3</v>
      </c>
      <c r="BN177">
        <f t="shared" si="260"/>
        <v>3.4315606321587222E-3</v>
      </c>
      <c r="BO177">
        <f t="shared" si="260"/>
        <v>3.2844827043604446E-3</v>
      </c>
      <c r="BP177">
        <f t="shared" si="260"/>
        <v>3.1469462915174676E-3</v>
      </c>
      <c r="BQ177">
        <f t="shared" si="260"/>
        <v>3.018064624000897E-3</v>
      </c>
      <c r="BR177">
        <f t="shared" si="260"/>
        <v>2.897063031808143E-3</v>
      </c>
      <c r="BS177">
        <f t="shared" si="260"/>
        <v>2.7832606318567549E-3</v>
      </c>
      <c r="BT177">
        <f t="shared" si="260"/>
        <v>2.6760556973829727E-3</v>
      </c>
      <c r="BU177">
        <f t="shared" si="260"/>
        <v>2.5749138355463021E-3</v>
      </c>
      <c r="BV177">
        <f t="shared" si="253"/>
        <v>2.4793583362270684E-3</v>
      </c>
      <c r="BW177">
        <f t="shared" si="253"/>
        <v>2.3889622203461741E-3</v>
      </c>
      <c r="BX177">
        <f t="shared" si="253"/>
        <v>2.303341633469696E-3</v>
      </c>
      <c r="BY177">
        <f t="shared" si="253"/>
        <v>2.2221503151972494E-3</v>
      </c>
      <c r="BZ177">
        <f t="shared" si="253"/>
        <v>2.1450749368654978E-3</v>
      </c>
      <c r="CA177">
        <f t="shared" si="253"/>
        <v>2.0718311461144505E-3</v>
      </c>
      <c r="CB177">
        <f t="shared" si="253"/>
        <v>2.0021601914171445E-3</v>
      </c>
      <c r="CC177">
        <f t="shared" si="253"/>
        <v>1.9358260259112407E-3</v>
      </c>
      <c r="CD177">
        <f t="shared" si="253"/>
        <v>1.8726128100027021E-3</v>
      </c>
      <c r="CE177">
        <f t="shared" si="253"/>
        <v>1.8123227478074942E-3</v>
      </c>
      <c r="CF177">
        <f t="shared" si="261"/>
        <v>1.7547742046877162E-3</v>
      </c>
      <c r="CG177">
        <f t="shared" si="261"/>
        <v>1.6998000627470038E-3</v>
      </c>
      <c r="CH177">
        <f t="shared" si="261"/>
        <v>1.6472462787826146E-3</v>
      </c>
      <c r="CI177">
        <f t="shared" si="261"/>
        <v>1.5969706152988324E-3</v>
      </c>
      <c r="CJ177">
        <f t="shared" si="261"/>
        <v>1.5488415201066869E-3</v>
      </c>
      <c r="CK177">
        <f t="shared" si="261"/>
        <v>1.5027371340244949E-3</v>
      </c>
      <c r="CL177">
        <f t="shared" si="261"/>
        <v>1.4585444094481815E-3</v>
      </c>
      <c r="CM177">
        <f t="shared" si="261"/>
        <v>1.416158325230238E-3</v>
      </c>
      <c r="CN177">
        <f t="shared" si="261"/>
        <v>1.375481185508327E-3</v>
      </c>
      <c r="CO177">
        <f t="shared" si="261"/>
        <v>1.3364219919500997E-3</v>
      </c>
      <c r="CP177">
        <f t="shared" si="254"/>
        <v>1.2988958804014514E-3</v>
      </c>
      <c r="CQ177">
        <f t="shared" si="254"/>
        <v>1.2628236141979119E-3</v>
      </c>
      <c r="CR177">
        <f t="shared" si="254"/>
        <v>8.1315938153322779E-4</v>
      </c>
      <c r="CS177">
        <f t="shared" si="254"/>
        <v>5.282292278389895E-4</v>
      </c>
      <c r="CT177">
        <f t="shared" si="254"/>
        <v>3.6586722926468723E-4</v>
      </c>
      <c r="CU177">
        <f t="shared" si="254"/>
        <v>2.5455230612495195E-4</v>
      </c>
      <c r="CV177">
        <f t="shared" si="254"/>
        <v>1.7383290463671107E-4</v>
      </c>
      <c r="CW177">
        <f t="shared" si="254"/>
        <v>1.1428414705045313E-4</v>
      </c>
      <c r="CX177">
        <f t="shared" si="254"/>
        <v>7.0587511420658149E-5</v>
      </c>
      <c r="CY177">
        <f t="shared" si="254"/>
        <v>3.9367304045372149E-5</v>
      </c>
      <c r="CZ177">
        <f t="shared" si="254"/>
        <v>1.8307764785757211E-5</v>
      </c>
      <c r="DA177">
        <f t="shared" si="254"/>
        <v>5.7297314182007644E-6</v>
      </c>
      <c r="DB177">
        <f t="shared" si="254"/>
        <v>3.6400752860991345E-7</v>
      </c>
      <c r="DC177">
        <f t="shared" si="254"/>
        <v>0</v>
      </c>
      <c r="DD177">
        <f t="shared" si="254"/>
        <v>0</v>
      </c>
      <c r="DE177">
        <f t="shared" si="254"/>
        <v>0</v>
      </c>
      <c r="DF177">
        <f t="shared" si="262"/>
        <v>0</v>
      </c>
      <c r="DG177">
        <f t="shared" si="262"/>
        <v>0</v>
      </c>
      <c r="DH177">
        <f t="shared" si="262"/>
        <v>0</v>
      </c>
      <c r="DI177">
        <f t="shared" si="262"/>
        <v>0</v>
      </c>
      <c r="DJ177">
        <f t="shared" si="263"/>
        <v>0</v>
      </c>
      <c r="DK177">
        <f t="shared" si="263"/>
        <v>0</v>
      </c>
      <c r="DL177">
        <f t="shared" si="263"/>
        <v>0</v>
      </c>
      <c r="DM177">
        <f t="shared" si="263"/>
        <v>0</v>
      </c>
      <c r="DN177">
        <f t="shared" si="263"/>
        <v>0</v>
      </c>
      <c r="DO177">
        <f t="shared" si="263"/>
        <v>0</v>
      </c>
      <c r="DP177">
        <f t="shared" si="263"/>
        <v>0</v>
      </c>
      <c r="DQ177">
        <f t="shared" si="263"/>
        <v>0</v>
      </c>
      <c r="DR177">
        <f t="shared" si="263"/>
        <v>0</v>
      </c>
      <c r="DS177">
        <f t="shared" si="263"/>
        <v>0</v>
      </c>
      <c r="DT177">
        <f t="shared" si="255"/>
        <v>0</v>
      </c>
      <c r="DU177">
        <f t="shared" si="255"/>
        <v>0</v>
      </c>
      <c r="DV177">
        <f t="shared" si="255"/>
        <v>0</v>
      </c>
      <c r="DW177">
        <f t="shared" si="255"/>
        <v>0</v>
      </c>
      <c r="DX177">
        <f t="shared" si="255"/>
        <v>0</v>
      </c>
      <c r="DY177">
        <f t="shared" si="255"/>
        <v>0</v>
      </c>
      <c r="DZ177">
        <f t="shared" si="255"/>
        <v>0</v>
      </c>
      <c r="EA177">
        <f t="shared" si="255"/>
        <v>0</v>
      </c>
      <c r="EB177">
        <f t="shared" si="255"/>
        <v>0</v>
      </c>
      <c r="EC177">
        <f t="shared" si="255"/>
        <v>0</v>
      </c>
      <c r="ED177">
        <f t="shared" si="249"/>
        <v>0</v>
      </c>
      <c r="EE177">
        <f t="shared" si="249"/>
        <v>0</v>
      </c>
      <c r="EF177">
        <f t="shared" si="249"/>
        <v>0</v>
      </c>
      <c r="EG177">
        <f t="shared" si="249"/>
        <v>0</v>
      </c>
      <c r="EH177">
        <f t="shared" si="249"/>
        <v>0</v>
      </c>
      <c r="EI177">
        <f t="shared" si="249"/>
        <v>0</v>
      </c>
      <c r="EJ177">
        <f t="shared" si="249"/>
        <v>0</v>
      </c>
      <c r="EK177">
        <f t="shared" si="249"/>
        <v>0</v>
      </c>
      <c r="EL177">
        <f t="shared" si="249"/>
        <v>0</v>
      </c>
      <c r="EM177">
        <f t="shared" si="249"/>
        <v>0</v>
      </c>
      <c r="EN177">
        <f t="shared" si="250"/>
        <v>0</v>
      </c>
      <c r="EO177">
        <f t="shared" si="250"/>
        <v>0</v>
      </c>
      <c r="EP177">
        <f t="shared" si="250"/>
        <v>0</v>
      </c>
      <c r="EQ177">
        <f t="shared" si="250"/>
        <v>0</v>
      </c>
      <c r="ER177">
        <f t="shared" si="250"/>
        <v>0</v>
      </c>
      <c r="ES177">
        <f t="shared" si="250"/>
        <v>0</v>
      </c>
      <c r="ET177">
        <f t="shared" si="250"/>
        <v>0</v>
      </c>
      <c r="EU177">
        <f t="shared" si="250"/>
        <v>0</v>
      </c>
      <c r="EV177">
        <f t="shared" si="250"/>
        <v>0</v>
      </c>
      <c r="EW177">
        <f t="shared" si="250"/>
        <v>0</v>
      </c>
      <c r="EX177">
        <f t="shared" si="250"/>
        <v>0</v>
      </c>
      <c r="EZ177">
        <f t="shared" si="238"/>
        <v>0.88455113492758108</v>
      </c>
      <c r="FB177">
        <f t="shared" si="239"/>
        <v>1.0648956919681152E-2</v>
      </c>
      <c r="FC177">
        <f t="shared" si="240"/>
        <v>0.24865452679472663</v>
      </c>
    </row>
    <row r="178" spans="1:159" x14ac:dyDescent="0.25">
      <c r="A178">
        <v>1155</v>
      </c>
      <c r="B178" s="20">
        <f>'Input spectra'!S177</f>
        <v>4.3003456640260403E-2</v>
      </c>
      <c r="C178">
        <f>'Input spectra'!D177</f>
        <v>0</v>
      </c>
      <c r="D178">
        <f t="shared" si="256"/>
        <v>2.0653927966864227E-2</v>
      </c>
      <c r="E178">
        <f t="shared" si="256"/>
        <v>2.0415531662599767E-2</v>
      </c>
      <c r="F178">
        <f t="shared" si="256"/>
        <v>2.0178801014904869E-2</v>
      </c>
      <c r="G178">
        <f t="shared" si="256"/>
        <v>1.9943726118485459E-2</v>
      </c>
      <c r="H178">
        <f t="shared" si="256"/>
        <v>1.9710297122386106E-2</v>
      </c>
      <c r="I178">
        <f t="shared" si="256"/>
        <v>1.9478504229706085E-2</v>
      </c>
      <c r="J178">
        <f t="shared" si="256"/>
        <v>1.9248337697316847E-2</v>
      </c>
      <c r="K178">
        <f t="shared" si="256"/>
        <v>1.9019787835580931E-2</v>
      </c>
      <c r="L178">
        <f t="shared" si="256"/>
        <v>1.8792845008072306E-2</v>
      </c>
      <c r="M178">
        <f t="shared" si="256"/>
        <v>1.8567499631298109E-2</v>
      </c>
      <c r="N178">
        <f t="shared" si="251"/>
        <v>1.8343742174421817E-2</v>
      </c>
      <c r="O178">
        <f t="shared" si="251"/>
        <v>1.8121563158987788E-2</v>
      </c>
      <c r="P178">
        <f t="shared" si="251"/>
        <v>1.7900953158647228E-2</v>
      </c>
      <c r="Q178">
        <f t="shared" si="251"/>
        <v>1.768190279888553E-2</v>
      </c>
      <c r="R178">
        <f t="shared" si="251"/>
        <v>1.7464402756750971E-2</v>
      </c>
      <c r="S178">
        <f t="shared" si="251"/>
        <v>1.7248443760584858E-2</v>
      </c>
      <c r="T178">
        <f t="shared" si="251"/>
        <v>1.7034016589752933E-2</v>
      </c>
      <c r="U178">
        <f t="shared" si="251"/>
        <v>1.6821112074378228E-2</v>
      </c>
      <c r="V178">
        <f t="shared" si="251"/>
        <v>1.6609721095075237E-2</v>
      </c>
      <c r="W178">
        <f t="shared" si="251"/>
        <v>1.6399834582685419E-2</v>
      </c>
      <c r="X178">
        <f t="shared" si="251"/>
        <v>1.619144351801409E-2</v>
      </c>
      <c r="Y178">
        <f t="shared" si="251"/>
        <v>1.5984538931568589E-2</v>
      </c>
      <c r="Z178">
        <f t="shared" si="251"/>
        <v>1.5779111903297824E-2</v>
      </c>
      <c r="AA178">
        <f t="shared" si="251"/>
        <v>1.5575153562333089E-2</v>
      </c>
      <c r="AB178">
        <f t="shared" si="251"/>
        <v>1.5372655086730247E-2</v>
      </c>
      <c r="AC178">
        <f t="shared" si="251"/>
        <v>1.5171607703213181E-2</v>
      </c>
      <c r="AD178">
        <f t="shared" si="257"/>
        <v>1.4972002686918546E-2</v>
      </c>
      <c r="AE178">
        <f t="shared" si="257"/>
        <v>1.4773831361141857E-2</v>
      </c>
      <c r="AF178">
        <f t="shared" si="257"/>
        <v>1.4577085097084811E-2</v>
      </c>
      <c r="AG178">
        <f t="shared" si="257"/>
        <v>1.4381755313603917E-2</v>
      </c>
      <c r="AH178">
        <f t="shared" si="258"/>
        <v>1.4187833476960413E-2</v>
      </c>
      <c r="AI178">
        <f t="shared" si="258"/>
        <v>1.3995311100571428E-2</v>
      </c>
      <c r="AJ178">
        <f t="shared" si="258"/>
        <v>1.3804179744762423E-2</v>
      </c>
      <c r="AK178">
        <f t="shared" si="258"/>
        <v>1.3614431016520866E-2</v>
      </c>
      <c r="AL178">
        <f t="shared" si="258"/>
        <v>1.3426056569251195E-2</v>
      </c>
      <c r="AM178">
        <f t="shared" si="258"/>
        <v>1.3239048102530997E-2</v>
      </c>
      <c r="AN178">
        <f t="shared" si="258"/>
        <v>1.3053397361868417E-2</v>
      </c>
      <c r="AO178">
        <f t="shared" si="258"/>
        <v>1.2869096138460828E-2</v>
      </c>
      <c r="AP178">
        <f t="shared" si="258"/>
        <v>1.268613626895471E-2</v>
      </c>
      <c r="AQ178">
        <f t="shared" si="258"/>
        <v>1.2504509635206735E-2</v>
      </c>
      <c r="AR178">
        <f t="shared" si="252"/>
        <v>1.2324208164046103E-2</v>
      </c>
      <c r="AS178">
        <f t="shared" si="252"/>
        <v>1.2145223827038046E-2</v>
      </c>
      <c r="AT178">
        <f t="shared" si="252"/>
        <v>1.196754864024854E-2</v>
      </c>
      <c r="AU178">
        <f t="shared" si="252"/>
        <v>1.179117466401026E-2</v>
      </c>
      <c r="AV178">
        <f t="shared" si="252"/>
        <v>1.1616094002689646E-2</v>
      </c>
      <c r="AW178">
        <f t="shared" si="252"/>
        <v>1.1442298804455216E-2</v>
      </c>
      <c r="AX178">
        <f t="shared" si="252"/>
        <v>1.0173193552468056E-2</v>
      </c>
      <c r="AY178">
        <f t="shared" si="252"/>
        <v>8.6942378400570799E-3</v>
      </c>
      <c r="AZ178">
        <f t="shared" si="252"/>
        <v>7.8278191071285887E-3</v>
      </c>
      <c r="BA178">
        <f t="shared" si="252"/>
        <v>7.1716953514867603E-3</v>
      </c>
      <c r="BB178">
        <f t="shared" si="252"/>
        <v>6.6356568291091132E-3</v>
      </c>
      <c r="BC178">
        <f t="shared" si="252"/>
        <v>6.1806120209688623E-3</v>
      </c>
      <c r="BD178">
        <f t="shared" si="252"/>
        <v>5.7851470450611944E-3</v>
      </c>
      <c r="BE178">
        <f t="shared" si="252"/>
        <v>5.4359159824558766E-3</v>
      </c>
      <c r="BF178">
        <f t="shared" si="252"/>
        <v>5.1238846939771236E-3</v>
      </c>
      <c r="BG178">
        <f t="shared" si="252"/>
        <v>4.8425756392971413E-3</v>
      </c>
      <c r="BH178">
        <f t="shared" si="259"/>
        <v>4.5871436741857586E-3</v>
      </c>
      <c r="BI178">
        <f t="shared" si="259"/>
        <v>4.3538455078700683E-3</v>
      </c>
      <c r="BJ178">
        <f t="shared" si="259"/>
        <v>4.1397144707174044E-3</v>
      </c>
      <c r="BK178">
        <f t="shared" si="259"/>
        <v>3.942350553831785E-3</v>
      </c>
      <c r="BL178">
        <f t="shared" si="260"/>
        <v>3.7597790704882337E-3</v>
      </c>
      <c r="BM178">
        <f t="shared" si="260"/>
        <v>3.590352164674277E-3</v>
      </c>
      <c r="BN178">
        <f t="shared" si="260"/>
        <v>3.4326781559738985E-3</v>
      </c>
      <c r="BO178">
        <f t="shared" si="260"/>
        <v>3.2855695855932899E-3</v>
      </c>
      <c r="BP178">
        <f t="shared" si="260"/>
        <v>3.1480041924659805E-3</v>
      </c>
      <c r="BQ178">
        <f t="shared" si="260"/>
        <v>3.019095054568573E-3</v>
      </c>
      <c r="BR178">
        <f t="shared" si="260"/>
        <v>2.8980673697329199E-3</v>
      </c>
      <c r="BS178">
        <f t="shared" si="260"/>
        <v>2.7842401394395666E-3</v>
      </c>
      <c r="BT178">
        <f t="shared" si="260"/>
        <v>2.6770115354539025E-3</v>
      </c>
      <c r="BU178">
        <f t="shared" si="260"/>
        <v>2.575847075224983E-3</v>
      </c>
      <c r="BV178">
        <f t="shared" si="253"/>
        <v>2.4802699689030188E-3</v>
      </c>
      <c r="BW178">
        <f t="shared" si="253"/>
        <v>2.3898531662087004E-3</v>
      </c>
      <c r="BX178">
        <f t="shared" si="253"/>
        <v>2.3042127488455098E-3</v>
      </c>
      <c r="BY178">
        <f t="shared" si="253"/>
        <v>2.2230023989000796E-3</v>
      </c>
      <c r="BZ178">
        <f t="shared" si="253"/>
        <v>2.1459087357208959E-3</v>
      </c>
      <c r="CA178">
        <f t="shared" si="253"/>
        <v>2.0726473597913087E-3</v>
      </c>
      <c r="CB178">
        <f t="shared" si="253"/>
        <v>2.0029594766727806E-3</v>
      </c>
      <c r="CC178">
        <f t="shared" si="253"/>
        <v>1.9366090003375227E-3</v>
      </c>
      <c r="CD178">
        <f t="shared" si="253"/>
        <v>1.8733800553453015E-3</v>
      </c>
      <c r="CE178">
        <f t="shared" si="253"/>
        <v>1.8130748129180961E-3</v>
      </c>
      <c r="CF178">
        <f t="shared" si="261"/>
        <v>1.7555116081591064E-3</v>
      </c>
      <c r="CG178">
        <f t="shared" si="261"/>
        <v>1.7005232952729489E-3</v>
      </c>
      <c r="CH178">
        <f t="shared" si="261"/>
        <v>1.6479558052779051E-3</v>
      </c>
      <c r="CI178">
        <f t="shared" si="261"/>
        <v>1.5976668768094883E-3</v>
      </c>
      <c r="CJ178">
        <f t="shared" si="261"/>
        <v>1.549524935535891E-3</v>
      </c>
      <c r="CK178">
        <f t="shared" si="261"/>
        <v>1.5034081016961325E-3</v>
      </c>
      <c r="CL178">
        <f t="shared" si="261"/>
        <v>1.4592033085267999E-3</v>
      </c>
      <c r="CM178">
        <f t="shared" si="261"/>
        <v>1.4168055170136506E-3</v>
      </c>
      <c r="CN178">
        <f t="shared" si="261"/>
        <v>1.3761170146069257E-3</v>
      </c>
      <c r="CO178">
        <f t="shared" si="261"/>
        <v>1.3370467873650943E-3</v>
      </c>
      <c r="CP178">
        <f t="shared" si="254"/>
        <v>1.2995099565127008E-3</v>
      </c>
      <c r="CQ178">
        <f t="shared" si="254"/>
        <v>1.2634272716706715E-3</v>
      </c>
      <c r="CR178">
        <f t="shared" si="254"/>
        <v>8.1355236215838644E-4</v>
      </c>
      <c r="CS178">
        <f t="shared" si="254"/>
        <v>5.2848728395225072E-4</v>
      </c>
      <c r="CT178">
        <f t="shared" si="254"/>
        <v>3.6604788896314766E-4</v>
      </c>
      <c r="CU178">
        <f t="shared" si="254"/>
        <v>2.546793377043139E-4</v>
      </c>
      <c r="CV178">
        <f t="shared" si="254"/>
        <v>1.7392056745262486E-4</v>
      </c>
      <c r="CW178">
        <f t="shared" si="254"/>
        <v>1.143423803050455E-4</v>
      </c>
      <c r="CX178">
        <f t="shared" si="254"/>
        <v>7.062385004017069E-5</v>
      </c>
      <c r="CY178">
        <f t="shared" si="254"/>
        <v>3.9387777281125607E-5</v>
      </c>
      <c r="CZ178">
        <f t="shared" si="254"/>
        <v>1.8317382061828895E-5</v>
      </c>
      <c r="DA178">
        <f t="shared" si="254"/>
        <v>5.7327714178818964E-6</v>
      </c>
      <c r="DB178">
        <f t="shared" si="254"/>
        <v>3.6420257125487682E-7</v>
      </c>
      <c r="DC178">
        <f t="shared" si="254"/>
        <v>0</v>
      </c>
      <c r="DD178">
        <f t="shared" si="254"/>
        <v>0</v>
      </c>
      <c r="DE178">
        <f t="shared" si="254"/>
        <v>0</v>
      </c>
      <c r="DF178">
        <f t="shared" si="262"/>
        <v>0</v>
      </c>
      <c r="DG178">
        <f t="shared" si="262"/>
        <v>0</v>
      </c>
      <c r="DH178">
        <f t="shared" si="262"/>
        <v>0</v>
      </c>
      <c r="DI178">
        <f t="shared" si="262"/>
        <v>0</v>
      </c>
      <c r="DJ178">
        <f t="shared" si="263"/>
        <v>0</v>
      </c>
      <c r="DK178">
        <f t="shared" si="263"/>
        <v>0</v>
      </c>
      <c r="DL178">
        <f t="shared" si="263"/>
        <v>0</v>
      </c>
      <c r="DM178">
        <f t="shared" si="263"/>
        <v>0</v>
      </c>
      <c r="DN178">
        <f t="shared" si="263"/>
        <v>0</v>
      </c>
      <c r="DO178">
        <f t="shared" si="263"/>
        <v>0</v>
      </c>
      <c r="DP178">
        <f t="shared" si="263"/>
        <v>0</v>
      </c>
      <c r="DQ178">
        <f t="shared" si="263"/>
        <v>0</v>
      </c>
      <c r="DR178">
        <f t="shared" si="263"/>
        <v>0</v>
      </c>
      <c r="DS178">
        <f t="shared" si="263"/>
        <v>0</v>
      </c>
      <c r="DT178">
        <f t="shared" si="255"/>
        <v>0</v>
      </c>
      <c r="DU178">
        <f t="shared" si="255"/>
        <v>0</v>
      </c>
      <c r="DV178">
        <f t="shared" si="255"/>
        <v>0</v>
      </c>
      <c r="DW178">
        <f t="shared" si="255"/>
        <v>0</v>
      </c>
      <c r="DX178">
        <f t="shared" si="255"/>
        <v>0</v>
      </c>
      <c r="DY178">
        <f t="shared" si="255"/>
        <v>0</v>
      </c>
      <c r="DZ178">
        <f t="shared" si="255"/>
        <v>0</v>
      </c>
      <c r="EA178">
        <f t="shared" si="255"/>
        <v>0</v>
      </c>
      <c r="EB178">
        <f t="shared" si="255"/>
        <v>0</v>
      </c>
      <c r="EC178">
        <f t="shared" si="255"/>
        <v>0</v>
      </c>
      <c r="ED178">
        <f t="shared" si="249"/>
        <v>0</v>
      </c>
      <c r="EE178">
        <f t="shared" si="249"/>
        <v>0</v>
      </c>
      <c r="EF178">
        <f t="shared" si="249"/>
        <v>0</v>
      </c>
      <c r="EG178">
        <f t="shared" si="249"/>
        <v>0</v>
      </c>
      <c r="EH178">
        <f t="shared" si="249"/>
        <v>0</v>
      </c>
      <c r="EI178">
        <f t="shared" si="249"/>
        <v>0</v>
      </c>
      <c r="EJ178">
        <f t="shared" si="249"/>
        <v>0</v>
      </c>
      <c r="EK178">
        <f t="shared" si="249"/>
        <v>0</v>
      </c>
      <c r="EL178">
        <f t="shared" si="249"/>
        <v>0</v>
      </c>
      <c r="EM178">
        <f t="shared" si="249"/>
        <v>0</v>
      </c>
      <c r="EN178">
        <f t="shared" si="250"/>
        <v>0</v>
      </c>
      <c r="EO178">
        <f t="shared" si="250"/>
        <v>0</v>
      </c>
      <c r="EP178">
        <f t="shared" si="250"/>
        <v>0</v>
      </c>
      <c r="EQ178">
        <f t="shared" si="250"/>
        <v>0</v>
      </c>
      <c r="ER178">
        <f t="shared" si="250"/>
        <v>0</v>
      </c>
      <c r="ES178">
        <f t="shared" si="250"/>
        <v>0</v>
      </c>
      <c r="ET178">
        <f t="shared" si="250"/>
        <v>0</v>
      </c>
      <c r="EU178">
        <f t="shared" si="250"/>
        <v>0</v>
      </c>
      <c r="EV178">
        <f t="shared" si="250"/>
        <v>0</v>
      </c>
      <c r="EW178">
        <f t="shared" si="250"/>
        <v>0</v>
      </c>
      <c r="EX178">
        <f t="shared" si="250"/>
        <v>0</v>
      </c>
      <c r="EZ178">
        <f t="shared" si="238"/>
        <v>0.88467919373709569</v>
      </c>
      <c r="FB178">
        <f t="shared" si="239"/>
        <v>1.0636107043624277E-2</v>
      </c>
      <c r="FC178">
        <f t="shared" si="240"/>
        <v>0.2486561678666207</v>
      </c>
    </row>
    <row r="179" spans="1:159" x14ac:dyDescent="0.25">
      <c r="A179">
        <v>1160</v>
      </c>
      <c r="B179" s="20">
        <f>'Input spectra'!S178</f>
        <v>4.29509393011068E-2</v>
      </c>
      <c r="C179">
        <f>'Input spectra'!D178</f>
        <v>0</v>
      </c>
      <c r="D179">
        <f t="shared" si="256"/>
        <v>2.0653927966864227E-2</v>
      </c>
      <c r="E179">
        <f t="shared" si="256"/>
        <v>2.0415638879821337E-2</v>
      </c>
      <c r="F179">
        <f t="shared" si="256"/>
        <v>2.0179012963405286E-2</v>
      </c>
      <c r="G179">
        <f t="shared" si="256"/>
        <v>1.9944040338389316E-2</v>
      </c>
      <c r="H179">
        <f t="shared" si="256"/>
        <v>1.9710711179678646E-2</v>
      </c>
      <c r="I179">
        <f t="shared" si="256"/>
        <v>1.9479015716027948E-2</v>
      </c>
      <c r="J179">
        <f t="shared" si="256"/>
        <v>1.9248944229760236E-2</v>
      </c>
      <c r="K179">
        <f t="shared" si="256"/>
        <v>1.9020487056487154E-2</v>
      </c>
      <c r="L179">
        <f t="shared" si="256"/>
        <v>1.8793634584830736E-2</v>
      </c>
      <c r="M179">
        <f t="shared" si="256"/>
        <v>1.8568377256146514E-2</v>
      </c>
      <c r="N179">
        <f t="shared" si="251"/>
        <v>1.8344705564248054E-2</v>
      </c>
      <c r="O179">
        <f t="shared" si="251"/>
        <v>1.8122610055132861E-2</v>
      </c>
      <c r="P179">
        <f t="shared" si="251"/>
        <v>1.7902081326709732E-2</v>
      </c>
      <c r="Q179">
        <f t="shared" si="251"/>
        <v>1.7683110028527398E-2</v>
      </c>
      <c r="R179">
        <f t="shared" si="251"/>
        <v>1.7465686861504598E-2</v>
      </c>
      <c r="S179">
        <f t="shared" si="251"/>
        <v>1.7249802577661517E-2</v>
      </c>
      <c r="T179">
        <f t="shared" si="251"/>
        <v>1.7035447979852559E-2</v>
      </c>
      <c r="U179">
        <f t="shared" si="251"/>
        <v>1.6822613921500473E-2</v>
      </c>
      <c r="V179">
        <f t="shared" si="251"/>
        <v>1.6611291306331846E-2</v>
      </c>
      <c r="W179">
        <f t="shared" si="251"/>
        <v>1.6401471088113927E-2</v>
      </c>
      <c r="X179">
        <f t="shared" si="251"/>
        <v>1.619314427039276E-2</v>
      </c>
      <c r="Y179">
        <f t="shared" si="251"/>
        <v>1.5986301906232674E-2</v>
      </c>
      <c r="Z179">
        <f t="shared" si="251"/>
        <v>1.5780935097957072E-2</v>
      </c>
      <c r="AA179">
        <f t="shared" si="251"/>
        <v>1.5577034996890535E-2</v>
      </c>
      <c r="AB179">
        <f t="shared" si="251"/>
        <v>1.5374592803102247E-2</v>
      </c>
      <c r="AC179">
        <f t="shared" si="251"/>
        <v>1.5173599765150696E-2</v>
      </c>
      <c r="AD179">
        <f t="shared" si="257"/>
        <v>1.4974047179829681E-2</v>
      </c>
      <c r="AE179">
        <f t="shared" si="257"/>
        <v>1.4775926391915609E-2</v>
      </c>
      <c r="AF179">
        <f t="shared" si="257"/>
        <v>1.4579228793916064E-2</v>
      </c>
      <c r="AG179">
        <f t="shared" si="257"/>
        <v>1.4383945825819641E-2</v>
      </c>
      <c r="AH179">
        <f t="shared" si="258"/>
        <v>1.4190068974847082E-2</v>
      </c>
      <c r="AI179">
        <f t="shared" si="258"/>
        <v>1.3997589775203633E-2</v>
      </c>
      <c r="AJ179">
        <f t="shared" si="258"/>
        <v>1.3806499807832681E-2</v>
      </c>
      <c r="AK179">
        <f t="shared" si="258"/>
        <v>1.3616790700170623E-2</v>
      </c>
      <c r="AL179">
        <f t="shared" si="258"/>
        <v>1.3428454125902994E-2</v>
      </c>
      <c r="AM179">
        <f t="shared" si="258"/>
        <v>1.3241481804721832E-2</v>
      </c>
      <c r="AN179">
        <f t="shared" si="258"/>
        <v>1.3055865502084244E-2</v>
      </c>
      <c r="AO179">
        <f t="shared" si="258"/>
        <v>1.2871597028972238E-2</v>
      </c>
      <c r="AP179">
        <f t="shared" si="258"/>
        <v>1.2688668241653744E-2</v>
      </c>
      <c r="AQ179">
        <f t="shared" si="258"/>
        <v>1.2507071041444851E-2</v>
      </c>
      <c r="AR179">
        <f t="shared" si="252"/>
        <v>1.2326797374473267E-2</v>
      </c>
      <c r="AS179">
        <f t="shared" si="252"/>
        <v>1.2147839231442971E-2</v>
      </c>
      <c r="AT179">
        <f t="shared" si="252"/>
        <v>1.1970188647400017E-2</v>
      </c>
      <c r="AU179">
        <f t="shared" si="252"/>
        <v>1.1793837701499627E-2</v>
      </c>
      <c r="AV179">
        <f t="shared" si="252"/>
        <v>1.161877851677435E-2</v>
      </c>
      <c r="AW179">
        <f t="shared" si="252"/>
        <v>1.1445003259903485E-2</v>
      </c>
      <c r="AX179">
        <f t="shared" si="252"/>
        <v>1.0175651487007643E-2</v>
      </c>
      <c r="AY179">
        <f t="shared" si="252"/>
        <v>8.6963841166459548E-3</v>
      </c>
      <c r="AZ179">
        <f t="shared" si="252"/>
        <v>7.8297926177708383E-3</v>
      </c>
      <c r="BA179">
        <f t="shared" si="252"/>
        <v>7.1735411169162573E-3</v>
      </c>
      <c r="BB179">
        <f t="shared" si="252"/>
        <v>6.6373994931002954E-3</v>
      </c>
      <c r="BC179">
        <f t="shared" si="252"/>
        <v>6.1822676480974281E-3</v>
      </c>
      <c r="BD179">
        <f t="shared" si="252"/>
        <v>5.7867271275568464E-3</v>
      </c>
      <c r="BE179">
        <f t="shared" si="252"/>
        <v>5.4374292362163517E-3</v>
      </c>
      <c r="BF179">
        <f t="shared" si="252"/>
        <v>5.1253380011090982E-3</v>
      </c>
      <c r="BG179">
        <f t="shared" si="252"/>
        <v>4.8439745968583622E-3</v>
      </c>
      <c r="BH179">
        <f t="shared" si="259"/>
        <v>4.5884929382318225E-3</v>
      </c>
      <c r="BI179">
        <f t="shared" si="259"/>
        <v>4.3551490215355884E-3</v>
      </c>
      <c r="BJ179">
        <f t="shared" si="259"/>
        <v>4.1409756221567505E-3</v>
      </c>
      <c r="BK179">
        <f t="shared" si="259"/>
        <v>3.9435722894912914E-3</v>
      </c>
      <c r="BL179">
        <f t="shared" si="260"/>
        <v>3.7609639787186361E-3</v>
      </c>
      <c r="BM179">
        <f t="shared" si="260"/>
        <v>3.5915025389570668E-3</v>
      </c>
      <c r="BN179">
        <f t="shared" si="260"/>
        <v>3.4337960437224604E-3</v>
      </c>
      <c r="BO179">
        <f t="shared" si="260"/>
        <v>3.2866568264903265E-3</v>
      </c>
      <c r="BP179">
        <f t="shared" si="260"/>
        <v>3.1490624490463702E-3</v>
      </c>
      <c r="BQ179">
        <f t="shared" si="260"/>
        <v>3.0201258369468593E-3</v>
      </c>
      <c r="BR179">
        <f t="shared" si="260"/>
        <v>2.8990720558360614E-3</v>
      </c>
      <c r="BS179">
        <f t="shared" si="260"/>
        <v>2.785219991738606E-3</v>
      </c>
      <c r="BT179">
        <f t="shared" si="260"/>
        <v>2.677967714932681E-3</v>
      </c>
      <c r="BU179">
        <f t="shared" si="260"/>
        <v>2.5767806531426705E-3</v>
      </c>
      <c r="BV179">
        <f t="shared" si="253"/>
        <v>2.481181936776235E-3</v>
      </c>
      <c r="BW179">
        <f t="shared" si="253"/>
        <v>2.3907444443429229E-3</v>
      </c>
      <c r="BX179">
        <f t="shared" si="253"/>
        <v>2.3050841936739703E-3</v>
      </c>
      <c r="BY179">
        <f t="shared" si="253"/>
        <v>2.2238548093344687E-3</v>
      </c>
      <c r="BZ179">
        <f t="shared" si="253"/>
        <v>2.1467428586771074E-3</v>
      </c>
      <c r="CA179">
        <f t="shared" si="253"/>
        <v>2.0734638950217683E-3</v>
      </c>
      <c r="CB179">
        <f t="shared" si="253"/>
        <v>2.0037590810122359E-3</v>
      </c>
      <c r="CC179">
        <f t="shared" si="253"/>
        <v>1.9373922914497793E-3</v>
      </c>
      <c r="CD179">
        <f t="shared" si="253"/>
        <v>1.8741476150430161E-3</v>
      </c>
      <c r="CE179">
        <f t="shared" si="253"/>
        <v>1.8138271901154562E-3</v>
      </c>
      <c r="CF179">
        <f t="shared" si="261"/>
        <v>1.7562493215073332E-3</v>
      </c>
      <c r="CG179">
        <f t="shared" si="261"/>
        <v>1.7012468355205482E-3</v>
      </c>
      <c r="CH179">
        <f t="shared" si="261"/>
        <v>1.6486656373910344E-3</v>
      </c>
      <c r="CI179">
        <f t="shared" si="261"/>
        <v>1.5983634418824558E-3</v>
      </c>
      <c r="CJ179">
        <f t="shared" si="261"/>
        <v>1.5502086525173472E-3</v>
      </c>
      <c r="CK179">
        <f t="shared" si="261"/>
        <v>1.5040793689528448E-3</v>
      </c>
      <c r="CL179">
        <f t="shared" si="261"/>
        <v>1.4598625052638186E-3</v>
      </c>
      <c r="CM179">
        <f t="shared" si="261"/>
        <v>1.4174530045671036E-3</v>
      </c>
      <c r="CN179">
        <f t="shared" si="261"/>
        <v>1.3767531376234978E-3</v>
      </c>
      <c r="CO179">
        <f t="shared" si="261"/>
        <v>1.3376718748804232E-3</v>
      </c>
      <c r="CP179">
        <f t="shared" si="254"/>
        <v>1.3001243229393449E-3</v>
      </c>
      <c r="CQ179">
        <f t="shared" si="254"/>
        <v>1.264031217704985E-3</v>
      </c>
      <c r="CR179">
        <f t="shared" si="254"/>
        <v>8.1394553270175212E-4</v>
      </c>
      <c r="CS179">
        <f t="shared" si="254"/>
        <v>5.2874546613380599E-4</v>
      </c>
      <c r="CT179">
        <f t="shared" si="254"/>
        <v>3.6622863786863196E-4</v>
      </c>
      <c r="CU179">
        <f t="shared" si="254"/>
        <v>2.548064326774137E-4</v>
      </c>
      <c r="CV179">
        <f t="shared" si="254"/>
        <v>1.7400827447633304E-4</v>
      </c>
      <c r="CW179">
        <f t="shared" si="254"/>
        <v>1.1440064323227426E-4</v>
      </c>
      <c r="CX179">
        <f t="shared" si="254"/>
        <v>7.066020736689139E-5</v>
      </c>
      <c r="CY179">
        <f t="shared" si="254"/>
        <v>3.940826116412538E-5</v>
      </c>
      <c r="CZ179">
        <f t="shared" si="254"/>
        <v>1.8327004389964557E-5</v>
      </c>
      <c r="DA179">
        <f t="shared" si="254"/>
        <v>5.7358130304829708E-6</v>
      </c>
      <c r="DB179">
        <f t="shared" si="254"/>
        <v>3.6439771840766043E-7</v>
      </c>
      <c r="DC179">
        <f t="shared" si="254"/>
        <v>0</v>
      </c>
      <c r="DD179">
        <f t="shared" si="254"/>
        <v>0</v>
      </c>
      <c r="DE179">
        <f t="shared" si="254"/>
        <v>0</v>
      </c>
      <c r="DF179">
        <f t="shared" si="262"/>
        <v>0</v>
      </c>
      <c r="DG179">
        <f t="shared" si="262"/>
        <v>0</v>
      </c>
      <c r="DH179">
        <f t="shared" si="262"/>
        <v>0</v>
      </c>
      <c r="DI179">
        <f t="shared" si="262"/>
        <v>0</v>
      </c>
      <c r="DJ179">
        <f t="shared" si="263"/>
        <v>0</v>
      </c>
      <c r="DK179">
        <f t="shared" si="263"/>
        <v>0</v>
      </c>
      <c r="DL179">
        <f t="shared" si="263"/>
        <v>0</v>
      </c>
      <c r="DM179">
        <f t="shared" si="263"/>
        <v>0</v>
      </c>
      <c r="DN179">
        <f t="shared" si="263"/>
        <v>0</v>
      </c>
      <c r="DO179">
        <f t="shared" si="263"/>
        <v>0</v>
      </c>
      <c r="DP179">
        <f t="shared" si="263"/>
        <v>0</v>
      </c>
      <c r="DQ179">
        <f t="shared" si="263"/>
        <v>0</v>
      </c>
      <c r="DR179">
        <f t="shared" si="263"/>
        <v>0</v>
      </c>
      <c r="DS179">
        <f t="shared" si="263"/>
        <v>0</v>
      </c>
      <c r="DT179">
        <f t="shared" si="255"/>
        <v>0</v>
      </c>
      <c r="DU179">
        <f t="shared" si="255"/>
        <v>0</v>
      </c>
      <c r="DV179">
        <f t="shared" si="255"/>
        <v>0</v>
      </c>
      <c r="DW179">
        <f t="shared" si="255"/>
        <v>0</v>
      </c>
      <c r="DX179">
        <f t="shared" si="255"/>
        <v>0</v>
      </c>
      <c r="DY179">
        <f t="shared" si="255"/>
        <v>0</v>
      </c>
      <c r="DZ179">
        <f t="shared" si="255"/>
        <v>0</v>
      </c>
      <c r="EA179">
        <f t="shared" si="255"/>
        <v>0</v>
      </c>
      <c r="EB179">
        <f t="shared" si="255"/>
        <v>0</v>
      </c>
      <c r="EC179">
        <f t="shared" si="255"/>
        <v>0</v>
      </c>
      <c r="ED179">
        <f t="shared" si="249"/>
        <v>0</v>
      </c>
      <c r="EE179">
        <f t="shared" si="249"/>
        <v>0</v>
      </c>
      <c r="EF179">
        <f t="shared" si="249"/>
        <v>0</v>
      </c>
      <c r="EG179">
        <f t="shared" si="249"/>
        <v>0</v>
      </c>
      <c r="EH179">
        <f t="shared" si="249"/>
        <v>0</v>
      </c>
      <c r="EI179">
        <f t="shared" si="249"/>
        <v>0</v>
      </c>
      <c r="EJ179">
        <f t="shared" si="249"/>
        <v>0</v>
      </c>
      <c r="EK179">
        <f t="shared" si="249"/>
        <v>0</v>
      </c>
      <c r="EL179">
        <f t="shared" si="249"/>
        <v>0</v>
      </c>
      <c r="EM179">
        <f t="shared" si="249"/>
        <v>0</v>
      </c>
      <c r="EN179">
        <f t="shared" si="250"/>
        <v>0</v>
      </c>
      <c r="EO179">
        <f t="shared" si="250"/>
        <v>0</v>
      </c>
      <c r="EP179">
        <f t="shared" si="250"/>
        <v>0</v>
      </c>
      <c r="EQ179">
        <f t="shared" si="250"/>
        <v>0</v>
      </c>
      <c r="ER179">
        <f t="shared" si="250"/>
        <v>0</v>
      </c>
      <c r="ES179">
        <f t="shared" si="250"/>
        <v>0</v>
      </c>
      <c r="ET179">
        <f t="shared" si="250"/>
        <v>0</v>
      </c>
      <c r="EU179">
        <f t="shared" si="250"/>
        <v>0</v>
      </c>
      <c r="EV179">
        <f t="shared" si="250"/>
        <v>0</v>
      </c>
      <c r="EW179">
        <f t="shared" si="250"/>
        <v>0</v>
      </c>
      <c r="EX179">
        <f t="shared" si="250"/>
        <v>0</v>
      </c>
      <c r="EZ179">
        <f t="shared" si="238"/>
        <v>0.88480728135571329</v>
      </c>
      <c r="FB179">
        <f t="shared" si="239"/>
        <v>1.0623256830142314E-2</v>
      </c>
      <c r="FC179">
        <f t="shared" si="240"/>
        <v>0.24865780893874628</v>
      </c>
    </row>
    <row r="180" spans="1:159" x14ac:dyDescent="0.25">
      <c r="A180">
        <v>1165</v>
      </c>
      <c r="B180" s="20">
        <f>'Input spectra'!S179</f>
        <v>4.2898421961953197E-2</v>
      </c>
      <c r="C180">
        <f>'Input spectra'!D179</f>
        <v>0</v>
      </c>
      <c r="D180">
        <f t="shared" si="256"/>
        <v>2.0653927966864227E-2</v>
      </c>
      <c r="E180">
        <f t="shared" si="256"/>
        <v>2.0415746097605984E-2</v>
      </c>
      <c r="F180">
        <f t="shared" si="256"/>
        <v>2.0179224914131908E-2</v>
      </c>
      <c r="G180">
        <f t="shared" si="256"/>
        <v>1.994435456324381E-2</v>
      </c>
      <c r="H180">
        <f t="shared" si="256"/>
        <v>1.9711125245669352E-2</v>
      </c>
      <c r="I180">
        <f t="shared" si="256"/>
        <v>1.9479527215780942E-2</v>
      </c>
      <c r="J180">
        <f t="shared" si="256"/>
        <v>1.9249550781316006E-2</v>
      </c>
      <c r="K180">
        <f t="shared" si="256"/>
        <v>1.9021186303098705E-2</v>
      </c>
      <c r="L180">
        <f t="shared" si="256"/>
        <v>1.8794424194763043E-2</v>
      </c>
      <c r="M180">
        <f t="shared" si="256"/>
        <v>1.8569254922477369E-2</v>
      </c>
      <c r="N180">
        <f t="shared" si="251"/>
        <v>1.8345669004670287E-2</v>
      </c>
      <c r="O180">
        <f t="shared" si="251"/>
        <v>1.8123657011757905E-2</v>
      </c>
      <c r="P180">
        <f t="shared" si="251"/>
        <v>1.7903209565872536E-2</v>
      </c>
      <c r="Q180">
        <f t="shared" si="251"/>
        <v>1.7684317340592715E-2</v>
      </c>
      <c r="R180">
        <f t="shared" si="251"/>
        <v>1.7466971060674564E-2</v>
      </c>
      <c r="S180">
        <f t="shared" si="251"/>
        <v>1.725116150178458E-2</v>
      </c>
      <c r="T180">
        <f t="shared" si="251"/>
        <v>1.7036879490233716E-2</v>
      </c>
      <c r="U180">
        <f t="shared" si="251"/>
        <v>1.6824115902712822E-2</v>
      </c>
      <c r="V180">
        <f t="shared" si="251"/>
        <v>1.6612861666029443E-2</v>
      </c>
      <c r="W180">
        <f t="shared" si="251"/>
        <v>1.6403107756845912E-2</v>
      </c>
      <c r="X180">
        <f t="shared" si="251"/>
        <v>1.6194845201418791E-2</v>
      </c>
      <c r="Y180">
        <f t="shared" si="251"/>
        <v>1.598806507533963E-2</v>
      </c>
      <c r="Z180">
        <f t="shared" si="251"/>
        <v>1.5782758503277018E-2</v>
      </c>
      <c r="AA180">
        <f t="shared" si="251"/>
        <v>1.557891665871996E-2</v>
      </c>
      <c r="AB180">
        <f t="shared" si="251"/>
        <v>1.5376530763722536E-2</v>
      </c>
      <c r="AC180">
        <f t="shared" si="251"/>
        <v>1.5175592088649865E-2</v>
      </c>
      <c r="AD180">
        <f t="shared" si="257"/>
        <v>1.4976091951925329E-2</v>
      </c>
      <c r="AE180">
        <f t="shared" si="257"/>
        <v>1.4778021719779117E-2</v>
      </c>
      <c r="AF180">
        <f t="shared" si="257"/>
        <v>1.4581372805998005E-2</v>
      </c>
      <c r="AG180">
        <f t="shared" si="257"/>
        <v>1.4386136671676404E-2</v>
      </c>
      <c r="AH180">
        <f t="shared" si="258"/>
        <v>1.4192304824968702E-2</v>
      </c>
      <c r="AI180">
        <f t="shared" si="258"/>
        <v>1.3999868820842818E-2</v>
      </c>
      <c r="AJ180">
        <f t="shared" si="258"/>
        <v>1.3808820260835032E-2</v>
      </c>
      <c r="AK180">
        <f t="shared" si="258"/>
        <v>1.3619150792806031E-2</v>
      </c>
      <c r="AL180">
        <f t="shared" si="258"/>
        <v>1.3430852110698221E-2</v>
      </c>
      <c r="AM180">
        <f t="shared" si="258"/>
        <v>1.3243915954294255E-2</v>
      </c>
      <c r="AN180">
        <f t="shared" si="258"/>
        <v>1.3058334108976747E-2</v>
      </c>
      <c r="AO180">
        <f t="shared" si="258"/>
        <v>1.2874098405489288E-2</v>
      </c>
      <c r="AP180">
        <f t="shared" si="258"/>
        <v>1.269120071969858E-2</v>
      </c>
      <c r="AQ180">
        <f t="shared" si="258"/>
        <v>1.2509632972357831E-2</v>
      </c>
      <c r="AR180">
        <f t="shared" si="252"/>
        <v>1.2329387128871336E-2</v>
      </c>
      <c r="AS180">
        <f t="shared" si="252"/>
        <v>1.2150455199060257E-2</v>
      </c>
      <c r="AT180">
        <f t="shared" si="252"/>
        <v>1.1972829236929555E-2</v>
      </c>
      <c r="AU180">
        <f t="shared" si="252"/>
        <v>1.1796501340436166E-2</v>
      </c>
      <c r="AV180">
        <f t="shared" si="252"/>
        <v>1.1621463651258294E-2</v>
      </c>
      <c r="AW180">
        <f t="shared" si="252"/>
        <v>1.14477083545659E-2</v>
      </c>
      <c r="AX180">
        <f t="shared" si="252"/>
        <v>1.0178110015406196E-2</v>
      </c>
      <c r="AY180">
        <f t="shared" si="252"/>
        <v>8.6985309230688743E-3</v>
      </c>
      <c r="AZ180">
        <f t="shared" si="252"/>
        <v>7.8317666259647319E-3</v>
      </c>
      <c r="BA180">
        <f t="shared" si="252"/>
        <v>7.1753873573868494E-3</v>
      </c>
      <c r="BB180">
        <f t="shared" si="252"/>
        <v>6.6391426147519427E-3</v>
      </c>
      <c r="BC180">
        <f t="shared" si="252"/>
        <v>6.1839237187259546E-3</v>
      </c>
      <c r="BD180">
        <f t="shared" si="252"/>
        <v>5.7883076416164114E-3</v>
      </c>
      <c r="BE180">
        <f t="shared" si="252"/>
        <v>5.438942911237375E-3</v>
      </c>
      <c r="BF180">
        <f t="shared" si="252"/>
        <v>5.1267917204481659E-3</v>
      </c>
      <c r="BG180">
        <f t="shared" si="252"/>
        <v>4.8453739585603535E-3</v>
      </c>
      <c r="BH180">
        <f t="shared" si="259"/>
        <v>4.5898425991508854E-3</v>
      </c>
      <c r="BI180">
        <f t="shared" si="259"/>
        <v>4.3564529254648144E-3</v>
      </c>
      <c r="BJ180">
        <f t="shared" si="259"/>
        <v>4.1422371578020509E-3</v>
      </c>
      <c r="BK180">
        <f t="shared" si="259"/>
        <v>3.9447944037670568E-3</v>
      </c>
      <c r="BL180">
        <f t="shared" si="260"/>
        <v>3.7621492603772348E-3</v>
      </c>
      <c r="BM180">
        <f t="shared" si="260"/>
        <v>3.5926532818279316E-3</v>
      </c>
      <c r="BN180">
        <f t="shared" si="260"/>
        <v>3.4349142955229259E-3</v>
      </c>
      <c r="BO180">
        <f t="shared" si="260"/>
        <v>3.2877444271705719E-3</v>
      </c>
      <c r="BP180">
        <f t="shared" si="260"/>
        <v>3.1501210613781886E-3</v>
      </c>
      <c r="BQ180">
        <f t="shared" si="260"/>
        <v>3.0211569712558701E-3</v>
      </c>
      <c r="BR180">
        <f t="shared" si="260"/>
        <v>2.9000770902382713E-3</v>
      </c>
      <c r="BS180">
        <f t="shared" si="260"/>
        <v>2.7862001888751876E-3</v>
      </c>
      <c r="BT180">
        <f t="shared" si="260"/>
        <v>2.6789242359412527E-3</v>
      </c>
      <c r="BU180">
        <f t="shared" si="260"/>
        <v>2.5777145694219541E-3</v>
      </c>
      <c r="BV180">
        <f t="shared" si="253"/>
        <v>2.482094239969966E-3</v>
      </c>
      <c r="BW180">
        <f t="shared" si="253"/>
        <v>2.3916360548727608E-3</v>
      </c>
      <c r="BX180">
        <f t="shared" si="253"/>
        <v>2.305955968079676E-3</v>
      </c>
      <c r="BY180">
        <f t="shared" si="253"/>
        <v>2.224707546625702E-3</v>
      </c>
      <c r="BZ180">
        <f t="shared" si="253"/>
        <v>2.147577305860111E-3</v>
      </c>
      <c r="CA180">
        <f t="shared" si="253"/>
        <v>2.0742807519325071E-3</v>
      </c>
      <c r="CB180">
        <f t="shared" si="253"/>
        <v>2.0045590045628921E-3</v>
      </c>
      <c r="CC180">
        <f t="shared" si="253"/>
        <v>1.9381758993760993E-3</v>
      </c>
      <c r="CD180">
        <f t="shared" si="253"/>
        <v>1.8749154892246434E-3</v>
      </c>
      <c r="CE180">
        <f t="shared" si="253"/>
        <v>1.8145798795290815E-3</v>
      </c>
      <c r="CF180">
        <f t="shared" si="261"/>
        <v>1.7569873448626157E-3</v>
      </c>
      <c r="CG180">
        <f t="shared" si="261"/>
        <v>1.7019706836207309E-3</v>
      </c>
      <c r="CH180">
        <f t="shared" si="261"/>
        <v>1.6493757752536428E-3</v>
      </c>
      <c r="CI180">
        <f t="shared" si="261"/>
        <v>1.5990603106500847E-3</v>
      </c>
      <c r="CJ180">
        <f t="shared" si="261"/>
        <v>1.5508926711841134E-3</v>
      </c>
      <c r="CK180">
        <f t="shared" si="261"/>
        <v>1.5047509359283956E-3</v>
      </c>
      <c r="CL180">
        <f t="shared" si="261"/>
        <v>1.4605219997937053E-3</v>
      </c>
      <c r="CM180">
        <f t="shared" si="261"/>
        <v>1.4181007880257645E-3</v>
      </c>
      <c r="CN180">
        <f t="shared" si="261"/>
        <v>1.3773895546939096E-3</v>
      </c>
      <c r="CO180">
        <f t="shared" si="261"/>
        <v>1.3382972546326474E-3</v>
      </c>
      <c r="CP180">
        <f t="shared" si="254"/>
        <v>1.3007389798186358E-3</v>
      </c>
      <c r="CQ180">
        <f t="shared" si="254"/>
        <v>1.2646354524387914E-3</v>
      </c>
      <c r="CR180">
        <f t="shared" si="254"/>
        <v>8.1433889325510775E-4</v>
      </c>
      <c r="CS180">
        <f t="shared" si="254"/>
        <v>5.2900377444524351E-4</v>
      </c>
      <c r="CT180">
        <f t="shared" si="254"/>
        <v>3.6640947602518926E-4</v>
      </c>
      <c r="CU180">
        <f t="shared" si="254"/>
        <v>2.5493359107588723E-4</v>
      </c>
      <c r="CV180">
        <f t="shared" si="254"/>
        <v>1.7409602573012918E-4</v>
      </c>
      <c r="CW180">
        <f t="shared" si="254"/>
        <v>1.1445893584725904E-4</v>
      </c>
      <c r="CX180">
        <f t="shared" si="254"/>
        <v>7.069658341045073E-5</v>
      </c>
      <c r="CY180">
        <f t="shared" si="254"/>
        <v>3.9428755699908618E-5</v>
      </c>
      <c r="CZ180">
        <f t="shared" si="254"/>
        <v>1.8336631772818107E-5</v>
      </c>
      <c r="DA180">
        <f t="shared" si="254"/>
        <v>5.7388562568597452E-6</v>
      </c>
      <c r="DB180">
        <f t="shared" si="254"/>
        <v>3.6459297012426168E-7</v>
      </c>
      <c r="DC180">
        <f t="shared" si="254"/>
        <v>0</v>
      </c>
      <c r="DD180">
        <f t="shared" si="254"/>
        <v>0</v>
      </c>
      <c r="DE180">
        <f t="shared" si="254"/>
        <v>0</v>
      </c>
      <c r="DF180">
        <f t="shared" si="262"/>
        <v>0</v>
      </c>
      <c r="DG180">
        <f t="shared" si="262"/>
        <v>0</v>
      </c>
      <c r="DH180">
        <f t="shared" si="262"/>
        <v>0</v>
      </c>
      <c r="DI180">
        <f t="shared" si="262"/>
        <v>0</v>
      </c>
      <c r="DJ180">
        <f t="shared" si="263"/>
        <v>0</v>
      </c>
      <c r="DK180">
        <f t="shared" si="263"/>
        <v>0</v>
      </c>
      <c r="DL180">
        <f t="shared" si="263"/>
        <v>0</v>
      </c>
      <c r="DM180">
        <f t="shared" si="263"/>
        <v>0</v>
      </c>
      <c r="DN180">
        <f t="shared" si="263"/>
        <v>0</v>
      </c>
      <c r="DO180">
        <f t="shared" si="263"/>
        <v>0</v>
      </c>
      <c r="DP180">
        <f t="shared" si="263"/>
        <v>0</v>
      </c>
      <c r="DQ180">
        <f t="shared" si="263"/>
        <v>0</v>
      </c>
      <c r="DR180">
        <f t="shared" si="263"/>
        <v>0</v>
      </c>
      <c r="DS180">
        <f t="shared" si="263"/>
        <v>0</v>
      </c>
      <c r="DT180">
        <f t="shared" si="255"/>
        <v>0</v>
      </c>
      <c r="DU180">
        <f t="shared" si="255"/>
        <v>0</v>
      </c>
      <c r="DV180">
        <f t="shared" si="255"/>
        <v>0</v>
      </c>
      <c r="DW180">
        <f t="shared" si="255"/>
        <v>0</v>
      </c>
      <c r="DX180">
        <f t="shared" si="255"/>
        <v>0</v>
      </c>
      <c r="DY180">
        <f t="shared" si="255"/>
        <v>0</v>
      </c>
      <c r="DZ180">
        <f t="shared" si="255"/>
        <v>0</v>
      </c>
      <c r="EA180">
        <f t="shared" si="255"/>
        <v>0</v>
      </c>
      <c r="EB180">
        <f t="shared" si="255"/>
        <v>0</v>
      </c>
      <c r="EC180">
        <f t="shared" si="255"/>
        <v>0</v>
      </c>
      <c r="ED180">
        <f t="shared" si="249"/>
        <v>0</v>
      </c>
      <c r="EE180">
        <f t="shared" si="249"/>
        <v>0</v>
      </c>
      <c r="EF180">
        <f t="shared" si="249"/>
        <v>0</v>
      </c>
      <c r="EG180">
        <f t="shared" si="249"/>
        <v>0</v>
      </c>
      <c r="EH180">
        <f t="shared" si="249"/>
        <v>0</v>
      </c>
      <c r="EI180">
        <f t="shared" si="249"/>
        <v>0</v>
      </c>
      <c r="EJ180">
        <f t="shared" si="249"/>
        <v>0</v>
      </c>
      <c r="EK180">
        <f t="shared" si="249"/>
        <v>0</v>
      </c>
      <c r="EL180">
        <f t="shared" si="249"/>
        <v>0</v>
      </c>
      <c r="EM180">
        <f t="shared" si="249"/>
        <v>0</v>
      </c>
      <c r="EN180">
        <f t="shared" si="250"/>
        <v>0</v>
      </c>
      <c r="EO180">
        <f t="shared" si="250"/>
        <v>0</v>
      </c>
      <c r="EP180">
        <f t="shared" si="250"/>
        <v>0</v>
      </c>
      <c r="EQ180">
        <f t="shared" si="250"/>
        <v>0</v>
      </c>
      <c r="ER180">
        <f t="shared" si="250"/>
        <v>0</v>
      </c>
      <c r="ES180">
        <f t="shared" si="250"/>
        <v>0</v>
      </c>
      <c r="ET180">
        <f t="shared" si="250"/>
        <v>0</v>
      </c>
      <c r="EU180">
        <f t="shared" si="250"/>
        <v>0</v>
      </c>
      <c r="EV180">
        <f t="shared" si="250"/>
        <v>0</v>
      </c>
      <c r="EW180">
        <f t="shared" si="250"/>
        <v>0</v>
      </c>
      <c r="EX180">
        <f t="shared" si="250"/>
        <v>0</v>
      </c>
      <c r="EZ180">
        <f t="shared" si="238"/>
        <v>0.88493539779150798</v>
      </c>
      <c r="FB180">
        <f t="shared" si="239"/>
        <v>1.0610406279226381E-2</v>
      </c>
      <c r="FC180">
        <f t="shared" si="240"/>
        <v>0.24865945001110248</v>
      </c>
    </row>
    <row r="181" spans="1:159" x14ac:dyDescent="0.25">
      <c r="A181">
        <v>1170</v>
      </c>
      <c r="B181" s="20">
        <f>'Input spectra'!S180</f>
        <v>4.2845904622799601E-2</v>
      </c>
      <c r="C181">
        <f>'Input spectra'!D180</f>
        <v>0</v>
      </c>
      <c r="D181">
        <f t="shared" si="256"/>
        <v>2.0653927966864227E-2</v>
      </c>
      <c r="E181">
        <f t="shared" si="256"/>
        <v>2.0415853315953716E-2</v>
      </c>
      <c r="F181">
        <f t="shared" si="256"/>
        <v>2.0179436867084764E-2</v>
      </c>
      <c r="G181">
        <f t="shared" si="256"/>
        <v>1.9944668793049021E-2</v>
      </c>
      <c r="H181">
        <f t="shared" si="256"/>
        <v>1.971153932035841E-2</v>
      </c>
      <c r="I181">
        <f t="shared" si="256"/>
        <v>1.9480038728965407E-2</v>
      </c>
      <c r="J181">
        <f t="shared" si="256"/>
        <v>1.9250157351984761E-2</v>
      </c>
      <c r="K181">
        <f t="shared" si="256"/>
        <v>1.9021885575416526E-2</v>
      </c>
      <c r="L181">
        <f t="shared" si="256"/>
        <v>1.8795213837870615E-2</v>
      </c>
      <c r="M181">
        <f t="shared" si="256"/>
        <v>1.8570132630292637E-2</v>
      </c>
      <c r="N181">
        <f t="shared" si="251"/>
        <v>1.8346632495691174E-2</v>
      </c>
      <c r="O181">
        <f t="shared" si="251"/>
        <v>1.8124704028866404E-2</v>
      </c>
      <c r="P181">
        <f t="shared" si="251"/>
        <v>1.7904337876140129E-2</v>
      </c>
      <c r="Q181">
        <f t="shared" si="251"/>
        <v>1.768552473508711E-2</v>
      </c>
      <c r="R181">
        <f t="shared" si="251"/>
        <v>1.7468255354267815E-2</v>
      </c>
      <c r="S181">
        <f t="shared" si="251"/>
        <v>1.7252520532962477E-2</v>
      </c>
      <c r="T181">
        <f t="shared" si="251"/>
        <v>1.7038311120906511E-2</v>
      </c>
      <c r="U181">
        <f t="shared" si="251"/>
        <v>1.6825618018027257E-2</v>
      </c>
      <c r="V181">
        <f t="shared" si="251"/>
        <v>1.661443217418206E-2</v>
      </c>
      <c r="W181">
        <f t="shared" si="251"/>
        <v>1.6404744588897669E-2</v>
      </c>
      <c r="X181">
        <f t="shared" si="251"/>
        <v>1.6196546311110949E-2</v>
      </c>
      <c r="Y181">
        <f t="shared" si="251"/>
        <v>1.5989828438910902E-2</v>
      </c>
      <c r="Z181">
        <f t="shared" si="251"/>
        <v>1.5784582119282006E-2</v>
      </c>
      <c r="AA181">
        <f t="shared" si="251"/>
        <v>1.558079854784882E-2</v>
      </c>
      <c r="AB181">
        <f t="shared" si="251"/>
        <v>1.5378468968621906E-2</v>
      </c>
      <c r="AC181">
        <f t="shared" si="251"/>
        <v>1.5177584673745028E-2</v>
      </c>
      <c r="AD181">
        <f t="shared" si="257"/>
        <v>1.4978137003243613E-2</v>
      </c>
      <c r="AE181">
        <f t="shared" si="257"/>
        <v>1.4780117344774508E-2</v>
      </c>
      <c r="AF181">
        <f t="shared" si="257"/>
        <v>1.4583517133376992E-2</v>
      </c>
      <c r="AG181">
        <f t="shared" si="257"/>
        <v>1.438832785122502E-2</v>
      </c>
      <c r="AH181">
        <f t="shared" si="258"/>
        <v>1.4194541027380769E-2</v>
      </c>
      <c r="AI181">
        <f t="shared" si="258"/>
        <v>1.4002148237549385E-2</v>
      </c>
      <c r="AJ181">
        <f t="shared" si="258"/>
        <v>1.3811141103835006E-2</v>
      </c>
      <c r="AK181">
        <f t="shared" si="258"/>
        <v>1.3621511294497972E-2</v>
      </c>
      <c r="AL181">
        <f t="shared" si="258"/>
        <v>1.3433250523713332E-2</v>
      </c>
      <c r="AM181">
        <f t="shared" si="258"/>
        <v>1.3246350551330503E-2</v>
      </c>
      <c r="AN181">
        <f t="shared" si="258"/>
        <v>1.3060803182634171E-2</v>
      </c>
      <c r="AO181">
        <f t="shared" si="258"/>
        <v>1.2876600268106431E-2</v>
      </c>
      <c r="AP181">
        <f t="shared" si="258"/>
        <v>1.2693733703190083E-2</v>
      </c>
      <c r="AQ181">
        <f t="shared" si="258"/>
        <v>1.251219542805315E-2</v>
      </c>
      <c r="AR181">
        <f t="shared" si="252"/>
        <v>1.2331977427354592E-2</v>
      </c>
      <c r="AS181">
        <f t="shared" si="252"/>
        <v>1.2153071730011192E-2</v>
      </c>
      <c r="AT181">
        <f t="shared" si="252"/>
        <v>1.1975470408965622E-2</v>
      </c>
      <c r="AU181">
        <f t="shared" si="252"/>
        <v>1.1799165580955716E-2</v>
      </c>
      <c r="AV181">
        <f t="shared" si="252"/>
        <v>1.162414940628485E-2</v>
      </c>
      <c r="AW181">
        <f t="shared" si="252"/>
        <v>1.1450414088593545E-2</v>
      </c>
      <c r="AX181">
        <f t="shared" si="252"/>
        <v>1.0180569137807197E-2</v>
      </c>
      <c r="AY181">
        <f t="shared" si="252"/>
        <v>8.7006782594566314E-3</v>
      </c>
      <c r="AZ181">
        <f t="shared" si="252"/>
        <v>7.8337411318357072E-3</v>
      </c>
      <c r="BA181">
        <f t="shared" si="252"/>
        <v>7.1772340730207971E-3</v>
      </c>
      <c r="BB181">
        <f t="shared" si="252"/>
        <v>6.6408861941842446E-3</v>
      </c>
      <c r="BC181">
        <f t="shared" si="252"/>
        <v>6.1855802329732453E-3</v>
      </c>
      <c r="BD181">
        <f t="shared" si="252"/>
        <v>5.7898885873577596E-3</v>
      </c>
      <c r="BE181">
        <f t="shared" si="252"/>
        <v>5.4404570076362173E-3</v>
      </c>
      <c r="BF181">
        <f t="shared" si="252"/>
        <v>5.1282458521112436E-3</v>
      </c>
      <c r="BG181">
        <f t="shared" si="252"/>
        <v>4.8467737245198698E-3</v>
      </c>
      <c r="BH181">
        <f t="shared" si="259"/>
        <v>4.5911926570596819E-3</v>
      </c>
      <c r="BI181">
        <f t="shared" si="259"/>
        <v>4.3577572197745868E-3</v>
      </c>
      <c r="BJ181">
        <f t="shared" si="259"/>
        <v>4.1434990777703545E-3</v>
      </c>
      <c r="BK181">
        <f t="shared" si="259"/>
        <v>3.9460168967764154E-3</v>
      </c>
      <c r="BL181">
        <f t="shared" si="260"/>
        <v>3.763334915581716E-3</v>
      </c>
      <c r="BM181">
        <f t="shared" si="260"/>
        <v>3.5938043934049682E-3</v>
      </c>
      <c r="BN181">
        <f t="shared" si="260"/>
        <v>3.4360329114938529E-3</v>
      </c>
      <c r="BO181">
        <f t="shared" si="260"/>
        <v>3.2888323877530829E-3</v>
      </c>
      <c r="BP181">
        <f t="shared" si="260"/>
        <v>3.1511800295810281E-3</v>
      </c>
      <c r="BQ181">
        <f t="shared" si="260"/>
        <v>3.0221884576157624E-3</v>
      </c>
      <c r="BR181">
        <f t="shared" si="260"/>
        <v>2.9010824730602964E-3</v>
      </c>
      <c r="BS181">
        <f t="shared" si="260"/>
        <v>2.7871807309706701E-3</v>
      </c>
      <c r="BT181">
        <f t="shared" si="260"/>
        <v>2.679881098601605E-3</v>
      </c>
      <c r="BU181">
        <f t="shared" si="260"/>
        <v>2.5786488241854679E-3</v>
      </c>
      <c r="BV181">
        <f t="shared" si="253"/>
        <v>2.4830068786075043E-3</v>
      </c>
      <c r="BW181">
        <f t="shared" si="253"/>
        <v>2.3925279979221774E-3</v>
      </c>
      <c r="BX181">
        <f t="shared" si="253"/>
        <v>2.3068280721872708E-3</v>
      </c>
      <c r="BY181">
        <f t="shared" si="253"/>
        <v>2.2255606108991127E-3</v>
      </c>
      <c r="BZ181">
        <f t="shared" si="253"/>
        <v>2.1484120773959349E-3</v>
      </c>
      <c r="CA181">
        <f t="shared" si="253"/>
        <v>2.0750979306502545E-3</v>
      </c>
      <c r="CB181">
        <f t="shared" si="253"/>
        <v>2.0053592474521815E-3</v>
      </c>
      <c r="CC181">
        <f t="shared" si="253"/>
        <v>1.9389598242446229E-3</v>
      </c>
      <c r="CD181">
        <f t="shared" si="253"/>
        <v>1.8756836780190334E-3</v>
      </c>
      <c r="CE181">
        <f t="shared" si="253"/>
        <v>1.8153328812885337E-3</v>
      </c>
      <c r="CF181">
        <f t="shared" si="261"/>
        <v>1.7577256783552267E-3</v>
      </c>
      <c r="CG181">
        <f t="shared" si="261"/>
        <v>1.7026948397044824E-3</v>
      </c>
      <c r="CH181">
        <f t="shared" si="261"/>
        <v>1.6500862189974268E-3</v>
      </c>
      <c r="CI181">
        <f t="shared" si="261"/>
        <v>1.5997574832447819E-3</v>
      </c>
      <c r="CJ181">
        <f t="shared" si="261"/>
        <v>1.5515769916693062E-3</v>
      </c>
      <c r="CK181">
        <f t="shared" si="261"/>
        <v>1.5054228027566079E-3</v>
      </c>
      <c r="CL181">
        <f t="shared" si="261"/>
        <v>1.4611817922509881E-3</v>
      </c>
      <c r="CM181">
        <f t="shared" si="261"/>
        <v>1.4187488675248645E-3</v>
      </c>
      <c r="CN181">
        <f t="shared" si="261"/>
        <v>1.3780262659540904E-3</v>
      </c>
      <c r="CO181">
        <f t="shared" si="261"/>
        <v>1.3389229267583912E-3</v>
      </c>
      <c r="CP181">
        <f t="shared" si="254"/>
        <v>1.3013539272878898E-3</v>
      </c>
      <c r="CQ181">
        <f t="shared" si="254"/>
        <v>1.2652399760100953E-3</v>
      </c>
      <c r="CR181">
        <f t="shared" si="254"/>
        <v>8.1473244391028058E-4</v>
      </c>
      <c r="CS181">
        <f t="shared" si="254"/>
        <v>5.2926220894818153E-4</v>
      </c>
      <c r="CT181">
        <f t="shared" si="254"/>
        <v>3.6659040347689022E-4</v>
      </c>
      <c r="CU181">
        <f t="shared" si="254"/>
        <v>2.5506081293138626E-4</v>
      </c>
      <c r="CV181">
        <f t="shared" si="254"/>
        <v>1.7418382123631827E-4</v>
      </c>
      <c r="CW181">
        <f t="shared" si="254"/>
        <v>1.1451725816512718E-4</v>
      </c>
      <c r="CX181">
        <f t="shared" si="254"/>
        <v>7.0732978180484203E-5</v>
      </c>
      <c r="CY181">
        <f t="shared" si="254"/>
        <v>3.9449260894015377E-5</v>
      </c>
      <c r="CZ181">
        <f t="shared" si="254"/>
        <v>1.8346264213044842E-5</v>
      </c>
      <c r="DA181">
        <f t="shared" si="254"/>
        <v>5.741901097868435E-6</v>
      </c>
      <c r="DB181">
        <f t="shared" si="254"/>
        <v>3.6478832646070793E-7</v>
      </c>
      <c r="DC181">
        <f t="shared" si="254"/>
        <v>0</v>
      </c>
      <c r="DD181">
        <f t="shared" si="254"/>
        <v>0</v>
      </c>
      <c r="DE181">
        <f t="shared" si="254"/>
        <v>0</v>
      </c>
      <c r="DF181">
        <f t="shared" si="262"/>
        <v>0</v>
      </c>
      <c r="DG181">
        <f t="shared" si="262"/>
        <v>0</v>
      </c>
      <c r="DH181">
        <f t="shared" si="262"/>
        <v>0</v>
      </c>
      <c r="DI181">
        <f t="shared" si="262"/>
        <v>0</v>
      </c>
      <c r="DJ181">
        <f t="shared" si="263"/>
        <v>0</v>
      </c>
      <c r="DK181">
        <f t="shared" si="263"/>
        <v>0</v>
      </c>
      <c r="DL181">
        <f t="shared" si="263"/>
        <v>0</v>
      </c>
      <c r="DM181">
        <f t="shared" si="263"/>
        <v>0</v>
      </c>
      <c r="DN181">
        <f t="shared" si="263"/>
        <v>0</v>
      </c>
      <c r="DO181">
        <f t="shared" si="263"/>
        <v>0</v>
      </c>
      <c r="DP181">
        <f t="shared" si="263"/>
        <v>0</v>
      </c>
      <c r="DQ181">
        <f t="shared" si="263"/>
        <v>0</v>
      </c>
      <c r="DR181">
        <f t="shared" si="263"/>
        <v>0</v>
      </c>
      <c r="DS181">
        <f t="shared" si="263"/>
        <v>0</v>
      </c>
      <c r="DT181">
        <f t="shared" si="255"/>
        <v>0</v>
      </c>
      <c r="DU181">
        <f t="shared" si="255"/>
        <v>0</v>
      </c>
      <c r="DV181">
        <f t="shared" si="255"/>
        <v>0</v>
      </c>
      <c r="DW181">
        <f t="shared" si="255"/>
        <v>0</v>
      </c>
      <c r="DX181">
        <f t="shared" si="255"/>
        <v>0</v>
      </c>
      <c r="DY181">
        <f t="shared" si="255"/>
        <v>0</v>
      </c>
      <c r="DZ181">
        <f t="shared" si="255"/>
        <v>0</v>
      </c>
      <c r="EA181">
        <f t="shared" si="255"/>
        <v>0</v>
      </c>
      <c r="EB181">
        <f t="shared" si="255"/>
        <v>0</v>
      </c>
      <c r="EC181">
        <f t="shared" si="255"/>
        <v>0</v>
      </c>
      <c r="ED181">
        <f t="shared" si="249"/>
        <v>0</v>
      </c>
      <c r="EE181">
        <f t="shared" ref="ED181:EM196" si="264">EE$2*EXP(- EE$1 * ($C181*_c2+$B181))</f>
        <v>0</v>
      </c>
      <c r="EF181">
        <f t="shared" si="264"/>
        <v>0</v>
      </c>
      <c r="EG181">
        <f t="shared" si="264"/>
        <v>0</v>
      </c>
      <c r="EH181">
        <f t="shared" si="264"/>
        <v>0</v>
      </c>
      <c r="EI181">
        <f t="shared" si="264"/>
        <v>0</v>
      </c>
      <c r="EJ181">
        <f t="shared" si="264"/>
        <v>0</v>
      </c>
      <c r="EK181">
        <f t="shared" si="264"/>
        <v>0</v>
      </c>
      <c r="EL181">
        <f t="shared" si="264"/>
        <v>0</v>
      </c>
      <c r="EM181">
        <f t="shared" si="264"/>
        <v>0</v>
      </c>
      <c r="EN181">
        <f t="shared" si="250"/>
        <v>0</v>
      </c>
      <c r="EO181">
        <f t="shared" si="250"/>
        <v>0</v>
      </c>
      <c r="EP181">
        <f t="shared" si="250"/>
        <v>0</v>
      </c>
      <c r="EQ181">
        <f t="shared" si="250"/>
        <v>0</v>
      </c>
      <c r="ER181">
        <f t="shared" si="250"/>
        <v>0</v>
      </c>
      <c r="ES181">
        <f t="shared" si="250"/>
        <v>0</v>
      </c>
      <c r="ET181">
        <f t="shared" si="250"/>
        <v>0</v>
      </c>
      <c r="EU181">
        <f t="shared" si="250"/>
        <v>0</v>
      </c>
      <c r="EV181">
        <f t="shared" si="250"/>
        <v>0</v>
      </c>
      <c r="EW181">
        <f t="shared" si="250"/>
        <v>0</v>
      </c>
      <c r="EX181">
        <f t="shared" si="250"/>
        <v>0</v>
      </c>
      <c r="EZ181">
        <f t="shared" si="238"/>
        <v>0.88506354305255841</v>
      </c>
      <c r="FB181">
        <f t="shared" si="239"/>
        <v>1.0597555390867708E-2</v>
      </c>
      <c r="FC181">
        <f t="shared" si="240"/>
        <v>0.24866109108369117</v>
      </c>
    </row>
    <row r="182" spans="1:159" x14ac:dyDescent="0.25">
      <c r="A182">
        <v>1175</v>
      </c>
      <c r="B182" s="20">
        <f>'Input spectra'!S181</f>
        <v>4.2793387283645998E-2</v>
      </c>
      <c r="C182">
        <f>'Input spectra'!D181</f>
        <v>0</v>
      </c>
      <c r="D182">
        <f t="shared" si="256"/>
        <v>2.0653927966864227E-2</v>
      </c>
      <c r="E182">
        <f t="shared" si="256"/>
        <v>2.0415960534864528E-2</v>
      </c>
      <c r="F182">
        <f t="shared" si="256"/>
        <v>2.017964882226387E-2</v>
      </c>
      <c r="G182">
        <f t="shared" si="256"/>
        <v>1.9944983027805025E-2</v>
      </c>
      <c r="H182">
        <f t="shared" si="256"/>
        <v>1.9711953403745996E-2</v>
      </c>
      <c r="I182">
        <f t="shared" si="256"/>
        <v>1.9480550255581711E-2</v>
      </c>
      <c r="J182">
        <f t="shared" si="256"/>
        <v>1.9250763941767102E-2</v>
      </c>
      <c r="K182">
        <f t="shared" si="256"/>
        <v>1.9022584873441564E-2</v>
      </c>
      <c r="L182">
        <f t="shared" si="256"/>
        <v>1.8796003514154846E-2</v>
      </c>
      <c r="M182">
        <f t="shared" si="256"/>
        <v>1.8571010379594275E-2</v>
      </c>
      <c r="N182">
        <f t="shared" si="251"/>
        <v>1.8347596037313375E-2</v>
      </c>
      <c r="O182">
        <f t="shared" si="251"/>
        <v>1.8125751106461863E-2</v>
      </c>
      <c r="P182">
        <f t="shared" si="251"/>
        <v>1.7905466257516982E-2</v>
      </c>
      <c r="Q182">
        <f t="shared" si="251"/>
        <v>1.768673221201621E-2</v>
      </c>
      <c r="R182">
        <f t="shared" si="251"/>
        <v>1.746953974229129E-2</v>
      </c>
      <c r="S182">
        <f t="shared" si="251"/>
        <v>1.7253879671203641E-2</v>
      </c>
      <c r="T182">
        <f t="shared" si="251"/>
        <v>1.7039742871881057E-2</v>
      </c>
      <c r="U182">
        <f t="shared" si="251"/>
        <v>1.6827120267455749E-2</v>
      </c>
      <c r="V182">
        <f t="shared" si="251"/>
        <v>1.6616002830803733E-2</v>
      </c>
      <c r="W182">
        <f t="shared" si="251"/>
        <v>1.6406381584285496E-2</v>
      </c>
      <c r="X182">
        <f t="shared" si="251"/>
        <v>1.6198247599487996E-2</v>
      </c>
      <c r="Y182">
        <f t="shared" si="251"/>
        <v>1.5991591996967942E-2</v>
      </c>
      <c r="Z182">
        <f t="shared" si="251"/>
        <v>1.5786405945996382E-2</v>
      </c>
      <c r="AA182">
        <f t="shared" si="251"/>
        <v>1.5582680664304571E-2</v>
      </c>
      <c r="AB182">
        <f t="shared" si="251"/>
        <v>1.5380407417831143E-2</v>
      </c>
      <c r="AC182">
        <f t="shared" si="251"/>
        <v>1.5179577520470533E-2</v>
      </c>
      <c r="AD182">
        <f t="shared" si="257"/>
        <v>1.498018233382266E-2</v>
      </c>
      <c r="AE182">
        <f t="shared" si="257"/>
        <v>1.4782213266943921E-2</v>
      </c>
      <c r="AF182">
        <f t="shared" si="257"/>
        <v>1.4585661776099398E-2</v>
      </c>
      <c r="AG182">
        <f t="shared" si="257"/>
        <v>1.4390519364516319E-2</v>
      </c>
      <c r="AH182">
        <f t="shared" si="258"/>
        <v>1.4196777582138793E-2</v>
      </c>
      <c r="AI182">
        <f t="shared" si="258"/>
        <v>1.4004428025383755E-2</v>
      </c>
      <c r="AJ182">
        <f t="shared" si="258"/>
        <v>1.381346233689815E-2</v>
      </c>
      <c r="AK182">
        <f t="shared" si="258"/>
        <v>1.3623872205317352E-2</v>
      </c>
      <c r="AL182">
        <f t="shared" si="258"/>
        <v>1.3435649365024799E-2</v>
      </c>
      <c r="AM182">
        <f t="shared" si="258"/>
        <v>1.3248785595912837E-2</v>
      </c>
      <c r="AN182">
        <f t="shared" si="258"/>
        <v>1.3063272723144767E-2</v>
      </c>
      <c r="AO182">
        <f t="shared" si="258"/>
        <v>1.2879102616918129E-2</v>
      </c>
      <c r="AP182">
        <f t="shared" si="258"/>
        <v>1.2696267192229133E-2</v>
      </c>
      <c r="AQ182">
        <f t="shared" si="258"/>
        <v>1.2514758408638306E-2</v>
      </c>
      <c r="AR182">
        <f t="shared" si="252"/>
        <v>1.2334568270037339E-2</v>
      </c>
      <c r="AS182">
        <f t="shared" si="252"/>
        <v>1.2155688824417085E-2</v>
      </c>
      <c r="AT182">
        <f t="shared" si="252"/>
        <v>1.1978112163636721E-2</v>
      </c>
      <c r="AU182">
        <f t="shared" si="252"/>
        <v>1.1801830423194144E-2</v>
      </c>
      <c r="AV182">
        <f t="shared" si="252"/>
        <v>1.1626835781997431E-2</v>
      </c>
      <c r="AW182">
        <f t="shared" si="252"/>
        <v>1.1453120462137537E-2</v>
      </c>
      <c r="AX182">
        <f t="shared" si="252"/>
        <v>1.0183028854354161E-2</v>
      </c>
      <c r="AY182">
        <f t="shared" si="252"/>
        <v>8.702826125940059E-3</v>
      </c>
      <c r="AZ182">
        <f t="shared" si="252"/>
        <v>7.835716135509237E-3</v>
      </c>
      <c r="BA182">
        <f t="shared" si="252"/>
        <v>7.1790812639403942E-3</v>
      </c>
      <c r="BB182">
        <f t="shared" si="252"/>
        <v>6.642630231517426E-3</v>
      </c>
      <c r="BC182">
        <f t="shared" si="252"/>
        <v>6.1872371909581312E-3</v>
      </c>
      <c r="BD182">
        <f t="shared" si="252"/>
        <v>5.7914699648987976E-3</v>
      </c>
      <c r="BE182">
        <f t="shared" si="252"/>
        <v>5.4419715255301804E-3</v>
      </c>
      <c r="BF182">
        <f t="shared" si="252"/>
        <v>5.1297003962152811E-3</v>
      </c>
      <c r="BG182">
        <f t="shared" si="252"/>
        <v>4.8481738948536928E-3</v>
      </c>
      <c r="BH182">
        <f t="shared" si="259"/>
        <v>4.5925431120749857E-3</v>
      </c>
      <c r="BI182">
        <f t="shared" si="259"/>
        <v>4.3590619045817828E-3</v>
      </c>
      <c r="BJ182">
        <f t="shared" si="259"/>
        <v>4.1447613821787438E-3</v>
      </c>
      <c r="BK182">
        <f t="shared" si="259"/>
        <v>3.9472397686367375E-3</v>
      </c>
      <c r="BL182">
        <f t="shared" si="260"/>
        <v>3.7645209444498043E-3</v>
      </c>
      <c r="BM182">
        <f t="shared" si="260"/>
        <v>3.5949558738063146E-3</v>
      </c>
      <c r="BN182">
        <f t="shared" si="260"/>
        <v>3.4371518917538368E-3</v>
      </c>
      <c r="BO182">
        <f t="shared" si="260"/>
        <v>3.2899207083569569E-3</v>
      </c>
      <c r="BP182">
        <f t="shared" si="260"/>
        <v>3.1522393537745217E-3</v>
      </c>
      <c r="BQ182">
        <f t="shared" si="260"/>
        <v>3.0232202961467339E-3</v>
      </c>
      <c r="BR182">
        <f t="shared" si="260"/>
        <v>2.9020882044229245E-3</v>
      </c>
      <c r="BS182">
        <f t="shared" si="260"/>
        <v>2.7881616181464537E-3</v>
      </c>
      <c r="BT182">
        <f t="shared" si="260"/>
        <v>2.6808383030357706E-3</v>
      </c>
      <c r="BU182">
        <f t="shared" si="260"/>
        <v>2.5795834175558916E-3</v>
      </c>
      <c r="BV182">
        <f t="shared" si="253"/>
        <v>2.48391985281219E-3</v>
      </c>
      <c r="BW182">
        <f t="shared" si="253"/>
        <v>2.3934202736151846E-3</v>
      </c>
      <c r="BX182">
        <f t="shared" si="253"/>
        <v>2.3077005061214479E-3</v>
      </c>
      <c r="BY182">
        <f t="shared" si="253"/>
        <v>2.2264140022800823E-3</v>
      </c>
      <c r="BZ182">
        <f t="shared" si="253"/>
        <v>2.1492471734106569E-3</v>
      </c>
      <c r="CA182">
        <f t="shared" si="253"/>
        <v>2.0759154313017883E-3</v>
      </c>
      <c r="CB182">
        <f t="shared" si="253"/>
        <v>2.0061598098075886E-3</v>
      </c>
      <c r="CC182">
        <f t="shared" si="253"/>
        <v>1.9397440661835428E-3</v>
      </c>
      <c r="CD182">
        <f t="shared" si="253"/>
        <v>1.8764521815550889E-3</v>
      </c>
      <c r="CE182">
        <f t="shared" si="253"/>
        <v>1.8160861955234279E-3</v>
      </c>
      <c r="CF182">
        <f t="shared" si="261"/>
        <v>1.7584643221154944E-3</v>
      </c>
      <c r="CG182">
        <f t="shared" si="261"/>
        <v>1.7034193039028444E-3</v>
      </c>
      <c r="CH182">
        <f t="shared" si="261"/>
        <v>1.6507969687541409E-3</v>
      </c>
      <c r="CI182">
        <f t="shared" si="261"/>
        <v>1.6004549597990131E-3</v>
      </c>
      <c r="CJ182">
        <f t="shared" si="261"/>
        <v>1.5522616141061013E-3</v>
      </c>
      <c r="CK182">
        <f t="shared" si="261"/>
        <v>1.506094969571366E-3</v>
      </c>
      <c r="CL182">
        <f t="shared" si="261"/>
        <v>1.4618418827702564E-3</v>
      </c>
      <c r="CM182">
        <f t="shared" si="261"/>
        <v>1.419397243199695E-3</v>
      </c>
      <c r="CN182">
        <f t="shared" si="261"/>
        <v>1.3786632715400325E-3</v>
      </c>
      <c r="CO182">
        <f t="shared" si="261"/>
        <v>1.3395488913943436E-3</v>
      </c>
      <c r="CP182">
        <f t="shared" si="254"/>
        <v>1.3019691654844888E-3</v>
      </c>
      <c r="CQ182">
        <f t="shared" si="254"/>
        <v>1.2658447885569668E-3</v>
      </c>
      <c r="CR182">
        <f t="shared" si="254"/>
        <v>8.1512618475914256E-4</v>
      </c>
      <c r="CS182">
        <f t="shared" si="254"/>
        <v>5.2952076970426832E-4</v>
      </c>
      <c r="CT182">
        <f t="shared" si="254"/>
        <v>3.6677142026782759E-4</v>
      </c>
      <c r="CU182">
        <f t="shared" si="254"/>
        <v>2.5518809827557837E-4</v>
      </c>
      <c r="CV182">
        <f t="shared" si="254"/>
        <v>1.7427166101721656E-4</v>
      </c>
      <c r="CW182">
        <f t="shared" si="254"/>
        <v>1.1457561020101369E-4</v>
      </c>
      <c r="CX182">
        <f t="shared" si="254"/>
        <v>7.0769391686632238E-5</v>
      </c>
      <c r="CY182">
        <f t="shared" si="254"/>
        <v>3.9469776751988594E-5</v>
      </c>
      <c r="CZ182">
        <f t="shared" si="254"/>
        <v>1.8355901713301465E-5</v>
      </c>
      <c r="DA182">
        <f t="shared" si="254"/>
        <v>5.7449475543657092E-6</v>
      </c>
      <c r="DB182">
        <f t="shared" si="254"/>
        <v>3.6498378747305668E-7</v>
      </c>
      <c r="DC182">
        <f t="shared" si="254"/>
        <v>0</v>
      </c>
      <c r="DD182">
        <f t="shared" si="254"/>
        <v>0</v>
      </c>
      <c r="DE182">
        <f t="shared" si="254"/>
        <v>0</v>
      </c>
      <c r="DF182">
        <f t="shared" si="262"/>
        <v>0</v>
      </c>
      <c r="DG182">
        <f t="shared" si="262"/>
        <v>0</v>
      </c>
      <c r="DH182">
        <f t="shared" si="262"/>
        <v>0</v>
      </c>
      <c r="DI182">
        <f t="shared" si="262"/>
        <v>0</v>
      </c>
      <c r="DJ182">
        <f t="shared" si="263"/>
        <v>0</v>
      </c>
      <c r="DK182">
        <f t="shared" si="263"/>
        <v>0</v>
      </c>
      <c r="DL182">
        <f t="shared" si="263"/>
        <v>0</v>
      </c>
      <c r="DM182">
        <f t="shared" si="263"/>
        <v>0</v>
      </c>
      <c r="DN182">
        <f t="shared" si="263"/>
        <v>0</v>
      </c>
      <c r="DO182">
        <f t="shared" si="263"/>
        <v>0</v>
      </c>
      <c r="DP182">
        <f t="shared" si="263"/>
        <v>0</v>
      </c>
      <c r="DQ182">
        <f t="shared" si="263"/>
        <v>0</v>
      </c>
      <c r="DR182">
        <f t="shared" si="263"/>
        <v>0</v>
      </c>
      <c r="DS182">
        <f t="shared" si="263"/>
        <v>0</v>
      </c>
      <c r="DT182">
        <f t="shared" si="255"/>
        <v>0</v>
      </c>
      <c r="DU182">
        <f t="shared" si="255"/>
        <v>0</v>
      </c>
      <c r="DV182">
        <f t="shared" si="255"/>
        <v>0</v>
      </c>
      <c r="DW182">
        <f t="shared" si="255"/>
        <v>0</v>
      </c>
      <c r="DX182">
        <f t="shared" si="255"/>
        <v>0</v>
      </c>
      <c r="DY182">
        <f t="shared" si="255"/>
        <v>0</v>
      </c>
      <c r="DZ182">
        <f t="shared" si="255"/>
        <v>0</v>
      </c>
      <c r="EA182">
        <f t="shared" si="255"/>
        <v>0</v>
      </c>
      <c r="EB182">
        <f t="shared" si="255"/>
        <v>0</v>
      </c>
      <c r="EC182">
        <f t="shared" si="255"/>
        <v>0</v>
      </c>
      <c r="ED182">
        <f t="shared" si="264"/>
        <v>0</v>
      </c>
      <c r="EE182">
        <f t="shared" si="264"/>
        <v>0</v>
      </c>
      <c r="EF182">
        <f t="shared" si="264"/>
        <v>0</v>
      </c>
      <c r="EG182">
        <f t="shared" si="264"/>
        <v>0</v>
      </c>
      <c r="EH182">
        <f t="shared" si="264"/>
        <v>0</v>
      </c>
      <c r="EI182">
        <f t="shared" si="264"/>
        <v>0</v>
      </c>
      <c r="EJ182">
        <f t="shared" si="264"/>
        <v>0</v>
      </c>
      <c r="EK182">
        <f t="shared" si="264"/>
        <v>0</v>
      </c>
      <c r="EL182">
        <f t="shared" si="264"/>
        <v>0</v>
      </c>
      <c r="EM182">
        <f t="shared" si="264"/>
        <v>0</v>
      </c>
      <c r="EN182">
        <f t="shared" si="250"/>
        <v>0</v>
      </c>
      <c r="EO182">
        <f t="shared" si="250"/>
        <v>0</v>
      </c>
      <c r="EP182">
        <f t="shared" si="250"/>
        <v>0</v>
      </c>
      <c r="EQ182">
        <f t="shared" si="250"/>
        <v>0</v>
      </c>
      <c r="ER182">
        <f t="shared" si="250"/>
        <v>0</v>
      </c>
      <c r="ES182">
        <f t="shared" si="250"/>
        <v>0</v>
      </c>
      <c r="ET182">
        <f t="shared" ref="EN182:EX197" si="265">ET$2*EXP(- ET$1 * ($C182*_c2+$B182))</f>
        <v>0</v>
      </c>
      <c r="EU182">
        <f t="shared" si="265"/>
        <v>0</v>
      </c>
      <c r="EV182">
        <f t="shared" si="265"/>
        <v>0</v>
      </c>
      <c r="EW182">
        <f t="shared" si="265"/>
        <v>0</v>
      </c>
      <c r="EX182">
        <f t="shared" si="265"/>
        <v>0</v>
      </c>
      <c r="EZ182">
        <f t="shared" si="238"/>
        <v>0.88519171714694345</v>
      </c>
      <c r="FB182">
        <f t="shared" si="239"/>
        <v>1.0584704165057301E-2</v>
      </c>
      <c r="FC182">
        <f t="shared" si="240"/>
        <v>0.24866273215650894</v>
      </c>
    </row>
    <row r="183" spans="1:159" x14ac:dyDescent="0.25">
      <c r="A183">
        <v>1180</v>
      </c>
      <c r="B183" s="20">
        <f>'Input spectra'!S182</f>
        <v>4.2740869944492402E-2</v>
      </c>
      <c r="C183">
        <f>'Input spectra'!D182</f>
        <v>0</v>
      </c>
      <c r="D183">
        <f t="shared" si="256"/>
        <v>2.0653927966864227E-2</v>
      </c>
      <c r="E183">
        <f t="shared" si="256"/>
        <v>2.0416067754338428E-2</v>
      </c>
      <c r="F183">
        <f t="shared" si="256"/>
        <v>2.017986077966925E-2</v>
      </c>
      <c r="G183">
        <f t="shared" si="256"/>
        <v>1.9945297267511899E-2</v>
      </c>
      <c r="H183">
        <f t="shared" si="256"/>
        <v>1.9712367495832297E-2</v>
      </c>
      <c r="I183">
        <f t="shared" si="256"/>
        <v>1.9481061795630198E-2</v>
      </c>
      <c r="J183">
        <f t="shared" si="256"/>
        <v>1.9251370550663637E-2</v>
      </c>
      <c r="K183">
        <f t="shared" si="256"/>
        <v>1.9023284197174768E-2</v>
      </c>
      <c r="L183">
        <f t="shared" si="256"/>
        <v>1.8796793223617134E-2</v>
      </c>
      <c r="M183">
        <f t="shared" si="256"/>
        <v>1.8571888170384243E-2</v>
      </c>
      <c r="N183">
        <f t="shared" si="251"/>
        <v>1.8348559629539549E-2</v>
      </c>
      <c r="O183">
        <f t="shared" si="251"/>
        <v>1.8126798244547767E-2</v>
      </c>
      <c r="P183">
        <f t="shared" si="251"/>
        <v>1.7906594710007578E-2</v>
      </c>
      <c r="Q183">
        <f t="shared" si="251"/>
        <v>1.7687939771385639E-2</v>
      </c>
      <c r="R183">
        <f t="shared" si="251"/>
        <v>1.7470824224751939E-2</v>
      </c>
      <c r="S183">
        <f t="shared" si="251"/>
        <v>1.7255238916516511E-2</v>
      </c>
      <c r="T183">
        <f t="shared" si="251"/>
        <v>1.7041174743167457E-2</v>
      </c>
      <c r="U183">
        <f t="shared" si="251"/>
        <v>1.6828622651010268E-2</v>
      </c>
      <c r="V183">
        <f t="shared" si="251"/>
        <v>1.6617573635908493E-2</v>
      </c>
      <c r="W183">
        <f t="shared" si="251"/>
        <v>1.6408018743025693E-2</v>
      </c>
      <c r="X183">
        <f t="shared" si="251"/>
        <v>1.6199949066568711E-2</v>
      </c>
      <c r="Y183">
        <f t="shared" si="251"/>
        <v>1.5993355749532197E-2</v>
      </c>
      <c r="Z183">
        <f t="shared" si="251"/>
        <v>1.5788229983444486E-2</v>
      </c>
      <c r="AA183">
        <f t="shared" si="251"/>
        <v>1.5584563008114675E-2</v>
      </c>
      <c r="AB183">
        <f t="shared" si="251"/>
        <v>1.5382346111381048E-2</v>
      </c>
      <c r="AC183">
        <f t="shared" si="251"/>
        <v>1.5181570628860733E-2</v>
      </c>
      <c r="AD183">
        <f t="shared" si="257"/>
        <v>1.4982227943700606E-2</v>
      </c>
      <c r="AE183">
        <f t="shared" si="257"/>
        <v>1.4784309486329495E-2</v>
      </c>
      <c r="AF183">
        <f t="shared" si="257"/>
        <v>1.4587806734211593E-2</v>
      </c>
      <c r="AG183">
        <f t="shared" si="257"/>
        <v>1.4392711211601131E-2</v>
      </c>
      <c r="AH183">
        <f t="shared" si="258"/>
        <v>1.4199014489298292E-2</v>
      </c>
      <c r="AI183">
        <f t="shared" si="258"/>
        <v>1.4006708184406349E-2</v>
      </c>
      <c r="AJ183">
        <f t="shared" si="258"/>
        <v>1.3815783960090025E-2</v>
      </c>
      <c r="AK183">
        <f t="shared" si="258"/>
        <v>1.3626233525335079E-2</v>
      </c>
      <c r="AL183">
        <f t="shared" si="258"/>
        <v>1.3438048634709102E-2</v>
      </c>
      <c r="AM183">
        <f t="shared" si="258"/>
        <v>1.3251221088123525E-2</v>
      </c>
      <c r="AN183">
        <f t="shared" si="258"/>
        <v>1.3065742730596812E-2</v>
      </c>
      <c r="AO183">
        <f t="shared" si="258"/>
        <v>1.2881605452018866E-2</v>
      </c>
      <c r="AP183">
        <f t="shared" si="258"/>
        <v>1.2698801186916625E-2</v>
      </c>
      <c r="AQ183">
        <f t="shared" si="258"/>
        <v>1.2517321914220813E-2</v>
      </c>
      <c r="AR183">
        <f t="shared" si="252"/>
        <v>1.2337159657033912E-2</v>
      </c>
      <c r="AS183">
        <f t="shared" si="252"/>
        <v>1.2158306482399269E-2</v>
      </c>
      <c r="AT183">
        <f t="shared" si="252"/>
        <v>1.1980754501071379E-2</v>
      </c>
      <c r="AU183">
        <f t="shared" si="252"/>
        <v>1.1804495867287346E-2</v>
      </c>
      <c r="AV183">
        <f t="shared" si="252"/>
        <v>1.1629522778539477E-2</v>
      </c>
      <c r="AW183">
        <f t="shared" si="252"/>
        <v>1.1455827475349029E-2</v>
      </c>
      <c r="AX183">
        <f t="shared" si="252"/>
        <v>1.0185489165190638E-2</v>
      </c>
      <c r="AY183">
        <f t="shared" si="252"/>
        <v>8.7049745226500143E-3</v>
      </c>
      <c r="AZ183">
        <f t="shared" si="252"/>
        <v>7.837691637110825E-3</v>
      </c>
      <c r="BA183">
        <f t="shared" si="252"/>
        <v>7.1809289302679638E-3</v>
      </c>
      <c r="BB183">
        <f t="shared" si="252"/>
        <v>6.6443747268717414E-3</v>
      </c>
      <c r="BC183">
        <f t="shared" si="252"/>
        <v>6.1888945927994817E-3</v>
      </c>
      <c r="BD183">
        <f t="shared" si="252"/>
        <v>5.7930517743574597E-3</v>
      </c>
      <c r="BE183">
        <f t="shared" si="252"/>
        <v>5.4434864650366012E-3</v>
      </c>
      <c r="BF183">
        <f t="shared" si="252"/>
        <v>5.1311553528772588E-3</v>
      </c>
      <c r="BG183">
        <f t="shared" si="252"/>
        <v>4.8495744696786429E-3</v>
      </c>
      <c r="BH183">
        <f t="shared" si="259"/>
        <v>4.5938939643136003E-3</v>
      </c>
      <c r="BI183">
        <f t="shared" si="259"/>
        <v>4.3603669800033155E-3</v>
      </c>
      <c r="BJ183">
        <f t="shared" si="259"/>
        <v>4.146024071144336E-3</v>
      </c>
      <c r="BK183">
        <f t="shared" si="259"/>
        <v>3.9484630194654277E-3</v>
      </c>
      <c r="BL183">
        <f t="shared" si="260"/>
        <v>3.7657073470992622E-3</v>
      </c>
      <c r="BM183">
        <f t="shared" si="260"/>
        <v>3.5961077231501425E-3</v>
      </c>
      <c r="BN183">
        <f t="shared" si="260"/>
        <v>3.4382712364215127E-3</v>
      </c>
      <c r="BO183">
        <f t="shared" si="260"/>
        <v>3.2910093891013298E-3</v>
      </c>
      <c r="BP183">
        <f t="shared" si="260"/>
        <v>3.1532990340783404E-3</v>
      </c>
      <c r="BQ183">
        <f t="shared" si="260"/>
        <v>3.0242524869690231E-3</v>
      </c>
      <c r="BR183">
        <f t="shared" si="260"/>
        <v>2.9030942844469861E-3</v>
      </c>
      <c r="BS183">
        <f t="shared" si="260"/>
        <v>2.7891428505239825E-3</v>
      </c>
      <c r="BT183">
        <f t="shared" si="260"/>
        <v>2.681795849365824E-3</v>
      </c>
      <c r="BU183">
        <f t="shared" si="260"/>
        <v>2.5805183496559474E-3</v>
      </c>
      <c r="BV183">
        <f t="shared" si="253"/>
        <v>2.4848331627074067E-3</v>
      </c>
      <c r="BW183">
        <f t="shared" si="253"/>
        <v>2.3943128820758386E-3</v>
      </c>
      <c r="BX183">
        <f t="shared" si="253"/>
        <v>2.3085732700069451E-3</v>
      </c>
      <c r="BY183">
        <f t="shared" si="253"/>
        <v>2.22726772089404E-3</v>
      </c>
      <c r="BZ183">
        <f t="shared" si="253"/>
        <v>2.1500825940304028E-3</v>
      </c>
      <c r="CA183">
        <f t="shared" si="253"/>
        <v>2.0767332540139369E-3</v>
      </c>
      <c r="CB183">
        <f t="shared" si="253"/>
        <v>2.0069606917566471E-3</v>
      </c>
      <c r="CC183">
        <f t="shared" si="253"/>
        <v>1.9405286253211017E-3</v>
      </c>
      <c r="CD183">
        <f t="shared" si="253"/>
        <v>1.8772209999617657E-3</v>
      </c>
      <c r="CE183">
        <f t="shared" si="253"/>
        <v>1.8168398223634328E-3</v>
      </c>
      <c r="CF183">
        <f t="shared" si="261"/>
        <v>1.7592032762738016E-3</v>
      </c>
      <c r="CG183">
        <f t="shared" si="261"/>
        <v>1.7041440763469133E-3</v>
      </c>
      <c r="CH183">
        <f t="shared" si="261"/>
        <v>1.6515080246555945E-3</v>
      </c>
      <c r="CI183">
        <f t="shared" si="261"/>
        <v>1.601152740445301E-3</v>
      </c>
      <c r="CJ183">
        <f t="shared" si="261"/>
        <v>1.552946538627732E-3</v>
      </c>
      <c r="CK183">
        <f t="shared" si="261"/>
        <v>1.5067674365066123E-3</v>
      </c>
      <c r="CL183">
        <f t="shared" si="261"/>
        <v>1.4625022714861596E-3</v>
      </c>
      <c r="CM183">
        <f t="shared" si="261"/>
        <v>1.4200459151856102E-3</v>
      </c>
      <c r="CN183">
        <f t="shared" si="261"/>
        <v>1.3793005715877899E-3</v>
      </c>
      <c r="CO183">
        <f t="shared" si="261"/>
        <v>1.3401751486772568E-3</v>
      </c>
      <c r="CP183">
        <f t="shared" si="254"/>
        <v>1.3025846945458792E-3</v>
      </c>
      <c r="CQ183">
        <f t="shared" si="254"/>
        <v>1.2664498902175431E-3</v>
      </c>
      <c r="CR183">
        <f t="shared" si="254"/>
        <v>8.1552011589360951E-4</v>
      </c>
      <c r="CS183">
        <f t="shared" si="254"/>
        <v>5.2977945677518264E-4</v>
      </c>
      <c r="CT183">
        <f t="shared" si="254"/>
        <v>3.6695252644211563E-4</v>
      </c>
      <c r="CU183">
        <f t="shared" si="254"/>
        <v>2.5531544714014689E-4</v>
      </c>
      <c r="CV183">
        <f t="shared" si="254"/>
        <v>1.7435954509515149E-4</v>
      </c>
      <c r="CW183">
        <f t="shared" si="254"/>
        <v>1.1463399197006139E-4</v>
      </c>
      <c r="CX183">
        <f t="shared" si="254"/>
        <v>7.0805823938540222E-5</v>
      </c>
      <c r="CY183">
        <f t="shared" si="254"/>
        <v>3.9490303279374084E-5</v>
      </c>
      <c r="CZ183">
        <f t="shared" si="254"/>
        <v>1.836554427624606E-5</v>
      </c>
      <c r="DA183">
        <f t="shared" si="254"/>
        <v>5.7479956272086896E-6</v>
      </c>
      <c r="DB183">
        <f t="shared" si="254"/>
        <v>3.6517935321739543E-7</v>
      </c>
      <c r="DC183">
        <f t="shared" si="254"/>
        <v>0</v>
      </c>
      <c r="DD183">
        <f t="shared" si="254"/>
        <v>0</v>
      </c>
      <c r="DE183">
        <f t="shared" si="254"/>
        <v>0</v>
      </c>
      <c r="DF183">
        <f t="shared" si="262"/>
        <v>0</v>
      </c>
      <c r="DG183">
        <f t="shared" si="262"/>
        <v>0</v>
      </c>
      <c r="DH183">
        <f t="shared" si="262"/>
        <v>0</v>
      </c>
      <c r="DI183">
        <f t="shared" si="262"/>
        <v>0</v>
      </c>
      <c r="DJ183">
        <f t="shared" si="263"/>
        <v>0</v>
      </c>
      <c r="DK183">
        <f t="shared" si="263"/>
        <v>0</v>
      </c>
      <c r="DL183">
        <f t="shared" si="263"/>
        <v>0</v>
      </c>
      <c r="DM183">
        <f t="shared" si="263"/>
        <v>0</v>
      </c>
      <c r="DN183">
        <f t="shared" si="263"/>
        <v>0</v>
      </c>
      <c r="DO183">
        <f t="shared" si="263"/>
        <v>0</v>
      </c>
      <c r="DP183">
        <f t="shared" si="263"/>
        <v>0</v>
      </c>
      <c r="DQ183">
        <f t="shared" si="263"/>
        <v>0</v>
      </c>
      <c r="DR183">
        <f t="shared" si="263"/>
        <v>0</v>
      </c>
      <c r="DS183">
        <f t="shared" si="263"/>
        <v>0</v>
      </c>
      <c r="DT183">
        <f t="shared" si="255"/>
        <v>0</v>
      </c>
      <c r="DU183">
        <f t="shared" si="255"/>
        <v>0</v>
      </c>
      <c r="DV183">
        <f t="shared" si="255"/>
        <v>0</v>
      </c>
      <c r="DW183">
        <f t="shared" si="255"/>
        <v>0</v>
      </c>
      <c r="DX183">
        <f t="shared" si="255"/>
        <v>0</v>
      </c>
      <c r="DY183">
        <f t="shared" si="255"/>
        <v>0</v>
      </c>
      <c r="DZ183">
        <f t="shared" si="255"/>
        <v>0</v>
      </c>
      <c r="EA183">
        <f t="shared" si="255"/>
        <v>0</v>
      </c>
      <c r="EB183">
        <f t="shared" si="255"/>
        <v>0</v>
      </c>
      <c r="EC183">
        <f t="shared" si="255"/>
        <v>0</v>
      </c>
      <c r="ED183">
        <f t="shared" si="264"/>
        <v>0</v>
      </c>
      <c r="EE183">
        <f t="shared" si="264"/>
        <v>0</v>
      </c>
      <c r="EF183">
        <f t="shared" si="264"/>
        <v>0</v>
      </c>
      <c r="EG183">
        <f t="shared" si="264"/>
        <v>0</v>
      </c>
      <c r="EH183">
        <f t="shared" si="264"/>
        <v>0</v>
      </c>
      <c r="EI183">
        <f t="shared" si="264"/>
        <v>0</v>
      </c>
      <c r="EJ183">
        <f t="shared" si="264"/>
        <v>0</v>
      </c>
      <c r="EK183">
        <f t="shared" si="264"/>
        <v>0</v>
      </c>
      <c r="EL183">
        <f t="shared" si="264"/>
        <v>0</v>
      </c>
      <c r="EM183">
        <f t="shared" si="264"/>
        <v>0</v>
      </c>
      <c r="EN183">
        <f t="shared" si="265"/>
        <v>0</v>
      </c>
      <c r="EO183">
        <f t="shared" si="265"/>
        <v>0</v>
      </c>
      <c r="EP183">
        <f t="shared" si="265"/>
        <v>0</v>
      </c>
      <c r="EQ183">
        <f t="shared" si="265"/>
        <v>0</v>
      </c>
      <c r="ER183">
        <f t="shared" si="265"/>
        <v>0</v>
      </c>
      <c r="ES183">
        <f t="shared" si="265"/>
        <v>0</v>
      </c>
      <c r="ET183">
        <f t="shared" si="265"/>
        <v>0</v>
      </c>
      <c r="EU183">
        <f t="shared" si="265"/>
        <v>0</v>
      </c>
      <c r="EV183">
        <f t="shared" si="265"/>
        <v>0</v>
      </c>
      <c r="EW183">
        <f t="shared" si="265"/>
        <v>0</v>
      </c>
      <c r="EX183">
        <f t="shared" si="265"/>
        <v>0</v>
      </c>
      <c r="EZ183">
        <f t="shared" si="238"/>
        <v>0.8853199200827454</v>
      </c>
      <c r="FB183">
        <f t="shared" si="239"/>
        <v>1.0571852601786391E-2</v>
      </c>
      <c r="FC183">
        <f t="shared" si="240"/>
        <v>0.24866437322955762</v>
      </c>
    </row>
    <row r="184" spans="1:159" x14ac:dyDescent="0.25">
      <c r="A184">
        <v>1185</v>
      </c>
      <c r="B184" s="20">
        <f>'Input spectra'!S183</f>
        <v>4.2688352605338799E-2</v>
      </c>
      <c r="C184">
        <f>'Input spectra'!D183</f>
        <v>0</v>
      </c>
      <c r="D184">
        <f t="shared" si="256"/>
        <v>2.0653927966864227E-2</v>
      </c>
      <c r="E184">
        <f t="shared" si="256"/>
        <v>2.0416174974375416E-2</v>
      </c>
      <c r="F184">
        <f t="shared" si="256"/>
        <v>2.0180072739300933E-2</v>
      </c>
      <c r="G184">
        <f t="shared" si="256"/>
        <v>1.9945611512169718E-2</v>
      </c>
      <c r="H184">
        <f t="shared" si="256"/>
        <v>1.9712781596617497E-2</v>
      </c>
      <c r="I184">
        <f t="shared" si="256"/>
        <v>1.9481573349111225E-2</v>
      </c>
      <c r="J184">
        <f t="shared" si="256"/>
        <v>1.925197717867496E-2</v>
      </c>
      <c r="K184">
        <f t="shared" si="256"/>
        <v>1.9023983546617079E-2</v>
      </c>
      <c r="L184">
        <f t="shared" si="256"/>
        <v>1.8797582966258872E-2</v>
      </c>
      <c r="M184">
        <f t="shared" si="256"/>
        <v>1.8572766002664508E-2</v>
      </c>
      <c r="N184">
        <f t="shared" si="251"/>
        <v>1.834952327237235E-2</v>
      </c>
      <c r="O184">
        <f t="shared" si="251"/>
        <v>1.8127845443127618E-2</v>
      </c>
      <c r="P184">
        <f t="shared" si="251"/>
        <v>1.7907723233616408E-2</v>
      </c>
      <c r="Q184">
        <f t="shared" si="251"/>
        <v>1.7689147413201031E-2</v>
      </c>
      <c r="R184">
        <f t="shared" si="251"/>
        <v>1.7472108801656696E-2</v>
      </c>
      <c r="S184">
        <f t="shared" si="251"/>
        <v>1.7256598268909518E-2</v>
      </c>
      <c r="T184">
        <f t="shared" si="251"/>
        <v>1.7042606734775829E-2</v>
      </c>
      <c r="U184">
        <f t="shared" si="251"/>
        <v>1.6830125168702793E-2</v>
      </c>
      <c r="V184">
        <f t="shared" si="251"/>
        <v>1.661914458951038E-2</v>
      </c>
      <c r="W184">
        <f t="shared" si="251"/>
        <v>1.6409656065134563E-2</v>
      </c>
      <c r="X184">
        <f t="shared" si="251"/>
        <v>1.6201650712371854E-2</v>
      </c>
      <c r="Y184">
        <f t="shared" si="251"/>
        <v>1.5995119696625121E-2</v>
      </c>
      <c r="Z184">
        <f t="shared" si="251"/>
        <v>1.5790054231650669E-2</v>
      </c>
      <c r="AA184">
        <f t="shared" si="251"/>
        <v>1.5586445579306593E-2</v>
      </c>
      <c r="AB184">
        <f t="shared" si="251"/>
        <v>1.5384285049302417E-2</v>
      </c>
      <c r="AC184">
        <f t="shared" si="251"/>
        <v>1.5183563998949986E-2</v>
      </c>
      <c r="AD184">
        <f t="shared" si="257"/>
        <v>1.4984273832915592E-2</v>
      </c>
      <c r="AE184">
        <f t="shared" si="257"/>
        <v>1.4786406002973375E-2</v>
      </c>
      <c r="AF184">
        <f t="shared" si="257"/>
        <v>1.4589952007759959E-2</v>
      </c>
      <c r="AG184">
        <f t="shared" si="257"/>
        <v>1.4394903392530295E-2</v>
      </c>
      <c r="AH184">
        <f t="shared" si="258"/>
        <v>1.4201251748914793E-2</v>
      </c>
      <c r="AI184">
        <f t="shared" si="258"/>
        <v>1.4008988714677607E-2</v>
      </c>
      <c r="AJ184">
        <f t="shared" si="258"/>
        <v>1.3818105973476201E-2</v>
      </c>
      <c r="AK184">
        <f t="shared" si="258"/>
        <v>1.3628595254622075E-2</v>
      </c>
      <c r="AL184">
        <f t="shared" si="258"/>
        <v>1.3440448332842738E-2</v>
      </c>
      <c r="AM184">
        <f t="shared" si="258"/>
        <v>1.3253657028044858E-2</v>
      </c>
      <c r="AN184">
        <f t="shared" si="258"/>
        <v>1.306821320507859E-2</v>
      </c>
      <c r="AO184">
        <f t="shared" si="258"/>
        <v>1.2884108773503145E-2</v>
      </c>
      <c r="AP184">
        <f t="shared" si="258"/>
        <v>1.2701335687353484E-2</v>
      </c>
      <c r="AQ184">
        <f t="shared" si="258"/>
        <v>1.2519885944908214E-2</v>
      </c>
      <c r="AR184">
        <f t="shared" si="252"/>
        <v>1.2339751588458665E-2</v>
      </c>
      <c r="AS184">
        <f t="shared" si="252"/>
        <v>1.2160924704079113E-2</v>
      </c>
      <c r="AT184">
        <f t="shared" si="252"/>
        <v>1.1983397421398147E-2</v>
      </c>
      <c r="AU184">
        <f t="shared" si="252"/>
        <v>1.1807161913371255E-2</v>
      </c>
      <c r="AV184">
        <f t="shared" si="252"/>
        <v>1.1632210396054466E-2</v>
      </c>
      <c r="AW184">
        <f t="shared" si="252"/>
        <v>1.1458535128379211E-2</v>
      </c>
      <c r="AX184">
        <f t="shared" si="252"/>
        <v>1.0187950070460219E-2</v>
      </c>
      <c r="AY184">
        <f t="shared" si="252"/>
        <v>8.7071234497173924E-3</v>
      </c>
      <c r="AZ184">
        <f t="shared" si="252"/>
        <v>7.8396676367660078E-3</v>
      </c>
      <c r="BA184">
        <f t="shared" si="252"/>
        <v>7.1827770721258587E-3</v>
      </c>
      <c r="BB184">
        <f t="shared" si="252"/>
        <v>6.646119680367474E-3</v>
      </c>
      <c r="BC184">
        <f t="shared" si="252"/>
        <v>6.1905524386161913E-3</v>
      </c>
      <c r="BD184">
        <f t="shared" si="252"/>
        <v>5.7946340158517165E-3</v>
      </c>
      <c r="BE184">
        <f t="shared" si="252"/>
        <v>5.4450018262728493E-3</v>
      </c>
      <c r="BF184">
        <f t="shared" si="252"/>
        <v>5.132610722214194E-3</v>
      </c>
      <c r="BG184">
        <f t="shared" si="252"/>
        <v>4.8509754491115713E-3</v>
      </c>
      <c r="BH184">
        <f t="shared" si="259"/>
        <v>4.5952452138923643E-3</v>
      </c>
      <c r="BI184">
        <f t="shared" si="259"/>
        <v>4.3616724461561333E-3</v>
      </c>
      <c r="BJ184">
        <f t="shared" si="259"/>
        <v>4.1472871447842874E-3</v>
      </c>
      <c r="BK184">
        <f t="shared" si="259"/>
        <v>3.94968664937993E-3</v>
      </c>
      <c r="BL184">
        <f t="shared" si="260"/>
        <v>3.7668941236478869E-3</v>
      </c>
      <c r="BM184">
        <f t="shared" si="260"/>
        <v>3.5972599415546652E-3</v>
      </c>
      <c r="BN184">
        <f t="shared" si="260"/>
        <v>3.4393909456155538E-3</v>
      </c>
      <c r="BO184">
        <f t="shared" si="260"/>
        <v>3.2920984301053773E-3</v>
      </c>
      <c r="BP184">
        <f t="shared" si="260"/>
        <v>3.1543590706121978E-3</v>
      </c>
      <c r="BQ184">
        <f t="shared" si="260"/>
        <v>3.0252850302029096E-3</v>
      </c>
      <c r="BR184">
        <f t="shared" si="260"/>
        <v>2.9041007132533541E-3</v>
      </c>
      <c r="BS184">
        <f t="shared" si="260"/>
        <v>2.7901244282247423E-3</v>
      </c>
      <c r="BT184">
        <f t="shared" si="260"/>
        <v>2.6827537377138852E-3</v>
      </c>
      <c r="BU184">
        <f t="shared" si="260"/>
        <v>2.5814536206084033E-3</v>
      </c>
      <c r="BV184">
        <f t="shared" si="253"/>
        <v>2.485746808416585E-3</v>
      </c>
      <c r="BW184">
        <f t="shared" si="253"/>
        <v>2.3952058234282428E-3</v>
      </c>
      <c r="BX184">
        <f t="shared" si="253"/>
        <v>2.3094463639685503E-3</v>
      </c>
      <c r="BY184">
        <f t="shared" si="253"/>
        <v>2.2281217668664631E-3</v>
      </c>
      <c r="BZ184">
        <f t="shared" si="253"/>
        <v>2.150918339381348E-3</v>
      </c>
      <c r="CA184">
        <f t="shared" si="253"/>
        <v>2.0775513989135783E-3</v>
      </c>
      <c r="CB184">
        <f t="shared" si="253"/>
        <v>2.0077618934269429E-3</v>
      </c>
      <c r="CC184">
        <f t="shared" si="253"/>
        <v>1.9413135017855966E-3</v>
      </c>
      <c r="CD184">
        <f t="shared" si="253"/>
        <v>1.8779901333680722E-3</v>
      </c>
      <c r="CE184">
        <f t="shared" si="253"/>
        <v>1.8175937619382711E-3</v>
      </c>
      <c r="CF184">
        <f t="shared" si="261"/>
        <v>1.7599425409605858E-3</v>
      </c>
      <c r="CG184">
        <f t="shared" si="261"/>
        <v>1.7048691571678418E-3</v>
      </c>
      <c r="CH184">
        <f t="shared" si="261"/>
        <v>1.6522193868336557E-3</v>
      </c>
      <c r="CI184">
        <f t="shared" si="261"/>
        <v>1.6018508253162272E-3</v>
      </c>
      <c r="CJ184">
        <f t="shared" si="261"/>
        <v>1.5536317653674914E-3</v>
      </c>
      <c r="CK184">
        <f t="shared" si="261"/>
        <v>1.5074402036963502E-3</v>
      </c>
      <c r="CL184">
        <f t="shared" si="261"/>
        <v>1.4631629585334083E-3</v>
      </c>
      <c r="CM184">
        <f t="shared" si="261"/>
        <v>1.4206948836180259E-3</v>
      </c>
      <c r="CN184">
        <f t="shared" si="261"/>
        <v>1.3799381662334812E-3</v>
      </c>
      <c r="CO184">
        <f t="shared" si="261"/>
        <v>1.3408016987439477E-3</v>
      </c>
      <c r="CP184">
        <f t="shared" si="254"/>
        <v>1.3032005146095724E-3</v>
      </c>
      <c r="CQ184">
        <f t="shared" si="254"/>
        <v>1.2670552811300272E-3</v>
      </c>
      <c r="CR184">
        <f t="shared" si="254"/>
        <v>8.1591423740564218E-4</v>
      </c>
      <c r="CS184">
        <f t="shared" si="254"/>
        <v>5.3003827022263315E-4</v>
      </c>
      <c r="CT184">
        <f t="shared" si="254"/>
        <v>3.6713372204389056E-4</v>
      </c>
      <c r="CU184">
        <f t="shared" si="254"/>
        <v>2.5544285955679102E-4</v>
      </c>
      <c r="CV184">
        <f t="shared" si="254"/>
        <v>1.7444747349246176E-4</v>
      </c>
      <c r="CW184">
        <f t="shared" si="254"/>
        <v>1.1469240348742071E-4</v>
      </c>
      <c r="CX184">
        <f t="shared" si="254"/>
        <v>7.0842274945858531E-5</v>
      </c>
      <c r="CY184">
        <f t="shared" si="254"/>
        <v>3.951084048172055E-5</v>
      </c>
      <c r="CZ184">
        <f t="shared" si="254"/>
        <v>1.8375191904538118E-5</v>
      </c>
      <c r="DA184">
        <f t="shared" si="254"/>
        <v>5.7510453172549557E-6</v>
      </c>
      <c r="DB184">
        <f t="shared" si="254"/>
        <v>3.6537502374984169E-7</v>
      </c>
      <c r="DC184">
        <f t="shared" si="254"/>
        <v>0</v>
      </c>
      <c r="DD184">
        <f t="shared" si="254"/>
        <v>0</v>
      </c>
      <c r="DE184">
        <f t="shared" si="254"/>
        <v>0</v>
      </c>
      <c r="DF184">
        <f t="shared" si="262"/>
        <v>0</v>
      </c>
      <c r="DG184">
        <f t="shared" si="262"/>
        <v>0</v>
      </c>
      <c r="DH184">
        <f t="shared" si="262"/>
        <v>0</v>
      </c>
      <c r="DI184">
        <f t="shared" si="262"/>
        <v>0</v>
      </c>
      <c r="DJ184">
        <f t="shared" si="263"/>
        <v>0</v>
      </c>
      <c r="DK184">
        <f t="shared" si="263"/>
        <v>0</v>
      </c>
      <c r="DL184">
        <f t="shared" si="263"/>
        <v>0</v>
      </c>
      <c r="DM184">
        <f t="shared" si="263"/>
        <v>0</v>
      </c>
      <c r="DN184">
        <f t="shared" si="263"/>
        <v>0</v>
      </c>
      <c r="DO184">
        <f t="shared" si="263"/>
        <v>0</v>
      </c>
      <c r="DP184">
        <f t="shared" si="263"/>
        <v>0</v>
      </c>
      <c r="DQ184">
        <f t="shared" si="263"/>
        <v>0</v>
      </c>
      <c r="DR184">
        <f t="shared" si="263"/>
        <v>0</v>
      </c>
      <c r="DS184">
        <f t="shared" si="263"/>
        <v>0</v>
      </c>
      <c r="DT184">
        <f t="shared" si="255"/>
        <v>0</v>
      </c>
      <c r="DU184">
        <f t="shared" si="255"/>
        <v>0</v>
      </c>
      <c r="DV184">
        <f t="shared" si="255"/>
        <v>0</v>
      </c>
      <c r="DW184">
        <f t="shared" si="255"/>
        <v>0</v>
      </c>
      <c r="DX184">
        <f t="shared" si="255"/>
        <v>0</v>
      </c>
      <c r="DY184">
        <f t="shared" si="255"/>
        <v>0</v>
      </c>
      <c r="DZ184">
        <f t="shared" si="255"/>
        <v>0</v>
      </c>
      <c r="EA184">
        <f t="shared" si="255"/>
        <v>0</v>
      </c>
      <c r="EB184">
        <f t="shared" si="255"/>
        <v>0</v>
      </c>
      <c r="EC184">
        <f t="shared" si="255"/>
        <v>0</v>
      </c>
      <c r="ED184">
        <f t="shared" si="264"/>
        <v>0</v>
      </c>
      <c r="EE184">
        <f t="shared" si="264"/>
        <v>0</v>
      </c>
      <c r="EF184">
        <f t="shared" si="264"/>
        <v>0</v>
      </c>
      <c r="EG184">
        <f t="shared" si="264"/>
        <v>0</v>
      </c>
      <c r="EH184">
        <f t="shared" si="264"/>
        <v>0</v>
      </c>
      <c r="EI184">
        <f t="shared" si="264"/>
        <v>0</v>
      </c>
      <c r="EJ184">
        <f t="shared" si="264"/>
        <v>0</v>
      </c>
      <c r="EK184">
        <f t="shared" si="264"/>
        <v>0</v>
      </c>
      <c r="EL184">
        <f t="shared" si="264"/>
        <v>0</v>
      </c>
      <c r="EM184">
        <f t="shared" si="264"/>
        <v>0</v>
      </c>
      <c r="EN184">
        <f t="shared" si="265"/>
        <v>0</v>
      </c>
      <c r="EO184">
        <f t="shared" si="265"/>
        <v>0</v>
      </c>
      <c r="EP184">
        <f t="shared" si="265"/>
        <v>0</v>
      </c>
      <c r="EQ184">
        <f t="shared" si="265"/>
        <v>0</v>
      </c>
      <c r="ER184">
        <f t="shared" si="265"/>
        <v>0</v>
      </c>
      <c r="ES184">
        <f t="shared" si="265"/>
        <v>0</v>
      </c>
      <c r="ET184">
        <f t="shared" si="265"/>
        <v>0</v>
      </c>
      <c r="EU184">
        <f t="shared" si="265"/>
        <v>0</v>
      </c>
      <c r="EV184">
        <f t="shared" si="265"/>
        <v>0</v>
      </c>
      <c r="EW184">
        <f t="shared" si="265"/>
        <v>0</v>
      </c>
      <c r="EX184">
        <f t="shared" si="265"/>
        <v>0</v>
      </c>
      <c r="EZ184">
        <f t="shared" ref="EZ184:EZ247" si="266">SUM(D184:EX184)</f>
        <v>0.88544815186805137</v>
      </c>
      <c r="FB184">
        <f t="shared" ref="FB184:FB247" si="267">(1-EXP(-(C184*_c2+B184)*_t))/2</f>
        <v>1.0559000701046095E-2</v>
      </c>
      <c r="FC184">
        <f t="shared" ref="FC184:FC247" si="268">LN(1-FB184)/(-(C184*_c2+B184))</f>
        <v>0.24866601430283652</v>
      </c>
    </row>
    <row r="185" spans="1:159" x14ac:dyDescent="0.25">
      <c r="A185">
        <v>1190</v>
      </c>
      <c r="B185" s="20">
        <f>'Input spectra'!S184</f>
        <v>4.2635835266185203E-2</v>
      </c>
      <c r="C185">
        <f>'Input spectra'!D184</f>
        <v>0</v>
      </c>
      <c r="D185">
        <f t="shared" si="256"/>
        <v>2.0653927966864227E-2</v>
      </c>
      <c r="E185">
        <f t="shared" si="256"/>
        <v>2.0416282194975498E-2</v>
      </c>
      <c r="F185">
        <f t="shared" si="256"/>
        <v>2.0180284701158936E-2</v>
      </c>
      <c r="G185">
        <f t="shared" si="256"/>
        <v>1.9945925761778571E-2</v>
      </c>
      <c r="H185">
        <f t="shared" si="256"/>
        <v>1.9713195706101774E-2</v>
      </c>
      <c r="I185">
        <f t="shared" si="256"/>
        <v>1.9482084916025138E-2</v>
      </c>
      <c r="J185">
        <f t="shared" si="256"/>
        <v>1.9252583825801681E-2</v>
      </c>
      <c r="K185">
        <f t="shared" si="256"/>
        <v>1.9024682921769443E-2</v>
      </c>
      <c r="L185">
        <f t="shared" si="256"/>
        <v>1.8798372742081453E-2</v>
      </c>
      <c r="M185">
        <f t="shared" si="256"/>
        <v>1.8573643876437028E-2</v>
      </c>
      <c r="N185">
        <f t="shared" si="251"/>
        <v>1.8350486965814438E-2</v>
      </c>
      <c r="O185">
        <f t="shared" si="251"/>
        <v>1.8128892702204906E-2</v>
      </c>
      <c r="P185">
        <f t="shared" si="251"/>
        <v>1.7908851828347942E-2</v>
      </c>
      <c r="Q185">
        <f t="shared" si="251"/>
        <v>1.7690355137468014E-2</v>
      </c>
      <c r="R185">
        <f t="shared" si="251"/>
        <v>1.7473393473012515E-2</v>
      </c>
      <c r="S185">
        <f t="shared" si="251"/>
        <v>1.7257957728391102E-2</v>
      </c>
      <c r="T185">
        <f t="shared" si="251"/>
        <v>1.7044038846716274E-2</v>
      </c>
      <c r="U185">
        <f t="shared" si="251"/>
        <v>1.68316278205453E-2</v>
      </c>
      <c r="V185">
        <f t="shared" si="251"/>
        <v>1.6620715691623433E-2</v>
      </c>
      <c r="W185">
        <f t="shared" si="251"/>
        <v>1.6411293550628401E-2</v>
      </c>
      <c r="X185">
        <f t="shared" si="251"/>
        <v>1.6203352536916207E-2</v>
      </c>
      <c r="Y185">
        <f t="shared" si="251"/>
        <v>1.5996883838268174E-2</v>
      </c>
      <c r="Z185">
        <f t="shared" si="251"/>
        <v>1.5791878690639288E-2</v>
      </c>
      <c r="AA185">
        <f t="shared" si="251"/>
        <v>1.5588328377907792E-2</v>
      </c>
      <c r="AB185">
        <f t="shared" si="251"/>
        <v>1.5386224231626052E-2</v>
      </c>
      <c r="AC185">
        <f t="shared" si="251"/>
        <v>1.5185557630772655E-2</v>
      </c>
      <c r="AD185">
        <f t="shared" si="257"/>
        <v>1.4986320001505762E-2</v>
      </c>
      <c r="AE185">
        <f t="shared" si="257"/>
        <v>1.4788502816917719E-2</v>
      </c>
      <c r="AF185">
        <f t="shared" si="257"/>
        <v>1.4592097596790884E-2</v>
      </c>
      <c r="AG185">
        <f t="shared" si="257"/>
        <v>1.4397095907354664E-2</v>
      </c>
      <c r="AH185">
        <f t="shared" si="258"/>
        <v>1.4203489361043825E-2</v>
      </c>
      <c r="AI185">
        <f t="shared" si="258"/>
        <v>1.401126961625797E-2</v>
      </c>
      <c r="AJ185">
        <f t="shared" si="258"/>
        <v>1.3820428377122253E-2</v>
      </c>
      <c r="AK185">
        <f t="shared" si="258"/>
        <v>1.3630957393249276E-2</v>
      </c>
      <c r="AL185">
        <f t="shared" si="258"/>
        <v>1.344284845950222E-2</v>
      </c>
      <c r="AM185">
        <f t="shared" si="258"/>
        <v>1.3256093415759134E-2</v>
      </c>
      <c r="AN185">
        <f t="shared" si="258"/>
        <v>1.3070684146678413E-2</v>
      </c>
      <c r="AO185">
        <f t="shared" si="258"/>
        <v>1.2886612581465486E-2</v>
      </c>
      <c r="AP185">
        <f t="shared" si="258"/>
        <v>1.2703870693640647E-2</v>
      </c>
      <c r="AQ185">
        <f t="shared" si="258"/>
        <v>1.252245050080807E-2</v>
      </c>
      <c r="AR185">
        <f t="shared" si="252"/>
        <v>1.234234406442598E-2</v>
      </c>
      <c r="AS185">
        <f t="shared" si="252"/>
        <v>1.2163543489578002E-2</v>
      </c>
      <c r="AT185">
        <f t="shared" si="252"/>
        <v>1.1986040924745617E-2</v>
      </c>
      <c r="AU185">
        <f t="shared" si="252"/>
        <v>1.1809828561581828E-2</v>
      </c>
      <c r="AV185">
        <f t="shared" si="252"/>
        <v>1.1634898634685906E-2</v>
      </c>
      <c r="AW185">
        <f t="shared" si="252"/>
        <v>1.1461243421379309E-2</v>
      </c>
      <c r="AX185">
        <f t="shared" si="252"/>
        <v>1.0190411570306517E-2</v>
      </c>
      <c r="AY185">
        <f t="shared" si="252"/>
        <v>8.7092729072731166E-3</v>
      </c>
      <c r="AZ185">
        <f t="shared" si="252"/>
        <v>7.8416441346003483E-3</v>
      </c>
      <c r="BA185">
        <f t="shared" si="252"/>
        <v>7.1846256896364669E-3</v>
      </c>
      <c r="BB185">
        <f t="shared" si="252"/>
        <v>6.6478650921249442E-3</v>
      </c>
      <c r="BC185">
        <f t="shared" si="252"/>
        <v>6.1922107285271926E-3</v>
      </c>
      <c r="BD185">
        <f t="shared" si="252"/>
        <v>5.7962166894995667E-3</v>
      </c>
      <c r="BE185">
        <f t="shared" si="252"/>
        <v>5.4465176093563255E-3</v>
      </c>
      <c r="BF185">
        <f t="shared" si="252"/>
        <v>5.1340665043431329E-3</v>
      </c>
      <c r="BG185">
        <f t="shared" si="252"/>
        <v>4.8523768332693652E-3</v>
      </c>
      <c r="BH185">
        <f t="shared" si="259"/>
        <v>4.5965968609281531E-3</v>
      </c>
      <c r="BI185">
        <f t="shared" si="259"/>
        <v>4.3629783031572172E-3</v>
      </c>
      <c r="BJ185">
        <f t="shared" si="259"/>
        <v>4.1485506032157855E-3</v>
      </c>
      <c r="BK185">
        <f t="shared" si="259"/>
        <v>3.9509106584977218E-3</v>
      </c>
      <c r="BL185">
        <f t="shared" si="260"/>
        <v>3.7680812742135147E-3</v>
      </c>
      <c r="BM185">
        <f t="shared" si="260"/>
        <v>3.5984125291381318E-3</v>
      </c>
      <c r="BN185">
        <f t="shared" si="260"/>
        <v>3.4405110194546712E-3</v>
      </c>
      <c r="BO185">
        <f t="shared" si="260"/>
        <v>3.2931878314883139E-3</v>
      </c>
      <c r="BP185">
        <f t="shared" si="260"/>
        <v>3.1554194634958468E-3</v>
      </c>
      <c r="BQ185">
        <f t="shared" si="260"/>
        <v>3.0263179259687138E-3</v>
      </c>
      <c r="BR185">
        <f t="shared" si="260"/>
        <v>2.9051074909629405E-3</v>
      </c>
      <c r="BS185">
        <f t="shared" si="260"/>
        <v>2.7911063513702621E-3</v>
      </c>
      <c r="BT185">
        <f t="shared" si="260"/>
        <v>2.6837119682021162E-3</v>
      </c>
      <c r="BU185">
        <f t="shared" si="260"/>
        <v>2.5823892305360703E-3</v>
      </c>
      <c r="BV185">
        <f t="shared" si="253"/>
        <v>2.4866607900631992E-3</v>
      </c>
      <c r="BW185">
        <f t="shared" si="253"/>
        <v>2.396099097796547E-3</v>
      </c>
      <c r="BX185">
        <f t="shared" si="253"/>
        <v>2.3103197881310959E-3</v>
      </c>
      <c r="BY185">
        <f t="shared" si="253"/>
        <v>2.228976140322878E-3</v>
      </c>
      <c r="BZ185">
        <f t="shared" si="253"/>
        <v>2.1517544095897164E-3</v>
      </c>
      <c r="CA185">
        <f t="shared" si="253"/>
        <v>2.0783698661276414E-3</v>
      </c>
      <c r="CB185">
        <f t="shared" si="253"/>
        <v>2.0085634149461119E-3</v>
      </c>
      <c r="CC185">
        <f t="shared" si="253"/>
        <v>1.9420986957053748E-3</v>
      </c>
      <c r="CD185">
        <f t="shared" si="253"/>
        <v>1.8787595819030696E-3</v>
      </c>
      <c r="CE185">
        <f t="shared" si="253"/>
        <v>1.8183480143777195E-3</v>
      </c>
      <c r="CF185">
        <f t="shared" si="261"/>
        <v>1.7606821163063395E-3</v>
      </c>
      <c r="CG185">
        <f t="shared" si="261"/>
        <v>1.7055945464968384E-3</v>
      </c>
      <c r="CH185">
        <f t="shared" si="261"/>
        <v>1.6529310554202485E-3</v>
      </c>
      <c r="CI185">
        <f t="shared" si="261"/>
        <v>1.6025492145444293E-3</v>
      </c>
      <c r="CJ185">
        <f t="shared" si="261"/>
        <v>1.5543172944587312E-3</v>
      </c>
      <c r="CK185">
        <f t="shared" si="261"/>
        <v>1.5081132712746418E-3</v>
      </c>
      <c r="CL185">
        <f t="shared" si="261"/>
        <v>1.4638239440467743E-3</v>
      </c>
      <c r="CM185">
        <f t="shared" si="261"/>
        <v>1.421344148632419E-3</v>
      </c>
      <c r="CN185">
        <f t="shared" si="261"/>
        <v>1.3805760556132867E-3</v>
      </c>
      <c r="CO185">
        <f t="shared" si="261"/>
        <v>1.3414285417312961E-3</v>
      </c>
      <c r="CP185">
        <f t="shared" si="254"/>
        <v>1.303816625813145E-3</v>
      </c>
      <c r="CQ185">
        <f t="shared" si="254"/>
        <v>1.2676609614326875E-3</v>
      </c>
      <c r="CR185">
        <f t="shared" si="254"/>
        <v>8.1630854938724508E-4</v>
      </c>
      <c r="CS185">
        <f t="shared" si="254"/>
        <v>5.3029721010835833E-4</v>
      </c>
      <c r="CT185">
        <f t="shared" si="254"/>
        <v>3.6731500711731027E-4</v>
      </c>
      <c r="CU185">
        <f t="shared" si="254"/>
        <v>2.5557033555722572E-4</v>
      </c>
      <c r="CV185">
        <f t="shared" si="254"/>
        <v>1.7453544623149728E-4</v>
      </c>
      <c r="CW185">
        <f t="shared" si="254"/>
        <v>1.1475084476824983E-4</v>
      </c>
      <c r="CX185">
        <f t="shared" si="254"/>
        <v>7.0878744718242472E-5</v>
      </c>
      <c r="CY185">
        <f t="shared" si="254"/>
        <v>3.9531388364579575E-5</v>
      </c>
      <c r="CZ185">
        <f t="shared" si="254"/>
        <v>1.8384844600838516E-5</v>
      </c>
      <c r="DA185">
        <f t="shared" si="254"/>
        <v>5.7540966253625399E-6</v>
      </c>
      <c r="DB185">
        <f t="shared" si="254"/>
        <v>3.6557079912654301E-7</v>
      </c>
      <c r="DC185">
        <f t="shared" si="254"/>
        <v>0</v>
      </c>
      <c r="DD185">
        <f t="shared" si="254"/>
        <v>0</v>
      </c>
      <c r="DE185">
        <f t="shared" si="254"/>
        <v>0</v>
      </c>
      <c r="DF185">
        <f t="shared" si="262"/>
        <v>0</v>
      </c>
      <c r="DG185">
        <f t="shared" si="262"/>
        <v>0</v>
      </c>
      <c r="DH185">
        <f t="shared" si="262"/>
        <v>0</v>
      </c>
      <c r="DI185">
        <f t="shared" si="262"/>
        <v>0</v>
      </c>
      <c r="DJ185">
        <f t="shared" si="263"/>
        <v>0</v>
      </c>
      <c r="DK185">
        <f t="shared" si="263"/>
        <v>0</v>
      </c>
      <c r="DL185">
        <f t="shared" si="263"/>
        <v>0</v>
      </c>
      <c r="DM185">
        <f t="shared" si="263"/>
        <v>0</v>
      </c>
      <c r="DN185">
        <f t="shared" si="263"/>
        <v>0</v>
      </c>
      <c r="DO185">
        <f t="shared" si="263"/>
        <v>0</v>
      </c>
      <c r="DP185">
        <f t="shared" si="263"/>
        <v>0</v>
      </c>
      <c r="DQ185">
        <f t="shared" si="263"/>
        <v>0</v>
      </c>
      <c r="DR185">
        <f t="shared" si="263"/>
        <v>0</v>
      </c>
      <c r="DS185">
        <f t="shared" si="263"/>
        <v>0</v>
      </c>
      <c r="DT185">
        <f t="shared" si="255"/>
        <v>0</v>
      </c>
      <c r="DU185">
        <f t="shared" si="255"/>
        <v>0</v>
      </c>
      <c r="DV185">
        <f t="shared" si="255"/>
        <v>0</v>
      </c>
      <c r="DW185">
        <f t="shared" si="255"/>
        <v>0</v>
      </c>
      <c r="DX185">
        <f t="shared" si="255"/>
        <v>0</v>
      </c>
      <c r="DY185">
        <f t="shared" si="255"/>
        <v>0</v>
      </c>
      <c r="DZ185">
        <f t="shared" si="255"/>
        <v>0</v>
      </c>
      <c r="EA185">
        <f t="shared" si="255"/>
        <v>0</v>
      </c>
      <c r="EB185">
        <f t="shared" si="255"/>
        <v>0</v>
      </c>
      <c r="EC185">
        <f t="shared" si="255"/>
        <v>0</v>
      </c>
      <c r="ED185">
        <f t="shared" si="264"/>
        <v>0</v>
      </c>
      <c r="EE185">
        <f t="shared" si="264"/>
        <v>0</v>
      </c>
      <c r="EF185">
        <f t="shared" si="264"/>
        <v>0</v>
      </c>
      <c r="EG185">
        <f t="shared" si="264"/>
        <v>0</v>
      </c>
      <c r="EH185">
        <f t="shared" si="264"/>
        <v>0</v>
      </c>
      <c r="EI185">
        <f t="shared" si="264"/>
        <v>0</v>
      </c>
      <c r="EJ185">
        <f t="shared" si="264"/>
        <v>0</v>
      </c>
      <c r="EK185">
        <f t="shared" si="264"/>
        <v>0</v>
      </c>
      <c r="EL185">
        <f t="shared" si="264"/>
        <v>0</v>
      </c>
      <c r="EM185">
        <f t="shared" si="264"/>
        <v>0</v>
      </c>
      <c r="EN185">
        <f t="shared" si="265"/>
        <v>0</v>
      </c>
      <c r="EO185">
        <f t="shared" si="265"/>
        <v>0</v>
      </c>
      <c r="EP185">
        <f t="shared" si="265"/>
        <v>0</v>
      </c>
      <c r="EQ185">
        <f t="shared" si="265"/>
        <v>0</v>
      </c>
      <c r="ER185">
        <f t="shared" si="265"/>
        <v>0</v>
      </c>
      <c r="ES185">
        <f t="shared" si="265"/>
        <v>0</v>
      </c>
      <c r="ET185">
        <f t="shared" si="265"/>
        <v>0</v>
      </c>
      <c r="EU185">
        <f t="shared" si="265"/>
        <v>0</v>
      </c>
      <c r="EV185">
        <f t="shared" si="265"/>
        <v>0</v>
      </c>
      <c r="EW185">
        <f t="shared" si="265"/>
        <v>0</v>
      </c>
      <c r="EX185">
        <f t="shared" si="265"/>
        <v>0</v>
      </c>
      <c r="EZ185">
        <f t="shared" si="266"/>
        <v>0.88557641251094832</v>
      </c>
      <c r="FB185">
        <f t="shared" si="267"/>
        <v>1.0546148462827587E-2</v>
      </c>
      <c r="FC185">
        <f t="shared" si="268"/>
        <v>0.24866765537634483</v>
      </c>
    </row>
    <row r="186" spans="1:159" x14ac:dyDescent="0.25">
      <c r="A186">
        <v>1195</v>
      </c>
      <c r="B186" s="20">
        <f>'Input spectra'!S185</f>
        <v>4.25833179270316E-2</v>
      </c>
      <c r="C186">
        <f>'Input spectra'!D185</f>
        <v>0</v>
      </c>
      <c r="D186">
        <f t="shared" si="256"/>
        <v>2.0653927966864227E-2</v>
      </c>
      <c r="E186">
        <f t="shared" si="256"/>
        <v>2.0416389416138676E-2</v>
      </c>
      <c r="F186">
        <f t="shared" si="256"/>
        <v>2.0180496665243287E-2</v>
      </c>
      <c r="G186">
        <f t="shared" si="256"/>
        <v>1.9946240016338525E-2</v>
      </c>
      <c r="H186">
        <f t="shared" si="256"/>
        <v>1.9713609824285317E-2</v>
      </c>
      <c r="I186">
        <f t="shared" si="256"/>
        <v>1.9482596496372295E-2</v>
      </c>
      <c r="J186">
        <f t="shared" si="256"/>
        <v>1.9253190492044398E-2</v>
      </c>
      <c r="K186">
        <f t="shared" si="256"/>
        <v>1.9025382322632803E-2</v>
      </c>
      <c r="L186">
        <f t="shared" si="256"/>
        <v>1.8799162551086268E-2</v>
      </c>
      <c r="M186">
        <f t="shared" si="256"/>
        <v>1.8574521791703762E-2</v>
      </c>
      <c r="N186">
        <f t="shared" si="251"/>
        <v>1.8351450709868471E-2</v>
      </c>
      <c r="O186">
        <f t="shared" si="251"/>
        <v>1.8129940021783128E-2</v>
      </c>
      <c r="P186">
        <f t="shared" si="251"/>
        <v>1.7909980494206671E-2</v>
      </c>
      <c r="Q186">
        <f t="shared" si="251"/>
        <v>1.7691562944192211E-2</v>
      </c>
      <c r="R186">
        <f t="shared" si="251"/>
        <v>1.7474678238826334E-2</v>
      </c>
      <c r="S186">
        <f t="shared" si="251"/>
        <v>1.7259317294969694E-2</v>
      </c>
      <c r="T186">
        <f t="shared" si="251"/>
        <v>1.7045471078998911E-2</v>
      </c>
      <c r="U186">
        <f t="shared" si="251"/>
        <v>1.6833130606549767E-2</v>
      </c>
      <c r="V186">
        <f t="shared" si="251"/>
        <v>1.6622286942261689E-2</v>
      </c>
      <c r="W186">
        <f t="shared" si="251"/>
        <v>1.6412931199523518E-2</v>
      </c>
      <c r="X186">
        <f t="shared" si="251"/>
        <v>1.6205054540220538E-2</v>
      </c>
      <c r="Y186">
        <f t="shared" si="251"/>
        <v>1.5998648174482804E-2</v>
      </c>
      <c r="Z186">
        <f t="shared" si="251"/>
        <v>1.5793703360434692E-2</v>
      </c>
      <c r="AA186">
        <f t="shared" si="251"/>
        <v>1.5590211403945748E-2</v>
      </c>
      <c r="AB186">
        <f t="shared" si="251"/>
        <v>1.5388163658382761E-2</v>
      </c>
      <c r="AC186">
        <f t="shared" si="251"/>
        <v>1.5187551524363102E-2</v>
      </c>
      <c r="AD186">
        <f t="shared" si="257"/>
        <v>1.4988366449509264E-2</v>
      </c>
      <c r="AE186">
        <f t="shared" si="257"/>
        <v>1.4790599928204685E-2</v>
      </c>
      <c r="AF186">
        <f t="shared" si="257"/>
        <v>1.4594243501350763E-2</v>
      </c>
      <c r="AG186">
        <f t="shared" si="257"/>
        <v>1.4399288756125093E-2</v>
      </c>
      <c r="AH186">
        <f t="shared" si="258"/>
        <v>1.4205727325740939E-2</v>
      </c>
      <c r="AI186">
        <f t="shared" si="258"/>
        <v>1.40135508892079E-2</v>
      </c>
      <c r="AJ186">
        <f t="shared" si="258"/>
        <v>1.3822751171093774E-2</v>
      </c>
      <c r="AK186">
        <f t="shared" si="258"/>
        <v>1.3633319941287629E-2</v>
      </c>
      <c r="AL186">
        <f t="shared" si="258"/>
        <v>1.344524901476407E-2</v>
      </c>
      <c r="AM186">
        <f t="shared" si="258"/>
        <v>1.325853025134867E-2</v>
      </c>
      <c r="AN186">
        <f t="shared" si="258"/>
        <v>1.3073155555484599E-2</v>
      </c>
      <c r="AO186">
        <f t="shared" si="258"/>
        <v>1.2889116876000428E-2</v>
      </c>
      <c r="AP186">
        <f t="shared" si="258"/>
        <v>1.2706406205879079E-2</v>
      </c>
      <c r="AQ186">
        <f t="shared" si="258"/>
        <v>1.2525015582027964E-2</v>
      </c>
      <c r="AR186">
        <f t="shared" si="252"/>
        <v>1.2344937085050261E-2</v>
      </c>
      <c r="AS186">
        <f t="shared" si="252"/>
        <v>1.2166162839017353E-2</v>
      </c>
      <c r="AT186">
        <f t="shared" si="252"/>
        <v>1.1988685011242395E-2</v>
      </c>
      <c r="AU186">
        <f t="shared" si="252"/>
        <v>1.1812495812055056E-2</v>
      </c>
      <c r="AV186">
        <f t="shared" si="252"/>
        <v>1.1637587494577335E-2</v>
      </c>
      <c r="AW186">
        <f t="shared" si="252"/>
        <v>1.1463952354500579E-2</v>
      </c>
      <c r="AX186">
        <f t="shared" si="252"/>
        <v>1.0192873664873191E-2</v>
      </c>
      <c r="AY186">
        <f t="shared" si="252"/>
        <v>8.7114228954481444E-3</v>
      </c>
      <c r="AZ186">
        <f t="shared" si="252"/>
        <v>7.8436211307394491E-3</v>
      </c>
      <c r="BA186">
        <f t="shared" si="252"/>
        <v>7.1864747829222062E-3</v>
      </c>
      <c r="BB186">
        <f t="shared" si="252"/>
        <v>6.649610962264501E-3</v>
      </c>
      <c r="BC186">
        <f t="shared" si="252"/>
        <v>6.1938694626514452E-3</v>
      </c>
      <c r="BD186">
        <f t="shared" si="252"/>
        <v>5.7977997954190442E-3</v>
      </c>
      <c r="BE186">
        <f t="shared" si="252"/>
        <v>5.4480338144044637E-3</v>
      </c>
      <c r="BF186">
        <f t="shared" si="252"/>
        <v>5.1355226993811606E-3</v>
      </c>
      <c r="BG186">
        <f t="shared" si="252"/>
        <v>4.8537786222689434E-3</v>
      </c>
      <c r="BH186">
        <f t="shared" si="259"/>
        <v>4.5979489055378749E-3</v>
      </c>
      <c r="BI186">
        <f t="shared" si="259"/>
        <v>4.3642845511235855E-3</v>
      </c>
      <c r="BJ186">
        <f t="shared" si="259"/>
        <v>4.1498144465560577E-3</v>
      </c>
      <c r="BK186">
        <f t="shared" si="259"/>
        <v>3.9521350469363193E-3</v>
      </c>
      <c r="BL186">
        <f t="shared" si="260"/>
        <v>3.7692687989140184E-3</v>
      </c>
      <c r="BM186">
        <f t="shared" si="260"/>
        <v>3.5995654860188297E-3</v>
      </c>
      <c r="BN186">
        <f t="shared" si="260"/>
        <v>3.4416314580576163E-3</v>
      </c>
      <c r="BO186">
        <f t="shared" si="260"/>
        <v>3.2942775933693944E-3</v>
      </c>
      <c r="BP186">
        <f t="shared" si="260"/>
        <v>3.1564802128490796E-3</v>
      </c>
      <c r="BQ186">
        <f t="shared" si="260"/>
        <v>3.0273511743867981E-3</v>
      </c>
      <c r="BR186">
        <f t="shared" si="260"/>
        <v>2.9061146176967028E-3</v>
      </c>
      <c r="BS186">
        <f t="shared" si="260"/>
        <v>2.792088620082114E-3</v>
      </c>
      <c r="BT186">
        <f t="shared" si="260"/>
        <v>2.6846705409527233E-3</v>
      </c>
      <c r="BU186">
        <f t="shared" si="260"/>
        <v>2.5833251795618069E-3</v>
      </c>
      <c r="BV186">
        <f t="shared" si="253"/>
        <v>2.4875751077707703E-3</v>
      </c>
      <c r="BW186">
        <f t="shared" si="253"/>
        <v>2.396992705304947E-3</v>
      </c>
      <c r="BX186">
        <f t="shared" si="253"/>
        <v>2.3111935426194633E-3</v>
      </c>
      <c r="BY186">
        <f t="shared" si="253"/>
        <v>2.2298308413888578E-3</v>
      </c>
      <c r="BZ186">
        <f t="shared" si="253"/>
        <v>2.1525908047817818E-3</v>
      </c>
      <c r="CA186">
        <f t="shared" si="253"/>
        <v>2.0791886557831036E-3</v>
      </c>
      <c r="CB186">
        <f t="shared" si="253"/>
        <v>2.0093652564418421E-3</v>
      </c>
      <c r="CC186">
        <f t="shared" si="253"/>
        <v>1.942884207208836E-3</v>
      </c>
      <c r="CD186">
        <f t="shared" si="253"/>
        <v>1.8795293456958728E-3</v>
      </c>
      <c r="CE186">
        <f t="shared" si="253"/>
        <v>1.8191025798116086E-3</v>
      </c>
      <c r="CF186">
        <f t="shared" si="261"/>
        <v>1.7614220024416104E-3</v>
      </c>
      <c r="CG186">
        <f t="shared" si="261"/>
        <v>1.7063202444651678E-3</v>
      </c>
      <c r="CH186">
        <f t="shared" si="261"/>
        <v>1.6536430305473533E-3</v>
      </c>
      <c r="CI186">
        <f t="shared" si="261"/>
        <v>1.6032479082626044E-3</v>
      </c>
      <c r="CJ186">
        <f t="shared" si="261"/>
        <v>1.5550031260348619E-3</v>
      </c>
      <c r="CK186">
        <f t="shared" si="261"/>
        <v>1.5087866393756104E-3</v>
      </c>
      <c r="CL186">
        <f t="shared" si="261"/>
        <v>1.4644852281610898E-3</v>
      </c>
      <c r="CM186">
        <f t="shared" si="261"/>
        <v>1.4219937103643302E-3</v>
      </c>
      <c r="CN186">
        <f t="shared" si="261"/>
        <v>1.3812142398634498E-3</v>
      </c>
      <c r="CO186">
        <f t="shared" si="261"/>
        <v>1.3420556777762468E-3</v>
      </c>
      <c r="CP186">
        <f t="shared" si="254"/>
        <v>1.3044330282942385E-3</v>
      </c>
      <c r="CQ186">
        <f t="shared" si="254"/>
        <v>1.2682669312638584E-3</v>
      </c>
      <c r="CR186">
        <f t="shared" si="254"/>
        <v>8.1670305193046818E-4</v>
      </c>
      <c r="CS186">
        <f t="shared" si="254"/>
        <v>5.3055627649412746E-4</v>
      </c>
      <c r="CT186">
        <f t="shared" si="254"/>
        <v>3.6749638170655453E-4</v>
      </c>
      <c r="CU186">
        <f t="shared" si="254"/>
        <v>2.5569787517318174E-4</v>
      </c>
      <c r="CV186">
        <f t="shared" si="254"/>
        <v>1.7462346333461939E-4</v>
      </c>
      <c r="CW186">
        <f t="shared" si="254"/>
        <v>1.1480931582771471E-4</v>
      </c>
      <c r="CX186">
        <f t="shared" si="254"/>
        <v>7.0915233265352382E-5</v>
      </c>
      <c r="CY186">
        <f t="shared" si="254"/>
        <v>3.9551946933505635E-5</v>
      </c>
      <c r="CZ186">
        <f t="shared" si="254"/>
        <v>1.8394502367809546E-5</v>
      </c>
      <c r="DA186">
        <f t="shared" si="254"/>
        <v>5.7571495523899296E-6</v>
      </c>
      <c r="DB186">
        <f t="shared" si="254"/>
        <v>3.6576667940367716E-7</v>
      </c>
      <c r="DC186">
        <f t="shared" si="254"/>
        <v>0</v>
      </c>
      <c r="DD186">
        <f t="shared" si="254"/>
        <v>0</v>
      </c>
      <c r="DE186">
        <f t="shared" si="254"/>
        <v>0</v>
      </c>
      <c r="DF186">
        <f t="shared" si="262"/>
        <v>0</v>
      </c>
      <c r="DG186">
        <f t="shared" si="262"/>
        <v>0</v>
      </c>
      <c r="DH186">
        <f t="shared" si="262"/>
        <v>0</v>
      </c>
      <c r="DI186">
        <f t="shared" si="262"/>
        <v>0</v>
      </c>
      <c r="DJ186">
        <f t="shared" si="263"/>
        <v>0</v>
      </c>
      <c r="DK186">
        <f t="shared" si="263"/>
        <v>0</v>
      </c>
      <c r="DL186">
        <f t="shared" si="263"/>
        <v>0</v>
      </c>
      <c r="DM186">
        <f t="shared" si="263"/>
        <v>0</v>
      </c>
      <c r="DN186">
        <f t="shared" si="263"/>
        <v>0</v>
      </c>
      <c r="DO186">
        <f t="shared" si="263"/>
        <v>0</v>
      </c>
      <c r="DP186">
        <f t="shared" si="263"/>
        <v>0</v>
      </c>
      <c r="DQ186">
        <f t="shared" si="263"/>
        <v>0</v>
      </c>
      <c r="DR186">
        <f t="shared" si="263"/>
        <v>0</v>
      </c>
      <c r="DS186">
        <f t="shared" si="263"/>
        <v>0</v>
      </c>
      <c r="DT186">
        <f t="shared" si="255"/>
        <v>0</v>
      </c>
      <c r="DU186">
        <f t="shared" si="255"/>
        <v>0</v>
      </c>
      <c r="DV186">
        <f t="shared" si="255"/>
        <v>0</v>
      </c>
      <c r="DW186">
        <f t="shared" si="255"/>
        <v>0</v>
      </c>
      <c r="DX186">
        <f t="shared" si="255"/>
        <v>0</v>
      </c>
      <c r="DY186">
        <f t="shared" si="255"/>
        <v>0</v>
      </c>
      <c r="DZ186">
        <f t="shared" si="255"/>
        <v>0</v>
      </c>
      <c r="EA186">
        <f t="shared" si="255"/>
        <v>0</v>
      </c>
      <c r="EB186">
        <f t="shared" si="255"/>
        <v>0</v>
      </c>
      <c r="EC186">
        <f t="shared" si="255"/>
        <v>0</v>
      </c>
      <c r="ED186">
        <f t="shared" si="264"/>
        <v>0</v>
      </c>
      <c r="EE186">
        <f t="shared" si="264"/>
        <v>0</v>
      </c>
      <c r="EF186">
        <f t="shared" si="264"/>
        <v>0</v>
      </c>
      <c r="EG186">
        <f t="shared" si="264"/>
        <v>0</v>
      </c>
      <c r="EH186">
        <f t="shared" si="264"/>
        <v>0</v>
      </c>
      <c r="EI186">
        <f t="shared" si="264"/>
        <v>0</v>
      </c>
      <c r="EJ186">
        <f t="shared" si="264"/>
        <v>0</v>
      </c>
      <c r="EK186">
        <f t="shared" si="264"/>
        <v>0</v>
      </c>
      <c r="EL186">
        <f t="shared" si="264"/>
        <v>0</v>
      </c>
      <c r="EM186">
        <f t="shared" si="264"/>
        <v>0</v>
      </c>
      <c r="EN186">
        <f t="shared" si="265"/>
        <v>0</v>
      </c>
      <c r="EO186">
        <f t="shared" si="265"/>
        <v>0</v>
      </c>
      <c r="EP186">
        <f t="shared" si="265"/>
        <v>0</v>
      </c>
      <c r="EQ186">
        <f t="shared" si="265"/>
        <v>0</v>
      </c>
      <c r="ER186">
        <f t="shared" si="265"/>
        <v>0</v>
      </c>
      <c r="ES186">
        <f t="shared" si="265"/>
        <v>0</v>
      </c>
      <c r="ET186">
        <f t="shared" si="265"/>
        <v>0</v>
      </c>
      <c r="EU186">
        <f t="shared" si="265"/>
        <v>0</v>
      </c>
      <c r="EV186">
        <f t="shared" si="265"/>
        <v>0</v>
      </c>
      <c r="EW186">
        <f t="shared" si="265"/>
        <v>0</v>
      </c>
      <c r="EX186">
        <f t="shared" si="265"/>
        <v>0</v>
      </c>
      <c r="EZ186">
        <f t="shared" si="266"/>
        <v>0.88570470201952534</v>
      </c>
      <c r="FB186">
        <f t="shared" si="267"/>
        <v>1.053329588712193E-2</v>
      </c>
      <c r="FC186">
        <f t="shared" si="268"/>
        <v>0.24866929645008443</v>
      </c>
    </row>
    <row r="187" spans="1:159" x14ac:dyDescent="0.25">
      <c r="A187">
        <v>1200</v>
      </c>
      <c r="B187" s="20">
        <f>'Input spectra'!S186</f>
        <v>4.2530800587877997E-2</v>
      </c>
      <c r="C187">
        <f>'Input spectra'!D186</f>
        <v>0</v>
      </c>
      <c r="D187">
        <f t="shared" si="256"/>
        <v>2.0653927966864227E-2</v>
      </c>
      <c r="E187">
        <f t="shared" si="256"/>
        <v>2.0416496637864951E-2</v>
      </c>
      <c r="F187">
        <f t="shared" si="256"/>
        <v>2.0180708631554006E-2</v>
      </c>
      <c r="G187">
        <f t="shared" si="256"/>
        <v>1.9946554275849661E-2</v>
      </c>
      <c r="H187">
        <f t="shared" si="256"/>
        <v>1.9714023951168304E-2</v>
      </c>
      <c r="I187">
        <f t="shared" si="256"/>
        <v>1.9483108090153047E-2</v>
      </c>
      <c r="J187">
        <f t="shared" si="256"/>
        <v>1.9253797177403713E-2</v>
      </c>
      <c r="K187">
        <f t="shared" si="256"/>
        <v>1.9026081749208109E-2</v>
      </c>
      <c r="L187">
        <f t="shared" si="256"/>
        <v>1.8799952393274713E-2</v>
      </c>
      <c r="M187">
        <f t="shared" si="256"/>
        <v>1.857539974846667E-2</v>
      </c>
      <c r="N187">
        <f t="shared" si="251"/>
        <v>1.8352414504537107E-2</v>
      </c>
      <c r="O187">
        <f t="shared" si="251"/>
        <v>1.8130987401865781E-2</v>
      </c>
      <c r="P187">
        <f t="shared" si="251"/>
        <v>1.7911109231197073E-2</v>
      </c>
      <c r="Q187">
        <f t="shared" si="251"/>
        <v>1.7692770833379261E-2</v>
      </c>
      <c r="R187">
        <f t="shared" si="251"/>
        <v>1.7475963099105103E-2</v>
      </c>
      <c r="S187">
        <f t="shared" si="251"/>
        <v>1.7260676968653733E-2</v>
      </c>
      <c r="T187">
        <f t="shared" si="251"/>
        <v>1.7046903431633849E-2</v>
      </c>
      <c r="U187">
        <f t="shared" si="251"/>
        <v>1.683463352672817E-2</v>
      </c>
      <c r="V187">
        <f t="shared" si="251"/>
        <v>1.6623858341439191E-2</v>
      </c>
      <c r="W187">
        <f t="shared" si="251"/>
        <v>1.6414569011836216E-2</v>
      </c>
      <c r="X187">
        <f t="shared" si="251"/>
        <v>1.6206756722303629E-2</v>
      </c>
      <c r="Y187">
        <f t="shared" si="251"/>
        <v>1.6000412705290474E-2</v>
      </c>
      <c r="Z187">
        <f t="shared" si="251"/>
        <v>1.579552824106124E-2</v>
      </c>
      <c r="AA187">
        <f t="shared" si="251"/>
        <v>1.5592094657447928E-2</v>
      </c>
      <c r="AB187">
        <f t="shared" si="251"/>
        <v>1.5390103329603355E-2</v>
      </c>
      <c r="AC187">
        <f t="shared" si="251"/>
        <v>1.51895456797557E-2</v>
      </c>
      <c r="AD187">
        <f t="shared" si="257"/>
        <v>1.4990413176964253E-2</v>
      </c>
      <c r="AE187">
        <f t="shared" si="257"/>
        <v>1.4792697336876435E-2</v>
      </c>
      <c r="AF187">
        <f t="shared" si="257"/>
        <v>1.4596389721485995E-2</v>
      </c>
      <c r="AG187">
        <f t="shared" si="257"/>
        <v>1.4401481938892442E-2</v>
      </c>
      <c r="AH187">
        <f t="shared" si="258"/>
        <v>1.4207965643061682E-2</v>
      </c>
      <c r="AI187">
        <f t="shared" si="258"/>
        <v>1.4015832533587855E-2</v>
      </c>
      <c r="AJ187">
        <f t="shared" si="258"/>
        <v>1.3825074355456367E-2</v>
      </c>
      <c r="AK187">
        <f t="shared" si="258"/>
        <v>1.3635682898808095E-2</v>
      </c>
      <c r="AL187">
        <f t="shared" si="258"/>
        <v>1.3447649998704823E-2</v>
      </c>
      <c r="AM187">
        <f t="shared" si="258"/>
        <v>1.32609675348958E-2</v>
      </c>
      <c r="AN187">
        <f t="shared" si="258"/>
        <v>1.3075627431585492E-2</v>
      </c>
      <c r="AO187">
        <f t="shared" si="258"/>
        <v>1.2891621657202526E-2</v>
      </c>
      <c r="AP187">
        <f t="shared" si="258"/>
        <v>1.2708942224169757E-2</v>
      </c>
      <c r="AQ187">
        <f t="shared" si="258"/>
        <v>1.2527581188675502E-2</v>
      </c>
      <c r="AR187">
        <f t="shared" si="252"/>
        <v>1.234753065044593E-2</v>
      </c>
      <c r="AS187">
        <f t="shared" si="252"/>
        <v>1.2168782752518608E-2</v>
      </c>
      <c r="AT187">
        <f t="shared" si="252"/>
        <v>1.1991329681017127E-2</v>
      </c>
      <c r="AU187">
        <f t="shared" si="252"/>
        <v>1.1815163664926957E-2</v>
      </c>
      <c r="AV187">
        <f t="shared" si="252"/>
        <v>1.1640276975872334E-2</v>
      </c>
      <c r="AW187">
        <f t="shared" si="252"/>
        <v>1.1466661927894325E-2</v>
      </c>
      <c r="AX187">
        <f t="shared" si="252"/>
        <v>1.0195336354303933E-2</v>
      </c>
      <c r="AY187">
        <f t="shared" si="252"/>
        <v>8.7135734143734649E-3</v>
      </c>
      <c r="AZ187">
        <f t="shared" si="252"/>
        <v>7.8455986253089388E-3</v>
      </c>
      <c r="BA187">
        <f t="shared" si="252"/>
        <v>7.1883243521055256E-3</v>
      </c>
      <c r="BB187">
        <f t="shared" si="252"/>
        <v>6.6513572909065247E-3</v>
      </c>
      <c r="BC187">
        <f t="shared" si="252"/>
        <v>6.1955286411079433E-3</v>
      </c>
      <c r="BD187">
        <f t="shared" si="252"/>
        <v>5.7993833337282143E-3</v>
      </c>
      <c r="BE187">
        <f t="shared" si="252"/>
        <v>5.4495504415347316E-3</v>
      </c>
      <c r="BF187">
        <f t="shared" si="252"/>
        <v>5.1369793074453893E-3</v>
      </c>
      <c r="BG187">
        <f t="shared" si="252"/>
        <v>4.8551808162272591E-3</v>
      </c>
      <c r="BH187">
        <f t="shared" si="259"/>
        <v>4.5993013478384708E-3</v>
      </c>
      <c r="BI187">
        <f t="shared" si="259"/>
        <v>4.3655911901722905E-3</v>
      </c>
      <c r="BJ187">
        <f t="shared" si="259"/>
        <v>4.1510786749223644E-3</v>
      </c>
      <c r="BK187">
        <f t="shared" si="259"/>
        <v>3.9533598148132733E-3</v>
      </c>
      <c r="BL187">
        <f t="shared" si="260"/>
        <v>3.7704566978673079E-3</v>
      </c>
      <c r="BM187">
        <f t="shared" si="260"/>
        <v>3.6007188123150851E-3</v>
      </c>
      <c r="BN187">
        <f t="shared" si="260"/>
        <v>3.4427522615431785E-3</v>
      </c>
      <c r="BO187">
        <f t="shared" si="260"/>
        <v>3.2953677158679123E-3</v>
      </c>
      <c r="BP187">
        <f t="shared" si="260"/>
        <v>3.1575413187917315E-3</v>
      </c>
      <c r="BQ187">
        <f t="shared" si="260"/>
        <v>3.0283847755775651E-3</v>
      </c>
      <c r="BR187">
        <f t="shared" si="260"/>
        <v>2.907122093575638E-3</v>
      </c>
      <c r="BS187">
        <f t="shared" si="260"/>
        <v>2.7930712344819116E-3</v>
      </c>
      <c r="BT187">
        <f t="shared" si="260"/>
        <v>2.6856294560879557E-3</v>
      </c>
      <c r="BU187">
        <f t="shared" si="260"/>
        <v>2.5842614678085124E-3</v>
      </c>
      <c r="BV187">
        <f t="shared" si="253"/>
        <v>2.4884897616628634E-3</v>
      </c>
      <c r="BW187">
        <f t="shared" si="253"/>
        <v>2.3978866460776845E-3</v>
      </c>
      <c r="BX187">
        <f t="shared" si="253"/>
        <v>2.3120676275585803E-3</v>
      </c>
      <c r="BY187">
        <f t="shared" si="253"/>
        <v>2.2306858701900247E-3</v>
      </c>
      <c r="BZ187">
        <f t="shared" si="253"/>
        <v>2.153427525083866E-3</v>
      </c>
      <c r="CA187">
        <f t="shared" si="253"/>
        <v>2.0800077680069935E-3</v>
      </c>
      <c r="CB187">
        <f t="shared" si="253"/>
        <v>2.0101674180418717E-3</v>
      </c>
      <c r="CC187">
        <f t="shared" si="253"/>
        <v>1.9436700364244316E-3</v>
      </c>
      <c r="CD187">
        <f t="shared" si="253"/>
        <v>1.8802994248756483E-3</v>
      </c>
      <c r="CE187">
        <f t="shared" si="253"/>
        <v>1.8198574583698222E-3</v>
      </c>
      <c r="CF187">
        <f t="shared" si="261"/>
        <v>1.7621621994970004E-3</v>
      </c>
      <c r="CG187">
        <f t="shared" si="261"/>
        <v>1.7070462512041495E-3</v>
      </c>
      <c r="CH187">
        <f t="shared" si="261"/>
        <v>1.654355312347008E-3</v>
      </c>
      <c r="CI187">
        <f t="shared" si="261"/>
        <v>1.6039469066035062E-3</v>
      </c>
      <c r="CJ187">
        <f t="shared" si="261"/>
        <v>1.5556892602293529E-3</v>
      </c>
      <c r="CK187">
        <f t="shared" si="261"/>
        <v>1.509460308133438E-3</v>
      </c>
      <c r="CL187">
        <f t="shared" si="261"/>
        <v>1.4651468110112487E-3</v>
      </c>
      <c r="CM187">
        <f t="shared" si="261"/>
        <v>1.42264356894936E-3</v>
      </c>
      <c r="CN187">
        <f t="shared" si="261"/>
        <v>1.3818527191202777E-3</v>
      </c>
      <c r="CO187">
        <f t="shared" si="261"/>
        <v>1.342683107015808E-3</v>
      </c>
      <c r="CP187">
        <f t="shared" si="254"/>
        <v>1.3050497221905597E-3</v>
      </c>
      <c r="CQ187">
        <f t="shared" si="254"/>
        <v>1.2688731907619421E-3</v>
      </c>
      <c r="CR187">
        <f t="shared" si="254"/>
        <v>8.1709774512740523E-4</v>
      </c>
      <c r="CS187">
        <f t="shared" si="254"/>
        <v>5.3081546944173962E-4</v>
      </c>
      <c r="CT187">
        <f t="shared" si="254"/>
        <v>3.6767784585582485E-4</v>
      </c>
      <c r="CU187">
        <f t="shared" si="254"/>
        <v>2.5582547843640573E-4</v>
      </c>
      <c r="CV187">
        <f t="shared" si="254"/>
        <v>1.7471152482420057E-4</v>
      </c>
      <c r="CW187">
        <f t="shared" si="254"/>
        <v>1.1486781668098896E-4</v>
      </c>
      <c r="CX187">
        <f t="shared" si="254"/>
        <v>7.0951740596853502E-5</v>
      </c>
      <c r="CY187">
        <f t="shared" si="254"/>
        <v>3.9572516194056093E-5</v>
      </c>
      <c r="CZ187">
        <f t="shared" si="254"/>
        <v>1.8404165208114884E-5</v>
      </c>
      <c r="DA187">
        <f t="shared" si="254"/>
        <v>5.7602040991960679E-6</v>
      </c>
      <c r="DB187">
        <f t="shared" si="254"/>
        <v>3.6596266463745191E-7</v>
      </c>
      <c r="DC187">
        <f t="shared" si="254"/>
        <v>0</v>
      </c>
      <c r="DD187">
        <f t="shared" si="254"/>
        <v>0</v>
      </c>
      <c r="DE187">
        <f t="shared" si="254"/>
        <v>0</v>
      </c>
      <c r="DF187">
        <f t="shared" si="262"/>
        <v>0</v>
      </c>
      <c r="DG187">
        <f t="shared" si="262"/>
        <v>0</v>
      </c>
      <c r="DH187">
        <f t="shared" si="262"/>
        <v>0</v>
      </c>
      <c r="DI187">
        <f t="shared" si="262"/>
        <v>0</v>
      </c>
      <c r="DJ187">
        <f t="shared" si="263"/>
        <v>0</v>
      </c>
      <c r="DK187">
        <f t="shared" si="263"/>
        <v>0</v>
      </c>
      <c r="DL187">
        <f t="shared" si="263"/>
        <v>0</v>
      </c>
      <c r="DM187">
        <f t="shared" si="263"/>
        <v>0</v>
      </c>
      <c r="DN187">
        <f t="shared" si="263"/>
        <v>0</v>
      </c>
      <c r="DO187">
        <f t="shared" si="263"/>
        <v>0</v>
      </c>
      <c r="DP187">
        <f t="shared" si="263"/>
        <v>0</v>
      </c>
      <c r="DQ187">
        <f t="shared" si="263"/>
        <v>0</v>
      </c>
      <c r="DR187">
        <f t="shared" si="263"/>
        <v>0</v>
      </c>
      <c r="DS187">
        <f t="shared" si="263"/>
        <v>0</v>
      </c>
      <c r="DT187">
        <f t="shared" si="255"/>
        <v>0</v>
      </c>
      <c r="DU187">
        <f t="shared" si="255"/>
        <v>0</v>
      </c>
      <c r="DV187">
        <f t="shared" si="255"/>
        <v>0</v>
      </c>
      <c r="DW187">
        <f t="shared" si="255"/>
        <v>0</v>
      </c>
      <c r="DX187">
        <f t="shared" si="255"/>
        <v>0</v>
      </c>
      <c r="DY187">
        <f t="shared" si="255"/>
        <v>0</v>
      </c>
      <c r="DZ187">
        <f t="shared" si="255"/>
        <v>0</v>
      </c>
      <c r="EA187">
        <f t="shared" si="255"/>
        <v>0</v>
      </c>
      <c r="EB187">
        <f t="shared" si="255"/>
        <v>0</v>
      </c>
      <c r="EC187">
        <f t="shared" si="255"/>
        <v>0</v>
      </c>
      <c r="ED187">
        <f t="shared" si="264"/>
        <v>0</v>
      </c>
      <c r="EE187">
        <f t="shared" si="264"/>
        <v>0</v>
      </c>
      <c r="EF187">
        <f t="shared" si="264"/>
        <v>0</v>
      </c>
      <c r="EG187">
        <f t="shared" si="264"/>
        <v>0</v>
      </c>
      <c r="EH187">
        <f t="shared" si="264"/>
        <v>0</v>
      </c>
      <c r="EI187">
        <f t="shared" si="264"/>
        <v>0</v>
      </c>
      <c r="EJ187">
        <f t="shared" si="264"/>
        <v>0</v>
      </c>
      <c r="EK187">
        <f t="shared" si="264"/>
        <v>0</v>
      </c>
      <c r="EL187">
        <f t="shared" si="264"/>
        <v>0</v>
      </c>
      <c r="EM187">
        <f t="shared" si="264"/>
        <v>0</v>
      </c>
      <c r="EN187">
        <f t="shared" si="265"/>
        <v>0</v>
      </c>
      <c r="EO187">
        <f t="shared" si="265"/>
        <v>0</v>
      </c>
      <c r="EP187">
        <f t="shared" si="265"/>
        <v>0</v>
      </c>
      <c r="EQ187">
        <f t="shared" si="265"/>
        <v>0</v>
      </c>
      <c r="ER187">
        <f t="shared" si="265"/>
        <v>0</v>
      </c>
      <c r="ES187">
        <f t="shared" si="265"/>
        <v>0</v>
      </c>
      <c r="ET187">
        <f t="shared" si="265"/>
        <v>0</v>
      </c>
      <c r="EU187">
        <f t="shared" si="265"/>
        <v>0</v>
      </c>
      <c r="EV187">
        <f t="shared" si="265"/>
        <v>0</v>
      </c>
      <c r="EW187">
        <f t="shared" si="265"/>
        <v>0</v>
      </c>
      <c r="EX187">
        <f t="shared" si="265"/>
        <v>0</v>
      </c>
      <c r="EZ187">
        <f t="shared" si="266"/>
        <v>0.88583302040187761</v>
      </c>
      <c r="FB187">
        <f t="shared" si="267"/>
        <v>1.0520442973920352E-2</v>
      </c>
      <c r="FC187">
        <f t="shared" si="268"/>
        <v>0.24867093752405198</v>
      </c>
    </row>
    <row r="188" spans="1:159" x14ac:dyDescent="0.25">
      <c r="A188">
        <v>1205</v>
      </c>
      <c r="B188" s="20">
        <f>'Input spectra'!S187</f>
        <v>4.2478283248724401E-2</v>
      </c>
      <c r="C188">
        <f>'Input spectra'!D187</f>
        <v>0</v>
      </c>
      <c r="D188">
        <f t="shared" si="256"/>
        <v>2.0653927966864227E-2</v>
      </c>
      <c r="E188">
        <f t="shared" si="256"/>
        <v>2.0416603860154328E-2</v>
      </c>
      <c r="F188">
        <f t="shared" si="256"/>
        <v>2.0180920600091121E-2</v>
      </c>
      <c r="G188">
        <f t="shared" si="256"/>
        <v>1.9946868540312062E-2</v>
      </c>
      <c r="H188">
        <f t="shared" si="256"/>
        <v>1.9714438086750916E-2</v>
      </c>
      <c r="I188">
        <f t="shared" si="256"/>
        <v>1.9483619697367748E-2</v>
      </c>
      <c r="J188">
        <f t="shared" si="256"/>
        <v>1.9254403881880228E-2</v>
      </c>
      <c r="K188">
        <f t="shared" si="256"/>
        <v>1.9026781201496302E-2</v>
      </c>
      <c r="L188">
        <f t="shared" si="256"/>
        <v>1.8800742268648186E-2</v>
      </c>
      <c r="M188">
        <f t="shared" si="256"/>
        <v>1.857627774672772E-2</v>
      </c>
      <c r="N188">
        <f t="shared" si="251"/>
        <v>1.8353378349823004E-2</v>
      </c>
      <c r="O188">
        <f t="shared" si="251"/>
        <v>1.8132034842456356E-2</v>
      </c>
      <c r="P188">
        <f t="shared" si="251"/>
        <v>1.7912238039323635E-2</v>
      </c>
      <c r="Q188">
        <f t="shared" si="251"/>
        <v>1.7693978805034791E-2</v>
      </c>
      <c r="R188">
        <f t="shared" si="251"/>
        <v>1.7477248053855761E-2</v>
      </c>
      <c r="S188">
        <f t="shared" si="251"/>
        <v>1.7262036749451655E-2</v>
      </c>
      <c r="T188">
        <f t="shared" si="251"/>
        <v>1.7048335904631205E-2</v>
      </c>
      <c r="U188">
        <f t="shared" si="251"/>
        <v>1.6836136581092488E-2</v>
      </c>
      <c r="V188">
        <f t="shared" si="251"/>
        <v>1.6625429889169981E-2</v>
      </c>
      <c r="W188">
        <f t="shared" si="251"/>
        <v>1.6416206987582803E-2</v>
      </c>
      <c r="X188">
        <f t="shared" si="251"/>
        <v>1.620845908318426E-2</v>
      </c>
      <c r="Y188">
        <f t="shared" si="251"/>
        <v>1.6002177430712649E-2</v>
      </c>
      <c r="Z188">
        <f t="shared" si="251"/>
        <v>1.5797353332543295E-2</v>
      </c>
      <c r="AA188">
        <f t="shared" si="251"/>
        <v>1.5593978138441811E-2</v>
      </c>
      <c r="AB188">
        <f t="shared" si="251"/>
        <v>1.5392043245318648E-2</v>
      </c>
      <c r="AC188">
        <f t="shared" si="251"/>
        <v>1.5191540096984826E-2</v>
      </c>
      <c r="AD188">
        <f t="shared" si="257"/>
        <v>1.4992460183908894E-2</v>
      </c>
      <c r="AE188">
        <f t="shared" si="257"/>
        <v>1.4794795042975144E-2</v>
      </c>
      <c r="AF188">
        <f t="shared" si="257"/>
        <v>1.4598536257242993E-2</v>
      </c>
      <c r="AG188">
        <f t="shared" si="257"/>
        <v>1.4403675455707586E-2</v>
      </c>
      <c r="AH188">
        <f t="shared" si="258"/>
        <v>1.4210204313061617E-2</v>
      </c>
      <c r="AI188">
        <f t="shared" si="258"/>
        <v>1.4018114549458316E-2</v>
      </c>
      <c r="AJ188">
        <f t="shared" si="258"/>
        <v>1.3827397930275641E-2</v>
      </c>
      <c r="AK188">
        <f t="shared" si="258"/>
        <v>1.3638046265881647E-2</v>
      </c>
      <c r="AL188">
        <f t="shared" si="258"/>
        <v>1.3450051411401034E-2</v>
      </c>
      <c r="AM188">
        <f t="shared" si="258"/>
        <v>1.3263405266482866E-2</v>
      </c>
      <c r="AN188">
        <f t="shared" si="258"/>
        <v>1.3078099775069444E-2</v>
      </c>
      <c r="AO188">
        <f t="shared" si="258"/>
        <v>1.2894126925166357E-2</v>
      </c>
      <c r="AP188">
        <f t="shared" si="258"/>
        <v>1.2711478748613685E-2</v>
      </c>
      <c r="AQ188">
        <f t="shared" si="258"/>
        <v>1.2530147320858309E-2</v>
      </c>
      <c r="AR188">
        <f t="shared" si="252"/>
        <v>1.2350124760727445E-2</v>
      </c>
      <c r="AS188">
        <f t="shared" si="252"/>
        <v>1.2171403230203231E-2</v>
      </c>
      <c r="AT188">
        <f t="shared" si="252"/>
        <v>1.1993974934198478E-2</v>
      </c>
      <c r="AU188">
        <f t="shared" si="252"/>
        <v>1.1817832120333589E-2</v>
      </c>
      <c r="AV188">
        <f t="shared" si="252"/>
        <v>1.1642967078714508E-2</v>
      </c>
      <c r="AW188">
        <f t="shared" si="252"/>
        <v>1.1469372141711873E-2</v>
      </c>
      <c r="AX188">
        <f t="shared" si="252"/>
        <v>1.0197799638742462E-2</v>
      </c>
      <c r="AY188">
        <f t="shared" si="252"/>
        <v>8.7157244641801017E-3</v>
      </c>
      <c r="AZ188">
        <f t="shared" si="252"/>
        <v>7.8475766184344792E-3</v>
      </c>
      <c r="BA188">
        <f t="shared" si="252"/>
        <v>7.190174397308906E-3</v>
      </c>
      <c r="BB188">
        <f t="shared" si="252"/>
        <v>6.6531040781714268E-3</v>
      </c>
      <c r="BC188">
        <f t="shared" si="252"/>
        <v>6.1971882640157114E-3</v>
      </c>
      <c r="BD188">
        <f t="shared" si="252"/>
        <v>5.8009673045451744E-3</v>
      </c>
      <c r="BE188">
        <f t="shared" si="252"/>
        <v>5.4510674908646271E-3</v>
      </c>
      <c r="BF188">
        <f t="shared" si="252"/>
        <v>5.1384363286529674E-3</v>
      </c>
      <c r="BG188">
        <f t="shared" si="252"/>
        <v>4.8565834152613004E-3</v>
      </c>
      <c r="BH188">
        <f t="shared" si="259"/>
        <v>4.6006541879469185E-3</v>
      </c>
      <c r="BI188">
        <f t="shared" si="259"/>
        <v>4.366898220420419E-3</v>
      </c>
      <c r="BJ188">
        <f t="shared" si="259"/>
        <v>4.1523432884320033E-3</v>
      </c>
      <c r="BK188">
        <f t="shared" si="259"/>
        <v>3.9545849622461722E-3</v>
      </c>
      <c r="BL188">
        <f t="shared" si="260"/>
        <v>3.7716449711913303E-3</v>
      </c>
      <c r="BM188">
        <f t="shared" si="260"/>
        <v>3.6018725081452606E-3</v>
      </c>
      <c r="BN188">
        <f t="shared" si="260"/>
        <v>3.4438734300301843E-3</v>
      </c>
      <c r="BO188">
        <f t="shared" si="260"/>
        <v>3.2964581991032013E-3</v>
      </c>
      <c r="BP188">
        <f t="shared" si="260"/>
        <v>3.1586027814436749E-3</v>
      </c>
      <c r="BQ188">
        <f t="shared" si="260"/>
        <v>3.0294187296614587E-3</v>
      </c>
      <c r="BR188">
        <f t="shared" si="260"/>
        <v>2.9081299187207863E-3</v>
      </c>
      <c r="BS188">
        <f t="shared" si="260"/>
        <v>2.7940541946913128E-3</v>
      </c>
      <c r="BT188">
        <f t="shared" si="260"/>
        <v>2.6865887137301082E-3</v>
      </c>
      <c r="BU188">
        <f t="shared" si="260"/>
        <v>2.5851980953991334E-3</v>
      </c>
      <c r="BV188">
        <f t="shared" si="253"/>
        <v>2.4894047518630902E-3</v>
      </c>
      <c r="BW188">
        <f t="shared" si="253"/>
        <v>2.3987809202390483E-3</v>
      </c>
      <c r="BX188">
        <f t="shared" si="253"/>
        <v>2.3129420430734226E-3</v>
      </c>
      <c r="BY188">
        <f t="shared" si="253"/>
        <v>2.2315412268520485E-3</v>
      </c>
      <c r="BZ188">
        <f t="shared" si="253"/>
        <v>2.154264570622341E-3</v>
      </c>
      <c r="CA188">
        <f t="shared" si="253"/>
        <v>2.0808272029263896E-3</v>
      </c>
      <c r="CB188">
        <f t="shared" si="253"/>
        <v>2.0109698998739892E-3</v>
      </c>
      <c r="CC188">
        <f t="shared" si="253"/>
        <v>1.9444561834806653E-3</v>
      </c>
      <c r="CD188">
        <f t="shared" si="253"/>
        <v>1.8810698195716165E-3</v>
      </c>
      <c r="CE188">
        <f t="shared" si="253"/>
        <v>1.8206126501822983E-3</v>
      </c>
      <c r="CF188">
        <f t="shared" si="261"/>
        <v>1.7629027076031664E-3</v>
      </c>
      <c r="CG188">
        <f t="shared" si="261"/>
        <v>1.70777256684516E-3</v>
      </c>
      <c r="CH188">
        <f t="shared" si="261"/>
        <v>1.6550679009513073E-3</v>
      </c>
      <c r="CI188">
        <f t="shared" si="261"/>
        <v>1.6046462096999472E-3</v>
      </c>
      <c r="CJ188">
        <f t="shared" si="261"/>
        <v>1.5563756971757321E-3</v>
      </c>
      <c r="CK188">
        <f t="shared" si="261"/>
        <v>1.5101342776823673E-3</v>
      </c>
      <c r="CL188">
        <f t="shared" si="261"/>
        <v>1.4658086927322044E-3</v>
      </c>
      <c r="CM188">
        <f t="shared" si="261"/>
        <v>1.4232937245231721E-3</v>
      </c>
      <c r="CN188">
        <f t="shared" si="261"/>
        <v>1.3824914935201393E-3</v>
      </c>
      <c r="CO188">
        <f t="shared" si="261"/>
        <v>1.343310829587052E-3</v>
      </c>
      <c r="CP188">
        <f t="shared" si="254"/>
        <v>1.3056667076398799E-3</v>
      </c>
      <c r="CQ188">
        <f t="shared" si="254"/>
        <v>1.2694797400654046E-3</v>
      </c>
      <c r="CR188">
        <f t="shared" si="254"/>
        <v>8.1749262907019444E-4</v>
      </c>
      <c r="CS188">
        <f t="shared" si="254"/>
        <v>5.3107478901302395E-4</v>
      </c>
      <c r="CT188">
        <f t="shared" si="254"/>
        <v>3.678593996093447E-4</v>
      </c>
      <c r="CU188">
        <f t="shared" si="254"/>
        <v>2.5595314537866018E-4</v>
      </c>
      <c r="CV188">
        <f t="shared" si="254"/>
        <v>1.7479963072262466E-4</v>
      </c>
      <c r="CW188">
        <f t="shared" si="254"/>
        <v>1.1492634734325396E-4</v>
      </c>
      <c r="CX188">
        <f t="shared" si="254"/>
        <v>7.0988266722416104E-5</v>
      </c>
      <c r="CY188">
        <f t="shared" si="254"/>
        <v>3.9593096151791199E-5</v>
      </c>
      <c r="CZ188">
        <f t="shared" si="254"/>
        <v>1.8413833124419606E-5</v>
      </c>
      <c r="DA188">
        <f t="shared" si="254"/>
        <v>5.7632602666403544E-6</v>
      </c>
      <c r="DB188">
        <f t="shared" si="254"/>
        <v>3.6615875488410512E-7</v>
      </c>
      <c r="DC188">
        <f t="shared" si="254"/>
        <v>0</v>
      </c>
      <c r="DD188">
        <f t="shared" si="254"/>
        <v>0</v>
      </c>
      <c r="DE188">
        <f t="shared" si="254"/>
        <v>0</v>
      </c>
      <c r="DF188">
        <f t="shared" si="262"/>
        <v>0</v>
      </c>
      <c r="DG188">
        <f t="shared" si="262"/>
        <v>0</v>
      </c>
      <c r="DH188">
        <f t="shared" si="262"/>
        <v>0</v>
      </c>
      <c r="DI188">
        <f t="shared" si="262"/>
        <v>0</v>
      </c>
      <c r="DJ188">
        <f t="shared" si="263"/>
        <v>0</v>
      </c>
      <c r="DK188">
        <f t="shared" si="263"/>
        <v>0</v>
      </c>
      <c r="DL188">
        <f t="shared" si="263"/>
        <v>0</v>
      </c>
      <c r="DM188">
        <f t="shared" si="263"/>
        <v>0</v>
      </c>
      <c r="DN188">
        <f t="shared" si="263"/>
        <v>0</v>
      </c>
      <c r="DO188">
        <f t="shared" si="263"/>
        <v>0</v>
      </c>
      <c r="DP188">
        <f t="shared" si="263"/>
        <v>0</v>
      </c>
      <c r="DQ188">
        <f t="shared" si="263"/>
        <v>0</v>
      </c>
      <c r="DR188">
        <f t="shared" si="263"/>
        <v>0</v>
      </c>
      <c r="DS188">
        <f t="shared" si="263"/>
        <v>0</v>
      </c>
      <c r="DT188">
        <f t="shared" si="255"/>
        <v>0</v>
      </c>
      <c r="DU188">
        <f t="shared" si="255"/>
        <v>0</v>
      </c>
      <c r="DV188">
        <f t="shared" si="255"/>
        <v>0</v>
      </c>
      <c r="DW188">
        <f t="shared" si="255"/>
        <v>0</v>
      </c>
      <c r="DX188">
        <f t="shared" si="255"/>
        <v>0</v>
      </c>
      <c r="DY188">
        <f t="shared" si="255"/>
        <v>0</v>
      </c>
      <c r="DZ188">
        <f t="shared" si="255"/>
        <v>0</v>
      </c>
      <c r="EA188">
        <f t="shared" si="255"/>
        <v>0</v>
      </c>
      <c r="EB188">
        <f t="shared" si="255"/>
        <v>0</v>
      </c>
      <c r="EC188">
        <f t="shared" si="255"/>
        <v>0</v>
      </c>
      <c r="ED188">
        <f t="shared" si="264"/>
        <v>0</v>
      </c>
      <c r="EE188">
        <f t="shared" si="264"/>
        <v>0</v>
      </c>
      <c r="EF188">
        <f t="shared" si="264"/>
        <v>0</v>
      </c>
      <c r="EG188">
        <f t="shared" si="264"/>
        <v>0</v>
      </c>
      <c r="EH188">
        <f t="shared" si="264"/>
        <v>0</v>
      </c>
      <c r="EI188">
        <f t="shared" si="264"/>
        <v>0</v>
      </c>
      <c r="EJ188">
        <f t="shared" si="264"/>
        <v>0</v>
      </c>
      <c r="EK188">
        <f t="shared" si="264"/>
        <v>0</v>
      </c>
      <c r="EL188">
        <f t="shared" si="264"/>
        <v>0</v>
      </c>
      <c r="EM188">
        <f t="shared" si="264"/>
        <v>0</v>
      </c>
      <c r="EN188">
        <f t="shared" si="265"/>
        <v>0</v>
      </c>
      <c r="EO188">
        <f t="shared" si="265"/>
        <v>0</v>
      </c>
      <c r="EP188">
        <f t="shared" si="265"/>
        <v>0</v>
      </c>
      <c r="EQ188">
        <f t="shared" si="265"/>
        <v>0</v>
      </c>
      <c r="ER188">
        <f t="shared" si="265"/>
        <v>0</v>
      </c>
      <c r="ES188">
        <f t="shared" si="265"/>
        <v>0</v>
      </c>
      <c r="ET188">
        <f t="shared" si="265"/>
        <v>0</v>
      </c>
      <c r="EU188">
        <f t="shared" si="265"/>
        <v>0</v>
      </c>
      <c r="EV188">
        <f t="shared" si="265"/>
        <v>0</v>
      </c>
      <c r="EW188">
        <f t="shared" si="265"/>
        <v>0</v>
      </c>
      <c r="EX188">
        <f t="shared" si="265"/>
        <v>0</v>
      </c>
      <c r="EZ188">
        <f t="shared" si="266"/>
        <v>0.88596136766609945</v>
      </c>
      <c r="FB188">
        <f t="shared" si="267"/>
        <v>1.0507589723213917E-2</v>
      </c>
      <c r="FC188">
        <f t="shared" si="268"/>
        <v>0.24867257859824929</v>
      </c>
    </row>
    <row r="189" spans="1:159" x14ac:dyDescent="0.25">
      <c r="A189">
        <v>1210</v>
      </c>
      <c r="B189" s="20">
        <f>'Input spectra'!S188</f>
        <v>4.2425765909570798E-2</v>
      </c>
      <c r="C189">
        <f>'Input spectra'!D188</f>
        <v>0</v>
      </c>
      <c r="D189">
        <f t="shared" si="256"/>
        <v>2.0653927966864227E-2</v>
      </c>
      <c r="E189">
        <f t="shared" si="256"/>
        <v>2.041671108300681E-2</v>
      </c>
      <c r="F189">
        <f t="shared" si="256"/>
        <v>2.0181132570854649E-2</v>
      </c>
      <c r="G189">
        <f t="shared" si="256"/>
        <v>1.9947182809725801E-2</v>
      </c>
      <c r="H189">
        <f t="shared" si="256"/>
        <v>1.9714852231033343E-2</v>
      </c>
      <c r="I189">
        <f t="shared" si="256"/>
        <v>1.948413131801675E-2</v>
      </c>
      <c r="J189">
        <f t="shared" si="256"/>
        <v>1.9255010605474552E-2</v>
      </c>
      <c r="K189">
        <f t="shared" si="256"/>
        <v>1.9027480679498329E-2</v>
      </c>
      <c r="L189">
        <f t="shared" si="256"/>
        <v>1.8801532177208077E-2</v>
      </c>
      <c r="M189">
        <f t="shared" si="256"/>
        <v>1.8577155786488872E-2</v>
      </c>
      <c r="N189">
        <f t="shared" si="251"/>
        <v>1.8354342245728818E-2</v>
      </c>
      <c r="O189">
        <f t="shared" si="251"/>
        <v>1.813308234355835E-2</v>
      </c>
      <c r="P189">
        <f t="shared" si="251"/>
        <v>1.7913366918590835E-2</v>
      </c>
      <c r="Q189">
        <f t="shared" si="251"/>
        <v>1.7695186859164429E-2</v>
      </c>
      <c r="R189">
        <f t="shared" si="251"/>
        <v>1.7478533103085264E-2</v>
      </c>
      <c r="S189">
        <f t="shared" si="251"/>
        <v>1.7263396637371906E-2</v>
      </c>
      <c r="T189">
        <f t="shared" si="251"/>
        <v>1.7049768498001085E-2</v>
      </c>
      <c r="U189">
        <f t="shared" si="251"/>
        <v>1.6837639769654706E-2</v>
      </c>
      <c r="V189">
        <f t="shared" si="251"/>
        <v>1.6627001585468103E-2</v>
      </c>
      <c r="W189">
        <f t="shared" si="251"/>
        <v>1.6417845126779587E-2</v>
      </c>
      <c r="X189">
        <f t="shared" si="251"/>
        <v>1.6210161622881206E-2</v>
      </c>
      <c r="Y189">
        <f t="shared" si="251"/>
        <v>1.6003942350770795E-2</v>
      </c>
      <c r="Z189">
        <f t="shared" si="251"/>
        <v>1.5799178634905219E-2</v>
      </c>
      <c r="AA189">
        <f t="shared" si="251"/>
        <v>1.559586184695488E-2</v>
      </c>
      <c r="AB189">
        <f t="shared" si="251"/>
        <v>1.5393983405559458E-2</v>
      </c>
      <c r="AC189">
        <f t="shared" si="251"/>
        <v>1.5193534776084856E-2</v>
      </c>
      <c r="AD189">
        <f t="shared" si="257"/>
        <v>1.4994507470381349E-2</v>
      </c>
      <c r="AE189">
        <f t="shared" si="257"/>
        <v>1.4796893046542988E-2</v>
      </c>
      <c r="AF189">
        <f t="shared" si="257"/>
        <v>1.4600683108668168E-2</v>
      </c>
      <c r="AG189">
        <f t="shared" si="257"/>
        <v>1.4405869306621404E-2</v>
      </c>
      <c r="AH189">
        <f t="shared" si="258"/>
        <v>1.4212443335796313E-2</v>
      </c>
      <c r="AI189">
        <f t="shared" si="258"/>
        <v>1.4020396936879764E-2</v>
      </c>
      <c r="AJ189">
        <f t="shared" si="258"/>
        <v>1.3829721895617226E-2</v>
      </c>
      <c r="AK189">
        <f t="shared" si="258"/>
        <v>1.3640410042579269E-2</v>
      </c>
      <c r="AL189">
        <f t="shared" si="258"/>
        <v>1.3452453252929267E-2</v>
      </c>
      <c r="AM189">
        <f t="shared" si="258"/>
        <v>1.3265843446192237E-2</v>
      </c>
      <c r="AN189">
        <f t="shared" si="258"/>
        <v>1.308057258602483E-2</v>
      </c>
      <c r="AO189">
        <f t="shared" si="258"/>
        <v>1.2896632679986517E-2</v>
      </c>
      <c r="AP189">
        <f t="shared" si="258"/>
        <v>1.2714015779311879E-2</v>
      </c>
      <c r="AQ189">
        <f t="shared" si="258"/>
        <v>1.2532713978684043E-2</v>
      </c>
      <c r="AR189">
        <f t="shared" si="252"/>
        <v>1.2352719416009279E-2</v>
      </c>
      <c r="AS189">
        <f t="shared" si="252"/>
        <v>1.2174024272192718E-2</v>
      </c>
      <c r="AT189">
        <f t="shared" si="252"/>
        <v>1.1996620770915151E-2</v>
      </c>
      <c r="AU189">
        <f t="shared" si="252"/>
        <v>1.1820501178411028E-2</v>
      </c>
      <c r="AV189">
        <f t="shared" si="252"/>
        <v>1.1645657803247498E-2</v>
      </c>
      <c r="AW189">
        <f t="shared" si="252"/>
        <v>1.1472082996104594E-2</v>
      </c>
      <c r="AX189">
        <f t="shared" si="252"/>
        <v>1.0200263518332543E-2</v>
      </c>
      <c r="AY189">
        <f t="shared" si="252"/>
        <v>8.7178760449991097E-3</v>
      </c>
      <c r="AZ189">
        <f t="shared" si="252"/>
        <v>7.849555110241763E-3</v>
      </c>
      <c r="BA189">
        <f t="shared" si="252"/>
        <v>7.1920249186548588E-3</v>
      </c>
      <c r="BB189">
        <f t="shared" si="252"/>
        <v>6.6548513241796534E-3</v>
      </c>
      <c r="BC189">
        <f t="shared" si="252"/>
        <v>6.1988483314938062E-3</v>
      </c>
      <c r="BD189">
        <f t="shared" si="252"/>
        <v>5.8025517079880549E-3</v>
      </c>
      <c r="BE189">
        <f t="shared" si="252"/>
        <v>5.452584962511684E-3</v>
      </c>
      <c r="BF189">
        <f t="shared" si="252"/>
        <v>5.1398937631210789E-3</v>
      </c>
      <c r="BG189">
        <f t="shared" si="252"/>
        <v>4.8579864194880891E-3</v>
      </c>
      <c r="BH189">
        <f t="shared" si="259"/>
        <v>4.6020074259802285E-3</v>
      </c>
      <c r="BI189">
        <f t="shared" si="259"/>
        <v>4.3682056419850953E-3</v>
      </c>
      <c r="BJ189">
        <f t="shared" si="259"/>
        <v>4.1536082872023058E-3</v>
      </c>
      <c r="BK189">
        <f t="shared" si="259"/>
        <v>3.9558104893526406E-3</v>
      </c>
      <c r="BL189">
        <f t="shared" si="260"/>
        <v>3.7728336190040704E-3</v>
      </c>
      <c r="BM189">
        <f t="shared" si="260"/>
        <v>3.6030265736277578E-3</v>
      </c>
      <c r="BN189">
        <f t="shared" si="260"/>
        <v>3.4449949636375017E-3</v>
      </c>
      <c r="BO189">
        <f t="shared" si="260"/>
        <v>3.2975490431946344E-3</v>
      </c>
      <c r="BP189">
        <f t="shared" si="260"/>
        <v>3.1596646009248242E-3</v>
      </c>
      <c r="BQ189">
        <f t="shared" si="260"/>
        <v>3.0304530367589646E-3</v>
      </c>
      <c r="BR189">
        <f t="shared" si="260"/>
        <v>2.9091380932532293E-3</v>
      </c>
      <c r="BS189">
        <f t="shared" si="260"/>
        <v>2.7950375008320176E-3</v>
      </c>
      <c r="BT189">
        <f t="shared" si="260"/>
        <v>2.6875483140015172E-3</v>
      </c>
      <c r="BU189">
        <f t="shared" si="260"/>
        <v>2.5861350624566599E-3</v>
      </c>
      <c r="BV189">
        <f t="shared" si="253"/>
        <v>2.4903200784951083E-3</v>
      </c>
      <c r="BW189">
        <f t="shared" si="253"/>
        <v>2.3996755279133732E-3</v>
      </c>
      <c r="BX189">
        <f t="shared" si="253"/>
        <v>2.313816789289012E-3</v>
      </c>
      <c r="BY189">
        <f t="shared" si="253"/>
        <v>2.2323969115006482E-3</v>
      </c>
      <c r="BZ189">
        <f t="shared" si="253"/>
        <v>2.1551019415236277E-3</v>
      </c>
      <c r="CA189">
        <f t="shared" si="253"/>
        <v>2.0816469606684202E-3</v>
      </c>
      <c r="CB189">
        <f t="shared" si="253"/>
        <v>2.0117727020660357E-3</v>
      </c>
      <c r="CC189">
        <f t="shared" si="253"/>
        <v>1.9452426485060926E-3</v>
      </c>
      <c r="CD189">
        <f t="shared" si="253"/>
        <v>1.8818405299130506E-3</v>
      </c>
      <c r="CE189">
        <f t="shared" si="253"/>
        <v>1.8213681553790298E-3</v>
      </c>
      <c r="CF189">
        <f t="shared" si="261"/>
        <v>1.7636435268908199E-3</v>
      </c>
      <c r="CG189">
        <f t="shared" si="261"/>
        <v>1.7084991915196311E-3</v>
      </c>
      <c r="CH189">
        <f t="shared" si="261"/>
        <v>1.6557807964924026E-3</v>
      </c>
      <c r="CI189">
        <f t="shared" si="261"/>
        <v>1.6053458176847973E-3</v>
      </c>
      <c r="CJ189">
        <f t="shared" si="261"/>
        <v>1.5570624370075867E-3</v>
      </c>
      <c r="CK189">
        <f t="shared" si="261"/>
        <v>1.5108085481567001E-3</v>
      </c>
      <c r="CL189">
        <f t="shared" si="261"/>
        <v>1.4664708734589728E-3</v>
      </c>
      <c r="CM189">
        <f t="shared" si="261"/>
        <v>1.4239441772214919E-3</v>
      </c>
      <c r="CN189">
        <f t="shared" si="261"/>
        <v>1.3831305631994677E-3</v>
      </c>
      <c r="CO189">
        <f t="shared" si="261"/>
        <v>1.3439388456271159E-3</v>
      </c>
      <c r="CP189">
        <f t="shared" si="254"/>
        <v>1.3062839847800365E-3</v>
      </c>
      <c r="CQ189">
        <f t="shared" si="254"/>
        <v>1.2700865793127797E-3</v>
      </c>
      <c r="CR189">
        <f t="shared" si="254"/>
        <v>8.1788770385101892E-4</v>
      </c>
      <c r="CS189">
        <f t="shared" si="254"/>
        <v>5.3133423526984024E-4</v>
      </c>
      <c r="CT189">
        <f t="shared" si="254"/>
        <v>3.6804104301135923E-4</v>
      </c>
      <c r="CU189">
        <f t="shared" si="254"/>
        <v>2.5608087603172351E-4</v>
      </c>
      <c r="CV189">
        <f t="shared" si="254"/>
        <v>1.7488778105228674E-4</v>
      </c>
      <c r="CW189">
        <f t="shared" si="254"/>
        <v>1.1498490782969882E-4</v>
      </c>
      <c r="CX189">
        <f t="shared" si="254"/>
        <v>7.1024811651715405E-5</v>
      </c>
      <c r="CY189">
        <f t="shared" si="254"/>
        <v>3.9613686812274101E-5</v>
      </c>
      <c r="CZ189">
        <f t="shared" si="254"/>
        <v>1.8423506119390199E-5</v>
      </c>
      <c r="DA189">
        <f t="shared" si="254"/>
        <v>5.7663180555826453E-6</v>
      </c>
      <c r="DB189">
        <f t="shared" si="254"/>
        <v>3.6635495019990481E-7</v>
      </c>
      <c r="DC189">
        <f t="shared" si="254"/>
        <v>0</v>
      </c>
      <c r="DD189">
        <f t="shared" si="254"/>
        <v>0</v>
      </c>
      <c r="DE189">
        <f t="shared" si="254"/>
        <v>0</v>
      </c>
      <c r="DF189">
        <f t="shared" si="262"/>
        <v>0</v>
      </c>
      <c r="DG189">
        <f t="shared" si="262"/>
        <v>0</v>
      </c>
      <c r="DH189">
        <f t="shared" si="262"/>
        <v>0</v>
      </c>
      <c r="DI189">
        <f t="shared" si="262"/>
        <v>0</v>
      </c>
      <c r="DJ189">
        <f t="shared" si="263"/>
        <v>0</v>
      </c>
      <c r="DK189">
        <f t="shared" si="263"/>
        <v>0</v>
      </c>
      <c r="DL189">
        <f t="shared" si="263"/>
        <v>0</v>
      </c>
      <c r="DM189">
        <f t="shared" si="263"/>
        <v>0</v>
      </c>
      <c r="DN189">
        <f t="shared" si="263"/>
        <v>0</v>
      </c>
      <c r="DO189">
        <f t="shared" si="263"/>
        <v>0</v>
      </c>
      <c r="DP189">
        <f t="shared" si="263"/>
        <v>0</v>
      </c>
      <c r="DQ189">
        <f t="shared" si="263"/>
        <v>0</v>
      </c>
      <c r="DR189">
        <f t="shared" si="263"/>
        <v>0</v>
      </c>
      <c r="DS189">
        <f t="shared" si="263"/>
        <v>0</v>
      </c>
      <c r="DT189">
        <f t="shared" si="255"/>
        <v>0</v>
      </c>
      <c r="DU189">
        <f t="shared" si="255"/>
        <v>0</v>
      </c>
      <c r="DV189">
        <f t="shared" si="255"/>
        <v>0</v>
      </c>
      <c r="DW189">
        <f t="shared" si="255"/>
        <v>0</v>
      </c>
      <c r="DX189">
        <f t="shared" si="255"/>
        <v>0</v>
      </c>
      <c r="DY189">
        <f t="shared" si="255"/>
        <v>0</v>
      </c>
      <c r="DZ189">
        <f t="shared" si="255"/>
        <v>0</v>
      </c>
      <c r="EA189">
        <f t="shared" si="255"/>
        <v>0</v>
      </c>
      <c r="EB189">
        <f t="shared" si="255"/>
        <v>0</v>
      </c>
      <c r="EC189">
        <f t="shared" si="255"/>
        <v>0</v>
      </c>
      <c r="ED189">
        <f t="shared" si="264"/>
        <v>0</v>
      </c>
      <c r="EE189">
        <f t="shared" si="264"/>
        <v>0</v>
      </c>
      <c r="EF189">
        <f t="shared" si="264"/>
        <v>0</v>
      </c>
      <c r="EG189">
        <f t="shared" si="264"/>
        <v>0</v>
      </c>
      <c r="EH189">
        <f t="shared" si="264"/>
        <v>0</v>
      </c>
      <c r="EI189">
        <f t="shared" si="264"/>
        <v>0</v>
      </c>
      <c r="EJ189">
        <f t="shared" si="264"/>
        <v>0</v>
      </c>
      <c r="EK189">
        <f t="shared" si="264"/>
        <v>0</v>
      </c>
      <c r="EL189">
        <f t="shared" si="264"/>
        <v>0</v>
      </c>
      <c r="EM189">
        <f t="shared" si="264"/>
        <v>0</v>
      </c>
      <c r="EN189">
        <f t="shared" si="265"/>
        <v>0</v>
      </c>
      <c r="EO189">
        <f t="shared" si="265"/>
        <v>0</v>
      </c>
      <c r="EP189">
        <f t="shared" si="265"/>
        <v>0</v>
      </c>
      <c r="EQ189">
        <f t="shared" si="265"/>
        <v>0</v>
      </c>
      <c r="ER189">
        <f t="shared" si="265"/>
        <v>0</v>
      </c>
      <c r="ES189">
        <f t="shared" si="265"/>
        <v>0</v>
      </c>
      <c r="ET189">
        <f t="shared" si="265"/>
        <v>0</v>
      </c>
      <c r="EU189">
        <f t="shared" si="265"/>
        <v>0</v>
      </c>
      <c r="EV189">
        <f t="shared" si="265"/>
        <v>0</v>
      </c>
      <c r="EW189">
        <f t="shared" si="265"/>
        <v>0</v>
      </c>
      <c r="EX189">
        <f t="shared" si="265"/>
        <v>0</v>
      </c>
      <c r="EZ189">
        <f t="shared" si="266"/>
        <v>0.8860897438202896</v>
      </c>
      <c r="FB189">
        <f t="shared" si="267"/>
        <v>1.0494736134993798E-2</v>
      </c>
      <c r="FC189">
        <f t="shared" si="268"/>
        <v>0.2486742196726783</v>
      </c>
    </row>
    <row r="190" spans="1:159" x14ac:dyDescent="0.25">
      <c r="A190">
        <v>1215</v>
      </c>
      <c r="B190" s="20">
        <f>'Input spectra'!S189</f>
        <v>4.2373248570417098E-2</v>
      </c>
      <c r="C190">
        <f>'Input spectra'!D189</f>
        <v>0</v>
      </c>
      <c r="D190">
        <f t="shared" si="256"/>
        <v>2.0653927966864227E-2</v>
      </c>
      <c r="E190">
        <f t="shared" si="256"/>
        <v>2.0416818306422398E-2</v>
      </c>
      <c r="F190">
        <f t="shared" si="256"/>
        <v>2.0181344543844619E-2</v>
      </c>
      <c r="G190">
        <f t="shared" si="256"/>
        <v>1.9947497084090954E-2</v>
      </c>
      <c r="H190">
        <f t="shared" si="256"/>
        <v>1.9715266384015762E-2</v>
      </c>
      <c r="I190">
        <f t="shared" si="256"/>
        <v>1.9484642952100409E-2</v>
      </c>
      <c r="J190">
        <f t="shared" si="256"/>
        <v>1.925561734818728E-2</v>
      </c>
      <c r="K190">
        <f t="shared" si="256"/>
        <v>1.9028180183215133E-2</v>
      </c>
      <c r="L190">
        <f t="shared" si="256"/>
        <v>1.8802322118955786E-2</v>
      </c>
      <c r="M190">
        <f t="shared" si="256"/>
        <v>1.8578033867752083E-2</v>
      </c>
      <c r="N190">
        <f t="shared" si="256"/>
        <v>1.8355306192257212E-2</v>
      </c>
      <c r="O190">
        <f t="shared" si="256"/>
        <v>1.8134129905175267E-2</v>
      </c>
      <c r="P190">
        <f t="shared" si="256"/>
        <v>1.791449586900316E-2</v>
      </c>
      <c r="Q190">
        <f t="shared" si="256"/>
        <v>1.7696394995773808E-2</v>
      </c>
      <c r="R190">
        <f t="shared" si="256"/>
        <v>1.747981824680055E-2</v>
      </c>
      <c r="S190">
        <f t="shared" si="256"/>
        <v>1.7264756632422915E-2</v>
      </c>
      <c r="T190">
        <f t="shared" ref="N190:AC206" si="269">T$2*EXP(- T$1 * ($C190*_c2+$B190))</f>
        <v>1.7051201211753617E-2</v>
      </c>
      <c r="U190">
        <f t="shared" si="269"/>
        <v>1.6839143092426803E-2</v>
      </c>
      <c r="V190">
        <f t="shared" si="269"/>
        <v>1.6628573430347602E-2</v>
      </c>
      <c r="W190">
        <f t="shared" si="269"/>
        <v>1.6419483429442879E-2</v>
      </c>
      <c r="X190">
        <f t="shared" si="269"/>
        <v>1.6211864341413258E-2</v>
      </c>
      <c r="Y190">
        <f t="shared" si="269"/>
        <v>1.6005707465486376E-2</v>
      </c>
      <c r="Z190">
        <f t="shared" si="269"/>
        <v>1.5801004148171378E-2</v>
      </c>
      <c r="AA190">
        <f t="shared" si="269"/>
        <v>1.559774578301462E-2</v>
      </c>
      <c r="AB190">
        <f t="shared" si="269"/>
        <v>1.5395923810356614E-2</v>
      </c>
      <c r="AC190">
        <f t="shared" si="269"/>
        <v>1.519552971709018E-2</v>
      </c>
      <c r="AD190">
        <f t="shared" si="257"/>
        <v>1.4996555036419791E-2</v>
      </c>
      <c r="AE190">
        <f t="shared" si="257"/>
        <v>1.4798991347622152E-2</v>
      </c>
      <c r="AF190">
        <f t="shared" si="257"/>
        <v>1.460283027580795E-2</v>
      </c>
      <c r="AG190">
        <f t="shared" si="257"/>
        <v>1.4408063491684789E-2</v>
      </c>
      <c r="AH190">
        <f t="shared" si="258"/>
        <v>1.4214682711321352E-2</v>
      </c>
      <c r="AI190">
        <f t="shared" si="258"/>
        <v>1.40226796959127E-2</v>
      </c>
      <c r="AJ190">
        <f t="shared" si="258"/>
        <v>1.3832046251546756E-2</v>
      </c>
      <c r="AK190">
        <f t="shared" si="258"/>
        <v>1.3642774228971961E-2</v>
      </c>
      <c r="AL190">
        <f t="shared" si="258"/>
        <v>1.3454855523366106E-2</v>
      </c>
      <c r="AM190">
        <f t="shared" si="258"/>
        <v>1.326828207410629E-2</v>
      </c>
      <c r="AN190">
        <f t="shared" si="258"/>
        <v>1.3083045864540043E-2</v>
      </c>
      <c r="AO190">
        <f t="shared" si="258"/>
        <v>1.2899138921757621E-2</v>
      </c>
      <c r="AP190">
        <f t="shared" si="258"/>
        <v>1.2716553316365389E-2</v>
      </c>
      <c r="AQ190">
        <f t="shared" si="258"/>
        <v>1.2535281162260372E-2</v>
      </c>
      <c r="AR190">
        <f t="shared" si="258"/>
        <v>1.2355314616405939E-2</v>
      </c>
      <c r="AS190">
        <f t="shared" si="258"/>
        <v>1.2176645878608595E-2</v>
      </c>
      <c r="AT190">
        <f t="shared" si="258"/>
        <v>1.1999267191295872E-2</v>
      </c>
      <c r="AU190">
        <f t="shared" si="258"/>
        <v>1.1823170839295398E-2</v>
      </c>
      <c r="AV190">
        <f t="shared" si="258"/>
        <v>1.1648349149614984E-2</v>
      </c>
      <c r="AW190">
        <f t="shared" si="258"/>
        <v>1.1474794491223895E-2</v>
      </c>
      <c r="AX190">
        <f t="shared" ref="AR190:BG206" si="270">AX$2*EXP(- AX$1 * ($C190*_c2+$B190))</f>
        <v>1.020272799321797E-2</v>
      </c>
      <c r="AY190">
        <f t="shared" si="270"/>
        <v>8.7200281569615786E-3</v>
      </c>
      <c r="AZ190">
        <f t="shared" si="270"/>
        <v>7.8515341008565179E-3</v>
      </c>
      <c r="BA190">
        <f t="shared" si="270"/>
        <v>7.1938759162659327E-3</v>
      </c>
      <c r="BB190">
        <f t="shared" si="270"/>
        <v>6.6565990290516812E-3</v>
      </c>
      <c r="BC190">
        <f t="shared" si="270"/>
        <v>6.2005088436613209E-3</v>
      </c>
      <c r="BD190">
        <f t="shared" si="270"/>
        <v>5.804136544175019E-3</v>
      </c>
      <c r="BE190">
        <f t="shared" si="270"/>
        <v>5.4541028565934686E-3</v>
      </c>
      <c r="BF190">
        <f t="shared" si="270"/>
        <v>5.1413516109669382E-3</v>
      </c>
      <c r="BG190">
        <f t="shared" si="270"/>
        <v>4.8593898290246818E-3</v>
      </c>
      <c r="BH190">
        <f t="shared" si="259"/>
        <v>4.6033610620554504E-3</v>
      </c>
      <c r="BI190">
        <f t="shared" si="259"/>
        <v>4.3695134549834782E-3</v>
      </c>
      <c r="BJ190">
        <f t="shared" si="259"/>
        <v>4.1548736713506442E-3</v>
      </c>
      <c r="BK190">
        <f t="shared" si="259"/>
        <v>3.9570363962503421E-3</v>
      </c>
      <c r="BL190">
        <f t="shared" si="260"/>
        <v>3.7740226414235516E-3</v>
      </c>
      <c r="BM190">
        <f t="shared" si="260"/>
        <v>3.604181008881018E-3</v>
      </c>
      <c r="BN190">
        <f t="shared" si="260"/>
        <v>3.4461168624840368E-3</v>
      </c>
      <c r="BO190">
        <f t="shared" si="260"/>
        <v>3.2986402482616255E-3</v>
      </c>
      <c r="BP190">
        <f t="shared" si="260"/>
        <v>3.160726777355136E-3</v>
      </c>
      <c r="BQ190">
        <f t="shared" si="260"/>
        <v>3.03148769699061E-3</v>
      </c>
      <c r="BR190">
        <f t="shared" si="260"/>
        <v>2.9101466172940919E-3</v>
      </c>
      <c r="BS190">
        <f t="shared" si="260"/>
        <v>2.796021153025771E-3</v>
      </c>
      <c r="BT190">
        <f t="shared" si="260"/>
        <v>2.6885082570245653E-3</v>
      </c>
      <c r="BU190">
        <f t="shared" si="260"/>
        <v>2.5870723691041285E-3</v>
      </c>
      <c r="BV190">
        <f t="shared" si="260"/>
        <v>2.4912357416826208E-3</v>
      </c>
      <c r="BW190">
        <f t="shared" si="260"/>
        <v>2.4005704692250424E-3</v>
      </c>
      <c r="BX190">
        <f t="shared" si="260"/>
        <v>2.3146918663304204E-3</v>
      </c>
      <c r="BY190">
        <f t="shared" si="260"/>
        <v>2.2332529242615907E-3</v>
      </c>
      <c r="BZ190">
        <f t="shared" si="260"/>
        <v>2.1559396379141967E-3</v>
      </c>
      <c r="CA190">
        <f t="shared" si="260"/>
        <v>2.0824670413602648E-3</v>
      </c>
      <c r="CB190">
        <f t="shared" ref="BV190:CK215" si="271">CB$2*EXP(- CB$1 * ($C190*_c2+$B190))</f>
        <v>2.0125758247459039E-3</v>
      </c>
      <c r="CC190">
        <f t="shared" si="271"/>
        <v>1.9460294316293223E-3</v>
      </c>
      <c r="CD190">
        <f t="shared" si="271"/>
        <v>1.8826115560292775E-3</v>
      </c>
      <c r="CE190">
        <f t="shared" si="271"/>
        <v>1.8221239740900631E-3</v>
      </c>
      <c r="CF190">
        <f t="shared" si="261"/>
        <v>1.7643846574907302E-3</v>
      </c>
      <c r="CG190">
        <f t="shared" si="261"/>
        <v>1.7092261253590518E-3</v>
      </c>
      <c r="CH190">
        <f t="shared" si="261"/>
        <v>1.6564939991025034E-3</v>
      </c>
      <c r="CI190">
        <f t="shared" si="261"/>
        <v>1.606045730690986E-3</v>
      </c>
      <c r="CJ190">
        <f t="shared" si="261"/>
        <v>1.5577494798585648E-3</v>
      </c>
      <c r="CK190">
        <f t="shared" si="261"/>
        <v>1.511483119690801E-3</v>
      </c>
      <c r="CL190">
        <f t="shared" si="261"/>
        <v>1.4671333533266308E-3</v>
      </c>
      <c r="CM190">
        <f t="shared" si="261"/>
        <v>1.4245949271801087E-3</v>
      </c>
      <c r="CN190">
        <f t="shared" si="261"/>
        <v>1.3837699282947598E-3</v>
      </c>
      <c r="CO190">
        <f t="shared" si="261"/>
        <v>1.3445671552732008E-3</v>
      </c>
      <c r="CP190">
        <f t="shared" si="261"/>
        <v>1.3069015537489324E-3</v>
      </c>
      <c r="CQ190">
        <f t="shared" si="261"/>
        <v>1.2706937086426685E-3</v>
      </c>
      <c r="CR190">
        <f t="shared" si="261"/>
        <v>8.1828296956210696E-4</v>
      </c>
      <c r="CS190">
        <f t="shared" si="261"/>
        <v>5.3159380827407844E-4</v>
      </c>
      <c r="CT190">
        <f t="shared" si="261"/>
        <v>3.6822277610613593E-4</v>
      </c>
      <c r="CU190">
        <f t="shared" si="261"/>
        <v>2.5620867042738999E-4</v>
      </c>
      <c r="CV190">
        <f t="shared" ref="CP190:DE206" si="272">CV$2*EXP(- CV$1 * ($C190*_c2+$B190))</f>
        <v>1.749759758355933E-4</v>
      </c>
      <c r="CW190">
        <f t="shared" si="272"/>
        <v>1.1504349815552051E-4</v>
      </c>
      <c r="CX190">
        <f t="shared" si="272"/>
        <v>7.1061375394431675E-5</v>
      </c>
      <c r="CY190">
        <f t="shared" si="272"/>
        <v>3.9634288181070872E-5</v>
      </c>
      <c r="CZ190">
        <f t="shared" si="272"/>
        <v>1.8433184195694563E-5</v>
      </c>
      <c r="DA190">
        <f t="shared" si="272"/>
        <v>5.7693774668832567E-6</v>
      </c>
      <c r="DB190">
        <f t="shared" si="272"/>
        <v>3.6655125064114967E-7</v>
      </c>
      <c r="DC190">
        <f t="shared" si="272"/>
        <v>0</v>
      </c>
      <c r="DD190">
        <f t="shared" si="272"/>
        <v>0</v>
      </c>
      <c r="DE190">
        <f t="shared" si="272"/>
        <v>0</v>
      </c>
      <c r="DF190">
        <f t="shared" si="262"/>
        <v>0</v>
      </c>
      <c r="DG190">
        <f t="shared" si="262"/>
        <v>0</v>
      </c>
      <c r="DH190">
        <f t="shared" si="262"/>
        <v>0</v>
      </c>
      <c r="DI190">
        <f t="shared" si="262"/>
        <v>0</v>
      </c>
      <c r="DJ190">
        <f t="shared" si="263"/>
        <v>0</v>
      </c>
      <c r="DK190">
        <f t="shared" si="263"/>
        <v>0</v>
      </c>
      <c r="DL190">
        <f t="shared" si="263"/>
        <v>0</v>
      </c>
      <c r="DM190">
        <f t="shared" si="263"/>
        <v>0</v>
      </c>
      <c r="DN190">
        <f t="shared" si="263"/>
        <v>0</v>
      </c>
      <c r="DO190">
        <f t="shared" si="263"/>
        <v>0</v>
      </c>
      <c r="DP190">
        <f t="shared" si="263"/>
        <v>0</v>
      </c>
      <c r="DQ190">
        <f t="shared" si="263"/>
        <v>0</v>
      </c>
      <c r="DR190">
        <f t="shared" si="263"/>
        <v>0</v>
      </c>
      <c r="DS190">
        <f t="shared" si="263"/>
        <v>0</v>
      </c>
      <c r="DT190">
        <f t="shared" si="263"/>
        <v>0</v>
      </c>
      <c r="DU190">
        <f t="shared" si="263"/>
        <v>0</v>
      </c>
      <c r="DV190">
        <f t="shared" si="263"/>
        <v>0</v>
      </c>
      <c r="DW190">
        <f t="shared" si="263"/>
        <v>0</v>
      </c>
      <c r="DX190">
        <f t="shared" si="263"/>
        <v>0</v>
      </c>
      <c r="DY190">
        <f t="shared" si="263"/>
        <v>0</v>
      </c>
      <c r="DZ190">
        <f t="shared" ref="DT190:EI215" si="273">DZ$2*EXP(- DZ$1 * ($C190*_c2+$B190))</f>
        <v>0</v>
      </c>
      <c r="EA190">
        <f t="shared" si="273"/>
        <v>0</v>
      </c>
      <c r="EB190">
        <f t="shared" si="273"/>
        <v>0</v>
      </c>
      <c r="EC190">
        <f t="shared" si="273"/>
        <v>0</v>
      </c>
      <c r="ED190">
        <f t="shared" si="264"/>
        <v>0</v>
      </c>
      <c r="EE190">
        <f t="shared" si="264"/>
        <v>0</v>
      </c>
      <c r="EF190">
        <f t="shared" si="264"/>
        <v>0</v>
      </c>
      <c r="EG190">
        <f t="shared" si="264"/>
        <v>0</v>
      </c>
      <c r="EH190">
        <f t="shared" si="264"/>
        <v>0</v>
      </c>
      <c r="EI190">
        <f t="shared" si="264"/>
        <v>0</v>
      </c>
      <c r="EJ190">
        <f t="shared" si="264"/>
        <v>0</v>
      </c>
      <c r="EK190">
        <f t="shared" si="264"/>
        <v>0</v>
      </c>
      <c r="EL190">
        <f t="shared" si="264"/>
        <v>0</v>
      </c>
      <c r="EM190">
        <f t="shared" si="264"/>
        <v>0</v>
      </c>
      <c r="EN190">
        <f t="shared" si="265"/>
        <v>0</v>
      </c>
      <c r="EO190">
        <f t="shared" si="265"/>
        <v>0</v>
      </c>
      <c r="EP190">
        <f t="shared" si="265"/>
        <v>0</v>
      </c>
      <c r="EQ190">
        <f t="shared" si="265"/>
        <v>0</v>
      </c>
      <c r="ER190">
        <f t="shared" si="265"/>
        <v>0</v>
      </c>
      <c r="ES190">
        <f t="shared" si="265"/>
        <v>0</v>
      </c>
      <c r="ET190">
        <f t="shared" si="265"/>
        <v>0</v>
      </c>
      <c r="EU190">
        <f t="shared" si="265"/>
        <v>0</v>
      </c>
      <c r="EV190">
        <f t="shared" si="265"/>
        <v>0</v>
      </c>
      <c r="EW190">
        <f t="shared" si="265"/>
        <v>0</v>
      </c>
      <c r="EX190">
        <f t="shared" si="265"/>
        <v>0</v>
      </c>
      <c r="EZ190">
        <f t="shared" si="266"/>
        <v>0.88621814887254968</v>
      </c>
      <c r="FB190">
        <f t="shared" si="267"/>
        <v>1.0481882209251059E-2</v>
      </c>
      <c r="FC190">
        <f t="shared" si="268"/>
        <v>0.24867586074733097</v>
      </c>
    </row>
    <row r="191" spans="1:159" x14ac:dyDescent="0.25">
      <c r="A191">
        <v>1220</v>
      </c>
      <c r="B191" s="20">
        <f>'Input spectra'!S190</f>
        <v>4.2320731231263502E-2</v>
      </c>
      <c r="C191">
        <f>'Input spectra'!D190</f>
        <v>0</v>
      </c>
      <c r="D191">
        <f t="shared" ref="D191:M216" si="274">D$2*EXP(- D$1 * ($C191*_c2+$B191))</f>
        <v>2.0653927966864227E-2</v>
      </c>
      <c r="E191">
        <f t="shared" si="274"/>
        <v>2.0416925530401097E-2</v>
      </c>
      <c r="F191">
        <f t="shared" si="274"/>
        <v>2.0181556519061051E-2</v>
      </c>
      <c r="G191">
        <f t="shared" si="274"/>
        <v>1.9947811363407605E-2</v>
      </c>
      <c r="H191">
        <f t="shared" si="274"/>
        <v>1.9715680545698357E-2</v>
      </c>
      <c r="I191">
        <f t="shared" si="274"/>
        <v>1.9485154599619071E-2</v>
      </c>
      <c r="J191">
        <f t="shared" si="274"/>
        <v>1.9256224110019017E-2</v>
      </c>
      <c r="K191">
        <f t="shared" si="274"/>
        <v>1.9028879712647665E-2</v>
      </c>
      <c r="L191">
        <f t="shared" si="274"/>
        <v>1.8803112093892699E-2</v>
      </c>
      <c r="M191">
        <f t="shared" si="274"/>
        <v>1.8578911990519316E-2</v>
      </c>
      <c r="N191">
        <f t="shared" si="269"/>
        <v>1.8356270189410839E-2</v>
      </c>
      <c r="O191">
        <f t="shared" si="269"/>
        <v>1.8135177527310586E-2</v>
      </c>
      <c r="P191">
        <f t="shared" si="269"/>
        <v>1.7915624890565095E-2</v>
      </c>
      <c r="Q191">
        <f t="shared" si="269"/>
        <v>1.769760321486856E-2</v>
      </c>
      <c r="R191">
        <f t="shared" si="269"/>
        <v>1.7481103485008569E-2</v>
      </c>
      <c r="S191">
        <f t="shared" si="269"/>
        <v>1.7266116734613129E-2</v>
      </c>
      <c r="T191">
        <f t="shared" si="269"/>
        <v>1.7052634045898907E-2</v>
      </c>
      <c r="U191">
        <f t="shared" si="269"/>
        <v>1.684064654942076E-2</v>
      </c>
      <c r="V191">
        <f t="shared" si="269"/>
        <v>1.6630145423822525E-2</v>
      </c>
      <c r="W191">
        <f t="shared" si="269"/>
        <v>1.6421121895588992E-2</v>
      </c>
      <c r="X191">
        <f t="shared" si="269"/>
        <v>1.6213567238799194E-2</v>
      </c>
      <c r="Y191">
        <f t="shared" si="269"/>
        <v>1.6007472774880859E-2</v>
      </c>
      <c r="Z191">
        <f t="shared" si="269"/>
        <v>1.5802829872366139E-2</v>
      </c>
      <c r="AA191">
        <f t="shared" si="269"/>
        <v>1.559962994664851E-2</v>
      </c>
      <c r="AB191">
        <f t="shared" si="269"/>
        <v>1.539786445974093E-2</v>
      </c>
      <c r="AC191">
        <f t="shared" si="269"/>
        <v>1.5197524920035179E-2</v>
      </c>
      <c r="AD191">
        <f t="shared" ref="AD191:AQ209" si="275">AD$2*EXP(- AD$1 * ($C191*_c2+$B191))</f>
        <v>1.4998602882062392E-2</v>
      </c>
      <c r="AE191">
        <f t="shared" si="275"/>
        <v>1.4801089946254819E-2</v>
      </c>
      <c r="AF191">
        <f t="shared" si="275"/>
        <v>1.4604977758708754E-2</v>
      </c>
      <c r="AG191">
        <f t="shared" si="275"/>
        <v>1.4410258010948624E-2</v>
      </c>
      <c r="AH191">
        <f t="shared" si="275"/>
        <v>1.4216922439692315E-2</v>
      </c>
      <c r="AI191">
        <f t="shared" si="275"/>
        <v>1.4024962826617618E-2</v>
      </c>
      <c r="AJ191">
        <f t="shared" si="275"/>
        <v>1.3834370998129869E-2</v>
      </c>
      <c r="AK191">
        <f t="shared" si="275"/>
        <v>1.3645138825130725E-2</v>
      </c>
      <c r="AL191">
        <f t="shared" si="275"/>
        <v>1.3457258222788131E-2</v>
      </c>
      <c r="AM191">
        <f t="shared" si="275"/>
        <v>1.3270721150307408E-2</v>
      </c>
      <c r="AN191">
        <f t="shared" si="275"/>
        <v>1.3085519610703483E-2</v>
      </c>
      <c r="AO191">
        <f t="shared" si="275"/>
        <v>1.2901645650574289E-2</v>
      </c>
      <c r="AP191">
        <f t="shared" si="275"/>
        <v>1.2719091359875265E-2</v>
      </c>
      <c r="AQ191">
        <f t="shared" si="275"/>
        <v>1.2537848871694984E-2</v>
      </c>
      <c r="AR191">
        <f t="shared" si="270"/>
        <v>1.2357910362031937E-2</v>
      </c>
      <c r="AS191">
        <f t="shared" si="270"/>
        <v>1.2179268049572397E-2</v>
      </c>
      <c r="AT191">
        <f t="shared" si="270"/>
        <v>1.2001914195469391E-2</v>
      </c>
      <c r="AU191">
        <f t="shared" si="270"/>
        <v>1.1825841103122828E-2</v>
      </c>
      <c r="AV191">
        <f t="shared" si="270"/>
        <v>1.1651041117960666E-2</v>
      </c>
      <c r="AW191">
        <f t="shared" si="270"/>
        <v>1.1477506627221206E-2</v>
      </c>
      <c r="AX191">
        <f t="shared" si="270"/>
        <v>1.0205193063542563E-2</v>
      </c>
      <c r="AY191">
        <f t="shared" si="270"/>
        <v>8.722180800198617E-3</v>
      </c>
      <c r="AZ191">
        <f t="shared" si="270"/>
        <v>7.8535135904044973E-3</v>
      </c>
      <c r="BA191">
        <f t="shared" si="270"/>
        <v>7.1957273902646954E-3</v>
      </c>
      <c r="BB191">
        <f t="shared" si="270"/>
        <v>6.6583471929080127E-3</v>
      </c>
      <c r="BC191">
        <f t="shared" si="270"/>
        <v>6.2021698006373693E-3</v>
      </c>
      <c r="BD191">
        <f t="shared" si="270"/>
        <v>5.8057218132242568E-3</v>
      </c>
      <c r="BE191">
        <f t="shared" si="270"/>
        <v>5.4556211732275728E-3</v>
      </c>
      <c r="BF191">
        <f t="shared" si="270"/>
        <v>5.1428098723077893E-3</v>
      </c>
      <c r="BG191">
        <f t="shared" si="270"/>
        <v>4.8607936439881618E-3</v>
      </c>
      <c r="BH191">
        <f t="shared" ref="BH191:BU209" si="276">BH$2*EXP(- BH$1 * ($C191*_c2+$B191))</f>
        <v>4.6047150962896591E-3</v>
      </c>
      <c r="BI191">
        <f t="shared" si="276"/>
        <v>4.3708216595327561E-3</v>
      </c>
      <c r="BJ191">
        <f t="shared" si="276"/>
        <v>4.1561394409944177E-3</v>
      </c>
      <c r="BK191">
        <f t="shared" si="276"/>
        <v>3.9582626830569683E-3</v>
      </c>
      <c r="BL191">
        <f t="shared" si="276"/>
        <v>3.7752120385678278E-3</v>
      </c>
      <c r="BM191">
        <f t="shared" si="276"/>
        <v>3.6053358140235138E-3</v>
      </c>
      <c r="BN191">
        <f t="shared" si="276"/>
        <v>3.4472391266887298E-3</v>
      </c>
      <c r="BO191">
        <f t="shared" si="276"/>
        <v>3.2997318144236225E-3</v>
      </c>
      <c r="BP191">
        <f t="shared" si="276"/>
        <v>3.1617893108546002E-3</v>
      </c>
      <c r="BQ191">
        <f t="shared" si="276"/>
        <v>3.0325227104769587E-3</v>
      </c>
      <c r="BR191">
        <f t="shared" si="276"/>
        <v>2.9111554909645367E-3</v>
      </c>
      <c r="BS191">
        <f t="shared" si="276"/>
        <v>2.7970051513943549E-3</v>
      </c>
      <c r="BT191">
        <f t="shared" si="276"/>
        <v>2.6894685429216737E-3</v>
      </c>
      <c r="BU191">
        <f t="shared" si="276"/>
        <v>2.5880100154646152E-3</v>
      </c>
      <c r="BV191">
        <f t="shared" si="271"/>
        <v>2.492151741549372E-3</v>
      </c>
      <c r="BW191">
        <f t="shared" si="271"/>
        <v>2.4014657442984789E-3</v>
      </c>
      <c r="BX191">
        <f t="shared" si="271"/>
        <v>2.3155672743227613E-3</v>
      </c>
      <c r="BY191">
        <f t="shared" si="271"/>
        <v>2.2341092652606882E-3</v>
      </c>
      <c r="BZ191">
        <f t="shared" si="271"/>
        <v>2.1567776599205639E-3</v>
      </c>
      <c r="CA191">
        <f t="shared" si="271"/>
        <v>2.0832874451291489E-3</v>
      </c>
      <c r="CB191">
        <f t="shared" si="271"/>
        <v>2.013379268041533E-3</v>
      </c>
      <c r="CC191">
        <f t="shared" si="271"/>
        <v>1.9468165329790111E-3</v>
      </c>
      <c r="CD191">
        <f t="shared" si="271"/>
        <v>1.8833828980496738E-3</v>
      </c>
      <c r="CE191">
        <f t="shared" si="271"/>
        <v>1.8228801064454963E-3</v>
      </c>
      <c r="CF191">
        <f t="shared" si="271"/>
        <v>1.7651260995337154E-3</v>
      </c>
      <c r="CG191">
        <f t="shared" si="271"/>
        <v>1.7099533684949637E-3</v>
      </c>
      <c r="CH191">
        <f t="shared" si="271"/>
        <v>1.657207508913873E-3</v>
      </c>
      <c r="CI191">
        <f t="shared" si="271"/>
        <v>1.606745948851496E-3</v>
      </c>
      <c r="CJ191">
        <f t="shared" si="271"/>
        <v>1.5584368258623675E-3</v>
      </c>
      <c r="CK191">
        <f t="shared" si="271"/>
        <v>1.5121579924190888E-3</v>
      </c>
      <c r="CL191">
        <f t="shared" ref="CF191:CO217" si="277">CL$2*EXP(- CL$1 * ($C191*_c2+$B191))</f>
        <v>1.4677961324703135E-3</v>
      </c>
      <c r="CM191">
        <f t="shared" si="277"/>
        <v>1.4252459745348683E-3</v>
      </c>
      <c r="CN191">
        <f t="shared" si="277"/>
        <v>1.3844095889425717E-3</v>
      </c>
      <c r="CO191">
        <f t="shared" si="277"/>
        <v>1.34519575866257E-3</v>
      </c>
      <c r="CP191">
        <f t="shared" si="272"/>
        <v>1.3075194146845324E-3</v>
      </c>
      <c r="CQ191">
        <f t="shared" si="272"/>
        <v>1.2713011281937339E-3</v>
      </c>
      <c r="CR191">
        <f t="shared" si="272"/>
        <v>8.1867842629572874E-4</v>
      </c>
      <c r="CS191">
        <f t="shared" si="272"/>
        <v>5.3185350808765788E-4</v>
      </c>
      <c r="CT191">
        <f t="shared" si="272"/>
        <v>3.6840459893796288E-4</v>
      </c>
      <c r="CU191">
        <f t="shared" si="272"/>
        <v>2.5633652859746936E-4</v>
      </c>
      <c r="CV191">
        <f t="shared" si="272"/>
        <v>1.7506421509496176E-4</v>
      </c>
      <c r="CW191">
        <f t="shared" si="272"/>
        <v>1.1510211833592339E-4</v>
      </c>
      <c r="CX191">
        <f t="shared" si="272"/>
        <v>7.1097957960249998E-5</v>
      </c>
      <c r="CY191">
        <f t="shared" si="272"/>
        <v>3.9654900263750365E-5</v>
      </c>
      <c r="CZ191">
        <f t="shared" si="272"/>
        <v>1.8442867356001933E-5</v>
      </c>
      <c r="DA191">
        <f t="shared" si="272"/>
        <v>5.7724385014029452E-6</v>
      </c>
      <c r="DB191">
        <f t="shared" si="272"/>
        <v>3.6674765626416712E-7</v>
      </c>
      <c r="DC191">
        <f t="shared" si="272"/>
        <v>0</v>
      </c>
      <c r="DD191">
        <f t="shared" si="272"/>
        <v>0</v>
      </c>
      <c r="DE191">
        <f t="shared" si="272"/>
        <v>0</v>
      </c>
      <c r="DF191">
        <f t="shared" ref="DF191:DS209" si="278">DF$2*EXP(- DF$1 * ($C191*_c2+$B191))</f>
        <v>0</v>
      </c>
      <c r="DG191">
        <f t="shared" si="278"/>
        <v>0</v>
      </c>
      <c r="DH191">
        <f t="shared" si="278"/>
        <v>0</v>
      </c>
      <c r="DI191">
        <f t="shared" si="278"/>
        <v>0</v>
      </c>
      <c r="DJ191">
        <f t="shared" si="278"/>
        <v>0</v>
      </c>
      <c r="DK191">
        <f t="shared" si="278"/>
        <v>0</v>
      </c>
      <c r="DL191">
        <f t="shared" si="278"/>
        <v>0</v>
      </c>
      <c r="DM191">
        <f t="shared" si="278"/>
        <v>0</v>
      </c>
      <c r="DN191">
        <f t="shared" si="278"/>
        <v>0</v>
      </c>
      <c r="DO191">
        <f t="shared" si="278"/>
        <v>0</v>
      </c>
      <c r="DP191">
        <f t="shared" si="278"/>
        <v>0</v>
      </c>
      <c r="DQ191">
        <f t="shared" si="278"/>
        <v>0</v>
      </c>
      <c r="DR191">
        <f t="shared" si="278"/>
        <v>0</v>
      </c>
      <c r="DS191">
        <f t="shared" si="278"/>
        <v>0</v>
      </c>
      <c r="DT191">
        <f t="shared" si="273"/>
        <v>0</v>
      </c>
      <c r="DU191">
        <f t="shared" si="273"/>
        <v>0</v>
      </c>
      <c r="DV191">
        <f t="shared" si="273"/>
        <v>0</v>
      </c>
      <c r="DW191">
        <f t="shared" si="273"/>
        <v>0</v>
      </c>
      <c r="DX191">
        <f t="shared" si="273"/>
        <v>0</v>
      </c>
      <c r="DY191">
        <f t="shared" si="273"/>
        <v>0</v>
      </c>
      <c r="DZ191">
        <f t="shared" si="273"/>
        <v>0</v>
      </c>
      <c r="EA191">
        <f t="shared" si="273"/>
        <v>0</v>
      </c>
      <c r="EB191">
        <f t="shared" si="273"/>
        <v>0</v>
      </c>
      <c r="EC191">
        <f t="shared" si="273"/>
        <v>0</v>
      </c>
      <c r="ED191">
        <f t="shared" si="264"/>
        <v>0</v>
      </c>
      <c r="EE191">
        <f t="shared" si="264"/>
        <v>0</v>
      </c>
      <c r="EF191">
        <f t="shared" si="264"/>
        <v>0</v>
      </c>
      <c r="EG191">
        <f t="shared" si="264"/>
        <v>0</v>
      </c>
      <c r="EH191">
        <f t="shared" si="264"/>
        <v>0</v>
      </c>
      <c r="EI191">
        <f t="shared" si="264"/>
        <v>0</v>
      </c>
      <c r="EJ191">
        <f t="shared" si="264"/>
        <v>0</v>
      </c>
      <c r="EK191">
        <f t="shared" si="264"/>
        <v>0</v>
      </c>
      <c r="EL191">
        <f t="shared" si="264"/>
        <v>0</v>
      </c>
      <c r="EM191">
        <f t="shared" si="264"/>
        <v>0</v>
      </c>
      <c r="EN191">
        <f t="shared" si="265"/>
        <v>0</v>
      </c>
      <c r="EO191">
        <f t="shared" si="265"/>
        <v>0</v>
      </c>
      <c r="EP191">
        <f t="shared" si="265"/>
        <v>0</v>
      </c>
      <c r="EQ191">
        <f t="shared" si="265"/>
        <v>0</v>
      </c>
      <c r="ER191">
        <f t="shared" si="265"/>
        <v>0</v>
      </c>
      <c r="ES191">
        <f t="shared" si="265"/>
        <v>0</v>
      </c>
      <c r="ET191">
        <f t="shared" si="265"/>
        <v>0</v>
      </c>
      <c r="EU191">
        <f t="shared" si="265"/>
        <v>0</v>
      </c>
      <c r="EV191">
        <f t="shared" si="265"/>
        <v>0</v>
      </c>
      <c r="EW191">
        <f t="shared" si="265"/>
        <v>0</v>
      </c>
      <c r="EX191">
        <f t="shared" si="265"/>
        <v>0</v>
      </c>
      <c r="EZ191">
        <f t="shared" si="266"/>
        <v>0.886346582830982</v>
      </c>
      <c r="FB191">
        <f t="shared" si="267"/>
        <v>1.0469027945976928E-2</v>
      </c>
      <c r="FC191">
        <f t="shared" si="268"/>
        <v>0.24867750182221321</v>
      </c>
    </row>
    <row r="192" spans="1:159" x14ac:dyDescent="0.25">
      <c r="A192">
        <v>1225</v>
      </c>
      <c r="B192" s="20">
        <f>'Input spectra'!S191</f>
        <v>4.2268213892109899E-2</v>
      </c>
      <c r="C192">
        <f>'Input spectra'!D191</f>
        <v>0</v>
      </c>
      <c r="D192">
        <f t="shared" si="274"/>
        <v>2.0653927966864227E-2</v>
      </c>
      <c r="E192">
        <f t="shared" si="274"/>
        <v>2.0417032754942908E-2</v>
      </c>
      <c r="F192">
        <f t="shared" si="274"/>
        <v>2.0181768496503969E-2</v>
      </c>
      <c r="G192">
        <f t="shared" si="274"/>
        <v>1.9948125647675827E-2</v>
      </c>
      <c r="H192">
        <f t="shared" si="274"/>
        <v>1.9716094716081312E-2</v>
      </c>
      <c r="I192">
        <f t="shared" si="274"/>
        <v>1.9485666260573097E-2</v>
      </c>
      <c r="J192">
        <f t="shared" si="274"/>
        <v>1.9256830890970366E-2</v>
      </c>
      <c r="K192">
        <f t="shared" si="274"/>
        <v>1.9029579267796866E-2</v>
      </c>
      <c r="L192">
        <f t="shared" si="274"/>
        <v>1.8803902102020216E-2</v>
      </c>
      <c r="M192">
        <f t="shared" si="274"/>
        <v>1.8579790154792539E-2</v>
      </c>
      <c r="N192">
        <f t="shared" si="269"/>
        <v>1.8357234237192363E-2</v>
      </c>
      <c r="O192">
        <f t="shared" si="269"/>
        <v>1.8136225209967816E-2</v>
      </c>
      <c r="P192">
        <f t="shared" si="269"/>
        <v>1.791675398328112E-2</v>
      </c>
      <c r="Q192">
        <f t="shared" si="269"/>
        <v>1.7698811516454315E-2</v>
      </c>
      <c r="R192">
        <f t="shared" si="269"/>
        <v>1.7482388817716271E-2</v>
      </c>
      <c r="S192">
        <f t="shared" si="269"/>
        <v>1.7267476943950984E-2</v>
      </c>
      <c r="T192">
        <f t="shared" si="269"/>
        <v>1.7054067000447072E-2</v>
      </c>
      <c r="U192">
        <f t="shared" si="269"/>
        <v>1.6842150140648566E-2</v>
      </c>
      <c r="V192">
        <f t="shared" si="269"/>
        <v>1.6631717565906912E-2</v>
      </c>
      <c r="W192">
        <f t="shared" si="269"/>
        <v>1.6422760525234236E-2</v>
      </c>
      <c r="X192">
        <f t="shared" si="269"/>
        <v>1.62152703150578E-2</v>
      </c>
      <c r="Y192">
        <f t="shared" si="269"/>
        <v>1.6009238278975716E-2</v>
      </c>
      <c r="Z192">
        <f t="shared" si="269"/>
        <v>1.5804655807513876E-2</v>
      </c>
      <c r="AA192">
        <f t="shared" si="269"/>
        <v>1.5601514337884046E-2</v>
      </c>
      <c r="AB192">
        <f t="shared" si="269"/>
        <v>1.5399805353743244E-2</v>
      </c>
      <c r="AC192">
        <f t="shared" si="269"/>
        <v>1.5199520384954248E-2</v>
      </c>
      <c r="AD192">
        <f t="shared" si="275"/>
        <v>1.5000651007347333E-2</v>
      </c>
      <c r="AE192">
        <f t="shared" si="275"/>
        <v>1.4803188842483191E-2</v>
      </c>
      <c r="AF192">
        <f t="shared" si="275"/>
        <v>1.4607125557417023E-2</v>
      </c>
      <c r="AG192">
        <f t="shared" si="275"/>
        <v>1.4412452864463817E-2</v>
      </c>
      <c r="AH192">
        <f t="shared" si="275"/>
        <v>1.42191625209648E-2</v>
      </c>
      <c r="AI192">
        <f t="shared" si="275"/>
        <v>1.4027246329055042E-2</v>
      </c>
      <c r="AJ192">
        <f t="shared" si="275"/>
        <v>1.383669613543223E-2</v>
      </c>
      <c r="AK192">
        <f t="shared" si="275"/>
        <v>1.3647503831126588E-2</v>
      </c>
      <c r="AL192">
        <f t="shared" si="275"/>
        <v>1.3459661351271957E-2</v>
      </c>
      <c r="AM192">
        <f t="shared" si="275"/>
        <v>1.3273160674878005E-2</v>
      </c>
      <c r="AN192">
        <f t="shared" si="275"/>
        <v>1.3087993824603574E-2</v>
      </c>
      <c r="AO192">
        <f t="shared" si="275"/>
        <v>1.2904152866531177E-2</v>
      </c>
      <c r="AP192">
        <f t="shared" si="275"/>
        <v>1.2721629909942595E-2</v>
      </c>
      <c r="AQ192">
        <f t="shared" si="275"/>
        <v>1.2540417107095601E-2</v>
      </c>
      <c r="AR192">
        <f t="shared" si="270"/>
        <v>1.2360506653001826E-2</v>
      </c>
      <c r="AS192">
        <f t="shared" si="270"/>
        <v>1.21818907852057E-2</v>
      </c>
      <c r="AT192">
        <f t="shared" si="270"/>
        <v>1.2004561783564491E-2</v>
      </c>
      <c r="AU192">
        <f t="shared" si="270"/>
        <v>1.1828511970029503E-2</v>
      </c>
      <c r="AV192">
        <f t="shared" si="270"/>
        <v>1.1653733708428289E-2</v>
      </c>
      <c r="AW192">
        <f t="shared" si="270"/>
        <v>1.1480219404248008E-2</v>
      </c>
      <c r="AX192">
        <f t="shared" si="270"/>
        <v>1.0207658729450194E-2</v>
      </c>
      <c r="AY192">
        <f t="shared" si="270"/>
        <v>8.7243339748413855E-3</v>
      </c>
      <c r="AZ192">
        <f t="shared" si="270"/>
        <v>7.8554935790114914E-3</v>
      </c>
      <c r="BA192">
        <f t="shared" si="270"/>
        <v>7.1975793407737581E-3</v>
      </c>
      <c r="BB192">
        <f t="shared" si="270"/>
        <v>6.6600958158691903E-3</v>
      </c>
      <c r="BC192">
        <f t="shared" si="270"/>
        <v>6.2038312025411079E-3</v>
      </c>
      <c r="BD192">
        <f t="shared" si="270"/>
        <v>5.8073075152539977E-3</v>
      </c>
      <c r="BE192">
        <f t="shared" si="270"/>
        <v>5.4571399125316316E-3</v>
      </c>
      <c r="BF192">
        <f t="shared" si="270"/>
        <v>5.1442685472609159E-3</v>
      </c>
      <c r="BG192">
        <f t="shared" si="270"/>
        <v>4.8621978644956551E-3</v>
      </c>
      <c r="BH192">
        <f t="shared" si="276"/>
        <v>4.6060695287999708E-3</v>
      </c>
      <c r="BI192">
        <f t="shared" si="276"/>
        <v>4.372130255750159E-3</v>
      </c>
      <c r="BJ192">
        <f t="shared" si="276"/>
        <v>4.1574055962510679E-3</v>
      </c>
      <c r="BK192">
        <f t="shared" si="276"/>
        <v>3.9594893498902575E-3</v>
      </c>
      <c r="BL192">
        <f t="shared" si="276"/>
        <v>3.7764018105549977E-3</v>
      </c>
      <c r="BM192">
        <f t="shared" si="276"/>
        <v>3.6064909891737633E-3</v>
      </c>
      <c r="BN192">
        <f t="shared" si="276"/>
        <v>3.4483617563705665E-3</v>
      </c>
      <c r="BO192">
        <f t="shared" si="276"/>
        <v>3.3008237418001188E-3</v>
      </c>
      <c r="BP192">
        <f t="shared" si="276"/>
        <v>3.162852201543255E-3</v>
      </c>
      <c r="BQ192">
        <f t="shared" si="276"/>
        <v>3.0335580773386221E-3</v>
      </c>
      <c r="BR192">
        <f t="shared" si="276"/>
        <v>2.9121647143857733E-3</v>
      </c>
      <c r="BS192">
        <f t="shared" si="276"/>
        <v>2.7979894960595995E-3</v>
      </c>
      <c r="BT192">
        <f t="shared" si="276"/>
        <v>2.6904291718153127E-3</v>
      </c>
      <c r="BU192">
        <f t="shared" si="276"/>
        <v>2.5889480016612456E-3</v>
      </c>
      <c r="BV192">
        <f t="shared" si="271"/>
        <v>2.4930680782191575E-3</v>
      </c>
      <c r="BW192">
        <f t="shared" si="271"/>
        <v>2.4023613532581597E-3</v>
      </c>
      <c r="BX192">
        <f t="shared" si="271"/>
        <v>2.3164430133912014E-3</v>
      </c>
      <c r="BY192">
        <f t="shared" si="271"/>
        <v>2.2349659346238056E-3</v>
      </c>
      <c r="BZ192">
        <f t="shared" si="271"/>
        <v>2.1576160076692994E-3</v>
      </c>
      <c r="CA192">
        <f t="shared" si="271"/>
        <v>2.0841081721023535E-3</v>
      </c>
      <c r="CB192">
        <f t="shared" si="271"/>
        <v>2.0141830320809183E-3</v>
      </c>
      <c r="CC192">
        <f t="shared" si="271"/>
        <v>1.9476039526838723E-3</v>
      </c>
      <c r="CD192">
        <f t="shared" si="271"/>
        <v>1.8841545561036725E-3</v>
      </c>
      <c r="CE192">
        <f t="shared" si="271"/>
        <v>1.8236365525754843E-3</v>
      </c>
      <c r="CF192">
        <f t="shared" si="277"/>
        <v>1.7658678531506542E-3</v>
      </c>
      <c r="CG192">
        <f t="shared" si="277"/>
        <v>1.7106809210589674E-3</v>
      </c>
      <c r="CH192">
        <f t="shared" si="277"/>
        <v>1.6579213260588341E-3</v>
      </c>
      <c r="CI192">
        <f t="shared" si="277"/>
        <v>1.6074464722993734E-3</v>
      </c>
      <c r="CJ192">
        <f t="shared" si="277"/>
        <v>1.5591244751527616E-3</v>
      </c>
      <c r="CK192">
        <f t="shared" si="277"/>
        <v>1.5128331664760472E-3</v>
      </c>
      <c r="CL192">
        <f t="shared" si="277"/>
        <v>1.4684592110252204E-3</v>
      </c>
      <c r="CM192">
        <f t="shared" si="277"/>
        <v>1.4258973194216846E-3</v>
      </c>
      <c r="CN192">
        <f t="shared" si="277"/>
        <v>1.3850495452795268E-3</v>
      </c>
      <c r="CO192">
        <f t="shared" si="277"/>
        <v>1.3458246559325529E-3</v>
      </c>
      <c r="CP192">
        <f t="shared" si="272"/>
        <v>1.3081375677248704E-3</v>
      </c>
      <c r="CQ192">
        <f t="shared" si="272"/>
        <v>1.2719088381047093E-3</v>
      </c>
      <c r="CR192">
        <f t="shared" si="272"/>
        <v>8.1907407414420221E-4</v>
      </c>
      <c r="CS192">
        <f t="shared" si="272"/>
        <v>5.3211333477252911E-4</v>
      </c>
      <c r="CT192">
        <f t="shared" si="272"/>
        <v>3.6858651155115144E-4</v>
      </c>
      <c r="CU192">
        <f t="shared" si="272"/>
        <v>2.5646445057378767E-4</v>
      </c>
      <c r="CV192">
        <f t="shared" si="272"/>
        <v>1.7515249885282131E-4</v>
      </c>
      <c r="CW192">
        <f t="shared" si="272"/>
        <v>1.1516076838611991E-4</v>
      </c>
      <c r="CX192">
        <f t="shared" si="272"/>
        <v>7.1134559358860581E-5</v>
      </c>
      <c r="CY192">
        <f t="shared" si="272"/>
        <v>3.9675523065884451E-5</v>
      </c>
      <c r="CZ192">
        <f t="shared" si="272"/>
        <v>1.8452555602983023E-5</v>
      </c>
      <c r="DA192">
        <f t="shared" si="272"/>
        <v>5.7755011600029417E-6</v>
      </c>
      <c r="DB192">
        <f t="shared" si="272"/>
        <v>3.6694416712531625E-7</v>
      </c>
      <c r="DC192">
        <f t="shared" si="272"/>
        <v>0</v>
      </c>
      <c r="DD192">
        <f t="shared" si="272"/>
        <v>0</v>
      </c>
      <c r="DE192">
        <f t="shared" si="272"/>
        <v>0</v>
      </c>
      <c r="DF192">
        <f t="shared" si="278"/>
        <v>0</v>
      </c>
      <c r="DG192">
        <f t="shared" si="278"/>
        <v>0</v>
      </c>
      <c r="DH192">
        <f t="shared" si="278"/>
        <v>0</v>
      </c>
      <c r="DI192">
        <f t="shared" si="278"/>
        <v>0</v>
      </c>
      <c r="DJ192">
        <f t="shared" si="278"/>
        <v>0</v>
      </c>
      <c r="DK192">
        <f t="shared" si="278"/>
        <v>0</v>
      </c>
      <c r="DL192">
        <f t="shared" si="278"/>
        <v>0</v>
      </c>
      <c r="DM192">
        <f t="shared" si="278"/>
        <v>0</v>
      </c>
      <c r="DN192">
        <f t="shared" si="278"/>
        <v>0</v>
      </c>
      <c r="DO192">
        <f t="shared" si="278"/>
        <v>0</v>
      </c>
      <c r="DP192">
        <f t="shared" si="278"/>
        <v>0</v>
      </c>
      <c r="DQ192">
        <f t="shared" si="278"/>
        <v>0</v>
      </c>
      <c r="DR192">
        <f t="shared" si="278"/>
        <v>0</v>
      </c>
      <c r="DS192">
        <f t="shared" si="278"/>
        <v>0</v>
      </c>
      <c r="DT192">
        <f t="shared" si="273"/>
        <v>0</v>
      </c>
      <c r="DU192">
        <f t="shared" si="273"/>
        <v>0</v>
      </c>
      <c r="DV192">
        <f t="shared" si="273"/>
        <v>0</v>
      </c>
      <c r="DW192">
        <f t="shared" si="273"/>
        <v>0</v>
      </c>
      <c r="DX192">
        <f t="shared" si="273"/>
        <v>0</v>
      </c>
      <c r="DY192">
        <f t="shared" si="273"/>
        <v>0</v>
      </c>
      <c r="DZ192">
        <f t="shared" si="273"/>
        <v>0</v>
      </c>
      <c r="EA192">
        <f t="shared" si="273"/>
        <v>0</v>
      </c>
      <c r="EB192">
        <f t="shared" si="273"/>
        <v>0</v>
      </c>
      <c r="EC192">
        <f t="shared" si="273"/>
        <v>0</v>
      </c>
      <c r="ED192">
        <f t="shared" si="264"/>
        <v>0</v>
      </c>
      <c r="EE192">
        <f t="shared" si="264"/>
        <v>0</v>
      </c>
      <c r="EF192">
        <f t="shared" si="264"/>
        <v>0</v>
      </c>
      <c r="EG192">
        <f t="shared" si="264"/>
        <v>0</v>
      </c>
      <c r="EH192">
        <f t="shared" si="264"/>
        <v>0</v>
      </c>
      <c r="EI192">
        <f t="shared" si="264"/>
        <v>0</v>
      </c>
      <c r="EJ192">
        <f t="shared" si="264"/>
        <v>0</v>
      </c>
      <c r="EK192">
        <f t="shared" si="264"/>
        <v>0</v>
      </c>
      <c r="EL192">
        <f t="shared" si="264"/>
        <v>0</v>
      </c>
      <c r="EM192">
        <f t="shared" si="264"/>
        <v>0</v>
      </c>
      <c r="EN192">
        <f t="shared" si="265"/>
        <v>0</v>
      </c>
      <c r="EO192">
        <f t="shared" si="265"/>
        <v>0</v>
      </c>
      <c r="EP192">
        <f t="shared" si="265"/>
        <v>0</v>
      </c>
      <c r="EQ192">
        <f t="shared" si="265"/>
        <v>0</v>
      </c>
      <c r="ER192">
        <f t="shared" si="265"/>
        <v>0</v>
      </c>
      <c r="ES192">
        <f t="shared" si="265"/>
        <v>0</v>
      </c>
      <c r="ET192">
        <f t="shared" si="265"/>
        <v>0</v>
      </c>
      <c r="EU192">
        <f t="shared" si="265"/>
        <v>0</v>
      </c>
      <c r="EV192">
        <f t="shared" si="265"/>
        <v>0</v>
      </c>
      <c r="EW192">
        <f t="shared" si="265"/>
        <v>0</v>
      </c>
      <c r="EX192">
        <f t="shared" si="265"/>
        <v>0</v>
      </c>
      <c r="EZ192">
        <f t="shared" si="266"/>
        <v>0.88647504570369318</v>
      </c>
      <c r="FB192">
        <f t="shared" si="267"/>
        <v>1.0456173345162523E-2</v>
      </c>
      <c r="FC192">
        <f t="shared" si="268"/>
        <v>0.2486791428973224</v>
      </c>
    </row>
    <row r="193" spans="1:159" x14ac:dyDescent="0.25">
      <c r="A193">
        <v>1230</v>
      </c>
      <c r="B193" s="20">
        <f>'Input spectra'!S192</f>
        <v>4.2215696552956303E-2</v>
      </c>
      <c r="C193">
        <f>'Input spectra'!D192</f>
        <v>0</v>
      </c>
      <c r="D193">
        <f t="shared" si="274"/>
        <v>2.0653927966864227E-2</v>
      </c>
      <c r="E193">
        <f t="shared" si="274"/>
        <v>2.0417139980047839E-2</v>
      </c>
      <c r="F193">
        <f t="shared" si="274"/>
        <v>2.0181980476173398E-2</v>
      </c>
      <c r="G193">
        <f t="shared" si="274"/>
        <v>1.9948439936895698E-2</v>
      </c>
      <c r="H193">
        <f t="shared" si="274"/>
        <v>1.9716508895164811E-2</v>
      </c>
      <c r="I193">
        <f t="shared" si="274"/>
        <v>1.948617793496283E-2</v>
      </c>
      <c r="J193">
        <f t="shared" si="274"/>
        <v>1.9257437691041927E-2</v>
      </c>
      <c r="K193">
        <f t="shared" si="274"/>
        <v>1.9030278848663682E-2</v>
      </c>
      <c r="L193">
        <f t="shared" si="274"/>
        <v>1.8804692143339727E-2</v>
      </c>
      <c r="M193">
        <f t="shared" si="274"/>
        <v>1.8580668360573704E-2</v>
      </c>
      <c r="N193">
        <f t="shared" si="269"/>
        <v>1.8358198335604439E-2</v>
      </c>
      <c r="O193">
        <f t="shared" si="269"/>
        <v>1.813727295315045E-2</v>
      </c>
      <c r="P193">
        <f t="shared" si="269"/>
        <v>1.7917883147155721E-2</v>
      </c>
      <c r="Q193">
        <f t="shared" si="269"/>
        <v>1.7700019900536702E-2</v>
      </c>
      <c r="R193">
        <f t="shared" si="269"/>
        <v>1.7483674244930601E-2</v>
      </c>
      <c r="S193">
        <f t="shared" si="269"/>
        <v>1.7268837260444918E-2</v>
      </c>
      <c r="T193">
        <f t="shared" si="269"/>
        <v>1.7055500075408233E-2</v>
      </c>
      <c r="U193">
        <f t="shared" si="269"/>
        <v>1.6843653866122198E-2</v>
      </c>
      <c r="V193">
        <f t="shared" si="269"/>
        <v>1.6633289856614823E-2</v>
      </c>
      <c r="W193">
        <f t="shared" si="269"/>
        <v>1.6424399318394931E-2</v>
      </c>
      <c r="X193">
        <f t="shared" si="269"/>
        <v>1.621697357020787E-2</v>
      </c>
      <c r="Y193">
        <f t="shared" si="269"/>
        <v>1.6011003977792426E-2</v>
      </c>
      <c r="Z193">
        <f t="shared" si="269"/>
        <v>1.5806481953638964E-2</v>
      </c>
      <c r="AA193">
        <f t="shared" si="269"/>
        <v>1.5603398956748721E-2</v>
      </c>
      <c r="AB193">
        <f t="shared" si="269"/>
        <v>1.5401746492394385E-2</v>
      </c>
      <c r="AC193">
        <f t="shared" si="269"/>
        <v>1.5201516111881789E-2</v>
      </c>
      <c r="AD193">
        <f t="shared" si="275"/>
        <v>1.5002699412312803E-2</v>
      </c>
      <c r="AE193">
        <f t="shared" si="275"/>
        <v>1.4805288036349465E-2</v>
      </c>
      <c r="AF193">
        <f t="shared" si="275"/>
        <v>1.46092736719792E-2</v>
      </c>
      <c r="AG193">
        <f t="shared" si="275"/>
        <v>1.441464805228128E-2</v>
      </c>
      <c r="AH193">
        <f t="shared" si="275"/>
        <v>1.4221402955194412E-2</v>
      </c>
      <c r="AI193">
        <f t="shared" si="275"/>
        <v>1.4029530203285491E-2</v>
      </c>
      <c r="AJ193">
        <f t="shared" si="275"/>
        <v>1.3839021663519505E-2</v>
      </c>
      <c r="AK193">
        <f t="shared" si="275"/>
        <v>1.3649869247030582E-2</v>
      </c>
      <c r="AL193">
        <f t="shared" si="275"/>
        <v>1.3462064908894201E-2</v>
      </c>
      <c r="AM193">
        <f t="shared" si="275"/>
        <v>1.3275600647900504E-2</v>
      </c>
      <c r="AN193">
        <f t="shared" si="275"/>
        <v>1.3090468506328759E-2</v>
      </c>
      <c r="AO193">
        <f t="shared" si="275"/>
        <v>1.2906660569722951E-2</v>
      </c>
      <c r="AP193">
        <f t="shared" si="275"/>
        <v>1.2724168966668479E-2</v>
      </c>
      <c r="AQ193">
        <f t="shared" si="275"/>
        <v>1.254298586856996E-2</v>
      </c>
      <c r="AR193">
        <f t="shared" si="270"/>
        <v>1.2363103489430179E-2</v>
      </c>
      <c r="AS193">
        <f t="shared" si="270"/>
        <v>1.2184514085630104E-2</v>
      </c>
      <c r="AT193">
        <f t="shared" si="270"/>
        <v>1.2007209955709986E-2</v>
      </c>
      <c r="AU193">
        <f t="shared" si="270"/>
        <v>1.1831183440151624E-2</v>
      </c>
      <c r="AV193">
        <f t="shared" si="270"/>
        <v>1.1656426921161624E-2</v>
      </c>
      <c r="AW193">
        <f t="shared" si="270"/>
        <v>1.1482932822455811E-2</v>
      </c>
      <c r="AX193">
        <f t="shared" si="270"/>
        <v>1.0210124991084757E-2</v>
      </c>
      <c r="AY193">
        <f t="shared" si="270"/>
        <v>8.7264876810210622E-3</v>
      </c>
      <c r="AZ193">
        <f t="shared" si="270"/>
        <v>7.8574740668033178E-3</v>
      </c>
      <c r="BA193">
        <f t="shared" si="270"/>
        <v>7.1994317679157588E-3</v>
      </c>
      <c r="BB193">
        <f t="shared" si="270"/>
        <v>6.6618448980557826E-3</v>
      </c>
      <c r="BC193">
        <f t="shared" si="270"/>
        <v>6.2054930494917218E-3</v>
      </c>
      <c r="BD193">
        <f t="shared" si="270"/>
        <v>5.8088936503824995E-3</v>
      </c>
      <c r="BE193">
        <f t="shared" si="270"/>
        <v>5.4586590746233069E-3</v>
      </c>
      <c r="BF193">
        <f t="shared" si="270"/>
        <v>5.1457276359436312E-3</v>
      </c>
      <c r="BG193">
        <f t="shared" si="270"/>
        <v>4.8636024906643172E-3</v>
      </c>
      <c r="BH193">
        <f t="shared" si="276"/>
        <v>4.6074243597035358E-3</v>
      </c>
      <c r="BI193">
        <f t="shared" si="276"/>
        <v>4.3734392437529499E-3</v>
      </c>
      <c r="BJ193">
        <f t="shared" si="276"/>
        <v>4.158672137238072E-3</v>
      </c>
      <c r="BK193">
        <f t="shared" si="276"/>
        <v>3.9607163968679781E-3</v>
      </c>
      <c r="BL193">
        <f t="shared" si="276"/>
        <v>3.7775919575031942E-3</v>
      </c>
      <c r="BM193">
        <f t="shared" si="276"/>
        <v>3.6076465344503186E-3</v>
      </c>
      <c r="BN193">
        <f t="shared" si="276"/>
        <v>3.4494847516485668E-3</v>
      </c>
      <c r="BO193">
        <f t="shared" si="276"/>
        <v>3.3019160305106459E-3</v>
      </c>
      <c r="BP193">
        <f t="shared" si="276"/>
        <v>3.1639154495411749E-3</v>
      </c>
      <c r="BQ193">
        <f t="shared" si="276"/>
        <v>3.0345937976962493E-3</v>
      </c>
      <c r="BR193">
        <f t="shared" si="276"/>
        <v>2.9131742876790504E-3</v>
      </c>
      <c r="BS193">
        <f t="shared" si="276"/>
        <v>2.7989741871433773E-3</v>
      </c>
      <c r="BT193">
        <f t="shared" si="276"/>
        <v>2.6913901438279939E-3</v>
      </c>
      <c r="BU193">
        <f t="shared" si="276"/>
        <v>2.5898863278171875E-3</v>
      </c>
      <c r="BV193">
        <f t="shared" si="271"/>
        <v>2.4939847518158152E-3</v>
      </c>
      <c r="BW193">
        <f t="shared" si="271"/>
        <v>2.4032572962286052E-3</v>
      </c>
      <c r="BX193">
        <f t="shared" si="271"/>
        <v>2.3173190836609518E-3</v>
      </c>
      <c r="BY193">
        <f t="shared" si="271"/>
        <v>2.2358229324768533E-3</v>
      </c>
      <c r="BZ193">
        <f t="shared" si="271"/>
        <v>2.1584546812870205E-3</v>
      </c>
      <c r="CA193">
        <f t="shared" si="271"/>
        <v>2.0849292224072069E-3</v>
      </c>
      <c r="CB193">
        <f t="shared" si="271"/>
        <v>2.0149871169921041E-3</v>
      </c>
      <c r="CC193">
        <f t="shared" si="271"/>
        <v>1.9483916908726688E-3</v>
      </c>
      <c r="CD193">
        <f t="shared" si="271"/>
        <v>1.8849265303207592E-3</v>
      </c>
      <c r="CE193">
        <f t="shared" si="271"/>
        <v>1.8243933126102353E-3</v>
      </c>
      <c r="CF193">
        <f t="shared" si="277"/>
        <v>1.7666099184724781E-3</v>
      </c>
      <c r="CG193">
        <f t="shared" si="277"/>
        <v>1.7114087831827187E-3</v>
      </c>
      <c r="CH193">
        <f t="shared" si="277"/>
        <v>1.658635450669767E-3</v>
      </c>
      <c r="CI193">
        <f t="shared" si="277"/>
        <v>1.6081473011677193E-3</v>
      </c>
      <c r="CJ193">
        <f t="shared" si="277"/>
        <v>1.5598124278635691E-3</v>
      </c>
      <c r="CK193">
        <f t="shared" si="277"/>
        <v>1.5135086419962188E-3</v>
      </c>
      <c r="CL193">
        <f t="shared" si="277"/>
        <v>1.4691225891266108E-3</v>
      </c>
      <c r="CM193">
        <f t="shared" si="277"/>
        <v>1.4265489619765309E-3</v>
      </c>
      <c r="CN193">
        <f t="shared" si="277"/>
        <v>1.3856897974423102E-3</v>
      </c>
      <c r="CO193">
        <f t="shared" si="277"/>
        <v>1.3464538472205429E-3</v>
      </c>
      <c r="CP193">
        <f t="shared" si="272"/>
        <v>1.3087560130080438E-3</v>
      </c>
      <c r="CQ193">
        <f t="shared" si="272"/>
        <v>1.2725168385143933E-3</v>
      </c>
      <c r="CR193">
        <f t="shared" si="272"/>
        <v>8.1946991319988829E-4</v>
      </c>
      <c r="CS193">
        <f t="shared" si="272"/>
        <v>5.323732883906725E-4</v>
      </c>
      <c r="CT193">
        <f t="shared" si="272"/>
        <v>3.6876851399003413E-4</v>
      </c>
      <c r="CU193">
        <f t="shared" si="272"/>
        <v>2.565924363881868E-4</v>
      </c>
      <c r="CV193">
        <f t="shared" si="272"/>
        <v>1.7524082713161215E-4</v>
      </c>
      <c r="CW193">
        <f t="shared" si="272"/>
        <v>1.1521944832133018E-4</v>
      </c>
      <c r="CX193">
        <f t="shared" si="272"/>
        <v>7.1171179599958603E-5</v>
      </c>
      <c r="CY193">
        <f t="shared" si="272"/>
        <v>3.9696156593047856E-5</v>
      </c>
      <c r="CZ193">
        <f t="shared" si="272"/>
        <v>1.8462248939309915E-5</v>
      </c>
      <c r="DA193">
        <f t="shared" si="272"/>
        <v>5.7785654435449269E-6</v>
      </c>
      <c r="DB193">
        <f t="shared" si="272"/>
        <v>3.6714078328098568E-7</v>
      </c>
      <c r="DC193">
        <f t="shared" si="272"/>
        <v>0</v>
      </c>
      <c r="DD193">
        <f t="shared" si="272"/>
        <v>0</v>
      </c>
      <c r="DE193">
        <f t="shared" si="272"/>
        <v>0</v>
      </c>
      <c r="DF193">
        <f t="shared" si="278"/>
        <v>0</v>
      </c>
      <c r="DG193">
        <f t="shared" si="278"/>
        <v>0</v>
      </c>
      <c r="DH193">
        <f t="shared" si="278"/>
        <v>0</v>
      </c>
      <c r="DI193">
        <f t="shared" si="278"/>
        <v>0</v>
      </c>
      <c r="DJ193">
        <f t="shared" si="278"/>
        <v>0</v>
      </c>
      <c r="DK193">
        <f t="shared" si="278"/>
        <v>0</v>
      </c>
      <c r="DL193">
        <f t="shared" si="278"/>
        <v>0</v>
      </c>
      <c r="DM193">
        <f t="shared" si="278"/>
        <v>0</v>
      </c>
      <c r="DN193">
        <f t="shared" si="278"/>
        <v>0</v>
      </c>
      <c r="DO193">
        <f t="shared" si="278"/>
        <v>0</v>
      </c>
      <c r="DP193">
        <f t="shared" si="278"/>
        <v>0</v>
      </c>
      <c r="DQ193">
        <f t="shared" si="278"/>
        <v>0</v>
      </c>
      <c r="DR193">
        <f t="shared" si="278"/>
        <v>0</v>
      </c>
      <c r="DS193">
        <f t="shared" si="278"/>
        <v>0</v>
      </c>
      <c r="DT193">
        <f t="shared" si="273"/>
        <v>0</v>
      </c>
      <c r="DU193">
        <f t="shared" si="273"/>
        <v>0</v>
      </c>
      <c r="DV193">
        <f t="shared" si="273"/>
        <v>0</v>
      </c>
      <c r="DW193">
        <f t="shared" si="273"/>
        <v>0</v>
      </c>
      <c r="DX193">
        <f t="shared" si="273"/>
        <v>0</v>
      </c>
      <c r="DY193">
        <f t="shared" si="273"/>
        <v>0</v>
      </c>
      <c r="DZ193">
        <f t="shared" si="273"/>
        <v>0</v>
      </c>
      <c r="EA193">
        <f t="shared" si="273"/>
        <v>0</v>
      </c>
      <c r="EB193">
        <f t="shared" si="273"/>
        <v>0</v>
      </c>
      <c r="EC193">
        <f t="shared" si="273"/>
        <v>0</v>
      </c>
      <c r="ED193">
        <f t="shared" si="264"/>
        <v>0</v>
      </c>
      <c r="EE193">
        <f t="shared" si="264"/>
        <v>0</v>
      </c>
      <c r="EF193">
        <f t="shared" si="264"/>
        <v>0</v>
      </c>
      <c r="EG193">
        <f t="shared" si="264"/>
        <v>0</v>
      </c>
      <c r="EH193">
        <f t="shared" si="264"/>
        <v>0</v>
      </c>
      <c r="EI193">
        <f t="shared" si="264"/>
        <v>0</v>
      </c>
      <c r="EJ193">
        <f t="shared" si="264"/>
        <v>0</v>
      </c>
      <c r="EK193">
        <f t="shared" si="264"/>
        <v>0</v>
      </c>
      <c r="EL193">
        <f t="shared" si="264"/>
        <v>0</v>
      </c>
      <c r="EM193">
        <f t="shared" si="264"/>
        <v>0</v>
      </c>
      <c r="EN193">
        <f t="shared" si="265"/>
        <v>0</v>
      </c>
      <c r="EO193">
        <f t="shared" si="265"/>
        <v>0</v>
      </c>
      <c r="EP193">
        <f t="shared" si="265"/>
        <v>0</v>
      </c>
      <c r="EQ193">
        <f t="shared" si="265"/>
        <v>0</v>
      </c>
      <c r="ER193">
        <f t="shared" si="265"/>
        <v>0</v>
      </c>
      <c r="ES193">
        <f t="shared" si="265"/>
        <v>0</v>
      </c>
      <c r="ET193">
        <f t="shared" si="265"/>
        <v>0</v>
      </c>
      <c r="EU193">
        <f t="shared" si="265"/>
        <v>0</v>
      </c>
      <c r="EV193">
        <f t="shared" si="265"/>
        <v>0</v>
      </c>
      <c r="EW193">
        <f t="shared" si="265"/>
        <v>0</v>
      </c>
      <c r="EX193">
        <f t="shared" si="265"/>
        <v>0</v>
      </c>
      <c r="EZ193">
        <f t="shared" si="266"/>
        <v>0.88660353749879273</v>
      </c>
      <c r="FB193">
        <f t="shared" si="267"/>
        <v>1.0443318406799018E-2</v>
      </c>
      <c r="FC193">
        <f t="shared" si="268"/>
        <v>0.24868078397266299</v>
      </c>
    </row>
    <row r="194" spans="1:159" x14ac:dyDescent="0.25">
      <c r="A194">
        <v>1235</v>
      </c>
      <c r="B194" s="20">
        <f>'Input spectra'!S193</f>
        <v>4.21631792138027E-2</v>
      </c>
      <c r="C194">
        <f>'Input spectra'!D193</f>
        <v>0</v>
      </c>
      <c r="D194">
        <f t="shared" si="274"/>
        <v>2.0653927966864227E-2</v>
      </c>
      <c r="E194">
        <f t="shared" si="274"/>
        <v>2.0417247205715888E-2</v>
      </c>
      <c r="F194">
        <f t="shared" si="274"/>
        <v>2.0182192458069362E-2</v>
      </c>
      <c r="G194">
        <f t="shared" si="274"/>
        <v>1.9948754231067303E-2</v>
      </c>
      <c r="H194">
        <f t="shared" si="274"/>
        <v>1.9716923082949034E-2</v>
      </c>
      <c r="I194">
        <f t="shared" si="274"/>
        <v>1.9486689622788628E-2</v>
      </c>
      <c r="J194">
        <f t="shared" si="274"/>
        <v>1.9258044510234308E-2</v>
      </c>
      <c r="K194">
        <f t="shared" si="274"/>
        <v>1.9030978455249054E-2</v>
      </c>
      <c r="L194">
        <f t="shared" si="274"/>
        <v>1.8805482217852634E-2</v>
      </c>
      <c r="M194">
        <f t="shared" si="274"/>
        <v>1.8581546607864777E-2</v>
      </c>
      <c r="N194">
        <f t="shared" si="269"/>
        <v>1.8359162484649728E-2</v>
      </c>
      <c r="O194">
        <f t="shared" si="269"/>
        <v>1.8138320756861986E-2</v>
      </c>
      <c r="P194">
        <f t="shared" si="269"/>
        <v>1.7919012382193383E-2</v>
      </c>
      <c r="Q194">
        <f t="shared" si="269"/>
        <v>1.770122836712136E-2</v>
      </c>
      <c r="R194">
        <f t="shared" si="269"/>
        <v>1.7484959766658509E-2</v>
      </c>
      <c r="S194">
        <f t="shared" si="269"/>
        <v>1.7270197684103383E-2</v>
      </c>
      <c r="T194">
        <f t="shared" si="269"/>
        <v>1.705693327079251E-2</v>
      </c>
      <c r="U194">
        <f t="shared" si="269"/>
        <v>1.6845157725853651E-2</v>
      </c>
      <c r="V194">
        <f t="shared" si="269"/>
        <v>1.6634862295960302E-2</v>
      </c>
      <c r="W194">
        <f t="shared" si="269"/>
        <v>1.6426038275087391E-2</v>
      </c>
      <c r="X194">
        <f t="shared" si="269"/>
        <v>1.6218677004268191E-2</v>
      </c>
      <c r="Y194">
        <f t="shared" si="269"/>
        <v>1.6012769871352462E-2</v>
      </c>
      <c r="Z194">
        <f t="shared" si="269"/>
        <v>1.5808308310765774E-2</v>
      </c>
      <c r="AA194">
        <f t="shared" si="269"/>
        <v>1.560528380327003E-2</v>
      </c>
      <c r="AB194">
        <f t="shared" si="269"/>
        <v>1.5403687875725198E-2</v>
      </c>
      <c r="AC194">
        <f t="shared" si="269"/>
        <v>1.5203512100852199E-2</v>
      </c>
      <c r="AD194">
        <f t="shared" si="275"/>
        <v>1.5004748096996996E-2</v>
      </c>
      <c r="AE194">
        <f t="shared" si="275"/>
        <v>1.4807387527895847E-2</v>
      </c>
      <c r="AF194">
        <f t="shared" si="275"/>
        <v>1.4611422102441735E-2</v>
      </c>
      <c r="AG194">
        <f t="shared" si="275"/>
        <v>1.4416843574451931E-2</v>
      </c>
      <c r="AH194">
        <f t="shared" si="275"/>
        <v>1.4223643742436766E-2</v>
      </c>
      <c r="AI194">
        <f t="shared" si="275"/>
        <v>1.40318144493695E-2</v>
      </c>
      <c r="AJ194">
        <f t="shared" si="275"/>
        <v>1.3841347582457369E-2</v>
      </c>
      <c r="AK194">
        <f t="shared" si="275"/>
        <v>1.3652235072913754E-2</v>
      </c>
      <c r="AL194">
        <f t="shared" si="275"/>
        <v>1.3464468895731494E-2</v>
      </c>
      <c r="AM194">
        <f t="shared" si="275"/>
        <v>1.3278041069457342E-2</v>
      </c>
      <c r="AN194">
        <f t="shared" si="275"/>
        <v>1.3092943655967493E-2</v>
      </c>
      <c r="AO194">
        <f t="shared" si="275"/>
        <v>1.2909168760244298E-2</v>
      </c>
      <c r="AP194">
        <f t="shared" si="275"/>
        <v>1.2726708530154038E-2</v>
      </c>
      <c r="AQ194">
        <f t="shared" si="275"/>
        <v>1.254555515622582E-2</v>
      </c>
      <c r="AR194">
        <f t="shared" si="270"/>
        <v>1.2365700871431594E-2</v>
      </c>
      <c r="AS194">
        <f t="shared" si="270"/>
        <v>1.2187137950967233E-2</v>
      </c>
      <c r="AT194">
        <f t="shared" si="270"/>
        <v>1.2009858712034714E-2</v>
      </c>
      <c r="AU194">
        <f t="shared" si="270"/>
        <v>1.1833855513625428E-2</v>
      </c>
      <c r="AV194">
        <f t="shared" si="270"/>
        <v>1.1659120756304481E-2</v>
      </c>
      <c r="AW194">
        <f t="shared" si="270"/>
        <v>1.1485646881996164E-2</v>
      </c>
      <c r="AX194">
        <f t="shared" si="270"/>
        <v>1.0212591848590186E-2</v>
      </c>
      <c r="AY194">
        <f t="shared" si="270"/>
        <v>8.7286419188688704E-3</v>
      </c>
      <c r="AZ194">
        <f t="shared" si="270"/>
        <v>7.8594550539058325E-3</v>
      </c>
      <c r="BA194">
        <f t="shared" si="270"/>
        <v>7.2012846718133685E-3</v>
      </c>
      <c r="BB194">
        <f t="shared" si="270"/>
        <v>6.6635944395883944E-3</v>
      </c>
      <c r="BC194">
        <f t="shared" si="270"/>
        <v>6.2071553416084262E-3</v>
      </c>
      <c r="BD194">
        <f t="shared" si="270"/>
        <v>5.8104802187280546E-3</v>
      </c>
      <c r="BE194">
        <f t="shared" si="270"/>
        <v>5.4601786596202954E-3</v>
      </c>
      <c r="BF194">
        <f t="shared" si="270"/>
        <v>5.147187138473285E-3</v>
      </c>
      <c r="BG194">
        <f t="shared" si="270"/>
        <v>4.8650075226113398E-3</v>
      </c>
      <c r="BH194">
        <f t="shared" si="276"/>
        <v>4.6087795891175364E-3</v>
      </c>
      <c r="BI194">
        <f t="shared" si="276"/>
        <v>4.3747486236584265E-3</v>
      </c>
      <c r="BJ194">
        <f t="shared" si="276"/>
        <v>4.1599390640729402E-3</v>
      </c>
      <c r="BK194">
        <f t="shared" si="276"/>
        <v>3.9619438241079372E-3</v>
      </c>
      <c r="BL194">
        <f t="shared" si="276"/>
        <v>3.7787824795305872E-3</v>
      </c>
      <c r="BM194">
        <f t="shared" si="276"/>
        <v>3.6088024499717711E-3</v>
      </c>
      <c r="BN194">
        <f t="shared" si="276"/>
        <v>3.4506081126417926E-3</v>
      </c>
      <c r="BO194">
        <f t="shared" si="276"/>
        <v>3.3030086806747736E-3</v>
      </c>
      <c r="BP194">
        <f t="shared" si="276"/>
        <v>3.164979054968476E-3</v>
      </c>
      <c r="BQ194">
        <f t="shared" si="276"/>
        <v>3.0356298716705307E-3</v>
      </c>
      <c r="BR194">
        <f t="shared" si="276"/>
        <v>2.9141842109656614E-3</v>
      </c>
      <c r="BS194">
        <f t="shared" si="276"/>
        <v>2.7999592247676015E-3</v>
      </c>
      <c r="BT194">
        <f t="shared" si="276"/>
        <v>2.6923514590822734E-3</v>
      </c>
      <c r="BU194">
        <f t="shared" si="276"/>
        <v>2.5908249940556558E-3</v>
      </c>
      <c r="BV194">
        <f t="shared" si="271"/>
        <v>2.4949017624632296E-3</v>
      </c>
      <c r="BW194">
        <f t="shared" si="271"/>
        <v>2.4041535733343813E-3</v>
      </c>
      <c r="BX194">
        <f t="shared" si="271"/>
        <v>2.3181954852572722E-3</v>
      </c>
      <c r="BY194">
        <f t="shared" si="271"/>
        <v>2.2366802589457915E-3</v>
      </c>
      <c r="BZ194">
        <f t="shared" si="271"/>
        <v>2.1592936809003934E-3</v>
      </c>
      <c r="CA194">
        <f t="shared" si="271"/>
        <v>2.0857505961710877E-3</v>
      </c>
      <c r="CB194">
        <f t="shared" si="271"/>
        <v>2.0157915229031863E-3</v>
      </c>
      <c r="CC194">
        <f t="shared" si="271"/>
        <v>1.9491797476742171E-3</v>
      </c>
      <c r="CD194">
        <f t="shared" si="271"/>
        <v>1.8856988208304714E-3</v>
      </c>
      <c r="CE194">
        <f t="shared" si="271"/>
        <v>1.8251503866800109E-3</v>
      </c>
      <c r="CF194">
        <f t="shared" si="277"/>
        <v>1.7673522956301742E-3</v>
      </c>
      <c r="CG194">
        <f t="shared" si="277"/>
        <v>1.7121369549979296E-3</v>
      </c>
      <c r="CH194">
        <f t="shared" si="277"/>
        <v>1.6593498828791073E-3</v>
      </c>
      <c r="CI194">
        <f t="shared" si="277"/>
        <v>1.6088484355896941E-3</v>
      </c>
      <c r="CJ194">
        <f t="shared" si="277"/>
        <v>1.5605006841286726E-3</v>
      </c>
      <c r="CK194">
        <f t="shared" si="277"/>
        <v>1.5141844191142062E-3</v>
      </c>
      <c r="CL194">
        <f t="shared" si="277"/>
        <v>1.4697862669098051E-3</v>
      </c>
      <c r="CM194">
        <f t="shared" si="277"/>
        <v>1.4272009023354431E-3</v>
      </c>
      <c r="CN194">
        <f t="shared" si="277"/>
        <v>1.3863303455676698E-3</v>
      </c>
      <c r="CO194">
        <f t="shared" si="277"/>
        <v>1.3470833326639977E-3</v>
      </c>
      <c r="CP194">
        <f t="shared" si="272"/>
        <v>1.3093747506722159E-3</v>
      </c>
      <c r="CQ194">
        <f t="shared" si="272"/>
        <v>1.2731251295616506E-3</v>
      </c>
      <c r="CR194">
        <f t="shared" si="272"/>
        <v>8.198659435551932E-4</v>
      </c>
      <c r="CS194">
        <f t="shared" si="272"/>
        <v>5.3263336900409911E-4</v>
      </c>
      <c r="CT194">
        <f t="shared" si="272"/>
        <v>3.6895060629896556E-4</v>
      </c>
      <c r="CU194">
        <f t="shared" si="272"/>
        <v>2.5672048607252446E-4</v>
      </c>
      <c r="CV194">
        <f t="shared" si="272"/>
        <v>1.7532919995378601E-4</v>
      </c>
      <c r="CW194">
        <f t="shared" si="272"/>
        <v>1.1527815815678205E-4</v>
      </c>
      <c r="CX194">
        <f t="shared" si="272"/>
        <v>7.1207818693244245E-5</v>
      </c>
      <c r="CY194">
        <f t="shared" si="272"/>
        <v>3.9716800850818194E-5</v>
      </c>
      <c r="CZ194">
        <f t="shared" si="272"/>
        <v>1.8471947367656101E-5</v>
      </c>
      <c r="DA194">
        <f t="shared" si="272"/>
        <v>5.7816313528910398E-6</v>
      </c>
      <c r="DB194">
        <f t="shared" si="272"/>
        <v>3.6733750478759437E-7</v>
      </c>
      <c r="DC194">
        <f t="shared" si="272"/>
        <v>0</v>
      </c>
      <c r="DD194">
        <f t="shared" si="272"/>
        <v>0</v>
      </c>
      <c r="DE194">
        <f t="shared" si="272"/>
        <v>0</v>
      </c>
      <c r="DF194">
        <f t="shared" si="278"/>
        <v>0</v>
      </c>
      <c r="DG194">
        <f t="shared" si="278"/>
        <v>0</v>
      </c>
      <c r="DH194">
        <f t="shared" si="278"/>
        <v>0</v>
      </c>
      <c r="DI194">
        <f t="shared" si="278"/>
        <v>0</v>
      </c>
      <c r="DJ194">
        <f t="shared" si="278"/>
        <v>0</v>
      </c>
      <c r="DK194">
        <f t="shared" si="278"/>
        <v>0</v>
      </c>
      <c r="DL194">
        <f t="shared" si="278"/>
        <v>0</v>
      </c>
      <c r="DM194">
        <f t="shared" si="278"/>
        <v>0</v>
      </c>
      <c r="DN194">
        <f t="shared" si="278"/>
        <v>0</v>
      </c>
      <c r="DO194">
        <f t="shared" si="278"/>
        <v>0</v>
      </c>
      <c r="DP194">
        <f t="shared" si="278"/>
        <v>0</v>
      </c>
      <c r="DQ194">
        <f t="shared" si="278"/>
        <v>0</v>
      </c>
      <c r="DR194">
        <f t="shared" si="278"/>
        <v>0</v>
      </c>
      <c r="DS194">
        <f t="shared" si="278"/>
        <v>0</v>
      </c>
      <c r="DT194">
        <f t="shared" si="273"/>
        <v>0</v>
      </c>
      <c r="DU194">
        <f t="shared" si="273"/>
        <v>0</v>
      </c>
      <c r="DV194">
        <f t="shared" si="273"/>
        <v>0</v>
      </c>
      <c r="DW194">
        <f t="shared" si="273"/>
        <v>0</v>
      </c>
      <c r="DX194">
        <f t="shared" si="273"/>
        <v>0</v>
      </c>
      <c r="DY194">
        <f t="shared" si="273"/>
        <v>0</v>
      </c>
      <c r="DZ194">
        <f t="shared" si="273"/>
        <v>0</v>
      </c>
      <c r="EA194">
        <f t="shared" si="273"/>
        <v>0</v>
      </c>
      <c r="EB194">
        <f t="shared" si="273"/>
        <v>0</v>
      </c>
      <c r="EC194">
        <f t="shared" si="273"/>
        <v>0</v>
      </c>
      <c r="ED194">
        <f t="shared" si="264"/>
        <v>0</v>
      </c>
      <c r="EE194">
        <f t="shared" si="264"/>
        <v>0</v>
      </c>
      <c r="EF194">
        <f t="shared" si="264"/>
        <v>0</v>
      </c>
      <c r="EG194">
        <f t="shared" si="264"/>
        <v>0</v>
      </c>
      <c r="EH194">
        <f t="shared" si="264"/>
        <v>0</v>
      </c>
      <c r="EI194">
        <f t="shared" si="264"/>
        <v>0</v>
      </c>
      <c r="EJ194">
        <f t="shared" si="264"/>
        <v>0</v>
      </c>
      <c r="EK194">
        <f t="shared" si="264"/>
        <v>0</v>
      </c>
      <c r="EL194">
        <f t="shared" si="264"/>
        <v>0</v>
      </c>
      <c r="EM194">
        <f t="shared" si="264"/>
        <v>0</v>
      </c>
      <c r="EN194">
        <f t="shared" si="265"/>
        <v>0</v>
      </c>
      <c r="EO194">
        <f t="shared" si="265"/>
        <v>0</v>
      </c>
      <c r="EP194">
        <f t="shared" si="265"/>
        <v>0</v>
      </c>
      <c r="EQ194">
        <f t="shared" si="265"/>
        <v>0</v>
      </c>
      <c r="ER194">
        <f t="shared" si="265"/>
        <v>0</v>
      </c>
      <c r="ES194">
        <f t="shared" si="265"/>
        <v>0</v>
      </c>
      <c r="ET194">
        <f t="shared" si="265"/>
        <v>0</v>
      </c>
      <c r="EU194">
        <f t="shared" si="265"/>
        <v>0</v>
      </c>
      <c r="EV194">
        <f t="shared" si="265"/>
        <v>0</v>
      </c>
      <c r="EW194">
        <f t="shared" si="265"/>
        <v>0</v>
      </c>
      <c r="EX194">
        <f t="shared" si="265"/>
        <v>0</v>
      </c>
      <c r="EZ194">
        <f t="shared" si="266"/>
        <v>0.88673205822439072</v>
      </c>
      <c r="FB194">
        <f t="shared" si="267"/>
        <v>1.0430463130877476E-2</v>
      </c>
      <c r="FC194">
        <f t="shared" si="268"/>
        <v>0.2486824250482291</v>
      </c>
    </row>
    <row r="195" spans="1:159" x14ac:dyDescent="0.25">
      <c r="A195">
        <v>1240</v>
      </c>
      <c r="B195" s="20">
        <f>'Input spectra'!S194</f>
        <v>4.2110661874649097E-2</v>
      </c>
      <c r="C195">
        <f>'Input spectra'!D194</f>
        <v>0</v>
      </c>
      <c r="D195">
        <f t="shared" si="274"/>
        <v>2.0653927966864227E-2</v>
      </c>
      <c r="E195">
        <f t="shared" si="274"/>
        <v>2.0417354431947057E-2</v>
      </c>
      <c r="F195">
        <f t="shared" si="274"/>
        <v>2.0182404442191881E-2</v>
      </c>
      <c r="G195">
        <f t="shared" si="274"/>
        <v>1.9949068530190715E-2</v>
      </c>
      <c r="H195">
        <f t="shared" si="274"/>
        <v>1.9717337279434161E-2</v>
      </c>
      <c r="I195">
        <f t="shared" si="274"/>
        <v>1.9487201324050848E-2</v>
      </c>
      <c r="J195">
        <f t="shared" si="274"/>
        <v>1.9258651348548105E-2</v>
      </c>
      <c r="K195">
        <f t="shared" si="274"/>
        <v>1.9031678087553936E-2</v>
      </c>
      <c r="L195">
        <f t="shared" si="274"/>
        <v>1.8806272325560324E-2</v>
      </c>
      <c r="M195">
        <f t="shared" si="274"/>
        <v>1.8582424896667723E-2</v>
      </c>
      <c r="N195">
        <f t="shared" si="269"/>
        <v>1.8360126684330891E-2</v>
      </c>
      <c r="O195">
        <f t="shared" si="269"/>
        <v>1.813936862110592E-2</v>
      </c>
      <c r="P195">
        <f t="shared" si="269"/>
        <v>1.7920141688398592E-2</v>
      </c>
      <c r="Q195">
        <f t="shared" si="269"/>
        <v>1.7702436916213919E-2</v>
      </c>
      <c r="R195">
        <f t="shared" si="269"/>
        <v>1.7486245382906943E-2</v>
      </c>
      <c r="S195">
        <f t="shared" si="269"/>
        <v>1.7271558214934809E-2</v>
      </c>
      <c r="T195">
        <f t="shared" si="269"/>
        <v>1.7058366586610016E-2</v>
      </c>
      <c r="U195">
        <f t="shared" si="269"/>
        <v>1.6846661719854904E-2</v>
      </c>
      <c r="V195">
        <f t="shared" si="269"/>
        <v>1.6636434883957399E-2</v>
      </c>
      <c r="W195">
        <f t="shared" si="269"/>
        <v>1.6427677395327935E-2</v>
      </c>
      <c r="X195">
        <f t="shared" si="269"/>
        <v>1.6220380617257557E-2</v>
      </c>
      <c r="Y195">
        <f t="shared" si="269"/>
        <v>1.6014535959677299E-2</v>
      </c>
      <c r="Z195">
        <f t="shared" si="269"/>
        <v>1.5810134878918695E-2</v>
      </c>
      <c r="AA195">
        <f t="shared" si="269"/>
        <v>1.5607168877475475E-2</v>
      </c>
      <c r="AB195">
        <f t="shared" si="269"/>
        <v>1.5405629503766519E-2</v>
      </c>
      <c r="AC195">
        <f t="shared" si="269"/>
        <v>1.5205508351899889E-2</v>
      </c>
      <c r="AD195">
        <f t="shared" si="275"/>
        <v>1.5006797061438103E-2</v>
      </c>
      <c r="AE195">
        <f t="shared" si="275"/>
        <v>1.4809487317164555E-2</v>
      </c>
      <c r="AF195">
        <f t="shared" si="275"/>
        <v>1.4613570848851081E-2</v>
      </c>
      <c r="AG195">
        <f t="shared" si="275"/>
        <v>1.4419039431026697E-2</v>
      </c>
      <c r="AH195">
        <f t="shared" si="275"/>
        <v>1.4225884882747484E-2</v>
      </c>
      <c r="AI195">
        <f t="shared" si="275"/>
        <v>1.4034099067367616E-2</v>
      </c>
      <c r="AJ195">
        <f t="shared" si="275"/>
        <v>1.3843673892311521E-2</v>
      </c>
      <c r="AK195">
        <f t="shared" si="275"/>
        <v>1.365460130884716E-2</v>
      </c>
      <c r="AL195">
        <f t="shared" si="275"/>
        <v>1.346687331186049E-2</v>
      </c>
      <c r="AM195">
        <f t="shared" si="275"/>
        <v>1.328048193963097E-2</v>
      </c>
      <c r="AN195">
        <f t="shared" si="275"/>
        <v>1.3095419273608249E-2</v>
      </c>
      <c r="AO195">
        <f t="shared" si="275"/>
        <v>1.2911677438189922E-2</v>
      </c>
      <c r="AP195">
        <f t="shared" si="275"/>
        <v>1.2729248600500419E-2</v>
      </c>
      <c r="AQ195">
        <f t="shared" si="275"/>
        <v>1.2548124970170969E-2</v>
      </c>
      <c r="AR195">
        <f t="shared" si="270"/>
        <v>1.2368298799120688E-2</v>
      </c>
      <c r="AS195">
        <f t="shared" si="270"/>
        <v>1.2189762381338736E-2</v>
      </c>
      <c r="AT195">
        <f t="shared" si="270"/>
        <v>1.2012508052667547E-2</v>
      </c>
      <c r="AU195">
        <f t="shared" si="270"/>
        <v>1.1836528190587182E-2</v>
      </c>
      <c r="AV195">
        <f t="shared" si="270"/>
        <v>1.1661815214000703E-2</v>
      </c>
      <c r="AW195">
        <f t="shared" si="270"/>
        <v>1.1488361583020646E-2</v>
      </c>
      <c r="AX195">
        <f t="shared" si="270"/>
        <v>1.021505930211045E-2</v>
      </c>
      <c r="AY195">
        <f t="shared" si="270"/>
        <v>8.7307966885160522E-3</v>
      </c>
      <c r="AZ195">
        <f t="shared" si="270"/>
        <v>7.8614365404449174E-3</v>
      </c>
      <c r="BA195">
        <f t="shared" si="270"/>
        <v>7.2031380525892866E-3</v>
      </c>
      <c r="BB195">
        <f t="shared" si="270"/>
        <v>6.6653444405876585E-3</v>
      </c>
      <c r="BC195">
        <f t="shared" si="270"/>
        <v>6.2088180790104705E-3</v>
      </c>
      <c r="BD195">
        <f t="shared" si="270"/>
        <v>5.8120672204089851E-3</v>
      </c>
      <c r="BE195">
        <f t="shared" si="270"/>
        <v>5.461698667640325E-3</v>
      </c>
      <c r="BF195">
        <f t="shared" si="270"/>
        <v>5.1486470549672574E-3</v>
      </c>
      <c r="BG195">
        <f t="shared" si="270"/>
        <v>4.8664129604539452E-3</v>
      </c>
      <c r="BH195">
        <f t="shared" si="276"/>
        <v>4.6101352171591921E-3</v>
      </c>
      <c r="BI195">
        <f t="shared" si="276"/>
        <v>4.3760583955839228E-3</v>
      </c>
      <c r="BJ195">
        <f t="shared" si="276"/>
        <v>4.1612063768732208E-3</v>
      </c>
      <c r="BK195">
        <f t="shared" si="276"/>
        <v>3.9631716317279795E-3</v>
      </c>
      <c r="BL195">
        <f t="shared" si="276"/>
        <v>3.779973376755385E-3</v>
      </c>
      <c r="BM195">
        <f t="shared" si="276"/>
        <v>3.6099587358567505E-3</v>
      </c>
      <c r="BN195">
        <f t="shared" si="276"/>
        <v>3.4517318394693417E-3</v>
      </c>
      <c r="BO195">
        <f t="shared" si="276"/>
        <v>3.3041016924121118E-3</v>
      </c>
      <c r="BP195">
        <f t="shared" si="276"/>
        <v>3.1660430179453148E-3</v>
      </c>
      <c r="BQ195">
        <f t="shared" si="276"/>
        <v>3.0366662993821991E-3</v>
      </c>
      <c r="BR195">
        <f t="shared" si="276"/>
        <v>2.9151944843669388E-3</v>
      </c>
      <c r="BS195">
        <f t="shared" si="276"/>
        <v>2.8009446090542299E-3</v>
      </c>
      <c r="BT195">
        <f t="shared" si="276"/>
        <v>2.6933131177007512E-3</v>
      </c>
      <c r="BU195">
        <f t="shared" si="276"/>
        <v>2.5917640004999073E-3</v>
      </c>
      <c r="BV195">
        <f t="shared" si="271"/>
        <v>2.4958191102853315E-3</v>
      </c>
      <c r="BW195">
        <f t="shared" si="271"/>
        <v>2.4050501847001022E-3</v>
      </c>
      <c r="BX195">
        <f t="shared" si="271"/>
        <v>2.3190722183054685E-3</v>
      </c>
      <c r="BY195">
        <f t="shared" si="271"/>
        <v>2.2375379141566275E-3</v>
      </c>
      <c r="BZ195">
        <f t="shared" si="271"/>
        <v>2.1601330066361338E-3</v>
      </c>
      <c r="CA195">
        <f t="shared" si="271"/>
        <v>2.0865722935214256E-3</v>
      </c>
      <c r="CB195">
        <f t="shared" si="271"/>
        <v>2.0165962499423115E-3</v>
      </c>
      <c r="CC195">
        <f t="shared" si="271"/>
        <v>1.9499681232173845E-3</v>
      </c>
      <c r="CD195">
        <f t="shared" si="271"/>
        <v>1.8864714277624006E-3</v>
      </c>
      <c r="CE195">
        <f t="shared" si="271"/>
        <v>1.825907774915128E-3</v>
      </c>
      <c r="CF195">
        <f t="shared" si="277"/>
        <v>1.768094984754784E-3</v>
      </c>
      <c r="CG195">
        <f t="shared" si="277"/>
        <v>1.712865436636368E-3</v>
      </c>
      <c r="CH195">
        <f t="shared" si="277"/>
        <v>1.6600646228193488E-3</v>
      </c>
      <c r="CI195">
        <f t="shared" si="277"/>
        <v>1.6095498756985159E-3</v>
      </c>
      <c r="CJ195">
        <f t="shared" si="277"/>
        <v>1.561189244082013E-3</v>
      </c>
      <c r="CK195">
        <f t="shared" si="277"/>
        <v>1.5148604979646719E-3</v>
      </c>
      <c r="CL195">
        <f t="shared" si="277"/>
        <v>1.470450244510185E-3</v>
      </c>
      <c r="CM195">
        <f t="shared" si="277"/>
        <v>1.4278531406345194E-3</v>
      </c>
      <c r="CN195">
        <f t="shared" si="277"/>
        <v>1.3869711897924175E-3</v>
      </c>
      <c r="CO195">
        <f t="shared" si="277"/>
        <v>1.3477131124004385E-3</v>
      </c>
      <c r="CP195">
        <f t="shared" si="272"/>
        <v>1.3099937808556147E-3</v>
      </c>
      <c r="CQ195">
        <f t="shared" si="272"/>
        <v>1.2737337113854124E-3</v>
      </c>
      <c r="CR195">
        <f t="shared" si="272"/>
        <v>8.2026216530256719E-4</v>
      </c>
      <c r="CS195">
        <f t="shared" si="272"/>
        <v>5.328935766748499E-4</v>
      </c>
      <c r="CT195">
        <f t="shared" si="272"/>
        <v>3.6913278852232219E-4</v>
      </c>
      <c r="CU195">
        <f t="shared" si="272"/>
        <v>2.5684859965867423E-4</v>
      </c>
      <c r="CV195">
        <f t="shared" si="272"/>
        <v>1.7541761734180575E-4</v>
      </c>
      <c r="CW195">
        <f t="shared" si="272"/>
        <v>1.1533689790771111E-4</v>
      </c>
      <c r="CX195">
        <f t="shared" si="272"/>
        <v>7.1244476648422633E-5</v>
      </c>
      <c r="CY195">
        <f t="shared" si="272"/>
        <v>3.9737455844776005E-5</v>
      </c>
      <c r="CZ195">
        <f t="shared" si="272"/>
        <v>1.8481650890696475E-5</v>
      </c>
      <c r="DA195">
        <f t="shared" si="272"/>
        <v>5.7846988889038765E-6</v>
      </c>
      <c r="DB195">
        <f t="shared" si="272"/>
        <v>3.6753433170159162E-7</v>
      </c>
      <c r="DC195">
        <f t="shared" si="272"/>
        <v>0</v>
      </c>
      <c r="DD195">
        <f t="shared" si="272"/>
        <v>0</v>
      </c>
      <c r="DE195">
        <f t="shared" si="272"/>
        <v>0</v>
      </c>
      <c r="DF195">
        <f t="shared" si="278"/>
        <v>0</v>
      </c>
      <c r="DG195">
        <f t="shared" si="278"/>
        <v>0</v>
      </c>
      <c r="DH195">
        <f t="shared" si="278"/>
        <v>0</v>
      </c>
      <c r="DI195">
        <f t="shared" si="278"/>
        <v>0</v>
      </c>
      <c r="DJ195">
        <f t="shared" si="278"/>
        <v>0</v>
      </c>
      <c r="DK195">
        <f t="shared" si="278"/>
        <v>0</v>
      </c>
      <c r="DL195">
        <f t="shared" si="278"/>
        <v>0</v>
      </c>
      <c r="DM195">
        <f t="shared" si="278"/>
        <v>0</v>
      </c>
      <c r="DN195">
        <f t="shared" si="278"/>
        <v>0</v>
      </c>
      <c r="DO195">
        <f t="shared" si="278"/>
        <v>0</v>
      </c>
      <c r="DP195">
        <f t="shared" si="278"/>
        <v>0</v>
      </c>
      <c r="DQ195">
        <f t="shared" si="278"/>
        <v>0</v>
      </c>
      <c r="DR195">
        <f t="shared" si="278"/>
        <v>0</v>
      </c>
      <c r="DS195">
        <f t="shared" si="278"/>
        <v>0</v>
      </c>
      <c r="DT195">
        <f t="shared" si="273"/>
        <v>0</v>
      </c>
      <c r="DU195">
        <f t="shared" si="273"/>
        <v>0</v>
      </c>
      <c r="DV195">
        <f t="shared" si="273"/>
        <v>0</v>
      </c>
      <c r="DW195">
        <f t="shared" si="273"/>
        <v>0</v>
      </c>
      <c r="DX195">
        <f t="shared" si="273"/>
        <v>0</v>
      </c>
      <c r="DY195">
        <f t="shared" si="273"/>
        <v>0</v>
      </c>
      <c r="DZ195">
        <f t="shared" si="273"/>
        <v>0</v>
      </c>
      <c r="EA195">
        <f t="shared" si="273"/>
        <v>0</v>
      </c>
      <c r="EB195">
        <f t="shared" si="273"/>
        <v>0</v>
      </c>
      <c r="EC195">
        <f t="shared" si="273"/>
        <v>0</v>
      </c>
      <c r="ED195">
        <f t="shared" si="264"/>
        <v>0</v>
      </c>
      <c r="EE195">
        <f t="shared" si="264"/>
        <v>0</v>
      </c>
      <c r="EF195">
        <f t="shared" si="264"/>
        <v>0</v>
      </c>
      <c r="EG195">
        <f t="shared" si="264"/>
        <v>0</v>
      </c>
      <c r="EH195">
        <f t="shared" si="264"/>
        <v>0</v>
      </c>
      <c r="EI195">
        <f t="shared" si="264"/>
        <v>0</v>
      </c>
      <c r="EJ195">
        <f t="shared" si="264"/>
        <v>0</v>
      </c>
      <c r="EK195">
        <f t="shared" si="264"/>
        <v>0</v>
      </c>
      <c r="EL195">
        <f t="shared" si="264"/>
        <v>0</v>
      </c>
      <c r="EM195">
        <f t="shared" si="264"/>
        <v>0</v>
      </c>
      <c r="EN195">
        <f t="shared" si="265"/>
        <v>0</v>
      </c>
      <c r="EO195">
        <f t="shared" si="265"/>
        <v>0</v>
      </c>
      <c r="EP195">
        <f t="shared" si="265"/>
        <v>0</v>
      </c>
      <c r="EQ195">
        <f t="shared" si="265"/>
        <v>0</v>
      </c>
      <c r="ER195">
        <f t="shared" si="265"/>
        <v>0</v>
      </c>
      <c r="ES195">
        <f t="shared" si="265"/>
        <v>0</v>
      </c>
      <c r="ET195">
        <f t="shared" si="265"/>
        <v>0</v>
      </c>
      <c r="EU195">
        <f t="shared" si="265"/>
        <v>0</v>
      </c>
      <c r="EV195">
        <f t="shared" si="265"/>
        <v>0</v>
      </c>
      <c r="EW195">
        <f t="shared" si="265"/>
        <v>0</v>
      </c>
      <c r="EX195">
        <f t="shared" si="265"/>
        <v>0</v>
      </c>
      <c r="EZ195">
        <f t="shared" si="266"/>
        <v>0.88686060788860199</v>
      </c>
      <c r="FB195">
        <f t="shared" si="267"/>
        <v>1.0417607517389016E-2</v>
      </c>
      <c r="FC195">
        <f t="shared" si="268"/>
        <v>0.24868406612401989</v>
      </c>
    </row>
    <row r="196" spans="1:159" x14ac:dyDescent="0.25">
      <c r="A196">
        <v>1245</v>
      </c>
      <c r="B196" s="20">
        <f>'Input spectra'!S195</f>
        <v>4.2058144535495501E-2</v>
      </c>
      <c r="C196">
        <f>'Input spectra'!D195</f>
        <v>0</v>
      </c>
      <c r="D196">
        <f t="shared" si="274"/>
        <v>2.0653927966864227E-2</v>
      </c>
      <c r="E196">
        <f t="shared" si="274"/>
        <v>2.0417461658741351E-2</v>
      </c>
      <c r="F196">
        <f t="shared" si="274"/>
        <v>2.0182616428540981E-2</v>
      </c>
      <c r="G196">
        <f t="shared" si="274"/>
        <v>1.9949382834266009E-2</v>
      </c>
      <c r="H196">
        <f t="shared" si="274"/>
        <v>1.9717751484620381E-2</v>
      </c>
      <c r="I196">
        <f t="shared" si="274"/>
        <v>1.9487713038749837E-2</v>
      </c>
      <c r="J196">
        <f t="shared" si="274"/>
        <v>1.9259258205983922E-2</v>
      </c>
      <c r="K196">
        <f t="shared" si="274"/>
        <v>1.9032377745579272E-2</v>
      </c>
      <c r="L196">
        <f t="shared" si="274"/>
        <v>1.8807062466464197E-2</v>
      </c>
      <c r="M196">
        <f t="shared" si="274"/>
        <v>1.8583303226984503E-2</v>
      </c>
      <c r="N196">
        <f t="shared" si="269"/>
        <v>1.8361090934650583E-2</v>
      </c>
      <c r="O196">
        <f t="shared" si="269"/>
        <v>1.8140416545885749E-2</v>
      </c>
      <c r="P196">
        <f t="shared" si="269"/>
        <v>1.7921271065775832E-2</v>
      </c>
      <c r="Q196">
        <f t="shared" si="269"/>
        <v>1.7703645547820009E-2</v>
      </c>
      <c r="R196">
        <f t="shared" si="269"/>
        <v>1.7487531093682857E-2</v>
      </c>
      <c r="S196">
        <f t="shared" si="269"/>
        <v>1.7272918852947652E-2</v>
      </c>
      <c r="T196">
        <f t="shared" si="269"/>
        <v>1.7059800022870872E-2</v>
      </c>
      <c r="U196">
        <f t="shared" si="269"/>
        <v>1.6848165848137947E-2</v>
      </c>
      <c r="V196">
        <f t="shared" si="269"/>
        <v>1.6638007620620173E-2</v>
      </c>
      <c r="W196">
        <f t="shared" si="269"/>
        <v>1.6429316679132878E-2</v>
      </c>
      <c r="X196">
        <f t="shared" si="269"/>
        <v>1.6222084409194763E-2</v>
      </c>
      <c r="Y196">
        <f t="shared" si="269"/>
        <v>1.6016302242788424E-2</v>
      </c>
      <c r="Z196">
        <f t="shared" si="269"/>
        <v>1.5811961658122105E-2</v>
      </c>
      <c r="AA196">
        <f t="shared" si="269"/>
        <v>1.5609054179392561E-2</v>
      </c>
      <c r="AB196">
        <f t="shared" si="269"/>
        <v>1.5407571376549193E-2</v>
      </c>
      <c r="AC196">
        <f t="shared" si="269"/>
        <v>1.5207504865059267E-2</v>
      </c>
      <c r="AD196">
        <f t="shared" si="275"/>
        <v>1.5008846305674332E-2</v>
      </c>
      <c r="AE196">
        <f t="shared" si="275"/>
        <v>1.4811587404197805E-2</v>
      </c>
      <c r="AF196">
        <f t="shared" si="275"/>
        <v>1.4615719911253704E-2</v>
      </c>
      <c r="AG196">
        <f t="shared" si="275"/>
        <v>1.4421235622056508E-2</v>
      </c>
      <c r="AH196">
        <f t="shared" si="275"/>
        <v>1.4228126376182195E-2</v>
      </c>
      <c r="AI196">
        <f t="shared" si="275"/>
        <v>1.4036384057340392E-2</v>
      </c>
      <c r="AJ196">
        <f t="shared" si="275"/>
        <v>1.3846000593147653E-2</v>
      </c>
      <c r="AK196">
        <f t="shared" si="275"/>
        <v>1.3656967954901875E-2</v>
      </c>
      <c r="AL196">
        <f t="shared" si="275"/>
        <v>1.3469278157357841E-2</v>
      </c>
      <c r="AM196">
        <f t="shared" si="275"/>
        <v>1.3282923258503861E-2</v>
      </c>
      <c r="AN196">
        <f t="shared" si="275"/>
        <v>1.3097895359339516E-2</v>
      </c>
      <c r="AO196">
        <f t="shared" si="275"/>
        <v>1.2914186603654544E-2</v>
      </c>
      <c r="AP196">
        <f t="shared" si="275"/>
        <v>1.2731789177808778E-2</v>
      </c>
      <c r="AQ196">
        <f t="shared" si="275"/>
        <v>1.2550695310513203E-2</v>
      </c>
      <c r="AR196">
        <f t="shared" si="270"/>
        <v>1.2370897272612105E-2</v>
      </c>
      <c r="AS196">
        <f t="shared" si="270"/>
        <v>1.2192387376866292E-2</v>
      </c>
      <c r="AT196">
        <f t="shared" si="270"/>
        <v>1.2015157977737379E-2</v>
      </c>
      <c r="AU196">
        <f t="shared" si="270"/>
        <v>1.1839201471173186E-2</v>
      </c>
      <c r="AV196">
        <f t="shared" si="270"/>
        <v>1.166451029439416E-2</v>
      </c>
      <c r="AW196">
        <f t="shared" si="270"/>
        <v>1.149107692568088E-2</v>
      </c>
      <c r="AX196">
        <f t="shared" si="270"/>
        <v>1.0217527351789549E-2</v>
      </c>
      <c r="AY196">
        <f t="shared" si="270"/>
        <v>8.7329519900938915E-3</v>
      </c>
      <c r="AZ196">
        <f t="shared" si="270"/>
        <v>7.8634185265464892E-3</v>
      </c>
      <c r="BA196">
        <f t="shared" si="270"/>
        <v>7.2049919103662485E-3</v>
      </c>
      <c r="BB196">
        <f t="shared" si="270"/>
        <v>6.6670949011742413E-3</v>
      </c>
      <c r="BC196">
        <f t="shared" si="270"/>
        <v>6.2104812618171351E-3</v>
      </c>
      <c r="BD196">
        <f t="shared" si="270"/>
        <v>5.8136546555436477E-3</v>
      </c>
      <c r="BE196">
        <f t="shared" si="270"/>
        <v>5.4632190988011574E-3</v>
      </c>
      <c r="BF196">
        <f t="shared" si="270"/>
        <v>5.1501073855429623E-3</v>
      </c>
      <c r="BG196">
        <f t="shared" si="270"/>
        <v>4.8678188043093937E-3</v>
      </c>
      <c r="BH196">
        <f t="shared" si="276"/>
        <v>4.6114912439457539E-3</v>
      </c>
      <c r="BI196">
        <f t="shared" si="276"/>
        <v>4.3773685596468076E-3</v>
      </c>
      <c r="BJ196">
        <f t="shared" si="276"/>
        <v>4.1624740757564959E-3</v>
      </c>
      <c r="BK196">
        <f t="shared" si="276"/>
        <v>3.964399819845984E-3</v>
      </c>
      <c r="BL196">
        <f t="shared" si="276"/>
        <v>3.781164649295832E-3</v>
      </c>
      <c r="BM196">
        <f t="shared" si="276"/>
        <v>3.6111153922239237E-3</v>
      </c>
      <c r="BN196">
        <f t="shared" si="276"/>
        <v>3.4528559322503523E-3</v>
      </c>
      <c r="BO196">
        <f t="shared" si="276"/>
        <v>3.3051950658423111E-3</v>
      </c>
      <c r="BP196">
        <f t="shared" si="276"/>
        <v>3.1671073385918869E-3</v>
      </c>
      <c r="BQ196">
        <f t="shared" si="276"/>
        <v>3.0377030809520277E-3</v>
      </c>
      <c r="BR196">
        <f t="shared" si="276"/>
        <v>2.9162051080042582E-3</v>
      </c>
      <c r="BS196">
        <f t="shared" si="276"/>
        <v>2.8019303401252628E-3</v>
      </c>
      <c r="BT196">
        <f t="shared" si="276"/>
        <v>2.6942751198060703E-3</v>
      </c>
      <c r="BU196">
        <f t="shared" si="276"/>
        <v>2.5927033472732449E-3</v>
      </c>
      <c r="BV196">
        <f t="shared" si="271"/>
        <v>2.496736795406095E-3</v>
      </c>
      <c r="BW196">
        <f t="shared" si="271"/>
        <v>2.4059471304504272E-3</v>
      </c>
      <c r="BX196">
        <f t="shared" si="271"/>
        <v>2.3199492829308948E-3</v>
      </c>
      <c r="BY196">
        <f t="shared" si="271"/>
        <v>2.2383958982354177E-3</v>
      </c>
      <c r="BZ196">
        <f t="shared" si="271"/>
        <v>2.1609726586210073E-3</v>
      </c>
      <c r="CA196">
        <f t="shared" si="271"/>
        <v>2.0873943145856997E-3</v>
      </c>
      <c r="CB196">
        <f t="shared" si="271"/>
        <v>2.0174012982376774E-3</v>
      </c>
      <c r="CC196">
        <f t="shared" si="271"/>
        <v>1.950756817631091E-3</v>
      </c>
      <c r="CD196">
        <f t="shared" si="271"/>
        <v>1.8872443512461909E-3</v>
      </c>
      <c r="CE196">
        <f t="shared" si="271"/>
        <v>1.8266654774459559E-3</v>
      </c>
      <c r="CF196">
        <f t="shared" si="277"/>
        <v>1.7688379859774046E-3</v>
      </c>
      <c r="CG196">
        <f t="shared" si="277"/>
        <v>1.7135942282298572E-3</v>
      </c>
      <c r="CH196">
        <f t="shared" si="277"/>
        <v>1.6607796706230417E-3</v>
      </c>
      <c r="CI196">
        <f t="shared" si="277"/>
        <v>1.6102516216274603E-3</v>
      </c>
      <c r="CJ196">
        <f t="shared" si="277"/>
        <v>1.5618781078575912E-3</v>
      </c>
      <c r="CK196">
        <f t="shared" si="277"/>
        <v>1.5155368786823379E-3</v>
      </c>
      <c r="CL196">
        <f t="shared" si="277"/>
        <v>1.4711145220631932E-3</v>
      </c>
      <c r="CM196">
        <f t="shared" si="277"/>
        <v>1.4285056770099195E-3</v>
      </c>
      <c r="CN196">
        <f t="shared" si="277"/>
        <v>1.387612330253428E-3</v>
      </c>
      <c r="CO196">
        <f t="shared" si="277"/>
        <v>1.3483431865674515E-3</v>
      </c>
      <c r="CP196">
        <f t="shared" si="272"/>
        <v>1.310613103696534E-3</v>
      </c>
      <c r="CQ196">
        <f t="shared" si="272"/>
        <v>1.2743425841246763E-3</v>
      </c>
      <c r="CR196">
        <f t="shared" si="272"/>
        <v>8.2065857853450539E-4</v>
      </c>
      <c r="CS196">
        <f t="shared" si="272"/>
        <v>5.3315391146499622E-4</v>
      </c>
      <c r="CT196">
        <f t="shared" si="272"/>
        <v>3.693150607045024E-4</v>
      </c>
      <c r="CU196">
        <f t="shared" si="272"/>
        <v>2.569767771785256E-4</v>
      </c>
      <c r="CV196">
        <f t="shared" si="272"/>
        <v>1.7550607931814566E-4</v>
      </c>
      <c r="CW196">
        <f t="shared" si="272"/>
        <v>1.1539566758936075E-4</v>
      </c>
      <c r="CX196">
        <f t="shared" si="272"/>
        <v>7.1281153475203924E-5</v>
      </c>
      <c r="CY196">
        <f t="shared" si="272"/>
        <v>3.9758121580504712E-5</v>
      </c>
      <c r="CZ196">
        <f t="shared" si="272"/>
        <v>1.8491359511107339E-5</v>
      </c>
      <c r="DA196">
        <f t="shared" si="272"/>
        <v>5.787768052446491E-6</v>
      </c>
      <c r="DB196">
        <f t="shared" si="272"/>
        <v>3.6773126407945662E-7</v>
      </c>
      <c r="DC196">
        <f t="shared" si="272"/>
        <v>0</v>
      </c>
      <c r="DD196">
        <f t="shared" si="272"/>
        <v>0</v>
      </c>
      <c r="DE196">
        <f t="shared" si="272"/>
        <v>0</v>
      </c>
      <c r="DF196">
        <f t="shared" si="278"/>
        <v>0</v>
      </c>
      <c r="DG196">
        <f t="shared" si="278"/>
        <v>0</v>
      </c>
      <c r="DH196">
        <f t="shared" si="278"/>
        <v>0</v>
      </c>
      <c r="DI196">
        <f t="shared" si="278"/>
        <v>0</v>
      </c>
      <c r="DJ196">
        <f t="shared" si="278"/>
        <v>0</v>
      </c>
      <c r="DK196">
        <f t="shared" si="278"/>
        <v>0</v>
      </c>
      <c r="DL196">
        <f t="shared" si="278"/>
        <v>0</v>
      </c>
      <c r="DM196">
        <f t="shared" si="278"/>
        <v>0</v>
      </c>
      <c r="DN196">
        <f t="shared" si="278"/>
        <v>0</v>
      </c>
      <c r="DO196">
        <f t="shared" si="278"/>
        <v>0</v>
      </c>
      <c r="DP196">
        <f t="shared" si="278"/>
        <v>0</v>
      </c>
      <c r="DQ196">
        <f t="shared" si="278"/>
        <v>0</v>
      </c>
      <c r="DR196">
        <f t="shared" si="278"/>
        <v>0</v>
      </c>
      <c r="DS196">
        <f t="shared" si="278"/>
        <v>0</v>
      </c>
      <c r="DT196">
        <f t="shared" si="273"/>
        <v>0</v>
      </c>
      <c r="DU196">
        <f t="shared" si="273"/>
        <v>0</v>
      </c>
      <c r="DV196">
        <f t="shared" si="273"/>
        <v>0</v>
      </c>
      <c r="DW196">
        <f t="shared" si="273"/>
        <v>0</v>
      </c>
      <c r="DX196">
        <f t="shared" si="273"/>
        <v>0</v>
      </c>
      <c r="DY196">
        <f t="shared" si="273"/>
        <v>0</v>
      </c>
      <c r="DZ196">
        <f t="shared" si="273"/>
        <v>0</v>
      </c>
      <c r="EA196">
        <f t="shared" si="273"/>
        <v>0</v>
      </c>
      <c r="EB196">
        <f t="shared" si="273"/>
        <v>0</v>
      </c>
      <c r="EC196">
        <f t="shared" si="273"/>
        <v>0</v>
      </c>
      <c r="ED196">
        <f t="shared" si="264"/>
        <v>0</v>
      </c>
      <c r="EE196">
        <f t="shared" si="264"/>
        <v>0</v>
      </c>
      <c r="EF196">
        <f t="shared" si="264"/>
        <v>0</v>
      </c>
      <c r="EG196">
        <f t="shared" si="264"/>
        <v>0</v>
      </c>
      <c r="EH196">
        <f t="shared" si="264"/>
        <v>0</v>
      </c>
      <c r="EI196">
        <f t="shared" si="264"/>
        <v>0</v>
      </c>
      <c r="EJ196">
        <f t="shared" si="264"/>
        <v>0</v>
      </c>
      <c r="EK196">
        <f t="shared" si="264"/>
        <v>0</v>
      </c>
      <c r="EL196">
        <f t="shared" si="264"/>
        <v>0</v>
      </c>
      <c r="EM196">
        <f t="shared" si="264"/>
        <v>0</v>
      </c>
      <c r="EN196">
        <f t="shared" si="265"/>
        <v>0</v>
      </c>
      <c r="EO196">
        <f t="shared" si="265"/>
        <v>0</v>
      </c>
      <c r="EP196">
        <f t="shared" si="265"/>
        <v>0</v>
      </c>
      <c r="EQ196">
        <f t="shared" si="265"/>
        <v>0</v>
      </c>
      <c r="ER196">
        <f t="shared" si="265"/>
        <v>0</v>
      </c>
      <c r="ES196">
        <f t="shared" si="265"/>
        <v>0</v>
      </c>
      <c r="ET196">
        <f t="shared" si="265"/>
        <v>0</v>
      </c>
      <c r="EU196">
        <f t="shared" si="265"/>
        <v>0</v>
      </c>
      <c r="EV196">
        <f t="shared" si="265"/>
        <v>0</v>
      </c>
      <c r="EW196">
        <f t="shared" si="265"/>
        <v>0</v>
      </c>
      <c r="EX196">
        <f t="shared" si="265"/>
        <v>0</v>
      </c>
      <c r="EZ196">
        <f t="shared" si="266"/>
        <v>0.8869891864995435</v>
      </c>
      <c r="FB196">
        <f t="shared" si="267"/>
        <v>1.0404751566324866E-2</v>
      </c>
      <c r="FC196">
        <f t="shared" si="268"/>
        <v>0.24868570720003993</v>
      </c>
    </row>
    <row r="197" spans="1:159" x14ac:dyDescent="0.25">
      <c r="A197">
        <v>1250</v>
      </c>
      <c r="B197" s="20">
        <f>'Input spectra'!S196</f>
        <v>4.2005627196341898E-2</v>
      </c>
      <c r="C197">
        <f>'Input spectra'!D196</f>
        <v>0</v>
      </c>
      <c r="D197">
        <f t="shared" si="274"/>
        <v>2.0653927966864227E-2</v>
      </c>
      <c r="E197">
        <f t="shared" si="274"/>
        <v>2.0417568886098775E-2</v>
      </c>
      <c r="F197">
        <f t="shared" si="274"/>
        <v>2.0182828417116681E-2</v>
      </c>
      <c r="G197">
        <f t="shared" si="274"/>
        <v>1.9949697143293265E-2</v>
      </c>
      <c r="H197">
        <f t="shared" si="274"/>
        <v>1.9718165698507872E-2</v>
      </c>
      <c r="I197">
        <f t="shared" si="274"/>
        <v>1.9488224766885949E-2</v>
      </c>
      <c r="J197">
        <f t="shared" si="274"/>
        <v>1.9259865082542366E-2</v>
      </c>
      <c r="K197">
        <f t="shared" si="274"/>
        <v>1.9033077429326004E-2</v>
      </c>
      <c r="L197">
        <f t="shared" si="274"/>
        <v>1.8807852640565646E-2</v>
      </c>
      <c r="M197">
        <f t="shared" si="274"/>
        <v>1.8584181598817077E-2</v>
      </c>
      <c r="N197">
        <f t="shared" si="269"/>
        <v>1.8362055235611466E-2</v>
      </c>
      <c r="O197">
        <f t="shared" si="269"/>
        <v>1.8141464531204968E-2</v>
      </c>
      <c r="P197">
        <f t="shared" si="269"/>
        <v>1.7922400514329587E-2</v>
      </c>
      <c r="Q197">
        <f t="shared" si="269"/>
        <v>1.770485426194527E-2</v>
      </c>
      <c r="R197">
        <f t="shared" si="269"/>
        <v>1.74888168989932E-2</v>
      </c>
      <c r="S197">
        <f t="shared" si="269"/>
        <v>1.7274279598150342E-2</v>
      </c>
      <c r="T197">
        <f t="shared" si="269"/>
        <v>1.7061233579585208E-2</v>
      </c>
      <c r="U197">
        <f t="shared" si="269"/>
        <v>1.6849670110714771E-2</v>
      </c>
      <c r="V197">
        <f t="shared" si="269"/>
        <v>1.6639580505962672E-2</v>
      </c>
      <c r="W197">
        <f t="shared" si="269"/>
        <v>1.6430956126518553E-2</v>
      </c>
      <c r="X197">
        <f t="shared" si="269"/>
        <v>1.6223788380098605E-2</v>
      </c>
      <c r="Y197">
        <f t="shared" si="269"/>
        <v>1.601806872070732E-2</v>
      </c>
      <c r="Z197">
        <f t="shared" si="269"/>
        <v>1.5813788648400388E-2</v>
      </c>
      <c r="AA197">
        <f t="shared" si="269"/>
        <v>1.5610939709048794E-2</v>
      </c>
      <c r="AB197">
        <f t="shared" si="269"/>
        <v>1.5409513494104077E-2</v>
      </c>
      <c r="AC197">
        <f t="shared" si="269"/>
        <v>1.5209501640364755E-2</v>
      </c>
      <c r="AD197">
        <f t="shared" si="275"/>
        <v>1.5010895829743885E-2</v>
      </c>
      <c r="AE197">
        <f t="shared" si="275"/>
        <v>1.4813687789037822E-2</v>
      </c>
      <c r="AF197">
        <f t="shared" si="275"/>
        <v>1.4617869289696071E-2</v>
      </c>
      <c r="AG197">
        <f t="shared" si="275"/>
        <v>1.4423432147592308E-2</v>
      </c>
      <c r="AH197">
        <f t="shared" si="275"/>
        <v>1.4230368222796544E-2</v>
      </c>
      <c r="AI197">
        <f t="shared" si="275"/>
        <v>1.4038669419348389E-2</v>
      </c>
      <c r="AJ197">
        <f t="shared" si="275"/>
        <v>1.3848327685031482E-2</v>
      </c>
      <c r="AK197">
        <f t="shared" si="275"/>
        <v>1.3659335011148981E-2</v>
      </c>
      <c r="AL197">
        <f t="shared" si="275"/>
        <v>1.3471683432300229E-2</v>
      </c>
      <c r="AM197">
        <f t="shared" si="275"/>
        <v>1.3285365026158496E-2</v>
      </c>
      <c r="AN197">
        <f t="shared" si="275"/>
        <v>1.3100371913249805E-2</v>
      </c>
      <c r="AO197">
        <f t="shared" si="275"/>
        <v>1.2916696256732906E-2</v>
      </c>
      <c r="AP197">
        <f t="shared" si="275"/>
        <v>1.27343302621803E-2</v>
      </c>
      <c r="AQ197">
        <f t="shared" si="275"/>
        <v>1.2553266177360351E-2</v>
      </c>
      <c r="AR197">
        <f t="shared" si="270"/>
        <v>1.2373496292020515E-2</v>
      </c>
      <c r="AS197">
        <f t="shared" si="270"/>
        <v>1.2195012937671603E-2</v>
      </c>
      <c r="AT197">
        <f t="shared" si="270"/>
        <v>1.2017808487373136E-2</v>
      </c>
      <c r="AU197">
        <f t="shared" si="270"/>
        <v>1.1841875355519768E-2</v>
      </c>
      <c r="AV197">
        <f t="shared" si="270"/>
        <v>1.1667205997628761E-2</v>
      </c>
      <c r="AW197">
        <f t="shared" si="270"/>
        <v>1.1493792910128519E-2</v>
      </c>
      <c r="AX197">
        <f t="shared" si="270"/>
        <v>1.0219995997771522E-2</v>
      </c>
      <c r="AY197">
        <f t="shared" si="270"/>
        <v>8.7351078237337017E-3</v>
      </c>
      <c r="AZ197">
        <f t="shared" si="270"/>
        <v>7.8654010123364922E-3</v>
      </c>
      <c r="BA197">
        <f t="shared" si="270"/>
        <v>7.2068462452670196E-3</v>
      </c>
      <c r="BB197">
        <f t="shared" si="270"/>
        <v>6.6688458214688388E-3</v>
      </c>
      <c r="BC197">
        <f t="shared" si="270"/>
        <v>6.2121448901477335E-3</v>
      </c>
      <c r="BD197">
        <f t="shared" si="270"/>
        <v>5.8152425242504312E-3</v>
      </c>
      <c r="BE197">
        <f t="shared" si="270"/>
        <v>5.4647399532205864E-3</v>
      </c>
      <c r="BF197">
        <f t="shared" si="270"/>
        <v>5.1515681303178464E-3</v>
      </c>
      <c r="BG197">
        <f t="shared" si="270"/>
        <v>4.8692250542949744E-3</v>
      </c>
      <c r="BH197">
        <f t="shared" si="276"/>
        <v>4.6128476695945098E-3</v>
      </c>
      <c r="BI197">
        <f t="shared" si="276"/>
        <v>4.3786791159644827E-3</v>
      </c>
      <c r="BJ197">
        <f t="shared" si="276"/>
        <v>4.1637421608403859E-3</v>
      </c>
      <c r="BK197">
        <f t="shared" si="276"/>
        <v>3.9656283885798676E-3</v>
      </c>
      <c r="BL197">
        <f t="shared" si="276"/>
        <v>3.7823562972702108E-3</v>
      </c>
      <c r="BM197">
        <f t="shared" si="276"/>
        <v>3.6122724191919951E-3</v>
      </c>
      <c r="BN197">
        <f t="shared" si="276"/>
        <v>3.4539803911040009E-3</v>
      </c>
      <c r="BO197">
        <f t="shared" si="276"/>
        <v>3.3062888010850595E-3</v>
      </c>
      <c r="BP197">
        <f t="shared" si="276"/>
        <v>3.1681720170284298E-3</v>
      </c>
      <c r="BQ197">
        <f t="shared" si="276"/>
        <v>3.0387402165008314E-3</v>
      </c>
      <c r="BR197">
        <f t="shared" si="276"/>
        <v>2.9172160819990385E-3</v>
      </c>
      <c r="BS197">
        <f t="shared" si="276"/>
        <v>2.8029164181027433E-3</v>
      </c>
      <c r="BT197">
        <f t="shared" si="276"/>
        <v>2.6952374655209175E-3</v>
      </c>
      <c r="BU197">
        <f t="shared" si="276"/>
        <v>2.5936430344990157E-3</v>
      </c>
      <c r="BV197">
        <f t="shared" si="271"/>
        <v>2.4976548179495416E-3</v>
      </c>
      <c r="BW197">
        <f t="shared" si="271"/>
        <v>2.4068444107100627E-3</v>
      </c>
      <c r="BX197">
        <f t="shared" si="271"/>
        <v>2.3208266792589527E-3</v>
      </c>
      <c r="BY197">
        <f t="shared" si="271"/>
        <v>2.239254211308266E-3</v>
      </c>
      <c r="BZ197">
        <f t="shared" si="271"/>
        <v>2.1618126369818275E-3</v>
      </c>
      <c r="CA197">
        <f t="shared" si="271"/>
        <v>2.0882166594914397E-3</v>
      </c>
      <c r="CB197">
        <f t="shared" si="271"/>
        <v>2.0182066679175345E-3</v>
      </c>
      <c r="CC197">
        <f t="shared" si="271"/>
        <v>1.9515458310443089E-3</v>
      </c>
      <c r="CD197">
        <f t="shared" si="271"/>
        <v>1.8880175914115398E-3</v>
      </c>
      <c r="CE197">
        <f t="shared" si="271"/>
        <v>1.8274234944029191E-3</v>
      </c>
      <c r="CF197">
        <f t="shared" si="277"/>
        <v>1.7695812994291881E-3</v>
      </c>
      <c r="CG197">
        <f t="shared" si="277"/>
        <v>1.7143233299102779E-3</v>
      </c>
      <c r="CH197">
        <f t="shared" si="277"/>
        <v>1.6614950264227937E-3</v>
      </c>
      <c r="CI197">
        <f t="shared" si="277"/>
        <v>1.6109536735098619E-3</v>
      </c>
      <c r="CJ197">
        <f t="shared" si="277"/>
        <v>1.5625672755894661E-3</v>
      </c>
      <c r="CK197">
        <f t="shared" si="277"/>
        <v>1.5162135614019876E-3</v>
      </c>
      <c r="CL197">
        <f t="shared" si="277"/>
        <v>1.4717790997043336E-3</v>
      </c>
      <c r="CM197">
        <f t="shared" si="277"/>
        <v>1.4291585115978665E-3</v>
      </c>
      <c r="CN197">
        <f t="shared" si="277"/>
        <v>1.3882537670876387E-3</v>
      </c>
      <c r="CO197">
        <f t="shared" si="277"/>
        <v>1.3489735553026871E-3</v>
      </c>
      <c r="CP197">
        <f t="shared" si="272"/>
        <v>1.311232719333333E-3</v>
      </c>
      <c r="CQ197">
        <f t="shared" si="272"/>
        <v>1.2749517479185063E-3</v>
      </c>
      <c r="CR197">
        <f t="shared" si="272"/>
        <v>8.2105518334354825E-4</v>
      </c>
      <c r="CS197">
        <f t="shared" si="272"/>
        <v>5.3341437343663975E-4</v>
      </c>
      <c r="CT197">
        <f t="shared" si="272"/>
        <v>3.6949742288992657E-4</v>
      </c>
      <c r="CU197">
        <f t="shared" si="272"/>
        <v>2.5710501866398397E-4</v>
      </c>
      <c r="CV197">
        <f t="shared" si="272"/>
        <v>1.7559458590529138E-4</v>
      </c>
      <c r="CW197">
        <f t="shared" si="272"/>
        <v>1.1545446721698206E-4</v>
      </c>
      <c r="CX197">
        <f t="shared" si="272"/>
        <v>7.1317849183303274E-5</v>
      </c>
      <c r="CY197">
        <f t="shared" si="272"/>
        <v>3.977879806359064E-5</v>
      </c>
      <c r="CZ197">
        <f t="shared" si="272"/>
        <v>1.8501073231566398E-5</v>
      </c>
      <c r="DA197">
        <f t="shared" si="272"/>
        <v>5.7908388443823951E-6</v>
      </c>
      <c r="DB197">
        <f t="shared" si="272"/>
        <v>3.6792830197769923E-7</v>
      </c>
      <c r="DC197">
        <f t="shared" si="272"/>
        <v>0</v>
      </c>
      <c r="DD197">
        <f t="shared" si="272"/>
        <v>0</v>
      </c>
      <c r="DE197">
        <f t="shared" si="272"/>
        <v>0</v>
      </c>
      <c r="DF197">
        <f t="shared" si="278"/>
        <v>0</v>
      </c>
      <c r="DG197">
        <f t="shared" si="278"/>
        <v>0</v>
      </c>
      <c r="DH197">
        <f t="shared" si="278"/>
        <v>0</v>
      </c>
      <c r="DI197">
        <f t="shared" si="278"/>
        <v>0</v>
      </c>
      <c r="DJ197">
        <f t="shared" si="278"/>
        <v>0</v>
      </c>
      <c r="DK197">
        <f t="shared" si="278"/>
        <v>0</v>
      </c>
      <c r="DL197">
        <f t="shared" si="278"/>
        <v>0</v>
      </c>
      <c r="DM197">
        <f t="shared" si="278"/>
        <v>0</v>
      </c>
      <c r="DN197">
        <f t="shared" si="278"/>
        <v>0</v>
      </c>
      <c r="DO197">
        <f t="shared" si="278"/>
        <v>0</v>
      </c>
      <c r="DP197">
        <f t="shared" si="278"/>
        <v>0</v>
      </c>
      <c r="DQ197">
        <f t="shared" si="278"/>
        <v>0</v>
      </c>
      <c r="DR197">
        <f t="shared" si="278"/>
        <v>0</v>
      </c>
      <c r="DS197">
        <f t="shared" si="278"/>
        <v>0</v>
      </c>
      <c r="DT197">
        <f t="shared" si="273"/>
        <v>0</v>
      </c>
      <c r="DU197">
        <f t="shared" si="273"/>
        <v>0</v>
      </c>
      <c r="DV197">
        <f t="shared" si="273"/>
        <v>0</v>
      </c>
      <c r="DW197">
        <f t="shared" si="273"/>
        <v>0</v>
      </c>
      <c r="DX197">
        <f t="shared" si="273"/>
        <v>0</v>
      </c>
      <c r="DY197">
        <f t="shared" si="273"/>
        <v>0</v>
      </c>
      <c r="DZ197">
        <f t="shared" si="273"/>
        <v>0</v>
      </c>
      <c r="EA197">
        <f t="shared" si="273"/>
        <v>0</v>
      </c>
      <c r="EB197">
        <f t="shared" si="273"/>
        <v>0</v>
      </c>
      <c r="EC197">
        <f t="shared" si="273"/>
        <v>0</v>
      </c>
      <c r="ED197">
        <f t="shared" si="273"/>
        <v>0</v>
      </c>
      <c r="EE197">
        <f t="shared" si="273"/>
        <v>0</v>
      </c>
      <c r="EF197">
        <f t="shared" si="273"/>
        <v>0</v>
      </c>
      <c r="EG197">
        <f t="shared" si="273"/>
        <v>0</v>
      </c>
      <c r="EH197">
        <f t="shared" si="273"/>
        <v>0</v>
      </c>
      <c r="EI197">
        <f t="shared" si="273"/>
        <v>0</v>
      </c>
      <c r="EJ197">
        <f t="shared" ref="ED197:ES217" si="279">EJ$2*EXP(- EJ$1 * ($C197*_c2+$B197))</f>
        <v>0</v>
      </c>
      <c r="EK197">
        <f t="shared" si="279"/>
        <v>0</v>
      </c>
      <c r="EL197">
        <f t="shared" si="279"/>
        <v>0</v>
      </c>
      <c r="EM197">
        <f t="shared" si="279"/>
        <v>0</v>
      </c>
      <c r="EN197">
        <f t="shared" si="265"/>
        <v>0</v>
      </c>
      <c r="EO197">
        <f t="shared" si="265"/>
        <v>0</v>
      </c>
      <c r="EP197">
        <f t="shared" si="265"/>
        <v>0</v>
      </c>
      <c r="EQ197">
        <f t="shared" si="265"/>
        <v>0</v>
      </c>
      <c r="ER197">
        <f t="shared" si="265"/>
        <v>0</v>
      </c>
      <c r="ES197">
        <f t="shared" si="265"/>
        <v>0</v>
      </c>
      <c r="ET197">
        <f t="shared" si="265"/>
        <v>0</v>
      </c>
      <c r="EU197">
        <f t="shared" si="265"/>
        <v>0</v>
      </c>
      <c r="EV197">
        <f t="shared" si="265"/>
        <v>0</v>
      </c>
      <c r="EW197">
        <f t="shared" si="265"/>
        <v>0</v>
      </c>
      <c r="EX197">
        <f t="shared" si="265"/>
        <v>0</v>
      </c>
      <c r="EZ197">
        <f t="shared" si="266"/>
        <v>0.88711779406533331</v>
      </c>
      <c r="FB197">
        <f t="shared" si="267"/>
        <v>1.0391895277676089E-2</v>
      </c>
      <c r="FC197">
        <f t="shared" si="268"/>
        <v>0.24868734827628605</v>
      </c>
    </row>
    <row r="198" spans="1:159" x14ac:dyDescent="0.25">
      <c r="A198">
        <v>1255</v>
      </c>
      <c r="B198" s="20">
        <f>'Input spectra'!S197</f>
        <v>4.1953109857188302E-2</v>
      </c>
      <c r="C198">
        <f>'Input spectra'!D197</f>
        <v>0</v>
      </c>
      <c r="D198">
        <f t="shared" si="274"/>
        <v>2.0653927966864227E-2</v>
      </c>
      <c r="E198">
        <f t="shared" si="274"/>
        <v>2.0417676114019331E-2</v>
      </c>
      <c r="F198">
        <f t="shared" si="274"/>
        <v>2.018304040791901E-2</v>
      </c>
      <c r="G198">
        <f t="shared" si="274"/>
        <v>1.9950011457272567E-2</v>
      </c>
      <c r="H198">
        <f t="shared" si="274"/>
        <v>1.9718579921096824E-2</v>
      </c>
      <c r="I198">
        <f t="shared" si="274"/>
        <v>1.9488736508459538E-2</v>
      </c>
      <c r="J198">
        <f t="shared" si="274"/>
        <v>1.9260471978224034E-2</v>
      </c>
      <c r="K198">
        <f t="shared" si="274"/>
        <v>1.9033777138795078E-2</v>
      </c>
      <c r="L198">
        <f t="shared" si="274"/>
        <v>1.8808642847866062E-2</v>
      </c>
      <c r="M198">
        <f t="shared" si="274"/>
        <v>1.8585060012167406E-2</v>
      </c>
      <c r="N198">
        <f t="shared" si="269"/>
        <v>1.8363019587216201E-2</v>
      </c>
      <c r="O198">
        <f t="shared" si="269"/>
        <v>1.8142512577067078E-2</v>
      </c>
      <c r="P198">
        <f t="shared" si="269"/>
        <v>1.7923530034064345E-2</v>
      </c>
      <c r="Q198">
        <f t="shared" si="269"/>
        <v>1.7706063058595331E-2</v>
      </c>
      <c r="R198">
        <f t="shared" si="269"/>
        <v>1.7490102798844918E-2</v>
      </c>
      <c r="S198">
        <f t="shared" si="269"/>
        <v>1.7275640450551334E-2</v>
      </c>
      <c r="T198">
        <f t="shared" si="269"/>
        <v>1.7062667256763139E-2</v>
      </c>
      <c r="U198">
        <f t="shared" si="269"/>
        <v>1.6851174507597367E-2</v>
      </c>
      <c r="V198">
        <f t="shared" si="269"/>
        <v>1.6641153539998958E-2</v>
      </c>
      <c r="W198">
        <f t="shared" si="269"/>
        <v>1.6432595737501277E-2</v>
      </c>
      <c r="X198">
        <f t="shared" si="269"/>
        <v>1.6225492529987885E-2</v>
      </c>
      <c r="Y198">
        <f t="shared" si="269"/>
        <v>1.6019835393455473E-2</v>
      </c>
      <c r="Z198">
        <f t="shared" si="269"/>
        <v>1.5815615849777937E-2</v>
      </c>
      <c r="AA198">
        <f t="shared" si="269"/>
        <v>1.5612825466471683E-2</v>
      </c>
      <c r="AB198">
        <f t="shared" si="269"/>
        <v>1.5411455856462017E-2</v>
      </c>
      <c r="AC198">
        <f t="shared" si="269"/>
        <v>1.5211498677850764E-2</v>
      </c>
      <c r="AD198">
        <f t="shared" si="275"/>
        <v>1.5012945633684978E-2</v>
      </c>
      <c r="AE198">
        <f t="shared" si="275"/>
        <v>1.4815788471726836E-2</v>
      </c>
      <c r="AF198">
        <f t="shared" si="275"/>
        <v>1.4620018984224662E-2</v>
      </c>
      <c r="AG198">
        <f t="shared" si="275"/>
        <v>1.4425629007685044E-2</v>
      </c>
      <c r="AH198">
        <f t="shared" si="275"/>
        <v>1.4232610422646171E-2</v>
      </c>
      <c r="AI198">
        <f t="shared" si="275"/>
        <v>1.4040955153452184E-2</v>
      </c>
      <c r="AJ198">
        <f t="shared" si="275"/>
        <v>1.385065516802873E-2</v>
      </c>
      <c r="AK198">
        <f t="shared" si="275"/>
        <v>1.3661702477659571E-2</v>
      </c>
      <c r="AL198">
        <f t="shared" si="275"/>
        <v>1.3474089136764339E-2</v>
      </c>
      <c r="AM198">
        <f t="shared" si="275"/>
        <v>1.3287807242677372E-2</v>
      </c>
      <c r="AN198">
        <f t="shared" si="275"/>
        <v>1.3102848935427633E-2</v>
      </c>
      <c r="AO198">
        <f t="shared" si="275"/>
        <v>1.2919206397519768E-2</v>
      </c>
      <c r="AP198">
        <f t="shared" si="275"/>
        <v>1.2736871853716188E-2</v>
      </c>
      <c r="AQ198">
        <f t="shared" si="275"/>
        <v>1.2555837570820266E-2</v>
      </c>
      <c r="AR198">
        <f t="shared" si="270"/>
        <v>1.237609585746061E-2</v>
      </c>
      <c r="AS198">
        <f t="shared" si="270"/>
        <v>1.21976390638764E-2</v>
      </c>
      <c r="AT198">
        <f t="shared" si="270"/>
        <v>1.2020459581703767E-2</v>
      </c>
      <c r="AU198">
        <f t="shared" si="270"/>
        <v>1.1844549843763284E-2</v>
      </c>
      <c r="AV198">
        <f t="shared" si="270"/>
        <v>1.1669902323848447E-2</v>
      </c>
      <c r="AW198">
        <f t="shared" si="270"/>
        <v>1.1496509536515253E-2</v>
      </c>
      <c r="AX198">
        <f t="shared" si="270"/>
        <v>1.0222465240200441E-2</v>
      </c>
      <c r="AY198">
        <f t="shared" si="270"/>
        <v>8.7372641895668273E-3</v>
      </c>
      <c r="AZ198">
        <f t="shared" si="270"/>
        <v>7.8673839979409091E-3</v>
      </c>
      <c r="BA198">
        <f t="shared" si="270"/>
        <v>7.2087010574143932E-3</v>
      </c>
      <c r="BB198">
        <f t="shared" si="270"/>
        <v>6.6705972015921808E-3</v>
      </c>
      <c r="BC198">
        <f t="shared" si="270"/>
        <v>6.2138089641216076E-3</v>
      </c>
      <c r="BD198">
        <f t="shared" si="270"/>
        <v>5.8168308266477549E-3</v>
      </c>
      <c r="BE198">
        <f t="shared" si="270"/>
        <v>5.4662612310164387E-3</v>
      </c>
      <c r="BF198">
        <f t="shared" si="270"/>
        <v>5.1530292894093931E-3</v>
      </c>
      <c r="BG198">
        <f t="shared" si="270"/>
        <v>4.8706317105280152E-3</v>
      </c>
      <c r="BH198">
        <f t="shared" si="276"/>
        <v>4.6142044942227801E-3</v>
      </c>
      <c r="BI198">
        <f t="shared" si="276"/>
        <v>4.3799900646543872E-3</v>
      </c>
      <c r="BJ198">
        <f t="shared" si="276"/>
        <v>4.165010632242545E-3</v>
      </c>
      <c r="BK198">
        <f t="shared" si="276"/>
        <v>3.966857338047582E-3</v>
      </c>
      <c r="BL198">
        <f t="shared" si="276"/>
        <v>3.7835483207968399E-3</v>
      </c>
      <c r="BM198">
        <f t="shared" si="276"/>
        <v>3.6134298168797084E-3</v>
      </c>
      <c r="BN198">
        <f t="shared" si="276"/>
        <v>3.4551052161495032E-3</v>
      </c>
      <c r="BO198">
        <f t="shared" si="276"/>
        <v>3.3073828982600867E-3</v>
      </c>
      <c r="BP198">
        <f t="shared" si="276"/>
        <v>3.1692370533752214E-3</v>
      </c>
      <c r="BQ198">
        <f t="shared" si="276"/>
        <v>3.0397777061494657E-3</v>
      </c>
      <c r="BR198">
        <f t="shared" si="276"/>
        <v>2.9182274064727394E-3</v>
      </c>
      <c r="BS198">
        <f t="shared" si="276"/>
        <v>2.8039028431087578E-3</v>
      </c>
      <c r="BT198">
        <f t="shared" si="276"/>
        <v>2.6962001549680247E-3</v>
      </c>
      <c r="BU198">
        <f t="shared" si="276"/>
        <v>2.5945830623006119E-3</v>
      </c>
      <c r="BV198">
        <f t="shared" si="271"/>
        <v>2.4985731780397388E-3</v>
      </c>
      <c r="BW198">
        <f t="shared" si="271"/>
        <v>2.4077420256037618E-3</v>
      </c>
      <c r="BX198">
        <f t="shared" si="271"/>
        <v>2.3217044074150908E-3</v>
      </c>
      <c r="BY198">
        <f t="shared" si="271"/>
        <v>2.2401128535013259E-3</v>
      </c>
      <c r="BZ198">
        <f t="shared" si="271"/>
        <v>2.1626529418454585E-3</v>
      </c>
      <c r="CA198">
        <f t="shared" si="271"/>
        <v>2.0890393283662253E-3</v>
      </c>
      <c r="CB198">
        <f t="shared" si="271"/>
        <v>2.0190123591101814E-3</v>
      </c>
      <c r="CC198">
        <f t="shared" si="271"/>
        <v>1.9523351635860622E-3</v>
      </c>
      <c r="CD198">
        <f t="shared" si="271"/>
        <v>1.8887911483881973E-3</v>
      </c>
      <c r="CE198">
        <f t="shared" si="271"/>
        <v>1.8281818259164961E-3</v>
      </c>
      <c r="CF198">
        <f t="shared" si="277"/>
        <v>1.7703249252413414E-3</v>
      </c>
      <c r="CG198">
        <f t="shared" si="277"/>
        <v>1.7150527418095659E-3</v>
      </c>
      <c r="CH198">
        <f t="shared" si="277"/>
        <v>1.6622106903512693E-3</v>
      </c>
      <c r="CI198">
        <f t="shared" si="277"/>
        <v>1.6116560314791129E-3</v>
      </c>
      <c r="CJ198">
        <f t="shared" si="277"/>
        <v>1.5632567474117565E-3</v>
      </c>
      <c r="CK198">
        <f t="shared" si="277"/>
        <v>1.5168905462584641E-3</v>
      </c>
      <c r="CL198">
        <f t="shared" si="277"/>
        <v>1.4724439775691714E-3</v>
      </c>
      <c r="CM198">
        <f t="shared" si="277"/>
        <v>1.4298116445346446E-3</v>
      </c>
      <c r="CN198">
        <f t="shared" si="277"/>
        <v>1.3888955004320519E-3</v>
      </c>
      <c r="CO198">
        <f t="shared" si="277"/>
        <v>1.34960421874386E-3</v>
      </c>
      <c r="CP198">
        <f t="shared" si="272"/>
        <v>1.3118526279044358E-3</v>
      </c>
      <c r="CQ198">
        <f t="shared" si="272"/>
        <v>1.2755612029060326E-3</v>
      </c>
      <c r="CR198">
        <f t="shared" si="272"/>
        <v>8.214519798222799E-4</v>
      </c>
      <c r="CS198">
        <f t="shared" si="272"/>
        <v>5.3367496265191265E-4</v>
      </c>
      <c r="CT198">
        <f t="shared" si="272"/>
        <v>3.6967987512303684E-4</v>
      </c>
      <c r="CU198">
        <f t="shared" si="272"/>
        <v>2.5723332414697082E-4</v>
      </c>
      <c r="CV198">
        <f t="shared" si="272"/>
        <v>1.7568313712573979E-4</v>
      </c>
      <c r="CW198">
        <f t="shared" si="272"/>
        <v>1.15513296805834E-4</v>
      </c>
      <c r="CX198">
        <f t="shared" si="272"/>
        <v>7.1354563782440798E-5</v>
      </c>
      <c r="CY198">
        <f t="shared" si="272"/>
        <v>3.9799485299623034E-5</v>
      </c>
      <c r="CZ198">
        <f t="shared" si="272"/>
        <v>1.8510792054752762E-5</v>
      </c>
      <c r="DA198">
        <f t="shared" si="272"/>
        <v>5.7939112655755574E-6</v>
      </c>
      <c r="DB198">
        <f t="shared" si="272"/>
        <v>3.6812544545285938E-7</v>
      </c>
      <c r="DC198">
        <f t="shared" si="272"/>
        <v>0</v>
      </c>
      <c r="DD198">
        <f t="shared" si="272"/>
        <v>0</v>
      </c>
      <c r="DE198">
        <f t="shared" si="272"/>
        <v>0</v>
      </c>
      <c r="DF198">
        <f t="shared" si="278"/>
        <v>0</v>
      </c>
      <c r="DG198">
        <f t="shared" si="278"/>
        <v>0</v>
      </c>
      <c r="DH198">
        <f t="shared" si="278"/>
        <v>0</v>
      </c>
      <c r="DI198">
        <f t="shared" si="278"/>
        <v>0</v>
      </c>
      <c r="DJ198">
        <f t="shared" si="278"/>
        <v>0</v>
      </c>
      <c r="DK198">
        <f t="shared" si="278"/>
        <v>0</v>
      </c>
      <c r="DL198">
        <f t="shared" si="278"/>
        <v>0</v>
      </c>
      <c r="DM198">
        <f t="shared" si="278"/>
        <v>0</v>
      </c>
      <c r="DN198">
        <f t="shared" si="278"/>
        <v>0</v>
      </c>
      <c r="DO198">
        <f t="shared" si="278"/>
        <v>0</v>
      </c>
      <c r="DP198">
        <f t="shared" si="278"/>
        <v>0</v>
      </c>
      <c r="DQ198">
        <f t="shared" si="278"/>
        <v>0</v>
      </c>
      <c r="DR198">
        <f t="shared" si="278"/>
        <v>0</v>
      </c>
      <c r="DS198">
        <f t="shared" si="278"/>
        <v>0</v>
      </c>
      <c r="DT198">
        <f t="shared" si="273"/>
        <v>0</v>
      </c>
      <c r="DU198">
        <f t="shared" si="273"/>
        <v>0</v>
      </c>
      <c r="DV198">
        <f t="shared" si="273"/>
        <v>0</v>
      </c>
      <c r="DW198">
        <f t="shared" si="273"/>
        <v>0</v>
      </c>
      <c r="DX198">
        <f t="shared" si="273"/>
        <v>0</v>
      </c>
      <c r="DY198">
        <f t="shared" si="273"/>
        <v>0</v>
      </c>
      <c r="DZ198">
        <f t="shared" si="273"/>
        <v>0</v>
      </c>
      <c r="EA198">
        <f t="shared" si="273"/>
        <v>0</v>
      </c>
      <c r="EB198">
        <f t="shared" si="273"/>
        <v>0</v>
      </c>
      <c r="EC198">
        <f t="shared" si="273"/>
        <v>0</v>
      </c>
      <c r="ED198">
        <f t="shared" si="279"/>
        <v>0</v>
      </c>
      <c r="EE198">
        <f t="shared" si="279"/>
        <v>0</v>
      </c>
      <c r="EF198">
        <f t="shared" si="279"/>
        <v>0</v>
      </c>
      <c r="EG198">
        <f t="shared" si="279"/>
        <v>0</v>
      </c>
      <c r="EH198">
        <f t="shared" si="279"/>
        <v>0</v>
      </c>
      <c r="EI198">
        <f t="shared" si="279"/>
        <v>0</v>
      </c>
      <c r="EJ198">
        <f t="shared" si="279"/>
        <v>0</v>
      </c>
      <c r="EK198">
        <f t="shared" si="279"/>
        <v>0</v>
      </c>
      <c r="EL198">
        <f t="shared" si="279"/>
        <v>0</v>
      </c>
      <c r="EM198">
        <f t="shared" si="279"/>
        <v>0</v>
      </c>
      <c r="EN198">
        <f t="shared" si="279"/>
        <v>0</v>
      </c>
      <c r="EO198">
        <f t="shared" si="279"/>
        <v>0</v>
      </c>
      <c r="EP198">
        <f t="shared" si="279"/>
        <v>0</v>
      </c>
      <c r="EQ198">
        <f t="shared" si="279"/>
        <v>0</v>
      </c>
      <c r="ER198">
        <f t="shared" si="279"/>
        <v>0</v>
      </c>
      <c r="ES198">
        <f t="shared" si="279"/>
        <v>0</v>
      </c>
      <c r="ET198">
        <f t="shared" ref="EN198:EX226" si="280">ET$2*EXP(- ET$1 * ($C198*_c2+$B198))</f>
        <v>0</v>
      </c>
      <c r="EU198">
        <f t="shared" si="280"/>
        <v>0</v>
      </c>
      <c r="EV198">
        <f t="shared" si="280"/>
        <v>0</v>
      </c>
      <c r="EW198">
        <f t="shared" si="280"/>
        <v>0</v>
      </c>
      <c r="EX198">
        <f t="shared" si="280"/>
        <v>0</v>
      </c>
      <c r="EZ198">
        <f t="shared" si="266"/>
        <v>0.88724643059409558</v>
      </c>
      <c r="FB198">
        <f t="shared" si="267"/>
        <v>1.0379038651433858E-2</v>
      </c>
      <c r="FC198">
        <f t="shared" si="268"/>
        <v>0.24868898935276004</v>
      </c>
    </row>
    <row r="199" spans="1:159" x14ac:dyDescent="0.25">
      <c r="A199">
        <v>1260</v>
      </c>
      <c r="B199" s="20">
        <f>'Input spectra'!S198</f>
        <v>4.1900592518034699E-2</v>
      </c>
      <c r="C199">
        <f>'Input spectra'!D198</f>
        <v>0</v>
      </c>
      <c r="D199">
        <f t="shared" si="274"/>
        <v>2.0653927966864227E-2</v>
      </c>
      <c r="E199">
        <f t="shared" si="274"/>
        <v>2.0417783342503017E-2</v>
      </c>
      <c r="F199">
        <f t="shared" si="274"/>
        <v>2.0183252400947992E-2</v>
      </c>
      <c r="G199">
        <f t="shared" si="274"/>
        <v>1.9950325776203984E-2</v>
      </c>
      <c r="H199">
        <f t="shared" si="274"/>
        <v>1.9718994152387412E-2</v>
      </c>
      <c r="I199">
        <f t="shared" si="274"/>
        <v>1.9489248263470958E-2</v>
      </c>
      <c r="J199">
        <f t="shared" si="274"/>
        <v>1.9261078893029533E-2</v>
      </c>
      <c r="K199">
        <f t="shared" si="274"/>
        <v>1.903447687398744E-2</v>
      </c>
      <c r="L199">
        <f t="shared" si="274"/>
        <v>1.8809433088366845E-2</v>
      </c>
      <c r="M199">
        <f t="shared" si="274"/>
        <v>1.8585938467037457E-2</v>
      </c>
      <c r="N199">
        <f t="shared" si="269"/>
        <v>1.8363983989467446E-2</v>
      </c>
      <c r="O199">
        <f t="shared" si="269"/>
        <v>1.8143560683475571E-2</v>
      </c>
      <c r="P199">
        <f t="shared" si="269"/>
        <v>1.7924659624984591E-2</v>
      </c>
      <c r="Q199">
        <f t="shared" si="269"/>
        <v>1.7707271937775829E-2</v>
      </c>
      <c r="R199">
        <f t="shared" si="269"/>
        <v>1.7491388793244966E-2</v>
      </c>
      <c r="S199">
        <f t="shared" si="269"/>
        <v>1.727700141015907E-2</v>
      </c>
      <c r="T199">
        <f t="shared" si="269"/>
        <v>1.7064101054414783E-2</v>
      </c>
      <c r="U199">
        <f t="shared" si="269"/>
        <v>1.6852679038797728E-2</v>
      </c>
      <c r="V199">
        <f t="shared" si="269"/>
        <v>1.6642726722743081E-2</v>
      </c>
      <c r="W199">
        <f t="shared" si="269"/>
        <v>1.6434235512097373E-2</v>
      </c>
      <c r="X199">
        <f t="shared" si="269"/>
        <v>1.6227196858881399E-2</v>
      </c>
      <c r="Y199">
        <f t="shared" si="269"/>
        <v>1.6021602261054365E-2</v>
      </c>
      <c r="Z199">
        <f t="shared" si="269"/>
        <v>1.5817443262279147E-2</v>
      </c>
      <c r="AA199">
        <f t="shared" si="269"/>
        <v>1.5614711451688742E-2</v>
      </c>
      <c r="AB199">
        <f t="shared" si="269"/>
        <v>1.5413398463653872E-2</v>
      </c>
      <c r="AC199">
        <f t="shared" si="269"/>
        <v>1.5213495977551728E-2</v>
      </c>
      <c r="AD199">
        <f t="shared" si="275"/>
        <v>1.5014995717535827E-2</v>
      </c>
      <c r="AE199">
        <f t="shared" si="275"/>
        <v>1.4817889452307088E-2</v>
      </c>
      <c r="AF199">
        <f t="shared" si="275"/>
        <v>1.4622168994885956E-2</v>
      </c>
      <c r="AG199">
        <f t="shared" si="275"/>
        <v>1.4427826202385679E-2</v>
      </c>
      <c r="AH199">
        <f t="shared" si="275"/>
        <v>1.4234852975786739E-2</v>
      </c>
      <c r="AI199">
        <f t="shared" si="275"/>
        <v>1.4043241259712357E-2</v>
      </c>
      <c r="AJ199">
        <f t="shared" si="275"/>
        <v>1.3852983042205133E-2</v>
      </c>
      <c r="AK199">
        <f t="shared" si="275"/>
        <v>1.3664070354504754E-2</v>
      </c>
      <c r="AL199">
        <f t="shared" si="275"/>
        <v>1.3476495270826871E-2</v>
      </c>
      <c r="AM199">
        <f t="shared" si="275"/>
        <v>1.3290249908143002E-2</v>
      </c>
      <c r="AN199">
        <f t="shared" si="275"/>
        <v>1.3105326425961546E-2</v>
      </c>
      <c r="AO199">
        <f t="shared" si="275"/>
        <v>1.2921717026109909E-2</v>
      </c>
      <c r="AP199">
        <f t="shared" si="275"/>
        <v>1.2739413952517667E-2</v>
      </c>
      <c r="AQ199">
        <f t="shared" si="275"/>
        <v>1.2558409491000814E-2</v>
      </c>
      <c r="AR199">
        <f t="shared" si="270"/>
        <v>1.2378695969047107E-2</v>
      </c>
      <c r="AS199">
        <f t="shared" si="270"/>
        <v>1.2200265755602438E-2</v>
      </c>
      <c r="AT199">
        <f t="shared" si="270"/>
        <v>1.2023111260858263E-2</v>
      </c>
      <c r="AU199">
        <f t="shared" si="270"/>
        <v>1.1847224936040129E-2</v>
      </c>
      <c r="AV199">
        <f t="shared" si="270"/>
        <v>1.1672599273197189E-2</v>
      </c>
      <c r="AW199">
        <f t="shared" si="270"/>
        <v>1.1499226804992806E-2</v>
      </c>
      <c r="AX199">
        <f t="shared" si="270"/>
        <v>1.0224935079220414E-2</v>
      </c>
      <c r="AY199">
        <f t="shared" si="270"/>
        <v>8.7394210877246494E-3</v>
      </c>
      <c r="AZ199">
        <f t="shared" si="270"/>
        <v>7.8693674834857466E-3</v>
      </c>
      <c r="BA199">
        <f t="shared" si="270"/>
        <v>7.2105563469312016E-3</v>
      </c>
      <c r="BB199">
        <f t="shared" si="270"/>
        <v>6.6723490416650284E-3</v>
      </c>
      <c r="BC199">
        <f t="shared" si="270"/>
        <v>6.2154734838581367E-3</v>
      </c>
      <c r="BD199">
        <f t="shared" si="270"/>
        <v>5.8184195628540715E-3</v>
      </c>
      <c r="BE199">
        <f t="shared" si="270"/>
        <v>5.4677829323065757E-3</v>
      </c>
      <c r="BF199">
        <f t="shared" si="270"/>
        <v>5.154490862935116E-3</v>
      </c>
      <c r="BG199">
        <f t="shared" si="270"/>
        <v>4.8720387731258754E-3</v>
      </c>
      <c r="BH199">
        <f t="shared" si="276"/>
        <v>4.6155617179479223E-3</v>
      </c>
      <c r="BI199">
        <f t="shared" si="276"/>
        <v>4.3813014058339955E-3</v>
      </c>
      <c r="BJ199">
        <f t="shared" si="276"/>
        <v>4.1662794900806637E-3</v>
      </c>
      <c r="BK199">
        <f t="shared" si="276"/>
        <v>3.9680866683671186E-3</v>
      </c>
      <c r="BL199">
        <f t="shared" si="276"/>
        <v>3.7847407199940769E-3</v>
      </c>
      <c r="BM199">
        <f t="shared" si="276"/>
        <v>3.6145875854058452E-3</v>
      </c>
      <c r="BN199">
        <f t="shared" si="276"/>
        <v>3.4562304075061129E-3</v>
      </c>
      <c r="BO199">
        <f t="shared" si="276"/>
        <v>3.3084773574871616E-3</v>
      </c>
      <c r="BP199">
        <f t="shared" si="276"/>
        <v>3.1703024477525779E-3</v>
      </c>
      <c r="BQ199">
        <f t="shared" si="276"/>
        <v>3.0408155500188275E-3</v>
      </c>
      <c r="BR199">
        <f t="shared" si="276"/>
        <v>2.9192390815468627E-3</v>
      </c>
      <c r="BS199">
        <f t="shared" si="276"/>
        <v>2.804889615265435E-3</v>
      </c>
      <c r="BT199">
        <f t="shared" si="276"/>
        <v>2.6971631882701662E-3</v>
      </c>
      <c r="BU199">
        <f t="shared" si="276"/>
        <v>2.5955234308014702E-3</v>
      </c>
      <c r="BV199">
        <f t="shared" si="271"/>
        <v>2.4994918758007969E-3</v>
      </c>
      <c r="BW199">
        <f t="shared" si="271"/>
        <v>2.4086399752563229E-3</v>
      </c>
      <c r="BX199">
        <f t="shared" si="271"/>
        <v>2.322582467524805E-3</v>
      </c>
      <c r="BY199">
        <f t="shared" si="271"/>
        <v>2.2409718249407984E-3</v>
      </c>
      <c r="BZ199">
        <f t="shared" si="271"/>
        <v>2.1634935733388125E-3</v>
      </c>
      <c r="CA199">
        <f t="shared" si="271"/>
        <v>2.0898623213376866E-3</v>
      </c>
      <c r="CB199">
        <f t="shared" si="271"/>
        <v>2.0198183719439709E-3</v>
      </c>
      <c r="CC199">
        <f t="shared" si="271"/>
        <v>1.9531248153854272E-3</v>
      </c>
      <c r="CD199">
        <f t="shared" si="271"/>
        <v>1.8895650223059678E-3</v>
      </c>
      <c r="CE199">
        <f t="shared" si="271"/>
        <v>1.8289404721172193E-3</v>
      </c>
      <c r="CF199">
        <f t="shared" si="277"/>
        <v>1.7710688635451269E-3</v>
      </c>
      <c r="CG199">
        <f t="shared" si="277"/>
        <v>1.7157824640597131E-3</v>
      </c>
      <c r="CH199">
        <f t="shared" si="277"/>
        <v>1.6629266625411904E-3</v>
      </c>
      <c r="CI199">
        <f t="shared" si="277"/>
        <v>1.6123586956686637E-3</v>
      </c>
      <c r="CJ199">
        <f t="shared" si="277"/>
        <v>1.5639465234586398E-3</v>
      </c>
      <c r="CK199">
        <f t="shared" si="277"/>
        <v>1.5175678333866701E-3</v>
      </c>
      <c r="CL199">
        <f t="shared" si="277"/>
        <v>1.4731091557933331E-3</v>
      </c>
      <c r="CM199">
        <f t="shared" si="277"/>
        <v>1.4304650759566012E-3</v>
      </c>
      <c r="CN199">
        <f t="shared" si="277"/>
        <v>1.3895375304237313E-3</v>
      </c>
      <c r="CO199">
        <f t="shared" si="277"/>
        <v>1.3502351770287486E-3</v>
      </c>
      <c r="CP199">
        <f t="shared" si="272"/>
        <v>1.3124728295483329E-3</v>
      </c>
      <c r="CQ199">
        <f t="shared" si="272"/>
        <v>1.2761709492264525E-3</v>
      </c>
      <c r="CR199">
        <f t="shared" si="272"/>
        <v>8.2184896806333026E-4</v>
      </c>
      <c r="CS199">
        <f t="shared" si="272"/>
        <v>5.3393567917297722E-4</v>
      </c>
      <c r="CT199">
        <f t="shared" si="272"/>
        <v>3.6986241744829744E-4</v>
      </c>
      <c r="CU199">
        <f t="shared" si="272"/>
        <v>2.5736169365942325E-4</v>
      </c>
      <c r="CV199">
        <f t="shared" si="272"/>
        <v>1.7577173300199926E-4</v>
      </c>
      <c r="CW199">
        <f t="shared" si="272"/>
        <v>1.1557215637118325E-4</v>
      </c>
      <c r="CX199">
        <f t="shared" si="272"/>
        <v>7.1391297282341683E-5</v>
      </c>
      <c r="CY199">
        <f t="shared" si="272"/>
        <v>3.9820183294194027E-5</v>
      </c>
      <c r="CZ199">
        <f t="shared" si="272"/>
        <v>1.8520515983346963E-5</v>
      </c>
      <c r="DA199">
        <f t="shared" si="272"/>
        <v>5.7969853168904081E-6</v>
      </c>
      <c r="DB199">
        <f t="shared" si="272"/>
        <v>3.6832269456150739E-7</v>
      </c>
      <c r="DC199">
        <f t="shared" si="272"/>
        <v>0</v>
      </c>
      <c r="DD199">
        <f t="shared" si="272"/>
        <v>0</v>
      </c>
      <c r="DE199">
        <f t="shared" si="272"/>
        <v>0</v>
      </c>
      <c r="DF199">
        <f t="shared" si="278"/>
        <v>0</v>
      </c>
      <c r="DG199">
        <f t="shared" si="278"/>
        <v>0</v>
      </c>
      <c r="DH199">
        <f t="shared" si="278"/>
        <v>0</v>
      </c>
      <c r="DI199">
        <f t="shared" si="278"/>
        <v>0</v>
      </c>
      <c r="DJ199">
        <f t="shared" si="278"/>
        <v>0</v>
      </c>
      <c r="DK199">
        <f t="shared" si="278"/>
        <v>0</v>
      </c>
      <c r="DL199">
        <f t="shared" si="278"/>
        <v>0</v>
      </c>
      <c r="DM199">
        <f t="shared" si="278"/>
        <v>0</v>
      </c>
      <c r="DN199">
        <f t="shared" si="278"/>
        <v>0</v>
      </c>
      <c r="DO199">
        <f t="shared" si="278"/>
        <v>0</v>
      </c>
      <c r="DP199">
        <f t="shared" si="278"/>
        <v>0</v>
      </c>
      <c r="DQ199">
        <f t="shared" si="278"/>
        <v>0</v>
      </c>
      <c r="DR199">
        <f t="shared" si="278"/>
        <v>0</v>
      </c>
      <c r="DS199">
        <f t="shared" si="278"/>
        <v>0</v>
      </c>
      <c r="DT199">
        <f t="shared" si="273"/>
        <v>0</v>
      </c>
      <c r="DU199">
        <f t="shared" si="273"/>
        <v>0</v>
      </c>
      <c r="DV199">
        <f t="shared" si="273"/>
        <v>0</v>
      </c>
      <c r="DW199">
        <f t="shared" si="273"/>
        <v>0</v>
      </c>
      <c r="DX199">
        <f t="shared" si="273"/>
        <v>0</v>
      </c>
      <c r="DY199">
        <f t="shared" si="273"/>
        <v>0</v>
      </c>
      <c r="DZ199">
        <f t="shared" si="273"/>
        <v>0</v>
      </c>
      <c r="EA199">
        <f t="shared" si="273"/>
        <v>0</v>
      </c>
      <c r="EB199">
        <f t="shared" si="273"/>
        <v>0</v>
      </c>
      <c r="EC199">
        <f t="shared" si="273"/>
        <v>0</v>
      </c>
      <c r="ED199">
        <f t="shared" si="279"/>
        <v>0</v>
      </c>
      <c r="EE199">
        <f t="shared" si="279"/>
        <v>0</v>
      </c>
      <c r="EF199">
        <f t="shared" si="279"/>
        <v>0</v>
      </c>
      <c r="EG199">
        <f t="shared" si="279"/>
        <v>0</v>
      </c>
      <c r="EH199">
        <f t="shared" si="279"/>
        <v>0</v>
      </c>
      <c r="EI199">
        <f t="shared" si="279"/>
        <v>0</v>
      </c>
      <c r="EJ199">
        <f t="shared" si="279"/>
        <v>0</v>
      </c>
      <c r="EK199">
        <f t="shared" si="279"/>
        <v>0</v>
      </c>
      <c r="EL199">
        <f t="shared" si="279"/>
        <v>0</v>
      </c>
      <c r="EM199">
        <f t="shared" si="279"/>
        <v>0</v>
      </c>
      <c r="EN199">
        <f t="shared" si="280"/>
        <v>0</v>
      </c>
      <c r="EO199">
        <f t="shared" si="280"/>
        <v>0</v>
      </c>
      <c r="EP199">
        <f t="shared" si="280"/>
        <v>0</v>
      </c>
      <c r="EQ199">
        <f t="shared" si="280"/>
        <v>0</v>
      </c>
      <c r="ER199">
        <f t="shared" si="280"/>
        <v>0</v>
      </c>
      <c r="ES199">
        <f t="shared" si="280"/>
        <v>0</v>
      </c>
      <c r="ET199">
        <f t="shared" si="280"/>
        <v>0</v>
      </c>
      <c r="EU199">
        <f t="shared" si="280"/>
        <v>0</v>
      </c>
      <c r="EV199">
        <f t="shared" si="280"/>
        <v>0</v>
      </c>
      <c r="EW199">
        <f t="shared" si="280"/>
        <v>0</v>
      </c>
      <c r="EX199">
        <f t="shared" si="280"/>
        <v>0</v>
      </c>
      <c r="EZ199">
        <f t="shared" si="266"/>
        <v>0.88737509609395271</v>
      </c>
      <c r="FB199">
        <f t="shared" si="267"/>
        <v>1.0366181687589293E-2</v>
      </c>
      <c r="FC199">
        <f t="shared" si="268"/>
        <v>0.24869063042945871</v>
      </c>
    </row>
    <row r="200" spans="1:159" x14ac:dyDescent="0.25">
      <c r="A200">
        <v>1265</v>
      </c>
      <c r="B200" s="20">
        <f>'Input spectra'!S199</f>
        <v>4.1848075178881103E-2</v>
      </c>
      <c r="C200">
        <f>'Input spectra'!D199</f>
        <v>0</v>
      </c>
      <c r="D200">
        <f t="shared" si="274"/>
        <v>2.0653927966864227E-2</v>
      </c>
      <c r="E200">
        <f t="shared" si="274"/>
        <v>2.0417890571549843E-2</v>
      </c>
      <c r="F200">
        <f t="shared" si="274"/>
        <v>2.0183464396203644E-2</v>
      </c>
      <c r="G200">
        <f t="shared" si="274"/>
        <v>1.99506401000876E-2</v>
      </c>
      <c r="H200">
        <f t="shared" si="274"/>
        <v>1.9719408392379817E-2</v>
      </c>
      <c r="I200">
        <f t="shared" si="274"/>
        <v>1.9489760031920558E-2</v>
      </c>
      <c r="J200">
        <f t="shared" si="274"/>
        <v>1.9261685826959463E-2</v>
      </c>
      <c r="K200">
        <f t="shared" si="274"/>
        <v>1.9035176634904036E-2</v>
      </c>
      <c r="L200">
        <f t="shared" si="274"/>
        <v>1.8810223362069389E-2</v>
      </c>
      <c r="M200">
        <f t="shared" si="274"/>
        <v>1.8586816963429193E-2</v>
      </c>
      <c r="N200">
        <f t="shared" si="269"/>
        <v>1.836494844236786E-2</v>
      </c>
      <c r="O200">
        <f t="shared" si="269"/>
        <v>1.8144608850433952E-2</v>
      </c>
      <c r="P200">
        <f t="shared" si="269"/>
        <v>1.7925789287094811E-2</v>
      </c>
      <c r="Q200">
        <f t="shared" si="269"/>
        <v>1.7708480899492396E-2</v>
      </c>
      <c r="R200">
        <f t="shared" si="269"/>
        <v>1.7492674882200295E-2</v>
      </c>
      <c r="S200">
        <f t="shared" si="269"/>
        <v>1.7278362476981994E-2</v>
      </c>
      <c r="T200">
        <f t="shared" si="269"/>
        <v>1.7065534972550277E-2</v>
      </c>
      <c r="U200">
        <f t="shared" si="269"/>
        <v>1.6854183704327837E-2</v>
      </c>
      <c r="V200">
        <f t="shared" si="269"/>
        <v>1.6644300054209103E-2</v>
      </c>
      <c r="W200">
        <f t="shared" si="269"/>
        <v>1.643587545032317E-2</v>
      </c>
      <c r="X200">
        <f t="shared" si="269"/>
        <v>1.6228901366797954E-2</v>
      </c>
      <c r="Y200">
        <f t="shared" si="269"/>
        <v>1.602336932352549E-2</v>
      </c>
      <c r="Z200">
        <f t="shared" si="269"/>
        <v>1.5819270885928403E-2</v>
      </c>
      <c r="AA200">
        <f t="shared" si="269"/>
        <v>1.5616597664727488E-2</v>
      </c>
      <c r="AB200">
        <f t="shared" si="269"/>
        <v>1.5415341315710505E-2</v>
      </c>
      <c r="AC200">
        <f t="shared" si="269"/>
        <v>1.5215493539502068E-2</v>
      </c>
      <c r="AD200">
        <f t="shared" si="275"/>
        <v>1.5017046081334657E-2</v>
      </c>
      <c r="AE200">
        <f t="shared" si="275"/>
        <v>1.4819990730820819E-2</v>
      </c>
      <c r="AF200">
        <f t="shared" si="275"/>
        <v>1.4624319321726446E-2</v>
      </c>
      <c r="AG200">
        <f t="shared" si="275"/>
        <v>1.4430023731745172E-2</v>
      </c>
      <c r="AH200">
        <f t="shared" si="275"/>
        <v>1.4237095882273914E-2</v>
      </c>
      <c r="AI200">
        <f t="shared" si="275"/>
        <v>1.4045527738189506E-2</v>
      </c>
      <c r="AJ200">
        <f t="shared" si="275"/>
        <v>1.3855311307626433E-2</v>
      </c>
      <c r="AK200">
        <f t="shared" si="275"/>
        <v>1.3666438641755652E-2</v>
      </c>
      <c r="AL200">
        <f t="shared" si="275"/>
        <v>1.3478901834564544E-2</v>
      </c>
      <c r="AM200">
        <f t="shared" si="275"/>
        <v>1.3292693022637917E-2</v>
      </c>
      <c r="AN200">
        <f t="shared" si="275"/>
        <v>1.3107804384940098E-2</v>
      </c>
      <c r="AO200">
        <f t="shared" si="275"/>
        <v>1.2924228142598124E-2</v>
      </c>
      <c r="AP200">
        <f t="shared" si="275"/>
        <v>1.2741956558685975E-2</v>
      </c>
      <c r="AQ200">
        <f t="shared" si="275"/>
        <v>1.2560981938009887E-2</v>
      </c>
      <c r="AR200">
        <f t="shared" si="270"/>
        <v>1.2381296626894746E-2</v>
      </c>
      <c r="AS200">
        <f t="shared" si="270"/>
        <v>1.2202893012971498E-2</v>
      </c>
      <c r="AT200">
        <f t="shared" si="270"/>
        <v>1.2025763524965627E-2</v>
      </c>
      <c r="AU200">
        <f t="shared" si="270"/>
        <v>1.1849900632486723E-2</v>
      </c>
      <c r="AV200">
        <f t="shared" si="270"/>
        <v>1.1675296845818998E-2</v>
      </c>
      <c r="AW200">
        <f t="shared" si="270"/>
        <v>1.1501944715712942E-2</v>
      </c>
      <c r="AX200">
        <f t="shared" si="270"/>
        <v>1.0227405514975581E-2</v>
      </c>
      <c r="AY200">
        <f t="shared" si="270"/>
        <v>8.7415785183385768E-3</v>
      </c>
      <c r="AZ200">
        <f t="shared" si="270"/>
        <v>7.8713514690970515E-3</v>
      </c>
      <c r="BA200">
        <f t="shared" si="270"/>
        <v>7.2124121139402995E-3</v>
      </c>
      <c r="BB200">
        <f t="shared" si="270"/>
        <v>6.6741013418081729E-3</v>
      </c>
      <c r="BC200">
        <f t="shared" si="270"/>
        <v>6.2171384494767263E-3</v>
      </c>
      <c r="BD200">
        <f t="shared" si="270"/>
        <v>5.8200087329878664E-3</v>
      </c>
      <c r="BE200">
        <f t="shared" si="270"/>
        <v>5.4693050572088885E-3</v>
      </c>
      <c r="BF200">
        <f t="shared" si="270"/>
        <v>5.1559528510125609E-3</v>
      </c>
      <c r="BG200">
        <f t="shared" si="270"/>
        <v>4.8734462422059472E-3</v>
      </c>
      <c r="BH200">
        <f t="shared" si="276"/>
        <v>4.6169193408873259E-3</v>
      </c>
      <c r="BI200">
        <f t="shared" si="276"/>
        <v>4.3826131396208163E-3</v>
      </c>
      <c r="BJ200">
        <f t="shared" si="276"/>
        <v>4.1675487344724682E-3</v>
      </c>
      <c r="BK200">
        <f t="shared" si="276"/>
        <v>3.9693163796565021E-3</v>
      </c>
      <c r="BL200">
        <f t="shared" si="276"/>
        <v>3.7859334949803154E-3</v>
      </c>
      <c r="BM200">
        <f t="shared" si="276"/>
        <v>3.6157457248892234E-3</v>
      </c>
      <c r="BN200">
        <f t="shared" si="276"/>
        <v>3.4573559652931228E-3</v>
      </c>
      <c r="BO200">
        <f t="shared" si="276"/>
        <v>3.3095721788860906E-3</v>
      </c>
      <c r="BP200">
        <f t="shared" si="276"/>
        <v>3.1713682002808587E-3</v>
      </c>
      <c r="BQ200">
        <f t="shared" si="276"/>
        <v>3.0418537482298554E-3</v>
      </c>
      <c r="BR200">
        <f t="shared" si="276"/>
        <v>2.9202511073429527E-3</v>
      </c>
      <c r="BS200">
        <f t="shared" si="276"/>
        <v>2.8058767346949474E-3</v>
      </c>
      <c r="BT200">
        <f t="shared" si="276"/>
        <v>2.6981265655501609E-3</v>
      </c>
      <c r="BU200">
        <f t="shared" si="276"/>
        <v>2.5964641401250714E-3</v>
      </c>
      <c r="BV200">
        <f t="shared" si="271"/>
        <v>2.5004109113568756E-3</v>
      </c>
      <c r="BW200">
        <f t="shared" si="271"/>
        <v>2.409538259792593E-3</v>
      </c>
      <c r="BX200">
        <f t="shared" si="271"/>
        <v>2.3234608597136387E-3</v>
      </c>
      <c r="BY200">
        <f t="shared" si="271"/>
        <v>2.2418311257529329E-3</v>
      </c>
      <c r="BZ200">
        <f t="shared" si="271"/>
        <v>2.1643345315888528E-3</v>
      </c>
      <c r="CA200">
        <f t="shared" si="271"/>
        <v>2.090685638533504E-3</v>
      </c>
      <c r="CB200">
        <f t="shared" si="271"/>
        <v>2.0206247065473054E-3</v>
      </c>
      <c r="CC200">
        <f t="shared" si="271"/>
        <v>1.9539147865715329E-3</v>
      </c>
      <c r="CD200">
        <f t="shared" si="271"/>
        <v>1.8903392132947076E-3</v>
      </c>
      <c r="CE200">
        <f t="shared" si="271"/>
        <v>1.8296994331356757E-3</v>
      </c>
      <c r="CF200">
        <f t="shared" si="277"/>
        <v>1.771813114471862E-3</v>
      </c>
      <c r="CG200">
        <f t="shared" si="277"/>
        <v>1.7165124967927683E-3</v>
      </c>
      <c r="CH200">
        <f t="shared" si="277"/>
        <v>1.663642943125336E-3</v>
      </c>
      <c r="CI200">
        <f t="shared" si="277"/>
        <v>1.6130616662120231E-3</v>
      </c>
      <c r="CJ200">
        <f t="shared" si="277"/>
        <v>1.5646366038643534E-3</v>
      </c>
      <c r="CK200">
        <f t="shared" si="277"/>
        <v>1.5182454229215692E-3</v>
      </c>
      <c r="CL200">
        <f t="shared" si="277"/>
        <v>1.4737746345125061E-3</v>
      </c>
      <c r="CM200">
        <f t="shared" si="277"/>
        <v>1.431118806000145E-3</v>
      </c>
      <c r="CN200">
        <f t="shared" si="277"/>
        <v>1.3901798571998053E-3</v>
      </c>
      <c r="CO200">
        <f t="shared" si="277"/>
        <v>1.3508664302951971E-3</v>
      </c>
      <c r="CP200">
        <f t="shared" si="272"/>
        <v>1.3130933244035789E-3</v>
      </c>
      <c r="CQ200">
        <f t="shared" si="272"/>
        <v>1.2767809870190296E-3</v>
      </c>
      <c r="CR200">
        <f t="shared" si="272"/>
        <v>8.2224614815937301E-4</v>
      </c>
      <c r="CS200">
        <f t="shared" si="272"/>
        <v>5.3419652306202622E-4</v>
      </c>
      <c r="CT200">
        <f t="shared" si="272"/>
        <v>3.7004504991019452E-4</v>
      </c>
      <c r="CU200">
        <f t="shared" si="272"/>
        <v>2.5749012723329462E-4</v>
      </c>
      <c r="CV200">
        <f t="shared" si="272"/>
        <v>1.7586037355658932E-4</v>
      </c>
      <c r="CW200">
        <f t="shared" si="272"/>
        <v>1.1563104592830423E-4</v>
      </c>
      <c r="CX200">
        <f t="shared" si="272"/>
        <v>7.1428049692736059E-5</v>
      </c>
      <c r="CY200">
        <f t="shared" si="272"/>
        <v>3.9840892052898683E-5</v>
      </c>
      <c r="CZ200">
        <f t="shared" si="272"/>
        <v>1.8530245020030917E-5</v>
      </c>
      <c r="DA200">
        <f t="shared" si="272"/>
        <v>5.8000609991918312E-6</v>
      </c>
      <c r="DB200">
        <f t="shared" si="272"/>
        <v>3.6852004936024373E-7</v>
      </c>
      <c r="DC200">
        <f t="shared" si="272"/>
        <v>0</v>
      </c>
      <c r="DD200">
        <f t="shared" si="272"/>
        <v>0</v>
      </c>
      <c r="DE200">
        <f t="shared" si="272"/>
        <v>0</v>
      </c>
      <c r="DF200">
        <f t="shared" si="278"/>
        <v>0</v>
      </c>
      <c r="DG200">
        <f t="shared" si="278"/>
        <v>0</v>
      </c>
      <c r="DH200">
        <f t="shared" si="278"/>
        <v>0</v>
      </c>
      <c r="DI200">
        <f t="shared" si="278"/>
        <v>0</v>
      </c>
      <c r="DJ200">
        <f t="shared" si="278"/>
        <v>0</v>
      </c>
      <c r="DK200">
        <f t="shared" si="278"/>
        <v>0</v>
      </c>
      <c r="DL200">
        <f t="shared" si="278"/>
        <v>0</v>
      </c>
      <c r="DM200">
        <f t="shared" si="278"/>
        <v>0</v>
      </c>
      <c r="DN200">
        <f t="shared" si="278"/>
        <v>0</v>
      </c>
      <c r="DO200">
        <f t="shared" si="278"/>
        <v>0</v>
      </c>
      <c r="DP200">
        <f t="shared" si="278"/>
        <v>0</v>
      </c>
      <c r="DQ200">
        <f t="shared" si="278"/>
        <v>0</v>
      </c>
      <c r="DR200">
        <f t="shared" si="278"/>
        <v>0</v>
      </c>
      <c r="DS200">
        <f t="shared" si="278"/>
        <v>0</v>
      </c>
      <c r="DT200">
        <f t="shared" si="273"/>
        <v>0</v>
      </c>
      <c r="DU200">
        <f t="shared" si="273"/>
        <v>0</v>
      </c>
      <c r="DV200">
        <f t="shared" si="273"/>
        <v>0</v>
      </c>
      <c r="DW200">
        <f t="shared" si="273"/>
        <v>0</v>
      </c>
      <c r="DX200">
        <f t="shared" si="273"/>
        <v>0</v>
      </c>
      <c r="DY200">
        <f t="shared" si="273"/>
        <v>0</v>
      </c>
      <c r="DZ200">
        <f t="shared" si="273"/>
        <v>0</v>
      </c>
      <c r="EA200">
        <f t="shared" si="273"/>
        <v>0</v>
      </c>
      <c r="EB200">
        <f t="shared" si="273"/>
        <v>0</v>
      </c>
      <c r="EC200">
        <f t="shared" si="273"/>
        <v>0</v>
      </c>
      <c r="ED200">
        <f t="shared" si="279"/>
        <v>0</v>
      </c>
      <c r="EE200">
        <f t="shared" si="279"/>
        <v>0</v>
      </c>
      <c r="EF200">
        <f t="shared" si="279"/>
        <v>0</v>
      </c>
      <c r="EG200">
        <f t="shared" si="279"/>
        <v>0</v>
      </c>
      <c r="EH200">
        <f t="shared" si="279"/>
        <v>0</v>
      </c>
      <c r="EI200">
        <f t="shared" si="279"/>
        <v>0</v>
      </c>
      <c r="EJ200">
        <f t="shared" si="279"/>
        <v>0</v>
      </c>
      <c r="EK200">
        <f t="shared" si="279"/>
        <v>0</v>
      </c>
      <c r="EL200">
        <f t="shared" si="279"/>
        <v>0</v>
      </c>
      <c r="EM200">
        <f t="shared" si="279"/>
        <v>0</v>
      </c>
      <c r="EN200">
        <f t="shared" si="279"/>
        <v>0</v>
      </c>
      <c r="EO200">
        <f t="shared" si="279"/>
        <v>0</v>
      </c>
      <c r="EP200">
        <f t="shared" si="279"/>
        <v>0</v>
      </c>
      <c r="EQ200">
        <f t="shared" si="279"/>
        <v>0</v>
      </c>
      <c r="ER200">
        <f t="shared" si="279"/>
        <v>0</v>
      </c>
      <c r="ES200">
        <f t="shared" si="279"/>
        <v>0</v>
      </c>
      <c r="ET200">
        <f t="shared" si="280"/>
        <v>0</v>
      </c>
      <c r="EU200">
        <f t="shared" si="280"/>
        <v>0</v>
      </c>
      <c r="EV200">
        <f t="shared" si="280"/>
        <v>0</v>
      </c>
      <c r="EW200">
        <f t="shared" si="280"/>
        <v>0</v>
      </c>
      <c r="EX200">
        <f t="shared" si="280"/>
        <v>0</v>
      </c>
      <c r="EZ200">
        <f t="shared" si="266"/>
        <v>0.88750379057303208</v>
      </c>
      <c r="FB200">
        <f t="shared" si="267"/>
        <v>1.0353324386133511E-2</v>
      </c>
      <c r="FC200">
        <f t="shared" si="268"/>
        <v>0.24869227150638384</v>
      </c>
    </row>
    <row r="201" spans="1:159" x14ac:dyDescent="0.25">
      <c r="A201">
        <v>1270</v>
      </c>
      <c r="B201" s="20">
        <f>'Input spectra'!S200</f>
        <v>4.17955578397275E-2</v>
      </c>
      <c r="C201">
        <f>'Input spectra'!D200</f>
        <v>0</v>
      </c>
      <c r="D201">
        <f t="shared" si="274"/>
        <v>2.0653927966864227E-2</v>
      </c>
      <c r="E201">
        <f t="shared" si="274"/>
        <v>2.0417997801159809E-2</v>
      </c>
      <c r="F201">
        <f t="shared" si="274"/>
        <v>2.0183676393685995E-2</v>
      </c>
      <c r="G201">
        <f t="shared" si="274"/>
        <v>1.995095442892349E-2</v>
      </c>
      <c r="H201">
        <f t="shared" si="274"/>
        <v>1.971982264107423E-2</v>
      </c>
      <c r="I201">
        <f t="shared" si="274"/>
        <v>1.9490271813808694E-2</v>
      </c>
      <c r="J201">
        <f t="shared" si="274"/>
        <v>1.9262292780014425E-2</v>
      </c>
      <c r="K201">
        <f t="shared" si="274"/>
        <v>1.9035876421545812E-2</v>
      </c>
      <c r="L201">
        <f t="shared" si="274"/>
        <v>1.8811013668975089E-2</v>
      </c>
      <c r="M201">
        <f t="shared" si="274"/>
        <v>1.8587695501344571E-2</v>
      </c>
      <c r="N201">
        <f t="shared" si="269"/>
        <v>1.8365912945920104E-2</v>
      </c>
      <c r="O201">
        <f t="shared" si="269"/>
        <v>1.8145657077945715E-2</v>
      </c>
      <c r="P201">
        <f t="shared" si="269"/>
        <v>1.7926919020399494E-2</v>
      </c>
      <c r="Q201">
        <f t="shared" si="269"/>
        <v>1.7709689943750669E-2</v>
      </c>
      <c r="R201">
        <f t="shared" si="269"/>
        <v>1.7493961065717864E-2</v>
      </c>
      <c r="S201">
        <f t="shared" si="269"/>
        <v>1.7279723651028554E-2</v>
      </c>
      <c r="T201">
        <f t="shared" si="269"/>
        <v>1.7066969011179732E-2</v>
      </c>
      <c r="U201">
        <f t="shared" si="269"/>
        <v>1.6855688504199696E-2</v>
      </c>
      <c r="V201">
        <f t="shared" si="269"/>
        <v>1.6645873534411083E-2</v>
      </c>
      <c r="W201">
        <f t="shared" si="269"/>
        <v>1.6437515552194998E-2</v>
      </c>
      <c r="X201">
        <f t="shared" si="269"/>
        <v>1.6230606053756352E-2</v>
      </c>
      <c r="Y201">
        <f t="shared" si="269"/>
        <v>1.6025136580890345E-2</v>
      </c>
      <c r="Z201">
        <f t="shared" si="269"/>
        <v>1.5821098720750104E-2</v>
      </c>
      <c r="AA201">
        <f t="shared" si="269"/>
        <v>1.5618484105615442E-2</v>
      </c>
      <c r="AB201">
        <f t="shared" si="269"/>
        <v>1.5417284412662782E-2</v>
      </c>
      <c r="AC201">
        <f t="shared" si="269"/>
        <v>1.5217491363736221E-2</v>
      </c>
      <c r="AD201">
        <f t="shared" si="275"/>
        <v>1.5019096725119691E-2</v>
      </c>
      <c r="AE201">
        <f t="shared" si="275"/>
        <v>1.4822092307310276E-2</v>
      </c>
      <c r="AF201">
        <f t="shared" si="275"/>
        <v>1.4626469964792629E-2</v>
      </c>
      <c r="AG201">
        <f t="shared" si="275"/>
        <v>1.4432221595814495E-2</v>
      </c>
      <c r="AH201">
        <f t="shared" si="275"/>
        <v>1.4239339142163368E-2</v>
      </c>
      <c r="AI201">
        <f t="shared" si="275"/>
        <v>1.4047814588944231E-2</v>
      </c>
      <c r="AJ201">
        <f t="shared" si="275"/>
        <v>1.3857639964358388E-2</v>
      </c>
      <c r="AK201">
        <f t="shared" si="275"/>
        <v>1.3668807339483394E-2</v>
      </c>
      <c r="AL201">
        <f t="shared" si="275"/>
        <v>1.3481308828054085E-2</v>
      </c>
      <c r="AM201">
        <f t="shared" si="275"/>
        <v>1.329513658624466E-2</v>
      </c>
      <c r="AN201">
        <f t="shared" si="275"/>
        <v>1.3110282812451864E-2</v>
      </c>
      <c r="AO201">
        <f t="shared" si="275"/>
        <v>1.2926739747079226E-2</v>
      </c>
      <c r="AP201">
        <f t="shared" si="275"/>
        <v>1.2744499672322378E-2</v>
      </c>
      <c r="AQ201">
        <f t="shared" si="275"/>
        <v>1.2563554911955406E-2</v>
      </c>
      <c r="AR201">
        <f t="shared" si="270"/>
        <v>1.2383897831118294E-2</v>
      </c>
      <c r="AS201">
        <f t="shared" si="270"/>
        <v>1.2205520836105389E-2</v>
      </c>
      <c r="AT201">
        <f t="shared" si="270"/>
        <v>1.2028416374154903E-2</v>
      </c>
      <c r="AU201">
        <f t="shared" si="270"/>
        <v>1.1852576933239514E-2</v>
      </c>
      <c r="AV201">
        <f t="shared" si="270"/>
        <v>1.1677995041857911E-2</v>
      </c>
      <c r="AW201">
        <f t="shared" si="270"/>
        <v>1.150466326882746E-2</v>
      </c>
      <c r="AX201">
        <f t="shared" si="270"/>
        <v>1.0229876547610119E-2</v>
      </c>
      <c r="AY201">
        <f t="shared" si="270"/>
        <v>8.7437364815400511E-3</v>
      </c>
      <c r="AZ201">
        <f t="shared" si="270"/>
        <v>7.8733359549008949E-3</v>
      </c>
      <c r="BA201">
        <f t="shared" si="270"/>
        <v>7.2142683585645828E-3</v>
      </c>
      <c r="BB201">
        <f t="shared" si="270"/>
        <v>6.6758541021424405E-3</v>
      </c>
      <c r="BC201">
        <f t="shared" si="270"/>
        <v>6.2188038610968182E-3</v>
      </c>
      <c r="BD201">
        <f t="shared" si="270"/>
        <v>5.8215983371676583E-3</v>
      </c>
      <c r="BE201">
        <f t="shared" si="270"/>
        <v>5.4708276058413035E-3</v>
      </c>
      <c r="BF201">
        <f t="shared" si="270"/>
        <v>5.1574152537593098E-3</v>
      </c>
      <c r="BG201">
        <f t="shared" si="270"/>
        <v>4.8748541178856601E-3</v>
      </c>
      <c r="BH201">
        <f t="shared" si="276"/>
        <v>4.6182773631584153E-3</v>
      </c>
      <c r="BI201">
        <f t="shared" si="276"/>
        <v>4.3839252661323934E-3</v>
      </c>
      <c r="BJ201">
        <f t="shared" si="276"/>
        <v>4.1688183655357227E-3</v>
      </c>
      <c r="BK201">
        <f t="shared" si="276"/>
        <v>3.9705464720337959E-3</v>
      </c>
      <c r="BL201">
        <f t="shared" si="276"/>
        <v>3.7871266458739863E-3</v>
      </c>
      <c r="BM201">
        <f t="shared" si="276"/>
        <v>3.616904235448702E-3</v>
      </c>
      <c r="BN201">
        <f t="shared" si="276"/>
        <v>3.4584818896298661E-3</v>
      </c>
      <c r="BO201">
        <f t="shared" si="276"/>
        <v>3.3106673625767232E-3</v>
      </c>
      <c r="BP201">
        <f t="shared" si="276"/>
        <v>3.1724343110804631E-3</v>
      </c>
      <c r="BQ201">
        <f t="shared" si="276"/>
        <v>3.0428923009035297E-3</v>
      </c>
      <c r="BR201">
        <f t="shared" si="276"/>
        <v>2.9212634839825961E-3</v>
      </c>
      <c r="BS201">
        <f t="shared" si="276"/>
        <v>2.8068642015195095E-3</v>
      </c>
      <c r="BT201">
        <f t="shared" si="276"/>
        <v>2.6990902869308718E-3</v>
      </c>
      <c r="BU201">
        <f t="shared" si="276"/>
        <v>2.597405190394943E-3</v>
      </c>
      <c r="BV201">
        <f t="shared" si="271"/>
        <v>2.5013302848321769E-3</v>
      </c>
      <c r="BW201">
        <f t="shared" si="271"/>
        <v>2.4104368793374637E-3</v>
      </c>
      <c r="BX201">
        <f t="shared" si="271"/>
        <v>2.324339584107184E-3</v>
      </c>
      <c r="BY201">
        <f t="shared" si="271"/>
        <v>2.2426907560640272E-3</v>
      </c>
      <c r="BZ201">
        <f t="shared" si="271"/>
        <v>2.1651758167225903E-3</v>
      </c>
      <c r="CA201">
        <f t="shared" si="271"/>
        <v>2.0915092800814082E-3</v>
      </c>
      <c r="CB201">
        <f t="shared" si="271"/>
        <v>2.0214313630486391E-3</v>
      </c>
      <c r="CC201">
        <f t="shared" si="271"/>
        <v>1.9547050772735601E-3</v>
      </c>
      <c r="CD201">
        <f t="shared" si="271"/>
        <v>1.8911137214843272E-3</v>
      </c>
      <c r="CE201">
        <f t="shared" si="271"/>
        <v>1.8304587091025057E-3</v>
      </c>
      <c r="CF201">
        <f t="shared" si="277"/>
        <v>1.7725576781529191E-3</v>
      </c>
      <c r="CG201">
        <f t="shared" si="277"/>
        <v>1.7172428401408359E-3</v>
      </c>
      <c r="CH201">
        <f t="shared" si="277"/>
        <v>1.6643595322365422E-3</v>
      </c>
      <c r="CI201">
        <f t="shared" si="277"/>
        <v>1.6137649432427577E-3</v>
      </c>
      <c r="CJ201">
        <f t="shared" si="277"/>
        <v>1.5653269887631936E-3</v>
      </c>
      <c r="CK201">
        <f t="shared" si="277"/>
        <v>1.5189233149981855E-3</v>
      </c>
      <c r="CL201">
        <f t="shared" si="277"/>
        <v>1.4744404138624396E-3</v>
      </c>
      <c r="CM201">
        <f t="shared" si="277"/>
        <v>1.4317728348017481E-3</v>
      </c>
      <c r="CN201">
        <f t="shared" si="277"/>
        <v>1.3908224808974656E-3</v>
      </c>
      <c r="CO201">
        <f t="shared" si="277"/>
        <v>1.351497978681113E-3</v>
      </c>
      <c r="CP201">
        <f t="shared" si="272"/>
        <v>1.313714112608795E-3</v>
      </c>
      <c r="CQ201">
        <f t="shared" si="272"/>
        <v>1.2773913164230936E-3</v>
      </c>
      <c r="CR201">
        <f t="shared" si="272"/>
        <v>8.2264352020312761E-4</v>
      </c>
      <c r="CS201">
        <f t="shared" si="272"/>
        <v>5.3445749438128288E-4</v>
      </c>
      <c r="CT201">
        <f t="shared" si="272"/>
        <v>3.7022777255323611E-4</v>
      </c>
      <c r="CU201">
        <f t="shared" si="272"/>
        <v>2.5761862490055398E-4</v>
      </c>
      <c r="CV201">
        <f t="shared" si="272"/>
        <v>1.7594905881204107E-4</v>
      </c>
      <c r="CW201">
        <f t="shared" si="272"/>
        <v>1.1568996549247924E-4</v>
      </c>
      <c r="CX201">
        <f t="shared" si="272"/>
        <v>7.1464821023359127E-5</v>
      </c>
      <c r="CY201">
        <f t="shared" si="272"/>
        <v>3.9861611581334956E-5</v>
      </c>
      <c r="CZ201">
        <f t="shared" si="272"/>
        <v>1.853997916748797E-5</v>
      </c>
      <c r="DA201">
        <f t="shared" si="272"/>
        <v>5.803138313345176E-6</v>
      </c>
      <c r="DB201">
        <f t="shared" si="272"/>
        <v>3.6871750990569935E-7</v>
      </c>
      <c r="DC201">
        <f t="shared" si="272"/>
        <v>0</v>
      </c>
      <c r="DD201">
        <f t="shared" si="272"/>
        <v>0</v>
      </c>
      <c r="DE201">
        <f t="shared" si="272"/>
        <v>0</v>
      </c>
      <c r="DF201">
        <f t="shared" si="278"/>
        <v>0</v>
      </c>
      <c r="DG201">
        <f t="shared" si="278"/>
        <v>0</v>
      </c>
      <c r="DH201">
        <f t="shared" si="278"/>
        <v>0</v>
      </c>
      <c r="DI201">
        <f t="shared" si="278"/>
        <v>0</v>
      </c>
      <c r="DJ201">
        <f t="shared" si="278"/>
        <v>0</v>
      </c>
      <c r="DK201">
        <f t="shared" si="278"/>
        <v>0</v>
      </c>
      <c r="DL201">
        <f t="shared" si="278"/>
        <v>0</v>
      </c>
      <c r="DM201">
        <f t="shared" si="278"/>
        <v>0</v>
      </c>
      <c r="DN201">
        <f t="shared" si="278"/>
        <v>0</v>
      </c>
      <c r="DO201">
        <f t="shared" si="278"/>
        <v>0</v>
      </c>
      <c r="DP201">
        <f t="shared" si="278"/>
        <v>0</v>
      </c>
      <c r="DQ201">
        <f t="shared" si="278"/>
        <v>0</v>
      </c>
      <c r="DR201">
        <f t="shared" si="278"/>
        <v>0</v>
      </c>
      <c r="DS201">
        <f t="shared" si="278"/>
        <v>0</v>
      </c>
      <c r="DT201">
        <f t="shared" si="273"/>
        <v>0</v>
      </c>
      <c r="DU201">
        <f t="shared" si="273"/>
        <v>0</v>
      </c>
      <c r="DV201">
        <f t="shared" si="273"/>
        <v>0</v>
      </c>
      <c r="DW201">
        <f t="shared" si="273"/>
        <v>0</v>
      </c>
      <c r="DX201">
        <f t="shared" si="273"/>
        <v>0</v>
      </c>
      <c r="DY201">
        <f t="shared" si="273"/>
        <v>0</v>
      </c>
      <c r="DZ201">
        <f t="shared" si="273"/>
        <v>0</v>
      </c>
      <c r="EA201">
        <f t="shared" si="273"/>
        <v>0</v>
      </c>
      <c r="EB201">
        <f t="shared" si="273"/>
        <v>0</v>
      </c>
      <c r="EC201">
        <f t="shared" si="273"/>
        <v>0</v>
      </c>
      <c r="ED201">
        <f t="shared" si="279"/>
        <v>0</v>
      </c>
      <c r="EE201">
        <f t="shared" si="279"/>
        <v>0</v>
      </c>
      <c r="EF201">
        <f t="shared" si="279"/>
        <v>0</v>
      </c>
      <c r="EG201">
        <f t="shared" si="279"/>
        <v>0</v>
      </c>
      <c r="EH201">
        <f t="shared" si="279"/>
        <v>0</v>
      </c>
      <c r="EI201">
        <f t="shared" si="279"/>
        <v>0</v>
      </c>
      <c r="EJ201">
        <f t="shared" si="279"/>
        <v>0</v>
      </c>
      <c r="EK201">
        <f t="shared" si="279"/>
        <v>0</v>
      </c>
      <c r="EL201">
        <f t="shared" si="279"/>
        <v>0</v>
      </c>
      <c r="EM201">
        <f t="shared" si="279"/>
        <v>0</v>
      </c>
      <c r="EN201">
        <f t="shared" si="280"/>
        <v>0</v>
      </c>
      <c r="EO201">
        <f t="shared" si="280"/>
        <v>0</v>
      </c>
      <c r="EP201">
        <f t="shared" si="280"/>
        <v>0</v>
      </c>
      <c r="EQ201">
        <f t="shared" si="280"/>
        <v>0</v>
      </c>
      <c r="ER201">
        <f t="shared" si="280"/>
        <v>0</v>
      </c>
      <c r="ES201">
        <f t="shared" si="280"/>
        <v>0</v>
      </c>
      <c r="ET201">
        <f t="shared" si="280"/>
        <v>0</v>
      </c>
      <c r="EU201">
        <f t="shared" si="280"/>
        <v>0</v>
      </c>
      <c r="EV201">
        <f t="shared" si="280"/>
        <v>0</v>
      </c>
      <c r="EW201">
        <f t="shared" si="280"/>
        <v>0</v>
      </c>
      <c r="EX201">
        <f t="shared" si="280"/>
        <v>0</v>
      </c>
      <c r="EZ201">
        <f t="shared" si="266"/>
        <v>0.88763251403946442</v>
      </c>
      <c r="FB201">
        <f t="shared" si="267"/>
        <v>1.0340466747057686E-2</v>
      </c>
      <c r="FC201">
        <f t="shared" si="268"/>
        <v>0.24869391258353227</v>
      </c>
    </row>
    <row r="202" spans="1:159" x14ac:dyDescent="0.25">
      <c r="A202">
        <v>1275</v>
      </c>
      <c r="B202" s="20">
        <f>'Input spectra'!S201</f>
        <v>4.1743040500573897E-2</v>
      </c>
      <c r="C202">
        <f>'Input spectra'!D201</f>
        <v>0</v>
      </c>
      <c r="D202">
        <f t="shared" si="274"/>
        <v>2.0653927966864227E-2</v>
      </c>
      <c r="E202">
        <f t="shared" si="274"/>
        <v>2.0418105031332918E-2</v>
      </c>
      <c r="F202">
        <f t="shared" si="274"/>
        <v>2.0183888393395067E-2</v>
      </c>
      <c r="G202">
        <f t="shared" si="274"/>
        <v>1.9951268762711735E-2</v>
      </c>
      <c r="H202">
        <f t="shared" si="274"/>
        <v>1.9720236898470831E-2</v>
      </c>
      <c r="I202">
        <f t="shared" si="274"/>
        <v>1.9490783609135715E-2</v>
      </c>
      <c r="J202">
        <f t="shared" si="274"/>
        <v>1.9262899752195028E-2</v>
      </c>
      <c r="K202">
        <f t="shared" si="274"/>
        <v>1.9036576233913714E-2</v>
      </c>
      <c r="L202">
        <f t="shared" si="274"/>
        <v>1.8811804009085338E-2</v>
      </c>
      <c r="M202">
        <f t="shared" si="274"/>
        <v>1.8588574080785555E-2</v>
      </c>
      <c r="N202">
        <f t="shared" si="269"/>
        <v>1.8366877500126839E-2</v>
      </c>
      <c r="O202">
        <f t="shared" si="269"/>
        <v>1.8146705366014357E-2</v>
      </c>
      <c r="P202">
        <f t="shared" si="269"/>
        <v>1.7928048824903123E-2</v>
      </c>
      <c r="Q202">
        <f t="shared" si="269"/>
        <v>1.7710899070556285E-2</v>
      </c>
      <c r="R202">
        <f t="shared" si="269"/>
        <v>1.7495247343804615E-2</v>
      </c>
      <c r="S202">
        <f t="shared" si="269"/>
        <v>1.7281084932307195E-2</v>
      </c>
      <c r="T202">
        <f t="shared" si="269"/>
        <v>1.706840317031328E-2</v>
      </c>
      <c r="U202">
        <f t="shared" si="269"/>
        <v>1.6857193438425302E-2</v>
      </c>
      <c r="V202">
        <f t="shared" si="269"/>
        <v>1.6647447163363083E-2</v>
      </c>
      <c r="W202">
        <f t="shared" si="269"/>
        <v>1.6439155817729183E-2</v>
      </c>
      <c r="X202">
        <f t="shared" si="269"/>
        <v>1.6232310919775398E-2</v>
      </c>
      <c r="Y202">
        <f t="shared" si="269"/>
        <v>1.6026904033170423E-2</v>
      </c>
      <c r="Z202">
        <f t="shared" si="269"/>
        <v>1.5822926766768657E-2</v>
      </c>
      <c r="AA202">
        <f t="shared" si="269"/>
        <v>1.5620370774380126E-2</v>
      </c>
      <c r="AB202">
        <f t="shared" si="269"/>
        <v>1.5419227754541569E-2</v>
      </c>
      <c r="AC202">
        <f t="shared" si="269"/>
        <v>1.5219489450288629E-2</v>
      </c>
      <c r="AD202">
        <f t="shared" si="275"/>
        <v>1.5021147648929169E-2</v>
      </c>
      <c r="AE202">
        <f t="shared" si="275"/>
        <v>1.4824194181817718E-2</v>
      </c>
      <c r="AF202">
        <f t="shared" si="275"/>
        <v>1.462862092413101E-2</v>
      </c>
      <c r="AG202">
        <f t="shared" si="275"/>
        <v>1.4434419794644632E-2</v>
      </c>
      <c r="AH202">
        <f t="shared" si="275"/>
        <v>1.4241582755510789E-2</v>
      </c>
      <c r="AI202">
        <f t="shared" si="275"/>
        <v>1.4050101812037146E-2</v>
      </c>
      <c r="AJ202">
        <f t="shared" si="275"/>
        <v>1.3859969012466769E-2</v>
      </c>
      <c r="AK202">
        <f t="shared" si="275"/>
        <v>1.367117644775913E-2</v>
      </c>
      <c r="AL202">
        <f t="shared" si="275"/>
        <v>1.3483716251372237E-2</v>
      </c>
      <c r="AM202">
        <f t="shared" si="275"/>
        <v>1.3297580599045792E-2</v>
      </c>
      <c r="AN202">
        <f t="shared" si="275"/>
        <v>1.3112761708585432E-2</v>
      </c>
      <c r="AO202">
        <f t="shared" si="275"/>
        <v>1.292925183964805E-2</v>
      </c>
      <c r="AP202">
        <f t="shared" si="275"/>
        <v>1.274704329352816E-2</v>
      </c>
      <c r="AQ202">
        <f t="shared" si="275"/>
        <v>1.2566128412945304E-2</v>
      </c>
      <c r="AR202">
        <f t="shared" si="270"/>
        <v>1.2386499581832536E-2</v>
      </c>
      <c r="AS202">
        <f t="shared" si="270"/>
        <v>1.2208149225125942E-2</v>
      </c>
      <c r="AT202">
        <f t="shared" si="270"/>
        <v>1.2031069808555154E-2</v>
      </c>
      <c r="AU202">
        <f t="shared" si="270"/>
        <v>1.1855253838434986E-2</v>
      </c>
      <c r="AV202">
        <f t="shared" si="270"/>
        <v>1.1680693861458006E-2</v>
      </c>
      <c r="AW202">
        <f t="shared" si="270"/>
        <v>1.1507382464488193E-2</v>
      </c>
      <c r="AX202">
        <f t="shared" si="270"/>
        <v>1.0232348177268241E-2</v>
      </c>
      <c r="AY202">
        <f t="shared" si="270"/>
        <v>8.7458949774605523E-3</v>
      </c>
      <c r="AZ202">
        <f t="shared" si="270"/>
        <v>7.8753209410233841E-3</v>
      </c>
      <c r="BA202">
        <f t="shared" si="270"/>
        <v>7.2161250809269712E-3</v>
      </c>
      <c r="BB202">
        <f t="shared" si="270"/>
        <v>6.6776073227886859E-3</v>
      </c>
      <c r="BC202">
        <f t="shared" si="270"/>
        <v>6.2204697188378852E-3</v>
      </c>
      <c r="BD202">
        <f t="shared" si="270"/>
        <v>5.8231883755119947E-3</v>
      </c>
      <c r="BE202">
        <f t="shared" si="270"/>
        <v>5.4723505783217784E-3</v>
      </c>
      <c r="BF202">
        <f t="shared" si="270"/>
        <v>5.158878071292978E-3</v>
      </c>
      <c r="BG202">
        <f t="shared" si="270"/>
        <v>4.8762624002824731E-3</v>
      </c>
      <c r="BH202">
        <f t="shared" si="276"/>
        <v>4.6196357848786521E-3</v>
      </c>
      <c r="BI202">
        <f t="shared" si="276"/>
        <v>4.3852377854863064E-3</v>
      </c>
      <c r="BJ202">
        <f t="shared" si="276"/>
        <v>4.1700883833882228E-3</v>
      </c>
      <c r="BK202">
        <f t="shared" si="276"/>
        <v>3.9717769456170983E-3</v>
      </c>
      <c r="BL202">
        <f t="shared" si="276"/>
        <v>3.7883201727935589E-3</v>
      </c>
      <c r="BM202">
        <f t="shared" si="276"/>
        <v>3.6180631172031759E-3</v>
      </c>
      <c r="BN202">
        <f t="shared" si="276"/>
        <v>3.4596081806357133E-3</v>
      </c>
      <c r="BO202">
        <f t="shared" si="276"/>
        <v>3.3117629086789452E-3</v>
      </c>
      <c r="BP202">
        <f t="shared" si="276"/>
        <v>3.1735007802718286E-3</v>
      </c>
      <c r="BQ202">
        <f t="shared" si="276"/>
        <v>3.0439312081608706E-3</v>
      </c>
      <c r="BR202">
        <f t="shared" si="276"/>
        <v>2.9222762115874213E-3</v>
      </c>
      <c r="BS202">
        <f t="shared" si="276"/>
        <v>2.8078520158613795E-3</v>
      </c>
      <c r="BT202">
        <f t="shared" si="276"/>
        <v>2.7000543525352045E-3</v>
      </c>
      <c r="BU202">
        <f t="shared" si="276"/>
        <v>2.5983465817346549E-3</v>
      </c>
      <c r="BV202">
        <f t="shared" si="271"/>
        <v>2.5022499963509512E-3</v>
      </c>
      <c r="BW202">
        <f t="shared" si="271"/>
        <v>2.4113358340158743E-3</v>
      </c>
      <c r="BX202">
        <f t="shared" si="271"/>
        <v>2.3252186408310787E-3</v>
      </c>
      <c r="BY202">
        <f t="shared" si="271"/>
        <v>2.2435507160004282E-3</v>
      </c>
      <c r="BZ202">
        <f t="shared" si="271"/>
        <v>2.1660174288670856E-3</v>
      </c>
      <c r="CA202">
        <f t="shared" si="271"/>
        <v>2.0923332461091804E-3</v>
      </c>
      <c r="CB202">
        <f t="shared" si="271"/>
        <v>2.0222383415764772E-3</v>
      </c>
      <c r="CC202">
        <f t="shared" si="271"/>
        <v>1.9554956876207414E-3</v>
      </c>
      <c r="CD202">
        <f t="shared" si="271"/>
        <v>1.8918885470047895E-3</v>
      </c>
      <c r="CE202">
        <f t="shared" si="271"/>
        <v>1.8312183001484045E-3</v>
      </c>
      <c r="CF202">
        <f t="shared" si="277"/>
        <v>1.7733025547197266E-3</v>
      </c>
      <c r="CG202">
        <f t="shared" si="277"/>
        <v>1.7179734942360766E-3</v>
      </c>
      <c r="CH202">
        <f t="shared" si="277"/>
        <v>1.6650764300077025E-3</v>
      </c>
      <c r="CI202">
        <f t="shared" si="277"/>
        <v>1.6144685268944931E-3</v>
      </c>
      <c r="CJ202">
        <f t="shared" si="277"/>
        <v>1.5660176782895153E-3</v>
      </c>
      <c r="CK202">
        <f t="shared" si="277"/>
        <v>1.5196015097516027E-3</v>
      </c>
      <c r="CL202">
        <f t="shared" si="277"/>
        <v>1.4751064939789438E-3</v>
      </c>
      <c r="CM202">
        <f t="shared" si="277"/>
        <v>1.4324271624979446E-3</v>
      </c>
      <c r="CN202">
        <f t="shared" si="277"/>
        <v>1.3914654016539665E-3</v>
      </c>
      <c r="CO202">
        <f t="shared" si="277"/>
        <v>1.3521298223244688E-3</v>
      </c>
      <c r="CP202">
        <f t="shared" si="272"/>
        <v>1.3143351943026682E-3</v>
      </c>
      <c r="CQ202">
        <f t="shared" si="272"/>
        <v>1.2780019375780419E-3</v>
      </c>
      <c r="CR202">
        <f t="shared" si="272"/>
        <v>8.2304108428735742E-4</v>
      </c>
      <c r="CS202">
        <f t="shared" si="272"/>
        <v>5.3471859319300079E-4</v>
      </c>
      <c r="CT202">
        <f t="shared" si="272"/>
        <v>3.704105854219524E-4</v>
      </c>
      <c r="CU202">
        <f t="shared" si="272"/>
        <v>2.5774718669318653E-4</v>
      </c>
      <c r="CV202">
        <f t="shared" si="272"/>
        <v>1.7603778879089681E-4</v>
      </c>
      <c r="CW202">
        <f t="shared" si="272"/>
        <v>1.1574891507899828E-4</v>
      </c>
      <c r="CX202">
        <f t="shared" si="272"/>
        <v>7.1501611283951035E-5</v>
      </c>
      <c r="CY202">
        <f t="shared" si="272"/>
        <v>3.9882341885103725E-5</v>
      </c>
      <c r="CZ202">
        <f t="shared" si="272"/>
        <v>1.8549718428402863E-5</v>
      </c>
      <c r="DA202">
        <f t="shared" si="272"/>
        <v>5.8062172602162457E-6</v>
      </c>
      <c r="DB202">
        <f t="shared" si="272"/>
        <v>3.6891507625453549E-7</v>
      </c>
      <c r="DC202">
        <f t="shared" si="272"/>
        <v>0</v>
      </c>
      <c r="DD202">
        <f t="shared" si="272"/>
        <v>0</v>
      </c>
      <c r="DE202">
        <f t="shared" si="272"/>
        <v>0</v>
      </c>
      <c r="DF202">
        <f t="shared" si="278"/>
        <v>0</v>
      </c>
      <c r="DG202">
        <f t="shared" si="278"/>
        <v>0</v>
      </c>
      <c r="DH202">
        <f t="shared" si="278"/>
        <v>0</v>
      </c>
      <c r="DI202">
        <f t="shared" si="278"/>
        <v>0</v>
      </c>
      <c r="DJ202">
        <f t="shared" si="278"/>
        <v>0</v>
      </c>
      <c r="DK202">
        <f t="shared" si="278"/>
        <v>0</v>
      </c>
      <c r="DL202">
        <f t="shared" si="278"/>
        <v>0</v>
      </c>
      <c r="DM202">
        <f t="shared" si="278"/>
        <v>0</v>
      </c>
      <c r="DN202">
        <f t="shared" si="278"/>
        <v>0</v>
      </c>
      <c r="DO202">
        <f t="shared" si="278"/>
        <v>0</v>
      </c>
      <c r="DP202">
        <f t="shared" si="278"/>
        <v>0</v>
      </c>
      <c r="DQ202">
        <f t="shared" si="278"/>
        <v>0</v>
      </c>
      <c r="DR202">
        <f t="shared" si="278"/>
        <v>0</v>
      </c>
      <c r="DS202">
        <f t="shared" si="278"/>
        <v>0</v>
      </c>
      <c r="DT202">
        <f t="shared" si="273"/>
        <v>0</v>
      </c>
      <c r="DU202">
        <f t="shared" si="273"/>
        <v>0</v>
      </c>
      <c r="DV202">
        <f t="shared" si="273"/>
        <v>0</v>
      </c>
      <c r="DW202">
        <f t="shared" si="273"/>
        <v>0</v>
      </c>
      <c r="DX202">
        <f t="shared" si="273"/>
        <v>0</v>
      </c>
      <c r="DY202">
        <f t="shared" si="273"/>
        <v>0</v>
      </c>
      <c r="DZ202">
        <f t="shared" si="273"/>
        <v>0</v>
      </c>
      <c r="EA202">
        <f t="shared" si="273"/>
        <v>0</v>
      </c>
      <c r="EB202">
        <f t="shared" si="273"/>
        <v>0</v>
      </c>
      <c r="EC202">
        <f t="shared" si="273"/>
        <v>0</v>
      </c>
      <c r="ED202">
        <f t="shared" si="279"/>
        <v>0</v>
      </c>
      <c r="EE202">
        <f t="shared" si="279"/>
        <v>0</v>
      </c>
      <c r="EF202">
        <f t="shared" si="279"/>
        <v>0</v>
      </c>
      <c r="EG202">
        <f t="shared" si="279"/>
        <v>0</v>
      </c>
      <c r="EH202">
        <f t="shared" si="279"/>
        <v>0</v>
      </c>
      <c r="EI202">
        <f t="shared" si="279"/>
        <v>0</v>
      </c>
      <c r="EJ202">
        <f t="shared" si="279"/>
        <v>0</v>
      </c>
      <c r="EK202">
        <f t="shared" si="279"/>
        <v>0</v>
      </c>
      <c r="EL202">
        <f t="shared" si="279"/>
        <v>0</v>
      </c>
      <c r="EM202">
        <f t="shared" si="279"/>
        <v>0</v>
      </c>
      <c r="EN202">
        <f t="shared" si="279"/>
        <v>0</v>
      </c>
      <c r="EO202">
        <f t="shared" si="279"/>
        <v>0</v>
      </c>
      <c r="EP202">
        <f t="shared" si="279"/>
        <v>0</v>
      </c>
      <c r="EQ202">
        <f t="shared" si="279"/>
        <v>0</v>
      </c>
      <c r="ER202">
        <f t="shared" si="279"/>
        <v>0</v>
      </c>
      <c r="ES202">
        <f t="shared" si="279"/>
        <v>0</v>
      </c>
      <c r="ET202">
        <f t="shared" si="280"/>
        <v>0</v>
      </c>
      <c r="EU202">
        <f t="shared" si="280"/>
        <v>0</v>
      </c>
      <c r="EV202">
        <f t="shared" si="280"/>
        <v>0</v>
      </c>
      <c r="EW202">
        <f t="shared" si="280"/>
        <v>0</v>
      </c>
      <c r="EX202">
        <f t="shared" si="280"/>
        <v>0</v>
      </c>
      <c r="EZ202">
        <f t="shared" si="266"/>
        <v>0.88776126650138221</v>
      </c>
      <c r="FB202">
        <f t="shared" si="267"/>
        <v>1.0327608770352936E-2</v>
      </c>
      <c r="FC202">
        <f t="shared" si="268"/>
        <v>0.24869555366090859</v>
      </c>
    </row>
    <row r="203" spans="1:159" x14ac:dyDescent="0.25">
      <c r="A203">
        <v>1280</v>
      </c>
      <c r="B203" s="20">
        <f>'Input spectra'!S202</f>
        <v>4.1690523161420301E-2</v>
      </c>
      <c r="C203">
        <f>'Input spectra'!D202</f>
        <v>0</v>
      </c>
      <c r="D203">
        <f t="shared" si="274"/>
        <v>2.0653927966864227E-2</v>
      </c>
      <c r="E203">
        <f t="shared" si="274"/>
        <v>2.041821226206917E-2</v>
      </c>
      <c r="F203">
        <f t="shared" si="274"/>
        <v>2.0184100395330879E-2</v>
      </c>
      <c r="G203">
        <f t="shared" si="274"/>
        <v>1.9951583101452411E-2</v>
      </c>
      <c r="H203">
        <f t="shared" si="274"/>
        <v>1.9720651164569801E-2</v>
      </c>
      <c r="I203">
        <f t="shared" si="274"/>
        <v>1.9491295417901983E-2</v>
      </c>
      <c r="J203">
        <f t="shared" si="274"/>
        <v>1.9263506743501867E-2</v>
      </c>
      <c r="K203">
        <f t="shared" si="274"/>
        <v>1.9037276072008686E-2</v>
      </c>
      <c r="L203">
        <f t="shared" si="274"/>
        <v>1.8812594382401533E-2</v>
      </c>
      <c r="M203">
        <f t="shared" si="274"/>
        <v>1.8589452701754113E-2</v>
      </c>
      <c r="N203">
        <f t="shared" si="269"/>
        <v>1.8367842104990723E-2</v>
      </c>
      <c r="O203">
        <f t="shared" si="269"/>
        <v>1.8147753714643382E-2</v>
      </c>
      <c r="P203">
        <f t="shared" si="269"/>
        <v>1.7929178700610188E-2</v>
      </c>
      <c r="Q203">
        <f t="shared" si="269"/>
        <v>1.771210827991488E-2</v>
      </c>
      <c r="R203">
        <f t="shared" si="269"/>
        <v>1.7496533716467505E-2</v>
      </c>
      <c r="S203">
        <f t="shared" si="269"/>
        <v>1.7282446320826365E-2</v>
      </c>
      <c r="T203">
        <f t="shared" si="269"/>
        <v>1.7069837449961045E-2</v>
      </c>
      <c r="U203">
        <f t="shared" si="269"/>
        <v>1.6858698507016642E-2</v>
      </c>
      <c r="V203">
        <f t="shared" si="269"/>
        <v>1.6649020941079163E-2</v>
      </c>
      <c r="W203">
        <f t="shared" si="269"/>
        <v>1.6440796246942058E-2</v>
      </c>
      <c r="X203">
        <f t="shared" si="269"/>
        <v>1.6234015964873904E-2</v>
      </c>
      <c r="Y203">
        <f t="shared" si="269"/>
        <v>1.602867168038722E-2</v>
      </c>
      <c r="Z203">
        <f t="shared" si="269"/>
        <v>1.5824755024008458E-2</v>
      </c>
      <c r="AA203">
        <f t="shared" si="269"/>
        <v>1.5622257671049068E-2</v>
      </c>
      <c r="AB203">
        <f t="shared" si="269"/>
        <v>1.5421171341377738E-2</v>
      </c>
      <c r="AC203">
        <f t="shared" si="269"/>
        <v>1.5221487799193729E-2</v>
      </c>
      <c r="AD203">
        <f t="shared" si="275"/>
        <v>1.5023198852801326E-2</v>
      </c>
      <c r="AE203">
        <f t="shared" si="275"/>
        <v>1.4826296354385402E-2</v>
      </c>
      <c r="AF203">
        <f t="shared" si="275"/>
        <v>1.4630772199788098E-2</v>
      </c>
      <c r="AG203">
        <f t="shared" si="275"/>
        <v>1.4436618328286568E-2</v>
      </c>
      <c r="AH203">
        <f t="shared" si="275"/>
        <v>1.4243826722371865E-2</v>
      </c>
      <c r="AI203">
        <f t="shared" si="275"/>
        <v>1.4052389407528874E-2</v>
      </c>
      <c r="AJ203">
        <f t="shared" si="275"/>
        <v>1.3862298452017347E-2</v>
      </c>
      <c r="AK203">
        <f t="shared" si="275"/>
        <v>1.3673545966654013E-2</v>
      </c>
      <c r="AL203">
        <f t="shared" si="275"/>
        <v>1.3486124104595758E-2</v>
      </c>
      <c r="AM203">
        <f t="shared" si="275"/>
        <v>1.3300025061123884E-2</v>
      </c>
      <c r="AN203">
        <f t="shared" si="275"/>
        <v>1.311524107342941E-2</v>
      </c>
      <c r="AO203">
        <f t="shared" si="275"/>
        <v>1.2931764420399448E-2</v>
      </c>
      <c r="AP203">
        <f t="shared" si="275"/>
        <v>1.2749587422404623E-2</v>
      </c>
      <c r="AQ203">
        <f t="shared" si="275"/>
        <v>1.2568702441087537E-2</v>
      </c>
      <c r="AR203">
        <f t="shared" si="270"/>
        <v>1.2389101879152289E-2</v>
      </c>
      <c r="AS203">
        <f t="shared" si="270"/>
        <v>1.221077818015502E-2</v>
      </c>
      <c r="AT203">
        <f t="shared" si="270"/>
        <v>1.2033723828295477E-2</v>
      </c>
      <c r="AU203">
        <f t="shared" si="270"/>
        <v>1.1857931348209654E-2</v>
      </c>
      <c r="AV203">
        <f t="shared" si="270"/>
        <v>1.1683393304763383E-2</v>
      </c>
      <c r="AW203">
        <f t="shared" si="270"/>
        <v>1.1510102302847009E-2</v>
      </c>
      <c r="AX203">
        <f t="shared" si="270"/>
        <v>1.0234820404094191E-2</v>
      </c>
      <c r="AY203">
        <f t="shared" si="270"/>
        <v>8.7480540062315846E-3</v>
      </c>
      <c r="AZ203">
        <f t="shared" si="270"/>
        <v>7.8773064275906562E-3</v>
      </c>
      <c r="BA203">
        <f t="shared" si="270"/>
        <v>7.217982281150421E-3</v>
      </c>
      <c r="BB203">
        <f t="shared" si="270"/>
        <v>6.6793610038677967E-3</v>
      </c>
      <c r="BC203">
        <f t="shared" si="270"/>
        <v>6.2221360228194317E-3</v>
      </c>
      <c r="BD203">
        <f t="shared" si="270"/>
        <v>5.8247788481394606E-3</v>
      </c>
      <c r="BE203">
        <f t="shared" si="270"/>
        <v>5.473873974768304E-3</v>
      </c>
      <c r="BF203">
        <f t="shared" si="270"/>
        <v>5.1603413037312109E-3</v>
      </c>
      <c r="BG203">
        <f t="shared" si="270"/>
        <v>4.8776710895138842E-3</v>
      </c>
      <c r="BH203">
        <f t="shared" si="276"/>
        <v>4.620994606165529E-3</v>
      </c>
      <c r="BI203">
        <f t="shared" si="276"/>
        <v>4.3865506978001696E-3</v>
      </c>
      <c r="BJ203">
        <f t="shared" si="276"/>
        <v>4.171358788147804E-3</v>
      </c>
      <c r="BK203">
        <f t="shared" si="276"/>
        <v>3.9730078005245457E-3</v>
      </c>
      <c r="BL203">
        <f t="shared" si="276"/>
        <v>3.7895140758575389E-3</v>
      </c>
      <c r="BM203">
        <f t="shared" si="276"/>
        <v>3.6192223702715774E-3</v>
      </c>
      <c r="BN203">
        <f t="shared" si="276"/>
        <v>3.4607348384300728E-3</v>
      </c>
      <c r="BO203">
        <f t="shared" si="276"/>
        <v>3.3128588173126851E-3</v>
      </c>
      <c r="BP203">
        <f t="shared" si="276"/>
        <v>3.1745676079754362E-3</v>
      </c>
      <c r="BQ203">
        <f t="shared" si="276"/>
        <v>3.0449704701229403E-3</v>
      </c>
      <c r="BR203">
        <f t="shared" si="276"/>
        <v>2.9232892902790989E-3</v>
      </c>
      <c r="BS203">
        <f t="shared" si="276"/>
        <v>2.8088401778428589E-3</v>
      </c>
      <c r="BT203">
        <f t="shared" si="276"/>
        <v>2.7010187624861097E-3</v>
      </c>
      <c r="BU203">
        <f t="shared" si="276"/>
        <v>2.5992883142678231E-3</v>
      </c>
      <c r="BV203">
        <f t="shared" si="271"/>
        <v>2.5031700460374927E-3</v>
      </c>
      <c r="BW203">
        <f t="shared" si="271"/>
        <v>2.4122351239528102E-3</v>
      </c>
      <c r="BX203">
        <f t="shared" si="271"/>
        <v>2.3260980300110093E-3</v>
      </c>
      <c r="BY203">
        <f t="shared" si="271"/>
        <v>2.2444110056885299E-3</v>
      </c>
      <c r="BZ203">
        <f t="shared" si="271"/>
        <v>2.1668593681494499E-3</v>
      </c>
      <c r="CA203">
        <f t="shared" si="271"/>
        <v>2.0931575367446509E-3</v>
      </c>
      <c r="CB203">
        <f t="shared" si="271"/>
        <v>2.0230456422593761E-3</v>
      </c>
      <c r="CC203">
        <f t="shared" si="271"/>
        <v>1.9562866177423623E-3</v>
      </c>
      <c r="CD203">
        <f t="shared" si="271"/>
        <v>1.8926636899861112E-3</v>
      </c>
      <c r="CE203">
        <f t="shared" si="271"/>
        <v>1.831978206404122E-3</v>
      </c>
      <c r="CF203">
        <f t="shared" si="277"/>
        <v>1.7740477443037666E-3</v>
      </c>
      <c r="CG203">
        <f t="shared" si="277"/>
        <v>1.7187044592107074E-3</v>
      </c>
      <c r="CH203">
        <f t="shared" si="277"/>
        <v>1.6657936365717674E-3</v>
      </c>
      <c r="CI203">
        <f t="shared" si="277"/>
        <v>1.6151724173009121E-3</v>
      </c>
      <c r="CJ203">
        <f t="shared" si="277"/>
        <v>1.5667086725777335E-3</v>
      </c>
      <c r="CK203">
        <f t="shared" si="277"/>
        <v>1.5202800073169649E-3</v>
      </c>
      <c r="CL203">
        <f t="shared" si="277"/>
        <v>1.4757728749978903E-3</v>
      </c>
      <c r="CM203">
        <f t="shared" si="277"/>
        <v>1.4330817892253306E-3</v>
      </c>
      <c r="CN203">
        <f t="shared" si="277"/>
        <v>1.3921086196066262E-3</v>
      </c>
      <c r="CO203">
        <f t="shared" si="277"/>
        <v>1.3527619613633011E-3</v>
      </c>
      <c r="CP203">
        <f t="shared" si="272"/>
        <v>1.3149565696239495E-3</v>
      </c>
      <c r="CQ203">
        <f t="shared" si="272"/>
        <v>1.2786128506233369E-3</v>
      </c>
      <c r="CR203">
        <f t="shared" si="272"/>
        <v>8.2343884050487123E-4</v>
      </c>
      <c r="CS203">
        <f t="shared" si="272"/>
        <v>5.3497981955946369E-4</v>
      </c>
      <c r="CT203">
        <f t="shared" si="272"/>
        <v>3.7059348856089541E-4</v>
      </c>
      <c r="CU203">
        <f t="shared" si="272"/>
        <v>2.5787581264319326E-4</v>
      </c>
      <c r="CV203">
        <f t="shared" si="272"/>
        <v>1.7612656351571028E-4</v>
      </c>
      <c r="CW203">
        <f t="shared" si="272"/>
        <v>1.1580789470315919E-4</v>
      </c>
      <c r="CX203">
        <f t="shared" si="272"/>
        <v>7.1538420484256997E-5</v>
      </c>
      <c r="CY203">
        <f t="shared" si="272"/>
        <v>3.9903082969808765E-5</v>
      </c>
      <c r="CZ203">
        <f t="shared" si="272"/>
        <v>1.8559462805461756E-5</v>
      </c>
      <c r="DA203">
        <f t="shared" si="272"/>
        <v>5.8092978406713043E-6</v>
      </c>
      <c r="DB203">
        <f t="shared" si="272"/>
        <v>3.6911274846344372E-7</v>
      </c>
      <c r="DC203">
        <f t="shared" si="272"/>
        <v>0</v>
      </c>
      <c r="DD203">
        <f t="shared" si="272"/>
        <v>0</v>
      </c>
      <c r="DE203">
        <f t="shared" si="272"/>
        <v>0</v>
      </c>
      <c r="DF203">
        <f t="shared" si="278"/>
        <v>0</v>
      </c>
      <c r="DG203">
        <f t="shared" si="278"/>
        <v>0</v>
      </c>
      <c r="DH203">
        <f t="shared" si="278"/>
        <v>0</v>
      </c>
      <c r="DI203">
        <f t="shared" si="278"/>
        <v>0</v>
      </c>
      <c r="DJ203">
        <f t="shared" si="278"/>
        <v>0</v>
      </c>
      <c r="DK203">
        <f t="shared" si="278"/>
        <v>0</v>
      </c>
      <c r="DL203">
        <f t="shared" si="278"/>
        <v>0</v>
      </c>
      <c r="DM203">
        <f t="shared" si="278"/>
        <v>0</v>
      </c>
      <c r="DN203">
        <f t="shared" si="278"/>
        <v>0</v>
      </c>
      <c r="DO203">
        <f t="shared" si="278"/>
        <v>0</v>
      </c>
      <c r="DP203">
        <f t="shared" si="278"/>
        <v>0</v>
      </c>
      <c r="DQ203">
        <f t="shared" si="278"/>
        <v>0</v>
      </c>
      <c r="DR203">
        <f t="shared" si="278"/>
        <v>0</v>
      </c>
      <c r="DS203">
        <f t="shared" si="278"/>
        <v>0</v>
      </c>
      <c r="DT203">
        <f t="shared" si="273"/>
        <v>0</v>
      </c>
      <c r="DU203">
        <f t="shared" si="273"/>
        <v>0</v>
      </c>
      <c r="DV203">
        <f t="shared" si="273"/>
        <v>0</v>
      </c>
      <c r="DW203">
        <f t="shared" si="273"/>
        <v>0</v>
      </c>
      <c r="DX203">
        <f t="shared" si="273"/>
        <v>0</v>
      </c>
      <c r="DY203">
        <f t="shared" si="273"/>
        <v>0</v>
      </c>
      <c r="DZ203">
        <f t="shared" si="273"/>
        <v>0</v>
      </c>
      <c r="EA203">
        <f t="shared" si="273"/>
        <v>0</v>
      </c>
      <c r="EB203">
        <f t="shared" si="273"/>
        <v>0</v>
      </c>
      <c r="EC203">
        <f t="shared" si="273"/>
        <v>0</v>
      </c>
      <c r="ED203">
        <f t="shared" si="279"/>
        <v>0</v>
      </c>
      <c r="EE203">
        <f t="shared" si="279"/>
        <v>0</v>
      </c>
      <c r="EF203">
        <f t="shared" si="279"/>
        <v>0</v>
      </c>
      <c r="EG203">
        <f t="shared" si="279"/>
        <v>0</v>
      </c>
      <c r="EH203">
        <f t="shared" si="279"/>
        <v>0</v>
      </c>
      <c r="EI203">
        <f t="shared" si="279"/>
        <v>0</v>
      </c>
      <c r="EJ203">
        <f t="shared" si="279"/>
        <v>0</v>
      </c>
      <c r="EK203">
        <f t="shared" si="279"/>
        <v>0</v>
      </c>
      <c r="EL203">
        <f t="shared" si="279"/>
        <v>0</v>
      </c>
      <c r="EM203">
        <f t="shared" si="279"/>
        <v>0</v>
      </c>
      <c r="EN203">
        <f t="shared" si="280"/>
        <v>0</v>
      </c>
      <c r="EO203">
        <f t="shared" si="280"/>
        <v>0</v>
      </c>
      <c r="EP203">
        <f t="shared" si="280"/>
        <v>0</v>
      </c>
      <c r="EQ203">
        <f t="shared" si="280"/>
        <v>0</v>
      </c>
      <c r="ER203">
        <f t="shared" si="280"/>
        <v>0</v>
      </c>
      <c r="ES203">
        <f t="shared" si="280"/>
        <v>0</v>
      </c>
      <c r="ET203">
        <f t="shared" si="280"/>
        <v>0</v>
      </c>
      <c r="EU203">
        <f t="shared" si="280"/>
        <v>0</v>
      </c>
      <c r="EV203">
        <f t="shared" si="280"/>
        <v>0</v>
      </c>
      <c r="EW203">
        <f t="shared" si="280"/>
        <v>0</v>
      </c>
      <c r="EX203">
        <f t="shared" si="280"/>
        <v>0</v>
      </c>
      <c r="EZ203">
        <f t="shared" si="266"/>
        <v>0.88789004796691939</v>
      </c>
      <c r="FB203">
        <f t="shared" si="267"/>
        <v>1.031475045601038E-2</v>
      </c>
      <c r="FC203">
        <f t="shared" si="268"/>
        <v>0.24869719473850674</v>
      </c>
    </row>
    <row r="204" spans="1:159" x14ac:dyDescent="0.25">
      <c r="A204">
        <v>1285</v>
      </c>
      <c r="B204" s="20">
        <f>'Input spectra'!S203</f>
        <v>4.1638005822266698E-2</v>
      </c>
      <c r="C204">
        <f>'Input spectra'!D203</f>
        <v>0</v>
      </c>
      <c r="D204">
        <f t="shared" si="274"/>
        <v>2.0653927966864227E-2</v>
      </c>
      <c r="E204">
        <f t="shared" si="274"/>
        <v>2.0418319493368572E-2</v>
      </c>
      <c r="F204">
        <f t="shared" si="274"/>
        <v>2.0184312399493462E-2</v>
      </c>
      <c r="G204">
        <f t="shared" si="274"/>
        <v>1.9951897445145597E-2</v>
      </c>
      <c r="H204">
        <f t="shared" si="274"/>
        <v>1.9721065439371323E-2</v>
      </c>
      <c r="I204">
        <f t="shared" si="274"/>
        <v>1.949180724010784E-2</v>
      </c>
      <c r="J204">
        <f t="shared" si="274"/>
        <v>1.9264113753935552E-2</v>
      </c>
      <c r="K204">
        <f t="shared" si="274"/>
        <v>1.9037975935831678E-2</v>
      </c>
      <c r="L204">
        <f t="shared" si="274"/>
        <v>1.8813384788925067E-2</v>
      </c>
      <c r="M204">
        <f t="shared" si="274"/>
        <v>1.8590331364252203E-2</v>
      </c>
      <c r="N204">
        <f t="shared" si="269"/>
        <v>1.836880676051442E-2</v>
      </c>
      <c r="O204">
        <f t="shared" si="269"/>
        <v>1.814880212383628E-2</v>
      </c>
      <c r="P204">
        <f t="shared" si="269"/>
        <v>1.7930308647525178E-2</v>
      </c>
      <c r="Q204">
        <f t="shared" si="269"/>
        <v>1.7713317571832084E-2</v>
      </c>
      <c r="R204">
        <f t="shared" si="269"/>
        <v>1.7497820183713493E-2</v>
      </c>
      <c r="S204">
        <f t="shared" si="269"/>
        <v>1.7283807816594516E-2</v>
      </c>
      <c r="T204">
        <f t="shared" si="269"/>
        <v>1.7071271850133154E-2</v>
      </c>
      <c r="U204">
        <f t="shared" si="269"/>
        <v>1.6860203709985717E-2</v>
      </c>
      <c r="V204">
        <f t="shared" si="269"/>
        <v>1.6650594867573389E-2</v>
      </c>
      <c r="W204">
        <f t="shared" si="269"/>
        <v>1.6442436839849962E-2</v>
      </c>
      <c r="X204">
        <f t="shared" si="269"/>
        <v>1.6235721189070677E-2</v>
      </c>
      <c r="Y204">
        <f t="shared" si="269"/>
        <v>1.6030439522562237E-2</v>
      </c>
      <c r="Z204">
        <f t="shared" si="269"/>
        <v>1.5826583492493915E-2</v>
      </c>
      <c r="AA204">
        <f t="shared" si="269"/>
        <v>1.5624144795649797E-2</v>
      </c>
      <c r="AB204">
        <f t="shared" si="269"/>
        <v>1.5423115173202167E-2</v>
      </c>
      <c r="AC204">
        <f t="shared" si="269"/>
        <v>1.5223486410485976E-2</v>
      </c>
      <c r="AD204">
        <f t="shared" si="275"/>
        <v>1.5025250336774406E-2</v>
      </c>
      <c r="AE204">
        <f t="shared" si="275"/>
        <v>1.4828398825055596E-2</v>
      </c>
      <c r="AF204">
        <f t="shared" si="275"/>
        <v>1.4632923791810411E-2</v>
      </c>
      <c r="AG204">
        <f t="shared" si="275"/>
        <v>1.4438817196791302E-2</v>
      </c>
      <c r="AH204">
        <f t="shared" si="275"/>
        <v>1.4246071042802301E-2</v>
      </c>
      <c r="AI204">
        <f t="shared" si="275"/>
        <v>1.4054677375480048E-2</v>
      </c>
      <c r="AJ204">
        <f t="shared" si="275"/>
        <v>1.3864628283075919E-2</v>
      </c>
      <c r="AK204">
        <f t="shared" si="275"/>
        <v>1.3675915896239212E-2</v>
      </c>
      <c r="AL204">
        <f t="shared" si="275"/>
        <v>1.3488532387801415E-2</v>
      </c>
      <c r="AM204">
        <f t="shared" si="275"/>
        <v>1.330246997256153E-2</v>
      </c>
      <c r="AN204">
        <f t="shared" si="275"/>
        <v>1.3117720907072425E-2</v>
      </c>
      <c r="AO204">
        <f t="shared" si="275"/>
        <v>1.2934277489428289E-2</v>
      </c>
      <c r="AP204">
        <f t="shared" si="275"/>
        <v>1.2752132059053092E-2</v>
      </c>
      <c r="AQ204">
        <f t="shared" si="275"/>
        <v>1.2571276996490089E-2</v>
      </c>
      <c r="AR204">
        <f t="shared" si="270"/>
        <v>1.2391704723192386E-2</v>
      </c>
      <c r="AS204">
        <f t="shared" si="270"/>
        <v>1.2213407701314511E-2</v>
      </c>
      <c r="AT204">
        <f t="shared" si="270"/>
        <v>1.2036378433504998E-2</v>
      </c>
      <c r="AU204">
        <f t="shared" si="270"/>
        <v>1.1860609462700062E-2</v>
      </c>
      <c r="AV204">
        <f t="shared" si="270"/>
        <v>1.1686093371918187E-2</v>
      </c>
      <c r="AW204">
        <f t="shared" si="270"/>
        <v>1.1512822784055816E-2</v>
      </c>
      <c r="AX204">
        <f t="shared" si="270"/>
        <v>1.0237293228232249E-2</v>
      </c>
      <c r="AY204">
        <f t="shared" si="270"/>
        <v>8.7502135679846903E-3</v>
      </c>
      <c r="AZ204">
        <f t="shared" si="270"/>
        <v>7.8792924147288827E-3</v>
      </c>
      <c r="BA204">
        <f t="shared" si="270"/>
        <v>7.2198399593579182E-3</v>
      </c>
      <c r="BB204">
        <f t="shared" si="270"/>
        <v>6.6811151455006918E-3</v>
      </c>
      <c r="BC204">
        <f t="shared" si="270"/>
        <v>6.2238027731609932E-3</v>
      </c>
      <c r="BD204">
        <f t="shared" si="270"/>
        <v>5.8263697551686686E-3</v>
      </c>
      <c r="BE204">
        <f t="shared" si="270"/>
        <v>5.4753977952989048E-3</v>
      </c>
      <c r="BF204">
        <f t="shared" si="270"/>
        <v>5.1618049511916913E-3</v>
      </c>
      <c r="BG204">
        <f t="shared" si="270"/>
        <v>4.8790801856974202E-3</v>
      </c>
      <c r="BH204">
        <f t="shared" si="276"/>
        <v>4.6223538271365746E-3</v>
      </c>
      <c r="BI204">
        <f t="shared" si="276"/>
        <v>4.3878640031916319E-3</v>
      </c>
      <c r="BJ204">
        <f t="shared" si="276"/>
        <v>4.1726295799323371E-3</v>
      </c>
      <c r="BK204">
        <f t="shared" si="276"/>
        <v>3.9742390368743118E-3</v>
      </c>
      <c r="BL204">
        <f t="shared" si="276"/>
        <v>3.7907083551844693E-3</v>
      </c>
      <c r="BM204">
        <f t="shared" si="276"/>
        <v>3.6203819947728797E-3</v>
      </c>
      <c r="BN204">
        <f t="shared" si="276"/>
        <v>3.4618618631323942E-3</v>
      </c>
      <c r="BO204">
        <f t="shared" si="276"/>
        <v>3.3139550885979085E-3</v>
      </c>
      <c r="BP204">
        <f t="shared" si="276"/>
        <v>3.1756347943118052E-3</v>
      </c>
      <c r="BQ204">
        <f t="shared" si="276"/>
        <v>3.0460100869108431E-3</v>
      </c>
      <c r="BR204">
        <f t="shared" si="276"/>
        <v>2.9243027201793412E-3</v>
      </c>
      <c r="BS204">
        <f t="shared" si="276"/>
        <v>2.8098286875862916E-3</v>
      </c>
      <c r="BT204">
        <f t="shared" si="276"/>
        <v>2.701983516906582E-3</v>
      </c>
      <c r="BU204">
        <f t="shared" si="276"/>
        <v>2.6002303881181086E-3</v>
      </c>
      <c r="BV204">
        <f t="shared" si="271"/>
        <v>2.5040904340161421E-3</v>
      </c>
      <c r="BW204">
        <f t="shared" si="271"/>
        <v>2.4131347492733039E-3</v>
      </c>
      <c r="BX204">
        <f t="shared" si="271"/>
        <v>2.3269777517727092E-3</v>
      </c>
      <c r="BY204">
        <f t="shared" si="271"/>
        <v>2.2452716252547768E-3</v>
      </c>
      <c r="BZ204">
        <f t="shared" si="271"/>
        <v>2.1677016346968426E-3</v>
      </c>
      <c r="CA204">
        <f t="shared" si="271"/>
        <v>2.0939821521157027E-3</v>
      </c>
      <c r="CB204">
        <f t="shared" si="271"/>
        <v>2.0238532652259449E-3</v>
      </c>
      <c r="CC204">
        <f t="shared" si="271"/>
        <v>1.9570778677677611E-3</v>
      </c>
      <c r="CD204">
        <f t="shared" si="271"/>
        <v>1.893439150558362E-3</v>
      </c>
      <c r="CE204">
        <f t="shared" si="271"/>
        <v>1.832738428000461E-3</v>
      </c>
      <c r="CF204">
        <f t="shared" si="277"/>
        <v>1.7747932470365782E-3</v>
      </c>
      <c r="CG204">
        <f t="shared" si="277"/>
        <v>1.7194357351970016E-3</v>
      </c>
      <c r="CH204">
        <f t="shared" si="277"/>
        <v>1.6665111520617446E-3</v>
      </c>
      <c r="CI204">
        <f t="shared" si="277"/>
        <v>1.6158766145957567E-3</v>
      </c>
      <c r="CJ204">
        <f t="shared" si="277"/>
        <v>1.5673999717623224E-3</v>
      </c>
      <c r="CK204">
        <f t="shared" si="277"/>
        <v>1.5209588078294767E-3</v>
      </c>
      <c r="CL204">
        <f t="shared" si="277"/>
        <v>1.476439557055212E-3</v>
      </c>
      <c r="CM204">
        <f t="shared" si="277"/>
        <v>1.4337367151205649E-3</v>
      </c>
      <c r="CN204">
        <f t="shared" si="277"/>
        <v>1.3927521348928264E-3</v>
      </c>
      <c r="CO204">
        <f t="shared" si="277"/>
        <v>1.3533943959357117E-3</v>
      </c>
      <c r="CP204">
        <f t="shared" si="272"/>
        <v>1.315578238711457E-3</v>
      </c>
      <c r="CQ204">
        <f t="shared" si="272"/>
        <v>1.2792240556985094E-3</v>
      </c>
      <c r="CR204">
        <f t="shared" si="272"/>
        <v>8.2383678894852239E-4</v>
      </c>
      <c r="CS204">
        <f t="shared" si="272"/>
        <v>5.3524117354298629E-4</v>
      </c>
      <c r="CT204">
        <f t="shared" si="272"/>
        <v>3.7077648201463921E-4</v>
      </c>
      <c r="CU204">
        <f t="shared" si="272"/>
        <v>2.5800450278259127E-4</v>
      </c>
      <c r="CV204">
        <f t="shared" si="272"/>
        <v>1.7621538300904656E-4</v>
      </c>
      <c r="CW204">
        <f t="shared" si="272"/>
        <v>1.1586690438026759E-4</v>
      </c>
      <c r="CX204">
        <f t="shared" si="272"/>
        <v>7.1575248634027204E-5</v>
      </c>
      <c r="CY204">
        <f t="shared" si="272"/>
        <v>3.9923834841056783E-5</v>
      </c>
      <c r="CZ204">
        <f t="shared" si="272"/>
        <v>1.8569212301352213E-5</v>
      </c>
      <c r="DA204">
        <f t="shared" si="272"/>
        <v>5.8123800555770749E-6</v>
      </c>
      <c r="DB204">
        <f t="shared" si="272"/>
        <v>3.6931052658914611E-7</v>
      </c>
      <c r="DC204">
        <f t="shared" si="272"/>
        <v>0</v>
      </c>
      <c r="DD204">
        <f t="shared" si="272"/>
        <v>0</v>
      </c>
      <c r="DE204">
        <f t="shared" si="272"/>
        <v>0</v>
      </c>
      <c r="DF204">
        <f t="shared" si="278"/>
        <v>0</v>
      </c>
      <c r="DG204">
        <f t="shared" si="278"/>
        <v>0</v>
      </c>
      <c r="DH204">
        <f t="shared" si="278"/>
        <v>0</v>
      </c>
      <c r="DI204">
        <f t="shared" si="278"/>
        <v>0</v>
      </c>
      <c r="DJ204">
        <f t="shared" si="278"/>
        <v>0</v>
      </c>
      <c r="DK204">
        <f t="shared" si="278"/>
        <v>0</v>
      </c>
      <c r="DL204">
        <f t="shared" si="278"/>
        <v>0</v>
      </c>
      <c r="DM204">
        <f t="shared" si="278"/>
        <v>0</v>
      </c>
      <c r="DN204">
        <f t="shared" si="278"/>
        <v>0</v>
      </c>
      <c r="DO204">
        <f t="shared" si="278"/>
        <v>0</v>
      </c>
      <c r="DP204">
        <f t="shared" si="278"/>
        <v>0</v>
      </c>
      <c r="DQ204">
        <f t="shared" si="278"/>
        <v>0</v>
      </c>
      <c r="DR204">
        <f t="shared" si="278"/>
        <v>0</v>
      </c>
      <c r="DS204">
        <f t="shared" si="278"/>
        <v>0</v>
      </c>
      <c r="DT204">
        <f t="shared" si="273"/>
        <v>0</v>
      </c>
      <c r="DU204">
        <f t="shared" si="273"/>
        <v>0</v>
      </c>
      <c r="DV204">
        <f t="shared" si="273"/>
        <v>0</v>
      </c>
      <c r="DW204">
        <f t="shared" si="273"/>
        <v>0</v>
      </c>
      <c r="DX204">
        <f t="shared" si="273"/>
        <v>0</v>
      </c>
      <c r="DY204">
        <f t="shared" si="273"/>
        <v>0</v>
      </c>
      <c r="DZ204">
        <f t="shared" si="273"/>
        <v>0</v>
      </c>
      <c r="EA204">
        <f t="shared" si="273"/>
        <v>0</v>
      </c>
      <c r="EB204">
        <f t="shared" si="273"/>
        <v>0</v>
      </c>
      <c r="EC204">
        <f t="shared" si="273"/>
        <v>0</v>
      </c>
      <c r="ED204">
        <f t="shared" si="279"/>
        <v>0</v>
      </c>
      <c r="EE204">
        <f t="shared" si="279"/>
        <v>0</v>
      </c>
      <c r="EF204">
        <f t="shared" si="279"/>
        <v>0</v>
      </c>
      <c r="EG204">
        <f t="shared" si="279"/>
        <v>0</v>
      </c>
      <c r="EH204">
        <f t="shared" si="279"/>
        <v>0</v>
      </c>
      <c r="EI204">
        <f t="shared" si="279"/>
        <v>0</v>
      </c>
      <c r="EJ204">
        <f t="shared" si="279"/>
        <v>0</v>
      </c>
      <c r="EK204">
        <f t="shared" si="279"/>
        <v>0</v>
      </c>
      <c r="EL204">
        <f t="shared" si="279"/>
        <v>0</v>
      </c>
      <c r="EM204">
        <f t="shared" si="279"/>
        <v>0</v>
      </c>
      <c r="EN204">
        <f t="shared" si="279"/>
        <v>0</v>
      </c>
      <c r="EO204">
        <f t="shared" si="279"/>
        <v>0</v>
      </c>
      <c r="EP204">
        <f t="shared" si="279"/>
        <v>0</v>
      </c>
      <c r="EQ204">
        <f t="shared" si="279"/>
        <v>0</v>
      </c>
      <c r="ER204">
        <f t="shared" si="279"/>
        <v>0</v>
      </c>
      <c r="ES204">
        <f t="shared" si="279"/>
        <v>0</v>
      </c>
      <c r="ET204">
        <f t="shared" si="280"/>
        <v>0</v>
      </c>
      <c r="EU204">
        <f t="shared" si="280"/>
        <v>0</v>
      </c>
      <c r="EV204">
        <f t="shared" si="280"/>
        <v>0</v>
      </c>
      <c r="EW204">
        <f t="shared" si="280"/>
        <v>0</v>
      </c>
      <c r="EX204">
        <f t="shared" si="280"/>
        <v>0</v>
      </c>
      <c r="EZ204">
        <f t="shared" si="266"/>
        <v>0.88801885844421369</v>
      </c>
      <c r="FB204">
        <f t="shared" si="267"/>
        <v>1.0301891804021135E-2</v>
      </c>
      <c r="FC204">
        <f t="shared" si="268"/>
        <v>0.24869883581633156</v>
      </c>
    </row>
    <row r="205" spans="1:159" x14ac:dyDescent="0.25">
      <c r="A205">
        <v>1290</v>
      </c>
      <c r="B205" s="20">
        <f>'Input spectra'!S204</f>
        <v>4.1585488483113102E-2</v>
      </c>
      <c r="C205">
        <f>'Input spectra'!D204</f>
        <v>0</v>
      </c>
      <c r="D205">
        <f t="shared" si="274"/>
        <v>2.0653927966864227E-2</v>
      </c>
      <c r="E205">
        <f t="shared" si="274"/>
        <v>2.0418426725231125E-2</v>
      </c>
      <c r="F205">
        <f t="shared" si="274"/>
        <v>2.0184524405882837E-2</v>
      </c>
      <c r="G205">
        <f t="shared" si="274"/>
        <v>1.9952211793791367E-2</v>
      </c>
      <c r="H205">
        <f t="shared" si="274"/>
        <v>1.9721479722875582E-2</v>
      </c>
      <c r="I205">
        <f t="shared" si="274"/>
        <v>1.9492319075753647E-2</v>
      </c>
      <c r="J205">
        <f t="shared" si="274"/>
        <v>1.926472078349668E-2</v>
      </c>
      <c r="K205">
        <f t="shared" si="274"/>
        <v>1.9038675825383631E-2</v>
      </c>
      <c r="L205">
        <f t="shared" si="274"/>
        <v>1.8814175228657335E-2</v>
      </c>
      <c r="M205">
        <f t="shared" si="274"/>
        <v>1.859121006828179E-2</v>
      </c>
      <c r="N205">
        <f t="shared" si="269"/>
        <v>1.8369771466700591E-2</v>
      </c>
      <c r="O205">
        <f t="shared" si="269"/>
        <v>1.8149850593596559E-2</v>
      </c>
      <c r="P205">
        <f t="shared" si="269"/>
        <v>1.7931438665652576E-2</v>
      </c>
      <c r="Q205">
        <f t="shared" si="269"/>
        <v>1.7714526946313543E-2</v>
      </c>
      <c r="R205">
        <f t="shared" si="269"/>
        <v>1.7499106745549529E-2</v>
      </c>
      <c r="S205">
        <f t="shared" si="269"/>
        <v>1.7285169419620092E-2</v>
      </c>
      <c r="T205">
        <f t="shared" si="269"/>
        <v>1.7072706370839741E-2</v>
      </c>
      <c r="U205">
        <f t="shared" si="269"/>
        <v>1.6861709047344523E-2</v>
      </c>
      <c r="V205">
        <f t="shared" si="269"/>
        <v>1.6652168942859823E-2</v>
      </c>
      <c r="W205">
        <f t="shared" si="269"/>
        <v>1.6444077596469219E-2</v>
      </c>
      <c r="X205">
        <f t="shared" si="269"/>
        <v>1.6237426592384533E-2</v>
      </c>
      <c r="Y205">
        <f t="shared" si="269"/>
        <v>1.6032207559716977E-2</v>
      </c>
      <c r="Z205">
        <f t="shared" si="269"/>
        <v>1.5828412172249434E-2</v>
      </c>
      <c r="AA205">
        <f t="shared" si="269"/>
        <v>1.5626032148209849E-2</v>
      </c>
      <c r="AB205">
        <f t="shared" si="269"/>
        <v>1.5425059250045741E-2</v>
      </c>
      <c r="AC205">
        <f t="shared" si="269"/>
        <v>1.5225485284199813E-2</v>
      </c>
      <c r="AD205">
        <f t="shared" si="275"/>
        <v>1.5027302100886658E-2</v>
      </c>
      <c r="AE205">
        <f t="shared" si="275"/>
        <v>1.4830501593870575E-2</v>
      </c>
      <c r="AF205">
        <f t="shared" si="275"/>
        <v>1.4635075700244474E-2</v>
      </c>
      <c r="AG205">
        <f t="shared" si="275"/>
        <v>1.4441016400209835E-2</v>
      </c>
      <c r="AH205">
        <f t="shared" si="275"/>
        <v>1.4248315716857805E-2</v>
      </c>
      <c r="AI205">
        <f t="shared" si="275"/>
        <v>1.405696571595131E-2</v>
      </c>
      <c r="AJ205">
        <f t="shared" si="275"/>
        <v>1.3866958505708281E-2</v>
      </c>
      <c r="AK205">
        <f t="shared" si="275"/>
        <v>1.367828623658591E-2</v>
      </c>
      <c r="AL205">
        <f t="shared" si="275"/>
        <v>1.3490941101065997E-2</v>
      </c>
      <c r="AM205">
        <f t="shared" si="275"/>
        <v>1.3304915333441329E-2</v>
      </c>
      <c r="AN205">
        <f t="shared" si="275"/>
        <v>1.3120201209603114E-2</v>
      </c>
      <c r="AO205">
        <f t="shared" si="275"/>
        <v>1.293679104682946E-2</v>
      </c>
      <c r="AP205">
        <f t="shared" si="275"/>
        <v>1.2754677203574911E-2</v>
      </c>
      <c r="AQ205">
        <f t="shared" si="275"/>
        <v>1.2573852079260968E-2</v>
      </c>
      <c r="AR205">
        <f t="shared" si="270"/>
        <v>1.2394308114067693E-2</v>
      </c>
      <c r="AS205">
        <f t="shared" si="270"/>
        <v>1.2216037788726326E-2</v>
      </c>
      <c r="AT205">
        <f t="shared" si="270"/>
        <v>1.2039033624312872E-2</v>
      </c>
      <c r="AU205">
        <f t="shared" si="270"/>
        <v>1.1863288182042785E-2</v>
      </c>
      <c r="AV205">
        <f t="shared" si="270"/>
        <v>1.1688794063066591E-2</v>
      </c>
      <c r="AW205">
        <f t="shared" si="270"/>
        <v>1.1515543908266554E-2</v>
      </c>
      <c r="AX205">
        <f t="shared" si="270"/>
        <v>1.0239766649826735E-2</v>
      </c>
      <c r="AY205">
        <f t="shared" si="270"/>
        <v>8.7523736628514395E-3</v>
      </c>
      <c r="AZ205">
        <f t="shared" si="270"/>
        <v>7.8812789025642632E-3</v>
      </c>
      <c r="BA205">
        <f t="shared" si="270"/>
        <v>7.2216981156724798E-3</v>
      </c>
      <c r="BB205">
        <f t="shared" si="270"/>
        <v>6.6828697478083232E-3</v>
      </c>
      <c r="BC205">
        <f t="shared" si="270"/>
        <v>6.2254699699821371E-3</v>
      </c>
      <c r="BD205">
        <f t="shared" si="270"/>
        <v>5.8279610967182658E-3</v>
      </c>
      <c r="BE205">
        <f t="shared" si="270"/>
        <v>5.4769220400316372E-3</v>
      </c>
      <c r="BF205">
        <f t="shared" si="270"/>
        <v>5.1632690137921322E-3</v>
      </c>
      <c r="BG205">
        <f t="shared" si="270"/>
        <v>4.8804896889506457E-3</v>
      </c>
      <c r="BH205">
        <f t="shared" si="276"/>
        <v>4.6237134479093518E-3</v>
      </c>
      <c r="BI205">
        <f t="shared" si="276"/>
        <v>4.3891777017783795E-3</v>
      </c>
      <c r="BJ205">
        <f t="shared" si="276"/>
        <v>4.173900758859728E-3</v>
      </c>
      <c r="BK205">
        <f t="shared" si="276"/>
        <v>3.9754706547846033E-3</v>
      </c>
      <c r="BL205">
        <f t="shared" si="276"/>
        <v>3.7919030108929312E-3</v>
      </c>
      <c r="BM205">
        <f t="shared" si="276"/>
        <v>3.6215419908260916E-3</v>
      </c>
      <c r="BN205">
        <f t="shared" si="276"/>
        <v>3.4629892548621644E-3</v>
      </c>
      <c r="BO205">
        <f t="shared" si="276"/>
        <v>3.3150517226546226E-3</v>
      </c>
      <c r="BP205">
        <f t="shared" si="276"/>
        <v>3.1767023394014961E-3</v>
      </c>
      <c r="BQ205">
        <f t="shared" si="276"/>
        <v>3.0470500586457232E-3</v>
      </c>
      <c r="BR205">
        <f t="shared" si="276"/>
        <v>2.9253165014099043E-3</v>
      </c>
      <c r="BS205">
        <f t="shared" si="276"/>
        <v>2.8108175452140655E-3</v>
      </c>
      <c r="BT205">
        <f t="shared" si="276"/>
        <v>2.7029486159196592E-3</v>
      </c>
      <c r="BU205">
        <f t="shared" si="276"/>
        <v>2.601172803409216E-3</v>
      </c>
      <c r="BV205">
        <f t="shared" si="271"/>
        <v>2.5050111604112855E-3</v>
      </c>
      <c r="BW205">
        <f t="shared" si="271"/>
        <v>2.4140347101024341E-3</v>
      </c>
      <c r="BX205">
        <f t="shared" si="271"/>
        <v>2.3278578062419595E-3</v>
      </c>
      <c r="BY205">
        <f t="shared" si="271"/>
        <v>2.2461325748256598E-3</v>
      </c>
      <c r="BZ205">
        <f t="shared" si="271"/>
        <v>2.1685442286364723E-3</v>
      </c>
      <c r="CA205">
        <f t="shared" si="271"/>
        <v>2.0948070923502669E-3</v>
      </c>
      <c r="CB205">
        <f t="shared" si="271"/>
        <v>2.0246612106048414E-3</v>
      </c>
      <c r="CC205">
        <f t="shared" si="271"/>
        <v>1.9578694378263274E-3</v>
      </c>
      <c r="CD205">
        <f t="shared" si="271"/>
        <v>1.894214928851665E-3</v>
      </c>
      <c r="CE205">
        <f t="shared" si="271"/>
        <v>1.8334989650682797E-3</v>
      </c>
      <c r="CF205">
        <f t="shared" si="277"/>
        <v>1.7755390630497547E-3</v>
      </c>
      <c r="CG205">
        <f t="shared" si="277"/>
        <v>1.7201673223272887E-3</v>
      </c>
      <c r="CH205">
        <f t="shared" si="277"/>
        <v>1.6672289766106996E-3</v>
      </c>
      <c r="CI205">
        <f t="shared" si="277"/>
        <v>1.6165811189128268E-3</v>
      </c>
      <c r="CJ205">
        <f t="shared" si="277"/>
        <v>1.5680915759778151E-3</v>
      </c>
      <c r="CK205">
        <f t="shared" si="277"/>
        <v>1.5216379114244036E-3</v>
      </c>
      <c r="CL205">
        <f t="shared" si="277"/>
        <v>1.4771065402869037E-3</v>
      </c>
      <c r="CM205">
        <f t="shared" si="277"/>
        <v>1.4343919403203688E-3</v>
      </c>
      <c r="CN205">
        <f t="shared" si="277"/>
        <v>1.3933959476500131E-3</v>
      </c>
      <c r="CO205">
        <f t="shared" si="277"/>
        <v>1.3540271261798659E-3</v>
      </c>
      <c r="CP205">
        <f t="shared" si="272"/>
        <v>1.3162002017040738E-3</v>
      </c>
      <c r="CQ205">
        <f t="shared" si="272"/>
        <v>1.2798355529431557E-3</v>
      </c>
      <c r="CR205">
        <f t="shared" si="272"/>
        <v>8.2423492971120936E-4</v>
      </c>
      <c r="CS205">
        <f t="shared" si="272"/>
        <v>5.3550265520591305E-4</v>
      </c>
      <c r="CT205">
        <f t="shared" si="272"/>
        <v>3.7095956582777989E-4</v>
      </c>
      <c r="CU205">
        <f t="shared" si="272"/>
        <v>2.5813325714341362E-4</v>
      </c>
      <c r="CV205">
        <f t="shared" si="272"/>
        <v>1.7630424729348217E-4</v>
      </c>
      <c r="CW205">
        <f t="shared" si="272"/>
        <v>1.1592594412563688E-4</v>
      </c>
      <c r="CX205">
        <f t="shared" si="272"/>
        <v>7.1612095743016899E-5</v>
      </c>
      <c r="CY205">
        <f t="shared" si="272"/>
        <v>3.9944597504457393E-5</v>
      </c>
      <c r="CZ205">
        <f t="shared" si="272"/>
        <v>1.8578966918763221E-5</v>
      </c>
      <c r="DA205">
        <f t="shared" si="272"/>
        <v>5.8154639058007421E-6</v>
      </c>
      <c r="DB205">
        <f t="shared" si="272"/>
        <v>3.6950841068839493E-7</v>
      </c>
      <c r="DC205">
        <f t="shared" si="272"/>
        <v>0</v>
      </c>
      <c r="DD205">
        <f t="shared" si="272"/>
        <v>0</v>
      </c>
      <c r="DE205">
        <f t="shared" si="272"/>
        <v>0</v>
      </c>
      <c r="DF205">
        <f t="shared" si="278"/>
        <v>0</v>
      </c>
      <c r="DG205">
        <f t="shared" si="278"/>
        <v>0</v>
      </c>
      <c r="DH205">
        <f t="shared" si="278"/>
        <v>0</v>
      </c>
      <c r="DI205">
        <f t="shared" si="278"/>
        <v>0</v>
      </c>
      <c r="DJ205">
        <f t="shared" si="278"/>
        <v>0</v>
      </c>
      <c r="DK205">
        <f t="shared" si="278"/>
        <v>0</v>
      </c>
      <c r="DL205">
        <f t="shared" si="278"/>
        <v>0</v>
      </c>
      <c r="DM205">
        <f t="shared" si="278"/>
        <v>0</v>
      </c>
      <c r="DN205">
        <f t="shared" si="278"/>
        <v>0</v>
      </c>
      <c r="DO205">
        <f t="shared" si="278"/>
        <v>0</v>
      </c>
      <c r="DP205">
        <f t="shared" si="278"/>
        <v>0</v>
      </c>
      <c r="DQ205">
        <f t="shared" si="278"/>
        <v>0</v>
      </c>
      <c r="DR205">
        <f t="shared" si="278"/>
        <v>0</v>
      </c>
      <c r="DS205">
        <f t="shared" si="278"/>
        <v>0</v>
      </c>
      <c r="DT205">
        <f t="shared" si="273"/>
        <v>0</v>
      </c>
      <c r="DU205">
        <f t="shared" si="273"/>
        <v>0</v>
      </c>
      <c r="DV205">
        <f t="shared" si="273"/>
        <v>0</v>
      </c>
      <c r="DW205">
        <f t="shared" si="273"/>
        <v>0</v>
      </c>
      <c r="DX205">
        <f t="shared" si="273"/>
        <v>0</v>
      </c>
      <c r="DY205">
        <f t="shared" si="273"/>
        <v>0</v>
      </c>
      <c r="DZ205">
        <f t="shared" si="273"/>
        <v>0</v>
      </c>
      <c r="EA205">
        <f t="shared" si="273"/>
        <v>0</v>
      </c>
      <c r="EB205">
        <f t="shared" si="273"/>
        <v>0</v>
      </c>
      <c r="EC205">
        <f t="shared" si="273"/>
        <v>0</v>
      </c>
      <c r="ED205">
        <f t="shared" si="279"/>
        <v>0</v>
      </c>
      <c r="EE205">
        <f t="shared" si="279"/>
        <v>0</v>
      </c>
      <c r="EF205">
        <f t="shared" si="279"/>
        <v>0</v>
      </c>
      <c r="EG205">
        <f t="shared" si="279"/>
        <v>0</v>
      </c>
      <c r="EH205">
        <f t="shared" si="279"/>
        <v>0</v>
      </c>
      <c r="EI205">
        <f t="shared" si="279"/>
        <v>0</v>
      </c>
      <c r="EJ205">
        <f t="shared" si="279"/>
        <v>0</v>
      </c>
      <c r="EK205">
        <f t="shared" si="279"/>
        <v>0</v>
      </c>
      <c r="EL205">
        <f t="shared" si="279"/>
        <v>0</v>
      </c>
      <c r="EM205">
        <f t="shared" si="279"/>
        <v>0</v>
      </c>
      <c r="EN205">
        <f t="shared" si="280"/>
        <v>0</v>
      </c>
      <c r="EO205">
        <f t="shared" si="280"/>
        <v>0</v>
      </c>
      <c r="EP205">
        <f t="shared" si="280"/>
        <v>0</v>
      </c>
      <c r="EQ205">
        <f t="shared" si="280"/>
        <v>0</v>
      </c>
      <c r="ER205">
        <f t="shared" si="280"/>
        <v>0</v>
      </c>
      <c r="ES205">
        <f t="shared" si="280"/>
        <v>0</v>
      </c>
      <c r="ET205">
        <f t="shared" si="280"/>
        <v>0</v>
      </c>
      <c r="EU205">
        <f t="shared" si="280"/>
        <v>0</v>
      </c>
      <c r="EV205">
        <f t="shared" si="280"/>
        <v>0</v>
      </c>
      <c r="EW205">
        <f t="shared" si="280"/>
        <v>0</v>
      </c>
      <c r="EX205">
        <f t="shared" si="280"/>
        <v>0</v>
      </c>
      <c r="EZ205">
        <f t="shared" si="266"/>
        <v>0.88814769794140669</v>
      </c>
      <c r="FB205">
        <f t="shared" si="267"/>
        <v>1.0289032814376375E-2</v>
      </c>
      <c r="FC205">
        <f t="shared" si="268"/>
        <v>0.2487004768943768</v>
      </c>
    </row>
    <row r="206" spans="1:159" x14ac:dyDescent="0.25">
      <c r="A206">
        <v>1295</v>
      </c>
      <c r="B206" s="20">
        <f>'Input spectra'!S205</f>
        <v>4.1532971143959499E-2</v>
      </c>
      <c r="C206">
        <f>'Input spectra'!D205</f>
        <v>0</v>
      </c>
      <c r="D206">
        <f t="shared" si="274"/>
        <v>2.0653927966864227E-2</v>
      </c>
      <c r="E206">
        <f t="shared" si="274"/>
        <v>2.0418533957656835E-2</v>
      </c>
      <c r="F206">
        <f t="shared" si="274"/>
        <v>2.018473641449902E-2</v>
      </c>
      <c r="G206">
        <f t="shared" si="274"/>
        <v>1.9952526147389807E-2</v>
      </c>
      <c r="H206">
        <f t="shared" si="274"/>
        <v>1.9721894015082758E-2</v>
      </c>
      <c r="I206">
        <f t="shared" si="274"/>
        <v>1.9492830924839749E-2</v>
      </c>
      <c r="J206">
        <f t="shared" si="274"/>
        <v>1.9265327832185857E-2</v>
      </c>
      <c r="K206">
        <f t="shared" si="274"/>
        <v>1.9039375740665491E-2</v>
      </c>
      <c r="L206">
        <f t="shared" si="274"/>
        <v>1.8814965701599736E-2</v>
      </c>
      <c r="M206">
        <f t="shared" si="274"/>
        <v>1.8592088813844835E-2</v>
      </c>
      <c r="N206">
        <f t="shared" si="269"/>
        <v>1.8370736223551891E-2</v>
      </c>
      <c r="O206">
        <f t="shared" si="269"/>
        <v>1.8150899123927713E-2</v>
      </c>
      <c r="P206">
        <f t="shared" si="269"/>
        <v>1.7932568754996873E-2</v>
      </c>
      <c r="Q206">
        <f t="shared" si="269"/>
        <v>1.7715736403364886E-2</v>
      </c>
      <c r="R206">
        <f t="shared" si="269"/>
        <v>1.7500393401982568E-2</v>
      </c>
      <c r="S206">
        <f t="shared" ref="N206:AC222" si="281">S$2*EXP(- S$1 * ($C206*_c2+$B206))</f>
        <v>1.7286531129911544E-2</v>
      </c>
      <c r="T206">
        <f t="shared" si="281"/>
        <v>1.7074141012090923E-2</v>
      </c>
      <c r="U206">
        <f t="shared" si="281"/>
        <v>1.6863214519105062E-2</v>
      </c>
      <c r="V206">
        <f t="shared" si="281"/>
        <v>1.6653743166952534E-2</v>
      </c>
      <c r="W206">
        <f t="shared" si="281"/>
        <v>1.6445718516816175E-2</v>
      </c>
      <c r="X206">
        <f t="shared" si="281"/>
        <v>1.6239132174834286E-2</v>
      </c>
      <c r="Y206">
        <f t="shared" si="281"/>
        <v>1.6033975791872945E-2</v>
      </c>
      <c r="Z206">
        <f t="shared" si="281"/>
        <v>1.583024106329943E-2</v>
      </c>
      <c r="AA206">
        <f t="shared" si="281"/>
        <v>1.562791972875676E-2</v>
      </c>
      <c r="AB206">
        <f t="shared" si="281"/>
        <v>1.542700357193934E-2</v>
      </c>
      <c r="AC206">
        <f t="shared" si="281"/>
        <v>1.5227484420369704E-2</v>
      </c>
      <c r="AD206">
        <f t="shared" si="275"/>
        <v>1.5029354145176334E-2</v>
      </c>
      <c r="AE206">
        <f t="shared" si="275"/>
        <v>1.4832604660872616E-2</v>
      </c>
      <c r="AF206">
        <f t="shared" si="275"/>
        <v>1.4637227925136817E-2</v>
      </c>
      <c r="AG206">
        <f t="shared" si="275"/>
        <v>1.4443215938593179E-2</v>
      </c>
      <c r="AH206">
        <f t="shared" si="275"/>
        <v>1.4250560744594095E-2</v>
      </c>
      <c r="AI206">
        <f t="shared" si="275"/>
        <v>1.4059254429003312E-2</v>
      </c>
      <c r="AJ206">
        <f t="shared" si="275"/>
        <v>1.3869289119980246E-2</v>
      </c>
      <c r="AK206">
        <f t="shared" si="275"/>
        <v>1.3680656987765303E-2</v>
      </c>
      <c r="AL206">
        <f t="shared" si="275"/>
        <v>1.3493350244466297E-2</v>
      </c>
      <c r="AM206">
        <f t="shared" si="275"/>
        <v>1.3307361143845904E-2</v>
      </c>
      <c r="AN206">
        <f t="shared" si="275"/>
        <v>1.3122681981110133E-2</v>
      </c>
      <c r="AO206">
        <f t="shared" si="275"/>
        <v>1.2939305092697874E-2</v>
      </c>
      <c r="AP206">
        <f t="shared" si="275"/>
        <v>1.2757222856071445E-2</v>
      </c>
      <c r="AQ206">
        <f t="shared" si="275"/>
        <v>1.257642768950819E-2</v>
      </c>
      <c r="AR206">
        <f t="shared" si="270"/>
        <v>1.2396912051893094E-2</v>
      </c>
      <c r="AS206">
        <f t="shared" si="270"/>
        <v>1.2218668442512404E-2</v>
      </c>
      <c r="AT206">
        <f t="shared" si="270"/>
        <v>1.2041689400848274E-2</v>
      </c>
      <c r="AU206">
        <f t="shared" si="270"/>
        <v>1.1865967506374428E-2</v>
      </c>
      <c r="AV206">
        <f t="shared" si="270"/>
        <v>1.16914953783528E-2</v>
      </c>
      <c r="AW206">
        <f t="shared" ref="AR206:BG222" si="282">AW$2*EXP(- AW$1 * ($C206*_c2+$B206))</f>
        <v>1.1518265675631198E-2</v>
      </c>
      <c r="AX206">
        <f t="shared" si="282"/>
        <v>1.0242240669021997E-2</v>
      </c>
      <c r="AY206">
        <f t="shared" si="282"/>
        <v>8.7545342909634439E-3</v>
      </c>
      <c r="AZ206">
        <f t="shared" si="282"/>
        <v>7.8832658912230315E-3</v>
      </c>
      <c r="BA206">
        <f t="shared" si="282"/>
        <v>7.2235567502171557E-3</v>
      </c>
      <c r="BB206">
        <f t="shared" si="282"/>
        <v>6.6846248109116747E-3</v>
      </c>
      <c r="BC206">
        <f t="shared" si="282"/>
        <v>6.2271376134024666E-3</v>
      </c>
      <c r="BD206">
        <f t="shared" si="282"/>
        <v>5.8295528729069325E-3</v>
      </c>
      <c r="BE206">
        <f t="shared" si="282"/>
        <v>5.4784467090845919E-3</v>
      </c>
      <c r="BF206">
        <f t="shared" si="282"/>
        <v>5.1647334916502833E-3</v>
      </c>
      <c r="BG206">
        <f t="shared" si="282"/>
        <v>4.8818995993911577E-3</v>
      </c>
      <c r="BH206">
        <f t="shared" si="276"/>
        <v>4.6250734686014601E-3</v>
      </c>
      <c r="BI206">
        <f t="shared" si="276"/>
        <v>4.3904917936781326E-3</v>
      </c>
      <c r="BJ206">
        <f t="shared" si="276"/>
        <v>4.175172325047917E-3</v>
      </c>
      <c r="BK206">
        <f t="shared" si="276"/>
        <v>3.9767026543736685E-3</v>
      </c>
      <c r="BL206">
        <f t="shared" si="276"/>
        <v>3.7930980431015427E-3</v>
      </c>
      <c r="BM206">
        <f t="shared" si="276"/>
        <v>3.6227023585502613E-3</v>
      </c>
      <c r="BN206">
        <f t="shared" si="276"/>
        <v>3.4641170137389098E-3</v>
      </c>
      <c r="BO206">
        <f t="shared" si="276"/>
        <v>3.3161487196028735E-3</v>
      </c>
      <c r="BP206">
        <f t="shared" si="276"/>
        <v>3.1777702433651114E-3</v>
      </c>
      <c r="BQ206">
        <f t="shared" si="276"/>
        <v>3.0480903854487678E-3</v>
      </c>
      <c r="BR206">
        <f t="shared" si="276"/>
        <v>2.9263306340925849E-3</v>
      </c>
      <c r="BS206">
        <f t="shared" si="276"/>
        <v>2.8118067508486094E-3</v>
      </c>
      <c r="BT206">
        <f t="shared" si="276"/>
        <v>2.7039140596484242E-3</v>
      </c>
      <c r="BU206">
        <f t="shared" si="276"/>
        <v>2.602115560264896E-3</v>
      </c>
      <c r="BV206">
        <f t="shared" si="271"/>
        <v>2.5059322253473551E-3</v>
      </c>
      <c r="BW206">
        <f t="shared" si="271"/>
        <v>2.414935006565326E-3</v>
      </c>
      <c r="BX206">
        <f t="shared" si="271"/>
        <v>2.3287381935445895E-3</v>
      </c>
      <c r="BY206">
        <f t="shared" si="271"/>
        <v>2.2469938545277195E-3</v>
      </c>
      <c r="BZ206">
        <f t="shared" si="271"/>
        <v>2.1693871500955988E-3</v>
      </c>
      <c r="CA206">
        <f t="shared" si="271"/>
        <v>2.0956323575763267E-3</v>
      </c>
      <c r="CB206">
        <f t="shared" si="271"/>
        <v>2.0254694785247778E-3</v>
      </c>
      <c r="CC206">
        <f t="shared" si="271"/>
        <v>1.9586613280475032E-3</v>
      </c>
      <c r="CD206">
        <f t="shared" si="271"/>
        <v>1.8949910249961969E-3</v>
      </c>
      <c r="CE206">
        <f t="shared" si="271"/>
        <v>1.8342598177384906E-3</v>
      </c>
      <c r="CF206">
        <f t="shared" si="277"/>
        <v>1.7762851924749449E-3</v>
      </c>
      <c r="CG206">
        <f t="shared" si="277"/>
        <v>1.7208992207339547E-3</v>
      </c>
      <c r="CH206">
        <f t="shared" si="277"/>
        <v>1.667947110351755E-3</v>
      </c>
      <c r="CI206">
        <f t="shared" si="277"/>
        <v>1.6172859303859807E-3</v>
      </c>
      <c r="CJ206">
        <f t="shared" si="277"/>
        <v>1.5687834853588046E-3</v>
      </c>
      <c r="CK206">
        <f t="shared" si="277"/>
        <v>1.5223173182370706E-3</v>
      </c>
      <c r="CL206">
        <f t="shared" si="277"/>
        <v>1.477773824829021E-3</v>
      </c>
      <c r="CM206">
        <f t="shared" si="277"/>
        <v>1.4350474649615264E-3</v>
      </c>
      <c r="CN206">
        <f t="shared" si="277"/>
        <v>1.3940400580156941E-3</v>
      </c>
      <c r="CO206">
        <f t="shared" si="277"/>
        <v>1.3546601522339953E-3</v>
      </c>
      <c r="CP206">
        <f t="shared" si="272"/>
        <v>1.316822458740749E-3</v>
      </c>
      <c r="CQ206">
        <f t="shared" si="272"/>
        <v>1.2804473424969395E-3</v>
      </c>
      <c r="CR206">
        <f t="shared" si="272"/>
        <v>8.2463326288587525E-4</v>
      </c>
      <c r="CS206">
        <f t="shared" si="272"/>
        <v>5.3576426461061965E-4</v>
      </c>
      <c r="CT206">
        <f t="shared" si="272"/>
        <v>3.7114274004493557E-4</v>
      </c>
      <c r="CU206">
        <f t="shared" ref="CP206:DE222" si="283">CU$2*EXP(- CU$1 * ($C206*_c2+$B206))</f>
        <v>2.5826207575770923E-4</v>
      </c>
      <c r="CV206">
        <f t="shared" si="283"/>
        <v>1.7639315639160494E-4</v>
      </c>
      <c r="CW206">
        <f t="shared" si="283"/>
        <v>1.1598501395458829E-4</v>
      </c>
      <c r="CX206">
        <f t="shared" si="283"/>
        <v>7.164896182098633E-5</v>
      </c>
      <c r="CY206">
        <f t="shared" si="283"/>
        <v>3.9965370965623123E-5</v>
      </c>
      <c r="CZ206">
        <f t="shared" si="283"/>
        <v>1.8588726660385173E-5</v>
      </c>
      <c r="DA206">
        <f t="shared" si="283"/>
        <v>5.8185493922099505E-6</v>
      </c>
      <c r="DB206">
        <f t="shared" si="283"/>
        <v>3.6970640081797306E-7</v>
      </c>
      <c r="DC206">
        <f t="shared" si="283"/>
        <v>0</v>
      </c>
      <c r="DD206">
        <f t="shared" si="283"/>
        <v>0</v>
      </c>
      <c r="DE206">
        <f t="shared" si="283"/>
        <v>0</v>
      </c>
      <c r="DF206">
        <f t="shared" si="278"/>
        <v>0</v>
      </c>
      <c r="DG206">
        <f t="shared" si="278"/>
        <v>0</v>
      </c>
      <c r="DH206">
        <f t="shared" si="278"/>
        <v>0</v>
      </c>
      <c r="DI206">
        <f t="shared" si="278"/>
        <v>0</v>
      </c>
      <c r="DJ206">
        <f t="shared" si="278"/>
        <v>0</v>
      </c>
      <c r="DK206">
        <f t="shared" si="278"/>
        <v>0</v>
      </c>
      <c r="DL206">
        <f t="shared" si="278"/>
        <v>0</v>
      </c>
      <c r="DM206">
        <f t="shared" si="278"/>
        <v>0</v>
      </c>
      <c r="DN206">
        <f t="shared" si="278"/>
        <v>0</v>
      </c>
      <c r="DO206">
        <f t="shared" si="278"/>
        <v>0</v>
      </c>
      <c r="DP206">
        <f t="shared" si="278"/>
        <v>0</v>
      </c>
      <c r="DQ206">
        <f t="shared" si="278"/>
        <v>0</v>
      </c>
      <c r="DR206">
        <f t="shared" si="278"/>
        <v>0</v>
      </c>
      <c r="DS206">
        <f t="shared" si="278"/>
        <v>0</v>
      </c>
      <c r="DT206">
        <f t="shared" si="273"/>
        <v>0</v>
      </c>
      <c r="DU206">
        <f t="shared" si="273"/>
        <v>0</v>
      </c>
      <c r="DV206">
        <f t="shared" si="273"/>
        <v>0</v>
      </c>
      <c r="DW206">
        <f t="shared" si="273"/>
        <v>0</v>
      </c>
      <c r="DX206">
        <f t="shared" si="273"/>
        <v>0</v>
      </c>
      <c r="DY206">
        <f t="shared" si="273"/>
        <v>0</v>
      </c>
      <c r="DZ206">
        <f t="shared" si="273"/>
        <v>0</v>
      </c>
      <c r="EA206">
        <f t="shared" si="273"/>
        <v>0</v>
      </c>
      <c r="EB206">
        <f t="shared" si="273"/>
        <v>0</v>
      </c>
      <c r="EC206">
        <f t="shared" si="273"/>
        <v>0</v>
      </c>
      <c r="ED206">
        <f t="shared" si="279"/>
        <v>0</v>
      </c>
      <c r="EE206">
        <f t="shared" si="279"/>
        <v>0</v>
      </c>
      <c r="EF206">
        <f t="shared" si="279"/>
        <v>0</v>
      </c>
      <c r="EG206">
        <f t="shared" si="279"/>
        <v>0</v>
      </c>
      <c r="EH206">
        <f t="shared" si="279"/>
        <v>0</v>
      </c>
      <c r="EI206">
        <f t="shared" si="279"/>
        <v>0</v>
      </c>
      <c r="EJ206">
        <f t="shared" si="279"/>
        <v>0</v>
      </c>
      <c r="EK206">
        <f t="shared" si="279"/>
        <v>0</v>
      </c>
      <c r="EL206">
        <f t="shared" si="279"/>
        <v>0</v>
      </c>
      <c r="EM206">
        <f t="shared" si="279"/>
        <v>0</v>
      </c>
      <c r="EN206">
        <f t="shared" si="279"/>
        <v>0</v>
      </c>
      <c r="EO206">
        <f t="shared" si="279"/>
        <v>0</v>
      </c>
      <c r="EP206">
        <f t="shared" si="279"/>
        <v>0</v>
      </c>
      <c r="EQ206">
        <f t="shared" si="279"/>
        <v>0</v>
      </c>
      <c r="ER206">
        <f t="shared" si="279"/>
        <v>0</v>
      </c>
      <c r="ES206">
        <f t="shared" si="279"/>
        <v>0</v>
      </c>
      <c r="ET206">
        <f t="shared" si="280"/>
        <v>0</v>
      </c>
      <c r="EU206">
        <f t="shared" si="280"/>
        <v>0</v>
      </c>
      <c r="EV206">
        <f t="shared" si="280"/>
        <v>0</v>
      </c>
      <c r="EW206">
        <f t="shared" si="280"/>
        <v>0</v>
      </c>
      <c r="EX206">
        <f t="shared" si="280"/>
        <v>0</v>
      </c>
      <c r="EZ206">
        <f t="shared" si="266"/>
        <v>0.88827656646664033</v>
      </c>
      <c r="FB206">
        <f t="shared" si="267"/>
        <v>1.0276173487067275E-2</v>
      </c>
      <c r="FC206">
        <f t="shared" si="268"/>
        <v>0.24870211797265276</v>
      </c>
    </row>
    <row r="207" spans="1:159" x14ac:dyDescent="0.25">
      <c r="A207">
        <v>1300</v>
      </c>
      <c r="B207" s="20">
        <f>'Input spectra'!S206</f>
        <v>4.1480453804805903E-2</v>
      </c>
      <c r="C207">
        <f>'Input spectra'!D206</f>
        <v>0</v>
      </c>
      <c r="D207">
        <f t="shared" si="274"/>
        <v>2.0653927966864227E-2</v>
      </c>
      <c r="E207">
        <f t="shared" si="274"/>
        <v>2.0418641190645702E-2</v>
      </c>
      <c r="F207">
        <f t="shared" si="274"/>
        <v>2.0184948425342044E-2</v>
      </c>
      <c r="G207">
        <f t="shared" si="274"/>
        <v>1.9952840505940983E-2</v>
      </c>
      <c r="H207">
        <f t="shared" si="274"/>
        <v>1.9722308315993038E-2</v>
      </c>
      <c r="I207">
        <f t="shared" si="274"/>
        <v>1.9493342787366506E-2</v>
      </c>
      <c r="J207">
        <f t="shared" si="274"/>
        <v>1.9265934900003681E-2</v>
      </c>
      <c r="K207">
        <f t="shared" si="274"/>
        <v>1.904007568167821E-2</v>
      </c>
      <c r="L207">
        <f t="shared" si="274"/>
        <v>1.8815756207753664E-2</v>
      </c>
      <c r="M207">
        <f t="shared" si="274"/>
        <v>1.8592967600943304E-2</v>
      </c>
      <c r="N207">
        <f t="shared" si="281"/>
        <v>1.8371701031070983E-2</v>
      </c>
      <c r="O207">
        <f t="shared" si="281"/>
        <v>1.8151947714833243E-2</v>
      </c>
      <c r="P207">
        <f t="shared" si="281"/>
        <v>1.7933698915562554E-2</v>
      </c>
      <c r="Q207">
        <f t="shared" si="281"/>
        <v>1.7716945942991755E-2</v>
      </c>
      <c r="R207">
        <f t="shared" si="281"/>
        <v>1.7501680153019564E-2</v>
      </c>
      <c r="S207">
        <f t="shared" si="281"/>
        <v>1.7287892947477325E-2</v>
      </c>
      <c r="T207">
        <f t="shared" si="281"/>
        <v>1.7075575773896838E-2</v>
      </c>
      <c r="U207">
        <f t="shared" si="281"/>
        <v>1.6864720125279332E-2</v>
      </c>
      <c r="V207">
        <f t="shared" si="281"/>
        <v>1.6655317539865586E-2</v>
      </c>
      <c r="W207">
        <f t="shared" si="281"/>
        <v>1.6447359600907163E-2</v>
      </c>
      <c r="X207">
        <f t="shared" si="281"/>
        <v>1.624083793643875E-2</v>
      </c>
      <c r="Y207">
        <f t="shared" si="281"/>
        <v>1.6035744219051642E-2</v>
      </c>
      <c r="Z207">
        <f t="shared" si="281"/>
        <v>1.5832070165668313E-2</v>
      </c>
      <c r="AA207">
        <f t="shared" si="281"/>
        <v>1.5629807537318068E-2</v>
      </c>
      <c r="AB207">
        <f t="shared" si="281"/>
        <v>1.5428948138913852E-2</v>
      </c>
      <c r="AC207">
        <f t="shared" si="281"/>
        <v>1.5229483819030104E-2</v>
      </c>
      <c r="AD207">
        <f t="shared" si="275"/>
        <v>1.50314064696817E-2</v>
      </c>
      <c r="AE207">
        <f t="shared" si="275"/>
        <v>1.4834708026104006E-2</v>
      </c>
      <c r="AF207">
        <f t="shared" si="275"/>
        <v>1.463938046653398E-2</v>
      </c>
      <c r="AG207">
        <f t="shared" si="275"/>
        <v>1.4445415811992355E-2</v>
      </c>
      <c r="AH207">
        <f t="shared" si="275"/>
        <v>1.4252806126066898E-2</v>
      </c>
      <c r="AI207">
        <f t="shared" si="275"/>
        <v>1.406154351469672E-2</v>
      </c>
      <c r="AJ207">
        <f t="shared" si="275"/>
        <v>1.3871620125957638E-2</v>
      </c>
      <c r="AK207">
        <f t="shared" si="275"/>
        <v>1.3683028149848593E-2</v>
      </c>
      <c r="AL207">
        <f t="shared" si="275"/>
        <v>1.349575981807913E-2</v>
      </c>
      <c r="AM207">
        <f t="shared" si="275"/>
        <v>1.3309807403857893E-2</v>
      </c>
      <c r="AN207">
        <f t="shared" si="275"/>
        <v>1.3125163221682163E-2</v>
      </c>
      <c r="AO207">
        <f t="shared" si="275"/>
        <v>1.2941819627128448E-2</v>
      </c>
      <c r="AP207">
        <f t="shared" si="275"/>
        <v>1.2759769016644076E-2</v>
      </c>
      <c r="AQ207">
        <f t="shared" si="275"/>
        <v>1.257900382733981E-2</v>
      </c>
      <c r="AR207">
        <f t="shared" si="282"/>
        <v>1.2399516536783494E-2</v>
      </c>
      <c r="AS207">
        <f t="shared" si="282"/>
        <v>1.2221299662794713E-2</v>
      </c>
      <c r="AT207">
        <f t="shared" si="282"/>
        <v>1.2044345763240417E-2</v>
      </c>
      <c r="AU207">
        <f t="shared" si="282"/>
        <v>1.1868647435831629E-2</v>
      </c>
      <c r="AV207">
        <f t="shared" si="282"/>
        <v>1.1694197317921057E-2</v>
      </c>
      <c r="AW207">
        <f t="shared" si="282"/>
        <v>1.1520988086301765E-2</v>
      </c>
      <c r="AX207">
        <f t="shared" si="282"/>
        <v>1.024471528596242E-2</v>
      </c>
      <c r="AY207">
        <f t="shared" si="282"/>
        <v>8.7566954524523344E-3</v>
      </c>
      <c r="AZ207">
        <f t="shared" si="282"/>
        <v>7.8852533808314515E-3</v>
      </c>
      <c r="BA207">
        <f t="shared" si="282"/>
        <v>7.2254158631150272E-3</v>
      </c>
      <c r="BB207">
        <f t="shared" si="282"/>
        <v>6.686380334931759E-3</v>
      </c>
      <c r="BC207">
        <f t="shared" si="282"/>
        <v>6.2288057035416117E-3</v>
      </c>
      <c r="BD207">
        <f t="shared" si="282"/>
        <v>5.8311450838533811E-3</v>
      </c>
      <c r="BE207">
        <f t="shared" si="282"/>
        <v>5.4799718025758896E-3</v>
      </c>
      <c r="BF207">
        <f t="shared" si="282"/>
        <v>5.1661983848839237E-3</v>
      </c>
      <c r="BG207">
        <f t="shared" si="282"/>
        <v>4.8833099171365878E-3</v>
      </c>
      <c r="BH207">
        <f t="shared" si="276"/>
        <v>4.6264338893305303E-3</v>
      </c>
      <c r="BI207">
        <f t="shared" si="276"/>
        <v>4.3918062790086459E-3</v>
      </c>
      <c r="BJ207">
        <f t="shared" si="276"/>
        <v>4.1764442786148834E-3</v>
      </c>
      <c r="BK207">
        <f t="shared" si="276"/>
        <v>3.9779350357597876E-3</v>
      </c>
      <c r="BL207">
        <f t="shared" si="276"/>
        <v>3.7942934519289589E-3</v>
      </c>
      <c r="BM207">
        <f t="shared" si="276"/>
        <v>3.6238630980644751E-3</v>
      </c>
      <c r="BN207">
        <f t="shared" si="276"/>
        <v>3.4652451398821961E-3</v>
      </c>
      <c r="BO207">
        <f t="shared" si="276"/>
        <v>3.3172460795627464E-3</v>
      </c>
      <c r="BP207">
        <f t="shared" si="276"/>
        <v>3.1788385063232921E-3</v>
      </c>
      <c r="BQ207">
        <f t="shared" si="276"/>
        <v>3.0491310674412042E-3</v>
      </c>
      <c r="BR207">
        <f t="shared" si="276"/>
        <v>2.9273451183492224E-3</v>
      </c>
      <c r="BS207">
        <f t="shared" si="276"/>
        <v>2.8127963046123976E-3</v>
      </c>
      <c r="BT207">
        <f t="shared" si="276"/>
        <v>2.7048798482160021E-3</v>
      </c>
      <c r="BU207">
        <f t="shared" si="276"/>
        <v>2.6030586588089437E-3</v>
      </c>
      <c r="BV207">
        <f t="shared" si="271"/>
        <v>2.5068536289488286E-3</v>
      </c>
      <c r="BW207">
        <f t="shared" si="271"/>
        <v>2.4158356387871524E-3</v>
      </c>
      <c r="BX207">
        <f t="shared" si="271"/>
        <v>2.3296189138064748E-3</v>
      </c>
      <c r="BY207">
        <f t="shared" si="271"/>
        <v>2.2478554644875448E-3</v>
      </c>
      <c r="BZ207">
        <f t="shared" si="271"/>
        <v>2.1702303992015286E-3</v>
      </c>
      <c r="CA207">
        <f t="shared" si="271"/>
        <v>2.0964579479219145E-3</v>
      </c>
      <c r="CB207">
        <f t="shared" si="271"/>
        <v>2.0262780691145152E-3</v>
      </c>
      <c r="CC207">
        <f t="shared" si="271"/>
        <v>1.9594535385607835E-3</v>
      </c>
      <c r="CD207">
        <f t="shared" si="271"/>
        <v>1.8957674391221868E-3</v>
      </c>
      <c r="CE207">
        <f t="shared" si="271"/>
        <v>1.8350209861420594E-3</v>
      </c>
      <c r="CF207">
        <f t="shared" si="277"/>
        <v>1.7770316354438528E-3</v>
      </c>
      <c r="CG207">
        <f t="shared" si="277"/>
        <v>1.7216314305494417E-3</v>
      </c>
      <c r="CH207">
        <f t="shared" si="277"/>
        <v>1.6686655534180902E-3</v>
      </c>
      <c r="CI207">
        <f t="shared" si="277"/>
        <v>1.6179910491491349E-3</v>
      </c>
      <c r="CJ207">
        <f t="shared" si="277"/>
        <v>1.5694757000399428E-3</v>
      </c>
      <c r="CK207">
        <f t="shared" si="277"/>
        <v>1.5229970284028637E-3</v>
      </c>
      <c r="CL207">
        <f t="shared" si="277"/>
        <v>1.4784414108176809E-3</v>
      </c>
      <c r="CM207">
        <f t="shared" si="277"/>
        <v>1.4357032891808834E-3</v>
      </c>
      <c r="CN207">
        <f t="shared" si="277"/>
        <v>1.394684466127442E-3</v>
      </c>
      <c r="CO207">
        <f t="shared" si="277"/>
        <v>1.3552934742363939E-3</v>
      </c>
      <c r="CP207">
        <f t="shared" si="283"/>
        <v>1.3174450099604966E-3</v>
      </c>
      <c r="CQ207">
        <f t="shared" si="283"/>
        <v>1.2810594244995906E-3</v>
      </c>
      <c r="CR207">
        <f t="shared" si="283"/>
        <v>8.250317885655083E-4</v>
      </c>
      <c r="CS207">
        <f t="shared" si="283"/>
        <v>5.3602600181951144E-4</v>
      </c>
      <c r="CT207">
        <f t="shared" si="283"/>
        <v>3.7132600471074633E-4</v>
      </c>
      <c r="CU207">
        <f t="shared" si="283"/>
        <v>2.5839095865754316E-4</v>
      </c>
      <c r="CV207">
        <f t="shared" si="283"/>
        <v>1.7648211032601411E-4</v>
      </c>
      <c r="CW207">
        <f t="shared" si="283"/>
        <v>1.1604411388245088E-4</v>
      </c>
      <c r="CX207">
        <f t="shared" si="283"/>
        <v>7.1685846877700768E-5</v>
      </c>
      <c r="CY207">
        <f t="shared" si="283"/>
        <v>3.9986155230169437E-5</v>
      </c>
      <c r="CZ207">
        <f t="shared" si="283"/>
        <v>1.8598491528909866E-5</v>
      </c>
      <c r="DA207">
        <f t="shared" si="283"/>
        <v>5.8216365156728032E-6</v>
      </c>
      <c r="DB207">
        <f t="shared" si="283"/>
        <v>3.6990449703469363E-7</v>
      </c>
      <c r="DC207">
        <f t="shared" si="283"/>
        <v>0</v>
      </c>
      <c r="DD207">
        <f t="shared" si="283"/>
        <v>0</v>
      </c>
      <c r="DE207">
        <f t="shared" si="283"/>
        <v>0</v>
      </c>
      <c r="DF207">
        <f t="shared" si="278"/>
        <v>0</v>
      </c>
      <c r="DG207">
        <f t="shared" si="278"/>
        <v>0</v>
      </c>
      <c r="DH207">
        <f t="shared" si="278"/>
        <v>0</v>
      </c>
      <c r="DI207">
        <f t="shared" si="278"/>
        <v>0</v>
      </c>
      <c r="DJ207">
        <f t="shared" si="278"/>
        <v>0</v>
      </c>
      <c r="DK207">
        <f t="shared" si="278"/>
        <v>0</v>
      </c>
      <c r="DL207">
        <f t="shared" si="278"/>
        <v>0</v>
      </c>
      <c r="DM207">
        <f t="shared" si="278"/>
        <v>0</v>
      </c>
      <c r="DN207">
        <f t="shared" si="278"/>
        <v>0</v>
      </c>
      <c r="DO207">
        <f t="shared" si="278"/>
        <v>0</v>
      </c>
      <c r="DP207">
        <f t="shared" si="278"/>
        <v>0</v>
      </c>
      <c r="DQ207">
        <f t="shared" si="278"/>
        <v>0</v>
      </c>
      <c r="DR207">
        <f t="shared" si="278"/>
        <v>0</v>
      </c>
      <c r="DS207">
        <f t="shared" si="278"/>
        <v>0</v>
      </c>
      <c r="DT207">
        <f t="shared" si="273"/>
        <v>0</v>
      </c>
      <c r="DU207">
        <f t="shared" si="273"/>
        <v>0</v>
      </c>
      <c r="DV207">
        <f t="shared" si="273"/>
        <v>0</v>
      </c>
      <c r="DW207">
        <f t="shared" si="273"/>
        <v>0</v>
      </c>
      <c r="DX207">
        <f t="shared" si="273"/>
        <v>0</v>
      </c>
      <c r="DY207">
        <f t="shared" si="273"/>
        <v>0</v>
      </c>
      <c r="DZ207">
        <f t="shared" si="273"/>
        <v>0</v>
      </c>
      <c r="EA207">
        <f t="shared" si="273"/>
        <v>0</v>
      </c>
      <c r="EB207">
        <f t="shared" si="273"/>
        <v>0</v>
      </c>
      <c r="EC207">
        <f t="shared" si="273"/>
        <v>0</v>
      </c>
      <c r="ED207">
        <f t="shared" si="279"/>
        <v>0</v>
      </c>
      <c r="EE207">
        <f t="shared" si="279"/>
        <v>0</v>
      </c>
      <c r="EF207">
        <f t="shared" si="279"/>
        <v>0</v>
      </c>
      <c r="EG207">
        <f t="shared" si="279"/>
        <v>0</v>
      </c>
      <c r="EH207">
        <f t="shared" si="279"/>
        <v>0</v>
      </c>
      <c r="EI207">
        <f t="shared" si="279"/>
        <v>0</v>
      </c>
      <c r="EJ207">
        <f t="shared" si="279"/>
        <v>0</v>
      </c>
      <c r="EK207">
        <f t="shared" si="279"/>
        <v>0</v>
      </c>
      <c r="EL207">
        <f t="shared" si="279"/>
        <v>0</v>
      </c>
      <c r="EM207">
        <f t="shared" si="279"/>
        <v>0</v>
      </c>
      <c r="EN207">
        <f t="shared" si="280"/>
        <v>0</v>
      </c>
      <c r="EO207">
        <f t="shared" si="280"/>
        <v>0</v>
      </c>
      <c r="EP207">
        <f t="shared" si="280"/>
        <v>0</v>
      </c>
      <c r="EQ207">
        <f t="shared" si="280"/>
        <v>0</v>
      </c>
      <c r="ER207">
        <f t="shared" si="280"/>
        <v>0</v>
      </c>
      <c r="ES207">
        <f t="shared" si="280"/>
        <v>0</v>
      </c>
      <c r="ET207">
        <f t="shared" si="280"/>
        <v>0</v>
      </c>
      <c r="EU207">
        <f t="shared" si="280"/>
        <v>0</v>
      </c>
      <c r="EV207">
        <f t="shared" si="280"/>
        <v>0</v>
      </c>
      <c r="EW207">
        <f t="shared" si="280"/>
        <v>0</v>
      </c>
      <c r="EX207">
        <f t="shared" si="280"/>
        <v>0</v>
      </c>
      <c r="EZ207">
        <f t="shared" si="266"/>
        <v>0.88840546402806064</v>
      </c>
      <c r="FB207">
        <f t="shared" si="267"/>
        <v>1.0263313822084841E-2</v>
      </c>
      <c r="FC207">
        <f t="shared" si="268"/>
        <v>0.24870375905114794</v>
      </c>
    </row>
    <row r="208" spans="1:159" x14ac:dyDescent="0.25">
      <c r="A208">
        <v>1305</v>
      </c>
      <c r="B208" s="20">
        <f>'Input spectra'!S207</f>
        <v>4.14279364656523E-2</v>
      </c>
      <c r="C208">
        <f>'Input spectra'!D207</f>
        <v>0</v>
      </c>
      <c r="D208">
        <f t="shared" si="274"/>
        <v>2.0653927966864227E-2</v>
      </c>
      <c r="E208">
        <f t="shared" si="274"/>
        <v>2.0418748424197729E-2</v>
      </c>
      <c r="F208">
        <f t="shared" si="274"/>
        <v>2.0185160438411929E-2</v>
      </c>
      <c r="G208">
        <f t="shared" si="274"/>
        <v>1.9953154869444985E-2</v>
      </c>
      <c r="H208">
        <f t="shared" si="274"/>
        <v>1.9722722625606599E-2</v>
      </c>
      <c r="I208">
        <f t="shared" si="274"/>
        <v>1.9493854663334267E-2</v>
      </c>
      <c r="J208">
        <f t="shared" si="274"/>
        <v>1.9266541986950762E-2</v>
      </c>
      <c r="K208">
        <f t="shared" si="274"/>
        <v>1.9040775648422728E-2</v>
      </c>
      <c r="L208">
        <f t="shared" si="274"/>
        <v>1.8816546747120515E-2</v>
      </c>
      <c r="M208">
        <f t="shared" si="274"/>
        <v>1.8593846429579158E-2</v>
      </c>
      <c r="N208">
        <f t="shared" si="281"/>
        <v>1.8372665889260533E-2</v>
      </c>
      <c r="O208">
        <f t="shared" si="281"/>
        <v>1.8152996366316645E-2</v>
      </c>
      <c r="P208">
        <f t="shared" si="281"/>
        <v>1.7934829147354114E-2</v>
      </c>
      <c r="Q208">
        <f t="shared" si="281"/>
        <v>1.7718155565199786E-2</v>
      </c>
      <c r="R208">
        <f t="shared" si="281"/>
        <v>1.7502966998667477E-2</v>
      </c>
      <c r="S208">
        <f t="shared" si="281"/>
        <v>1.7289254872325886E-2</v>
      </c>
      <c r="T208">
        <f t="shared" si="281"/>
        <v>1.7077010656267617E-2</v>
      </c>
      <c r="U208">
        <f t="shared" si="281"/>
        <v>1.6866225865879332E-2</v>
      </c>
      <c r="V208">
        <f t="shared" si="281"/>
        <v>1.6656892061613051E-2</v>
      </c>
      <c r="W208">
        <f t="shared" si="281"/>
        <v>1.644900084875852E-2</v>
      </c>
      <c r="X208">
        <f t="shared" si="281"/>
        <v>1.6242543877216745E-2</v>
      </c>
      <c r="Y208">
        <f t="shared" si="281"/>
        <v>1.6037512841274588E-2</v>
      </c>
      <c r="Z208">
        <f t="shared" si="281"/>
        <v>1.5833899479380503E-2</v>
      </c>
      <c r="AA208">
        <f t="shared" si="281"/>
        <v>1.5631695573921318E-2</v>
      </c>
      <c r="AB208">
        <f t="shared" si="281"/>
        <v>1.5430892951000173E-2</v>
      </c>
      <c r="AC208">
        <f t="shared" si="281"/>
        <v>1.5231483480215484E-2</v>
      </c>
      <c r="AD208">
        <f t="shared" si="275"/>
        <v>1.5033459074441017E-2</v>
      </c>
      <c r="AE208">
        <f t="shared" si="275"/>
        <v>1.4836811689607031E-2</v>
      </c>
      <c r="AF208">
        <f t="shared" si="275"/>
        <v>1.4641533324482507E-2</v>
      </c>
      <c r="AG208">
        <f t="shared" si="275"/>
        <v>1.4447616020458387E-2</v>
      </c>
      <c r="AH208">
        <f t="shared" si="275"/>
        <v>1.4255051861331953E-2</v>
      </c>
      <c r="AI208">
        <f t="shared" si="275"/>
        <v>1.4063832973092202E-2</v>
      </c>
      <c r="AJ208">
        <f t="shared" si="275"/>
        <v>1.3873951523706287E-2</v>
      </c>
      <c r="AK208">
        <f t="shared" si="275"/>
        <v>1.3685399722907004E-2</v>
      </c>
      <c r="AL208">
        <f t="shared" si="275"/>
        <v>1.3498169821981319E-2</v>
      </c>
      <c r="AM208">
        <f t="shared" si="275"/>
        <v>1.331225411355994E-2</v>
      </c>
      <c r="AN208">
        <f t="shared" si="275"/>
        <v>1.3127644931407889E-2</v>
      </c>
      <c r="AO208">
        <f t="shared" si="275"/>
        <v>1.2944334650216131E-2</v>
      </c>
      <c r="AP208">
        <f t="shared" si="275"/>
        <v>1.2762315685394212E-2</v>
      </c>
      <c r="AQ208">
        <f t="shared" si="275"/>
        <v>1.2581580492863892E-2</v>
      </c>
      <c r="AR208">
        <f t="shared" si="282"/>
        <v>1.2402121568853831E-2</v>
      </c>
      <c r="AS208">
        <f t="shared" si="282"/>
        <v>1.2223931449695241E-2</v>
      </c>
      <c r="AT208">
        <f t="shared" si="282"/>
        <v>1.2047002711618541E-2</v>
      </c>
      <c r="AU208">
        <f t="shared" si="282"/>
        <v>1.1871327970551055E-2</v>
      </c>
      <c r="AV208">
        <f t="shared" si="282"/>
        <v>1.1696899881915633E-2</v>
      </c>
      <c r="AW208">
        <f t="shared" si="282"/>
        <v>1.1523711140430304E-2</v>
      </c>
      <c r="AX208">
        <f t="shared" si="282"/>
        <v>1.0247190500792428E-2</v>
      </c>
      <c r="AY208">
        <f t="shared" si="282"/>
        <v>8.7588571474497869E-3</v>
      </c>
      <c r="AZ208">
        <f t="shared" si="282"/>
        <v>7.8872413715158213E-3</v>
      </c>
      <c r="BA208">
        <f t="shared" si="282"/>
        <v>7.2272754544892067E-3</v>
      </c>
      <c r="BB208">
        <f t="shared" si="282"/>
        <v>6.688136319989625E-3</v>
      </c>
      <c r="BC208">
        <f t="shared" si="282"/>
        <v>6.2304742405192388E-3</v>
      </c>
      <c r="BD208">
        <f t="shared" si="282"/>
        <v>5.8327377296763542E-3</v>
      </c>
      <c r="BE208">
        <f t="shared" si="282"/>
        <v>5.4814973206236874E-3</v>
      </c>
      <c r="BF208">
        <f t="shared" si="282"/>
        <v>5.1676636936108687E-3</v>
      </c>
      <c r="BG208">
        <f t="shared" si="282"/>
        <v>4.8847206423045996E-3</v>
      </c>
      <c r="BH208">
        <f t="shared" si="276"/>
        <v>4.6277947102142305E-3</v>
      </c>
      <c r="BI208">
        <f t="shared" si="276"/>
        <v>4.3931211578877105E-3</v>
      </c>
      <c r="BJ208">
        <f t="shared" si="276"/>
        <v>4.1777166196786397E-3</v>
      </c>
      <c r="BK208">
        <f t="shared" si="276"/>
        <v>3.9791677990612812E-3</v>
      </c>
      <c r="BL208">
        <f t="shared" si="276"/>
        <v>3.7954892374938718E-3</v>
      </c>
      <c r="BM208">
        <f t="shared" si="276"/>
        <v>3.6250242094878564E-3</v>
      </c>
      <c r="BN208">
        <f t="shared" si="276"/>
        <v>3.4663736334116279E-3</v>
      </c>
      <c r="BO208">
        <f t="shared" si="276"/>
        <v>3.3183438026543675E-3</v>
      </c>
      <c r="BP208">
        <f t="shared" si="276"/>
        <v>3.17990712839672E-3</v>
      </c>
      <c r="BQ208">
        <f t="shared" si="276"/>
        <v>3.0501721047443016E-3</v>
      </c>
      <c r="BR208">
        <f t="shared" si="276"/>
        <v>2.9283599543016986E-3</v>
      </c>
      <c r="BS208">
        <f t="shared" si="276"/>
        <v>2.8137862066279461E-3</v>
      </c>
      <c r="BT208">
        <f t="shared" si="276"/>
        <v>2.7058459817455634E-3</v>
      </c>
      <c r="BU208">
        <f t="shared" si="276"/>
        <v>2.6040020991651984E-3</v>
      </c>
      <c r="BV208">
        <f t="shared" si="271"/>
        <v>2.5077753713402297E-3</v>
      </c>
      <c r="BW208">
        <f t="shared" si="271"/>
        <v>2.4167366068931313E-3</v>
      </c>
      <c r="BX208">
        <f t="shared" si="271"/>
        <v>2.3304999671535402E-3</v>
      </c>
      <c r="BY208">
        <f t="shared" si="271"/>
        <v>2.248717404831773E-3</v>
      </c>
      <c r="BZ208">
        <f t="shared" si="271"/>
        <v>2.1710739760816208E-3</v>
      </c>
      <c r="CA208">
        <f t="shared" si="271"/>
        <v>2.0972838635151141E-3</v>
      </c>
      <c r="CB208">
        <f t="shared" si="271"/>
        <v>2.0270869825028668E-3</v>
      </c>
      <c r="CC208">
        <f t="shared" si="271"/>
        <v>1.9602460694957153E-3</v>
      </c>
      <c r="CD208">
        <f t="shared" si="271"/>
        <v>1.8965441713599182E-3</v>
      </c>
      <c r="CE208">
        <f t="shared" si="271"/>
        <v>1.8357824704100076E-3</v>
      </c>
      <c r="CF208">
        <f t="shared" si="277"/>
        <v>1.7777783920882384E-3</v>
      </c>
      <c r="CG208">
        <f t="shared" si="277"/>
        <v>1.722363951906248E-3</v>
      </c>
      <c r="CH208">
        <f t="shared" si="277"/>
        <v>1.6693843059429425E-3</v>
      </c>
      <c r="CI208">
        <f t="shared" si="277"/>
        <v>1.6186964753362647E-3</v>
      </c>
      <c r="CJ208">
        <f t="shared" si="277"/>
        <v>1.5701682201559415E-3</v>
      </c>
      <c r="CK208">
        <f t="shared" si="277"/>
        <v>1.523677042057229E-3</v>
      </c>
      <c r="CL208">
        <f t="shared" si="277"/>
        <v>1.479109298389063E-3</v>
      </c>
      <c r="CM208">
        <f t="shared" si="277"/>
        <v>1.4363594131153493E-3</v>
      </c>
      <c r="CN208">
        <f t="shared" si="277"/>
        <v>1.395329172122893E-3</v>
      </c>
      <c r="CO208">
        <f t="shared" si="277"/>
        <v>1.3559270923254223E-3</v>
      </c>
      <c r="CP208">
        <f t="shared" si="283"/>
        <v>1.3180678555023977E-3</v>
      </c>
      <c r="CQ208">
        <f t="shared" si="283"/>
        <v>1.2816717990909066E-3</v>
      </c>
      <c r="CR208">
        <f t="shared" si="283"/>
        <v>8.254305068431415E-4</v>
      </c>
      <c r="CS208">
        <f t="shared" si="283"/>
        <v>5.3628786689502504E-4</v>
      </c>
      <c r="CT208">
        <f t="shared" si="283"/>
        <v>3.7150935986987442E-4</v>
      </c>
      <c r="CU208">
        <f t="shared" si="283"/>
        <v>2.5851990587499635E-4</v>
      </c>
      <c r="CV208">
        <f t="shared" si="283"/>
        <v>1.7657110911932036E-4</v>
      </c>
      <c r="CW208">
        <f t="shared" si="283"/>
        <v>1.1610324392456144E-4</v>
      </c>
      <c r="CX208">
        <f t="shared" si="283"/>
        <v>7.1722750922930515E-5</v>
      </c>
      <c r="CY208">
        <f t="shared" si="283"/>
        <v>4.0006950303714697E-5</v>
      </c>
      <c r="CZ208">
        <f t="shared" si="283"/>
        <v>1.860826152703053E-5</v>
      </c>
      <c r="DA208">
        <f t="shared" si="283"/>
        <v>5.8247252770578655E-6</v>
      </c>
      <c r="DB208">
        <f t="shared" si="283"/>
        <v>3.7010269939540039E-7</v>
      </c>
      <c r="DC208">
        <f t="shared" si="283"/>
        <v>0</v>
      </c>
      <c r="DD208">
        <f t="shared" si="283"/>
        <v>0</v>
      </c>
      <c r="DE208">
        <f t="shared" si="283"/>
        <v>0</v>
      </c>
      <c r="DF208">
        <f t="shared" si="278"/>
        <v>0</v>
      </c>
      <c r="DG208">
        <f t="shared" si="278"/>
        <v>0</v>
      </c>
      <c r="DH208">
        <f t="shared" si="278"/>
        <v>0</v>
      </c>
      <c r="DI208">
        <f t="shared" si="278"/>
        <v>0</v>
      </c>
      <c r="DJ208">
        <f t="shared" si="278"/>
        <v>0</v>
      </c>
      <c r="DK208">
        <f t="shared" si="278"/>
        <v>0</v>
      </c>
      <c r="DL208">
        <f t="shared" si="278"/>
        <v>0</v>
      </c>
      <c r="DM208">
        <f t="shared" si="278"/>
        <v>0</v>
      </c>
      <c r="DN208">
        <f t="shared" si="278"/>
        <v>0</v>
      </c>
      <c r="DO208">
        <f t="shared" si="278"/>
        <v>0</v>
      </c>
      <c r="DP208">
        <f t="shared" si="278"/>
        <v>0</v>
      </c>
      <c r="DQ208">
        <f t="shared" si="278"/>
        <v>0</v>
      </c>
      <c r="DR208">
        <f t="shared" si="278"/>
        <v>0</v>
      </c>
      <c r="DS208">
        <f t="shared" si="278"/>
        <v>0</v>
      </c>
      <c r="DT208">
        <f t="shared" si="273"/>
        <v>0</v>
      </c>
      <c r="DU208">
        <f t="shared" si="273"/>
        <v>0</v>
      </c>
      <c r="DV208">
        <f t="shared" si="273"/>
        <v>0</v>
      </c>
      <c r="DW208">
        <f t="shared" si="273"/>
        <v>0</v>
      </c>
      <c r="DX208">
        <f t="shared" si="273"/>
        <v>0</v>
      </c>
      <c r="DY208">
        <f t="shared" si="273"/>
        <v>0</v>
      </c>
      <c r="DZ208">
        <f t="shared" si="273"/>
        <v>0</v>
      </c>
      <c r="EA208">
        <f t="shared" si="273"/>
        <v>0</v>
      </c>
      <c r="EB208">
        <f t="shared" si="273"/>
        <v>0</v>
      </c>
      <c r="EC208">
        <f t="shared" si="273"/>
        <v>0</v>
      </c>
      <c r="ED208">
        <f t="shared" si="279"/>
        <v>0</v>
      </c>
      <c r="EE208">
        <f t="shared" si="279"/>
        <v>0</v>
      </c>
      <c r="EF208">
        <f t="shared" si="279"/>
        <v>0</v>
      </c>
      <c r="EG208">
        <f t="shared" si="279"/>
        <v>0</v>
      </c>
      <c r="EH208">
        <f t="shared" si="279"/>
        <v>0</v>
      </c>
      <c r="EI208">
        <f t="shared" si="279"/>
        <v>0</v>
      </c>
      <c r="EJ208">
        <f t="shared" si="279"/>
        <v>0</v>
      </c>
      <c r="EK208">
        <f t="shared" si="279"/>
        <v>0</v>
      </c>
      <c r="EL208">
        <f t="shared" si="279"/>
        <v>0</v>
      </c>
      <c r="EM208">
        <f t="shared" si="279"/>
        <v>0</v>
      </c>
      <c r="EN208">
        <f t="shared" si="279"/>
        <v>0</v>
      </c>
      <c r="EO208">
        <f t="shared" si="279"/>
        <v>0</v>
      </c>
      <c r="EP208">
        <f t="shared" si="279"/>
        <v>0</v>
      </c>
      <c r="EQ208">
        <f t="shared" si="279"/>
        <v>0</v>
      </c>
      <c r="ER208">
        <f t="shared" si="279"/>
        <v>0</v>
      </c>
      <c r="ES208">
        <f t="shared" si="279"/>
        <v>0</v>
      </c>
      <c r="ET208">
        <f t="shared" si="280"/>
        <v>0</v>
      </c>
      <c r="EU208">
        <f t="shared" si="280"/>
        <v>0</v>
      </c>
      <c r="EV208">
        <f t="shared" si="280"/>
        <v>0</v>
      </c>
      <c r="EW208">
        <f t="shared" si="280"/>
        <v>0</v>
      </c>
      <c r="EX208">
        <f t="shared" si="280"/>
        <v>0</v>
      </c>
      <c r="EZ208">
        <f t="shared" si="266"/>
        <v>0.88853439063381601</v>
      </c>
      <c r="FB208">
        <f t="shared" si="267"/>
        <v>1.0250453819420358E-2</v>
      </c>
      <c r="FC208">
        <f t="shared" si="268"/>
        <v>0.24870540012986711</v>
      </c>
    </row>
    <row r="209" spans="1:159" x14ac:dyDescent="0.25">
      <c r="A209">
        <v>1310</v>
      </c>
      <c r="B209" s="20">
        <f>'Input spectra'!S208</f>
        <v>4.1375419126498697E-2</v>
      </c>
      <c r="C209">
        <f>'Input spectra'!D208</f>
        <v>0</v>
      </c>
      <c r="D209">
        <f t="shared" si="274"/>
        <v>2.0653927966864227E-2</v>
      </c>
      <c r="E209">
        <f t="shared" si="274"/>
        <v>2.0418855658312921E-2</v>
      </c>
      <c r="F209">
        <f t="shared" si="274"/>
        <v>2.0185372453708699E-2</v>
      </c>
      <c r="G209">
        <f t="shared" si="274"/>
        <v>1.9953469237901891E-2</v>
      </c>
      <c r="H209">
        <f t="shared" si="274"/>
        <v>1.9723136943923626E-2</v>
      </c>
      <c r="I209">
        <f t="shared" si="274"/>
        <v>1.9494366552743388E-2</v>
      </c>
      <c r="J209">
        <f t="shared" si="274"/>
        <v>1.9267149093027697E-2</v>
      </c>
      <c r="K209">
        <f t="shared" si="274"/>
        <v>1.9041475640899988E-2</v>
      </c>
      <c r="L209">
        <f t="shared" si="274"/>
        <v>1.8817337319701678E-2</v>
      </c>
      <c r="M209">
        <f t="shared" si="274"/>
        <v>1.859472529975436E-2</v>
      </c>
      <c r="N209">
        <f t="shared" si="281"/>
        <v>1.8373630798123194E-2</v>
      </c>
      <c r="O209">
        <f t="shared" si="281"/>
        <v>1.815404507838142E-2</v>
      </c>
      <c r="P209">
        <f t="shared" si="281"/>
        <v>1.7935959450376036E-2</v>
      </c>
      <c r="Q209">
        <f t="shared" si="281"/>
        <v>1.7719365269994618E-2</v>
      </c>
      <c r="R209">
        <f t="shared" si="281"/>
        <v>1.7504253938933258E-2</v>
      </c>
      <c r="S209">
        <f t="shared" si="281"/>
        <v>1.7290616904465671E-2</v>
      </c>
      <c r="T209">
        <f t="shared" si="281"/>
        <v>1.7078445659213383E-2</v>
      </c>
      <c r="U209">
        <f t="shared" si="281"/>
        <v>1.6867731740917068E-2</v>
      </c>
      <c r="V209">
        <f t="shared" si="281"/>
        <v>1.6658466732208995E-2</v>
      </c>
      <c r="W209">
        <f t="shared" si="281"/>
        <v>1.6450642260386596E-2</v>
      </c>
      <c r="X209">
        <f t="shared" si="281"/>
        <v>1.6244249997187092E-2</v>
      </c>
      <c r="Y209">
        <f t="shared" si="281"/>
        <v>1.603928165856329E-2</v>
      </c>
      <c r="Z209">
        <f t="shared" si="281"/>
        <v>1.5835729004460414E-2</v>
      </c>
      <c r="AA209">
        <f t="shared" si="281"/>
        <v>1.5633583838594058E-2</v>
      </c>
      <c r="AB209">
        <f t="shared" si="281"/>
        <v>1.5432838008229194E-2</v>
      </c>
      <c r="AC209">
        <f t="shared" si="281"/>
        <v>1.523348340396031E-2</v>
      </c>
      <c r="AD209">
        <f t="shared" si="275"/>
        <v>1.5035511959492553E-2</v>
      </c>
      <c r="AE209">
        <f t="shared" si="275"/>
        <v>1.4838915651423997E-2</v>
      </c>
      <c r="AF209">
        <f t="shared" si="275"/>
        <v>1.464368649902895E-2</v>
      </c>
      <c r="AG209">
        <f t="shared" ref="AD209:AQ227" si="284">AG$2*EXP(- AG$1 * ($C209*_c2+$B209))</f>
        <v>1.444981656404231E-2</v>
      </c>
      <c r="AH209">
        <f t="shared" si="284"/>
        <v>1.4257297950445004E-2</v>
      </c>
      <c r="AI209">
        <f t="shared" si="284"/>
        <v>1.4066122804250443E-2</v>
      </c>
      <c r="AJ209">
        <f t="shared" si="284"/>
        <v>1.3876283313292043E-2</v>
      </c>
      <c r="AK209">
        <f t="shared" si="284"/>
        <v>1.3687771707011763E-2</v>
      </c>
      <c r="AL209">
        <f t="shared" si="284"/>
        <v>1.3500580256249705E-2</v>
      </c>
      <c r="AM209">
        <f t="shared" si="284"/>
        <v>1.3314701273034715E-2</v>
      </c>
      <c r="AN209">
        <f t="shared" si="284"/>
        <v>1.3130127110376021E-2</v>
      </c>
      <c r="AO209">
        <f t="shared" si="284"/>
        <v>1.2946850162055884E-2</v>
      </c>
      <c r="AP209">
        <f t="shared" si="284"/>
        <v>1.2764862862423277E-2</v>
      </c>
      <c r="AQ209">
        <f t="shared" si="284"/>
        <v>1.2584157686188533E-2</v>
      </c>
      <c r="AR209">
        <f t="shared" si="282"/>
        <v>1.2404727148219061E-2</v>
      </c>
      <c r="AS209">
        <f t="shared" si="282"/>
        <v>1.2226563803336008E-2</v>
      </c>
      <c r="AT209">
        <f t="shared" si="282"/>
        <v>1.2049660246111911E-2</v>
      </c>
      <c r="AU209">
        <f t="shared" si="282"/>
        <v>1.1874009110669404E-2</v>
      </c>
      <c r="AV209">
        <f t="shared" si="282"/>
        <v>1.1699603070480834E-2</v>
      </c>
      <c r="AW209">
        <f t="shared" si="282"/>
        <v>1.1526434838168897E-2</v>
      </c>
      <c r="AX209">
        <f t="shared" si="282"/>
        <v>1.0249666313656473E-2</v>
      </c>
      <c r="AY209">
        <f t="shared" si="282"/>
        <v>8.7610193760874998E-3</v>
      </c>
      <c r="AZ209">
        <f t="shared" si="282"/>
        <v>7.8892298634024704E-3</v>
      </c>
      <c r="BA209">
        <f t="shared" si="282"/>
        <v>7.2291355244628397E-3</v>
      </c>
      <c r="BB209">
        <f t="shared" si="282"/>
        <v>6.6898927662063477E-3</v>
      </c>
      <c r="BC209">
        <f t="shared" si="282"/>
        <v>6.232143224455043E-3</v>
      </c>
      <c r="BD209">
        <f t="shared" si="282"/>
        <v>5.8343308104946302E-3</v>
      </c>
      <c r="BE209">
        <f t="shared" si="282"/>
        <v>5.4830232633461731E-3</v>
      </c>
      <c r="BF209">
        <f t="shared" si="282"/>
        <v>5.169129417948966E-3</v>
      </c>
      <c r="BG209">
        <f t="shared" si="282"/>
        <v>4.8861317750128943E-3</v>
      </c>
      <c r="BH209">
        <f t="shared" si="276"/>
        <v>4.6291559313702615E-3</v>
      </c>
      <c r="BI209">
        <f t="shared" si="276"/>
        <v>4.3944364304331516E-3</v>
      </c>
      <c r="BJ209">
        <f t="shared" si="276"/>
        <v>4.1789893483572364E-3</v>
      </c>
      <c r="BK209">
        <f t="shared" ref="BH209:BU227" si="285">BK$2*EXP(- BK$1 * ($C209*_c2+$B209))</f>
        <v>3.980400944396504E-3</v>
      </c>
      <c r="BL209">
        <f t="shared" si="285"/>
        <v>3.7966853999150132E-3</v>
      </c>
      <c r="BM209">
        <f t="shared" si="285"/>
        <v>3.6261856929395682E-3</v>
      </c>
      <c r="BN209">
        <f t="shared" si="285"/>
        <v>3.4675024944468475E-3</v>
      </c>
      <c r="BO209">
        <f t="shared" si="285"/>
        <v>3.3194418889979024E-3</v>
      </c>
      <c r="BP209">
        <f t="shared" si="285"/>
        <v>3.1809761097061186E-3</v>
      </c>
      <c r="BQ209">
        <f t="shared" si="285"/>
        <v>3.0512134974793703E-3</v>
      </c>
      <c r="BR209">
        <f t="shared" si="285"/>
        <v>2.9293751420719381E-3</v>
      </c>
      <c r="BS209">
        <f t="shared" si="285"/>
        <v>2.8147764570178148E-3</v>
      </c>
      <c r="BT209">
        <f t="shared" si="285"/>
        <v>2.7068124603603231E-3</v>
      </c>
      <c r="BU209">
        <f t="shared" si="285"/>
        <v>2.6049458814575458E-3</v>
      </c>
      <c r="BV209">
        <f t="shared" si="271"/>
        <v>2.5086974526461274E-3</v>
      </c>
      <c r="BW209">
        <f t="shared" si="271"/>
        <v>2.4176379110085293E-3</v>
      </c>
      <c r="BX209">
        <f t="shared" si="271"/>
        <v>2.3313813537117569E-3</v>
      </c>
      <c r="BY209">
        <f t="shared" si="271"/>
        <v>2.2495796756870899E-3</v>
      </c>
      <c r="BZ209">
        <f t="shared" si="271"/>
        <v>2.1719178808632814E-3</v>
      </c>
      <c r="CA209">
        <f t="shared" si="271"/>
        <v>2.0981101044840584E-3</v>
      </c>
      <c r="CB209">
        <f t="shared" si="271"/>
        <v>2.0278962188186984E-3</v>
      </c>
      <c r="CC209">
        <f t="shared" si="271"/>
        <v>1.961038920981898E-3</v>
      </c>
      <c r="CD209">
        <f t="shared" si="271"/>
        <v>1.8973212218397278E-3</v>
      </c>
      <c r="CE209">
        <f t="shared" si="271"/>
        <v>1.8365442706734102E-3</v>
      </c>
      <c r="CF209">
        <f t="shared" si="277"/>
        <v>1.7785254625399163E-3</v>
      </c>
      <c r="CG209">
        <f t="shared" si="277"/>
        <v>1.7230967849369287E-3</v>
      </c>
      <c r="CH209">
        <f t="shared" si="277"/>
        <v>1.6701033680596069E-3</v>
      </c>
      <c r="CI209">
        <f t="shared" si="277"/>
        <v>1.6194022090814033E-3</v>
      </c>
      <c r="CJ209">
        <f t="shared" si="277"/>
        <v>1.5708610458415716E-3</v>
      </c>
      <c r="CK209">
        <f t="shared" si="277"/>
        <v>1.5243573593356735E-3</v>
      </c>
      <c r="CL209">
        <f t="shared" si="277"/>
        <v>1.4797774876794071E-3</v>
      </c>
      <c r="CM209">
        <f t="shared" si="277"/>
        <v>1.4370158369018948E-3</v>
      </c>
      <c r="CN209">
        <f t="shared" si="277"/>
        <v>1.3959741761397464E-3</v>
      </c>
      <c r="CO209">
        <f t="shared" si="277"/>
        <v>1.3565610066395048E-3</v>
      </c>
      <c r="CP209">
        <f t="shared" si="283"/>
        <v>1.3186909955055976E-3</v>
      </c>
      <c r="CQ209">
        <f t="shared" si="283"/>
        <v>1.2822844664107508E-3</v>
      </c>
      <c r="CR209">
        <f t="shared" si="283"/>
        <v>8.2582941781185308E-4</v>
      </c>
      <c r="CS209">
        <f t="shared" si="283"/>
        <v>5.3654985989962697E-4</v>
      </c>
      <c r="CT209">
        <f t="shared" si="283"/>
        <v>3.7169280556700402E-4</v>
      </c>
      <c r="CU209">
        <f t="shared" si="283"/>
        <v>2.5864891744216591E-4</v>
      </c>
      <c r="CV209">
        <f t="shared" si="283"/>
        <v>1.7666015279414578E-4</v>
      </c>
      <c r="CW209">
        <f t="shared" si="283"/>
        <v>1.1616240409626463E-4</v>
      </c>
      <c r="CX209">
        <f t="shared" si="283"/>
        <v>7.1759673966450928E-5</v>
      </c>
      <c r="CY209">
        <f t="shared" si="283"/>
        <v>4.0027756191880192E-5</v>
      </c>
      <c r="CZ209">
        <f t="shared" si="283"/>
        <v>1.8618036657441795E-5</v>
      </c>
      <c r="DA209">
        <f t="shared" si="283"/>
        <v>5.8278156772341618E-6</v>
      </c>
      <c r="DB209">
        <f t="shared" si="283"/>
        <v>3.7030100795696732E-7</v>
      </c>
      <c r="DC209">
        <f t="shared" si="283"/>
        <v>0</v>
      </c>
      <c r="DD209">
        <f t="shared" si="283"/>
        <v>0</v>
      </c>
      <c r="DE209">
        <f t="shared" si="283"/>
        <v>0</v>
      </c>
      <c r="DF209">
        <f t="shared" si="278"/>
        <v>0</v>
      </c>
      <c r="DG209">
        <f t="shared" si="278"/>
        <v>0</v>
      </c>
      <c r="DH209">
        <f t="shared" si="278"/>
        <v>0</v>
      </c>
      <c r="DI209">
        <f t="shared" ref="DF209:DS227" si="286">DI$2*EXP(- DI$1 * ($C209*_c2+$B209))</f>
        <v>0</v>
      </c>
      <c r="DJ209">
        <f t="shared" si="286"/>
        <v>0</v>
      </c>
      <c r="DK209">
        <f t="shared" si="286"/>
        <v>0</v>
      </c>
      <c r="DL209">
        <f t="shared" si="286"/>
        <v>0</v>
      </c>
      <c r="DM209">
        <f t="shared" si="286"/>
        <v>0</v>
      </c>
      <c r="DN209">
        <f t="shared" si="286"/>
        <v>0</v>
      </c>
      <c r="DO209">
        <f t="shared" si="286"/>
        <v>0</v>
      </c>
      <c r="DP209">
        <f t="shared" si="286"/>
        <v>0</v>
      </c>
      <c r="DQ209">
        <f t="shared" si="286"/>
        <v>0</v>
      </c>
      <c r="DR209">
        <f t="shared" si="286"/>
        <v>0</v>
      </c>
      <c r="DS209">
        <f t="shared" si="286"/>
        <v>0</v>
      </c>
      <c r="DT209">
        <f t="shared" si="273"/>
        <v>0</v>
      </c>
      <c r="DU209">
        <f t="shared" si="273"/>
        <v>0</v>
      </c>
      <c r="DV209">
        <f t="shared" si="273"/>
        <v>0</v>
      </c>
      <c r="DW209">
        <f t="shared" si="273"/>
        <v>0</v>
      </c>
      <c r="DX209">
        <f t="shared" si="273"/>
        <v>0</v>
      </c>
      <c r="DY209">
        <f t="shared" si="273"/>
        <v>0</v>
      </c>
      <c r="DZ209">
        <f t="shared" si="273"/>
        <v>0</v>
      </c>
      <c r="EA209">
        <f t="shared" si="273"/>
        <v>0</v>
      </c>
      <c r="EB209">
        <f t="shared" si="273"/>
        <v>0</v>
      </c>
      <c r="EC209">
        <f t="shared" si="273"/>
        <v>0</v>
      </c>
      <c r="ED209">
        <f t="shared" si="279"/>
        <v>0</v>
      </c>
      <c r="EE209">
        <f t="shared" si="279"/>
        <v>0</v>
      </c>
      <c r="EF209">
        <f t="shared" si="279"/>
        <v>0</v>
      </c>
      <c r="EG209">
        <f t="shared" si="279"/>
        <v>0</v>
      </c>
      <c r="EH209">
        <f t="shared" si="279"/>
        <v>0</v>
      </c>
      <c r="EI209">
        <f t="shared" si="279"/>
        <v>0</v>
      </c>
      <c r="EJ209">
        <f t="shared" si="279"/>
        <v>0</v>
      </c>
      <c r="EK209">
        <f t="shared" si="279"/>
        <v>0</v>
      </c>
      <c r="EL209">
        <f t="shared" si="279"/>
        <v>0</v>
      </c>
      <c r="EM209">
        <f t="shared" si="279"/>
        <v>0</v>
      </c>
      <c r="EN209">
        <f t="shared" si="280"/>
        <v>0</v>
      </c>
      <c r="EO209">
        <f t="shared" si="280"/>
        <v>0</v>
      </c>
      <c r="EP209">
        <f t="shared" si="280"/>
        <v>0</v>
      </c>
      <c r="EQ209">
        <f t="shared" si="280"/>
        <v>0</v>
      </c>
      <c r="ER209">
        <f t="shared" si="280"/>
        <v>0</v>
      </c>
      <c r="ES209">
        <f t="shared" si="280"/>
        <v>0</v>
      </c>
      <c r="ET209">
        <f t="shared" si="280"/>
        <v>0</v>
      </c>
      <c r="EU209">
        <f t="shared" si="280"/>
        <v>0</v>
      </c>
      <c r="EV209">
        <f t="shared" si="280"/>
        <v>0</v>
      </c>
      <c r="EW209">
        <f t="shared" si="280"/>
        <v>0</v>
      </c>
      <c r="EX209">
        <f t="shared" si="280"/>
        <v>0</v>
      </c>
      <c r="EZ209">
        <f t="shared" si="266"/>
        <v>0.88866334629205579</v>
      </c>
      <c r="FB209">
        <f t="shared" si="267"/>
        <v>1.0237593479064833E-2</v>
      </c>
      <c r="FC209">
        <f t="shared" si="268"/>
        <v>0.2487070412088096</v>
      </c>
    </row>
    <row r="210" spans="1:159" x14ac:dyDescent="0.25">
      <c r="A210">
        <v>1315</v>
      </c>
      <c r="B210" s="20">
        <f>'Input spectra'!S209</f>
        <v>4.1322901787345101E-2</v>
      </c>
      <c r="C210">
        <f>'Input spectra'!D209</f>
        <v>0</v>
      </c>
      <c r="D210">
        <f t="shared" si="274"/>
        <v>2.0653927966864227E-2</v>
      </c>
      <c r="E210">
        <f t="shared" si="274"/>
        <v>2.0418962892991277E-2</v>
      </c>
      <c r="F210">
        <f t="shared" si="274"/>
        <v>2.0185584471232376E-2</v>
      </c>
      <c r="G210">
        <f t="shared" si="274"/>
        <v>1.9953783611311768E-2</v>
      </c>
      <c r="H210">
        <f t="shared" si="274"/>
        <v>1.9723551270944304E-2</v>
      </c>
      <c r="I210">
        <f t="shared" si="274"/>
        <v>1.9494878455594222E-2</v>
      </c>
      <c r="J210">
        <f t="shared" si="274"/>
        <v>1.9267756218235094E-2</v>
      </c>
      <c r="K210">
        <f t="shared" si="274"/>
        <v>1.9042175659110948E-2</v>
      </c>
      <c r="L210">
        <f t="shared" si="274"/>
        <v>1.8818127925498557E-2</v>
      </c>
      <c r="M210">
        <f t="shared" si="274"/>
        <v>1.8595604211470874E-2</v>
      </c>
      <c r="N210">
        <f t="shared" si="281"/>
        <v>1.8374595757661635E-2</v>
      </c>
      <c r="O210">
        <f t="shared" si="281"/>
        <v>1.8155093851031069E-2</v>
      </c>
      <c r="P210">
        <f t="shared" si="281"/>
        <v>1.793708982463281E-2</v>
      </c>
      <c r="Q210">
        <f t="shared" si="281"/>
        <v>1.772057505738189E-2</v>
      </c>
      <c r="R210">
        <f t="shared" si="281"/>
        <v>1.7505540973823872E-2</v>
      </c>
      <c r="S210">
        <f t="shared" si="281"/>
        <v>1.7291979043905142E-2</v>
      </c>
      <c r="T210">
        <f t="shared" si="281"/>
        <v>1.7079880782744278E-2</v>
      </c>
      <c r="U210">
        <f t="shared" si="281"/>
        <v>1.6869237750404539E-2</v>
      </c>
      <c r="V210">
        <f t="shared" si="281"/>
        <v>1.6660041551667497E-2</v>
      </c>
      <c r="W210">
        <f t="shared" si="281"/>
        <v>1.6452283835807723E-2</v>
      </c>
      <c r="X210">
        <f t="shared" si="281"/>
        <v>1.6245956296368613E-2</v>
      </c>
      <c r="Y210">
        <f t="shared" si="281"/>
        <v>1.604105067093926E-2</v>
      </c>
      <c r="Z210">
        <f t="shared" si="281"/>
        <v>1.583755874093248E-2</v>
      </c>
      <c r="AA210">
        <f t="shared" si="281"/>
        <v>1.5635472331363833E-2</v>
      </c>
      <c r="AB210">
        <f t="shared" si="281"/>
        <v>1.5434783310631819E-2</v>
      </c>
      <c r="AC210">
        <f t="shared" si="281"/>
        <v>1.5235483590299059E-2</v>
      </c>
      <c r="AD210">
        <f t="shared" si="284"/>
        <v>1.5037565124874584E-2</v>
      </c>
      <c r="AE210">
        <f t="shared" si="284"/>
        <v>1.4841019911597197E-2</v>
      </c>
      <c r="AF210">
        <f t="shared" si="284"/>
        <v>1.4645839990219867E-2</v>
      </c>
      <c r="AG210">
        <f t="shared" si="284"/>
        <v>1.445201744279517E-2</v>
      </c>
      <c r="AH210">
        <f t="shared" si="284"/>
        <v>1.4259544393461804E-2</v>
      </c>
      <c r="AI210">
        <f t="shared" si="284"/>
        <v>1.4068413008232134E-2</v>
      </c>
      <c r="AJ210">
        <f t="shared" si="284"/>
        <v>1.3878615494780758E-2</v>
      </c>
      <c r="AK210">
        <f t="shared" si="284"/>
        <v>1.3690144102234115E-2</v>
      </c>
      <c r="AL210">
        <f t="shared" si="284"/>
        <v>1.3502991120961136E-2</v>
      </c>
      <c r="AM210">
        <f t="shared" si="284"/>
        <v>1.3317148882364897E-2</v>
      </c>
      <c r="AN210">
        <f t="shared" si="284"/>
        <v>1.3132609758675282E-2</v>
      </c>
      <c r="AO210">
        <f t="shared" si="284"/>
        <v>1.2949366162742688E-2</v>
      </c>
      <c r="AP210">
        <f t="shared" si="284"/>
        <v>1.2767410547832713E-2</v>
      </c>
      <c r="AQ210">
        <f t="shared" si="284"/>
        <v>1.2586735407421843E-2</v>
      </c>
      <c r="AR210">
        <f t="shared" si="282"/>
        <v>1.2407333274994169E-2</v>
      </c>
      <c r="AS210">
        <f t="shared" si="282"/>
        <v>1.2229196723839058E-2</v>
      </c>
      <c r="AT210">
        <f t="shared" si="282"/>
        <v>1.2052318366849821E-2</v>
      </c>
      <c r="AU210">
        <f t="shared" si="282"/>
        <v>1.1876690856323409E-2</v>
      </c>
      <c r="AV210">
        <f t="shared" si="282"/>
        <v>1.1702306883761003E-2</v>
      </c>
      <c r="AW210">
        <f t="shared" si="282"/>
        <v>1.1529159179669669E-2</v>
      </c>
      <c r="AX210">
        <f t="shared" si="282"/>
        <v>1.025214272469905E-2</v>
      </c>
      <c r="AY210">
        <f t="shared" si="282"/>
        <v>8.7631821384972133E-3</v>
      </c>
      <c r="AZ210">
        <f t="shared" si="282"/>
        <v>7.8912188566177578E-3</v>
      </c>
      <c r="BA210">
        <f t="shared" si="282"/>
        <v>7.2309960731591011E-3</v>
      </c>
      <c r="BB210">
        <f t="shared" si="282"/>
        <v>6.6916496737030404E-3</v>
      </c>
      <c r="BC210">
        <f t="shared" si="282"/>
        <v>6.233812655468754E-3</v>
      </c>
      <c r="BD210">
        <f t="shared" si="282"/>
        <v>5.8359243264270166E-3</v>
      </c>
      <c r="BE210">
        <f t="shared" si="282"/>
        <v>5.4845496308615679E-3</v>
      </c>
      <c r="BF210">
        <f t="shared" si="282"/>
        <v>5.1705955580160969E-3</v>
      </c>
      <c r="BG210">
        <f t="shared" si="282"/>
        <v>4.8875433153792031E-3</v>
      </c>
      <c r="BH210">
        <f t="shared" si="285"/>
        <v>4.6305175529163592E-3</v>
      </c>
      <c r="BI210">
        <f t="shared" si="285"/>
        <v>4.3957520967628314E-3</v>
      </c>
      <c r="BJ210">
        <f t="shared" si="285"/>
        <v>4.1802624647687605E-3</v>
      </c>
      <c r="BK210">
        <f t="shared" si="285"/>
        <v>3.9816344718838484E-3</v>
      </c>
      <c r="BL210">
        <f t="shared" si="285"/>
        <v>3.7978819393111496E-3</v>
      </c>
      <c r="BM210">
        <f t="shared" si="285"/>
        <v>3.6273475485388111E-3</v>
      </c>
      <c r="BN210">
        <f t="shared" si="285"/>
        <v>3.4686317231075372E-3</v>
      </c>
      <c r="BO210">
        <f t="shared" si="285"/>
        <v>3.3205403387135558E-3</v>
      </c>
      <c r="BP210">
        <f t="shared" si="285"/>
        <v>3.1820454503722504E-3</v>
      </c>
      <c r="BQ210">
        <f t="shared" si="285"/>
        <v>3.0522552457677623E-3</v>
      </c>
      <c r="BR210">
        <f t="shared" si="285"/>
        <v>2.9303906817819058E-3</v>
      </c>
      <c r="BS210">
        <f t="shared" si="285"/>
        <v>2.8157670559046067E-3</v>
      </c>
      <c r="BT210">
        <f t="shared" si="285"/>
        <v>2.7077792841835378E-3</v>
      </c>
      <c r="BU210">
        <f t="shared" si="285"/>
        <v>2.6058900058099151E-3</v>
      </c>
      <c r="BV210">
        <f t="shared" si="271"/>
        <v>2.5096198729911371E-3</v>
      </c>
      <c r="BW210">
        <f t="shared" si="271"/>
        <v>2.4185395512586571E-3</v>
      </c>
      <c r="BX210">
        <f t="shared" si="271"/>
        <v>2.332263073607144E-3</v>
      </c>
      <c r="BY210">
        <f t="shared" si="271"/>
        <v>2.2504422771802298E-3</v>
      </c>
      <c r="BZ210">
        <f t="shared" si="271"/>
        <v>2.1727621136739678E-3</v>
      </c>
      <c r="CA210">
        <f t="shared" si="271"/>
        <v>2.098936670956932E-3</v>
      </c>
      <c r="CB210">
        <f t="shared" si="271"/>
        <v>2.0287057781909258E-3</v>
      </c>
      <c r="CC210">
        <f t="shared" si="271"/>
        <v>1.961832093148983E-3</v>
      </c>
      <c r="CD210">
        <f t="shared" si="271"/>
        <v>1.898098590692005E-3</v>
      </c>
      <c r="CE210">
        <f t="shared" si="271"/>
        <v>1.8373063870633969E-3</v>
      </c>
      <c r="CF210">
        <f t="shared" si="277"/>
        <v>1.7792728469307568E-3</v>
      </c>
      <c r="CG210">
        <f t="shared" si="277"/>
        <v>1.723829929774095E-3</v>
      </c>
      <c r="CH210">
        <f t="shared" si="277"/>
        <v>1.6708227399014348E-3</v>
      </c>
      <c r="CI210">
        <f t="shared" si="277"/>
        <v>1.6201082505186428E-3</v>
      </c>
      <c r="CJ210">
        <f t="shared" si="277"/>
        <v>1.5715541772316633E-3</v>
      </c>
      <c r="CK210">
        <f t="shared" si="277"/>
        <v>1.5250379803737639E-3</v>
      </c>
      <c r="CL210">
        <f t="shared" si="277"/>
        <v>1.4804459788250151E-3</v>
      </c>
      <c r="CM210">
        <f t="shared" si="277"/>
        <v>1.4376725606775544E-3</v>
      </c>
      <c r="CN210">
        <f t="shared" si="277"/>
        <v>1.3966194783157652E-3</v>
      </c>
      <c r="CO210">
        <f t="shared" si="277"/>
        <v>1.3571952173171309E-3</v>
      </c>
      <c r="CP210">
        <f t="shared" si="283"/>
        <v>1.3193144301093084E-3</v>
      </c>
      <c r="CQ210">
        <f t="shared" si="283"/>
        <v>1.2828974265990539E-3</v>
      </c>
      <c r="CR210">
        <f t="shared" si="283"/>
        <v>8.2622852156476569E-4</v>
      </c>
      <c r="CS210">
        <f t="shared" si="283"/>
        <v>5.3681198089581455E-4</v>
      </c>
      <c r="CT210">
        <f t="shared" si="283"/>
        <v>3.718763418468414E-4</v>
      </c>
      <c r="CU210">
        <f t="shared" si="283"/>
        <v>2.5877799339116476E-4</v>
      </c>
      <c r="CV210">
        <f t="shared" si="283"/>
        <v>1.7674924137312372E-4</v>
      </c>
      <c r="CW210">
        <f t="shared" si="283"/>
        <v>1.1622159441291296E-4</v>
      </c>
      <c r="CX210">
        <f t="shared" si="283"/>
        <v>7.1796616018042337E-5</v>
      </c>
      <c r="CY210">
        <f t="shared" si="283"/>
        <v>4.0048572900290155E-5</v>
      </c>
      <c r="CZ210">
        <f t="shared" si="283"/>
        <v>1.8627816922839708E-5</v>
      </c>
      <c r="DA210">
        <f t="shared" si="283"/>
        <v>5.830907717071179E-6</v>
      </c>
      <c r="DB210">
        <f t="shared" si="283"/>
        <v>3.7049942277629909E-7</v>
      </c>
      <c r="DC210">
        <f t="shared" si="283"/>
        <v>0</v>
      </c>
      <c r="DD210">
        <f t="shared" si="283"/>
        <v>0</v>
      </c>
      <c r="DE210">
        <f t="shared" si="283"/>
        <v>0</v>
      </c>
      <c r="DF210">
        <f t="shared" si="286"/>
        <v>0</v>
      </c>
      <c r="DG210">
        <f t="shared" si="286"/>
        <v>0</v>
      </c>
      <c r="DH210">
        <f t="shared" si="286"/>
        <v>0</v>
      </c>
      <c r="DI210">
        <f t="shared" si="286"/>
        <v>0</v>
      </c>
      <c r="DJ210">
        <f t="shared" si="286"/>
        <v>0</v>
      </c>
      <c r="DK210">
        <f t="shared" si="286"/>
        <v>0</v>
      </c>
      <c r="DL210">
        <f t="shared" si="286"/>
        <v>0</v>
      </c>
      <c r="DM210">
        <f t="shared" si="286"/>
        <v>0</v>
      </c>
      <c r="DN210">
        <f t="shared" si="286"/>
        <v>0</v>
      </c>
      <c r="DO210">
        <f t="shared" si="286"/>
        <v>0</v>
      </c>
      <c r="DP210">
        <f t="shared" si="286"/>
        <v>0</v>
      </c>
      <c r="DQ210">
        <f t="shared" si="286"/>
        <v>0</v>
      </c>
      <c r="DR210">
        <f t="shared" si="286"/>
        <v>0</v>
      </c>
      <c r="DS210">
        <f t="shared" si="286"/>
        <v>0</v>
      </c>
      <c r="DT210">
        <f t="shared" si="273"/>
        <v>0</v>
      </c>
      <c r="DU210">
        <f t="shared" si="273"/>
        <v>0</v>
      </c>
      <c r="DV210">
        <f t="shared" si="273"/>
        <v>0</v>
      </c>
      <c r="DW210">
        <f t="shared" si="273"/>
        <v>0</v>
      </c>
      <c r="DX210">
        <f t="shared" si="273"/>
        <v>0</v>
      </c>
      <c r="DY210">
        <f t="shared" si="273"/>
        <v>0</v>
      </c>
      <c r="DZ210">
        <f t="shared" si="273"/>
        <v>0</v>
      </c>
      <c r="EA210">
        <f t="shared" si="273"/>
        <v>0</v>
      </c>
      <c r="EB210">
        <f t="shared" si="273"/>
        <v>0</v>
      </c>
      <c r="EC210">
        <f t="shared" si="273"/>
        <v>0</v>
      </c>
      <c r="ED210">
        <f t="shared" si="279"/>
        <v>0</v>
      </c>
      <c r="EE210">
        <f t="shared" si="279"/>
        <v>0</v>
      </c>
      <c r="EF210">
        <f t="shared" si="279"/>
        <v>0</v>
      </c>
      <c r="EG210">
        <f t="shared" si="279"/>
        <v>0</v>
      </c>
      <c r="EH210">
        <f t="shared" si="279"/>
        <v>0</v>
      </c>
      <c r="EI210">
        <f t="shared" si="279"/>
        <v>0</v>
      </c>
      <c r="EJ210">
        <f t="shared" si="279"/>
        <v>0</v>
      </c>
      <c r="EK210">
        <f t="shared" si="279"/>
        <v>0</v>
      </c>
      <c r="EL210">
        <f t="shared" si="279"/>
        <v>0</v>
      </c>
      <c r="EM210">
        <f t="shared" si="279"/>
        <v>0</v>
      </c>
      <c r="EN210">
        <f t="shared" si="279"/>
        <v>0</v>
      </c>
      <c r="EO210">
        <f t="shared" si="279"/>
        <v>0</v>
      </c>
      <c r="EP210">
        <f t="shared" si="279"/>
        <v>0</v>
      </c>
      <c r="EQ210">
        <f t="shared" si="279"/>
        <v>0</v>
      </c>
      <c r="ER210">
        <f t="shared" si="279"/>
        <v>0</v>
      </c>
      <c r="ES210">
        <f t="shared" si="279"/>
        <v>0</v>
      </c>
      <c r="ET210">
        <f t="shared" si="280"/>
        <v>0</v>
      </c>
      <c r="EU210">
        <f t="shared" si="280"/>
        <v>0</v>
      </c>
      <c r="EV210">
        <f t="shared" si="280"/>
        <v>0</v>
      </c>
      <c r="EW210">
        <f t="shared" si="280"/>
        <v>0</v>
      </c>
      <c r="EX210">
        <f t="shared" si="280"/>
        <v>0</v>
      </c>
      <c r="EZ210">
        <f t="shared" si="266"/>
        <v>0.88879233101093524</v>
      </c>
      <c r="FB210">
        <f t="shared" si="267"/>
        <v>1.022473280100944E-2</v>
      </c>
      <c r="FC210">
        <f t="shared" si="268"/>
        <v>0.2487086822879748</v>
      </c>
    </row>
    <row r="211" spans="1:159" x14ac:dyDescent="0.25">
      <c r="A211">
        <v>1320</v>
      </c>
      <c r="B211" s="20">
        <f>'Input spectra'!S210</f>
        <v>4.1270384448191498E-2</v>
      </c>
      <c r="C211">
        <f>'Input spectra'!D210</f>
        <v>0</v>
      </c>
      <c r="D211">
        <f t="shared" si="274"/>
        <v>2.0653927966864227E-2</v>
      </c>
      <c r="E211">
        <f t="shared" si="274"/>
        <v>2.0419070128232807E-2</v>
      </c>
      <c r="F211">
        <f t="shared" si="274"/>
        <v>2.0185796490982982E-2</v>
      </c>
      <c r="G211">
        <f t="shared" si="274"/>
        <v>1.9954097989674704E-2</v>
      </c>
      <c r="H211">
        <f t="shared" si="274"/>
        <v>1.9723965606668815E-2</v>
      </c>
      <c r="I211">
        <f t="shared" si="274"/>
        <v>1.9495390371887116E-2</v>
      </c>
      <c r="J211">
        <f t="shared" si="274"/>
        <v>1.9268363362573551E-2</v>
      </c>
      <c r="K211">
        <f t="shared" si="274"/>
        <v>1.9042875703056541E-2</v>
      </c>
      <c r="L211">
        <f t="shared" si="274"/>
        <v>1.8818918564512541E-2</v>
      </c>
      <c r="M211">
        <f t="shared" si="274"/>
        <v>1.8596483164730667E-2</v>
      </c>
      <c r="N211">
        <f t="shared" si="281"/>
        <v>1.8375560767878513E-2</v>
      </c>
      <c r="O211">
        <f t="shared" si="281"/>
        <v>1.8156142684269096E-2</v>
      </c>
      <c r="P211">
        <f t="shared" si="281"/>
        <v>1.7938220270128931E-2</v>
      </c>
      <c r="Q211">
        <f t="shared" si="281"/>
        <v>1.7721784927367239E-2</v>
      </c>
      <c r="R211">
        <f t="shared" si="281"/>
        <v>1.7506828103346268E-2</v>
      </c>
      <c r="S211">
        <f t="shared" si="281"/>
        <v>1.7293341290652745E-2</v>
      </c>
      <c r="T211">
        <f t="shared" si="281"/>
        <v>1.7081316026870425E-2</v>
      </c>
      <c r="U211">
        <f t="shared" si="281"/>
        <v>1.6870743894353751E-2</v>
      </c>
      <c r="V211">
        <f t="shared" si="281"/>
        <v>1.6661616520002621E-2</v>
      </c>
      <c r="W211">
        <f t="shared" si="281"/>
        <v>1.6453925575038258E-2</v>
      </c>
      <c r="X211">
        <f t="shared" si="281"/>
        <v>1.6247662774780128E-2</v>
      </c>
      <c r="Y211">
        <f t="shared" si="281"/>
        <v>1.6042819878424017E-2</v>
      </c>
      <c r="Z211">
        <f t="shared" si="281"/>
        <v>1.5839388688821114E-2</v>
      </c>
      <c r="AA211">
        <f t="shared" si="281"/>
        <v>1.5637361052258204E-2</v>
      </c>
      <c r="AB211">
        <f t="shared" si="281"/>
        <v>1.5436728858238954E-2</v>
      </c>
      <c r="AC211">
        <f t="shared" si="281"/>
        <v>1.5237484039266209E-2</v>
      </c>
      <c r="AD211">
        <f t="shared" si="284"/>
        <v>1.5039618570625392E-2</v>
      </c>
      <c r="AE211">
        <f t="shared" si="284"/>
        <v>1.4843124470168946E-2</v>
      </c>
      <c r="AF211">
        <f t="shared" si="284"/>
        <v>1.4647993798101826E-2</v>
      </c>
      <c r="AG211">
        <f t="shared" si="284"/>
        <v>1.4454218656768011E-2</v>
      </c>
      <c r="AH211">
        <f t="shared" si="284"/>
        <v>1.4261791190438116E-2</v>
      </c>
      <c r="AI211">
        <f t="shared" si="284"/>
        <v>1.4070703585097977E-2</v>
      </c>
      <c r="AJ211">
        <f t="shared" si="284"/>
        <v>1.3880948068238301E-2</v>
      </c>
      <c r="AK211">
        <f t="shared" si="284"/>
        <v>1.3692516908645315E-2</v>
      </c>
      <c r="AL211">
        <f t="shared" si="284"/>
        <v>1.3505402416192485E-2</v>
      </c>
      <c r="AM211">
        <f t="shared" si="284"/>
        <v>1.3319596941633182E-2</v>
      </c>
      <c r="AN211">
        <f t="shared" si="284"/>
        <v>1.3135092876394415E-2</v>
      </c>
      <c r="AO211">
        <f t="shared" si="284"/>
        <v>1.2951882652371542E-2</v>
      </c>
      <c r="AP211">
        <f t="shared" si="284"/>
        <v>1.2769958741723989E-2</v>
      </c>
      <c r="AQ211">
        <f t="shared" si="284"/>
        <v>1.2589313656671961E-2</v>
      </c>
      <c r="AR211">
        <f t="shared" si="282"/>
        <v>1.2409939949294159E-2</v>
      </c>
      <c r="AS211">
        <f t="shared" si="282"/>
        <v>1.2231830211326462E-2</v>
      </c>
      <c r="AT211">
        <f t="shared" si="282"/>
        <v>1.2054977073961599E-2</v>
      </c>
      <c r="AU211">
        <f t="shared" si="282"/>
        <v>1.1879373207649823E-2</v>
      </c>
      <c r="AV211">
        <f t="shared" si="282"/>
        <v>1.1705011321900511E-2</v>
      </c>
      <c r="AW211">
        <f t="shared" si="282"/>
        <v>1.1531884165084773E-2</v>
      </c>
      <c r="AX211">
        <f t="shared" si="282"/>
        <v>1.0254619734064677E-2</v>
      </c>
      <c r="AY211">
        <f t="shared" si="282"/>
        <v>8.7653454348106917E-3</v>
      </c>
      <c r="AZ211">
        <f t="shared" si="282"/>
        <v>7.893208351288079E-3</v>
      </c>
      <c r="BA211">
        <f t="shared" si="282"/>
        <v>7.2328571007011996E-3</v>
      </c>
      <c r="BB211">
        <f t="shared" si="282"/>
        <v>6.693407042600844E-3</v>
      </c>
      <c r="BC211">
        <f t="shared" si="282"/>
        <v>6.235482533680131E-3</v>
      </c>
      <c r="BD211">
        <f t="shared" si="282"/>
        <v>5.837518277592357E-3</v>
      </c>
      <c r="BE211">
        <f t="shared" si="282"/>
        <v>5.4860764232881254E-3</v>
      </c>
      <c r="BF211">
        <f t="shared" si="282"/>
        <v>5.1720621139301776E-3</v>
      </c>
      <c r="BG211">
        <f t="shared" si="282"/>
        <v>4.8889552635212937E-3</v>
      </c>
      <c r="BH211">
        <f t="shared" si="285"/>
        <v>4.6318795749702955E-3</v>
      </c>
      <c r="BI211">
        <f t="shared" si="285"/>
        <v>4.3970681569946461E-3</v>
      </c>
      <c r="BJ211">
        <f t="shared" si="285"/>
        <v>4.1815359690313319E-3</v>
      </c>
      <c r="BK211">
        <f t="shared" si="285"/>
        <v>3.9828683816417439E-3</v>
      </c>
      <c r="BL211">
        <f t="shared" si="285"/>
        <v>3.7990788558010867E-3</v>
      </c>
      <c r="BM211">
        <f t="shared" si="285"/>
        <v>3.6285097764048231E-3</v>
      </c>
      <c r="BN211">
        <f t="shared" si="285"/>
        <v>3.4697613195134179E-3</v>
      </c>
      <c r="BO211">
        <f t="shared" si="285"/>
        <v>3.3216391519215729E-3</v>
      </c>
      <c r="BP211">
        <f t="shared" si="285"/>
        <v>3.1831151505159212E-3</v>
      </c>
      <c r="BQ211">
        <f t="shared" si="285"/>
        <v>3.053297349730871E-3</v>
      </c>
      <c r="BR211">
        <f t="shared" si="285"/>
        <v>2.9314065735536118E-3</v>
      </c>
      <c r="BS211">
        <f t="shared" si="285"/>
        <v>2.8167580034109672E-3</v>
      </c>
      <c r="BT211">
        <f t="shared" si="285"/>
        <v>2.7087464533385106E-3</v>
      </c>
      <c r="BU211">
        <f t="shared" si="285"/>
        <v>2.6068344723462812E-3</v>
      </c>
      <c r="BV211">
        <f t="shared" si="271"/>
        <v>2.5105426324999198E-3</v>
      </c>
      <c r="BW211">
        <f t="shared" si="271"/>
        <v>2.4194415277688746E-3</v>
      </c>
      <c r="BX211">
        <f t="shared" si="271"/>
        <v>2.3331451269657682E-3</v>
      </c>
      <c r="BY211">
        <f t="shared" si="271"/>
        <v>2.2513052094379768E-3</v>
      </c>
      <c r="BZ211">
        <f t="shared" si="271"/>
        <v>2.173606674641186E-3</v>
      </c>
      <c r="CA211">
        <f t="shared" si="271"/>
        <v>2.0997635630619705E-3</v>
      </c>
      <c r="CB211">
        <f t="shared" si="271"/>
        <v>2.0295156607485175E-3</v>
      </c>
      <c r="CC211">
        <f t="shared" si="271"/>
        <v>1.9626255861266758E-3</v>
      </c>
      <c r="CD211">
        <f t="shared" si="271"/>
        <v>1.8988762780471936E-3</v>
      </c>
      <c r="CE211">
        <f t="shared" si="271"/>
        <v>1.8380688197111516E-3</v>
      </c>
      <c r="CF211">
        <f t="shared" si="277"/>
        <v>1.7800205453926857E-3</v>
      </c>
      <c r="CG211">
        <f t="shared" si="277"/>
        <v>1.7245633865504149E-3</v>
      </c>
      <c r="CH211">
        <f t="shared" si="277"/>
        <v>1.6715424216018364E-3</v>
      </c>
      <c r="CI211">
        <f t="shared" si="277"/>
        <v>1.6208145997821332E-3</v>
      </c>
      <c r="CJ211">
        <f t="shared" si="277"/>
        <v>1.5722476144611069E-3</v>
      </c>
      <c r="CK211">
        <f t="shared" si="277"/>
        <v>1.5257189053071284E-3</v>
      </c>
      <c r="CL211">
        <f t="shared" si="277"/>
        <v>1.4811147719622508E-3</v>
      </c>
      <c r="CM211">
        <f t="shared" si="277"/>
        <v>1.4383295845794243E-3</v>
      </c>
      <c r="CN211">
        <f t="shared" si="277"/>
        <v>1.3972650787887771E-3</v>
      </c>
      <c r="CO211">
        <f t="shared" si="277"/>
        <v>1.3578297244968541E-3</v>
      </c>
      <c r="CP211">
        <f t="shared" si="283"/>
        <v>1.3199381594528076E-3</v>
      </c>
      <c r="CQ211">
        <f t="shared" si="283"/>
        <v>1.2835106797958139E-3</v>
      </c>
      <c r="CR211">
        <f t="shared" si="283"/>
        <v>8.2662781819504787E-4</v>
      </c>
      <c r="CS211">
        <f t="shared" si="283"/>
        <v>5.3707422994611577E-4</v>
      </c>
      <c r="CT211">
        <f t="shared" si="283"/>
        <v>3.7205996875411501E-4</v>
      </c>
      <c r="CU211">
        <f t="shared" si="283"/>
        <v>2.589071337541221E-4</v>
      </c>
      <c r="CV211">
        <f t="shared" si="283"/>
        <v>1.7683837487889918E-4</v>
      </c>
      <c r="CW211">
        <f t="shared" si="283"/>
        <v>1.162808148898667E-4</v>
      </c>
      <c r="CX211">
        <f t="shared" si="283"/>
        <v>7.1833577087490169E-5</v>
      </c>
      <c r="CY211">
        <f t="shared" si="283"/>
        <v>4.0069400434571717E-5</v>
      </c>
      <c r="CZ211">
        <f t="shared" si="283"/>
        <v>1.8637602325921742E-5</v>
      </c>
      <c r="DA211">
        <f t="shared" si="283"/>
        <v>5.8340013974388667E-6</v>
      </c>
      <c r="DB211">
        <f t="shared" si="283"/>
        <v>3.7069794391033072E-7</v>
      </c>
      <c r="DC211">
        <f t="shared" si="283"/>
        <v>0</v>
      </c>
      <c r="DD211">
        <f t="shared" si="283"/>
        <v>0</v>
      </c>
      <c r="DE211">
        <f t="shared" si="283"/>
        <v>0</v>
      </c>
      <c r="DF211">
        <f t="shared" si="286"/>
        <v>0</v>
      </c>
      <c r="DG211">
        <f t="shared" si="286"/>
        <v>0</v>
      </c>
      <c r="DH211">
        <f t="shared" si="286"/>
        <v>0</v>
      </c>
      <c r="DI211">
        <f t="shared" si="286"/>
        <v>0</v>
      </c>
      <c r="DJ211">
        <f t="shared" si="286"/>
        <v>0</v>
      </c>
      <c r="DK211">
        <f t="shared" si="286"/>
        <v>0</v>
      </c>
      <c r="DL211">
        <f t="shared" si="286"/>
        <v>0</v>
      </c>
      <c r="DM211">
        <f t="shared" si="286"/>
        <v>0</v>
      </c>
      <c r="DN211">
        <f t="shared" si="286"/>
        <v>0</v>
      </c>
      <c r="DO211">
        <f t="shared" si="286"/>
        <v>0</v>
      </c>
      <c r="DP211">
        <f t="shared" si="286"/>
        <v>0</v>
      </c>
      <c r="DQ211">
        <f t="shared" si="286"/>
        <v>0</v>
      </c>
      <c r="DR211">
        <f t="shared" si="286"/>
        <v>0</v>
      </c>
      <c r="DS211">
        <f t="shared" si="286"/>
        <v>0</v>
      </c>
      <c r="DT211">
        <f t="shared" si="273"/>
        <v>0</v>
      </c>
      <c r="DU211">
        <f t="shared" si="273"/>
        <v>0</v>
      </c>
      <c r="DV211">
        <f t="shared" si="273"/>
        <v>0</v>
      </c>
      <c r="DW211">
        <f t="shared" si="273"/>
        <v>0</v>
      </c>
      <c r="DX211">
        <f t="shared" si="273"/>
        <v>0</v>
      </c>
      <c r="DY211">
        <f t="shared" si="273"/>
        <v>0</v>
      </c>
      <c r="DZ211">
        <f t="shared" si="273"/>
        <v>0</v>
      </c>
      <c r="EA211">
        <f t="shared" si="273"/>
        <v>0</v>
      </c>
      <c r="EB211">
        <f t="shared" si="273"/>
        <v>0</v>
      </c>
      <c r="EC211">
        <f t="shared" si="273"/>
        <v>0</v>
      </c>
      <c r="ED211">
        <f t="shared" si="279"/>
        <v>0</v>
      </c>
      <c r="EE211">
        <f t="shared" si="279"/>
        <v>0</v>
      </c>
      <c r="EF211">
        <f t="shared" si="279"/>
        <v>0</v>
      </c>
      <c r="EG211">
        <f t="shared" si="279"/>
        <v>0</v>
      </c>
      <c r="EH211">
        <f t="shared" si="279"/>
        <v>0</v>
      </c>
      <c r="EI211">
        <f t="shared" si="279"/>
        <v>0</v>
      </c>
      <c r="EJ211">
        <f t="shared" si="279"/>
        <v>0</v>
      </c>
      <c r="EK211">
        <f t="shared" si="279"/>
        <v>0</v>
      </c>
      <c r="EL211">
        <f t="shared" si="279"/>
        <v>0</v>
      </c>
      <c r="EM211">
        <f t="shared" si="279"/>
        <v>0</v>
      </c>
      <c r="EN211">
        <f t="shared" si="280"/>
        <v>0</v>
      </c>
      <c r="EO211">
        <f t="shared" si="280"/>
        <v>0</v>
      </c>
      <c r="EP211">
        <f t="shared" si="280"/>
        <v>0</v>
      </c>
      <c r="EQ211">
        <f t="shared" si="280"/>
        <v>0</v>
      </c>
      <c r="ER211">
        <f t="shared" si="280"/>
        <v>0</v>
      </c>
      <c r="ES211">
        <f t="shared" si="280"/>
        <v>0</v>
      </c>
      <c r="ET211">
        <f t="shared" si="280"/>
        <v>0</v>
      </c>
      <c r="EU211">
        <f t="shared" si="280"/>
        <v>0</v>
      </c>
      <c r="EV211">
        <f t="shared" si="280"/>
        <v>0</v>
      </c>
      <c r="EW211">
        <f t="shared" si="280"/>
        <v>0</v>
      </c>
      <c r="EX211">
        <f t="shared" si="280"/>
        <v>0</v>
      </c>
      <c r="EZ211">
        <f t="shared" si="266"/>
        <v>0.88892134479861007</v>
      </c>
      <c r="FB211">
        <f t="shared" si="267"/>
        <v>1.0211871785245352E-2</v>
      </c>
      <c r="FC211">
        <f t="shared" si="268"/>
        <v>0.2487103233673621</v>
      </c>
    </row>
    <row r="212" spans="1:159" x14ac:dyDescent="0.25">
      <c r="A212">
        <v>1325</v>
      </c>
      <c r="B212" s="20">
        <f>'Input spectra'!S211</f>
        <v>4.1217867109037902E-2</v>
      </c>
      <c r="C212">
        <f>'Input spectra'!D211</f>
        <v>0</v>
      </c>
      <c r="D212">
        <f t="shared" si="274"/>
        <v>2.0653927966864227E-2</v>
      </c>
      <c r="E212">
        <f t="shared" si="274"/>
        <v>2.0419177364037505E-2</v>
      </c>
      <c r="F212">
        <f t="shared" si="274"/>
        <v>2.0186008512960544E-2</v>
      </c>
      <c r="G212">
        <f t="shared" si="274"/>
        <v>1.9954412372990771E-2</v>
      </c>
      <c r="H212">
        <f t="shared" si="274"/>
        <v>1.972437995109734E-2</v>
      </c>
      <c r="I212">
        <f t="shared" si="274"/>
        <v>1.9495902301622431E-2</v>
      </c>
      <c r="J212">
        <f t="shared" si="274"/>
        <v>1.9268970526043674E-2</v>
      </c>
      <c r="K212">
        <f t="shared" si="274"/>
        <v>1.9043575772737721E-2</v>
      </c>
      <c r="L212">
        <f t="shared" si="274"/>
        <v>1.881970923674503E-2</v>
      </c>
      <c r="M212">
        <f t="shared" si="274"/>
        <v>1.8597362159535696E-2</v>
      </c>
      <c r="N212">
        <f t="shared" si="281"/>
        <v>1.8376525828776493E-2</v>
      </c>
      <c r="O212">
        <f t="shared" si="281"/>
        <v>1.8157191578098992E-2</v>
      </c>
      <c r="P212">
        <f t="shared" si="281"/>
        <v>1.7939350786868879E-2</v>
      </c>
      <c r="Q212">
        <f t="shared" si="281"/>
        <v>1.7722994879956308E-2</v>
      </c>
      <c r="R212">
        <f t="shared" si="281"/>
        <v>1.7508115327507411E-2</v>
      </c>
      <c r="S212">
        <f t="shared" si="281"/>
        <v>1.7294703644716941E-2</v>
      </c>
      <c r="T212">
        <f t="shared" si="281"/>
        <v>1.7082751391601966E-2</v>
      </c>
      <c r="U212">
        <f t="shared" si="281"/>
        <v>1.6872250172776708E-2</v>
      </c>
      <c r="V212">
        <f t="shared" si="281"/>
        <v>1.6663191637228448E-2</v>
      </c>
      <c r="W212">
        <f t="shared" si="281"/>
        <v>1.6455567478094537E-2</v>
      </c>
      <c r="X212">
        <f t="shared" si="281"/>
        <v>1.6249369432440472E-2</v>
      </c>
      <c r="Y212">
        <f t="shared" si="281"/>
        <v>1.6044589281039082E-2</v>
      </c>
      <c r="Z212">
        <f t="shared" si="281"/>
        <v>1.5841218848150748E-2</v>
      </c>
      <c r="AA212">
        <f t="shared" si="281"/>
        <v>1.5639250001304724E-2</v>
      </c>
      <c r="AB212">
        <f t="shared" si="281"/>
        <v>1.5438674651081499E-2</v>
      </c>
      <c r="AC212">
        <f t="shared" si="281"/>
        <v>1.5239484750896244E-2</v>
      </c>
      <c r="AD212">
        <f t="shared" si="284"/>
        <v>1.5041672296783262E-2</v>
      </c>
      <c r="AE212">
        <f t="shared" si="284"/>
        <v>1.4845229327181558E-2</v>
      </c>
      <c r="AF212">
        <f t="shared" si="284"/>
        <v>1.4650147922721396E-2</v>
      </c>
      <c r="AG212">
        <f t="shared" si="284"/>
        <v>1.4456420206011896E-2</v>
      </c>
      <c r="AH212">
        <f t="shared" si="284"/>
        <v>1.4264038341429712E-2</v>
      </c>
      <c r="AI212">
        <f t="shared" si="284"/>
        <v>1.4072994534908685E-2</v>
      </c>
      <c r="AJ212">
        <f t="shared" si="284"/>
        <v>1.3883281033730547E-2</v>
      </c>
      <c r="AK212">
        <f t="shared" si="284"/>
        <v>1.3694890126316634E-2</v>
      </c>
      <c r="AL212">
        <f t="shared" si="284"/>
        <v>1.3507814142020624E-2</v>
      </c>
      <c r="AM212">
        <f t="shared" si="284"/>
        <v>1.3322045450922282E-2</v>
      </c>
      <c r="AN212">
        <f t="shared" si="284"/>
        <v>1.3137576463622177E-2</v>
      </c>
      <c r="AO212">
        <f t="shared" si="284"/>
        <v>1.2954399631037462E-2</v>
      </c>
      <c r="AP212">
        <f t="shared" si="284"/>
        <v>1.2772507444198592E-2</v>
      </c>
      <c r="AQ212">
        <f t="shared" si="284"/>
        <v>1.2591892434047045E-2</v>
      </c>
      <c r="AR212">
        <f t="shared" si="282"/>
        <v>1.2412547171234061E-2</v>
      </c>
      <c r="AS212">
        <f t="shared" si="282"/>
        <v>1.2234464265920316E-2</v>
      </c>
      <c r="AT212">
        <f t="shared" si="282"/>
        <v>1.2057636367576592E-2</v>
      </c>
      <c r="AU212">
        <f t="shared" si="282"/>
        <v>1.1882056164785444E-2</v>
      </c>
      <c r="AV212">
        <f t="shared" si="282"/>
        <v>1.1707716385043768E-2</v>
      </c>
      <c r="AW212">
        <f t="shared" si="282"/>
        <v>1.1534609794566405E-2</v>
      </c>
      <c r="AX212">
        <f t="shared" si="282"/>
        <v>1.0257097341897919E-2</v>
      </c>
      <c r="AY212">
        <f t="shared" si="282"/>
        <v>8.7675092651597376E-3</v>
      </c>
      <c r="AZ212">
        <f t="shared" si="282"/>
        <v>7.8951983475398536E-3</v>
      </c>
      <c r="BA212">
        <f t="shared" si="282"/>
        <v>7.2347186072123752E-3</v>
      </c>
      <c r="BB212">
        <f t="shared" si="282"/>
        <v>6.6951648730209307E-3</v>
      </c>
      <c r="BC212">
        <f t="shared" si="282"/>
        <v>6.2371528592089671E-3</v>
      </c>
      <c r="BD212">
        <f t="shared" si="282"/>
        <v>5.8391126641095231E-3</v>
      </c>
      <c r="BE212">
        <f t="shared" si="282"/>
        <v>5.487603640744132E-3</v>
      </c>
      <c r="BF212">
        <f t="shared" si="282"/>
        <v>5.1735290858091554E-3</v>
      </c>
      <c r="BG212">
        <f t="shared" si="282"/>
        <v>4.8903676195569679E-3</v>
      </c>
      <c r="BH212">
        <f t="shared" si="285"/>
        <v>4.6332419976498757E-3</v>
      </c>
      <c r="BI212">
        <f t="shared" si="285"/>
        <v>4.3983846112465273E-3</v>
      </c>
      <c r="BJ212">
        <f t="shared" si="285"/>
        <v>4.1828098612631077E-3</v>
      </c>
      <c r="BK212">
        <f t="shared" si="285"/>
        <v>3.9841026737886575E-3</v>
      </c>
      <c r="BL212">
        <f t="shared" si="285"/>
        <v>3.8002761495036668E-3</v>
      </c>
      <c r="BM212">
        <f t="shared" si="285"/>
        <v>3.6296723766568815E-3</v>
      </c>
      <c r="BN212">
        <f t="shared" si="285"/>
        <v>3.4708912837842503E-3</v>
      </c>
      <c r="BO212">
        <f t="shared" si="285"/>
        <v>3.3227383287422379E-3</v>
      </c>
      <c r="BP212">
        <f t="shared" si="285"/>
        <v>3.1841852102579738E-3</v>
      </c>
      <c r="BQ212">
        <f t="shared" si="285"/>
        <v>3.0543398094901313E-3</v>
      </c>
      <c r="BR212">
        <f t="shared" si="285"/>
        <v>2.932422817509106E-3</v>
      </c>
      <c r="BS212">
        <f t="shared" si="285"/>
        <v>2.8177492996595854E-3</v>
      </c>
      <c r="BT212">
        <f t="shared" si="285"/>
        <v>2.709713967948587E-3</v>
      </c>
      <c r="BU212">
        <f t="shared" si="285"/>
        <v>2.6077792811906629E-3</v>
      </c>
      <c r="BV212">
        <f t="shared" si="271"/>
        <v>2.5114657312971817E-3</v>
      </c>
      <c r="BW212">
        <f t="shared" si="271"/>
        <v>2.420343840664588E-3</v>
      </c>
      <c r="BX212">
        <f t="shared" si="271"/>
        <v>2.3340275139137451E-3</v>
      </c>
      <c r="BY212">
        <f t="shared" si="271"/>
        <v>2.2521684725871609E-3</v>
      </c>
      <c r="BZ212">
        <f t="shared" si="271"/>
        <v>2.1744515638924908E-3</v>
      </c>
      <c r="CA212">
        <f t="shared" si="271"/>
        <v>2.100590780927458E-3</v>
      </c>
      <c r="CB212">
        <f t="shared" si="271"/>
        <v>2.0303258666204919E-3</v>
      </c>
      <c r="CC212">
        <f t="shared" si="271"/>
        <v>1.9634194000447314E-3</v>
      </c>
      <c r="CD212">
        <f t="shared" si="271"/>
        <v>1.8996542840357899E-3</v>
      </c>
      <c r="CE212">
        <f t="shared" si="271"/>
        <v>1.8388315687479125E-3</v>
      </c>
      <c r="CF212">
        <f t="shared" si="277"/>
        <v>1.7807685580576839E-3</v>
      </c>
      <c r="CG212">
        <f t="shared" si="277"/>
        <v>1.7252971553986119E-3</v>
      </c>
      <c r="CH212">
        <f t="shared" si="277"/>
        <v>1.6722624132942776E-3</v>
      </c>
      <c r="CI212">
        <f t="shared" si="277"/>
        <v>1.6215212570060836E-3</v>
      </c>
      <c r="CJ212">
        <f t="shared" si="277"/>
        <v>1.5729413576648515E-3</v>
      </c>
      <c r="CK212">
        <f t="shared" si="277"/>
        <v>1.5264001342714557E-3</v>
      </c>
      <c r="CL212">
        <f t="shared" si="277"/>
        <v>1.4817838672275387E-3</v>
      </c>
      <c r="CM212">
        <f t="shared" si="277"/>
        <v>1.4389869087446641E-3</v>
      </c>
      <c r="CN212">
        <f t="shared" si="277"/>
        <v>1.3979109776966715E-3</v>
      </c>
      <c r="CO212">
        <f t="shared" si="277"/>
        <v>1.3584645283172933E-3</v>
      </c>
      <c r="CP212">
        <f t="shared" si="283"/>
        <v>1.3205621836754387E-3</v>
      </c>
      <c r="CQ212">
        <f t="shared" si="283"/>
        <v>1.2841242261410948E-3</v>
      </c>
      <c r="CR212">
        <f t="shared" si="283"/>
        <v>8.2702730779591217E-4</v>
      </c>
      <c r="CS212">
        <f t="shared" si="283"/>
        <v>5.3733660711308866E-4</v>
      </c>
      <c r="CT212">
        <f t="shared" si="283"/>
        <v>3.7224368633357523E-4</v>
      </c>
      <c r="CU212">
        <f t="shared" si="283"/>
        <v>2.5903633856318289E-4</v>
      </c>
      <c r="CV212">
        <f t="shared" si="283"/>
        <v>1.7692755333412836E-4</v>
      </c>
      <c r="CW212">
        <f t="shared" si="283"/>
        <v>1.1634006554249395E-4</v>
      </c>
      <c r="CX212">
        <f t="shared" si="283"/>
        <v>7.1870557184584849E-5</v>
      </c>
      <c r="CY212">
        <f t="shared" si="283"/>
        <v>4.0090238800354949E-5</v>
      </c>
      <c r="CZ212">
        <f t="shared" si="283"/>
        <v>1.8647392869386782E-5</v>
      </c>
      <c r="DA212">
        <f t="shared" si="283"/>
        <v>5.8370967192076324E-6</v>
      </c>
      <c r="DB212">
        <f t="shared" si="283"/>
        <v>3.7089657141602788E-7</v>
      </c>
      <c r="DC212">
        <f t="shared" si="283"/>
        <v>0</v>
      </c>
      <c r="DD212">
        <f t="shared" si="283"/>
        <v>0</v>
      </c>
      <c r="DE212">
        <f t="shared" si="283"/>
        <v>0</v>
      </c>
      <c r="DF212">
        <f t="shared" si="286"/>
        <v>0</v>
      </c>
      <c r="DG212">
        <f t="shared" si="286"/>
        <v>0</v>
      </c>
      <c r="DH212">
        <f t="shared" si="286"/>
        <v>0</v>
      </c>
      <c r="DI212">
        <f t="shared" si="286"/>
        <v>0</v>
      </c>
      <c r="DJ212">
        <f t="shared" si="286"/>
        <v>0</v>
      </c>
      <c r="DK212">
        <f t="shared" si="286"/>
        <v>0</v>
      </c>
      <c r="DL212">
        <f t="shared" si="286"/>
        <v>0</v>
      </c>
      <c r="DM212">
        <f t="shared" si="286"/>
        <v>0</v>
      </c>
      <c r="DN212">
        <f t="shared" si="286"/>
        <v>0</v>
      </c>
      <c r="DO212">
        <f t="shared" si="286"/>
        <v>0</v>
      </c>
      <c r="DP212">
        <f t="shared" si="286"/>
        <v>0</v>
      </c>
      <c r="DQ212">
        <f t="shared" si="286"/>
        <v>0</v>
      </c>
      <c r="DR212">
        <f t="shared" si="286"/>
        <v>0</v>
      </c>
      <c r="DS212">
        <f t="shared" si="286"/>
        <v>0</v>
      </c>
      <c r="DT212">
        <f t="shared" si="273"/>
        <v>0</v>
      </c>
      <c r="DU212">
        <f t="shared" si="273"/>
        <v>0</v>
      </c>
      <c r="DV212">
        <f t="shared" si="273"/>
        <v>0</v>
      </c>
      <c r="DW212">
        <f t="shared" si="273"/>
        <v>0</v>
      </c>
      <c r="DX212">
        <f t="shared" si="273"/>
        <v>0</v>
      </c>
      <c r="DY212">
        <f t="shared" si="273"/>
        <v>0</v>
      </c>
      <c r="DZ212">
        <f t="shared" si="273"/>
        <v>0</v>
      </c>
      <c r="EA212">
        <f t="shared" si="273"/>
        <v>0</v>
      </c>
      <c r="EB212">
        <f t="shared" si="273"/>
        <v>0</v>
      </c>
      <c r="EC212">
        <f t="shared" si="273"/>
        <v>0</v>
      </c>
      <c r="ED212">
        <f t="shared" si="279"/>
        <v>0</v>
      </c>
      <c r="EE212">
        <f t="shared" si="279"/>
        <v>0</v>
      </c>
      <c r="EF212">
        <f t="shared" si="279"/>
        <v>0</v>
      </c>
      <c r="EG212">
        <f t="shared" si="279"/>
        <v>0</v>
      </c>
      <c r="EH212">
        <f t="shared" si="279"/>
        <v>0</v>
      </c>
      <c r="EI212">
        <f t="shared" si="279"/>
        <v>0</v>
      </c>
      <c r="EJ212">
        <f t="shared" si="279"/>
        <v>0</v>
      </c>
      <c r="EK212">
        <f t="shared" si="279"/>
        <v>0</v>
      </c>
      <c r="EL212">
        <f t="shared" si="279"/>
        <v>0</v>
      </c>
      <c r="EM212">
        <f t="shared" si="279"/>
        <v>0</v>
      </c>
      <c r="EN212">
        <f t="shared" si="279"/>
        <v>0</v>
      </c>
      <c r="EO212">
        <f t="shared" si="279"/>
        <v>0</v>
      </c>
      <c r="EP212">
        <f t="shared" si="279"/>
        <v>0</v>
      </c>
      <c r="EQ212">
        <f t="shared" si="279"/>
        <v>0</v>
      </c>
      <c r="ER212">
        <f t="shared" si="279"/>
        <v>0</v>
      </c>
      <c r="ES212">
        <f t="shared" si="279"/>
        <v>0</v>
      </c>
      <c r="ET212">
        <f t="shared" si="280"/>
        <v>0</v>
      </c>
      <c r="EU212">
        <f t="shared" si="280"/>
        <v>0</v>
      </c>
      <c r="EV212">
        <f t="shared" si="280"/>
        <v>0</v>
      </c>
      <c r="EW212">
        <f t="shared" si="280"/>
        <v>0</v>
      </c>
      <c r="EX212">
        <f t="shared" si="280"/>
        <v>0</v>
      </c>
      <c r="EZ212">
        <f t="shared" si="266"/>
        <v>0.88905038766323896</v>
      </c>
      <c r="FB212">
        <f t="shared" si="267"/>
        <v>1.0199010431763633E-2</v>
      </c>
      <c r="FC212">
        <f t="shared" si="268"/>
        <v>0.24871196444697355</v>
      </c>
    </row>
    <row r="213" spans="1:159" x14ac:dyDescent="0.25">
      <c r="A213">
        <v>1330</v>
      </c>
      <c r="B213" s="20">
        <f>'Input spectra'!S212</f>
        <v>4.1165349769884202E-2</v>
      </c>
      <c r="C213">
        <f>'Input spectra'!D212</f>
        <v>0</v>
      </c>
      <c r="D213">
        <f t="shared" si="274"/>
        <v>2.0653927966864227E-2</v>
      </c>
      <c r="E213">
        <f t="shared" si="274"/>
        <v>2.0419284600405378E-2</v>
      </c>
      <c r="F213">
        <f t="shared" si="274"/>
        <v>2.0186220537165084E-2</v>
      </c>
      <c r="G213">
        <f t="shared" si="274"/>
        <v>1.9954726761260051E-2</v>
      </c>
      <c r="H213">
        <f t="shared" si="274"/>
        <v>1.9724794304230065E-2</v>
      </c>
      <c r="I213">
        <f t="shared" si="274"/>
        <v>1.9496414244800517E-2</v>
      </c>
      <c r="J213">
        <f t="shared" si="274"/>
        <v>1.9269577708646062E-2</v>
      </c>
      <c r="K213">
        <f t="shared" si="274"/>
        <v>1.9044275868155436E-2</v>
      </c>
      <c r="L213">
        <f t="shared" si="274"/>
        <v>1.8820499942197422E-2</v>
      </c>
      <c r="M213">
        <f t="shared" si="274"/>
        <v>1.8598241195887932E-2</v>
      </c>
      <c r="N213">
        <f t="shared" si="281"/>
        <v>1.8377490940358232E-2</v>
      </c>
      <c r="O213">
        <f t="shared" si="281"/>
        <v>1.8158240532524267E-2</v>
      </c>
      <c r="P213">
        <f t="shared" si="281"/>
        <v>1.7940481374857153E-2</v>
      </c>
      <c r="Q213">
        <f t="shared" si="281"/>
        <v>1.7724204915154734E-2</v>
      </c>
      <c r="R213">
        <f t="shared" si="281"/>
        <v>1.7509402646314256E-2</v>
      </c>
      <c r="S213">
        <f t="shared" si="281"/>
        <v>1.7296066106106178E-2</v>
      </c>
      <c r="T213">
        <f t="shared" si="281"/>
        <v>1.7084186876949039E-2</v>
      </c>
      <c r="U213">
        <f t="shared" si="281"/>
        <v>1.6873756585685424E-2</v>
      </c>
      <c r="V213">
        <f t="shared" si="281"/>
        <v>1.6664766903359055E-2</v>
      </c>
      <c r="W213">
        <f t="shared" si="281"/>
        <v>1.6457209544992916E-2</v>
      </c>
      <c r="X213">
        <f t="shared" si="281"/>
        <v>1.6251076269368472E-2</v>
      </c>
      <c r="Y213">
        <f t="shared" si="281"/>
        <v>1.6046358878805976E-2</v>
      </c>
      <c r="Z213">
        <f t="shared" si="281"/>
        <v>1.5843049218945821E-2</v>
      </c>
      <c r="AA213">
        <f t="shared" si="281"/>
        <v>1.5641139178530956E-2</v>
      </c>
      <c r="AB213">
        <f t="shared" si="281"/>
        <v>1.5440620689190379E-2</v>
      </c>
      <c r="AC213">
        <f t="shared" si="281"/>
        <v>1.5241485725223653E-2</v>
      </c>
      <c r="AD213">
        <f t="shared" si="284"/>
        <v>1.5043726303386486E-2</v>
      </c>
      <c r="AE213">
        <f t="shared" si="284"/>
        <v>1.4847334482677357E-2</v>
      </c>
      <c r="AF213">
        <f t="shared" si="284"/>
        <v>1.4652302364125161E-2</v>
      </c>
      <c r="AG213">
        <f t="shared" si="284"/>
        <v>1.4458622090577893E-2</v>
      </c>
      <c r="AH213">
        <f t="shared" si="284"/>
        <v>1.4266285846492376E-2</v>
      </c>
      <c r="AI213">
        <f t="shared" si="284"/>
        <v>1.4075285857724983E-2</v>
      </c>
      <c r="AJ213">
        <f t="shared" si="284"/>
        <v>1.3885614391323395E-2</v>
      </c>
      <c r="AK213">
        <f t="shared" si="284"/>
        <v>1.3697263755319353E-2</v>
      </c>
      <c r="AL213">
        <f t="shared" si="284"/>
        <v>1.3510226298522459E-2</v>
      </c>
      <c r="AM213">
        <f t="shared" si="284"/>
        <v>1.3324494410314925E-2</v>
      </c>
      <c r="AN213">
        <f t="shared" si="284"/>
        <v>1.3140060520447349E-2</v>
      </c>
      <c r="AO213">
        <f t="shared" si="284"/>
        <v>1.2956917098835492E-2</v>
      </c>
      <c r="AP213">
        <f t="shared" si="284"/>
        <v>1.2775056655358028E-2</v>
      </c>
      <c r="AQ213">
        <f t="shared" si="284"/>
        <v>1.2594471739655277E-2</v>
      </c>
      <c r="AR213">
        <f t="shared" si="282"/>
        <v>1.2415154940928933E-2</v>
      </c>
      <c r="AS213">
        <f t="shared" si="282"/>
        <v>1.2237098887742751E-2</v>
      </c>
      <c r="AT213">
        <f t="shared" si="282"/>
        <v>1.2060296247824192E-2</v>
      </c>
      <c r="AU213">
        <f t="shared" si="282"/>
        <v>1.1884739727867095E-2</v>
      </c>
      <c r="AV213">
        <f t="shared" si="282"/>
        <v>1.1710422073335214E-2</v>
      </c>
      <c r="AW213">
        <f t="shared" si="282"/>
        <v>1.1537336068266799E-2</v>
      </c>
      <c r="AX213">
        <f t="shared" si="282"/>
        <v>1.0259575548343376E-2</v>
      </c>
      <c r="AY213">
        <f t="shared" si="282"/>
        <v>8.7696736296761849E-3</v>
      </c>
      <c r="AZ213">
        <f t="shared" si="282"/>
        <v>7.8971888454995448E-3</v>
      </c>
      <c r="BA213">
        <f t="shared" si="282"/>
        <v>7.2365805928159025E-3</v>
      </c>
      <c r="BB213">
        <f t="shared" si="282"/>
        <v>6.6969231650845116E-3</v>
      </c>
      <c r="BC213">
        <f t="shared" si="282"/>
        <v>6.2388236321750919E-3</v>
      </c>
      <c r="BD213">
        <f t="shared" si="282"/>
        <v>5.8407074860974267E-3</v>
      </c>
      <c r="BE213">
        <f t="shared" si="282"/>
        <v>5.4891312833479132E-3</v>
      </c>
      <c r="BF213">
        <f t="shared" si="282"/>
        <v>5.174996473771014E-3</v>
      </c>
      <c r="BG213">
        <f t="shared" si="282"/>
        <v>4.8917803836040627E-3</v>
      </c>
      <c r="BH213">
        <f t="shared" si="285"/>
        <v>4.6346048210729419E-3</v>
      </c>
      <c r="BI213">
        <f t="shared" si="285"/>
        <v>4.3997014596364441E-3</v>
      </c>
      <c r="BJ213">
        <f t="shared" si="285"/>
        <v>4.1840841415822861E-3</v>
      </c>
      <c r="BK213">
        <f t="shared" si="285"/>
        <v>3.9853373484430906E-3</v>
      </c>
      <c r="BL213">
        <f t="shared" si="285"/>
        <v>3.8014738205377715E-3</v>
      </c>
      <c r="BM213">
        <f t="shared" si="285"/>
        <v>3.6308353494143037E-3</v>
      </c>
      <c r="BN213">
        <f t="shared" si="285"/>
        <v>3.4720216160398351E-3</v>
      </c>
      <c r="BO213">
        <f t="shared" si="285"/>
        <v>3.3238378692958775E-3</v>
      </c>
      <c r="BP213">
        <f t="shared" si="285"/>
        <v>3.1852556297192964E-3</v>
      </c>
      <c r="BQ213">
        <f t="shared" si="285"/>
        <v>3.0553826251670212E-3</v>
      </c>
      <c r="BR213">
        <f t="shared" si="285"/>
        <v>2.9334394137704839E-3</v>
      </c>
      <c r="BS213">
        <f t="shared" si="285"/>
        <v>2.8187409447731956E-3</v>
      </c>
      <c r="BT213">
        <f t="shared" si="285"/>
        <v>2.7106818281371599E-3</v>
      </c>
      <c r="BU213">
        <f t="shared" si="285"/>
        <v>2.6087244324671278E-3</v>
      </c>
      <c r="BV213">
        <f t="shared" si="271"/>
        <v>2.5123891695076777E-3</v>
      </c>
      <c r="BW213">
        <f t="shared" si="271"/>
        <v>2.4212464900712507E-3</v>
      </c>
      <c r="BX213">
        <f t="shared" si="271"/>
        <v>2.3349102345772378E-3</v>
      </c>
      <c r="BY213">
        <f t="shared" si="271"/>
        <v>2.2530320667546659E-3</v>
      </c>
      <c r="BZ213">
        <f t="shared" si="271"/>
        <v>2.1752967815554902E-3</v>
      </c>
      <c r="CA213">
        <f t="shared" si="271"/>
        <v>2.1014183246817323E-3</v>
      </c>
      <c r="CB213">
        <f t="shared" si="271"/>
        <v>2.0311363959359214E-3</v>
      </c>
      <c r="CC213">
        <f t="shared" si="271"/>
        <v>1.9642135350329622E-3</v>
      </c>
      <c r="CD213">
        <f t="shared" si="271"/>
        <v>1.9004326087883455E-3</v>
      </c>
      <c r="CE213">
        <f t="shared" si="271"/>
        <v>1.8395946343049739E-3</v>
      </c>
      <c r="CF213">
        <f t="shared" si="277"/>
        <v>1.7815168850577898E-3</v>
      </c>
      <c r="CG213">
        <f t="shared" si="277"/>
        <v>1.7260312364514689E-3</v>
      </c>
      <c r="CH213">
        <f t="shared" si="277"/>
        <v>1.6729827151122849E-3</v>
      </c>
      <c r="CI213">
        <f t="shared" si="277"/>
        <v>1.6222282223247628E-3</v>
      </c>
      <c r="CJ213">
        <f t="shared" si="277"/>
        <v>1.5736354069779078E-3</v>
      </c>
      <c r="CK213">
        <f t="shared" si="277"/>
        <v>1.5270816674024955E-3</v>
      </c>
      <c r="CL213">
        <f t="shared" si="277"/>
        <v>1.4824532647573672E-3</v>
      </c>
      <c r="CM213">
        <f t="shared" si="277"/>
        <v>1.4396445333104964E-3</v>
      </c>
      <c r="CN213">
        <f t="shared" si="277"/>
        <v>1.3985571751774051E-3</v>
      </c>
      <c r="CO213">
        <f t="shared" si="277"/>
        <v>1.3590996289171335E-3</v>
      </c>
      <c r="CP213">
        <f t="shared" si="283"/>
        <v>1.3211865029166127E-3</v>
      </c>
      <c r="CQ213">
        <f t="shared" si="283"/>
        <v>1.2847380657750294E-3</v>
      </c>
      <c r="CR213">
        <f t="shared" si="283"/>
        <v>8.2742699046061774E-4</v>
      </c>
      <c r="CS213">
        <f t="shared" si="283"/>
        <v>5.3759911245932282E-4</v>
      </c>
      <c r="CT213">
        <f t="shared" si="283"/>
        <v>3.7242749462999499E-4</v>
      </c>
      <c r="CU213">
        <f t="shared" si="283"/>
        <v>2.5916560785050854E-4</v>
      </c>
      <c r="CV213">
        <f t="shared" si="283"/>
        <v>1.7701677676147917E-4</v>
      </c>
      <c r="CW213">
        <f t="shared" si="283"/>
        <v>1.1639934638617081E-4</v>
      </c>
      <c r="CX213">
        <f t="shared" si="283"/>
        <v>7.1907556319121928E-5</v>
      </c>
      <c r="CY213">
        <f t="shared" si="283"/>
        <v>4.0111088003272878E-5</v>
      </c>
      <c r="CZ213">
        <f t="shared" si="283"/>
        <v>1.8657188555935142E-5</v>
      </c>
      <c r="DA213">
        <f t="shared" si="283"/>
        <v>5.8401936832483548E-6</v>
      </c>
      <c r="DB213">
        <f t="shared" si="283"/>
        <v>3.7109530535038693E-7</v>
      </c>
      <c r="DC213">
        <f t="shared" si="283"/>
        <v>0</v>
      </c>
      <c r="DD213">
        <f t="shared" si="283"/>
        <v>0</v>
      </c>
      <c r="DE213">
        <f t="shared" si="283"/>
        <v>0</v>
      </c>
      <c r="DF213">
        <f t="shared" si="286"/>
        <v>0</v>
      </c>
      <c r="DG213">
        <f t="shared" si="286"/>
        <v>0</v>
      </c>
      <c r="DH213">
        <f t="shared" si="286"/>
        <v>0</v>
      </c>
      <c r="DI213">
        <f t="shared" si="286"/>
        <v>0</v>
      </c>
      <c r="DJ213">
        <f t="shared" si="286"/>
        <v>0</v>
      </c>
      <c r="DK213">
        <f t="shared" si="286"/>
        <v>0</v>
      </c>
      <c r="DL213">
        <f t="shared" si="286"/>
        <v>0</v>
      </c>
      <c r="DM213">
        <f t="shared" si="286"/>
        <v>0</v>
      </c>
      <c r="DN213">
        <f t="shared" si="286"/>
        <v>0</v>
      </c>
      <c r="DO213">
        <f t="shared" si="286"/>
        <v>0</v>
      </c>
      <c r="DP213">
        <f t="shared" si="286"/>
        <v>0</v>
      </c>
      <c r="DQ213">
        <f t="shared" si="286"/>
        <v>0</v>
      </c>
      <c r="DR213">
        <f t="shared" si="286"/>
        <v>0</v>
      </c>
      <c r="DS213">
        <f t="shared" si="286"/>
        <v>0</v>
      </c>
      <c r="DT213">
        <f t="shared" si="273"/>
        <v>0</v>
      </c>
      <c r="DU213">
        <f t="shared" si="273"/>
        <v>0</v>
      </c>
      <c r="DV213">
        <f t="shared" si="273"/>
        <v>0</v>
      </c>
      <c r="DW213">
        <f t="shared" si="273"/>
        <v>0</v>
      </c>
      <c r="DX213">
        <f t="shared" si="273"/>
        <v>0</v>
      </c>
      <c r="DY213">
        <f t="shared" si="273"/>
        <v>0</v>
      </c>
      <c r="DZ213">
        <f t="shared" si="273"/>
        <v>0</v>
      </c>
      <c r="EA213">
        <f t="shared" si="273"/>
        <v>0</v>
      </c>
      <c r="EB213">
        <f t="shared" si="273"/>
        <v>0</v>
      </c>
      <c r="EC213">
        <f t="shared" si="273"/>
        <v>0</v>
      </c>
      <c r="ED213">
        <f t="shared" si="279"/>
        <v>0</v>
      </c>
      <c r="EE213">
        <f t="shared" si="279"/>
        <v>0</v>
      </c>
      <c r="EF213">
        <f t="shared" si="279"/>
        <v>0</v>
      </c>
      <c r="EG213">
        <f t="shared" si="279"/>
        <v>0</v>
      </c>
      <c r="EH213">
        <f t="shared" si="279"/>
        <v>0</v>
      </c>
      <c r="EI213">
        <f t="shared" si="279"/>
        <v>0</v>
      </c>
      <c r="EJ213">
        <f t="shared" si="279"/>
        <v>0</v>
      </c>
      <c r="EK213">
        <f t="shared" si="279"/>
        <v>0</v>
      </c>
      <c r="EL213">
        <f t="shared" si="279"/>
        <v>0</v>
      </c>
      <c r="EM213">
        <f t="shared" si="279"/>
        <v>0</v>
      </c>
      <c r="EN213">
        <f t="shared" si="280"/>
        <v>0</v>
      </c>
      <c r="EO213">
        <f t="shared" si="280"/>
        <v>0</v>
      </c>
      <c r="EP213">
        <f t="shared" si="280"/>
        <v>0</v>
      </c>
      <c r="EQ213">
        <f t="shared" si="280"/>
        <v>0</v>
      </c>
      <c r="ER213">
        <f t="shared" si="280"/>
        <v>0</v>
      </c>
      <c r="ES213">
        <f t="shared" si="280"/>
        <v>0</v>
      </c>
      <c r="ET213">
        <f t="shared" si="280"/>
        <v>0</v>
      </c>
      <c r="EU213">
        <f t="shared" si="280"/>
        <v>0</v>
      </c>
      <c r="EV213">
        <f t="shared" si="280"/>
        <v>0</v>
      </c>
      <c r="EW213">
        <f t="shared" si="280"/>
        <v>0</v>
      </c>
      <c r="EX213">
        <f t="shared" si="280"/>
        <v>0</v>
      </c>
      <c r="EZ213">
        <f t="shared" si="266"/>
        <v>0.88917945961298162</v>
      </c>
      <c r="FB213">
        <f t="shared" si="267"/>
        <v>1.0186148740555401E-2</v>
      </c>
      <c r="FC213">
        <f t="shared" si="268"/>
        <v>0.24871360552680646</v>
      </c>
    </row>
    <row r="214" spans="1:159" x14ac:dyDescent="0.25">
      <c r="A214">
        <v>1335</v>
      </c>
      <c r="B214" s="20">
        <f>'Input spectra'!S213</f>
        <v>4.1112832430730599E-2</v>
      </c>
      <c r="C214">
        <f>'Input spectra'!D213</f>
        <v>0</v>
      </c>
      <c r="D214">
        <f t="shared" si="274"/>
        <v>2.0653927966864227E-2</v>
      </c>
      <c r="E214">
        <f t="shared" si="274"/>
        <v>2.0419391837336431E-2</v>
      </c>
      <c r="F214">
        <f t="shared" si="274"/>
        <v>2.0186432563596625E-2</v>
      </c>
      <c r="G214">
        <f t="shared" si="274"/>
        <v>1.9955041154482621E-2</v>
      </c>
      <c r="H214">
        <f t="shared" si="274"/>
        <v>1.9725208666067171E-2</v>
      </c>
      <c r="I214">
        <f t="shared" si="274"/>
        <v>1.9496926201421721E-2</v>
      </c>
      <c r="J214">
        <f t="shared" si="274"/>
        <v>1.9270184910381322E-2</v>
      </c>
      <c r="K214">
        <f t="shared" si="274"/>
        <v>1.9044975989310622E-2</v>
      </c>
      <c r="L214">
        <f t="shared" si="274"/>
        <v>1.8821290680871107E-2</v>
      </c>
      <c r="M214">
        <f t="shared" si="274"/>
        <v>1.8599120273789332E-2</v>
      </c>
      <c r="N214">
        <f t="shared" si="281"/>
        <v>1.8378456102626395E-2</v>
      </c>
      <c r="O214">
        <f t="shared" si="281"/>
        <v>1.8159289547548418E-2</v>
      </c>
      <c r="P214">
        <f t="shared" si="281"/>
        <v>1.7941612034098241E-2</v>
      </c>
      <c r="Q214">
        <f t="shared" si="281"/>
        <v>1.7725415032968157E-2</v>
      </c>
      <c r="R214">
        <f t="shared" si="281"/>
        <v>1.7510690059773765E-2</v>
      </c>
      <c r="S214">
        <f t="shared" si="281"/>
        <v>1.7297428674828912E-2</v>
      </c>
      <c r="T214">
        <f t="shared" si="281"/>
        <v>1.7085622482921767E-2</v>
      </c>
      <c r="U214">
        <f t="shared" si="281"/>
        <v>1.6875263133091893E-2</v>
      </c>
      <c r="V214">
        <f t="shared" si="281"/>
        <v>1.6666342318408509E-2</v>
      </c>
      <c r="W214">
        <f t="shared" si="281"/>
        <v>1.6458851775749735E-2</v>
      </c>
      <c r="X214">
        <f t="shared" si="281"/>
        <v>1.6252783285582953E-2</v>
      </c>
      <c r="Y214">
        <f t="shared" si="281"/>
        <v>1.6048128671746219E-2</v>
      </c>
      <c r="Z214">
        <f t="shared" si="281"/>
        <v>1.5844879801230758E-2</v>
      </c>
      <c r="AA214">
        <f t="shared" si="281"/>
        <v>1.564302858396446E-2</v>
      </c>
      <c r="AB214">
        <f t="shared" si="281"/>
        <v>1.5442566972596496E-2</v>
      </c>
      <c r="AC214">
        <f t="shared" si="281"/>
        <v>1.5243486962282927E-2</v>
      </c>
      <c r="AD214">
        <f t="shared" si="284"/>
        <v>1.5045780590473358E-2</v>
      </c>
      <c r="AE214">
        <f t="shared" si="284"/>
        <v>1.4849439936698662E-2</v>
      </c>
      <c r="AF214">
        <f t="shared" si="284"/>
        <v>1.4654457122359701E-2</v>
      </c>
      <c r="AG214">
        <f t="shared" si="284"/>
        <v>1.4460824310517069E-2</v>
      </c>
      <c r="AH214">
        <f t="shared" si="284"/>
        <v>1.426853370568189E-2</v>
      </c>
      <c r="AI214">
        <f t="shared" si="284"/>
        <v>1.4077577553607593E-2</v>
      </c>
      <c r="AJ214">
        <f t="shared" si="284"/>
        <v>1.3887948141082729E-2</v>
      </c>
      <c r="AK214">
        <f t="shared" si="284"/>
        <v>1.3699637795724759E-2</v>
      </c>
      <c r="AL214">
        <f t="shared" si="284"/>
        <v>1.3512638885774884E-2</v>
      </c>
      <c r="AM214">
        <f t="shared" si="284"/>
        <v>1.3326943819893846E-2</v>
      </c>
      <c r="AN214">
        <f t="shared" si="284"/>
        <v>1.3142545046958711E-2</v>
      </c>
      <c r="AO214">
        <f t="shared" si="284"/>
        <v>1.2959435055860672E-2</v>
      </c>
      <c r="AP214">
        <f t="shared" si="284"/>
        <v>1.2777606375303818E-2</v>
      </c>
      <c r="AQ214">
        <f t="shared" si="284"/>
        <v>1.2597051573604853E-2</v>
      </c>
      <c r="AR214">
        <f t="shared" si="282"/>
        <v>1.2417763258493848E-2</v>
      </c>
      <c r="AS214">
        <f t="shared" si="282"/>
        <v>1.2239734076915901E-2</v>
      </c>
      <c r="AT214">
        <f t="shared" si="282"/>
        <v>1.2062956714833794E-2</v>
      </c>
      <c r="AU214">
        <f t="shared" si="282"/>
        <v>1.188742389703162E-2</v>
      </c>
      <c r="AV214">
        <f t="shared" si="282"/>
        <v>1.1713128386919318E-2</v>
      </c>
      <c r="AW214">
        <f t="shared" si="282"/>
        <v>1.1540062986338208E-2</v>
      </c>
      <c r="AX214">
        <f t="shared" si="282"/>
        <v>1.0262054353545666E-2</v>
      </c>
      <c r="AY214">
        <f t="shared" si="282"/>
        <v>8.7718385284918966E-3</v>
      </c>
      <c r="AZ214">
        <f t="shared" si="282"/>
        <v>7.8991798452936329E-3</v>
      </c>
      <c r="BA214">
        <f t="shared" si="282"/>
        <v>7.2384430576350771E-3</v>
      </c>
      <c r="BB214">
        <f t="shared" si="282"/>
        <v>6.6986819189128145E-3</v>
      </c>
      <c r="BC214">
        <f t="shared" si="282"/>
        <v>6.2404948526983547E-3</v>
      </c>
      <c r="BD214">
        <f t="shared" si="282"/>
        <v>5.8423027436749998E-3</v>
      </c>
      <c r="BE214">
        <f t="shared" si="282"/>
        <v>5.4906593512178137E-3</v>
      </c>
      <c r="BF214">
        <f t="shared" si="282"/>
        <v>5.1764642779337641E-3</v>
      </c>
      <c r="BG214">
        <f t="shared" si="282"/>
        <v>4.893193555780443E-3</v>
      </c>
      <c r="BH214">
        <f t="shared" si="285"/>
        <v>4.6359680453573653E-3</v>
      </c>
      <c r="BI214">
        <f t="shared" si="285"/>
        <v>4.401018702282395E-3</v>
      </c>
      <c r="BJ214">
        <f t="shared" si="285"/>
        <v>4.1853588101070901E-3</v>
      </c>
      <c r="BK214">
        <f t="shared" si="285"/>
        <v>3.9865724057235805E-3</v>
      </c>
      <c r="BL214">
        <f t="shared" si="285"/>
        <v>3.8026718690223151E-3</v>
      </c>
      <c r="BM214">
        <f t="shared" si="285"/>
        <v>3.6319986947964387E-3</v>
      </c>
      <c r="BN214">
        <f t="shared" si="285"/>
        <v>3.4731523164000066E-3</v>
      </c>
      <c r="BO214">
        <f t="shared" si="285"/>
        <v>3.3249377737028527E-3</v>
      </c>
      <c r="BP214">
        <f t="shared" si="285"/>
        <v>3.1863264090208113E-3</v>
      </c>
      <c r="BQ214">
        <f t="shared" si="285"/>
        <v>3.0564257968830554E-3</v>
      </c>
      <c r="BR214">
        <f t="shared" si="285"/>
        <v>2.934456362459877E-3</v>
      </c>
      <c r="BS214">
        <f t="shared" si="285"/>
        <v>2.8197329388745694E-3</v>
      </c>
      <c r="BT214">
        <f t="shared" si="285"/>
        <v>2.7116500340276595E-3</v>
      </c>
      <c r="BU214">
        <f t="shared" si="285"/>
        <v>2.609669926299781E-3</v>
      </c>
      <c r="BV214">
        <f t="shared" si="271"/>
        <v>2.5133129472562029E-3</v>
      </c>
      <c r="BW214">
        <f t="shared" si="271"/>
        <v>2.4221494761143586E-3</v>
      </c>
      <c r="BX214">
        <f t="shared" si="271"/>
        <v>2.3357932890824529E-3</v>
      </c>
      <c r="BY214">
        <f t="shared" si="271"/>
        <v>2.2538959920674166E-3</v>
      </c>
      <c r="BZ214">
        <f t="shared" si="271"/>
        <v>2.1761423277578355E-3</v>
      </c>
      <c r="CA214">
        <f t="shared" si="271"/>
        <v>2.1022461944531765E-3</v>
      </c>
      <c r="CB214">
        <f t="shared" si="271"/>
        <v>2.0319472488239264E-3</v>
      </c>
      <c r="CC214">
        <f t="shared" si="271"/>
        <v>1.9650079912212261E-3</v>
      </c>
      <c r="CD214">
        <f t="shared" si="271"/>
        <v>1.9012112524354617E-3</v>
      </c>
      <c r="CE214">
        <f t="shared" si="271"/>
        <v>1.8403580165136813E-3</v>
      </c>
      <c r="CF214">
        <f t="shared" si="277"/>
        <v>1.7822655265250925E-3</v>
      </c>
      <c r="CG214">
        <f t="shared" si="277"/>
        <v>1.7267656298418197E-3</v>
      </c>
      <c r="CH214">
        <f t="shared" si="277"/>
        <v>1.6737033271894376E-3</v>
      </c>
      <c r="CI214">
        <f t="shared" si="277"/>
        <v>1.6229354958724939E-3</v>
      </c>
      <c r="CJ214">
        <f t="shared" si="277"/>
        <v>1.5743297625353415E-3</v>
      </c>
      <c r="CK214">
        <f t="shared" si="277"/>
        <v>1.5277635048360548E-3</v>
      </c>
      <c r="CL214">
        <f t="shared" si="277"/>
        <v>1.4831229646882821E-3</v>
      </c>
      <c r="CM214">
        <f t="shared" si="277"/>
        <v>1.4403024584142042E-3</v>
      </c>
      <c r="CN214">
        <f t="shared" si="277"/>
        <v>1.3992036713689926E-3</v>
      </c>
      <c r="CO214">
        <f t="shared" si="277"/>
        <v>1.3597350264351205E-3</v>
      </c>
      <c r="CP214">
        <f t="shared" si="283"/>
        <v>1.3218111173158016E-3</v>
      </c>
      <c r="CQ214">
        <f t="shared" si="283"/>
        <v>1.2853521988378141E-3</v>
      </c>
      <c r="CR214">
        <f t="shared" si="283"/>
        <v>8.2782686628246616E-4</v>
      </c>
      <c r="CS214">
        <f t="shared" si="283"/>
        <v>5.3786174604743666E-4</v>
      </c>
      <c r="CT214">
        <f t="shared" si="283"/>
        <v>3.7261139368816823E-4</v>
      </c>
      <c r="CU214">
        <f t="shared" si="283"/>
        <v>2.5929494164827577E-4</v>
      </c>
      <c r="CV214">
        <f t="shared" si="283"/>
        <v>1.771060451836305E-4</v>
      </c>
      <c r="CW214">
        <f t="shared" si="283"/>
        <v>1.1645865743628085E-4</v>
      </c>
      <c r="CX214">
        <f t="shared" si="283"/>
        <v>7.1944574500901795E-5</v>
      </c>
      <c r="CY214">
        <f t="shared" si="283"/>
        <v>4.0131948048961377E-5</v>
      </c>
      <c r="CZ214">
        <f t="shared" si="283"/>
        <v>1.8666989388268501E-5</v>
      </c>
      <c r="DA214">
        <f t="shared" si="283"/>
        <v>5.8432922904323546E-6</v>
      </c>
      <c r="DB214">
        <f t="shared" si="283"/>
        <v>3.7129414577043384E-7</v>
      </c>
      <c r="DC214">
        <f t="shared" si="283"/>
        <v>0</v>
      </c>
      <c r="DD214">
        <f t="shared" si="283"/>
        <v>0</v>
      </c>
      <c r="DE214">
        <f t="shared" si="283"/>
        <v>0</v>
      </c>
      <c r="DF214">
        <f t="shared" si="286"/>
        <v>0</v>
      </c>
      <c r="DG214">
        <f t="shared" si="286"/>
        <v>0</v>
      </c>
      <c r="DH214">
        <f t="shared" si="286"/>
        <v>0</v>
      </c>
      <c r="DI214">
        <f t="shared" si="286"/>
        <v>0</v>
      </c>
      <c r="DJ214">
        <f t="shared" si="286"/>
        <v>0</v>
      </c>
      <c r="DK214">
        <f t="shared" si="286"/>
        <v>0</v>
      </c>
      <c r="DL214">
        <f t="shared" si="286"/>
        <v>0</v>
      </c>
      <c r="DM214">
        <f t="shared" si="286"/>
        <v>0</v>
      </c>
      <c r="DN214">
        <f t="shared" si="286"/>
        <v>0</v>
      </c>
      <c r="DO214">
        <f t="shared" si="286"/>
        <v>0</v>
      </c>
      <c r="DP214">
        <f t="shared" si="286"/>
        <v>0</v>
      </c>
      <c r="DQ214">
        <f t="shared" si="286"/>
        <v>0</v>
      </c>
      <c r="DR214">
        <f t="shared" si="286"/>
        <v>0</v>
      </c>
      <c r="DS214">
        <f t="shared" si="286"/>
        <v>0</v>
      </c>
      <c r="DT214">
        <f t="shared" si="273"/>
        <v>0</v>
      </c>
      <c r="DU214">
        <f t="shared" si="273"/>
        <v>0</v>
      </c>
      <c r="DV214">
        <f t="shared" si="273"/>
        <v>0</v>
      </c>
      <c r="DW214">
        <f t="shared" si="273"/>
        <v>0</v>
      </c>
      <c r="DX214">
        <f t="shared" si="273"/>
        <v>0</v>
      </c>
      <c r="DY214">
        <f t="shared" si="273"/>
        <v>0</v>
      </c>
      <c r="DZ214">
        <f t="shared" si="273"/>
        <v>0</v>
      </c>
      <c r="EA214">
        <f t="shared" si="273"/>
        <v>0</v>
      </c>
      <c r="EB214">
        <f t="shared" si="273"/>
        <v>0</v>
      </c>
      <c r="EC214">
        <f t="shared" si="273"/>
        <v>0</v>
      </c>
      <c r="ED214">
        <f t="shared" si="279"/>
        <v>0</v>
      </c>
      <c r="EE214">
        <f t="shared" si="279"/>
        <v>0</v>
      </c>
      <c r="EF214">
        <f t="shared" si="279"/>
        <v>0</v>
      </c>
      <c r="EG214">
        <f t="shared" si="279"/>
        <v>0</v>
      </c>
      <c r="EH214">
        <f t="shared" si="279"/>
        <v>0</v>
      </c>
      <c r="EI214">
        <f t="shared" si="279"/>
        <v>0</v>
      </c>
      <c r="EJ214">
        <f t="shared" si="279"/>
        <v>0</v>
      </c>
      <c r="EK214">
        <f t="shared" si="279"/>
        <v>0</v>
      </c>
      <c r="EL214">
        <f t="shared" si="279"/>
        <v>0</v>
      </c>
      <c r="EM214">
        <f t="shared" si="279"/>
        <v>0</v>
      </c>
      <c r="EN214">
        <f t="shared" si="279"/>
        <v>0</v>
      </c>
      <c r="EO214">
        <f t="shared" si="279"/>
        <v>0</v>
      </c>
      <c r="EP214">
        <f t="shared" si="279"/>
        <v>0</v>
      </c>
      <c r="EQ214">
        <f t="shared" si="279"/>
        <v>0</v>
      </c>
      <c r="ER214">
        <f t="shared" si="279"/>
        <v>0</v>
      </c>
      <c r="ES214">
        <f t="shared" si="279"/>
        <v>0</v>
      </c>
      <c r="ET214">
        <f t="shared" si="280"/>
        <v>0</v>
      </c>
      <c r="EU214">
        <f t="shared" si="280"/>
        <v>0</v>
      </c>
      <c r="EV214">
        <f t="shared" si="280"/>
        <v>0</v>
      </c>
      <c r="EW214">
        <f t="shared" si="280"/>
        <v>0</v>
      </c>
      <c r="EX214">
        <f t="shared" si="280"/>
        <v>0</v>
      </c>
      <c r="EZ214">
        <f t="shared" si="266"/>
        <v>0.88930856065600539</v>
      </c>
      <c r="FB214">
        <f t="shared" si="267"/>
        <v>1.017328671161194E-2</v>
      </c>
      <c r="FC214">
        <f t="shared" si="268"/>
        <v>0.2487152466068617</v>
      </c>
    </row>
    <row r="215" spans="1:159" x14ac:dyDescent="0.25">
      <c r="A215">
        <v>1340</v>
      </c>
      <c r="B215" s="20">
        <f>'Input spectra'!S214</f>
        <v>4.1060315091577003E-2</v>
      </c>
      <c r="C215">
        <f>'Input spectra'!D214</f>
        <v>0</v>
      </c>
      <c r="D215">
        <f t="shared" si="274"/>
        <v>2.0653927966864227E-2</v>
      </c>
      <c r="E215">
        <f t="shared" si="274"/>
        <v>2.0419499074830667E-2</v>
      </c>
      <c r="F215">
        <f t="shared" si="274"/>
        <v>2.0186644592255189E-2</v>
      </c>
      <c r="G215">
        <f t="shared" si="274"/>
        <v>1.9955355552658559E-2</v>
      </c>
      <c r="H215">
        <f t="shared" si="274"/>
        <v>1.9725623036608839E-2</v>
      </c>
      <c r="I215">
        <f t="shared" si="274"/>
        <v>1.9497438171486407E-2</v>
      </c>
      <c r="J215">
        <f t="shared" si="274"/>
        <v>1.9270792131250051E-2</v>
      </c>
      <c r="K215">
        <f t="shared" si="274"/>
        <v>1.9045676136204233E-2</v>
      </c>
      <c r="L215">
        <f t="shared" si="274"/>
        <v>1.8822081452767481E-2</v>
      </c>
      <c r="M215">
        <f t="shared" si="274"/>
        <v>1.8599999393241865E-2</v>
      </c>
      <c r="N215">
        <f t="shared" si="281"/>
        <v>1.8379421315583643E-2</v>
      </c>
      <c r="O215">
        <f t="shared" si="281"/>
        <v>1.816033862317494E-2</v>
      </c>
      <c r="P215">
        <f t="shared" si="281"/>
        <v>1.7942742764596627E-2</v>
      </c>
      <c r="Q215">
        <f t="shared" si="281"/>
        <v>1.772662523340222E-2</v>
      </c>
      <c r="R215">
        <f t="shared" si="281"/>
        <v>1.751197756789289E-2</v>
      </c>
      <c r="S215">
        <f t="shared" si="281"/>
        <v>1.72987913508936E-2</v>
      </c>
      <c r="T215">
        <f t="shared" si="281"/>
        <v>1.7087058209530291E-2</v>
      </c>
      <c r="U215">
        <f t="shared" si="281"/>
        <v>1.6876769815008134E-2</v>
      </c>
      <c r="V215">
        <f t="shared" si="281"/>
        <v>1.6667917882390897E-2</v>
      </c>
      <c r="W215">
        <f t="shared" si="281"/>
        <v>1.6460494170381354E-2</v>
      </c>
      <c r="X215">
        <f t="shared" si="281"/>
        <v>1.6254490481102744E-2</v>
      </c>
      <c r="Y215">
        <f t="shared" si="281"/>
        <v>1.6049898659881337E-2</v>
      </c>
      <c r="Z215">
        <f t="shared" si="281"/>
        <v>1.5846710595029994E-2</v>
      </c>
      <c r="AA215">
        <f t="shared" si="281"/>
        <v>1.5644918217632801E-2</v>
      </c>
      <c r="AB215">
        <f t="shared" si="281"/>
        <v>1.5444513501330775E-2</v>
      </c>
      <c r="AC215">
        <f t="shared" si="281"/>
        <v>1.5245488462108563E-2</v>
      </c>
      <c r="AD215">
        <f t="shared" si="284"/>
        <v>1.5047835158082178E-2</v>
      </c>
      <c r="AE215">
        <f t="shared" si="284"/>
        <v>1.4851545689287812E-2</v>
      </c>
      <c r="AF215">
        <f t="shared" si="284"/>
        <v>1.4656612197471611E-2</v>
      </c>
      <c r="AG215">
        <f t="shared" si="284"/>
        <v>1.4463026865880508E-2</v>
      </c>
      <c r="AH215">
        <f t="shared" si="284"/>
        <v>1.4270781919054053E-2</v>
      </c>
      <c r="AI215">
        <f t="shared" si="284"/>
        <v>1.4079869622617263E-2</v>
      </c>
      <c r="AJ215">
        <f t="shared" si="284"/>
        <v>1.3890282283074472E-2</v>
      </c>
      <c r="AK215">
        <f t="shared" si="284"/>
        <v>1.3702012247604161E-2</v>
      </c>
      <c r="AL215">
        <f t="shared" si="284"/>
        <v>1.3515051903854828E-2</v>
      </c>
      <c r="AM215">
        <f t="shared" si="284"/>
        <v>1.3329393679741806E-2</v>
      </c>
      <c r="AN215">
        <f t="shared" si="284"/>
        <v>1.3145030043245076E-2</v>
      </c>
      <c r="AO215">
        <f t="shared" si="284"/>
        <v>1.2961953502208084E-2</v>
      </c>
      <c r="AP215">
        <f t="shared" si="284"/>
        <v>1.2780156604137512E-2</v>
      </c>
      <c r="AQ215">
        <f t="shared" si="284"/>
        <v>1.2599631936004002E-2</v>
      </c>
      <c r="AR215">
        <f t="shared" si="282"/>
        <v>1.2420372124043908E-2</v>
      </c>
      <c r="AS215">
        <f t="shared" si="282"/>
        <v>1.224236983356195E-2</v>
      </c>
      <c r="AT215">
        <f t="shared" si="282"/>
        <v>1.2065617768734844E-2</v>
      </c>
      <c r="AU215">
        <f t="shared" si="282"/>
        <v>1.1890108672415909E-2</v>
      </c>
      <c r="AV215">
        <f t="shared" si="282"/>
        <v>1.171583532594059E-2</v>
      </c>
      <c r="AW215">
        <f t="shared" si="282"/>
        <v>1.1542790548932938E-2</v>
      </c>
      <c r="AX215">
        <f t="shared" si="282"/>
        <v>1.0264533757649465E-2</v>
      </c>
      <c r="AY215">
        <f t="shared" si="282"/>
        <v>8.7740039617387709E-3</v>
      </c>
      <c r="AZ215">
        <f t="shared" si="282"/>
        <v>7.9011713470486401E-3</v>
      </c>
      <c r="BA215">
        <f t="shared" si="282"/>
        <v>7.2403060017932367E-3</v>
      </c>
      <c r="BB215">
        <f t="shared" si="282"/>
        <v>6.7004411346271156E-3</v>
      </c>
      <c r="BC215">
        <f t="shared" si="282"/>
        <v>6.2421665208986475E-3</v>
      </c>
      <c r="BD215">
        <f t="shared" si="282"/>
        <v>5.8438984369612165E-3</v>
      </c>
      <c r="BE215">
        <f t="shared" si="282"/>
        <v>5.492187844472223E-3</v>
      </c>
      <c r="BF215">
        <f t="shared" si="282"/>
        <v>5.177932498415457E-3</v>
      </c>
      <c r="BG215">
        <f t="shared" si="282"/>
        <v>4.8946071362040147E-3</v>
      </c>
      <c r="BH215">
        <f t="shared" si="285"/>
        <v>4.6373316706210567E-3</v>
      </c>
      <c r="BI215">
        <f t="shared" si="285"/>
        <v>4.4023363393024201E-3</v>
      </c>
      <c r="BJ215">
        <f t="shared" si="285"/>
        <v>4.1866338669557888E-3</v>
      </c>
      <c r="BK215">
        <f t="shared" si="285"/>
        <v>3.9878078457487049E-3</v>
      </c>
      <c r="BL215">
        <f t="shared" si="285"/>
        <v>3.8038702950762534E-3</v>
      </c>
      <c r="BM215">
        <f t="shared" si="285"/>
        <v>3.6331624129226797E-3</v>
      </c>
      <c r="BN215">
        <f t="shared" si="285"/>
        <v>3.4742833849846434E-3</v>
      </c>
      <c r="BO215">
        <f t="shared" si="285"/>
        <v>3.3260380420835687E-3</v>
      </c>
      <c r="BP215">
        <f t="shared" si="285"/>
        <v>3.1873975482834861E-3</v>
      </c>
      <c r="BQ215">
        <f t="shared" si="285"/>
        <v>3.0574693247597934E-3</v>
      </c>
      <c r="BR215">
        <f t="shared" si="285"/>
        <v>2.9354736636994644E-3</v>
      </c>
      <c r="BS215">
        <f t="shared" si="285"/>
        <v>2.8207252820865265E-3</v>
      </c>
      <c r="BT215">
        <f t="shared" si="285"/>
        <v>2.7126185857435665E-3</v>
      </c>
      <c r="BU215">
        <f t="shared" si="285"/>
        <v>2.6106157628127788E-3</v>
      </c>
      <c r="BV215">
        <f t="shared" si="271"/>
        <v>2.5142370646676028E-3</v>
      </c>
      <c r="BW215">
        <f t="shared" si="271"/>
        <v>2.4230527989194603E-3</v>
      </c>
      <c r="BX215">
        <f t="shared" si="271"/>
        <v>2.3366766775556498E-3</v>
      </c>
      <c r="BY215">
        <f t="shared" si="271"/>
        <v>2.2547602486523923E-3</v>
      </c>
      <c r="BZ215">
        <f t="shared" si="271"/>
        <v>2.1769882026272326E-3</v>
      </c>
      <c r="CA215">
        <f t="shared" ref="BV215:CE240" si="287">CA$2*EXP(- CA$1 * ($C215*_c2+$B215))</f>
        <v>2.10307439037023E-3</v>
      </c>
      <c r="CB215">
        <f t="shared" si="287"/>
        <v>2.0327584254136804E-3</v>
      </c>
      <c r="CC215">
        <f t="shared" si="287"/>
        <v>1.9658027687394389E-3</v>
      </c>
      <c r="CD215">
        <f t="shared" si="287"/>
        <v>1.9019902151077969E-3</v>
      </c>
      <c r="CE215">
        <f t="shared" si="287"/>
        <v>1.8411217155054371E-3</v>
      </c>
      <c r="CF215">
        <f t="shared" si="277"/>
        <v>1.783014482591741E-3</v>
      </c>
      <c r="CG215">
        <f t="shared" si="277"/>
        <v>1.7275003357025596E-3</v>
      </c>
      <c r="CH215">
        <f t="shared" si="277"/>
        <v>1.6744242496593759E-3</v>
      </c>
      <c r="CI215">
        <f t="shared" si="277"/>
        <v>1.6236430777836622E-3</v>
      </c>
      <c r="CJ215">
        <f t="shared" si="277"/>
        <v>1.5750244244722821E-3</v>
      </c>
      <c r="CK215">
        <f t="shared" si="277"/>
        <v>1.5284456467080049E-3</v>
      </c>
      <c r="CL215">
        <f t="shared" si="277"/>
        <v>1.4837929671568943E-3</v>
      </c>
      <c r="CM215">
        <f t="shared" si="277"/>
        <v>1.4409606841931356E-3</v>
      </c>
      <c r="CN215">
        <f t="shared" si="277"/>
        <v>1.3998504664095176E-3</v>
      </c>
      <c r="CO215">
        <f t="shared" si="277"/>
        <v>1.3603707210100686E-3</v>
      </c>
      <c r="CP215">
        <f t="shared" si="283"/>
        <v>1.3224360270125486E-3</v>
      </c>
      <c r="CQ215">
        <f t="shared" si="283"/>
        <v>1.2859666254697148E-3</v>
      </c>
      <c r="CR215">
        <f t="shared" si="283"/>
        <v>8.2822693535480646E-4</v>
      </c>
      <c r="CS215">
        <f t="shared" si="283"/>
        <v>5.3812450794008069E-4</v>
      </c>
      <c r="CT215">
        <f t="shared" si="283"/>
        <v>3.7279538355291213E-4</v>
      </c>
      <c r="CU215">
        <f t="shared" si="283"/>
        <v>2.5942433998867807E-4</v>
      </c>
      <c r="CV215">
        <f t="shared" si="283"/>
        <v>1.7719535862327301E-4</v>
      </c>
      <c r="CW215">
        <f t="shared" si="283"/>
        <v>1.1651799870821577E-4</v>
      </c>
      <c r="CX215">
        <f t="shared" si="283"/>
        <v>7.1981611739730067E-5</v>
      </c>
      <c r="CY215">
        <f t="shared" si="283"/>
        <v>4.0152818943059313E-5</v>
      </c>
      <c r="CZ215">
        <f t="shared" si="283"/>
        <v>1.8676795369090026E-5</v>
      </c>
      <c r="DA215">
        <f t="shared" si="283"/>
        <v>5.846392541631433E-6</v>
      </c>
      <c r="DB215">
        <f t="shared" si="283"/>
        <v>3.7149309273322623E-7</v>
      </c>
      <c r="DC215">
        <f t="shared" si="283"/>
        <v>0</v>
      </c>
      <c r="DD215">
        <f t="shared" si="283"/>
        <v>0</v>
      </c>
      <c r="DE215">
        <f t="shared" si="283"/>
        <v>0</v>
      </c>
      <c r="DF215">
        <f t="shared" si="286"/>
        <v>0</v>
      </c>
      <c r="DG215">
        <f t="shared" si="286"/>
        <v>0</v>
      </c>
      <c r="DH215">
        <f t="shared" si="286"/>
        <v>0</v>
      </c>
      <c r="DI215">
        <f t="shared" si="286"/>
        <v>0</v>
      </c>
      <c r="DJ215">
        <f t="shared" si="286"/>
        <v>0</v>
      </c>
      <c r="DK215">
        <f t="shared" si="286"/>
        <v>0</v>
      </c>
      <c r="DL215">
        <f t="shared" si="286"/>
        <v>0</v>
      </c>
      <c r="DM215">
        <f t="shared" si="286"/>
        <v>0</v>
      </c>
      <c r="DN215">
        <f t="shared" si="286"/>
        <v>0</v>
      </c>
      <c r="DO215">
        <f t="shared" si="286"/>
        <v>0</v>
      </c>
      <c r="DP215">
        <f t="shared" si="286"/>
        <v>0</v>
      </c>
      <c r="DQ215">
        <f t="shared" si="286"/>
        <v>0</v>
      </c>
      <c r="DR215">
        <f t="shared" si="286"/>
        <v>0</v>
      </c>
      <c r="DS215">
        <f t="shared" si="286"/>
        <v>0</v>
      </c>
      <c r="DT215">
        <f t="shared" si="273"/>
        <v>0</v>
      </c>
      <c r="DU215">
        <f t="shared" si="273"/>
        <v>0</v>
      </c>
      <c r="DV215">
        <f t="shared" si="273"/>
        <v>0</v>
      </c>
      <c r="DW215">
        <f t="shared" si="273"/>
        <v>0</v>
      </c>
      <c r="DX215">
        <f t="shared" si="273"/>
        <v>0</v>
      </c>
      <c r="DY215">
        <f t="shared" ref="DT215:EC240" si="288">DY$2*EXP(- DY$1 * ($C215*_c2+$B215))</f>
        <v>0</v>
      </c>
      <c r="DZ215">
        <f t="shared" si="288"/>
        <v>0</v>
      </c>
      <c r="EA215">
        <f t="shared" si="288"/>
        <v>0</v>
      </c>
      <c r="EB215">
        <f t="shared" si="288"/>
        <v>0</v>
      </c>
      <c r="EC215">
        <f t="shared" si="288"/>
        <v>0</v>
      </c>
      <c r="ED215">
        <f t="shared" si="279"/>
        <v>0</v>
      </c>
      <c r="EE215">
        <f t="shared" si="279"/>
        <v>0</v>
      </c>
      <c r="EF215">
        <f t="shared" si="279"/>
        <v>0</v>
      </c>
      <c r="EG215">
        <f t="shared" si="279"/>
        <v>0</v>
      </c>
      <c r="EH215">
        <f t="shared" si="279"/>
        <v>0</v>
      </c>
      <c r="EI215">
        <f t="shared" si="279"/>
        <v>0</v>
      </c>
      <c r="EJ215">
        <f t="shared" si="279"/>
        <v>0</v>
      </c>
      <c r="EK215">
        <f t="shared" si="279"/>
        <v>0</v>
      </c>
      <c r="EL215">
        <f t="shared" si="279"/>
        <v>0</v>
      </c>
      <c r="EM215">
        <f t="shared" si="279"/>
        <v>0</v>
      </c>
      <c r="EN215">
        <f t="shared" si="280"/>
        <v>0</v>
      </c>
      <c r="EO215">
        <f t="shared" si="280"/>
        <v>0</v>
      </c>
      <c r="EP215">
        <f t="shared" si="280"/>
        <v>0</v>
      </c>
      <c r="EQ215">
        <f t="shared" si="280"/>
        <v>0</v>
      </c>
      <c r="ER215">
        <f t="shared" si="280"/>
        <v>0</v>
      </c>
      <c r="ES215">
        <f t="shared" si="280"/>
        <v>0</v>
      </c>
      <c r="ET215">
        <f t="shared" si="280"/>
        <v>0</v>
      </c>
      <c r="EU215">
        <f t="shared" si="280"/>
        <v>0</v>
      </c>
      <c r="EV215">
        <f t="shared" si="280"/>
        <v>0</v>
      </c>
      <c r="EW215">
        <f t="shared" si="280"/>
        <v>0</v>
      </c>
      <c r="EX215">
        <f t="shared" si="280"/>
        <v>0</v>
      </c>
      <c r="EZ215">
        <f t="shared" si="266"/>
        <v>0.88943769080047419</v>
      </c>
      <c r="FB215">
        <f t="shared" si="267"/>
        <v>1.0160424344924202E-2</v>
      </c>
      <c r="FC215">
        <f t="shared" si="268"/>
        <v>0.24871688768713657</v>
      </c>
    </row>
    <row r="216" spans="1:159" x14ac:dyDescent="0.25">
      <c r="A216">
        <v>1345</v>
      </c>
      <c r="B216" s="20">
        <f>'Input spectra'!S215</f>
        <v>4.10077977524234E-2</v>
      </c>
      <c r="C216">
        <f>'Input spectra'!D215</f>
        <v>0</v>
      </c>
      <c r="D216">
        <f t="shared" si="274"/>
        <v>2.0653927966864227E-2</v>
      </c>
      <c r="E216">
        <f t="shared" si="274"/>
        <v>2.0419606312888083E-2</v>
      </c>
      <c r="F216">
        <f t="shared" si="274"/>
        <v>2.0186856623140802E-2</v>
      </c>
      <c r="G216">
        <f t="shared" si="274"/>
        <v>1.9955669955787941E-2</v>
      </c>
      <c r="H216">
        <f t="shared" si="274"/>
        <v>1.9726037415855255E-2</v>
      </c>
      <c r="I216">
        <f t="shared" ref="D216:M241" si="289">I$2*EXP(- I$1 * ($C216*_c2+$B216))</f>
        <v>1.949795015499492E-2</v>
      </c>
      <c r="J216">
        <f t="shared" si="289"/>
        <v>1.927139937125286E-2</v>
      </c>
      <c r="K216">
        <f t="shared" si="289"/>
        <v>1.9046376308837216E-2</v>
      </c>
      <c r="L216">
        <f t="shared" si="289"/>
        <v>1.8822872257887941E-2</v>
      </c>
      <c r="M216">
        <f t="shared" si="289"/>
        <v>1.8600878554247493E-2</v>
      </c>
      <c r="N216">
        <f t="shared" si="281"/>
        <v>1.8380386579232636E-2</v>
      </c>
      <c r="O216">
        <f t="shared" si="281"/>
        <v>1.8161387759407344E-2</v>
      </c>
      <c r="P216">
        <f t="shared" si="281"/>
        <v>1.7943873566356811E-2</v>
      </c>
      <c r="Q216">
        <f t="shared" si="281"/>
        <v>1.7727835516462561E-2</v>
      </c>
      <c r="R216">
        <f t="shared" si="281"/>
        <v>1.7513265170678596E-2</v>
      </c>
      <c r="S216">
        <f t="shared" si="281"/>
        <v>1.7300154134308698E-2</v>
      </c>
      <c r="T216">
        <f t="shared" si="281"/>
        <v>1.7088494056784753E-2</v>
      </c>
      <c r="U216">
        <f t="shared" si="281"/>
        <v>1.687827663144615E-2</v>
      </c>
      <c r="V216">
        <f t="shared" si="281"/>
        <v>1.6669493595320294E-2</v>
      </c>
      <c r="W216">
        <f t="shared" si="281"/>
        <v>1.646213672890412E-2</v>
      </c>
      <c r="X216">
        <f t="shared" si="281"/>
        <v>1.6256197855946689E-2</v>
      </c>
      <c r="Y216">
        <f t="shared" si="281"/>
        <v>1.6051668843232864E-2</v>
      </c>
      <c r="Z216">
        <f t="shared" si="281"/>
        <v>1.5848541600367971E-2</v>
      </c>
      <c r="AA216">
        <f t="shared" si="281"/>
        <v>1.5646808079563555E-2</v>
      </c>
      <c r="AB216">
        <f t="shared" si="281"/>
        <v>1.544646027542414E-2</v>
      </c>
      <c r="AC216">
        <f t="shared" si="281"/>
        <v>1.5247490224735063E-2</v>
      </c>
      <c r="AD216">
        <f t="shared" si="284"/>
        <v>1.5049890006251255E-2</v>
      </c>
      <c r="AE216">
        <f t="shared" si="284"/>
        <v>1.4853651740487141E-2</v>
      </c>
      <c r="AF216">
        <f t="shared" si="284"/>
        <v>1.4658767589507493E-2</v>
      </c>
      <c r="AG216">
        <f t="shared" si="284"/>
        <v>1.4465229756719298E-2</v>
      </c>
      <c r="AH216">
        <f t="shared" si="284"/>
        <v>1.4273030486664673E-2</v>
      </c>
      <c r="AI216">
        <f t="shared" si="284"/>
        <v>1.4082162064814744E-2</v>
      </c>
      <c r="AJ216">
        <f t="shared" si="284"/>
        <v>1.3892616817364542E-2</v>
      </c>
      <c r="AK216">
        <f t="shared" si="284"/>
        <v>1.3704387111028877E-2</v>
      </c>
      <c r="AL216">
        <f t="shared" si="284"/>
        <v>1.3517465352839224E-2</v>
      </c>
      <c r="AM216">
        <f t="shared" si="284"/>
        <v>1.3331843989941576E-2</v>
      </c>
      <c r="AN216">
        <f t="shared" si="284"/>
        <v>1.3147515509395273E-2</v>
      </c>
      <c r="AO216">
        <f t="shared" si="284"/>
        <v>1.2964472437972821E-2</v>
      </c>
      <c r="AP216">
        <f t="shared" si="284"/>
        <v>1.2782707341960676E-2</v>
      </c>
      <c r="AQ216">
        <f t="shared" si="284"/>
        <v>1.260221282696097E-2</v>
      </c>
      <c r="AR216">
        <f t="shared" si="282"/>
        <v>1.2422981537694245E-2</v>
      </c>
      <c r="AS216">
        <f t="shared" si="282"/>
        <v>1.2245006157803103E-2</v>
      </c>
      <c r="AT216">
        <f t="shared" si="282"/>
        <v>1.2068279409656806E-2</v>
      </c>
      <c r="AU216">
        <f t="shared" si="282"/>
        <v>1.1892794054156879E-2</v>
      </c>
      <c r="AV216">
        <f t="shared" si="282"/>
        <v>1.171854289054357E-2</v>
      </c>
      <c r="AW216">
        <f t="shared" si="282"/>
        <v>1.1545518756203329E-2</v>
      </c>
      <c r="AX216">
        <f t="shared" si="282"/>
        <v>1.0267013760799464E-2</v>
      </c>
      <c r="AY216">
        <f t="shared" si="282"/>
        <v>8.7761699295487404E-3</v>
      </c>
      <c r="AZ216">
        <f t="shared" si="282"/>
        <v>7.9031633508911212E-3</v>
      </c>
      <c r="BA216">
        <f t="shared" si="282"/>
        <v>7.2421694254137499E-3</v>
      </c>
      <c r="BB216">
        <f t="shared" si="282"/>
        <v>6.7022008123487128E-3</v>
      </c>
      <c r="BC216">
        <f t="shared" si="282"/>
        <v>6.2438386368958926E-3</v>
      </c>
      <c r="BD216">
        <f t="shared" si="282"/>
        <v>5.8454945660750815E-3</v>
      </c>
      <c r="BE216">
        <f t="shared" si="282"/>
        <v>5.4937167632295612E-3</v>
      </c>
      <c r="BF216">
        <f t="shared" si="282"/>
        <v>5.1794011353341754E-3</v>
      </c>
      <c r="BG216">
        <f t="shared" si="282"/>
        <v>4.8960211249927136E-3</v>
      </c>
      <c r="BH216">
        <f t="shared" si="285"/>
        <v>4.63869569698196E-3</v>
      </c>
      <c r="BI216">
        <f t="shared" si="285"/>
        <v>4.4036543708145925E-3</v>
      </c>
      <c r="BJ216">
        <f t="shared" si="285"/>
        <v>4.1879093122466834E-3</v>
      </c>
      <c r="BK216">
        <f t="shared" si="285"/>
        <v>3.9890436686370765E-3</v>
      </c>
      <c r="BL216">
        <f t="shared" si="285"/>
        <v>3.8050690988185791E-3</v>
      </c>
      <c r="BM216">
        <f t="shared" si="285"/>
        <v>3.6343265039124576E-3</v>
      </c>
      <c r="BN216">
        <f t="shared" si="285"/>
        <v>3.4754148219136626E-3</v>
      </c>
      <c r="BO216">
        <f t="shared" si="285"/>
        <v>3.3271386745584702E-3</v>
      </c>
      <c r="BP216">
        <f t="shared" si="285"/>
        <v>3.188469047628329E-3</v>
      </c>
      <c r="BQ216">
        <f t="shared" si="285"/>
        <v>3.0585132089188372E-3</v>
      </c>
      <c r="BR216">
        <f t="shared" si="285"/>
        <v>2.9364913176114673E-3</v>
      </c>
      <c r="BS216">
        <f t="shared" si="285"/>
        <v>2.82171797453193E-3</v>
      </c>
      <c r="BT216">
        <f t="shared" si="285"/>
        <v>2.7135874834084022E-3</v>
      </c>
      <c r="BU216">
        <f t="shared" si="285"/>
        <v>2.6115619421303205E-3</v>
      </c>
      <c r="BV216">
        <f t="shared" si="287"/>
        <v>2.5151615218667687E-3</v>
      </c>
      <c r="BW216">
        <f t="shared" si="287"/>
        <v>2.4239564586121475E-3</v>
      </c>
      <c r="BX216">
        <f t="shared" si="287"/>
        <v>2.3375604001231345E-3</v>
      </c>
      <c r="BY216">
        <f t="shared" si="287"/>
        <v>2.2556248366366193E-3</v>
      </c>
      <c r="BZ216">
        <f t="shared" si="287"/>
        <v>2.1778344062914358E-3</v>
      </c>
      <c r="CA216">
        <f t="shared" si="287"/>
        <v>2.1039029125613793E-3</v>
      </c>
      <c r="CB216">
        <f t="shared" si="287"/>
        <v>2.0335699258344103E-3</v>
      </c>
      <c r="CC216">
        <f t="shared" si="287"/>
        <v>1.966597867717568E-3</v>
      </c>
      <c r="CD216">
        <f t="shared" si="287"/>
        <v>1.9027694969360619E-3</v>
      </c>
      <c r="CE216">
        <f t="shared" si="287"/>
        <v>1.8418857314116983E-3</v>
      </c>
      <c r="CF216">
        <f t="shared" si="277"/>
        <v>1.7837637533899384E-3</v>
      </c>
      <c r="CG216">
        <f t="shared" si="277"/>
        <v>1.7282353541666383E-3</v>
      </c>
      <c r="CH216">
        <f t="shared" si="277"/>
        <v>1.6751454826557976E-3</v>
      </c>
      <c r="CI216">
        <f t="shared" si="277"/>
        <v>1.6243509681927119E-3</v>
      </c>
      <c r="CJ216">
        <f t="shared" si="277"/>
        <v>1.5757193929239175E-3</v>
      </c>
      <c r="CK216">
        <f t="shared" si="277"/>
        <v>1.5291280931542773E-3</v>
      </c>
      <c r="CL216">
        <f t="shared" si="277"/>
        <v>1.4844632722998759E-3</v>
      </c>
      <c r="CM216">
        <f t="shared" si="277"/>
        <v>1.4416192107847008E-3</v>
      </c>
      <c r="CN216">
        <f t="shared" si="277"/>
        <v>1.4004975604371259E-3</v>
      </c>
      <c r="CO216">
        <f t="shared" si="277"/>
        <v>1.3610067127808564E-3</v>
      </c>
      <c r="CP216">
        <f t="shared" si="283"/>
        <v>1.3230612321464604E-3</v>
      </c>
      <c r="CQ216">
        <f t="shared" si="283"/>
        <v>1.2865813458110649E-3</v>
      </c>
      <c r="CR216">
        <f t="shared" si="283"/>
        <v>8.2862719777103205E-4</v>
      </c>
      <c r="CS216">
        <f t="shared" si="283"/>
        <v>5.3838739819993579E-4</v>
      </c>
      <c r="CT216">
        <f t="shared" si="283"/>
        <v>3.7297946426906558E-4</v>
      </c>
      <c r="CU216">
        <f t="shared" si="283"/>
        <v>2.595538029039247E-4</v>
      </c>
      <c r="CV216">
        <f t="shared" si="283"/>
        <v>1.7728471710310879E-4</v>
      </c>
      <c r="CW216">
        <f t="shared" si="283"/>
        <v>1.1657737021737507E-4</v>
      </c>
      <c r="CX216">
        <f t="shared" si="283"/>
        <v>7.2018668045417379E-5</v>
      </c>
      <c r="CY216">
        <f t="shared" si="283"/>
        <v>4.0173700691208495E-5</v>
      </c>
      <c r="CZ216">
        <f t="shared" si="283"/>
        <v>1.8686606501104276E-5</v>
      </c>
      <c r="DA216">
        <f t="shared" si="283"/>
        <v>5.8494944377178491E-6</v>
      </c>
      <c r="DB216">
        <f t="shared" si="283"/>
        <v>3.7169214629585174E-7</v>
      </c>
      <c r="DC216">
        <f t="shared" si="283"/>
        <v>0</v>
      </c>
      <c r="DD216">
        <f t="shared" si="283"/>
        <v>0</v>
      </c>
      <c r="DE216">
        <f t="shared" si="283"/>
        <v>0</v>
      </c>
      <c r="DF216">
        <f t="shared" si="286"/>
        <v>0</v>
      </c>
      <c r="DG216">
        <f t="shared" si="286"/>
        <v>0</v>
      </c>
      <c r="DH216">
        <f t="shared" si="286"/>
        <v>0</v>
      </c>
      <c r="DI216">
        <f t="shared" si="286"/>
        <v>0</v>
      </c>
      <c r="DJ216">
        <f t="shared" si="286"/>
        <v>0</v>
      </c>
      <c r="DK216">
        <f t="shared" si="286"/>
        <v>0</v>
      </c>
      <c r="DL216">
        <f t="shared" si="286"/>
        <v>0</v>
      </c>
      <c r="DM216">
        <f t="shared" si="286"/>
        <v>0</v>
      </c>
      <c r="DN216">
        <f t="shared" si="286"/>
        <v>0</v>
      </c>
      <c r="DO216">
        <f t="shared" si="286"/>
        <v>0</v>
      </c>
      <c r="DP216">
        <f t="shared" si="286"/>
        <v>0</v>
      </c>
      <c r="DQ216">
        <f t="shared" si="286"/>
        <v>0</v>
      </c>
      <c r="DR216">
        <f t="shared" si="286"/>
        <v>0</v>
      </c>
      <c r="DS216">
        <f t="shared" si="286"/>
        <v>0</v>
      </c>
      <c r="DT216">
        <f t="shared" si="288"/>
        <v>0</v>
      </c>
      <c r="DU216">
        <f t="shared" si="288"/>
        <v>0</v>
      </c>
      <c r="DV216">
        <f t="shared" si="288"/>
        <v>0</v>
      </c>
      <c r="DW216">
        <f t="shared" si="288"/>
        <v>0</v>
      </c>
      <c r="DX216">
        <f t="shared" si="288"/>
        <v>0</v>
      </c>
      <c r="DY216">
        <f t="shared" si="288"/>
        <v>0</v>
      </c>
      <c r="DZ216">
        <f t="shared" si="288"/>
        <v>0</v>
      </c>
      <c r="EA216">
        <f t="shared" si="288"/>
        <v>0</v>
      </c>
      <c r="EB216">
        <f t="shared" si="288"/>
        <v>0</v>
      </c>
      <c r="EC216">
        <f t="shared" si="288"/>
        <v>0</v>
      </c>
      <c r="ED216">
        <f t="shared" si="279"/>
        <v>0</v>
      </c>
      <c r="EE216">
        <f t="shared" si="279"/>
        <v>0</v>
      </c>
      <c r="EF216">
        <f t="shared" si="279"/>
        <v>0</v>
      </c>
      <c r="EG216">
        <f t="shared" si="279"/>
        <v>0</v>
      </c>
      <c r="EH216">
        <f t="shared" si="279"/>
        <v>0</v>
      </c>
      <c r="EI216">
        <f t="shared" si="279"/>
        <v>0</v>
      </c>
      <c r="EJ216">
        <f t="shared" si="279"/>
        <v>0</v>
      </c>
      <c r="EK216">
        <f t="shared" si="279"/>
        <v>0</v>
      </c>
      <c r="EL216">
        <f t="shared" si="279"/>
        <v>0</v>
      </c>
      <c r="EM216">
        <f t="shared" si="279"/>
        <v>0</v>
      </c>
      <c r="EN216">
        <f t="shared" si="279"/>
        <v>0</v>
      </c>
      <c r="EO216">
        <f t="shared" si="279"/>
        <v>0</v>
      </c>
      <c r="EP216">
        <f t="shared" si="279"/>
        <v>0</v>
      </c>
      <c r="EQ216">
        <f t="shared" si="279"/>
        <v>0</v>
      </c>
      <c r="ER216">
        <f t="shared" si="279"/>
        <v>0</v>
      </c>
      <c r="ES216">
        <f t="shared" si="279"/>
        <v>0</v>
      </c>
      <c r="ET216">
        <f t="shared" si="280"/>
        <v>0</v>
      </c>
      <c r="EU216">
        <f t="shared" si="280"/>
        <v>0</v>
      </c>
      <c r="EV216">
        <f t="shared" si="280"/>
        <v>0</v>
      </c>
      <c r="EW216">
        <f t="shared" si="280"/>
        <v>0</v>
      </c>
      <c r="EX216">
        <f t="shared" si="280"/>
        <v>0</v>
      </c>
      <c r="EZ216">
        <f t="shared" si="266"/>
        <v>0.88956685005455816</v>
      </c>
      <c r="FB216">
        <f t="shared" si="267"/>
        <v>1.0147561640483416E-2</v>
      </c>
      <c r="FC216">
        <f t="shared" si="268"/>
        <v>0.24871852876763045</v>
      </c>
    </row>
    <row r="217" spans="1:159" x14ac:dyDescent="0.25">
      <c r="A217">
        <v>1350</v>
      </c>
      <c r="B217" s="20">
        <f>'Input spectra'!S216</f>
        <v>4.0955280413269797E-2</v>
      </c>
      <c r="C217">
        <f>'Input spectra'!D216</f>
        <v>0</v>
      </c>
      <c r="D217">
        <f t="shared" si="289"/>
        <v>2.0653927966864227E-2</v>
      </c>
      <c r="E217">
        <f t="shared" si="289"/>
        <v>2.0419713551508692E-2</v>
      </c>
      <c r="F217">
        <f t="shared" si="289"/>
        <v>2.0187068656253485E-2</v>
      </c>
      <c r="G217">
        <f t="shared" si="289"/>
        <v>1.9955984363870846E-2</v>
      </c>
      <c r="H217">
        <f t="shared" si="289"/>
        <v>1.97264518038066E-2</v>
      </c>
      <c r="I217">
        <f t="shared" si="289"/>
        <v>1.9498462151947615E-2</v>
      </c>
      <c r="J217">
        <f t="shared" si="289"/>
        <v>1.9272006630390345E-2</v>
      </c>
      <c r="K217">
        <f t="shared" si="289"/>
        <v>1.9047076507210513E-2</v>
      </c>
      <c r="L217">
        <f t="shared" si="289"/>
        <v>1.8823663096233886E-2</v>
      </c>
      <c r="M217">
        <f t="shared" si="289"/>
        <v>1.8601757756808179E-2</v>
      </c>
      <c r="N217">
        <f t="shared" si="281"/>
        <v>1.838135189357604E-2</v>
      </c>
      <c r="O217">
        <f t="shared" si="281"/>
        <v>1.8162436956249122E-2</v>
      </c>
      <c r="P217">
        <f t="shared" si="281"/>
        <v>1.7945004439383277E-2</v>
      </c>
      <c r="Q217">
        <f t="shared" si="281"/>
        <v>1.772904588215482E-2</v>
      </c>
      <c r="R217">
        <f t="shared" si="281"/>
        <v>1.7514552868137846E-2</v>
      </c>
      <c r="S217">
        <f t="shared" si="281"/>
        <v>1.7301517025082664E-2</v>
      </c>
      <c r="T217">
        <f t="shared" si="281"/>
        <v>1.7089930024695284E-2</v>
      </c>
      <c r="U217">
        <f t="shared" si="281"/>
        <v>1.6879783582417957E-2</v>
      </c>
      <c r="V217">
        <f t="shared" si="281"/>
        <v>1.6671069457210783E-2</v>
      </c>
      <c r="W217">
        <f t="shared" si="281"/>
        <v>1.6463779451334388E-2</v>
      </c>
      <c r="X217">
        <f t="shared" si="281"/>
        <v>1.6257905410133621E-2</v>
      </c>
      <c r="Y217">
        <f t="shared" si="281"/>
        <v>1.6053439221822324E-2</v>
      </c>
      <c r="Z217">
        <f t="shared" si="281"/>
        <v>1.5850372817269136E-2</v>
      </c>
      <c r="AA217">
        <f t="shared" si="281"/>
        <v>1.5648698169784286E-2</v>
      </c>
      <c r="AB217">
        <f t="shared" si="281"/>
        <v>1.5448407294907519E-2</v>
      </c>
      <c r="AC217">
        <f t="shared" si="281"/>
        <v>1.5249492250196934E-2</v>
      </c>
      <c r="AD217">
        <f t="shared" si="284"/>
        <v>1.5051945135018899E-2</v>
      </c>
      <c r="AE217">
        <f t="shared" si="284"/>
        <v>1.4855758090338999E-2</v>
      </c>
      <c r="AF217">
        <f t="shared" si="284"/>
        <v>1.4660923298513952E-2</v>
      </c>
      <c r="AG217">
        <f t="shared" si="284"/>
        <v>1.4467432983084538E-2</v>
      </c>
      <c r="AH217">
        <f t="shared" si="284"/>
        <v>1.4275279408569567E-2</v>
      </c>
      <c r="AI217">
        <f t="shared" si="284"/>
        <v>1.4084454880260796E-2</v>
      </c>
      <c r="AJ217">
        <f t="shared" si="284"/>
        <v>1.3894951744018873E-2</v>
      </c>
      <c r="AK217">
        <f t="shared" si="284"/>
        <v>1.3706762386070234E-2</v>
      </c>
      <c r="AL217">
        <f t="shared" si="284"/>
        <v>1.3519879232805019E-2</v>
      </c>
      <c r="AM217">
        <f t="shared" si="284"/>
        <v>1.3334294750575943E-2</v>
      </c>
      <c r="AN217">
        <f t="shared" si="284"/>
        <v>1.3150001445498138E-2</v>
      </c>
      <c r="AO217">
        <f t="shared" si="284"/>
        <v>1.2966991863249989E-2</v>
      </c>
      <c r="AP217">
        <f t="shared" si="284"/>
        <v>1.2785258588874897E-2</v>
      </c>
      <c r="AQ217">
        <f t="shared" si="284"/>
        <v>1.2604794246584027E-2</v>
      </c>
      <c r="AR217">
        <f t="shared" si="282"/>
        <v>1.2425591499560008E-2</v>
      </c>
      <c r="AS217">
        <f t="shared" si="282"/>
        <v>1.2247643049761583E-2</v>
      </c>
      <c r="AT217">
        <f t="shared" si="282"/>
        <v>1.2070941637729175E-2</v>
      </c>
      <c r="AU217">
        <f t="shared" si="282"/>
        <v>1.1895480042391467E-2</v>
      </c>
      <c r="AV217">
        <f t="shared" si="282"/>
        <v>1.172125108087283E-2</v>
      </c>
      <c r="AW217">
        <f t="shared" si="282"/>
        <v>1.154824760830175E-2</v>
      </c>
      <c r="AX217">
        <f t="shared" si="282"/>
        <v>1.0269494363140404E-2</v>
      </c>
      <c r="AY217">
        <f t="shared" si="282"/>
        <v>8.7783364320537655E-3</v>
      </c>
      <c r="AZ217">
        <f t="shared" si="282"/>
        <v>7.9051558569476574E-3</v>
      </c>
      <c r="BA217">
        <f t="shared" si="282"/>
        <v>7.2440333286200144E-3</v>
      </c>
      <c r="BB217">
        <f t="shared" si="282"/>
        <v>6.7039609521989422E-3</v>
      </c>
      <c r="BC217">
        <f t="shared" si="282"/>
        <v>6.2455112008100427E-3</v>
      </c>
      <c r="BD217">
        <f t="shared" si="282"/>
        <v>5.8470911311356306E-3</v>
      </c>
      <c r="BE217">
        <f t="shared" si="282"/>
        <v>5.4952461076082778E-3</v>
      </c>
      <c r="BF217">
        <f t="shared" si="282"/>
        <v>5.1808701888080332E-3</v>
      </c>
      <c r="BG217">
        <f t="shared" si="282"/>
        <v>4.8974355222645123E-3</v>
      </c>
      <c r="BH217">
        <f t="shared" si="285"/>
        <v>4.6400601245580545E-3</v>
      </c>
      <c r="BI217">
        <f t="shared" si="285"/>
        <v>4.404972796937019E-3</v>
      </c>
      <c r="BJ217">
        <f t="shared" si="285"/>
        <v>4.1891851460981117E-3</v>
      </c>
      <c r="BK217">
        <f t="shared" si="285"/>
        <v>3.9902798745073444E-3</v>
      </c>
      <c r="BL217">
        <f t="shared" si="285"/>
        <v>3.8062682803683225E-3</v>
      </c>
      <c r="BM217">
        <f t="shared" si="285"/>
        <v>3.6354909678852402E-3</v>
      </c>
      <c r="BN217">
        <f t="shared" si="285"/>
        <v>3.4765466273070185E-3</v>
      </c>
      <c r="BO217">
        <f t="shared" si="285"/>
        <v>3.3282396712480404E-3</v>
      </c>
      <c r="BP217">
        <f t="shared" si="285"/>
        <v>3.1895409071763872E-3</v>
      </c>
      <c r="BQ217">
        <f t="shared" si="285"/>
        <v>3.059557449481829E-3</v>
      </c>
      <c r="BR217">
        <f t="shared" si="285"/>
        <v>2.9375093243181475E-3</v>
      </c>
      <c r="BS217">
        <f t="shared" si="285"/>
        <v>2.8227110163336839E-3</v>
      </c>
      <c r="BT217">
        <f t="shared" si="285"/>
        <v>2.7145567271457346E-3</v>
      </c>
      <c r="BU217">
        <f t="shared" si="285"/>
        <v>2.6125084643766508E-3</v>
      </c>
      <c r="BV217">
        <f t="shared" si="287"/>
        <v>2.5160863189786359E-3</v>
      </c>
      <c r="BW217">
        <f t="shared" si="287"/>
        <v>2.4248604553180611E-3</v>
      </c>
      <c r="BX217">
        <f t="shared" si="287"/>
        <v>2.33844445691126E-3</v>
      </c>
      <c r="BY217">
        <f t="shared" si="287"/>
        <v>2.2564897561471731E-3</v>
      </c>
      <c r="BZ217">
        <f t="shared" si="287"/>
        <v>2.1786809388782487E-3</v>
      </c>
      <c r="CA217">
        <f t="shared" si="287"/>
        <v>2.1047317611551631E-3</v>
      </c>
      <c r="CB217">
        <f t="shared" si="287"/>
        <v>2.0343817502153929E-3</v>
      </c>
      <c r="CC217">
        <f t="shared" si="287"/>
        <v>1.9673932882856319E-3</v>
      </c>
      <c r="CD217">
        <f t="shared" si="287"/>
        <v>1.9035490980510209E-3</v>
      </c>
      <c r="CE217">
        <f t="shared" si="287"/>
        <v>1.8426500643639752E-3</v>
      </c>
      <c r="CF217">
        <f t="shared" si="277"/>
        <v>1.7845133390519431E-3</v>
      </c>
      <c r="CG217">
        <f t="shared" ref="CF217:CO242" si="290">CG$2*EXP(- CG$1 * ($C217*_c2+$B217))</f>
        <v>1.7289706853670633E-3</v>
      </c>
      <c r="CH217">
        <f t="shared" si="290"/>
        <v>1.6758670263124563E-3</v>
      </c>
      <c r="CI217">
        <f t="shared" si="290"/>
        <v>1.6250591672341437E-3</v>
      </c>
      <c r="CJ217">
        <f t="shared" si="290"/>
        <v>1.5764146680254953E-3</v>
      </c>
      <c r="CK217">
        <f t="shared" si="290"/>
        <v>1.5298108443108629E-3</v>
      </c>
      <c r="CL217">
        <f t="shared" si="290"/>
        <v>1.4851338802539605E-3</v>
      </c>
      <c r="CM217">
        <f t="shared" si="290"/>
        <v>1.4422780383263726E-3</v>
      </c>
      <c r="CN217">
        <f t="shared" si="290"/>
        <v>1.401144953590027E-3</v>
      </c>
      <c r="CO217">
        <f t="shared" si="290"/>
        <v>1.3616430018864268E-3</v>
      </c>
      <c r="CP217">
        <f t="shared" si="283"/>
        <v>1.3236867328572104E-3</v>
      </c>
      <c r="CQ217">
        <f t="shared" si="283"/>
        <v>1.287196360002263E-3</v>
      </c>
      <c r="CR217">
        <f t="shared" si="283"/>
        <v>8.2902765362458141E-4</v>
      </c>
      <c r="CS217">
        <f t="shared" si="283"/>
        <v>5.3865041688971318E-4</v>
      </c>
      <c r="CT217">
        <f t="shared" si="283"/>
        <v>3.7316363588148964E-4</v>
      </c>
      <c r="CU217">
        <f t="shared" si="283"/>
        <v>2.5968333042624108E-4</v>
      </c>
      <c r="CV217">
        <f t="shared" si="283"/>
        <v>1.7737412064585127E-4</v>
      </c>
      <c r="CW217">
        <f t="shared" si="283"/>
        <v>1.1663677197916607E-4</v>
      </c>
      <c r="CX217">
        <f t="shared" si="283"/>
        <v>7.205574342777938E-5</v>
      </c>
      <c r="CY217">
        <f t="shared" si="283"/>
        <v>4.0194593299053639E-5</v>
      </c>
      <c r="CZ217">
        <f t="shared" si="283"/>
        <v>1.8696422787017227E-5</v>
      </c>
      <c r="DA217">
        <f t="shared" si="283"/>
        <v>5.8525979795643256E-6</v>
      </c>
      <c r="DB217">
        <f t="shared" si="283"/>
        <v>3.7189130651542887E-7</v>
      </c>
      <c r="DC217">
        <f t="shared" si="283"/>
        <v>0</v>
      </c>
      <c r="DD217">
        <f t="shared" si="283"/>
        <v>0</v>
      </c>
      <c r="DE217">
        <f t="shared" si="283"/>
        <v>0</v>
      </c>
      <c r="DF217">
        <f t="shared" si="286"/>
        <v>0</v>
      </c>
      <c r="DG217">
        <f t="shared" si="286"/>
        <v>0</v>
      </c>
      <c r="DH217">
        <f t="shared" si="286"/>
        <v>0</v>
      </c>
      <c r="DI217">
        <f t="shared" si="286"/>
        <v>0</v>
      </c>
      <c r="DJ217">
        <f t="shared" si="286"/>
        <v>0</v>
      </c>
      <c r="DK217">
        <f t="shared" si="286"/>
        <v>0</v>
      </c>
      <c r="DL217">
        <f t="shared" si="286"/>
        <v>0</v>
      </c>
      <c r="DM217">
        <f t="shared" si="286"/>
        <v>0</v>
      </c>
      <c r="DN217">
        <f t="shared" si="286"/>
        <v>0</v>
      </c>
      <c r="DO217">
        <f t="shared" si="286"/>
        <v>0</v>
      </c>
      <c r="DP217">
        <f t="shared" si="286"/>
        <v>0</v>
      </c>
      <c r="DQ217">
        <f t="shared" si="286"/>
        <v>0</v>
      </c>
      <c r="DR217">
        <f t="shared" si="286"/>
        <v>0</v>
      </c>
      <c r="DS217">
        <f t="shared" si="286"/>
        <v>0</v>
      </c>
      <c r="DT217">
        <f t="shared" si="288"/>
        <v>0</v>
      </c>
      <c r="DU217">
        <f t="shared" si="288"/>
        <v>0</v>
      </c>
      <c r="DV217">
        <f t="shared" si="288"/>
        <v>0</v>
      </c>
      <c r="DW217">
        <f t="shared" si="288"/>
        <v>0</v>
      </c>
      <c r="DX217">
        <f t="shared" si="288"/>
        <v>0</v>
      </c>
      <c r="DY217">
        <f t="shared" si="288"/>
        <v>0</v>
      </c>
      <c r="DZ217">
        <f t="shared" si="288"/>
        <v>0</v>
      </c>
      <c r="EA217">
        <f t="shared" si="288"/>
        <v>0</v>
      </c>
      <c r="EB217">
        <f t="shared" si="288"/>
        <v>0</v>
      </c>
      <c r="EC217">
        <f t="shared" si="288"/>
        <v>0</v>
      </c>
      <c r="ED217">
        <f t="shared" si="279"/>
        <v>0</v>
      </c>
      <c r="EE217">
        <f t="shared" ref="ED217:EM242" si="291">EE$2*EXP(- EE$1 * ($C217*_c2+$B217))</f>
        <v>0</v>
      </c>
      <c r="EF217">
        <f t="shared" si="291"/>
        <v>0</v>
      </c>
      <c r="EG217">
        <f t="shared" si="291"/>
        <v>0</v>
      </c>
      <c r="EH217">
        <f t="shared" si="291"/>
        <v>0</v>
      </c>
      <c r="EI217">
        <f t="shared" si="291"/>
        <v>0</v>
      </c>
      <c r="EJ217">
        <f t="shared" si="291"/>
        <v>0</v>
      </c>
      <c r="EK217">
        <f t="shared" si="291"/>
        <v>0</v>
      </c>
      <c r="EL217">
        <f t="shared" si="291"/>
        <v>0</v>
      </c>
      <c r="EM217">
        <f t="shared" si="291"/>
        <v>0</v>
      </c>
      <c r="EN217">
        <f t="shared" si="280"/>
        <v>0</v>
      </c>
      <c r="EO217">
        <f t="shared" si="280"/>
        <v>0</v>
      </c>
      <c r="EP217">
        <f t="shared" si="280"/>
        <v>0</v>
      </c>
      <c r="EQ217">
        <f t="shared" si="280"/>
        <v>0</v>
      </c>
      <c r="ER217">
        <f t="shared" si="280"/>
        <v>0</v>
      </c>
      <c r="ES217">
        <f t="shared" si="280"/>
        <v>0</v>
      </c>
      <c r="ET217">
        <f t="shared" si="280"/>
        <v>0</v>
      </c>
      <c r="EU217">
        <f t="shared" si="280"/>
        <v>0</v>
      </c>
      <c r="EV217">
        <f t="shared" si="280"/>
        <v>0</v>
      </c>
      <c r="EW217">
        <f t="shared" si="280"/>
        <v>0</v>
      </c>
      <c r="EX217">
        <f t="shared" si="280"/>
        <v>0</v>
      </c>
      <c r="EZ217">
        <f t="shared" si="266"/>
        <v>0.88969603842643019</v>
      </c>
      <c r="FB217">
        <f t="shared" si="267"/>
        <v>1.01346985982807E-2</v>
      </c>
      <c r="FC217">
        <f t="shared" si="268"/>
        <v>0.24872016984834822</v>
      </c>
    </row>
    <row r="218" spans="1:159" x14ac:dyDescent="0.25">
      <c r="A218">
        <v>1355</v>
      </c>
      <c r="B218" s="20">
        <f>'Input spectra'!S217</f>
        <v>4.0902763074116201E-2</v>
      </c>
      <c r="C218">
        <f>'Input spectra'!D217</f>
        <v>0</v>
      </c>
      <c r="D218">
        <f t="shared" si="289"/>
        <v>2.0653927966864227E-2</v>
      </c>
      <c r="E218">
        <f t="shared" si="289"/>
        <v>2.0419820790692485E-2</v>
      </c>
      <c r="F218">
        <f t="shared" si="289"/>
        <v>2.0187280691593264E-2</v>
      </c>
      <c r="G218">
        <f t="shared" si="289"/>
        <v>1.9956298776907355E-2</v>
      </c>
      <c r="H218">
        <f t="shared" si="289"/>
        <v>1.9726866200463058E-2</v>
      </c>
      <c r="I218">
        <f t="shared" si="289"/>
        <v>1.9498974162344845E-2</v>
      </c>
      <c r="J218">
        <f t="shared" si="289"/>
        <v>1.9272613908663114E-2</v>
      </c>
      <c r="K218">
        <f t="shared" si="289"/>
        <v>1.9047776731325069E-2</v>
      </c>
      <c r="L218">
        <f t="shared" si="289"/>
        <v>1.8824453967806708E-2</v>
      </c>
      <c r="M218">
        <f t="shared" si="289"/>
        <v>1.860263700092589E-2</v>
      </c>
      <c r="N218">
        <f t="shared" si="281"/>
        <v>1.8382317258616516E-2</v>
      </c>
      <c r="O218">
        <f t="shared" si="281"/>
        <v>1.816348621370378E-2</v>
      </c>
      <c r="P218">
        <f t="shared" si="281"/>
        <v>1.7946135383680523E-2</v>
      </c>
      <c r="Q218">
        <f t="shared" si="281"/>
        <v>1.7730256330484643E-2</v>
      </c>
      <c r="R218">
        <f t="shared" si="281"/>
        <v>1.7515840660277594E-2</v>
      </c>
      <c r="S218">
        <f t="shared" si="281"/>
        <v>1.7302880023223954E-2</v>
      </c>
      <c r="T218">
        <f t="shared" si="281"/>
        <v>1.7091366113272031E-2</v>
      </c>
      <c r="U218">
        <f t="shared" si="281"/>
        <v>1.6881290667935561E-2</v>
      </c>
      <c r="V218">
        <f t="shared" si="281"/>
        <v>1.6672645468076442E-2</v>
      </c>
      <c r="W218">
        <f t="shared" si="281"/>
        <v>1.6465422337688513E-2</v>
      </c>
      <c r="X218">
        <f t="shared" si="281"/>
        <v>1.6259613143682374E-2</v>
      </c>
      <c r="Y218">
        <f t="shared" si="281"/>
        <v>1.6055209795671255E-2</v>
      </c>
      <c r="Z218">
        <f t="shared" si="281"/>
        <v>1.5852204245757926E-2</v>
      </c>
      <c r="AA218">
        <f t="shared" si="281"/>
        <v>1.565058848832258E-2</v>
      </c>
      <c r="AB218">
        <f t="shared" si="281"/>
        <v>1.5450354559811842E-2</v>
      </c>
      <c r="AC218">
        <f t="shared" si="281"/>
        <v>1.5251494538528686E-2</v>
      </c>
      <c r="AD218">
        <f t="shared" si="284"/>
        <v>1.505400054442343E-2</v>
      </c>
      <c r="AE218">
        <f t="shared" si="284"/>
        <v>1.4857864738885736E-2</v>
      </c>
      <c r="AF218">
        <f t="shared" si="284"/>
        <v>1.4663079324537601E-2</v>
      </c>
      <c r="AG218">
        <f t="shared" si="284"/>
        <v>1.4469636545027332E-2</v>
      </c>
      <c r="AH218">
        <f t="shared" si="284"/>
        <v>1.4277528684824556E-2</v>
      </c>
      <c r="AI218">
        <f t="shared" si="284"/>
        <v>1.4086748069016192E-2</v>
      </c>
      <c r="AJ218">
        <f t="shared" si="284"/>
        <v>1.3897287063103413E-2</v>
      </c>
      <c r="AK218">
        <f t="shared" si="284"/>
        <v>1.3709138072799576E-2</v>
      </c>
      <c r="AL218">
        <f t="shared" si="284"/>
        <v>1.3522293543829176E-2</v>
      </c>
      <c r="AM218">
        <f t="shared" si="284"/>
        <v>1.3336745961727708E-2</v>
      </c>
      <c r="AN218">
        <f t="shared" si="284"/>
        <v>1.3152487851642537E-2</v>
      </c>
      <c r="AO218">
        <f t="shared" si="284"/>
        <v>1.2969511778134718E-2</v>
      </c>
      <c r="AP218">
        <f t="shared" si="284"/>
        <v>1.2787810344981785E-2</v>
      </c>
      <c r="AQ218">
        <f t="shared" si="284"/>
        <v>1.2607376194981463E-2</v>
      </c>
      <c r="AR218">
        <f t="shared" si="282"/>
        <v>1.2428202009756372E-2</v>
      </c>
      <c r="AS218">
        <f t="shared" si="282"/>
        <v>1.2250280509559647E-2</v>
      </c>
      <c r="AT218">
        <f t="shared" si="282"/>
        <v>1.2073604453081477E-2</v>
      </c>
      <c r="AU218">
        <f t="shared" si="282"/>
        <v>1.1898166637256659E-2</v>
      </c>
      <c r="AV218">
        <f t="shared" si="282"/>
        <v>1.1723959897072983E-2</v>
      </c>
      <c r="AW218">
        <f t="shared" si="282"/>
        <v>1.1550977105380611E-2</v>
      </c>
      <c r="AX218">
        <f t="shared" si="282"/>
        <v>1.0271975564817053E-2</v>
      </c>
      <c r="AY218">
        <f t="shared" si="282"/>
        <v>8.7805034693858447E-3</v>
      </c>
      <c r="AZ218">
        <f t="shared" si="282"/>
        <v>7.9071488653448645E-3</v>
      </c>
      <c r="BA218">
        <f t="shared" si="282"/>
        <v>7.2458977115354584E-3</v>
      </c>
      <c r="BB218">
        <f t="shared" si="282"/>
        <v>6.7057215542991652E-3</v>
      </c>
      <c r="BC218">
        <f t="shared" si="282"/>
        <v>6.2471842127610833E-3</v>
      </c>
      <c r="BD218">
        <f t="shared" si="282"/>
        <v>5.8486881322619326E-3</v>
      </c>
      <c r="BE218">
        <f t="shared" si="282"/>
        <v>5.4967758777268588E-3</v>
      </c>
      <c r="BF218">
        <f t="shared" si="282"/>
        <v>5.1823396589551806E-3</v>
      </c>
      <c r="BG218">
        <f t="shared" si="282"/>
        <v>4.8988503281374163E-3</v>
      </c>
      <c r="BH218">
        <f t="shared" si="285"/>
        <v>4.6414249534673536E-3</v>
      </c>
      <c r="BI218">
        <f t="shared" si="285"/>
        <v>4.4062916177878449E-3</v>
      </c>
      <c r="BJ218">
        <f t="shared" si="285"/>
        <v>4.1904613686284476E-3</v>
      </c>
      <c r="BK218">
        <f t="shared" si="285"/>
        <v>3.9915164634781947E-3</v>
      </c>
      <c r="BL218">
        <f t="shared" si="285"/>
        <v>3.8074678398445508E-3</v>
      </c>
      <c r="BM218">
        <f t="shared" si="285"/>
        <v>3.636655804960533E-3</v>
      </c>
      <c r="BN218">
        <f t="shared" si="285"/>
        <v>3.4776788012847062E-3</v>
      </c>
      <c r="BO218">
        <f t="shared" si="285"/>
        <v>3.3293410322728042E-3</v>
      </c>
      <c r="BP218">
        <f t="shared" si="285"/>
        <v>3.1906131270487493E-3</v>
      </c>
      <c r="BQ218">
        <f t="shared" si="285"/>
        <v>3.0606020465704519E-3</v>
      </c>
      <c r="BR218">
        <f t="shared" si="285"/>
        <v>2.9385276839418101E-3</v>
      </c>
      <c r="BS218">
        <f t="shared" si="285"/>
        <v>2.8237044076147369E-3</v>
      </c>
      <c r="BT218">
        <f t="shared" si="285"/>
        <v>2.7155263170791735E-3</v>
      </c>
      <c r="BU218">
        <f t="shared" si="285"/>
        <v>2.6134553296760592E-3</v>
      </c>
      <c r="BV218">
        <f t="shared" si="287"/>
        <v>2.5170114561281864E-3</v>
      </c>
      <c r="BW218">
        <f t="shared" si="287"/>
        <v>2.4257647891628865E-3</v>
      </c>
      <c r="BX218">
        <f t="shared" si="287"/>
        <v>2.3393288480464268E-3</v>
      </c>
      <c r="BY218">
        <f t="shared" si="287"/>
        <v>2.2573550073111772E-3</v>
      </c>
      <c r="BZ218">
        <f t="shared" si="287"/>
        <v>2.1795278005155251E-3</v>
      </c>
      <c r="CA218">
        <f t="shared" si="287"/>
        <v>2.10556093628017E-3</v>
      </c>
      <c r="CB218">
        <f t="shared" si="287"/>
        <v>2.0351938986859571E-3</v>
      </c>
      <c r="CC218">
        <f t="shared" si="287"/>
        <v>1.9681890305737028E-3</v>
      </c>
      <c r="CD218">
        <f t="shared" si="287"/>
        <v>1.9043290185834917E-3</v>
      </c>
      <c r="CE218">
        <f t="shared" si="287"/>
        <v>1.8434147144938337E-3</v>
      </c>
      <c r="CF218">
        <f t="shared" si="290"/>
        <v>1.7852632397100702E-3</v>
      </c>
      <c r="CG218">
        <f t="shared" si="290"/>
        <v>1.7297063294368972E-3</v>
      </c>
      <c r="CH218">
        <f t="shared" si="290"/>
        <v>1.6765888807631648E-3</v>
      </c>
      <c r="CI218">
        <f t="shared" si="290"/>
        <v>1.6257676750425179E-3</v>
      </c>
      <c r="CJ218">
        <f t="shared" si="290"/>
        <v>1.5771102499123222E-3</v>
      </c>
      <c r="CK218">
        <f t="shared" si="290"/>
        <v>1.5304939003138141E-3</v>
      </c>
      <c r="CL218">
        <f t="shared" si="290"/>
        <v>1.4858047911559427E-3</v>
      </c>
      <c r="CM218">
        <f t="shared" si="290"/>
        <v>1.4429371669556874E-3</v>
      </c>
      <c r="CN218">
        <f t="shared" si="290"/>
        <v>1.401792646006494E-3</v>
      </c>
      <c r="CO218">
        <f t="shared" si="290"/>
        <v>1.3622795884657875E-3</v>
      </c>
      <c r="CP218">
        <f t="shared" si="283"/>
        <v>1.3243125292845377E-3</v>
      </c>
      <c r="CQ218">
        <f t="shared" si="283"/>
        <v>1.2878116681837766E-3</v>
      </c>
      <c r="CR218">
        <f t="shared" si="283"/>
        <v>8.2942830300893804E-4</v>
      </c>
      <c r="CS218">
        <f t="shared" si="283"/>
        <v>5.3891356407215478E-4</v>
      </c>
      <c r="CT218">
        <f t="shared" si="283"/>
        <v>3.733478984350675E-4</v>
      </c>
      <c r="CU218">
        <f t="shared" si="283"/>
        <v>2.5981292258786862E-4</v>
      </c>
      <c r="CV218">
        <f t="shared" si="283"/>
        <v>1.7746356927422543E-4</v>
      </c>
      <c r="CW218">
        <f t="shared" si="283"/>
        <v>1.1669620400900391E-4</v>
      </c>
      <c r="CX218">
        <f t="shared" si="283"/>
        <v>7.2092837896636799E-5</v>
      </c>
      <c r="CY218">
        <f t="shared" si="283"/>
        <v>4.0215496772242402E-5</v>
      </c>
      <c r="CZ218">
        <f t="shared" si="283"/>
        <v>1.8706244229536277E-5</v>
      </c>
      <c r="DA218">
        <f t="shared" si="283"/>
        <v>5.8557031680440425E-6</v>
      </c>
      <c r="DB218">
        <f t="shared" si="283"/>
        <v>3.720905734491064E-7</v>
      </c>
      <c r="DC218">
        <f t="shared" si="283"/>
        <v>0</v>
      </c>
      <c r="DD218">
        <f t="shared" si="283"/>
        <v>0</v>
      </c>
      <c r="DE218">
        <f t="shared" si="283"/>
        <v>0</v>
      </c>
      <c r="DF218">
        <f t="shared" si="286"/>
        <v>0</v>
      </c>
      <c r="DG218">
        <f t="shared" si="286"/>
        <v>0</v>
      </c>
      <c r="DH218">
        <f t="shared" si="286"/>
        <v>0</v>
      </c>
      <c r="DI218">
        <f t="shared" si="286"/>
        <v>0</v>
      </c>
      <c r="DJ218">
        <f t="shared" si="286"/>
        <v>0</v>
      </c>
      <c r="DK218">
        <f t="shared" si="286"/>
        <v>0</v>
      </c>
      <c r="DL218">
        <f t="shared" si="286"/>
        <v>0</v>
      </c>
      <c r="DM218">
        <f t="shared" si="286"/>
        <v>0</v>
      </c>
      <c r="DN218">
        <f t="shared" si="286"/>
        <v>0</v>
      </c>
      <c r="DO218">
        <f t="shared" si="286"/>
        <v>0</v>
      </c>
      <c r="DP218">
        <f t="shared" si="286"/>
        <v>0</v>
      </c>
      <c r="DQ218">
        <f t="shared" si="286"/>
        <v>0</v>
      </c>
      <c r="DR218">
        <f t="shared" si="286"/>
        <v>0</v>
      </c>
      <c r="DS218">
        <f t="shared" si="286"/>
        <v>0</v>
      </c>
      <c r="DT218">
        <f t="shared" si="288"/>
        <v>0</v>
      </c>
      <c r="DU218">
        <f t="shared" si="288"/>
        <v>0</v>
      </c>
      <c r="DV218">
        <f t="shared" si="288"/>
        <v>0</v>
      </c>
      <c r="DW218">
        <f t="shared" si="288"/>
        <v>0</v>
      </c>
      <c r="DX218">
        <f t="shared" si="288"/>
        <v>0</v>
      </c>
      <c r="DY218">
        <f t="shared" si="288"/>
        <v>0</v>
      </c>
      <c r="DZ218">
        <f t="shared" si="288"/>
        <v>0</v>
      </c>
      <c r="EA218">
        <f t="shared" si="288"/>
        <v>0</v>
      </c>
      <c r="EB218">
        <f t="shared" si="288"/>
        <v>0</v>
      </c>
      <c r="EC218">
        <f t="shared" si="288"/>
        <v>0</v>
      </c>
      <c r="ED218">
        <f t="shared" si="291"/>
        <v>0</v>
      </c>
      <c r="EE218">
        <f t="shared" si="291"/>
        <v>0</v>
      </c>
      <c r="EF218">
        <f t="shared" si="291"/>
        <v>0</v>
      </c>
      <c r="EG218">
        <f t="shared" si="291"/>
        <v>0</v>
      </c>
      <c r="EH218">
        <f t="shared" si="291"/>
        <v>0</v>
      </c>
      <c r="EI218">
        <f t="shared" si="291"/>
        <v>0</v>
      </c>
      <c r="EJ218">
        <f t="shared" si="291"/>
        <v>0</v>
      </c>
      <c r="EK218">
        <f t="shared" si="291"/>
        <v>0</v>
      </c>
      <c r="EL218">
        <f t="shared" si="291"/>
        <v>0</v>
      </c>
      <c r="EM218">
        <f t="shared" si="291"/>
        <v>0</v>
      </c>
      <c r="EN218">
        <f t="shared" si="280"/>
        <v>0</v>
      </c>
      <c r="EO218">
        <f t="shared" si="280"/>
        <v>0</v>
      </c>
      <c r="EP218">
        <f t="shared" si="280"/>
        <v>0</v>
      </c>
      <c r="EQ218">
        <f t="shared" si="280"/>
        <v>0</v>
      </c>
      <c r="ER218">
        <f t="shared" si="280"/>
        <v>0</v>
      </c>
      <c r="ES218">
        <f t="shared" si="280"/>
        <v>0</v>
      </c>
      <c r="ET218">
        <f t="shared" si="280"/>
        <v>0</v>
      </c>
      <c r="EU218">
        <f t="shared" si="280"/>
        <v>0</v>
      </c>
      <c r="EV218">
        <f t="shared" si="280"/>
        <v>0</v>
      </c>
      <c r="EW218">
        <f t="shared" si="280"/>
        <v>0</v>
      </c>
      <c r="EX218">
        <f t="shared" si="280"/>
        <v>0</v>
      </c>
      <c r="EZ218">
        <f t="shared" si="266"/>
        <v>0.88982525592426298</v>
      </c>
      <c r="FB218">
        <f t="shared" si="267"/>
        <v>1.0121835218307174E-2</v>
      </c>
      <c r="FC218">
        <f t="shared" si="268"/>
        <v>0.24872181092928927</v>
      </c>
    </row>
    <row r="219" spans="1:159" x14ac:dyDescent="0.25">
      <c r="A219">
        <v>1360</v>
      </c>
      <c r="B219" s="20">
        <f>'Input spectra'!S218</f>
        <v>4.0850245734962598E-2</v>
      </c>
      <c r="C219">
        <f>'Input spectra'!D218</f>
        <v>0</v>
      </c>
      <c r="D219">
        <f t="shared" si="289"/>
        <v>2.0653927966864227E-2</v>
      </c>
      <c r="E219">
        <f t="shared" si="289"/>
        <v>2.0419928030439478E-2</v>
      </c>
      <c r="F219">
        <f t="shared" si="289"/>
        <v>2.0187492729160161E-2</v>
      </c>
      <c r="G219">
        <f t="shared" si="289"/>
        <v>1.9956613194897544E-2</v>
      </c>
      <c r="H219">
        <f t="shared" si="289"/>
        <v>1.972728060582481E-2</v>
      </c>
      <c r="I219">
        <f t="shared" si="289"/>
        <v>1.9499486186186962E-2</v>
      </c>
      <c r="J219">
        <f t="shared" si="289"/>
        <v>1.9273221206071767E-2</v>
      </c>
      <c r="K219">
        <f t="shared" si="289"/>
        <v>1.9048476981181835E-2</v>
      </c>
      <c r="L219">
        <f t="shared" si="289"/>
        <v>1.8825244872607803E-2</v>
      </c>
      <c r="M219">
        <f t="shared" si="289"/>
        <v>1.8603516286602586E-2</v>
      </c>
      <c r="N219">
        <f t="shared" si="281"/>
        <v>1.8383282674356727E-2</v>
      </c>
      <c r="O219">
        <f t="shared" si="281"/>
        <v>1.8164535531774821E-2</v>
      </c>
      <c r="P219">
        <f t="shared" si="281"/>
        <v>1.7947266399253033E-2</v>
      </c>
      <c r="Q219">
        <f t="shared" si="281"/>
        <v>1.773146686145767E-2</v>
      </c>
      <c r="R219">
        <f t="shared" si="281"/>
        <v>1.7517128547104813E-2</v>
      </c>
      <c r="S219">
        <f t="shared" si="281"/>
        <v>1.7304243128741025E-2</v>
      </c>
      <c r="T219">
        <f t="shared" si="281"/>
        <v>1.7092802322525129E-2</v>
      </c>
      <c r="U219">
        <f t="shared" si="281"/>
        <v>1.6882797888010979E-2</v>
      </c>
      <c r="V219">
        <f t="shared" si="281"/>
        <v>1.6674221627931363E-2</v>
      </c>
      <c r="W219">
        <f t="shared" si="281"/>
        <v>1.6467065387982857E-2</v>
      </c>
      <c r="X219">
        <f t="shared" si="281"/>
        <v>1.626132105661179E-2</v>
      </c>
      <c r="Y219">
        <f t="shared" si="281"/>
        <v>1.6056980564801194E-2</v>
      </c>
      <c r="Z219">
        <f t="shared" si="281"/>
        <v>1.5854035885858792E-2</v>
      </c>
      <c r="AA219">
        <f t="shared" si="281"/>
        <v>1.5652479035206019E-2</v>
      </c>
      <c r="AB219">
        <f t="shared" si="281"/>
        <v>1.5452302070168044E-2</v>
      </c>
      <c r="AC219">
        <f t="shared" si="281"/>
        <v>1.5253497089764834E-2</v>
      </c>
      <c r="AD219">
        <f t="shared" si="284"/>
        <v>1.5056056234503165E-2</v>
      </c>
      <c r="AE219">
        <f t="shared" si="284"/>
        <v>1.4859971686169707E-2</v>
      </c>
      <c r="AF219">
        <f t="shared" si="284"/>
        <v>1.4665235667625062E-2</v>
      </c>
      <c r="AG219">
        <f t="shared" si="284"/>
        <v>1.4471840442598791E-2</v>
      </c>
      <c r="AH219">
        <f t="shared" si="284"/>
        <v>1.4279778315485474E-2</v>
      </c>
      <c r="AI219">
        <f t="shared" si="284"/>
        <v>1.4089041631141712E-2</v>
      </c>
      <c r="AJ219">
        <f t="shared" si="284"/>
        <v>1.3899622774684114E-2</v>
      </c>
      <c r="AK219">
        <f t="shared" si="284"/>
        <v>1.3711514171288261E-2</v>
      </c>
      <c r="AL219">
        <f t="shared" si="284"/>
        <v>1.3524708285988674E-2</v>
      </c>
      <c r="AM219">
        <f t="shared" si="284"/>
        <v>1.3339197623479694E-2</v>
      </c>
      <c r="AN219">
        <f t="shared" si="284"/>
        <v>1.3154974727917339E-2</v>
      </c>
      <c r="AO219">
        <f t="shared" si="284"/>
        <v>1.2972032182722153E-2</v>
      </c>
      <c r="AP219">
        <f t="shared" si="284"/>
        <v>1.2790362610382962E-2</v>
      </c>
      <c r="AQ219">
        <f t="shared" si="284"/>
        <v>1.2609958672261591E-2</v>
      </c>
      <c r="AR219">
        <f t="shared" si="282"/>
        <v>1.2430813068398539E-2</v>
      </c>
      <c r="AS219">
        <f t="shared" si="282"/>
        <v>1.2252918537319574E-2</v>
      </c>
      <c r="AT219">
        <f t="shared" si="282"/>
        <v>1.2076267855843264E-2</v>
      </c>
      <c r="AU219">
        <f t="shared" si="282"/>
        <v>1.1900853838889459E-2</v>
      </c>
      <c r="AV219">
        <f t="shared" si="282"/>
        <v>1.1726669339288663E-2</v>
      </c>
      <c r="AW219">
        <f t="shared" si="282"/>
        <v>1.155370724759236E-2</v>
      </c>
      <c r="AX219">
        <f t="shared" si="282"/>
        <v>1.0274457365974215E-2</v>
      </c>
      <c r="AY219">
        <f t="shared" si="282"/>
        <v>8.7826710416770079E-3</v>
      </c>
      <c r="AZ219">
        <f t="shared" si="282"/>
        <v>7.909142376209391E-3</v>
      </c>
      <c r="BA219">
        <f t="shared" si="282"/>
        <v>7.2477625742835457E-3</v>
      </c>
      <c r="BB219">
        <f t="shared" si="282"/>
        <v>6.7074826187707801E-3</v>
      </c>
      <c r="BC219">
        <f t="shared" si="282"/>
        <v>6.2488576728690313E-3</v>
      </c>
      <c r="BD219">
        <f t="shared" si="282"/>
        <v>5.8502855695730912E-3</v>
      </c>
      <c r="BE219">
        <f t="shared" si="282"/>
        <v>5.4983060737038205E-3</v>
      </c>
      <c r="BF219">
        <f t="shared" si="282"/>
        <v>5.1838095458938008E-3</v>
      </c>
      <c r="BG219">
        <f t="shared" si="282"/>
        <v>4.9002655427294655E-3</v>
      </c>
      <c r="BH219">
        <f t="shared" si="285"/>
        <v>4.6427901838279068E-3</v>
      </c>
      <c r="BI219">
        <f t="shared" si="285"/>
        <v>4.4076108334852497E-3</v>
      </c>
      <c r="BJ219">
        <f t="shared" si="285"/>
        <v>4.1917379799561007E-3</v>
      </c>
      <c r="BK219">
        <f t="shared" si="285"/>
        <v>3.9927534356683511E-3</v>
      </c>
      <c r="BL219">
        <f t="shared" si="285"/>
        <v>3.8086677773663691E-3</v>
      </c>
      <c r="BM219">
        <f t="shared" si="285"/>
        <v>3.6378210152578812E-3</v>
      </c>
      <c r="BN219">
        <f t="shared" si="285"/>
        <v>3.4788113439667579E-3</v>
      </c>
      <c r="BO219">
        <f t="shared" si="285"/>
        <v>3.3304427577533235E-3</v>
      </c>
      <c r="BP219">
        <f t="shared" si="285"/>
        <v>3.1916857073665452E-3</v>
      </c>
      <c r="BQ219">
        <f t="shared" si="285"/>
        <v>3.0616470003064322E-3</v>
      </c>
      <c r="BR219">
        <f t="shared" si="285"/>
        <v>2.9395463966048023E-3</v>
      </c>
      <c r="BS219">
        <f t="shared" si="285"/>
        <v>2.8246981484980811E-3</v>
      </c>
      <c r="BT219">
        <f t="shared" si="285"/>
        <v>2.7164962533323743E-3</v>
      </c>
      <c r="BU219">
        <f t="shared" si="285"/>
        <v>2.6144025381528804E-3</v>
      </c>
      <c r="BV219">
        <f t="shared" si="287"/>
        <v>2.5179369334404492E-3</v>
      </c>
      <c r="BW219">
        <f t="shared" si="287"/>
        <v>2.4266694602723582E-3</v>
      </c>
      <c r="BX219">
        <f t="shared" si="287"/>
        <v>2.3402135736550842E-3</v>
      </c>
      <c r="BY219">
        <f t="shared" si="287"/>
        <v>2.2582205902558043E-3</v>
      </c>
      <c r="BZ219">
        <f t="shared" si="287"/>
        <v>2.1803749913311683E-3</v>
      </c>
      <c r="CA219">
        <f t="shared" si="287"/>
        <v>2.1063904380650392E-3</v>
      </c>
      <c r="CB219">
        <f t="shared" si="287"/>
        <v>2.0360063713754819E-3</v>
      </c>
      <c r="CC219">
        <f t="shared" si="287"/>
        <v>1.9689850947119058E-3</v>
      </c>
      <c r="CD219">
        <f t="shared" si="287"/>
        <v>1.9051092586643459E-3</v>
      </c>
      <c r="CE219">
        <f t="shared" si="287"/>
        <v>1.8441796819328943E-3</v>
      </c>
      <c r="CF219">
        <f t="shared" si="290"/>
        <v>1.7860134554966887E-3</v>
      </c>
      <c r="CG219">
        <f t="shared" si="290"/>
        <v>1.7304422865092603E-3</v>
      </c>
      <c r="CH219">
        <f t="shared" si="290"/>
        <v>1.6773110461417932E-3</v>
      </c>
      <c r="CI219">
        <f t="shared" si="290"/>
        <v>1.6264764917524543E-3</v>
      </c>
      <c r="CJ219">
        <f t="shared" si="290"/>
        <v>1.5778061387197657E-3</v>
      </c>
      <c r="CK219">
        <f t="shared" si="290"/>
        <v>1.5311772612992438E-3</v>
      </c>
      <c r="CL219">
        <f t="shared" si="290"/>
        <v>1.4864760051426801E-3</v>
      </c>
      <c r="CM219">
        <f t="shared" si="290"/>
        <v>1.4435965968102431E-3</v>
      </c>
      <c r="CN219">
        <f t="shared" si="290"/>
        <v>1.4024406378248648E-3</v>
      </c>
      <c r="CO219">
        <f t="shared" si="290"/>
        <v>1.3629164726580119E-3</v>
      </c>
      <c r="CP219">
        <f t="shared" si="283"/>
        <v>1.3249386215682477E-3</v>
      </c>
      <c r="CQ219">
        <f t="shared" si="283"/>
        <v>1.2884272704961391E-3</v>
      </c>
      <c r="CR219">
        <f t="shared" si="283"/>
        <v>8.2982914601763117E-4</v>
      </c>
      <c r="CS219">
        <f t="shared" si="283"/>
        <v>5.391768398100333E-4</v>
      </c>
      <c r="CT219">
        <f t="shared" si="283"/>
        <v>3.7353225197470449E-4</v>
      </c>
      <c r="CU219">
        <f t="shared" si="283"/>
        <v>2.5994257942106493E-4</v>
      </c>
      <c r="CV219">
        <f t="shared" si="283"/>
        <v>1.7755306301096764E-4</v>
      </c>
      <c r="CW219">
        <f t="shared" si="283"/>
        <v>1.1675566632231163E-4</v>
      </c>
      <c r="CX219">
        <f t="shared" si="283"/>
        <v>7.2129951461815409E-5</v>
      </c>
      <c r="CY219">
        <f t="shared" si="283"/>
        <v>4.023641111642538E-5</v>
      </c>
      <c r="CZ219">
        <f t="shared" si="283"/>
        <v>1.8716070831370258E-5</v>
      </c>
      <c r="DA219">
        <f t="shared" si="283"/>
        <v>5.858810004030649E-6</v>
      </c>
      <c r="DB219">
        <f t="shared" si="283"/>
        <v>3.722899471540642E-7</v>
      </c>
      <c r="DC219">
        <f t="shared" si="283"/>
        <v>0</v>
      </c>
      <c r="DD219">
        <f t="shared" si="283"/>
        <v>0</v>
      </c>
      <c r="DE219">
        <f t="shared" si="283"/>
        <v>0</v>
      </c>
      <c r="DF219">
        <f t="shared" si="286"/>
        <v>0</v>
      </c>
      <c r="DG219">
        <f t="shared" si="286"/>
        <v>0</v>
      </c>
      <c r="DH219">
        <f t="shared" si="286"/>
        <v>0</v>
      </c>
      <c r="DI219">
        <f t="shared" si="286"/>
        <v>0</v>
      </c>
      <c r="DJ219">
        <f t="shared" si="286"/>
        <v>0</v>
      </c>
      <c r="DK219">
        <f t="shared" si="286"/>
        <v>0</v>
      </c>
      <c r="DL219">
        <f t="shared" si="286"/>
        <v>0</v>
      </c>
      <c r="DM219">
        <f t="shared" si="286"/>
        <v>0</v>
      </c>
      <c r="DN219">
        <f t="shared" si="286"/>
        <v>0</v>
      </c>
      <c r="DO219">
        <f t="shared" si="286"/>
        <v>0</v>
      </c>
      <c r="DP219">
        <f t="shared" si="286"/>
        <v>0</v>
      </c>
      <c r="DQ219">
        <f t="shared" si="286"/>
        <v>0</v>
      </c>
      <c r="DR219">
        <f t="shared" si="286"/>
        <v>0</v>
      </c>
      <c r="DS219">
        <f t="shared" si="286"/>
        <v>0</v>
      </c>
      <c r="DT219">
        <f t="shared" si="288"/>
        <v>0</v>
      </c>
      <c r="DU219">
        <f t="shared" si="288"/>
        <v>0</v>
      </c>
      <c r="DV219">
        <f t="shared" si="288"/>
        <v>0</v>
      </c>
      <c r="DW219">
        <f t="shared" si="288"/>
        <v>0</v>
      </c>
      <c r="DX219">
        <f t="shared" si="288"/>
        <v>0</v>
      </c>
      <c r="DY219">
        <f t="shared" si="288"/>
        <v>0</v>
      </c>
      <c r="DZ219">
        <f t="shared" si="288"/>
        <v>0</v>
      </c>
      <c r="EA219">
        <f t="shared" si="288"/>
        <v>0</v>
      </c>
      <c r="EB219">
        <f t="shared" si="288"/>
        <v>0</v>
      </c>
      <c r="EC219">
        <f t="shared" si="288"/>
        <v>0</v>
      </c>
      <c r="ED219">
        <f t="shared" si="291"/>
        <v>0</v>
      </c>
      <c r="EE219">
        <f t="shared" si="291"/>
        <v>0</v>
      </c>
      <c r="EF219">
        <f t="shared" si="291"/>
        <v>0</v>
      </c>
      <c r="EG219">
        <f t="shared" si="291"/>
        <v>0</v>
      </c>
      <c r="EH219">
        <f t="shared" si="291"/>
        <v>0</v>
      </c>
      <c r="EI219">
        <f t="shared" si="291"/>
        <v>0</v>
      </c>
      <c r="EJ219">
        <f t="shared" si="291"/>
        <v>0</v>
      </c>
      <c r="EK219">
        <f t="shared" si="291"/>
        <v>0</v>
      </c>
      <c r="EL219">
        <f t="shared" si="291"/>
        <v>0</v>
      </c>
      <c r="EM219">
        <f t="shared" si="291"/>
        <v>0</v>
      </c>
      <c r="EN219">
        <f t="shared" si="280"/>
        <v>0</v>
      </c>
      <c r="EO219">
        <f t="shared" si="280"/>
        <v>0</v>
      </c>
      <c r="EP219">
        <f t="shared" si="280"/>
        <v>0</v>
      </c>
      <c r="EQ219">
        <f t="shared" si="280"/>
        <v>0</v>
      </c>
      <c r="ER219">
        <f t="shared" si="280"/>
        <v>0</v>
      </c>
      <c r="ES219">
        <f t="shared" si="280"/>
        <v>0</v>
      </c>
      <c r="ET219">
        <f t="shared" si="280"/>
        <v>0</v>
      </c>
      <c r="EU219">
        <f t="shared" si="280"/>
        <v>0</v>
      </c>
      <c r="EV219">
        <f t="shared" si="280"/>
        <v>0</v>
      </c>
      <c r="EW219">
        <f t="shared" si="280"/>
        <v>0</v>
      </c>
      <c r="EX219">
        <f t="shared" si="280"/>
        <v>0</v>
      </c>
      <c r="EZ219">
        <f t="shared" si="266"/>
        <v>0.88995450255623521</v>
      </c>
      <c r="FB219">
        <f t="shared" si="267"/>
        <v>1.0108971500553954E-2</v>
      </c>
      <c r="FC219">
        <f t="shared" si="268"/>
        <v>0.24872345201044757</v>
      </c>
    </row>
    <row r="220" spans="1:159" x14ac:dyDescent="0.25">
      <c r="A220">
        <v>1365</v>
      </c>
      <c r="B220" s="20">
        <f>'Input spectra'!S219</f>
        <v>4.0797728395809002E-2</v>
      </c>
      <c r="C220">
        <f>'Input spectra'!D219</f>
        <v>0</v>
      </c>
      <c r="D220">
        <f t="shared" si="289"/>
        <v>2.0653927966864227E-2</v>
      </c>
      <c r="E220">
        <f t="shared" si="289"/>
        <v>2.0420035270749662E-2</v>
      </c>
      <c r="F220">
        <f t="shared" si="289"/>
        <v>2.01877047689542E-2</v>
      </c>
      <c r="G220">
        <f t="shared" si="289"/>
        <v>1.9956927617841489E-2</v>
      </c>
      <c r="H220">
        <f t="shared" si="289"/>
        <v>1.9727695019892043E-2</v>
      </c>
      <c r="I220">
        <f t="shared" si="289"/>
        <v>1.9499998223474323E-2</v>
      </c>
      <c r="J220">
        <f t="shared" si="289"/>
        <v>1.9273828522616908E-2</v>
      </c>
      <c r="K220">
        <f t="shared" si="289"/>
        <v>1.904917725678176E-2</v>
      </c>
      <c r="L220">
        <f t="shared" si="289"/>
        <v>1.8826035810638572E-2</v>
      </c>
      <c r="M220">
        <f t="shared" si="289"/>
        <v>1.8604395613840235E-2</v>
      </c>
      <c r="N220">
        <f t="shared" si="281"/>
        <v>1.8384248140799336E-2</v>
      </c>
      <c r="O220">
        <f t="shared" si="281"/>
        <v>1.8165584910465746E-2</v>
      </c>
      <c r="P220">
        <f t="shared" si="281"/>
        <v>1.7948397486105307E-2</v>
      </c>
      <c r="Q220">
        <f t="shared" si="281"/>
        <v>1.7732677475079544E-2</v>
      </c>
      <c r="R220">
        <f t="shared" si="281"/>
        <v>1.751841652862645E-2</v>
      </c>
      <c r="S220">
        <f t="shared" si="281"/>
        <v>1.7305606341642337E-2</v>
      </c>
      <c r="T220">
        <f t="shared" si="281"/>
        <v>1.7094238652464715E-2</v>
      </c>
      <c r="U220">
        <f t="shared" si="281"/>
        <v>1.6884305242656224E-2</v>
      </c>
      <c r="V220">
        <f t="shared" si="281"/>
        <v>1.6675797936789621E-2</v>
      </c>
      <c r="W220">
        <f t="shared" si="281"/>
        <v>1.6468708602233779E-2</v>
      </c>
      <c r="X220">
        <f t="shared" si="281"/>
        <v>1.6263029148940716E-2</v>
      </c>
      <c r="Y220">
        <f t="shared" si="281"/>
        <v>1.6058751529233674E-2</v>
      </c>
      <c r="Z220">
        <f t="shared" si="281"/>
        <v>1.5855867737596188E-2</v>
      </c>
      <c r="AA220">
        <f t="shared" si="281"/>
        <v>1.5654369810462174E-2</v>
      </c>
      <c r="AB220">
        <f t="shared" si="281"/>
        <v>1.5454249826007066E-2</v>
      </c>
      <c r="AC220">
        <f t="shared" si="281"/>
        <v>1.5255499903939901E-2</v>
      </c>
      <c r="AD220">
        <f t="shared" si="284"/>
        <v>1.5058112205296438E-2</v>
      </c>
      <c r="AE220">
        <f t="shared" si="284"/>
        <v>1.4862078932233276E-2</v>
      </c>
      <c r="AF220">
        <f t="shared" si="284"/>
        <v>1.4667392327822959E-2</v>
      </c>
      <c r="AG220">
        <f t="shared" si="284"/>
        <v>1.4474044675850038E-2</v>
      </c>
      <c r="AH220">
        <f t="shared" si="284"/>
        <v>1.4282028300608167E-2</v>
      </c>
      <c r="AI220">
        <f t="shared" si="284"/>
        <v>1.4091335566698148E-2</v>
      </c>
      <c r="AJ220">
        <f t="shared" si="284"/>
        <v>1.3901958878826939E-2</v>
      </c>
      <c r="AK220">
        <f t="shared" si="284"/>
        <v>1.3713890681607652E-2</v>
      </c>
      <c r="AL220">
        <f t="shared" si="284"/>
        <v>1.3527123459360503E-2</v>
      </c>
      <c r="AM220">
        <f t="shared" si="284"/>
        <v>1.3341649735914727E-2</v>
      </c>
      <c r="AN220">
        <f t="shared" si="284"/>
        <v>1.3157462074411439E-2</v>
      </c>
      <c r="AO220">
        <f t="shared" si="284"/>
        <v>1.2974553077107463E-2</v>
      </c>
      <c r="AP220">
        <f t="shared" si="284"/>
        <v>1.2792915385180084E-2</v>
      </c>
      <c r="AQ220">
        <f t="shared" si="284"/>
        <v>1.2612541678532749E-2</v>
      </c>
      <c r="AR220">
        <f t="shared" si="282"/>
        <v>1.2433424675601729E-2</v>
      </c>
      <c r="AS220">
        <f t="shared" si="282"/>
        <v>1.2255557133163677E-2</v>
      </c>
      <c r="AT220">
        <f t="shared" si="282"/>
        <v>1.2078931846144112E-2</v>
      </c>
      <c r="AU220">
        <f t="shared" si="282"/>
        <v>1.1903541647426904E-2</v>
      </c>
      <c r="AV220">
        <f t="shared" si="282"/>
        <v>1.1729379407664546E-2</v>
      </c>
      <c r="AW220">
        <f t="shared" si="282"/>
        <v>1.1556438035089473E-2</v>
      </c>
      <c r="AX220">
        <f t="shared" si="282"/>
        <v>1.0276939766756733E-2</v>
      </c>
      <c r="AY220">
        <f t="shared" si="282"/>
        <v>8.7848391490593109E-3</v>
      </c>
      <c r="AZ220">
        <f t="shared" si="282"/>
        <v>7.9111363896679186E-3</v>
      </c>
      <c r="BA220">
        <f t="shared" si="282"/>
        <v>7.2496279169877685E-3</v>
      </c>
      <c r="BB220">
        <f t="shared" si="282"/>
        <v>6.7092441457352152E-3</v>
      </c>
      <c r="BC220">
        <f t="shared" si="282"/>
        <v>6.2505315812539366E-3</v>
      </c>
      <c r="BD220">
        <f t="shared" si="282"/>
        <v>5.8518834431882374E-3</v>
      </c>
      <c r="BE220">
        <f t="shared" si="282"/>
        <v>5.4998366956577165E-3</v>
      </c>
      <c r="BF220">
        <f t="shared" si="282"/>
        <v>5.1852798497421084E-3</v>
      </c>
      <c r="BG220">
        <f t="shared" si="282"/>
        <v>4.9016811661587324E-3</v>
      </c>
      <c r="BH220">
        <f t="shared" si="285"/>
        <v>4.6441558157577952E-3</v>
      </c>
      <c r="BI220">
        <f t="shared" si="285"/>
        <v>4.4089304441474473E-3</v>
      </c>
      <c r="BJ220">
        <f t="shared" si="285"/>
        <v>4.193014980199518E-3</v>
      </c>
      <c r="BK220">
        <f t="shared" si="285"/>
        <v>3.993990791196572E-3</v>
      </c>
      <c r="BL220">
        <f t="shared" si="285"/>
        <v>3.8098680930529192E-3</v>
      </c>
      <c r="BM220">
        <f t="shared" si="285"/>
        <v>3.6389865988968686E-3</v>
      </c>
      <c r="BN220">
        <f t="shared" si="285"/>
        <v>3.4799442554732476E-3</v>
      </c>
      <c r="BO220">
        <f t="shared" si="285"/>
        <v>3.3315448478102032E-3</v>
      </c>
      <c r="BP220">
        <f t="shared" si="285"/>
        <v>3.1927586482509442E-3</v>
      </c>
      <c r="BQ220">
        <f t="shared" si="285"/>
        <v>3.0626923108115359E-3</v>
      </c>
      <c r="BR220">
        <f t="shared" si="285"/>
        <v>2.940565462429514E-3</v>
      </c>
      <c r="BS220">
        <f t="shared" si="285"/>
        <v>2.8256922391067503E-3</v>
      </c>
      <c r="BT220">
        <f t="shared" si="285"/>
        <v>2.7174665360290362E-3</v>
      </c>
      <c r="BU220">
        <f t="shared" si="285"/>
        <v>2.615350089931493E-3</v>
      </c>
      <c r="BV220">
        <f t="shared" si="287"/>
        <v>2.5188627510404973E-3</v>
      </c>
      <c r="BW220">
        <f t="shared" si="287"/>
        <v>2.4275744687722563E-3</v>
      </c>
      <c r="BX220">
        <f t="shared" si="287"/>
        <v>2.3410986338637291E-3</v>
      </c>
      <c r="BY220">
        <f t="shared" si="287"/>
        <v>2.2590865051082751E-3</v>
      </c>
      <c r="BZ220">
        <f t="shared" si="287"/>
        <v>2.1812225114531307E-3</v>
      </c>
      <c r="CA220">
        <f t="shared" si="287"/>
        <v>2.1072202666384612E-3</v>
      </c>
      <c r="CB220">
        <f t="shared" si="287"/>
        <v>2.0368191684134005E-3</v>
      </c>
      <c r="CC220">
        <f t="shared" si="287"/>
        <v>1.9697814808304175E-3</v>
      </c>
      <c r="CD220">
        <f t="shared" si="287"/>
        <v>1.9058898184245085E-3</v>
      </c>
      <c r="CE220">
        <f t="shared" si="287"/>
        <v>1.844944966812831E-3</v>
      </c>
      <c r="CF220">
        <f t="shared" si="290"/>
        <v>1.7867639865442246E-3</v>
      </c>
      <c r="CG220">
        <f t="shared" si="290"/>
        <v>1.7311785567173292E-3</v>
      </c>
      <c r="CH220">
        <f t="shared" si="290"/>
        <v>1.6780335225822685E-3</v>
      </c>
      <c r="CI220">
        <f t="shared" si="290"/>
        <v>1.6271856174986297E-3</v>
      </c>
      <c r="CJ220">
        <f t="shared" si="290"/>
        <v>1.5785023345832516E-3</v>
      </c>
      <c r="CK220">
        <f t="shared" si="290"/>
        <v>1.5318609274033263E-3</v>
      </c>
      <c r="CL220">
        <f t="shared" si="290"/>
        <v>1.4871475223510917E-3</v>
      </c>
      <c r="CM220">
        <f t="shared" si="290"/>
        <v>1.4442563280277015E-3</v>
      </c>
      <c r="CN220">
        <f t="shared" si="290"/>
        <v>1.4030889291835405E-3</v>
      </c>
      <c r="CO220">
        <f t="shared" si="290"/>
        <v>1.3635536546022383E-3</v>
      </c>
      <c r="CP220">
        <f t="shared" si="283"/>
        <v>1.3255650098482113E-3</v>
      </c>
      <c r="CQ220">
        <f t="shared" si="283"/>
        <v>1.2890431670799516E-3</v>
      </c>
      <c r="CR220">
        <f t="shared" si="283"/>
        <v>8.3023018274423451E-4</v>
      </c>
      <c r="CS220">
        <f t="shared" si="283"/>
        <v>5.3944024416615157E-4</v>
      </c>
      <c r="CT220">
        <f t="shared" si="283"/>
        <v>3.7371669654532821E-4</v>
      </c>
      <c r="CU220">
        <f t="shared" si="283"/>
        <v>2.6007230095810363E-4</v>
      </c>
      <c r="CV220">
        <f t="shared" si="283"/>
        <v>1.776426018788258E-4</v>
      </c>
      <c r="CW220">
        <f t="shared" si="283"/>
        <v>1.1681515893452008E-4</v>
      </c>
      <c r="CX220">
        <f t="shared" si="283"/>
        <v>7.2167084133146022E-5</v>
      </c>
      <c r="CY220">
        <f t="shared" si="283"/>
        <v>4.0257336337256119E-5</v>
      </c>
      <c r="CZ220">
        <f t="shared" si="283"/>
        <v>1.872590259522941E-5</v>
      </c>
      <c r="DA220">
        <f t="shared" si="283"/>
        <v>5.861918488398257E-6</v>
      </c>
      <c r="DB220">
        <f t="shared" si="283"/>
        <v>3.7248942768751219E-7</v>
      </c>
      <c r="DC220">
        <f t="shared" si="283"/>
        <v>0</v>
      </c>
      <c r="DD220">
        <f t="shared" si="283"/>
        <v>0</v>
      </c>
      <c r="DE220">
        <f t="shared" si="283"/>
        <v>0</v>
      </c>
      <c r="DF220">
        <f t="shared" si="286"/>
        <v>0</v>
      </c>
      <c r="DG220">
        <f t="shared" si="286"/>
        <v>0</v>
      </c>
      <c r="DH220">
        <f t="shared" si="286"/>
        <v>0</v>
      </c>
      <c r="DI220">
        <f t="shared" si="286"/>
        <v>0</v>
      </c>
      <c r="DJ220">
        <f t="shared" si="286"/>
        <v>0</v>
      </c>
      <c r="DK220">
        <f t="shared" si="286"/>
        <v>0</v>
      </c>
      <c r="DL220">
        <f t="shared" si="286"/>
        <v>0</v>
      </c>
      <c r="DM220">
        <f t="shared" si="286"/>
        <v>0</v>
      </c>
      <c r="DN220">
        <f t="shared" si="286"/>
        <v>0</v>
      </c>
      <c r="DO220">
        <f t="shared" si="286"/>
        <v>0</v>
      </c>
      <c r="DP220">
        <f t="shared" si="286"/>
        <v>0</v>
      </c>
      <c r="DQ220">
        <f t="shared" si="286"/>
        <v>0</v>
      </c>
      <c r="DR220">
        <f t="shared" si="286"/>
        <v>0</v>
      </c>
      <c r="DS220">
        <f t="shared" si="286"/>
        <v>0</v>
      </c>
      <c r="DT220">
        <f t="shared" si="288"/>
        <v>0</v>
      </c>
      <c r="DU220">
        <f t="shared" si="288"/>
        <v>0</v>
      </c>
      <c r="DV220">
        <f t="shared" si="288"/>
        <v>0</v>
      </c>
      <c r="DW220">
        <f t="shared" si="288"/>
        <v>0</v>
      </c>
      <c r="DX220">
        <f t="shared" si="288"/>
        <v>0</v>
      </c>
      <c r="DY220">
        <f t="shared" si="288"/>
        <v>0</v>
      </c>
      <c r="DZ220">
        <f t="shared" si="288"/>
        <v>0</v>
      </c>
      <c r="EA220">
        <f t="shared" si="288"/>
        <v>0</v>
      </c>
      <c r="EB220">
        <f t="shared" si="288"/>
        <v>0</v>
      </c>
      <c r="EC220">
        <f t="shared" si="288"/>
        <v>0</v>
      </c>
      <c r="ED220">
        <f t="shared" si="291"/>
        <v>0</v>
      </c>
      <c r="EE220">
        <f t="shared" si="291"/>
        <v>0</v>
      </c>
      <c r="EF220">
        <f t="shared" si="291"/>
        <v>0</v>
      </c>
      <c r="EG220">
        <f t="shared" si="291"/>
        <v>0</v>
      </c>
      <c r="EH220">
        <f t="shared" si="291"/>
        <v>0</v>
      </c>
      <c r="EI220">
        <f t="shared" si="291"/>
        <v>0</v>
      </c>
      <c r="EJ220">
        <f t="shared" si="291"/>
        <v>0</v>
      </c>
      <c r="EK220">
        <f t="shared" si="291"/>
        <v>0</v>
      </c>
      <c r="EL220">
        <f t="shared" si="291"/>
        <v>0</v>
      </c>
      <c r="EM220">
        <f t="shared" si="291"/>
        <v>0</v>
      </c>
      <c r="EN220">
        <f t="shared" si="280"/>
        <v>0</v>
      </c>
      <c r="EO220">
        <f t="shared" si="280"/>
        <v>0</v>
      </c>
      <c r="EP220">
        <f t="shared" si="280"/>
        <v>0</v>
      </c>
      <c r="EQ220">
        <f t="shared" si="280"/>
        <v>0</v>
      </c>
      <c r="ER220">
        <f t="shared" si="280"/>
        <v>0</v>
      </c>
      <c r="ES220">
        <f t="shared" si="280"/>
        <v>0</v>
      </c>
      <c r="ET220">
        <f t="shared" si="280"/>
        <v>0</v>
      </c>
      <c r="EU220">
        <f t="shared" si="280"/>
        <v>0</v>
      </c>
      <c r="EV220">
        <f t="shared" si="280"/>
        <v>0</v>
      </c>
      <c r="EW220">
        <f t="shared" si="280"/>
        <v>0</v>
      </c>
      <c r="EX220">
        <f t="shared" si="280"/>
        <v>0</v>
      </c>
      <c r="EZ220">
        <f t="shared" si="266"/>
        <v>0.89008377833052732</v>
      </c>
      <c r="FB220">
        <f t="shared" si="267"/>
        <v>1.0096107445012215E-2</v>
      </c>
      <c r="FC220">
        <f t="shared" si="268"/>
        <v>0.24872509309182525</v>
      </c>
    </row>
    <row r="221" spans="1:159" x14ac:dyDescent="0.25">
      <c r="A221">
        <v>1370</v>
      </c>
      <c r="B221" s="20">
        <f>'Input spectra'!S220</f>
        <v>4.0745211056655399E-2</v>
      </c>
      <c r="C221">
        <f>'Input spectra'!D220</f>
        <v>0</v>
      </c>
      <c r="D221">
        <f t="shared" si="289"/>
        <v>2.0653927966864227E-2</v>
      </c>
      <c r="E221">
        <f t="shared" si="289"/>
        <v>2.0420142511623045E-2</v>
      </c>
      <c r="F221">
        <f t="shared" si="289"/>
        <v>2.0187916810975402E-2</v>
      </c>
      <c r="G221">
        <f t="shared" si="289"/>
        <v>1.9957242045739274E-2</v>
      </c>
      <c r="H221">
        <f t="shared" si="289"/>
        <v>1.9728109442664937E-2</v>
      </c>
      <c r="I221">
        <f t="shared" si="289"/>
        <v>1.9500510274207277E-2</v>
      </c>
      <c r="J221">
        <f t="shared" si="289"/>
        <v>1.9274435858299143E-2</v>
      </c>
      <c r="K221">
        <f t="shared" si="289"/>
        <v>1.9049877558125781E-2</v>
      </c>
      <c r="L221">
        <f t="shared" si="289"/>
        <v>1.8826826781900407E-2</v>
      </c>
      <c r="M221">
        <f t="shared" si="289"/>
        <v>1.86052749826408E-2</v>
      </c>
      <c r="N221">
        <f t="shared" si="281"/>
        <v>1.8385213657947003E-2</v>
      </c>
      <c r="O221">
        <f t="shared" si="281"/>
        <v>1.8166634349780053E-2</v>
      </c>
      <c r="P221">
        <f t="shared" si="281"/>
        <v>1.7949528644241833E-2</v>
      </c>
      <c r="Q221">
        <f t="shared" si="281"/>
        <v>1.7733888171355908E-2</v>
      </c>
      <c r="R221">
        <f t="shared" si="281"/>
        <v>1.7519704604849484E-2</v>
      </c>
      <c r="S221">
        <f t="shared" si="281"/>
        <v>1.7306969661936351E-2</v>
      </c>
      <c r="T221">
        <f t="shared" si="281"/>
        <v>1.7095675103100935E-2</v>
      </c>
      <c r="U221">
        <f t="shared" si="281"/>
        <v>1.6885812731883307E-2</v>
      </c>
      <c r="V221">
        <f t="shared" si="281"/>
        <v>1.6677374394665309E-2</v>
      </c>
      <c r="W221">
        <f t="shared" si="281"/>
        <v>1.6470351980457636E-2</v>
      </c>
      <c r="X221">
        <f t="shared" si="281"/>
        <v>1.6264737420687993E-2</v>
      </c>
      <c r="Y221">
        <f t="shared" si="281"/>
        <v>1.6060522688990241E-2</v>
      </c>
      <c r="Z221">
        <f t="shared" si="281"/>
        <v>1.5857699800994565E-2</v>
      </c>
      <c r="AA221">
        <f t="shared" si="281"/>
        <v>1.5656260814118642E-2</v>
      </c>
      <c r="AB221">
        <f t="shared" si="281"/>
        <v>1.5456197827359849E-2</v>
      </c>
      <c r="AC221">
        <f t="shared" si="281"/>
        <v>1.5257502981088409E-2</v>
      </c>
      <c r="AD221">
        <f t="shared" si="284"/>
        <v>1.5060168456841577E-2</v>
      </c>
      <c r="AE221">
        <f t="shared" si="284"/>
        <v>1.4864186477118813E-2</v>
      </c>
      <c r="AF221">
        <f t="shared" si="284"/>
        <v>1.466954930517793E-2</v>
      </c>
      <c r="AG221">
        <f t="shared" si="284"/>
        <v>1.4476249244832198E-2</v>
      </c>
      <c r="AH221">
        <f t="shared" si="284"/>
        <v>1.428427864024848E-2</v>
      </c>
      <c r="AI221">
        <f t="shared" si="284"/>
        <v>1.4093629875746298E-2</v>
      </c>
      <c r="AJ221">
        <f t="shared" si="284"/>
        <v>1.3904295375597875E-2</v>
      </c>
      <c r="AK221">
        <f t="shared" si="284"/>
        <v>1.371626760382913E-2</v>
      </c>
      <c r="AL221">
        <f t="shared" si="284"/>
        <v>1.3529539064021661E-2</v>
      </c>
      <c r="AM221">
        <f t="shared" si="284"/>
        <v>1.3344102299115659E-2</v>
      </c>
      <c r="AN221">
        <f t="shared" si="284"/>
        <v>1.3159949891213748E-2</v>
      </c>
      <c r="AO221">
        <f t="shared" si="284"/>
        <v>1.2977074461385829E-2</v>
      </c>
      <c r="AP221">
        <f t="shared" si="284"/>
        <v>1.2795468669474811E-2</v>
      </c>
      <c r="AQ221">
        <f t="shared" si="284"/>
        <v>1.2615125213903294E-2</v>
      </c>
      <c r="AR221">
        <f t="shared" si="282"/>
        <v>1.2436036831481192E-2</v>
      </c>
      <c r="AS221">
        <f t="shared" si="282"/>
        <v>1.2258196297214282E-2</v>
      </c>
      <c r="AT221">
        <f t="shared" si="282"/>
        <v>1.2081596424113638E-2</v>
      </c>
      <c r="AU221">
        <f t="shared" si="282"/>
        <v>1.1906230063006064E-2</v>
      </c>
      <c r="AV221">
        <f t="shared" si="282"/>
        <v>1.1732090102345343E-2</v>
      </c>
      <c r="AW221">
        <f t="shared" si="282"/>
        <v>1.1559169468024471E-2</v>
      </c>
      <c r="AX221">
        <f t="shared" si="282"/>
        <v>1.0279422767309478E-2</v>
      </c>
      <c r="AY221">
        <f t="shared" si="282"/>
        <v>8.7870077916648529E-3</v>
      </c>
      <c r="AZ221">
        <f t="shared" si="282"/>
        <v>7.9131309058471534E-3</v>
      </c>
      <c r="BA221">
        <f t="shared" si="282"/>
        <v>7.2514937397716531E-3</v>
      </c>
      <c r="BB221">
        <f t="shared" si="282"/>
        <v>6.7110061353139313E-3</v>
      </c>
      <c r="BC221">
        <f t="shared" si="282"/>
        <v>6.2522059380358827E-3</v>
      </c>
      <c r="BD221">
        <f t="shared" si="282"/>
        <v>5.8534817532265408E-3</v>
      </c>
      <c r="BE221">
        <f t="shared" si="282"/>
        <v>5.5013677437071281E-3</v>
      </c>
      <c r="BF221">
        <f t="shared" si="282"/>
        <v>5.1867505706183559E-3</v>
      </c>
      <c r="BG221">
        <f t="shared" si="282"/>
        <v>4.9030971985433262E-3</v>
      </c>
      <c r="BH221">
        <f t="shared" si="285"/>
        <v>4.6455218493751376E-3</v>
      </c>
      <c r="BI221">
        <f t="shared" si="285"/>
        <v>4.4102504498926874E-3</v>
      </c>
      <c r="BJ221">
        <f t="shared" si="285"/>
        <v>4.1942923694771794E-3</v>
      </c>
      <c r="BK221">
        <f t="shared" si="285"/>
        <v>3.9952285301816555E-3</v>
      </c>
      <c r="BL221">
        <f t="shared" si="285"/>
        <v>3.8110687870233817E-3</v>
      </c>
      <c r="BM221">
        <f t="shared" si="285"/>
        <v>3.6401525559971158E-3</v>
      </c>
      <c r="BN221">
        <f t="shared" si="285"/>
        <v>3.4810775359242858E-3</v>
      </c>
      <c r="BO221">
        <f t="shared" si="285"/>
        <v>3.3326473025640855E-3</v>
      </c>
      <c r="BP221">
        <f t="shared" si="285"/>
        <v>3.1938319498231575E-3</v>
      </c>
      <c r="BQ221">
        <f t="shared" si="285"/>
        <v>3.0637379782075722E-3</v>
      </c>
      <c r="BR221">
        <f t="shared" si="285"/>
        <v>2.941584881538378E-3</v>
      </c>
      <c r="BS221">
        <f t="shared" si="285"/>
        <v>2.8266866795638233E-3</v>
      </c>
      <c r="BT221">
        <f t="shared" si="285"/>
        <v>2.718437165292902E-3</v>
      </c>
      <c r="BU221">
        <f t="shared" si="285"/>
        <v>2.6162979851363237E-3</v>
      </c>
      <c r="BV221">
        <f t="shared" si="287"/>
        <v>2.5197889090534521E-3</v>
      </c>
      <c r="BW221">
        <f t="shared" si="287"/>
        <v>2.4284798147884076E-3</v>
      </c>
      <c r="BX221">
        <f t="shared" si="287"/>
        <v>2.3419840287989056E-3</v>
      </c>
      <c r="BY221">
        <f t="shared" si="287"/>
        <v>2.2599527519958605E-3</v>
      </c>
      <c r="BZ221">
        <f t="shared" si="287"/>
        <v>2.182070361009415E-3</v>
      </c>
      <c r="CA221">
        <f t="shared" si="287"/>
        <v>2.1080504221291773E-3</v>
      </c>
      <c r="CB221">
        <f t="shared" si="287"/>
        <v>2.0376322899291958E-3</v>
      </c>
      <c r="CC221">
        <f t="shared" si="287"/>
        <v>1.9705781890594679E-3</v>
      </c>
      <c r="CD221">
        <f t="shared" si="287"/>
        <v>1.9066706979949586E-3</v>
      </c>
      <c r="CE221">
        <f t="shared" si="287"/>
        <v>1.8457105692653742E-3</v>
      </c>
      <c r="CF221">
        <f t="shared" si="290"/>
        <v>1.787514832985159E-3</v>
      </c>
      <c r="CG221">
        <f t="shared" si="290"/>
        <v>1.7319151401943376E-3</v>
      </c>
      <c r="CH221">
        <f t="shared" si="290"/>
        <v>1.6787563102185761E-3</v>
      </c>
      <c r="CI221">
        <f t="shared" si="290"/>
        <v>1.6278950524157806E-3</v>
      </c>
      <c r="CJ221">
        <f t="shared" si="290"/>
        <v>1.5791988376382667E-3</v>
      </c>
      <c r="CK221">
        <f t="shared" si="290"/>
        <v>1.5325448987622958E-3</v>
      </c>
      <c r="CL221">
        <f t="shared" si="290"/>
        <v>1.4878193429181581E-3</v>
      </c>
      <c r="CM221">
        <f t="shared" si="290"/>
        <v>1.4449163607457871E-3</v>
      </c>
      <c r="CN221">
        <f t="shared" si="290"/>
        <v>1.4037375202209867E-3</v>
      </c>
      <c r="CO221">
        <f t="shared" si="290"/>
        <v>1.3641911344376692E-3</v>
      </c>
      <c r="CP221">
        <f t="shared" si="283"/>
        <v>1.3261916942643665E-3</v>
      </c>
      <c r="CQ221">
        <f t="shared" si="283"/>
        <v>1.2896593580758826E-3</v>
      </c>
      <c r="CR221">
        <f t="shared" si="283"/>
        <v>8.3063141328236739E-4</v>
      </c>
      <c r="CS221">
        <f t="shared" si="283"/>
        <v>5.397037772033441E-4</v>
      </c>
      <c r="CT221">
        <f t="shared" si="283"/>
        <v>3.7390123219188833E-4</v>
      </c>
      <c r="CU221">
        <f t="shared" si="283"/>
        <v>2.6020208723127441E-4</v>
      </c>
      <c r="CV221">
        <f t="shared" si="283"/>
        <v>1.7773218590055916E-4</v>
      </c>
      <c r="CW221">
        <f t="shared" si="283"/>
        <v>1.1687468186106809E-4</v>
      </c>
      <c r="CX221">
        <f t="shared" si="283"/>
        <v>7.2204235920464549E-5</v>
      </c>
      <c r="CY221">
        <f t="shared" si="283"/>
        <v>4.0278272440391078E-5</v>
      </c>
      <c r="CZ221">
        <f t="shared" si="283"/>
        <v>1.8735739523825406E-5</v>
      </c>
      <c r="DA221">
        <f t="shared" si="283"/>
        <v>5.8650286220214397E-6</v>
      </c>
      <c r="DB221">
        <f t="shared" si="283"/>
        <v>3.7268901510669143E-7</v>
      </c>
      <c r="DC221">
        <f t="shared" si="283"/>
        <v>0</v>
      </c>
      <c r="DD221">
        <f t="shared" si="283"/>
        <v>0</v>
      </c>
      <c r="DE221">
        <f t="shared" si="283"/>
        <v>0</v>
      </c>
      <c r="DF221">
        <f t="shared" si="286"/>
        <v>0</v>
      </c>
      <c r="DG221">
        <f t="shared" si="286"/>
        <v>0</v>
      </c>
      <c r="DH221">
        <f t="shared" si="286"/>
        <v>0</v>
      </c>
      <c r="DI221">
        <f t="shared" si="286"/>
        <v>0</v>
      </c>
      <c r="DJ221">
        <f t="shared" si="286"/>
        <v>0</v>
      </c>
      <c r="DK221">
        <f t="shared" si="286"/>
        <v>0</v>
      </c>
      <c r="DL221">
        <f t="shared" si="286"/>
        <v>0</v>
      </c>
      <c r="DM221">
        <f t="shared" si="286"/>
        <v>0</v>
      </c>
      <c r="DN221">
        <f t="shared" si="286"/>
        <v>0</v>
      </c>
      <c r="DO221">
        <f t="shared" si="286"/>
        <v>0</v>
      </c>
      <c r="DP221">
        <f t="shared" si="286"/>
        <v>0</v>
      </c>
      <c r="DQ221">
        <f t="shared" si="286"/>
        <v>0</v>
      </c>
      <c r="DR221">
        <f t="shared" si="286"/>
        <v>0</v>
      </c>
      <c r="DS221">
        <f t="shared" si="286"/>
        <v>0</v>
      </c>
      <c r="DT221">
        <f t="shared" si="288"/>
        <v>0</v>
      </c>
      <c r="DU221">
        <f t="shared" si="288"/>
        <v>0</v>
      </c>
      <c r="DV221">
        <f t="shared" si="288"/>
        <v>0</v>
      </c>
      <c r="DW221">
        <f t="shared" si="288"/>
        <v>0</v>
      </c>
      <c r="DX221">
        <f t="shared" si="288"/>
        <v>0</v>
      </c>
      <c r="DY221">
        <f t="shared" si="288"/>
        <v>0</v>
      </c>
      <c r="DZ221">
        <f t="shared" si="288"/>
        <v>0</v>
      </c>
      <c r="EA221">
        <f t="shared" si="288"/>
        <v>0</v>
      </c>
      <c r="EB221">
        <f t="shared" si="288"/>
        <v>0</v>
      </c>
      <c r="EC221">
        <f t="shared" si="288"/>
        <v>0</v>
      </c>
      <c r="ED221">
        <f t="shared" si="291"/>
        <v>0</v>
      </c>
      <c r="EE221">
        <f t="shared" si="291"/>
        <v>0</v>
      </c>
      <c r="EF221">
        <f t="shared" si="291"/>
        <v>0</v>
      </c>
      <c r="EG221">
        <f t="shared" si="291"/>
        <v>0</v>
      </c>
      <c r="EH221">
        <f t="shared" si="291"/>
        <v>0</v>
      </c>
      <c r="EI221">
        <f t="shared" si="291"/>
        <v>0</v>
      </c>
      <c r="EJ221">
        <f t="shared" si="291"/>
        <v>0</v>
      </c>
      <c r="EK221">
        <f t="shared" si="291"/>
        <v>0</v>
      </c>
      <c r="EL221">
        <f t="shared" si="291"/>
        <v>0</v>
      </c>
      <c r="EM221">
        <f t="shared" si="291"/>
        <v>0</v>
      </c>
      <c r="EN221">
        <f t="shared" si="280"/>
        <v>0</v>
      </c>
      <c r="EO221">
        <f t="shared" si="280"/>
        <v>0</v>
      </c>
      <c r="EP221">
        <f t="shared" si="280"/>
        <v>0</v>
      </c>
      <c r="EQ221">
        <f t="shared" si="280"/>
        <v>0</v>
      </c>
      <c r="ER221">
        <f t="shared" si="280"/>
        <v>0</v>
      </c>
      <c r="ES221">
        <f t="shared" si="280"/>
        <v>0</v>
      </c>
      <c r="ET221">
        <f t="shared" si="280"/>
        <v>0</v>
      </c>
      <c r="EU221">
        <f t="shared" si="280"/>
        <v>0</v>
      </c>
      <c r="EV221">
        <f t="shared" si="280"/>
        <v>0</v>
      </c>
      <c r="EW221">
        <f t="shared" si="280"/>
        <v>0</v>
      </c>
      <c r="EX221">
        <f t="shared" si="280"/>
        <v>0</v>
      </c>
      <c r="EZ221">
        <f t="shared" si="266"/>
        <v>0.89021308325531989</v>
      </c>
      <c r="FB221">
        <f t="shared" si="267"/>
        <v>1.0083243051673019E-2</v>
      </c>
      <c r="FC221">
        <f t="shared" si="268"/>
        <v>0.24872673417342453</v>
      </c>
    </row>
    <row r="222" spans="1:159" x14ac:dyDescent="0.25">
      <c r="A222">
        <v>1375</v>
      </c>
      <c r="B222" s="20">
        <f>'Input spectra'!S221</f>
        <v>4.0692693717501803E-2</v>
      </c>
      <c r="C222">
        <f>'Input spectra'!D221</f>
        <v>0</v>
      </c>
      <c r="D222">
        <f t="shared" si="289"/>
        <v>2.0653927966864227E-2</v>
      </c>
      <c r="E222">
        <f t="shared" si="289"/>
        <v>2.042024975305963E-2</v>
      </c>
      <c r="F222">
        <f t="shared" si="289"/>
        <v>2.0188128855223794E-2</v>
      </c>
      <c r="G222">
        <f t="shared" si="289"/>
        <v>1.9957556478590967E-2</v>
      </c>
      <c r="H222">
        <f t="shared" si="289"/>
        <v>1.9728523874143672E-2</v>
      </c>
      <c r="I222">
        <f t="shared" si="289"/>
        <v>1.9501022338386177E-2</v>
      </c>
      <c r="J222">
        <f t="shared" si="289"/>
        <v>1.9275043213119066E-2</v>
      </c>
      <c r="K222">
        <f t="shared" si="289"/>
        <v>1.9050577885214852E-2</v>
      </c>
      <c r="L222">
        <f t="shared" si="289"/>
        <v>1.8827617786394701E-2</v>
      </c>
      <c r="M222">
        <f t="shared" si="289"/>
        <v>1.8606154393006245E-2</v>
      </c>
      <c r="N222">
        <f t="shared" si="281"/>
        <v>1.8386179225802397E-2</v>
      </c>
      <c r="O222">
        <f t="shared" si="281"/>
        <v>1.8167683849721252E-2</v>
      </c>
      <c r="P222">
        <f t="shared" si="281"/>
        <v>1.7950659873667101E-2</v>
      </c>
      <c r="Q222">
        <f t="shared" si="281"/>
        <v>1.7735098950292405E-2</v>
      </c>
      <c r="R222">
        <f t="shared" ref="N222:AC238" si="292">R$2*EXP(- R$1 * ($C222*_c2+$B222))</f>
        <v>1.7520992775780866E-2</v>
      </c>
      <c r="S222">
        <f t="shared" si="292"/>
        <v>1.7308333089631527E-2</v>
      </c>
      <c r="T222">
        <f t="shared" si="292"/>
        <v>1.7097111674443933E-2</v>
      </c>
      <c r="U222">
        <f t="shared" si="292"/>
        <v>1.6887320355704252E-2</v>
      </c>
      <c r="V222">
        <f t="shared" si="292"/>
        <v>1.6678951001572514E-2</v>
      </c>
      <c r="W222">
        <f t="shared" si="292"/>
        <v>1.6471995522670795E-2</v>
      </c>
      <c r="X222">
        <f t="shared" si="292"/>
        <v>1.6266445871872464E-2</v>
      </c>
      <c r="Y222">
        <f t="shared" si="292"/>
        <v>1.6062294044092432E-2</v>
      </c>
      <c r="Z222">
        <f t="shared" si="292"/>
        <v>1.5859532076078375E-2</v>
      </c>
      <c r="AA222">
        <f t="shared" si="292"/>
        <v>1.5658152046203012E-2</v>
      </c>
      <c r="AB222">
        <f t="shared" si="292"/>
        <v>1.5458146074257341E-2</v>
      </c>
      <c r="AC222">
        <f t="shared" si="292"/>
        <v>1.5259506321244886E-2</v>
      </c>
      <c r="AD222">
        <f t="shared" si="284"/>
        <v>1.506222498917692E-2</v>
      </c>
      <c r="AE222">
        <f t="shared" si="284"/>
        <v>1.4866294320868693E-2</v>
      </c>
      <c r="AF222">
        <f t="shared" si="284"/>
        <v>1.4671706599736614E-2</v>
      </c>
      <c r="AG222">
        <f t="shared" si="284"/>
        <v>1.4478454149596408E-2</v>
      </c>
      <c r="AH222">
        <f t="shared" si="284"/>
        <v>1.4286529334462275E-2</v>
      </c>
      <c r="AI222">
        <f t="shared" si="284"/>
        <v>1.4095924558346977E-2</v>
      </c>
      <c r="AJ222">
        <f t="shared" si="284"/>
        <v>1.3906632265062904E-2</v>
      </c>
      <c r="AK222">
        <f t="shared" si="284"/>
        <v>1.3718644938024084E-2</v>
      </c>
      <c r="AL222">
        <f t="shared" si="284"/>
        <v>1.3531955100049174E-2</v>
      </c>
      <c r="AM222">
        <f t="shared" si="284"/>
        <v>1.3346555313165351E-2</v>
      </c>
      <c r="AN222">
        <f t="shared" si="284"/>
        <v>1.3162438178413189E-2</v>
      </c>
      <c r="AO222">
        <f t="shared" si="284"/>
        <v>1.2979596335652453E-2</v>
      </c>
      <c r="AP222">
        <f t="shared" si="284"/>
        <v>1.2798022463368837E-2</v>
      </c>
      <c r="AQ222">
        <f t="shared" si="284"/>
        <v>1.2617709278481605E-2</v>
      </c>
      <c r="AR222">
        <f t="shared" si="282"/>
        <v>1.2438649536152202E-2</v>
      </c>
      <c r="AS222">
        <f t="shared" si="282"/>
        <v>1.2260836029593753E-2</v>
      </c>
      <c r="AT222">
        <f t="shared" si="282"/>
        <v>1.2084261589881476E-2</v>
      </c>
      <c r="AU222">
        <f t="shared" si="282"/>
        <v>1.190891908576404E-2</v>
      </c>
      <c r="AV222">
        <f t="shared" ref="AR222:BG238" si="293">AV$2*EXP(- AV$1 * ($C222*_c2+$B222))</f>
        <v>1.173480142347579E-2</v>
      </c>
      <c r="AW222">
        <f t="shared" si="293"/>
        <v>1.1561901546549905E-2</v>
      </c>
      <c r="AX222">
        <f t="shared" si="293"/>
        <v>1.0281906367777363E-2</v>
      </c>
      <c r="AY222">
        <f t="shared" si="293"/>
        <v>8.7891769696257574E-3</v>
      </c>
      <c r="AZ222">
        <f t="shared" si="293"/>
        <v>7.9151259248738427E-3</v>
      </c>
      <c r="BA222">
        <f t="shared" si="293"/>
        <v>7.253360042758757E-3</v>
      </c>
      <c r="BB222">
        <f t="shared" si="293"/>
        <v>6.7127685876284199E-3</v>
      </c>
      <c r="BC222">
        <f t="shared" si="293"/>
        <v>6.2538807433349811E-3</v>
      </c>
      <c r="BD222">
        <f t="shared" si="293"/>
        <v>5.8550804998071977E-3</v>
      </c>
      <c r="BE222">
        <f t="shared" si="293"/>
        <v>5.5028992179706731E-3</v>
      </c>
      <c r="BF222">
        <f t="shared" si="293"/>
        <v>5.1882217086408229E-3</v>
      </c>
      <c r="BG222">
        <f t="shared" si="293"/>
        <v>4.9045136400013871E-3</v>
      </c>
      <c r="BH222">
        <f t="shared" si="285"/>
        <v>4.6468882847980871E-3</v>
      </c>
      <c r="BI222">
        <f t="shared" si="285"/>
        <v>4.4115708508392559E-3</v>
      </c>
      <c r="BJ222">
        <f t="shared" si="285"/>
        <v>4.1955701479076046E-3</v>
      </c>
      <c r="BK222">
        <f t="shared" si="285"/>
        <v>3.9964666527424345E-3</v>
      </c>
      <c r="BL222">
        <f t="shared" si="285"/>
        <v>3.8122698593969742E-3</v>
      </c>
      <c r="BM222">
        <f t="shared" si="285"/>
        <v>3.6413188866782822E-3</v>
      </c>
      <c r="BN222">
        <f t="shared" si="285"/>
        <v>3.482211185440023E-3</v>
      </c>
      <c r="BO222">
        <f t="shared" si="285"/>
        <v>3.3337501221356557E-3</v>
      </c>
      <c r="BP222">
        <f t="shared" si="285"/>
        <v>3.1949056122044365E-3</v>
      </c>
      <c r="BQ222">
        <f t="shared" si="285"/>
        <v>3.0647840026163907E-3</v>
      </c>
      <c r="BR222">
        <f t="shared" si="285"/>
        <v>2.9426046540538681E-3</v>
      </c>
      <c r="BS222">
        <f t="shared" si="285"/>
        <v>2.8276814699924216E-3</v>
      </c>
      <c r="BT222">
        <f t="shared" si="285"/>
        <v>2.7194081412477591E-3</v>
      </c>
      <c r="BU222">
        <f t="shared" si="285"/>
        <v>2.6172462238918406E-3</v>
      </c>
      <c r="BV222">
        <f t="shared" si="287"/>
        <v>2.5207154076044781E-3</v>
      </c>
      <c r="BW222">
        <f t="shared" si="287"/>
        <v>2.4293854984466872E-3</v>
      </c>
      <c r="BX222">
        <f t="shared" si="287"/>
        <v>2.3428697585872061E-3</v>
      </c>
      <c r="BY222">
        <f t="shared" si="287"/>
        <v>2.2608193310458789E-3</v>
      </c>
      <c r="BZ222">
        <f t="shared" si="287"/>
        <v>2.182918540128074E-3</v>
      </c>
      <c r="CA222">
        <f t="shared" si="287"/>
        <v>2.108880904665978E-3</v>
      </c>
      <c r="CB222">
        <f t="shared" si="287"/>
        <v>2.0384457360524038E-3</v>
      </c>
      <c r="CC222">
        <f t="shared" si="287"/>
        <v>1.9713752195293401E-3</v>
      </c>
      <c r="CD222">
        <f t="shared" si="287"/>
        <v>1.9074518975067279E-3</v>
      </c>
      <c r="CE222">
        <f t="shared" si="287"/>
        <v>1.846476489422307E-3</v>
      </c>
      <c r="CF222">
        <f t="shared" si="290"/>
        <v>1.7882659949520284E-3</v>
      </c>
      <c r="CG222">
        <f t="shared" si="290"/>
        <v>1.7326520370735748E-3</v>
      </c>
      <c r="CH222">
        <f t="shared" si="290"/>
        <v>1.6794794091847588E-3</v>
      </c>
      <c r="CI222">
        <f t="shared" si="290"/>
        <v>1.6286047966387026E-3</v>
      </c>
      <c r="CJ222">
        <f t="shared" si="290"/>
        <v>1.5798956480203568E-3</v>
      </c>
      <c r="CK222">
        <f t="shared" si="290"/>
        <v>1.5332291755124473E-3</v>
      </c>
      <c r="CL222">
        <f t="shared" si="290"/>
        <v>1.4884914669809216E-3</v>
      </c>
      <c r="CM222">
        <f t="shared" si="290"/>
        <v>1.4455766951022872E-3</v>
      </c>
      <c r="CN222">
        <f t="shared" si="290"/>
        <v>1.4043864110757324E-3</v>
      </c>
      <c r="CO222">
        <f t="shared" si="290"/>
        <v>1.364828912303573E-3</v>
      </c>
      <c r="CP222">
        <f t="shared" si="283"/>
        <v>1.326818674956717E-3</v>
      </c>
      <c r="CQ222">
        <f t="shared" si="283"/>
        <v>1.2902758436246673E-3</v>
      </c>
      <c r="CR222">
        <f t="shared" si="283"/>
        <v>8.3103283772569447E-4</v>
      </c>
      <c r="CS222">
        <f t="shared" si="283"/>
        <v>5.399674389844751E-4</v>
      </c>
      <c r="CT222">
        <f t="shared" ref="CP222:DE238" si="294">CT$2*EXP(- CT$1 * ($C222*_c2+$B222))</f>
        <v>3.7408585895935673E-4</v>
      </c>
      <c r="CU222">
        <f t="shared" si="294"/>
        <v>2.6033193827288331E-4</v>
      </c>
      <c r="CV222">
        <f t="shared" si="294"/>
        <v>1.7782181509893861E-4</v>
      </c>
      <c r="CW222">
        <f t="shared" si="294"/>
        <v>1.1693423511740215E-4</v>
      </c>
      <c r="CX222">
        <f t="shared" si="294"/>
        <v>7.224140683361194E-5</v>
      </c>
      <c r="CY222">
        <f t="shared" si="294"/>
        <v>4.029921943148969E-5</v>
      </c>
      <c r="CZ222">
        <f t="shared" si="294"/>
        <v>1.8745581619871335E-5</v>
      </c>
      <c r="DA222">
        <f t="shared" si="294"/>
        <v>5.8681404057752373E-6</v>
      </c>
      <c r="DB222">
        <f t="shared" si="294"/>
        <v>3.7288870946887342E-7</v>
      </c>
      <c r="DC222">
        <f t="shared" si="294"/>
        <v>0</v>
      </c>
      <c r="DD222">
        <f t="shared" si="294"/>
        <v>0</v>
      </c>
      <c r="DE222">
        <f t="shared" si="294"/>
        <v>0</v>
      </c>
      <c r="DF222">
        <f t="shared" si="286"/>
        <v>0</v>
      </c>
      <c r="DG222">
        <f t="shared" si="286"/>
        <v>0</v>
      </c>
      <c r="DH222">
        <f t="shared" si="286"/>
        <v>0</v>
      </c>
      <c r="DI222">
        <f t="shared" si="286"/>
        <v>0</v>
      </c>
      <c r="DJ222">
        <f t="shared" si="286"/>
        <v>0</v>
      </c>
      <c r="DK222">
        <f t="shared" si="286"/>
        <v>0</v>
      </c>
      <c r="DL222">
        <f t="shared" si="286"/>
        <v>0</v>
      </c>
      <c r="DM222">
        <f t="shared" si="286"/>
        <v>0</v>
      </c>
      <c r="DN222">
        <f t="shared" si="286"/>
        <v>0</v>
      </c>
      <c r="DO222">
        <f t="shared" si="286"/>
        <v>0</v>
      </c>
      <c r="DP222">
        <f t="shared" si="286"/>
        <v>0</v>
      </c>
      <c r="DQ222">
        <f t="shared" si="286"/>
        <v>0</v>
      </c>
      <c r="DR222">
        <f t="shared" si="286"/>
        <v>0</v>
      </c>
      <c r="DS222">
        <f t="shared" si="286"/>
        <v>0</v>
      </c>
      <c r="DT222">
        <f t="shared" si="288"/>
        <v>0</v>
      </c>
      <c r="DU222">
        <f t="shared" si="288"/>
        <v>0</v>
      </c>
      <c r="DV222">
        <f t="shared" si="288"/>
        <v>0</v>
      </c>
      <c r="DW222">
        <f t="shared" si="288"/>
        <v>0</v>
      </c>
      <c r="DX222">
        <f t="shared" si="288"/>
        <v>0</v>
      </c>
      <c r="DY222">
        <f t="shared" si="288"/>
        <v>0</v>
      </c>
      <c r="DZ222">
        <f t="shared" si="288"/>
        <v>0</v>
      </c>
      <c r="EA222">
        <f t="shared" si="288"/>
        <v>0</v>
      </c>
      <c r="EB222">
        <f t="shared" si="288"/>
        <v>0</v>
      </c>
      <c r="EC222">
        <f t="shared" si="288"/>
        <v>0</v>
      </c>
      <c r="ED222">
        <f t="shared" si="291"/>
        <v>0</v>
      </c>
      <c r="EE222">
        <f t="shared" si="291"/>
        <v>0</v>
      </c>
      <c r="EF222">
        <f t="shared" si="291"/>
        <v>0</v>
      </c>
      <c r="EG222">
        <f t="shared" si="291"/>
        <v>0</v>
      </c>
      <c r="EH222">
        <f t="shared" si="291"/>
        <v>0</v>
      </c>
      <c r="EI222">
        <f t="shared" si="291"/>
        <v>0</v>
      </c>
      <c r="EJ222">
        <f t="shared" si="291"/>
        <v>0</v>
      </c>
      <c r="EK222">
        <f t="shared" si="291"/>
        <v>0</v>
      </c>
      <c r="EL222">
        <f t="shared" si="291"/>
        <v>0</v>
      </c>
      <c r="EM222">
        <f t="shared" si="291"/>
        <v>0</v>
      </c>
      <c r="EN222">
        <f t="shared" si="280"/>
        <v>0</v>
      </c>
      <c r="EO222">
        <f t="shared" si="280"/>
        <v>0</v>
      </c>
      <c r="EP222">
        <f t="shared" si="280"/>
        <v>0</v>
      </c>
      <c r="EQ222">
        <f t="shared" si="280"/>
        <v>0</v>
      </c>
      <c r="ER222">
        <f t="shared" si="280"/>
        <v>0</v>
      </c>
      <c r="ES222">
        <f t="shared" si="280"/>
        <v>0</v>
      </c>
      <c r="ET222">
        <f t="shared" si="280"/>
        <v>0</v>
      </c>
      <c r="EU222">
        <f t="shared" si="280"/>
        <v>0</v>
      </c>
      <c r="EV222">
        <f t="shared" si="280"/>
        <v>0</v>
      </c>
      <c r="EW222">
        <f t="shared" si="280"/>
        <v>0</v>
      </c>
      <c r="EX222">
        <f t="shared" si="280"/>
        <v>0</v>
      </c>
      <c r="EZ222">
        <f t="shared" si="266"/>
        <v>0.89034241733879971</v>
      </c>
      <c r="FB222">
        <f t="shared" si="267"/>
        <v>1.0070378320527595E-2</v>
      </c>
      <c r="FC222">
        <f t="shared" si="268"/>
        <v>0.248728375255242</v>
      </c>
    </row>
    <row r="223" spans="1:159" x14ac:dyDescent="0.25">
      <c r="A223">
        <v>1380</v>
      </c>
      <c r="B223" s="20">
        <f>'Input spectra'!S222</f>
        <v>4.06401763783482E-2</v>
      </c>
      <c r="C223">
        <f>'Input spectra'!D222</f>
        <v>0</v>
      </c>
      <c r="D223">
        <f t="shared" si="289"/>
        <v>2.0653927966864227E-2</v>
      </c>
      <c r="E223">
        <f t="shared" si="289"/>
        <v>2.0420356995059424E-2</v>
      </c>
      <c r="F223">
        <f t="shared" si="289"/>
        <v>2.0188340901699395E-2</v>
      </c>
      <c r="G223">
        <f t="shared" si="289"/>
        <v>1.9957870916396656E-2</v>
      </c>
      <c r="H223">
        <f t="shared" si="289"/>
        <v>1.9728938314328436E-2</v>
      </c>
      <c r="I223">
        <f t="shared" si="289"/>
        <v>1.9501534416011383E-2</v>
      </c>
      <c r="J223">
        <f t="shared" si="289"/>
        <v>1.9275650587077291E-2</v>
      </c>
      <c r="K223">
        <f t="shared" si="289"/>
        <v>1.9051278238049914E-2</v>
      </c>
      <c r="L223">
        <f t="shared" si="289"/>
        <v>1.8828408824122858E-2</v>
      </c>
      <c r="M223">
        <f t="shared" si="289"/>
        <v>1.8607033844938538E-2</v>
      </c>
      <c r="N223">
        <f t="shared" si="292"/>
        <v>1.8387144844368174E-2</v>
      </c>
      <c r="O223">
        <f t="shared" si="292"/>
        <v>1.8168733410292841E-2</v>
      </c>
      <c r="P223">
        <f t="shared" si="292"/>
        <v>1.7951791174385608E-2</v>
      </c>
      <c r="Q223">
        <f t="shared" si="292"/>
        <v>1.7736309811894679E-2</v>
      </c>
      <c r="R223">
        <f t="shared" si="292"/>
        <v>1.752228104142756E-2</v>
      </c>
      <c r="S223">
        <f t="shared" si="292"/>
        <v>1.7309696624736328E-2</v>
      </c>
      <c r="T223">
        <f t="shared" si="292"/>
        <v>1.709854836650385E-2</v>
      </c>
      <c r="U223">
        <f t="shared" si="292"/>
        <v>1.6888828114131071E-2</v>
      </c>
      <c r="V223">
        <f t="shared" si="292"/>
        <v>1.6680527757525317E-2</v>
      </c>
      <c r="W223">
        <f t="shared" si="292"/>
        <v>1.6473639228889614E-2</v>
      </c>
      <c r="X223">
        <f t="shared" si="292"/>
        <v>1.6268154502512983E-2</v>
      </c>
      <c r="Y223">
        <f t="shared" si="292"/>
        <v>1.6064065594561795E-2</v>
      </c>
      <c r="Z223">
        <f t="shared" si="292"/>
        <v>1.5861364562872089E-2</v>
      </c>
      <c r="AA223">
        <f t="shared" si="292"/>
        <v>1.5660043506742875E-2</v>
      </c>
      <c r="AB223">
        <f t="shared" si="292"/>
        <v>1.5460094566730491E-2</v>
      </c>
      <c r="AC223">
        <f t="shared" si="292"/>
        <v>1.5261509924443866E-2</v>
      </c>
      <c r="AD223">
        <f t="shared" si="284"/>
        <v>1.5064281802340812E-2</v>
      </c>
      <c r="AE223">
        <f t="shared" si="284"/>
        <v>1.4868402463525297E-2</v>
      </c>
      <c r="AF223">
        <f t="shared" si="284"/>
        <v>1.4673864211545659E-2</v>
      </c>
      <c r="AG223">
        <f t="shared" si="284"/>
        <v>1.4480659390193811E-2</v>
      </c>
      <c r="AH223">
        <f t="shared" si="284"/>
        <v>1.428878038330542E-2</v>
      </c>
      <c r="AI223">
        <f t="shared" si="284"/>
        <v>1.4098219614561001E-2</v>
      </c>
      <c r="AJ223">
        <f t="shared" si="284"/>
        <v>1.3908969547288028E-2</v>
      </c>
      <c r="AK223">
        <f t="shared" si="284"/>
        <v>1.3721022684263923E-2</v>
      </c>
      <c r="AL223">
        <f t="shared" si="284"/>
        <v>1.3534371567520066E-2</v>
      </c>
      <c r="AM223">
        <f t="shared" si="284"/>
        <v>1.3349008778146683E-2</v>
      </c>
      <c r="AN223">
        <f t="shared" si="284"/>
        <v>1.3164926936098708E-2</v>
      </c>
      <c r="AO223">
        <f t="shared" si="284"/>
        <v>1.2982118700002562E-2</v>
      </c>
      <c r="AP223">
        <f t="shared" si="284"/>
        <v>1.280057676696387E-2</v>
      </c>
      <c r="AQ223">
        <f t="shared" si="284"/>
        <v>1.2620293872376084E-2</v>
      </c>
      <c r="AR223">
        <f t="shared" si="293"/>
        <v>1.2441262789730052E-2</v>
      </c>
      <c r="AS223">
        <f t="shared" si="293"/>
        <v>1.226347633042448E-2</v>
      </c>
      <c r="AT223">
        <f t="shared" si="293"/>
        <v>1.2086927343577294E-2</v>
      </c>
      <c r="AU223">
        <f t="shared" si="293"/>
        <v>1.1911608715837968E-2</v>
      </c>
      <c r="AV223">
        <f t="shared" si="293"/>
        <v>1.1737513371200667E-2</v>
      </c>
      <c r="AW223">
        <f t="shared" si="293"/>
        <v>1.1564634270818367E-2</v>
      </c>
      <c r="AX223">
        <f t="shared" si="293"/>
        <v>1.0284390568305331E-2</v>
      </c>
      <c r="AY223">
        <f t="shared" si="293"/>
        <v>8.7913466830741825E-3</v>
      </c>
      <c r="AZ223">
        <f t="shared" si="293"/>
        <v>7.9171214468747621E-3</v>
      </c>
      <c r="BA223">
        <f t="shared" si="293"/>
        <v>7.2552268260726695E-3</v>
      </c>
      <c r="BB223">
        <f t="shared" si="293"/>
        <v>6.7145315028002061E-3</v>
      </c>
      <c r="BC223">
        <f t="shared" si="293"/>
        <v>6.2555559972713804E-3</v>
      </c>
      <c r="BD223">
        <f t="shared" si="293"/>
        <v>5.8566796830494417E-3</v>
      </c>
      <c r="BE223">
        <f t="shared" si="293"/>
        <v>5.5044311185670006E-3</v>
      </c>
      <c r="BF223">
        <f t="shared" si="293"/>
        <v>5.1896932639278288E-3</v>
      </c>
      <c r="BG223">
        <f t="shared" si="293"/>
        <v>4.9059304906510929E-3</v>
      </c>
      <c r="BH223">
        <f t="shared" si="285"/>
        <v>4.6482551221448294E-3</v>
      </c>
      <c r="BI223">
        <f t="shared" si="285"/>
        <v>4.4128916471054729E-3</v>
      </c>
      <c r="BJ223">
        <f t="shared" si="285"/>
        <v>4.1968483156093481E-3</v>
      </c>
      <c r="BK223">
        <f t="shared" si="285"/>
        <v>3.9977051589977792E-3</v>
      </c>
      <c r="BL223">
        <f t="shared" si="285"/>
        <v>3.8134713102929521E-3</v>
      </c>
      <c r="BM223">
        <f t="shared" si="285"/>
        <v>3.6424855910600663E-3</v>
      </c>
      <c r="BN223">
        <f t="shared" si="285"/>
        <v>3.4833452041406502E-3</v>
      </c>
      <c r="BO223">
        <f t="shared" si="285"/>
        <v>3.3348533066456347E-3</v>
      </c>
      <c r="BP223">
        <f t="shared" si="285"/>
        <v>3.1959796355160736E-3</v>
      </c>
      <c r="BQ223">
        <f t="shared" si="285"/>
        <v>3.065830384159883E-3</v>
      </c>
      <c r="BR223">
        <f t="shared" si="285"/>
        <v>2.9436247800985011E-3</v>
      </c>
      <c r="BS223">
        <f t="shared" si="285"/>
        <v>2.8286766105157101E-3</v>
      </c>
      <c r="BT223">
        <f t="shared" si="285"/>
        <v>2.7203794640174397E-3</v>
      </c>
      <c r="BU223">
        <f t="shared" si="285"/>
        <v>2.618194806322559E-3</v>
      </c>
      <c r="BV223">
        <f t="shared" si="287"/>
        <v>2.5216422468187891E-3</v>
      </c>
      <c r="BW223">
        <f t="shared" si="287"/>
        <v>2.4302915198730155E-3</v>
      </c>
      <c r="BX223">
        <f t="shared" si="287"/>
        <v>2.343755823355271E-3</v>
      </c>
      <c r="BY223">
        <f t="shared" si="287"/>
        <v>2.2616862423856985E-3</v>
      </c>
      <c r="BZ223">
        <f t="shared" si="287"/>
        <v>2.1837670489372098E-3</v>
      </c>
      <c r="CA223">
        <f t="shared" si="287"/>
        <v>2.1097117143777061E-3</v>
      </c>
      <c r="CB223">
        <f t="shared" si="287"/>
        <v>2.0392595069126107E-3</v>
      </c>
      <c r="CC223">
        <f t="shared" si="287"/>
        <v>1.9721725723703684E-3</v>
      </c>
      <c r="CD223">
        <f t="shared" si="287"/>
        <v>1.9082334170909029E-3</v>
      </c>
      <c r="CE223">
        <f t="shared" si="287"/>
        <v>1.8472427274154688E-3</v>
      </c>
      <c r="CF223">
        <f t="shared" si="290"/>
        <v>1.7890174725774257E-3</v>
      </c>
      <c r="CG223">
        <f t="shared" si="290"/>
        <v>1.733389247488388E-3</v>
      </c>
      <c r="CH223">
        <f t="shared" si="290"/>
        <v>1.6802028196149178E-3</v>
      </c>
      <c r="CI223">
        <f t="shared" si="290"/>
        <v>1.6293148503022492E-3</v>
      </c>
      <c r="CJ223">
        <f t="shared" si="290"/>
        <v>1.5805927658651281E-3</v>
      </c>
      <c r="CK223">
        <f t="shared" si="290"/>
        <v>1.533913757790138E-3</v>
      </c>
      <c r="CL223">
        <f t="shared" si="290"/>
        <v>1.4891638946764874E-3</v>
      </c>
      <c r="CM223">
        <f t="shared" si="290"/>
        <v>1.4462373312350524E-3</v>
      </c>
      <c r="CN223">
        <f t="shared" si="290"/>
        <v>1.405035601886371E-3</v>
      </c>
      <c r="CO223">
        <f t="shared" si="290"/>
        <v>1.3654669883392831E-3</v>
      </c>
      <c r="CP223">
        <f t="shared" si="294"/>
        <v>1.3274459520653322E-3</v>
      </c>
      <c r="CQ223">
        <f t="shared" si="294"/>
        <v>1.2908926238671084E-3</v>
      </c>
      <c r="CR223">
        <f t="shared" si="294"/>
        <v>8.3143445616792541E-4</v>
      </c>
      <c r="CS223">
        <f t="shared" si="294"/>
        <v>5.4023122957244023E-4</v>
      </c>
      <c r="CT223">
        <f t="shared" si="294"/>
        <v>3.7427057689272771E-4</v>
      </c>
      <c r="CU223">
        <f t="shared" si="294"/>
        <v>2.6046185411525218E-4</v>
      </c>
      <c r="CV223">
        <f t="shared" si="294"/>
        <v>1.7791148949674641E-4</v>
      </c>
      <c r="CW223">
        <f t="shared" si="294"/>
        <v>1.1699381871897683E-4</v>
      </c>
      <c r="CX223">
        <f t="shared" si="294"/>
        <v>7.2278596882434241E-5</v>
      </c>
      <c r="CY223">
        <f t="shared" si="294"/>
        <v>4.0320177316214304E-5</v>
      </c>
      <c r="CZ223">
        <f t="shared" si="294"/>
        <v>1.8755428886081729E-5</v>
      </c>
      <c r="DA223">
        <f t="shared" si="294"/>
        <v>5.8712538405351515E-6</v>
      </c>
      <c r="DB223">
        <f t="shared" si="294"/>
        <v>3.7308851083136052E-7</v>
      </c>
      <c r="DC223">
        <f t="shared" si="294"/>
        <v>0</v>
      </c>
      <c r="DD223">
        <f t="shared" si="294"/>
        <v>0</v>
      </c>
      <c r="DE223">
        <f t="shared" si="294"/>
        <v>0</v>
      </c>
      <c r="DF223">
        <f t="shared" si="286"/>
        <v>0</v>
      </c>
      <c r="DG223">
        <f t="shared" si="286"/>
        <v>0</v>
      </c>
      <c r="DH223">
        <f t="shared" si="286"/>
        <v>0</v>
      </c>
      <c r="DI223">
        <f t="shared" si="286"/>
        <v>0</v>
      </c>
      <c r="DJ223">
        <f t="shared" si="286"/>
        <v>0</v>
      </c>
      <c r="DK223">
        <f t="shared" si="286"/>
        <v>0</v>
      </c>
      <c r="DL223">
        <f t="shared" si="286"/>
        <v>0</v>
      </c>
      <c r="DM223">
        <f t="shared" si="286"/>
        <v>0</v>
      </c>
      <c r="DN223">
        <f t="shared" si="286"/>
        <v>0</v>
      </c>
      <c r="DO223">
        <f t="shared" si="286"/>
        <v>0</v>
      </c>
      <c r="DP223">
        <f t="shared" si="286"/>
        <v>0</v>
      </c>
      <c r="DQ223">
        <f t="shared" si="286"/>
        <v>0</v>
      </c>
      <c r="DR223">
        <f t="shared" si="286"/>
        <v>0</v>
      </c>
      <c r="DS223">
        <f t="shared" si="286"/>
        <v>0</v>
      </c>
      <c r="DT223">
        <f t="shared" si="288"/>
        <v>0</v>
      </c>
      <c r="DU223">
        <f t="shared" si="288"/>
        <v>0</v>
      </c>
      <c r="DV223">
        <f t="shared" si="288"/>
        <v>0</v>
      </c>
      <c r="DW223">
        <f t="shared" si="288"/>
        <v>0</v>
      </c>
      <c r="DX223">
        <f t="shared" si="288"/>
        <v>0</v>
      </c>
      <c r="DY223">
        <f t="shared" si="288"/>
        <v>0</v>
      </c>
      <c r="DZ223">
        <f t="shared" si="288"/>
        <v>0</v>
      </c>
      <c r="EA223">
        <f t="shared" si="288"/>
        <v>0</v>
      </c>
      <c r="EB223">
        <f t="shared" si="288"/>
        <v>0</v>
      </c>
      <c r="EC223">
        <f t="shared" si="288"/>
        <v>0</v>
      </c>
      <c r="ED223">
        <f t="shared" si="291"/>
        <v>0</v>
      </c>
      <c r="EE223">
        <f t="shared" si="291"/>
        <v>0</v>
      </c>
      <c r="EF223">
        <f t="shared" si="291"/>
        <v>0</v>
      </c>
      <c r="EG223">
        <f t="shared" si="291"/>
        <v>0</v>
      </c>
      <c r="EH223">
        <f t="shared" si="291"/>
        <v>0</v>
      </c>
      <c r="EI223">
        <f t="shared" si="291"/>
        <v>0</v>
      </c>
      <c r="EJ223">
        <f t="shared" si="291"/>
        <v>0</v>
      </c>
      <c r="EK223">
        <f t="shared" si="291"/>
        <v>0</v>
      </c>
      <c r="EL223">
        <f t="shared" si="291"/>
        <v>0</v>
      </c>
      <c r="EM223">
        <f t="shared" si="291"/>
        <v>0</v>
      </c>
      <c r="EN223">
        <f t="shared" si="280"/>
        <v>0</v>
      </c>
      <c r="EO223">
        <f t="shared" si="280"/>
        <v>0</v>
      </c>
      <c r="EP223">
        <f t="shared" si="280"/>
        <v>0</v>
      </c>
      <c r="EQ223">
        <f t="shared" si="280"/>
        <v>0</v>
      </c>
      <c r="ER223">
        <f t="shared" si="280"/>
        <v>0</v>
      </c>
      <c r="ES223">
        <f t="shared" si="280"/>
        <v>0</v>
      </c>
      <c r="ET223">
        <f t="shared" si="280"/>
        <v>0</v>
      </c>
      <c r="EU223">
        <f t="shared" si="280"/>
        <v>0</v>
      </c>
      <c r="EV223">
        <f t="shared" si="280"/>
        <v>0</v>
      </c>
      <c r="EW223">
        <f t="shared" si="280"/>
        <v>0</v>
      </c>
      <c r="EX223">
        <f t="shared" si="280"/>
        <v>0</v>
      </c>
      <c r="EZ223">
        <f t="shared" si="266"/>
        <v>0.89047178058915355</v>
      </c>
      <c r="FB223">
        <f t="shared" si="267"/>
        <v>1.0057513251566952E-2</v>
      </c>
      <c r="FC223">
        <f t="shared" si="268"/>
        <v>0.24873001633727995</v>
      </c>
    </row>
    <row r="224" spans="1:159" x14ac:dyDescent="0.25">
      <c r="A224">
        <v>1385</v>
      </c>
      <c r="B224" s="20">
        <f>'Input spectra'!S223</f>
        <v>4.0587659039194597E-2</v>
      </c>
      <c r="C224">
        <f>'Input spectra'!D223</f>
        <v>0</v>
      </c>
      <c r="D224">
        <f t="shared" si="289"/>
        <v>2.0653927966864227E-2</v>
      </c>
      <c r="E224">
        <f t="shared" si="289"/>
        <v>2.0420464237622421E-2</v>
      </c>
      <c r="F224">
        <f t="shared" si="289"/>
        <v>2.0188552950402235E-2</v>
      </c>
      <c r="G224">
        <f t="shared" si="289"/>
        <v>1.9958185359156416E-2</v>
      </c>
      <c r="H224">
        <f t="shared" si="289"/>
        <v>1.9729352763219406E-2</v>
      </c>
      <c r="I224">
        <f t="shared" si="289"/>
        <v>1.9502046507083239E-2</v>
      </c>
      <c r="J224">
        <f t="shared" si="289"/>
        <v>1.9276257980174415E-2</v>
      </c>
      <c r="K224">
        <f t="shared" si="289"/>
        <v>1.9051978616631916E-2</v>
      </c>
      <c r="L224">
        <f t="shared" si="289"/>
        <v>1.882919989508627E-2</v>
      </c>
      <c r="M224">
        <f t="shared" si="289"/>
        <v>1.8607913338439641E-2</v>
      </c>
      <c r="N224">
        <f t="shared" si="292"/>
        <v>1.8388110513646999E-2</v>
      </c>
      <c r="O224">
        <f t="shared" si="292"/>
        <v>1.816978303149832E-2</v>
      </c>
      <c r="P224">
        <f t="shared" si="292"/>
        <v>1.7952922546401847E-2</v>
      </c>
      <c r="Q224">
        <f t="shared" si="292"/>
        <v>1.7737520756168371E-2</v>
      </c>
      <c r="R224">
        <f t="shared" si="292"/>
        <v>1.7523569401796536E-2</v>
      </c>
      <c r="S224">
        <f t="shared" si="292"/>
        <v>1.7311060267259211E-2</v>
      </c>
      <c r="T224">
        <f t="shared" si="292"/>
        <v>1.7099985179290827E-2</v>
      </c>
      <c r="U224">
        <f t="shared" si="292"/>
        <v>1.689033600717578E-2</v>
      </c>
      <c r="V224">
        <f t="shared" si="292"/>
        <v>1.6682104662537819E-2</v>
      </c>
      <c r="W224">
        <f t="shared" si="292"/>
        <v>1.6475283099130465E-2</v>
      </c>
      <c r="X224">
        <f t="shared" si="292"/>
        <v>1.6269863312628398E-2</v>
      </c>
      <c r="Y224">
        <f t="shared" si="292"/>
        <v>1.6065837340419879E-2</v>
      </c>
      <c r="Z224">
        <f t="shared" si="292"/>
        <v>1.5863197261400157E-2</v>
      </c>
      <c r="AA224">
        <f t="shared" si="292"/>
        <v>1.5661935195765829E-2</v>
      </c>
      <c r="AB224">
        <f t="shared" si="292"/>
        <v>1.5462043304810255E-2</v>
      </c>
      <c r="AC224">
        <f t="shared" si="292"/>
        <v>1.526351379071989E-2</v>
      </c>
      <c r="AD224">
        <f t="shared" si="284"/>
        <v>1.5066338896371602E-2</v>
      </c>
      <c r="AE224">
        <f t="shared" si="284"/>
        <v>1.487051090513101E-2</v>
      </c>
      <c r="AF224">
        <f t="shared" si="284"/>
        <v>1.467602214065172E-2</v>
      </c>
      <c r="AG224">
        <f t="shared" si="284"/>
        <v>1.4482864966675564E-2</v>
      </c>
      <c r="AH224">
        <f t="shared" si="284"/>
        <v>1.429103178683379E-2</v>
      </c>
      <c r="AI224">
        <f t="shared" si="284"/>
        <v>1.4100515044449206E-2</v>
      </c>
      <c r="AJ224">
        <f t="shared" si="284"/>
        <v>1.3911307222339259E-2</v>
      </c>
      <c r="AK224">
        <f t="shared" si="284"/>
        <v>1.3723400842620061E-2</v>
      </c>
      <c r="AL224">
        <f t="shared" si="284"/>
        <v>1.3536788466511384E-2</v>
      </c>
      <c r="AM224">
        <f t="shared" si="284"/>
        <v>1.335146269414255E-2</v>
      </c>
      <c r="AN224">
        <f t="shared" si="284"/>
        <v>1.3167416164359262E-2</v>
      </c>
      <c r="AO224">
        <f t="shared" si="284"/>
        <v>1.2984641554531388E-2</v>
      </c>
      <c r="AP224">
        <f t="shared" si="284"/>
        <v>1.2803131580361638E-2</v>
      </c>
      <c r="AQ224">
        <f t="shared" si="284"/>
        <v>1.2622878995695157E-2</v>
      </c>
      <c r="AR224">
        <f t="shared" si="293"/>
        <v>1.2443876592330065E-2</v>
      </c>
      <c r="AS224">
        <f t="shared" si="293"/>
        <v>1.2266117199828869E-2</v>
      </c>
      <c r="AT224">
        <f t="shared" si="293"/>
        <v>1.2089593685330786E-2</v>
      </c>
      <c r="AU224">
        <f t="shared" si="293"/>
        <v>1.1914298953365002E-2</v>
      </c>
      <c r="AV224">
        <f t="shared" si="293"/>
        <v>1.1740225945664777E-2</v>
      </c>
      <c r="AW224">
        <f t="shared" si="293"/>
        <v>1.1567367640982479E-2</v>
      </c>
      <c r="AX224">
        <f t="shared" si="293"/>
        <v>1.0286875369038363E-2</v>
      </c>
      <c r="AY224">
        <f t="shared" si="293"/>
        <v>8.7935169321423211E-3</v>
      </c>
      <c r="AZ224">
        <f t="shared" si="293"/>
        <v>7.9191174719767179E-3</v>
      </c>
      <c r="BA224">
        <f t="shared" si="293"/>
        <v>7.257094089837008E-3</v>
      </c>
      <c r="BB224">
        <f t="shared" si="293"/>
        <v>6.7162948809508446E-3</v>
      </c>
      <c r="BC224">
        <f t="shared" si="293"/>
        <v>6.2572316999652579E-3</v>
      </c>
      <c r="BD224">
        <f t="shared" si="293"/>
        <v>5.8582793030725368E-3</v>
      </c>
      <c r="BE224">
        <f t="shared" si="293"/>
        <v>5.5059634456147951E-3</v>
      </c>
      <c r="BF224">
        <f t="shared" si="293"/>
        <v>5.1911652365977234E-3</v>
      </c>
      <c r="BG224">
        <f t="shared" si="293"/>
        <v>4.9073477506106529E-3</v>
      </c>
      <c r="BH224">
        <f t="shared" si="285"/>
        <v>4.6496223615335877E-3</v>
      </c>
      <c r="BI224">
        <f t="shared" si="285"/>
        <v>4.4142128388096951E-3</v>
      </c>
      <c r="BJ224">
        <f t="shared" si="285"/>
        <v>4.1981268727009991E-3</v>
      </c>
      <c r="BK224">
        <f t="shared" si="285"/>
        <v>3.9989440490665962E-3</v>
      </c>
      <c r="BL224">
        <f t="shared" si="285"/>
        <v>3.8146731398306074E-3</v>
      </c>
      <c r="BM224">
        <f t="shared" si="285"/>
        <v>3.6436526692622036E-3</v>
      </c>
      <c r="BN224">
        <f t="shared" si="285"/>
        <v>3.4844795921463952E-3</v>
      </c>
      <c r="BO224">
        <f t="shared" si="285"/>
        <v>3.3359568562147876E-3</v>
      </c>
      <c r="BP224">
        <f t="shared" si="285"/>
        <v>3.1970540198794019E-3</v>
      </c>
      <c r="BQ224">
        <f t="shared" si="285"/>
        <v>3.0668771229599824E-3</v>
      </c>
      <c r="BR224">
        <f t="shared" si="285"/>
        <v>2.9446452597948376E-3</v>
      </c>
      <c r="BS224">
        <f t="shared" si="285"/>
        <v>2.8296721012568966E-3</v>
      </c>
      <c r="BT224">
        <f t="shared" si="285"/>
        <v>2.7213511337258194E-3</v>
      </c>
      <c r="BU224">
        <f t="shared" si="285"/>
        <v>2.6191437325530391E-3</v>
      </c>
      <c r="BV224">
        <f t="shared" si="287"/>
        <v>2.5225694268216424E-3</v>
      </c>
      <c r="BW224">
        <f t="shared" si="287"/>
        <v>2.4311978791933609E-3</v>
      </c>
      <c r="BX224">
        <f t="shared" si="287"/>
        <v>2.3446422232297885E-3</v>
      </c>
      <c r="BY224">
        <f t="shared" si="287"/>
        <v>2.2625534861427351E-3</v>
      </c>
      <c r="BZ224">
        <f t="shared" si="287"/>
        <v>2.1846158875649738E-3</v>
      </c>
      <c r="CA224">
        <f t="shared" si="287"/>
        <v>2.1105428513932553E-3</v>
      </c>
      <c r="CB224">
        <f t="shared" si="287"/>
        <v>2.0400736026394556E-3</v>
      </c>
      <c r="CC224">
        <f t="shared" si="287"/>
        <v>1.9729702477129414E-3</v>
      </c>
      <c r="CD224">
        <f t="shared" si="287"/>
        <v>1.9090152568786239E-3</v>
      </c>
      <c r="CE224">
        <f t="shared" si="287"/>
        <v>1.8480092833767529E-3</v>
      </c>
      <c r="CF224">
        <f t="shared" si="290"/>
        <v>1.7897692659939988E-3</v>
      </c>
      <c r="CG224">
        <f t="shared" si="290"/>
        <v>1.7341267715721802E-3</v>
      </c>
      <c r="CH224">
        <f t="shared" si="290"/>
        <v>1.6809265416432107E-3</v>
      </c>
      <c r="CI224">
        <f t="shared" si="290"/>
        <v>1.6300252135413333E-3</v>
      </c>
      <c r="CJ224">
        <f t="shared" si="290"/>
        <v>1.5812901913082463E-3</v>
      </c>
      <c r="CK224">
        <f t="shared" si="290"/>
        <v>1.5345986457317839E-3</v>
      </c>
      <c r="CL224">
        <f t="shared" si="290"/>
        <v>1.4898366261420209E-3</v>
      </c>
      <c r="CM224">
        <f t="shared" si="290"/>
        <v>1.4468982692819954E-3</v>
      </c>
      <c r="CN224">
        <f t="shared" si="290"/>
        <v>1.4056850927915599E-3</v>
      </c>
      <c r="CO224">
        <f t="shared" si="290"/>
        <v>1.366105362684198E-3</v>
      </c>
      <c r="CP224">
        <f t="shared" si="294"/>
        <v>1.3280735257303483E-3</v>
      </c>
      <c r="CQ224">
        <f t="shared" si="294"/>
        <v>1.2915096989440759E-3</v>
      </c>
      <c r="CR224">
        <f t="shared" si="294"/>
        <v>8.3183626870281518E-4</v>
      </c>
      <c r="CS224">
        <f t="shared" si="294"/>
        <v>5.4049514903016537E-4</v>
      </c>
      <c r="CT224">
        <f t="shared" si="294"/>
        <v>3.7445538603701745E-4</v>
      </c>
      <c r="CU224">
        <f t="shared" si="294"/>
        <v>2.6059183479071915E-4</v>
      </c>
      <c r="CV224">
        <f t="shared" si="294"/>
        <v>1.7800120911677636E-4</v>
      </c>
      <c r="CW224">
        <f t="shared" si="294"/>
        <v>1.1705343268125445E-4</v>
      </c>
      <c r="CX224">
        <f t="shared" si="294"/>
        <v>7.2315806076782513E-5</v>
      </c>
      <c r="CY224">
        <f t="shared" si="294"/>
        <v>4.034114610023022E-5</v>
      </c>
      <c r="CZ224">
        <f t="shared" si="294"/>
        <v>1.8765281325172519E-5</v>
      </c>
      <c r="DA224">
        <f t="shared" si="294"/>
        <v>5.874368927177149E-6</v>
      </c>
      <c r="DB224">
        <f t="shared" si="294"/>
        <v>3.7328841925148547E-7</v>
      </c>
      <c r="DC224">
        <f t="shared" si="294"/>
        <v>0</v>
      </c>
      <c r="DD224">
        <f t="shared" si="294"/>
        <v>0</v>
      </c>
      <c r="DE224">
        <f t="shared" si="294"/>
        <v>0</v>
      </c>
      <c r="DF224">
        <f t="shared" si="286"/>
        <v>0</v>
      </c>
      <c r="DG224">
        <f t="shared" si="286"/>
        <v>0</v>
      </c>
      <c r="DH224">
        <f t="shared" si="286"/>
        <v>0</v>
      </c>
      <c r="DI224">
        <f t="shared" si="286"/>
        <v>0</v>
      </c>
      <c r="DJ224">
        <f t="shared" si="286"/>
        <v>0</v>
      </c>
      <c r="DK224">
        <f t="shared" si="286"/>
        <v>0</v>
      </c>
      <c r="DL224">
        <f t="shared" si="286"/>
        <v>0</v>
      </c>
      <c r="DM224">
        <f t="shared" si="286"/>
        <v>0</v>
      </c>
      <c r="DN224">
        <f t="shared" si="286"/>
        <v>0</v>
      </c>
      <c r="DO224">
        <f t="shared" si="286"/>
        <v>0</v>
      </c>
      <c r="DP224">
        <f t="shared" si="286"/>
        <v>0</v>
      </c>
      <c r="DQ224">
        <f t="shared" si="286"/>
        <v>0</v>
      </c>
      <c r="DR224">
        <f t="shared" si="286"/>
        <v>0</v>
      </c>
      <c r="DS224">
        <f t="shared" si="286"/>
        <v>0</v>
      </c>
      <c r="DT224">
        <f t="shared" si="288"/>
        <v>0</v>
      </c>
      <c r="DU224">
        <f t="shared" si="288"/>
        <v>0</v>
      </c>
      <c r="DV224">
        <f t="shared" si="288"/>
        <v>0</v>
      </c>
      <c r="DW224">
        <f t="shared" si="288"/>
        <v>0</v>
      </c>
      <c r="DX224">
        <f t="shared" si="288"/>
        <v>0</v>
      </c>
      <c r="DY224">
        <f t="shared" si="288"/>
        <v>0</v>
      </c>
      <c r="DZ224">
        <f t="shared" si="288"/>
        <v>0</v>
      </c>
      <c r="EA224">
        <f t="shared" si="288"/>
        <v>0</v>
      </c>
      <c r="EB224">
        <f t="shared" si="288"/>
        <v>0</v>
      </c>
      <c r="EC224">
        <f t="shared" si="288"/>
        <v>0</v>
      </c>
      <c r="ED224">
        <f t="shared" si="291"/>
        <v>0</v>
      </c>
      <c r="EE224">
        <f t="shared" si="291"/>
        <v>0</v>
      </c>
      <c r="EF224">
        <f t="shared" si="291"/>
        <v>0</v>
      </c>
      <c r="EG224">
        <f t="shared" si="291"/>
        <v>0</v>
      </c>
      <c r="EH224">
        <f t="shared" si="291"/>
        <v>0</v>
      </c>
      <c r="EI224">
        <f t="shared" si="291"/>
        <v>0</v>
      </c>
      <c r="EJ224">
        <f t="shared" si="291"/>
        <v>0</v>
      </c>
      <c r="EK224">
        <f t="shared" si="291"/>
        <v>0</v>
      </c>
      <c r="EL224">
        <f t="shared" si="291"/>
        <v>0</v>
      </c>
      <c r="EM224">
        <f t="shared" si="291"/>
        <v>0</v>
      </c>
      <c r="EN224">
        <f t="shared" si="280"/>
        <v>0</v>
      </c>
      <c r="EO224">
        <f t="shared" si="280"/>
        <v>0</v>
      </c>
      <c r="EP224">
        <f t="shared" si="280"/>
        <v>0</v>
      </c>
      <c r="EQ224">
        <f t="shared" si="280"/>
        <v>0</v>
      </c>
      <c r="ER224">
        <f t="shared" si="280"/>
        <v>0</v>
      </c>
      <c r="ES224">
        <f t="shared" si="280"/>
        <v>0</v>
      </c>
      <c r="ET224">
        <f t="shared" si="280"/>
        <v>0</v>
      </c>
      <c r="EU224">
        <f t="shared" si="280"/>
        <v>0</v>
      </c>
      <c r="EV224">
        <f t="shared" si="280"/>
        <v>0</v>
      </c>
      <c r="EW224">
        <f t="shared" si="280"/>
        <v>0</v>
      </c>
      <c r="EX224">
        <f t="shared" si="280"/>
        <v>0</v>
      </c>
      <c r="EZ224">
        <f t="shared" si="266"/>
        <v>0.89060117301457353</v>
      </c>
      <c r="FB224">
        <f t="shared" si="267"/>
        <v>1.0044647844782262E-2</v>
      </c>
      <c r="FC224">
        <f t="shared" si="268"/>
        <v>0.24873165741953224</v>
      </c>
    </row>
    <row r="225" spans="1:159" x14ac:dyDescent="0.25">
      <c r="A225">
        <v>1390</v>
      </c>
      <c r="B225" s="20">
        <f>'Input spectra'!S224</f>
        <v>4.0535141700041001E-2</v>
      </c>
      <c r="C225">
        <f>'Input spectra'!D224</f>
        <v>0</v>
      </c>
      <c r="D225">
        <f t="shared" si="289"/>
        <v>2.0653927966864227E-2</v>
      </c>
      <c r="E225">
        <f t="shared" si="289"/>
        <v>2.0420571480748634E-2</v>
      </c>
      <c r="F225">
        <f t="shared" si="289"/>
        <v>2.0188765001332331E-2</v>
      </c>
      <c r="G225">
        <f t="shared" si="289"/>
        <v>1.9958499806870318E-2</v>
      </c>
      <c r="H225">
        <f t="shared" si="289"/>
        <v>1.9729767220816773E-2</v>
      </c>
      <c r="I225">
        <f t="shared" si="289"/>
        <v>1.9502558611602099E-2</v>
      </c>
      <c r="J225">
        <f t="shared" si="289"/>
        <v>1.9276865392411042E-2</v>
      </c>
      <c r="K225">
        <f t="shared" si="289"/>
        <v>1.9052679020961808E-2</v>
      </c>
      <c r="L225">
        <f t="shared" si="289"/>
        <v>1.8829990999286336E-2</v>
      </c>
      <c r="M225">
        <f t="shared" si="289"/>
        <v>1.8608792873511519E-2</v>
      </c>
      <c r="N225">
        <f t="shared" si="292"/>
        <v>1.8389076233641541E-2</v>
      </c>
      <c r="O225">
        <f t="shared" si="292"/>
        <v>1.8170832713341196E-2</v>
      </c>
      <c r="P225">
        <f t="shared" si="292"/>
        <v>1.7954053989720307E-2</v>
      </c>
      <c r="Q225">
        <f t="shared" si="292"/>
        <v>1.7738731783119129E-2</v>
      </c>
      <c r="R225">
        <f t="shared" si="292"/>
        <v>1.7524857856894758E-2</v>
      </c>
      <c r="S225">
        <f t="shared" si="292"/>
        <v>1.7312424017208641E-2</v>
      </c>
      <c r="T225">
        <f t="shared" si="292"/>
        <v>1.7101422112815016E-2</v>
      </c>
      <c r="U225">
        <f t="shared" si="292"/>
        <v>1.68918440348504E-2</v>
      </c>
      <c r="V225">
        <f t="shared" si="292"/>
        <v>1.6683681716624106E-2</v>
      </c>
      <c r="W225">
        <f t="shared" si="292"/>
        <v>1.6476927133409713E-2</v>
      </c>
      <c r="X225">
        <f t="shared" si="292"/>
        <v>1.6271572302237556E-2</v>
      </c>
      <c r="Y225">
        <f t="shared" si="292"/>
        <v>1.6067609281688232E-2</v>
      </c>
      <c r="Z225">
        <f t="shared" si="292"/>
        <v>1.5865030171687049E-2</v>
      </c>
      <c r="AA225">
        <f t="shared" si="292"/>
        <v>1.5663827113299476E-2</v>
      </c>
      <c r="AB225">
        <f t="shared" si="292"/>
        <v>1.5463992288527593E-2</v>
      </c>
      <c r="AC225">
        <f t="shared" si="292"/>
        <v>1.5265517920107496E-2</v>
      </c>
      <c r="AD225">
        <f t="shared" si="284"/>
        <v>1.5068396271307643E-2</v>
      </c>
      <c r="AE225">
        <f t="shared" si="284"/>
        <v>1.4872619645728226E-2</v>
      </c>
      <c r="AF225">
        <f t="shared" si="284"/>
        <v>1.4678180387101458E-2</v>
      </c>
      <c r="AG225">
        <f t="shared" si="284"/>
        <v>1.4485070879092817E-2</v>
      </c>
      <c r="AH225">
        <f t="shared" si="284"/>
        <v>1.4293283545103274E-2</v>
      </c>
      <c r="AI225">
        <f t="shared" si="284"/>
        <v>1.4102810848072429E-2</v>
      </c>
      <c r="AJ225">
        <f t="shared" si="284"/>
        <v>1.3913645290282618E-2</v>
      </c>
      <c r="AK225">
        <f t="shared" si="284"/>
        <v>1.3725779413163929E-2</v>
      </c>
      <c r="AL225">
        <f t="shared" si="284"/>
        <v>1.3539205797100188E-2</v>
      </c>
      <c r="AM225">
        <f t="shared" si="284"/>
        <v>1.3353917061235857E-2</v>
      </c>
      <c r="AN225">
        <f t="shared" si="284"/>
        <v>1.3169905863283827E-2</v>
      </c>
      <c r="AO225">
        <f t="shared" si="284"/>
        <v>1.2987164899334189E-2</v>
      </c>
      <c r="AP225">
        <f t="shared" si="284"/>
        <v>1.2805686903663889E-2</v>
      </c>
      <c r="AQ225">
        <f t="shared" si="284"/>
        <v>1.2625464648547269E-2</v>
      </c>
      <c r="AR225">
        <f t="shared" si="293"/>
        <v>1.2446490944067584E-2</v>
      </c>
      <c r="AS225">
        <f t="shared" si="293"/>
        <v>1.2268758637929363E-2</v>
      </c>
      <c r="AT225">
        <f t="shared" si="293"/>
        <v>1.2092260615271674E-2</v>
      </c>
      <c r="AU225">
        <f t="shared" si="293"/>
        <v>1.191698979848234E-2</v>
      </c>
      <c r="AV225">
        <f t="shared" si="293"/>
        <v>1.1742939147012963E-2</v>
      </c>
      <c r="AW225">
        <f t="shared" si="293"/>
        <v>1.1570101657194902E-2</v>
      </c>
      <c r="AX225">
        <f t="shared" si="293"/>
        <v>1.0289360770121473E-2</v>
      </c>
      <c r="AY225">
        <f t="shared" si="293"/>
        <v>8.7956877169623991E-3</v>
      </c>
      <c r="AZ225">
        <f t="shared" si="293"/>
        <v>7.9211140003065481E-3</v>
      </c>
      <c r="BA225">
        <f t="shared" si="293"/>
        <v>7.2589618341754305E-3</v>
      </c>
      <c r="BB225">
        <f t="shared" si="293"/>
        <v>6.7180587222019248E-3</v>
      </c>
      <c r="BC225">
        <f t="shared" si="293"/>
        <v>6.258907851536823E-3</v>
      </c>
      <c r="BD225">
        <f t="shared" si="293"/>
        <v>5.859879359995779E-3</v>
      </c>
      <c r="BE225">
        <f t="shared" si="293"/>
        <v>5.5074961992327689E-3</v>
      </c>
      <c r="BF225">
        <f t="shared" si="293"/>
        <v>5.1926376267688902E-3</v>
      </c>
      <c r="BG225">
        <f t="shared" si="293"/>
        <v>4.908765419998312E-3</v>
      </c>
      <c r="BH225">
        <f t="shared" si="285"/>
        <v>4.650990003082619E-3</v>
      </c>
      <c r="BI225">
        <f t="shared" si="285"/>
        <v>4.4155344260703149E-3</v>
      </c>
      <c r="BJ225">
        <f t="shared" si="285"/>
        <v>4.1994058193011849E-3</v>
      </c>
      <c r="BK225">
        <f t="shared" si="285"/>
        <v>4.0001833230678303E-3</v>
      </c>
      <c r="BL225">
        <f t="shared" si="285"/>
        <v>3.81587534812927E-3</v>
      </c>
      <c r="BM225">
        <f t="shared" si="285"/>
        <v>3.6448201214044702E-3</v>
      </c>
      <c r="BN225">
        <f t="shared" si="285"/>
        <v>3.4856143495775264E-3</v>
      </c>
      <c r="BO225">
        <f t="shared" si="285"/>
        <v>3.3370607709639162E-3</v>
      </c>
      <c r="BP225">
        <f t="shared" si="285"/>
        <v>3.1981287654157943E-3</v>
      </c>
      <c r="BQ225">
        <f t="shared" si="285"/>
        <v>3.0679242191386635E-3</v>
      </c>
      <c r="BR225">
        <f t="shared" si="285"/>
        <v>2.9456660932654787E-3</v>
      </c>
      <c r="BS225">
        <f t="shared" si="285"/>
        <v>2.8306679423392321E-3</v>
      </c>
      <c r="BT225">
        <f t="shared" si="285"/>
        <v>2.7223231504968186E-3</v>
      </c>
      <c r="BU225">
        <f t="shared" si="285"/>
        <v>2.6200930027078856E-3</v>
      </c>
      <c r="BV225">
        <f t="shared" si="287"/>
        <v>2.5234969477383414E-3</v>
      </c>
      <c r="BW225">
        <f t="shared" si="287"/>
        <v>2.4321045765337383E-3</v>
      </c>
      <c r="BX225">
        <f t="shared" si="287"/>
        <v>2.3455289583374935E-3</v>
      </c>
      <c r="BY225">
        <f t="shared" si="287"/>
        <v>2.2634210624444548E-3</v>
      </c>
      <c r="BZ225">
        <f t="shared" si="287"/>
        <v>2.185465056139568E-3</v>
      </c>
      <c r="CA225">
        <f t="shared" si="287"/>
        <v>2.1113743158415687E-3</v>
      </c>
      <c r="CB225">
        <f t="shared" si="287"/>
        <v>2.0408880233626289E-3</v>
      </c>
      <c r="CC225">
        <f t="shared" si="287"/>
        <v>1.9737682456874997E-3</v>
      </c>
      <c r="CD225">
        <f t="shared" si="287"/>
        <v>1.9097974170010836E-3</v>
      </c>
      <c r="CE225">
        <f t="shared" si="287"/>
        <v>1.8487761574381076E-3</v>
      </c>
      <c r="CF225">
        <f t="shared" si="290"/>
        <v>1.7905213753344519E-3</v>
      </c>
      <c r="CG225">
        <f t="shared" si="290"/>
        <v>1.7348646094584115E-3</v>
      </c>
      <c r="CH225">
        <f t="shared" si="290"/>
        <v>1.6816505754038541E-3</v>
      </c>
      <c r="CI225">
        <f t="shared" si="290"/>
        <v>1.6307358864909261E-3</v>
      </c>
      <c r="CJ225">
        <f t="shared" si="290"/>
        <v>1.581987924485437E-3</v>
      </c>
      <c r="CK225">
        <f t="shared" si="290"/>
        <v>1.535283839473864E-3</v>
      </c>
      <c r="CL225">
        <f t="shared" si="290"/>
        <v>1.4905096615147513E-3</v>
      </c>
      <c r="CM225">
        <f t="shared" si="290"/>
        <v>1.4475595093810935E-3</v>
      </c>
      <c r="CN225">
        <f t="shared" si="290"/>
        <v>1.4063348839300209E-3</v>
      </c>
      <c r="CO225">
        <f t="shared" si="290"/>
        <v>1.3667440354777811E-3</v>
      </c>
      <c r="CP225">
        <f t="shared" si="294"/>
        <v>1.3287013960919679E-3</v>
      </c>
      <c r="CQ225">
        <f t="shared" si="294"/>
        <v>1.2921270689965076E-3</v>
      </c>
      <c r="CR225">
        <f t="shared" si="294"/>
        <v>8.3223827542416428E-4</v>
      </c>
      <c r="CS225">
        <f t="shared" si="294"/>
        <v>5.4075919742060735E-4</v>
      </c>
      <c r="CT225">
        <f t="shared" si="294"/>
        <v>3.7464028643726456E-4</v>
      </c>
      <c r="CU225">
        <f t="shared" si="294"/>
        <v>2.6072188033163853E-4</v>
      </c>
      <c r="CV225">
        <f t="shared" si="294"/>
        <v>1.7809097398183369E-4</v>
      </c>
      <c r="CW225">
        <f t="shared" si="294"/>
        <v>1.1711307701970526E-4</v>
      </c>
      <c r="CX225">
        <f t="shared" si="294"/>
        <v>7.2353034426512913E-5</v>
      </c>
      <c r="CY225">
        <f t="shared" si="294"/>
        <v>4.0362125789205702E-5</v>
      </c>
      <c r="CZ225">
        <f t="shared" si="294"/>
        <v>1.8775138939861094E-5</v>
      </c>
      <c r="DA225">
        <f t="shared" si="294"/>
        <v>5.8774856665776633E-6</v>
      </c>
      <c r="DB225">
        <f t="shared" si="294"/>
        <v>3.7348843478661205E-7</v>
      </c>
      <c r="DC225">
        <f t="shared" si="294"/>
        <v>0</v>
      </c>
      <c r="DD225">
        <f t="shared" si="294"/>
        <v>0</v>
      </c>
      <c r="DE225">
        <f t="shared" si="294"/>
        <v>0</v>
      </c>
      <c r="DF225">
        <f t="shared" si="286"/>
        <v>0</v>
      </c>
      <c r="DG225">
        <f t="shared" si="286"/>
        <v>0</v>
      </c>
      <c r="DH225">
        <f t="shared" si="286"/>
        <v>0</v>
      </c>
      <c r="DI225">
        <f t="shared" si="286"/>
        <v>0</v>
      </c>
      <c r="DJ225">
        <f t="shared" si="286"/>
        <v>0</v>
      </c>
      <c r="DK225">
        <f t="shared" si="286"/>
        <v>0</v>
      </c>
      <c r="DL225">
        <f t="shared" si="286"/>
        <v>0</v>
      </c>
      <c r="DM225">
        <f t="shared" si="286"/>
        <v>0</v>
      </c>
      <c r="DN225">
        <f t="shared" si="286"/>
        <v>0</v>
      </c>
      <c r="DO225">
        <f t="shared" si="286"/>
        <v>0</v>
      </c>
      <c r="DP225">
        <f t="shared" si="286"/>
        <v>0</v>
      </c>
      <c r="DQ225">
        <f t="shared" si="286"/>
        <v>0</v>
      </c>
      <c r="DR225">
        <f t="shared" si="286"/>
        <v>0</v>
      </c>
      <c r="DS225">
        <f t="shared" si="286"/>
        <v>0</v>
      </c>
      <c r="DT225">
        <f t="shared" si="288"/>
        <v>0</v>
      </c>
      <c r="DU225">
        <f t="shared" si="288"/>
        <v>0</v>
      </c>
      <c r="DV225">
        <f t="shared" si="288"/>
        <v>0</v>
      </c>
      <c r="DW225">
        <f t="shared" si="288"/>
        <v>0</v>
      </c>
      <c r="DX225">
        <f t="shared" si="288"/>
        <v>0</v>
      </c>
      <c r="DY225">
        <f t="shared" si="288"/>
        <v>0</v>
      </c>
      <c r="DZ225">
        <f t="shared" si="288"/>
        <v>0</v>
      </c>
      <c r="EA225">
        <f t="shared" si="288"/>
        <v>0</v>
      </c>
      <c r="EB225">
        <f t="shared" si="288"/>
        <v>0</v>
      </c>
      <c r="EC225">
        <f t="shared" si="288"/>
        <v>0</v>
      </c>
      <c r="ED225">
        <f t="shared" si="291"/>
        <v>0</v>
      </c>
      <c r="EE225">
        <f t="shared" si="291"/>
        <v>0</v>
      </c>
      <c r="EF225">
        <f t="shared" si="291"/>
        <v>0</v>
      </c>
      <c r="EG225">
        <f t="shared" si="291"/>
        <v>0</v>
      </c>
      <c r="EH225">
        <f t="shared" si="291"/>
        <v>0</v>
      </c>
      <c r="EI225">
        <f t="shared" si="291"/>
        <v>0</v>
      </c>
      <c r="EJ225">
        <f t="shared" si="291"/>
        <v>0</v>
      </c>
      <c r="EK225">
        <f t="shared" si="291"/>
        <v>0</v>
      </c>
      <c r="EL225">
        <f t="shared" si="291"/>
        <v>0</v>
      </c>
      <c r="EM225">
        <f t="shared" si="291"/>
        <v>0</v>
      </c>
      <c r="EN225">
        <f t="shared" si="280"/>
        <v>0</v>
      </c>
      <c r="EO225">
        <f t="shared" si="280"/>
        <v>0</v>
      </c>
      <c r="EP225">
        <f t="shared" si="280"/>
        <v>0</v>
      </c>
      <c r="EQ225">
        <f t="shared" si="280"/>
        <v>0</v>
      </c>
      <c r="ER225">
        <f t="shared" si="280"/>
        <v>0</v>
      </c>
      <c r="ES225">
        <f t="shared" si="280"/>
        <v>0</v>
      </c>
      <c r="ET225">
        <f t="shared" si="280"/>
        <v>0</v>
      </c>
      <c r="EU225">
        <f t="shared" si="280"/>
        <v>0</v>
      </c>
      <c r="EV225">
        <f t="shared" si="280"/>
        <v>0</v>
      </c>
      <c r="EW225">
        <f t="shared" si="280"/>
        <v>0</v>
      </c>
      <c r="EX225">
        <f t="shared" si="280"/>
        <v>0</v>
      </c>
      <c r="EZ225">
        <f t="shared" si="266"/>
        <v>0.89073059462325055</v>
      </c>
      <c r="FB225">
        <f t="shared" si="267"/>
        <v>1.0031782100164754E-2</v>
      </c>
      <c r="FC225">
        <f t="shared" si="268"/>
        <v>0.24873329850200934</v>
      </c>
    </row>
    <row r="226" spans="1:159" x14ac:dyDescent="0.25">
      <c r="A226">
        <v>1395</v>
      </c>
      <c r="B226" s="20">
        <f>'Input spectra'!S225</f>
        <v>4.0482624360887398E-2</v>
      </c>
      <c r="C226">
        <f>'Input spectra'!D225</f>
        <v>0</v>
      </c>
      <c r="D226">
        <f t="shared" si="289"/>
        <v>2.0653927966864227E-2</v>
      </c>
      <c r="E226">
        <f t="shared" si="289"/>
        <v>2.0420678724438056E-2</v>
      </c>
      <c r="F226">
        <f t="shared" si="289"/>
        <v>2.0188977054489712E-2</v>
      </c>
      <c r="G226">
        <f t="shared" si="289"/>
        <v>1.9958814259538455E-2</v>
      </c>
      <c r="H226">
        <f t="shared" si="289"/>
        <v>1.9730181687120714E-2</v>
      </c>
      <c r="I226">
        <f t="shared" si="289"/>
        <v>1.9503070729568323E-2</v>
      </c>
      <c r="J226">
        <f t="shared" si="289"/>
        <v>1.9277472823787771E-2</v>
      </c>
      <c r="K226">
        <f t="shared" si="289"/>
        <v>1.9053379451040534E-2</v>
      </c>
      <c r="L226">
        <f t="shared" si="289"/>
        <v>1.8830782136724449E-2</v>
      </c>
      <c r="M226">
        <f t="shared" si="289"/>
        <v>1.8609672450156135E-2</v>
      </c>
      <c r="N226">
        <f t="shared" si="292"/>
        <v>1.8390042004354453E-2</v>
      </c>
      <c r="O226">
        <f t="shared" si="292"/>
        <v>1.8171882455824968E-2</v>
      </c>
      <c r="P226">
        <f t="shared" si="292"/>
        <v>1.7955185504345487E-2</v>
      </c>
      <c r="Q226">
        <f t="shared" si="292"/>
        <v>1.7739942892752596E-2</v>
      </c>
      <c r="R226">
        <f t="shared" si="292"/>
        <v>1.7526146406729188E-2</v>
      </c>
      <c r="S226">
        <f t="shared" si="292"/>
        <v>1.7313787874593079E-2</v>
      </c>
      <c r="T226">
        <f t="shared" si="292"/>
        <v>1.7102859167086554E-2</v>
      </c>
      <c r="U226">
        <f t="shared" si="292"/>
        <v>1.6893352197166953E-2</v>
      </c>
      <c r="V226">
        <f t="shared" si="292"/>
        <v>1.668525891979827E-2</v>
      </c>
      <c r="W226">
        <f t="shared" si="292"/>
        <v>1.6478571331743724E-2</v>
      </c>
      <c r="X226">
        <f t="shared" si="292"/>
        <v>1.6273281471359317E-2</v>
      </c>
      <c r="Y226">
        <f t="shared" si="292"/>
        <v>1.6069381418388408E-2</v>
      </c>
      <c r="Z226">
        <f t="shared" si="292"/>
        <v>1.5866863293757229E-2</v>
      </c>
      <c r="AA226">
        <f t="shared" si="292"/>
        <v>1.5665719259371415E-2</v>
      </c>
      <c r="AB226">
        <f t="shared" si="292"/>
        <v>1.5465941517913466E-2</v>
      </c>
      <c r="AC226">
        <f t="shared" si="292"/>
        <v>1.5267522312641234E-2</v>
      </c>
      <c r="AD226">
        <f t="shared" si="284"/>
        <v>1.5070453927187292E-2</v>
      </c>
      <c r="AE226">
        <f t="shared" si="284"/>
        <v>1.4874728685359344E-2</v>
      </c>
      <c r="AF226">
        <f t="shared" si="284"/>
        <v>1.4680338950941542E-2</v>
      </c>
      <c r="AG226">
        <f t="shared" si="284"/>
        <v>1.4487277127496744E-2</v>
      </c>
      <c r="AH226">
        <f t="shared" si="284"/>
        <v>1.4295535658169765E-2</v>
      </c>
      <c r="AI226">
        <f t="shared" si="284"/>
        <v>1.4105107025491521E-2</v>
      </c>
      <c r="AJ226">
        <f t="shared" si="284"/>
        <v>1.3915983751184137E-2</v>
      </c>
      <c r="AK226">
        <f t="shared" si="284"/>
        <v>1.3728158395966963E-2</v>
      </c>
      <c r="AL226">
        <f t="shared" si="284"/>
        <v>1.3541623559363551E-2</v>
      </c>
      <c r="AM226">
        <f t="shared" si="284"/>
        <v>1.3356371879509532E-2</v>
      </c>
      <c r="AN226">
        <f t="shared" si="284"/>
        <v>1.3172396032961399E-2</v>
      </c>
      <c r="AO226">
        <f t="shared" si="284"/>
        <v>1.2989688734506248E-2</v>
      </c>
      <c r="AP226">
        <f t="shared" si="284"/>
        <v>1.2808242736972394E-2</v>
      </c>
      <c r="AQ226">
        <f t="shared" si="284"/>
        <v>1.2628050831040889E-2</v>
      </c>
      <c r="AR226">
        <f t="shared" si="293"/>
        <v>1.2449105845057979E-2</v>
      </c>
      <c r="AS226">
        <f t="shared" si="293"/>
        <v>1.2271400644848426E-2</v>
      </c>
      <c r="AT226">
        <f t="shared" si="293"/>
        <v>1.2094928133529715E-2</v>
      </c>
      <c r="AU226">
        <f t="shared" si="293"/>
        <v>1.1919681251327205E-2</v>
      </c>
      <c r="AV226">
        <f t="shared" si="293"/>
        <v>1.1745652975390099E-2</v>
      </c>
      <c r="AW226">
        <f t="shared" si="293"/>
        <v>1.1572836319608338E-2</v>
      </c>
      <c r="AX226">
        <f t="shared" si="293"/>
        <v>1.029184677169971E-2</v>
      </c>
      <c r="AY226">
        <f t="shared" si="293"/>
        <v>8.79785903766667E-3</v>
      </c>
      <c r="AZ226">
        <f t="shared" si="293"/>
        <v>7.9231110319911251E-3</v>
      </c>
      <c r="BA226">
        <f t="shared" si="293"/>
        <v>7.2608300592116167E-3</v>
      </c>
      <c r="BB226">
        <f t="shared" si="293"/>
        <v>6.7198230266750664E-3</v>
      </c>
      <c r="BC226">
        <f t="shared" si="293"/>
        <v>6.2605844521063207E-3</v>
      </c>
      <c r="BD226">
        <f t="shared" si="293"/>
        <v>5.8614798539384991E-3</v>
      </c>
      <c r="BE226">
        <f t="shared" si="293"/>
        <v>5.5090293795396752E-3</v>
      </c>
      <c r="BF226">
        <f t="shared" si="293"/>
        <v>5.1941104345597467E-3</v>
      </c>
      <c r="BG226">
        <f t="shared" si="293"/>
        <v>4.9101834989323479E-3</v>
      </c>
      <c r="BH226">
        <f t="shared" si="285"/>
        <v>4.6523580469102141E-3</v>
      </c>
      <c r="BI226">
        <f t="shared" si="285"/>
        <v>4.4168564090057583E-3</v>
      </c>
      <c r="BJ226">
        <f t="shared" si="285"/>
        <v>4.2006851555285675E-3</v>
      </c>
      <c r="BK226">
        <f t="shared" si="285"/>
        <v>4.0014229811204619E-3</v>
      </c>
      <c r="BL226">
        <f t="shared" si="285"/>
        <v>3.8170779353083094E-3</v>
      </c>
      <c r="BM226">
        <f t="shared" si="285"/>
        <v>3.6459879476066783E-3</v>
      </c>
      <c r="BN226">
        <f t="shared" si="285"/>
        <v>3.4867494765543515E-3</v>
      </c>
      <c r="BO226">
        <f t="shared" si="285"/>
        <v>3.3381650510138647E-3</v>
      </c>
      <c r="BP226">
        <f t="shared" si="285"/>
        <v>3.1992038722466671E-3</v>
      </c>
      <c r="BQ226">
        <f t="shared" si="285"/>
        <v>3.0689716728179444E-3</v>
      </c>
      <c r="BR226">
        <f t="shared" si="285"/>
        <v>2.9466872806330697E-3</v>
      </c>
      <c r="BS226">
        <f t="shared" si="285"/>
        <v>2.8316641338860132E-3</v>
      </c>
      <c r="BT226">
        <f t="shared" si="285"/>
        <v>2.7232955144544007E-3</v>
      </c>
      <c r="BU226">
        <f t="shared" si="285"/>
        <v>2.6210426169117496E-3</v>
      </c>
      <c r="BV226">
        <f t="shared" si="287"/>
        <v>2.5244248096942378E-3</v>
      </c>
      <c r="BW226">
        <f t="shared" si="287"/>
        <v>2.4330116120202094E-3</v>
      </c>
      <c r="BX226">
        <f t="shared" si="287"/>
        <v>2.3464160288051714E-3</v>
      </c>
      <c r="BY226">
        <f t="shared" si="287"/>
        <v>2.2642889714183712E-3</v>
      </c>
      <c r="BZ226">
        <f t="shared" si="287"/>
        <v>2.1863145547892445E-3</v>
      </c>
      <c r="CA226">
        <f t="shared" si="287"/>
        <v>2.112206107851641E-3</v>
      </c>
      <c r="CB226">
        <f t="shared" si="287"/>
        <v>2.0417027692118733E-3</v>
      </c>
      <c r="CC226">
        <f t="shared" si="287"/>
        <v>1.9745665664245367E-3</v>
      </c>
      <c r="CD226">
        <f t="shared" si="287"/>
        <v>1.9105798975895298E-3</v>
      </c>
      <c r="CE226">
        <f t="shared" si="287"/>
        <v>1.8495433497315355E-3</v>
      </c>
      <c r="CF226">
        <f t="shared" si="290"/>
        <v>1.7912738007315448E-3</v>
      </c>
      <c r="CG226">
        <f t="shared" si="290"/>
        <v>1.7356027612805993E-3</v>
      </c>
      <c r="CH226">
        <f t="shared" si="290"/>
        <v>1.6823749210311222E-3</v>
      </c>
      <c r="CI226">
        <f t="shared" si="290"/>
        <v>1.6314468692860582E-3</v>
      </c>
      <c r="CJ226">
        <f t="shared" si="290"/>
        <v>1.5826859655324855E-3</v>
      </c>
      <c r="CK226">
        <f t="shared" si="290"/>
        <v>1.535969339152917E-3</v>
      </c>
      <c r="CL226">
        <f t="shared" si="290"/>
        <v>1.4911830009319692E-3</v>
      </c>
      <c r="CM226">
        <f t="shared" si="290"/>
        <v>1.4482210516703852E-3</v>
      </c>
      <c r="CN226">
        <f t="shared" si="290"/>
        <v>1.4069849754405396E-3</v>
      </c>
      <c r="CO226">
        <f t="shared" si="290"/>
        <v>1.3673830068595613E-3</v>
      </c>
      <c r="CP226">
        <f t="shared" si="294"/>
        <v>1.3293295632904594E-3</v>
      </c>
      <c r="CQ226">
        <f t="shared" si="294"/>
        <v>1.2927447341654079E-3</v>
      </c>
      <c r="CR226">
        <f t="shared" si="294"/>
        <v>8.3264047642581866E-4</v>
      </c>
      <c r="CS226">
        <f t="shared" si="294"/>
        <v>5.4102337480675374E-4</v>
      </c>
      <c r="CT226">
        <f t="shared" si="294"/>
        <v>3.7482527813852986E-4</v>
      </c>
      <c r="CU226">
        <f t="shared" si="294"/>
        <v>2.6085199077038065E-4</v>
      </c>
      <c r="CV226">
        <f t="shared" si="294"/>
        <v>1.781807841147352E-4</v>
      </c>
      <c r="CW226">
        <f t="shared" si="294"/>
        <v>1.1717275174980735E-4</v>
      </c>
      <c r="CX226">
        <f t="shared" si="294"/>
        <v>7.2390281941486708E-5</v>
      </c>
      <c r="CY226">
        <f t="shared" si="294"/>
        <v>4.0383116388811941E-5</v>
      </c>
      <c r="CZ226">
        <f t="shared" si="294"/>
        <v>1.8785001732866242E-5</v>
      </c>
      <c r="DA226">
        <f t="shared" si="294"/>
        <v>5.8806040596135912E-6</v>
      </c>
      <c r="DB226">
        <f t="shared" si="294"/>
        <v>3.7368855749413463E-7</v>
      </c>
      <c r="DC226">
        <f t="shared" si="294"/>
        <v>0</v>
      </c>
      <c r="DD226">
        <f t="shared" si="294"/>
        <v>0</v>
      </c>
      <c r="DE226">
        <f t="shared" si="294"/>
        <v>0</v>
      </c>
      <c r="DF226">
        <f t="shared" si="286"/>
        <v>0</v>
      </c>
      <c r="DG226">
        <f t="shared" si="286"/>
        <v>0</v>
      </c>
      <c r="DH226">
        <f t="shared" si="286"/>
        <v>0</v>
      </c>
      <c r="DI226">
        <f t="shared" si="286"/>
        <v>0</v>
      </c>
      <c r="DJ226">
        <f t="shared" si="286"/>
        <v>0</v>
      </c>
      <c r="DK226">
        <f t="shared" si="286"/>
        <v>0</v>
      </c>
      <c r="DL226">
        <f t="shared" si="286"/>
        <v>0</v>
      </c>
      <c r="DM226">
        <f t="shared" si="286"/>
        <v>0</v>
      </c>
      <c r="DN226">
        <f t="shared" si="286"/>
        <v>0</v>
      </c>
      <c r="DO226">
        <f t="shared" si="286"/>
        <v>0</v>
      </c>
      <c r="DP226">
        <f t="shared" si="286"/>
        <v>0</v>
      </c>
      <c r="DQ226">
        <f t="shared" si="286"/>
        <v>0</v>
      </c>
      <c r="DR226">
        <f t="shared" si="286"/>
        <v>0</v>
      </c>
      <c r="DS226">
        <f t="shared" si="286"/>
        <v>0</v>
      </c>
      <c r="DT226">
        <f t="shared" si="288"/>
        <v>0</v>
      </c>
      <c r="DU226">
        <f t="shared" si="288"/>
        <v>0</v>
      </c>
      <c r="DV226">
        <f t="shared" si="288"/>
        <v>0</v>
      </c>
      <c r="DW226">
        <f t="shared" si="288"/>
        <v>0</v>
      </c>
      <c r="DX226">
        <f t="shared" si="288"/>
        <v>0</v>
      </c>
      <c r="DY226">
        <f t="shared" si="288"/>
        <v>0</v>
      </c>
      <c r="DZ226">
        <f t="shared" si="288"/>
        <v>0</v>
      </c>
      <c r="EA226">
        <f t="shared" si="288"/>
        <v>0</v>
      </c>
      <c r="EB226">
        <f t="shared" si="288"/>
        <v>0</v>
      </c>
      <c r="EC226">
        <f t="shared" si="288"/>
        <v>0</v>
      </c>
      <c r="ED226">
        <f t="shared" si="291"/>
        <v>0</v>
      </c>
      <c r="EE226">
        <f t="shared" si="291"/>
        <v>0</v>
      </c>
      <c r="EF226">
        <f t="shared" si="291"/>
        <v>0</v>
      </c>
      <c r="EG226">
        <f t="shared" si="291"/>
        <v>0</v>
      </c>
      <c r="EH226">
        <f t="shared" si="291"/>
        <v>0</v>
      </c>
      <c r="EI226">
        <f t="shared" si="291"/>
        <v>0</v>
      </c>
      <c r="EJ226">
        <f t="shared" si="291"/>
        <v>0</v>
      </c>
      <c r="EK226">
        <f t="shared" si="291"/>
        <v>0</v>
      </c>
      <c r="EL226">
        <f t="shared" si="291"/>
        <v>0</v>
      </c>
      <c r="EM226">
        <f t="shared" si="291"/>
        <v>0</v>
      </c>
      <c r="EN226">
        <f t="shared" si="280"/>
        <v>0</v>
      </c>
      <c r="EO226">
        <f t="shared" si="280"/>
        <v>0</v>
      </c>
      <c r="EP226">
        <f t="shared" si="280"/>
        <v>0</v>
      </c>
      <c r="EQ226">
        <f t="shared" si="280"/>
        <v>0</v>
      </c>
      <c r="ER226">
        <f t="shared" si="280"/>
        <v>0</v>
      </c>
      <c r="ES226">
        <f t="shared" si="280"/>
        <v>0</v>
      </c>
      <c r="ET226">
        <f t="shared" si="280"/>
        <v>0</v>
      </c>
      <c r="EU226">
        <f t="shared" ref="EN226:EX246" si="295">EU$2*EXP(- EU$1 * ($C226*_c2+$B226))</f>
        <v>0</v>
      </c>
      <c r="EV226">
        <f t="shared" si="295"/>
        <v>0</v>
      </c>
      <c r="EW226">
        <f t="shared" si="295"/>
        <v>0</v>
      </c>
      <c r="EX226">
        <f t="shared" si="295"/>
        <v>0</v>
      </c>
      <c r="EZ226">
        <f t="shared" si="266"/>
        <v>0.89086004542338293</v>
      </c>
      <c r="FB226">
        <f t="shared" si="267"/>
        <v>1.0018916017705382E-2</v>
      </c>
      <c r="FC226">
        <f t="shared" si="268"/>
        <v>0.24873493958469978</v>
      </c>
    </row>
    <row r="227" spans="1:159" x14ac:dyDescent="0.25">
      <c r="A227">
        <v>1400</v>
      </c>
      <c r="B227" s="20">
        <f>'Input spectra'!S226</f>
        <v>4.0430107021733802E-2</v>
      </c>
      <c r="C227">
        <f>'Input spectra'!D226</f>
        <v>0</v>
      </c>
      <c r="D227">
        <f t="shared" si="289"/>
        <v>2.0653927966864227E-2</v>
      </c>
      <c r="E227">
        <f t="shared" si="289"/>
        <v>2.0420785968690697E-2</v>
      </c>
      <c r="F227">
        <f t="shared" si="289"/>
        <v>2.0189189109874391E-2</v>
      </c>
      <c r="G227">
        <f t="shared" si="289"/>
        <v>1.9959128717160889E-2</v>
      </c>
      <c r="H227">
        <f t="shared" si="289"/>
        <v>1.9730596162131415E-2</v>
      </c>
      <c r="I227">
        <f t="shared" si="289"/>
        <v>1.950358286098226E-2</v>
      </c>
      <c r="J227">
        <f t="shared" si="289"/>
        <v>1.9278080274305213E-2</v>
      </c>
      <c r="K227">
        <f t="shared" si="289"/>
        <v>1.905407990686904E-2</v>
      </c>
      <c r="L227">
        <f t="shared" si="289"/>
        <v>1.8831573307402004E-2</v>
      </c>
      <c r="M227">
        <f t="shared" si="289"/>
        <v>1.8610552068375457E-2</v>
      </c>
      <c r="N227">
        <f t="shared" si="292"/>
        <v>1.8391007825788411E-2</v>
      </c>
      <c r="O227">
        <f t="shared" si="292"/>
        <v>1.8172932258953143E-2</v>
      </c>
      <c r="P227">
        <f t="shared" si="292"/>
        <v>1.7956317090281879E-2</v>
      </c>
      <c r="Q227">
        <f t="shared" si="292"/>
        <v>1.7741154085074415E-2</v>
      </c>
      <c r="R227">
        <f t="shared" si="292"/>
        <v>1.7527435051306797E-2</v>
      </c>
      <c r="S227">
        <f t="shared" si="292"/>
        <v>1.7315151839420992E-2</v>
      </c>
      <c r="T227">
        <f t="shared" si="292"/>
        <v>1.7104296342115594E-2</v>
      </c>
      <c r="U227">
        <f t="shared" si="292"/>
        <v>1.6894860494137461E-2</v>
      </c>
      <c r="V227">
        <f t="shared" si="292"/>
        <v>1.6686836272074408E-2</v>
      </c>
      <c r="W227">
        <f t="shared" si="292"/>
        <v>1.6480215694148873E-2</v>
      </c>
      <c r="X227">
        <f t="shared" si="292"/>
        <v>1.6274990820012537E-2</v>
      </c>
      <c r="Y227">
        <f t="shared" si="292"/>
        <v>1.6071153750541956E-2</v>
      </c>
      <c r="Z227">
        <f t="shared" si="292"/>
        <v>1.5868696627635171E-2</v>
      </c>
      <c r="AA227">
        <f t="shared" si="292"/>
        <v>1.5667611634009253E-2</v>
      </c>
      <c r="AB227">
        <f t="shared" si="292"/>
        <v>1.5467890992998843E-2</v>
      </c>
      <c r="AC227">
        <f t="shared" si="292"/>
        <v>1.5269526968355655E-2</v>
      </c>
      <c r="AD227">
        <f t="shared" si="284"/>
        <v>1.5072511864048914E-2</v>
      </c>
      <c r="AE227">
        <f t="shared" si="284"/>
        <v>1.4876838024066771E-2</v>
      </c>
      <c r="AF227">
        <f t="shared" si="284"/>
        <v>1.4682497832218646E-2</v>
      </c>
      <c r="AG227">
        <f t="shared" si="284"/>
        <v>1.4489483711938514E-2</v>
      </c>
      <c r="AH227">
        <f t="shared" si="284"/>
        <v>1.4297788126089164E-2</v>
      </c>
      <c r="AI227">
        <f t="shared" si="284"/>
        <v>1.4107403576767341E-2</v>
      </c>
      <c r="AJ227">
        <f t="shared" ref="AH227:AQ246" si="296">AJ$2*EXP(- AJ$1 * ($C227*_c2+$B227))</f>
        <v>1.391832260510986E-2</v>
      </c>
      <c r="AK227">
        <f t="shared" si="296"/>
        <v>1.373053779110062E-2</v>
      </c>
      <c r="AL227">
        <f t="shared" si="296"/>
        <v>1.3544041753378557E-2</v>
      </c>
      <c r="AM227">
        <f t="shared" si="296"/>
        <v>1.335882714904651E-2</v>
      </c>
      <c r="AN227">
        <f t="shared" si="296"/>
        <v>1.3174886673480985E-2</v>
      </c>
      <c r="AO227">
        <f t="shared" si="296"/>
        <v>1.2992213060142853E-2</v>
      </c>
      <c r="AP227">
        <f t="shared" si="296"/>
        <v>1.2810799080388943E-2</v>
      </c>
      <c r="AQ227">
        <f t="shared" si="296"/>
        <v>1.263063754328451E-2</v>
      </c>
      <c r="AR227">
        <f t="shared" si="293"/>
        <v>1.2451721295416645E-2</v>
      </c>
      <c r="AS227">
        <f t="shared" si="293"/>
        <v>1.2274043220708551E-2</v>
      </c>
      <c r="AT227">
        <f t="shared" si="293"/>
        <v>1.2097596240234687E-2</v>
      </c>
      <c r="AU227">
        <f t="shared" si="293"/>
        <v>1.1922373312036855E-2</v>
      </c>
      <c r="AV227">
        <f t="shared" si="293"/>
        <v>1.1748367430941094E-2</v>
      </c>
      <c r="AW227">
        <f t="shared" si="293"/>
        <v>1.1575571628375513E-2</v>
      </c>
      <c r="AX227">
        <f t="shared" si="293"/>
        <v>1.0294333373918161E-2</v>
      </c>
      <c r="AY227">
        <f t="shared" si="293"/>
        <v>8.8000308943874221E-3</v>
      </c>
      <c r="AZ227">
        <f t="shared" si="293"/>
        <v>7.9251085671573542E-3</v>
      </c>
      <c r="BA227">
        <f t="shared" si="293"/>
        <v>7.2626987650692854E-3</v>
      </c>
      <c r="BB227">
        <f t="shared" si="293"/>
        <v>6.7215877944919221E-3</v>
      </c>
      <c r="BC227">
        <f t="shared" si="293"/>
        <v>6.2622615017940246E-3</v>
      </c>
      <c r="BD227">
        <f t="shared" si="293"/>
        <v>5.8630807850200565E-3</v>
      </c>
      <c r="BE227">
        <f t="shared" si="293"/>
        <v>5.5105629866542922E-3</v>
      </c>
      <c r="BF227">
        <f t="shared" si="293"/>
        <v>5.1955836600887434E-3</v>
      </c>
      <c r="BG227">
        <f t="shared" si="293"/>
        <v>4.9116019875310732E-3</v>
      </c>
      <c r="BH227">
        <f t="shared" si="285"/>
        <v>4.6537264931346984E-3</v>
      </c>
      <c r="BI227">
        <f t="shared" si="285"/>
        <v>4.4181787877344879E-3</v>
      </c>
      <c r="BJ227">
        <f t="shared" si="285"/>
        <v>4.2019648815018453E-3</v>
      </c>
      <c r="BK227">
        <f t="shared" si="285"/>
        <v>4.0026630233435077E-3</v>
      </c>
      <c r="BL227">
        <f t="shared" si="285"/>
        <v>3.81828090148713E-3</v>
      </c>
      <c r="BM227">
        <f t="shared" si="285"/>
        <v>3.6471561479886785E-3</v>
      </c>
      <c r="BN227">
        <f t="shared" ref="BL227:CA246" si="297">BN$2*EXP(- BN$1 * ($C227*_c2+$B227))</f>
        <v>3.4878849731972161E-3</v>
      </c>
      <c r="BO227">
        <f t="shared" si="297"/>
        <v>3.3392696964855157E-3</v>
      </c>
      <c r="BP227">
        <f t="shared" si="297"/>
        <v>3.200279340493474E-3</v>
      </c>
      <c r="BQ227">
        <f t="shared" si="297"/>
        <v>3.0700194841198811E-3</v>
      </c>
      <c r="BR227">
        <f t="shared" si="297"/>
        <v>2.9477088220202967E-3</v>
      </c>
      <c r="BS227">
        <f t="shared" si="297"/>
        <v>2.8326606760205766E-3</v>
      </c>
      <c r="BT227">
        <f t="shared" si="297"/>
        <v>2.7242682257225758E-3</v>
      </c>
      <c r="BU227">
        <f t="shared" si="297"/>
        <v>2.6219925752893262E-3</v>
      </c>
      <c r="BV227">
        <f t="shared" si="287"/>
        <v>2.5253530128147264E-3</v>
      </c>
      <c r="BW227">
        <f t="shared" si="287"/>
        <v>2.4339189857788845E-3</v>
      </c>
      <c r="BX227">
        <f t="shared" si="287"/>
        <v>2.3473034347596539E-3</v>
      </c>
      <c r="BY227">
        <f t="shared" si="287"/>
        <v>2.2651572131920485E-3</v>
      </c>
      <c r="BZ227">
        <f t="shared" si="287"/>
        <v>2.1871643836423042E-3</v>
      </c>
      <c r="CA227">
        <f t="shared" si="287"/>
        <v>2.1130382275525174E-3</v>
      </c>
      <c r="CB227">
        <f t="shared" si="287"/>
        <v>2.0425178403169816E-3</v>
      </c>
      <c r="CC227">
        <f t="shared" si="287"/>
        <v>1.975365210054598E-3</v>
      </c>
      <c r="CD227">
        <f t="shared" si="287"/>
        <v>1.9113626987752629E-3</v>
      </c>
      <c r="CE227">
        <f t="shared" si="287"/>
        <v>1.8503108603890948E-3</v>
      </c>
      <c r="CF227">
        <f t="shared" si="290"/>
        <v>1.7920265423180925E-3</v>
      </c>
      <c r="CG227">
        <f t="shared" si="290"/>
        <v>1.7363412271723172E-3</v>
      </c>
      <c r="CH227">
        <f t="shared" si="290"/>
        <v>1.6830995786593463E-3</v>
      </c>
      <c r="CI227">
        <f t="shared" si="290"/>
        <v>1.6321581620618187E-3</v>
      </c>
      <c r="CJ227">
        <f t="shared" si="290"/>
        <v>1.5833843145852372E-3</v>
      </c>
      <c r="CK227">
        <f t="shared" si="290"/>
        <v>1.5366551449055425E-3</v>
      </c>
      <c r="CL227">
        <f t="shared" si="290"/>
        <v>1.4918566445310264E-3</v>
      </c>
      <c r="CM227">
        <f t="shared" si="290"/>
        <v>1.4488828962879734E-3</v>
      </c>
      <c r="CN227">
        <f t="shared" si="290"/>
        <v>1.4076353674619653E-3</v>
      </c>
      <c r="CO227">
        <f t="shared" si="290"/>
        <v>1.3680222769691325E-3</v>
      </c>
      <c r="CP227">
        <f t="shared" si="294"/>
        <v>1.3299580274661574E-3</v>
      </c>
      <c r="CQ227">
        <f t="shared" si="294"/>
        <v>1.293362694591849E-3</v>
      </c>
      <c r="CR227">
        <f t="shared" si="294"/>
        <v>8.3304287180166882E-4</v>
      </c>
      <c r="CS227">
        <f t="shared" si="294"/>
        <v>5.4128768125162293E-4</v>
      </c>
      <c r="CT227">
        <f t="shared" si="294"/>
        <v>3.7501036118589641E-4</v>
      </c>
      <c r="CU227">
        <f t="shared" si="294"/>
        <v>2.6098216613933215E-4</v>
      </c>
      <c r="CV227">
        <f t="shared" si="294"/>
        <v>1.7827063953830918E-4</v>
      </c>
      <c r="CW227">
        <f t="shared" si="294"/>
        <v>1.1723245688704674E-4</v>
      </c>
      <c r="CX227">
        <f t="shared" si="294"/>
        <v>7.242754863157019E-5</v>
      </c>
      <c r="CY227">
        <f t="shared" si="294"/>
        <v>4.0404117904723096E-5</v>
      </c>
      <c r="CZ227">
        <f t="shared" si="294"/>
        <v>1.8794869706908189E-5</v>
      </c>
      <c r="DA227">
        <f t="shared" si="294"/>
        <v>5.8837241071622953E-6</v>
      </c>
      <c r="DB227">
        <f t="shared" si="294"/>
        <v>3.7388878743147839E-7</v>
      </c>
      <c r="DC227">
        <f t="shared" si="294"/>
        <v>0</v>
      </c>
      <c r="DD227">
        <f t="shared" si="294"/>
        <v>0</v>
      </c>
      <c r="DE227">
        <f t="shared" si="294"/>
        <v>0</v>
      </c>
      <c r="DF227">
        <f t="shared" si="286"/>
        <v>0</v>
      </c>
      <c r="DG227">
        <f t="shared" si="286"/>
        <v>0</v>
      </c>
      <c r="DH227">
        <f t="shared" si="286"/>
        <v>0</v>
      </c>
      <c r="DI227">
        <f t="shared" si="286"/>
        <v>0</v>
      </c>
      <c r="DJ227">
        <f t="shared" si="286"/>
        <v>0</v>
      </c>
      <c r="DK227">
        <f t="shared" si="286"/>
        <v>0</v>
      </c>
      <c r="DL227">
        <f t="shared" ref="DJ227:DY246" si="298">DL$2*EXP(- DL$1 * ($C227*_c2+$B227))</f>
        <v>0</v>
      </c>
      <c r="DM227">
        <f t="shared" si="298"/>
        <v>0</v>
      </c>
      <c r="DN227">
        <f t="shared" si="298"/>
        <v>0</v>
      </c>
      <c r="DO227">
        <f t="shared" si="298"/>
        <v>0</v>
      </c>
      <c r="DP227">
        <f t="shared" si="298"/>
        <v>0</v>
      </c>
      <c r="DQ227">
        <f t="shared" si="298"/>
        <v>0</v>
      </c>
      <c r="DR227">
        <f t="shared" si="298"/>
        <v>0</v>
      </c>
      <c r="DS227">
        <f t="shared" si="298"/>
        <v>0</v>
      </c>
      <c r="DT227">
        <f t="shared" si="288"/>
        <v>0</v>
      </c>
      <c r="DU227">
        <f t="shared" si="288"/>
        <v>0</v>
      </c>
      <c r="DV227">
        <f t="shared" si="288"/>
        <v>0</v>
      </c>
      <c r="DW227">
        <f t="shared" si="288"/>
        <v>0</v>
      </c>
      <c r="DX227">
        <f t="shared" si="288"/>
        <v>0</v>
      </c>
      <c r="DY227">
        <f t="shared" si="288"/>
        <v>0</v>
      </c>
      <c r="DZ227">
        <f t="shared" si="288"/>
        <v>0</v>
      </c>
      <c r="EA227">
        <f t="shared" si="288"/>
        <v>0</v>
      </c>
      <c r="EB227">
        <f t="shared" si="288"/>
        <v>0</v>
      </c>
      <c r="EC227">
        <f t="shared" si="288"/>
        <v>0</v>
      </c>
      <c r="ED227">
        <f t="shared" si="291"/>
        <v>0</v>
      </c>
      <c r="EE227">
        <f t="shared" si="291"/>
        <v>0</v>
      </c>
      <c r="EF227">
        <f t="shared" si="291"/>
        <v>0</v>
      </c>
      <c r="EG227">
        <f t="shared" si="291"/>
        <v>0</v>
      </c>
      <c r="EH227">
        <f t="shared" si="291"/>
        <v>0</v>
      </c>
      <c r="EI227">
        <f t="shared" si="291"/>
        <v>0</v>
      </c>
      <c r="EJ227">
        <f t="shared" si="291"/>
        <v>0</v>
      </c>
      <c r="EK227">
        <f t="shared" si="291"/>
        <v>0</v>
      </c>
      <c r="EL227">
        <f t="shared" si="291"/>
        <v>0</v>
      </c>
      <c r="EM227">
        <f t="shared" si="291"/>
        <v>0</v>
      </c>
      <c r="EN227">
        <f t="shared" si="295"/>
        <v>0</v>
      </c>
      <c r="EO227">
        <f t="shared" si="295"/>
        <v>0</v>
      </c>
      <c r="EP227">
        <f t="shared" si="295"/>
        <v>0</v>
      </c>
      <c r="EQ227">
        <f t="shared" si="295"/>
        <v>0</v>
      </c>
      <c r="ER227">
        <f t="shared" si="295"/>
        <v>0</v>
      </c>
      <c r="ES227">
        <f t="shared" si="295"/>
        <v>0</v>
      </c>
      <c r="ET227">
        <f t="shared" si="295"/>
        <v>0</v>
      </c>
      <c r="EU227">
        <f t="shared" si="295"/>
        <v>0</v>
      </c>
      <c r="EV227">
        <f t="shared" si="295"/>
        <v>0</v>
      </c>
      <c r="EW227">
        <f t="shared" si="295"/>
        <v>0</v>
      </c>
      <c r="EX227">
        <f t="shared" si="295"/>
        <v>0</v>
      </c>
      <c r="EZ227">
        <f t="shared" si="266"/>
        <v>0.89098952542316634</v>
      </c>
      <c r="FB227">
        <f t="shared" si="267"/>
        <v>1.0006049597395428E-2</v>
      </c>
      <c r="FC227">
        <f t="shared" si="268"/>
        <v>0.24873658066761389</v>
      </c>
    </row>
    <row r="228" spans="1:159" x14ac:dyDescent="0.25">
      <c r="A228">
        <v>1405</v>
      </c>
      <c r="B228" s="20">
        <f>'Input spectra'!S227</f>
        <v>4.0377589682580199E-2</v>
      </c>
      <c r="C228">
        <f>'Input spectra'!D227</f>
        <v>0</v>
      </c>
      <c r="D228">
        <f t="shared" si="289"/>
        <v>2.0653927966864227E-2</v>
      </c>
      <c r="E228">
        <f t="shared" si="289"/>
        <v>2.0420893213506559E-2</v>
      </c>
      <c r="F228">
        <f t="shared" si="289"/>
        <v>2.0189401167486402E-2</v>
      </c>
      <c r="G228">
        <f t="shared" si="289"/>
        <v>1.9959443179737708E-2</v>
      </c>
      <c r="H228">
        <f t="shared" si="289"/>
        <v>1.9731010645849055E-2</v>
      </c>
      <c r="I228">
        <f t="shared" si="289"/>
        <v>1.9504095005844262E-2</v>
      </c>
      <c r="J228">
        <f t="shared" si="289"/>
        <v>1.927868774396397E-2</v>
      </c>
      <c r="K228">
        <f t="shared" si="289"/>
        <v>1.9054780388448267E-2</v>
      </c>
      <c r="L228">
        <f t="shared" si="289"/>
        <v>1.8832364511320403E-2</v>
      </c>
      <c r="M228">
        <f t="shared" si="289"/>
        <v>1.8611431728171448E-2</v>
      </c>
      <c r="N228">
        <f t="shared" si="292"/>
        <v>1.8391973697946068E-2</v>
      </c>
      <c r="O228">
        <f t="shared" si="292"/>
        <v>1.8173982122729228E-2</v>
      </c>
      <c r="P228">
        <f t="shared" si="292"/>
        <v>1.795744874753398E-2</v>
      </c>
      <c r="Q228">
        <f t="shared" si="292"/>
        <v>1.7742365360090238E-2</v>
      </c>
      <c r="R228">
        <f t="shared" si="292"/>
        <v>1.752872379063454E-2</v>
      </c>
      <c r="S228">
        <f t="shared" si="292"/>
        <v>1.7316515911700841E-2</v>
      </c>
      <c r="T228">
        <f t="shared" si="292"/>
        <v>1.710573363791228E-2</v>
      </c>
      <c r="U228">
        <f t="shared" si="292"/>
        <v>1.6896368925773939E-2</v>
      </c>
      <c r="V228">
        <f t="shared" si="292"/>
        <v>1.6688413773466613E-2</v>
      </c>
      <c r="W228">
        <f t="shared" si="292"/>
        <v>1.648186022064153E-2</v>
      </c>
      <c r="X228">
        <f t="shared" si="292"/>
        <v>1.6276700348216069E-2</v>
      </c>
      <c r="Y228">
        <f t="shared" si="292"/>
        <v>1.6072926278170443E-2</v>
      </c>
      <c r="Z228">
        <f t="shared" si="292"/>
        <v>1.5870530173345353E-2</v>
      </c>
      <c r="AA228">
        <f t="shared" si="292"/>
        <v>1.5669504237240603E-2</v>
      </c>
      <c r="AB228">
        <f t="shared" si="292"/>
        <v>1.5469840713814688E-2</v>
      </c>
      <c r="AC228">
        <f t="shared" si="292"/>
        <v>1.5271531887285316E-2</v>
      </c>
      <c r="AD228">
        <f t="shared" ref="AD228:AG246" si="299">AD$2*EXP(- AD$1 * ($C228*_c2+$B228))</f>
        <v>1.5074570081930879E-2</v>
      </c>
      <c r="AE228">
        <f t="shared" si="299"/>
        <v>1.4878947661892915E-2</v>
      </c>
      <c r="AF228">
        <f t="shared" si="299"/>
        <v>1.4684657030979452E-2</v>
      </c>
      <c r="AG228">
        <f t="shared" si="299"/>
        <v>1.4491690632469316E-2</v>
      </c>
      <c r="AH228">
        <f t="shared" si="296"/>
        <v>1.4300040948917387E-2</v>
      </c>
      <c r="AI228">
        <f t="shared" si="296"/>
        <v>1.4109700501960762E-2</v>
      </c>
      <c r="AJ228">
        <f t="shared" si="296"/>
        <v>1.3920661852125848E-2</v>
      </c>
      <c r="AK228">
        <f t="shared" si="296"/>
        <v>1.3732917598636369E-2</v>
      </c>
      <c r="AL228">
        <f t="shared" si="296"/>
        <v>1.3546460379222308E-2</v>
      </c>
      <c r="AM228">
        <f t="shared" si="296"/>
        <v>1.3361282869929752E-2</v>
      </c>
      <c r="AN228">
        <f t="shared" si="296"/>
        <v>1.3177377784931615E-2</v>
      </c>
      <c r="AO228">
        <f t="shared" si="296"/>
        <v>1.2994737876339323E-2</v>
      </c>
      <c r="AP228">
        <f t="shared" si="296"/>
        <v>1.2813355934015348E-2</v>
      </c>
      <c r="AQ228">
        <f t="shared" si="296"/>
        <v>1.2633224785386641E-2</v>
      </c>
      <c r="AR228">
        <f t="shared" si="293"/>
        <v>1.2454337295258997E-2</v>
      </c>
      <c r="AS228">
        <f t="shared" si="293"/>
        <v>1.2276686365632254E-2</v>
      </c>
      <c r="AT228">
        <f t="shared" si="293"/>
        <v>1.21002649355164E-2</v>
      </c>
      <c r="AU228">
        <f t="shared" si="293"/>
        <v>1.1925065980748573E-2</v>
      </c>
      <c r="AV228">
        <f t="shared" si="293"/>
        <v>1.1751082513810891E-2</v>
      </c>
      <c r="AW228">
        <f t="shared" si="293"/>
        <v>1.1578307583649203E-2</v>
      </c>
      <c r="AX228">
        <f t="shared" si="293"/>
        <v>1.0296820576921946E-2</v>
      </c>
      <c r="AY228">
        <f t="shared" si="293"/>
        <v>8.8022032872569836E-3</v>
      </c>
      <c r="AZ228">
        <f t="shared" si="293"/>
        <v>7.9271066059321688E-3</v>
      </c>
      <c r="BA228">
        <f t="shared" si="293"/>
        <v>7.2645679518721839E-3</v>
      </c>
      <c r="BB228">
        <f t="shared" si="293"/>
        <v>6.7233530257741741E-3</v>
      </c>
      <c r="BC228">
        <f t="shared" si="293"/>
        <v>6.2639390007202421E-3</v>
      </c>
      <c r="BD228">
        <f t="shared" si="293"/>
        <v>5.8646821533598495E-3</v>
      </c>
      <c r="BE228">
        <f t="shared" si="293"/>
        <v>5.5120970206954381E-3</v>
      </c>
      <c r="BF228">
        <f t="shared" si="293"/>
        <v>5.1970573034743669E-3</v>
      </c>
      <c r="BG228">
        <f t="shared" si="293"/>
        <v>4.9130208859128359E-3</v>
      </c>
      <c r="BH228">
        <f t="shared" ref="BH228:BK246" si="300">BH$2*EXP(- BH$1 * ($C228*_c2+$B228))</f>
        <v>4.6550953418744356E-3</v>
      </c>
      <c r="BI228">
        <f t="shared" si="300"/>
        <v>4.4195015623750018E-3</v>
      </c>
      <c r="BJ228">
        <f t="shared" si="300"/>
        <v>4.2032449973397543E-3</v>
      </c>
      <c r="BK228">
        <f t="shared" si="300"/>
        <v>4.0039034498560236E-3</v>
      </c>
      <c r="BL228">
        <f t="shared" si="297"/>
        <v>3.8194842467851754E-3</v>
      </c>
      <c r="BM228">
        <f t="shared" si="297"/>
        <v>3.6483247226703625E-3</v>
      </c>
      <c r="BN228">
        <f t="shared" si="297"/>
        <v>3.4890208396265066E-3</v>
      </c>
      <c r="BO228">
        <f t="shared" si="297"/>
        <v>3.3403747074997928E-3</v>
      </c>
      <c r="BP228">
        <f t="shared" si="297"/>
        <v>3.2013551702777124E-3</v>
      </c>
      <c r="BQ228">
        <f t="shared" si="297"/>
        <v>3.0710676531665749E-3</v>
      </c>
      <c r="BR228">
        <f t="shared" si="297"/>
        <v>2.9487307175498898E-3</v>
      </c>
      <c r="BS228">
        <f t="shared" si="297"/>
        <v>2.8336575688663046E-3</v>
      </c>
      <c r="BT228">
        <f t="shared" si="297"/>
        <v>2.7252412844253962E-3</v>
      </c>
      <c r="BU228">
        <f t="shared" si="297"/>
        <v>2.6229428779653559E-3</v>
      </c>
      <c r="BV228">
        <f t="shared" si="287"/>
        <v>2.5262815572252512E-3</v>
      </c>
      <c r="BW228">
        <f t="shared" si="287"/>
        <v>2.4348266979359184E-3</v>
      </c>
      <c r="BX228">
        <f t="shared" si="287"/>
        <v>2.3481911763278203E-3</v>
      </c>
      <c r="BY228">
        <f t="shared" si="287"/>
        <v>2.2660257878930981E-3</v>
      </c>
      <c r="BZ228">
        <f t="shared" si="287"/>
        <v>2.1880145428270987E-3</v>
      </c>
      <c r="CA228">
        <f t="shared" si="287"/>
        <v>2.1138706750732945E-3</v>
      </c>
      <c r="CB228">
        <f t="shared" si="287"/>
        <v>2.0433332368078008E-3</v>
      </c>
      <c r="CC228">
        <f t="shared" si="287"/>
        <v>1.9761641767082837E-3</v>
      </c>
      <c r="CD228">
        <f t="shared" si="287"/>
        <v>1.9121458206896387E-3</v>
      </c>
      <c r="CE228">
        <f t="shared" si="287"/>
        <v>1.8510786895428975E-3</v>
      </c>
      <c r="CF228">
        <f t="shared" si="290"/>
        <v>1.7927796002269673E-3</v>
      </c>
      <c r="CG228">
        <f t="shared" si="290"/>
        <v>1.7370800072671957E-3</v>
      </c>
      <c r="CH228">
        <f t="shared" si="290"/>
        <v>1.6838245484229169E-3</v>
      </c>
      <c r="CI228">
        <f t="shared" si="290"/>
        <v>1.632869764953356E-3</v>
      </c>
      <c r="CJ228">
        <f t="shared" si="290"/>
        <v>1.5840829717795979E-3</v>
      </c>
      <c r="CK228">
        <f t="shared" si="290"/>
        <v>1.537341256868402E-3</v>
      </c>
      <c r="CL228">
        <f t="shared" si="290"/>
        <v>1.492530592449338E-3</v>
      </c>
      <c r="CM228">
        <f t="shared" si="290"/>
        <v>1.4495450433720234E-3</v>
      </c>
      <c r="CN228">
        <f t="shared" si="290"/>
        <v>1.4082860601332126E-3</v>
      </c>
      <c r="CO228">
        <f t="shared" si="290"/>
        <v>1.368661845946154E-3</v>
      </c>
      <c r="CP228">
        <f t="shared" si="294"/>
        <v>1.3305867887594637E-3</v>
      </c>
      <c r="CQ228">
        <f t="shared" si="294"/>
        <v>1.2939809504169707E-3</v>
      </c>
      <c r="CR228">
        <f t="shared" si="294"/>
        <v>8.3344546164565154E-4</v>
      </c>
      <c r="CS228">
        <f t="shared" si="294"/>
        <v>5.415521168182641E-4</v>
      </c>
      <c r="CT228">
        <f t="shared" si="294"/>
        <v>3.7519553562446952E-4</v>
      </c>
      <c r="CU228">
        <f t="shared" si="294"/>
        <v>2.6111240647089571E-4</v>
      </c>
      <c r="CV228">
        <f t="shared" si="294"/>
        <v>1.7836054027539541E-4</v>
      </c>
      <c r="CW228">
        <f t="shared" si="294"/>
        <v>1.1729219244691736E-4</v>
      </c>
      <c r="CX228">
        <f t="shared" si="294"/>
        <v>7.246483450663475E-5</v>
      </c>
      <c r="CY228">
        <f t="shared" si="294"/>
        <v>4.0425130342616251E-5</v>
      </c>
      <c r="CZ228">
        <f t="shared" si="294"/>
        <v>1.8804742864708605E-5</v>
      </c>
      <c r="DA228">
        <f t="shared" si="294"/>
        <v>5.8868458101016034E-6</v>
      </c>
      <c r="DB228">
        <f t="shared" si="294"/>
        <v>3.7408912465609921E-7</v>
      </c>
      <c r="DC228">
        <f t="shared" si="294"/>
        <v>0</v>
      </c>
      <c r="DD228">
        <f t="shared" si="294"/>
        <v>0</v>
      </c>
      <c r="DE228">
        <f t="shared" si="294"/>
        <v>0</v>
      </c>
      <c r="DF228">
        <f t="shared" ref="DF228:DI246" si="301">DF$2*EXP(- DF$1 * ($C228*_c2+$B228))</f>
        <v>0</v>
      </c>
      <c r="DG228">
        <f t="shared" si="301"/>
        <v>0</v>
      </c>
      <c r="DH228">
        <f t="shared" si="301"/>
        <v>0</v>
      </c>
      <c r="DI228">
        <f t="shared" si="301"/>
        <v>0</v>
      </c>
      <c r="DJ228">
        <f t="shared" si="298"/>
        <v>0</v>
      </c>
      <c r="DK228">
        <f t="shared" si="298"/>
        <v>0</v>
      </c>
      <c r="DL228">
        <f t="shared" si="298"/>
        <v>0</v>
      </c>
      <c r="DM228">
        <f t="shared" si="298"/>
        <v>0</v>
      </c>
      <c r="DN228">
        <f t="shared" si="298"/>
        <v>0</v>
      </c>
      <c r="DO228">
        <f t="shared" si="298"/>
        <v>0</v>
      </c>
      <c r="DP228">
        <f t="shared" si="298"/>
        <v>0</v>
      </c>
      <c r="DQ228">
        <f t="shared" si="298"/>
        <v>0</v>
      </c>
      <c r="DR228">
        <f t="shared" si="298"/>
        <v>0</v>
      </c>
      <c r="DS228">
        <f t="shared" si="298"/>
        <v>0</v>
      </c>
      <c r="DT228">
        <f t="shared" si="288"/>
        <v>0</v>
      </c>
      <c r="DU228">
        <f t="shared" si="288"/>
        <v>0</v>
      </c>
      <c r="DV228">
        <f t="shared" si="288"/>
        <v>0</v>
      </c>
      <c r="DW228">
        <f t="shared" si="288"/>
        <v>0</v>
      </c>
      <c r="DX228">
        <f t="shared" si="288"/>
        <v>0</v>
      </c>
      <c r="DY228">
        <f t="shared" si="288"/>
        <v>0</v>
      </c>
      <c r="DZ228">
        <f t="shared" si="288"/>
        <v>0</v>
      </c>
      <c r="EA228">
        <f t="shared" si="288"/>
        <v>0</v>
      </c>
      <c r="EB228">
        <f t="shared" si="288"/>
        <v>0</v>
      </c>
      <c r="EC228">
        <f t="shared" si="288"/>
        <v>0</v>
      </c>
      <c r="ED228">
        <f t="shared" si="291"/>
        <v>0</v>
      </c>
      <c r="EE228">
        <f t="shared" si="291"/>
        <v>0</v>
      </c>
      <c r="EF228">
        <f t="shared" si="291"/>
        <v>0</v>
      </c>
      <c r="EG228">
        <f t="shared" si="291"/>
        <v>0</v>
      </c>
      <c r="EH228">
        <f t="shared" si="291"/>
        <v>0</v>
      </c>
      <c r="EI228">
        <f t="shared" si="291"/>
        <v>0</v>
      </c>
      <c r="EJ228">
        <f t="shared" si="291"/>
        <v>0</v>
      </c>
      <c r="EK228">
        <f t="shared" si="291"/>
        <v>0</v>
      </c>
      <c r="EL228">
        <f t="shared" si="291"/>
        <v>0</v>
      </c>
      <c r="EM228">
        <f t="shared" si="291"/>
        <v>0</v>
      </c>
      <c r="EN228">
        <f t="shared" si="295"/>
        <v>0</v>
      </c>
      <c r="EO228">
        <f t="shared" si="295"/>
        <v>0</v>
      </c>
      <c r="EP228">
        <f t="shared" si="295"/>
        <v>0</v>
      </c>
      <c r="EQ228">
        <f t="shared" si="295"/>
        <v>0</v>
      </c>
      <c r="ER228">
        <f t="shared" si="295"/>
        <v>0</v>
      </c>
      <c r="ES228">
        <f t="shared" si="295"/>
        <v>0</v>
      </c>
      <c r="ET228">
        <f t="shared" si="295"/>
        <v>0</v>
      </c>
      <c r="EU228">
        <f t="shared" si="295"/>
        <v>0</v>
      </c>
      <c r="EV228">
        <f t="shared" si="295"/>
        <v>0</v>
      </c>
      <c r="EW228">
        <f t="shared" si="295"/>
        <v>0</v>
      </c>
      <c r="EX228">
        <f t="shared" si="295"/>
        <v>0</v>
      </c>
      <c r="EZ228">
        <f t="shared" si="266"/>
        <v>0.89111903463080444</v>
      </c>
      <c r="FB228">
        <f t="shared" si="267"/>
        <v>9.9931828392259558E-3</v>
      </c>
      <c r="FC228">
        <f t="shared" si="268"/>
        <v>0.24873822175074026</v>
      </c>
    </row>
    <row r="229" spans="1:159" x14ac:dyDescent="0.25">
      <c r="A229">
        <v>1410</v>
      </c>
      <c r="B229" s="20">
        <f>'Input spectra'!S228</f>
        <v>4.0325072343426603E-2</v>
      </c>
      <c r="C229">
        <f>'Input spectra'!D228</f>
        <v>0</v>
      </c>
      <c r="D229">
        <f t="shared" si="289"/>
        <v>2.0653927966864227E-2</v>
      </c>
      <c r="E229">
        <f t="shared" si="289"/>
        <v>2.0421000458885639E-2</v>
      </c>
      <c r="F229">
        <f t="shared" si="289"/>
        <v>2.0189613227325768E-2</v>
      </c>
      <c r="G229">
        <f t="shared" si="289"/>
        <v>1.9959757647268987E-2</v>
      </c>
      <c r="H229">
        <f t="shared" si="289"/>
        <v>1.973142513827382E-2</v>
      </c>
      <c r="I229">
        <f t="shared" si="289"/>
        <v>1.9504607164154683E-2</v>
      </c>
      <c r="J229">
        <f t="shared" si="289"/>
        <v>1.9279295232764639E-2</v>
      </c>
      <c r="K229">
        <f t="shared" si="289"/>
        <v>1.9055480895779173E-2</v>
      </c>
      <c r="L229">
        <f t="shared" si="289"/>
        <v>1.8833155748481035E-2</v>
      </c>
      <c r="M229">
        <f t="shared" si="289"/>
        <v>1.8612311429546075E-2</v>
      </c>
      <c r="N229">
        <f t="shared" si="292"/>
        <v>1.8392939620830096E-2</v>
      </c>
      <c r="O229">
        <f t="shared" si="292"/>
        <v>1.8175032047156717E-2</v>
      </c>
      <c r="P229">
        <f t="shared" si="292"/>
        <v>1.7958580476106278E-2</v>
      </c>
      <c r="Q229">
        <f t="shared" si="292"/>
        <v>1.7743576717805704E-2</v>
      </c>
      <c r="R229">
        <f t="shared" si="292"/>
        <v>1.7530012624719395E-2</v>
      </c>
      <c r="S229">
        <f t="shared" si="292"/>
        <v>1.7317880091441095E-2</v>
      </c>
      <c r="T229">
        <f t="shared" si="292"/>
        <v>1.7107171054486763E-2</v>
      </c>
      <c r="U229">
        <f t="shared" si="292"/>
        <v>1.6897877492088421E-2</v>
      </c>
      <c r="V229">
        <f t="shared" si="292"/>
        <v>1.6689991423988984E-2</v>
      </c>
      <c r="W229">
        <f t="shared" si="292"/>
        <v>1.6483504911238071E-2</v>
      </c>
      <c r="X229">
        <f t="shared" si="292"/>
        <v>1.6278410055988776E-2</v>
      </c>
      <c r="Y229">
        <f t="shared" si="292"/>
        <v>1.607469900129542E-2</v>
      </c>
      <c r="Z229">
        <f t="shared" si="292"/>
        <v>1.587236393091224E-2</v>
      </c>
      <c r="AA229">
        <f t="shared" si="292"/>
        <v>1.5671397069093079E-2</v>
      </c>
      <c r="AB229">
        <f t="shared" si="292"/>
        <v>1.5471790680391981E-2</v>
      </c>
      <c r="AC229">
        <f t="shared" si="292"/>
        <v>1.5273537069464773E-2</v>
      </c>
      <c r="AD229">
        <f t="shared" si="299"/>
        <v>1.5076628580871561E-2</v>
      </c>
      <c r="AE229">
        <f t="shared" si="299"/>
        <v>1.4881057598880197E-2</v>
      </c>
      <c r="AF229">
        <f t="shared" si="299"/>
        <v>1.4686816547270651E-2</v>
      </c>
      <c r="AG229">
        <f t="shared" si="299"/>
        <v>1.4493897889140335E-2</v>
      </c>
      <c r="AH229">
        <f t="shared" si="296"/>
        <v>1.4302294126710354E-2</v>
      </c>
      <c r="AI229">
        <f t="shared" si="296"/>
        <v>1.4111997801132663E-2</v>
      </c>
      <c r="AJ229">
        <f t="shared" si="296"/>
        <v>1.3923001492298161E-2</v>
      </c>
      <c r="AK229">
        <f t="shared" si="296"/>
        <v>1.3735297818645683E-2</v>
      </c>
      <c r="AL229">
        <f t="shared" si="296"/>
        <v>1.3548879436971915E-2</v>
      </c>
      <c r="AM229">
        <f t="shared" si="296"/>
        <v>1.336373904224222E-2</v>
      </c>
      <c r="AN229">
        <f t="shared" si="296"/>
        <v>1.3179869367402331E-2</v>
      </c>
      <c r="AO229">
        <f t="shared" si="296"/>
        <v>1.2997263183190987E-2</v>
      </c>
      <c r="AP229">
        <f t="shared" si="296"/>
        <v>1.2815913297953436E-2</v>
      </c>
      <c r="AQ229">
        <f t="shared" si="296"/>
        <v>1.2635812557455823E-2</v>
      </c>
      <c r="AR229">
        <f t="shared" si="293"/>
        <v>1.2456953844700476E-2</v>
      </c>
      <c r="AS229">
        <f t="shared" si="293"/>
        <v>1.2279330079742082E-2</v>
      </c>
      <c r="AT229">
        <f t="shared" si="293"/>
        <v>1.2102934219504691E-2</v>
      </c>
      <c r="AU229">
        <f t="shared" si="293"/>
        <v>1.1927759257599676E-2</v>
      </c>
      <c r="AV229">
        <f t="shared" si="293"/>
        <v>1.1753798224144463E-2</v>
      </c>
      <c r="AW229">
        <f t="shared" si="293"/>
        <v>1.1581044185582211E-2</v>
      </c>
      <c r="AX229">
        <f t="shared" si="293"/>
        <v>1.0299308380856218E-2</v>
      </c>
      <c r="AY229">
        <f t="shared" si="293"/>
        <v>8.8043762164077034E-3</v>
      </c>
      <c r="AZ229">
        <f t="shared" si="293"/>
        <v>7.9291051484425331E-3</v>
      </c>
      <c r="BA229">
        <f t="shared" si="293"/>
        <v>7.2664376197440917E-3</v>
      </c>
      <c r="BB229">
        <f t="shared" si="293"/>
        <v>6.7251187206435383E-3</v>
      </c>
      <c r="BC229">
        <f t="shared" si="293"/>
        <v>6.2656169490053135E-3</v>
      </c>
      <c r="BD229">
        <f t="shared" si="293"/>
        <v>5.8662839590773027E-3</v>
      </c>
      <c r="BE229">
        <f t="shared" si="293"/>
        <v>5.5136314817819587E-3</v>
      </c>
      <c r="BF229">
        <f t="shared" si="293"/>
        <v>5.1985313648351336E-3</v>
      </c>
      <c r="BG229">
        <f t="shared" si="293"/>
        <v>4.914440194196016E-3</v>
      </c>
      <c r="BH229">
        <f t="shared" si="300"/>
        <v>4.6564645932478197E-3</v>
      </c>
      <c r="BI229">
        <f t="shared" si="300"/>
        <v>4.4208247330458335E-3</v>
      </c>
      <c r="BJ229">
        <f t="shared" si="300"/>
        <v>4.2045255031610655E-3</v>
      </c>
      <c r="BK229">
        <f t="shared" si="300"/>
        <v>4.0051442607771008E-3</v>
      </c>
      <c r="BL229">
        <f t="shared" si="297"/>
        <v>3.8206879713219267E-3</v>
      </c>
      <c r="BM229">
        <f t="shared" si="297"/>
        <v>3.6494936717716571E-3</v>
      </c>
      <c r="BN229">
        <f t="shared" si="297"/>
        <v>3.4901570759626474E-3</v>
      </c>
      <c r="BO229">
        <f t="shared" si="297"/>
        <v>3.3414800841776583E-3</v>
      </c>
      <c r="BP229">
        <f t="shared" si="297"/>
        <v>3.2024313617209197E-3</v>
      </c>
      <c r="BQ229">
        <f t="shared" si="297"/>
        <v>3.0721161800801667E-3</v>
      </c>
      <c r="BR229">
        <f t="shared" si="297"/>
        <v>2.9497529673446219E-3</v>
      </c>
      <c r="BS229">
        <f t="shared" si="297"/>
        <v>2.8346548125466227E-3</v>
      </c>
      <c r="BT229">
        <f t="shared" si="297"/>
        <v>2.7262146906869588E-3</v>
      </c>
      <c r="BU229">
        <f t="shared" si="297"/>
        <v>2.6238935250646254E-3</v>
      </c>
      <c r="BV229">
        <f t="shared" si="287"/>
        <v>2.5272104430512994E-3</v>
      </c>
      <c r="BW229">
        <f t="shared" si="287"/>
        <v>2.4357347486175154E-3</v>
      </c>
      <c r="BX229">
        <f t="shared" si="287"/>
        <v>2.3490792536365991E-3</v>
      </c>
      <c r="BY229">
        <f t="shared" si="287"/>
        <v>2.2668946956491808E-3</v>
      </c>
      <c r="BZ229">
        <f t="shared" si="287"/>
        <v>2.1888650324720293E-3</v>
      </c>
      <c r="CA229">
        <f t="shared" si="287"/>
        <v>2.1147034505431196E-3</v>
      </c>
      <c r="CB229">
        <f t="shared" si="287"/>
        <v>2.0441489588142285E-3</v>
      </c>
      <c r="CC229">
        <f t="shared" si="287"/>
        <v>1.9769634665162449E-3</v>
      </c>
      <c r="CD229">
        <f t="shared" si="287"/>
        <v>1.9129292634640653E-3</v>
      </c>
      <c r="CE229">
        <f t="shared" si="287"/>
        <v>1.8518468373251115E-3</v>
      </c>
      <c r="CF229">
        <f t="shared" si="290"/>
        <v>1.7935329745910951E-3</v>
      </c>
      <c r="CG229">
        <f t="shared" si="290"/>
        <v>1.7378191016989223E-3</v>
      </c>
      <c r="CH229">
        <f t="shared" si="290"/>
        <v>1.6845498304562806E-3</v>
      </c>
      <c r="CI229">
        <f t="shared" si="290"/>
        <v>1.6335816780958768E-3</v>
      </c>
      <c r="CJ229">
        <f t="shared" si="290"/>
        <v>1.5847819372515324E-3</v>
      </c>
      <c r="CK229">
        <f t="shared" si="290"/>
        <v>1.5380276751782169E-3</v>
      </c>
      <c r="CL229">
        <f t="shared" si="290"/>
        <v>1.4932048448243797E-3</v>
      </c>
      <c r="CM229">
        <f t="shared" si="290"/>
        <v>1.4502074930607645E-3</v>
      </c>
      <c r="CN229">
        <f t="shared" si="290"/>
        <v>1.4089370535932595E-3</v>
      </c>
      <c r="CO229">
        <f t="shared" si="290"/>
        <v>1.3693017139303509E-3</v>
      </c>
      <c r="CP229">
        <f t="shared" si="294"/>
        <v>1.3312158473108456E-3</v>
      </c>
      <c r="CQ229">
        <f t="shared" si="294"/>
        <v>1.2945995017819799E-3</v>
      </c>
      <c r="CR229">
        <f t="shared" si="294"/>
        <v>8.3384824605174863E-4</v>
      </c>
      <c r="CS229">
        <f t="shared" si="294"/>
        <v>5.4181668156975699E-4</v>
      </c>
      <c r="CT229">
        <f t="shared" si="294"/>
        <v>3.7538080149937677E-4</v>
      </c>
      <c r="CU229">
        <f t="shared" si="294"/>
        <v>2.6124271179749022E-4</v>
      </c>
      <c r="CV229">
        <f t="shared" si="294"/>
        <v>1.784504863488452E-4</v>
      </c>
      <c r="CW229">
        <f t="shared" si="294"/>
        <v>1.1735195844492092E-4</v>
      </c>
      <c r="CX229">
        <f t="shared" si="294"/>
        <v>7.2502139576556887E-5</v>
      </c>
      <c r="CY229">
        <f t="shared" si="294"/>
        <v>4.0446153708171461E-5</v>
      </c>
      <c r="CZ229">
        <f t="shared" si="294"/>
        <v>1.8814621208990569E-5</v>
      </c>
      <c r="DA229">
        <f t="shared" si="294"/>
        <v>5.8899691693098089E-6</v>
      </c>
      <c r="DB229">
        <f t="shared" si="294"/>
        <v>3.7428956922548379E-7</v>
      </c>
      <c r="DC229">
        <f t="shared" si="294"/>
        <v>0</v>
      </c>
      <c r="DD229">
        <f t="shared" si="294"/>
        <v>0</v>
      </c>
      <c r="DE229">
        <f t="shared" si="294"/>
        <v>0</v>
      </c>
      <c r="DF229">
        <f t="shared" si="301"/>
        <v>0</v>
      </c>
      <c r="DG229">
        <f t="shared" si="301"/>
        <v>0</v>
      </c>
      <c r="DH229">
        <f t="shared" si="301"/>
        <v>0</v>
      </c>
      <c r="DI229">
        <f t="shared" si="301"/>
        <v>0</v>
      </c>
      <c r="DJ229">
        <f t="shared" si="298"/>
        <v>0</v>
      </c>
      <c r="DK229">
        <f t="shared" si="298"/>
        <v>0</v>
      </c>
      <c r="DL229">
        <f t="shared" si="298"/>
        <v>0</v>
      </c>
      <c r="DM229">
        <f t="shared" si="298"/>
        <v>0</v>
      </c>
      <c r="DN229">
        <f t="shared" si="298"/>
        <v>0</v>
      </c>
      <c r="DO229">
        <f t="shared" si="298"/>
        <v>0</v>
      </c>
      <c r="DP229">
        <f t="shared" si="298"/>
        <v>0</v>
      </c>
      <c r="DQ229">
        <f t="shared" si="298"/>
        <v>0</v>
      </c>
      <c r="DR229">
        <f t="shared" si="298"/>
        <v>0</v>
      </c>
      <c r="DS229">
        <f t="shared" si="298"/>
        <v>0</v>
      </c>
      <c r="DT229">
        <f t="shared" si="288"/>
        <v>0</v>
      </c>
      <c r="DU229">
        <f t="shared" si="288"/>
        <v>0</v>
      </c>
      <c r="DV229">
        <f t="shared" si="288"/>
        <v>0</v>
      </c>
      <c r="DW229">
        <f t="shared" si="288"/>
        <v>0</v>
      </c>
      <c r="DX229">
        <f t="shared" si="288"/>
        <v>0</v>
      </c>
      <c r="DY229">
        <f t="shared" si="288"/>
        <v>0</v>
      </c>
      <c r="DZ229">
        <f t="shared" si="288"/>
        <v>0</v>
      </c>
      <c r="EA229">
        <f t="shared" si="288"/>
        <v>0</v>
      </c>
      <c r="EB229">
        <f t="shared" si="288"/>
        <v>0</v>
      </c>
      <c r="EC229">
        <f t="shared" si="288"/>
        <v>0</v>
      </c>
      <c r="ED229">
        <f t="shared" si="291"/>
        <v>0</v>
      </c>
      <c r="EE229">
        <f t="shared" si="291"/>
        <v>0</v>
      </c>
      <c r="EF229">
        <f t="shared" si="291"/>
        <v>0</v>
      </c>
      <c r="EG229">
        <f t="shared" si="291"/>
        <v>0</v>
      </c>
      <c r="EH229">
        <f t="shared" si="291"/>
        <v>0</v>
      </c>
      <c r="EI229">
        <f t="shared" si="291"/>
        <v>0</v>
      </c>
      <c r="EJ229">
        <f t="shared" si="291"/>
        <v>0</v>
      </c>
      <c r="EK229">
        <f t="shared" si="291"/>
        <v>0</v>
      </c>
      <c r="EL229">
        <f t="shared" si="291"/>
        <v>0</v>
      </c>
      <c r="EM229">
        <f t="shared" si="291"/>
        <v>0</v>
      </c>
      <c r="EN229">
        <f t="shared" si="295"/>
        <v>0</v>
      </c>
      <c r="EO229">
        <f t="shared" si="295"/>
        <v>0</v>
      </c>
      <c r="EP229">
        <f t="shared" si="295"/>
        <v>0</v>
      </c>
      <c r="EQ229">
        <f t="shared" si="295"/>
        <v>0</v>
      </c>
      <c r="ER229">
        <f t="shared" si="295"/>
        <v>0</v>
      </c>
      <c r="ES229">
        <f t="shared" si="295"/>
        <v>0</v>
      </c>
      <c r="ET229">
        <f t="shared" si="295"/>
        <v>0</v>
      </c>
      <c r="EU229">
        <f t="shared" si="295"/>
        <v>0</v>
      </c>
      <c r="EV229">
        <f t="shared" si="295"/>
        <v>0</v>
      </c>
      <c r="EW229">
        <f t="shared" si="295"/>
        <v>0</v>
      </c>
      <c r="EX229">
        <f t="shared" si="295"/>
        <v>0</v>
      </c>
      <c r="EZ229">
        <f t="shared" si="266"/>
        <v>0.89124857305449889</v>
      </c>
      <c r="FB229">
        <f t="shared" si="267"/>
        <v>9.980315743188084E-3</v>
      </c>
      <c r="FC229">
        <f t="shared" si="268"/>
        <v>0.2487398628340893</v>
      </c>
    </row>
    <row r="230" spans="1:159" x14ac:dyDescent="0.25">
      <c r="A230">
        <v>1415</v>
      </c>
      <c r="B230" s="20">
        <f>'Input spectra'!S229</f>
        <v>4.0272555004273E-2</v>
      </c>
      <c r="C230">
        <f>'Input spectra'!D229</f>
        <v>0</v>
      </c>
      <c r="D230">
        <f t="shared" si="289"/>
        <v>2.0653927966864227E-2</v>
      </c>
      <c r="E230">
        <f t="shared" si="289"/>
        <v>2.042110770482795E-2</v>
      </c>
      <c r="F230">
        <f t="shared" si="289"/>
        <v>2.0189825289392508E-2</v>
      </c>
      <c r="G230">
        <f t="shared" si="289"/>
        <v>1.9960072119754806E-2</v>
      </c>
      <c r="H230">
        <f t="shared" si="289"/>
        <v>1.973183963940589E-2</v>
      </c>
      <c r="I230">
        <f t="shared" si="289"/>
        <v>1.9505119335913878E-2</v>
      </c>
      <c r="J230">
        <f t="shared" si="289"/>
        <v>1.927990274070783E-2</v>
      </c>
      <c r="K230">
        <f t="shared" si="289"/>
        <v>1.9056181428862697E-2</v>
      </c>
      <c r="L230">
        <f t="shared" si="289"/>
        <v>1.883394701888531E-2</v>
      </c>
      <c r="M230">
        <f t="shared" si="289"/>
        <v>1.8613191172501306E-2</v>
      </c>
      <c r="N230">
        <f t="shared" si="292"/>
        <v>1.8393905594443153E-2</v>
      </c>
      <c r="O230">
        <f t="shared" si="292"/>
        <v>1.8176082032239121E-2</v>
      </c>
      <c r="P230">
        <f t="shared" si="292"/>
        <v>1.7959712276003272E-2</v>
      </c>
      <c r="Q230">
        <f t="shared" si="292"/>
        <v>1.7744788158226464E-2</v>
      </c>
      <c r="R230">
        <f t="shared" si="292"/>
        <v>1.7531301553568326E-2</v>
      </c>
      <c r="S230">
        <f t="shared" si="292"/>
        <v>1.7319244378650216E-2</v>
      </c>
      <c r="T230">
        <f t="shared" si="292"/>
        <v>1.7108608591849192E-2</v>
      </c>
      <c r="U230">
        <f t="shared" si="292"/>
        <v>1.6899386193092922E-2</v>
      </c>
      <c r="V230">
        <f t="shared" si="292"/>
        <v>1.6691569223655615E-2</v>
      </c>
      <c r="W230">
        <f t="shared" si="292"/>
        <v>1.648514976595487E-2</v>
      </c>
      <c r="X230">
        <f t="shared" si="292"/>
        <v>1.6280119943349523E-2</v>
      </c>
      <c r="Y230">
        <f t="shared" si="292"/>
        <v>1.607647191993845E-2</v>
      </c>
      <c r="Z230">
        <f t="shared" si="292"/>
        <v>1.5874197900360321E-2</v>
      </c>
      <c r="AA230">
        <f t="shared" si="292"/>
        <v>1.5673290129594297E-2</v>
      </c>
      <c r="AB230">
        <f t="shared" si="292"/>
        <v>1.5473740892761698E-2</v>
      </c>
      <c r="AC230">
        <f t="shared" si="292"/>
        <v>1.5275542514928598E-2</v>
      </c>
      <c r="AD230">
        <f t="shared" si="299"/>
        <v>1.5078687360909341E-2</v>
      </c>
      <c r="AE230">
        <f t="shared" si="299"/>
        <v>1.4883167835071034E-2</v>
      </c>
      <c r="AF230">
        <f t="shared" si="299"/>
        <v>1.4688976381138936E-2</v>
      </c>
      <c r="AG230">
        <f t="shared" si="299"/>
        <v>1.4496105482002771E-2</v>
      </c>
      <c r="AH230">
        <f t="shared" si="296"/>
        <v>1.4304547659523995E-2</v>
      </c>
      <c r="AI230">
        <f t="shared" si="296"/>
        <v>1.4114295474343935E-2</v>
      </c>
      <c r="AJ230">
        <f t="shared" si="296"/>
        <v>1.3925341525692882E-2</v>
      </c>
      <c r="AK230">
        <f t="shared" si="296"/>
        <v>1.3737678451200054E-2</v>
      </c>
      <c r="AL230">
        <f t="shared" si="296"/>
        <v>1.3551298926704508E-2</v>
      </c>
      <c r="AM230">
        <f t="shared" si="296"/>
        <v>1.3366195666066906E-2</v>
      </c>
      <c r="AN230">
        <f t="shared" si="296"/>
        <v>1.3182361420982194E-2</v>
      </c>
      <c r="AO230">
        <f t="shared" si="296"/>
        <v>1.2999788980793197E-2</v>
      </c>
      <c r="AP230">
        <f t="shared" si="296"/>
        <v>1.2818471172305064E-2</v>
      </c>
      <c r="AQ230">
        <f t="shared" si="296"/>
        <v>1.2638400859600609E-2</v>
      </c>
      <c r="AR230">
        <f t="shared" si="293"/>
        <v>1.2459570943856552E-2</v>
      </c>
      <c r="AS230">
        <f t="shared" si="293"/>
        <v>1.2281974363160607E-2</v>
      </c>
      <c r="AT230">
        <f t="shared" si="293"/>
        <v>1.2105604092329433E-2</v>
      </c>
      <c r="AU230">
        <f t="shared" si="293"/>
        <v>1.1930453142727514E-2</v>
      </c>
      <c r="AV230">
        <f t="shared" si="293"/>
        <v>1.1756514562086821E-2</v>
      </c>
      <c r="AW230">
        <f t="shared" si="293"/>
        <v>1.1583781434327379E-2</v>
      </c>
      <c r="AX230">
        <f t="shared" si="293"/>
        <v>1.0301796785866169E-2</v>
      </c>
      <c r="AY230">
        <f t="shared" si="293"/>
        <v>8.8065496819719723E-3</v>
      </c>
      <c r="AZ230">
        <f t="shared" si="293"/>
        <v>7.9311041948154533E-3</v>
      </c>
      <c r="BA230">
        <f t="shared" si="293"/>
        <v>7.2683077688088229E-3</v>
      </c>
      <c r="BB230">
        <f t="shared" si="293"/>
        <v>6.7268848792217647E-3</v>
      </c>
      <c r="BC230">
        <f t="shared" si="293"/>
        <v>6.2672953467696104E-3</v>
      </c>
      <c r="BD230">
        <f t="shared" si="293"/>
        <v>5.8678862022918769E-3</v>
      </c>
      <c r="BE230">
        <f t="shared" si="293"/>
        <v>5.5151663700327355E-3</v>
      </c>
      <c r="BF230">
        <f t="shared" si="293"/>
        <v>5.2000058442895972E-3</v>
      </c>
      <c r="BG230">
        <f t="shared" si="293"/>
        <v>4.9158599124990284E-3</v>
      </c>
      <c r="BH230">
        <f t="shared" si="300"/>
        <v>4.6578342473732812E-3</v>
      </c>
      <c r="BI230">
        <f t="shared" si="300"/>
        <v>4.4221482998655524E-3</v>
      </c>
      <c r="BJ230">
        <f t="shared" si="300"/>
        <v>4.2058063990845843E-3</v>
      </c>
      <c r="BK230">
        <f t="shared" si="300"/>
        <v>4.0063854562258664E-3</v>
      </c>
      <c r="BL230">
        <f t="shared" si="297"/>
        <v>3.8218920752169012E-3</v>
      </c>
      <c r="BM230">
        <f t="shared" si="297"/>
        <v>3.65066299541253E-3</v>
      </c>
      <c r="BN230">
        <f t="shared" si="297"/>
        <v>3.4912936823261031E-3</v>
      </c>
      <c r="BO230">
        <f t="shared" si="297"/>
        <v>3.3425858266401161E-3</v>
      </c>
      <c r="BP230">
        <f t="shared" si="297"/>
        <v>3.2035079149446725E-3</v>
      </c>
      <c r="BQ230">
        <f t="shared" si="297"/>
        <v>3.0731650649828404E-3</v>
      </c>
      <c r="BR230">
        <f t="shared" si="297"/>
        <v>2.950775571527306E-3</v>
      </c>
      <c r="BS230">
        <f t="shared" si="297"/>
        <v>2.8356524071849985E-3</v>
      </c>
      <c r="BT230">
        <f t="shared" si="297"/>
        <v>2.7271884446314061E-3</v>
      </c>
      <c r="BU230">
        <f t="shared" si="297"/>
        <v>2.6248445167119648E-3</v>
      </c>
      <c r="BV230">
        <f t="shared" si="287"/>
        <v>2.5281396704184074E-3</v>
      </c>
      <c r="BW230">
        <f t="shared" si="287"/>
        <v>2.436643137949925E-3</v>
      </c>
      <c r="BX230">
        <f t="shared" si="287"/>
        <v>2.3499676668129652E-3</v>
      </c>
      <c r="BY230">
        <f t="shared" si="287"/>
        <v>2.2677639365880071E-3</v>
      </c>
      <c r="BZ230">
        <f t="shared" si="287"/>
        <v>2.1897158527055464E-3</v>
      </c>
      <c r="CA230">
        <f t="shared" si="287"/>
        <v>2.1155365540911912E-3</v>
      </c>
      <c r="CB230">
        <f t="shared" si="287"/>
        <v>2.0449650064662144E-3</v>
      </c>
      <c r="CC230">
        <f t="shared" si="287"/>
        <v>1.9777630796091864E-3</v>
      </c>
      <c r="CD230">
        <f t="shared" si="287"/>
        <v>1.913713027230005E-3</v>
      </c>
      <c r="CE230">
        <f t="shared" si="287"/>
        <v>1.8526153038679585E-3</v>
      </c>
      <c r="CF230">
        <f t="shared" si="290"/>
        <v>1.7942866655434604E-3</v>
      </c>
      <c r="CG230">
        <f t="shared" si="290"/>
        <v>1.7385585106012415E-3</v>
      </c>
      <c r="CH230">
        <f t="shared" si="290"/>
        <v>1.685275424893944E-3</v>
      </c>
      <c r="CI230">
        <f t="shared" si="290"/>
        <v>1.6342939016246473E-3</v>
      </c>
      <c r="CJ230">
        <f t="shared" si="290"/>
        <v>1.5854812111370663E-3</v>
      </c>
      <c r="CK230">
        <f t="shared" si="290"/>
        <v>1.5387143999717706E-3</v>
      </c>
      <c r="CL230">
        <f t="shared" si="290"/>
        <v>1.493879401793691E-3</v>
      </c>
      <c r="CM230">
        <f t="shared" si="290"/>
        <v>1.4508702454924887E-3</v>
      </c>
      <c r="CN230">
        <f t="shared" si="290"/>
        <v>1.4095883479811483E-3</v>
      </c>
      <c r="CO230">
        <f t="shared" si="290"/>
        <v>1.3699418810615123E-3</v>
      </c>
      <c r="CP230">
        <f t="shared" si="294"/>
        <v>1.3318452032608371E-3</v>
      </c>
      <c r="CQ230">
        <f t="shared" si="294"/>
        <v>1.2952183488281512E-3</v>
      </c>
      <c r="CR230">
        <f t="shared" si="294"/>
        <v>8.3425122511398728E-4</v>
      </c>
      <c r="CS230">
        <f t="shared" si="294"/>
        <v>5.4208137556921259E-4</v>
      </c>
      <c r="CT230">
        <f t="shared" si="294"/>
        <v>3.7556615885576814E-4</v>
      </c>
      <c r="CU230">
        <f t="shared" si="294"/>
        <v>2.6137308215155072E-4</v>
      </c>
      <c r="CV230">
        <f t="shared" si="294"/>
        <v>1.7854047778152147E-4</v>
      </c>
      <c r="CW230">
        <f t="shared" si="294"/>
        <v>1.1741175489656718E-4</v>
      </c>
      <c r="CX230">
        <f t="shared" si="294"/>
        <v>7.2539463851218128E-5</v>
      </c>
      <c r="CY230">
        <f t="shared" si="294"/>
        <v>4.0467188007071741E-5</v>
      </c>
      <c r="CZ230">
        <f t="shared" si="294"/>
        <v>1.8824504742478599E-5</v>
      </c>
      <c r="DA230">
        <f t="shared" si="294"/>
        <v>5.8930941856656738E-6</v>
      </c>
      <c r="DB230">
        <f t="shared" si="294"/>
        <v>3.7449012119714975E-7</v>
      </c>
      <c r="DC230">
        <f t="shared" si="294"/>
        <v>0</v>
      </c>
      <c r="DD230">
        <f t="shared" si="294"/>
        <v>0</v>
      </c>
      <c r="DE230">
        <f t="shared" si="294"/>
        <v>0</v>
      </c>
      <c r="DF230">
        <f t="shared" si="301"/>
        <v>0</v>
      </c>
      <c r="DG230">
        <f t="shared" si="301"/>
        <v>0</v>
      </c>
      <c r="DH230">
        <f t="shared" si="301"/>
        <v>0</v>
      </c>
      <c r="DI230">
        <f t="shared" si="301"/>
        <v>0</v>
      </c>
      <c r="DJ230">
        <f t="shared" si="298"/>
        <v>0</v>
      </c>
      <c r="DK230">
        <f t="shared" si="298"/>
        <v>0</v>
      </c>
      <c r="DL230">
        <f t="shared" si="298"/>
        <v>0</v>
      </c>
      <c r="DM230">
        <f t="shared" si="298"/>
        <v>0</v>
      </c>
      <c r="DN230">
        <f t="shared" si="298"/>
        <v>0</v>
      </c>
      <c r="DO230">
        <f t="shared" si="298"/>
        <v>0</v>
      </c>
      <c r="DP230">
        <f t="shared" si="298"/>
        <v>0</v>
      </c>
      <c r="DQ230">
        <f t="shared" si="298"/>
        <v>0</v>
      </c>
      <c r="DR230">
        <f t="shared" si="298"/>
        <v>0</v>
      </c>
      <c r="DS230">
        <f t="shared" si="298"/>
        <v>0</v>
      </c>
      <c r="DT230">
        <f t="shared" si="288"/>
        <v>0</v>
      </c>
      <c r="DU230">
        <f t="shared" si="288"/>
        <v>0</v>
      </c>
      <c r="DV230">
        <f t="shared" si="288"/>
        <v>0</v>
      </c>
      <c r="DW230">
        <f t="shared" si="288"/>
        <v>0</v>
      </c>
      <c r="DX230">
        <f t="shared" si="288"/>
        <v>0</v>
      </c>
      <c r="DY230">
        <f t="shared" si="288"/>
        <v>0</v>
      </c>
      <c r="DZ230">
        <f t="shared" si="288"/>
        <v>0</v>
      </c>
      <c r="EA230">
        <f t="shared" si="288"/>
        <v>0</v>
      </c>
      <c r="EB230">
        <f t="shared" si="288"/>
        <v>0</v>
      </c>
      <c r="EC230">
        <f t="shared" si="288"/>
        <v>0</v>
      </c>
      <c r="ED230">
        <f t="shared" si="291"/>
        <v>0</v>
      </c>
      <c r="EE230">
        <f t="shared" si="291"/>
        <v>0</v>
      </c>
      <c r="EF230">
        <f t="shared" si="291"/>
        <v>0</v>
      </c>
      <c r="EG230">
        <f t="shared" si="291"/>
        <v>0</v>
      </c>
      <c r="EH230">
        <f t="shared" si="291"/>
        <v>0</v>
      </c>
      <c r="EI230">
        <f t="shared" si="291"/>
        <v>0</v>
      </c>
      <c r="EJ230">
        <f t="shared" si="291"/>
        <v>0</v>
      </c>
      <c r="EK230">
        <f t="shared" si="291"/>
        <v>0</v>
      </c>
      <c r="EL230">
        <f t="shared" si="291"/>
        <v>0</v>
      </c>
      <c r="EM230">
        <f t="shared" si="291"/>
        <v>0</v>
      </c>
      <c r="EN230">
        <f t="shared" si="295"/>
        <v>0</v>
      </c>
      <c r="EO230">
        <f t="shared" si="295"/>
        <v>0</v>
      </c>
      <c r="EP230">
        <f t="shared" si="295"/>
        <v>0</v>
      </c>
      <c r="EQ230">
        <f t="shared" si="295"/>
        <v>0</v>
      </c>
      <c r="ER230">
        <f t="shared" si="295"/>
        <v>0</v>
      </c>
      <c r="ES230">
        <f t="shared" si="295"/>
        <v>0</v>
      </c>
      <c r="ET230">
        <f t="shared" si="295"/>
        <v>0</v>
      </c>
      <c r="EU230">
        <f t="shared" si="295"/>
        <v>0</v>
      </c>
      <c r="EV230">
        <f t="shared" si="295"/>
        <v>0</v>
      </c>
      <c r="EW230">
        <f t="shared" si="295"/>
        <v>0</v>
      </c>
      <c r="EX230">
        <f t="shared" si="295"/>
        <v>0</v>
      </c>
      <c r="EZ230">
        <f t="shared" si="266"/>
        <v>0.89137814070245702</v>
      </c>
      <c r="FB230">
        <f t="shared" si="267"/>
        <v>9.9674483092729305E-3</v>
      </c>
      <c r="FC230">
        <f t="shared" si="268"/>
        <v>0.24874150391764946</v>
      </c>
    </row>
    <row r="231" spans="1:159" x14ac:dyDescent="0.25">
      <c r="A231">
        <v>1420</v>
      </c>
      <c r="B231" s="20">
        <f>'Input spectra'!S230</f>
        <v>4.0220037665119397E-2</v>
      </c>
      <c r="C231">
        <f>'Input spectra'!D230</f>
        <v>0</v>
      </c>
      <c r="D231">
        <f t="shared" si="289"/>
        <v>2.0653927966864227E-2</v>
      </c>
      <c r="E231">
        <f t="shared" si="289"/>
        <v>2.0421214951333488E-2</v>
      </c>
      <c r="F231">
        <f t="shared" si="289"/>
        <v>2.0190037353686647E-2</v>
      </c>
      <c r="G231">
        <f t="shared" si="289"/>
        <v>1.9960386597195241E-2</v>
      </c>
      <c r="H231">
        <f t="shared" si="289"/>
        <v>1.9732254149245454E-2</v>
      </c>
      <c r="I231">
        <f t="shared" si="289"/>
        <v>1.9505631521122196E-2</v>
      </c>
      <c r="J231">
        <f t="shared" si="289"/>
        <v>1.9280510267794138E-2</v>
      </c>
      <c r="K231">
        <f t="shared" si="289"/>
        <v>1.9056881987699788E-2</v>
      </c>
      <c r="L231">
        <f t="shared" si="289"/>
        <v>1.883473832253461E-2</v>
      </c>
      <c r="M231">
        <f t="shared" si="289"/>
        <v>1.8614070957039101E-2</v>
      </c>
      <c r="N231">
        <f t="shared" si="292"/>
        <v>1.839487161878791E-2</v>
      </c>
      <c r="O231">
        <f t="shared" si="292"/>
        <v>1.8177132077979941E-2</v>
      </c>
      <c r="P231">
        <f t="shared" si="292"/>
        <v>1.7960844147229454E-2</v>
      </c>
      <c r="Q231">
        <f t="shared" si="292"/>
        <v>1.7745999681358166E-2</v>
      </c>
      <c r="R231">
        <f t="shared" si="292"/>
        <v>1.7532590577188298E-2</v>
      </c>
      <c r="S231">
        <f t="shared" si="292"/>
        <v>1.732060877333667E-2</v>
      </c>
      <c r="T231">
        <f t="shared" si="292"/>
        <v>1.7110046250009715E-2</v>
      </c>
      <c r="U231">
        <f t="shared" si="292"/>
        <v>1.6900895028799476E-2</v>
      </c>
      <c r="V231">
        <f t="shared" si="292"/>
        <v>1.6693147172480612E-2</v>
      </c>
      <c r="W231">
        <f t="shared" si="292"/>
        <v>1.6486794784808308E-2</v>
      </c>
      <c r="X231">
        <f t="shared" si="292"/>
        <v>1.6281830010317168E-2</v>
      </c>
      <c r="Y231">
        <f t="shared" si="292"/>
        <v>1.60782450341211E-2</v>
      </c>
      <c r="Z231">
        <f t="shared" si="292"/>
        <v>1.5876032081714071E-2</v>
      </c>
      <c r="AA231">
        <f t="shared" si="292"/>
        <v>1.5675183418771874E-2</v>
      </c>
      <c r="AB231">
        <f t="shared" si="292"/>
        <v>1.5475691350954822E-2</v>
      </c>
      <c r="AC231">
        <f t="shared" si="292"/>
        <v>1.5277548223711357E-2</v>
      </c>
      <c r="AD231">
        <f t="shared" si="299"/>
        <v>1.5080746422082602E-2</v>
      </c>
      <c r="AE231">
        <f t="shared" si="299"/>
        <v>1.4885278370507861E-2</v>
      </c>
      <c r="AF231">
        <f t="shared" si="299"/>
        <v>1.4691136532631013E-2</v>
      </c>
      <c r="AG231">
        <f t="shared" si="299"/>
        <v>1.4498313411107832E-2</v>
      </c>
      <c r="AH231">
        <f t="shared" si="296"/>
        <v>1.4306801547414247E-2</v>
      </c>
      <c r="AI231">
        <f t="shared" si="296"/>
        <v>1.4116593521655474E-2</v>
      </c>
      <c r="AJ231">
        <f t="shared" si="296"/>
        <v>1.3927681952376094E-2</v>
      </c>
      <c r="AK231">
        <f t="shared" si="296"/>
        <v>1.374005949637099E-2</v>
      </c>
      <c r="AL231">
        <f t="shared" si="296"/>
        <v>1.355371884849723E-2</v>
      </c>
      <c r="AM231">
        <f t="shared" si="296"/>
        <v>1.3368652741486808E-2</v>
      </c>
      <c r="AN231">
        <f t="shared" si="296"/>
        <v>1.3184853945760282E-2</v>
      </c>
      <c r="AO231">
        <f t="shared" si="296"/>
        <v>1.3002315269241319E-2</v>
      </c>
      <c r="AP231">
        <f t="shared" si="296"/>
        <v>1.2821029557172096E-2</v>
      </c>
      <c r="AQ231">
        <f t="shared" si="296"/>
        <v>1.2640989691929581E-2</v>
      </c>
      <c r="AR231">
        <f t="shared" si="293"/>
        <v>1.2462188592842713E-2</v>
      </c>
      <c r="AS231">
        <f t="shared" si="293"/>
        <v>1.2284619216010421E-2</v>
      </c>
      <c r="AT231">
        <f t="shared" si="293"/>
        <v>1.2108274554120516E-2</v>
      </c>
      <c r="AU231">
        <f t="shared" si="293"/>
        <v>1.1933147636269469E-2</v>
      </c>
      <c r="AV231">
        <f t="shared" si="293"/>
        <v>1.1759231527783005E-2</v>
      </c>
      <c r="AW231">
        <f t="shared" si="293"/>
        <v>1.1586519330037586E-2</v>
      </c>
      <c r="AX231">
        <f t="shared" si="293"/>
        <v>1.0304285792097025E-2</v>
      </c>
      <c r="AY231">
        <f t="shared" si="293"/>
        <v>8.8087236840822085E-3</v>
      </c>
      <c r="AZ231">
        <f t="shared" si="293"/>
        <v>7.9331037451779562E-3</v>
      </c>
      <c r="BA231">
        <f t="shared" si="293"/>
        <v>7.2701783991902186E-3</v>
      </c>
      <c r="BB231">
        <f t="shared" si="293"/>
        <v>6.7286515016306298E-3</v>
      </c>
      <c r="BC231">
        <f t="shared" si="293"/>
        <v>6.2689741941335348E-3</v>
      </c>
      <c r="BD231">
        <f t="shared" si="293"/>
        <v>5.8694888831230642E-3</v>
      </c>
      <c r="BE231">
        <f t="shared" si="293"/>
        <v>5.5167016855666839E-3</v>
      </c>
      <c r="BF231">
        <f t="shared" si="293"/>
        <v>5.2014807419563406E-3</v>
      </c>
      <c r="BG231">
        <f t="shared" si="293"/>
        <v>4.9172800409403236E-3</v>
      </c>
      <c r="BH231">
        <f t="shared" si="300"/>
        <v>4.6592043043692877E-3</v>
      </c>
      <c r="BI231">
        <f t="shared" si="300"/>
        <v>4.4234722629527623E-3</v>
      </c>
      <c r="BJ231">
        <f t="shared" si="300"/>
        <v>4.2070876852291572E-3</v>
      </c>
      <c r="BK231">
        <f t="shared" si="300"/>
        <v>4.0076270363214872E-3</v>
      </c>
      <c r="BL231">
        <f t="shared" si="297"/>
        <v>3.8230965585896561E-3</v>
      </c>
      <c r="BM231">
        <f t="shared" si="297"/>
        <v>3.6518326937129849E-3</v>
      </c>
      <c r="BN231">
        <f t="shared" si="297"/>
        <v>3.4924306588373765E-3</v>
      </c>
      <c r="BO231">
        <f t="shared" si="297"/>
        <v>3.3436919350082095E-3</v>
      </c>
      <c r="BP231">
        <f t="shared" si="297"/>
        <v>3.2045848300705912E-3</v>
      </c>
      <c r="BQ231">
        <f t="shared" si="297"/>
        <v>3.0742143079968203E-3</v>
      </c>
      <c r="BR231">
        <f t="shared" si="297"/>
        <v>2.9517985302208016E-3</v>
      </c>
      <c r="BS231">
        <f t="shared" si="297"/>
        <v>2.8366503529049444E-3</v>
      </c>
      <c r="BT231">
        <f t="shared" si="297"/>
        <v>2.7281625463829234E-3</v>
      </c>
      <c r="BU231">
        <f t="shared" si="297"/>
        <v>2.6257958530322514E-3</v>
      </c>
      <c r="BV231">
        <f t="shared" si="287"/>
        <v>2.5290692394521544E-3</v>
      </c>
      <c r="BW231">
        <f t="shared" si="287"/>
        <v>2.4375518660594451E-3</v>
      </c>
      <c r="BX231">
        <f t="shared" si="287"/>
        <v>2.3508564159839436E-3</v>
      </c>
      <c r="BY231">
        <f t="shared" si="287"/>
        <v>2.268633510837335E-3</v>
      </c>
      <c r="BZ231">
        <f t="shared" si="287"/>
        <v>2.1905670036561522E-3</v>
      </c>
      <c r="CA231">
        <f t="shared" si="287"/>
        <v>2.1163699858467574E-3</v>
      </c>
      <c r="CB231">
        <f t="shared" si="287"/>
        <v>2.0457813798937592E-3</v>
      </c>
      <c r="CC231">
        <f t="shared" si="287"/>
        <v>1.9785630161178662E-3</v>
      </c>
      <c r="CD231">
        <f t="shared" si="287"/>
        <v>1.9144971121189747E-3</v>
      </c>
      <c r="CE231">
        <f t="shared" si="287"/>
        <v>1.8533840893037161E-3</v>
      </c>
      <c r="CF231">
        <f t="shared" si="290"/>
        <v>1.7950406732171009E-3</v>
      </c>
      <c r="CG231">
        <f t="shared" si="290"/>
        <v>1.7392982341079542E-3</v>
      </c>
      <c r="CH231">
        <f t="shared" si="290"/>
        <v>1.6860013318704696E-3</v>
      </c>
      <c r="CI231">
        <f t="shared" si="290"/>
        <v>1.6350064356749927E-3</v>
      </c>
      <c r="CJ231">
        <f t="shared" si="290"/>
        <v>1.5861807935722849E-3</v>
      </c>
      <c r="CK231">
        <f t="shared" si="290"/>
        <v>1.5394014313859072E-3</v>
      </c>
      <c r="CL231">
        <f t="shared" si="290"/>
        <v>1.4945542634948728E-3</v>
      </c>
      <c r="CM231">
        <f t="shared" si="290"/>
        <v>1.4515333008055507E-3</v>
      </c>
      <c r="CN231">
        <f t="shared" si="290"/>
        <v>1.410239943435986E-3</v>
      </c>
      <c r="CO231">
        <f t="shared" si="290"/>
        <v>1.3705823474794944E-3</v>
      </c>
      <c r="CP231">
        <f t="shared" si="294"/>
        <v>1.3324748567500387E-3</v>
      </c>
      <c r="CQ231">
        <f t="shared" si="294"/>
        <v>1.2958374916968265E-3</v>
      </c>
      <c r="CR231">
        <f t="shared" si="294"/>
        <v>8.3465439892644038E-4</v>
      </c>
      <c r="CS231">
        <f t="shared" si="294"/>
        <v>5.4234619887977233E-4</v>
      </c>
      <c r="CT231">
        <f t="shared" si="294"/>
        <v>3.7575160773881572E-4</v>
      </c>
      <c r="CU231">
        <f t="shared" si="294"/>
        <v>2.6150351756552847E-4</v>
      </c>
      <c r="CV231">
        <f t="shared" si="294"/>
        <v>1.7863051459629848E-4</v>
      </c>
      <c r="CW231">
        <f t="shared" si="294"/>
        <v>1.1747158181737371E-4</v>
      </c>
      <c r="CX231">
        <f t="shared" si="294"/>
        <v>7.2576807340505136E-5</v>
      </c>
      <c r="CY231">
        <f t="shared" si="294"/>
        <v>4.048823324500304E-5</v>
      </c>
      <c r="CZ231">
        <f t="shared" si="294"/>
        <v>1.883439346789864E-5</v>
      </c>
      <c r="DA231">
        <f t="shared" si="294"/>
        <v>5.8962208600484201E-6</v>
      </c>
      <c r="DB231">
        <f t="shared" si="294"/>
        <v>3.7469078062864525E-7</v>
      </c>
      <c r="DC231">
        <f t="shared" si="294"/>
        <v>0</v>
      </c>
      <c r="DD231">
        <f t="shared" si="294"/>
        <v>0</v>
      </c>
      <c r="DE231">
        <f t="shared" si="294"/>
        <v>0</v>
      </c>
      <c r="DF231">
        <f t="shared" si="301"/>
        <v>0</v>
      </c>
      <c r="DG231">
        <f t="shared" si="301"/>
        <v>0</v>
      </c>
      <c r="DH231">
        <f t="shared" si="301"/>
        <v>0</v>
      </c>
      <c r="DI231">
        <f t="shared" si="301"/>
        <v>0</v>
      </c>
      <c r="DJ231">
        <f t="shared" si="298"/>
        <v>0</v>
      </c>
      <c r="DK231">
        <f t="shared" si="298"/>
        <v>0</v>
      </c>
      <c r="DL231">
        <f t="shared" si="298"/>
        <v>0</v>
      </c>
      <c r="DM231">
        <f t="shared" si="298"/>
        <v>0</v>
      </c>
      <c r="DN231">
        <f t="shared" si="298"/>
        <v>0</v>
      </c>
      <c r="DO231">
        <f t="shared" si="298"/>
        <v>0</v>
      </c>
      <c r="DP231">
        <f t="shared" si="298"/>
        <v>0</v>
      </c>
      <c r="DQ231">
        <f t="shared" si="298"/>
        <v>0</v>
      </c>
      <c r="DR231">
        <f t="shared" si="298"/>
        <v>0</v>
      </c>
      <c r="DS231">
        <f t="shared" si="298"/>
        <v>0</v>
      </c>
      <c r="DT231">
        <f t="shared" si="288"/>
        <v>0</v>
      </c>
      <c r="DU231">
        <f t="shared" si="288"/>
        <v>0</v>
      </c>
      <c r="DV231">
        <f t="shared" si="288"/>
        <v>0</v>
      </c>
      <c r="DW231">
        <f t="shared" si="288"/>
        <v>0</v>
      </c>
      <c r="DX231">
        <f t="shared" si="288"/>
        <v>0</v>
      </c>
      <c r="DY231">
        <f t="shared" si="288"/>
        <v>0</v>
      </c>
      <c r="DZ231">
        <f t="shared" si="288"/>
        <v>0</v>
      </c>
      <c r="EA231">
        <f t="shared" si="288"/>
        <v>0</v>
      </c>
      <c r="EB231">
        <f t="shared" si="288"/>
        <v>0</v>
      </c>
      <c r="EC231">
        <f t="shared" si="288"/>
        <v>0</v>
      </c>
      <c r="ED231">
        <f t="shared" si="291"/>
        <v>0</v>
      </c>
      <c r="EE231">
        <f t="shared" si="291"/>
        <v>0</v>
      </c>
      <c r="EF231">
        <f t="shared" si="291"/>
        <v>0</v>
      </c>
      <c r="EG231">
        <f t="shared" si="291"/>
        <v>0</v>
      </c>
      <c r="EH231">
        <f t="shared" si="291"/>
        <v>0</v>
      </c>
      <c r="EI231">
        <f t="shared" si="291"/>
        <v>0</v>
      </c>
      <c r="EJ231">
        <f t="shared" si="291"/>
        <v>0</v>
      </c>
      <c r="EK231">
        <f t="shared" si="291"/>
        <v>0</v>
      </c>
      <c r="EL231">
        <f t="shared" si="291"/>
        <v>0</v>
      </c>
      <c r="EM231">
        <f t="shared" si="291"/>
        <v>0</v>
      </c>
      <c r="EN231">
        <f t="shared" si="295"/>
        <v>0</v>
      </c>
      <c r="EO231">
        <f t="shared" si="295"/>
        <v>0</v>
      </c>
      <c r="EP231">
        <f t="shared" si="295"/>
        <v>0</v>
      </c>
      <c r="EQ231">
        <f t="shared" si="295"/>
        <v>0</v>
      </c>
      <c r="ER231">
        <f t="shared" si="295"/>
        <v>0</v>
      </c>
      <c r="ES231">
        <f t="shared" si="295"/>
        <v>0</v>
      </c>
      <c r="ET231">
        <f t="shared" si="295"/>
        <v>0</v>
      </c>
      <c r="EU231">
        <f t="shared" si="295"/>
        <v>0</v>
      </c>
      <c r="EV231">
        <f t="shared" si="295"/>
        <v>0</v>
      </c>
      <c r="EW231">
        <f t="shared" si="295"/>
        <v>0</v>
      </c>
      <c r="EX231">
        <f t="shared" si="295"/>
        <v>0</v>
      </c>
      <c r="EZ231">
        <f t="shared" si="266"/>
        <v>0.8915077375828887</v>
      </c>
      <c r="FB231">
        <f t="shared" si="267"/>
        <v>9.9545805374716689E-3</v>
      </c>
      <c r="FC231">
        <f t="shared" si="268"/>
        <v>0.24874314500143133</v>
      </c>
    </row>
    <row r="232" spans="1:159" x14ac:dyDescent="0.25">
      <c r="A232">
        <v>1425</v>
      </c>
      <c r="B232" s="20">
        <f>'Input spectra'!S231</f>
        <v>4.0167520325965801E-2</v>
      </c>
      <c r="C232">
        <f>'Input spectra'!D231</f>
        <v>0</v>
      </c>
      <c r="D232">
        <f t="shared" si="289"/>
        <v>2.0653927966864227E-2</v>
      </c>
      <c r="E232">
        <f t="shared" si="289"/>
        <v>2.0421322198402255E-2</v>
      </c>
      <c r="F232">
        <f t="shared" si="289"/>
        <v>2.0190249420208209E-2</v>
      </c>
      <c r="G232">
        <f t="shared" si="289"/>
        <v>1.996070107959037E-2</v>
      </c>
      <c r="H232">
        <f t="shared" si="289"/>
        <v>1.9732668667792691E-2</v>
      </c>
      <c r="I232">
        <f t="shared" si="289"/>
        <v>1.9506143719779996E-2</v>
      </c>
      <c r="J232">
        <f t="shared" si="289"/>
        <v>1.9281117814024175E-2</v>
      </c>
      <c r="K232">
        <f t="shared" si="289"/>
        <v>1.9057582572291395E-2</v>
      </c>
      <c r="L232">
        <f t="shared" si="289"/>
        <v>1.883552965943034E-2</v>
      </c>
      <c r="M232">
        <f t="shared" si="289"/>
        <v>1.8614950783161423E-2</v>
      </c>
      <c r="N232">
        <f t="shared" si="292"/>
        <v>1.8395837693867025E-2</v>
      </c>
      <c r="O232">
        <f t="shared" si="292"/>
        <v>1.817818218438268E-2</v>
      </c>
      <c r="P232">
        <f t="shared" si="292"/>
        <v>1.7961976089789326E-2</v>
      </c>
      <c r="Q232">
        <f t="shared" si="292"/>
        <v>1.7747211287206452E-2</v>
      </c>
      <c r="R232">
        <f t="shared" si="292"/>
        <v>1.7533879695586282E-2</v>
      </c>
      <c r="S232">
        <f t="shared" si="292"/>
        <v>1.7321973275508926E-2</v>
      </c>
      <c r="T232">
        <f t="shared" si="292"/>
        <v>1.7111484028978479E-2</v>
      </c>
      <c r="U232">
        <f t="shared" si="292"/>
        <v>1.6902403999220106E-2</v>
      </c>
      <c r="V232">
        <f t="shared" si="292"/>
        <v>1.6694725270478071E-2</v>
      </c>
      <c r="W232">
        <f t="shared" si="292"/>
        <v>1.6488439967814756E-2</v>
      </c>
      <c r="X232">
        <f t="shared" si="292"/>
        <v>1.6283540256910586E-2</v>
      </c>
      <c r="Y232">
        <f t="shared" si="292"/>
        <v>1.6080018343864935E-2</v>
      </c>
      <c r="Z232">
        <f t="shared" si="292"/>
        <v>1.5877866474997976E-2</v>
      </c>
      <c r="AA232">
        <f t="shared" si="292"/>
        <v>1.5677076936653437E-2</v>
      </c>
      <c r="AB232">
        <f t="shared" si="292"/>
        <v>1.5477642055002338E-2</v>
      </c>
      <c r="AC232">
        <f t="shared" si="292"/>
        <v>1.5279554195847625E-2</v>
      </c>
      <c r="AD232">
        <f t="shared" si="299"/>
        <v>1.5082805764429734E-2</v>
      </c>
      <c r="AE232">
        <f t="shared" si="299"/>
        <v>1.4887389205233109E-2</v>
      </c>
      <c r="AF232">
        <f t="shared" si="299"/>
        <v>1.4693297001793589E-2</v>
      </c>
      <c r="AG232">
        <f t="shared" si="299"/>
        <v>1.450052167650673E-2</v>
      </c>
      <c r="AH232">
        <f t="shared" si="296"/>
        <v>1.4309055790437059E-2</v>
      </c>
      <c r="AI232">
        <f t="shared" si="296"/>
        <v>1.4118891943128193E-2</v>
      </c>
      <c r="AJ232">
        <f t="shared" si="296"/>
        <v>1.3930022772413902E-2</v>
      </c>
      <c r="AK232">
        <f t="shared" si="296"/>
        <v>1.3742440954230002E-2</v>
      </c>
      <c r="AL232">
        <f t="shared" si="296"/>
        <v>1.3556139202427233E-2</v>
      </c>
      <c r="AM232">
        <f t="shared" si="296"/>
        <v>1.3371110268584941E-2</v>
      </c>
      <c r="AN232">
        <f t="shared" si="296"/>
        <v>1.3187346941825688E-2</v>
      </c>
      <c r="AO232">
        <f t="shared" si="296"/>
        <v>1.3004842048630743E-2</v>
      </c>
      <c r="AP232">
        <f t="shared" si="296"/>
        <v>1.2823588452656428E-2</v>
      </c>
      <c r="AQ232">
        <f t="shared" si="296"/>
        <v>1.2643579054551341E-2</v>
      </c>
      <c r="AR232">
        <f t="shared" si="293"/>
        <v>1.2464806791774473E-2</v>
      </c>
      <c r="AS232">
        <f t="shared" si="293"/>
        <v>1.2287264638414154E-2</v>
      </c>
      <c r="AT232">
        <f t="shared" si="293"/>
        <v>1.2110945605007865E-2</v>
      </c>
      <c r="AU232">
        <f t="shared" si="293"/>
        <v>1.1935842738362946E-2</v>
      </c>
      <c r="AV232">
        <f t="shared" si="293"/>
        <v>1.1761949121378091E-2</v>
      </c>
      <c r="AW232">
        <f t="shared" si="293"/>
        <v>1.1589257872865745E-2</v>
      </c>
      <c r="AX232">
        <f t="shared" si="293"/>
        <v>1.0306775399694044E-2</v>
      </c>
      <c r="AY232">
        <f t="shared" si="293"/>
        <v>8.8108982228708652E-3</v>
      </c>
      <c r="AZ232">
        <f t="shared" si="293"/>
        <v>7.9351037996571033E-3</v>
      </c>
      <c r="BA232">
        <f t="shared" si="293"/>
        <v>7.2720495110121554E-3</v>
      </c>
      <c r="BB232">
        <f t="shared" si="293"/>
        <v>6.7304185879919478E-3</v>
      </c>
      <c r="BC232">
        <f t="shared" si="293"/>
        <v>6.2706534912175252E-3</v>
      </c>
      <c r="BD232">
        <f t="shared" si="293"/>
        <v>5.8710920016903896E-3</v>
      </c>
      <c r="BE232">
        <f t="shared" si="293"/>
        <v>5.5182374285027494E-3</v>
      </c>
      <c r="BF232">
        <f t="shared" si="293"/>
        <v>5.2029560579539853E-3</v>
      </c>
      <c r="BG232">
        <f t="shared" si="293"/>
        <v>4.9187005796383848E-3</v>
      </c>
      <c r="BH232">
        <f t="shared" si="300"/>
        <v>4.6605747643543383E-3</v>
      </c>
      <c r="BI232">
        <f t="shared" si="300"/>
        <v>4.4247966224261028E-3</v>
      </c>
      <c r="BJ232">
        <f t="shared" si="300"/>
        <v>4.2083693617136608E-3</v>
      </c>
      <c r="BK232">
        <f t="shared" si="300"/>
        <v>4.0088690011831655E-3</v>
      </c>
      <c r="BL232">
        <f t="shared" si="297"/>
        <v>3.8243014215597849E-3</v>
      </c>
      <c r="BM232">
        <f t="shared" si="297"/>
        <v>3.6530027667930672E-3</v>
      </c>
      <c r="BN232">
        <f t="shared" si="297"/>
        <v>3.4935680056170097E-3</v>
      </c>
      <c r="BO232">
        <f t="shared" si="297"/>
        <v>3.3447984094030214E-3</v>
      </c>
      <c r="BP232">
        <f t="shared" si="297"/>
        <v>3.2056621072203339E-3</v>
      </c>
      <c r="BQ232">
        <f t="shared" si="297"/>
        <v>3.0752639092443738E-3</v>
      </c>
      <c r="BR232">
        <f t="shared" si="297"/>
        <v>2.9528218435480062E-3</v>
      </c>
      <c r="BS232">
        <f t="shared" si="297"/>
        <v>2.8376486498300161E-3</v>
      </c>
      <c r="BT232">
        <f t="shared" si="297"/>
        <v>2.7291369960657412E-3</v>
      </c>
      <c r="BU232">
        <f t="shared" si="297"/>
        <v>2.6267475341504062E-3</v>
      </c>
      <c r="BV232">
        <f t="shared" si="287"/>
        <v>2.5299991502781677E-3</v>
      </c>
      <c r="BW232">
        <f t="shared" si="287"/>
        <v>2.4384609330724192E-3</v>
      </c>
      <c r="BX232">
        <f t="shared" si="287"/>
        <v>2.3517455012766054E-3</v>
      </c>
      <c r="BY232">
        <f t="shared" si="287"/>
        <v>2.2695034185249742E-3</v>
      </c>
      <c r="BZ232">
        <f t="shared" si="287"/>
        <v>2.1914184854523967E-3</v>
      </c>
      <c r="CA232">
        <f t="shared" si="287"/>
        <v>2.1172037459391176E-3</v>
      </c>
      <c r="CB232">
        <f t="shared" si="287"/>
        <v>2.0465980792269164E-3</v>
      </c>
      <c r="CC232">
        <f t="shared" si="287"/>
        <v>1.979363276173094E-3</v>
      </c>
      <c r="CD232">
        <f t="shared" si="287"/>
        <v>1.9152815182625442E-3</v>
      </c>
      <c r="CE232">
        <f t="shared" si="287"/>
        <v>1.8541531937647162E-3</v>
      </c>
      <c r="CF232">
        <f t="shared" si="290"/>
        <v>1.7957949977451123E-3</v>
      </c>
      <c r="CG232">
        <f t="shared" si="290"/>
        <v>1.7400382723529188E-3</v>
      </c>
      <c r="CH232">
        <f t="shared" si="290"/>
        <v>1.6867275515204791E-3</v>
      </c>
      <c r="CI232">
        <f t="shared" si="290"/>
        <v>1.6357192803822963E-3</v>
      </c>
      <c r="CJ232">
        <f t="shared" si="290"/>
        <v>1.5868806846933334E-3</v>
      </c>
      <c r="CK232">
        <f t="shared" si="290"/>
        <v>1.5400887695575316E-3</v>
      </c>
      <c r="CL232">
        <f t="shared" si="290"/>
        <v>1.4952294300655871E-3</v>
      </c>
      <c r="CM232">
        <f t="shared" si="290"/>
        <v>1.4521966591383687E-3</v>
      </c>
      <c r="CN232">
        <f t="shared" si="290"/>
        <v>1.4108918400969432E-3</v>
      </c>
      <c r="CO232">
        <f t="shared" si="290"/>
        <v>1.3712231133242167E-3</v>
      </c>
      <c r="CP232">
        <f t="shared" si="294"/>
        <v>1.3331048079191176E-3</v>
      </c>
      <c r="CQ232">
        <f t="shared" si="294"/>
        <v>1.2964569305294158E-3</v>
      </c>
      <c r="CR232">
        <f t="shared" si="294"/>
        <v>8.3505776758322576E-4</v>
      </c>
      <c r="CS232">
        <f t="shared" si="294"/>
        <v>5.4261115156460844E-4</v>
      </c>
      <c r="CT232">
        <f t="shared" si="294"/>
        <v>3.7593714819371394E-4</v>
      </c>
      <c r="CU232">
        <f t="shared" si="294"/>
        <v>2.61634018071891E-4</v>
      </c>
      <c r="CV232">
        <f t="shared" si="294"/>
        <v>1.7872059681606214E-4</v>
      </c>
      <c r="CW232">
        <f t="shared" si="294"/>
        <v>1.17531439222866E-4</v>
      </c>
      <c r="CX232">
        <f t="shared" si="294"/>
        <v>7.2614170054309657E-5</v>
      </c>
      <c r="CY232">
        <f t="shared" si="294"/>
        <v>4.0509289427654282E-5</v>
      </c>
      <c r="CZ232">
        <f t="shared" si="294"/>
        <v>1.8844287387978084E-5</v>
      </c>
      <c r="DA232">
        <f t="shared" si="294"/>
        <v>5.8993491933377413E-6</v>
      </c>
      <c r="DB232">
        <f t="shared" si="294"/>
        <v>3.7489154757754956E-7</v>
      </c>
      <c r="DC232">
        <f t="shared" si="294"/>
        <v>0</v>
      </c>
      <c r="DD232">
        <f t="shared" si="294"/>
        <v>0</v>
      </c>
      <c r="DE232">
        <f t="shared" si="294"/>
        <v>0</v>
      </c>
      <c r="DF232">
        <f t="shared" si="301"/>
        <v>0</v>
      </c>
      <c r="DG232">
        <f t="shared" si="301"/>
        <v>0</v>
      </c>
      <c r="DH232">
        <f t="shared" si="301"/>
        <v>0</v>
      </c>
      <c r="DI232">
        <f t="shared" si="301"/>
        <v>0</v>
      </c>
      <c r="DJ232">
        <f t="shared" si="298"/>
        <v>0</v>
      </c>
      <c r="DK232">
        <f t="shared" si="298"/>
        <v>0</v>
      </c>
      <c r="DL232">
        <f t="shared" si="298"/>
        <v>0</v>
      </c>
      <c r="DM232">
        <f t="shared" si="298"/>
        <v>0</v>
      </c>
      <c r="DN232">
        <f t="shared" si="298"/>
        <v>0</v>
      </c>
      <c r="DO232">
        <f t="shared" si="298"/>
        <v>0</v>
      </c>
      <c r="DP232">
        <f t="shared" si="298"/>
        <v>0</v>
      </c>
      <c r="DQ232">
        <f t="shared" si="298"/>
        <v>0</v>
      </c>
      <c r="DR232">
        <f t="shared" si="298"/>
        <v>0</v>
      </c>
      <c r="DS232">
        <f t="shared" si="298"/>
        <v>0</v>
      </c>
      <c r="DT232">
        <f t="shared" si="288"/>
        <v>0</v>
      </c>
      <c r="DU232">
        <f t="shared" si="288"/>
        <v>0</v>
      </c>
      <c r="DV232">
        <f t="shared" si="288"/>
        <v>0</v>
      </c>
      <c r="DW232">
        <f t="shared" si="288"/>
        <v>0</v>
      </c>
      <c r="DX232">
        <f t="shared" si="288"/>
        <v>0</v>
      </c>
      <c r="DY232">
        <f t="shared" si="288"/>
        <v>0</v>
      </c>
      <c r="DZ232">
        <f t="shared" si="288"/>
        <v>0</v>
      </c>
      <c r="EA232">
        <f t="shared" si="288"/>
        <v>0</v>
      </c>
      <c r="EB232">
        <f t="shared" si="288"/>
        <v>0</v>
      </c>
      <c r="EC232">
        <f t="shared" si="288"/>
        <v>0</v>
      </c>
      <c r="ED232">
        <f t="shared" si="291"/>
        <v>0</v>
      </c>
      <c r="EE232">
        <f t="shared" si="291"/>
        <v>0</v>
      </c>
      <c r="EF232">
        <f t="shared" si="291"/>
        <v>0</v>
      </c>
      <c r="EG232">
        <f t="shared" si="291"/>
        <v>0</v>
      </c>
      <c r="EH232">
        <f t="shared" si="291"/>
        <v>0</v>
      </c>
      <c r="EI232">
        <f t="shared" si="291"/>
        <v>0</v>
      </c>
      <c r="EJ232">
        <f t="shared" si="291"/>
        <v>0</v>
      </c>
      <c r="EK232">
        <f t="shared" si="291"/>
        <v>0</v>
      </c>
      <c r="EL232">
        <f t="shared" si="291"/>
        <v>0</v>
      </c>
      <c r="EM232">
        <f t="shared" si="291"/>
        <v>0</v>
      </c>
      <c r="EN232">
        <f t="shared" si="295"/>
        <v>0</v>
      </c>
      <c r="EO232">
        <f t="shared" si="295"/>
        <v>0</v>
      </c>
      <c r="EP232">
        <f t="shared" si="295"/>
        <v>0</v>
      </c>
      <c r="EQ232">
        <f t="shared" si="295"/>
        <v>0</v>
      </c>
      <c r="ER232">
        <f t="shared" si="295"/>
        <v>0</v>
      </c>
      <c r="ES232">
        <f t="shared" si="295"/>
        <v>0</v>
      </c>
      <c r="ET232">
        <f t="shared" si="295"/>
        <v>0</v>
      </c>
      <c r="EU232">
        <f t="shared" si="295"/>
        <v>0</v>
      </c>
      <c r="EV232">
        <f t="shared" si="295"/>
        <v>0</v>
      </c>
      <c r="EW232">
        <f t="shared" si="295"/>
        <v>0</v>
      </c>
      <c r="EX232">
        <f t="shared" si="295"/>
        <v>0</v>
      </c>
      <c r="EZ232">
        <f t="shared" si="266"/>
        <v>0.89163736370400359</v>
      </c>
      <c r="FB232">
        <f t="shared" si="267"/>
        <v>9.9417124277753621E-3</v>
      </c>
      <c r="FC232">
        <f t="shared" si="268"/>
        <v>0.24874478608542872</v>
      </c>
    </row>
    <row r="233" spans="1:159" x14ac:dyDescent="0.25">
      <c r="A233">
        <v>1430</v>
      </c>
      <c r="B233" s="20">
        <f>'Input spectra'!S232</f>
        <v>4.0115002986812198E-2</v>
      </c>
      <c r="C233">
        <f>'Input spectra'!D232</f>
        <v>0</v>
      </c>
      <c r="D233">
        <f t="shared" si="289"/>
        <v>2.0653927966864227E-2</v>
      </c>
      <c r="E233">
        <f t="shared" si="289"/>
        <v>2.0421429446034259E-2</v>
      </c>
      <c r="F233">
        <f t="shared" si="289"/>
        <v>2.0190461488957215E-2</v>
      </c>
      <c r="G233">
        <f t="shared" si="289"/>
        <v>1.9961015566940271E-2</v>
      </c>
      <c r="H233">
        <f t="shared" si="289"/>
        <v>1.9733083195047782E-2</v>
      </c>
      <c r="I233">
        <f t="shared" si="289"/>
        <v>1.9506655931887624E-2</v>
      </c>
      <c r="J233">
        <f t="shared" si="289"/>
        <v>1.928172537939854E-2</v>
      </c>
      <c r="K233">
        <f t="shared" si="289"/>
        <v>1.9058283182638462E-2</v>
      </c>
      <c r="L233">
        <f t="shared" si="289"/>
        <v>1.8836321029573895E-2</v>
      </c>
      <c r="M233">
        <f t="shared" si="289"/>
        <v>1.8615830650870246E-2</v>
      </c>
      <c r="N233">
        <f t="shared" si="292"/>
        <v>1.8396803819683165E-2</v>
      </c>
      <c r="O233">
        <f t="shared" si="292"/>
        <v>1.8179232351450848E-2</v>
      </c>
      <c r="P233">
        <f t="shared" si="292"/>
        <v>1.7963108103687377E-2</v>
      </c>
      <c r="Q233">
        <f t="shared" si="292"/>
        <v>1.7748422975776969E-2</v>
      </c>
      <c r="R233">
        <f t="shared" si="292"/>
        <v>1.7535168908769244E-2</v>
      </c>
      <c r="S233">
        <f t="shared" si="292"/>
        <v>1.7323337885175451E-2</v>
      </c>
      <c r="T233">
        <f t="shared" si="292"/>
        <v>1.7112921928765644E-2</v>
      </c>
      <c r="U233">
        <f t="shared" si="292"/>
        <v>1.6903913104366838E-2</v>
      </c>
      <c r="V233">
        <f t="shared" si="292"/>
        <v>1.6696303517662096E-2</v>
      </c>
      <c r="W233">
        <f t="shared" si="292"/>
        <v>1.6490085314990601E-2</v>
      </c>
      <c r="X233">
        <f t="shared" si="292"/>
        <v>1.6285250683148633E-2</v>
      </c>
      <c r="Y233">
        <f t="shared" si="292"/>
        <v>1.6081791849191524E-2</v>
      </c>
      <c r="Z233">
        <f t="shared" si="292"/>
        <v>1.5879701080236529E-2</v>
      </c>
      <c r="AA233">
        <f t="shared" si="292"/>
        <v>1.5678970683266614E-2</v>
      </c>
      <c r="AB233">
        <f t="shared" si="292"/>
        <v>1.5479593004935234E-2</v>
      </c>
      <c r="AC233">
        <f t="shared" si="292"/>
        <v>1.5281560431371979E-2</v>
      </c>
      <c r="AD233">
        <f t="shared" si="299"/>
        <v>1.5084865387989137E-2</v>
      </c>
      <c r="AE233">
        <f t="shared" si="299"/>
        <v>1.4889500339289225E-2</v>
      </c>
      <c r="AF233">
        <f t="shared" si="299"/>
        <v>1.4695457788673384E-2</v>
      </c>
      <c r="AG233">
        <f t="shared" si="299"/>
        <v>1.4502730278250685E-2</v>
      </c>
      <c r="AH233">
        <f t="shared" si="296"/>
        <v>1.4311310388648385E-2</v>
      </c>
      <c r="AI233">
        <f t="shared" si="296"/>
        <v>1.4121190738823015E-2</v>
      </c>
      <c r="AJ233">
        <f t="shared" si="296"/>
        <v>1.3932363985872413E-2</v>
      </c>
      <c r="AK233">
        <f t="shared" si="296"/>
        <v>1.374482282484862E-2</v>
      </c>
      <c r="AL233">
        <f t="shared" si="296"/>
        <v>1.3558559988571684E-2</v>
      </c>
      <c r="AM233">
        <f t="shared" si="296"/>
        <v>1.3373568247444335E-2</v>
      </c>
      <c r="AN233">
        <f t="shared" si="296"/>
        <v>1.3189840409267526E-2</v>
      </c>
      <c r="AO233">
        <f t="shared" si="296"/>
        <v>1.3007369319056876E-2</v>
      </c>
      <c r="AP233">
        <f t="shared" si="296"/>
        <v>1.2826147858859971E-2</v>
      </c>
      <c r="AQ233">
        <f t="shared" si="296"/>
        <v>1.2646168947574513E-2</v>
      </c>
      <c r="AR233">
        <f t="shared" si="293"/>
        <v>1.2467425540767371E-2</v>
      </c>
      <c r="AS233">
        <f t="shared" si="293"/>
        <v>1.2289910630494451E-2</v>
      </c>
      <c r="AT233">
        <f t="shared" si="293"/>
        <v>1.2113617245121432E-2</v>
      </c>
      <c r="AU233">
        <f t="shared" si="293"/>
        <v>1.1938538449145388E-2</v>
      </c>
      <c r="AV233">
        <f t="shared" si="293"/>
        <v>1.1764667343017189E-2</v>
      </c>
      <c r="AW233">
        <f t="shared" si="293"/>
        <v>1.1591997062964807E-2</v>
      </c>
      <c r="AX233">
        <f t="shared" si="293"/>
        <v>1.0309265608802522E-2</v>
      </c>
      <c r="AY233">
        <f t="shared" si="293"/>
        <v>8.8130732984704283E-3</v>
      </c>
      <c r="AZ233">
        <f t="shared" si="293"/>
        <v>7.9371043583799962E-3</v>
      </c>
      <c r="BA233">
        <f t="shared" si="293"/>
        <v>7.2739211043985402E-3</v>
      </c>
      <c r="BB233">
        <f t="shared" si="293"/>
        <v>6.7321861384275631E-3</v>
      </c>
      <c r="BC233">
        <f t="shared" si="293"/>
        <v>6.2723332381420483E-3</v>
      </c>
      <c r="BD233">
        <f t="shared" si="293"/>
        <v>5.8726955581134121E-3</v>
      </c>
      <c r="BE233">
        <f t="shared" si="293"/>
        <v>5.5197735989599142E-3</v>
      </c>
      <c r="BF233">
        <f t="shared" si="293"/>
        <v>5.2044317924011835E-3</v>
      </c>
      <c r="BG233">
        <f t="shared" si="293"/>
        <v>4.920121528711731E-3</v>
      </c>
      <c r="BH233">
        <f t="shared" si="300"/>
        <v>4.6619456274469692E-3</v>
      </c>
      <c r="BI233">
        <f t="shared" si="300"/>
        <v>4.4261213784042514E-3</v>
      </c>
      <c r="BJ233">
        <f t="shared" si="300"/>
        <v>4.2096514286570135E-3</v>
      </c>
      <c r="BK233">
        <f t="shared" si="300"/>
        <v>4.0101113509301385E-3</v>
      </c>
      <c r="BL233">
        <f t="shared" si="297"/>
        <v>3.8255066642469194E-3</v>
      </c>
      <c r="BM233">
        <f t="shared" si="297"/>
        <v>3.6541732147728581E-3</v>
      </c>
      <c r="BN233">
        <f t="shared" si="297"/>
        <v>3.4947057227855851E-3</v>
      </c>
      <c r="BO233">
        <f t="shared" si="297"/>
        <v>3.3459052499456754E-3</v>
      </c>
      <c r="BP233">
        <f t="shared" si="297"/>
        <v>3.2067397465156029E-3</v>
      </c>
      <c r="BQ233">
        <f t="shared" si="297"/>
        <v>3.076313868847809E-3</v>
      </c>
      <c r="BR233">
        <f t="shared" si="297"/>
        <v>2.9538455116318637E-3</v>
      </c>
      <c r="BS233">
        <f t="shared" si="297"/>
        <v>2.8386472980838125E-3</v>
      </c>
      <c r="BT233">
        <f t="shared" si="297"/>
        <v>2.7301117938041347E-3</v>
      </c>
      <c r="BU233">
        <f t="shared" si="297"/>
        <v>2.6276995601913961E-3</v>
      </c>
      <c r="BV233">
        <f t="shared" si="287"/>
        <v>2.5309294030221217E-3</v>
      </c>
      <c r="BW233">
        <f t="shared" si="287"/>
        <v>2.43937033911524E-3</v>
      </c>
      <c r="BX233">
        <f t="shared" si="287"/>
        <v>2.3526349228180712E-3</v>
      </c>
      <c r="BY233">
        <f t="shared" si="287"/>
        <v>2.2703736597787802E-3</v>
      </c>
      <c r="BZ233">
        <f t="shared" si="287"/>
        <v>2.1922702982228814E-3</v>
      </c>
      <c r="CA233">
        <f t="shared" si="287"/>
        <v>2.1180378344976239E-3</v>
      </c>
      <c r="CB233">
        <f t="shared" si="287"/>
        <v>2.0474151045957916E-3</v>
      </c>
      <c r="CC233">
        <f t="shared" si="287"/>
        <v>1.9801638599057335E-3</v>
      </c>
      <c r="CD233">
        <f t="shared" si="287"/>
        <v>1.916066245792338E-3</v>
      </c>
      <c r="CE233">
        <f t="shared" si="287"/>
        <v>1.8549226173833451E-3</v>
      </c>
      <c r="CF233">
        <f t="shared" si="290"/>
        <v>1.7965496392606448E-3</v>
      </c>
      <c r="CG233">
        <f t="shared" si="290"/>
        <v>1.7407786254700502E-3</v>
      </c>
      <c r="CH233">
        <f t="shared" si="290"/>
        <v>1.6874540839786525E-3</v>
      </c>
      <c r="CI233">
        <f t="shared" si="290"/>
        <v>1.6364324358820017E-3</v>
      </c>
      <c r="CJ233">
        <f t="shared" si="290"/>
        <v>1.5875808846364176E-3</v>
      </c>
      <c r="CK233">
        <f t="shared" si="290"/>
        <v>1.5407764146236104E-3</v>
      </c>
      <c r="CL233">
        <f t="shared" si="290"/>
        <v>1.4959049016435601E-3</v>
      </c>
      <c r="CM233">
        <f t="shared" si="290"/>
        <v>1.4528603206294247E-3</v>
      </c>
      <c r="CN233">
        <f t="shared" si="290"/>
        <v>1.4115440381032558E-3</v>
      </c>
      <c r="CO233">
        <f t="shared" si="290"/>
        <v>1.3718641787356662E-3</v>
      </c>
      <c r="CP233">
        <f t="shared" si="294"/>
        <v>1.333735056908807E-3</v>
      </c>
      <c r="CQ233">
        <f t="shared" si="294"/>
        <v>1.2970766654673963E-3</v>
      </c>
      <c r="CR233">
        <f t="shared" si="294"/>
        <v>8.3546133117850738E-4</v>
      </c>
      <c r="CS233">
        <f t="shared" si="294"/>
        <v>5.4287623368692471E-4</v>
      </c>
      <c r="CT233">
        <f t="shared" si="294"/>
        <v>3.7612278026567971E-4</v>
      </c>
      <c r="CU233">
        <f t="shared" si="294"/>
        <v>2.6176458370312186E-4</v>
      </c>
      <c r="CV233">
        <f t="shared" si="294"/>
        <v>1.7881072446370995E-4</v>
      </c>
      <c r="CW233">
        <f t="shared" si="294"/>
        <v>1.1759132712857747E-4</v>
      </c>
      <c r="CX233">
        <f t="shared" si="294"/>
        <v>7.2651552002528478E-5</v>
      </c>
      <c r="CY233">
        <f t="shared" si="294"/>
        <v>4.0530356560717346E-5</v>
      </c>
      <c r="CZ233">
        <f t="shared" si="294"/>
        <v>1.885418650544573E-5</v>
      </c>
      <c r="DA233">
        <f t="shared" si="294"/>
        <v>5.9024791864137988E-6</v>
      </c>
      <c r="DB233">
        <f t="shared" si="294"/>
        <v>3.7509242210147264E-7</v>
      </c>
      <c r="DC233">
        <f t="shared" si="294"/>
        <v>0</v>
      </c>
      <c r="DD233">
        <f t="shared" si="294"/>
        <v>0</v>
      </c>
      <c r="DE233">
        <f t="shared" si="294"/>
        <v>0</v>
      </c>
      <c r="DF233">
        <f t="shared" si="301"/>
        <v>0</v>
      </c>
      <c r="DG233">
        <f t="shared" si="301"/>
        <v>0</v>
      </c>
      <c r="DH233">
        <f t="shared" si="301"/>
        <v>0</v>
      </c>
      <c r="DI233">
        <f t="shared" si="301"/>
        <v>0</v>
      </c>
      <c r="DJ233">
        <f t="shared" si="298"/>
        <v>0</v>
      </c>
      <c r="DK233">
        <f t="shared" si="298"/>
        <v>0</v>
      </c>
      <c r="DL233">
        <f t="shared" si="298"/>
        <v>0</v>
      </c>
      <c r="DM233">
        <f t="shared" si="298"/>
        <v>0</v>
      </c>
      <c r="DN233">
        <f t="shared" si="298"/>
        <v>0</v>
      </c>
      <c r="DO233">
        <f t="shared" si="298"/>
        <v>0</v>
      </c>
      <c r="DP233">
        <f t="shared" si="298"/>
        <v>0</v>
      </c>
      <c r="DQ233">
        <f t="shared" si="298"/>
        <v>0</v>
      </c>
      <c r="DR233">
        <f t="shared" si="298"/>
        <v>0</v>
      </c>
      <c r="DS233">
        <f t="shared" si="298"/>
        <v>0</v>
      </c>
      <c r="DT233">
        <f t="shared" si="288"/>
        <v>0</v>
      </c>
      <c r="DU233">
        <f t="shared" si="288"/>
        <v>0</v>
      </c>
      <c r="DV233">
        <f t="shared" si="288"/>
        <v>0</v>
      </c>
      <c r="DW233">
        <f t="shared" si="288"/>
        <v>0</v>
      </c>
      <c r="DX233">
        <f t="shared" si="288"/>
        <v>0</v>
      </c>
      <c r="DY233">
        <f t="shared" si="288"/>
        <v>0</v>
      </c>
      <c r="DZ233">
        <f t="shared" si="288"/>
        <v>0</v>
      </c>
      <c r="EA233">
        <f t="shared" si="288"/>
        <v>0</v>
      </c>
      <c r="EB233">
        <f t="shared" si="288"/>
        <v>0</v>
      </c>
      <c r="EC233">
        <f t="shared" si="288"/>
        <v>0</v>
      </c>
      <c r="ED233">
        <f t="shared" si="291"/>
        <v>0</v>
      </c>
      <c r="EE233">
        <f t="shared" si="291"/>
        <v>0</v>
      </c>
      <c r="EF233">
        <f t="shared" si="291"/>
        <v>0</v>
      </c>
      <c r="EG233">
        <f t="shared" si="291"/>
        <v>0</v>
      </c>
      <c r="EH233">
        <f t="shared" si="291"/>
        <v>0</v>
      </c>
      <c r="EI233">
        <f t="shared" si="291"/>
        <v>0</v>
      </c>
      <c r="EJ233">
        <f t="shared" si="291"/>
        <v>0</v>
      </c>
      <c r="EK233">
        <f t="shared" si="291"/>
        <v>0</v>
      </c>
      <c r="EL233">
        <f t="shared" si="291"/>
        <v>0</v>
      </c>
      <c r="EM233">
        <f t="shared" si="291"/>
        <v>0</v>
      </c>
      <c r="EN233">
        <f t="shared" si="295"/>
        <v>0</v>
      </c>
      <c r="EO233">
        <f t="shared" si="295"/>
        <v>0</v>
      </c>
      <c r="EP233">
        <f t="shared" si="295"/>
        <v>0</v>
      </c>
      <c r="EQ233">
        <f t="shared" si="295"/>
        <v>0</v>
      </c>
      <c r="ER233">
        <f t="shared" si="295"/>
        <v>0</v>
      </c>
      <c r="ES233">
        <f t="shared" si="295"/>
        <v>0</v>
      </c>
      <c r="ET233">
        <f t="shared" si="295"/>
        <v>0</v>
      </c>
      <c r="EU233">
        <f t="shared" si="295"/>
        <v>0</v>
      </c>
      <c r="EV233">
        <f t="shared" si="295"/>
        <v>0</v>
      </c>
      <c r="EW233">
        <f t="shared" si="295"/>
        <v>0</v>
      </c>
      <c r="EX233">
        <f t="shared" si="295"/>
        <v>0</v>
      </c>
      <c r="EZ233">
        <f t="shared" si="266"/>
        <v>0.89176701907401779</v>
      </c>
      <c r="FB233">
        <f t="shared" si="267"/>
        <v>9.9288439801752393E-3</v>
      </c>
      <c r="FC233">
        <f t="shared" si="268"/>
        <v>0.24874642716964127</v>
      </c>
    </row>
    <row r="234" spans="1:159" x14ac:dyDescent="0.25">
      <c r="A234">
        <v>1435</v>
      </c>
      <c r="B234" s="20">
        <f>'Input spectra'!S233</f>
        <v>4.0062485647658602E-2</v>
      </c>
      <c r="C234">
        <f>'Input spectra'!D233</f>
        <v>0</v>
      </c>
      <c r="D234">
        <f t="shared" si="289"/>
        <v>2.0653927966864227E-2</v>
      </c>
      <c r="E234">
        <f t="shared" si="289"/>
        <v>2.0421536694229501E-2</v>
      </c>
      <c r="F234">
        <f t="shared" si="289"/>
        <v>2.0190673559933689E-2</v>
      </c>
      <c r="G234">
        <f t="shared" si="289"/>
        <v>1.9961330059245021E-2</v>
      </c>
      <c r="H234">
        <f t="shared" si="289"/>
        <v>1.9733497731010914E-2</v>
      </c>
      <c r="I234">
        <f t="shared" si="289"/>
        <v>1.950716815744544E-2</v>
      </c>
      <c r="J234">
        <f t="shared" si="289"/>
        <v>1.9282332963917837E-2</v>
      </c>
      <c r="K234">
        <f t="shared" si="289"/>
        <v>1.9058983818741933E-2</v>
      </c>
      <c r="L234">
        <f t="shared" si="289"/>
        <v>1.8837112432966669E-2</v>
      </c>
      <c r="M234">
        <f t="shared" si="289"/>
        <v>1.8616710560167529E-2</v>
      </c>
      <c r="N234">
        <f t="shared" si="292"/>
        <v>1.8397769996238995E-2</v>
      </c>
      <c r="O234">
        <f t="shared" si="292"/>
        <v>1.8180282579187947E-2</v>
      </c>
      <c r="P234">
        <f t="shared" si="292"/>
        <v>1.7964240188928105E-2</v>
      </c>
      <c r="Q234">
        <f t="shared" si="292"/>
        <v>1.7749634747075371E-2</v>
      </c>
      <c r="R234">
        <f t="shared" si="292"/>
        <v>1.7536458216744159E-2</v>
      </c>
      <c r="S234">
        <f t="shared" si="292"/>
        <v>1.7324702602344713E-2</v>
      </c>
      <c r="T234">
        <f t="shared" si="292"/>
        <v>1.7114359949381357E-2</v>
      </c>
      <c r="U234">
        <f t="shared" si="292"/>
        <v>1.69054223442517E-2</v>
      </c>
      <c r="V234">
        <f t="shared" si="292"/>
        <v>1.6697881914046784E-2</v>
      </c>
      <c r="W234">
        <f t="shared" si="292"/>
        <v>1.6491730826352219E-2</v>
      </c>
      <c r="X234">
        <f t="shared" si="292"/>
        <v>1.6286961289050189E-2</v>
      </c>
      <c r="Y234">
        <f t="shared" si="292"/>
        <v>1.6083565550122442E-2</v>
      </c>
      <c r="Z234">
        <f t="shared" si="292"/>
        <v>1.588153589745421E-2</v>
      </c>
      <c r="AA234">
        <f t="shared" si="292"/>
        <v>1.5680864658639028E-2</v>
      </c>
      <c r="AB234">
        <f t="shared" si="292"/>
        <v>1.5481544200784509E-2</v>
      </c>
      <c r="AC234">
        <f t="shared" si="292"/>
        <v>1.5283566930319006E-2</v>
      </c>
      <c r="AD234">
        <f t="shared" si="299"/>
        <v>1.5086925292799208E-2</v>
      </c>
      <c r="AE234">
        <f t="shared" si="299"/>
        <v>1.489161177271865E-2</v>
      </c>
      <c r="AF234">
        <f t="shared" si="299"/>
        <v>1.4697618893317114E-2</v>
      </c>
      <c r="AG234">
        <f t="shared" si="299"/>
        <v>1.4504939216390929E-2</v>
      </c>
      <c r="AH234">
        <f t="shared" si="296"/>
        <v>1.4313565342104193E-2</v>
      </c>
      <c r="AI234">
        <f t="shared" si="296"/>
        <v>1.4123489908800864E-2</v>
      </c>
      <c r="AJ234">
        <f t="shared" si="296"/>
        <v>1.3934705592817752E-2</v>
      </c>
      <c r="AK234">
        <f t="shared" si="296"/>
        <v>1.3747205108298383E-2</v>
      </c>
      <c r="AL234">
        <f t="shared" si="296"/>
        <v>1.3560981207007772E-2</v>
      </c>
      <c r="AM234">
        <f t="shared" si="296"/>
        <v>1.3376026678148039E-2</v>
      </c>
      <c r="AN234">
        <f t="shared" si="296"/>
        <v>1.3192334348174918E-2</v>
      </c>
      <c r="AO234">
        <f t="shared" si="296"/>
        <v>1.3009897080615141E-2</v>
      </c>
      <c r="AP234">
        <f t="shared" si="296"/>
        <v>1.2828707775884657E-2</v>
      </c>
      <c r="AQ234">
        <f t="shared" si="296"/>
        <v>1.2648759371107746E-2</v>
      </c>
      <c r="AR234">
        <f t="shared" si="293"/>
        <v>1.247004483993697E-2</v>
      </c>
      <c r="AS234">
        <f t="shared" si="293"/>
        <v>1.2292557192373993E-2</v>
      </c>
      <c r="AT234">
        <f t="shared" si="293"/>
        <v>1.2116289474591204E-2</v>
      </c>
      <c r="AU234">
        <f t="shared" si="293"/>
        <v>1.1941234768754271E-2</v>
      </c>
      <c r="AV234">
        <f t="shared" si="293"/>
        <v>1.1767386192845444E-2</v>
      </c>
      <c r="AW234">
        <f t="shared" si="293"/>
        <v>1.1594736900487755E-2</v>
      </c>
      <c r="AX234">
        <f t="shared" si="293"/>
        <v>1.0311756419567792E-2</v>
      </c>
      <c r="AY234">
        <f t="shared" si="293"/>
        <v>8.8152489110134152E-3</v>
      </c>
      <c r="AZ234">
        <f t="shared" si="293"/>
        <v>7.9391054214737571E-3</v>
      </c>
      <c r="BA234">
        <f t="shared" si="293"/>
        <v>7.275793179473313E-3</v>
      </c>
      <c r="BB234">
        <f t="shared" si="293"/>
        <v>6.7339541530593485E-3</v>
      </c>
      <c r="BC234">
        <f t="shared" si="293"/>
        <v>6.274013435027607E-3</v>
      </c>
      <c r="BD234">
        <f t="shared" si="293"/>
        <v>5.8742995525117199E-3</v>
      </c>
      <c r="BE234">
        <f t="shared" si="293"/>
        <v>5.5213101970571924E-3</v>
      </c>
      <c r="BF234">
        <f t="shared" si="293"/>
        <v>5.2059079454166209E-3</v>
      </c>
      <c r="BG234">
        <f t="shared" si="293"/>
        <v>4.9215428882789115E-3</v>
      </c>
      <c r="BH234">
        <f t="shared" si="300"/>
        <v>4.6633168937657496E-3</v>
      </c>
      <c r="BI234">
        <f t="shared" si="300"/>
        <v>4.4274465310059161E-3</v>
      </c>
      <c r="BJ234">
        <f t="shared" si="300"/>
        <v>4.2109338861781656E-3</v>
      </c>
      <c r="BK234">
        <f t="shared" si="300"/>
        <v>4.0113540856816839E-3</v>
      </c>
      <c r="BL234">
        <f t="shared" si="297"/>
        <v>3.8267122867707286E-3</v>
      </c>
      <c r="BM234">
        <f t="shared" si="297"/>
        <v>3.6553440377724779E-3</v>
      </c>
      <c r="BN234">
        <f t="shared" si="297"/>
        <v>3.4958438104637241E-3</v>
      </c>
      <c r="BO234">
        <f t="shared" si="297"/>
        <v>3.3470124567573345E-3</v>
      </c>
      <c r="BP234">
        <f t="shared" si="297"/>
        <v>3.2078177480781385E-3</v>
      </c>
      <c r="BQ234">
        <f t="shared" si="297"/>
        <v>3.0773641869294758E-3</v>
      </c>
      <c r="BR234">
        <f t="shared" si="297"/>
        <v>2.954869534595359E-3</v>
      </c>
      <c r="BS234">
        <f t="shared" si="297"/>
        <v>2.8396462977899758E-3</v>
      </c>
      <c r="BT234">
        <f t="shared" si="297"/>
        <v>2.731086939722422E-3</v>
      </c>
      <c r="BU234">
        <f t="shared" si="297"/>
        <v>2.6286519312802336E-3</v>
      </c>
      <c r="BV234">
        <f t="shared" si="287"/>
        <v>2.5318599978097346E-3</v>
      </c>
      <c r="BW234">
        <f t="shared" si="287"/>
        <v>2.440280084314345E-3</v>
      </c>
      <c r="BX234">
        <f t="shared" si="287"/>
        <v>2.3535246807355088E-3</v>
      </c>
      <c r="BY234">
        <f t="shared" si="287"/>
        <v>2.2712442347266591E-3</v>
      </c>
      <c r="BZ234">
        <f t="shared" si="287"/>
        <v>2.1931224420962572E-3</v>
      </c>
      <c r="CA234">
        <f t="shared" si="287"/>
        <v>2.1188722516516769E-3</v>
      </c>
      <c r="CB234">
        <f t="shared" si="287"/>
        <v>2.0482324561305418E-3</v>
      </c>
      <c r="CC234">
        <f t="shared" si="287"/>
        <v>1.9809647674467012E-3</v>
      </c>
      <c r="CD234">
        <f t="shared" si="287"/>
        <v>1.9168512948400343E-3</v>
      </c>
      <c r="CE234">
        <f t="shared" si="287"/>
        <v>1.855692360292045E-3</v>
      </c>
      <c r="CF234">
        <f t="shared" si="290"/>
        <v>1.7973045978969049E-3</v>
      </c>
      <c r="CG234">
        <f t="shared" si="290"/>
        <v>1.7415192935933211E-3</v>
      </c>
      <c r="CH234">
        <f t="shared" si="290"/>
        <v>1.688180929379726E-3</v>
      </c>
      <c r="CI234">
        <f t="shared" si="290"/>
        <v>1.6371459023096105E-3</v>
      </c>
      <c r="CJ234">
        <f t="shared" si="290"/>
        <v>1.5882813935378028E-3</v>
      </c>
      <c r="CK234">
        <f t="shared" si="290"/>
        <v>1.5414643667211708E-3</v>
      </c>
      <c r="CL234">
        <f t="shared" si="290"/>
        <v>1.4965806783665786E-3</v>
      </c>
      <c r="CM234">
        <f t="shared" si="290"/>
        <v>1.4535242854172635E-3</v>
      </c>
      <c r="CN234">
        <f t="shared" si="290"/>
        <v>1.4121965375942232E-3</v>
      </c>
      <c r="CO234">
        <f t="shared" si="290"/>
        <v>1.372505543853894E-3</v>
      </c>
      <c r="CP234">
        <f t="shared" si="294"/>
        <v>1.3343656038599071E-3</v>
      </c>
      <c r="CQ234">
        <f t="shared" si="294"/>
        <v>1.2976966966523125E-3</v>
      </c>
      <c r="CR234">
        <f t="shared" si="294"/>
        <v>8.3586508980649404E-4</v>
      </c>
      <c r="CS234">
        <f t="shared" si="294"/>
        <v>5.4314144530995484E-4</v>
      </c>
      <c r="CT234">
        <f t="shared" si="294"/>
        <v>3.7630850399995196E-4</v>
      </c>
      <c r="CU234">
        <f t="shared" si="294"/>
        <v>2.6189521449172099E-4</v>
      </c>
      <c r="CV234">
        <f t="shared" si="294"/>
        <v>1.7890089756215086E-4</v>
      </c>
      <c r="CW234">
        <f t="shared" si="294"/>
        <v>1.1765124555004944E-4</v>
      </c>
      <c r="CX234">
        <f t="shared" si="294"/>
        <v>7.2688953195063563E-5</v>
      </c>
      <c r="CY234">
        <f t="shared" si="294"/>
        <v>4.0551434649887065E-5</v>
      </c>
      <c r="CZ234">
        <f t="shared" si="294"/>
        <v>1.8864090823031836E-5</v>
      </c>
      <c r="DA234">
        <f t="shared" si="294"/>
        <v>5.9056108401572171E-6</v>
      </c>
      <c r="DB234">
        <f t="shared" si="294"/>
        <v>3.7529340425805545E-7</v>
      </c>
      <c r="DC234">
        <f t="shared" si="294"/>
        <v>0</v>
      </c>
      <c r="DD234">
        <f t="shared" si="294"/>
        <v>0</v>
      </c>
      <c r="DE234">
        <f t="shared" si="294"/>
        <v>0</v>
      </c>
      <c r="DF234">
        <f t="shared" si="301"/>
        <v>0</v>
      </c>
      <c r="DG234">
        <f t="shared" si="301"/>
        <v>0</v>
      </c>
      <c r="DH234">
        <f t="shared" si="301"/>
        <v>0</v>
      </c>
      <c r="DI234">
        <f t="shared" si="301"/>
        <v>0</v>
      </c>
      <c r="DJ234">
        <f t="shared" si="298"/>
        <v>0</v>
      </c>
      <c r="DK234">
        <f t="shared" si="298"/>
        <v>0</v>
      </c>
      <c r="DL234">
        <f t="shared" si="298"/>
        <v>0</v>
      </c>
      <c r="DM234">
        <f t="shared" si="298"/>
        <v>0</v>
      </c>
      <c r="DN234">
        <f t="shared" si="298"/>
        <v>0</v>
      </c>
      <c r="DO234">
        <f t="shared" si="298"/>
        <v>0</v>
      </c>
      <c r="DP234">
        <f t="shared" si="298"/>
        <v>0</v>
      </c>
      <c r="DQ234">
        <f t="shared" si="298"/>
        <v>0</v>
      </c>
      <c r="DR234">
        <f t="shared" si="298"/>
        <v>0</v>
      </c>
      <c r="DS234">
        <f t="shared" si="298"/>
        <v>0</v>
      </c>
      <c r="DT234">
        <f t="shared" si="288"/>
        <v>0</v>
      </c>
      <c r="DU234">
        <f t="shared" si="288"/>
        <v>0</v>
      </c>
      <c r="DV234">
        <f t="shared" si="288"/>
        <v>0</v>
      </c>
      <c r="DW234">
        <f t="shared" si="288"/>
        <v>0</v>
      </c>
      <c r="DX234">
        <f t="shared" si="288"/>
        <v>0</v>
      </c>
      <c r="DY234">
        <f t="shared" si="288"/>
        <v>0</v>
      </c>
      <c r="DZ234">
        <f t="shared" si="288"/>
        <v>0</v>
      </c>
      <c r="EA234">
        <f t="shared" si="288"/>
        <v>0</v>
      </c>
      <c r="EB234">
        <f t="shared" si="288"/>
        <v>0</v>
      </c>
      <c r="EC234">
        <f t="shared" si="288"/>
        <v>0</v>
      </c>
      <c r="ED234">
        <f t="shared" si="291"/>
        <v>0</v>
      </c>
      <c r="EE234">
        <f t="shared" si="291"/>
        <v>0</v>
      </c>
      <c r="EF234">
        <f t="shared" si="291"/>
        <v>0</v>
      </c>
      <c r="EG234">
        <f t="shared" si="291"/>
        <v>0</v>
      </c>
      <c r="EH234">
        <f t="shared" si="291"/>
        <v>0</v>
      </c>
      <c r="EI234">
        <f t="shared" si="291"/>
        <v>0</v>
      </c>
      <c r="EJ234">
        <f t="shared" si="291"/>
        <v>0</v>
      </c>
      <c r="EK234">
        <f t="shared" si="291"/>
        <v>0</v>
      </c>
      <c r="EL234">
        <f t="shared" si="291"/>
        <v>0</v>
      </c>
      <c r="EM234">
        <f t="shared" si="291"/>
        <v>0</v>
      </c>
      <c r="EN234">
        <f t="shared" si="295"/>
        <v>0</v>
      </c>
      <c r="EO234">
        <f t="shared" si="295"/>
        <v>0</v>
      </c>
      <c r="EP234">
        <f t="shared" si="295"/>
        <v>0</v>
      </c>
      <c r="EQ234">
        <f t="shared" si="295"/>
        <v>0</v>
      </c>
      <c r="ER234">
        <f t="shared" si="295"/>
        <v>0</v>
      </c>
      <c r="ES234">
        <f t="shared" si="295"/>
        <v>0</v>
      </c>
      <c r="ET234">
        <f t="shared" si="295"/>
        <v>0</v>
      </c>
      <c r="EU234">
        <f t="shared" si="295"/>
        <v>0</v>
      </c>
      <c r="EV234">
        <f t="shared" si="295"/>
        <v>0</v>
      </c>
      <c r="EW234">
        <f t="shared" si="295"/>
        <v>0</v>
      </c>
      <c r="EX234">
        <f t="shared" si="295"/>
        <v>0</v>
      </c>
      <c r="EZ234">
        <f t="shared" si="266"/>
        <v>0.89189670370114849</v>
      </c>
      <c r="FB234">
        <f t="shared" si="267"/>
        <v>9.9159751946623631E-3</v>
      </c>
      <c r="FC234">
        <f t="shared" si="268"/>
        <v>0.24874806825407117</v>
      </c>
    </row>
    <row r="235" spans="1:159" x14ac:dyDescent="0.25">
      <c r="A235">
        <v>1440</v>
      </c>
      <c r="B235" s="20">
        <f>'Input spectra'!S234</f>
        <v>4.0009968308504999E-2</v>
      </c>
      <c r="C235">
        <f>'Input spectra'!D234</f>
        <v>0</v>
      </c>
      <c r="D235">
        <f t="shared" si="289"/>
        <v>2.0653927966864227E-2</v>
      </c>
      <c r="E235">
        <f t="shared" si="289"/>
        <v>2.0421643942987983E-2</v>
      </c>
      <c r="F235">
        <f t="shared" si="289"/>
        <v>2.0190885633137656E-2</v>
      </c>
      <c r="G235">
        <f t="shared" si="289"/>
        <v>1.9961644556504704E-2</v>
      </c>
      <c r="H235">
        <f t="shared" si="289"/>
        <v>1.9733912275682264E-2</v>
      </c>
      <c r="I235">
        <f t="shared" si="289"/>
        <v>1.9507680396453796E-2</v>
      </c>
      <c r="J235">
        <f t="shared" si="289"/>
        <v>1.9282940567582667E-2</v>
      </c>
      <c r="K235">
        <f t="shared" si="289"/>
        <v>1.9059684480602759E-2</v>
      </c>
      <c r="L235">
        <f t="shared" si="289"/>
        <v>1.8837903869610068E-2</v>
      </c>
      <c r="M235">
        <f t="shared" si="289"/>
        <v>1.8617590511055243E-2</v>
      </c>
      <c r="N235">
        <f t="shared" si="292"/>
        <v>1.8398736223537177E-2</v>
      </c>
      <c r="O235">
        <f t="shared" si="292"/>
        <v>1.8181332867597481E-2</v>
      </c>
      <c r="P235">
        <f t="shared" si="292"/>
        <v>1.7965372345516008E-2</v>
      </c>
      <c r="Q235">
        <f t="shared" si="292"/>
        <v>1.7750846601107304E-2</v>
      </c>
      <c r="R235">
        <f t="shared" si="292"/>
        <v>1.7537747619517988E-2</v>
      </c>
      <c r="S235">
        <f t="shared" si="292"/>
        <v>1.7326067427025183E-2</v>
      </c>
      <c r="T235">
        <f t="shared" si="292"/>
        <v>1.7115798090835774E-2</v>
      </c>
      <c r="U235">
        <f t="shared" si="292"/>
        <v>1.6906931718886724E-2</v>
      </c>
      <c r="V235">
        <f t="shared" si="292"/>
        <v>1.6699460459646251E-2</v>
      </c>
      <c r="W235">
        <f t="shared" si="292"/>
        <v>1.6493376501916002E-2</v>
      </c>
      <c r="X235">
        <f t="shared" si="292"/>
        <v>1.6288672074634119E-2</v>
      </c>
      <c r="Y235">
        <f t="shared" si="292"/>
        <v>1.6085339446679257E-2</v>
      </c>
      <c r="Z235">
        <f t="shared" si="292"/>
        <v>1.5883370926675522E-2</v>
      </c>
      <c r="AA235">
        <f t="shared" si="292"/>
        <v>1.5682758862798324E-2</v>
      </c>
      <c r="AB235">
        <f t="shared" si="292"/>
        <v>1.5483495642581155E-2</v>
      </c>
      <c r="AC235">
        <f t="shared" si="292"/>
        <v>1.528557369272329E-2</v>
      </c>
      <c r="AD235">
        <f t="shared" si="299"/>
        <v>1.5088985478898352E-2</v>
      </c>
      <c r="AE235">
        <f t="shared" si="299"/>
        <v>1.4893723505563838E-2</v>
      </c>
      <c r="AF235">
        <f t="shared" si="299"/>
        <v>1.4699780315771516E-2</v>
      </c>
      <c r="AG235">
        <f t="shared" si="299"/>
        <v>1.4507148490978698E-2</v>
      </c>
      <c r="AH235">
        <f t="shared" si="296"/>
        <v>1.4315820650860454E-2</v>
      </c>
      <c r="AI235">
        <f t="shared" si="296"/>
        <v>1.4125789453122681E-2</v>
      </c>
      <c r="AJ235">
        <f t="shared" si="296"/>
        <v>1.393704759331605E-2</v>
      </c>
      <c r="AK235">
        <f t="shared" si="296"/>
        <v>1.3749587804650845E-2</v>
      </c>
      <c r="AL235">
        <f t="shared" si="296"/>
        <v>1.3563402857812686E-2</v>
      </c>
      <c r="AM235">
        <f t="shared" si="296"/>
        <v>1.3378485560779111E-2</v>
      </c>
      <c r="AN235">
        <f t="shared" si="296"/>
        <v>1.3194828758637017E-2</v>
      </c>
      <c r="AO235">
        <f t="shared" si="296"/>
        <v>1.301242533340098E-2</v>
      </c>
      <c r="AP235">
        <f t="shared" si="296"/>
        <v>1.283126820383244E-2</v>
      </c>
      <c r="AQ235">
        <f t="shared" si="296"/>
        <v>1.2651350325259707E-2</v>
      </c>
      <c r="AR235">
        <f t="shared" si="293"/>
        <v>1.2472664689398861E-2</v>
      </c>
      <c r="AS235">
        <f t="shared" si="293"/>
        <v>1.229520432417548E-2</v>
      </c>
      <c r="AT235">
        <f t="shared" si="293"/>
        <v>1.2118962293547185E-2</v>
      </c>
      <c r="AU235">
        <f t="shared" si="293"/>
        <v>1.1943931697327095E-2</v>
      </c>
      <c r="AV235">
        <f t="shared" si="293"/>
        <v>1.1770105671008028E-2</v>
      </c>
      <c r="AW235">
        <f t="shared" si="293"/>
        <v>1.1597477385587616E-2</v>
      </c>
      <c r="AX235">
        <f t="shared" si="293"/>
        <v>1.0314247832135217E-2</v>
      </c>
      <c r="AY235">
        <f t="shared" si="293"/>
        <v>8.8174250606323779E-3</v>
      </c>
      <c r="AZ235">
        <f t="shared" si="293"/>
        <v>7.9411069890655463E-3</v>
      </c>
      <c r="BA235">
        <f t="shared" si="293"/>
        <v>7.277665736360444E-3</v>
      </c>
      <c r="BB235">
        <f t="shared" si="293"/>
        <v>6.7357226320092136E-3</v>
      </c>
      <c r="BC235">
        <f t="shared" si="293"/>
        <v>6.2756940819947322E-3</v>
      </c>
      <c r="BD235">
        <f t="shared" si="293"/>
        <v>5.8759039850049379E-3</v>
      </c>
      <c r="BE235">
        <f t="shared" si="293"/>
        <v>5.5228472229136277E-3</v>
      </c>
      <c r="BF235">
        <f t="shared" si="293"/>
        <v>5.2073845171190193E-3</v>
      </c>
      <c r="BG235">
        <f t="shared" si="293"/>
        <v>4.9229646584585144E-3</v>
      </c>
      <c r="BH235">
        <f t="shared" si="300"/>
        <v>4.6646885634292843E-3</v>
      </c>
      <c r="BI235">
        <f t="shared" si="300"/>
        <v>4.4287720803498467E-3</v>
      </c>
      <c r="BJ235">
        <f t="shared" si="300"/>
        <v>4.212216734396106E-3</v>
      </c>
      <c r="BK235">
        <f t="shared" si="300"/>
        <v>4.0125972055571144E-3</v>
      </c>
      <c r="BL235">
        <f t="shared" si="297"/>
        <v>3.8279182892509193E-3</v>
      </c>
      <c r="BM235">
        <f t="shared" si="297"/>
        <v>3.6565152359120858E-3</v>
      </c>
      <c r="BN235">
        <f t="shared" si="297"/>
        <v>3.4969822687720862E-3</v>
      </c>
      <c r="BO235">
        <f t="shared" si="297"/>
        <v>3.3481200299592031E-3</v>
      </c>
      <c r="BP235">
        <f t="shared" si="297"/>
        <v>3.2088961120297237E-3</v>
      </c>
      <c r="BQ235">
        <f t="shared" si="297"/>
        <v>3.078414863611767E-3</v>
      </c>
      <c r="BR235">
        <f t="shared" si="297"/>
        <v>2.9558939125615196E-3</v>
      </c>
      <c r="BS235">
        <f t="shared" si="297"/>
        <v>2.8406456490721924E-3</v>
      </c>
      <c r="BT235">
        <f t="shared" si="297"/>
        <v>2.7320624339449667E-3</v>
      </c>
      <c r="BU235">
        <f t="shared" si="297"/>
        <v>2.629604647541976E-3</v>
      </c>
      <c r="BV235">
        <f t="shared" si="287"/>
        <v>2.5327909347667727E-3</v>
      </c>
      <c r="BW235">
        <f t="shared" si="287"/>
        <v>2.4411901687962211E-3</v>
      </c>
      <c r="BX235">
        <f t="shared" si="287"/>
        <v>2.3544147751561341E-3</v>
      </c>
      <c r="BY235">
        <f t="shared" si="287"/>
        <v>2.2721151434965665E-3</v>
      </c>
      <c r="BZ235">
        <f t="shared" si="287"/>
        <v>2.1939749172012247E-3</v>
      </c>
      <c r="CA235">
        <f t="shared" si="287"/>
        <v>2.1197069975307306E-3</v>
      </c>
      <c r="CB235">
        <f t="shared" si="287"/>
        <v>2.0490501339613765E-3</v>
      </c>
      <c r="CC235">
        <f t="shared" si="287"/>
        <v>1.9817659989269662E-3</v>
      </c>
      <c r="CD235">
        <f t="shared" si="287"/>
        <v>1.9176366655373647E-3</v>
      </c>
      <c r="CE235">
        <f t="shared" si="287"/>
        <v>1.8564624226233132E-3</v>
      </c>
      <c r="CF235">
        <f t="shared" si="290"/>
        <v>1.7980598737871562E-3</v>
      </c>
      <c r="CG235">
        <f t="shared" si="290"/>
        <v>1.74226027685676E-3</v>
      </c>
      <c r="CH235">
        <f t="shared" si="290"/>
        <v>1.6889080878584961E-3</v>
      </c>
      <c r="CI235">
        <f t="shared" si="290"/>
        <v>1.637859679800684E-3</v>
      </c>
      <c r="CJ235">
        <f t="shared" si="290"/>
        <v>1.5889822115338146E-3</v>
      </c>
      <c r="CK235">
        <f t="shared" si="290"/>
        <v>1.5421526259873017E-3</v>
      </c>
      <c r="CL235">
        <f t="shared" si="290"/>
        <v>1.4972567603724922E-3</v>
      </c>
      <c r="CM235">
        <f t="shared" si="290"/>
        <v>1.4541885536404934E-3</v>
      </c>
      <c r="CN235">
        <f t="shared" si="290"/>
        <v>1.4128493387092094E-3</v>
      </c>
      <c r="CO235">
        <f t="shared" si="290"/>
        <v>1.3731472088190173E-3</v>
      </c>
      <c r="CP235">
        <f t="shared" si="294"/>
        <v>1.3349964489132841E-3</v>
      </c>
      <c r="CQ235">
        <f t="shared" si="294"/>
        <v>1.2983170242257776E-3</v>
      </c>
      <c r="CR235">
        <f t="shared" si="294"/>
        <v>8.3626904356144064E-4</v>
      </c>
      <c r="CS235">
        <f t="shared" si="294"/>
        <v>5.434067864969642E-4</v>
      </c>
      <c r="CT235">
        <f t="shared" si="294"/>
        <v>3.7649431944179236E-4</v>
      </c>
      <c r="CU235">
        <f t="shared" si="294"/>
        <v>2.6202591047020442E-4</v>
      </c>
      <c r="CV235">
        <f t="shared" si="294"/>
        <v>1.7899111613430544E-4</v>
      </c>
      <c r="CW235">
        <f t="shared" si="294"/>
        <v>1.1771119450283116E-4</v>
      </c>
      <c r="CX235">
        <f t="shared" si="294"/>
        <v>7.2726373641821904E-5</v>
      </c>
      <c r="CY235">
        <f t="shared" si="294"/>
        <v>4.0572523700861238E-5</v>
      </c>
      <c r="CZ235">
        <f t="shared" si="294"/>
        <v>1.8874000343468082E-5</v>
      </c>
      <c r="DA235">
        <f t="shared" si="294"/>
        <v>5.9087441554490893E-6</v>
      </c>
      <c r="DB235">
        <f t="shared" si="294"/>
        <v>3.754944941049697E-7</v>
      </c>
      <c r="DC235">
        <f t="shared" si="294"/>
        <v>0</v>
      </c>
      <c r="DD235">
        <f t="shared" si="294"/>
        <v>0</v>
      </c>
      <c r="DE235">
        <f t="shared" si="294"/>
        <v>0</v>
      </c>
      <c r="DF235">
        <f t="shared" si="301"/>
        <v>0</v>
      </c>
      <c r="DG235">
        <f t="shared" si="301"/>
        <v>0</v>
      </c>
      <c r="DH235">
        <f t="shared" si="301"/>
        <v>0</v>
      </c>
      <c r="DI235">
        <f t="shared" si="301"/>
        <v>0</v>
      </c>
      <c r="DJ235">
        <f t="shared" si="298"/>
        <v>0</v>
      </c>
      <c r="DK235">
        <f t="shared" si="298"/>
        <v>0</v>
      </c>
      <c r="DL235">
        <f t="shared" si="298"/>
        <v>0</v>
      </c>
      <c r="DM235">
        <f t="shared" si="298"/>
        <v>0</v>
      </c>
      <c r="DN235">
        <f t="shared" si="298"/>
        <v>0</v>
      </c>
      <c r="DO235">
        <f t="shared" si="298"/>
        <v>0</v>
      </c>
      <c r="DP235">
        <f t="shared" si="298"/>
        <v>0</v>
      </c>
      <c r="DQ235">
        <f t="shared" si="298"/>
        <v>0</v>
      </c>
      <c r="DR235">
        <f t="shared" si="298"/>
        <v>0</v>
      </c>
      <c r="DS235">
        <f t="shared" si="298"/>
        <v>0</v>
      </c>
      <c r="DT235">
        <f t="shared" si="288"/>
        <v>0</v>
      </c>
      <c r="DU235">
        <f t="shared" si="288"/>
        <v>0</v>
      </c>
      <c r="DV235">
        <f t="shared" si="288"/>
        <v>0</v>
      </c>
      <c r="DW235">
        <f t="shared" si="288"/>
        <v>0</v>
      </c>
      <c r="DX235">
        <f t="shared" si="288"/>
        <v>0</v>
      </c>
      <c r="DY235">
        <f t="shared" si="288"/>
        <v>0</v>
      </c>
      <c r="DZ235">
        <f t="shared" si="288"/>
        <v>0</v>
      </c>
      <c r="EA235">
        <f t="shared" si="288"/>
        <v>0</v>
      </c>
      <c r="EB235">
        <f t="shared" si="288"/>
        <v>0</v>
      </c>
      <c r="EC235">
        <f t="shared" si="288"/>
        <v>0</v>
      </c>
      <c r="ED235">
        <f t="shared" si="291"/>
        <v>0</v>
      </c>
      <c r="EE235">
        <f t="shared" si="291"/>
        <v>0</v>
      </c>
      <c r="EF235">
        <f t="shared" si="291"/>
        <v>0</v>
      </c>
      <c r="EG235">
        <f t="shared" si="291"/>
        <v>0</v>
      </c>
      <c r="EH235">
        <f t="shared" si="291"/>
        <v>0</v>
      </c>
      <c r="EI235">
        <f t="shared" si="291"/>
        <v>0</v>
      </c>
      <c r="EJ235">
        <f t="shared" si="291"/>
        <v>0</v>
      </c>
      <c r="EK235">
        <f t="shared" si="291"/>
        <v>0</v>
      </c>
      <c r="EL235">
        <f t="shared" si="291"/>
        <v>0</v>
      </c>
      <c r="EM235">
        <f t="shared" si="291"/>
        <v>0</v>
      </c>
      <c r="EN235">
        <f t="shared" si="295"/>
        <v>0</v>
      </c>
      <c r="EO235">
        <f t="shared" si="295"/>
        <v>0</v>
      </c>
      <c r="EP235">
        <f t="shared" si="295"/>
        <v>0</v>
      </c>
      <c r="EQ235">
        <f t="shared" si="295"/>
        <v>0</v>
      </c>
      <c r="ER235">
        <f t="shared" si="295"/>
        <v>0</v>
      </c>
      <c r="ES235">
        <f t="shared" si="295"/>
        <v>0</v>
      </c>
      <c r="ET235">
        <f t="shared" si="295"/>
        <v>0</v>
      </c>
      <c r="EU235">
        <f t="shared" si="295"/>
        <v>0</v>
      </c>
      <c r="EV235">
        <f t="shared" si="295"/>
        <v>0</v>
      </c>
      <c r="EW235">
        <f t="shared" si="295"/>
        <v>0</v>
      </c>
      <c r="EX235">
        <f t="shared" si="295"/>
        <v>0</v>
      </c>
      <c r="EZ235">
        <f t="shared" si="266"/>
        <v>0.89202641759361423</v>
      </c>
      <c r="FB235">
        <f t="shared" si="267"/>
        <v>9.9031060712277963E-3</v>
      </c>
      <c r="FC235">
        <f t="shared" si="268"/>
        <v>0.24874970933871526</v>
      </c>
    </row>
    <row r="236" spans="1:159" x14ac:dyDescent="0.25">
      <c r="A236">
        <v>1445</v>
      </c>
      <c r="B236" s="20">
        <f>'Input spectra'!S235</f>
        <v>3.9957450969351299E-2</v>
      </c>
      <c r="C236">
        <f>'Input spectra'!D235</f>
        <v>0</v>
      </c>
      <c r="D236">
        <f t="shared" si="289"/>
        <v>2.0653927966864227E-2</v>
      </c>
      <c r="E236">
        <f t="shared" si="289"/>
        <v>2.0421751192309708E-2</v>
      </c>
      <c r="F236">
        <f t="shared" si="289"/>
        <v>2.0191097708569139E-2</v>
      </c>
      <c r="G236">
        <f t="shared" si="289"/>
        <v>1.9961959058719392E-2</v>
      </c>
      <c r="H236">
        <f t="shared" si="289"/>
        <v>1.973432682906202E-2</v>
      </c>
      <c r="I236">
        <f t="shared" si="289"/>
        <v>1.9508192648913038E-2</v>
      </c>
      <c r="J236">
        <f t="shared" si="289"/>
        <v>1.9283548190393639E-2</v>
      </c>
      <c r="K236">
        <f t="shared" si="289"/>
        <v>1.906038516822189E-2</v>
      </c>
      <c r="L236">
        <f t="shared" si="289"/>
        <v>1.8838695339505478E-2</v>
      </c>
      <c r="M236">
        <f t="shared" si="289"/>
        <v>1.8618470503535354E-2</v>
      </c>
      <c r="N236">
        <f t="shared" si="292"/>
        <v>1.8399702501580382E-2</v>
      </c>
      <c r="O236">
        <f t="shared" si="292"/>
        <v>1.8182383216682956E-2</v>
      </c>
      <c r="P236">
        <f t="shared" si="292"/>
        <v>1.7966504573455583E-2</v>
      </c>
      <c r="Q236">
        <f t="shared" si="292"/>
        <v>1.7752058537878413E-2</v>
      </c>
      <c r="R236">
        <f t="shared" si="292"/>
        <v>1.7539037117097714E-2</v>
      </c>
      <c r="S236">
        <f t="shared" si="292"/>
        <v>1.7327432359225327E-2</v>
      </c>
      <c r="T236">
        <f t="shared" si="292"/>
        <v>1.7117236353139054E-2</v>
      </c>
      <c r="U236">
        <f t="shared" si="292"/>
        <v>1.6908441228283947E-2</v>
      </c>
      <c r="V236">
        <f t="shared" si="292"/>
        <v>1.6701039154474601E-2</v>
      </c>
      <c r="W236">
        <f t="shared" si="292"/>
        <v>1.6495022341698334E-2</v>
      </c>
      <c r="X236">
        <f t="shared" si="292"/>
        <v>1.6290383039919303E-2</v>
      </c>
      <c r="Y236">
        <f t="shared" si="292"/>
        <v>1.6087113538883549E-2</v>
      </c>
      <c r="Z236">
        <f t="shared" si="292"/>
        <v>1.5885206167924958E-2</v>
      </c>
      <c r="AA236">
        <f t="shared" si="292"/>
        <v>1.5684653295772129E-2</v>
      </c>
      <c r="AB236">
        <f t="shared" si="292"/>
        <v>1.5485447330356181E-2</v>
      </c>
      <c r="AC236">
        <f t="shared" si="292"/>
        <v>1.5287580718619432E-2</v>
      </c>
      <c r="AD236">
        <f t="shared" si="299"/>
        <v>1.5091045946324986E-2</v>
      </c>
      <c r="AE236">
        <f t="shared" si="299"/>
        <v>1.4895835537867256E-2</v>
      </c>
      <c r="AF236">
        <f t="shared" si="299"/>
        <v>1.4701942056083328E-2</v>
      </c>
      <c r="AG236">
        <f t="shared" si="299"/>
        <v>1.450935810206524E-2</v>
      </c>
      <c r="AH236">
        <f t="shared" si="296"/>
        <v>1.4318076314973159E-2</v>
      </c>
      <c r="AI236">
        <f t="shared" si="296"/>
        <v>1.4128089371849423E-2</v>
      </c>
      <c r="AJ236">
        <f t="shared" si="296"/>
        <v>1.3939389987433458E-2</v>
      </c>
      <c r="AK236">
        <f t="shared" si="296"/>
        <v>1.3751970913977575E-2</v>
      </c>
      <c r="AL236">
        <f t="shared" si="296"/>
        <v>1.3565824941063648E-2</v>
      </c>
      <c r="AM236">
        <f t="shared" si="296"/>
        <v>1.3380944895420637E-2</v>
      </c>
      <c r="AN236">
        <f t="shared" si="296"/>
        <v>1.3197323640742982E-2</v>
      </c>
      <c r="AO236">
        <f t="shared" si="296"/>
        <v>1.3014954077509862E-2</v>
      </c>
      <c r="AP236">
        <f t="shared" si="296"/>
        <v>1.2833829142805295E-2</v>
      </c>
      <c r="AQ236">
        <f t="shared" si="296"/>
        <v>1.265394181013909E-2</v>
      </c>
      <c r="AR236">
        <f t="shared" si="293"/>
        <v>1.2475285089268656E-2</v>
      </c>
      <c r="AS236">
        <f t="shared" si="293"/>
        <v>1.2297852026021646E-2</v>
      </c>
      <c r="AT236">
        <f t="shared" si="293"/>
        <v>1.2121635702119422E-2</v>
      </c>
      <c r="AU236">
        <f t="shared" si="293"/>
        <v>1.1946629235001399E-2</v>
      </c>
      <c r="AV236">
        <f t="shared" si="293"/>
        <v>1.177282577765016E-2</v>
      </c>
      <c r="AW236">
        <f t="shared" si="293"/>
        <v>1.1600218518417452E-2</v>
      </c>
      <c r="AX236">
        <f t="shared" si="293"/>
        <v>1.0316739846650203E-2</v>
      </c>
      <c r="AY236">
        <f t="shared" si="293"/>
        <v>8.8196017474599028E-3</v>
      </c>
      <c r="AZ236">
        <f t="shared" si="293"/>
        <v>7.9431090612825609E-3</v>
      </c>
      <c r="BA236">
        <f t="shared" si="293"/>
        <v>7.2795387751839408E-3</v>
      </c>
      <c r="BB236">
        <f t="shared" si="293"/>
        <v>6.7374915753991025E-3</v>
      </c>
      <c r="BC236">
        <f t="shared" si="293"/>
        <v>6.2773751791639926E-3</v>
      </c>
      <c r="BD236">
        <f t="shared" si="293"/>
        <v>5.8775088557127247E-3</v>
      </c>
      <c r="BE236">
        <f t="shared" si="293"/>
        <v>5.5243846766483062E-3</v>
      </c>
      <c r="BF236">
        <f t="shared" si="293"/>
        <v>5.2088615076271326E-3</v>
      </c>
      <c r="BG236">
        <f t="shared" si="293"/>
        <v>4.9243868393691638E-3</v>
      </c>
      <c r="BH236">
        <f t="shared" si="300"/>
        <v>4.6660606365562171E-3</v>
      </c>
      <c r="BI236">
        <f t="shared" si="300"/>
        <v>4.4300980265548247E-3</v>
      </c>
      <c r="BJ236">
        <f t="shared" si="300"/>
        <v>4.2134999734298626E-3</v>
      </c>
      <c r="BK236">
        <f t="shared" si="300"/>
        <v>4.0138407106757815E-3</v>
      </c>
      <c r="BL236">
        <f t="shared" si="297"/>
        <v>3.8291246718072385E-3</v>
      </c>
      <c r="BM236">
        <f t="shared" si="297"/>
        <v>3.6576868093118817E-3</v>
      </c>
      <c r="BN236">
        <f t="shared" si="297"/>
        <v>3.4981210978313744E-3</v>
      </c>
      <c r="BO236">
        <f t="shared" si="297"/>
        <v>3.3492279696725261E-3</v>
      </c>
      <c r="BP236">
        <f t="shared" si="297"/>
        <v>3.2099748384921841E-3</v>
      </c>
      <c r="BQ236">
        <f t="shared" si="297"/>
        <v>3.0794658990171172E-3</v>
      </c>
      <c r="BR236">
        <f t="shared" si="297"/>
        <v>2.9569186456534177E-3</v>
      </c>
      <c r="BS236">
        <f t="shared" si="297"/>
        <v>2.8416453520541929E-3</v>
      </c>
      <c r="BT236">
        <f t="shared" si="297"/>
        <v>2.7330382765961793E-3</v>
      </c>
      <c r="BU236">
        <f t="shared" si="297"/>
        <v>2.6305577091017287E-3</v>
      </c>
      <c r="BV236">
        <f t="shared" si="287"/>
        <v>2.5337222140190503E-3</v>
      </c>
      <c r="BW236">
        <f t="shared" si="287"/>
        <v>2.4421005926874026E-3</v>
      </c>
      <c r="BX236">
        <f t="shared" si="287"/>
        <v>2.3553052062072134E-3</v>
      </c>
      <c r="BY236">
        <f t="shared" si="287"/>
        <v>2.2729863862165078E-3</v>
      </c>
      <c r="BZ236">
        <f t="shared" si="287"/>
        <v>2.1948277236665372E-3</v>
      </c>
      <c r="CA236">
        <f t="shared" si="287"/>
        <v>2.1205420722642887E-3</v>
      </c>
      <c r="CB236">
        <f t="shared" si="287"/>
        <v>2.049868138218558E-3</v>
      </c>
      <c r="CC236">
        <f t="shared" si="287"/>
        <v>1.9825675544775522E-3</v>
      </c>
      <c r="CD236">
        <f t="shared" si="287"/>
        <v>1.9184223580161169E-3</v>
      </c>
      <c r="CE236">
        <f t="shared" si="287"/>
        <v>1.857232804509702E-3</v>
      </c>
      <c r="CF236">
        <f t="shared" si="290"/>
        <v>1.7988154670647181E-3</v>
      </c>
      <c r="CG236">
        <f t="shared" si="290"/>
        <v>1.7430015753944544E-3</v>
      </c>
      <c r="CH236">
        <f t="shared" si="290"/>
        <v>1.6896355595498172E-3</v>
      </c>
      <c r="CI236">
        <f t="shared" si="290"/>
        <v>1.638573768490844E-3</v>
      </c>
      <c r="CJ236">
        <f t="shared" si="290"/>
        <v>1.5896833387608403E-3</v>
      </c>
      <c r="CK236">
        <f t="shared" si="290"/>
        <v>1.5428411925591538E-3</v>
      </c>
      <c r="CL236">
        <f t="shared" si="290"/>
        <v>1.4979331477992142E-3</v>
      </c>
      <c r="CM236">
        <f t="shared" si="290"/>
        <v>1.454853125437787E-3</v>
      </c>
      <c r="CN236">
        <f t="shared" si="290"/>
        <v>1.4135024415876446E-3</v>
      </c>
      <c r="CO236">
        <f t="shared" si="290"/>
        <v>1.3737891737712197E-3</v>
      </c>
      <c r="CP236">
        <f t="shared" si="294"/>
        <v>1.335627592209873E-3</v>
      </c>
      <c r="CQ236">
        <f t="shared" si="294"/>
        <v>1.2989376483294728E-3</v>
      </c>
      <c r="CR236">
        <f t="shared" si="294"/>
        <v>8.3667319253764828E-4</v>
      </c>
      <c r="CS236">
        <f t="shared" si="294"/>
        <v>5.4367225731124906E-4</v>
      </c>
      <c r="CT236">
        <f t="shared" si="294"/>
        <v>3.7668022663648503E-4</v>
      </c>
      <c r="CU236">
        <f t="shared" si="294"/>
        <v>2.6215667167110479E-4</v>
      </c>
      <c r="CV236">
        <f t="shared" si="294"/>
        <v>1.7908138020310591E-4</v>
      </c>
      <c r="CW236">
        <f t="shared" si="294"/>
        <v>1.1777117400247987E-4</v>
      </c>
      <c r="CX236">
        <f t="shared" si="294"/>
        <v>7.2763813352715726E-5</v>
      </c>
      <c r="CY236">
        <f t="shared" si="294"/>
        <v>4.0593623719340664E-5</v>
      </c>
      <c r="CZ236">
        <f t="shared" si="294"/>
        <v>1.8883915069487596E-5</v>
      </c>
      <c r="DA236">
        <f t="shared" si="294"/>
        <v>5.9118791331709826E-6</v>
      </c>
      <c r="DB236">
        <f t="shared" si="294"/>
        <v>3.7569569169991851E-7</v>
      </c>
      <c r="DC236">
        <f t="shared" si="294"/>
        <v>0</v>
      </c>
      <c r="DD236">
        <f t="shared" si="294"/>
        <v>0</v>
      </c>
      <c r="DE236">
        <f t="shared" si="294"/>
        <v>0</v>
      </c>
      <c r="DF236">
        <f t="shared" si="301"/>
        <v>0</v>
      </c>
      <c r="DG236">
        <f t="shared" si="301"/>
        <v>0</v>
      </c>
      <c r="DH236">
        <f t="shared" si="301"/>
        <v>0</v>
      </c>
      <c r="DI236">
        <f t="shared" si="301"/>
        <v>0</v>
      </c>
      <c r="DJ236">
        <f t="shared" si="298"/>
        <v>0</v>
      </c>
      <c r="DK236">
        <f t="shared" si="298"/>
        <v>0</v>
      </c>
      <c r="DL236">
        <f t="shared" si="298"/>
        <v>0</v>
      </c>
      <c r="DM236">
        <f t="shared" si="298"/>
        <v>0</v>
      </c>
      <c r="DN236">
        <f t="shared" si="298"/>
        <v>0</v>
      </c>
      <c r="DO236">
        <f t="shared" si="298"/>
        <v>0</v>
      </c>
      <c r="DP236">
        <f t="shared" si="298"/>
        <v>0</v>
      </c>
      <c r="DQ236">
        <f t="shared" si="298"/>
        <v>0</v>
      </c>
      <c r="DR236">
        <f t="shared" si="298"/>
        <v>0</v>
      </c>
      <c r="DS236">
        <f t="shared" si="298"/>
        <v>0</v>
      </c>
      <c r="DT236">
        <f t="shared" si="288"/>
        <v>0</v>
      </c>
      <c r="DU236">
        <f t="shared" si="288"/>
        <v>0</v>
      </c>
      <c r="DV236">
        <f t="shared" si="288"/>
        <v>0</v>
      </c>
      <c r="DW236">
        <f t="shared" si="288"/>
        <v>0</v>
      </c>
      <c r="DX236">
        <f t="shared" si="288"/>
        <v>0</v>
      </c>
      <c r="DY236">
        <f t="shared" si="288"/>
        <v>0</v>
      </c>
      <c r="DZ236">
        <f t="shared" si="288"/>
        <v>0</v>
      </c>
      <c r="EA236">
        <f t="shared" si="288"/>
        <v>0</v>
      </c>
      <c r="EB236">
        <f t="shared" si="288"/>
        <v>0</v>
      </c>
      <c r="EC236">
        <f t="shared" si="288"/>
        <v>0</v>
      </c>
      <c r="ED236">
        <f t="shared" si="291"/>
        <v>0</v>
      </c>
      <c r="EE236">
        <f t="shared" si="291"/>
        <v>0</v>
      </c>
      <c r="EF236">
        <f t="shared" si="291"/>
        <v>0</v>
      </c>
      <c r="EG236">
        <f t="shared" si="291"/>
        <v>0</v>
      </c>
      <c r="EH236">
        <f t="shared" si="291"/>
        <v>0</v>
      </c>
      <c r="EI236">
        <f t="shared" si="291"/>
        <v>0</v>
      </c>
      <c r="EJ236">
        <f t="shared" si="291"/>
        <v>0</v>
      </c>
      <c r="EK236">
        <f t="shared" si="291"/>
        <v>0</v>
      </c>
      <c r="EL236">
        <f t="shared" si="291"/>
        <v>0</v>
      </c>
      <c r="EM236">
        <f t="shared" si="291"/>
        <v>0</v>
      </c>
      <c r="EN236">
        <f t="shared" si="295"/>
        <v>0</v>
      </c>
      <c r="EO236">
        <f t="shared" si="295"/>
        <v>0</v>
      </c>
      <c r="EP236">
        <f t="shared" si="295"/>
        <v>0</v>
      </c>
      <c r="EQ236">
        <f t="shared" si="295"/>
        <v>0</v>
      </c>
      <c r="ER236">
        <f t="shared" si="295"/>
        <v>0</v>
      </c>
      <c r="ES236">
        <f t="shared" si="295"/>
        <v>0</v>
      </c>
      <c r="ET236">
        <f t="shared" si="295"/>
        <v>0</v>
      </c>
      <c r="EU236">
        <f t="shared" si="295"/>
        <v>0</v>
      </c>
      <c r="EV236">
        <f t="shared" si="295"/>
        <v>0</v>
      </c>
      <c r="EW236">
        <f t="shared" si="295"/>
        <v>0</v>
      </c>
      <c r="EX236">
        <f t="shared" si="295"/>
        <v>0</v>
      </c>
      <c r="EZ236">
        <f t="shared" si="266"/>
        <v>0.89215616075963822</v>
      </c>
      <c r="FB236">
        <f t="shared" si="267"/>
        <v>9.8902366098627681E-3</v>
      </c>
      <c r="FC236">
        <f t="shared" si="268"/>
        <v>0.2487513504235763</v>
      </c>
    </row>
    <row r="237" spans="1:159" x14ac:dyDescent="0.25">
      <c r="A237">
        <v>1450</v>
      </c>
      <c r="B237" s="20">
        <f>'Input spectra'!S236</f>
        <v>3.9904933630197703E-2</v>
      </c>
      <c r="C237">
        <f>'Input spectra'!D236</f>
        <v>0</v>
      </c>
      <c r="D237">
        <f t="shared" si="289"/>
        <v>2.0653927966864227E-2</v>
      </c>
      <c r="E237">
        <f t="shared" si="289"/>
        <v>2.0421858442194678E-2</v>
      </c>
      <c r="F237">
        <f t="shared" si="289"/>
        <v>2.019130978622816E-2</v>
      </c>
      <c r="G237">
        <f t="shared" si="289"/>
        <v>1.9962273565889165E-2</v>
      </c>
      <c r="H237">
        <f t="shared" si="289"/>
        <v>1.9734741391150366E-2</v>
      </c>
      <c r="I237">
        <f t="shared" si="289"/>
        <v>1.9508704914823528E-2</v>
      </c>
      <c r="J237">
        <f t="shared" si="289"/>
        <v>1.9284155832351348E-2</v>
      </c>
      <c r="K237">
        <f t="shared" si="289"/>
        <v>1.9061085881600267E-2</v>
      </c>
      <c r="L237">
        <f t="shared" si="289"/>
        <v>1.8839486842654303E-2</v>
      </c>
      <c r="M237">
        <f t="shared" si="289"/>
        <v>1.8619350537609821E-2</v>
      </c>
      <c r="N237">
        <f t="shared" si="292"/>
        <v>1.840066883037127E-2</v>
      </c>
      <c r="O237">
        <f t="shared" si="292"/>
        <v>1.8183433626447875E-2</v>
      </c>
      <c r="P237">
        <f t="shared" si="292"/>
        <v>1.7967636872751321E-2</v>
      </c>
      <c r="Q237">
        <f t="shared" si="292"/>
        <v>1.7753270557394348E-2</v>
      </c>
      <c r="R237">
        <f t="shared" si="292"/>
        <v>1.7540326709490291E-2</v>
      </c>
      <c r="S237">
        <f t="shared" si="292"/>
        <v>1.732879739895362E-2</v>
      </c>
      <c r="T237">
        <f t="shared" si="292"/>
        <v>1.7118674736301343E-2</v>
      </c>
      <c r="U237">
        <f t="shared" si="292"/>
        <v>1.6909950872455389E-2</v>
      </c>
      <c r="V237">
        <f t="shared" si="292"/>
        <v>1.6702617998545933E-2</v>
      </c>
      <c r="W237">
        <f t="shared" si="292"/>
        <v>1.6496668345715594E-2</v>
      </c>
      <c r="X237">
        <f t="shared" si="292"/>
        <v>1.6292094184924614E-2</v>
      </c>
      <c r="Y237">
        <f t="shared" si="292"/>
        <v>1.6088887826756892E-2</v>
      </c>
      <c r="Z237">
        <f t="shared" si="292"/>
        <v>1.5887041621227012E-2</v>
      </c>
      <c r="AA237">
        <f t="shared" si="292"/>
        <v>1.5686547957588087E-2</v>
      </c>
      <c r="AB237">
        <f t="shared" si="292"/>
        <v>1.5487399264140585E-2</v>
      </c>
      <c r="AC237">
        <f t="shared" si="292"/>
        <v>1.5289588008042016E-2</v>
      </c>
      <c r="AD237">
        <f t="shared" si="299"/>
        <v>1.5093106695117521E-2</v>
      </c>
      <c r="AE237">
        <f t="shared" si="299"/>
        <v>1.4897947869671359E-2</v>
      </c>
      <c r="AF237">
        <f t="shared" si="299"/>
        <v>1.4704104114299288E-2</v>
      </c>
      <c r="AG237">
        <f t="shared" si="299"/>
        <v>1.4511568049701801E-2</v>
      </c>
      <c r="AH237">
        <f t="shared" si="296"/>
        <v>1.4320332334498288E-2</v>
      </c>
      <c r="AI237">
        <f t="shared" si="296"/>
        <v>1.4130389665042037E-2</v>
      </c>
      <c r="AJ237">
        <f t="shared" si="296"/>
        <v>1.394173277523612E-2</v>
      </c>
      <c r="AK237">
        <f t="shared" si="296"/>
        <v>1.3754354436350142E-2</v>
      </c>
      <c r="AL237">
        <f t="shared" si="296"/>
        <v>1.3568247456837866E-2</v>
      </c>
      <c r="AM237">
        <f t="shared" si="296"/>
        <v>1.3383404682155696E-2</v>
      </c>
      <c r="AN237">
        <f t="shared" si="296"/>
        <v>1.3199818994581988E-2</v>
      </c>
      <c r="AO237">
        <f t="shared" si="296"/>
        <v>1.3017483313037257E-2</v>
      </c>
      <c r="AP237">
        <f t="shared" si="296"/>
        <v>1.2836390592905209E-2</v>
      </c>
      <c r="AQ237">
        <f t="shared" si="296"/>
        <v>1.2656533825854603E-2</v>
      </c>
      <c r="AR237">
        <f t="shared" si="293"/>
        <v>1.2477906039661982E-2</v>
      </c>
      <c r="AS237">
        <f t="shared" si="293"/>
        <v>1.2300500298035241E-2</v>
      </c>
      <c r="AT237">
        <f t="shared" si="293"/>
        <v>1.2124309700437973E-2</v>
      </c>
      <c r="AU237">
        <f t="shared" si="293"/>
        <v>1.1949327381914742E-2</v>
      </c>
      <c r="AV237">
        <f t="shared" si="293"/>
        <v>1.1775546512917071E-2</v>
      </c>
      <c r="AW237">
        <f t="shared" si="293"/>
        <v>1.1602960299130348E-2</v>
      </c>
      <c r="AX237">
        <f t="shared" si="293"/>
        <v>1.0319232463258176E-2</v>
      </c>
      <c r="AY237">
        <f t="shared" si="293"/>
        <v>8.8217789716285994E-3</v>
      </c>
      <c r="AZ237">
        <f t="shared" si="293"/>
        <v>7.9451116382520167E-3</v>
      </c>
      <c r="BA237">
        <f t="shared" si="293"/>
        <v>7.2814122960678318E-3</v>
      </c>
      <c r="BB237">
        <f t="shared" si="293"/>
        <v>6.7392609833509774E-3</v>
      </c>
      <c r="BC237">
        <f t="shared" si="293"/>
        <v>6.2790567266559809E-3</v>
      </c>
      <c r="BD237">
        <f t="shared" si="293"/>
        <v>5.8791141647547614E-3</v>
      </c>
      <c r="BE237">
        <f t="shared" si="293"/>
        <v>5.5259225583803324E-3</v>
      </c>
      <c r="BF237">
        <f t="shared" si="293"/>
        <v>5.2103389170597451E-3</v>
      </c>
      <c r="BG237">
        <f t="shared" si="293"/>
        <v>4.9258094311295077E-3</v>
      </c>
      <c r="BH237">
        <f t="shared" si="300"/>
        <v>4.6674331132652179E-3</v>
      </c>
      <c r="BI237">
        <f t="shared" si="300"/>
        <v>4.4314243697396657E-3</v>
      </c>
      <c r="BJ237">
        <f t="shared" si="300"/>
        <v>4.2147836033984898E-3</v>
      </c>
      <c r="BK237">
        <f t="shared" si="300"/>
        <v>4.0150846011570689E-3</v>
      </c>
      <c r="BL237">
        <f t="shared" si="297"/>
        <v>3.8303314345594637E-3</v>
      </c>
      <c r="BM237">
        <f t="shared" si="297"/>
        <v>3.658858758092097E-3</v>
      </c>
      <c r="BN237">
        <f t="shared" si="297"/>
        <v>3.4992602977623219E-3</v>
      </c>
      <c r="BO237">
        <f t="shared" si="297"/>
        <v>3.3503362760185836E-3</v>
      </c>
      <c r="BP237">
        <f t="shared" si="297"/>
        <v>3.2110539275873799E-3</v>
      </c>
      <c r="BQ237">
        <f t="shared" si="297"/>
        <v>3.0805172932679989E-3</v>
      </c>
      <c r="BR237">
        <f t="shared" si="297"/>
        <v>2.957943733994163E-3</v>
      </c>
      <c r="BS237">
        <f t="shared" si="297"/>
        <v>2.8426454068597473E-3</v>
      </c>
      <c r="BT237">
        <f t="shared" si="297"/>
        <v>2.7340144678005083E-3</v>
      </c>
      <c r="BU237">
        <f t="shared" si="297"/>
        <v>2.6315111160846354E-3</v>
      </c>
      <c r="BV237">
        <f t="shared" si="287"/>
        <v>2.5346538356924202E-3</v>
      </c>
      <c r="BW237">
        <f t="shared" si="287"/>
        <v>2.4430113561144657E-3</v>
      </c>
      <c r="BX237">
        <f t="shared" si="287"/>
        <v>2.3561959740160559E-3</v>
      </c>
      <c r="BY237">
        <f t="shared" si="287"/>
        <v>2.2738579630145329E-3</v>
      </c>
      <c r="BZ237">
        <f t="shared" si="287"/>
        <v>2.1956808616209913E-3</v>
      </c>
      <c r="CA237">
        <f t="shared" si="287"/>
        <v>2.1213774759819043E-3</v>
      </c>
      <c r="CB237">
        <f t="shared" si="287"/>
        <v>2.0506864690323962E-3</v>
      </c>
      <c r="CC237">
        <f t="shared" si="287"/>
        <v>1.9833694342295308E-3</v>
      </c>
      <c r="CD237">
        <f t="shared" si="287"/>
        <v>1.9192083724081279E-3</v>
      </c>
      <c r="CE237">
        <f t="shared" si="287"/>
        <v>1.8580035060838157E-3</v>
      </c>
      <c r="CF237">
        <f t="shared" si="290"/>
        <v>1.7995713778629623E-3</v>
      </c>
      <c r="CG237">
        <f t="shared" si="290"/>
        <v>1.7437431893405453E-3</v>
      </c>
      <c r="CH237">
        <f t="shared" si="290"/>
        <v>1.6903633445885982E-3</v>
      </c>
      <c r="CI237">
        <f t="shared" si="290"/>
        <v>1.6392881685157671E-3</v>
      </c>
      <c r="CJ237">
        <f t="shared" si="290"/>
        <v>1.5903847753553232E-3</v>
      </c>
      <c r="CK237">
        <f t="shared" si="290"/>
        <v>1.5435300665739362E-3</v>
      </c>
      <c r="CL237">
        <f t="shared" si="290"/>
        <v>1.4986098407847163E-3</v>
      </c>
      <c r="CM237">
        <f t="shared" si="290"/>
        <v>1.455518000947877E-3</v>
      </c>
      <c r="CN237">
        <f t="shared" si="290"/>
        <v>1.4141558463690188E-3</v>
      </c>
      <c r="CO237">
        <f t="shared" si="290"/>
        <v>1.3744314388507465E-3</v>
      </c>
      <c r="CP237">
        <f t="shared" si="294"/>
        <v>1.3362590338906702E-3</v>
      </c>
      <c r="CQ237">
        <f t="shared" si="294"/>
        <v>1.2995585691051434E-3</v>
      </c>
      <c r="CR237">
        <f t="shared" si="294"/>
        <v>8.3707753682946107E-4</v>
      </c>
      <c r="CS237">
        <f t="shared" si="294"/>
        <v>5.4393785781613527E-4</v>
      </c>
      <c r="CT237">
        <f t="shared" si="294"/>
        <v>3.7686622562933526E-4</v>
      </c>
      <c r="CU237">
        <f t="shared" si="294"/>
        <v>2.6228749812697E-4</v>
      </c>
      <c r="CV237">
        <f t="shared" si="294"/>
        <v>1.7917168979149565E-4</v>
      </c>
      <c r="CW237">
        <f t="shared" si="294"/>
        <v>1.1783118406456049E-4</v>
      </c>
      <c r="CX237">
        <f t="shared" si="294"/>
        <v>7.2801272337662075E-5</v>
      </c>
      <c r="CY237">
        <f t="shared" si="294"/>
        <v>4.0614734711028989E-5</v>
      </c>
      <c r="CZ237">
        <f t="shared" si="294"/>
        <v>1.88938350038249E-5</v>
      </c>
      <c r="DA237">
        <f t="shared" si="294"/>
        <v>5.9150157742049133E-6</v>
      </c>
      <c r="DB237">
        <f t="shared" si="294"/>
        <v>3.7589699710063464E-7</v>
      </c>
      <c r="DC237">
        <f t="shared" si="294"/>
        <v>0</v>
      </c>
      <c r="DD237">
        <f t="shared" si="294"/>
        <v>0</v>
      </c>
      <c r="DE237">
        <f t="shared" si="294"/>
        <v>0</v>
      </c>
      <c r="DF237">
        <f t="shared" si="301"/>
        <v>0</v>
      </c>
      <c r="DG237">
        <f t="shared" si="301"/>
        <v>0</v>
      </c>
      <c r="DH237">
        <f t="shared" si="301"/>
        <v>0</v>
      </c>
      <c r="DI237">
        <f t="shared" si="301"/>
        <v>0</v>
      </c>
      <c r="DJ237">
        <f t="shared" si="298"/>
        <v>0</v>
      </c>
      <c r="DK237">
        <f t="shared" si="298"/>
        <v>0</v>
      </c>
      <c r="DL237">
        <f t="shared" si="298"/>
        <v>0</v>
      </c>
      <c r="DM237">
        <f t="shared" si="298"/>
        <v>0</v>
      </c>
      <c r="DN237">
        <f t="shared" si="298"/>
        <v>0</v>
      </c>
      <c r="DO237">
        <f t="shared" si="298"/>
        <v>0</v>
      </c>
      <c r="DP237">
        <f t="shared" si="298"/>
        <v>0</v>
      </c>
      <c r="DQ237">
        <f t="shared" si="298"/>
        <v>0</v>
      </c>
      <c r="DR237">
        <f t="shared" si="298"/>
        <v>0</v>
      </c>
      <c r="DS237">
        <f t="shared" si="298"/>
        <v>0</v>
      </c>
      <c r="DT237">
        <f t="shared" si="288"/>
        <v>0</v>
      </c>
      <c r="DU237">
        <f t="shared" si="288"/>
        <v>0</v>
      </c>
      <c r="DV237">
        <f t="shared" si="288"/>
        <v>0</v>
      </c>
      <c r="DW237">
        <f t="shared" si="288"/>
        <v>0</v>
      </c>
      <c r="DX237">
        <f t="shared" si="288"/>
        <v>0</v>
      </c>
      <c r="DY237">
        <f t="shared" si="288"/>
        <v>0</v>
      </c>
      <c r="DZ237">
        <f t="shared" si="288"/>
        <v>0</v>
      </c>
      <c r="EA237">
        <f t="shared" si="288"/>
        <v>0</v>
      </c>
      <c r="EB237">
        <f t="shared" si="288"/>
        <v>0</v>
      </c>
      <c r="EC237">
        <f t="shared" si="288"/>
        <v>0</v>
      </c>
      <c r="ED237">
        <f t="shared" si="291"/>
        <v>0</v>
      </c>
      <c r="EE237">
        <f t="shared" si="291"/>
        <v>0</v>
      </c>
      <c r="EF237">
        <f t="shared" si="291"/>
        <v>0</v>
      </c>
      <c r="EG237">
        <f t="shared" si="291"/>
        <v>0</v>
      </c>
      <c r="EH237">
        <f t="shared" si="291"/>
        <v>0</v>
      </c>
      <c r="EI237">
        <f t="shared" si="291"/>
        <v>0</v>
      </c>
      <c r="EJ237">
        <f t="shared" si="291"/>
        <v>0</v>
      </c>
      <c r="EK237">
        <f t="shared" si="291"/>
        <v>0</v>
      </c>
      <c r="EL237">
        <f t="shared" si="291"/>
        <v>0</v>
      </c>
      <c r="EM237">
        <f t="shared" si="291"/>
        <v>0</v>
      </c>
      <c r="EN237">
        <f t="shared" si="295"/>
        <v>0</v>
      </c>
      <c r="EO237">
        <f t="shared" si="295"/>
        <v>0</v>
      </c>
      <c r="EP237">
        <f t="shared" si="295"/>
        <v>0</v>
      </c>
      <c r="EQ237">
        <f t="shared" si="295"/>
        <v>0</v>
      </c>
      <c r="ER237">
        <f t="shared" si="295"/>
        <v>0</v>
      </c>
      <c r="ES237">
        <f t="shared" si="295"/>
        <v>0</v>
      </c>
      <c r="ET237">
        <f t="shared" si="295"/>
        <v>0</v>
      </c>
      <c r="EU237">
        <f t="shared" si="295"/>
        <v>0</v>
      </c>
      <c r="EV237">
        <f t="shared" si="295"/>
        <v>0</v>
      </c>
      <c r="EW237">
        <f t="shared" si="295"/>
        <v>0</v>
      </c>
      <c r="EX237">
        <f t="shared" si="295"/>
        <v>0</v>
      </c>
      <c r="EZ237">
        <f t="shared" si="266"/>
        <v>0.89228593320744531</v>
      </c>
      <c r="FB237">
        <f t="shared" si="267"/>
        <v>9.8773668105583967E-3</v>
      </c>
      <c r="FC237">
        <f t="shared" si="268"/>
        <v>0.24875299150865263</v>
      </c>
    </row>
    <row r="238" spans="1:159" x14ac:dyDescent="0.25">
      <c r="A238">
        <v>1455</v>
      </c>
      <c r="B238" s="20">
        <f>'Input spectra'!S237</f>
        <v>3.98524162910441E-2</v>
      </c>
      <c r="C238">
        <f>'Input spectra'!D237</f>
        <v>0</v>
      </c>
      <c r="D238">
        <f t="shared" si="289"/>
        <v>2.0653927966864227E-2</v>
      </c>
      <c r="E238">
        <f t="shared" si="289"/>
        <v>2.0421965692642898E-2</v>
      </c>
      <c r="F238">
        <f t="shared" si="289"/>
        <v>2.0191521866114746E-2</v>
      </c>
      <c r="G238">
        <f t="shared" si="289"/>
        <v>1.9962588078014099E-2</v>
      </c>
      <c r="H238">
        <f t="shared" si="289"/>
        <v>1.9735155961947481E-2</v>
      </c>
      <c r="I238">
        <f t="shared" si="289"/>
        <v>1.9509217194185618E-2</v>
      </c>
      <c r="J238">
        <f t="shared" si="289"/>
        <v>1.9284763493456404E-2</v>
      </c>
      <c r="K238">
        <f t="shared" si="289"/>
        <v>1.9061786620738836E-2</v>
      </c>
      <c r="L238">
        <f t="shared" si="289"/>
        <v>1.884027837905794E-2</v>
      </c>
      <c r="M238">
        <f t="shared" si="289"/>
        <v>1.8620230613280615E-2</v>
      </c>
      <c r="N238">
        <f t="shared" si="292"/>
        <v>1.8401635209912507E-2</v>
      </c>
      <c r="O238">
        <f t="shared" si="292"/>
        <v>1.8184484096895746E-2</v>
      </c>
      <c r="P238">
        <f t="shared" si="292"/>
        <v>1.7968769243407727E-2</v>
      </c>
      <c r="Q238">
        <f t="shared" ref="N238:AC247" si="302">Q$2*EXP(- Q$1 * ($C238*_c2+$B238))</f>
        <v>1.7754482659660762E-2</v>
      </c>
      <c r="R238">
        <f t="shared" si="302"/>
        <v>1.7541616396702705E-2</v>
      </c>
      <c r="S238">
        <f t="shared" si="302"/>
        <v>1.7330162546218525E-2</v>
      </c>
      <c r="T238">
        <f t="shared" si="302"/>
        <v>1.7120113240332798E-2</v>
      </c>
      <c r="U238">
        <f t="shared" si="302"/>
        <v>1.691146065141309E-2</v>
      </c>
      <c r="V238">
        <f t="shared" si="302"/>
        <v>1.6704196991874361E-2</v>
      </c>
      <c r="W238">
        <f t="shared" si="302"/>
        <v>1.6498314513984182E-2</v>
      </c>
      <c r="X238">
        <f t="shared" si="302"/>
        <v>1.6293805509668927E-2</v>
      </c>
      <c r="Y238">
        <f t="shared" si="302"/>
        <v>1.6090662310320872E-2</v>
      </c>
      <c r="Z238">
        <f t="shared" si="302"/>
        <v>1.5888877286606189E-2</v>
      </c>
      <c r="AA238">
        <f t="shared" si="302"/>
        <v>1.568844284827384E-2</v>
      </c>
      <c r="AB238">
        <f t="shared" si="302"/>
        <v>1.5489351443965377E-2</v>
      </c>
      <c r="AC238">
        <f t="shared" si="302"/>
        <v>1.5291595561025653E-2</v>
      </c>
      <c r="AD238">
        <f t="shared" si="299"/>
        <v>1.5095167725314378E-2</v>
      </c>
      <c r="AE238">
        <f t="shared" si="299"/>
        <v>1.4900060501018622E-2</v>
      </c>
      <c r="AF238">
        <f t="shared" si="299"/>
        <v>1.4706266490466148E-2</v>
      </c>
      <c r="AG238">
        <f t="shared" si="299"/>
        <v>1.4513778333939645E-2</v>
      </c>
      <c r="AH238">
        <f t="shared" si="296"/>
        <v>1.4322588709491848E-2</v>
      </c>
      <c r="AI238">
        <f t="shared" si="296"/>
        <v>1.4132690332761499E-2</v>
      </c>
      <c r="AJ238">
        <f t="shared" si="296"/>
        <v>1.3944075956790208E-2</v>
      </c>
      <c r="AK238">
        <f t="shared" si="296"/>
        <v>1.375673837184014E-2</v>
      </c>
      <c r="AL238">
        <f t="shared" si="296"/>
        <v>1.3570670405212587E-2</v>
      </c>
      <c r="AM238">
        <f t="shared" si="296"/>
        <v>1.33858649210674E-2</v>
      </c>
      <c r="AN238">
        <f t="shared" si="296"/>
        <v>1.3202314820243231E-2</v>
      </c>
      <c r="AO238">
        <f t="shared" si="296"/>
        <v>1.3020013040078668E-2</v>
      </c>
      <c r="AP238">
        <f t="shared" si="296"/>
        <v>1.2838952554234199E-2</v>
      </c>
      <c r="AQ238">
        <f t="shared" si="296"/>
        <v>1.265912637251498E-2</v>
      </c>
      <c r="AR238">
        <f t="shared" si="293"/>
        <v>1.2480527540694506E-2</v>
      </c>
      <c r="AS238">
        <f t="shared" si="293"/>
        <v>1.2303149140339049E-2</v>
      </c>
      <c r="AT238">
        <f t="shared" si="293"/>
        <v>1.2126984288632939E-2</v>
      </c>
      <c r="AU238">
        <f t="shared" ref="AR238:BG247" si="303">AU$2*EXP(- AU$1 * ($C238*_c2+$B238))</f>
        <v>1.1952026138204721E-2</v>
      </c>
      <c r="AV238">
        <f t="shared" si="303"/>
        <v>1.1778267876954044E-2</v>
      </c>
      <c r="AW238">
        <f t="shared" si="303"/>
        <v>1.1605702727879438E-2</v>
      </c>
      <c r="AX238">
        <f t="shared" si="303"/>
        <v>1.0321725682104614E-2</v>
      </c>
      <c r="AY238">
        <f t="shared" si="303"/>
        <v>8.8239567332711218E-3</v>
      </c>
      <c r="AZ238">
        <f t="shared" si="303"/>
        <v>7.9471147201011696E-3</v>
      </c>
      <c r="BA238">
        <f t="shared" si="303"/>
        <v>7.2832862991361854E-3</v>
      </c>
      <c r="BB238">
        <f t="shared" si="303"/>
        <v>6.7410308559868485E-3</v>
      </c>
      <c r="BC238">
        <f t="shared" si="303"/>
        <v>6.2807387245913289E-3</v>
      </c>
      <c r="BD238">
        <f t="shared" si="303"/>
        <v>5.8807199122507745E-3</v>
      </c>
      <c r="BE238">
        <f t="shared" si="303"/>
        <v>5.5274608682288574E-3</v>
      </c>
      <c r="BF238">
        <f t="shared" si="303"/>
        <v>5.2118167455356785E-3</v>
      </c>
      <c r="BG238">
        <f t="shared" si="303"/>
        <v>4.9272324338582394E-3</v>
      </c>
      <c r="BH238">
        <f t="shared" si="300"/>
        <v>4.6688059936749971E-3</v>
      </c>
      <c r="BI238">
        <f t="shared" si="300"/>
        <v>4.4327511100232227E-3</v>
      </c>
      <c r="BJ238">
        <f t="shared" si="300"/>
        <v>4.2160676244210882E-3</v>
      </c>
      <c r="BK238">
        <f t="shared" si="300"/>
        <v>4.0163288771204028E-3</v>
      </c>
      <c r="BL238">
        <f t="shared" si="297"/>
        <v>3.8315385776274183E-3</v>
      </c>
      <c r="BM238">
        <f t="shared" si="297"/>
        <v>3.6600310823730084E-3</v>
      </c>
      <c r="BN238">
        <f t="shared" si="297"/>
        <v>3.5003998686857093E-3</v>
      </c>
      <c r="BO238">
        <f t="shared" si="297"/>
        <v>3.3514449491187015E-3</v>
      </c>
      <c r="BP238">
        <f t="shared" si="297"/>
        <v>3.2121333794372176E-3</v>
      </c>
      <c r="BQ238">
        <f t="shared" si="297"/>
        <v>3.0815690464869316E-3</v>
      </c>
      <c r="BR238">
        <f t="shared" si="297"/>
        <v>2.9589691777069126E-3</v>
      </c>
      <c r="BS238">
        <f t="shared" si="297"/>
        <v>2.8436458136126739E-3</v>
      </c>
      <c r="BT238">
        <f t="shared" si="297"/>
        <v>2.7349910076824523E-3</v>
      </c>
      <c r="BU238">
        <f t="shared" si="297"/>
        <v>2.632464868615892E-3</v>
      </c>
      <c r="BV238">
        <f t="shared" si="287"/>
        <v>2.53558579991279E-3</v>
      </c>
      <c r="BW238">
        <f t="shared" si="287"/>
        <v>2.443922459204041E-3</v>
      </c>
      <c r="BX238">
        <f t="shared" si="287"/>
        <v>2.3570870787100236E-3</v>
      </c>
      <c r="BY238">
        <f t="shared" si="287"/>
        <v>2.2747298740187459E-3</v>
      </c>
      <c r="BZ238">
        <f t="shared" si="287"/>
        <v>2.1965343311934416E-3</v>
      </c>
      <c r="CA238">
        <f t="shared" si="287"/>
        <v>2.1222132088131833E-3</v>
      </c>
      <c r="CB238">
        <f t="shared" si="287"/>
        <v>2.0515051265332582E-3</v>
      </c>
      <c r="CC238">
        <f t="shared" si="287"/>
        <v>1.9841716383140326E-3</v>
      </c>
      <c r="CD238">
        <f t="shared" si="287"/>
        <v>1.9199947088452934E-3</v>
      </c>
      <c r="CE238">
        <f t="shared" si="287"/>
        <v>1.8587745274783176E-3</v>
      </c>
      <c r="CF238">
        <f t="shared" si="290"/>
        <v>1.8003276063153217E-3</v>
      </c>
      <c r="CG238">
        <f t="shared" si="290"/>
        <v>1.7444851188292336E-3</v>
      </c>
      <c r="CH238">
        <f t="shared" si="290"/>
        <v>1.6910914431098102E-3</v>
      </c>
      <c r="CI238">
        <f t="shared" si="290"/>
        <v>1.6400028800111928E-3</v>
      </c>
      <c r="CJ238">
        <f t="shared" si="290"/>
        <v>1.591086521453771E-3</v>
      </c>
      <c r="CK238">
        <f t="shared" si="290"/>
        <v>1.5442192481689224E-3</v>
      </c>
      <c r="CL238">
        <f t="shared" si="290"/>
        <v>1.4992868394670363E-3</v>
      </c>
      <c r="CM238">
        <f t="shared" si="290"/>
        <v>1.4561831803095629E-3</v>
      </c>
      <c r="CN238">
        <f t="shared" si="290"/>
        <v>1.414809553192891E-3</v>
      </c>
      <c r="CO238">
        <f t="shared" si="290"/>
        <v>1.3750740041979131E-3</v>
      </c>
      <c r="CP238">
        <f t="shared" si="294"/>
        <v>1.3368907740967445E-3</v>
      </c>
      <c r="CQ238">
        <f t="shared" si="294"/>
        <v>1.3001797866946066E-3</v>
      </c>
      <c r="CR238">
        <f t="shared" si="294"/>
        <v>8.3748207653127108E-4</v>
      </c>
      <c r="CS238">
        <f t="shared" ref="CP238:DE247" si="304">CS$2*EXP(- CS$1 * ($C238*_c2+$B238))</f>
        <v>5.4420358807498123E-4</v>
      </c>
      <c r="CT238">
        <f t="shared" si="304"/>
        <v>3.770523164656722E-4</v>
      </c>
      <c r="CU238">
        <f t="shared" si="304"/>
        <v>2.6241838987036521E-4</v>
      </c>
      <c r="CV238">
        <f t="shared" si="304"/>
        <v>1.7926204492243008E-4</v>
      </c>
      <c r="CW238">
        <f t="shared" si="304"/>
        <v>1.1789122470464615E-4</v>
      </c>
      <c r="CX238">
        <f t="shared" si="304"/>
        <v>7.2838750606583368E-5</v>
      </c>
      <c r="CY238">
        <f t="shared" si="304"/>
        <v>4.0635856681632954E-5</v>
      </c>
      <c r="CZ238">
        <f t="shared" si="304"/>
        <v>1.8903760149215991E-5</v>
      </c>
      <c r="DA238">
        <f t="shared" si="304"/>
        <v>5.9181540794333856E-6</v>
      </c>
      <c r="DB238">
        <f t="shared" si="304"/>
        <v>3.7609841036488304E-7</v>
      </c>
      <c r="DC238">
        <f t="shared" si="304"/>
        <v>0</v>
      </c>
      <c r="DD238">
        <f t="shared" si="304"/>
        <v>0</v>
      </c>
      <c r="DE238">
        <f t="shared" si="304"/>
        <v>0</v>
      </c>
      <c r="DF238">
        <f t="shared" si="301"/>
        <v>0</v>
      </c>
      <c r="DG238">
        <f t="shared" si="301"/>
        <v>0</v>
      </c>
      <c r="DH238">
        <f t="shared" si="301"/>
        <v>0</v>
      </c>
      <c r="DI238">
        <f t="shared" si="301"/>
        <v>0</v>
      </c>
      <c r="DJ238">
        <f t="shared" si="298"/>
        <v>0</v>
      </c>
      <c r="DK238">
        <f t="shared" si="298"/>
        <v>0</v>
      </c>
      <c r="DL238">
        <f t="shared" si="298"/>
        <v>0</v>
      </c>
      <c r="DM238">
        <f t="shared" si="298"/>
        <v>0</v>
      </c>
      <c r="DN238">
        <f t="shared" si="298"/>
        <v>0</v>
      </c>
      <c r="DO238">
        <f t="shared" si="298"/>
        <v>0</v>
      </c>
      <c r="DP238">
        <f t="shared" si="298"/>
        <v>0</v>
      </c>
      <c r="DQ238">
        <f t="shared" si="298"/>
        <v>0</v>
      </c>
      <c r="DR238">
        <f t="shared" si="298"/>
        <v>0</v>
      </c>
      <c r="DS238">
        <f t="shared" si="298"/>
        <v>0</v>
      </c>
      <c r="DT238">
        <f t="shared" si="288"/>
        <v>0</v>
      </c>
      <c r="DU238">
        <f t="shared" si="288"/>
        <v>0</v>
      </c>
      <c r="DV238">
        <f t="shared" si="288"/>
        <v>0</v>
      </c>
      <c r="DW238">
        <f t="shared" si="288"/>
        <v>0</v>
      </c>
      <c r="DX238">
        <f t="shared" si="288"/>
        <v>0</v>
      </c>
      <c r="DY238">
        <f t="shared" si="288"/>
        <v>0</v>
      </c>
      <c r="DZ238">
        <f t="shared" si="288"/>
        <v>0</v>
      </c>
      <c r="EA238">
        <f t="shared" si="288"/>
        <v>0</v>
      </c>
      <c r="EB238">
        <f t="shared" si="288"/>
        <v>0</v>
      </c>
      <c r="EC238">
        <f t="shared" si="288"/>
        <v>0</v>
      </c>
      <c r="ED238">
        <f t="shared" si="291"/>
        <v>0</v>
      </c>
      <c r="EE238">
        <f t="shared" si="291"/>
        <v>0</v>
      </c>
      <c r="EF238">
        <f t="shared" si="291"/>
        <v>0</v>
      </c>
      <c r="EG238">
        <f t="shared" si="291"/>
        <v>0</v>
      </c>
      <c r="EH238">
        <f t="shared" si="291"/>
        <v>0</v>
      </c>
      <c r="EI238">
        <f t="shared" si="291"/>
        <v>0</v>
      </c>
      <c r="EJ238">
        <f t="shared" si="291"/>
        <v>0</v>
      </c>
      <c r="EK238">
        <f t="shared" si="291"/>
        <v>0</v>
      </c>
      <c r="EL238">
        <f t="shared" si="291"/>
        <v>0</v>
      </c>
      <c r="EM238">
        <f t="shared" si="291"/>
        <v>0</v>
      </c>
      <c r="EN238">
        <f t="shared" si="295"/>
        <v>0</v>
      </c>
      <c r="EO238">
        <f t="shared" si="295"/>
        <v>0</v>
      </c>
      <c r="EP238">
        <f t="shared" si="295"/>
        <v>0</v>
      </c>
      <c r="EQ238">
        <f t="shared" si="295"/>
        <v>0</v>
      </c>
      <c r="ER238">
        <f t="shared" si="295"/>
        <v>0</v>
      </c>
      <c r="ES238">
        <f t="shared" si="295"/>
        <v>0</v>
      </c>
      <c r="ET238">
        <f t="shared" si="295"/>
        <v>0</v>
      </c>
      <c r="EU238">
        <f t="shared" si="295"/>
        <v>0</v>
      </c>
      <c r="EV238">
        <f t="shared" si="295"/>
        <v>0</v>
      </c>
      <c r="EW238">
        <f t="shared" si="295"/>
        <v>0</v>
      </c>
      <c r="EX238">
        <f t="shared" si="295"/>
        <v>0</v>
      </c>
      <c r="EZ238">
        <f t="shared" si="266"/>
        <v>0.89241573494526272</v>
      </c>
      <c r="FB238">
        <f t="shared" si="267"/>
        <v>9.8644966733057449E-3</v>
      </c>
      <c r="FC238">
        <f t="shared" si="268"/>
        <v>0.24875463259394162</v>
      </c>
    </row>
    <row r="239" spans="1:159" x14ac:dyDescent="0.25">
      <c r="A239">
        <v>1460</v>
      </c>
      <c r="B239" s="20">
        <f>'Input spectra'!S238</f>
        <v>3.9799898951890497E-2</v>
      </c>
      <c r="C239">
        <f>'Input spectra'!D238</f>
        <v>0</v>
      </c>
      <c r="D239">
        <f t="shared" si="289"/>
        <v>2.0653927966864227E-2</v>
      </c>
      <c r="E239">
        <f t="shared" si="289"/>
        <v>2.0422072943654373E-2</v>
      </c>
      <c r="F239">
        <f t="shared" si="289"/>
        <v>2.0191733948228919E-2</v>
      </c>
      <c r="G239">
        <f t="shared" si="289"/>
        <v>1.9962902595094277E-2</v>
      </c>
      <c r="H239">
        <f t="shared" si="289"/>
        <v>1.9735570541453546E-2</v>
      </c>
      <c r="I239">
        <f t="shared" si="289"/>
        <v>1.9509729486999656E-2</v>
      </c>
      <c r="J239">
        <f t="shared" si="289"/>
        <v>1.9285371173709411E-2</v>
      </c>
      <c r="K239">
        <f t="shared" si="289"/>
        <v>1.9062487385638552E-2</v>
      </c>
      <c r="L239">
        <f t="shared" si="289"/>
        <v>1.884106994871778E-2</v>
      </c>
      <c r="M239">
        <f t="shared" si="289"/>
        <v>1.86211107305497E-2</v>
      </c>
      <c r="N239">
        <f t="shared" si="302"/>
        <v>1.8402601640206757E-2</v>
      </c>
      <c r="O239">
        <f t="shared" si="302"/>
        <v>1.8185534628030076E-2</v>
      </c>
      <c r="P239">
        <f t="shared" si="302"/>
        <v>1.7969901685429293E-2</v>
      </c>
      <c r="Q239">
        <f t="shared" si="302"/>
        <v>1.7755694844683301E-2</v>
      </c>
      <c r="R239">
        <f t="shared" si="302"/>
        <v>1.7542906178741921E-2</v>
      </c>
      <c r="S239">
        <f t="shared" si="302"/>
        <v>1.7331527801028524E-2</v>
      </c>
      <c r="T239">
        <f t="shared" si="302"/>
        <v>1.7121551865243577E-2</v>
      </c>
      <c r="U239">
        <f t="shared" si="302"/>
        <v>1.6912970565169088E-2</v>
      </c>
      <c r="V239">
        <f t="shared" si="302"/>
        <v>1.6705776134473996E-2</v>
      </c>
      <c r="W239">
        <f t="shared" si="302"/>
        <v>1.6499960846520476E-2</v>
      </c>
      <c r="X239">
        <f t="shared" si="302"/>
        <v>1.6295517014171122E-2</v>
      </c>
      <c r="Y239">
        <f t="shared" si="302"/>
        <v>1.6092436989597069E-2</v>
      </c>
      <c r="Z239">
        <f t="shared" si="302"/>
        <v>1.5890713164086995E-2</v>
      </c>
      <c r="AA239">
        <f t="shared" si="302"/>
        <v>1.5690337967857036E-2</v>
      </c>
      <c r="AB239">
        <f t="shared" si="302"/>
        <v>1.5491303869861573E-2</v>
      </c>
      <c r="AC239">
        <f t="shared" si="302"/>
        <v>1.5293603377604943E-2</v>
      </c>
      <c r="AD239">
        <f t="shared" si="299"/>
        <v>1.5097229036953987E-2</v>
      </c>
      <c r="AE239">
        <f t="shared" si="299"/>
        <v>1.4902173431951521E-2</v>
      </c>
      <c r="AF239">
        <f t="shared" si="299"/>
        <v>1.4708429184630667E-2</v>
      </c>
      <c r="AG239">
        <f t="shared" si="299"/>
        <v>1.4515988954830042E-2</v>
      </c>
      <c r="AH239">
        <f t="shared" si="296"/>
        <v>1.4324845440009842E-2</v>
      </c>
      <c r="AI239">
        <f t="shared" si="296"/>
        <v>1.4134991375068788E-2</v>
      </c>
      <c r="AJ239">
        <f t="shared" si="296"/>
        <v>1.3946419532161901E-2</v>
      </c>
      <c r="AK239">
        <f t="shared" si="296"/>
        <v>1.3759122720519172E-2</v>
      </c>
      <c r="AL239">
        <f t="shared" si="296"/>
        <v>1.3573093786265063E-2</v>
      </c>
      <c r="AM239">
        <f t="shared" si="296"/>
        <v>1.3388325612238874E-2</v>
      </c>
      <c r="AN239">
        <f t="shared" si="296"/>
        <v>1.3204811117815926E-2</v>
      </c>
      <c r="AO239">
        <f t="shared" si="296"/>
        <v>1.3022543258729613E-2</v>
      </c>
      <c r="AP239">
        <f t="shared" si="296"/>
        <v>1.2841515026894299E-2</v>
      </c>
      <c r="AQ239">
        <f t="shared" si="296"/>
        <v>1.266171945022899E-2</v>
      </c>
      <c r="AR239">
        <f t="shared" si="303"/>
        <v>1.2483149592481911E-2</v>
      </c>
      <c r="AS239">
        <f t="shared" si="303"/>
        <v>1.2305798553055879E-2</v>
      </c>
      <c r="AT239">
        <f t="shared" si="303"/>
        <v>1.2129659466834444E-2</v>
      </c>
      <c r="AU239">
        <f t="shared" si="303"/>
        <v>1.1954725504008968E-2</v>
      </c>
      <c r="AV239">
        <f t="shared" si="303"/>
        <v>1.178098986990639E-2</v>
      </c>
      <c r="AW239">
        <f t="shared" si="303"/>
        <v>1.1608445804817893E-2</v>
      </c>
      <c r="AX239">
        <f t="shared" si="303"/>
        <v>1.0324219503335022E-2</v>
      </c>
      <c r="AY239">
        <f t="shared" si="303"/>
        <v>8.8261350325201486E-3</v>
      </c>
      <c r="AZ239">
        <f t="shared" si="303"/>
        <v>7.9491183069573118E-3</v>
      </c>
      <c r="BA239">
        <f t="shared" si="303"/>
        <v>7.2851607845131035E-3</v>
      </c>
      <c r="BB239">
        <f t="shared" si="303"/>
        <v>6.7428011934287492E-3</v>
      </c>
      <c r="BC239">
        <f t="shared" si="303"/>
        <v>6.2824211730906996E-3</v>
      </c>
      <c r="BD239">
        <f t="shared" si="303"/>
        <v>5.8823260983205143E-3</v>
      </c>
      <c r="BE239">
        <f t="shared" si="303"/>
        <v>5.5289996063130602E-3</v>
      </c>
      <c r="BF239">
        <f t="shared" si="303"/>
        <v>5.2132949931737909E-3</v>
      </c>
      <c r="BG239">
        <f t="shared" si="303"/>
        <v>4.9286558476740816E-3</v>
      </c>
      <c r="BH239">
        <f t="shared" si="300"/>
        <v>4.6701792779043011E-3</v>
      </c>
      <c r="BI239">
        <f t="shared" si="300"/>
        <v>4.4340782475243866E-3</v>
      </c>
      <c r="BJ239">
        <f t="shared" si="300"/>
        <v>4.2173520366167909E-3</v>
      </c>
      <c r="BK239">
        <f t="shared" si="300"/>
        <v>4.0175735386852422E-3</v>
      </c>
      <c r="BL239">
        <f t="shared" si="297"/>
        <v>3.8327461011309592E-3</v>
      </c>
      <c r="BM239">
        <f t="shared" si="297"/>
        <v>3.6612037822749293E-3</v>
      </c>
      <c r="BN239">
        <f t="shared" si="297"/>
        <v>3.5015398107223557E-3</v>
      </c>
      <c r="BO239">
        <f t="shared" si="297"/>
        <v>3.3525539890942434E-3</v>
      </c>
      <c r="BP239">
        <f t="shared" si="297"/>
        <v>3.2132131941636447E-3</v>
      </c>
      <c r="BQ239">
        <f t="shared" si="297"/>
        <v>3.082621158796474E-3</v>
      </c>
      <c r="BR239">
        <f t="shared" si="297"/>
        <v>2.9599949769148655E-3</v>
      </c>
      <c r="BS239">
        <f t="shared" si="297"/>
        <v>2.8446465724368329E-3</v>
      </c>
      <c r="BT239">
        <f t="shared" si="297"/>
        <v>2.7359678963665519E-3</v>
      </c>
      <c r="BU239">
        <f t="shared" si="297"/>
        <v>2.633418966820737E-3</v>
      </c>
      <c r="BV239">
        <f t="shared" si="287"/>
        <v>2.5365181068061106E-3</v>
      </c>
      <c r="BW239">
        <f t="shared" si="287"/>
        <v>2.4448339020828012E-3</v>
      </c>
      <c r="BX239">
        <f t="shared" si="287"/>
        <v>2.3579785204165251E-3</v>
      </c>
      <c r="BY239">
        <f t="shared" si="287"/>
        <v>2.2756021193572973E-3</v>
      </c>
      <c r="BZ239">
        <f t="shared" si="287"/>
        <v>2.1973881325127874E-3</v>
      </c>
      <c r="CA239">
        <f t="shared" si="287"/>
        <v>2.1230492708877841E-3</v>
      </c>
      <c r="CB239">
        <f t="shared" si="287"/>
        <v>2.0523241108515609E-3</v>
      </c>
      <c r="CC239">
        <f t="shared" si="287"/>
        <v>1.9849741668622385E-3</v>
      </c>
      <c r="CD239">
        <f t="shared" si="287"/>
        <v>1.9207813674595616E-3</v>
      </c>
      <c r="CE239">
        <f t="shared" si="287"/>
        <v>1.8595458688259246E-3</v>
      </c>
      <c r="CF239">
        <f t="shared" si="290"/>
        <v>1.8010841525552825E-3</v>
      </c>
      <c r="CG239">
        <f t="shared" si="290"/>
        <v>1.7452273639947775E-3</v>
      </c>
      <c r="CH239">
        <f t="shared" si="290"/>
        <v>1.6918198552484812E-3</v>
      </c>
      <c r="CI239">
        <f t="shared" si="290"/>
        <v>1.6407179031129192E-3</v>
      </c>
      <c r="CJ239">
        <f t="shared" si="290"/>
        <v>1.59178857719275E-3</v>
      </c>
      <c r="CK239">
        <f t="shared" si="290"/>
        <v>1.5449087374814457E-3</v>
      </c>
      <c r="CL239">
        <f t="shared" si="290"/>
        <v>1.499964143984273E-3</v>
      </c>
      <c r="CM239">
        <f t="shared" si="290"/>
        <v>1.4568486636617063E-3</v>
      </c>
      <c r="CN239">
        <f t="shared" si="290"/>
        <v>1.4154635621988832E-3</v>
      </c>
      <c r="CO239">
        <f t="shared" si="290"/>
        <v>1.3757168699530984E-3</v>
      </c>
      <c r="CP239">
        <f t="shared" si="304"/>
        <v>1.337522812969228E-3</v>
      </c>
      <c r="CQ239">
        <f t="shared" si="304"/>
        <v>1.3008013012397459E-3</v>
      </c>
      <c r="CR239">
        <f t="shared" si="304"/>
        <v>8.3788681173751556E-4</v>
      </c>
      <c r="CS239">
        <f t="shared" si="304"/>
        <v>5.444694481511759E-4</v>
      </c>
      <c r="CT239">
        <f t="shared" si="304"/>
        <v>3.7723849919084665E-4</v>
      </c>
      <c r="CU239">
        <f t="shared" si="304"/>
        <v>2.6254934693387138E-4</v>
      </c>
      <c r="CV239">
        <f t="shared" si="304"/>
        <v>1.7935244561887595E-4</v>
      </c>
      <c r="CW239">
        <f t="shared" si="304"/>
        <v>1.1795129593831778E-4</v>
      </c>
      <c r="CX239">
        <f t="shared" si="304"/>
        <v>7.287624816940702E-5</v>
      </c>
      <c r="CY239">
        <f t="shared" si="304"/>
        <v>4.0656989636862203E-5</v>
      </c>
      <c r="CZ239">
        <f t="shared" si="304"/>
        <v>1.8913690508398307E-5</v>
      </c>
      <c r="DA239">
        <f t="shared" si="304"/>
        <v>5.9212940497393609E-6</v>
      </c>
      <c r="DB239">
        <f t="shared" si="304"/>
        <v>3.7629993155045915E-7</v>
      </c>
      <c r="DC239">
        <f t="shared" si="304"/>
        <v>0</v>
      </c>
      <c r="DD239">
        <f t="shared" si="304"/>
        <v>0</v>
      </c>
      <c r="DE239">
        <f t="shared" si="304"/>
        <v>0</v>
      </c>
      <c r="DF239">
        <f t="shared" si="301"/>
        <v>0</v>
      </c>
      <c r="DG239">
        <f t="shared" si="301"/>
        <v>0</v>
      </c>
      <c r="DH239">
        <f t="shared" si="301"/>
        <v>0</v>
      </c>
      <c r="DI239">
        <f t="shared" si="301"/>
        <v>0</v>
      </c>
      <c r="DJ239">
        <f t="shared" si="298"/>
        <v>0</v>
      </c>
      <c r="DK239">
        <f t="shared" si="298"/>
        <v>0</v>
      </c>
      <c r="DL239">
        <f t="shared" si="298"/>
        <v>0</v>
      </c>
      <c r="DM239">
        <f t="shared" si="298"/>
        <v>0</v>
      </c>
      <c r="DN239">
        <f t="shared" si="298"/>
        <v>0</v>
      </c>
      <c r="DO239">
        <f t="shared" si="298"/>
        <v>0</v>
      </c>
      <c r="DP239">
        <f t="shared" si="298"/>
        <v>0</v>
      </c>
      <c r="DQ239">
        <f t="shared" si="298"/>
        <v>0</v>
      </c>
      <c r="DR239">
        <f t="shared" si="298"/>
        <v>0</v>
      </c>
      <c r="DS239">
        <f t="shared" si="298"/>
        <v>0</v>
      </c>
      <c r="DT239">
        <f t="shared" si="288"/>
        <v>0</v>
      </c>
      <c r="DU239">
        <f t="shared" si="288"/>
        <v>0</v>
      </c>
      <c r="DV239">
        <f t="shared" si="288"/>
        <v>0</v>
      </c>
      <c r="DW239">
        <f t="shared" si="288"/>
        <v>0</v>
      </c>
      <c r="DX239">
        <f t="shared" si="288"/>
        <v>0</v>
      </c>
      <c r="DY239">
        <f t="shared" si="288"/>
        <v>0</v>
      </c>
      <c r="DZ239">
        <f t="shared" si="288"/>
        <v>0</v>
      </c>
      <c r="EA239">
        <f t="shared" si="288"/>
        <v>0</v>
      </c>
      <c r="EB239">
        <f t="shared" si="288"/>
        <v>0</v>
      </c>
      <c r="EC239">
        <f t="shared" si="288"/>
        <v>0</v>
      </c>
      <c r="ED239">
        <f t="shared" si="291"/>
        <v>0</v>
      </c>
      <c r="EE239">
        <f t="shared" si="291"/>
        <v>0</v>
      </c>
      <c r="EF239">
        <f t="shared" si="291"/>
        <v>0</v>
      </c>
      <c r="EG239">
        <f t="shared" si="291"/>
        <v>0</v>
      </c>
      <c r="EH239">
        <f t="shared" si="291"/>
        <v>0</v>
      </c>
      <c r="EI239">
        <f t="shared" si="291"/>
        <v>0</v>
      </c>
      <c r="EJ239">
        <f t="shared" si="291"/>
        <v>0</v>
      </c>
      <c r="EK239">
        <f t="shared" si="291"/>
        <v>0</v>
      </c>
      <c r="EL239">
        <f t="shared" si="291"/>
        <v>0</v>
      </c>
      <c r="EM239">
        <f t="shared" si="291"/>
        <v>0</v>
      </c>
      <c r="EN239">
        <f t="shared" si="295"/>
        <v>0</v>
      </c>
      <c r="EO239">
        <f t="shared" si="295"/>
        <v>0</v>
      </c>
      <c r="EP239">
        <f t="shared" si="295"/>
        <v>0</v>
      </c>
      <c r="EQ239">
        <f t="shared" si="295"/>
        <v>0</v>
      </c>
      <c r="ER239">
        <f t="shared" si="295"/>
        <v>0</v>
      </c>
      <c r="ES239">
        <f t="shared" si="295"/>
        <v>0</v>
      </c>
      <c r="ET239">
        <f t="shared" si="295"/>
        <v>0</v>
      </c>
      <c r="EU239">
        <f t="shared" si="295"/>
        <v>0</v>
      </c>
      <c r="EV239">
        <f t="shared" si="295"/>
        <v>0</v>
      </c>
      <c r="EW239">
        <f t="shared" si="295"/>
        <v>0</v>
      </c>
      <c r="EX239">
        <f t="shared" si="295"/>
        <v>0</v>
      </c>
      <c r="EZ239">
        <f t="shared" si="266"/>
        <v>0.89254556598132151</v>
      </c>
      <c r="FB239">
        <f t="shared" si="267"/>
        <v>9.8516261980959863E-3</v>
      </c>
      <c r="FC239">
        <f t="shared" si="268"/>
        <v>0.24875627367944836</v>
      </c>
    </row>
    <row r="240" spans="1:159" x14ac:dyDescent="0.25">
      <c r="A240">
        <v>1465</v>
      </c>
      <c r="B240" s="20">
        <f>'Input spectra'!S239</f>
        <v>3.9747381612736901E-2</v>
      </c>
      <c r="C240">
        <f>'Input spectra'!D239</f>
        <v>0</v>
      </c>
      <c r="D240">
        <f t="shared" si="289"/>
        <v>2.0653927966864227E-2</v>
      </c>
      <c r="E240">
        <f t="shared" si="289"/>
        <v>2.0422180195229102E-2</v>
      </c>
      <c r="F240">
        <f t="shared" si="289"/>
        <v>2.0191946032570698E-2</v>
      </c>
      <c r="G240">
        <f t="shared" si="289"/>
        <v>1.9963217117129773E-2</v>
      </c>
      <c r="H240">
        <f t="shared" si="289"/>
        <v>1.9735985129668752E-2</v>
      </c>
      <c r="I240">
        <f t="shared" si="289"/>
        <v>1.9510241793265999E-2</v>
      </c>
      <c r="J240">
        <f t="shared" si="289"/>
        <v>1.9285978873110964E-2</v>
      </c>
      <c r="K240">
        <f t="shared" si="289"/>
        <v>1.9063188176300355E-2</v>
      </c>
      <c r="L240">
        <f t="shared" si="289"/>
        <v>1.8841861551635225E-2</v>
      </c>
      <c r="M240">
        <f t="shared" si="289"/>
        <v>1.8621990889419047E-2</v>
      </c>
      <c r="N240">
        <f t="shared" si="302"/>
        <v>1.8403568121256687E-2</v>
      </c>
      <c r="O240">
        <f t="shared" si="302"/>
        <v>1.8186585219854366E-2</v>
      </c>
      <c r="P240">
        <f t="shared" si="302"/>
        <v>1.7971034198820516E-2</v>
      </c>
      <c r="Q240">
        <f t="shared" si="302"/>
        <v>1.7756907112467617E-2</v>
      </c>
      <c r="R240">
        <f t="shared" si="302"/>
        <v>1.754419605561491E-2</v>
      </c>
      <c r="S240">
        <f t="shared" si="302"/>
        <v>1.7332893163392083E-2</v>
      </c>
      <c r="T240">
        <f t="shared" si="302"/>
        <v>1.7122990611043842E-2</v>
      </c>
      <c r="U240">
        <f t="shared" si="302"/>
        <v>1.6914480613735409E-2</v>
      </c>
      <c r="V240">
        <f t="shared" si="302"/>
        <v>1.6707355426358948E-2</v>
      </c>
      <c r="W240">
        <f t="shared" si="302"/>
        <v>1.6501607343340878E-2</v>
      </c>
      <c r="X240">
        <f t="shared" si="302"/>
        <v>1.6297228698450086E-2</v>
      </c>
      <c r="Y240">
        <f t="shared" si="302"/>
        <v>1.6094211864607067E-2</v>
      </c>
      <c r="Z240">
        <f t="shared" si="302"/>
        <v>1.5892549253693936E-2</v>
      </c>
      <c r="AA240">
        <f t="shared" si="302"/>
        <v>1.5692233316365323E-2</v>
      </c>
      <c r="AB240">
        <f t="shared" si="302"/>
        <v>1.5493256541860187E-2</v>
      </c>
      <c r="AC240">
        <f t="shared" si="302"/>
        <v>1.5295611457814502E-2</v>
      </c>
      <c r="AD240">
        <f t="shared" si="299"/>
        <v>1.5099290630074778E-2</v>
      </c>
      <c r="AE240">
        <f t="shared" si="299"/>
        <v>1.4904286662512542E-2</v>
      </c>
      <c r="AF240">
        <f t="shared" si="299"/>
        <v>1.471059219683961E-2</v>
      </c>
      <c r="AG240">
        <f t="shared" si="299"/>
        <v>1.4518199912424264E-2</v>
      </c>
      <c r="AH240">
        <f t="shared" si="296"/>
        <v>1.4327102526108295E-2</v>
      </c>
      <c r="AI240">
        <f t="shared" si="296"/>
        <v>1.4137292792024893E-2</v>
      </c>
      <c r="AJ240">
        <f t="shared" si="296"/>
        <v>1.3948763501417388E-2</v>
      </c>
      <c r="AK240">
        <f t="shared" si="296"/>
        <v>1.3761507482458852E-2</v>
      </c>
      <c r="AL240">
        <f t="shared" si="296"/>
        <v>1.3575517600072556E-2</v>
      </c>
      <c r="AM240">
        <f t="shared" si="296"/>
        <v>1.3390786755753253E-2</v>
      </c>
      <c r="AN240">
        <f t="shared" si="296"/>
        <v>1.3207307887389297E-2</v>
      </c>
      <c r="AO240">
        <f t="shared" si="296"/>
        <v>1.3025073969085629E-2</v>
      </c>
      <c r="AP240">
        <f t="shared" si="296"/>
        <v>1.2844078010987562E-2</v>
      </c>
      <c r="AQ240">
        <f t="shared" si="296"/>
        <v>1.2664313059105403E-2</v>
      </c>
      <c r="AR240">
        <f t="shared" si="303"/>
        <v>1.2485772195139907E-2</v>
      </c>
      <c r="AS240">
        <f t="shared" si="303"/>
        <v>1.2308448536308565E-2</v>
      </c>
      <c r="AT240">
        <f t="shared" si="303"/>
        <v>1.2132335235172643E-2</v>
      </c>
      <c r="AU240">
        <f t="shared" si="303"/>
        <v>1.195742547946514E-2</v>
      </c>
      <c r="AV240">
        <f t="shared" si="303"/>
        <v>1.1783712491919451E-2</v>
      </c>
      <c r="AW240">
        <f t="shared" si="303"/>
        <v>1.1611189530098914E-2</v>
      </c>
      <c r="AX240">
        <f t="shared" si="303"/>
        <v>1.032671392709494E-2</v>
      </c>
      <c r="AY240">
        <f t="shared" si="303"/>
        <v>8.8283138695083984E-3</v>
      </c>
      <c r="AZ240">
        <f t="shared" si="303"/>
        <v>7.9511223989477617E-3</v>
      </c>
      <c r="BA240">
        <f t="shared" si="303"/>
        <v>7.2870357523227144E-3</v>
      </c>
      <c r="BB240">
        <f t="shared" si="303"/>
        <v>6.7445719957987486E-3</v>
      </c>
      <c r="BC240">
        <f t="shared" si="303"/>
        <v>6.2841040722747855E-3</v>
      </c>
      <c r="BD240">
        <f t="shared" si="303"/>
        <v>5.8839327230837705E-3</v>
      </c>
      <c r="BE240">
        <f t="shared" si="303"/>
        <v>5.530538772752152E-3</v>
      </c>
      <c r="BF240">
        <f t="shared" si="303"/>
        <v>5.2147736600929688E-3</v>
      </c>
      <c r="BG240">
        <f t="shared" si="303"/>
        <v>4.9300796726957918E-3</v>
      </c>
      <c r="BH240">
        <f t="shared" si="300"/>
        <v>4.6715529660719089E-3</v>
      </c>
      <c r="BI240">
        <f t="shared" si="300"/>
        <v>4.4354057823620813E-3</v>
      </c>
      <c r="BJ240">
        <f t="shared" si="300"/>
        <v>4.2186368401047683E-3</v>
      </c>
      <c r="BK240">
        <f t="shared" si="300"/>
        <v>4.018818585971088E-3</v>
      </c>
      <c r="BL240">
        <f t="shared" si="297"/>
        <v>3.8339540051899822E-3</v>
      </c>
      <c r="BM240">
        <f t="shared" si="297"/>
        <v>3.662376857918211E-3</v>
      </c>
      <c r="BN240">
        <f t="shared" si="297"/>
        <v>3.5026801239931159E-3</v>
      </c>
      <c r="BO240">
        <f t="shared" si="297"/>
        <v>3.3536633960666138E-3</v>
      </c>
      <c r="BP240">
        <f t="shared" si="297"/>
        <v>3.2142933718886484E-3</v>
      </c>
      <c r="BQ240">
        <f t="shared" si="297"/>
        <v>3.0836736303192268E-3</v>
      </c>
      <c r="BR240">
        <f t="shared" si="297"/>
        <v>2.9610211317412619E-3</v>
      </c>
      <c r="BS240">
        <f t="shared" si="297"/>
        <v>2.8456476834561274E-3</v>
      </c>
      <c r="BT240">
        <f t="shared" si="297"/>
        <v>2.7369451339773932E-3</v>
      </c>
      <c r="BU240">
        <f t="shared" si="297"/>
        <v>2.6343734108244545E-3</v>
      </c>
      <c r="BV240">
        <f t="shared" si="287"/>
        <v>2.5374507564983784E-3</v>
      </c>
      <c r="BW240">
        <f t="shared" si="287"/>
        <v>2.4457456848774699E-3</v>
      </c>
      <c r="BX240">
        <f t="shared" si="287"/>
        <v>2.358870299263017E-3</v>
      </c>
      <c r="BY240">
        <f t="shared" si="287"/>
        <v>2.2764746991583893E-3</v>
      </c>
      <c r="BZ240">
        <f t="shared" si="287"/>
        <v>2.1982422657079812E-3</v>
      </c>
      <c r="CA240">
        <f t="shared" si="287"/>
        <v>2.1238856623354133E-3</v>
      </c>
      <c r="CB240">
        <f t="shared" si="287"/>
        <v>2.0531434221177738E-3</v>
      </c>
      <c r="CC240">
        <f t="shared" si="287"/>
        <v>1.985777020005383E-3</v>
      </c>
      <c r="CD240">
        <f t="shared" si="287"/>
        <v>1.9215683483829338E-3</v>
      </c>
      <c r="CE240">
        <f t="shared" si="287"/>
        <v>1.8603175302594082E-3</v>
      </c>
      <c r="CF240">
        <f t="shared" si="290"/>
        <v>1.801841016716388E-3</v>
      </c>
      <c r="CG240">
        <f t="shared" si="290"/>
        <v>1.7459699249714907E-3</v>
      </c>
      <c r="CH240">
        <f t="shared" si="290"/>
        <v>1.6925485811396966E-3</v>
      </c>
      <c r="CI240">
        <f t="shared" si="290"/>
        <v>1.6414332379568028E-3</v>
      </c>
      <c r="CJ240">
        <f t="shared" si="290"/>
        <v>1.5924909427088869E-3</v>
      </c>
      <c r="CK240">
        <f t="shared" si="290"/>
        <v>1.5455985346489013E-3</v>
      </c>
      <c r="CL240">
        <f t="shared" si="290"/>
        <v>1.5006417544745877E-3</v>
      </c>
      <c r="CM240">
        <f t="shared" si="290"/>
        <v>1.4575144511432328E-3</v>
      </c>
      <c r="CN240">
        <f t="shared" si="290"/>
        <v>1.4161178735266819E-3</v>
      </c>
      <c r="CO240">
        <f t="shared" si="290"/>
        <v>1.376360036256747E-3</v>
      </c>
      <c r="CP240">
        <f t="shared" si="304"/>
        <v>1.3381551506493211E-3</v>
      </c>
      <c r="CQ240">
        <f t="shared" si="304"/>
        <v>1.3014231128825125E-3</v>
      </c>
      <c r="CR240">
        <f t="shared" si="304"/>
        <v>8.3829174254267699E-4</v>
      </c>
      <c r="CS240">
        <f t="shared" si="304"/>
        <v>5.4473543810813871E-4</v>
      </c>
      <c r="CT240">
        <f t="shared" si="304"/>
        <v>3.7742477385023179E-4</v>
      </c>
      <c r="CU240">
        <f t="shared" si="304"/>
        <v>2.6268036935008583E-4</v>
      </c>
      <c r="CV240">
        <f t="shared" si="304"/>
        <v>1.7944289190381166E-4</v>
      </c>
      <c r="CW240">
        <f t="shared" si="304"/>
        <v>1.1801139778116432E-4</v>
      </c>
      <c r="CX240">
        <f t="shared" si="304"/>
        <v>7.291376503606561E-5</v>
      </c>
      <c r="CY240">
        <f t="shared" si="304"/>
        <v>4.0678133582429385E-5</v>
      </c>
      <c r="CZ240">
        <f t="shared" si="304"/>
        <v>1.8923626084110704E-5</v>
      </c>
      <c r="DA240">
        <f t="shared" si="304"/>
        <v>5.9244356860062761E-6</v>
      </c>
      <c r="DB240">
        <f t="shared" si="304"/>
        <v>3.7650156071518932E-7</v>
      </c>
      <c r="DC240">
        <f t="shared" si="304"/>
        <v>0</v>
      </c>
      <c r="DD240">
        <f t="shared" si="304"/>
        <v>0</v>
      </c>
      <c r="DE240">
        <f t="shared" si="304"/>
        <v>0</v>
      </c>
      <c r="DF240">
        <f t="shared" si="301"/>
        <v>0</v>
      </c>
      <c r="DG240">
        <f t="shared" si="301"/>
        <v>0</v>
      </c>
      <c r="DH240">
        <f t="shared" si="301"/>
        <v>0</v>
      </c>
      <c r="DI240">
        <f t="shared" si="301"/>
        <v>0</v>
      </c>
      <c r="DJ240">
        <f t="shared" si="298"/>
        <v>0</v>
      </c>
      <c r="DK240">
        <f t="shared" si="298"/>
        <v>0</v>
      </c>
      <c r="DL240">
        <f t="shared" si="298"/>
        <v>0</v>
      </c>
      <c r="DM240">
        <f t="shared" si="298"/>
        <v>0</v>
      </c>
      <c r="DN240">
        <f t="shared" si="298"/>
        <v>0</v>
      </c>
      <c r="DO240">
        <f t="shared" si="298"/>
        <v>0</v>
      </c>
      <c r="DP240">
        <f t="shared" si="298"/>
        <v>0</v>
      </c>
      <c r="DQ240">
        <f t="shared" si="298"/>
        <v>0</v>
      </c>
      <c r="DR240">
        <f t="shared" si="298"/>
        <v>0</v>
      </c>
      <c r="DS240">
        <f t="shared" si="298"/>
        <v>0</v>
      </c>
      <c r="DT240">
        <f t="shared" si="288"/>
        <v>0</v>
      </c>
      <c r="DU240">
        <f t="shared" si="288"/>
        <v>0</v>
      </c>
      <c r="DV240">
        <f t="shared" si="288"/>
        <v>0</v>
      </c>
      <c r="DW240">
        <f t="shared" si="288"/>
        <v>0</v>
      </c>
      <c r="DX240">
        <f t="shared" si="288"/>
        <v>0</v>
      </c>
      <c r="DY240">
        <f t="shared" si="288"/>
        <v>0</v>
      </c>
      <c r="DZ240">
        <f t="shared" si="288"/>
        <v>0</v>
      </c>
      <c r="EA240">
        <f t="shared" si="288"/>
        <v>0</v>
      </c>
      <c r="EB240">
        <f t="shared" si="288"/>
        <v>0</v>
      </c>
      <c r="EC240">
        <f t="shared" si="288"/>
        <v>0</v>
      </c>
      <c r="ED240">
        <f t="shared" si="291"/>
        <v>0</v>
      </c>
      <c r="EE240">
        <f t="shared" si="291"/>
        <v>0</v>
      </c>
      <c r="EF240">
        <f t="shared" si="291"/>
        <v>0</v>
      </c>
      <c r="EG240">
        <f t="shared" si="291"/>
        <v>0</v>
      </c>
      <c r="EH240">
        <f t="shared" si="291"/>
        <v>0</v>
      </c>
      <c r="EI240">
        <f t="shared" si="291"/>
        <v>0</v>
      </c>
      <c r="EJ240">
        <f t="shared" si="291"/>
        <v>0</v>
      </c>
      <c r="EK240">
        <f t="shared" si="291"/>
        <v>0</v>
      </c>
      <c r="EL240">
        <f t="shared" si="291"/>
        <v>0</v>
      </c>
      <c r="EM240">
        <f t="shared" si="291"/>
        <v>0</v>
      </c>
      <c r="EN240">
        <f t="shared" si="295"/>
        <v>0</v>
      </c>
      <c r="EO240">
        <f t="shared" si="295"/>
        <v>0</v>
      </c>
      <c r="EP240">
        <f t="shared" si="295"/>
        <v>0</v>
      </c>
      <c r="EQ240">
        <f t="shared" si="295"/>
        <v>0</v>
      </c>
      <c r="ER240">
        <f t="shared" si="295"/>
        <v>0</v>
      </c>
      <c r="ES240">
        <f t="shared" si="295"/>
        <v>0</v>
      </c>
      <c r="ET240">
        <f t="shared" si="295"/>
        <v>0</v>
      </c>
      <c r="EU240">
        <f t="shared" si="295"/>
        <v>0</v>
      </c>
      <c r="EV240">
        <f t="shared" si="295"/>
        <v>0</v>
      </c>
      <c r="EW240">
        <f t="shared" si="295"/>
        <v>0</v>
      </c>
      <c r="EX240">
        <f t="shared" si="295"/>
        <v>0</v>
      </c>
      <c r="EZ240">
        <f t="shared" si="266"/>
        <v>0.89267542632385299</v>
      </c>
      <c r="FB240">
        <f t="shared" si="267"/>
        <v>9.8387553849202392E-3</v>
      </c>
      <c r="FC240">
        <f t="shared" si="268"/>
        <v>0.24875791476516676</v>
      </c>
    </row>
    <row r="241" spans="1:159" x14ac:dyDescent="0.25">
      <c r="A241">
        <v>1470</v>
      </c>
      <c r="B241" s="20">
        <f>'Input spectra'!S240</f>
        <v>3.9694864273583298E-2</v>
      </c>
      <c r="C241">
        <f>'Input spectra'!D240</f>
        <v>0</v>
      </c>
      <c r="D241">
        <f t="shared" si="289"/>
        <v>2.0653927966864227E-2</v>
      </c>
      <c r="E241">
        <f t="shared" si="289"/>
        <v>2.0422287447367089E-2</v>
      </c>
      <c r="F241">
        <f t="shared" si="289"/>
        <v>2.0192158119140113E-2</v>
      </c>
      <c r="G241">
        <f t="shared" si="289"/>
        <v>1.9963531644120666E-2</v>
      </c>
      <c r="H241">
        <f t="shared" si="289"/>
        <v>1.9736399726593277E-2</v>
      </c>
      <c r="I241">
        <f t="shared" si="289"/>
        <v>1.9510754112984998E-2</v>
      </c>
      <c r="J241">
        <f t="shared" si="289"/>
        <v>1.9286586591661676E-2</v>
      </c>
      <c r="K241">
        <f t="shared" si="289"/>
        <v>1.9063888992725191E-2</v>
      </c>
      <c r="L241">
        <f t="shared" si="289"/>
        <v>1.8842653187811673E-2</v>
      </c>
      <c r="M241">
        <f t="shared" si="289"/>
        <v>1.8622871089890615E-2</v>
      </c>
      <c r="N241">
        <f t="shared" si="302"/>
        <v>1.8404534653064967E-2</v>
      </c>
      <c r="O241">
        <f t="shared" si="302"/>
        <v>1.8187635872372123E-2</v>
      </c>
      <c r="P241">
        <f t="shared" si="302"/>
        <v>1.7972166783585895E-2</v>
      </c>
      <c r="Q241">
        <f t="shared" si="302"/>
        <v>1.7758119463019358E-2</v>
      </c>
      <c r="R241">
        <f t="shared" si="302"/>
        <v>1.7545486027328649E-2</v>
      </c>
      <c r="S241">
        <f t="shared" si="302"/>
        <v>1.7334258633317674E-2</v>
      </c>
      <c r="T241">
        <f t="shared" si="302"/>
        <v>1.7124429477743744E-2</v>
      </c>
      <c r="U241">
        <f t="shared" si="302"/>
        <v>1.6915990797124091E-2</v>
      </c>
      <c r="V241">
        <f t="shared" si="302"/>
        <v>1.6708934867543331E-2</v>
      </c>
      <c r="W241">
        <f t="shared" si="302"/>
        <v>1.6503254004461777E-2</v>
      </c>
      <c r="X241">
        <f t="shared" si="302"/>
        <v>1.6298940562524698E-2</v>
      </c>
      <c r="Y241">
        <f t="shared" si="302"/>
        <v>1.609598693537246E-2</v>
      </c>
      <c r="Z241">
        <f t="shared" si="302"/>
        <v>1.5894385555451522E-2</v>
      </c>
      <c r="AA241">
        <f t="shared" si="302"/>
        <v>1.5694128893826355E-2</v>
      </c>
      <c r="AB241">
        <f t="shared" si="302"/>
        <v>1.5495209459992245E-2</v>
      </c>
      <c r="AC241">
        <f t="shared" si="302"/>
        <v>1.5297619801688941E-2</v>
      </c>
      <c r="AD241">
        <f t="shared" si="299"/>
        <v>1.5101352504715192E-2</v>
      </c>
      <c r="AE241">
        <f t="shared" si="299"/>
        <v>1.4906400192744172E-2</v>
      </c>
      <c r="AF241">
        <f t="shared" si="299"/>
        <v>1.4712755527139749E-2</v>
      </c>
      <c r="AG241">
        <f t="shared" si="299"/>
        <v>1.45204112067736E-2</v>
      </c>
      <c r="AH241">
        <f t="shared" si="296"/>
        <v>1.4329359967843231E-2</v>
      </c>
      <c r="AI241">
        <f t="shared" si="296"/>
        <v>1.4139594583690811E-2</v>
      </c>
      <c r="AJ241">
        <f t="shared" si="296"/>
        <v>1.3951107864622865E-2</v>
      </c>
      <c r="AK241">
        <f t="shared" si="296"/>
        <v>1.3763892657730809E-2</v>
      </c>
      <c r="AL241">
        <f t="shared" si="296"/>
        <v>1.3577941846712347E-2</v>
      </c>
      <c r="AM241">
        <f t="shared" si="296"/>
        <v>1.3393248351693693E-2</v>
      </c>
      <c r="AN241">
        <f t="shared" si="296"/>
        <v>1.3209805129052598E-2</v>
      </c>
      <c r="AO241">
        <f t="shared" si="296"/>
        <v>1.302760517124227E-2</v>
      </c>
      <c r="AP241">
        <f t="shared" si="296"/>
        <v>1.2846641506616066E-2</v>
      </c>
      <c r="AQ241">
        <f t="shared" si="296"/>
        <v>1.2666907199253025E-2</v>
      </c>
      <c r="AR241">
        <f t="shared" si="303"/>
        <v>1.2488395348784228E-2</v>
      </c>
      <c r="AS241">
        <f t="shared" si="303"/>
        <v>1.2311099090219969E-2</v>
      </c>
      <c r="AT241">
        <f t="shared" si="303"/>
        <v>1.2135011593777717E-2</v>
      </c>
      <c r="AU241">
        <f t="shared" si="303"/>
        <v>1.1960126064710927E-2</v>
      </c>
      <c r="AV241">
        <f t="shared" si="303"/>
        <v>1.1786435743138611E-2</v>
      </c>
      <c r="AW241">
        <f t="shared" si="303"/>
        <v>1.161393390387574E-2</v>
      </c>
      <c r="AX241">
        <f t="shared" si="303"/>
        <v>1.0329208953529947E-2</v>
      </c>
      <c r="AY241">
        <f t="shared" si="303"/>
        <v>8.8304932443686156E-3</v>
      </c>
      <c r="AZ241">
        <f t="shared" si="303"/>
        <v>7.9531269961998705E-3</v>
      </c>
      <c r="BA241">
        <f t="shared" si="303"/>
        <v>7.2889112026891818E-3</v>
      </c>
      <c r="BB241">
        <f t="shared" si="303"/>
        <v>6.7463432632189468E-3</v>
      </c>
      <c r="BC241">
        <f t="shared" si="303"/>
        <v>6.2857874222643165E-3</v>
      </c>
      <c r="BD241">
        <f t="shared" si="303"/>
        <v>5.8855397866603614E-3</v>
      </c>
      <c r="BE241">
        <f t="shared" si="303"/>
        <v>5.5320783676653801E-3</v>
      </c>
      <c r="BF241">
        <f t="shared" si="303"/>
        <v>5.2162527464121337E-3</v>
      </c>
      <c r="BG241">
        <f t="shared" si="303"/>
        <v>4.9315039090421621E-3</v>
      </c>
      <c r="BH241">
        <f t="shared" si="300"/>
        <v>4.6729270582966361E-3</v>
      </c>
      <c r="BI241">
        <f t="shared" si="300"/>
        <v>4.4367337146552664E-3</v>
      </c>
      <c r="BJ241">
        <f t="shared" si="300"/>
        <v>4.2199220350042253E-3</v>
      </c>
      <c r="BK241">
        <f t="shared" si="300"/>
        <v>4.0200640190974739E-3</v>
      </c>
      <c r="BL241">
        <f t="shared" si="297"/>
        <v>3.8351622899244213E-3</v>
      </c>
      <c r="BM241">
        <f t="shared" si="297"/>
        <v>3.6635503094232438E-3</v>
      </c>
      <c r="BN241">
        <f t="shared" si="297"/>
        <v>3.5038208086188879E-3</v>
      </c>
      <c r="BO241">
        <f t="shared" si="297"/>
        <v>3.3547731701572573E-3</v>
      </c>
      <c r="BP241">
        <f t="shared" si="297"/>
        <v>3.2153739127342563E-3</v>
      </c>
      <c r="BQ241">
        <f t="shared" si="297"/>
        <v>3.0847264611778341E-3</v>
      </c>
      <c r="BR241">
        <f t="shared" si="297"/>
        <v>2.9620476423093864E-3</v>
      </c>
      <c r="BS241">
        <f t="shared" si="297"/>
        <v>2.8466491467945059E-3</v>
      </c>
      <c r="BT241">
        <f t="shared" si="297"/>
        <v>2.7379227206396064E-3</v>
      </c>
      <c r="BU241">
        <f t="shared" si="297"/>
        <v>2.6353282007523754E-3</v>
      </c>
      <c r="BV241">
        <f t="shared" si="297"/>
        <v>2.5383837491156371E-3</v>
      </c>
      <c r="BW241">
        <f t="shared" si="297"/>
        <v>2.4466578077148153E-3</v>
      </c>
      <c r="BX241">
        <f t="shared" si="297"/>
        <v>2.3597624153770059E-3</v>
      </c>
      <c r="BY241">
        <f t="shared" si="297"/>
        <v>2.2773476135502699E-3</v>
      </c>
      <c r="BZ241">
        <f t="shared" si="297"/>
        <v>2.199096730908024E-3</v>
      </c>
      <c r="CA241">
        <f t="shared" si="297"/>
        <v>2.1247223832858305E-3</v>
      </c>
      <c r="CB241">
        <f t="shared" ref="BV241:CE247" si="305">CB$2*EXP(- CB$1 * ($C241*_c2+$B241))</f>
        <v>2.0539630604624179E-3</v>
      </c>
      <c r="CC241">
        <f t="shared" si="305"/>
        <v>1.986580197874753E-3</v>
      </c>
      <c r="CD241">
        <f t="shared" si="305"/>
        <v>1.9223556517474671E-3</v>
      </c>
      <c r="CE241">
        <f t="shared" si="305"/>
        <v>1.8610895119115956E-3</v>
      </c>
      <c r="CF241">
        <f t="shared" si="290"/>
        <v>1.8025981989322371E-3</v>
      </c>
      <c r="CG241">
        <f t="shared" si="290"/>
        <v>1.7467128018937453E-3</v>
      </c>
      <c r="CH241">
        <f t="shared" si="290"/>
        <v>1.6932776209186015E-3</v>
      </c>
      <c r="CI241">
        <f t="shared" si="290"/>
        <v>1.6421488846787603E-3</v>
      </c>
      <c r="CJ241">
        <f t="shared" si="290"/>
        <v>1.5931936181388686E-3</v>
      </c>
      <c r="CK241">
        <f t="shared" si="290"/>
        <v>1.5462886398087457E-3</v>
      </c>
      <c r="CL241">
        <f t="shared" si="290"/>
        <v>1.501319671076204E-3</v>
      </c>
      <c r="CM241">
        <f t="shared" si="290"/>
        <v>1.4581805428931307E-3</v>
      </c>
      <c r="CN241">
        <f t="shared" si="290"/>
        <v>1.416772487316038E-3</v>
      </c>
      <c r="CO241">
        <f t="shared" si="290"/>
        <v>1.37700350324937E-3</v>
      </c>
      <c r="CP241">
        <f t="shared" si="304"/>
        <v>1.33878778727829E-3</v>
      </c>
      <c r="CQ241">
        <f t="shared" si="304"/>
        <v>1.3020452217649258E-3</v>
      </c>
      <c r="CR241">
        <f t="shared" si="304"/>
        <v>8.3869686904128359E-4</v>
      </c>
      <c r="CS241">
        <f t="shared" si="304"/>
        <v>5.4500155800932054E-4</v>
      </c>
      <c r="CT241">
        <f t="shared" si="304"/>
        <v>3.7761114048922358E-4</v>
      </c>
      <c r="CU241">
        <f t="shared" si="304"/>
        <v>2.6281145715162211E-4</v>
      </c>
      <c r="CV241">
        <f t="shared" si="304"/>
        <v>1.7953338380022723E-4</v>
      </c>
      <c r="CW241">
        <f t="shared" si="304"/>
        <v>1.1807153024878257E-4</v>
      </c>
      <c r="CX241">
        <f t="shared" si="304"/>
        <v>7.2951301216496787E-5</v>
      </c>
      <c r="CY241">
        <f t="shared" si="304"/>
        <v>4.0699288524050081E-5</v>
      </c>
      <c r="CZ241">
        <f t="shared" si="304"/>
        <v>1.8933566879093485E-5</v>
      </c>
      <c r="DA241">
        <f t="shared" si="304"/>
        <v>5.9275789891180295E-6</v>
      </c>
      <c r="DB241">
        <f t="shared" si="304"/>
        <v>3.7670329791693124E-7</v>
      </c>
      <c r="DC241">
        <f t="shared" si="304"/>
        <v>0</v>
      </c>
      <c r="DD241">
        <f t="shared" si="304"/>
        <v>0</v>
      </c>
      <c r="DE241">
        <f t="shared" si="304"/>
        <v>0</v>
      </c>
      <c r="DF241">
        <f t="shared" si="301"/>
        <v>0</v>
      </c>
      <c r="DG241">
        <f t="shared" si="301"/>
        <v>0</v>
      </c>
      <c r="DH241">
        <f t="shared" si="301"/>
        <v>0</v>
      </c>
      <c r="DI241">
        <f t="shared" si="301"/>
        <v>0</v>
      </c>
      <c r="DJ241">
        <f t="shared" si="298"/>
        <v>0</v>
      </c>
      <c r="DK241">
        <f t="shared" si="298"/>
        <v>0</v>
      </c>
      <c r="DL241">
        <f t="shared" si="298"/>
        <v>0</v>
      </c>
      <c r="DM241">
        <f t="shared" si="298"/>
        <v>0</v>
      </c>
      <c r="DN241">
        <f t="shared" si="298"/>
        <v>0</v>
      </c>
      <c r="DO241">
        <f t="shared" si="298"/>
        <v>0</v>
      </c>
      <c r="DP241">
        <f t="shared" si="298"/>
        <v>0</v>
      </c>
      <c r="DQ241">
        <f t="shared" si="298"/>
        <v>0</v>
      </c>
      <c r="DR241">
        <f t="shared" si="298"/>
        <v>0</v>
      </c>
      <c r="DS241">
        <f t="shared" si="298"/>
        <v>0</v>
      </c>
      <c r="DT241">
        <f t="shared" si="298"/>
        <v>0</v>
      </c>
      <c r="DU241">
        <f t="shared" si="298"/>
        <v>0</v>
      </c>
      <c r="DV241">
        <f t="shared" si="298"/>
        <v>0</v>
      </c>
      <c r="DW241">
        <f t="shared" si="298"/>
        <v>0</v>
      </c>
      <c r="DX241">
        <f t="shared" si="298"/>
        <v>0</v>
      </c>
      <c r="DY241">
        <f t="shared" si="298"/>
        <v>0</v>
      </c>
      <c r="DZ241">
        <f t="shared" ref="DT241:EC247" si="306">DZ$2*EXP(- DZ$1 * ($C241*_c2+$B241))</f>
        <v>0</v>
      </c>
      <c r="EA241">
        <f t="shared" si="306"/>
        <v>0</v>
      </c>
      <c r="EB241">
        <f t="shared" si="306"/>
        <v>0</v>
      </c>
      <c r="EC241">
        <f t="shared" si="306"/>
        <v>0</v>
      </c>
      <c r="ED241">
        <f t="shared" si="291"/>
        <v>0</v>
      </c>
      <c r="EE241">
        <f t="shared" si="291"/>
        <v>0</v>
      </c>
      <c r="EF241">
        <f t="shared" si="291"/>
        <v>0</v>
      </c>
      <c r="EG241">
        <f t="shared" si="291"/>
        <v>0</v>
      </c>
      <c r="EH241">
        <f t="shared" si="291"/>
        <v>0</v>
      </c>
      <c r="EI241">
        <f t="shared" si="291"/>
        <v>0</v>
      </c>
      <c r="EJ241">
        <f t="shared" si="291"/>
        <v>0</v>
      </c>
      <c r="EK241">
        <f t="shared" si="291"/>
        <v>0</v>
      </c>
      <c r="EL241">
        <f t="shared" si="291"/>
        <v>0</v>
      </c>
      <c r="EM241">
        <f t="shared" si="291"/>
        <v>0</v>
      </c>
      <c r="EN241">
        <f t="shared" si="295"/>
        <v>0</v>
      </c>
      <c r="EO241">
        <f t="shared" si="295"/>
        <v>0</v>
      </c>
      <c r="EP241">
        <f t="shared" si="295"/>
        <v>0</v>
      </c>
      <c r="EQ241">
        <f t="shared" si="295"/>
        <v>0</v>
      </c>
      <c r="ER241">
        <f t="shared" si="295"/>
        <v>0</v>
      </c>
      <c r="ES241">
        <f t="shared" si="295"/>
        <v>0</v>
      </c>
      <c r="ET241">
        <f t="shared" si="295"/>
        <v>0</v>
      </c>
      <c r="EU241">
        <f t="shared" si="295"/>
        <v>0</v>
      </c>
      <c r="EV241">
        <f t="shared" si="295"/>
        <v>0</v>
      </c>
      <c r="EW241">
        <f t="shared" si="295"/>
        <v>0</v>
      </c>
      <c r="EX241">
        <f t="shared" si="295"/>
        <v>0</v>
      </c>
      <c r="EZ241">
        <f t="shared" si="266"/>
        <v>0.89280531598109514</v>
      </c>
      <c r="FB241">
        <f t="shared" si="267"/>
        <v>9.8258842337696217E-3</v>
      </c>
      <c r="FC241">
        <f t="shared" si="268"/>
        <v>0.24875955585110204</v>
      </c>
    </row>
    <row r="242" spans="1:159" x14ac:dyDescent="0.25">
      <c r="A242">
        <v>1475</v>
      </c>
      <c r="B242" s="20">
        <f>'Input spectra'!S241</f>
        <v>3.9642346934429702E-2</v>
      </c>
      <c r="C242">
        <f>'Input spectra'!D241</f>
        <v>0</v>
      </c>
      <c r="D242">
        <f t="shared" ref="D242:M247" si="307">D$2*EXP(- D$1 * ($C242*_c2+$B242))</f>
        <v>2.0653927966864227E-2</v>
      </c>
      <c r="E242">
        <f t="shared" si="307"/>
        <v>2.0422394700068337E-2</v>
      </c>
      <c r="F242">
        <f t="shared" si="307"/>
        <v>2.0192370207937179E-2</v>
      </c>
      <c r="G242">
        <f t="shared" si="307"/>
        <v>1.9963846176067033E-2</v>
      </c>
      <c r="H242">
        <f t="shared" si="307"/>
        <v>1.9736814332227307E-2</v>
      </c>
      <c r="I242">
        <f t="shared" si="307"/>
        <v>1.951126644615701E-2</v>
      </c>
      <c r="J242">
        <f t="shared" si="307"/>
        <v>1.9287194329362146E-2</v>
      </c>
      <c r="K242">
        <f t="shared" si="307"/>
        <v>1.9064589834914013E-2</v>
      </c>
      <c r="L242">
        <f t="shared" si="307"/>
        <v>1.884344485724852E-2</v>
      </c>
      <c r="M242">
        <f t="shared" si="307"/>
        <v>1.8623751331966375E-2</v>
      </c>
      <c r="N242">
        <f t="shared" si="302"/>
        <v>1.8405501235634256E-2</v>
      </c>
      <c r="O242">
        <f t="shared" si="302"/>
        <v>1.8188686585586859E-2</v>
      </c>
      <c r="P242">
        <f t="shared" si="302"/>
        <v>1.7973299439729931E-2</v>
      </c>
      <c r="Q242">
        <f t="shared" si="302"/>
        <v>1.7759331896344179E-2</v>
      </c>
      <c r="R242">
        <f t="shared" si="302"/>
        <v>1.7546776093890108E-2</v>
      </c>
      <c r="S242">
        <f t="shared" si="302"/>
        <v>1.733562421081377E-2</v>
      </c>
      <c r="T242">
        <f t="shared" si="302"/>
        <v>1.7125868465353449E-2</v>
      </c>
      <c r="U242">
        <f t="shared" si="302"/>
        <v>1.6917501115347178E-2</v>
      </c>
      <c r="V242">
        <f t="shared" si="302"/>
        <v>1.6710514458041253E-2</v>
      </c>
      <c r="W242">
        <f t="shared" si="302"/>
        <v>1.6504900829899565E-2</v>
      </c>
      <c r="X242">
        <f t="shared" si="302"/>
        <v>1.6300652606413848E-2</v>
      </c>
      <c r="Y242">
        <f t="shared" si="302"/>
        <v>1.609776220191483E-2</v>
      </c>
      <c r="Z242">
        <f t="shared" si="302"/>
        <v>1.5896222069384264E-2</v>
      </c>
      <c r="AA242">
        <f t="shared" si="302"/>
        <v>1.5696024700267795E-2</v>
      </c>
      <c r="AB242">
        <f t="shared" si="302"/>
        <v>1.549716262428877E-2</v>
      </c>
      <c r="AC242">
        <f t="shared" si="302"/>
        <v>1.5299628409262881E-2</v>
      </c>
      <c r="AD242">
        <f t="shared" si="299"/>
        <v>1.5103414660913668E-2</v>
      </c>
      <c r="AE242">
        <f t="shared" si="299"/>
        <v>1.4908514022688909E-2</v>
      </c>
      <c r="AF242">
        <f t="shared" si="299"/>
        <v>1.4714919175577859E-2</v>
      </c>
      <c r="AG242">
        <f t="shared" si="299"/>
        <v>1.4522622837929339E-2</v>
      </c>
      <c r="AH242">
        <f t="shared" si="296"/>
        <v>1.4331617765270687E-2</v>
      </c>
      <c r="AI242">
        <f t="shared" si="296"/>
        <v>1.4141896750127557E-2</v>
      </c>
      <c r="AJ242">
        <f t="shared" si="296"/>
        <v>1.3953452621844546E-2</v>
      </c>
      <c r="AK242">
        <f t="shared" si="296"/>
        <v>1.376627824640668E-2</v>
      </c>
      <c r="AL242">
        <f t="shared" si="296"/>
        <v>1.358036652626173E-2</v>
      </c>
      <c r="AM242">
        <f t="shared" si="296"/>
        <v>1.3395710400143358E-2</v>
      </c>
      <c r="AN242">
        <f t="shared" si="296"/>
        <v>1.3212302842895086E-2</v>
      </c>
      <c r="AO242">
        <f t="shared" si="296"/>
        <v>1.3030136865295106E-2</v>
      </c>
      <c r="AP242">
        <f t="shared" si="296"/>
        <v>1.2849205513881905E-2</v>
      </c>
      <c r="AQ242">
        <f t="shared" si="296"/>
        <v>1.2669501870780682E-2</v>
      </c>
      <c r="AR242">
        <f t="shared" si="303"/>
        <v>1.2491019053530629E-2</v>
      </c>
      <c r="AS242">
        <f t="shared" si="303"/>
        <v>1.2313750214912983E-2</v>
      </c>
      <c r="AT242">
        <f t="shared" si="303"/>
        <v>1.2137688542779877E-2</v>
      </c>
      <c r="AU242">
        <f t="shared" si="303"/>
        <v>1.1962827259884049E-2</v>
      </c>
      <c r="AV242">
        <f t="shared" si="303"/>
        <v>1.1789159623709274E-2</v>
      </c>
      <c r="AW242">
        <f t="shared" si="303"/>
        <v>1.1616678926301648E-2</v>
      </c>
      <c r="AX242">
        <f t="shared" si="303"/>
        <v>1.0331704582785652E-2</v>
      </c>
      <c r="AY242">
        <f t="shared" si="303"/>
        <v>8.8326731572335795E-3</v>
      </c>
      <c r="AZ242">
        <f t="shared" si="303"/>
        <v>7.9551320988410223E-3</v>
      </c>
      <c r="BA242">
        <f t="shared" si="303"/>
        <v>7.2907871357367005E-3</v>
      </c>
      <c r="BB242">
        <f t="shared" si="303"/>
        <v>6.7481149958114762E-3</v>
      </c>
      <c r="BC242">
        <f t="shared" si="303"/>
        <v>6.2874712231800502E-3</v>
      </c>
      <c r="BD242">
        <f t="shared" si="303"/>
        <v>5.8871472891701389E-3</v>
      </c>
      <c r="BE242">
        <f t="shared" si="303"/>
        <v>5.5336183911720224E-3</v>
      </c>
      <c r="BF242">
        <f t="shared" si="303"/>
        <v>5.2177322522502442E-3</v>
      </c>
      <c r="BG242">
        <f t="shared" si="303"/>
        <v>4.9329285568320193E-3</v>
      </c>
      <c r="BH242">
        <f t="shared" si="300"/>
        <v>4.6743015546973302E-3</v>
      </c>
      <c r="BI242">
        <f t="shared" si="300"/>
        <v>4.438062044522937E-3</v>
      </c>
      <c r="BJ242">
        <f t="shared" si="300"/>
        <v>4.2212076214344051E-3</v>
      </c>
      <c r="BK242">
        <f t="shared" si="300"/>
        <v>4.0213098381839717E-3</v>
      </c>
      <c r="BL242">
        <f t="shared" si="297"/>
        <v>3.8363709554542474E-3</v>
      </c>
      <c r="BM242">
        <f t="shared" si="297"/>
        <v>3.6647241369104563E-3</v>
      </c>
      <c r="BN242">
        <f t="shared" si="297"/>
        <v>3.5049618647206063E-3</v>
      </c>
      <c r="BO242">
        <f t="shared" si="297"/>
        <v>3.3558833114876582E-3</v>
      </c>
      <c r="BP242">
        <f t="shared" si="297"/>
        <v>3.2164548168225377E-3</v>
      </c>
      <c r="BQ242">
        <f t="shared" si="297"/>
        <v>3.0857796514949798E-3</v>
      </c>
      <c r="BR242">
        <f t="shared" si="297"/>
        <v>2.9630745087425654E-3</v>
      </c>
      <c r="BS242">
        <f t="shared" si="297"/>
        <v>2.8476509625759579E-3</v>
      </c>
      <c r="BT242">
        <f t="shared" si="297"/>
        <v>2.7389006564778667E-3</v>
      </c>
      <c r="BU242">
        <f t="shared" si="297"/>
        <v>2.6362833367298737E-3</v>
      </c>
      <c r="BV242">
        <f t="shared" si="305"/>
        <v>2.539317084783976E-3</v>
      </c>
      <c r="BW242">
        <f t="shared" si="305"/>
        <v>2.4475702707216539E-3</v>
      </c>
      <c r="BX242">
        <f t="shared" si="305"/>
        <v>2.3606548688860428E-3</v>
      </c>
      <c r="BY242">
        <f t="shared" si="305"/>
        <v>2.278220862661239E-3</v>
      </c>
      <c r="BZ242">
        <f t="shared" si="305"/>
        <v>2.1999515282419674E-3</v>
      </c>
      <c r="CA242">
        <f t="shared" si="305"/>
        <v>2.1255594338688458E-3</v>
      </c>
      <c r="CB242">
        <f t="shared" si="305"/>
        <v>2.0547830260160666E-3</v>
      </c>
      <c r="CC242">
        <f t="shared" si="305"/>
        <v>1.9873837006016888E-3</v>
      </c>
      <c r="CD242">
        <f t="shared" si="305"/>
        <v>1.9231432776852717E-3</v>
      </c>
      <c r="CE242">
        <f t="shared" si="305"/>
        <v>1.8618618139153689E-3</v>
      </c>
      <c r="CF242">
        <f t="shared" si="290"/>
        <v>1.803355699336485E-3</v>
      </c>
      <c r="CG242">
        <f t="shared" si="290"/>
        <v>1.7474559948959698E-3</v>
      </c>
      <c r="CH242">
        <f t="shared" si="290"/>
        <v>1.6940069747203971E-3</v>
      </c>
      <c r="CI242">
        <f t="shared" si="290"/>
        <v>1.6428648434147662E-3</v>
      </c>
      <c r="CJ242">
        <f t="shared" si="290"/>
        <v>1.5938966036194424E-3</v>
      </c>
      <c r="CK242">
        <f t="shared" si="290"/>
        <v>1.5469790530984961E-3</v>
      </c>
      <c r="CL242">
        <f t="shared" ref="CF242:CO247" si="308">CL$2*EXP(- CL$1 * ($C242*_c2+$B242))</f>
        <v>1.5019978939274079E-3</v>
      </c>
      <c r="CM242">
        <f t="shared" si="308"/>
        <v>1.4588469390504526E-3</v>
      </c>
      <c r="CN242">
        <f t="shared" si="308"/>
        <v>1.4174274037067674E-3</v>
      </c>
      <c r="CO242">
        <f t="shared" si="308"/>
        <v>1.3776472710715427E-3</v>
      </c>
      <c r="CP242">
        <f t="shared" si="304"/>
        <v>1.3394207229974688E-3</v>
      </c>
      <c r="CQ242">
        <f t="shared" si="304"/>
        <v>1.3026676280290727E-3</v>
      </c>
      <c r="CR242">
        <f t="shared" si="304"/>
        <v>8.3910219132790967E-4</v>
      </c>
      <c r="CS242">
        <f t="shared" si="304"/>
        <v>5.4526780791820304E-4</v>
      </c>
      <c r="CT242">
        <f t="shared" si="304"/>
        <v>3.7779759915324002E-4</v>
      </c>
      <c r="CU242">
        <f t="shared" si="304"/>
        <v>2.629426103711101E-4</v>
      </c>
      <c r="CV242">
        <f t="shared" si="304"/>
        <v>1.7962392133112422E-4</v>
      </c>
      <c r="CW242">
        <f t="shared" si="304"/>
        <v>1.1813169335677735E-4</v>
      </c>
      <c r="CX242">
        <f t="shared" si="304"/>
        <v>7.2988856720643307E-5</v>
      </c>
      <c r="CY242">
        <f t="shared" si="304"/>
        <v>4.0720454467442876E-5</v>
      </c>
      <c r="CZ242">
        <f t="shared" si="304"/>
        <v>1.8943512896088391E-5</v>
      </c>
      <c r="DA242">
        <f t="shared" si="304"/>
        <v>5.9307239599589946E-6</v>
      </c>
      <c r="DB242">
        <f t="shared" si="304"/>
        <v>3.7690514321357318E-7</v>
      </c>
      <c r="DC242">
        <f t="shared" si="304"/>
        <v>0</v>
      </c>
      <c r="DD242">
        <f t="shared" si="304"/>
        <v>0</v>
      </c>
      <c r="DE242">
        <f t="shared" si="304"/>
        <v>0</v>
      </c>
      <c r="DF242">
        <f t="shared" si="301"/>
        <v>0</v>
      </c>
      <c r="DG242">
        <f t="shared" si="301"/>
        <v>0</v>
      </c>
      <c r="DH242">
        <f t="shared" si="301"/>
        <v>0</v>
      </c>
      <c r="DI242">
        <f t="shared" si="301"/>
        <v>0</v>
      </c>
      <c r="DJ242">
        <f t="shared" si="298"/>
        <v>0</v>
      </c>
      <c r="DK242">
        <f t="shared" si="298"/>
        <v>0</v>
      </c>
      <c r="DL242">
        <f t="shared" si="298"/>
        <v>0</v>
      </c>
      <c r="DM242">
        <f t="shared" si="298"/>
        <v>0</v>
      </c>
      <c r="DN242">
        <f t="shared" si="298"/>
        <v>0</v>
      </c>
      <c r="DO242">
        <f t="shared" si="298"/>
        <v>0</v>
      </c>
      <c r="DP242">
        <f t="shared" si="298"/>
        <v>0</v>
      </c>
      <c r="DQ242">
        <f t="shared" si="298"/>
        <v>0</v>
      </c>
      <c r="DR242">
        <f t="shared" si="298"/>
        <v>0</v>
      </c>
      <c r="DS242">
        <f t="shared" si="298"/>
        <v>0</v>
      </c>
      <c r="DT242">
        <f t="shared" si="306"/>
        <v>0</v>
      </c>
      <c r="DU242">
        <f t="shared" si="306"/>
        <v>0</v>
      </c>
      <c r="DV242">
        <f t="shared" si="306"/>
        <v>0</v>
      </c>
      <c r="DW242">
        <f t="shared" si="306"/>
        <v>0</v>
      </c>
      <c r="DX242">
        <f t="shared" si="306"/>
        <v>0</v>
      </c>
      <c r="DY242">
        <f t="shared" si="306"/>
        <v>0</v>
      </c>
      <c r="DZ242">
        <f t="shared" si="306"/>
        <v>0</v>
      </c>
      <c r="EA242">
        <f t="shared" si="306"/>
        <v>0</v>
      </c>
      <c r="EB242">
        <f t="shared" si="306"/>
        <v>0</v>
      </c>
      <c r="EC242">
        <f t="shared" si="306"/>
        <v>0</v>
      </c>
      <c r="ED242">
        <f t="shared" si="291"/>
        <v>0</v>
      </c>
      <c r="EE242">
        <f t="shared" si="291"/>
        <v>0</v>
      </c>
      <c r="EF242">
        <f t="shared" si="291"/>
        <v>0</v>
      </c>
      <c r="EG242">
        <f t="shared" si="291"/>
        <v>0</v>
      </c>
      <c r="EH242">
        <f t="shared" si="291"/>
        <v>0</v>
      </c>
      <c r="EI242">
        <f t="shared" si="291"/>
        <v>0</v>
      </c>
      <c r="EJ242">
        <f t="shared" ref="ED242:ES247" si="309">EJ$2*EXP(- EJ$1 * ($C242*_c2+$B242))</f>
        <v>0</v>
      </c>
      <c r="EK242">
        <f t="shared" si="309"/>
        <v>0</v>
      </c>
      <c r="EL242">
        <f t="shared" si="309"/>
        <v>0</v>
      </c>
      <c r="EM242">
        <f t="shared" si="309"/>
        <v>0</v>
      </c>
      <c r="EN242">
        <f t="shared" si="295"/>
        <v>0</v>
      </c>
      <c r="EO242">
        <f t="shared" si="295"/>
        <v>0</v>
      </c>
      <c r="EP242">
        <f t="shared" si="295"/>
        <v>0</v>
      </c>
      <c r="EQ242">
        <f t="shared" si="295"/>
        <v>0</v>
      </c>
      <c r="ER242">
        <f t="shared" si="295"/>
        <v>0</v>
      </c>
      <c r="ES242">
        <f t="shared" si="295"/>
        <v>0</v>
      </c>
      <c r="ET242">
        <f t="shared" si="295"/>
        <v>0</v>
      </c>
      <c r="EU242">
        <f t="shared" si="295"/>
        <v>0</v>
      </c>
      <c r="EV242">
        <f t="shared" si="295"/>
        <v>0</v>
      </c>
      <c r="EW242">
        <f t="shared" si="295"/>
        <v>0</v>
      </c>
      <c r="EX242">
        <f t="shared" si="295"/>
        <v>0</v>
      </c>
      <c r="EZ242">
        <f t="shared" si="266"/>
        <v>0.89293523496128469</v>
      </c>
      <c r="FB242">
        <f t="shared" si="267"/>
        <v>9.8130127446353077E-3</v>
      </c>
      <c r="FC242">
        <f t="shared" si="268"/>
        <v>0.24876119693725085</v>
      </c>
    </row>
    <row r="243" spans="1:159" x14ac:dyDescent="0.25">
      <c r="A243">
        <v>1480</v>
      </c>
      <c r="B243" s="20">
        <f>'Input spectra'!S242</f>
        <v>3.9589829595276099E-2</v>
      </c>
      <c r="C243">
        <f>'Input spectra'!D242</f>
        <v>0</v>
      </c>
      <c r="D243">
        <f t="shared" si="307"/>
        <v>2.0653927966864227E-2</v>
      </c>
      <c r="E243">
        <f t="shared" si="307"/>
        <v>2.0422501953332846E-2</v>
      </c>
      <c r="F243">
        <f t="shared" si="307"/>
        <v>2.0192582298961929E-2</v>
      </c>
      <c r="G243">
        <f t="shared" si="307"/>
        <v>1.9964160712968953E-2</v>
      </c>
      <c r="H243">
        <f t="shared" si="307"/>
        <v>1.9737228946571015E-2</v>
      </c>
      <c r="I243">
        <f t="shared" si="307"/>
        <v>1.9511778792782385E-2</v>
      </c>
      <c r="J243">
        <f t="shared" si="307"/>
        <v>1.9287802086212977E-2</v>
      </c>
      <c r="K243">
        <f t="shared" si="307"/>
        <v>1.9065290702867766E-2</v>
      </c>
      <c r="L243">
        <f t="shared" si="307"/>
        <v>1.8844236559947165E-2</v>
      </c>
      <c r="M243">
        <f t="shared" si="307"/>
        <v>1.8624631615648295E-2</v>
      </c>
      <c r="N243">
        <f t="shared" si="302"/>
        <v>1.8406467868967224E-2</v>
      </c>
      <c r="O243">
        <f t="shared" si="302"/>
        <v>1.8189737359502075E-2</v>
      </c>
      <c r="P243">
        <f t="shared" si="302"/>
        <v>1.797443216725712E-2</v>
      </c>
      <c r="Q243">
        <f t="shared" si="302"/>
        <v>1.7760544412447732E-2</v>
      </c>
      <c r="R243">
        <f t="shared" si="302"/>
        <v>1.7548066255306263E-2</v>
      </c>
      <c r="S243">
        <f t="shared" si="302"/>
        <v>1.7336989895888853E-2</v>
      </c>
      <c r="T243">
        <f t="shared" si="302"/>
        <v>1.7127307573883116E-2</v>
      </c>
      <c r="U243">
        <f t="shared" si="302"/>
        <v>1.6919011568416707E-2</v>
      </c>
      <c r="V243">
        <f t="shared" si="302"/>
        <v>1.6712094197866841E-2</v>
      </c>
      <c r="W243">
        <f t="shared" si="302"/>
        <v>1.6506547819670644E-2</v>
      </c>
      <c r="X243">
        <f t="shared" si="302"/>
        <v>1.6302364830136421E-2</v>
      </c>
      <c r="Y243">
        <f t="shared" si="302"/>
        <v>1.6099537664255779E-2</v>
      </c>
      <c r="Z243">
        <f t="shared" si="302"/>
        <v>1.589805879551668E-2</v>
      </c>
      <c r="AA243">
        <f t="shared" si="302"/>
        <v>1.5697920735717293E-2</v>
      </c>
      <c r="AB243">
        <f t="shared" si="302"/>
        <v>1.549911603478079E-2</v>
      </c>
      <c r="AC243">
        <f t="shared" si="302"/>
        <v>1.530163728057095E-2</v>
      </c>
      <c r="AD243">
        <f t="shared" si="299"/>
        <v>1.5105477098708657E-2</v>
      </c>
      <c r="AE243">
        <f t="shared" si="299"/>
        <v>1.4910628152389253E-2</v>
      </c>
      <c r="AF243">
        <f t="shared" si="299"/>
        <v>1.4717083142200729E-2</v>
      </c>
      <c r="AG243">
        <f t="shared" si="299"/>
        <v>1.4524834805942782E-2</v>
      </c>
      <c r="AH243">
        <f t="shared" si="296"/>
        <v>1.4333875918446705E-2</v>
      </c>
      <c r="AI243">
        <f t="shared" si="296"/>
        <v>1.4144199291396143E-2</v>
      </c>
      <c r="AJ243">
        <f t="shared" si="296"/>
        <v>1.3955797773148653E-2</v>
      </c>
      <c r="AK243">
        <f t="shared" si="296"/>
        <v>1.376866424855812E-2</v>
      </c>
      <c r="AL243">
        <f t="shared" si="296"/>
        <v>1.358279163879801E-2</v>
      </c>
      <c r="AM243">
        <f t="shared" si="296"/>
        <v>1.3398172901185437E-2</v>
      </c>
      <c r="AN243">
        <f t="shared" si="296"/>
        <v>1.3214801029006042E-2</v>
      </c>
      <c r="AO243">
        <f t="shared" si="296"/>
        <v>1.3032669051339733E-2</v>
      </c>
      <c r="AP243">
        <f t="shared" si="296"/>
        <v>1.2851770032887193E-2</v>
      </c>
      <c r="AQ243">
        <f t="shared" si="296"/>
        <v>1.267209707379722E-2</v>
      </c>
      <c r="AR243">
        <f t="shared" si="303"/>
        <v>1.2493643309494894E-2</v>
      </c>
      <c r="AS243">
        <f t="shared" si="303"/>
        <v>1.2316401910510519E-2</v>
      </c>
      <c r="AT243">
        <f t="shared" si="303"/>
        <v>1.2140366082309367E-2</v>
      </c>
      <c r="AU243">
        <f t="shared" si="303"/>
        <v>1.1965529065122261E-2</v>
      </c>
      <c r="AV243">
        <f t="shared" si="303"/>
        <v>1.1791884133776886E-2</v>
      </c>
      <c r="AW243">
        <f t="shared" si="303"/>
        <v>1.1619424597529949E-2</v>
      </c>
      <c r="AX243">
        <f t="shared" si="303"/>
        <v>1.0334200815007704E-2</v>
      </c>
      <c r="AY243">
        <f t="shared" si="303"/>
        <v>8.8348536082361057E-3</v>
      </c>
      <c r="AZ243">
        <f t="shared" si="303"/>
        <v>7.9571377069986345E-3</v>
      </c>
      <c r="BA243">
        <f t="shared" si="303"/>
        <v>7.2926635515894976E-3</v>
      </c>
      <c r="BB243">
        <f t="shared" si="303"/>
        <v>6.7498871936984986E-3</v>
      </c>
      <c r="BC243">
        <f t="shared" si="303"/>
        <v>6.289155475142777E-3</v>
      </c>
      <c r="BD243">
        <f t="shared" si="303"/>
        <v>5.8887552307329873E-3</v>
      </c>
      <c r="BE243">
        <f t="shared" si="303"/>
        <v>5.5351588433913915E-3</v>
      </c>
      <c r="BF243">
        <f t="shared" si="303"/>
        <v>5.2192121777262868E-3</v>
      </c>
      <c r="BG243">
        <f t="shared" si="303"/>
        <v>4.9343536161842241E-3</v>
      </c>
      <c r="BH243">
        <f t="shared" si="300"/>
        <v>4.6756764553928772E-3</v>
      </c>
      <c r="BI243">
        <f t="shared" si="300"/>
        <v>4.4393907720841263E-3</v>
      </c>
      <c r="BJ243">
        <f t="shared" si="300"/>
        <v>4.2224935995145855E-3</v>
      </c>
      <c r="BK243">
        <f t="shared" si="300"/>
        <v>4.0225560433501898E-3</v>
      </c>
      <c r="BL243">
        <f t="shared" si="297"/>
        <v>3.8375800018994699E-3</v>
      </c>
      <c r="BM243">
        <f t="shared" si="297"/>
        <v>3.6658983405003166E-3</v>
      </c>
      <c r="BN243">
        <f t="shared" si="297"/>
        <v>3.5061032924192472E-3</v>
      </c>
      <c r="BO243">
        <f t="shared" si="297"/>
        <v>3.3569938201793415E-3</v>
      </c>
      <c r="BP243">
        <f t="shared" si="297"/>
        <v>3.2175360842756039E-3</v>
      </c>
      <c r="BQ243">
        <f t="shared" si="297"/>
        <v>3.0868332013933904E-3</v>
      </c>
      <c r="BR243">
        <f t="shared" si="297"/>
        <v>2.9641017311641685E-3</v>
      </c>
      <c r="BS243">
        <f t="shared" si="297"/>
        <v>2.84865313092452E-3</v>
      </c>
      <c r="BT243">
        <f t="shared" si="297"/>
        <v>2.7398789416168932E-3</v>
      </c>
      <c r="BU243">
        <f t="shared" si="297"/>
        <v>2.6372388188823704E-3</v>
      </c>
      <c r="BV243">
        <f t="shared" si="305"/>
        <v>2.540250763629532E-3</v>
      </c>
      <c r="BW243">
        <f t="shared" si="305"/>
        <v>2.4484830740248496E-3</v>
      </c>
      <c r="BX243">
        <f t="shared" si="305"/>
        <v>2.3615476599177314E-3</v>
      </c>
      <c r="BY243">
        <f t="shared" si="305"/>
        <v>2.2790944466196442E-3</v>
      </c>
      <c r="BZ243">
        <f t="shared" si="305"/>
        <v>2.2008066578389123E-3</v>
      </c>
      <c r="CA243">
        <f t="shared" si="305"/>
        <v>2.1263968142143205E-3</v>
      </c>
      <c r="CB243">
        <f t="shared" si="305"/>
        <v>2.055603318909346E-3</v>
      </c>
      <c r="CC243">
        <f t="shared" si="305"/>
        <v>1.9881875283175852E-3</v>
      </c>
      <c r="CD243">
        <f t="shared" si="305"/>
        <v>1.9239312263285117E-3</v>
      </c>
      <c r="CE243">
        <f t="shared" si="305"/>
        <v>1.8626344364036658E-3</v>
      </c>
      <c r="CF243">
        <f t="shared" si="308"/>
        <v>1.8041135180628433E-3</v>
      </c>
      <c r="CG243">
        <f t="shared" si="308"/>
        <v>1.7481995041126505E-3</v>
      </c>
      <c r="CH243">
        <f t="shared" si="308"/>
        <v>1.6947366426803452E-3</v>
      </c>
      <c r="CI243">
        <f t="shared" si="308"/>
        <v>1.6435811143008562E-3</v>
      </c>
      <c r="CJ243">
        <f t="shared" si="308"/>
        <v>1.5945998992874166E-3</v>
      </c>
      <c r="CK243">
        <f t="shared" si="308"/>
        <v>1.5476697746557321E-3</v>
      </c>
      <c r="CL243">
        <f t="shared" si="308"/>
        <v>1.5026764231665488E-3</v>
      </c>
      <c r="CM243">
        <f t="shared" si="308"/>
        <v>1.4595136397543137E-3</v>
      </c>
      <c r="CN243">
        <f t="shared" si="308"/>
        <v>1.4180826228387504E-3</v>
      </c>
      <c r="CO243">
        <f t="shared" si="308"/>
        <v>1.3782913398639079E-3</v>
      </c>
      <c r="CP243">
        <f t="shared" si="304"/>
        <v>1.3400539579482569E-3</v>
      </c>
      <c r="CQ243">
        <f t="shared" si="304"/>
        <v>1.3032903318171084E-3</v>
      </c>
      <c r="CR243">
        <f t="shared" si="304"/>
        <v>8.3950770949717485E-4</v>
      </c>
      <c r="CS243">
        <f t="shared" si="304"/>
        <v>5.455341878982991E-4</v>
      </c>
      <c r="CT243">
        <f t="shared" si="304"/>
        <v>3.7798414988772175E-4</v>
      </c>
      <c r="CU243">
        <f t="shared" si="304"/>
        <v>2.6307382904119594E-4</v>
      </c>
      <c r="CV243">
        <f t="shared" si="304"/>
        <v>1.7971450451951585E-4</v>
      </c>
      <c r="CW243">
        <f t="shared" si="304"/>
        <v>1.1819188712076142E-4</v>
      </c>
      <c r="CX243">
        <f t="shared" si="304"/>
        <v>7.3026431558453106E-5</v>
      </c>
      <c r="CY243">
        <f t="shared" si="304"/>
        <v>4.074163141832932E-5</v>
      </c>
      <c r="CZ243">
        <f t="shared" si="304"/>
        <v>1.8953464137838606E-5</v>
      </c>
      <c r="DA243">
        <f t="shared" si="304"/>
        <v>5.9338705994140117E-6</v>
      </c>
      <c r="DB243">
        <f t="shared" si="304"/>
        <v>3.7710709666303454E-7</v>
      </c>
      <c r="DC243">
        <f t="shared" si="304"/>
        <v>0</v>
      </c>
      <c r="DD243">
        <f t="shared" si="304"/>
        <v>0</v>
      </c>
      <c r="DE243">
        <f t="shared" si="304"/>
        <v>0</v>
      </c>
      <c r="DF243">
        <f t="shared" si="301"/>
        <v>0</v>
      </c>
      <c r="DG243">
        <f t="shared" si="301"/>
        <v>0</v>
      </c>
      <c r="DH243">
        <f t="shared" si="301"/>
        <v>0</v>
      </c>
      <c r="DI243">
        <f t="shared" si="301"/>
        <v>0</v>
      </c>
      <c r="DJ243">
        <f t="shared" si="298"/>
        <v>0</v>
      </c>
      <c r="DK243">
        <f t="shared" si="298"/>
        <v>0</v>
      </c>
      <c r="DL243">
        <f t="shared" si="298"/>
        <v>0</v>
      </c>
      <c r="DM243">
        <f t="shared" si="298"/>
        <v>0</v>
      </c>
      <c r="DN243">
        <f t="shared" si="298"/>
        <v>0</v>
      </c>
      <c r="DO243">
        <f t="shared" si="298"/>
        <v>0</v>
      </c>
      <c r="DP243">
        <f t="shared" si="298"/>
        <v>0</v>
      </c>
      <c r="DQ243">
        <f t="shared" si="298"/>
        <v>0</v>
      </c>
      <c r="DR243">
        <f t="shared" si="298"/>
        <v>0</v>
      </c>
      <c r="DS243">
        <f t="shared" si="298"/>
        <v>0</v>
      </c>
      <c r="DT243">
        <f t="shared" si="306"/>
        <v>0</v>
      </c>
      <c r="DU243">
        <f t="shared" si="306"/>
        <v>0</v>
      </c>
      <c r="DV243">
        <f t="shared" si="306"/>
        <v>0</v>
      </c>
      <c r="DW243">
        <f t="shared" si="306"/>
        <v>0</v>
      </c>
      <c r="DX243">
        <f t="shared" si="306"/>
        <v>0</v>
      </c>
      <c r="DY243">
        <f t="shared" si="306"/>
        <v>0</v>
      </c>
      <c r="DZ243">
        <f t="shared" si="306"/>
        <v>0</v>
      </c>
      <c r="EA243">
        <f t="shared" si="306"/>
        <v>0</v>
      </c>
      <c r="EB243">
        <f t="shared" si="306"/>
        <v>0</v>
      </c>
      <c r="EC243">
        <f t="shared" si="306"/>
        <v>0</v>
      </c>
      <c r="ED243">
        <f t="shared" si="309"/>
        <v>0</v>
      </c>
      <c r="EE243">
        <f t="shared" si="309"/>
        <v>0</v>
      </c>
      <c r="EF243">
        <f t="shared" si="309"/>
        <v>0</v>
      </c>
      <c r="EG243">
        <f t="shared" si="309"/>
        <v>0</v>
      </c>
      <c r="EH243">
        <f t="shared" si="309"/>
        <v>0</v>
      </c>
      <c r="EI243">
        <f t="shared" si="309"/>
        <v>0</v>
      </c>
      <c r="EJ243">
        <f t="shared" si="309"/>
        <v>0</v>
      </c>
      <c r="EK243">
        <f t="shared" si="309"/>
        <v>0</v>
      </c>
      <c r="EL243">
        <f t="shared" si="309"/>
        <v>0</v>
      </c>
      <c r="EM243">
        <f t="shared" si="309"/>
        <v>0</v>
      </c>
      <c r="EN243">
        <f t="shared" si="295"/>
        <v>0</v>
      </c>
      <c r="EO243">
        <f t="shared" si="295"/>
        <v>0</v>
      </c>
      <c r="EP243">
        <f t="shared" si="295"/>
        <v>0</v>
      </c>
      <c r="EQ243">
        <f t="shared" si="295"/>
        <v>0</v>
      </c>
      <c r="ER243">
        <f t="shared" si="295"/>
        <v>0</v>
      </c>
      <c r="ES243">
        <f t="shared" si="295"/>
        <v>0</v>
      </c>
      <c r="ET243">
        <f t="shared" si="295"/>
        <v>0</v>
      </c>
      <c r="EU243">
        <f t="shared" si="295"/>
        <v>0</v>
      </c>
      <c r="EV243">
        <f t="shared" si="295"/>
        <v>0</v>
      </c>
      <c r="EW243">
        <f t="shared" si="295"/>
        <v>0</v>
      </c>
      <c r="EX243">
        <f t="shared" si="295"/>
        <v>0</v>
      </c>
      <c r="EZ243">
        <f t="shared" si="266"/>
        <v>0.89306518327266382</v>
      </c>
      <c r="FB243">
        <f t="shared" si="267"/>
        <v>9.8001409175083043E-3</v>
      </c>
      <c r="FC243">
        <f t="shared" si="268"/>
        <v>0.24876283802361285</v>
      </c>
    </row>
    <row r="244" spans="1:159" x14ac:dyDescent="0.25">
      <c r="A244">
        <v>1485</v>
      </c>
      <c r="B244" s="20">
        <f>'Input spectra'!S243</f>
        <v>3.9537312256122503E-2</v>
      </c>
      <c r="C244">
        <f>'Input spectra'!D243</f>
        <v>0</v>
      </c>
      <c r="D244">
        <f t="shared" si="307"/>
        <v>2.0653927966864227E-2</v>
      </c>
      <c r="E244">
        <f t="shared" si="307"/>
        <v>2.0422609207160627E-2</v>
      </c>
      <c r="F244">
        <f t="shared" si="307"/>
        <v>2.0192794392214379E-2</v>
      </c>
      <c r="G244">
        <f t="shared" si="307"/>
        <v>1.9964475254826506E-2</v>
      </c>
      <c r="H244">
        <f t="shared" si="307"/>
        <v>1.9737643569624597E-2</v>
      </c>
      <c r="I244">
        <f t="shared" si="307"/>
        <v>1.9512291152861478E-2</v>
      </c>
      <c r="J244">
        <f t="shared" si="307"/>
        <v>1.9288409862214775E-2</v>
      </c>
      <c r="K244">
        <f t="shared" si="307"/>
        <v>1.9065991596587395E-2</v>
      </c>
      <c r="L244">
        <f t="shared" si="307"/>
        <v>1.8845028295909002E-2</v>
      </c>
      <c r="M244">
        <f t="shared" si="307"/>
        <v>1.8625511940938339E-2</v>
      </c>
      <c r="N244">
        <f t="shared" si="302"/>
        <v>1.8407434553066534E-2</v>
      </c>
      <c r="O244">
        <f t="shared" si="302"/>
        <v>1.8190788194121281E-2</v>
      </c>
      <c r="P244">
        <f t="shared" si="302"/>
        <v>1.7975564966171961E-2</v>
      </c>
      <c r="Q244">
        <f t="shared" si="302"/>
        <v>1.7761757011335665E-2</v>
      </c>
      <c r="R244">
        <f t="shared" si="302"/>
        <v>1.754935651158409E-2</v>
      </c>
      <c r="S244">
        <f t="shared" si="302"/>
        <v>1.7338355688551393E-2</v>
      </c>
      <c r="T244">
        <f t="shared" si="302"/>
        <v>1.7128746803342903E-2</v>
      </c>
      <c r="U244">
        <f t="shared" si="302"/>
        <v>1.6920522156344712E-2</v>
      </c>
      <c r="V244">
        <f t="shared" si="302"/>
        <v>1.6713674087034204E-2</v>
      </c>
      <c r="W244">
        <f t="shared" si="302"/>
        <v>1.6508194973791416E-2</v>
      </c>
      <c r="X244">
        <f t="shared" si="302"/>
        <v>1.6304077233711304E-2</v>
      </c>
      <c r="Y244">
        <f t="shared" si="302"/>
        <v>1.6101313322416894E-2</v>
      </c>
      <c r="Z244">
        <f t="shared" si="302"/>
        <v>1.5899895733873289E-2</v>
      </c>
      <c r="AA244">
        <f t="shared" si="302"/>
        <v>1.5699817000202523E-2</v>
      </c>
      <c r="AB244">
        <f t="shared" si="302"/>
        <v>1.5501069691499336E-2</v>
      </c>
      <c r="AC244">
        <f t="shared" si="302"/>
        <v>1.5303646415647772E-2</v>
      </c>
      <c r="AD244">
        <f t="shared" si="299"/>
        <v>1.5107539818138609E-2</v>
      </c>
      <c r="AE244">
        <f t="shared" si="299"/>
        <v>1.4912742581887708E-2</v>
      </c>
      <c r="AF244">
        <f t="shared" si="299"/>
        <v>1.4719247427055151E-2</v>
      </c>
      <c r="AG244">
        <f t="shared" si="299"/>
        <v>1.4527047110865233E-2</v>
      </c>
      <c r="AH244">
        <f t="shared" si="296"/>
        <v>1.433613442742734E-2</v>
      </c>
      <c r="AI244">
        <f t="shared" si="296"/>
        <v>1.4146502207557603E-2</v>
      </c>
      <c r="AJ244">
        <f t="shared" si="296"/>
        <v>1.3958143318601419E-2</v>
      </c>
      <c r="AK244">
        <f t="shared" si="296"/>
        <v>1.3771050664256792E-2</v>
      </c>
      <c r="AL244">
        <f t="shared" si="296"/>
        <v>1.3585217184398509E-2</v>
      </c>
      <c r="AM244">
        <f t="shared" si="296"/>
        <v>1.3400635854903125E-2</v>
      </c>
      <c r="AN244">
        <f t="shared" si="296"/>
        <v>1.3217299687474765E-2</v>
      </c>
      <c r="AO244">
        <f t="shared" si="296"/>
        <v>1.3035201729471759E-2</v>
      </c>
      <c r="AP244">
        <f t="shared" si="296"/>
        <v>1.2854335063734066E-2</v>
      </c>
      <c r="AQ244">
        <f t="shared" si="296"/>
        <v>1.2674692808411509E-2</v>
      </c>
      <c r="AR244">
        <f t="shared" si="303"/>
        <v>1.2496268116792825E-2</v>
      </c>
      <c r="AS244">
        <f t="shared" si="303"/>
        <v>1.2319054177135517E-2</v>
      </c>
      <c r="AT244">
        <f t="shared" si="303"/>
        <v>1.2143044212496451E-2</v>
      </c>
      <c r="AU244">
        <f t="shared" si="303"/>
        <v>1.1968231480563344E-2</v>
      </c>
      <c r="AV244">
        <f t="shared" si="303"/>
        <v>1.179460927348693E-2</v>
      </c>
      <c r="AW244">
        <f t="shared" si="303"/>
        <v>1.1622170917713993E-2</v>
      </c>
      <c r="AX244">
        <f t="shared" si="303"/>
        <v>1.0336697650341783E-2</v>
      </c>
      <c r="AY244">
        <f t="shared" si="303"/>
        <v>8.8370345975090393E-3</v>
      </c>
      <c r="AZ244">
        <f t="shared" si="303"/>
        <v>7.9591438208001537E-3</v>
      </c>
      <c r="BA244">
        <f t="shared" si="303"/>
        <v>7.2945404503718296E-3</v>
      </c>
      <c r="BB244">
        <f t="shared" si="303"/>
        <v>6.7516598570022133E-3</v>
      </c>
      <c r="BC244">
        <f t="shared" si="303"/>
        <v>6.290840178273323E-3</v>
      </c>
      <c r="BD244">
        <f t="shared" si="303"/>
        <v>5.8903636114688235E-3</v>
      </c>
      <c r="BE244">
        <f t="shared" si="303"/>
        <v>5.5366997244428321E-3</v>
      </c>
      <c r="BF244">
        <f t="shared" si="303"/>
        <v>5.2206925229592886E-3</v>
      </c>
      <c r="BG244">
        <f t="shared" si="303"/>
        <v>4.935779087217671E-3</v>
      </c>
      <c r="BH244">
        <f t="shared" si="300"/>
        <v>4.6770517605021966E-3</v>
      </c>
      <c r="BI244">
        <f t="shared" si="300"/>
        <v>4.4407198974578989E-3</v>
      </c>
      <c r="BJ244">
        <f t="shared" si="300"/>
        <v>4.2237799693640825E-3</v>
      </c>
      <c r="BK244">
        <f t="shared" si="300"/>
        <v>4.0238026347157764E-3</v>
      </c>
      <c r="BL244">
        <f t="shared" si="297"/>
        <v>3.8387894293801356E-3</v>
      </c>
      <c r="BM244">
        <f t="shared" si="297"/>
        <v>3.6670729203133303E-3</v>
      </c>
      <c r="BN244">
        <f t="shared" si="297"/>
        <v>3.5072450918358236E-3</v>
      </c>
      <c r="BO244">
        <f t="shared" si="297"/>
        <v>3.3581046963538715E-3</v>
      </c>
      <c r="BP244">
        <f t="shared" si="297"/>
        <v>3.2186177152156051E-3</v>
      </c>
      <c r="BQ244">
        <f t="shared" si="297"/>
        <v>3.0878871109958359E-3</v>
      </c>
      <c r="BR244">
        <f t="shared" si="297"/>
        <v>2.9651293096976078E-3</v>
      </c>
      <c r="BS244">
        <f t="shared" si="297"/>
        <v>2.8496556519642681E-3</v>
      </c>
      <c r="BT244">
        <f t="shared" si="297"/>
        <v>2.7408575761814491E-3</v>
      </c>
      <c r="BU244">
        <f t="shared" si="297"/>
        <v>2.6381946473353311E-3</v>
      </c>
      <c r="BV244">
        <f t="shared" si="305"/>
        <v>2.5411847857784867E-3</v>
      </c>
      <c r="BW244">
        <f t="shared" si="305"/>
        <v>2.4493962177513135E-3</v>
      </c>
      <c r="BX244">
        <f t="shared" si="305"/>
        <v>2.3624407885997202E-3</v>
      </c>
      <c r="BY244">
        <f t="shared" si="305"/>
        <v>2.279968365553883E-3</v>
      </c>
      <c r="BZ244">
        <f t="shared" si="305"/>
        <v>2.2016621198280122E-3</v>
      </c>
      <c r="CA244">
        <f t="shared" si="305"/>
        <v>2.127234524452167E-3</v>
      </c>
      <c r="CB244">
        <f t="shared" si="305"/>
        <v>2.0564239392729341E-3</v>
      </c>
      <c r="CC244">
        <f t="shared" si="305"/>
        <v>1.9889916811538879E-3</v>
      </c>
      <c r="CD244">
        <f t="shared" si="305"/>
        <v>1.9247194978094055E-3</v>
      </c>
      <c r="CE244">
        <f t="shared" si="305"/>
        <v>1.8634073795094784E-3</v>
      </c>
      <c r="CF244">
        <f t="shared" si="308"/>
        <v>1.8048716552450787E-3</v>
      </c>
      <c r="CG244">
        <f t="shared" si="308"/>
        <v>1.7489433296783304E-3</v>
      </c>
      <c r="CH244">
        <f t="shared" si="308"/>
        <v>1.6954666249337637E-3</v>
      </c>
      <c r="CI244">
        <f t="shared" si="308"/>
        <v>1.6442976974731236E-3</v>
      </c>
      <c r="CJ244">
        <f t="shared" si="308"/>
        <v>1.5953035052796581E-3</v>
      </c>
      <c r="CK244">
        <f t="shared" si="308"/>
        <v>1.5483608046180939E-3</v>
      </c>
      <c r="CL244">
        <f t="shared" si="308"/>
        <v>1.5033552589320367E-3</v>
      </c>
      <c r="CM244">
        <f t="shared" si="308"/>
        <v>1.4601806451438944E-3</v>
      </c>
      <c r="CN244">
        <f t="shared" si="308"/>
        <v>1.418738144851932E-3</v>
      </c>
      <c r="CO244">
        <f t="shared" si="308"/>
        <v>1.3789357097671725E-3</v>
      </c>
      <c r="CP244">
        <f t="shared" si="304"/>
        <v>1.3406874922721221E-3</v>
      </c>
      <c r="CQ244">
        <f t="shared" si="304"/>
        <v>1.3039133332712557E-3</v>
      </c>
      <c r="CR244">
        <f t="shared" si="304"/>
        <v>8.3991342364374418E-4</v>
      </c>
      <c r="CS244">
        <f t="shared" si="304"/>
        <v>5.458006980131522E-4</v>
      </c>
      <c r="CT244">
        <f t="shared" si="304"/>
        <v>3.781707927381317E-4</v>
      </c>
      <c r="CU244">
        <f t="shared" si="304"/>
        <v>2.6320511319454198E-4</v>
      </c>
      <c r="CV244">
        <f t="shared" si="304"/>
        <v>1.798051333884268E-4</v>
      </c>
      <c r="CW244">
        <f t="shared" si="304"/>
        <v>1.1825211155635541E-4</v>
      </c>
      <c r="CX244">
        <f t="shared" si="304"/>
        <v>7.3064025739879158E-5</v>
      </c>
      <c r="CY244">
        <f t="shared" si="304"/>
        <v>4.076281938243392E-5</v>
      </c>
      <c r="CZ244">
        <f t="shared" si="304"/>
        <v>1.8963420607088754E-5</v>
      </c>
      <c r="DA244">
        <f t="shared" si="304"/>
        <v>5.9370189083683904E-6</v>
      </c>
      <c r="DB244">
        <f t="shared" si="304"/>
        <v>3.7730915832326583E-7</v>
      </c>
      <c r="DC244">
        <f t="shared" si="304"/>
        <v>0</v>
      </c>
      <c r="DD244">
        <f t="shared" si="304"/>
        <v>0</v>
      </c>
      <c r="DE244">
        <f t="shared" si="304"/>
        <v>0</v>
      </c>
      <c r="DF244">
        <f t="shared" si="301"/>
        <v>0</v>
      </c>
      <c r="DG244">
        <f t="shared" si="301"/>
        <v>0</v>
      </c>
      <c r="DH244">
        <f t="shared" si="301"/>
        <v>0</v>
      </c>
      <c r="DI244">
        <f t="shared" si="301"/>
        <v>0</v>
      </c>
      <c r="DJ244">
        <f t="shared" si="298"/>
        <v>0</v>
      </c>
      <c r="DK244">
        <f t="shared" si="298"/>
        <v>0</v>
      </c>
      <c r="DL244">
        <f t="shared" si="298"/>
        <v>0</v>
      </c>
      <c r="DM244">
        <f t="shared" si="298"/>
        <v>0</v>
      </c>
      <c r="DN244">
        <f t="shared" si="298"/>
        <v>0</v>
      </c>
      <c r="DO244">
        <f t="shared" si="298"/>
        <v>0</v>
      </c>
      <c r="DP244">
        <f t="shared" si="298"/>
        <v>0</v>
      </c>
      <c r="DQ244">
        <f t="shared" si="298"/>
        <v>0</v>
      </c>
      <c r="DR244">
        <f t="shared" si="298"/>
        <v>0</v>
      </c>
      <c r="DS244">
        <f t="shared" si="298"/>
        <v>0</v>
      </c>
      <c r="DT244">
        <f t="shared" si="306"/>
        <v>0</v>
      </c>
      <c r="DU244">
        <f t="shared" si="306"/>
        <v>0</v>
      </c>
      <c r="DV244">
        <f t="shared" si="306"/>
        <v>0</v>
      </c>
      <c r="DW244">
        <f t="shared" si="306"/>
        <v>0</v>
      </c>
      <c r="DX244">
        <f t="shared" si="306"/>
        <v>0</v>
      </c>
      <c r="DY244">
        <f t="shared" si="306"/>
        <v>0</v>
      </c>
      <c r="DZ244">
        <f t="shared" si="306"/>
        <v>0</v>
      </c>
      <c r="EA244">
        <f t="shared" si="306"/>
        <v>0</v>
      </c>
      <c r="EB244">
        <f t="shared" si="306"/>
        <v>0</v>
      </c>
      <c r="EC244">
        <f t="shared" si="306"/>
        <v>0</v>
      </c>
      <c r="ED244">
        <f t="shared" si="309"/>
        <v>0</v>
      </c>
      <c r="EE244">
        <f t="shared" si="309"/>
        <v>0</v>
      </c>
      <c r="EF244">
        <f t="shared" si="309"/>
        <v>0</v>
      </c>
      <c r="EG244">
        <f t="shared" si="309"/>
        <v>0</v>
      </c>
      <c r="EH244">
        <f t="shared" si="309"/>
        <v>0</v>
      </c>
      <c r="EI244">
        <f t="shared" si="309"/>
        <v>0</v>
      </c>
      <c r="EJ244">
        <f t="shared" si="309"/>
        <v>0</v>
      </c>
      <c r="EK244">
        <f t="shared" si="309"/>
        <v>0</v>
      </c>
      <c r="EL244">
        <f t="shared" si="309"/>
        <v>0</v>
      </c>
      <c r="EM244">
        <f t="shared" si="309"/>
        <v>0</v>
      </c>
      <c r="EN244">
        <f t="shared" si="295"/>
        <v>0</v>
      </c>
      <c r="EO244">
        <f t="shared" si="295"/>
        <v>0</v>
      </c>
      <c r="EP244">
        <f t="shared" si="295"/>
        <v>0</v>
      </c>
      <c r="EQ244">
        <f t="shared" si="295"/>
        <v>0</v>
      </c>
      <c r="ER244">
        <f t="shared" si="295"/>
        <v>0</v>
      </c>
      <c r="ES244">
        <f t="shared" si="295"/>
        <v>0</v>
      </c>
      <c r="ET244">
        <f t="shared" si="295"/>
        <v>0</v>
      </c>
      <c r="EU244">
        <f t="shared" si="295"/>
        <v>0</v>
      </c>
      <c r="EV244">
        <f t="shared" si="295"/>
        <v>0</v>
      </c>
      <c r="EW244">
        <f t="shared" si="295"/>
        <v>0</v>
      </c>
      <c r="EX244">
        <f t="shared" si="295"/>
        <v>0</v>
      </c>
      <c r="EZ244">
        <f t="shared" si="266"/>
        <v>0.89319516092347595</v>
      </c>
      <c r="FB244">
        <f t="shared" si="267"/>
        <v>9.7872687523798407E-3</v>
      </c>
      <c r="FC244">
        <f t="shared" si="268"/>
        <v>0.24876447911018745</v>
      </c>
    </row>
    <row r="245" spans="1:159" x14ac:dyDescent="0.25">
      <c r="A245">
        <v>1490</v>
      </c>
      <c r="B245" s="20">
        <f>'Input spectra'!S244</f>
        <v>3.94847949169689E-2</v>
      </c>
      <c r="C245">
        <f>'Input spectra'!D244</f>
        <v>0</v>
      </c>
      <c r="D245">
        <f t="shared" si="307"/>
        <v>2.0653927966864227E-2</v>
      </c>
      <c r="E245">
        <f t="shared" si="307"/>
        <v>2.0422716461551676E-2</v>
      </c>
      <c r="F245">
        <f t="shared" si="307"/>
        <v>2.0193006487694558E-2</v>
      </c>
      <c r="G245">
        <f t="shared" si="307"/>
        <v>1.9964789801639769E-2</v>
      </c>
      <c r="H245">
        <f t="shared" si="307"/>
        <v>1.9738058201388228E-2</v>
      </c>
      <c r="I245">
        <f t="shared" si="307"/>
        <v>1.9512803526394642E-2</v>
      </c>
      <c r="J245">
        <f t="shared" si="307"/>
        <v>1.9289017657368141E-2</v>
      </c>
      <c r="K245">
        <f t="shared" si="307"/>
        <v>1.906669251607385E-2</v>
      </c>
      <c r="L245">
        <f t="shared" si="307"/>
        <v>1.8845820065135431E-2</v>
      </c>
      <c r="M245">
        <f t="shared" si="307"/>
        <v>1.8626392307838472E-2</v>
      </c>
      <c r="N245">
        <f t="shared" si="302"/>
        <v>1.8408401287934854E-2</v>
      </c>
      <c r="O245">
        <f t="shared" si="302"/>
        <v>1.8191839089447982E-2</v>
      </c>
      <c r="P245">
        <f t="shared" si="302"/>
        <v>1.7976697836478955E-2</v>
      </c>
      <c r="Q245">
        <f t="shared" si="302"/>
        <v>1.7762969693013629E-2</v>
      </c>
      <c r="R245">
        <f t="shared" si="302"/>
        <v>1.7550646862730557E-2</v>
      </c>
      <c r="S245">
        <f t="shared" si="302"/>
        <v>1.7339721588809864E-2</v>
      </c>
      <c r="T245">
        <f t="shared" si="302"/>
        <v>1.7130186153742972E-2</v>
      </c>
      <c r="U245">
        <f t="shared" si="302"/>
        <v>1.6922032879143241E-2</v>
      </c>
      <c r="V245">
        <f t="shared" si="302"/>
        <v>1.6715254125557463E-2</v>
      </c>
      <c r="W245">
        <f t="shared" si="302"/>
        <v>1.6509842292278271E-2</v>
      </c>
      <c r="X245">
        <f t="shared" si="302"/>
        <v>1.6305789817157395E-2</v>
      </c>
      <c r="Y245">
        <f t="shared" si="302"/>
        <v>1.6103089176419783E-2</v>
      </c>
      <c r="Z245">
        <f t="shared" si="302"/>
        <v>1.590173288447861E-2</v>
      </c>
      <c r="AA245">
        <f t="shared" si="302"/>
        <v>1.5701713493751143E-2</v>
      </c>
      <c r="AB245">
        <f t="shared" si="302"/>
        <v>1.5503023594475447E-2</v>
      </c>
      <c r="AC245">
        <f t="shared" si="302"/>
        <v>1.5305655814527981E-2</v>
      </c>
      <c r="AD245">
        <f t="shared" si="299"/>
        <v>1.5109602819241987E-2</v>
      </c>
      <c r="AE245">
        <f t="shared" si="299"/>
        <v>1.4914857311226794E-2</v>
      </c>
      <c r="AF245">
        <f t="shared" si="299"/>
        <v>1.472141203018792E-2</v>
      </c>
      <c r="AG245">
        <f t="shared" si="299"/>
        <v>1.4529259752748012E-2</v>
      </c>
      <c r="AH245">
        <f t="shared" si="296"/>
        <v>1.4338393292268655E-2</v>
      </c>
      <c r="AI245">
        <f t="shared" si="296"/>
        <v>1.4148805498672973E-2</v>
      </c>
      <c r="AJ245">
        <f t="shared" si="296"/>
        <v>1.396048925826909E-2</v>
      </c>
      <c r="AK245">
        <f t="shared" si="296"/>
        <v>1.3773437493574372E-2</v>
      </c>
      <c r="AL245">
        <f t="shared" si="296"/>
        <v>1.358764316314056E-2</v>
      </c>
      <c r="AM245">
        <f t="shared" si="296"/>
        <v>1.3403099261379638E-2</v>
      </c>
      <c r="AN245">
        <f t="shared" si="296"/>
        <v>1.3219798818390567E-2</v>
      </c>
      <c r="AO245">
        <f t="shared" si="296"/>
        <v>1.3037734899786813E-2</v>
      </c>
      <c r="AP245">
        <f t="shared" si="296"/>
        <v>1.2856900606524682E-2</v>
      </c>
      <c r="AQ245">
        <f t="shared" si="296"/>
        <v>1.2677289074732439E-2</v>
      </c>
      <c r="AR245">
        <f t="shared" si="303"/>
        <v>1.2498893475540259E-2</v>
      </c>
      <c r="AS245">
        <f t="shared" si="303"/>
        <v>1.2321707014910943E-2</v>
      </c>
      <c r="AT245">
        <f t="shared" si="303"/>
        <v>1.2145722933471428E-2</v>
      </c>
      <c r="AU245">
        <f t="shared" si="303"/>
        <v>1.1970934506345112E-2</v>
      </c>
      <c r="AV245">
        <f t="shared" si="303"/>
        <v>1.1797335042984915E-2</v>
      </c>
      <c r="AW245">
        <f t="shared" si="303"/>
        <v>1.1624917887007164E-2</v>
      </c>
      <c r="AX245">
        <f t="shared" si="303"/>
        <v>1.0339195088933609E-2</v>
      </c>
      <c r="AY245">
        <f t="shared" si="303"/>
        <v>8.8392161251852567E-3</v>
      </c>
      <c r="AZ245">
        <f t="shared" si="303"/>
        <v>7.9611504403730628E-3</v>
      </c>
      <c r="BA245">
        <f t="shared" si="303"/>
        <v>7.2964178322079904E-3</v>
      </c>
      <c r="BB245">
        <f t="shared" si="303"/>
        <v>6.753432985844846E-3</v>
      </c>
      <c r="BC245">
        <f t="shared" si="303"/>
        <v>6.2925253326925439E-3</v>
      </c>
      <c r="BD245">
        <f t="shared" si="303"/>
        <v>5.8919724314975995E-3</v>
      </c>
      <c r="BE245">
        <f t="shared" si="303"/>
        <v>5.5382410344457242E-3</v>
      </c>
      <c r="BF245">
        <f t="shared" si="303"/>
        <v>5.2221732880683037E-3</v>
      </c>
      <c r="BG245">
        <f t="shared" si="303"/>
        <v>4.9372049700512899E-3</v>
      </c>
      <c r="BH245">
        <f t="shared" si="300"/>
        <v>4.6784274701442419E-3</v>
      </c>
      <c r="BI245">
        <f t="shared" si="300"/>
        <v>4.4420494207633599E-3</v>
      </c>
      <c r="BJ245">
        <f t="shared" si="300"/>
        <v>4.225066731102246E-3</v>
      </c>
      <c r="BK245">
        <f t="shared" si="300"/>
        <v>4.0250496124004135E-3</v>
      </c>
      <c r="BL245">
        <f t="shared" si="297"/>
        <v>3.8399992380163291E-3</v>
      </c>
      <c r="BM245">
        <f t="shared" si="297"/>
        <v>3.668247876470041E-3</v>
      </c>
      <c r="BN245">
        <f t="shared" si="297"/>
        <v>3.5083872630913911E-3</v>
      </c>
      <c r="BO245">
        <f t="shared" si="297"/>
        <v>3.3592159401328548E-3</v>
      </c>
      <c r="BP245">
        <f t="shared" si="297"/>
        <v>3.2196997097647356E-3</v>
      </c>
      <c r="BQ245">
        <f t="shared" si="297"/>
        <v>3.0889413804251254E-3</v>
      </c>
      <c r="BR245">
        <f t="shared" si="297"/>
        <v>2.966157244466337E-3</v>
      </c>
      <c r="BS245">
        <f t="shared" si="297"/>
        <v>2.8506585258193263E-3</v>
      </c>
      <c r="BT245">
        <f t="shared" si="297"/>
        <v>2.7418365602963437E-3</v>
      </c>
      <c r="BU245">
        <f t="shared" si="297"/>
        <v>2.6391508222142679E-3</v>
      </c>
      <c r="BV245">
        <f t="shared" si="305"/>
        <v>2.5421191513570695E-3</v>
      </c>
      <c r="BW245">
        <f t="shared" si="305"/>
        <v>2.4503097020280038E-3</v>
      </c>
      <c r="BX245">
        <f t="shared" si="305"/>
        <v>2.3633342550597085E-3</v>
      </c>
      <c r="BY245">
        <f t="shared" si="305"/>
        <v>2.2808426195924016E-3</v>
      </c>
      <c r="BZ245">
        <f t="shared" si="305"/>
        <v>2.2025179143384684E-3</v>
      </c>
      <c r="CA245">
        <f t="shared" si="305"/>
        <v>2.1280725647123489E-3</v>
      </c>
      <c r="CB245">
        <f t="shared" si="305"/>
        <v>2.0572448872375601E-3</v>
      </c>
      <c r="CC245">
        <f t="shared" si="305"/>
        <v>1.9897961592420972E-3</v>
      </c>
      <c r="CD245">
        <f t="shared" si="305"/>
        <v>1.9255080922602266E-3</v>
      </c>
      <c r="CE245">
        <f t="shared" si="305"/>
        <v>1.8641806433658545E-3</v>
      </c>
      <c r="CF245">
        <f t="shared" si="308"/>
        <v>1.805630111017016E-3</v>
      </c>
      <c r="CG245">
        <f t="shared" si="308"/>
        <v>1.7496874717276103E-3</v>
      </c>
      <c r="CH245">
        <f t="shared" si="308"/>
        <v>1.6961969216160305E-3</v>
      </c>
      <c r="CI245">
        <f t="shared" si="308"/>
        <v>1.6450145930677221E-3</v>
      </c>
      <c r="CJ245">
        <f t="shared" si="308"/>
        <v>1.5960074217330963E-3</v>
      </c>
      <c r="CK245">
        <f t="shared" si="308"/>
        <v>1.5490521431232836E-3</v>
      </c>
      <c r="CL245">
        <f t="shared" si="308"/>
        <v>1.5040344013623459E-3</v>
      </c>
      <c r="CM245">
        <f t="shared" si="308"/>
        <v>1.4608479553584366E-3</v>
      </c>
      <c r="CN245">
        <f t="shared" si="308"/>
        <v>1.4193939698863218E-3</v>
      </c>
      <c r="CO245">
        <f t="shared" si="308"/>
        <v>1.3795803809221105E-3</v>
      </c>
      <c r="CP245">
        <f t="shared" si="304"/>
        <v>1.3413213261105976E-3</v>
      </c>
      <c r="CQ245">
        <f t="shared" si="304"/>
        <v>1.3045366325338057E-3</v>
      </c>
      <c r="CR245">
        <f t="shared" si="304"/>
        <v>8.4031933386232935E-4</v>
      </c>
      <c r="CS245">
        <f t="shared" si="304"/>
        <v>5.4606733832633745E-4</v>
      </c>
      <c r="CT245">
        <f t="shared" si="304"/>
        <v>3.7835752774995535E-4</v>
      </c>
      <c r="CU245">
        <f t="shared" si="304"/>
        <v>2.6333646286382694E-4</v>
      </c>
      <c r="CV245">
        <f t="shared" si="304"/>
        <v>1.7989580796089359E-4</v>
      </c>
      <c r="CW245">
        <f t="shared" si="304"/>
        <v>1.1831236667918803E-4</v>
      </c>
      <c r="CX245">
        <f t="shared" si="304"/>
        <v>7.3101639274879618E-5</v>
      </c>
      <c r="CY245">
        <f t="shared" si="304"/>
        <v>4.078401836548419E-5</v>
      </c>
      <c r="CZ245">
        <f t="shared" si="304"/>
        <v>1.8973382306584898E-5</v>
      </c>
      <c r="DA245">
        <f t="shared" si="304"/>
        <v>5.9401688877079067E-6</v>
      </c>
      <c r="DB245">
        <f t="shared" si="304"/>
        <v>3.7751132825224868E-7</v>
      </c>
      <c r="DC245">
        <f t="shared" si="304"/>
        <v>0</v>
      </c>
      <c r="DD245">
        <f t="shared" si="304"/>
        <v>0</v>
      </c>
      <c r="DE245">
        <f t="shared" si="304"/>
        <v>0</v>
      </c>
      <c r="DF245">
        <f t="shared" si="301"/>
        <v>0</v>
      </c>
      <c r="DG245">
        <f t="shared" si="301"/>
        <v>0</v>
      </c>
      <c r="DH245">
        <f t="shared" si="301"/>
        <v>0</v>
      </c>
      <c r="DI245">
        <f t="shared" si="301"/>
        <v>0</v>
      </c>
      <c r="DJ245">
        <f t="shared" si="298"/>
        <v>0</v>
      </c>
      <c r="DK245">
        <f t="shared" si="298"/>
        <v>0</v>
      </c>
      <c r="DL245">
        <f t="shared" si="298"/>
        <v>0</v>
      </c>
      <c r="DM245">
        <f t="shared" si="298"/>
        <v>0</v>
      </c>
      <c r="DN245">
        <f t="shared" si="298"/>
        <v>0</v>
      </c>
      <c r="DO245">
        <f t="shared" si="298"/>
        <v>0</v>
      </c>
      <c r="DP245">
        <f t="shared" si="298"/>
        <v>0</v>
      </c>
      <c r="DQ245">
        <f t="shared" si="298"/>
        <v>0</v>
      </c>
      <c r="DR245">
        <f t="shared" si="298"/>
        <v>0</v>
      </c>
      <c r="DS245">
        <f t="shared" si="298"/>
        <v>0</v>
      </c>
      <c r="DT245">
        <f t="shared" si="306"/>
        <v>0</v>
      </c>
      <c r="DU245">
        <f t="shared" si="306"/>
        <v>0</v>
      </c>
      <c r="DV245">
        <f t="shared" si="306"/>
        <v>0</v>
      </c>
      <c r="DW245">
        <f t="shared" si="306"/>
        <v>0</v>
      </c>
      <c r="DX245">
        <f t="shared" si="306"/>
        <v>0</v>
      </c>
      <c r="DY245">
        <f t="shared" si="306"/>
        <v>0</v>
      </c>
      <c r="DZ245">
        <f t="shared" si="306"/>
        <v>0</v>
      </c>
      <c r="EA245">
        <f t="shared" si="306"/>
        <v>0</v>
      </c>
      <c r="EB245">
        <f t="shared" si="306"/>
        <v>0</v>
      </c>
      <c r="EC245">
        <f t="shared" si="306"/>
        <v>0</v>
      </c>
      <c r="ED245">
        <f t="shared" si="309"/>
        <v>0</v>
      </c>
      <c r="EE245">
        <f t="shared" si="309"/>
        <v>0</v>
      </c>
      <c r="EF245">
        <f t="shared" si="309"/>
        <v>0</v>
      </c>
      <c r="EG245">
        <f t="shared" si="309"/>
        <v>0</v>
      </c>
      <c r="EH245">
        <f t="shared" si="309"/>
        <v>0</v>
      </c>
      <c r="EI245">
        <f t="shared" si="309"/>
        <v>0</v>
      </c>
      <c r="EJ245">
        <f t="shared" si="309"/>
        <v>0</v>
      </c>
      <c r="EK245">
        <f t="shared" si="309"/>
        <v>0</v>
      </c>
      <c r="EL245">
        <f t="shared" si="309"/>
        <v>0</v>
      </c>
      <c r="EM245">
        <f t="shared" si="309"/>
        <v>0</v>
      </c>
      <c r="EN245">
        <f t="shared" si="295"/>
        <v>0</v>
      </c>
      <c r="EO245">
        <f t="shared" si="295"/>
        <v>0</v>
      </c>
      <c r="EP245">
        <f t="shared" si="295"/>
        <v>0</v>
      </c>
      <c r="EQ245">
        <f t="shared" si="295"/>
        <v>0</v>
      </c>
      <c r="ER245">
        <f t="shared" si="295"/>
        <v>0</v>
      </c>
      <c r="ES245">
        <f t="shared" si="295"/>
        <v>0</v>
      </c>
      <c r="ET245">
        <f t="shared" si="295"/>
        <v>0</v>
      </c>
      <c r="EU245">
        <f t="shared" si="295"/>
        <v>0</v>
      </c>
      <c r="EV245">
        <f t="shared" si="295"/>
        <v>0</v>
      </c>
      <c r="EW245">
        <f t="shared" si="295"/>
        <v>0</v>
      </c>
      <c r="EX245">
        <f t="shared" si="295"/>
        <v>0</v>
      </c>
      <c r="EZ245">
        <f t="shared" si="266"/>
        <v>0.89332516792196615</v>
      </c>
      <c r="FB245">
        <f t="shared" si="267"/>
        <v>9.7743962492409797E-3</v>
      </c>
      <c r="FC245">
        <f t="shared" si="268"/>
        <v>0.2487661201969715</v>
      </c>
    </row>
    <row r="246" spans="1:159" x14ac:dyDescent="0.25">
      <c r="A246">
        <v>1495</v>
      </c>
      <c r="B246" s="20">
        <f>'Input spectra'!S245</f>
        <v>3.9432277577815297E-2</v>
      </c>
      <c r="C246">
        <f>'Input spectra'!D245</f>
        <v>0</v>
      </c>
      <c r="D246">
        <f t="shared" si="307"/>
        <v>2.0653927966864227E-2</v>
      </c>
      <c r="E246">
        <f t="shared" si="307"/>
        <v>2.0422823716505997E-2</v>
      </c>
      <c r="F246">
        <f t="shared" si="307"/>
        <v>2.0193218585402486E-2</v>
      </c>
      <c r="G246">
        <f t="shared" si="307"/>
        <v>1.9965104353408817E-2</v>
      </c>
      <c r="H246">
        <f t="shared" si="307"/>
        <v>1.9738472841862094E-2</v>
      </c>
      <c r="I246">
        <f t="shared" si="307"/>
        <v>1.9513315913382231E-2</v>
      </c>
      <c r="J246">
        <f t="shared" si="307"/>
        <v>1.9289625471673677E-2</v>
      </c>
      <c r="K246">
        <f t="shared" si="307"/>
        <v>1.9067393461328078E-2</v>
      </c>
      <c r="L246">
        <f t="shared" si="307"/>
        <v>1.8846611867627851E-2</v>
      </c>
      <c r="M246">
        <f t="shared" si="307"/>
        <v>1.8627272716350663E-2</v>
      </c>
      <c r="N246">
        <f t="shared" si="302"/>
        <v>1.840936807357485E-2</v>
      </c>
      <c r="O246">
        <f t="shared" si="302"/>
        <v>1.8192890045485684E-2</v>
      </c>
      <c r="P246">
        <f t="shared" si="302"/>
        <v>1.7977830778182598E-2</v>
      </c>
      <c r="Q246">
        <f t="shared" si="302"/>
        <v>1.7764182457487281E-2</v>
      </c>
      <c r="R246">
        <f t="shared" si="302"/>
        <v>1.7551937308752645E-2</v>
      </c>
      <c r="S246">
        <f t="shared" si="302"/>
        <v>1.7341087596672744E-2</v>
      </c>
      <c r="T246">
        <f t="shared" si="302"/>
        <v>1.7131625625093492E-2</v>
      </c>
      <c r="U246">
        <f t="shared" si="302"/>
        <v>1.6923543736824326E-2</v>
      </c>
      <c r="V246">
        <f t="shared" si="302"/>
        <v>1.6716834313450734E-2</v>
      </c>
      <c r="W246">
        <f t="shared" si="302"/>
        <v>1.6511489775147617E-2</v>
      </c>
      <c r="X246">
        <f t="shared" si="302"/>
        <v>1.6307502580493582E-2</v>
      </c>
      <c r="Y246">
        <f t="shared" si="302"/>
        <v>1.6104865226286031E-2</v>
      </c>
      <c r="Z246">
        <f t="shared" si="302"/>
        <v>1.5903570247357168E-2</v>
      </c>
      <c r="AA246">
        <f t="shared" si="302"/>
        <v>1.5703610216390829E-2</v>
      </c>
      <c r="AB246">
        <f t="shared" si="302"/>
        <v>1.5504977743740168E-2</v>
      </c>
      <c r="AC246">
        <f t="shared" si="302"/>
        <v>1.5307665477246218E-2</v>
      </c>
      <c r="AD246">
        <f t="shared" si="299"/>
        <v>1.5111666102057251E-2</v>
      </c>
      <c r="AE246">
        <f t="shared" si="299"/>
        <v>1.4916972340449027E-2</v>
      </c>
      <c r="AF246">
        <f t="shared" si="299"/>
        <v>1.4723576951645844E-2</v>
      </c>
      <c r="AG246">
        <f t="shared" si="299"/>
        <v>1.4531472731642441E-2</v>
      </c>
      <c r="AH246">
        <f t="shared" si="296"/>
        <v>1.4340652513026719E-2</v>
      </c>
      <c r="AI246">
        <f t="shared" si="296"/>
        <v>1.4151109164803307E-2</v>
      </c>
      <c r="AJ246">
        <f t="shared" si="296"/>
        <v>1.3962835592217919E-2</v>
      </c>
      <c r="AK246">
        <f t="shared" si="296"/>
        <v>1.3775824736582554E-2</v>
      </c>
      <c r="AL246">
        <f t="shared" si="296"/>
        <v>1.3590069575101511E-2</v>
      </c>
      <c r="AM246">
        <f t="shared" si="296"/>
        <v>1.3405563120698207E-2</v>
      </c>
      <c r="AN246">
        <f t="shared" si="296"/>
        <v>1.3222298421842778E-2</v>
      </c>
      <c r="AO246">
        <f t="shared" si="296"/>
        <v>1.3040268562380544E-2</v>
      </c>
      <c r="AP246">
        <f t="shared" si="296"/>
        <v>1.2859466661361217E-2</v>
      </c>
      <c r="AQ246">
        <f t="shared" si="296"/>
        <v>1.2679885872868927E-2</v>
      </c>
      <c r="AR246">
        <f t="shared" si="303"/>
        <v>1.2501519385853045E-2</v>
      </c>
      <c r="AS246">
        <f t="shared" si="303"/>
        <v>1.2324360423959797E-2</v>
      </c>
      <c r="AT246">
        <f t="shared" si="303"/>
        <v>1.2148402245364627E-2</v>
      </c>
      <c r="AU246">
        <f t="shared" si="303"/>
        <v>1.1973638142605414E-2</v>
      </c>
      <c r="AV246">
        <f t="shared" si="303"/>
        <v>1.1800061442416389E-2</v>
      </c>
      <c r="AW246">
        <f t="shared" si="303"/>
        <v>1.162766550556288E-2</v>
      </c>
      <c r="AX246">
        <f t="shared" si="303"/>
        <v>1.0341693130928933E-2</v>
      </c>
      <c r="AY246">
        <f t="shared" si="303"/>
        <v>8.8413981913976723E-3</v>
      </c>
      <c r="AZ246">
        <f t="shared" si="303"/>
        <v>7.9631575658448712E-3</v>
      </c>
      <c r="BA246">
        <f t="shared" si="303"/>
        <v>7.2982956972223005E-3</v>
      </c>
      <c r="BB246">
        <f t="shared" si="303"/>
        <v>6.7552065803486595E-3</v>
      </c>
      <c r="BC246">
        <f t="shared" si="303"/>
        <v>6.2942109385213272E-3</v>
      </c>
      <c r="BD246">
        <f t="shared" si="303"/>
        <v>5.8935816909392973E-3</v>
      </c>
      <c r="BE246">
        <f t="shared" si="303"/>
        <v>5.5397827735194777E-3</v>
      </c>
      <c r="BF246">
        <f t="shared" si="303"/>
        <v>5.2236544731724252E-3</v>
      </c>
      <c r="BG246">
        <f t="shared" si="303"/>
        <v>4.9386312648040448E-3</v>
      </c>
      <c r="BH246">
        <f t="shared" si="300"/>
        <v>4.6798035844380029E-3</v>
      </c>
      <c r="BI246">
        <f t="shared" si="300"/>
        <v>4.443379342119645E-3</v>
      </c>
      <c r="BJ246">
        <f t="shared" si="300"/>
        <v>4.2263538848484649E-3</v>
      </c>
      <c r="BK246">
        <f t="shared" si="300"/>
        <v>4.0262969765238231E-3</v>
      </c>
      <c r="BL246">
        <f t="shared" si="297"/>
        <v>3.8412094279281729E-3</v>
      </c>
      <c r="BM246">
        <f t="shared" si="297"/>
        <v>3.6694232090910333E-3</v>
      </c>
      <c r="BN246">
        <f t="shared" si="297"/>
        <v>3.5095298063070415E-3</v>
      </c>
      <c r="BO246">
        <f t="shared" si="297"/>
        <v>3.3603275516379356E-3</v>
      </c>
      <c r="BP246">
        <f t="shared" si="297"/>
        <v>3.2207820680452272E-3</v>
      </c>
      <c r="BQ246">
        <f t="shared" si="297"/>
        <v>3.0899960098041118E-3</v>
      </c>
      <c r="BR246">
        <f t="shared" si="297"/>
        <v>2.9671855355938555E-3</v>
      </c>
      <c r="BS246">
        <f t="shared" si="297"/>
        <v>2.8516617526138589E-3</v>
      </c>
      <c r="BT246">
        <f t="shared" si="297"/>
        <v>2.7428158940864295E-3</v>
      </c>
      <c r="BU246">
        <f t="shared" si="297"/>
        <v>2.6401073436447377E-3</v>
      </c>
      <c r="BV246">
        <f t="shared" si="305"/>
        <v>2.543053860491556E-3</v>
      </c>
      <c r="BW246">
        <f t="shared" si="305"/>
        <v>2.4512235269819257E-3</v>
      </c>
      <c r="BX246">
        <f t="shared" si="305"/>
        <v>2.3642280594254415E-3</v>
      </c>
      <c r="BY246">
        <f t="shared" si="305"/>
        <v>2.2817172088636963E-3</v>
      </c>
      <c r="BZ246">
        <f t="shared" si="305"/>
        <v>2.2033740414995327E-3</v>
      </c>
      <c r="CA246">
        <f t="shared" si="305"/>
        <v>2.1289109351248807E-3</v>
      </c>
      <c r="CB246">
        <f t="shared" si="305"/>
        <v>2.058066162934006E-3</v>
      </c>
      <c r="CC246">
        <f t="shared" si="305"/>
        <v>1.9906009627137663E-3</v>
      </c>
      <c r="CD246">
        <f t="shared" si="305"/>
        <v>1.9262970098133016E-3</v>
      </c>
      <c r="CE246">
        <f t="shared" si="305"/>
        <v>1.8649542281058968E-3</v>
      </c>
      <c r="CF246">
        <f t="shared" si="308"/>
        <v>1.8063888855125347E-3</v>
      </c>
      <c r="CG246">
        <f t="shared" si="308"/>
        <v>1.7504319303951476E-3</v>
      </c>
      <c r="CH246">
        <f t="shared" si="308"/>
        <v>1.6969275328625811E-3</v>
      </c>
      <c r="CI246">
        <f t="shared" si="308"/>
        <v>1.6457318012208641E-3</v>
      </c>
      <c r="CJ246">
        <f t="shared" si="308"/>
        <v>1.5967116487847195E-3</v>
      </c>
      <c r="CK246">
        <f t="shared" si="308"/>
        <v>1.5497437903090646E-3</v>
      </c>
      <c r="CL246">
        <f t="shared" si="308"/>
        <v>1.5047138505960124E-3</v>
      </c>
      <c r="CM246">
        <f t="shared" si="308"/>
        <v>1.4615155705372477E-3</v>
      </c>
      <c r="CN246">
        <f t="shared" si="308"/>
        <v>1.4200500980819943E-3</v>
      </c>
      <c r="CO246">
        <f t="shared" si="308"/>
        <v>1.3802253534695608E-3</v>
      </c>
      <c r="CP246">
        <f t="shared" si="304"/>
        <v>1.341955459605285E-3</v>
      </c>
      <c r="CQ246">
        <f t="shared" si="304"/>
        <v>1.3051602297471173E-3</v>
      </c>
      <c r="CR246">
        <f t="shared" si="304"/>
        <v>8.407254402476869E-4</v>
      </c>
      <c r="CS246">
        <f t="shared" si="304"/>
        <v>5.4633410890146054E-4</v>
      </c>
      <c r="CT246">
        <f t="shared" si="304"/>
        <v>3.7854435496870062E-4</v>
      </c>
      <c r="CU246">
        <f t="shared" si="304"/>
        <v>2.6346787808174591E-4</v>
      </c>
      <c r="CV246">
        <f t="shared" si="304"/>
        <v>1.7998652825996413E-4</v>
      </c>
      <c r="CW246">
        <f t="shared" si="304"/>
        <v>1.183726525048959E-4</v>
      </c>
      <c r="CX246">
        <f t="shared" si="304"/>
        <v>7.3139272173417761E-5</v>
      </c>
      <c r="CY246">
        <f t="shared" si="304"/>
        <v>4.0805228373210601E-5</v>
      </c>
      <c r="CZ246">
        <f t="shared" si="304"/>
        <v>1.8983349239074547E-5</v>
      </c>
      <c r="DA246">
        <f t="shared" si="304"/>
        <v>5.943320538318814E-6</v>
      </c>
      <c r="DB246">
        <f t="shared" si="304"/>
        <v>3.7771360650799564E-7</v>
      </c>
      <c r="DC246">
        <f t="shared" si="304"/>
        <v>0</v>
      </c>
      <c r="DD246">
        <f t="shared" si="304"/>
        <v>0</v>
      </c>
      <c r="DE246">
        <f t="shared" si="304"/>
        <v>0</v>
      </c>
      <c r="DF246">
        <f t="shared" si="301"/>
        <v>0</v>
      </c>
      <c r="DG246">
        <f t="shared" si="301"/>
        <v>0</v>
      </c>
      <c r="DH246">
        <f t="shared" si="301"/>
        <v>0</v>
      </c>
      <c r="DI246">
        <f t="shared" si="301"/>
        <v>0</v>
      </c>
      <c r="DJ246">
        <f t="shared" si="298"/>
        <v>0</v>
      </c>
      <c r="DK246">
        <f t="shared" si="298"/>
        <v>0</v>
      </c>
      <c r="DL246">
        <f t="shared" si="298"/>
        <v>0</v>
      </c>
      <c r="DM246">
        <f t="shared" si="298"/>
        <v>0</v>
      </c>
      <c r="DN246">
        <f t="shared" si="298"/>
        <v>0</v>
      </c>
      <c r="DO246">
        <f t="shared" si="298"/>
        <v>0</v>
      </c>
      <c r="DP246">
        <f t="shared" si="298"/>
        <v>0</v>
      </c>
      <c r="DQ246">
        <f t="shared" si="298"/>
        <v>0</v>
      </c>
      <c r="DR246">
        <f t="shared" si="298"/>
        <v>0</v>
      </c>
      <c r="DS246">
        <f t="shared" si="298"/>
        <v>0</v>
      </c>
      <c r="DT246">
        <f t="shared" si="306"/>
        <v>0</v>
      </c>
      <c r="DU246">
        <f t="shared" si="306"/>
        <v>0</v>
      </c>
      <c r="DV246">
        <f t="shared" si="306"/>
        <v>0</v>
      </c>
      <c r="DW246">
        <f t="shared" si="306"/>
        <v>0</v>
      </c>
      <c r="DX246">
        <f t="shared" si="306"/>
        <v>0</v>
      </c>
      <c r="DY246">
        <f t="shared" si="306"/>
        <v>0</v>
      </c>
      <c r="DZ246">
        <f t="shared" si="306"/>
        <v>0</v>
      </c>
      <c r="EA246">
        <f t="shared" si="306"/>
        <v>0</v>
      </c>
      <c r="EB246">
        <f t="shared" si="306"/>
        <v>0</v>
      </c>
      <c r="EC246">
        <f t="shared" si="306"/>
        <v>0</v>
      </c>
      <c r="ED246">
        <f t="shared" si="309"/>
        <v>0</v>
      </c>
      <c r="EE246">
        <f t="shared" si="309"/>
        <v>0</v>
      </c>
      <c r="EF246">
        <f t="shared" si="309"/>
        <v>0</v>
      </c>
      <c r="EG246">
        <f t="shared" si="309"/>
        <v>0</v>
      </c>
      <c r="EH246">
        <f t="shared" si="309"/>
        <v>0</v>
      </c>
      <c r="EI246">
        <f t="shared" si="309"/>
        <v>0</v>
      </c>
      <c r="EJ246">
        <f t="shared" si="309"/>
        <v>0</v>
      </c>
      <c r="EK246">
        <f t="shared" si="309"/>
        <v>0</v>
      </c>
      <c r="EL246">
        <f t="shared" si="309"/>
        <v>0</v>
      </c>
      <c r="EM246">
        <f t="shared" si="309"/>
        <v>0</v>
      </c>
      <c r="EN246">
        <f t="shared" si="295"/>
        <v>0</v>
      </c>
      <c r="EO246">
        <f t="shared" si="295"/>
        <v>0</v>
      </c>
      <c r="EP246">
        <f t="shared" si="295"/>
        <v>0</v>
      </c>
      <c r="EQ246">
        <f t="shared" si="295"/>
        <v>0</v>
      </c>
      <c r="ER246">
        <f t="shared" si="295"/>
        <v>0</v>
      </c>
      <c r="ES246">
        <f t="shared" si="295"/>
        <v>0</v>
      </c>
      <c r="ET246">
        <f t="shared" si="295"/>
        <v>0</v>
      </c>
      <c r="EU246">
        <f t="shared" si="295"/>
        <v>0</v>
      </c>
      <c r="EV246">
        <f t="shared" si="295"/>
        <v>0</v>
      </c>
      <c r="EW246">
        <f t="shared" si="295"/>
        <v>0</v>
      </c>
      <c r="EX246">
        <f t="shared" si="295"/>
        <v>0</v>
      </c>
      <c r="EZ246">
        <f t="shared" si="266"/>
        <v>0.89345520427638514</v>
      </c>
      <c r="FB246">
        <f t="shared" si="267"/>
        <v>9.761523408082895E-3</v>
      </c>
      <c r="FC246">
        <f t="shared" si="268"/>
        <v>0.24876776128397302</v>
      </c>
    </row>
    <row r="247" spans="1:159" x14ac:dyDescent="0.25">
      <c r="A247">
        <v>1500</v>
      </c>
      <c r="B247" s="20">
        <f>'Input spectra'!S246</f>
        <v>3.9379760238661701E-2</v>
      </c>
      <c r="C247">
        <f>'Input spectra'!D246</f>
        <v>0</v>
      </c>
      <c r="D247">
        <f t="shared" si="307"/>
        <v>2.0653927966864227E-2</v>
      </c>
      <c r="E247">
        <f t="shared" si="307"/>
        <v>2.0422930972023596E-2</v>
      </c>
      <c r="F247">
        <f t="shared" si="307"/>
        <v>2.0193430685338187E-2</v>
      </c>
      <c r="G247">
        <f t="shared" si="307"/>
        <v>1.9965418910133734E-2</v>
      </c>
      <c r="H247">
        <f t="shared" si="307"/>
        <v>1.9738887491046377E-2</v>
      </c>
      <c r="I247">
        <f t="shared" si="307"/>
        <v>1.9513828313824595E-2</v>
      </c>
      <c r="J247">
        <f t="shared" si="307"/>
        <v>1.9290233305131989E-2</v>
      </c>
      <c r="K247">
        <f t="shared" si="307"/>
        <v>1.9068094432351024E-2</v>
      </c>
      <c r="L247">
        <f t="shared" si="307"/>
        <v>1.8847403703387652E-2</v>
      </c>
      <c r="M247">
        <f t="shared" si="307"/>
        <v>1.8628153166476879E-2</v>
      </c>
      <c r="N247">
        <f t="shared" si="302"/>
        <v>1.8410334909989189E-2</v>
      </c>
      <c r="O247">
        <f t="shared" si="302"/>
        <v>1.8193941062237897E-2</v>
      </c>
      <c r="P247">
        <f t="shared" si="302"/>
        <v>1.797896379128739E-2</v>
      </c>
      <c r="Q247">
        <f t="shared" si="302"/>
        <v>1.7765395304762271E-2</v>
      </c>
      <c r="R247">
        <f t="shared" si="302"/>
        <v>1.7553227849657332E-2</v>
      </c>
      <c r="S247">
        <f t="shared" si="302"/>
        <v>1.7342453712148508E-2</v>
      </c>
      <c r="T247">
        <f t="shared" si="302"/>
        <v>1.7133065217404621E-2</v>
      </c>
      <c r="U247">
        <f t="shared" si="302"/>
        <v>1.6925054729400018E-2</v>
      </c>
      <c r="V247">
        <f t="shared" si="302"/>
        <v>1.6718414650728139E-2</v>
      </c>
      <c r="W247">
        <f t="shared" si="302"/>
        <v>1.651313742241586E-2</v>
      </c>
      <c r="X247">
        <f t="shared" si="302"/>
        <v>1.6309215523738766E-2</v>
      </c>
      <c r="Y247">
        <f t="shared" si="302"/>
        <v>1.6106641472037251E-2</v>
      </c>
      <c r="Z247">
        <f t="shared" si="302"/>
        <v>1.5905407822533496E-2</v>
      </c>
      <c r="AA247">
        <f t="shared" si="302"/>
        <v>1.5705507168149248E-2</v>
      </c>
      <c r="AB247">
        <f t="shared" si="302"/>
        <v>1.5506932139324534E-2</v>
      </c>
      <c r="AC247">
        <f t="shared" si="302"/>
        <v>1.5309675403837122E-2</v>
      </c>
      <c r="AD247">
        <f t="shared" ref="AD247:AQ247" si="310">AD$2*EXP(- AD$1 * ($C247*_c2+$B247))</f>
        <v>1.5113729666622871E-2</v>
      </c>
      <c r="AE247">
        <f t="shared" si="310"/>
        <v>1.4919087669596929E-2</v>
      </c>
      <c r="AF247">
        <f t="shared" si="310"/>
        <v>1.4725742191475738E-2</v>
      </c>
      <c r="AG247">
        <f t="shared" si="310"/>
        <v>1.4533686047599848E-2</v>
      </c>
      <c r="AH247">
        <f t="shared" si="310"/>
        <v>1.4342912089757612E-2</v>
      </c>
      <c r="AI247">
        <f t="shared" si="310"/>
        <v>1.4153413206009656E-2</v>
      </c>
      <c r="AJ247">
        <f t="shared" si="310"/>
        <v>1.3965182320514172E-2</v>
      </c>
      <c r="AK247">
        <f t="shared" si="310"/>
        <v>1.3778212393353032E-2</v>
      </c>
      <c r="AL247">
        <f t="shared" si="310"/>
        <v>1.3592496420358726E-2</v>
      </c>
      <c r="AM247">
        <f t="shared" si="310"/>
        <v>1.3408027432942072E-2</v>
      </c>
      <c r="AN247">
        <f t="shared" si="310"/>
        <v>1.3224798497920744E-2</v>
      </c>
      <c r="AO247">
        <f t="shared" si="310"/>
        <v>1.3042802717348614E-2</v>
      </c>
      <c r="AP247">
        <f t="shared" si="310"/>
        <v>1.2862033228345868E-2</v>
      </c>
      <c r="AQ247">
        <f t="shared" si="310"/>
        <v>1.2682483202929907E-2</v>
      </c>
      <c r="AR247">
        <f t="shared" si="303"/>
        <v>1.2504145847847066E-2</v>
      </c>
      <c r="AS247">
        <f t="shared" si="303"/>
        <v>1.2327014404405093E-2</v>
      </c>
      <c r="AT247">
        <f t="shared" si="303"/>
        <v>1.2151082148306397E-2</v>
      </c>
      <c r="AU247">
        <f t="shared" si="303"/>
        <v>1.1976342389482121E-2</v>
      </c>
      <c r="AV247">
        <f t="shared" si="303"/>
        <v>1.180278847192693E-2</v>
      </c>
      <c r="AW247">
        <f t="shared" si="303"/>
        <v>1.1630413773534604E-2</v>
      </c>
      <c r="AX247">
        <f t="shared" si="303"/>
        <v>1.0344191776473543E-2</v>
      </c>
      <c r="AY247">
        <f t="shared" si="303"/>
        <v>8.8435807962792285E-3</v>
      </c>
      <c r="AZ247">
        <f t="shared" si="303"/>
        <v>7.965165197343126E-3</v>
      </c>
      <c r="BA247">
        <f t="shared" si="303"/>
        <v>7.3001740455391146E-3</v>
      </c>
      <c r="BB247">
        <f t="shared" si="303"/>
        <v>6.7569806406359446E-3</v>
      </c>
      <c r="BC247">
        <f t="shared" si="303"/>
        <v>6.2958969958805946E-3</v>
      </c>
      <c r="BD247">
        <f t="shared" si="303"/>
        <v>5.895191389913932E-3</v>
      </c>
      <c r="BE247">
        <f t="shared" si="303"/>
        <v>5.5413249417835394E-3</v>
      </c>
      <c r="BF247">
        <f t="shared" si="303"/>
        <v>5.2251360783907765E-3</v>
      </c>
      <c r="BG247">
        <f t="shared" si="303"/>
        <v>4.9400579715949324E-3</v>
      </c>
      <c r="BH247">
        <f t="shared" ref="BH247:BU247" si="311">BH$2*EXP(- BH$1 * ($C247*_c2+$B247))</f>
        <v>4.6811801035025026E-3</v>
      </c>
      <c r="BI247">
        <f t="shared" si="311"/>
        <v>4.4447096616459297E-3</v>
      </c>
      <c r="BJ247">
        <f t="shared" si="311"/>
        <v>4.2276414307221635E-3</v>
      </c>
      <c r="BK247">
        <f t="shared" si="311"/>
        <v>4.0275447272057601E-3</v>
      </c>
      <c r="BL247">
        <f t="shared" si="311"/>
        <v>3.842419999235827E-3</v>
      </c>
      <c r="BM247">
        <f t="shared" si="311"/>
        <v>3.6705989182969278E-3</v>
      </c>
      <c r="BN247">
        <f t="shared" si="311"/>
        <v>3.5106727216039075E-3</v>
      </c>
      <c r="BO247">
        <f t="shared" si="311"/>
        <v>3.3614395309907999E-3</v>
      </c>
      <c r="BP247">
        <f t="shared" si="311"/>
        <v>3.2218647901793543E-3</v>
      </c>
      <c r="BQ247">
        <f t="shared" si="311"/>
        <v>3.0910509992556887E-3</v>
      </c>
      <c r="BR247">
        <f t="shared" si="311"/>
        <v>2.9682141832037033E-3</v>
      </c>
      <c r="BS247">
        <f t="shared" si="311"/>
        <v>2.8526653324720758E-3</v>
      </c>
      <c r="BT247">
        <f t="shared" si="311"/>
        <v>2.7437955776766043E-3</v>
      </c>
      <c r="BU247">
        <f t="shared" si="311"/>
        <v>2.6410642117523429E-3</v>
      </c>
      <c r="BV247">
        <f t="shared" si="305"/>
        <v>2.5439889133082668E-3</v>
      </c>
      <c r="BW247">
        <f t="shared" si="305"/>
        <v>2.4521376927401331E-3</v>
      </c>
      <c r="BX247">
        <f t="shared" si="305"/>
        <v>2.3651222018247144E-3</v>
      </c>
      <c r="BY247">
        <f t="shared" si="305"/>
        <v>2.2825921334963116E-3</v>
      </c>
      <c r="BZ247">
        <f t="shared" si="305"/>
        <v>2.2042305014405086E-3</v>
      </c>
      <c r="CA247">
        <f t="shared" si="305"/>
        <v>2.1297496358198289E-3</v>
      </c>
      <c r="CB247">
        <f t="shared" si="305"/>
        <v>2.0588877664931061E-3</v>
      </c>
      <c r="CC247">
        <f t="shared" si="305"/>
        <v>1.9914060917005012E-3</v>
      </c>
      <c r="CD247">
        <f t="shared" si="305"/>
        <v>1.9270862506010117E-3</v>
      </c>
      <c r="CE247">
        <f t="shared" si="305"/>
        <v>1.865728133862763E-3</v>
      </c>
      <c r="CF247">
        <f t="shared" si="308"/>
        <v>1.8071479788655709E-3</v>
      </c>
      <c r="CG247">
        <f t="shared" si="308"/>
        <v>1.7511767058156573E-3</v>
      </c>
      <c r="CH247">
        <f t="shared" si="308"/>
        <v>1.6976584588089087E-3</v>
      </c>
      <c r="CI247">
        <f t="shared" si="308"/>
        <v>1.6464493220688216E-3</v>
      </c>
      <c r="CJ247">
        <f t="shared" si="308"/>
        <v>1.5974161865715769E-3</v>
      </c>
      <c r="CK247">
        <f t="shared" si="308"/>
        <v>1.5504357463132618E-3</v>
      </c>
      <c r="CL247">
        <f t="shared" si="308"/>
        <v>1.5053936067716349E-3</v>
      </c>
      <c r="CM247">
        <f t="shared" si="308"/>
        <v>1.4621834908196975E-3</v>
      </c>
      <c r="CN247">
        <f t="shared" si="308"/>
        <v>1.4207065295790888E-3</v>
      </c>
      <c r="CO247">
        <f t="shared" si="308"/>
        <v>1.3808706275504285E-3</v>
      </c>
      <c r="CP247">
        <f t="shared" si="304"/>
        <v>1.3425898928978515E-3</v>
      </c>
      <c r="CQ247">
        <f t="shared" si="304"/>
        <v>1.3057841250536171E-3</v>
      </c>
      <c r="CR247">
        <f t="shared" si="304"/>
        <v>8.4113174289461991E-4</v>
      </c>
      <c r="CS247">
        <f t="shared" si="304"/>
        <v>5.466010098021584E-4</v>
      </c>
      <c r="CT247">
        <f t="shared" si="304"/>
        <v>3.7873127443989783E-4</v>
      </c>
      <c r="CU247">
        <f t="shared" si="304"/>
        <v>2.6359935888101014E-4</v>
      </c>
      <c r="CV247">
        <f t="shared" si="304"/>
        <v>1.8007729430869805E-4</v>
      </c>
      <c r="CW247">
        <f t="shared" si="304"/>
        <v>1.1843296904912357E-4</v>
      </c>
      <c r="CX247">
        <f t="shared" si="304"/>
        <v>7.3176924445461972E-5</v>
      </c>
      <c r="CY247">
        <f t="shared" si="304"/>
        <v>4.0826449411346616E-5</v>
      </c>
      <c r="CZ247">
        <f t="shared" si="304"/>
        <v>1.8993321407306652E-5</v>
      </c>
      <c r="DA247">
        <f t="shared" si="304"/>
        <v>5.9464738610878294E-6</v>
      </c>
      <c r="DB247">
        <f t="shared" si="304"/>
        <v>3.7791599314855032E-7</v>
      </c>
      <c r="DC247">
        <f t="shared" si="304"/>
        <v>0</v>
      </c>
      <c r="DD247">
        <f t="shared" si="304"/>
        <v>0</v>
      </c>
      <c r="DE247">
        <f t="shared" si="304"/>
        <v>0</v>
      </c>
      <c r="DF247">
        <f t="shared" ref="DF247:DS247" si="312">DF$2*EXP(- DF$1 * ($C247*_c2+$B247))</f>
        <v>0</v>
      </c>
      <c r="DG247">
        <f t="shared" si="312"/>
        <v>0</v>
      </c>
      <c r="DH247">
        <f t="shared" si="312"/>
        <v>0</v>
      </c>
      <c r="DI247">
        <f t="shared" si="312"/>
        <v>0</v>
      </c>
      <c r="DJ247">
        <f t="shared" si="312"/>
        <v>0</v>
      </c>
      <c r="DK247">
        <f t="shared" si="312"/>
        <v>0</v>
      </c>
      <c r="DL247">
        <f t="shared" si="312"/>
        <v>0</v>
      </c>
      <c r="DM247">
        <f t="shared" si="312"/>
        <v>0</v>
      </c>
      <c r="DN247">
        <f t="shared" si="312"/>
        <v>0</v>
      </c>
      <c r="DO247">
        <f t="shared" si="312"/>
        <v>0</v>
      </c>
      <c r="DP247">
        <f t="shared" si="312"/>
        <v>0</v>
      </c>
      <c r="DQ247">
        <f t="shared" si="312"/>
        <v>0</v>
      </c>
      <c r="DR247">
        <f t="shared" si="312"/>
        <v>0</v>
      </c>
      <c r="DS247">
        <f t="shared" si="312"/>
        <v>0</v>
      </c>
      <c r="DT247">
        <f t="shared" si="306"/>
        <v>0</v>
      </c>
      <c r="DU247">
        <f t="shared" si="306"/>
        <v>0</v>
      </c>
      <c r="DV247">
        <f t="shared" si="306"/>
        <v>0</v>
      </c>
      <c r="DW247">
        <f t="shared" si="306"/>
        <v>0</v>
      </c>
      <c r="DX247">
        <f t="shared" si="306"/>
        <v>0</v>
      </c>
      <c r="DY247">
        <f t="shared" si="306"/>
        <v>0</v>
      </c>
      <c r="DZ247">
        <f t="shared" si="306"/>
        <v>0</v>
      </c>
      <c r="EA247">
        <f t="shared" si="306"/>
        <v>0</v>
      </c>
      <c r="EB247">
        <f t="shared" si="306"/>
        <v>0</v>
      </c>
      <c r="EC247">
        <f t="shared" si="306"/>
        <v>0</v>
      </c>
      <c r="ED247">
        <f t="shared" si="309"/>
        <v>0</v>
      </c>
      <c r="EE247">
        <f t="shared" si="309"/>
        <v>0</v>
      </c>
      <c r="EF247">
        <f t="shared" si="309"/>
        <v>0</v>
      </c>
      <c r="EG247">
        <f t="shared" si="309"/>
        <v>0</v>
      </c>
      <c r="EH247">
        <f t="shared" si="309"/>
        <v>0</v>
      </c>
      <c r="EI247">
        <f t="shared" si="309"/>
        <v>0</v>
      </c>
      <c r="EJ247">
        <f t="shared" si="309"/>
        <v>0</v>
      </c>
      <c r="EK247">
        <f t="shared" si="309"/>
        <v>0</v>
      </c>
      <c r="EL247">
        <f t="shared" si="309"/>
        <v>0</v>
      </c>
      <c r="EM247">
        <f t="shared" si="309"/>
        <v>0</v>
      </c>
      <c r="EN247">
        <f t="shared" si="309"/>
        <v>0</v>
      </c>
      <c r="EO247">
        <f t="shared" si="309"/>
        <v>0</v>
      </c>
      <c r="EP247">
        <f t="shared" si="309"/>
        <v>0</v>
      </c>
      <c r="EQ247">
        <f t="shared" si="309"/>
        <v>0</v>
      </c>
      <c r="ER247">
        <f t="shared" si="309"/>
        <v>0</v>
      </c>
      <c r="ES247">
        <f t="shared" si="309"/>
        <v>0</v>
      </c>
      <c r="ET247">
        <f t="shared" ref="ET247:EX247" si="313">ET$2*EXP(- ET$1 * ($C247*_c2+$B247))</f>
        <v>0</v>
      </c>
      <c r="EU247">
        <f t="shared" si="313"/>
        <v>0</v>
      </c>
      <c r="EV247">
        <f t="shared" si="313"/>
        <v>0</v>
      </c>
      <c r="EW247">
        <f t="shared" si="313"/>
        <v>0</v>
      </c>
      <c r="EX247">
        <f t="shared" si="313"/>
        <v>0</v>
      </c>
      <c r="EZ247">
        <f t="shared" si="266"/>
        <v>0.89358526999498311</v>
      </c>
      <c r="FB247">
        <f t="shared" si="267"/>
        <v>9.7486502288967047E-3</v>
      </c>
      <c r="FC247">
        <f t="shared" si="268"/>
        <v>0.24876940237118583</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06C8E-10BF-4ACF-B5BA-B293F37AB190}">
  <sheetPr codeName="Sheet8"/>
  <dimension ref="A1:GH246"/>
  <sheetViews>
    <sheetView workbookViewId="0">
      <pane xSplit="3" ySplit="1" topLeftCell="EU2" activePane="bottomRight" state="frozen"/>
      <selection pane="topRight" activeCell="D1" sqref="D1"/>
      <selection pane="bottomLeft" activeCell="A2" sqref="A2"/>
      <selection pane="bottomRight" activeCell="FB1" sqref="FB1:GH246"/>
    </sheetView>
  </sheetViews>
  <sheetFormatPr defaultRowHeight="15" x14ac:dyDescent="0.25"/>
  <cols>
    <col min="1" max="1" width="15" customWidth="1"/>
    <col min="2" max="2" width="15.28515625" customWidth="1"/>
    <col min="3" max="3" width="11.28515625" customWidth="1"/>
    <col min="4" max="4" width="19.85546875" customWidth="1"/>
    <col min="5" max="5" width="21" bestFit="1" customWidth="1"/>
    <col min="6" max="7" width="24.28515625" customWidth="1"/>
    <col min="8" max="8" width="20" customWidth="1"/>
    <col min="9" max="9" width="21.5703125" bestFit="1" customWidth="1"/>
    <col min="10" max="12" width="24.28515625" customWidth="1"/>
    <col min="13" max="14" width="24.5703125" customWidth="1"/>
    <col min="15" max="20" width="19.5703125" customWidth="1"/>
    <col min="21" max="21" width="15.28515625" style="14" customWidth="1"/>
    <col min="22" max="23" width="18.5703125" customWidth="1"/>
    <col min="24" max="30" width="19.85546875" customWidth="1"/>
    <col min="32" max="47" width="22.28515625" customWidth="1"/>
    <col min="48" max="48" width="30.140625" bestFit="1" customWidth="1"/>
    <col min="49" max="49" width="10.28515625" customWidth="1"/>
    <col min="50" max="50" width="19.28515625" customWidth="1"/>
    <col min="51" max="51" width="12.28515625" customWidth="1"/>
    <col min="52" max="52" width="17.7109375" customWidth="1"/>
    <col min="53" max="53" width="16.5703125" bestFit="1" customWidth="1"/>
    <col min="54" max="54" width="19.140625" bestFit="1" customWidth="1"/>
    <col min="55" max="55" width="15.28515625" style="14" customWidth="1"/>
    <col min="56" max="57" width="18.5703125" customWidth="1"/>
    <col min="58" max="64" width="19.85546875" customWidth="1"/>
    <col min="66" max="81" width="22.28515625" customWidth="1"/>
    <col min="82" max="82" width="30.140625" bestFit="1" customWidth="1"/>
    <col min="83" max="83" width="10.28515625" customWidth="1"/>
    <col min="84" max="84" width="19.28515625" customWidth="1"/>
    <col min="85" max="85" width="12.28515625" customWidth="1"/>
    <col min="86" max="86" width="17.7109375" customWidth="1"/>
    <col min="87" max="87" width="16.5703125" bestFit="1" customWidth="1"/>
    <col min="88" max="88" width="19.140625" bestFit="1" customWidth="1"/>
    <col min="89" max="89" width="15.28515625" style="14" customWidth="1"/>
    <col min="90" max="91" width="18.5703125" customWidth="1"/>
    <col min="92" max="98" width="19.85546875" customWidth="1"/>
    <col min="100" max="115" width="22.28515625" customWidth="1"/>
    <col min="116" max="116" width="30.140625" bestFit="1" customWidth="1"/>
    <col min="117" max="117" width="10.28515625" customWidth="1"/>
    <col min="118" max="118" width="19.28515625" customWidth="1"/>
    <col min="119" max="119" width="12.28515625" customWidth="1"/>
    <col min="120" max="120" width="17.7109375" customWidth="1"/>
    <col min="121" max="121" width="16.5703125" bestFit="1" customWidth="1"/>
    <col min="122" max="122" width="19.140625" bestFit="1" customWidth="1"/>
    <col min="123" max="123" width="15.28515625" style="14" customWidth="1"/>
    <col min="124" max="125" width="18.5703125" customWidth="1"/>
    <col min="126" max="132" width="19.85546875" customWidth="1"/>
    <col min="134" max="149" width="22.28515625" customWidth="1"/>
    <col min="150" max="150" width="30.140625" bestFit="1" customWidth="1"/>
    <col min="151" max="151" width="10.28515625" customWidth="1"/>
    <col min="152" max="152" width="19.28515625" customWidth="1"/>
    <col min="153" max="153" width="12.28515625" customWidth="1"/>
    <col min="154" max="154" width="17.7109375" customWidth="1"/>
    <col min="155" max="155" width="16.5703125" bestFit="1" customWidth="1"/>
    <col min="156" max="156" width="19.140625" bestFit="1" customWidth="1"/>
    <col min="157" max="157" width="15.28515625" style="14" customWidth="1"/>
    <col min="158" max="159" width="18.5703125" customWidth="1"/>
    <col min="160" max="166" width="19.85546875" customWidth="1"/>
    <col min="168" max="183" width="22.28515625" customWidth="1"/>
    <col min="184" max="184" width="30.140625" bestFit="1" customWidth="1"/>
    <col min="185" max="185" width="10.28515625" customWidth="1"/>
    <col min="186" max="186" width="19.28515625" customWidth="1"/>
    <col min="187" max="187" width="12.28515625" customWidth="1"/>
    <col min="188" max="188" width="17.7109375" customWidth="1"/>
    <col min="189" max="189" width="16.5703125" bestFit="1" customWidth="1"/>
    <col min="190" max="190" width="19.140625" bestFit="1" customWidth="1"/>
  </cols>
  <sheetData>
    <row r="1" spans="1:190" ht="79.150000000000006" customHeight="1" x14ac:dyDescent="0.7">
      <c r="A1" s="10" t="s">
        <v>84</v>
      </c>
      <c r="B1" s="10" t="s">
        <v>85</v>
      </c>
      <c r="C1" s="1" t="s">
        <v>0</v>
      </c>
      <c r="D1" s="1" t="s">
        <v>75</v>
      </c>
      <c r="E1" s="1" t="s">
        <v>116</v>
      </c>
      <c r="F1" s="10" t="s">
        <v>76</v>
      </c>
      <c r="G1" s="10" t="s">
        <v>77</v>
      </c>
      <c r="H1" s="1" t="s">
        <v>78</v>
      </c>
      <c r="I1" s="1" t="s">
        <v>235</v>
      </c>
      <c r="J1" s="10" t="s">
        <v>79</v>
      </c>
      <c r="K1" s="10" t="s">
        <v>80</v>
      </c>
      <c r="L1" s="10" t="s">
        <v>69</v>
      </c>
      <c r="M1" s="10" t="s">
        <v>319</v>
      </c>
      <c r="N1" s="10" t="s">
        <v>320</v>
      </c>
      <c r="O1" s="10" t="s">
        <v>324</v>
      </c>
      <c r="P1" s="10" t="s">
        <v>323</v>
      </c>
      <c r="Q1" s="10" t="s">
        <v>322</v>
      </c>
      <c r="R1" s="10" t="s">
        <v>321</v>
      </c>
      <c r="S1" s="10"/>
      <c r="T1" s="1" t="s">
        <v>113</v>
      </c>
      <c r="U1" s="15">
        <v>1</v>
      </c>
      <c r="V1" s="10" t="s">
        <v>97</v>
      </c>
      <c r="W1" s="10" t="s">
        <v>98</v>
      </c>
      <c r="X1" s="10" t="s">
        <v>93</v>
      </c>
      <c r="Y1" s="10" t="s">
        <v>101</v>
      </c>
      <c r="Z1" s="10"/>
      <c r="AA1" s="10" t="s">
        <v>99</v>
      </c>
      <c r="AB1" s="10" t="s">
        <v>100</v>
      </c>
      <c r="AC1" s="10" t="s">
        <v>92</v>
      </c>
      <c r="AD1" s="10" t="s">
        <v>102</v>
      </c>
      <c r="AF1" s="10" t="s">
        <v>103</v>
      </c>
      <c r="AG1" s="10" t="s">
        <v>104</v>
      </c>
      <c r="AH1" s="10" t="s">
        <v>105</v>
      </c>
      <c r="AI1" s="10"/>
      <c r="AJ1" s="10" t="s">
        <v>120</v>
      </c>
      <c r="AK1" s="10" t="s">
        <v>121</v>
      </c>
      <c r="AL1" s="10" t="s">
        <v>106</v>
      </c>
      <c r="AM1" s="10" t="s">
        <v>110</v>
      </c>
      <c r="AN1" s="10"/>
      <c r="AO1" s="10" t="s">
        <v>107</v>
      </c>
      <c r="AP1" s="10" t="s">
        <v>108</v>
      </c>
      <c r="AQ1" s="10" t="s">
        <v>109</v>
      </c>
      <c r="AR1" s="10"/>
      <c r="AS1" s="10" t="s">
        <v>126</v>
      </c>
      <c r="AT1" s="10" t="s">
        <v>127</v>
      </c>
      <c r="AU1" s="10"/>
      <c r="AV1" s="10" t="s">
        <v>59</v>
      </c>
      <c r="BA1" s="1"/>
      <c r="BB1" s="10"/>
      <c r="BC1" s="15">
        <v>2</v>
      </c>
      <c r="BD1" s="10" t="s">
        <v>97</v>
      </c>
      <c r="BE1" s="10" t="s">
        <v>98</v>
      </c>
      <c r="BF1" s="10" t="s">
        <v>93</v>
      </c>
      <c r="BG1" s="10" t="s">
        <v>101</v>
      </c>
      <c r="BH1" s="10"/>
      <c r="BI1" s="10" t="s">
        <v>99</v>
      </c>
      <c r="BJ1" s="10" t="s">
        <v>100</v>
      </c>
      <c r="BK1" s="10" t="s">
        <v>92</v>
      </c>
      <c r="BL1" s="10" t="s">
        <v>102</v>
      </c>
      <c r="BN1" s="10" t="s">
        <v>103</v>
      </c>
      <c r="BO1" s="10" t="s">
        <v>104</v>
      </c>
      <c r="BP1" s="10" t="s">
        <v>105</v>
      </c>
      <c r="BQ1" s="10"/>
      <c r="BR1" s="10" t="s">
        <v>120</v>
      </c>
      <c r="BS1" s="10" t="s">
        <v>121</v>
      </c>
      <c r="BT1" s="10" t="s">
        <v>106</v>
      </c>
      <c r="BU1" s="10" t="s">
        <v>110</v>
      </c>
      <c r="BV1" s="10"/>
      <c r="BW1" s="10" t="s">
        <v>107</v>
      </c>
      <c r="BX1" s="10" t="s">
        <v>108</v>
      </c>
      <c r="BY1" s="10" t="s">
        <v>109</v>
      </c>
      <c r="BZ1" s="10"/>
      <c r="CA1" s="10" t="s">
        <v>126</v>
      </c>
      <c r="CB1" s="10" t="s">
        <v>127</v>
      </c>
      <c r="CC1" s="10"/>
      <c r="CD1" s="10" t="s">
        <v>59</v>
      </c>
      <c r="CI1" s="1"/>
      <c r="CJ1" s="10"/>
      <c r="CK1" s="15">
        <v>3</v>
      </c>
      <c r="CL1" s="10" t="s">
        <v>97</v>
      </c>
      <c r="CM1" s="10" t="s">
        <v>98</v>
      </c>
      <c r="CN1" s="10" t="s">
        <v>93</v>
      </c>
      <c r="CO1" s="10" t="s">
        <v>101</v>
      </c>
      <c r="CP1" s="10"/>
      <c r="CQ1" s="10" t="s">
        <v>99</v>
      </c>
      <c r="CR1" s="10" t="s">
        <v>100</v>
      </c>
      <c r="CS1" s="10" t="s">
        <v>92</v>
      </c>
      <c r="CT1" s="10" t="s">
        <v>102</v>
      </c>
      <c r="CV1" s="10" t="s">
        <v>103</v>
      </c>
      <c r="CW1" s="10" t="s">
        <v>104</v>
      </c>
      <c r="CX1" s="10" t="s">
        <v>105</v>
      </c>
      <c r="CY1" s="10"/>
      <c r="CZ1" s="10" t="s">
        <v>120</v>
      </c>
      <c r="DA1" s="10" t="s">
        <v>121</v>
      </c>
      <c r="DB1" s="10" t="s">
        <v>106</v>
      </c>
      <c r="DC1" s="10" t="s">
        <v>110</v>
      </c>
      <c r="DD1" s="10"/>
      <c r="DE1" s="10" t="s">
        <v>107</v>
      </c>
      <c r="DF1" s="10" t="s">
        <v>108</v>
      </c>
      <c r="DG1" s="10" t="s">
        <v>109</v>
      </c>
      <c r="DH1" s="10"/>
      <c r="DI1" s="10" t="s">
        <v>126</v>
      </c>
      <c r="DJ1" s="10" t="s">
        <v>127</v>
      </c>
      <c r="DK1" s="10"/>
      <c r="DL1" s="10" t="s">
        <v>59</v>
      </c>
      <c r="DQ1" s="1"/>
      <c r="DR1" s="10"/>
      <c r="DS1" s="15">
        <v>4</v>
      </c>
      <c r="DT1" s="10" t="s">
        <v>97</v>
      </c>
      <c r="DU1" s="10" t="s">
        <v>98</v>
      </c>
      <c r="DV1" s="10" t="s">
        <v>93</v>
      </c>
      <c r="DW1" s="10" t="s">
        <v>101</v>
      </c>
      <c r="DX1" s="10"/>
      <c r="DY1" s="10" t="s">
        <v>99</v>
      </c>
      <c r="DZ1" s="10" t="s">
        <v>100</v>
      </c>
      <c r="EA1" s="10" t="s">
        <v>92</v>
      </c>
      <c r="EB1" s="10" t="s">
        <v>102</v>
      </c>
      <c r="ED1" s="10" t="s">
        <v>103</v>
      </c>
      <c r="EE1" s="10" t="s">
        <v>104</v>
      </c>
      <c r="EF1" s="10" t="s">
        <v>105</v>
      </c>
      <c r="EG1" s="10"/>
      <c r="EH1" s="10" t="s">
        <v>120</v>
      </c>
      <c r="EI1" s="10" t="s">
        <v>121</v>
      </c>
      <c r="EJ1" s="10" t="s">
        <v>106</v>
      </c>
      <c r="EK1" s="10" t="s">
        <v>110</v>
      </c>
      <c r="EL1" s="10"/>
      <c r="EM1" s="10" t="s">
        <v>107</v>
      </c>
      <c r="EN1" s="10" t="s">
        <v>108</v>
      </c>
      <c r="EO1" s="10" t="s">
        <v>109</v>
      </c>
      <c r="EP1" s="10"/>
      <c r="EQ1" s="10" t="s">
        <v>126</v>
      </c>
      <c r="ER1" s="10" t="s">
        <v>127</v>
      </c>
      <c r="ES1" s="10"/>
      <c r="ET1" s="10" t="s">
        <v>59</v>
      </c>
      <c r="EY1" s="1"/>
      <c r="EZ1" s="10"/>
      <c r="FA1" s="15">
        <v>5</v>
      </c>
      <c r="FB1" s="10" t="s">
        <v>97</v>
      </c>
      <c r="FC1" s="10" t="s">
        <v>98</v>
      </c>
      <c r="FD1" s="10" t="s">
        <v>93</v>
      </c>
      <c r="FE1" s="10" t="s">
        <v>101</v>
      </c>
      <c r="FF1" s="10"/>
      <c r="FG1" s="10" t="s">
        <v>99</v>
      </c>
      <c r="FH1" s="10" t="s">
        <v>100</v>
      </c>
      <c r="FI1" s="10" t="s">
        <v>92</v>
      </c>
      <c r="FJ1" s="10" t="s">
        <v>102</v>
      </c>
      <c r="FL1" s="10" t="s">
        <v>103</v>
      </c>
      <c r="FM1" s="10" t="s">
        <v>104</v>
      </c>
      <c r="FN1" s="10" t="s">
        <v>105</v>
      </c>
      <c r="FO1" s="10"/>
      <c r="FP1" s="10" t="s">
        <v>120</v>
      </c>
      <c r="FQ1" s="10" t="s">
        <v>121</v>
      </c>
      <c r="FR1" s="10" t="s">
        <v>106</v>
      </c>
      <c r="FS1" s="10" t="s">
        <v>110</v>
      </c>
      <c r="FT1" s="10"/>
      <c r="FU1" s="10" t="s">
        <v>107</v>
      </c>
      <c r="FV1" s="10" t="s">
        <v>108</v>
      </c>
      <c r="FW1" s="10" t="s">
        <v>109</v>
      </c>
      <c r="FX1" s="10"/>
      <c r="FY1" s="10" t="s">
        <v>126</v>
      </c>
      <c r="FZ1" s="10" t="s">
        <v>127</v>
      </c>
      <c r="GA1" s="10"/>
      <c r="GB1" s="10" t="s">
        <v>59</v>
      </c>
      <c r="GG1" s="1"/>
      <c r="GH1" s="10"/>
    </row>
    <row r="2" spans="1:190" s="14" customFormat="1" x14ac:dyDescent="0.25">
      <c r="A2" s="14">
        <f>'Initial absorption'!S5</f>
        <v>2.9495324335770219E+20</v>
      </c>
      <c r="B2" s="14">
        <f>'Initial absorption'!S8</f>
        <v>3.9109956528563429E+19</v>
      </c>
      <c r="C2" s="63">
        <v>280</v>
      </c>
      <c r="D2" s="14">
        <f>'Input spectra'!B2</f>
        <v>2.8907850855113302</v>
      </c>
      <c r="E2" s="14">
        <f>'Initial absorption'!I2</f>
        <v>0.93688469671725538</v>
      </c>
      <c r="F2" s="14">
        <f>'Input spectra'!C2</f>
        <v>0</v>
      </c>
      <c r="G2" s="14">
        <f>F2/SUM($F$2:$F$182)</f>
        <v>0</v>
      </c>
      <c r="H2" s="14">
        <f>'Input spectra'!D2</f>
        <v>2.08591539229701</v>
      </c>
      <c r="I2" s="14">
        <f>'Initial absorption'!O2</f>
        <v>0.89549419116401374</v>
      </c>
      <c r="J2" s="14">
        <f>'Input spectra'!E2</f>
        <v>0</v>
      </c>
      <c r="K2" s="14">
        <f>J2/SUM($J$2:$J$182)</f>
        <v>0</v>
      </c>
      <c r="M2" s="14">
        <f>'Reaching edge prob after ems 1'!$EZ3</f>
        <v>2.6218195070844066E-2</v>
      </c>
      <c r="N2" s="14">
        <f>'Reaching edge prob after ems 2'!$EZ3</f>
        <v>3.3913742921430463E-2</v>
      </c>
      <c r="O2" s="14">
        <f>1-EXP(-'Reaching edge prob after ems 1'!FC3*_k_in_ec_correction*($D2*_c1+'Input spectra'!S2))</f>
        <v>0.53414779352322816</v>
      </c>
      <c r="P2" s="14">
        <f>1-EXP(-(_t-'Reaching edge prob after ems 1'!FC3)*_k_in_ec_correction*($D2*_c1+'Input spectra'!S2))</f>
        <v>0.99956608244805811</v>
      </c>
      <c r="Q2" s="14">
        <f>1-EXP(-'Reaching edge prob after ems 2'!FC3*_k_in_ec_correction*($H2*_c2+'Input spectra'!S2))</f>
        <v>0.52950761671635327</v>
      </c>
      <c r="R2" s="14">
        <f>1-EXP(-(_t-'Reaching edge prob after ems 2'!FC3)*_k_in_ec_correction*($H2*_c2+'Input spectra'!S2))</f>
        <v>0.98751804511141372</v>
      </c>
      <c r="V2" s="18">
        <f t="shared" ref="V2:V33" si="0">T$3*$G2*_ec_loss/2</f>
        <v>0</v>
      </c>
      <c r="W2" s="18">
        <f t="shared" ref="W2:W33" si="1">T$3*$G2*_ec_loss/2</f>
        <v>0</v>
      </c>
      <c r="X2" s="18">
        <f t="shared" ref="X2:X33" si="2">T$3*$G2*(1-_ec_loss)</f>
        <v>0</v>
      </c>
      <c r="Y2" s="14">
        <f>X2*$M2</f>
        <v>0</v>
      </c>
      <c r="AA2" s="18">
        <f t="shared" ref="AA2:AA33" si="3">T$4*$K2*_ec_loss/2</f>
        <v>0</v>
      </c>
      <c r="AB2" s="18">
        <f>T$4*$K2*_ec_loss/2</f>
        <v>0</v>
      </c>
      <c r="AC2" s="18">
        <f t="shared" ref="AC2:AC33" si="4">T$4*$K2*(1-_ec_loss)</f>
        <v>0</v>
      </c>
      <c r="AD2" s="14">
        <f>AC2*$N2</f>
        <v>0</v>
      </c>
      <c r="AF2" s="18">
        <f>V2*$O2*$E2</f>
        <v>0</v>
      </c>
      <c r="AG2" s="18">
        <f>W2*$P2*$E2</f>
        <v>0</v>
      </c>
      <c r="AH2" s="14">
        <f t="shared" ref="AH2:AH33" si="5">X2*(1-$M2)*$E2</f>
        <v>0</v>
      </c>
      <c r="AJ2" s="18">
        <f>(1 - $Q2)*AA2</f>
        <v>0</v>
      </c>
      <c r="AK2" s="18">
        <f>'Initial absorption'!$G2*AJ2*$E2</f>
        <v>0</v>
      </c>
      <c r="AL2" s="18">
        <f>W2*(1-$P2)</f>
        <v>0</v>
      </c>
      <c r="AM2" s="18">
        <f>'Initial absorption'!$M2*AL2*$I2</f>
        <v>0</v>
      </c>
      <c r="AO2" s="18">
        <f>AA2*$Q2*$I2</f>
        <v>0</v>
      </c>
      <c r="AP2" s="18">
        <f>AB2*$R2*$I2</f>
        <v>0</v>
      </c>
      <c r="AQ2" s="14">
        <f t="shared" ref="AQ2:AQ33" si="6">AC2*(1-$N2)*$I2</f>
        <v>0</v>
      </c>
      <c r="AS2" s="18">
        <f>(1 - 'Initial absorption'!$M2)*AL2</f>
        <v>0</v>
      </c>
      <c r="AT2" s="18">
        <f>AB2*(1-$R2)</f>
        <v>0</v>
      </c>
      <c r="AW2" s="14" t="s">
        <v>111</v>
      </c>
      <c r="AX2" s="14" t="s">
        <v>112</v>
      </c>
      <c r="AY2" s="14" t="s">
        <v>94</v>
      </c>
      <c r="AZ2" s="14" t="s">
        <v>284</v>
      </c>
      <c r="BA2" s="14" t="s">
        <v>95</v>
      </c>
      <c r="BB2" s="14" t="s">
        <v>113</v>
      </c>
      <c r="BD2" s="18">
        <f t="shared" ref="BD2:BD65" si="7">BB$3*$G2*_ec_loss/2</f>
        <v>0</v>
      </c>
      <c r="BE2" s="18">
        <f t="shared" ref="BE2:BE65" si="8">BB$3*$G2*_ec_loss/2</f>
        <v>0</v>
      </c>
      <c r="BF2" s="18">
        <f t="shared" ref="BF2:BF54" si="9">BB$3*$G2*(1-_ec_loss)</f>
        <v>0</v>
      </c>
      <c r="BG2" s="14">
        <f>BF2*$M2</f>
        <v>0</v>
      </c>
      <c r="BI2" s="18">
        <f t="shared" ref="BI2:BI65" si="10">BB$4*$K2*_ec_loss/2</f>
        <v>0</v>
      </c>
      <c r="BJ2" s="18">
        <f>BB$4*$K2*_ec_loss/2</f>
        <v>0</v>
      </c>
      <c r="BK2" s="18">
        <f t="shared" ref="BK2:BK65" si="11">BB$4*$K2*(1-_ec_loss)</f>
        <v>0</v>
      </c>
      <c r="BL2" s="14">
        <f>BK2*$N2</f>
        <v>0</v>
      </c>
      <c r="BN2" s="18">
        <f>BD2*$O2*$E2</f>
        <v>0</v>
      </c>
      <c r="BO2" s="18">
        <f>BE2*$P2*$E2</f>
        <v>0</v>
      </c>
      <c r="BP2" s="14">
        <f t="shared" ref="BP2" si="12">BF2*(1-$M2)*$E2</f>
        <v>0</v>
      </c>
      <c r="BR2" s="18">
        <f>(1 - $Q2)*BI2</f>
        <v>0</v>
      </c>
      <c r="BS2" s="18">
        <f>'Initial absorption'!$G2*BR2*$E2</f>
        <v>0</v>
      </c>
      <c r="BT2" s="18">
        <f>BE2*(1-$P2)</f>
        <v>0</v>
      </c>
      <c r="BU2" s="18">
        <f>'Initial absorption'!$M2*BT2*$I2</f>
        <v>0</v>
      </c>
      <c r="BW2" s="18">
        <f>BI2*$Q2*$I2</f>
        <v>0</v>
      </c>
      <c r="BX2" s="18">
        <f>BJ2*$R2*$I2</f>
        <v>0</v>
      </c>
      <c r="BY2" s="14">
        <f t="shared" ref="BY2:BY65" si="13">BK2*(1-$N2)*$I2</f>
        <v>0</v>
      </c>
      <c r="CA2" s="18">
        <f>(1 - 'Initial absorption'!$M2)*BT2</f>
        <v>0</v>
      </c>
      <c r="CB2" s="18">
        <f>BJ2*(1-$R2)</f>
        <v>0</v>
      </c>
      <c r="CE2" s="14" t="s">
        <v>111</v>
      </c>
      <c r="CF2" s="14" t="s">
        <v>112</v>
      </c>
      <c r="CG2" s="14" t="s">
        <v>94</v>
      </c>
      <c r="CH2" s="14" t="s">
        <v>284</v>
      </c>
      <c r="CI2" s="14" t="s">
        <v>95</v>
      </c>
      <c r="CJ2" s="14" t="s">
        <v>113</v>
      </c>
      <c r="CL2" s="18">
        <f t="shared" ref="CL2:CL65" si="14">CJ$3*$G2*_ec_loss/2</f>
        <v>0</v>
      </c>
      <c r="CM2" s="18">
        <f t="shared" ref="CM2:CM65" si="15">CJ$3*$G2*_ec_loss/2</f>
        <v>0</v>
      </c>
      <c r="CN2" s="18">
        <f t="shared" ref="CN2:CN54" si="16">CJ$3*$G2*(1-_ec_loss)</f>
        <v>0</v>
      </c>
      <c r="CO2" s="14">
        <f>CN2*$M2</f>
        <v>0</v>
      </c>
      <c r="CQ2" s="18">
        <f t="shared" ref="CQ2:CQ65" si="17">CJ$4*$K2*_ec_loss/2</f>
        <v>0</v>
      </c>
      <c r="CR2" s="18">
        <f>CJ$4*$K2*_ec_loss/2</f>
        <v>0</v>
      </c>
      <c r="CS2" s="18">
        <f t="shared" ref="CS2:CS65" si="18">CJ$4*$K2*(1-_ec_loss)</f>
        <v>0</v>
      </c>
      <c r="CT2" s="14">
        <f>CS2*$N2</f>
        <v>0</v>
      </c>
      <c r="CV2" s="18">
        <f>CL2*$O2*$E2</f>
        <v>0</v>
      </c>
      <c r="CW2" s="18">
        <f>CM2*$P2*$E2</f>
        <v>0</v>
      </c>
      <c r="CX2" s="14">
        <f t="shared" ref="CX2" si="19">CN2*(1-$M2)*$E2</f>
        <v>0</v>
      </c>
      <c r="CZ2" s="18">
        <f>(1 - $Q2)*CQ2</f>
        <v>0</v>
      </c>
      <c r="DA2" s="18">
        <f>'Initial absorption'!$G2*CZ2*$E2</f>
        <v>0</v>
      </c>
      <c r="DB2" s="18">
        <f>CM2*(1-$P2)</f>
        <v>0</v>
      </c>
      <c r="DC2" s="18">
        <f>'Initial absorption'!$M2*DB2*$I2</f>
        <v>0</v>
      </c>
      <c r="DE2" s="18">
        <f>CQ2*$Q2*$I2</f>
        <v>0</v>
      </c>
      <c r="DF2" s="18">
        <f>CR2*$R2*$I2</f>
        <v>0</v>
      </c>
      <c r="DG2" s="14">
        <f t="shared" ref="DG2:DG65" si="20">CS2*(1-$N2)*$I2</f>
        <v>0</v>
      </c>
      <c r="DI2" s="18">
        <f>(1 - 'Initial absorption'!$M2)*DB2</f>
        <v>0</v>
      </c>
      <c r="DJ2" s="18">
        <f>CR2*(1-$R2)</f>
        <v>0</v>
      </c>
      <c r="DM2" s="14" t="s">
        <v>111</v>
      </c>
      <c r="DN2" s="14" t="s">
        <v>112</v>
      </c>
      <c r="DO2" s="14" t="s">
        <v>94</v>
      </c>
      <c r="DP2" s="14" t="s">
        <v>284</v>
      </c>
      <c r="DQ2" s="14" t="s">
        <v>95</v>
      </c>
      <c r="DR2" s="14" t="s">
        <v>113</v>
      </c>
      <c r="DT2" s="18">
        <f t="shared" ref="DT2:DT65" si="21">DR$3*$G2*_ec_loss/2</f>
        <v>0</v>
      </c>
      <c r="DU2" s="18">
        <f t="shared" ref="DU2:DU65" si="22">DR$3*$G2*_ec_loss/2</f>
        <v>0</v>
      </c>
      <c r="DV2" s="18">
        <f t="shared" ref="DV2:DV54" si="23">DR$3*$G2*(1-_ec_loss)</f>
        <v>0</v>
      </c>
      <c r="DW2" s="14">
        <f>DV2*$M2</f>
        <v>0</v>
      </c>
      <c r="DY2" s="18">
        <f t="shared" ref="DY2:DY65" si="24">DR$4*$K2*_ec_loss/2</f>
        <v>0</v>
      </c>
      <c r="DZ2" s="18">
        <f>DR$4*$K2*_ec_loss/2</f>
        <v>0</v>
      </c>
      <c r="EA2" s="18">
        <f t="shared" ref="EA2:EA65" si="25">DR$4*$K2*(1-_ec_loss)</f>
        <v>0</v>
      </c>
      <c r="EB2" s="14">
        <f>EA2*$N2</f>
        <v>0</v>
      </c>
      <c r="ED2" s="18">
        <f>DT2*$O2*$E2</f>
        <v>0</v>
      </c>
      <c r="EE2" s="18">
        <f>DU2*$P2*$E2</f>
        <v>0</v>
      </c>
      <c r="EF2" s="14">
        <f t="shared" ref="EF2" si="26">DV2*(1-$M2)*$E2</f>
        <v>0</v>
      </c>
      <c r="EH2" s="18">
        <f>(1 - $Q2)*DY2</f>
        <v>0</v>
      </c>
      <c r="EI2" s="18">
        <f>'Initial absorption'!$G2*EH2*$E2</f>
        <v>0</v>
      </c>
      <c r="EJ2" s="18">
        <f>DU2*(1-$P2)</f>
        <v>0</v>
      </c>
      <c r="EK2" s="18">
        <f>'Initial absorption'!$M2*EJ2*$I2</f>
        <v>0</v>
      </c>
      <c r="EM2" s="18">
        <f>DY2*$Q2*$I2</f>
        <v>0</v>
      </c>
      <c r="EN2" s="18">
        <f>DZ2*$R2*$I2</f>
        <v>0</v>
      </c>
      <c r="EO2" s="14">
        <f t="shared" ref="EO2:EO65" si="27">EA2*(1-$N2)*$I2</f>
        <v>0</v>
      </c>
      <c r="EQ2" s="18">
        <f>(1 - 'Initial absorption'!$M2)*EJ2</f>
        <v>0</v>
      </c>
      <c r="ER2" s="18">
        <f>DZ2*(1-$R2)</f>
        <v>0</v>
      </c>
      <c r="EU2" s="14" t="s">
        <v>111</v>
      </c>
      <c r="EV2" s="14" t="s">
        <v>112</v>
      </c>
      <c r="EW2" s="14" t="s">
        <v>94</v>
      </c>
      <c r="EX2" s="14" t="s">
        <v>284</v>
      </c>
      <c r="EY2" s="14" t="s">
        <v>95</v>
      </c>
      <c r="EZ2" s="14" t="s">
        <v>113</v>
      </c>
      <c r="FB2" s="18">
        <f t="shared" ref="FB2:FB65" si="28">EZ$3*$G2*_ec_loss/2</f>
        <v>0</v>
      </c>
      <c r="FC2" s="18">
        <f t="shared" ref="FC2:FC65" si="29">EZ$3*$G2*_ec_loss/2</f>
        <v>0</v>
      </c>
      <c r="FD2" s="18">
        <f t="shared" ref="FD2:FD54" si="30">EZ$3*$G2*(1-_ec_loss)</f>
        <v>0</v>
      </c>
      <c r="FE2" s="14">
        <f>FD2*$M2</f>
        <v>0</v>
      </c>
      <c r="FG2" s="18">
        <f t="shared" ref="FG2:FG65" si="31">EZ$4*$K2*_ec_loss/2</f>
        <v>0</v>
      </c>
      <c r="FH2" s="18">
        <f>EZ$4*$K2*_ec_loss/2</f>
        <v>0</v>
      </c>
      <c r="FI2" s="18">
        <f t="shared" ref="FI2:FI65" si="32">EZ$4*$K2*(1-_ec_loss)</f>
        <v>0</v>
      </c>
      <c r="FJ2" s="14">
        <f>FI2*$N2</f>
        <v>0</v>
      </c>
      <c r="FL2" s="18">
        <f>FB2*$O2*$E2</f>
        <v>0</v>
      </c>
      <c r="FM2" s="18">
        <f>FC2*$P2*$E2</f>
        <v>0</v>
      </c>
      <c r="FN2" s="14">
        <f t="shared" ref="FN2" si="33">FD2*(1-$M2)*$E2</f>
        <v>0</v>
      </c>
      <c r="FP2" s="18">
        <f>(1 - $Q2)*FG2</f>
        <v>0</v>
      </c>
      <c r="FQ2" s="18">
        <f>'Initial absorption'!$G2*FP2*$E2</f>
        <v>0</v>
      </c>
      <c r="FR2" s="18">
        <f>FC2*(1-$P2)</f>
        <v>0</v>
      </c>
      <c r="FS2" s="18">
        <f>'Initial absorption'!$M2*FR2*$I2</f>
        <v>0</v>
      </c>
      <c r="FU2" s="18">
        <f>FG2*$Q2*$I2</f>
        <v>0</v>
      </c>
      <c r="FV2" s="18">
        <f>FH2*$R2*$I2</f>
        <v>0</v>
      </c>
      <c r="FW2" s="14">
        <f t="shared" ref="FW2:FW65" si="34">FI2*(1-$N2)*$I2</f>
        <v>0</v>
      </c>
      <c r="FY2" s="18">
        <f>(1 - 'Initial absorption'!$M2)*FR2</f>
        <v>0</v>
      </c>
      <c r="FZ2" s="18">
        <f>FH2*(1-$R2)</f>
        <v>0</v>
      </c>
      <c r="GC2" s="14" t="s">
        <v>111</v>
      </c>
      <c r="GD2" s="14" t="s">
        <v>112</v>
      </c>
      <c r="GE2" s="14" t="s">
        <v>94</v>
      </c>
      <c r="GF2" s="14" t="s">
        <v>284</v>
      </c>
      <c r="GG2" s="14" t="s">
        <v>95</v>
      </c>
      <c r="GH2" s="14" t="s">
        <v>113</v>
      </c>
    </row>
    <row r="3" spans="1:190" x14ac:dyDescent="0.25">
      <c r="C3">
        <v>285</v>
      </c>
      <c r="D3">
        <f>'Input spectra'!B3</f>
        <v>2.81409489558277</v>
      </c>
      <c r="E3">
        <f>'Initial absorption'!I3</f>
        <v>0.94383903599978847</v>
      </c>
      <c r="F3">
        <f>'Input spectra'!C3</f>
        <v>0</v>
      </c>
      <c r="G3">
        <f>F3/SUM($F$2:$F$182)</f>
        <v>0</v>
      </c>
      <c r="H3">
        <f>'Input spectra'!D3</f>
        <v>2.04486875818804</v>
      </c>
      <c r="I3">
        <f>'Initial absorption'!O3</f>
        <v>0.90714667825175554</v>
      </c>
      <c r="J3">
        <f>'Input spectra'!E3</f>
        <v>0</v>
      </c>
      <c r="K3">
        <f>J3/SUM($J$2:$J$182)</f>
        <v>0</v>
      </c>
      <c r="M3">
        <f>'Reaching edge prob after ems 1'!$EZ4</f>
        <v>2.6600651356815753E-2</v>
      </c>
      <c r="N3">
        <f>'Reaching edge prob after ems 2'!$EZ4</f>
        <v>3.4591576268078059E-2</v>
      </c>
      <c r="O3">
        <f>1-EXP(-'Reaching edge prob after ems 1'!FC4*_k_in_ec_correction*($D3*_c1+'Input spectra'!S3))</f>
        <v>0.53407970600168553</v>
      </c>
      <c r="P3">
        <f>1-EXP(-(_t-'Reaching edge prob after ems 1'!FC4)*_k_in_ec_correction*($D3*_c1+'Input spectra'!S3))</f>
        <v>0.99942210353496774</v>
      </c>
      <c r="Q3">
        <f>1-EXP(-'Reaching edge prob after ems 2'!FC4*_k_in_ec_correction*($H3*_c2+'Input spectra'!S3))</f>
        <v>0.52871720736500949</v>
      </c>
      <c r="R3">
        <f>1-EXP(-(_t-'Reaching edge prob after ems 2'!FC4)*_k_in_ec_correction*($H3*_c2+'Input spectra'!S3))</f>
        <v>0.98529197765294618</v>
      </c>
      <c r="S3" s="21" t="s">
        <v>132</v>
      </c>
      <c r="T3" s="7">
        <f>A2*_QY1</f>
        <v>2.8315511362339409E+20</v>
      </c>
      <c r="V3" s="7">
        <f t="shared" si="0"/>
        <v>0</v>
      </c>
      <c r="W3" s="7">
        <f t="shared" si="1"/>
        <v>0</v>
      </c>
      <c r="X3" s="7">
        <f t="shared" si="2"/>
        <v>0</v>
      </c>
      <c r="Y3" s="7">
        <f t="shared" ref="Y3:Y66" si="35">X3*$M3</f>
        <v>0</v>
      </c>
      <c r="Z3" s="7"/>
      <c r="AA3" s="7">
        <f t="shared" si="3"/>
        <v>0</v>
      </c>
      <c r="AB3" s="7">
        <f t="shared" ref="AB3:AB33" si="36">T$4*$K3*_ec_loss/2</f>
        <v>0</v>
      </c>
      <c r="AC3" s="7">
        <f t="shared" si="4"/>
        <v>0</v>
      </c>
      <c r="AD3" s="7">
        <f t="shared" ref="AD3:AD66" si="37">AC3*$N3</f>
        <v>0</v>
      </c>
      <c r="AF3" s="7">
        <f>V3*$O3*$E3</f>
        <v>0</v>
      </c>
      <c r="AG3" s="7">
        <f>W3*$P3*$E3</f>
        <v>0</v>
      </c>
      <c r="AH3" s="7">
        <f>X3*(1-$M3)*$E3</f>
        <v>0</v>
      </c>
      <c r="AI3" s="7"/>
      <c r="AJ3" s="7">
        <f t="shared" ref="AJ3:AJ66" si="38">(1 - $Q3)*AA3</f>
        <v>0</v>
      </c>
      <c r="AK3" s="7">
        <f>'Initial absorption'!$G3*AJ3*$E3</f>
        <v>0</v>
      </c>
      <c r="AL3" s="7">
        <f>W3*(1-$P3)</f>
        <v>0</v>
      </c>
      <c r="AM3" s="7">
        <f>'Initial absorption'!$M3*AL3*$I3</f>
        <v>0</v>
      </c>
      <c r="AN3" s="7"/>
      <c r="AO3" s="7">
        <f>AA3*$Q3*$I3</f>
        <v>0</v>
      </c>
      <c r="AP3" s="7">
        <f>AB3*$R3*$I3</f>
        <v>0</v>
      </c>
      <c r="AQ3" s="7">
        <f t="shared" si="6"/>
        <v>0</v>
      </c>
      <c r="AR3" s="7"/>
      <c r="AS3" s="7">
        <f>(1 - 'Initial absorption'!$M3)*AL3</f>
        <v>0</v>
      </c>
      <c r="AT3" s="7">
        <f>AB3*(1-$R3)</f>
        <v>0</v>
      </c>
      <c r="AU3" s="7"/>
      <c r="AV3" t="s">
        <v>90</v>
      </c>
      <c r="AW3" s="7">
        <f>SUM(AF2:AF246)</f>
        <v>3.0757641663074381E+18</v>
      </c>
      <c r="AX3" s="7">
        <f>SUM(AG2:AG246)</f>
        <v>3.466939791281302E+18</v>
      </c>
      <c r="AY3" s="7">
        <f>SUM(AH2:AH246)</f>
        <v>9.9476800340764688E+19</v>
      </c>
      <c r="AZ3" s="7">
        <f>SUM(AK2:AK246)</f>
        <v>9.3993250939596429E+17</v>
      </c>
      <c r="BA3" s="7">
        <f>SUM(AW3:AZ3)</f>
        <v>1.0695943680774939E+20</v>
      </c>
      <c r="BB3" s="7">
        <f>BA3*_QY1</f>
        <v>1.026810593354394E+20</v>
      </c>
      <c r="BD3" s="7">
        <f t="shared" si="7"/>
        <v>0</v>
      </c>
      <c r="BE3" s="7">
        <f t="shared" si="8"/>
        <v>0</v>
      </c>
      <c r="BF3" s="7">
        <f t="shared" si="9"/>
        <v>0</v>
      </c>
      <c r="BG3" s="7">
        <f t="shared" ref="BG3:BG66" si="39">BF3*$M3</f>
        <v>0</v>
      </c>
      <c r="BH3" s="7"/>
      <c r="BI3" s="7">
        <f t="shared" si="10"/>
        <v>0</v>
      </c>
      <c r="BJ3" s="7">
        <f t="shared" ref="BJ3:BJ66" si="40">BB$4*$K3*_ec_loss/2</f>
        <v>0</v>
      </c>
      <c r="BK3" s="7">
        <f t="shared" si="11"/>
        <v>0</v>
      </c>
      <c r="BL3" s="7">
        <f t="shared" ref="BL3:BL66" si="41">BK3*$N3</f>
        <v>0</v>
      </c>
      <c r="BN3" s="7">
        <f>BD3*$O3*$E3</f>
        <v>0</v>
      </c>
      <c r="BO3" s="7">
        <f>BE3*$P3*$E3</f>
        <v>0</v>
      </c>
      <c r="BP3" s="7">
        <f>BF3*(1-$M3)*$E3</f>
        <v>0</v>
      </c>
      <c r="BQ3" s="7"/>
      <c r="BR3" s="7">
        <f t="shared" ref="BR3:BR66" si="42">(1 - $Q3)*BI3</f>
        <v>0</v>
      </c>
      <c r="BS3" s="7">
        <f>'Initial absorption'!$G3*BR3*$E3</f>
        <v>0</v>
      </c>
      <c r="BT3" s="7">
        <f>BE3*(1-$P3)</f>
        <v>0</v>
      </c>
      <c r="BU3" s="7">
        <f>'Initial absorption'!$M3*BT3*$I3</f>
        <v>0</v>
      </c>
      <c r="BV3" s="7"/>
      <c r="BW3" s="7">
        <f>BI3*$Q3*$I3</f>
        <v>0</v>
      </c>
      <c r="BX3" s="7">
        <f>BJ3*$R3*$I3</f>
        <v>0</v>
      </c>
      <c r="BY3" s="7">
        <f t="shared" si="13"/>
        <v>0</v>
      </c>
      <c r="BZ3" s="7"/>
      <c r="CA3" s="7">
        <f>(1 - 'Initial absorption'!$M3)*BT3</f>
        <v>0</v>
      </c>
      <c r="CB3" s="7">
        <f>BJ3*(1-$R3)</f>
        <v>0</v>
      </c>
      <c r="CC3" s="7"/>
      <c r="CD3" t="s">
        <v>90</v>
      </c>
      <c r="CE3" s="7">
        <f>SUM(BN2:BN246)</f>
        <v>1.1153700133506587E+18</v>
      </c>
      <c r="CF3" s="7">
        <f>SUM(BO2:BO246)</f>
        <v>1.2572227492752566E+18</v>
      </c>
      <c r="CG3" s="7">
        <f>SUM(BP2:BP246)</f>
        <v>3.6073454961068405E+19</v>
      </c>
      <c r="CH3" s="7">
        <f>SUM(BS2:BS246)</f>
        <v>2.2206831838550003E+17</v>
      </c>
      <c r="CI3" s="7">
        <f>SUM(CE3:CH3)</f>
        <v>3.8668116042079814E+19</v>
      </c>
      <c r="CJ3" s="7">
        <f>CI3*_QY1</f>
        <v>3.712139140039662E+19</v>
      </c>
      <c r="CL3" s="7">
        <f t="shared" si="14"/>
        <v>0</v>
      </c>
      <c r="CM3" s="7">
        <f t="shared" si="15"/>
        <v>0</v>
      </c>
      <c r="CN3" s="7">
        <f t="shared" si="16"/>
        <v>0</v>
      </c>
      <c r="CO3" s="7">
        <f t="shared" ref="CO3:CO66" si="43">CN3*$M3</f>
        <v>0</v>
      </c>
      <c r="CP3" s="7"/>
      <c r="CQ3" s="7">
        <f t="shared" si="17"/>
        <v>0</v>
      </c>
      <c r="CR3" s="7">
        <f t="shared" ref="CR3:CR66" si="44">CJ$4*$K3*_ec_loss/2</f>
        <v>0</v>
      </c>
      <c r="CS3" s="7">
        <f t="shared" si="18"/>
        <v>0</v>
      </c>
      <c r="CT3" s="7">
        <f t="shared" ref="CT3:CT66" si="45">CS3*$N3</f>
        <v>0</v>
      </c>
      <c r="CV3" s="7">
        <f>CL3*$O3*$E3</f>
        <v>0</v>
      </c>
      <c r="CW3" s="7">
        <f>CM3*$P3*$E3</f>
        <v>0</v>
      </c>
      <c r="CX3" s="7">
        <f>CN3*(1-$M3)*$E3</f>
        <v>0</v>
      </c>
      <c r="CY3" s="7"/>
      <c r="CZ3" s="7">
        <f t="shared" ref="CZ3:CZ66" si="46">(1 - $Q3)*CQ3</f>
        <v>0</v>
      </c>
      <c r="DA3" s="7">
        <f>'Initial absorption'!$G3*CZ3*$E3</f>
        <v>0</v>
      </c>
      <c r="DB3" s="7">
        <f>CM3*(1-$P3)</f>
        <v>0</v>
      </c>
      <c r="DC3" s="7">
        <f>'Initial absorption'!$M3*DB3*$I3</f>
        <v>0</v>
      </c>
      <c r="DD3" s="7"/>
      <c r="DE3" s="7">
        <f>CQ3*$Q3*$I3</f>
        <v>0</v>
      </c>
      <c r="DF3" s="7">
        <f>CR3*$R3*$I3</f>
        <v>0</v>
      </c>
      <c r="DG3" s="7">
        <f t="shared" si="20"/>
        <v>0</v>
      </c>
      <c r="DH3" s="7"/>
      <c r="DI3" s="7">
        <f>(1 - 'Initial absorption'!$M3)*DB3</f>
        <v>0</v>
      </c>
      <c r="DJ3" s="7">
        <f>CR3*(1-$R3)</f>
        <v>0</v>
      </c>
      <c r="DK3" s="7"/>
      <c r="DL3" t="s">
        <v>90</v>
      </c>
      <c r="DM3" s="7">
        <f>SUM(CV2:CV246)</f>
        <v>4.0323003180748429E+17</v>
      </c>
      <c r="DN3" s="7">
        <f>SUM(CW2:CW246)</f>
        <v>4.5451281916432122E+17</v>
      </c>
      <c r="DO3" s="7">
        <f>SUM(CX2:CX246)</f>
        <v>1.304132280521012E+19</v>
      </c>
      <c r="DP3" s="7">
        <f>SUM(DA2:DA246)</f>
        <v>5.3452701190877128E+16</v>
      </c>
      <c r="DQ3" s="7">
        <f>SUM(DM3:DP3)</f>
        <v>1.3952518357372803E+19</v>
      </c>
      <c r="DR3" s="7">
        <f>DQ3*_QY1</f>
        <v>1.339441762307789E+19</v>
      </c>
      <c r="DT3" s="7">
        <f t="shared" si="21"/>
        <v>0</v>
      </c>
      <c r="DU3" s="7">
        <f t="shared" si="22"/>
        <v>0</v>
      </c>
      <c r="DV3" s="7">
        <f t="shared" si="23"/>
        <v>0</v>
      </c>
      <c r="DW3" s="7">
        <f t="shared" ref="DW3:DW66" si="47">DV3*$M3</f>
        <v>0</v>
      </c>
      <c r="DX3" s="7"/>
      <c r="DY3" s="7">
        <f t="shared" si="24"/>
        <v>0</v>
      </c>
      <c r="DZ3" s="7">
        <f t="shared" ref="DZ3:DZ66" si="48">DR$4*$K3*_ec_loss/2</f>
        <v>0</v>
      </c>
      <c r="EA3" s="7">
        <f t="shared" si="25"/>
        <v>0</v>
      </c>
      <c r="EB3" s="7">
        <f t="shared" ref="EB3:EB66" si="49">EA3*$N3</f>
        <v>0</v>
      </c>
      <c r="ED3" s="7">
        <f>DT3*$O3*$E3</f>
        <v>0</v>
      </c>
      <c r="EE3" s="7">
        <f>DU3*$P3*$E3</f>
        <v>0</v>
      </c>
      <c r="EF3" s="7">
        <f>DV3*(1-$M3)*$E3</f>
        <v>0</v>
      </c>
      <c r="EG3" s="7"/>
      <c r="EH3" s="7">
        <f t="shared" ref="EH3:EH66" si="50">(1 - $Q3)*DY3</f>
        <v>0</v>
      </c>
      <c r="EI3" s="7">
        <f>'Initial absorption'!$G3*EH3*$E3</f>
        <v>0</v>
      </c>
      <c r="EJ3" s="7">
        <f>DU3*(1-$P3)</f>
        <v>0</v>
      </c>
      <c r="EK3" s="7">
        <f>'Initial absorption'!$M3*EJ3*$I3</f>
        <v>0</v>
      </c>
      <c r="EL3" s="7"/>
      <c r="EM3" s="7">
        <f>DY3*$Q3*$I3</f>
        <v>0</v>
      </c>
      <c r="EN3" s="7">
        <f>DZ3*$R3*$I3</f>
        <v>0</v>
      </c>
      <c r="EO3" s="7">
        <f t="shared" si="27"/>
        <v>0</v>
      </c>
      <c r="EP3" s="7"/>
      <c r="EQ3" s="7">
        <f>(1 - 'Initial absorption'!$M3)*EJ3</f>
        <v>0</v>
      </c>
      <c r="ER3" s="7">
        <f>DZ3*(1-$R3)</f>
        <v>0</v>
      </c>
      <c r="ES3" s="7"/>
      <c r="ET3" t="s">
        <v>90</v>
      </c>
      <c r="EU3" s="7">
        <f>SUM(ED2:ED246)</f>
        <v>1.454964709145767E+17</v>
      </c>
      <c r="EV3" s="7">
        <f>SUM(EE2:EE246)</f>
        <v>1.640007091669617E+17</v>
      </c>
      <c r="EW3" s="7">
        <f>SUM(EF2:EF246)</f>
        <v>4.7056674715185295E+18</v>
      </c>
      <c r="EX3" s="7">
        <f>SUM(EI2:EI246)</f>
        <v>1.3208413025666352E+16</v>
      </c>
      <c r="EY3" s="7">
        <f>SUM(EU3:EX3)</f>
        <v>5.0283730646257336E+18</v>
      </c>
      <c r="EZ3" s="7">
        <f>EY3*_QY1</f>
        <v>4.827238142040704E+18</v>
      </c>
      <c r="FB3" s="7">
        <f t="shared" si="28"/>
        <v>0</v>
      </c>
      <c r="FC3" s="7">
        <f t="shared" si="29"/>
        <v>0</v>
      </c>
      <c r="FD3" s="7">
        <f t="shared" si="30"/>
        <v>0</v>
      </c>
      <c r="FE3" s="7">
        <f t="shared" ref="FE3:FE66" si="51">FD3*$M3</f>
        <v>0</v>
      </c>
      <c r="FF3" s="7"/>
      <c r="FG3" s="7">
        <f t="shared" si="31"/>
        <v>0</v>
      </c>
      <c r="FH3" s="7">
        <f t="shared" ref="FH3:FH66" si="52">EZ$4*$K3*_ec_loss/2</f>
        <v>0</v>
      </c>
      <c r="FI3" s="7">
        <f t="shared" si="32"/>
        <v>0</v>
      </c>
      <c r="FJ3" s="7">
        <f t="shared" ref="FJ3:FJ66" si="53">FI3*$N3</f>
        <v>0</v>
      </c>
      <c r="FL3" s="7">
        <f>FB3*$O3*$E3</f>
        <v>0</v>
      </c>
      <c r="FM3" s="7">
        <f>FC3*$P3*$E3</f>
        <v>0</v>
      </c>
      <c r="FN3" s="7">
        <f>FD3*(1-$M3)*$E3</f>
        <v>0</v>
      </c>
      <c r="FO3" s="7"/>
      <c r="FP3" s="7">
        <f t="shared" ref="FP3:FP66" si="54">(1 - $Q3)*FG3</f>
        <v>0</v>
      </c>
      <c r="FQ3" s="7">
        <f>'Initial absorption'!$G3*FP3*$E3</f>
        <v>0</v>
      </c>
      <c r="FR3" s="7">
        <f>FC3*(1-$P3)</f>
        <v>0</v>
      </c>
      <c r="FS3" s="7">
        <f>'Initial absorption'!$M3*FR3*$I3</f>
        <v>0</v>
      </c>
      <c r="FT3" s="7"/>
      <c r="FU3" s="7">
        <f>FG3*$Q3*$I3</f>
        <v>0</v>
      </c>
      <c r="FV3" s="7">
        <f>FH3*$R3*$I3</f>
        <v>0</v>
      </c>
      <c r="FW3" s="7">
        <f t="shared" si="34"/>
        <v>0</v>
      </c>
      <c r="FX3" s="7"/>
      <c r="FY3" s="7">
        <f>(1 - 'Initial absorption'!$M3)*FR3</f>
        <v>0</v>
      </c>
      <c r="FZ3" s="7">
        <f>FH3*(1-$R3)</f>
        <v>0</v>
      </c>
      <c r="GA3" s="7"/>
      <c r="GB3" t="s">
        <v>90</v>
      </c>
      <c r="GC3" s="7">
        <f>SUM(FL2:FL246)</f>
        <v>5.24357335791184E+16</v>
      </c>
      <c r="GD3" s="7">
        <f>SUM(FM2:FM246)</f>
        <v>5.9104509123896112E+16</v>
      </c>
      <c r="GE3" s="7">
        <f>SUM(FN2:FN246)</f>
        <v>1.6958839228020682E+18</v>
      </c>
      <c r="GF3" s="7">
        <f>SUM(FQ2:FQ246)</f>
        <v>3380288801848151</v>
      </c>
      <c r="GG3" s="7">
        <f>SUM(GC3:GF3)</f>
        <v>1.8108044543069307E+18</v>
      </c>
      <c r="GH3" s="7">
        <f>GG3*_QY1</f>
        <v>1.7383722761346534E+18</v>
      </c>
    </row>
    <row r="4" spans="1:190" x14ac:dyDescent="0.25">
      <c r="C4">
        <v>290</v>
      </c>
      <c r="D4">
        <f>'Input spectra'!B4</f>
        <v>2.7374047056542099</v>
      </c>
      <c r="E4">
        <f>'Initial absorption'!I4</f>
        <v>0.95129600259230973</v>
      </c>
      <c r="F4">
        <f>'Input spectra'!C4</f>
        <v>0</v>
      </c>
      <c r="G4">
        <f t="shared" ref="G4:G67" si="55">F4/SUM($F$2:$F$182)</f>
        <v>0</v>
      </c>
      <c r="H4">
        <f>'Input spectra'!D4</f>
        <v>2.0038221240790701</v>
      </c>
      <c r="I4">
        <f>'Initial absorption'!O4</f>
        <v>0.91960311457732513</v>
      </c>
      <c r="J4">
        <f>'Input spectra'!E4</f>
        <v>0</v>
      </c>
      <c r="K4">
        <f t="shared" ref="K4:K67" si="56">J4/SUM($J$2:$J$182)</f>
        <v>0</v>
      </c>
      <c r="M4">
        <f>'Reaching edge prob after ems 1'!$EZ5</f>
        <v>2.7015773564323432E-2</v>
      </c>
      <c r="N4">
        <f>'Reaching edge prob after ems 2'!$EZ5</f>
        <v>3.5319040338455877E-2</v>
      </c>
      <c r="O4">
        <f>1-EXP(-'Reaching edge prob after ems 1'!FC5*_k_in_ec_correction*($D4*_c1+'Input spectra'!S4))</f>
        <v>0.53399140249742816</v>
      </c>
      <c r="P4">
        <f>1-EXP(-(_t-'Reaching edge prob after ems 1'!FC5)*_k_in_ec_correction*($D4*_c1+'Input spectra'!S4))</f>
        <v>0.99923038410826681</v>
      </c>
      <c r="Q4">
        <f>1-EXP(-'Reaching edge prob after ems 2'!FC5*_k_in_ec_correction*($H4*_c2+'Input spectra'!S4))</f>
        <v>0.5277984170462191</v>
      </c>
      <c r="R4">
        <f>1-EXP(-(_t-'Reaching edge prob after ems 2'!FC5)*_k_in_ec_correction*($H4*_c2+'Input spectra'!S4))</f>
        <v>0.98267357016826373</v>
      </c>
      <c r="S4" s="21" t="s">
        <v>133</v>
      </c>
      <c r="T4" s="7">
        <f>B2*_QY2</f>
        <v>3.9109956528563429E+19</v>
      </c>
      <c r="V4" s="7">
        <f t="shared" si="0"/>
        <v>0</v>
      </c>
      <c r="W4" s="7">
        <f t="shared" si="1"/>
        <v>0</v>
      </c>
      <c r="X4" s="7">
        <f t="shared" si="2"/>
        <v>0</v>
      </c>
      <c r="Y4" s="7">
        <f t="shared" si="35"/>
        <v>0</v>
      </c>
      <c r="Z4" s="7"/>
      <c r="AA4" s="7">
        <f t="shared" si="3"/>
        <v>0</v>
      </c>
      <c r="AB4" s="7">
        <f t="shared" si="36"/>
        <v>0</v>
      </c>
      <c r="AC4" s="7">
        <f t="shared" si="4"/>
        <v>0</v>
      </c>
      <c r="AD4" s="7">
        <f t="shared" si="37"/>
        <v>0</v>
      </c>
      <c r="AF4" s="7">
        <f t="shared" ref="AF4:AF33" si="57">V4*$O4*$E4</f>
        <v>0</v>
      </c>
      <c r="AG4" s="7">
        <f t="shared" ref="AG4:AG67" si="58">W4*$P4*$E4</f>
        <v>0</v>
      </c>
      <c r="AH4" s="7">
        <f t="shared" si="5"/>
        <v>0</v>
      </c>
      <c r="AI4" s="7"/>
      <c r="AJ4" s="7">
        <f t="shared" si="38"/>
        <v>0</v>
      </c>
      <c r="AK4" s="7">
        <f>'Initial absorption'!$G4*AJ4*$E4</f>
        <v>0</v>
      </c>
      <c r="AL4" s="7">
        <f t="shared" ref="AL4:AL67" si="59">W4*(1-$P4)</f>
        <v>0</v>
      </c>
      <c r="AM4" s="7">
        <f>'Initial absorption'!$M4*AL4*$I4</f>
        <v>0</v>
      </c>
      <c r="AN4" s="7"/>
      <c r="AO4" s="7">
        <f t="shared" ref="AO4:AO33" si="60">AA4*$Q4*$I4</f>
        <v>0</v>
      </c>
      <c r="AP4" s="7">
        <f t="shared" ref="AP4:AP67" si="61">AB4*$R4*$I4</f>
        <v>0</v>
      </c>
      <c r="AQ4" s="7">
        <f t="shared" si="6"/>
        <v>0</v>
      </c>
      <c r="AR4" s="7"/>
      <c r="AS4" s="7">
        <f>(1 - 'Initial absorption'!$M4)*AL4</f>
        <v>0</v>
      </c>
      <c r="AT4" s="7">
        <f t="shared" ref="AT4:AT67" si="62">AB4*(1-$R4)</f>
        <v>0</v>
      </c>
      <c r="AU4" s="7"/>
      <c r="AV4" t="s">
        <v>91</v>
      </c>
      <c r="AW4" s="7">
        <f>SUM(AO2:AO246)</f>
        <v>3.0705348767164621E+17</v>
      </c>
      <c r="AX4" s="7">
        <f>SUM(AP2:AP246)</f>
        <v>3.6699141327593645E+17</v>
      </c>
      <c r="AY4" s="7">
        <f>SUM(AQ2:AQ246)</f>
        <v>8.2411294583314145E+18</v>
      </c>
      <c r="AZ4" s="7">
        <f>SUM(AM2:AM246)</f>
        <v>3.2493829945801184E+17</v>
      </c>
      <c r="BA4" s="7">
        <f>SUM(AW4:AZ4)</f>
        <v>9.2401126587370086E+18</v>
      </c>
      <c r="BB4" s="7">
        <f>BA4*_QY2</f>
        <v>9.2401126587370086E+18</v>
      </c>
      <c r="BD4" s="7">
        <f t="shared" si="7"/>
        <v>0</v>
      </c>
      <c r="BE4" s="7">
        <f t="shared" si="8"/>
        <v>0</v>
      </c>
      <c r="BF4" s="7">
        <f t="shared" si="9"/>
        <v>0</v>
      </c>
      <c r="BG4" s="7">
        <f t="shared" si="39"/>
        <v>0</v>
      </c>
      <c r="BH4" s="7"/>
      <c r="BI4" s="7">
        <f t="shared" si="10"/>
        <v>0</v>
      </c>
      <c r="BJ4" s="7">
        <f t="shared" si="40"/>
        <v>0</v>
      </c>
      <c r="BK4" s="7">
        <f t="shared" si="11"/>
        <v>0</v>
      </c>
      <c r="BL4" s="7">
        <f t="shared" si="41"/>
        <v>0</v>
      </c>
      <c r="BN4" s="7">
        <f t="shared" ref="BN4:BN67" si="63">BD4*$O4*$E4</f>
        <v>0</v>
      </c>
      <c r="BO4" s="7">
        <f t="shared" ref="BO4:BO67" si="64">BE4*$P4*$E4</f>
        <v>0</v>
      </c>
      <c r="BP4" s="7">
        <f t="shared" ref="BP4:BP67" si="65">BF4*(1-$M4)*$E4</f>
        <v>0</v>
      </c>
      <c r="BQ4" s="7"/>
      <c r="BR4" s="7">
        <f t="shared" si="42"/>
        <v>0</v>
      </c>
      <c r="BS4" s="7">
        <f>'Initial absorption'!$G4*BR4*$E4</f>
        <v>0</v>
      </c>
      <c r="BT4" s="7">
        <f t="shared" ref="BT4:BT67" si="66">BE4*(1-$P4)</f>
        <v>0</v>
      </c>
      <c r="BU4" s="7">
        <f>'Initial absorption'!$M4*BT4*$I4</f>
        <v>0</v>
      </c>
      <c r="BV4" s="7"/>
      <c r="BW4" s="7">
        <f t="shared" ref="BW4:BW67" si="67">BI4*$Q4*$I4</f>
        <v>0</v>
      </c>
      <c r="BX4" s="7">
        <f t="shared" ref="BX4:BX31" si="68">BJ4*$R4*$I4</f>
        <v>0</v>
      </c>
      <c r="BY4" s="7">
        <f t="shared" si="13"/>
        <v>0</v>
      </c>
      <c r="BZ4" s="7"/>
      <c r="CA4" s="7">
        <f>(1 - 'Initial absorption'!$M4)*BT4</f>
        <v>0</v>
      </c>
      <c r="CB4" s="7">
        <f t="shared" ref="CB4:CB67" si="69">BJ4*(1-$R4)</f>
        <v>0</v>
      </c>
      <c r="CC4" s="7"/>
      <c r="CD4" t="s">
        <v>91</v>
      </c>
      <c r="CE4" s="7">
        <f>SUM(BW2:BW246)</f>
        <v>7.2544412476449792E+16</v>
      </c>
      <c r="CF4" s="7">
        <f>SUM(BX2:BX246)</f>
        <v>8.6705338089091568E+16</v>
      </c>
      <c r="CG4" s="7">
        <f>SUM(BY2:BY246)</f>
        <v>1.9470480509126671E+18</v>
      </c>
      <c r="CH4" s="7">
        <f>SUM(BU2:BU246)</f>
        <v>1.1783297281850075E+17</v>
      </c>
      <c r="CI4" s="7">
        <f>SUM(CE4:CH4)</f>
        <v>2.2241307742967094E+18</v>
      </c>
      <c r="CJ4" s="7">
        <f>CI4*_QY2</f>
        <v>2.2241307742967094E+18</v>
      </c>
      <c r="CL4" s="7">
        <f t="shared" si="14"/>
        <v>0</v>
      </c>
      <c r="CM4" s="7">
        <f t="shared" si="15"/>
        <v>0</v>
      </c>
      <c r="CN4" s="7">
        <f t="shared" si="16"/>
        <v>0</v>
      </c>
      <c r="CO4" s="7">
        <f t="shared" si="43"/>
        <v>0</v>
      </c>
      <c r="CP4" s="7"/>
      <c r="CQ4" s="7">
        <f t="shared" si="17"/>
        <v>0</v>
      </c>
      <c r="CR4" s="7">
        <f t="shared" si="44"/>
        <v>0</v>
      </c>
      <c r="CS4" s="7">
        <f t="shared" si="18"/>
        <v>0</v>
      </c>
      <c r="CT4" s="7">
        <f t="shared" si="45"/>
        <v>0</v>
      </c>
      <c r="CV4" s="7">
        <f t="shared" ref="CV4:CV67" si="70">CL4*$O4*$E4</f>
        <v>0</v>
      </c>
      <c r="CW4" s="7">
        <f t="shared" ref="CW4:CW67" si="71">CM4*$P4*$E4</f>
        <v>0</v>
      </c>
      <c r="CX4" s="7">
        <f t="shared" ref="CX4:CX67" si="72">CN4*(1-$M4)*$E4</f>
        <v>0</v>
      </c>
      <c r="CY4" s="7"/>
      <c r="CZ4" s="7">
        <f t="shared" si="46"/>
        <v>0</v>
      </c>
      <c r="DA4" s="7">
        <f>'Initial absorption'!$G4*CZ4*$E4</f>
        <v>0</v>
      </c>
      <c r="DB4" s="7">
        <f t="shared" ref="DB4:DB67" si="73">CM4*(1-$P4)</f>
        <v>0</v>
      </c>
      <c r="DC4" s="7">
        <f>'Initial absorption'!$M4*DB4*$I4</f>
        <v>0</v>
      </c>
      <c r="DD4" s="7"/>
      <c r="DE4" s="7">
        <f t="shared" ref="DE4:DE67" si="74">CQ4*$Q4*$I4</f>
        <v>0</v>
      </c>
      <c r="DF4" s="7">
        <f t="shared" ref="DF4:DF31" si="75">CR4*$R4*$I4</f>
        <v>0</v>
      </c>
      <c r="DG4" s="7">
        <f t="shared" si="20"/>
        <v>0</v>
      </c>
      <c r="DH4" s="7"/>
      <c r="DI4" s="7">
        <f>(1 - 'Initial absorption'!$M4)*DB4</f>
        <v>0</v>
      </c>
      <c r="DJ4" s="7">
        <f t="shared" ref="DJ4:DJ67" si="76">CR4*(1-$R4)</f>
        <v>0</v>
      </c>
      <c r="DK4" s="7"/>
      <c r="DL4" t="s">
        <v>91</v>
      </c>
      <c r="DM4" s="7">
        <f>SUM(DE2:DE246)</f>
        <v>1.7461720029959042E+16</v>
      </c>
      <c r="DN4" s="7">
        <f>SUM(DF2:DF246)</f>
        <v>2.0870309471541464E+16</v>
      </c>
      <c r="DO4" s="7">
        <f>SUM(DG2:DG246)</f>
        <v>4.686619794591559E+17</v>
      </c>
      <c r="DP4" s="7">
        <f>SUM(DC2:DC246)</f>
        <v>4.2599131058615544E+16</v>
      </c>
      <c r="DQ4" s="7">
        <f>SUM(DM4:DP4)</f>
        <v>5.4959314001927194E+17</v>
      </c>
      <c r="DR4" s="7">
        <f>DQ4*_QY2</f>
        <v>5.4959314001927194E+17</v>
      </c>
      <c r="DT4" s="7">
        <f t="shared" si="21"/>
        <v>0</v>
      </c>
      <c r="DU4" s="7">
        <f t="shared" si="22"/>
        <v>0</v>
      </c>
      <c r="DV4" s="7">
        <f t="shared" si="23"/>
        <v>0</v>
      </c>
      <c r="DW4" s="7">
        <f t="shared" si="47"/>
        <v>0</v>
      </c>
      <c r="DX4" s="7"/>
      <c r="DY4" s="7">
        <f t="shared" si="24"/>
        <v>0</v>
      </c>
      <c r="DZ4" s="7">
        <f t="shared" si="48"/>
        <v>0</v>
      </c>
      <c r="EA4" s="7">
        <f t="shared" si="25"/>
        <v>0</v>
      </c>
      <c r="EB4" s="7">
        <f t="shared" si="49"/>
        <v>0</v>
      </c>
      <c r="ED4" s="7">
        <f t="shared" ref="ED4:ED67" si="77">DT4*$O4*$E4</f>
        <v>0</v>
      </c>
      <c r="EE4" s="7">
        <f t="shared" ref="EE4:EE67" si="78">DU4*$P4*$E4</f>
        <v>0</v>
      </c>
      <c r="EF4" s="7">
        <f t="shared" ref="EF4:EF67" si="79">DV4*(1-$M4)*$E4</f>
        <v>0</v>
      </c>
      <c r="EG4" s="7"/>
      <c r="EH4" s="7">
        <f t="shared" si="50"/>
        <v>0</v>
      </c>
      <c r="EI4" s="7">
        <f>'Initial absorption'!$G4*EH4*$E4</f>
        <v>0</v>
      </c>
      <c r="EJ4" s="7">
        <f t="shared" ref="EJ4:EJ67" si="80">DU4*(1-$P4)</f>
        <v>0</v>
      </c>
      <c r="EK4" s="7">
        <f>'Initial absorption'!$M4*EJ4*$I4</f>
        <v>0</v>
      </c>
      <c r="EL4" s="7"/>
      <c r="EM4" s="7">
        <f t="shared" ref="EM4:EM67" si="81">DY4*$Q4*$I4</f>
        <v>0</v>
      </c>
      <c r="EN4" s="7">
        <f t="shared" ref="EN4:EN31" si="82">DZ4*$R4*$I4</f>
        <v>0</v>
      </c>
      <c r="EO4" s="7">
        <f t="shared" si="27"/>
        <v>0</v>
      </c>
      <c r="EP4" s="7"/>
      <c r="EQ4" s="7">
        <f>(1 - 'Initial absorption'!$M4)*EJ4</f>
        <v>0</v>
      </c>
      <c r="ER4" s="7">
        <f t="shared" ref="ER4:ER67" si="83">DZ4*(1-$R4)</f>
        <v>0</v>
      </c>
      <c r="ES4" s="7"/>
      <c r="ET4" t="s">
        <v>91</v>
      </c>
      <c r="EU4" s="7">
        <f>SUM(EM2:EM246)</f>
        <v>4314872871824372</v>
      </c>
      <c r="EV4" s="7">
        <f>SUM(EN2:EN246)</f>
        <v>5157151300721245</v>
      </c>
      <c r="EW4" s="7">
        <f>SUM(EO2:EO246)</f>
        <v>1.1580857199372733E+17</v>
      </c>
      <c r="EX4" s="7">
        <f>SUM(EK2:EK246)</f>
        <v>1.5370936547740188E+16</v>
      </c>
      <c r="EY4" s="7">
        <f>SUM(EU4:EX4)</f>
        <v>1.4065153271401314E+17</v>
      </c>
      <c r="EZ4" s="7">
        <f>EY4*_QY2</f>
        <v>1.4065153271401314E+17</v>
      </c>
      <c r="FB4" s="7">
        <f t="shared" si="28"/>
        <v>0</v>
      </c>
      <c r="FC4" s="7">
        <f t="shared" si="29"/>
        <v>0</v>
      </c>
      <c r="FD4" s="7">
        <f t="shared" si="30"/>
        <v>0</v>
      </c>
      <c r="FE4" s="7">
        <f t="shared" si="51"/>
        <v>0</v>
      </c>
      <c r="FF4" s="7"/>
      <c r="FG4" s="7">
        <f t="shared" si="31"/>
        <v>0</v>
      </c>
      <c r="FH4" s="7">
        <f t="shared" si="52"/>
        <v>0</v>
      </c>
      <c r="FI4" s="7">
        <f t="shared" si="32"/>
        <v>0</v>
      </c>
      <c r="FJ4" s="7">
        <f t="shared" si="53"/>
        <v>0</v>
      </c>
      <c r="FL4" s="7">
        <f t="shared" ref="FL4:FL67" si="84">FB4*$O4*$E4</f>
        <v>0</v>
      </c>
      <c r="FM4" s="7">
        <f t="shared" ref="FM4:FM67" si="85">FC4*$P4*$E4</f>
        <v>0</v>
      </c>
      <c r="FN4" s="7">
        <f t="shared" ref="FN4:FN67" si="86">FD4*(1-$M4)*$E4</f>
        <v>0</v>
      </c>
      <c r="FO4" s="7"/>
      <c r="FP4" s="7">
        <f t="shared" si="54"/>
        <v>0</v>
      </c>
      <c r="FQ4" s="7">
        <f>'Initial absorption'!$G4*FP4*$E4</f>
        <v>0</v>
      </c>
      <c r="FR4" s="7">
        <f t="shared" ref="FR4:FR67" si="87">FC4*(1-$P4)</f>
        <v>0</v>
      </c>
      <c r="FS4" s="7">
        <f>'Initial absorption'!$M4*FR4*$I4</f>
        <v>0</v>
      </c>
      <c r="FT4" s="7"/>
      <c r="FU4" s="7">
        <f t="shared" ref="FU4:FU67" si="88">FG4*$Q4*$I4</f>
        <v>0</v>
      </c>
      <c r="FV4" s="7">
        <f t="shared" ref="FV4:FV31" si="89">FH4*$R4*$I4</f>
        <v>0</v>
      </c>
      <c r="FW4" s="7">
        <f t="shared" si="34"/>
        <v>0</v>
      </c>
      <c r="FX4" s="7"/>
      <c r="FY4" s="7">
        <f>(1 - 'Initial absorption'!$M4)*FR4</f>
        <v>0</v>
      </c>
      <c r="FZ4" s="7">
        <f t="shared" ref="FZ4:FZ67" si="90">FH4*(1-$R4)</f>
        <v>0</v>
      </c>
      <c r="GA4" s="7"/>
      <c r="GB4" t="s">
        <v>91</v>
      </c>
      <c r="GC4" s="7">
        <f>SUM(FU2:FU246)</f>
        <v>1104259567117108.3</v>
      </c>
      <c r="GD4" s="7">
        <f>SUM(FV2:FV246)</f>
        <v>1319814935934379</v>
      </c>
      <c r="GE4" s="7">
        <f>SUM(FW2:FW246)</f>
        <v>2.9637657325503936E+16</v>
      </c>
      <c r="GF4" s="7">
        <f>SUM(FS2:FS246)</f>
        <v>5539559335099240</v>
      </c>
      <c r="GG4" s="7">
        <f>SUM(GC4:GF4)</f>
        <v>3.7601291163654664E+16</v>
      </c>
      <c r="GH4" s="7">
        <f>GG4*_QY2</f>
        <v>3.7601291163654664E+16</v>
      </c>
    </row>
    <row r="5" spans="1:190" x14ac:dyDescent="0.25">
      <c r="C5">
        <v>295</v>
      </c>
      <c r="D5">
        <f>'Input spectra'!B5</f>
        <v>2.6607145157256502</v>
      </c>
      <c r="E5">
        <f>'Initial absorption'!I5</f>
        <v>0.95931213086305422</v>
      </c>
      <c r="F5">
        <f>'Input spectra'!C5</f>
        <v>0</v>
      </c>
      <c r="G5">
        <f t="shared" si="55"/>
        <v>0</v>
      </c>
      <c r="H5">
        <f>'Input spectra'!D5</f>
        <v>1.96277548997009</v>
      </c>
      <c r="I5">
        <f>'Initial absorption'!O5</f>
        <v>0.93294967413219065</v>
      </c>
      <c r="J5">
        <f>'Input spectra'!E5</f>
        <v>0</v>
      </c>
      <c r="K5">
        <f t="shared" si="56"/>
        <v>0</v>
      </c>
      <c r="M5">
        <f>'Reaching edge prob after ems 1'!$EZ6</f>
        <v>2.7467295674999302E-2</v>
      </c>
      <c r="N5">
        <f>'Reaching edge prob after ems 2'!$EZ6</f>
        <v>3.6101425715775917E-2</v>
      </c>
      <c r="O5">
        <f>1-EXP(-'Reaching edge prob after ems 1'!FC6*_k_in_ec_correction*($D5*_c1+'Input spectra'!S5))</f>
        <v>0.53387688011702572</v>
      </c>
      <c r="P5">
        <f>1-EXP(-(_t-'Reaching edge prob after ems 1'!FC6)*_k_in_ec_correction*($D5*_c1+'Input spectra'!S5))</f>
        <v>0.99897511862201882</v>
      </c>
      <c r="Q5">
        <f>1-EXP(-'Reaching edge prob after ems 2'!FC6*_k_in_ec_correction*($H5*_c2+'Input spectra'!S5))</f>
        <v>0.52673036478423363</v>
      </c>
      <c r="R5">
        <f>1-EXP(-(_t-'Reaching edge prob after ems 2'!FC6)*_k_in_ec_correction*($H5*_c2+'Input spectra'!S5))</f>
        <v>0.97959537864657964</v>
      </c>
      <c r="S5" s="16"/>
      <c r="T5" s="16"/>
      <c r="V5" s="7">
        <f t="shared" si="0"/>
        <v>0</v>
      </c>
      <c r="W5" s="7">
        <f t="shared" si="1"/>
        <v>0</v>
      </c>
      <c r="X5" s="7">
        <f t="shared" si="2"/>
        <v>0</v>
      </c>
      <c r="Y5" s="7">
        <f t="shared" si="35"/>
        <v>0</v>
      </c>
      <c r="Z5" s="7"/>
      <c r="AA5" s="7">
        <f t="shared" si="3"/>
        <v>0</v>
      </c>
      <c r="AB5" s="7">
        <f t="shared" si="36"/>
        <v>0</v>
      </c>
      <c r="AC5" s="7">
        <f t="shared" si="4"/>
        <v>0</v>
      </c>
      <c r="AD5" s="7">
        <f t="shared" si="37"/>
        <v>0</v>
      </c>
      <c r="AF5" s="7">
        <f t="shared" si="57"/>
        <v>0</v>
      </c>
      <c r="AG5" s="7">
        <f t="shared" si="58"/>
        <v>0</v>
      </c>
      <c r="AH5" s="7">
        <f t="shared" si="5"/>
        <v>0</v>
      </c>
      <c r="AI5" s="7"/>
      <c r="AJ5" s="7">
        <f t="shared" si="38"/>
        <v>0</v>
      </c>
      <c r="AK5" s="7">
        <f>'Initial absorption'!$G5*AJ5*$E5</f>
        <v>0</v>
      </c>
      <c r="AL5" s="7">
        <f t="shared" si="59"/>
        <v>0</v>
      </c>
      <c r="AM5" s="7">
        <f>'Initial absorption'!$M5*AL5*$I5</f>
        <v>0</v>
      </c>
      <c r="AN5" s="7"/>
      <c r="AO5" s="7">
        <f t="shared" si="60"/>
        <v>0</v>
      </c>
      <c r="AP5" s="7">
        <f t="shared" si="61"/>
        <v>0</v>
      </c>
      <c r="AQ5" s="7">
        <f t="shared" si="6"/>
        <v>0</v>
      </c>
      <c r="AR5" s="7"/>
      <c r="AS5" s="7">
        <f>(1 - 'Initial absorption'!$M5)*AL5</f>
        <v>0</v>
      </c>
      <c r="AT5" s="7">
        <f t="shared" si="62"/>
        <v>0</v>
      </c>
      <c r="AU5" s="7"/>
      <c r="AV5" s="7"/>
      <c r="AW5" s="7"/>
      <c r="AX5" s="7"/>
      <c r="AY5" s="7"/>
      <c r="AZ5" s="7"/>
      <c r="BA5" s="7"/>
      <c r="BB5" s="7"/>
      <c r="BD5" s="7">
        <f t="shared" si="7"/>
        <v>0</v>
      </c>
      <c r="BE5" s="7">
        <f t="shared" si="8"/>
        <v>0</v>
      </c>
      <c r="BF5" s="7">
        <f t="shared" si="9"/>
        <v>0</v>
      </c>
      <c r="BG5" s="7">
        <f t="shared" si="39"/>
        <v>0</v>
      </c>
      <c r="BH5" s="7"/>
      <c r="BI5" s="7">
        <f t="shared" si="10"/>
        <v>0</v>
      </c>
      <c r="BJ5" s="7">
        <f t="shared" si="40"/>
        <v>0</v>
      </c>
      <c r="BK5" s="7">
        <f t="shared" si="11"/>
        <v>0</v>
      </c>
      <c r="BL5" s="7">
        <f t="shared" si="41"/>
        <v>0</v>
      </c>
      <c r="BN5" s="7">
        <f t="shared" si="63"/>
        <v>0</v>
      </c>
      <c r="BO5" s="7">
        <f t="shared" si="64"/>
        <v>0</v>
      </c>
      <c r="BP5" s="7">
        <f t="shared" si="65"/>
        <v>0</v>
      </c>
      <c r="BQ5" s="7"/>
      <c r="BR5" s="7">
        <f t="shared" si="42"/>
        <v>0</v>
      </c>
      <c r="BS5" s="7">
        <f>'Initial absorption'!$G5*BR5*$E5</f>
        <v>0</v>
      </c>
      <c r="BT5" s="7">
        <f t="shared" si="66"/>
        <v>0</v>
      </c>
      <c r="BU5" s="7">
        <f>'Initial absorption'!$M5*BT5*$I5</f>
        <v>0</v>
      </c>
      <c r="BV5" s="7"/>
      <c r="BW5" s="7">
        <f t="shared" si="67"/>
        <v>0</v>
      </c>
      <c r="BX5" s="7">
        <f t="shared" si="68"/>
        <v>0</v>
      </c>
      <c r="BY5" s="7">
        <f t="shared" si="13"/>
        <v>0</v>
      </c>
      <c r="BZ5" s="7"/>
      <c r="CA5" s="7">
        <f>(1 - 'Initial absorption'!$M5)*BT5</f>
        <v>0</v>
      </c>
      <c r="CB5" s="7">
        <f t="shared" si="69"/>
        <v>0</v>
      </c>
      <c r="CC5" s="7"/>
      <c r="CD5" s="7"/>
      <c r="CE5" s="7"/>
      <c r="CF5" s="7"/>
      <c r="CG5" s="7"/>
      <c r="CH5" s="7"/>
      <c r="CI5" s="7"/>
      <c r="CJ5" s="7"/>
      <c r="CL5" s="7">
        <f t="shared" si="14"/>
        <v>0</v>
      </c>
      <c r="CM5" s="7">
        <f t="shared" si="15"/>
        <v>0</v>
      </c>
      <c r="CN5" s="7">
        <f t="shared" si="16"/>
        <v>0</v>
      </c>
      <c r="CO5" s="7">
        <f t="shared" si="43"/>
        <v>0</v>
      </c>
      <c r="CP5" s="7"/>
      <c r="CQ5" s="7">
        <f t="shared" si="17"/>
        <v>0</v>
      </c>
      <c r="CR5" s="7">
        <f t="shared" si="44"/>
        <v>0</v>
      </c>
      <c r="CS5" s="7">
        <f t="shared" si="18"/>
        <v>0</v>
      </c>
      <c r="CT5" s="7">
        <f t="shared" si="45"/>
        <v>0</v>
      </c>
      <c r="CV5" s="7">
        <f t="shared" si="70"/>
        <v>0</v>
      </c>
      <c r="CW5" s="7">
        <f t="shared" si="71"/>
        <v>0</v>
      </c>
      <c r="CX5" s="7">
        <f t="shared" si="72"/>
        <v>0</v>
      </c>
      <c r="CY5" s="7"/>
      <c r="CZ5" s="7">
        <f t="shared" si="46"/>
        <v>0</v>
      </c>
      <c r="DA5" s="7">
        <f>'Initial absorption'!$G5*CZ5*$E5</f>
        <v>0</v>
      </c>
      <c r="DB5" s="7">
        <f t="shared" si="73"/>
        <v>0</v>
      </c>
      <c r="DC5" s="7">
        <f>'Initial absorption'!$M5*DB5*$I5</f>
        <v>0</v>
      </c>
      <c r="DD5" s="7"/>
      <c r="DE5" s="7">
        <f t="shared" si="74"/>
        <v>0</v>
      </c>
      <c r="DF5" s="7">
        <f t="shared" si="75"/>
        <v>0</v>
      </c>
      <c r="DG5" s="7">
        <f t="shared" si="20"/>
        <v>0</v>
      </c>
      <c r="DH5" s="7"/>
      <c r="DI5" s="7">
        <f>(1 - 'Initial absorption'!$M5)*DB5</f>
        <v>0</v>
      </c>
      <c r="DJ5" s="7">
        <f t="shared" si="76"/>
        <v>0</v>
      </c>
      <c r="DK5" s="7"/>
      <c r="DL5" s="7"/>
      <c r="DM5" s="7"/>
      <c r="DN5" s="7"/>
      <c r="DO5" s="7"/>
      <c r="DP5" s="7"/>
      <c r="DQ5" s="7"/>
      <c r="DR5" s="7"/>
      <c r="DT5" s="7">
        <f t="shared" si="21"/>
        <v>0</v>
      </c>
      <c r="DU5" s="7">
        <f t="shared" si="22"/>
        <v>0</v>
      </c>
      <c r="DV5" s="7">
        <f t="shared" si="23"/>
        <v>0</v>
      </c>
      <c r="DW5" s="7">
        <f t="shared" si="47"/>
        <v>0</v>
      </c>
      <c r="DX5" s="7"/>
      <c r="DY5" s="7">
        <f t="shared" si="24"/>
        <v>0</v>
      </c>
      <c r="DZ5" s="7">
        <f t="shared" si="48"/>
        <v>0</v>
      </c>
      <c r="EA5" s="7">
        <f t="shared" si="25"/>
        <v>0</v>
      </c>
      <c r="EB5" s="7">
        <f t="shared" si="49"/>
        <v>0</v>
      </c>
      <c r="ED5" s="7">
        <f t="shared" si="77"/>
        <v>0</v>
      </c>
      <c r="EE5" s="7">
        <f t="shared" si="78"/>
        <v>0</v>
      </c>
      <c r="EF5" s="7">
        <f t="shared" si="79"/>
        <v>0</v>
      </c>
      <c r="EG5" s="7"/>
      <c r="EH5" s="7">
        <f t="shared" si="50"/>
        <v>0</v>
      </c>
      <c r="EI5" s="7">
        <f>'Initial absorption'!$G5*EH5*$E5</f>
        <v>0</v>
      </c>
      <c r="EJ5" s="7">
        <f t="shared" si="80"/>
        <v>0</v>
      </c>
      <c r="EK5" s="7">
        <f>'Initial absorption'!$M5*EJ5*$I5</f>
        <v>0</v>
      </c>
      <c r="EL5" s="7"/>
      <c r="EM5" s="7">
        <f t="shared" si="81"/>
        <v>0</v>
      </c>
      <c r="EN5" s="7">
        <f t="shared" si="82"/>
        <v>0</v>
      </c>
      <c r="EO5" s="7">
        <f t="shared" si="27"/>
        <v>0</v>
      </c>
      <c r="EP5" s="7"/>
      <c r="EQ5" s="7">
        <f>(1 - 'Initial absorption'!$M5)*EJ5</f>
        <v>0</v>
      </c>
      <c r="ER5" s="7">
        <f t="shared" si="83"/>
        <v>0</v>
      </c>
      <c r="ES5" s="7"/>
      <c r="ET5" s="7"/>
      <c r="EU5" s="7"/>
      <c r="EV5" s="7"/>
      <c r="EW5" s="7"/>
      <c r="EX5" s="7"/>
      <c r="EY5" s="7"/>
      <c r="EZ5" s="7"/>
      <c r="FB5" s="7">
        <f t="shared" si="28"/>
        <v>0</v>
      </c>
      <c r="FC5" s="7">
        <f t="shared" si="29"/>
        <v>0</v>
      </c>
      <c r="FD5" s="7">
        <f t="shared" si="30"/>
        <v>0</v>
      </c>
      <c r="FE5" s="7">
        <f t="shared" si="51"/>
        <v>0</v>
      </c>
      <c r="FF5" s="7"/>
      <c r="FG5" s="7">
        <f t="shared" si="31"/>
        <v>0</v>
      </c>
      <c r="FH5" s="7">
        <f t="shared" si="52"/>
        <v>0</v>
      </c>
      <c r="FI5" s="7">
        <f t="shared" si="32"/>
        <v>0</v>
      </c>
      <c r="FJ5" s="7">
        <f t="shared" si="53"/>
        <v>0</v>
      </c>
      <c r="FL5" s="7">
        <f t="shared" si="84"/>
        <v>0</v>
      </c>
      <c r="FM5" s="7">
        <f t="shared" si="85"/>
        <v>0</v>
      </c>
      <c r="FN5" s="7">
        <f t="shared" si="86"/>
        <v>0</v>
      </c>
      <c r="FO5" s="7"/>
      <c r="FP5" s="7">
        <f t="shared" si="54"/>
        <v>0</v>
      </c>
      <c r="FQ5" s="7">
        <f>'Initial absorption'!$G5*FP5*$E5</f>
        <v>0</v>
      </c>
      <c r="FR5" s="7">
        <f t="shared" si="87"/>
        <v>0</v>
      </c>
      <c r="FS5" s="7">
        <f>'Initial absorption'!$M5*FR5*$I5</f>
        <v>0</v>
      </c>
      <c r="FT5" s="7"/>
      <c r="FU5" s="7">
        <f t="shared" si="88"/>
        <v>0</v>
      </c>
      <c r="FV5" s="7">
        <f t="shared" si="89"/>
        <v>0</v>
      </c>
      <c r="FW5" s="7">
        <f t="shared" si="34"/>
        <v>0</v>
      </c>
      <c r="FX5" s="7"/>
      <c r="FY5" s="7">
        <f>(1 - 'Initial absorption'!$M5)*FR5</f>
        <v>0</v>
      </c>
      <c r="FZ5" s="7">
        <f t="shared" si="90"/>
        <v>0</v>
      </c>
      <c r="GA5" s="7"/>
      <c r="GB5" s="7"/>
      <c r="GC5" s="7"/>
      <c r="GD5" s="7"/>
      <c r="GE5" s="7"/>
      <c r="GF5" s="7"/>
      <c r="GG5" s="7"/>
      <c r="GH5" s="7"/>
    </row>
    <row r="6" spans="1:190" x14ac:dyDescent="0.25">
      <c r="B6" s="7"/>
      <c r="C6">
        <v>300</v>
      </c>
      <c r="D6">
        <f>'Input spectra'!B6</f>
        <v>2.5840243257970901</v>
      </c>
      <c r="E6">
        <f>'Initial absorption'!I6</f>
        <v>0.96795276391739504</v>
      </c>
      <c r="F6">
        <f>'Input spectra'!C6</f>
        <v>0</v>
      </c>
      <c r="G6">
        <f t="shared" si="55"/>
        <v>0</v>
      </c>
      <c r="H6">
        <f>'Input spectra'!D6</f>
        <v>1.9217288558611201</v>
      </c>
      <c r="I6">
        <f>'Initial absorption'!O6</f>
        <v>0.94728530304646652</v>
      </c>
      <c r="J6">
        <f>'Input spectra'!E6</f>
        <v>0</v>
      </c>
      <c r="K6">
        <f t="shared" si="56"/>
        <v>0</v>
      </c>
      <c r="M6">
        <f>'Reaching edge prob after ems 1'!$EZ7</f>
        <v>2.7959528695194271E-2</v>
      </c>
      <c r="N6">
        <f>'Reaching edge prob after ems 2'!$EZ7</f>
        <v>3.6944799328253841E-2</v>
      </c>
      <c r="O6">
        <f>1-EXP(-'Reaching edge prob after ems 1'!FC7*_k_in_ec_correction*($D6*_c1+'Input spectra'!S6))</f>
        <v>0.5337283531178959</v>
      </c>
      <c r="P6">
        <f>1-EXP(-(_t-'Reaching edge prob after ems 1'!FC7)*_k_in_ec_correction*($D6*_c1+'Input spectra'!S6))</f>
        <v>0.9986352863674498</v>
      </c>
      <c r="Q6">
        <f>1-EXP(-'Reaching edge prob after ems 2'!FC7*_k_in_ec_correction*($H6*_c2+'Input spectra'!S6))</f>
        <v>0.52548876335125794</v>
      </c>
      <c r="R6">
        <f>1-EXP(-(_t-'Reaching edge prob after ems 2'!FC7)*_k_in_ec_correction*($H6*_c2+'Input spectra'!S6))</f>
        <v>0.97597898587850973</v>
      </c>
      <c r="S6" s="16"/>
      <c r="T6" s="58"/>
      <c r="V6" s="7">
        <f t="shared" si="0"/>
        <v>0</v>
      </c>
      <c r="W6" s="7">
        <f t="shared" si="1"/>
        <v>0</v>
      </c>
      <c r="X6" s="7">
        <f t="shared" si="2"/>
        <v>0</v>
      </c>
      <c r="Y6" s="7">
        <f t="shared" si="35"/>
        <v>0</v>
      </c>
      <c r="Z6" s="7"/>
      <c r="AA6" s="7">
        <f t="shared" si="3"/>
        <v>0</v>
      </c>
      <c r="AB6" s="7">
        <f t="shared" si="36"/>
        <v>0</v>
      </c>
      <c r="AC6" s="7">
        <f t="shared" si="4"/>
        <v>0</v>
      </c>
      <c r="AD6" s="7">
        <f t="shared" si="37"/>
        <v>0</v>
      </c>
      <c r="AF6" s="7">
        <f t="shared" si="57"/>
        <v>0</v>
      </c>
      <c r="AG6" s="7">
        <f t="shared" si="58"/>
        <v>0</v>
      </c>
      <c r="AH6" s="7">
        <f t="shared" si="5"/>
        <v>0</v>
      </c>
      <c r="AI6" s="7"/>
      <c r="AJ6" s="7">
        <f t="shared" si="38"/>
        <v>0</v>
      </c>
      <c r="AK6" s="7">
        <f>'Initial absorption'!$G6*AJ6*$E6</f>
        <v>0</v>
      </c>
      <c r="AL6" s="7">
        <f t="shared" si="59"/>
        <v>0</v>
      </c>
      <c r="AM6" s="7">
        <f>'Initial absorption'!$M6*AL6*$I6</f>
        <v>0</v>
      </c>
      <c r="AN6" s="7"/>
      <c r="AO6" s="7">
        <f t="shared" si="60"/>
        <v>0</v>
      </c>
      <c r="AP6" s="7">
        <f t="shared" si="61"/>
        <v>0</v>
      </c>
      <c r="AQ6" s="7">
        <f t="shared" si="6"/>
        <v>0</v>
      </c>
      <c r="AR6" s="7"/>
      <c r="AS6" s="7">
        <f>(1 - 'Initial absorption'!$M6)*AL6</f>
        <v>0</v>
      </c>
      <c r="AT6" s="7">
        <f t="shared" si="62"/>
        <v>0</v>
      </c>
      <c r="AU6" s="7"/>
      <c r="AV6" s="7"/>
      <c r="AW6" s="7"/>
      <c r="AX6" s="7"/>
      <c r="AY6" s="7"/>
      <c r="AZ6" s="7"/>
      <c r="BA6" s="7"/>
      <c r="BB6" s="7"/>
      <c r="BD6" s="7">
        <f t="shared" si="7"/>
        <v>0</v>
      </c>
      <c r="BE6" s="7">
        <f t="shared" si="8"/>
        <v>0</v>
      </c>
      <c r="BF6" s="7">
        <f t="shared" si="9"/>
        <v>0</v>
      </c>
      <c r="BG6" s="7">
        <f t="shared" si="39"/>
        <v>0</v>
      </c>
      <c r="BH6" s="7"/>
      <c r="BI6" s="7">
        <f t="shared" si="10"/>
        <v>0</v>
      </c>
      <c r="BJ6" s="7">
        <f t="shared" si="40"/>
        <v>0</v>
      </c>
      <c r="BK6" s="7">
        <f t="shared" si="11"/>
        <v>0</v>
      </c>
      <c r="BL6" s="7">
        <f t="shared" si="41"/>
        <v>0</v>
      </c>
      <c r="BN6" s="7">
        <f t="shared" si="63"/>
        <v>0</v>
      </c>
      <c r="BO6" s="7">
        <f t="shared" si="64"/>
        <v>0</v>
      </c>
      <c r="BP6" s="7">
        <f t="shared" si="65"/>
        <v>0</v>
      </c>
      <c r="BQ6" s="7"/>
      <c r="BR6" s="7">
        <f t="shared" si="42"/>
        <v>0</v>
      </c>
      <c r="BS6" s="7">
        <f>'Initial absorption'!$G6*BR6*$E6</f>
        <v>0</v>
      </c>
      <c r="BT6" s="7">
        <f t="shared" si="66"/>
        <v>0</v>
      </c>
      <c r="BU6" s="7">
        <f>'Initial absorption'!$M6*BT6*$I6</f>
        <v>0</v>
      </c>
      <c r="BV6" s="7"/>
      <c r="BW6" s="7">
        <f t="shared" si="67"/>
        <v>0</v>
      </c>
      <c r="BX6" s="7">
        <f t="shared" si="68"/>
        <v>0</v>
      </c>
      <c r="BY6" s="7">
        <f t="shared" si="13"/>
        <v>0</v>
      </c>
      <c r="BZ6" s="7"/>
      <c r="CA6" s="7">
        <f>(1 - 'Initial absorption'!$M6)*BT6</f>
        <v>0</v>
      </c>
      <c r="CB6" s="7">
        <f t="shared" si="69"/>
        <v>0</v>
      </c>
      <c r="CC6" s="7"/>
      <c r="CD6" s="7"/>
      <c r="CE6" s="7"/>
      <c r="CF6" s="7"/>
      <c r="CG6" s="7"/>
      <c r="CH6" s="7"/>
      <c r="CI6" s="7"/>
      <c r="CJ6" s="7"/>
      <c r="CL6" s="7">
        <f t="shared" si="14"/>
        <v>0</v>
      </c>
      <c r="CM6" s="7">
        <f t="shared" si="15"/>
        <v>0</v>
      </c>
      <c r="CN6" s="7">
        <f t="shared" si="16"/>
        <v>0</v>
      </c>
      <c r="CO6" s="7">
        <f t="shared" si="43"/>
        <v>0</v>
      </c>
      <c r="CP6" s="7"/>
      <c r="CQ6" s="7">
        <f t="shared" si="17"/>
        <v>0</v>
      </c>
      <c r="CR6" s="7">
        <f t="shared" si="44"/>
        <v>0</v>
      </c>
      <c r="CS6" s="7">
        <f t="shared" si="18"/>
        <v>0</v>
      </c>
      <c r="CT6" s="7">
        <f t="shared" si="45"/>
        <v>0</v>
      </c>
      <c r="CV6" s="7">
        <f t="shared" si="70"/>
        <v>0</v>
      </c>
      <c r="CW6" s="7">
        <f t="shared" si="71"/>
        <v>0</v>
      </c>
      <c r="CX6" s="7">
        <f t="shared" si="72"/>
        <v>0</v>
      </c>
      <c r="CY6" s="7"/>
      <c r="CZ6" s="7">
        <f t="shared" si="46"/>
        <v>0</v>
      </c>
      <c r="DA6" s="7">
        <f>'Initial absorption'!$G6*CZ6*$E6</f>
        <v>0</v>
      </c>
      <c r="DB6" s="7">
        <f t="shared" si="73"/>
        <v>0</v>
      </c>
      <c r="DC6" s="7">
        <f>'Initial absorption'!$M6*DB6*$I6</f>
        <v>0</v>
      </c>
      <c r="DD6" s="7"/>
      <c r="DE6" s="7">
        <f t="shared" si="74"/>
        <v>0</v>
      </c>
      <c r="DF6" s="7">
        <f t="shared" si="75"/>
        <v>0</v>
      </c>
      <c r="DG6" s="7">
        <f t="shared" si="20"/>
        <v>0</v>
      </c>
      <c r="DH6" s="7"/>
      <c r="DI6" s="7">
        <f>(1 - 'Initial absorption'!$M6)*DB6</f>
        <v>0</v>
      </c>
      <c r="DJ6" s="7">
        <f t="shared" si="76"/>
        <v>0</v>
      </c>
      <c r="DK6" s="7"/>
      <c r="DL6" s="7"/>
      <c r="DM6" s="7"/>
      <c r="DN6" s="7"/>
      <c r="DO6" s="7"/>
      <c r="DP6" s="7"/>
      <c r="DQ6" s="7"/>
      <c r="DR6" s="7"/>
      <c r="DT6" s="7">
        <f t="shared" si="21"/>
        <v>0</v>
      </c>
      <c r="DU6" s="7">
        <f t="shared" si="22"/>
        <v>0</v>
      </c>
      <c r="DV6" s="7">
        <f t="shared" si="23"/>
        <v>0</v>
      </c>
      <c r="DW6" s="7">
        <f t="shared" si="47"/>
        <v>0</v>
      </c>
      <c r="DX6" s="7"/>
      <c r="DY6" s="7">
        <f t="shared" si="24"/>
        <v>0</v>
      </c>
      <c r="DZ6" s="7">
        <f t="shared" si="48"/>
        <v>0</v>
      </c>
      <c r="EA6" s="7">
        <f t="shared" si="25"/>
        <v>0</v>
      </c>
      <c r="EB6" s="7">
        <f t="shared" si="49"/>
        <v>0</v>
      </c>
      <c r="ED6" s="7">
        <f t="shared" si="77"/>
        <v>0</v>
      </c>
      <c r="EE6" s="7">
        <f t="shared" si="78"/>
        <v>0</v>
      </c>
      <c r="EF6" s="7">
        <f t="shared" si="79"/>
        <v>0</v>
      </c>
      <c r="EG6" s="7"/>
      <c r="EH6" s="7">
        <f t="shared" si="50"/>
        <v>0</v>
      </c>
      <c r="EI6" s="7">
        <f>'Initial absorption'!$G6*EH6*$E6</f>
        <v>0</v>
      </c>
      <c r="EJ6" s="7">
        <f t="shared" si="80"/>
        <v>0</v>
      </c>
      <c r="EK6" s="7">
        <f>'Initial absorption'!$M6*EJ6*$I6</f>
        <v>0</v>
      </c>
      <c r="EL6" s="7"/>
      <c r="EM6" s="7">
        <f t="shared" si="81"/>
        <v>0</v>
      </c>
      <c r="EN6" s="7">
        <f t="shared" si="82"/>
        <v>0</v>
      </c>
      <c r="EO6" s="7">
        <f t="shared" si="27"/>
        <v>0</v>
      </c>
      <c r="EP6" s="7"/>
      <c r="EQ6" s="7">
        <f>(1 - 'Initial absorption'!$M6)*EJ6</f>
        <v>0</v>
      </c>
      <c r="ER6" s="7">
        <f t="shared" si="83"/>
        <v>0</v>
      </c>
      <c r="ES6" s="7"/>
      <c r="ET6" s="7"/>
      <c r="EU6" s="7"/>
      <c r="EV6" s="7"/>
      <c r="EW6" s="7"/>
      <c r="EX6" s="7"/>
      <c r="EY6" s="7"/>
      <c r="EZ6" s="7"/>
      <c r="FB6" s="7">
        <f t="shared" si="28"/>
        <v>0</v>
      </c>
      <c r="FC6" s="7">
        <f t="shared" si="29"/>
        <v>0</v>
      </c>
      <c r="FD6" s="7">
        <f t="shared" si="30"/>
        <v>0</v>
      </c>
      <c r="FE6" s="7">
        <f t="shared" si="51"/>
        <v>0</v>
      </c>
      <c r="FF6" s="7"/>
      <c r="FG6" s="7">
        <f t="shared" si="31"/>
        <v>0</v>
      </c>
      <c r="FH6" s="7">
        <f t="shared" si="52"/>
        <v>0</v>
      </c>
      <c r="FI6" s="7">
        <f t="shared" si="32"/>
        <v>0</v>
      </c>
      <c r="FJ6" s="7">
        <f t="shared" si="53"/>
        <v>0</v>
      </c>
      <c r="FL6" s="7">
        <f t="shared" si="84"/>
        <v>0</v>
      </c>
      <c r="FM6" s="7">
        <f t="shared" si="85"/>
        <v>0</v>
      </c>
      <c r="FN6" s="7">
        <f t="shared" si="86"/>
        <v>0</v>
      </c>
      <c r="FO6" s="7"/>
      <c r="FP6" s="7">
        <f t="shared" si="54"/>
        <v>0</v>
      </c>
      <c r="FQ6" s="7">
        <f>'Initial absorption'!$G6*FP6*$E6</f>
        <v>0</v>
      </c>
      <c r="FR6" s="7">
        <f t="shared" si="87"/>
        <v>0</v>
      </c>
      <c r="FS6" s="7">
        <f>'Initial absorption'!$M6*FR6*$I6</f>
        <v>0</v>
      </c>
      <c r="FT6" s="7"/>
      <c r="FU6" s="7">
        <f t="shared" si="88"/>
        <v>0</v>
      </c>
      <c r="FV6" s="7">
        <f t="shared" si="89"/>
        <v>0</v>
      </c>
      <c r="FW6" s="7">
        <f t="shared" si="34"/>
        <v>0</v>
      </c>
      <c r="FX6" s="7"/>
      <c r="FY6" s="7">
        <f>(1 - 'Initial absorption'!$M6)*FR6</f>
        <v>0</v>
      </c>
      <c r="FZ6" s="7">
        <f t="shared" si="90"/>
        <v>0</v>
      </c>
      <c r="GA6" s="7"/>
      <c r="GB6" s="7"/>
      <c r="GC6" s="7"/>
      <c r="GD6" s="7"/>
      <c r="GE6" s="7"/>
      <c r="GF6" s="7"/>
      <c r="GG6" s="7"/>
      <c r="GH6" s="7"/>
    </row>
    <row r="7" spans="1:190" x14ac:dyDescent="0.25">
      <c r="B7" s="23"/>
      <c r="C7">
        <v>305</v>
      </c>
      <c r="D7">
        <f>'Input spectra'!B7</f>
        <v>2.5073341358685299</v>
      </c>
      <c r="E7">
        <f>'Initial absorption'!I7</f>
        <v>0.97242136864931328</v>
      </c>
      <c r="F7">
        <f>'Input spectra'!C7</f>
        <v>0</v>
      </c>
      <c r="G7">
        <f t="shared" si="55"/>
        <v>0</v>
      </c>
      <c r="H7">
        <f>'Input spectra'!D7</f>
        <v>1.8806822217521499</v>
      </c>
      <c r="I7">
        <f>'Initial absorption'!O7</f>
        <v>0.95486960920130604</v>
      </c>
      <c r="J7">
        <f>'Input spectra'!E7</f>
        <v>0</v>
      </c>
      <c r="K7">
        <f t="shared" si="56"/>
        <v>0</v>
      </c>
      <c r="M7">
        <f>'Reaching edge prob after ems 1'!$EZ8</f>
        <v>2.8428308750316076E-2</v>
      </c>
      <c r="N7">
        <f>'Reaching edge prob after ems 2'!$EZ8</f>
        <v>3.7655230178368949E-2</v>
      </c>
      <c r="O7">
        <f>1-EXP(-'Reaching edge prob after ems 1'!FC8*_k_in_ec_correction*($D7*_c1+'Input spectra'!S7))</f>
        <v>0.53356233645758733</v>
      </c>
      <c r="P7">
        <f>1-EXP(-(_t-'Reaching edge prob after ems 1'!FC8)*_k_in_ec_correction*($D7*_c1+'Input spectra'!S7))</f>
        <v>0.99824611378678463</v>
      </c>
      <c r="Q7">
        <f>1-EXP(-'Reaching edge prob after ems 2'!FC8*_k_in_ec_correction*($H7*_c2+'Input spectra'!S7))</f>
        <v>0.52437244828203733</v>
      </c>
      <c r="R7">
        <f>1-EXP(-(_t-'Reaching edge prob after ems 2'!FC8)*_k_in_ec_correction*($H7*_c2+'Input spectra'!S7))</f>
        <v>0.97269892856236884</v>
      </c>
      <c r="S7" s="16"/>
      <c r="T7" s="16"/>
      <c r="V7" s="7">
        <f t="shared" si="0"/>
        <v>0</v>
      </c>
      <c r="W7" s="7">
        <f t="shared" si="1"/>
        <v>0</v>
      </c>
      <c r="X7" s="7">
        <f t="shared" si="2"/>
        <v>0</v>
      </c>
      <c r="Y7" s="7">
        <f t="shared" si="35"/>
        <v>0</v>
      </c>
      <c r="Z7" s="7"/>
      <c r="AA7" s="7">
        <f t="shared" si="3"/>
        <v>0</v>
      </c>
      <c r="AB7" s="7">
        <f t="shared" si="36"/>
        <v>0</v>
      </c>
      <c r="AC7" s="7">
        <f t="shared" si="4"/>
        <v>0</v>
      </c>
      <c r="AD7" s="7">
        <f t="shared" si="37"/>
        <v>0</v>
      </c>
      <c r="AF7" s="7">
        <f t="shared" si="57"/>
        <v>0</v>
      </c>
      <c r="AG7" s="7">
        <f t="shared" si="58"/>
        <v>0</v>
      </c>
      <c r="AH7" s="7">
        <f t="shared" si="5"/>
        <v>0</v>
      </c>
      <c r="AI7" s="7"/>
      <c r="AJ7" s="7">
        <f t="shared" si="38"/>
        <v>0</v>
      </c>
      <c r="AK7" s="7">
        <f>'Initial absorption'!$G7*AJ7*$E7</f>
        <v>0</v>
      </c>
      <c r="AL7" s="7">
        <f t="shared" si="59"/>
        <v>0</v>
      </c>
      <c r="AM7" s="7">
        <f>'Initial absorption'!$M7*AL7*$I7</f>
        <v>0</v>
      </c>
      <c r="AN7" s="7"/>
      <c r="AO7" s="7">
        <f t="shared" si="60"/>
        <v>0</v>
      </c>
      <c r="AP7" s="7">
        <f t="shared" si="61"/>
        <v>0</v>
      </c>
      <c r="AQ7" s="7">
        <f t="shared" si="6"/>
        <v>0</v>
      </c>
      <c r="AR7" s="7"/>
      <c r="AS7" s="7">
        <f>(1 - 'Initial absorption'!$M7)*AL7</f>
        <v>0</v>
      </c>
      <c r="AT7" s="7">
        <f t="shared" si="62"/>
        <v>0</v>
      </c>
      <c r="AU7" s="7"/>
      <c r="AW7" s="7"/>
      <c r="AX7" s="7"/>
      <c r="AY7" s="8"/>
      <c r="AZ7" s="8"/>
      <c r="BA7" s="8"/>
      <c r="BB7" s="8"/>
      <c r="BD7" s="7">
        <f t="shared" si="7"/>
        <v>0</v>
      </c>
      <c r="BE7" s="7">
        <f t="shared" si="8"/>
        <v>0</v>
      </c>
      <c r="BF7" s="7">
        <f t="shared" si="9"/>
        <v>0</v>
      </c>
      <c r="BG7" s="7">
        <f t="shared" si="39"/>
        <v>0</v>
      </c>
      <c r="BH7" s="7"/>
      <c r="BI7" s="7">
        <f t="shared" si="10"/>
        <v>0</v>
      </c>
      <c r="BJ7" s="7">
        <f t="shared" si="40"/>
        <v>0</v>
      </c>
      <c r="BK7" s="7">
        <f t="shared" si="11"/>
        <v>0</v>
      </c>
      <c r="BL7" s="7">
        <f t="shared" si="41"/>
        <v>0</v>
      </c>
      <c r="BN7" s="7">
        <f t="shared" si="63"/>
        <v>0</v>
      </c>
      <c r="BO7" s="7">
        <f t="shared" si="64"/>
        <v>0</v>
      </c>
      <c r="BP7" s="7">
        <f t="shared" si="65"/>
        <v>0</v>
      </c>
      <c r="BQ7" s="7"/>
      <c r="BR7" s="7">
        <f t="shared" si="42"/>
        <v>0</v>
      </c>
      <c r="BS7" s="7">
        <f>'Initial absorption'!$G7*BR7*$E7</f>
        <v>0</v>
      </c>
      <c r="BT7" s="7">
        <f t="shared" si="66"/>
        <v>0</v>
      </c>
      <c r="BU7" s="7">
        <f>'Initial absorption'!$M7*BT7*$I7</f>
        <v>0</v>
      </c>
      <c r="BV7" s="7"/>
      <c r="BW7" s="7">
        <f t="shared" si="67"/>
        <v>0</v>
      </c>
      <c r="BX7" s="7">
        <f t="shared" si="68"/>
        <v>0</v>
      </c>
      <c r="BY7" s="7">
        <f t="shared" si="13"/>
        <v>0</v>
      </c>
      <c r="BZ7" s="7"/>
      <c r="CA7" s="7">
        <f>(1 - 'Initial absorption'!$M7)*BT7</f>
        <v>0</v>
      </c>
      <c r="CB7" s="7">
        <f t="shared" si="69"/>
        <v>0</v>
      </c>
      <c r="CC7" s="7"/>
      <c r="CE7" s="7"/>
      <c r="CF7" s="7"/>
      <c r="CG7" s="8"/>
      <c r="CH7" s="8"/>
      <c r="CI7" s="8"/>
      <c r="CJ7" s="8"/>
      <c r="CL7" s="7">
        <f t="shared" si="14"/>
        <v>0</v>
      </c>
      <c r="CM7" s="7">
        <f t="shared" si="15"/>
        <v>0</v>
      </c>
      <c r="CN7" s="7">
        <f t="shared" si="16"/>
        <v>0</v>
      </c>
      <c r="CO7" s="7">
        <f t="shared" si="43"/>
        <v>0</v>
      </c>
      <c r="CP7" s="7"/>
      <c r="CQ7" s="7">
        <f t="shared" si="17"/>
        <v>0</v>
      </c>
      <c r="CR7" s="7">
        <f t="shared" si="44"/>
        <v>0</v>
      </c>
      <c r="CS7" s="7">
        <f t="shared" si="18"/>
        <v>0</v>
      </c>
      <c r="CT7" s="7">
        <f t="shared" si="45"/>
        <v>0</v>
      </c>
      <c r="CV7" s="7">
        <f t="shared" si="70"/>
        <v>0</v>
      </c>
      <c r="CW7" s="7">
        <f t="shared" si="71"/>
        <v>0</v>
      </c>
      <c r="CX7" s="7">
        <f t="shared" si="72"/>
        <v>0</v>
      </c>
      <c r="CY7" s="7"/>
      <c r="CZ7" s="7">
        <f t="shared" si="46"/>
        <v>0</v>
      </c>
      <c r="DA7" s="7">
        <f>'Initial absorption'!$G7*CZ7*$E7</f>
        <v>0</v>
      </c>
      <c r="DB7" s="7">
        <f t="shared" si="73"/>
        <v>0</v>
      </c>
      <c r="DC7" s="7">
        <f>'Initial absorption'!$M7*DB7*$I7</f>
        <v>0</v>
      </c>
      <c r="DD7" s="7"/>
      <c r="DE7" s="7">
        <f t="shared" si="74"/>
        <v>0</v>
      </c>
      <c r="DF7" s="7">
        <f t="shared" si="75"/>
        <v>0</v>
      </c>
      <c r="DG7" s="7">
        <f t="shared" si="20"/>
        <v>0</v>
      </c>
      <c r="DH7" s="7"/>
      <c r="DI7" s="7">
        <f>(1 - 'Initial absorption'!$M7)*DB7</f>
        <v>0</v>
      </c>
      <c r="DJ7" s="7">
        <f t="shared" si="76"/>
        <v>0</v>
      </c>
      <c r="DK7" s="7"/>
      <c r="DM7" s="7"/>
      <c r="DN7" s="7"/>
      <c r="DO7" s="8"/>
      <c r="DP7" s="8"/>
      <c r="DQ7" s="8"/>
      <c r="DR7" s="8"/>
      <c r="DT7" s="7">
        <f t="shared" si="21"/>
        <v>0</v>
      </c>
      <c r="DU7" s="7">
        <f t="shared" si="22"/>
        <v>0</v>
      </c>
      <c r="DV7" s="7">
        <f t="shared" si="23"/>
        <v>0</v>
      </c>
      <c r="DW7" s="7">
        <f t="shared" si="47"/>
        <v>0</v>
      </c>
      <c r="DX7" s="7"/>
      <c r="DY7" s="7">
        <f t="shared" si="24"/>
        <v>0</v>
      </c>
      <c r="DZ7" s="7">
        <f t="shared" si="48"/>
        <v>0</v>
      </c>
      <c r="EA7" s="7">
        <f t="shared" si="25"/>
        <v>0</v>
      </c>
      <c r="EB7" s="7">
        <f t="shared" si="49"/>
        <v>0</v>
      </c>
      <c r="ED7" s="7">
        <f t="shared" si="77"/>
        <v>0</v>
      </c>
      <c r="EE7" s="7">
        <f t="shared" si="78"/>
        <v>0</v>
      </c>
      <c r="EF7" s="7">
        <f t="shared" si="79"/>
        <v>0</v>
      </c>
      <c r="EG7" s="7"/>
      <c r="EH7" s="7">
        <f t="shared" si="50"/>
        <v>0</v>
      </c>
      <c r="EI7" s="7">
        <f>'Initial absorption'!$G7*EH7*$E7</f>
        <v>0</v>
      </c>
      <c r="EJ7" s="7">
        <f t="shared" si="80"/>
        <v>0</v>
      </c>
      <c r="EK7" s="7">
        <f>'Initial absorption'!$M7*EJ7*$I7</f>
        <v>0</v>
      </c>
      <c r="EL7" s="7"/>
      <c r="EM7" s="7">
        <f t="shared" si="81"/>
        <v>0</v>
      </c>
      <c r="EN7" s="7">
        <f t="shared" si="82"/>
        <v>0</v>
      </c>
      <c r="EO7" s="7">
        <f t="shared" si="27"/>
        <v>0</v>
      </c>
      <c r="EP7" s="7"/>
      <c r="EQ7" s="7">
        <f>(1 - 'Initial absorption'!$M7)*EJ7</f>
        <v>0</v>
      </c>
      <c r="ER7" s="7">
        <f t="shared" si="83"/>
        <v>0</v>
      </c>
      <c r="ES7" s="7"/>
      <c r="EU7" s="7"/>
      <c r="EV7" s="7"/>
      <c r="EW7" s="8"/>
      <c r="EX7" s="8"/>
      <c r="EY7" s="8"/>
      <c r="EZ7" s="8"/>
      <c r="FB7" s="7">
        <f t="shared" si="28"/>
        <v>0</v>
      </c>
      <c r="FC7" s="7">
        <f t="shared" si="29"/>
        <v>0</v>
      </c>
      <c r="FD7" s="7">
        <f t="shared" si="30"/>
        <v>0</v>
      </c>
      <c r="FE7" s="7">
        <f t="shared" si="51"/>
        <v>0</v>
      </c>
      <c r="FF7" s="7"/>
      <c r="FG7" s="7">
        <f t="shared" si="31"/>
        <v>0</v>
      </c>
      <c r="FH7" s="7">
        <f t="shared" si="52"/>
        <v>0</v>
      </c>
      <c r="FI7" s="7">
        <f t="shared" si="32"/>
        <v>0</v>
      </c>
      <c r="FJ7" s="7">
        <f t="shared" si="53"/>
        <v>0</v>
      </c>
      <c r="FL7" s="7">
        <f t="shared" si="84"/>
        <v>0</v>
      </c>
      <c r="FM7" s="7">
        <f t="shared" si="85"/>
        <v>0</v>
      </c>
      <c r="FN7" s="7">
        <f t="shared" si="86"/>
        <v>0</v>
      </c>
      <c r="FO7" s="7"/>
      <c r="FP7" s="7">
        <f t="shared" si="54"/>
        <v>0</v>
      </c>
      <c r="FQ7" s="7">
        <f>'Initial absorption'!$G7*FP7*$E7</f>
        <v>0</v>
      </c>
      <c r="FR7" s="7">
        <f t="shared" si="87"/>
        <v>0</v>
      </c>
      <c r="FS7" s="7">
        <f>'Initial absorption'!$M7*FR7*$I7</f>
        <v>0</v>
      </c>
      <c r="FT7" s="7"/>
      <c r="FU7" s="7">
        <f t="shared" si="88"/>
        <v>0</v>
      </c>
      <c r="FV7" s="7">
        <f t="shared" si="89"/>
        <v>0</v>
      </c>
      <c r="FW7" s="7">
        <f t="shared" si="34"/>
        <v>0</v>
      </c>
      <c r="FX7" s="7"/>
      <c r="FY7" s="7">
        <f>(1 - 'Initial absorption'!$M7)*FR7</f>
        <v>0</v>
      </c>
      <c r="FZ7" s="7">
        <f t="shared" si="90"/>
        <v>0</v>
      </c>
      <c r="GA7" s="7"/>
      <c r="GC7" s="7"/>
      <c r="GD7" s="7"/>
      <c r="GE7" s="8"/>
      <c r="GF7" s="8"/>
      <c r="GG7" s="8"/>
      <c r="GH7" s="8"/>
    </row>
    <row r="8" spans="1:190" x14ac:dyDescent="0.25">
      <c r="C8">
        <v>310</v>
      </c>
      <c r="D8">
        <f>'Input spectra'!B8</f>
        <v>2.4306439459399698</v>
      </c>
      <c r="E8">
        <f>'Initial absorption'!I8</f>
        <v>0.97492361671026506</v>
      </c>
      <c r="F8">
        <f>'Input spectra'!C8</f>
        <v>0</v>
      </c>
      <c r="G8">
        <f t="shared" si="55"/>
        <v>0</v>
      </c>
      <c r="H8">
        <f>'Input spectra'!D8</f>
        <v>1.83963558764318</v>
      </c>
      <c r="I8">
        <f>'Initial absorption'!O8</f>
        <v>0.95925017465742601</v>
      </c>
      <c r="J8">
        <f>'Input spectra'!E8</f>
        <v>0</v>
      </c>
      <c r="K8">
        <f t="shared" si="56"/>
        <v>0</v>
      </c>
      <c r="M8">
        <f>'Reaching edge prob after ems 1'!$EZ9</f>
        <v>2.890221650739579E-2</v>
      </c>
      <c r="N8">
        <f>'Reaching edge prob after ems 2'!$EZ9</f>
        <v>3.8315286905045036E-2</v>
      </c>
      <c r="O8">
        <f>1-EXP(-'Reaching edge prob after ems 1'!FC9*_k_in_ec_correction*($D8*_c1+'Input spectra'!S8))</f>
        <v>0.53336869625244332</v>
      </c>
      <c r="P8">
        <f>1-EXP(-(_t-'Reaching edge prob after ems 1'!FC9)*_k_in_ec_correction*($D8*_c1+'Input spectra'!S8))</f>
        <v>0.99778216736678094</v>
      </c>
      <c r="Q8">
        <f>1-EXP(-'Reaching edge prob after ems 2'!FC9*_k_in_ec_correction*($H8*_c2+'Input spectra'!S8))</f>
        <v>0.52327951591617206</v>
      </c>
      <c r="R8">
        <f>1-EXP(-(_t-'Reaching edge prob after ems 2'!FC9)*_k_in_ec_correction*($H8*_c2+'Input spectra'!S8))</f>
        <v>0.96946591827936224</v>
      </c>
      <c r="S8" s="16"/>
      <c r="T8" s="16"/>
      <c r="V8" s="7">
        <f t="shared" si="0"/>
        <v>0</v>
      </c>
      <c r="W8" s="7">
        <f t="shared" si="1"/>
        <v>0</v>
      </c>
      <c r="X8" s="7">
        <f t="shared" si="2"/>
        <v>0</v>
      </c>
      <c r="Y8" s="7">
        <f t="shared" si="35"/>
        <v>0</v>
      </c>
      <c r="Z8" s="7"/>
      <c r="AA8" s="7">
        <f t="shared" si="3"/>
        <v>0</v>
      </c>
      <c r="AB8" s="7">
        <f t="shared" si="36"/>
        <v>0</v>
      </c>
      <c r="AC8" s="7">
        <f t="shared" si="4"/>
        <v>0</v>
      </c>
      <c r="AD8" s="7">
        <f t="shared" si="37"/>
        <v>0</v>
      </c>
      <c r="AF8" s="7">
        <f t="shared" si="57"/>
        <v>0</v>
      </c>
      <c r="AG8" s="7">
        <f t="shared" si="58"/>
        <v>0</v>
      </c>
      <c r="AH8" s="7">
        <f t="shared" si="5"/>
        <v>0</v>
      </c>
      <c r="AI8" s="7"/>
      <c r="AJ8" s="7">
        <f t="shared" si="38"/>
        <v>0</v>
      </c>
      <c r="AK8" s="7">
        <f>'Initial absorption'!$G8*AJ8*$E8</f>
        <v>0</v>
      </c>
      <c r="AL8" s="7">
        <f t="shared" si="59"/>
        <v>0</v>
      </c>
      <c r="AM8" s="7">
        <f>'Initial absorption'!$M8*AL8*$I8</f>
        <v>0</v>
      </c>
      <c r="AN8" s="7"/>
      <c r="AO8" s="7">
        <f t="shared" si="60"/>
        <v>0</v>
      </c>
      <c r="AP8" s="7">
        <f t="shared" si="61"/>
        <v>0</v>
      </c>
      <c r="AQ8" s="7">
        <f t="shared" si="6"/>
        <v>0</v>
      </c>
      <c r="AR8" s="7"/>
      <c r="AS8" s="7">
        <f>(1 - 'Initial absorption'!$M8)*AL8</f>
        <v>0</v>
      </c>
      <c r="AT8" s="7">
        <f t="shared" si="62"/>
        <v>0</v>
      </c>
      <c r="AU8" s="7"/>
      <c r="AW8" s="7"/>
      <c r="AX8" s="7"/>
      <c r="AY8" s="7"/>
      <c r="AZ8" s="7"/>
      <c r="BA8" s="7"/>
      <c r="BB8" s="7"/>
      <c r="BD8" s="7">
        <f t="shared" si="7"/>
        <v>0</v>
      </c>
      <c r="BE8" s="7">
        <f t="shared" si="8"/>
        <v>0</v>
      </c>
      <c r="BF8" s="7">
        <f t="shared" si="9"/>
        <v>0</v>
      </c>
      <c r="BG8" s="7">
        <f t="shared" si="39"/>
        <v>0</v>
      </c>
      <c r="BH8" s="7"/>
      <c r="BI8" s="7">
        <f t="shared" si="10"/>
        <v>0</v>
      </c>
      <c r="BJ8" s="7">
        <f t="shared" si="40"/>
        <v>0</v>
      </c>
      <c r="BK8" s="7">
        <f t="shared" si="11"/>
        <v>0</v>
      </c>
      <c r="BL8" s="7">
        <f t="shared" si="41"/>
        <v>0</v>
      </c>
      <c r="BN8" s="7">
        <f t="shared" si="63"/>
        <v>0</v>
      </c>
      <c r="BO8" s="7">
        <f t="shared" si="64"/>
        <v>0</v>
      </c>
      <c r="BP8" s="7">
        <f t="shared" si="65"/>
        <v>0</v>
      </c>
      <c r="BQ8" s="7"/>
      <c r="BR8" s="7">
        <f t="shared" si="42"/>
        <v>0</v>
      </c>
      <c r="BS8" s="7">
        <f>'Initial absorption'!$G8*BR8*$E8</f>
        <v>0</v>
      </c>
      <c r="BT8" s="7">
        <f t="shared" si="66"/>
        <v>0</v>
      </c>
      <c r="BU8" s="7">
        <f>'Initial absorption'!$M8*BT8*$I8</f>
        <v>0</v>
      </c>
      <c r="BV8" s="7"/>
      <c r="BW8" s="7">
        <f t="shared" si="67"/>
        <v>0</v>
      </c>
      <c r="BX8" s="7">
        <f t="shared" si="68"/>
        <v>0</v>
      </c>
      <c r="BY8" s="7">
        <f t="shared" si="13"/>
        <v>0</v>
      </c>
      <c r="BZ8" s="7"/>
      <c r="CA8" s="7">
        <f>(1 - 'Initial absorption'!$M8)*BT8</f>
        <v>0</v>
      </c>
      <c r="CB8" s="7">
        <f t="shared" si="69"/>
        <v>0</v>
      </c>
      <c r="CC8" s="7"/>
      <c r="CE8" s="7"/>
      <c r="CF8" s="7"/>
      <c r="CG8" s="7"/>
      <c r="CH8" s="7"/>
      <c r="CI8" s="7"/>
      <c r="CJ8" s="7"/>
      <c r="CL8" s="7">
        <f t="shared" si="14"/>
        <v>0</v>
      </c>
      <c r="CM8" s="7">
        <f t="shared" si="15"/>
        <v>0</v>
      </c>
      <c r="CN8" s="7">
        <f t="shared" si="16"/>
        <v>0</v>
      </c>
      <c r="CO8" s="7">
        <f t="shared" si="43"/>
        <v>0</v>
      </c>
      <c r="CP8" s="7"/>
      <c r="CQ8" s="7">
        <f t="shared" si="17"/>
        <v>0</v>
      </c>
      <c r="CR8" s="7">
        <f t="shared" si="44"/>
        <v>0</v>
      </c>
      <c r="CS8" s="7">
        <f t="shared" si="18"/>
        <v>0</v>
      </c>
      <c r="CT8" s="7">
        <f t="shared" si="45"/>
        <v>0</v>
      </c>
      <c r="CV8" s="7">
        <f t="shared" si="70"/>
        <v>0</v>
      </c>
      <c r="CW8" s="7">
        <f t="shared" si="71"/>
        <v>0</v>
      </c>
      <c r="CX8" s="7">
        <f t="shared" si="72"/>
        <v>0</v>
      </c>
      <c r="CY8" s="7"/>
      <c r="CZ8" s="7">
        <f t="shared" si="46"/>
        <v>0</v>
      </c>
      <c r="DA8" s="7">
        <f>'Initial absorption'!$G8*CZ8*$E8</f>
        <v>0</v>
      </c>
      <c r="DB8" s="7">
        <f t="shared" si="73"/>
        <v>0</v>
      </c>
      <c r="DC8" s="7">
        <f>'Initial absorption'!$M8*DB8*$I8</f>
        <v>0</v>
      </c>
      <c r="DD8" s="7"/>
      <c r="DE8" s="7">
        <f t="shared" si="74"/>
        <v>0</v>
      </c>
      <c r="DF8" s="7">
        <f t="shared" si="75"/>
        <v>0</v>
      </c>
      <c r="DG8" s="7">
        <f t="shared" si="20"/>
        <v>0</v>
      </c>
      <c r="DH8" s="7"/>
      <c r="DI8" s="7">
        <f>(1 - 'Initial absorption'!$M8)*DB8</f>
        <v>0</v>
      </c>
      <c r="DJ8" s="7">
        <f t="shared" si="76"/>
        <v>0</v>
      </c>
      <c r="DK8" s="7"/>
      <c r="DM8" s="7"/>
      <c r="DN8" s="7"/>
      <c r="DO8" s="7"/>
      <c r="DP8" s="7"/>
      <c r="DQ8" s="7"/>
      <c r="DR8" s="7"/>
      <c r="DT8" s="7">
        <f t="shared" si="21"/>
        <v>0</v>
      </c>
      <c r="DU8" s="7">
        <f t="shared" si="22"/>
        <v>0</v>
      </c>
      <c r="DV8" s="7">
        <f t="shared" si="23"/>
        <v>0</v>
      </c>
      <c r="DW8" s="7">
        <f t="shared" si="47"/>
        <v>0</v>
      </c>
      <c r="DX8" s="7"/>
      <c r="DY8" s="7">
        <f t="shared" si="24"/>
        <v>0</v>
      </c>
      <c r="DZ8" s="7">
        <f t="shared" si="48"/>
        <v>0</v>
      </c>
      <c r="EA8" s="7">
        <f t="shared" si="25"/>
        <v>0</v>
      </c>
      <c r="EB8" s="7">
        <f t="shared" si="49"/>
        <v>0</v>
      </c>
      <c r="ED8" s="7">
        <f t="shared" si="77"/>
        <v>0</v>
      </c>
      <c r="EE8" s="7">
        <f t="shared" si="78"/>
        <v>0</v>
      </c>
      <c r="EF8" s="7">
        <f t="shared" si="79"/>
        <v>0</v>
      </c>
      <c r="EG8" s="7"/>
      <c r="EH8" s="7">
        <f t="shared" si="50"/>
        <v>0</v>
      </c>
      <c r="EI8" s="7">
        <f>'Initial absorption'!$G8*EH8*$E8</f>
        <v>0</v>
      </c>
      <c r="EJ8" s="7">
        <f t="shared" si="80"/>
        <v>0</v>
      </c>
      <c r="EK8" s="7">
        <f>'Initial absorption'!$M8*EJ8*$I8</f>
        <v>0</v>
      </c>
      <c r="EL8" s="7"/>
      <c r="EM8" s="7">
        <f t="shared" si="81"/>
        <v>0</v>
      </c>
      <c r="EN8" s="7">
        <f t="shared" si="82"/>
        <v>0</v>
      </c>
      <c r="EO8" s="7">
        <f t="shared" si="27"/>
        <v>0</v>
      </c>
      <c r="EP8" s="7"/>
      <c r="EQ8" s="7">
        <f>(1 - 'Initial absorption'!$M8)*EJ8</f>
        <v>0</v>
      </c>
      <c r="ER8" s="7">
        <f t="shared" si="83"/>
        <v>0</v>
      </c>
      <c r="ES8" s="7"/>
      <c r="EU8" s="7"/>
      <c r="EV8" s="7"/>
      <c r="EW8" s="7"/>
      <c r="EX8" s="7"/>
      <c r="EY8" s="7"/>
      <c r="EZ8" s="7"/>
      <c r="FB8" s="7">
        <f t="shared" si="28"/>
        <v>0</v>
      </c>
      <c r="FC8" s="7">
        <f t="shared" si="29"/>
        <v>0</v>
      </c>
      <c r="FD8" s="7">
        <f t="shared" si="30"/>
        <v>0</v>
      </c>
      <c r="FE8" s="7">
        <f t="shared" si="51"/>
        <v>0</v>
      </c>
      <c r="FF8" s="7"/>
      <c r="FG8" s="7">
        <f t="shared" si="31"/>
        <v>0</v>
      </c>
      <c r="FH8" s="7">
        <f t="shared" si="52"/>
        <v>0</v>
      </c>
      <c r="FI8" s="7">
        <f t="shared" si="32"/>
        <v>0</v>
      </c>
      <c r="FJ8" s="7">
        <f t="shared" si="53"/>
        <v>0</v>
      </c>
      <c r="FL8" s="7">
        <f t="shared" si="84"/>
        <v>0</v>
      </c>
      <c r="FM8" s="7">
        <f t="shared" si="85"/>
        <v>0</v>
      </c>
      <c r="FN8" s="7">
        <f t="shared" si="86"/>
        <v>0</v>
      </c>
      <c r="FO8" s="7"/>
      <c r="FP8" s="7">
        <f t="shared" si="54"/>
        <v>0</v>
      </c>
      <c r="FQ8" s="7">
        <f>'Initial absorption'!$G8*FP8*$E8</f>
        <v>0</v>
      </c>
      <c r="FR8" s="7">
        <f t="shared" si="87"/>
        <v>0</v>
      </c>
      <c r="FS8" s="7">
        <f>'Initial absorption'!$M8*FR8*$I8</f>
        <v>0</v>
      </c>
      <c r="FT8" s="7"/>
      <c r="FU8" s="7">
        <f t="shared" si="88"/>
        <v>0</v>
      </c>
      <c r="FV8" s="7">
        <f t="shared" si="89"/>
        <v>0</v>
      </c>
      <c r="FW8" s="7">
        <f t="shared" si="34"/>
        <v>0</v>
      </c>
      <c r="FX8" s="7"/>
      <c r="FY8" s="7">
        <f>(1 - 'Initial absorption'!$M8)*FR8</f>
        <v>0</v>
      </c>
      <c r="FZ8" s="7">
        <f t="shared" si="90"/>
        <v>0</v>
      </c>
      <c r="GA8" s="7"/>
      <c r="GC8" s="7"/>
      <c r="GD8" s="7"/>
      <c r="GE8" s="7"/>
      <c r="GF8" s="7"/>
      <c r="GG8" s="7"/>
      <c r="GH8" s="7"/>
    </row>
    <row r="9" spans="1:190" x14ac:dyDescent="0.25">
      <c r="C9">
        <v>315</v>
      </c>
      <c r="D9">
        <f>'Input spectra'!B9</f>
        <v>2.3539537560114101</v>
      </c>
      <c r="E9">
        <f>'Initial absorption'!I9</f>
        <v>0.97647506505558379</v>
      </c>
      <c r="F9">
        <f>'Input spectra'!C9</f>
        <v>0</v>
      </c>
      <c r="G9">
        <f t="shared" si="55"/>
        <v>0</v>
      </c>
      <c r="H9">
        <f>'Input spectra'!D9</f>
        <v>1.7985889535341999</v>
      </c>
      <c r="I9">
        <f>'Initial absorption'!O9</f>
        <v>0.96208116349303607</v>
      </c>
      <c r="J9">
        <f>'Input spectra'!E9</f>
        <v>0</v>
      </c>
      <c r="K9">
        <f t="shared" si="56"/>
        <v>0</v>
      </c>
      <c r="M9">
        <f>'Reaching edge prob after ems 1'!$EZ10</f>
        <v>2.9396584880455833E-2</v>
      </c>
      <c r="N9">
        <f>'Reaching edge prob after ems 2'!$EZ10</f>
        <v>3.8965324907680086E-2</v>
      </c>
      <c r="O9">
        <f>1-EXP(-'Reaching edge prob after ems 1'!FC10*_k_in_ec_correction*($D9*_c1+'Input spectra'!S9))</f>
        <v>0.53313768047410437</v>
      </c>
      <c r="P9">
        <f>1-EXP(-(_t-'Reaching edge prob after ems 1'!FC10)*_k_in_ec_correction*($D9*_c1+'Input spectra'!S9))</f>
        <v>0.99721714270001327</v>
      </c>
      <c r="Q9">
        <f>1-EXP(-'Reaching edge prob after ems 2'!FC10*_k_in_ec_correction*($H9*_c2+'Input spectra'!S9))</f>
        <v>0.52215245777914832</v>
      </c>
      <c r="R9">
        <f>1-EXP(-(_t-'Reaching edge prob after ems 2'!FC10)*_k_in_ec_correction*($H9*_c2+'Input spectra'!S9))</f>
        <v>0.96611318050009043</v>
      </c>
      <c r="S9" s="16"/>
      <c r="T9" s="57"/>
      <c r="V9" s="7">
        <f t="shared" si="0"/>
        <v>0</v>
      </c>
      <c r="W9" s="7">
        <f t="shared" si="1"/>
        <v>0</v>
      </c>
      <c r="X9" s="7">
        <f t="shared" si="2"/>
        <v>0</v>
      </c>
      <c r="Y9" s="7">
        <f t="shared" si="35"/>
        <v>0</v>
      </c>
      <c r="Z9" s="7"/>
      <c r="AA9" s="7">
        <f t="shared" si="3"/>
        <v>0</v>
      </c>
      <c r="AB9" s="7">
        <f t="shared" si="36"/>
        <v>0</v>
      </c>
      <c r="AC9" s="7">
        <f t="shared" si="4"/>
        <v>0</v>
      </c>
      <c r="AD9" s="7">
        <f t="shared" si="37"/>
        <v>0</v>
      </c>
      <c r="AF9" s="7">
        <f t="shared" si="57"/>
        <v>0</v>
      </c>
      <c r="AG9" s="7">
        <f t="shared" si="58"/>
        <v>0</v>
      </c>
      <c r="AH9" s="7">
        <f t="shared" si="5"/>
        <v>0</v>
      </c>
      <c r="AI9" s="7"/>
      <c r="AJ9" s="7">
        <f t="shared" si="38"/>
        <v>0</v>
      </c>
      <c r="AK9" s="7">
        <f>'Initial absorption'!$G9*AJ9*$E9</f>
        <v>0</v>
      </c>
      <c r="AL9" s="7">
        <f t="shared" si="59"/>
        <v>0</v>
      </c>
      <c r="AM9" s="7">
        <f>'Initial absorption'!$M9*AL9*$I9</f>
        <v>0</v>
      </c>
      <c r="AN9" s="7"/>
      <c r="AO9" s="7">
        <f t="shared" si="60"/>
        <v>0</v>
      </c>
      <c r="AP9" s="7">
        <f t="shared" si="61"/>
        <v>0</v>
      </c>
      <c r="AQ9" s="7">
        <f t="shared" si="6"/>
        <v>0</v>
      </c>
      <c r="AR9" s="7"/>
      <c r="AS9" s="7">
        <f>(1 - 'Initial absorption'!$M9)*AL9</f>
        <v>0</v>
      </c>
      <c r="AT9" s="7">
        <f t="shared" si="62"/>
        <v>0</v>
      </c>
      <c r="AU9" s="7"/>
      <c r="AV9" s="7"/>
      <c r="AW9" s="7"/>
      <c r="AX9" s="7"/>
      <c r="BD9" s="7">
        <f t="shared" si="7"/>
        <v>0</v>
      </c>
      <c r="BE9" s="7">
        <f t="shared" si="8"/>
        <v>0</v>
      </c>
      <c r="BF9" s="7">
        <f t="shared" si="9"/>
        <v>0</v>
      </c>
      <c r="BG9" s="7">
        <f t="shared" si="39"/>
        <v>0</v>
      </c>
      <c r="BH9" s="7"/>
      <c r="BI9" s="7">
        <f t="shared" si="10"/>
        <v>0</v>
      </c>
      <c r="BJ9" s="7">
        <f t="shared" si="40"/>
        <v>0</v>
      </c>
      <c r="BK9" s="7">
        <f t="shared" si="11"/>
        <v>0</v>
      </c>
      <c r="BL9" s="7">
        <f t="shared" si="41"/>
        <v>0</v>
      </c>
      <c r="BN9" s="7">
        <f t="shared" si="63"/>
        <v>0</v>
      </c>
      <c r="BO9" s="7">
        <f t="shared" si="64"/>
        <v>0</v>
      </c>
      <c r="BP9" s="7">
        <f t="shared" si="65"/>
        <v>0</v>
      </c>
      <c r="BQ9" s="7"/>
      <c r="BR9" s="7">
        <f t="shared" si="42"/>
        <v>0</v>
      </c>
      <c r="BS9" s="7">
        <f>'Initial absorption'!$G9*BR9*$E9</f>
        <v>0</v>
      </c>
      <c r="BT9" s="7">
        <f t="shared" si="66"/>
        <v>0</v>
      </c>
      <c r="BU9" s="7">
        <f>'Initial absorption'!$M9*BT9*$I9</f>
        <v>0</v>
      </c>
      <c r="BV9" s="7"/>
      <c r="BW9" s="7">
        <f t="shared" si="67"/>
        <v>0</v>
      </c>
      <c r="BX9" s="7">
        <f t="shared" si="68"/>
        <v>0</v>
      </c>
      <c r="BY9" s="7">
        <f t="shared" si="13"/>
        <v>0</v>
      </c>
      <c r="BZ9" s="7"/>
      <c r="CA9" s="7">
        <f>(1 - 'Initial absorption'!$M9)*BT9</f>
        <v>0</v>
      </c>
      <c r="CB9" s="7">
        <f t="shared" si="69"/>
        <v>0</v>
      </c>
      <c r="CC9" s="7"/>
      <c r="CD9" s="7"/>
      <c r="CE9" s="7"/>
      <c r="CF9" s="7"/>
      <c r="CL9" s="7">
        <f t="shared" si="14"/>
        <v>0</v>
      </c>
      <c r="CM9" s="7">
        <f t="shared" si="15"/>
        <v>0</v>
      </c>
      <c r="CN9" s="7">
        <f t="shared" si="16"/>
        <v>0</v>
      </c>
      <c r="CO9" s="7">
        <f t="shared" si="43"/>
        <v>0</v>
      </c>
      <c r="CP9" s="7"/>
      <c r="CQ9" s="7">
        <f t="shared" si="17"/>
        <v>0</v>
      </c>
      <c r="CR9" s="7">
        <f t="shared" si="44"/>
        <v>0</v>
      </c>
      <c r="CS9" s="7">
        <f t="shared" si="18"/>
        <v>0</v>
      </c>
      <c r="CT9" s="7">
        <f t="shared" si="45"/>
        <v>0</v>
      </c>
      <c r="CV9" s="7">
        <f t="shared" si="70"/>
        <v>0</v>
      </c>
      <c r="CW9" s="7">
        <f t="shared" si="71"/>
        <v>0</v>
      </c>
      <c r="CX9" s="7">
        <f t="shared" si="72"/>
        <v>0</v>
      </c>
      <c r="CY9" s="7"/>
      <c r="CZ9" s="7">
        <f t="shared" si="46"/>
        <v>0</v>
      </c>
      <c r="DA9" s="7">
        <f>'Initial absorption'!$G9*CZ9*$E9</f>
        <v>0</v>
      </c>
      <c r="DB9" s="7">
        <f t="shared" si="73"/>
        <v>0</v>
      </c>
      <c r="DC9" s="7">
        <f>'Initial absorption'!$M9*DB9*$I9</f>
        <v>0</v>
      </c>
      <c r="DD9" s="7"/>
      <c r="DE9" s="7">
        <f t="shared" si="74"/>
        <v>0</v>
      </c>
      <c r="DF9" s="7">
        <f t="shared" si="75"/>
        <v>0</v>
      </c>
      <c r="DG9" s="7">
        <f t="shared" si="20"/>
        <v>0</v>
      </c>
      <c r="DH9" s="7"/>
      <c r="DI9" s="7">
        <f>(1 - 'Initial absorption'!$M9)*DB9</f>
        <v>0</v>
      </c>
      <c r="DJ9" s="7">
        <f t="shared" si="76"/>
        <v>0</v>
      </c>
      <c r="DK9" s="7"/>
      <c r="DL9" s="7"/>
      <c r="DM9" s="7"/>
      <c r="DN9" s="7"/>
      <c r="DT9" s="7">
        <f t="shared" si="21"/>
        <v>0</v>
      </c>
      <c r="DU9" s="7">
        <f t="shared" si="22"/>
        <v>0</v>
      </c>
      <c r="DV9" s="7">
        <f t="shared" si="23"/>
        <v>0</v>
      </c>
      <c r="DW9" s="7">
        <f t="shared" si="47"/>
        <v>0</v>
      </c>
      <c r="DX9" s="7"/>
      <c r="DY9" s="7">
        <f t="shared" si="24"/>
        <v>0</v>
      </c>
      <c r="DZ9" s="7">
        <f t="shared" si="48"/>
        <v>0</v>
      </c>
      <c r="EA9" s="7">
        <f t="shared" si="25"/>
        <v>0</v>
      </c>
      <c r="EB9" s="7">
        <f t="shared" si="49"/>
        <v>0</v>
      </c>
      <c r="ED9" s="7">
        <f t="shared" si="77"/>
        <v>0</v>
      </c>
      <c r="EE9" s="7">
        <f t="shared" si="78"/>
        <v>0</v>
      </c>
      <c r="EF9" s="7">
        <f t="shared" si="79"/>
        <v>0</v>
      </c>
      <c r="EG9" s="7"/>
      <c r="EH9" s="7">
        <f t="shared" si="50"/>
        <v>0</v>
      </c>
      <c r="EI9" s="7">
        <f>'Initial absorption'!$G9*EH9*$E9</f>
        <v>0</v>
      </c>
      <c r="EJ9" s="7">
        <f t="shared" si="80"/>
        <v>0</v>
      </c>
      <c r="EK9" s="7">
        <f>'Initial absorption'!$M9*EJ9*$I9</f>
        <v>0</v>
      </c>
      <c r="EL9" s="7"/>
      <c r="EM9" s="7">
        <f t="shared" si="81"/>
        <v>0</v>
      </c>
      <c r="EN9" s="7">
        <f t="shared" si="82"/>
        <v>0</v>
      </c>
      <c r="EO9" s="7">
        <f t="shared" si="27"/>
        <v>0</v>
      </c>
      <c r="EP9" s="7"/>
      <c r="EQ9" s="7">
        <f>(1 - 'Initial absorption'!$M9)*EJ9</f>
        <v>0</v>
      </c>
      <c r="ER9" s="7">
        <f t="shared" si="83"/>
        <v>0</v>
      </c>
      <c r="ES9" s="7"/>
      <c r="ET9" s="7"/>
      <c r="EU9" s="7"/>
      <c r="EV9" s="7"/>
      <c r="FB9" s="7">
        <f t="shared" si="28"/>
        <v>0</v>
      </c>
      <c r="FC9" s="7">
        <f t="shared" si="29"/>
        <v>0</v>
      </c>
      <c r="FD9" s="7">
        <f t="shared" si="30"/>
        <v>0</v>
      </c>
      <c r="FE9" s="7">
        <f t="shared" si="51"/>
        <v>0</v>
      </c>
      <c r="FF9" s="7"/>
      <c r="FG9" s="7">
        <f t="shared" si="31"/>
        <v>0</v>
      </c>
      <c r="FH9" s="7">
        <f t="shared" si="52"/>
        <v>0</v>
      </c>
      <c r="FI9" s="7">
        <f t="shared" si="32"/>
        <v>0</v>
      </c>
      <c r="FJ9" s="7">
        <f t="shared" si="53"/>
        <v>0</v>
      </c>
      <c r="FL9" s="7">
        <f t="shared" si="84"/>
        <v>0</v>
      </c>
      <c r="FM9" s="7">
        <f t="shared" si="85"/>
        <v>0</v>
      </c>
      <c r="FN9" s="7">
        <f t="shared" si="86"/>
        <v>0</v>
      </c>
      <c r="FO9" s="7"/>
      <c r="FP9" s="7">
        <f t="shared" si="54"/>
        <v>0</v>
      </c>
      <c r="FQ9" s="7">
        <f>'Initial absorption'!$G9*FP9*$E9</f>
        <v>0</v>
      </c>
      <c r="FR9" s="7">
        <f t="shared" si="87"/>
        <v>0</v>
      </c>
      <c r="FS9" s="7">
        <f>'Initial absorption'!$M9*FR9*$I9</f>
        <v>0</v>
      </c>
      <c r="FT9" s="7"/>
      <c r="FU9" s="7">
        <f t="shared" si="88"/>
        <v>0</v>
      </c>
      <c r="FV9" s="7">
        <f t="shared" si="89"/>
        <v>0</v>
      </c>
      <c r="FW9" s="7">
        <f t="shared" si="34"/>
        <v>0</v>
      </c>
      <c r="FX9" s="7"/>
      <c r="FY9" s="7">
        <f>(1 - 'Initial absorption'!$M9)*FR9</f>
        <v>0</v>
      </c>
      <c r="FZ9" s="7">
        <f t="shared" si="90"/>
        <v>0</v>
      </c>
      <c r="GA9" s="7"/>
      <c r="GB9" s="7"/>
      <c r="GC9" s="7"/>
      <c r="GD9" s="7"/>
    </row>
    <row r="10" spans="1:190" x14ac:dyDescent="0.25">
      <c r="C10">
        <v>320</v>
      </c>
      <c r="D10">
        <f>'Input spectra'!B10</f>
        <v>2.27726356608285</v>
      </c>
      <c r="E10">
        <f>'Initial absorption'!I10</f>
        <v>0.97791239882931458</v>
      </c>
      <c r="F10">
        <f>'Input spectra'!C10</f>
        <v>0</v>
      </c>
      <c r="G10">
        <f t="shared" si="55"/>
        <v>0</v>
      </c>
      <c r="H10">
        <f>'Input spectra'!D10</f>
        <v>1.75754231942523</v>
      </c>
      <c r="I10">
        <f>'Initial absorption'!O10</f>
        <v>0.96470911879285326</v>
      </c>
      <c r="J10">
        <f>'Input spectra'!E10</f>
        <v>0</v>
      </c>
      <c r="K10">
        <f t="shared" si="56"/>
        <v>0</v>
      </c>
      <c r="M10">
        <f>'Reaching edge prob after ems 1'!$EZ11</f>
        <v>2.9926507789880069E-2</v>
      </c>
      <c r="N10">
        <f>'Reaching edge prob after ems 2'!$EZ11</f>
        <v>3.9641423881029189E-2</v>
      </c>
      <c r="O10">
        <f>1-EXP(-'Reaching edge prob after ems 1'!FC11*_k_in_ec_correction*($D10*_c1+'Input spectra'!S10))</f>
        <v>0.53285576481449914</v>
      </c>
      <c r="P10">
        <f>1-EXP(-(_t-'Reaching edge prob after ems 1'!FC11)*_k_in_ec_correction*($D10*_c1+'Input spectra'!S10))</f>
        <v>0.99651368049241329</v>
      </c>
      <c r="Q10">
        <f>1-EXP(-'Reaching edge prob after ems 2'!FC11*_k_in_ec_correction*($H10*_c2+'Input spectra'!S10))</f>
        <v>0.52092875869297173</v>
      </c>
      <c r="R10">
        <f>1-EXP(-(_t-'Reaching edge prob after ems 2'!FC11)*_k_in_ec_correction*($H10*_c2+'Input spectra'!S10))</f>
        <v>0.96245493572912566</v>
      </c>
      <c r="S10" s="16"/>
      <c r="T10" s="16"/>
      <c r="V10" s="7">
        <f t="shared" si="0"/>
        <v>0</v>
      </c>
      <c r="W10" s="7">
        <f t="shared" si="1"/>
        <v>0</v>
      </c>
      <c r="X10" s="7">
        <f t="shared" si="2"/>
        <v>0</v>
      </c>
      <c r="Y10" s="7">
        <f t="shared" si="35"/>
        <v>0</v>
      </c>
      <c r="Z10" s="7"/>
      <c r="AA10" s="7">
        <f t="shared" si="3"/>
        <v>0</v>
      </c>
      <c r="AB10" s="7">
        <f t="shared" si="36"/>
        <v>0</v>
      </c>
      <c r="AC10" s="7">
        <f t="shared" si="4"/>
        <v>0</v>
      </c>
      <c r="AD10" s="7">
        <f t="shared" si="37"/>
        <v>0</v>
      </c>
      <c r="AF10" s="7">
        <f t="shared" si="57"/>
        <v>0</v>
      </c>
      <c r="AG10" s="7">
        <f t="shared" si="58"/>
        <v>0</v>
      </c>
      <c r="AH10" s="7">
        <f t="shared" si="5"/>
        <v>0</v>
      </c>
      <c r="AI10" s="7"/>
      <c r="AJ10" s="7">
        <f t="shared" si="38"/>
        <v>0</v>
      </c>
      <c r="AK10" s="7">
        <f>'Initial absorption'!$G10*AJ10*$E10</f>
        <v>0</v>
      </c>
      <c r="AL10" s="7">
        <f t="shared" si="59"/>
        <v>0</v>
      </c>
      <c r="AM10" s="7">
        <f>'Initial absorption'!$M10*AL10*$I10</f>
        <v>0</v>
      </c>
      <c r="AN10" s="7"/>
      <c r="AO10" s="7">
        <f t="shared" si="60"/>
        <v>0</v>
      </c>
      <c r="AP10" s="7">
        <f t="shared" si="61"/>
        <v>0</v>
      </c>
      <c r="AQ10" s="7">
        <f t="shared" si="6"/>
        <v>0</v>
      </c>
      <c r="AR10" s="7"/>
      <c r="AS10" s="7">
        <f>(1 - 'Initial absorption'!$M10)*AL10</f>
        <v>0</v>
      </c>
      <c r="AT10" s="7">
        <f t="shared" si="62"/>
        <v>0</v>
      </c>
      <c r="AU10" s="7"/>
      <c r="BD10" s="7">
        <f t="shared" si="7"/>
        <v>0</v>
      </c>
      <c r="BE10" s="7">
        <f t="shared" si="8"/>
        <v>0</v>
      </c>
      <c r="BF10" s="7">
        <f t="shared" si="9"/>
        <v>0</v>
      </c>
      <c r="BG10" s="7">
        <f t="shared" si="39"/>
        <v>0</v>
      </c>
      <c r="BH10" s="7"/>
      <c r="BI10" s="7">
        <f t="shared" si="10"/>
        <v>0</v>
      </c>
      <c r="BJ10" s="7">
        <f t="shared" si="40"/>
        <v>0</v>
      </c>
      <c r="BK10" s="7">
        <f t="shared" si="11"/>
        <v>0</v>
      </c>
      <c r="BL10" s="7">
        <f t="shared" si="41"/>
        <v>0</v>
      </c>
      <c r="BN10" s="7">
        <f t="shared" si="63"/>
        <v>0</v>
      </c>
      <c r="BO10" s="7">
        <f t="shared" si="64"/>
        <v>0</v>
      </c>
      <c r="BP10" s="7">
        <f t="shared" si="65"/>
        <v>0</v>
      </c>
      <c r="BQ10" s="7"/>
      <c r="BR10" s="7">
        <f t="shared" si="42"/>
        <v>0</v>
      </c>
      <c r="BS10" s="7">
        <f>'Initial absorption'!$G10*BR10*$E10</f>
        <v>0</v>
      </c>
      <c r="BT10" s="7">
        <f t="shared" si="66"/>
        <v>0</v>
      </c>
      <c r="BU10" s="7">
        <f>'Initial absorption'!$M10*BT10*$I10</f>
        <v>0</v>
      </c>
      <c r="BV10" s="7"/>
      <c r="BW10" s="7">
        <f t="shared" si="67"/>
        <v>0</v>
      </c>
      <c r="BX10" s="7">
        <f t="shared" si="68"/>
        <v>0</v>
      </c>
      <c r="BY10" s="7">
        <f t="shared" si="13"/>
        <v>0</v>
      </c>
      <c r="BZ10" s="7"/>
      <c r="CA10" s="7">
        <f>(1 - 'Initial absorption'!$M10)*BT10</f>
        <v>0</v>
      </c>
      <c r="CB10" s="7">
        <f t="shared" si="69"/>
        <v>0</v>
      </c>
      <c r="CC10" s="7"/>
      <c r="CL10" s="7">
        <f t="shared" si="14"/>
        <v>0</v>
      </c>
      <c r="CM10" s="7">
        <f t="shared" si="15"/>
        <v>0</v>
      </c>
      <c r="CN10" s="7">
        <f t="shared" si="16"/>
        <v>0</v>
      </c>
      <c r="CO10" s="7">
        <f t="shared" si="43"/>
        <v>0</v>
      </c>
      <c r="CP10" s="7"/>
      <c r="CQ10" s="7">
        <f t="shared" si="17"/>
        <v>0</v>
      </c>
      <c r="CR10" s="7">
        <f t="shared" si="44"/>
        <v>0</v>
      </c>
      <c r="CS10" s="7">
        <f t="shared" si="18"/>
        <v>0</v>
      </c>
      <c r="CT10" s="7">
        <f t="shared" si="45"/>
        <v>0</v>
      </c>
      <c r="CV10" s="7">
        <f t="shared" si="70"/>
        <v>0</v>
      </c>
      <c r="CW10" s="7">
        <f t="shared" si="71"/>
        <v>0</v>
      </c>
      <c r="CX10" s="7">
        <f t="shared" si="72"/>
        <v>0</v>
      </c>
      <c r="CY10" s="7"/>
      <c r="CZ10" s="7">
        <f t="shared" si="46"/>
        <v>0</v>
      </c>
      <c r="DA10" s="7">
        <f>'Initial absorption'!$G10*CZ10*$E10</f>
        <v>0</v>
      </c>
      <c r="DB10" s="7">
        <f t="shared" si="73"/>
        <v>0</v>
      </c>
      <c r="DC10" s="7">
        <f>'Initial absorption'!$M10*DB10*$I10</f>
        <v>0</v>
      </c>
      <c r="DD10" s="7"/>
      <c r="DE10" s="7">
        <f t="shared" si="74"/>
        <v>0</v>
      </c>
      <c r="DF10" s="7">
        <f t="shared" si="75"/>
        <v>0</v>
      </c>
      <c r="DG10" s="7">
        <f t="shared" si="20"/>
        <v>0</v>
      </c>
      <c r="DH10" s="7"/>
      <c r="DI10" s="7">
        <f>(1 - 'Initial absorption'!$M10)*DB10</f>
        <v>0</v>
      </c>
      <c r="DJ10" s="7">
        <f t="shared" si="76"/>
        <v>0</v>
      </c>
      <c r="DK10" s="7"/>
      <c r="DT10" s="7">
        <f t="shared" si="21"/>
        <v>0</v>
      </c>
      <c r="DU10" s="7">
        <f t="shared" si="22"/>
        <v>0</v>
      </c>
      <c r="DV10" s="7">
        <f t="shared" si="23"/>
        <v>0</v>
      </c>
      <c r="DW10" s="7">
        <f t="shared" si="47"/>
        <v>0</v>
      </c>
      <c r="DX10" s="7"/>
      <c r="DY10" s="7">
        <f t="shared" si="24"/>
        <v>0</v>
      </c>
      <c r="DZ10" s="7">
        <f t="shared" si="48"/>
        <v>0</v>
      </c>
      <c r="EA10" s="7">
        <f t="shared" si="25"/>
        <v>0</v>
      </c>
      <c r="EB10" s="7">
        <f t="shared" si="49"/>
        <v>0</v>
      </c>
      <c r="ED10" s="7">
        <f t="shared" si="77"/>
        <v>0</v>
      </c>
      <c r="EE10" s="7">
        <f t="shared" si="78"/>
        <v>0</v>
      </c>
      <c r="EF10" s="7">
        <f t="shared" si="79"/>
        <v>0</v>
      </c>
      <c r="EG10" s="7"/>
      <c r="EH10" s="7">
        <f t="shared" si="50"/>
        <v>0</v>
      </c>
      <c r="EI10" s="7">
        <f>'Initial absorption'!$G10*EH10*$E10</f>
        <v>0</v>
      </c>
      <c r="EJ10" s="7">
        <f t="shared" si="80"/>
        <v>0</v>
      </c>
      <c r="EK10" s="7">
        <f>'Initial absorption'!$M10*EJ10*$I10</f>
        <v>0</v>
      </c>
      <c r="EL10" s="7"/>
      <c r="EM10" s="7">
        <f t="shared" si="81"/>
        <v>0</v>
      </c>
      <c r="EN10" s="7">
        <f t="shared" si="82"/>
        <v>0</v>
      </c>
      <c r="EO10" s="7">
        <f t="shared" si="27"/>
        <v>0</v>
      </c>
      <c r="EP10" s="7"/>
      <c r="EQ10" s="7">
        <f>(1 - 'Initial absorption'!$M10)*EJ10</f>
        <v>0</v>
      </c>
      <c r="ER10" s="7">
        <f t="shared" si="83"/>
        <v>0</v>
      </c>
      <c r="ES10" s="7"/>
      <c r="FB10" s="7">
        <f t="shared" si="28"/>
        <v>0</v>
      </c>
      <c r="FC10" s="7">
        <f t="shared" si="29"/>
        <v>0</v>
      </c>
      <c r="FD10" s="7">
        <f t="shared" si="30"/>
        <v>0</v>
      </c>
      <c r="FE10" s="7">
        <f t="shared" si="51"/>
        <v>0</v>
      </c>
      <c r="FF10" s="7"/>
      <c r="FG10" s="7">
        <f t="shared" si="31"/>
        <v>0</v>
      </c>
      <c r="FH10" s="7">
        <f t="shared" si="52"/>
        <v>0</v>
      </c>
      <c r="FI10" s="7">
        <f t="shared" si="32"/>
        <v>0</v>
      </c>
      <c r="FJ10" s="7">
        <f t="shared" si="53"/>
        <v>0</v>
      </c>
      <c r="FL10" s="7">
        <f t="shared" si="84"/>
        <v>0</v>
      </c>
      <c r="FM10" s="7">
        <f t="shared" si="85"/>
        <v>0</v>
      </c>
      <c r="FN10" s="7">
        <f t="shared" si="86"/>
        <v>0</v>
      </c>
      <c r="FO10" s="7"/>
      <c r="FP10" s="7">
        <f t="shared" si="54"/>
        <v>0</v>
      </c>
      <c r="FQ10" s="7">
        <f>'Initial absorption'!$G10*FP10*$E10</f>
        <v>0</v>
      </c>
      <c r="FR10" s="7">
        <f t="shared" si="87"/>
        <v>0</v>
      </c>
      <c r="FS10" s="7">
        <f>'Initial absorption'!$M10*FR10*$I10</f>
        <v>0</v>
      </c>
      <c r="FT10" s="7"/>
      <c r="FU10" s="7">
        <f t="shared" si="88"/>
        <v>0</v>
      </c>
      <c r="FV10" s="7">
        <f t="shared" si="89"/>
        <v>0</v>
      </c>
      <c r="FW10" s="7">
        <f t="shared" si="34"/>
        <v>0</v>
      </c>
      <c r="FX10" s="7"/>
      <c r="FY10" s="7">
        <f>(1 - 'Initial absorption'!$M10)*FR10</f>
        <v>0</v>
      </c>
      <c r="FZ10" s="7">
        <f t="shared" si="90"/>
        <v>0</v>
      </c>
      <c r="GA10" s="7"/>
    </row>
    <row r="11" spans="1:190" x14ac:dyDescent="0.25">
      <c r="C11">
        <v>325</v>
      </c>
      <c r="D11">
        <f>'Input spectra'!B11</f>
        <v>2.2005733761542898</v>
      </c>
      <c r="E11">
        <f>'Initial absorption'!I11</f>
        <v>0.97933708214570259</v>
      </c>
      <c r="F11">
        <f>'Input spectra'!C11</f>
        <v>0</v>
      </c>
      <c r="G11">
        <f t="shared" si="55"/>
        <v>0</v>
      </c>
      <c r="H11">
        <f>'Input spectra'!D11</f>
        <v>1.7164956853162601</v>
      </c>
      <c r="I11">
        <f>'Initial absorption'!O11</f>
        <v>0.96729446164009514</v>
      </c>
      <c r="J11">
        <f>'Input spectra'!E11</f>
        <v>0</v>
      </c>
      <c r="K11">
        <f t="shared" si="56"/>
        <v>0</v>
      </c>
      <c r="M11">
        <f>'Reaching edge prob after ems 1'!$EZ12</f>
        <v>3.049734758511052E-2</v>
      </c>
      <c r="N11">
        <f>'Reaching edge prob after ems 2'!$EZ12</f>
        <v>4.0349915893631495E-2</v>
      </c>
      <c r="O11">
        <f>1-EXP(-'Reaching edge prob after ems 1'!FC12*_k_in_ec_correction*($D11*_c1+'Input spectra'!S11))</f>
        <v>0.532510972934781</v>
      </c>
      <c r="P11">
        <f>1-EXP(-(_t-'Reaching edge prob after ems 1'!FC12)*_k_in_ec_correction*($D11*_c1+'Input spectra'!S11))</f>
        <v>0.99563622488218384</v>
      </c>
      <c r="Q11">
        <f>1-EXP(-'Reaching edge prob after ems 2'!FC12*_k_in_ec_correction*($H11*_c2+'Input spectra'!S11))</f>
        <v>0.51959237500242128</v>
      </c>
      <c r="R11">
        <f>1-EXP(-(_t-'Reaching edge prob after ems 2'!FC12)*_k_in_ec_correction*($H11*_c2+'Input spectra'!S11))</f>
        <v>0.95844215372613895</v>
      </c>
      <c r="S11" s="16"/>
      <c r="T11" s="16"/>
      <c r="V11" s="7">
        <f t="shared" si="0"/>
        <v>0</v>
      </c>
      <c r="W11" s="7">
        <f t="shared" si="1"/>
        <v>0</v>
      </c>
      <c r="X11" s="7">
        <f t="shared" si="2"/>
        <v>0</v>
      </c>
      <c r="Y11" s="7">
        <f t="shared" si="35"/>
        <v>0</v>
      </c>
      <c r="Z11" s="7"/>
      <c r="AA11" s="7">
        <f t="shared" si="3"/>
        <v>0</v>
      </c>
      <c r="AB11" s="7">
        <f t="shared" si="36"/>
        <v>0</v>
      </c>
      <c r="AC11" s="7">
        <f t="shared" si="4"/>
        <v>0</v>
      </c>
      <c r="AD11" s="7">
        <f t="shared" si="37"/>
        <v>0</v>
      </c>
      <c r="AF11" s="7">
        <f t="shared" si="57"/>
        <v>0</v>
      </c>
      <c r="AG11" s="7">
        <f t="shared" si="58"/>
        <v>0</v>
      </c>
      <c r="AH11" s="7">
        <f t="shared" si="5"/>
        <v>0</v>
      </c>
      <c r="AI11" s="7"/>
      <c r="AJ11" s="7">
        <f t="shared" si="38"/>
        <v>0</v>
      </c>
      <c r="AK11" s="7">
        <f>'Initial absorption'!$G11*AJ11*$E11</f>
        <v>0</v>
      </c>
      <c r="AL11" s="7">
        <f t="shared" si="59"/>
        <v>0</v>
      </c>
      <c r="AM11" s="7">
        <f>'Initial absorption'!$M11*AL11*$I11</f>
        <v>0</v>
      </c>
      <c r="AN11" s="7"/>
      <c r="AO11" s="7">
        <f t="shared" si="60"/>
        <v>0</v>
      </c>
      <c r="AP11" s="7">
        <f t="shared" si="61"/>
        <v>0</v>
      </c>
      <c r="AQ11" s="7">
        <f t="shared" si="6"/>
        <v>0</v>
      </c>
      <c r="AR11" s="7"/>
      <c r="AS11" s="7">
        <f>(1 - 'Initial absorption'!$M11)*AL11</f>
        <v>0</v>
      </c>
      <c r="AT11" s="7">
        <f t="shared" si="62"/>
        <v>0</v>
      </c>
      <c r="AU11" s="7"/>
      <c r="AX11" s="7"/>
      <c r="BD11" s="7">
        <f t="shared" si="7"/>
        <v>0</v>
      </c>
      <c r="BE11" s="7">
        <f t="shared" si="8"/>
        <v>0</v>
      </c>
      <c r="BF11" s="7">
        <f t="shared" si="9"/>
        <v>0</v>
      </c>
      <c r="BG11" s="7">
        <f t="shared" si="39"/>
        <v>0</v>
      </c>
      <c r="BH11" s="7"/>
      <c r="BI11" s="7">
        <f t="shared" si="10"/>
        <v>0</v>
      </c>
      <c r="BJ11" s="7">
        <f t="shared" si="40"/>
        <v>0</v>
      </c>
      <c r="BK11" s="7">
        <f t="shared" si="11"/>
        <v>0</v>
      </c>
      <c r="BL11" s="7">
        <f t="shared" si="41"/>
        <v>0</v>
      </c>
      <c r="BN11" s="7">
        <f t="shared" si="63"/>
        <v>0</v>
      </c>
      <c r="BO11" s="7">
        <f t="shared" si="64"/>
        <v>0</v>
      </c>
      <c r="BP11" s="7">
        <f t="shared" si="65"/>
        <v>0</v>
      </c>
      <c r="BQ11" s="7"/>
      <c r="BR11" s="7">
        <f t="shared" si="42"/>
        <v>0</v>
      </c>
      <c r="BS11" s="7">
        <f>'Initial absorption'!$G11*BR11*$E11</f>
        <v>0</v>
      </c>
      <c r="BT11" s="7">
        <f t="shared" si="66"/>
        <v>0</v>
      </c>
      <c r="BU11" s="7">
        <f>'Initial absorption'!$M11*BT11*$I11</f>
        <v>0</v>
      </c>
      <c r="BV11" s="7"/>
      <c r="BW11" s="7">
        <f t="shared" si="67"/>
        <v>0</v>
      </c>
      <c r="BX11" s="7">
        <f t="shared" si="68"/>
        <v>0</v>
      </c>
      <c r="BY11" s="7">
        <f t="shared" si="13"/>
        <v>0</v>
      </c>
      <c r="BZ11" s="7"/>
      <c r="CA11" s="7">
        <f>(1 - 'Initial absorption'!$M11)*BT11</f>
        <v>0</v>
      </c>
      <c r="CB11" s="7">
        <f t="shared" si="69"/>
        <v>0</v>
      </c>
      <c r="CC11" s="7"/>
      <c r="CF11" s="7"/>
      <c r="CL11" s="7">
        <f t="shared" si="14"/>
        <v>0</v>
      </c>
      <c r="CM11" s="7">
        <f t="shared" si="15"/>
        <v>0</v>
      </c>
      <c r="CN11" s="7">
        <f t="shared" si="16"/>
        <v>0</v>
      </c>
      <c r="CO11" s="7">
        <f t="shared" si="43"/>
        <v>0</v>
      </c>
      <c r="CP11" s="7"/>
      <c r="CQ11" s="7">
        <f t="shared" si="17"/>
        <v>0</v>
      </c>
      <c r="CR11" s="7">
        <f t="shared" si="44"/>
        <v>0</v>
      </c>
      <c r="CS11" s="7">
        <f t="shared" si="18"/>
        <v>0</v>
      </c>
      <c r="CT11" s="7">
        <f t="shared" si="45"/>
        <v>0</v>
      </c>
      <c r="CV11" s="7">
        <f t="shared" si="70"/>
        <v>0</v>
      </c>
      <c r="CW11" s="7">
        <f t="shared" si="71"/>
        <v>0</v>
      </c>
      <c r="CX11" s="7">
        <f t="shared" si="72"/>
        <v>0</v>
      </c>
      <c r="CY11" s="7"/>
      <c r="CZ11" s="7">
        <f t="shared" si="46"/>
        <v>0</v>
      </c>
      <c r="DA11" s="7">
        <f>'Initial absorption'!$G11*CZ11*$E11</f>
        <v>0</v>
      </c>
      <c r="DB11" s="7">
        <f t="shared" si="73"/>
        <v>0</v>
      </c>
      <c r="DC11" s="7">
        <f>'Initial absorption'!$M11*DB11*$I11</f>
        <v>0</v>
      </c>
      <c r="DD11" s="7"/>
      <c r="DE11" s="7">
        <f t="shared" si="74"/>
        <v>0</v>
      </c>
      <c r="DF11" s="7">
        <f t="shared" si="75"/>
        <v>0</v>
      </c>
      <c r="DG11" s="7">
        <f t="shared" si="20"/>
        <v>0</v>
      </c>
      <c r="DH11" s="7"/>
      <c r="DI11" s="7">
        <f>(1 - 'Initial absorption'!$M11)*DB11</f>
        <v>0</v>
      </c>
      <c r="DJ11" s="7">
        <f t="shared" si="76"/>
        <v>0</v>
      </c>
      <c r="DK11" s="7"/>
      <c r="DN11" s="7"/>
      <c r="DT11" s="7">
        <f t="shared" si="21"/>
        <v>0</v>
      </c>
      <c r="DU11" s="7">
        <f t="shared" si="22"/>
        <v>0</v>
      </c>
      <c r="DV11" s="7">
        <f t="shared" si="23"/>
        <v>0</v>
      </c>
      <c r="DW11" s="7">
        <f t="shared" si="47"/>
        <v>0</v>
      </c>
      <c r="DX11" s="7"/>
      <c r="DY11" s="7">
        <f t="shared" si="24"/>
        <v>0</v>
      </c>
      <c r="DZ11" s="7">
        <f t="shared" si="48"/>
        <v>0</v>
      </c>
      <c r="EA11" s="7">
        <f t="shared" si="25"/>
        <v>0</v>
      </c>
      <c r="EB11" s="7">
        <f t="shared" si="49"/>
        <v>0</v>
      </c>
      <c r="ED11" s="7">
        <f t="shared" si="77"/>
        <v>0</v>
      </c>
      <c r="EE11" s="7">
        <f t="shared" si="78"/>
        <v>0</v>
      </c>
      <c r="EF11" s="7">
        <f t="shared" si="79"/>
        <v>0</v>
      </c>
      <c r="EG11" s="7"/>
      <c r="EH11" s="7">
        <f t="shared" si="50"/>
        <v>0</v>
      </c>
      <c r="EI11" s="7">
        <f>'Initial absorption'!$G11*EH11*$E11</f>
        <v>0</v>
      </c>
      <c r="EJ11" s="7">
        <f t="shared" si="80"/>
        <v>0</v>
      </c>
      <c r="EK11" s="7">
        <f>'Initial absorption'!$M11*EJ11*$I11</f>
        <v>0</v>
      </c>
      <c r="EL11" s="7"/>
      <c r="EM11" s="7">
        <f t="shared" si="81"/>
        <v>0</v>
      </c>
      <c r="EN11" s="7">
        <f t="shared" si="82"/>
        <v>0</v>
      </c>
      <c r="EO11" s="7">
        <f t="shared" si="27"/>
        <v>0</v>
      </c>
      <c r="EP11" s="7"/>
      <c r="EQ11" s="7">
        <f>(1 - 'Initial absorption'!$M11)*EJ11</f>
        <v>0</v>
      </c>
      <c r="ER11" s="7">
        <f t="shared" si="83"/>
        <v>0</v>
      </c>
      <c r="ES11" s="7"/>
      <c r="EV11" s="7"/>
      <c r="FB11" s="7">
        <f t="shared" si="28"/>
        <v>0</v>
      </c>
      <c r="FC11" s="7">
        <f t="shared" si="29"/>
        <v>0</v>
      </c>
      <c r="FD11" s="7">
        <f t="shared" si="30"/>
        <v>0</v>
      </c>
      <c r="FE11" s="7">
        <f t="shared" si="51"/>
        <v>0</v>
      </c>
      <c r="FF11" s="7"/>
      <c r="FG11" s="7">
        <f t="shared" si="31"/>
        <v>0</v>
      </c>
      <c r="FH11" s="7">
        <f t="shared" si="52"/>
        <v>0</v>
      </c>
      <c r="FI11" s="7">
        <f t="shared" si="32"/>
        <v>0</v>
      </c>
      <c r="FJ11" s="7">
        <f t="shared" si="53"/>
        <v>0</v>
      </c>
      <c r="FL11" s="7">
        <f t="shared" si="84"/>
        <v>0</v>
      </c>
      <c r="FM11" s="7">
        <f t="shared" si="85"/>
        <v>0</v>
      </c>
      <c r="FN11" s="7">
        <f t="shared" si="86"/>
        <v>0</v>
      </c>
      <c r="FO11" s="7"/>
      <c r="FP11" s="7">
        <f t="shared" si="54"/>
        <v>0</v>
      </c>
      <c r="FQ11" s="7">
        <f>'Initial absorption'!$G11*FP11*$E11</f>
        <v>0</v>
      </c>
      <c r="FR11" s="7">
        <f t="shared" si="87"/>
        <v>0</v>
      </c>
      <c r="FS11" s="7">
        <f>'Initial absorption'!$M11*FR11*$I11</f>
        <v>0</v>
      </c>
      <c r="FT11" s="7"/>
      <c r="FU11" s="7">
        <f t="shared" si="88"/>
        <v>0</v>
      </c>
      <c r="FV11" s="7">
        <f t="shared" si="89"/>
        <v>0</v>
      </c>
      <c r="FW11" s="7">
        <f t="shared" si="34"/>
        <v>0</v>
      </c>
      <c r="FX11" s="7"/>
      <c r="FY11" s="7">
        <f>(1 - 'Initial absorption'!$M11)*FR11</f>
        <v>0</v>
      </c>
      <c r="FZ11" s="7">
        <f t="shared" si="90"/>
        <v>0</v>
      </c>
      <c r="GA11" s="7"/>
      <c r="GD11" s="7"/>
    </row>
    <row r="12" spans="1:190" x14ac:dyDescent="0.25">
      <c r="C12">
        <v>330</v>
      </c>
      <c r="D12">
        <f>'Input spectra'!B12</f>
        <v>2.1238831862257301</v>
      </c>
      <c r="E12">
        <f>'Initial absorption'!I12</f>
        <v>0.9804956306171938</v>
      </c>
      <c r="F12">
        <f>'Input spectra'!C12</f>
        <v>0</v>
      </c>
      <c r="G12">
        <f t="shared" si="55"/>
        <v>0</v>
      </c>
      <c r="H12">
        <f>'Input spectra'!D12</f>
        <v>1.6754490512072799</v>
      </c>
      <c r="I12">
        <f>'Initial absorption'!O12</f>
        <v>0.96944250687681432</v>
      </c>
      <c r="J12">
        <f>'Input spectra'!E12</f>
        <v>0</v>
      </c>
      <c r="K12">
        <f t="shared" si="56"/>
        <v>0</v>
      </c>
      <c r="M12">
        <f>'Reaching edge prob after ems 1'!$EZ13</f>
        <v>3.1109113011696832E-2</v>
      </c>
      <c r="N12">
        <f>'Reaching edge prob after ems 2'!$EZ13</f>
        <v>4.1081702127313185E-2</v>
      </c>
      <c r="O12">
        <f>1-EXP(-'Reaching edge prob after ems 1'!FC13*_k_in_ec_correction*($D12*_c1+'Input spectra'!S12))</f>
        <v>0.53209273979166516</v>
      </c>
      <c r="P12">
        <f>1-EXP(-(_t-'Reaching edge prob after ems 1'!FC13)*_k_in_ec_correction*($D12*_c1+'Input spectra'!S12))</f>
        <v>0.99455119014551796</v>
      </c>
      <c r="Q12">
        <f>1-EXP(-'Reaching edge prob after ems 2'!FC13*_k_in_ec_correction*($H12*_c2+'Input spectra'!S12))</f>
        <v>0.51815653404722806</v>
      </c>
      <c r="R12">
        <f>1-EXP(-(_t-'Reaching edge prob after ems 2'!FC13)*_k_in_ec_correction*($H12*_c2+'Input spectra'!S12))</f>
        <v>0.95411412990843103</v>
      </c>
      <c r="S12" s="16"/>
      <c r="T12" s="16"/>
      <c r="V12" s="7">
        <f t="shared" si="0"/>
        <v>0</v>
      </c>
      <c r="W12" s="7">
        <f t="shared" si="1"/>
        <v>0</v>
      </c>
      <c r="X12" s="7">
        <f t="shared" si="2"/>
        <v>0</v>
      </c>
      <c r="Y12" s="7">
        <f t="shared" si="35"/>
        <v>0</v>
      </c>
      <c r="Z12" s="7"/>
      <c r="AA12" s="7">
        <f t="shared" si="3"/>
        <v>0</v>
      </c>
      <c r="AB12" s="7">
        <f t="shared" si="36"/>
        <v>0</v>
      </c>
      <c r="AC12" s="7">
        <f t="shared" si="4"/>
        <v>0</v>
      </c>
      <c r="AD12" s="7">
        <f t="shared" si="37"/>
        <v>0</v>
      </c>
      <c r="AF12" s="7">
        <f t="shared" si="57"/>
        <v>0</v>
      </c>
      <c r="AG12" s="7">
        <f t="shared" si="58"/>
        <v>0</v>
      </c>
      <c r="AH12" s="7">
        <f t="shared" si="5"/>
        <v>0</v>
      </c>
      <c r="AI12" s="7"/>
      <c r="AJ12" s="7">
        <f t="shared" si="38"/>
        <v>0</v>
      </c>
      <c r="AK12" s="7">
        <f>'Initial absorption'!$G12*AJ12*$E12</f>
        <v>0</v>
      </c>
      <c r="AL12" s="7">
        <f t="shared" si="59"/>
        <v>0</v>
      </c>
      <c r="AM12" s="7">
        <f>'Initial absorption'!$M12*AL12*$I12</f>
        <v>0</v>
      </c>
      <c r="AN12" s="7"/>
      <c r="AO12" s="7">
        <f t="shared" si="60"/>
        <v>0</v>
      </c>
      <c r="AP12" s="7">
        <f t="shared" si="61"/>
        <v>0</v>
      </c>
      <c r="AQ12" s="7">
        <f t="shared" si="6"/>
        <v>0</v>
      </c>
      <c r="AR12" s="7"/>
      <c r="AS12" s="7">
        <f>(1 - 'Initial absorption'!$M12)*AL12</f>
        <v>0</v>
      </c>
      <c r="AT12" s="7">
        <f t="shared" si="62"/>
        <v>0</v>
      </c>
      <c r="AU12" s="7"/>
      <c r="BD12" s="7">
        <f t="shared" si="7"/>
        <v>0</v>
      </c>
      <c r="BE12" s="7">
        <f t="shared" si="8"/>
        <v>0</v>
      </c>
      <c r="BF12" s="7">
        <f t="shared" si="9"/>
        <v>0</v>
      </c>
      <c r="BG12" s="7">
        <f t="shared" si="39"/>
        <v>0</v>
      </c>
      <c r="BH12" s="7"/>
      <c r="BI12" s="7">
        <f t="shared" si="10"/>
        <v>0</v>
      </c>
      <c r="BJ12" s="7">
        <f t="shared" si="40"/>
        <v>0</v>
      </c>
      <c r="BK12" s="7">
        <f t="shared" si="11"/>
        <v>0</v>
      </c>
      <c r="BL12" s="7">
        <f t="shared" si="41"/>
        <v>0</v>
      </c>
      <c r="BN12" s="7">
        <f t="shared" si="63"/>
        <v>0</v>
      </c>
      <c r="BO12" s="7">
        <f t="shared" si="64"/>
        <v>0</v>
      </c>
      <c r="BP12" s="7">
        <f t="shared" si="65"/>
        <v>0</v>
      </c>
      <c r="BQ12" s="7"/>
      <c r="BR12" s="7">
        <f t="shared" si="42"/>
        <v>0</v>
      </c>
      <c r="BS12" s="7">
        <f>'Initial absorption'!$G12*BR12*$E12</f>
        <v>0</v>
      </c>
      <c r="BT12" s="7">
        <f t="shared" si="66"/>
        <v>0</v>
      </c>
      <c r="BU12" s="7">
        <f>'Initial absorption'!$M12*BT12*$I12</f>
        <v>0</v>
      </c>
      <c r="BV12" s="7"/>
      <c r="BW12" s="7">
        <f t="shared" si="67"/>
        <v>0</v>
      </c>
      <c r="BX12" s="7">
        <f t="shared" si="68"/>
        <v>0</v>
      </c>
      <c r="BY12" s="7">
        <f t="shared" si="13"/>
        <v>0</v>
      </c>
      <c r="BZ12" s="7"/>
      <c r="CA12" s="7">
        <f>(1 - 'Initial absorption'!$M12)*BT12</f>
        <v>0</v>
      </c>
      <c r="CB12" s="7">
        <f t="shared" si="69"/>
        <v>0</v>
      </c>
      <c r="CC12" s="7"/>
      <c r="CL12" s="7">
        <f t="shared" si="14"/>
        <v>0</v>
      </c>
      <c r="CM12" s="7">
        <f t="shared" si="15"/>
        <v>0</v>
      </c>
      <c r="CN12" s="7">
        <f t="shared" si="16"/>
        <v>0</v>
      </c>
      <c r="CO12" s="7">
        <f t="shared" si="43"/>
        <v>0</v>
      </c>
      <c r="CP12" s="7"/>
      <c r="CQ12" s="7">
        <f t="shared" si="17"/>
        <v>0</v>
      </c>
      <c r="CR12" s="7">
        <f t="shared" si="44"/>
        <v>0</v>
      </c>
      <c r="CS12" s="7">
        <f t="shared" si="18"/>
        <v>0</v>
      </c>
      <c r="CT12" s="7">
        <f t="shared" si="45"/>
        <v>0</v>
      </c>
      <c r="CV12" s="7">
        <f t="shared" si="70"/>
        <v>0</v>
      </c>
      <c r="CW12" s="7">
        <f t="shared" si="71"/>
        <v>0</v>
      </c>
      <c r="CX12" s="7">
        <f t="shared" si="72"/>
        <v>0</v>
      </c>
      <c r="CY12" s="7"/>
      <c r="CZ12" s="7">
        <f t="shared" si="46"/>
        <v>0</v>
      </c>
      <c r="DA12" s="7">
        <f>'Initial absorption'!$G12*CZ12*$E12</f>
        <v>0</v>
      </c>
      <c r="DB12" s="7">
        <f t="shared" si="73"/>
        <v>0</v>
      </c>
      <c r="DC12" s="7">
        <f>'Initial absorption'!$M12*DB12*$I12</f>
        <v>0</v>
      </c>
      <c r="DD12" s="7"/>
      <c r="DE12" s="7">
        <f t="shared" si="74"/>
        <v>0</v>
      </c>
      <c r="DF12" s="7">
        <f t="shared" si="75"/>
        <v>0</v>
      </c>
      <c r="DG12" s="7">
        <f t="shared" si="20"/>
        <v>0</v>
      </c>
      <c r="DH12" s="7"/>
      <c r="DI12" s="7">
        <f>(1 - 'Initial absorption'!$M12)*DB12</f>
        <v>0</v>
      </c>
      <c r="DJ12" s="7">
        <f t="shared" si="76"/>
        <v>0</v>
      </c>
      <c r="DK12" s="7"/>
      <c r="DT12" s="7">
        <f t="shared" si="21"/>
        <v>0</v>
      </c>
      <c r="DU12" s="7">
        <f t="shared" si="22"/>
        <v>0</v>
      </c>
      <c r="DV12" s="7">
        <f t="shared" si="23"/>
        <v>0</v>
      </c>
      <c r="DW12" s="7">
        <f t="shared" si="47"/>
        <v>0</v>
      </c>
      <c r="DX12" s="7"/>
      <c r="DY12" s="7">
        <f t="shared" si="24"/>
        <v>0</v>
      </c>
      <c r="DZ12" s="7">
        <f t="shared" si="48"/>
        <v>0</v>
      </c>
      <c r="EA12" s="7">
        <f t="shared" si="25"/>
        <v>0</v>
      </c>
      <c r="EB12" s="7">
        <f t="shared" si="49"/>
        <v>0</v>
      </c>
      <c r="ED12" s="7">
        <f t="shared" si="77"/>
        <v>0</v>
      </c>
      <c r="EE12" s="7">
        <f t="shared" si="78"/>
        <v>0</v>
      </c>
      <c r="EF12" s="7">
        <f t="shared" si="79"/>
        <v>0</v>
      </c>
      <c r="EG12" s="7"/>
      <c r="EH12" s="7">
        <f t="shared" si="50"/>
        <v>0</v>
      </c>
      <c r="EI12" s="7">
        <f>'Initial absorption'!$G12*EH12*$E12</f>
        <v>0</v>
      </c>
      <c r="EJ12" s="7">
        <f t="shared" si="80"/>
        <v>0</v>
      </c>
      <c r="EK12" s="7">
        <f>'Initial absorption'!$M12*EJ12*$I12</f>
        <v>0</v>
      </c>
      <c r="EL12" s="7"/>
      <c r="EM12" s="7">
        <f t="shared" si="81"/>
        <v>0</v>
      </c>
      <c r="EN12" s="7">
        <f t="shared" si="82"/>
        <v>0</v>
      </c>
      <c r="EO12" s="7">
        <f t="shared" si="27"/>
        <v>0</v>
      </c>
      <c r="EP12" s="7"/>
      <c r="EQ12" s="7">
        <f>(1 - 'Initial absorption'!$M12)*EJ12</f>
        <v>0</v>
      </c>
      <c r="ER12" s="7">
        <f t="shared" si="83"/>
        <v>0</v>
      </c>
      <c r="ES12" s="7"/>
      <c r="FB12" s="7">
        <f t="shared" si="28"/>
        <v>0</v>
      </c>
      <c r="FC12" s="7">
        <f t="shared" si="29"/>
        <v>0</v>
      </c>
      <c r="FD12" s="7">
        <f t="shared" si="30"/>
        <v>0</v>
      </c>
      <c r="FE12" s="7">
        <f t="shared" si="51"/>
        <v>0</v>
      </c>
      <c r="FF12" s="7"/>
      <c r="FG12" s="7">
        <f t="shared" si="31"/>
        <v>0</v>
      </c>
      <c r="FH12" s="7">
        <f t="shared" si="52"/>
        <v>0</v>
      </c>
      <c r="FI12" s="7">
        <f t="shared" si="32"/>
        <v>0</v>
      </c>
      <c r="FJ12" s="7">
        <f t="shared" si="53"/>
        <v>0</v>
      </c>
      <c r="FL12" s="7">
        <f t="shared" si="84"/>
        <v>0</v>
      </c>
      <c r="FM12" s="7">
        <f t="shared" si="85"/>
        <v>0</v>
      </c>
      <c r="FN12" s="7">
        <f t="shared" si="86"/>
        <v>0</v>
      </c>
      <c r="FO12" s="7"/>
      <c r="FP12" s="7">
        <f t="shared" si="54"/>
        <v>0</v>
      </c>
      <c r="FQ12" s="7">
        <f>'Initial absorption'!$G12*FP12*$E12</f>
        <v>0</v>
      </c>
      <c r="FR12" s="7">
        <f t="shared" si="87"/>
        <v>0</v>
      </c>
      <c r="FS12" s="7">
        <f>'Initial absorption'!$M12*FR12*$I12</f>
        <v>0</v>
      </c>
      <c r="FT12" s="7"/>
      <c r="FU12" s="7">
        <f t="shared" si="88"/>
        <v>0</v>
      </c>
      <c r="FV12" s="7">
        <f t="shared" si="89"/>
        <v>0</v>
      </c>
      <c r="FW12" s="7">
        <f t="shared" si="34"/>
        <v>0</v>
      </c>
      <c r="FX12" s="7"/>
      <c r="FY12" s="7">
        <f>(1 - 'Initial absorption'!$M12)*FR12</f>
        <v>0</v>
      </c>
      <c r="FZ12" s="7">
        <f t="shared" si="90"/>
        <v>0</v>
      </c>
      <c r="GA12" s="7"/>
    </row>
    <row r="13" spans="1:190" x14ac:dyDescent="0.25">
      <c r="C13">
        <v>335</v>
      </c>
      <c r="D13">
        <f>'Input spectra'!B13</f>
        <v>2.04719299629717</v>
      </c>
      <c r="E13">
        <f>'Initial absorption'!I13</f>
        <v>0.98181441139671677</v>
      </c>
      <c r="F13">
        <f>'Input spectra'!C13</f>
        <v>0</v>
      </c>
      <c r="G13">
        <f t="shared" si="55"/>
        <v>0</v>
      </c>
      <c r="H13">
        <f>'Input spectra'!D13</f>
        <v>1.63440241709831</v>
      </c>
      <c r="I13">
        <f>'Initial absorption'!O13</f>
        <v>0.97181668245724451</v>
      </c>
      <c r="J13">
        <f>'Input spectra'!E13</f>
        <v>0</v>
      </c>
      <c r="K13">
        <f t="shared" si="56"/>
        <v>0</v>
      </c>
      <c r="M13">
        <f>'Reaching edge prob after ems 1'!$EZ14</f>
        <v>3.177403719022414E-2</v>
      </c>
      <c r="N13">
        <f>'Reaching edge prob after ems 2'!$EZ14</f>
        <v>4.1858168787177297E-2</v>
      </c>
      <c r="O13">
        <f>1-EXP(-'Reaching edge prob after ems 1'!FC14*_k_in_ec_correction*($D13*_c1+'Input spectra'!S13))</f>
        <v>0.53157970263990584</v>
      </c>
      <c r="P13">
        <f>1-EXP(-(_t-'Reaching edge prob after ems 1'!FC14)*_k_in_ec_correction*($D13*_c1+'Input spectra'!S13))</f>
        <v>0.99319493412533477</v>
      </c>
      <c r="Q13">
        <f>1-EXP(-'Reaching edge prob after ems 2'!FC14*_k_in_ec_correction*($H13*_c2+'Input spectra'!S13))</f>
        <v>0.51657434978373629</v>
      </c>
      <c r="R13">
        <f>1-EXP(-(_t-'Reaching edge prob after ems 2'!FC14)*_k_in_ec_correction*($H13*_c2+'Input spectra'!S13))</f>
        <v>0.94932937915880178</v>
      </c>
      <c r="S13" s="16"/>
      <c r="T13" s="16"/>
      <c r="V13" s="7">
        <f t="shared" si="0"/>
        <v>0</v>
      </c>
      <c r="W13" s="7">
        <f t="shared" si="1"/>
        <v>0</v>
      </c>
      <c r="X13" s="7">
        <f t="shared" si="2"/>
        <v>0</v>
      </c>
      <c r="Y13" s="7">
        <f t="shared" si="35"/>
        <v>0</v>
      </c>
      <c r="Z13" s="7"/>
      <c r="AA13" s="7">
        <f t="shared" si="3"/>
        <v>0</v>
      </c>
      <c r="AB13" s="7">
        <f t="shared" si="36"/>
        <v>0</v>
      </c>
      <c r="AC13" s="7">
        <f t="shared" si="4"/>
        <v>0</v>
      </c>
      <c r="AD13" s="7">
        <f t="shared" si="37"/>
        <v>0</v>
      </c>
      <c r="AF13" s="7">
        <f t="shared" si="57"/>
        <v>0</v>
      </c>
      <c r="AG13" s="7">
        <f t="shared" si="58"/>
        <v>0</v>
      </c>
      <c r="AH13" s="7">
        <f t="shared" si="5"/>
        <v>0</v>
      </c>
      <c r="AI13" s="7"/>
      <c r="AJ13" s="7">
        <f t="shared" si="38"/>
        <v>0</v>
      </c>
      <c r="AK13" s="7">
        <f>'Initial absorption'!$G13*AJ13*$E13</f>
        <v>0</v>
      </c>
      <c r="AL13" s="7">
        <f t="shared" si="59"/>
        <v>0</v>
      </c>
      <c r="AM13" s="7">
        <f>'Initial absorption'!$M13*AL13*$I13</f>
        <v>0</v>
      </c>
      <c r="AN13" s="7"/>
      <c r="AO13" s="7">
        <f t="shared" si="60"/>
        <v>0</v>
      </c>
      <c r="AP13" s="7">
        <f t="shared" si="61"/>
        <v>0</v>
      </c>
      <c r="AQ13" s="7">
        <f t="shared" si="6"/>
        <v>0</v>
      </c>
      <c r="AR13" s="7"/>
      <c r="AS13" s="7">
        <f>(1 - 'Initial absorption'!$M13)*AL13</f>
        <v>0</v>
      </c>
      <c r="AT13" s="7">
        <f t="shared" si="62"/>
        <v>0</v>
      </c>
      <c r="AU13" s="7"/>
      <c r="BD13" s="7">
        <f t="shared" si="7"/>
        <v>0</v>
      </c>
      <c r="BE13" s="7">
        <f t="shared" si="8"/>
        <v>0</v>
      </c>
      <c r="BF13" s="7">
        <f t="shared" si="9"/>
        <v>0</v>
      </c>
      <c r="BG13" s="7">
        <f t="shared" si="39"/>
        <v>0</v>
      </c>
      <c r="BH13" s="7"/>
      <c r="BI13" s="7">
        <f t="shared" si="10"/>
        <v>0</v>
      </c>
      <c r="BJ13" s="7">
        <f t="shared" si="40"/>
        <v>0</v>
      </c>
      <c r="BK13" s="7">
        <f t="shared" si="11"/>
        <v>0</v>
      </c>
      <c r="BL13" s="7">
        <f t="shared" si="41"/>
        <v>0</v>
      </c>
      <c r="BN13" s="7">
        <f t="shared" si="63"/>
        <v>0</v>
      </c>
      <c r="BO13" s="7">
        <f t="shared" si="64"/>
        <v>0</v>
      </c>
      <c r="BP13" s="7">
        <f t="shared" si="65"/>
        <v>0</v>
      </c>
      <c r="BQ13" s="7"/>
      <c r="BR13" s="7">
        <f t="shared" si="42"/>
        <v>0</v>
      </c>
      <c r="BS13" s="7">
        <f>'Initial absorption'!$G13*BR13*$E13</f>
        <v>0</v>
      </c>
      <c r="BT13" s="7">
        <f t="shared" si="66"/>
        <v>0</v>
      </c>
      <c r="BU13" s="7">
        <f>'Initial absorption'!$M13*BT13*$I13</f>
        <v>0</v>
      </c>
      <c r="BV13" s="7"/>
      <c r="BW13" s="7">
        <f t="shared" si="67"/>
        <v>0</v>
      </c>
      <c r="BX13" s="7">
        <f t="shared" si="68"/>
        <v>0</v>
      </c>
      <c r="BY13" s="7">
        <f t="shared" si="13"/>
        <v>0</v>
      </c>
      <c r="BZ13" s="7"/>
      <c r="CA13" s="7">
        <f>(1 - 'Initial absorption'!$M13)*BT13</f>
        <v>0</v>
      </c>
      <c r="CB13" s="7">
        <f t="shared" si="69"/>
        <v>0</v>
      </c>
      <c r="CC13" s="7"/>
      <c r="CL13" s="7">
        <f t="shared" si="14"/>
        <v>0</v>
      </c>
      <c r="CM13" s="7">
        <f t="shared" si="15"/>
        <v>0</v>
      </c>
      <c r="CN13" s="7">
        <f t="shared" si="16"/>
        <v>0</v>
      </c>
      <c r="CO13" s="7">
        <f t="shared" si="43"/>
        <v>0</v>
      </c>
      <c r="CP13" s="7"/>
      <c r="CQ13" s="7">
        <f t="shared" si="17"/>
        <v>0</v>
      </c>
      <c r="CR13" s="7">
        <f t="shared" si="44"/>
        <v>0</v>
      </c>
      <c r="CS13" s="7">
        <f t="shared" si="18"/>
        <v>0</v>
      </c>
      <c r="CT13" s="7">
        <f t="shared" si="45"/>
        <v>0</v>
      </c>
      <c r="CV13" s="7">
        <f t="shared" si="70"/>
        <v>0</v>
      </c>
      <c r="CW13" s="7">
        <f t="shared" si="71"/>
        <v>0</v>
      </c>
      <c r="CX13" s="7">
        <f t="shared" si="72"/>
        <v>0</v>
      </c>
      <c r="CY13" s="7"/>
      <c r="CZ13" s="7">
        <f t="shared" si="46"/>
        <v>0</v>
      </c>
      <c r="DA13" s="7">
        <f>'Initial absorption'!$G13*CZ13*$E13</f>
        <v>0</v>
      </c>
      <c r="DB13" s="7">
        <f t="shared" si="73"/>
        <v>0</v>
      </c>
      <c r="DC13" s="7">
        <f>'Initial absorption'!$M13*DB13*$I13</f>
        <v>0</v>
      </c>
      <c r="DD13" s="7"/>
      <c r="DE13" s="7">
        <f t="shared" si="74"/>
        <v>0</v>
      </c>
      <c r="DF13" s="7">
        <f t="shared" si="75"/>
        <v>0</v>
      </c>
      <c r="DG13" s="7">
        <f t="shared" si="20"/>
        <v>0</v>
      </c>
      <c r="DH13" s="7"/>
      <c r="DI13" s="7">
        <f>(1 - 'Initial absorption'!$M13)*DB13</f>
        <v>0</v>
      </c>
      <c r="DJ13" s="7">
        <f t="shared" si="76"/>
        <v>0</v>
      </c>
      <c r="DK13" s="7"/>
      <c r="DT13" s="7">
        <f t="shared" si="21"/>
        <v>0</v>
      </c>
      <c r="DU13" s="7">
        <f t="shared" si="22"/>
        <v>0</v>
      </c>
      <c r="DV13" s="7">
        <f t="shared" si="23"/>
        <v>0</v>
      </c>
      <c r="DW13" s="7">
        <f t="shared" si="47"/>
        <v>0</v>
      </c>
      <c r="DX13" s="7"/>
      <c r="DY13" s="7">
        <f t="shared" si="24"/>
        <v>0</v>
      </c>
      <c r="DZ13" s="7">
        <f t="shared" si="48"/>
        <v>0</v>
      </c>
      <c r="EA13" s="7">
        <f t="shared" si="25"/>
        <v>0</v>
      </c>
      <c r="EB13" s="7">
        <f t="shared" si="49"/>
        <v>0</v>
      </c>
      <c r="ED13" s="7">
        <f t="shared" si="77"/>
        <v>0</v>
      </c>
      <c r="EE13" s="7">
        <f t="shared" si="78"/>
        <v>0</v>
      </c>
      <c r="EF13" s="7">
        <f t="shared" si="79"/>
        <v>0</v>
      </c>
      <c r="EG13" s="7"/>
      <c r="EH13" s="7">
        <f t="shared" si="50"/>
        <v>0</v>
      </c>
      <c r="EI13" s="7">
        <f>'Initial absorption'!$G13*EH13*$E13</f>
        <v>0</v>
      </c>
      <c r="EJ13" s="7">
        <f t="shared" si="80"/>
        <v>0</v>
      </c>
      <c r="EK13" s="7">
        <f>'Initial absorption'!$M13*EJ13*$I13</f>
        <v>0</v>
      </c>
      <c r="EL13" s="7"/>
      <c r="EM13" s="7">
        <f t="shared" si="81"/>
        <v>0</v>
      </c>
      <c r="EN13" s="7">
        <f t="shared" si="82"/>
        <v>0</v>
      </c>
      <c r="EO13" s="7">
        <f t="shared" si="27"/>
        <v>0</v>
      </c>
      <c r="EP13" s="7"/>
      <c r="EQ13" s="7">
        <f>(1 - 'Initial absorption'!$M13)*EJ13</f>
        <v>0</v>
      </c>
      <c r="ER13" s="7">
        <f t="shared" si="83"/>
        <v>0</v>
      </c>
      <c r="ES13" s="7"/>
      <c r="FB13" s="7">
        <f t="shared" si="28"/>
        <v>0</v>
      </c>
      <c r="FC13" s="7">
        <f t="shared" si="29"/>
        <v>0</v>
      </c>
      <c r="FD13" s="7">
        <f t="shared" si="30"/>
        <v>0</v>
      </c>
      <c r="FE13" s="7">
        <f t="shared" si="51"/>
        <v>0</v>
      </c>
      <c r="FF13" s="7"/>
      <c r="FG13" s="7">
        <f t="shared" si="31"/>
        <v>0</v>
      </c>
      <c r="FH13" s="7">
        <f t="shared" si="52"/>
        <v>0</v>
      </c>
      <c r="FI13" s="7">
        <f t="shared" si="32"/>
        <v>0</v>
      </c>
      <c r="FJ13" s="7">
        <f t="shared" si="53"/>
        <v>0</v>
      </c>
      <c r="FL13" s="7">
        <f t="shared" si="84"/>
        <v>0</v>
      </c>
      <c r="FM13" s="7">
        <f t="shared" si="85"/>
        <v>0</v>
      </c>
      <c r="FN13" s="7">
        <f t="shared" si="86"/>
        <v>0</v>
      </c>
      <c r="FO13" s="7"/>
      <c r="FP13" s="7">
        <f t="shared" si="54"/>
        <v>0</v>
      </c>
      <c r="FQ13" s="7">
        <f>'Initial absorption'!$G13*FP13*$E13</f>
        <v>0</v>
      </c>
      <c r="FR13" s="7">
        <f t="shared" si="87"/>
        <v>0</v>
      </c>
      <c r="FS13" s="7">
        <f>'Initial absorption'!$M13*FR13*$I13</f>
        <v>0</v>
      </c>
      <c r="FT13" s="7"/>
      <c r="FU13" s="7">
        <f t="shared" si="88"/>
        <v>0</v>
      </c>
      <c r="FV13" s="7">
        <f t="shared" si="89"/>
        <v>0</v>
      </c>
      <c r="FW13" s="7">
        <f t="shared" si="34"/>
        <v>0</v>
      </c>
      <c r="FX13" s="7"/>
      <c r="FY13" s="7">
        <f>(1 - 'Initial absorption'!$M13)*FR13</f>
        <v>0</v>
      </c>
      <c r="FZ13" s="7">
        <f t="shared" si="90"/>
        <v>0</v>
      </c>
      <c r="GA13" s="7"/>
    </row>
    <row r="14" spans="1:190" x14ac:dyDescent="0.25">
      <c r="C14">
        <v>340</v>
      </c>
      <c r="D14">
        <f>'Input spectra'!B14</f>
        <v>1.9705028063686101</v>
      </c>
      <c r="E14">
        <f>'Initial absorption'!I14</f>
        <v>0.98334974491211113</v>
      </c>
      <c r="F14">
        <f>'Input spectra'!C14</f>
        <v>0</v>
      </c>
      <c r="G14">
        <f t="shared" si="55"/>
        <v>0</v>
      </c>
      <c r="H14">
        <f>'Input spectra'!D14</f>
        <v>1.5933557829893401</v>
      </c>
      <c r="I14">
        <f>'Initial absorption'!O14</f>
        <v>0.9744926260635226</v>
      </c>
      <c r="J14">
        <f>'Input spectra'!E14</f>
        <v>0</v>
      </c>
      <c r="K14">
        <f t="shared" si="56"/>
        <v>0</v>
      </c>
      <c r="M14">
        <f>'Reaching edge prob after ems 1'!$EZ15</f>
        <v>3.2499432593538082E-2</v>
      </c>
      <c r="N14">
        <f>'Reaching edge prob after ems 2'!$EZ15</f>
        <v>4.2685065994580905E-2</v>
      </c>
      <c r="O14">
        <f>1-EXP(-'Reaching edge prob after ems 1'!FC15*_k_in_ec_correction*($D14*_c1+'Input spectra'!S14))</f>
        <v>0.53094948619644211</v>
      </c>
      <c r="P14">
        <f>1-EXP(-(_t-'Reaching edge prob after ems 1'!FC15)*_k_in_ec_correction*($D14*_c1+'Input spectra'!S14))</f>
        <v>0.99149795783495431</v>
      </c>
      <c r="Q14">
        <f>1-EXP(-'Reaching edge prob after ems 2'!FC15*_k_in_ec_correction*($H14*_c2+'Input spectra'!S14))</f>
        <v>0.51482658197609354</v>
      </c>
      <c r="R14">
        <f>1-EXP(-(_t-'Reaching edge prob after ems 2'!FC15)*_k_in_ec_correction*($H14*_c2+'Input spectra'!S14))</f>
        <v>0.94402963794074346</v>
      </c>
      <c r="S14" s="16"/>
      <c r="T14" s="16"/>
      <c r="V14" s="7">
        <f t="shared" si="0"/>
        <v>0</v>
      </c>
      <c r="W14" s="7">
        <f t="shared" si="1"/>
        <v>0</v>
      </c>
      <c r="X14" s="7">
        <f t="shared" si="2"/>
        <v>0</v>
      </c>
      <c r="Y14" s="7">
        <f t="shared" si="35"/>
        <v>0</v>
      </c>
      <c r="Z14" s="7"/>
      <c r="AA14" s="7">
        <f t="shared" si="3"/>
        <v>0</v>
      </c>
      <c r="AB14" s="7">
        <f t="shared" si="36"/>
        <v>0</v>
      </c>
      <c r="AC14" s="7">
        <f t="shared" si="4"/>
        <v>0</v>
      </c>
      <c r="AD14" s="7">
        <f t="shared" si="37"/>
        <v>0</v>
      </c>
      <c r="AF14" s="7">
        <f t="shared" si="57"/>
        <v>0</v>
      </c>
      <c r="AG14" s="7">
        <f t="shared" si="58"/>
        <v>0</v>
      </c>
      <c r="AH14" s="7">
        <f t="shared" si="5"/>
        <v>0</v>
      </c>
      <c r="AI14" s="7"/>
      <c r="AJ14" s="7">
        <f t="shared" si="38"/>
        <v>0</v>
      </c>
      <c r="AK14" s="7">
        <f>'Initial absorption'!$G14*AJ14*$E14</f>
        <v>0</v>
      </c>
      <c r="AL14" s="7">
        <f t="shared" si="59"/>
        <v>0</v>
      </c>
      <c r="AM14" s="7">
        <f>'Initial absorption'!$M14*AL14*$I14</f>
        <v>0</v>
      </c>
      <c r="AN14" s="7"/>
      <c r="AO14" s="7">
        <f t="shared" si="60"/>
        <v>0</v>
      </c>
      <c r="AP14" s="7">
        <f t="shared" si="61"/>
        <v>0</v>
      </c>
      <c r="AQ14" s="7">
        <f t="shared" si="6"/>
        <v>0</v>
      </c>
      <c r="AR14" s="7"/>
      <c r="AS14" s="7">
        <f>(1 - 'Initial absorption'!$M14)*AL14</f>
        <v>0</v>
      </c>
      <c r="AT14" s="7">
        <f t="shared" si="62"/>
        <v>0</v>
      </c>
      <c r="AU14" s="7"/>
      <c r="BD14" s="7">
        <f t="shared" si="7"/>
        <v>0</v>
      </c>
      <c r="BE14" s="7">
        <f t="shared" si="8"/>
        <v>0</v>
      </c>
      <c r="BF14" s="7">
        <f t="shared" si="9"/>
        <v>0</v>
      </c>
      <c r="BG14" s="7">
        <f t="shared" si="39"/>
        <v>0</v>
      </c>
      <c r="BH14" s="7"/>
      <c r="BI14" s="7">
        <f t="shared" si="10"/>
        <v>0</v>
      </c>
      <c r="BJ14" s="7">
        <f t="shared" si="40"/>
        <v>0</v>
      </c>
      <c r="BK14" s="7">
        <f t="shared" si="11"/>
        <v>0</v>
      </c>
      <c r="BL14" s="7">
        <f t="shared" si="41"/>
        <v>0</v>
      </c>
      <c r="BN14" s="7">
        <f t="shared" si="63"/>
        <v>0</v>
      </c>
      <c r="BO14" s="7">
        <f t="shared" si="64"/>
        <v>0</v>
      </c>
      <c r="BP14" s="7">
        <f t="shared" si="65"/>
        <v>0</v>
      </c>
      <c r="BQ14" s="7"/>
      <c r="BR14" s="7">
        <f t="shared" si="42"/>
        <v>0</v>
      </c>
      <c r="BS14" s="7">
        <f>'Initial absorption'!$G14*BR14*$E14</f>
        <v>0</v>
      </c>
      <c r="BT14" s="7">
        <f t="shared" si="66"/>
        <v>0</v>
      </c>
      <c r="BU14" s="7">
        <f>'Initial absorption'!$M14*BT14*$I14</f>
        <v>0</v>
      </c>
      <c r="BV14" s="7"/>
      <c r="BW14" s="7">
        <f t="shared" si="67"/>
        <v>0</v>
      </c>
      <c r="BX14" s="7">
        <f t="shared" si="68"/>
        <v>0</v>
      </c>
      <c r="BY14" s="7">
        <f t="shared" si="13"/>
        <v>0</v>
      </c>
      <c r="BZ14" s="7"/>
      <c r="CA14" s="7">
        <f>(1 - 'Initial absorption'!$M14)*BT14</f>
        <v>0</v>
      </c>
      <c r="CB14" s="7">
        <f t="shared" si="69"/>
        <v>0</v>
      </c>
      <c r="CC14" s="7"/>
      <c r="CL14" s="7">
        <f t="shared" si="14"/>
        <v>0</v>
      </c>
      <c r="CM14" s="7">
        <f t="shared" si="15"/>
        <v>0</v>
      </c>
      <c r="CN14" s="7">
        <f t="shared" si="16"/>
        <v>0</v>
      </c>
      <c r="CO14" s="7">
        <f t="shared" si="43"/>
        <v>0</v>
      </c>
      <c r="CP14" s="7"/>
      <c r="CQ14" s="7">
        <f t="shared" si="17"/>
        <v>0</v>
      </c>
      <c r="CR14" s="7">
        <f t="shared" si="44"/>
        <v>0</v>
      </c>
      <c r="CS14" s="7">
        <f t="shared" si="18"/>
        <v>0</v>
      </c>
      <c r="CT14" s="7">
        <f t="shared" si="45"/>
        <v>0</v>
      </c>
      <c r="CV14" s="7">
        <f t="shared" si="70"/>
        <v>0</v>
      </c>
      <c r="CW14" s="7">
        <f t="shared" si="71"/>
        <v>0</v>
      </c>
      <c r="CX14" s="7">
        <f t="shared" si="72"/>
        <v>0</v>
      </c>
      <c r="CY14" s="7"/>
      <c r="CZ14" s="7">
        <f t="shared" si="46"/>
        <v>0</v>
      </c>
      <c r="DA14" s="7">
        <f>'Initial absorption'!$G14*CZ14*$E14</f>
        <v>0</v>
      </c>
      <c r="DB14" s="7">
        <f t="shared" si="73"/>
        <v>0</v>
      </c>
      <c r="DC14" s="7">
        <f>'Initial absorption'!$M14*DB14*$I14</f>
        <v>0</v>
      </c>
      <c r="DD14" s="7"/>
      <c r="DE14" s="7">
        <f t="shared" si="74"/>
        <v>0</v>
      </c>
      <c r="DF14" s="7">
        <f t="shared" si="75"/>
        <v>0</v>
      </c>
      <c r="DG14" s="7">
        <f t="shared" si="20"/>
        <v>0</v>
      </c>
      <c r="DH14" s="7"/>
      <c r="DI14" s="7">
        <f>(1 - 'Initial absorption'!$M14)*DB14</f>
        <v>0</v>
      </c>
      <c r="DJ14" s="7">
        <f t="shared" si="76"/>
        <v>0</v>
      </c>
      <c r="DK14" s="7"/>
      <c r="DT14" s="7">
        <f t="shared" si="21"/>
        <v>0</v>
      </c>
      <c r="DU14" s="7">
        <f t="shared" si="22"/>
        <v>0</v>
      </c>
      <c r="DV14" s="7">
        <f t="shared" si="23"/>
        <v>0</v>
      </c>
      <c r="DW14" s="7">
        <f t="shared" si="47"/>
        <v>0</v>
      </c>
      <c r="DX14" s="7"/>
      <c r="DY14" s="7">
        <f t="shared" si="24"/>
        <v>0</v>
      </c>
      <c r="DZ14" s="7">
        <f t="shared" si="48"/>
        <v>0</v>
      </c>
      <c r="EA14" s="7">
        <f t="shared" si="25"/>
        <v>0</v>
      </c>
      <c r="EB14" s="7">
        <f t="shared" si="49"/>
        <v>0</v>
      </c>
      <c r="ED14" s="7">
        <f t="shared" si="77"/>
        <v>0</v>
      </c>
      <c r="EE14" s="7">
        <f t="shared" si="78"/>
        <v>0</v>
      </c>
      <c r="EF14" s="7">
        <f t="shared" si="79"/>
        <v>0</v>
      </c>
      <c r="EG14" s="7"/>
      <c r="EH14" s="7">
        <f t="shared" si="50"/>
        <v>0</v>
      </c>
      <c r="EI14" s="7">
        <f>'Initial absorption'!$G14*EH14*$E14</f>
        <v>0</v>
      </c>
      <c r="EJ14" s="7">
        <f t="shared" si="80"/>
        <v>0</v>
      </c>
      <c r="EK14" s="7">
        <f>'Initial absorption'!$M14*EJ14*$I14</f>
        <v>0</v>
      </c>
      <c r="EL14" s="7"/>
      <c r="EM14" s="7">
        <f t="shared" si="81"/>
        <v>0</v>
      </c>
      <c r="EN14" s="7">
        <f t="shared" si="82"/>
        <v>0</v>
      </c>
      <c r="EO14" s="7">
        <f t="shared" si="27"/>
        <v>0</v>
      </c>
      <c r="EP14" s="7"/>
      <c r="EQ14" s="7">
        <f>(1 - 'Initial absorption'!$M14)*EJ14</f>
        <v>0</v>
      </c>
      <c r="ER14" s="7">
        <f t="shared" si="83"/>
        <v>0</v>
      </c>
      <c r="ES14" s="7"/>
      <c r="FB14" s="7">
        <f t="shared" si="28"/>
        <v>0</v>
      </c>
      <c r="FC14" s="7">
        <f t="shared" si="29"/>
        <v>0</v>
      </c>
      <c r="FD14" s="7">
        <f t="shared" si="30"/>
        <v>0</v>
      </c>
      <c r="FE14" s="7">
        <f t="shared" si="51"/>
        <v>0</v>
      </c>
      <c r="FF14" s="7"/>
      <c r="FG14" s="7">
        <f t="shared" si="31"/>
        <v>0</v>
      </c>
      <c r="FH14" s="7">
        <f t="shared" si="52"/>
        <v>0</v>
      </c>
      <c r="FI14" s="7">
        <f t="shared" si="32"/>
        <v>0</v>
      </c>
      <c r="FJ14" s="7">
        <f t="shared" si="53"/>
        <v>0</v>
      </c>
      <c r="FL14" s="7">
        <f t="shared" si="84"/>
        <v>0</v>
      </c>
      <c r="FM14" s="7">
        <f t="shared" si="85"/>
        <v>0</v>
      </c>
      <c r="FN14" s="7">
        <f t="shared" si="86"/>
        <v>0</v>
      </c>
      <c r="FO14" s="7"/>
      <c r="FP14" s="7">
        <f t="shared" si="54"/>
        <v>0</v>
      </c>
      <c r="FQ14" s="7">
        <f>'Initial absorption'!$G14*FP14*$E14</f>
        <v>0</v>
      </c>
      <c r="FR14" s="7">
        <f t="shared" si="87"/>
        <v>0</v>
      </c>
      <c r="FS14" s="7">
        <f>'Initial absorption'!$M14*FR14*$I14</f>
        <v>0</v>
      </c>
      <c r="FT14" s="7"/>
      <c r="FU14" s="7">
        <f t="shared" si="88"/>
        <v>0</v>
      </c>
      <c r="FV14" s="7">
        <f t="shared" si="89"/>
        <v>0</v>
      </c>
      <c r="FW14" s="7">
        <f t="shared" si="34"/>
        <v>0</v>
      </c>
      <c r="FX14" s="7"/>
      <c r="FY14" s="7">
        <f>(1 - 'Initial absorption'!$M14)*FR14</f>
        <v>0</v>
      </c>
      <c r="FZ14" s="7">
        <f t="shared" si="90"/>
        <v>0</v>
      </c>
      <c r="GA14" s="7"/>
    </row>
    <row r="15" spans="1:190" x14ac:dyDescent="0.25">
      <c r="C15">
        <v>345</v>
      </c>
      <c r="D15">
        <f>'Input spectra'!B15</f>
        <v>1.8938126164400599</v>
      </c>
      <c r="E15">
        <f>'Initial absorption'!I15</f>
        <v>0.98425119088177671</v>
      </c>
      <c r="F15">
        <f>'Input spectra'!C15</f>
        <v>0</v>
      </c>
      <c r="G15">
        <f t="shared" si="55"/>
        <v>0</v>
      </c>
      <c r="H15">
        <f>'Input spectra'!D15</f>
        <v>1.55230914888037</v>
      </c>
      <c r="I15">
        <f>'Initial absorption'!O15</f>
        <v>0.97618006852858585</v>
      </c>
      <c r="J15">
        <f>'Input spectra'!E15</f>
        <v>0</v>
      </c>
      <c r="K15">
        <f t="shared" si="56"/>
        <v>0</v>
      </c>
      <c r="M15">
        <f>'Reaching edge prob after ems 1'!$EZ16</f>
        <v>3.3275784940905558E-2</v>
      </c>
      <c r="N15">
        <f>'Reaching edge prob after ems 2'!$EZ16</f>
        <v>4.3525862194246902E-2</v>
      </c>
      <c r="O15">
        <f>1-EXP(-'Reaching edge prob after ems 1'!FC16*_k_in_ec_correction*($D15*_c1+'Input spectra'!S15))</f>
        <v>0.5301928720680138</v>
      </c>
      <c r="P15">
        <f>1-EXP(-(_t-'Reaching edge prob after ems 1'!FC16)*_k_in_ec_correction*($D15*_c1+'Input spectra'!S15))</f>
        <v>0.98942422808241548</v>
      </c>
      <c r="Q15">
        <f>1-EXP(-'Reaching edge prob after ems 2'!FC16*_k_in_ec_correction*($H15*_c2+'Input spectra'!S15))</f>
        <v>0.51298696443078107</v>
      </c>
      <c r="R15">
        <f>1-EXP(-(_t-'Reaching edge prob after ems 2'!FC16)*_k_in_ec_correction*($H15*_c2+'Input spectra'!S15))</f>
        <v>0.93844012862111947</v>
      </c>
      <c r="S15" s="16"/>
      <c r="T15" s="16"/>
      <c r="V15" s="7">
        <f t="shared" si="0"/>
        <v>0</v>
      </c>
      <c r="W15" s="7">
        <f t="shared" si="1"/>
        <v>0</v>
      </c>
      <c r="X15" s="7">
        <f t="shared" si="2"/>
        <v>0</v>
      </c>
      <c r="Y15" s="7">
        <f t="shared" si="35"/>
        <v>0</v>
      </c>
      <c r="Z15" s="7"/>
      <c r="AA15" s="7">
        <f t="shared" si="3"/>
        <v>0</v>
      </c>
      <c r="AB15" s="7">
        <f t="shared" si="36"/>
        <v>0</v>
      </c>
      <c r="AC15" s="7">
        <f t="shared" si="4"/>
        <v>0</v>
      </c>
      <c r="AD15" s="7">
        <f t="shared" si="37"/>
        <v>0</v>
      </c>
      <c r="AF15" s="7">
        <f t="shared" si="57"/>
        <v>0</v>
      </c>
      <c r="AG15" s="7">
        <f t="shared" si="58"/>
        <v>0</v>
      </c>
      <c r="AH15" s="7">
        <f t="shared" si="5"/>
        <v>0</v>
      </c>
      <c r="AI15" s="7"/>
      <c r="AJ15" s="7">
        <f t="shared" si="38"/>
        <v>0</v>
      </c>
      <c r="AK15" s="7">
        <f>'Initial absorption'!$G15*AJ15*$E15</f>
        <v>0</v>
      </c>
      <c r="AL15" s="7">
        <f t="shared" si="59"/>
        <v>0</v>
      </c>
      <c r="AM15" s="7">
        <f>'Initial absorption'!$M15*AL15*$I15</f>
        <v>0</v>
      </c>
      <c r="AN15" s="7"/>
      <c r="AO15" s="7">
        <f t="shared" si="60"/>
        <v>0</v>
      </c>
      <c r="AP15" s="7">
        <f t="shared" si="61"/>
        <v>0</v>
      </c>
      <c r="AQ15" s="7">
        <f t="shared" si="6"/>
        <v>0</v>
      </c>
      <c r="AR15" s="7"/>
      <c r="AS15" s="7">
        <f>(1 - 'Initial absorption'!$M15)*AL15</f>
        <v>0</v>
      </c>
      <c r="AT15" s="7">
        <f t="shared" si="62"/>
        <v>0</v>
      </c>
      <c r="AU15" s="7"/>
      <c r="AV15" s="10"/>
      <c r="BD15" s="7">
        <f t="shared" si="7"/>
        <v>0</v>
      </c>
      <c r="BE15" s="7">
        <f t="shared" si="8"/>
        <v>0</v>
      </c>
      <c r="BF15" s="7">
        <f t="shared" si="9"/>
        <v>0</v>
      </c>
      <c r="BG15" s="7">
        <f t="shared" si="39"/>
        <v>0</v>
      </c>
      <c r="BH15" s="7"/>
      <c r="BI15" s="7">
        <f t="shared" si="10"/>
        <v>0</v>
      </c>
      <c r="BJ15" s="7">
        <f t="shared" si="40"/>
        <v>0</v>
      </c>
      <c r="BK15" s="7">
        <f t="shared" si="11"/>
        <v>0</v>
      </c>
      <c r="BL15" s="7">
        <f t="shared" si="41"/>
        <v>0</v>
      </c>
      <c r="BN15" s="7">
        <f t="shared" si="63"/>
        <v>0</v>
      </c>
      <c r="BO15" s="7">
        <f t="shared" si="64"/>
        <v>0</v>
      </c>
      <c r="BP15" s="7">
        <f t="shared" si="65"/>
        <v>0</v>
      </c>
      <c r="BQ15" s="7"/>
      <c r="BR15" s="7">
        <f t="shared" si="42"/>
        <v>0</v>
      </c>
      <c r="BS15" s="7">
        <f>'Initial absorption'!$G15*BR15*$E15</f>
        <v>0</v>
      </c>
      <c r="BT15" s="7">
        <f t="shared" si="66"/>
        <v>0</v>
      </c>
      <c r="BU15" s="7">
        <f>'Initial absorption'!$M15*BT15*$I15</f>
        <v>0</v>
      </c>
      <c r="BV15" s="7"/>
      <c r="BW15" s="7">
        <f t="shared" si="67"/>
        <v>0</v>
      </c>
      <c r="BX15" s="7">
        <f t="shared" si="68"/>
        <v>0</v>
      </c>
      <c r="BY15" s="7">
        <f t="shared" si="13"/>
        <v>0</v>
      </c>
      <c r="BZ15" s="7"/>
      <c r="CA15" s="7">
        <f>(1 - 'Initial absorption'!$M15)*BT15</f>
        <v>0</v>
      </c>
      <c r="CB15" s="7">
        <f t="shared" si="69"/>
        <v>0</v>
      </c>
      <c r="CC15" s="7"/>
      <c r="CD15" s="10"/>
      <c r="CL15" s="7">
        <f t="shared" si="14"/>
        <v>0</v>
      </c>
      <c r="CM15" s="7">
        <f t="shared" si="15"/>
        <v>0</v>
      </c>
      <c r="CN15" s="7">
        <f t="shared" si="16"/>
        <v>0</v>
      </c>
      <c r="CO15" s="7">
        <f t="shared" si="43"/>
        <v>0</v>
      </c>
      <c r="CP15" s="7"/>
      <c r="CQ15" s="7">
        <f t="shared" si="17"/>
        <v>0</v>
      </c>
      <c r="CR15" s="7">
        <f t="shared" si="44"/>
        <v>0</v>
      </c>
      <c r="CS15" s="7">
        <f t="shared" si="18"/>
        <v>0</v>
      </c>
      <c r="CT15" s="7">
        <f t="shared" si="45"/>
        <v>0</v>
      </c>
      <c r="CV15" s="7">
        <f t="shared" si="70"/>
        <v>0</v>
      </c>
      <c r="CW15" s="7">
        <f t="shared" si="71"/>
        <v>0</v>
      </c>
      <c r="CX15" s="7">
        <f t="shared" si="72"/>
        <v>0</v>
      </c>
      <c r="CY15" s="7"/>
      <c r="CZ15" s="7">
        <f t="shared" si="46"/>
        <v>0</v>
      </c>
      <c r="DA15" s="7">
        <f>'Initial absorption'!$G15*CZ15*$E15</f>
        <v>0</v>
      </c>
      <c r="DB15" s="7">
        <f t="shared" si="73"/>
        <v>0</v>
      </c>
      <c r="DC15" s="7">
        <f>'Initial absorption'!$M15*DB15*$I15</f>
        <v>0</v>
      </c>
      <c r="DD15" s="7"/>
      <c r="DE15" s="7">
        <f t="shared" si="74"/>
        <v>0</v>
      </c>
      <c r="DF15" s="7">
        <f t="shared" si="75"/>
        <v>0</v>
      </c>
      <c r="DG15" s="7">
        <f t="shared" si="20"/>
        <v>0</v>
      </c>
      <c r="DH15" s="7"/>
      <c r="DI15" s="7">
        <f>(1 - 'Initial absorption'!$M15)*DB15</f>
        <v>0</v>
      </c>
      <c r="DJ15" s="7">
        <f t="shared" si="76"/>
        <v>0</v>
      </c>
      <c r="DK15" s="7"/>
      <c r="DL15" s="10"/>
      <c r="DT15" s="7">
        <f t="shared" si="21"/>
        <v>0</v>
      </c>
      <c r="DU15" s="7">
        <f t="shared" si="22"/>
        <v>0</v>
      </c>
      <c r="DV15" s="7">
        <f t="shared" si="23"/>
        <v>0</v>
      </c>
      <c r="DW15" s="7">
        <f t="shared" si="47"/>
        <v>0</v>
      </c>
      <c r="DX15" s="7"/>
      <c r="DY15" s="7">
        <f t="shared" si="24"/>
        <v>0</v>
      </c>
      <c r="DZ15" s="7">
        <f t="shared" si="48"/>
        <v>0</v>
      </c>
      <c r="EA15" s="7">
        <f t="shared" si="25"/>
        <v>0</v>
      </c>
      <c r="EB15" s="7">
        <f t="shared" si="49"/>
        <v>0</v>
      </c>
      <c r="ED15" s="7">
        <f t="shared" si="77"/>
        <v>0</v>
      </c>
      <c r="EE15" s="7">
        <f t="shared" si="78"/>
        <v>0</v>
      </c>
      <c r="EF15" s="7">
        <f t="shared" si="79"/>
        <v>0</v>
      </c>
      <c r="EG15" s="7"/>
      <c r="EH15" s="7">
        <f t="shared" si="50"/>
        <v>0</v>
      </c>
      <c r="EI15" s="7">
        <f>'Initial absorption'!$G15*EH15*$E15</f>
        <v>0</v>
      </c>
      <c r="EJ15" s="7">
        <f t="shared" si="80"/>
        <v>0</v>
      </c>
      <c r="EK15" s="7">
        <f>'Initial absorption'!$M15*EJ15*$I15</f>
        <v>0</v>
      </c>
      <c r="EL15" s="7"/>
      <c r="EM15" s="7">
        <f t="shared" si="81"/>
        <v>0</v>
      </c>
      <c r="EN15" s="7">
        <f t="shared" si="82"/>
        <v>0</v>
      </c>
      <c r="EO15" s="7">
        <f t="shared" si="27"/>
        <v>0</v>
      </c>
      <c r="EP15" s="7"/>
      <c r="EQ15" s="7">
        <f>(1 - 'Initial absorption'!$M15)*EJ15</f>
        <v>0</v>
      </c>
      <c r="ER15" s="7">
        <f t="shared" si="83"/>
        <v>0</v>
      </c>
      <c r="ES15" s="7"/>
      <c r="ET15" s="10"/>
      <c r="FB15" s="7">
        <f t="shared" si="28"/>
        <v>0</v>
      </c>
      <c r="FC15" s="7">
        <f t="shared" si="29"/>
        <v>0</v>
      </c>
      <c r="FD15" s="7">
        <f t="shared" si="30"/>
        <v>0</v>
      </c>
      <c r="FE15" s="7">
        <f t="shared" si="51"/>
        <v>0</v>
      </c>
      <c r="FF15" s="7"/>
      <c r="FG15" s="7">
        <f t="shared" si="31"/>
        <v>0</v>
      </c>
      <c r="FH15" s="7">
        <f t="shared" si="52"/>
        <v>0</v>
      </c>
      <c r="FI15" s="7">
        <f t="shared" si="32"/>
        <v>0</v>
      </c>
      <c r="FJ15" s="7">
        <f t="shared" si="53"/>
        <v>0</v>
      </c>
      <c r="FL15" s="7">
        <f t="shared" si="84"/>
        <v>0</v>
      </c>
      <c r="FM15" s="7">
        <f t="shared" si="85"/>
        <v>0</v>
      </c>
      <c r="FN15" s="7">
        <f t="shared" si="86"/>
        <v>0</v>
      </c>
      <c r="FO15" s="7"/>
      <c r="FP15" s="7">
        <f t="shared" si="54"/>
        <v>0</v>
      </c>
      <c r="FQ15" s="7">
        <f>'Initial absorption'!$G15*FP15*$E15</f>
        <v>0</v>
      </c>
      <c r="FR15" s="7">
        <f t="shared" si="87"/>
        <v>0</v>
      </c>
      <c r="FS15" s="7">
        <f>'Initial absorption'!$M15*FR15*$I15</f>
        <v>0</v>
      </c>
      <c r="FT15" s="7"/>
      <c r="FU15" s="7">
        <f t="shared" si="88"/>
        <v>0</v>
      </c>
      <c r="FV15" s="7">
        <f t="shared" si="89"/>
        <v>0</v>
      </c>
      <c r="FW15" s="7">
        <f t="shared" si="34"/>
        <v>0</v>
      </c>
      <c r="FX15" s="7"/>
      <c r="FY15" s="7">
        <f>(1 - 'Initial absorption'!$M15)*FR15</f>
        <v>0</v>
      </c>
      <c r="FZ15" s="7">
        <f t="shared" si="90"/>
        <v>0</v>
      </c>
      <c r="GA15" s="7"/>
      <c r="GB15" s="10"/>
    </row>
    <row r="16" spans="1:190" x14ac:dyDescent="0.25">
      <c r="C16">
        <v>350</v>
      </c>
      <c r="D16">
        <f>'Input spectra'!B16</f>
        <v>1.8171224265115</v>
      </c>
      <c r="E16">
        <f>'Initial absorption'!I16</f>
        <v>0.98476307173422539</v>
      </c>
      <c r="F16">
        <f>'Input spectra'!C16</f>
        <v>0</v>
      </c>
      <c r="G16">
        <f t="shared" si="55"/>
        <v>0</v>
      </c>
      <c r="H16">
        <f>'Input spectra'!D16</f>
        <v>1.5112625147713901</v>
      </c>
      <c r="I16">
        <f>'Initial absorption'!O16</f>
        <v>0.9772733197324478</v>
      </c>
      <c r="J16">
        <f>'Input spectra'!E16</f>
        <v>0</v>
      </c>
      <c r="K16">
        <f t="shared" si="56"/>
        <v>0</v>
      </c>
      <c r="M16">
        <f>'Reaching edge prob after ems 1'!$EZ17</f>
        <v>3.4114366123308641E-2</v>
      </c>
      <c r="N16">
        <f>'Reaching edge prob after ems 2'!$EZ17</f>
        <v>4.4394248999899251E-2</v>
      </c>
      <c r="O16">
        <f>1-EXP(-'Reaching edge prob after ems 1'!FC17*_k_in_ec_correction*($D16*_c1+'Input spectra'!S16))</f>
        <v>0.52928033412480069</v>
      </c>
      <c r="P16">
        <f>1-EXP(-(_t-'Reaching edge prob after ems 1'!FC17)*_k_in_ec_correction*($D16*_c1+'Input spectra'!S16))</f>
        <v>0.98688072779917002</v>
      </c>
      <c r="Q16">
        <f>1-EXP(-'Reaching edge prob after ems 2'!FC17*_k_in_ec_correction*($H16*_c2+'Input spectra'!S16))</f>
        <v>0.5110251562442758</v>
      </c>
      <c r="R16">
        <f>1-EXP(-(_t-'Reaching edge prob after ems 2'!FC17)*_k_in_ec_correction*($H16*_c2+'Input spectra'!S16))</f>
        <v>0.93247158614813519</v>
      </c>
      <c r="S16" s="16"/>
      <c r="T16" s="16"/>
      <c r="V16" s="7">
        <f t="shared" si="0"/>
        <v>0</v>
      </c>
      <c r="W16" s="7">
        <f t="shared" si="1"/>
        <v>0</v>
      </c>
      <c r="X16" s="7">
        <f t="shared" si="2"/>
        <v>0</v>
      </c>
      <c r="Y16" s="7">
        <f t="shared" si="35"/>
        <v>0</v>
      </c>
      <c r="Z16" s="7"/>
      <c r="AA16" s="7">
        <f t="shared" si="3"/>
        <v>0</v>
      </c>
      <c r="AB16" s="7">
        <f t="shared" si="36"/>
        <v>0</v>
      </c>
      <c r="AC16" s="7">
        <f t="shared" si="4"/>
        <v>0</v>
      </c>
      <c r="AD16" s="7">
        <f t="shared" si="37"/>
        <v>0</v>
      </c>
      <c r="AF16" s="7">
        <f t="shared" si="57"/>
        <v>0</v>
      </c>
      <c r="AG16" s="7">
        <f t="shared" si="58"/>
        <v>0</v>
      </c>
      <c r="AH16" s="7">
        <f t="shared" si="5"/>
        <v>0</v>
      </c>
      <c r="AI16" s="7"/>
      <c r="AJ16" s="7">
        <f t="shared" si="38"/>
        <v>0</v>
      </c>
      <c r="AK16" s="7">
        <f>'Initial absorption'!$G16*AJ16*$E16</f>
        <v>0</v>
      </c>
      <c r="AL16" s="7">
        <f t="shared" si="59"/>
        <v>0</v>
      </c>
      <c r="AM16" s="7">
        <f>'Initial absorption'!$M16*AL16*$I16</f>
        <v>0</v>
      </c>
      <c r="AN16" s="7"/>
      <c r="AO16" s="7">
        <f t="shared" si="60"/>
        <v>0</v>
      </c>
      <c r="AP16" s="7">
        <f t="shared" si="61"/>
        <v>0</v>
      </c>
      <c r="AQ16" s="7">
        <f t="shared" si="6"/>
        <v>0</v>
      </c>
      <c r="AR16" s="7"/>
      <c r="AS16" s="7">
        <f>(1 - 'Initial absorption'!$M16)*AL16</f>
        <v>0</v>
      </c>
      <c r="AT16" s="7">
        <f t="shared" si="62"/>
        <v>0</v>
      </c>
      <c r="AU16" s="7"/>
      <c r="AV16" s="7"/>
      <c r="BD16" s="7">
        <f t="shared" si="7"/>
        <v>0</v>
      </c>
      <c r="BE16" s="7">
        <f t="shared" si="8"/>
        <v>0</v>
      </c>
      <c r="BF16" s="7">
        <f t="shared" si="9"/>
        <v>0</v>
      </c>
      <c r="BG16" s="7">
        <f t="shared" si="39"/>
        <v>0</v>
      </c>
      <c r="BH16" s="7"/>
      <c r="BI16" s="7">
        <f t="shared" si="10"/>
        <v>0</v>
      </c>
      <c r="BJ16" s="7">
        <f t="shared" si="40"/>
        <v>0</v>
      </c>
      <c r="BK16" s="7">
        <f t="shared" si="11"/>
        <v>0</v>
      </c>
      <c r="BL16" s="7">
        <f t="shared" si="41"/>
        <v>0</v>
      </c>
      <c r="BN16" s="7">
        <f t="shared" si="63"/>
        <v>0</v>
      </c>
      <c r="BO16" s="7">
        <f t="shared" si="64"/>
        <v>0</v>
      </c>
      <c r="BP16" s="7">
        <f t="shared" si="65"/>
        <v>0</v>
      </c>
      <c r="BQ16" s="7"/>
      <c r="BR16" s="7">
        <f t="shared" si="42"/>
        <v>0</v>
      </c>
      <c r="BS16" s="7">
        <f>'Initial absorption'!$G16*BR16*$E16</f>
        <v>0</v>
      </c>
      <c r="BT16" s="7">
        <f t="shared" si="66"/>
        <v>0</v>
      </c>
      <c r="BU16" s="7">
        <f>'Initial absorption'!$M16*BT16*$I16</f>
        <v>0</v>
      </c>
      <c r="BV16" s="7"/>
      <c r="BW16" s="7">
        <f t="shared" si="67"/>
        <v>0</v>
      </c>
      <c r="BX16" s="7">
        <f t="shared" si="68"/>
        <v>0</v>
      </c>
      <c r="BY16" s="7">
        <f t="shared" si="13"/>
        <v>0</v>
      </c>
      <c r="BZ16" s="7"/>
      <c r="CA16" s="7">
        <f>(1 - 'Initial absorption'!$M16)*BT16</f>
        <v>0</v>
      </c>
      <c r="CB16" s="7">
        <f t="shared" si="69"/>
        <v>0</v>
      </c>
      <c r="CC16" s="7"/>
      <c r="CD16" s="7"/>
      <c r="CL16" s="7">
        <f t="shared" si="14"/>
        <v>0</v>
      </c>
      <c r="CM16" s="7">
        <f t="shared" si="15"/>
        <v>0</v>
      </c>
      <c r="CN16" s="7">
        <f t="shared" si="16"/>
        <v>0</v>
      </c>
      <c r="CO16" s="7">
        <f t="shared" si="43"/>
        <v>0</v>
      </c>
      <c r="CP16" s="7"/>
      <c r="CQ16" s="7">
        <f t="shared" si="17"/>
        <v>0</v>
      </c>
      <c r="CR16" s="7">
        <f t="shared" si="44"/>
        <v>0</v>
      </c>
      <c r="CS16" s="7">
        <f t="shared" si="18"/>
        <v>0</v>
      </c>
      <c r="CT16" s="7">
        <f t="shared" si="45"/>
        <v>0</v>
      </c>
      <c r="CV16" s="7">
        <f t="shared" si="70"/>
        <v>0</v>
      </c>
      <c r="CW16" s="7">
        <f t="shared" si="71"/>
        <v>0</v>
      </c>
      <c r="CX16" s="7">
        <f t="shared" si="72"/>
        <v>0</v>
      </c>
      <c r="CY16" s="7"/>
      <c r="CZ16" s="7">
        <f t="shared" si="46"/>
        <v>0</v>
      </c>
      <c r="DA16" s="7">
        <f>'Initial absorption'!$G16*CZ16*$E16</f>
        <v>0</v>
      </c>
      <c r="DB16" s="7">
        <f t="shared" si="73"/>
        <v>0</v>
      </c>
      <c r="DC16" s="7">
        <f>'Initial absorption'!$M16*DB16*$I16</f>
        <v>0</v>
      </c>
      <c r="DD16" s="7"/>
      <c r="DE16" s="7">
        <f t="shared" si="74"/>
        <v>0</v>
      </c>
      <c r="DF16" s="7">
        <f t="shared" si="75"/>
        <v>0</v>
      </c>
      <c r="DG16" s="7">
        <f t="shared" si="20"/>
        <v>0</v>
      </c>
      <c r="DH16" s="7"/>
      <c r="DI16" s="7">
        <f>(1 - 'Initial absorption'!$M16)*DB16</f>
        <v>0</v>
      </c>
      <c r="DJ16" s="7">
        <f t="shared" si="76"/>
        <v>0</v>
      </c>
      <c r="DK16" s="7"/>
      <c r="DL16" s="7"/>
      <c r="DT16" s="7">
        <f t="shared" si="21"/>
        <v>0</v>
      </c>
      <c r="DU16" s="7">
        <f t="shared" si="22"/>
        <v>0</v>
      </c>
      <c r="DV16" s="7">
        <f t="shared" si="23"/>
        <v>0</v>
      </c>
      <c r="DW16" s="7">
        <f t="shared" si="47"/>
        <v>0</v>
      </c>
      <c r="DX16" s="7"/>
      <c r="DY16" s="7">
        <f t="shared" si="24"/>
        <v>0</v>
      </c>
      <c r="DZ16" s="7">
        <f t="shared" si="48"/>
        <v>0</v>
      </c>
      <c r="EA16" s="7">
        <f t="shared" si="25"/>
        <v>0</v>
      </c>
      <c r="EB16" s="7">
        <f t="shared" si="49"/>
        <v>0</v>
      </c>
      <c r="ED16" s="7">
        <f t="shared" si="77"/>
        <v>0</v>
      </c>
      <c r="EE16" s="7">
        <f t="shared" si="78"/>
        <v>0</v>
      </c>
      <c r="EF16" s="7">
        <f t="shared" si="79"/>
        <v>0</v>
      </c>
      <c r="EG16" s="7"/>
      <c r="EH16" s="7">
        <f t="shared" si="50"/>
        <v>0</v>
      </c>
      <c r="EI16" s="7">
        <f>'Initial absorption'!$G16*EH16*$E16</f>
        <v>0</v>
      </c>
      <c r="EJ16" s="7">
        <f t="shared" si="80"/>
        <v>0</v>
      </c>
      <c r="EK16" s="7">
        <f>'Initial absorption'!$M16*EJ16*$I16</f>
        <v>0</v>
      </c>
      <c r="EL16" s="7"/>
      <c r="EM16" s="7">
        <f t="shared" si="81"/>
        <v>0</v>
      </c>
      <c r="EN16" s="7">
        <f t="shared" si="82"/>
        <v>0</v>
      </c>
      <c r="EO16" s="7">
        <f t="shared" si="27"/>
        <v>0</v>
      </c>
      <c r="EP16" s="7"/>
      <c r="EQ16" s="7">
        <f>(1 - 'Initial absorption'!$M16)*EJ16</f>
        <v>0</v>
      </c>
      <c r="ER16" s="7">
        <f t="shared" si="83"/>
        <v>0</v>
      </c>
      <c r="ES16" s="7"/>
      <c r="ET16" s="7"/>
      <c r="FB16" s="7">
        <f t="shared" si="28"/>
        <v>0</v>
      </c>
      <c r="FC16" s="7">
        <f t="shared" si="29"/>
        <v>0</v>
      </c>
      <c r="FD16" s="7">
        <f t="shared" si="30"/>
        <v>0</v>
      </c>
      <c r="FE16" s="7">
        <f t="shared" si="51"/>
        <v>0</v>
      </c>
      <c r="FF16" s="7"/>
      <c r="FG16" s="7">
        <f t="shared" si="31"/>
        <v>0</v>
      </c>
      <c r="FH16" s="7">
        <f t="shared" si="52"/>
        <v>0</v>
      </c>
      <c r="FI16" s="7">
        <f t="shared" si="32"/>
        <v>0</v>
      </c>
      <c r="FJ16" s="7">
        <f t="shared" si="53"/>
        <v>0</v>
      </c>
      <c r="FL16" s="7">
        <f t="shared" si="84"/>
        <v>0</v>
      </c>
      <c r="FM16" s="7">
        <f t="shared" si="85"/>
        <v>0</v>
      </c>
      <c r="FN16" s="7">
        <f t="shared" si="86"/>
        <v>0</v>
      </c>
      <c r="FO16" s="7"/>
      <c r="FP16" s="7">
        <f t="shared" si="54"/>
        <v>0</v>
      </c>
      <c r="FQ16" s="7">
        <f>'Initial absorption'!$G16*FP16*$E16</f>
        <v>0</v>
      </c>
      <c r="FR16" s="7">
        <f t="shared" si="87"/>
        <v>0</v>
      </c>
      <c r="FS16" s="7">
        <f>'Initial absorption'!$M16*FR16*$I16</f>
        <v>0</v>
      </c>
      <c r="FT16" s="7"/>
      <c r="FU16" s="7">
        <f t="shared" si="88"/>
        <v>0</v>
      </c>
      <c r="FV16" s="7">
        <f t="shared" si="89"/>
        <v>0</v>
      </c>
      <c r="FW16" s="7">
        <f t="shared" si="34"/>
        <v>0</v>
      </c>
      <c r="FX16" s="7"/>
      <c r="FY16" s="7">
        <f>(1 - 'Initial absorption'!$M16)*FR16</f>
        <v>0</v>
      </c>
      <c r="FZ16" s="7">
        <f t="shared" si="90"/>
        <v>0</v>
      </c>
      <c r="GA16" s="7"/>
      <c r="GB16" s="7"/>
    </row>
    <row r="17" spans="3:188" x14ac:dyDescent="0.25">
      <c r="C17">
        <v>355</v>
      </c>
      <c r="D17">
        <f>'Input spectra'!B17</f>
        <v>1.7404322365829401</v>
      </c>
      <c r="E17">
        <f>'Initial absorption'!I17</f>
        <v>0.98532066871716462</v>
      </c>
      <c r="F17">
        <f>'Input spectra'!C17</f>
        <v>0</v>
      </c>
      <c r="G17">
        <f t="shared" si="55"/>
        <v>0</v>
      </c>
      <c r="H17">
        <f>'Input spectra'!D17</f>
        <v>1.4702158806624199</v>
      </c>
      <c r="I17">
        <f>'Initial absorption'!O17</f>
        <v>0.97843027620128642</v>
      </c>
      <c r="J17">
        <f>'Input spectra'!E17</f>
        <v>0</v>
      </c>
      <c r="K17">
        <f t="shared" si="56"/>
        <v>0</v>
      </c>
      <c r="M17">
        <f>'Reaching edge prob after ems 1'!$EZ18</f>
        <v>3.5032731138371326E-2</v>
      </c>
      <c r="N17">
        <f>'Reaching edge prob after ems 2'!$EZ18</f>
        <v>4.5314278389303846E-2</v>
      </c>
      <c r="O17">
        <f>1-EXP(-'Reaching edge prob after ems 1'!FC18*_k_in_ec_correction*($D17*_c1+'Input spectra'!S17))</f>
        <v>0.52816865999681351</v>
      </c>
      <c r="P17">
        <f>1-EXP(-(_t-'Reaching edge prob after ems 1'!FC18)*_k_in_ec_correction*($D17*_c1+'Input spectra'!S17))</f>
        <v>0.98373231667528682</v>
      </c>
      <c r="Q17">
        <f>1-EXP(-'Reaching edge prob after ems 2'!FC18*_k_in_ec_correction*($H17*_c2+'Input spectra'!S17))</f>
        <v>0.5088829895668282</v>
      </c>
      <c r="R17">
        <f>1-EXP(-(_t-'Reaching edge prob after ems 2'!FC18)*_k_in_ec_correction*($H17*_c2+'Input spectra'!S17))</f>
        <v>0.92595037481706177</v>
      </c>
      <c r="S17" s="16"/>
      <c r="T17" s="16"/>
      <c r="V17" s="7">
        <f t="shared" si="0"/>
        <v>0</v>
      </c>
      <c r="W17" s="7">
        <f t="shared" si="1"/>
        <v>0</v>
      </c>
      <c r="X17" s="7">
        <f t="shared" si="2"/>
        <v>0</v>
      </c>
      <c r="Y17" s="7">
        <f t="shared" si="35"/>
        <v>0</v>
      </c>
      <c r="Z17" s="7"/>
      <c r="AA17" s="7">
        <f t="shared" si="3"/>
        <v>0</v>
      </c>
      <c r="AB17" s="7">
        <f t="shared" si="36"/>
        <v>0</v>
      </c>
      <c r="AC17" s="7">
        <f t="shared" si="4"/>
        <v>0</v>
      </c>
      <c r="AD17" s="7">
        <f t="shared" si="37"/>
        <v>0</v>
      </c>
      <c r="AF17" s="7">
        <f t="shared" si="57"/>
        <v>0</v>
      </c>
      <c r="AG17" s="7">
        <f t="shared" si="58"/>
        <v>0</v>
      </c>
      <c r="AH17" s="7">
        <f t="shared" si="5"/>
        <v>0</v>
      </c>
      <c r="AI17" s="7"/>
      <c r="AJ17" s="7">
        <f t="shared" si="38"/>
        <v>0</v>
      </c>
      <c r="AK17" s="7">
        <f>'Initial absorption'!$G17*AJ17*$E17</f>
        <v>0</v>
      </c>
      <c r="AL17" s="7">
        <f t="shared" si="59"/>
        <v>0</v>
      </c>
      <c r="AM17" s="7">
        <f>'Initial absorption'!$M17*AL17*$I17</f>
        <v>0</v>
      </c>
      <c r="AN17" s="7"/>
      <c r="AO17" s="7">
        <f t="shared" si="60"/>
        <v>0</v>
      </c>
      <c r="AP17" s="7">
        <f t="shared" si="61"/>
        <v>0</v>
      </c>
      <c r="AQ17" s="7">
        <f t="shared" si="6"/>
        <v>0</v>
      </c>
      <c r="AR17" s="7"/>
      <c r="AS17" s="7">
        <f>(1 - 'Initial absorption'!$M17)*AL17</f>
        <v>0</v>
      </c>
      <c r="AT17" s="7">
        <f t="shared" si="62"/>
        <v>0</v>
      </c>
      <c r="AU17" s="7"/>
      <c r="BD17" s="7">
        <f t="shared" si="7"/>
        <v>0</v>
      </c>
      <c r="BE17" s="7">
        <f t="shared" si="8"/>
        <v>0</v>
      </c>
      <c r="BF17" s="7">
        <f t="shared" si="9"/>
        <v>0</v>
      </c>
      <c r="BG17" s="7">
        <f t="shared" si="39"/>
        <v>0</v>
      </c>
      <c r="BH17" s="7"/>
      <c r="BI17" s="7">
        <f t="shared" si="10"/>
        <v>0</v>
      </c>
      <c r="BJ17" s="7">
        <f t="shared" si="40"/>
        <v>0</v>
      </c>
      <c r="BK17" s="7">
        <f t="shared" si="11"/>
        <v>0</v>
      </c>
      <c r="BL17" s="7">
        <f t="shared" si="41"/>
        <v>0</v>
      </c>
      <c r="BN17" s="7">
        <f t="shared" si="63"/>
        <v>0</v>
      </c>
      <c r="BO17" s="7">
        <f t="shared" si="64"/>
        <v>0</v>
      </c>
      <c r="BP17" s="7">
        <f t="shared" si="65"/>
        <v>0</v>
      </c>
      <c r="BQ17" s="7"/>
      <c r="BR17" s="7">
        <f t="shared" si="42"/>
        <v>0</v>
      </c>
      <c r="BS17" s="7">
        <f>'Initial absorption'!$G17*BR17*$E17</f>
        <v>0</v>
      </c>
      <c r="BT17" s="7">
        <f t="shared" si="66"/>
        <v>0</v>
      </c>
      <c r="BU17" s="7">
        <f>'Initial absorption'!$M17*BT17*$I17</f>
        <v>0</v>
      </c>
      <c r="BV17" s="7"/>
      <c r="BW17" s="7">
        <f t="shared" si="67"/>
        <v>0</v>
      </c>
      <c r="BX17" s="7">
        <f t="shared" si="68"/>
        <v>0</v>
      </c>
      <c r="BY17" s="7">
        <f t="shared" si="13"/>
        <v>0</v>
      </c>
      <c r="BZ17" s="7"/>
      <c r="CA17" s="7">
        <f>(1 - 'Initial absorption'!$M17)*BT17</f>
        <v>0</v>
      </c>
      <c r="CB17" s="7">
        <f t="shared" si="69"/>
        <v>0</v>
      </c>
      <c r="CC17" s="7"/>
      <c r="CL17" s="7">
        <f t="shared" si="14"/>
        <v>0</v>
      </c>
      <c r="CM17" s="7">
        <f t="shared" si="15"/>
        <v>0</v>
      </c>
      <c r="CN17" s="7">
        <f t="shared" si="16"/>
        <v>0</v>
      </c>
      <c r="CO17" s="7">
        <f t="shared" si="43"/>
        <v>0</v>
      </c>
      <c r="CP17" s="7"/>
      <c r="CQ17" s="7">
        <f t="shared" si="17"/>
        <v>0</v>
      </c>
      <c r="CR17" s="7">
        <f t="shared" si="44"/>
        <v>0</v>
      </c>
      <c r="CS17" s="7">
        <f t="shared" si="18"/>
        <v>0</v>
      </c>
      <c r="CT17" s="7">
        <f t="shared" si="45"/>
        <v>0</v>
      </c>
      <c r="CV17" s="7">
        <f t="shared" si="70"/>
        <v>0</v>
      </c>
      <c r="CW17" s="7">
        <f t="shared" si="71"/>
        <v>0</v>
      </c>
      <c r="CX17" s="7">
        <f t="shared" si="72"/>
        <v>0</v>
      </c>
      <c r="CY17" s="7"/>
      <c r="CZ17" s="7">
        <f t="shared" si="46"/>
        <v>0</v>
      </c>
      <c r="DA17" s="7">
        <f>'Initial absorption'!$G17*CZ17*$E17</f>
        <v>0</v>
      </c>
      <c r="DB17" s="7">
        <f t="shared" si="73"/>
        <v>0</v>
      </c>
      <c r="DC17" s="7">
        <f>'Initial absorption'!$M17*DB17*$I17</f>
        <v>0</v>
      </c>
      <c r="DD17" s="7"/>
      <c r="DE17" s="7">
        <f t="shared" si="74"/>
        <v>0</v>
      </c>
      <c r="DF17" s="7">
        <f t="shared" si="75"/>
        <v>0</v>
      </c>
      <c r="DG17" s="7">
        <f t="shared" si="20"/>
        <v>0</v>
      </c>
      <c r="DH17" s="7"/>
      <c r="DI17" s="7">
        <f>(1 - 'Initial absorption'!$M17)*DB17</f>
        <v>0</v>
      </c>
      <c r="DJ17" s="7">
        <f t="shared" si="76"/>
        <v>0</v>
      </c>
      <c r="DK17" s="7"/>
      <c r="DT17" s="7">
        <f t="shared" si="21"/>
        <v>0</v>
      </c>
      <c r="DU17" s="7">
        <f t="shared" si="22"/>
        <v>0</v>
      </c>
      <c r="DV17" s="7">
        <f t="shared" si="23"/>
        <v>0</v>
      </c>
      <c r="DW17" s="7">
        <f t="shared" si="47"/>
        <v>0</v>
      </c>
      <c r="DX17" s="7"/>
      <c r="DY17" s="7">
        <f t="shared" si="24"/>
        <v>0</v>
      </c>
      <c r="DZ17" s="7">
        <f t="shared" si="48"/>
        <v>0</v>
      </c>
      <c r="EA17" s="7">
        <f t="shared" si="25"/>
        <v>0</v>
      </c>
      <c r="EB17" s="7">
        <f t="shared" si="49"/>
        <v>0</v>
      </c>
      <c r="ED17" s="7">
        <f t="shared" si="77"/>
        <v>0</v>
      </c>
      <c r="EE17" s="7">
        <f t="shared" si="78"/>
        <v>0</v>
      </c>
      <c r="EF17" s="7">
        <f t="shared" si="79"/>
        <v>0</v>
      </c>
      <c r="EG17" s="7"/>
      <c r="EH17" s="7">
        <f t="shared" si="50"/>
        <v>0</v>
      </c>
      <c r="EI17" s="7">
        <f>'Initial absorption'!$G17*EH17*$E17</f>
        <v>0</v>
      </c>
      <c r="EJ17" s="7">
        <f t="shared" si="80"/>
        <v>0</v>
      </c>
      <c r="EK17" s="7">
        <f>'Initial absorption'!$M17*EJ17*$I17</f>
        <v>0</v>
      </c>
      <c r="EL17" s="7"/>
      <c r="EM17" s="7">
        <f t="shared" si="81"/>
        <v>0</v>
      </c>
      <c r="EN17" s="7">
        <f t="shared" si="82"/>
        <v>0</v>
      </c>
      <c r="EO17" s="7">
        <f t="shared" si="27"/>
        <v>0</v>
      </c>
      <c r="EP17" s="7"/>
      <c r="EQ17" s="7">
        <f>(1 - 'Initial absorption'!$M17)*EJ17</f>
        <v>0</v>
      </c>
      <c r="ER17" s="7">
        <f t="shared" si="83"/>
        <v>0</v>
      </c>
      <c r="ES17" s="7"/>
      <c r="FB17" s="7">
        <f t="shared" si="28"/>
        <v>0</v>
      </c>
      <c r="FC17" s="7">
        <f t="shared" si="29"/>
        <v>0</v>
      </c>
      <c r="FD17" s="7">
        <f t="shared" si="30"/>
        <v>0</v>
      </c>
      <c r="FE17" s="7">
        <f t="shared" si="51"/>
        <v>0</v>
      </c>
      <c r="FF17" s="7"/>
      <c r="FG17" s="7">
        <f t="shared" si="31"/>
        <v>0</v>
      </c>
      <c r="FH17" s="7">
        <f t="shared" si="52"/>
        <v>0</v>
      </c>
      <c r="FI17" s="7">
        <f t="shared" si="32"/>
        <v>0</v>
      </c>
      <c r="FJ17" s="7">
        <f t="shared" si="53"/>
        <v>0</v>
      </c>
      <c r="FL17" s="7">
        <f t="shared" si="84"/>
        <v>0</v>
      </c>
      <c r="FM17" s="7">
        <f t="shared" si="85"/>
        <v>0</v>
      </c>
      <c r="FN17" s="7">
        <f t="shared" si="86"/>
        <v>0</v>
      </c>
      <c r="FO17" s="7"/>
      <c r="FP17" s="7">
        <f t="shared" si="54"/>
        <v>0</v>
      </c>
      <c r="FQ17" s="7">
        <f>'Initial absorption'!$G17*FP17*$E17</f>
        <v>0</v>
      </c>
      <c r="FR17" s="7">
        <f t="shared" si="87"/>
        <v>0</v>
      </c>
      <c r="FS17" s="7">
        <f>'Initial absorption'!$M17*FR17*$I17</f>
        <v>0</v>
      </c>
      <c r="FT17" s="7"/>
      <c r="FU17" s="7">
        <f t="shared" si="88"/>
        <v>0</v>
      </c>
      <c r="FV17" s="7">
        <f t="shared" si="89"/>
        <v>0</v>
      </c>
      <c r="FW17" s="7">
        <f t="shared" si="34"/>
        <v>0</v>
      </c>
      <c r="FX17" s="7"/>
      <c r="FY17" s="7">
        <f>(1 - 'Initial absorption'!$M17)*FR17</f>
        <v>0</v>
      </c>
      <c r="FZ17" s="7">
        <f t="shared" si="90"/>
        <v>0</v>
      </c>
      <c r="GA17" s="7"/>
    </row>
    <row r="18" spans="3:188" x14ac:dyDescent="0.25">
      <c r="C18">
        <v>360</v>
      </c>
      <c r="D18">
        <f>'Input spectra'!B18</f>
        <v>1.66374204665438</v>
      </c>
      <c r="E18">
        <f>'Initial absorption'!I18</f>
        <v>0.98593039246617675</v>
      </c>
      <c r="F18">
        <f>'Input spectra'!C18</f>
        <v>0</v>
      </c>
      <c r="G18">
        <f t="shared" si="55"/>
        <v>0</v>
      </c>
      <c r="H18">
        <f>'Input spectra'!D18</f>
        <v>1.4286952984924</v>
      </c>
      <c r="I18">
        <f>'Initial absorption'!O18</f>
        <v>0.97965006207356664</v>
      </c>
      <c r="J18">
        <f>'Input spectra'!E18</f>
        <v>0</v>
      </c>
      <c r="K18">
        <f t="shared" si="56"/>
        <v>0</v>
      </c>
      <c r="M18">
        <f>'Reaching edge prob after ems 1'!$EZ19</f>
        <v>3.604200986924451E-2</v>
      </c>
      <c r="N18">
        <f>'Reaching edge prob after ems 2'!$EZ19</f>
        <v>4.6301438033621592E-2</v>
      </c>
      <c r="O18">
        <f>1-EXP(-'Reaching edge prob after ems 1'!FC19*_k_in_ec_correction*($D18*_c1+'Input spectra'!S18))</f>
        <v>0.52681433528861366</v>
      </c>
      <c r="P18">
        <f>1-EXP(-(_t-'Reaching edge prob after ems 1'!FC19)*_k_in_ec_correction*($D18*_c1+'Input spectra'!S18))</f>
        <v>0.97983857043802014</v>
      </c>
      <c r="Q18">
        <f>1-EXP(-'Reaching edge prob after ems 2'!FC19*_k_in_ec_correction*($H18*_c2+'Input spectra'!S18))</f>
        <v>0.50651733692232437</v>
      </c>
      <c r="R18">
        <f>1-EXP(-(_t-'Reaching edge prob after ems 2'!FC19)*_k_in_ec_correction*($H18*_c2+'Input spectra'!S18))</f>
        <v>0.91874975320694841</v>
      </c>
      <c r="S18" s="16"/>
      <c r="T18" s="16"/>
      <c r="V18" s="7">
        <f t="shared" si="0"/>
        <v>0</v>
      </c>
      <c r="W18" s="7">
        <f t="shared" si="1"/>
        <v>0</v>
      </c>
      <c r="X18" s="7">
        <f t="shared" si="2"/>
        <v>0</v>
      </c>
      <c r="Y18" s="7">
        <f t="shared" si="35"/>
        <v>0</v>
      </c>
      <c r="Z18" s="7"/>
      <c r="AA18" s="7">
        <f t="shared" si="3"/>
        <v>0</v>
      </c>
      <c r="AB18" s="7">
        <f t="shared" si="36"/>
        <v>0</v>
      </c>
      <c r="AC18" s="7">
        <f t="shared" si="4"/>
        <v>0</v>
      </c>
      <c r="AD18" s="7">
        <f t="shared" si="37"/>
        <v>0</v>
      </c>
      <c r="AF18" s="7">
        <f t="shared" si="57"/>
        <v>0</v>
      </c>
      <c r="AG18" s="7">
        <f t="shared" si="58"/>
        <v>0</v>
      </c>
      <c r="AH18" s="7">
        <f t="shared" si="5"/>
        <v>0</v>
      </c>
      <c r="AI18" s="7"/>
      <c r="AJ18" s="7">
        <f t="shared" si="38"/>
        <v>0</v>
      </c>
      <c r="AK18" s="7">
        <f>'Initial absorption'!$G18*AJ18*$E18</f>
        <v>0</v>
      </c>
      <c r="AL18" s="7">
        <f t="shared" si="59"/>
        <v>0</v>
      </c>
      <c r="AM18" s="7">
        <f>'Initial absorption'!$M18*AL18*$I18</f>
        <v>0</v>
      </c>
      <c r="AN18" s="7"/>
      <c r="AO18" s="7">
        <f t="shared" si="60"/>
        <v>0</v>
      </c>
      <c r="AP18" s="7">
        <f t="shared" si="61"/>
        <v>0</v>
      </c>
      <c r="AQ18" s="7">
        <f t="shared" si="6"/>
        <v>0</v>
      </c>
      <c r="AR18" s="7"/>
      <c r="AS18" s="7">
        <f>(1 - 'Initial absorption'!$M18)*AL18</f>
        <v>0</v>
      </c>
      <c r="AT18" s="7">
        <f t="shared" si="62"/>
        <v>0</v>
      </c>
      <c r="AU18" s="7"/>
      <c r="BD18" s="7">
        <f t="shared" si="7"/>
        <v>0</v>
      </c>
      <c r="BE18" s="7">
        <f t="shared" si="8"/>
        <v>0</v>
      </c>
      <c r="BF18" s="7">
        <f t="shared" si="9"/>
        <v>0</v>
      </c>
      <c r="BG18" s="7">
        <f t="shared" si="39"/>
        <v>0</v>
      </c>
      <c r="BH18" s="7"/>
      <c r="BI18" s="7">
        <f t="shared" si="10"/>
        <v>0</v>
      </c>
      <c r="BJ18" s="7">
        <f t="shared" si="40"/>
        <v>0</v>
      </c>
      <c r="BK18" s="7">
        <f t="shared" si="11"/>
        <v>0</v>
      </c>
      <c r="BL18" s="7">
        <f t="shared" si="41"/>
        <v>0</v>
      </c>
      <c r="BN18" s="7">
        <f t="shared" si="63"/>
        <v>0</v>
      </c>
      <c r="BO18" s="7">
        <f t="shared" si="64"/>
        <v>0</v>
      </c>
      <c r="BP18" s="7">
        <f t="shared" si="65"/>
        <v>0</v>
      </c>
      <c r="BQ18" s="7"/>
      <c r="BR18" s="7">
        <f t="shared" si="42"/>
        <v>0</v>
      </c>
      <c r="BS18" s="7">
        <f>'Initial absorption'!$G18*BR18*$E18</f>
        <v>0</v>
      </c>
      <c r="BT18" s="7">
        <f t="shared" si="66"/>
        <v>0</v>
      </c>
      <c r="BU18" s="7">
        <f>'Initial absorption'!$M18*BT18*$I18</f>
        <v>0</v>
      </c>
      <c r="BV18" s="7"/>
      <c r="BW18" s="7">
        <f t="shared" si="67"/>
        <v>0</v>
      </c>
      <c r="BX18" s="7">
        <f t="shared" si="68"/>
        <v>0</v>
      </c>
      <c r="BY18" s="7">
        <f t="shared" si="13"/>
        <v>0</v>
      </c>
      <c r="BZ18" s="7"/>
      <c r="CA18" s="7">
        <f>(1 - 'Initial absorption'!$M18)*BT18</f>
        <v>0</v>
      </c>
      <c r="CB18" s="7">
        <f t="shared" si="69"/>
        <v>0</v>
      </c>
      <c r="CC18" s="7"/>
      <c r="CL18" s="7">
        <f t="shared" si="14"/>
        <v>0</v>
      </c>
      <c r="CM18" s="7">
        <f t="shared" si="15"/>
        <v>0</v>
      </c>
      <c r="CN18" s="7">
        <f t="shared" si="16"/>
        <v>0</v>
      </c>
      <c r="CO18" s="7">
        <f t="shared" si="43"/>
        <v>0</v>
      </c>
      <c r="CP18" s="7"/>
      <c r="CQ18" s="7">
        <f t="shared" si="17"/>
        <v>0</v>
      </c>
      <c r="CR18" s="7">
        <f t="shared" si="44"/>
        <v>0</v>
      </c>
      <c r="CS18" s="7">
        <f t="shared" si="18"/>
        <v>0</v>
      </c>
      <c r="CT18" s="7">
        <f t="shared" si="45"/>
        <v>0</v>
      </c>
      <c r="CV18" s="7">
        <f t="shared" si="70"/>
        <v>0</v>
      </c>
      <c r="CW18" s="7">
        <f t="shared" si="71"/>
        <v>0</v>
      </c>
      <c r="CX18" s="7">
        <f t="shared" si="72"/>
        <v>0</v>
      </c>
      <c r="CY18" s="7"/>
      <c r="CZ18" s="7">
        <f t="shared" si="46"/>
        <v>0</v>
      </c>
      <c r="DA18" s="7">
        <f>'Initial absorption'!$G18*CZ18*$E18</f>
        <v>0</v>
      </c>
      <c r="DB18" s="7">
        <f t="shared" si="73"/>
        <v>0</v>
      </c>
      <c r="DC18" s="7">
        <f>'Initial absorption'!$M18*DB18*$I18</f>
        <v>0</v>
      </c>
      <c r="DD18" s="7"/>
      <c r="DE18" s="7">
        <f t="shared" si="74"/>
        <v>0</v>
      </c>
      <c r="DF18" s="7">
        <f t="shared" si="75"/>
        <v>0</v>
      </c>
      <c r="DG18" s="7">
        <f t="shared" si="20"/>
        <v>0</v>
      </c>
      <c r="DH18" s="7"/>
      <c r="DI18" s="7">
        <f>(1 - 'Initial absorption'!$M18)*DB18</f>
        <v>0</v>
      </c>
      <c r="DJ18" s="7">
        <f t="shared" si="76"/>
        <v>0</v>
      </c>
      <c r="DK18" s="7"/>
      <c r="DT18" s="7">
        <f t="shared" si="21"/>
        <v>0</v>
      </c>
      <c r="DU18" s="7">
        <f t="shared" si="22"/>
        <v>0</v>
      </c>
      <c r="DV18" s="7">
        <f t="shared" si="23"/>
        <v>0</v>
      </c>
      <c r="DW18" s="7">
        <f t="shared" si="47"/>
        <v>0</v>
      </c>
      <c r="DX18" s="7"/>
      <c r="DY18" s="7">
        <f t="shared" si="24"/>
        <v>0</v>
      </c>
      <c r="DZ18" s="7">
        <f t="shared" si="48"/>
        <v>0</v>
      </c>
      <c r="EA18" s="7">
        <f t="shared" si="25"/>
        <v>0</v>
      </c>
      <c r="EB18" s="7">
        <f t="shared" si="49"/>
        <v>0</v>
      </c>
      <c r="ED18" s="7">
        <f t="shared" si="77"/>
        <v>0</v>
      </c>
      <c r="EE18" s="7">
        <f t="shared" si="78"/>
        <v>0</v>
      </c>
      <c r="EF18" s="7">
        <f t="shared" si="79"/>
        <v>0</v>
      </c>
      <c r="EG18" s="7"/>
      <c r="EH18" s="7">
        <f t="shared" si="50"/>
        <v>0</v>
      </c>
      <c r="EI18" s="7">
        <f>'Initial absorption'!$G18*EH18*$E18</f>
        <v>0</v>
      </c>
      <c r="EJ18" s="7">
        <f t="shared" si="80"/>
        <v>0</v>
      </c>
      <c r="EK18" s="7">
        <f>'Initial absorption'!$M18*EJ18*$I18</f>
        <v>0</v>
      </c>
      <c r="EL18" s="7"/>
      <c r="EM18" s="7">
        <f t="shared" si="81"/>
        <v>0</v>
      </c>
      <c r="EN18" s="7">
        <f t="shared" si="82"/>
        <v>0</v>
      </c>
      <c r="EO18" s="7">
        <f t="shared" si="27"/>
        <v>0</v>
      </c>
      <c r="EP18" s="7"/>
      <c r="EQ18" s="7">
        <f>(1 - 'Initial absorption'!$M18)*EJ18</f>
        <v>0</v>
      </c>
      <c r="ER18" s="7">
        <f t="shared" si="83"/>
        <v>0</v>
      </c>
      <c r="ES18" s="7"/>
      <c r="FB18" s="7">
        <f t="shared" si="28"/>
        <v>0</v>
      </c>
      <c r="FC18" s="7">
        <f t="shared" si="29"/>
        <v>0</v>
      </c>
      <c r="FD18" s="7">
        <f t="shared" si="30"/>
        <v>0</v>
      </c>
      <c r="FE18" s="7">
        <f t="shared" si="51"/>
        <v>0</v>
      </c>
      <c r="FF18" s="7"/>
      <c r="FG18" s="7">
        <f t="shared" si="31"/>
        <v>0</v>
      </c>
      <c r="FH18" s="7">
        <f t="shared" si="52"/>
        <v>0</v>
      </c>
      <c r="FI18" s="7">
        <f t="shared" si="32"/>
        <v>0</v>
      </c>
      <c r="FJ18" s="7">
        <f t="shared" si="53"/>
        <v>0</v>
      </c>
      <c r="FL18" s="7">
        <f t="shared" si="84"/>
        <v>0</v>
      </c>
      <c r="FM18" s="7">
        <f t="shared" si="85"/>
        <v>0</v>
      </c>
      <c r="FN18" s="7">
        <f t="shared" si="86"/>
        <v>0</v>
      </c>
      <c r="FO18" s="7"/>
      <c r="FP18" s="7">
        <f t="shared" si="54"/>
        <v>0</v>
      </c>
      <c r="FQ18" s="7">
        <f>'Initial absorption'!$G18*FP18*$E18</f>
        <v>0</v>
      </c>
      <c r="FR18" s="7">
        <f t="shared" si="87"/>
        <v>0</v>
      </c>
      <c r="FS18" s="7">
        <f>'Initial absorption'!$M18*FR18*$I18</f>
        <v>0</v>
      </c>
      <c r="FT18" s="7"/>
      <c r="FU18" s="7">
        <f t="shared" si="88"/>
        <v>0</v>
      </c>
      <c r="FV18" s="7">
        <f t="shared" si="89"/>
        <v>0</v>
      </c>
      <c r="FW18" s="7">
        <f t="shared" si="34"/>
        <v>0</v>
      </c>
      <c r="FX18" s="7"/>
      <c r="FY18" s="7">
        <f>(1 - 'Initial absorption'!$M18)*FR18</f>
        <v>0</v>
      </c>
      <c r="FZ18" s="7">
        <f t="shared" si="90"/>
        <v>0</v>
      </c>
      <c r="GA18" s="7"/>
    </row>
    <row r="19" spans="3:188" x14ac:dyDescent="0.25">
      <c r="C19">
        <v>365</v>
      </c>
      <c r="D19">
        <f>'Input spectra'!B19</f>
        <v>1.5870518567258201</v>
      </c>
      <c r="E19">
        <f>'Initial absorption'!I19</f>
        <v>0.98627330909004995</v>
      </c>
      <c r="F19">
        <f>'Input spectra'!C19</f>
        <v>0</v>
      </c>
      <c r="G19">
        <f t="shared" si="55"/>
        <v>0</v>
      </c>
      <c r="H19">
        <f>'Input spectra'!D19</f>
        <v>1.3842162615476099</v>
      </c>
      <c r="I19">
        <f>'Initial absorption'!O19</f>
        <v>0.98044362374125149</v>
      </c>
      <c r="J19">
        <f>'Input spectra'!E19</f>
        <v>0</v>
      </c>
      <c r="K19">
        <f t="shared" si="56"/>
        <v>0</v>
      </c>
      <c r="M19">
        <f>'Reaching edge prob after ems 1'!$EZ20</f>
        <v>3.7147590047201182E-2</v>
      </c>
      <c r="N19">
        <f>'Reaching edge prob after ems 2'!$EZ20</f>
        <v>4.7407596851209724E-2</v>
      </c>
      <c r="O19">
        <f>1-EXP(-'Reaching edge prob after ems 1'!FC20*_k_in_ec_correction*($D19*_c1+'Input spectra'!S19))</f>
        <v>0.52517658100745845</v>
      </c>
      <c r="P19">
        <f>1-EXP(-(_t-'Reaching edge prob after ems 1'!FC20)*_k_in_ec_correction*($D19*_c1+'Input spectra'!S19))</f>
        <v>0.97506419534946986</v>
      </c>
      <c r="Q19">
        <f>1-EXP(-'Reaching edge prob after ems 2'!FC20*_k_in_ec_correction*($H19*_c2+'Input spectra'!S19))</f>
        <v>0.50379122049718406</v>
      </c>
      <c r="R19">
        <f>1-EXP(-(_t-'Reaching edge prob after ems 2'!FC20)*_k_in_ec_correction*($H19*_c2+'Input spectra'!S19))</f>
        <v>0.91046004806495917</v>
      </c>
      <c r="S19" s="16"/>
      <c r="T19" s="16"/>
      <c r="V19" s="7">
        <f t="shared" si="0"/>
        <v>0</v>
      </c>
      <c r="W19" s="7">
        <f t="shared" si="1"/>
        <v>0</v>
      </c>
      <c r="X19" s="7">
        <f t="shared" si="2"/>
        <v>0</v>
      </c>
      <c r="Y19" s="7">
        <f t="shared" si="35"/>
        <v>0</v>
      </c>
      <c r="Z19" s="7"/>
      <c r="AA19" s="7">
        <f t="shared" si="3"/>
        <v>0</v>
      </c>
      <c r="AB19" s="7">
        <f t="shared" si="36"/>
        <v>0</v>
      </c>
      <c r="AC19" s="7">
        <f t="shared" si="4"/>
        <v>0</v>
      </c>
      <c r="AD19" s="7">
        <f t="shared" si="37"/>
        <v>0</v>
      </c>
      <c r="AF19" s="7">
        <f t="shared" si="57"/>
        <v>0</v>
      </c>
      <c r="AG19" s="7">
        <f t="shared" si="58"/>
        <v>0</v>
      </c>
      <c r="AH19" s="7">
        <f t="shared" si="5"/>
        <v>0</v>
      </c>
      <c r="AI19" s="7"/>
      <c r="AJ19" s="7">
        <f t="shared" si="38"/>
        <v>0</v>
      </c>
      <c r="AK19" s="7">
        <f>'Initial absorption'!$G19*AJ19*$E19</f>
        <v>0</v>
      </c>
      <c r="AL19" s="7">
        <f t="shared" si="59"/>
        <v>0</v>
      </c>
      <c r="AM19" s="7">
        <f>'Initial absorption'!$M19*AL19*$I19</f>
        <v>0</v>
      </c>
      <c r="AN19" s="7"/>
      <c r="AO19" s="7">
        <f t="shared" si="60"/>
        <v>0</v>
      </c>
      <c r="AP19" s="7">
        <f t="shared" si="61"/>
        <v>0</v>
      </c>
      <c r="AQ19" s="7">
        <f t="shared" si="6"/>
        <v>0</v>
      </c>
      <c r="AR19" s="7"/>
      <c r="AS19" s="7">
        <f>(1 - 'Initial absorption'!$M19)*AL19</f>
        <v>0</v>
      </c>
      <c r="AT19" s="7">
        <f t="shared" si="62"/>
        <v>0</v>
      </c>
      <c r="AU19" s="7"/>
      <c r="AV19" s="7"/>
      <c r="BD19" s="7">
        <f t="shared" si="7"/>
        <v>0</v>
      </c>
      <c r="BE19" s="7">
        <f t="shared" si="8"/>
        <v>0</v>
      </c>
      <c r="BF19" s="7">
        <f t="shared" si="9"/>
        <v>0</v>
      </c>
      <c r="BG19" s="7">
        <f t="shared" si="39"/>
        <v>0</v>
      </c>
      <c r="BH19" s="7"/>
      <c r="BI19" s="7">
        <f t="shared" si="10"/>
        <v>0</v>
      </c>
      <c r="BJ19" s="7">
        <f t="shared" si="40"/>
        <v>0</v>
      </c>
      <c r="BK19" s="7">
        <f t="shared" si="11"/>
        <v>0</v>
      </c>
      <c r="BL19" s="7">
        <f t="shared" si="41"/>
        <v>0</v>
      </c>
      <c r="BN19" s="7">
        <f t="shared" si="63"/>
        <v>0</v>
      </c>
      <c r="BO19" s="7">
        <f t="shared" si="64"/>
        <v>0</v>
      </c>
      <c r="BP19" s="7">
        <f t="shared" si="65"/>
        <v>0</v>
      </c>
      <c r="BQ19" s="7"/>
      <c r="BR19" s="7">
        <f t="shared" si="42"/>
        <v>0</v>
      </c>
      <c r="BS19" s="7">
        <f>'Initial absorption'!$G19*BR19*$E19</f>
        <v>0</v>
      </c>
      <c r="BT19" s="7">
        <f t="shared" si="66"/>
        <v>0</v>
      </c>
      <c r="BU19" s="7">
        <f>'Initial absorption'!$M19*BT19*$I19</f>
        <v>0</v>
      </c>
      <c r="BV19" s="7"/>
      <c r="BW19" s="7">
        <f t="shared" si="67"/>
        <v>0</v>
      </c>
      <c r="BX19" s="7">
        <f t="shared" si="68"/>
        <v>0</v>
      </c>
      <c r="BY19" s="7">
        <f t="shared" si="13"/>
        <v>0</v>
      </c>
      <c r="BZ19" s="7"/>
      <c r="CA19" s="7">
        <f>(1 - 'Initial absorption'!$M19)*BT19</f>
        <v>0</v>
      </c>
      <c r="CB19" s="7">
        <f t="shared" si="69"/>
        <v>0</v>
      </c>
      <c r="CC19" s="7"/>
      <c r="CD19" s="7"/>
      <c r="CL19" s="7">
        <f t="shared" si="14"/>
        <v>0</v>
      </c>
      <c r="CM19" s="7">
        <f t="shared" si="15"/>
        <v>0</v>
      </c>
      <c r="CN19" s="7">
        <f t="shared" si="16"/>
        <v>0</v>
      </c>
      <c r="CO19" s="7">
        <f t="shared" si="43"/>
        <v>0</v>
      </c>
      <c r="CP19" s="7"/>
      <c r="CQ19" s="7">
        <f t="shared" si="17"/>
        <v>0</v>
      </c>
      <c r="CR19" s="7">
        <f t="shared" si="44"/>
        <v>0</v>
      </c>
      <c r="CS19" s="7">
        <f t="shared" si="18"/>
        <v>0</v>
      </c>
      <c r="CT19" s="7">
        <f t="shared" si="45"/>
        <v>0</v>
      </c>
      <c r="CV19" s="7">
        <f t="shared" si="70"/>
        <v>0</v>
      </c>
      <c r="CW19" s="7">
        <f t="shared" si="71"/>
        <v>0</v>
      </c>
      <c r="CX19" s="7">
        <f t="shared" si="72"/>
        <v>0</v>
      </c>
      <c r="CY19" s="7"/>
      <c r="CZ19" s="7">
        <f t="shared" si="46"/>
        <v>0</v>
      </c>
      <c r="DA19" s="7">
        <f>'Initial absorption'!$G19*CZ19*$E19</f>
        <v>0</v>
      </c>
      <c r="DB19" s="7">
        <f t="shared" si="73"/>
        <v>0</v>
      </c>
      <c r="DC19" s="7">
        <f>'Initial absorption'!$M19*DB19*$I19</f>
        <v>0</v>
      </c>
      <c r="DD19" s="7"/>
      <c r="DE19" s="7">
        <f t="shared" si="74"/>
        <v>0</v>
      </c>
      <c r="DF19" s="7">
        <f t="shared" si="75"/>
        <v>0</v>
      </c>
      <c r="DG19" s="7">
        <f t="shared" si="20"/>
        <v>0</v>
      </c>
      <c r="DH19" s="7"/>
      <c r="DI19" s="7">
        <f>(1 - 'Initial absorption'!$M19)*DB19</f>
        <v>0</v>
      </c>
      <c r="DJ19" s="7">
        <f t="shared" si="76"/>
        <v>0</v>
      </c>
      <c r="DK19" s="7"/>
      <c r="DL19" s="7"/>
      <c r="DT19" s="7">
        <f t="shared" si="21"/>
        <v>0</v>
      </c>
      <c r="DU19" s="7">
        <f t="shared" si="22"/>
        <v>0</v>
      </c>
      <c r="DV19" s="7">
        <f t="shared" si="23"/>
        <v>0</v>
      </c>
      <c r="DW19" s="7">
        <f t="shared" si="47"/>
        <v>0</v>
      </c>
      <c r="DX19" s="7"/>
      <c r="DY19" s="7">
        <f t="shared" si="24"/>
        <v>0</v>
      </c>
      <c r="DZ19" s="7">
        <f t="shared" si="48"/>
        <v>0</v>
      </c>
      <c r="EA19" s="7">
        <f t="shared" si="25"/>
        <v>0</v>
      </c>
      <c r="EB19" s="7">
        <f t="shared" si="49"/>
        <v>0</v>
      </c>
      <c r="ED19" s="7">
        <f t="shared" si="77"/>
        <v>0</v>
      </c>
      <c r="EE19" s="7">
        <f t="shared" si="78"/>
        <v>0</v>
      </c>
      <c r="EF19" s="7">
        <f t="shared" si="79"/>
        <v>0</v>
      </c>
      <c r="EG19" s="7"/>
      <c r="EH19" s="7">
        <f t="shared" si="50"/>
        <v>0</v>
      </c>
      <c r="EI19" s="7">
        <f>'Initial absorption'!$G19*EH19*$E19</f>
        <v>0</v>
      </c>
      <c r="EJ19" s="7">
        <f t="shared" si="80"/>
        <v>0</v>
      </c>
      <c r="EK19" s="7">
        <f>'Initial absorption'!$M19*EJ19*$I19</f>
        <v>0</v>
      </c>
      <c r="EL19" s="7"/>
      <c r="EM19" s="7">
        <f t="shared" si="81"/>
        <v>0</v>
      </c>
      <c r="EN19" s="7">
        <f t="shared" si="82"/>
        <v>0</v>
      </c>
      <c r="EO19" s="7">
        <f t="shared" si="27"/>
        <v>0</v>
      </c>
      <c r="EP19" s="7"/>
      <c r="EQ19" s="7">
        <f>(1 - 'Initial absorption'!$M19)*EJ19</f>
        <v>0</v>
      </c>
      <c r="ER19" s="7">
        <f t="shared" si="83"/>
        <v>0</v>
      </c>
      <c r="ES19" s="7"/>
      <c r="ET19" s="7"/>
      <c r="FB19" s="7">
        <f t="shared" si="28"/>
        <v>0</v>
      </c>
      <c r="FC19" s="7">
        <f t="shared" si="29"/>
        <v>0</v>
      </c>
      <c r="FD19" s="7">
        <f t="shared" si="30"/>
        <v>0</v>
      </c>
      <c r="FE19" s="7">
        <f t="shared" si="51"/>
        <v>0</v>
      </c>
      <c r="FF19" s="7"/>
      <c r="FG19" s="7">
        <f t="shared" si="31"/>
        <v>0</v>
      </c>
      <c r="FH19" s="7">
        <f t="shared" si="52"/>
        <v>0</v>
      </c>
      <c r="FI19" s="7">
        <f t="shared" si="32"/>
        <v>0</v>
      </c>
      <c r="FJ19" s="7">
        <f t="shared" si="53"/>
        <v>0</v>
      </c>
      <c r="FL19" s="7">
        <f t="shared" si="84"/>
        <v>0</v>
      </c>
      <c r="FM19" s="7">
        <f t="shared" si="85"/>
        <v>0</v>
      </c>
      <c r="FN19" s="7">
        <f t="shared" si="86"/>
        <v>0</v>
      </c>
      <c r="FO19" s="7"/>
      <c r="FP19" s="7">
        <f t="shared" si="54"/>
        <v>0</v>
      </c>
      <c r="FQ19" s="7">
        <f>'Initial absorption'!$G19*FP19*$E19</f>
        <v>0</v>
      </c>
      <c r="FR19" s="7">
        <f t="shared" si="87"/>
        <v>0</v>
      </c>
      <c r="FS19" s="7">
        <f>'Initial absorption'!$M19*FR19*$I19</f>
        <v>0</v>
      </c>
      <c r="FT19" s="7"/>
      <c r="FU19" s="7">
        <f t="shared" si="88"/>
        <v>0</v>
      </c>
      <c r="FV19" s="7">
        <f t="shared" si="89"/>
        <v>0</v>
      </c>
      <c r="FW19" s="7">
        <f t="shared" si="34"/>
        <v>0</v>
      </c>
      <c r="FX19" s="7"/>
      <c r="FY19" s="7">
        <f>(1 - 'Initial absorption'!$M19)*FR19</f>
        <v>0</v>
      </c>
      <c r="FZ19" s="7">
        <f t="shared" si="90"/>
        <v>0</v>
      </c>
      <c r="GA19" s="7"/>
      <c r="GB19" s="7"/>
    </row>
    <row r="20" spans="3:188" x14ac:dyDescent="0.25">
      <c r="C20">
        <v>370</v>
      </c>
      <c r="D20">
        <f>'Input spectra'!B20</f>
        <v>1.5103616667972599</v>
      </c>
      <c r="E20">
        <f>'Initial absorption'!I20</f>
        <v>0.98657232457480581</v>
      </c>
      <c r="F20">
        <f>'Input spectra'!C20</f>
        <v>0</v>
      </c>
      <c r="G20">
        <f t="shared" si="55"/>
        <v>0</v>
      </c>
      <c r="H20">
        <f>'Input spectra'!D20</f>
        <v>1.33082382631698</v>
      </c>
      <c r="I20">
        <f>'Initial absorption'!O20</f>
        <v>0.98105752255939205</v>
      </c>
      <c r="J20">
        <f>'Input spectra'!E20</f>
        <v>0</v>
      </c>
      <c r="K20">
        <f t="shared" si="56"/>
        <v>0</v>
      </c>
      <c r="M20">
        <f>'Reaching edge prob after ems 1'!$EZ21</f>
        <v>3.8369622257494344E-2</v>
      </c>
      <c r="N20">
        <f>'Reaching edge prob after ems 2'!$EZ21</f>
        <v>4.8821993907441935E-2</v>
      </c>
      <c r="O20">
        <f>1-EXP(-'Reaching edge prob after ems 1'!FC21*_k_in_ec_correction*($D20*_c1+'Input spectra'!S20))</f>
        <v>0.52318721026888326</v>
      </c>
      <c r="P20">
        <f>1-EXP(-(_t-'Reaching edge prob after ems 1'!FC21)*_k_in_ec_correction*($D20*_c1+'Input spectra'!S20))</f>
        <v>0.96919200252316273</v>
      </c>
      <c r="Q20">
        <f>1-EXP(-'Reaching edge prob after ems 2'!FC21*_k_in_ec_correction*($H20*_c2+'Input spectra'!S20))</f>
        <v>0.50020207509103864</v>
      </c>
      <c r="R20">
        <f>1-EXP(-(_t-'Reaching edge prob after ems 2'!FC21)*_k_in_ec_correction*($H20*_c2+'Input spectra'!S20))</f>
        <v>0.89957022256559016</v>
      </c>
      <c r="S20" s="16"/>
      <c r="T20" s="16"/>
      <c r="V20" s="7">
        <f t="shared" si="0"/>
        <v>0</v>
      </c>
      <c r="W20" s="7">
        <f t="shared" si="1"/>
        <v>0</v>
      </c>
      <c r="X20" s="7">
        <f t="shared" si="2"/>
        <v>0</v>
      </c>
      <c r="Y20" s="7">
        <f t="shared" si="35"/>
        <v>0</v>
      </c>
      <c r="Z20" s="7"/>
      <c r="AA20" s="7">
        <f t="shared" si="3"/>
        <v>0</v>
      </c>
      <c r="AB20" s="7">
        <f t="shared" si="36"/>
        <v>0</v>
      </c>
      <c r="AC20" s="7">
        <f t="shared" si="4"/>
        <v>0</v>
      </c>
      <c r="AD20" s="7">
        <f t="shared" si="37"/>
        <v>0</v>
      </c>
      <c r="AF20" s="7">
        <f t="shared" si="57"/>
        <v>0</v>
      </c>
      <c r="AG20" s="7">
        <f t="shared" si="58"/>
        <v>0</v>
      </c>
      <c r="AH20" s="7">
        <f t="shared" si="5"/>
        <v>0</v>
      </c>
      <c r="AI20" s="7"/>
      <c r="AJ20" s="7">
        <f t="shared" si="38"/>
        <v>0</v>
      </c>
      <c r="AK20" s="7">
        <f>'Initial absorption'!$G20*AJ20*$E20</f>
        <v>0</v>
      </c>
      <c r="AL20" s="7">
        <f t="shared" si="59"/>
        <v>0</v>
      </c>
      <c r="AM20" s="7">
        <f>'Initial absorption'!$M20*AL20*$I20</f>
        <v>0</v>
      </c>
      <c r="AN20" s="7"/>
      <c r="AO20" s="7">
        <f t="shared" si="60"/>
        <v>0</v>
      </c>
      <c r="AP20" s="7">
        <f t="shared" si="61"/>
        <v>0</v>
      </c>
      <c r="AQ20" s="7">
        <f t="shared" si="6"/>
        <v>0</v>
      </c>
      <c r="AR20" s="7"/>
      <c r="AS20" s="7">
        <f>(1 - 'Initial absorption'!$M20)*AL20</f>
        <v>0</v>
      </c>
      <c r="AT20" s="7">
        <f t="shared" si="62"/>
        <v>0</v>
      </c>
      <c r="AU20" s="7"/>
      <c r="AV20" s="7"/>
      <c r="BD20" s="7">
        <f t="shared" si="7"/>
        <v>0</v>
      </c>
      <c r="BE20" s="7">
        <f t="shared" si="8"/>
        <v>0</v>
      </c>
      <c r="BF20" s="7">
        <f t="shared" si="9"/>
        <v>0</v>
      </c>
      <c r="BG20" s="7">
        <f t="shared" si="39"/>
        <v>0</v>
      </c>
      <c r="BH20" s="7"/>
      <c r="BI20" s="7">
        <f t="shared" si="10"/>
        <v>0</v>
      </c>
      <c r="BJ20" s="7">
        <f t="shared" si="40"/>
        <v>0</v>
      </c>
      <c r="BK20" s="7">
        <f t="shared" si="11"/>
        <v>0</v>
      </c>
      <c r="BL20" s="7">
        <f t="shared" si="41"/>
        <v>0</v>
      </c>
      <c r="BN20" s="7">
        <f t="shared" si="63"/>
        <v>0</v>
      </c>
      <c r="BO20" s="7">
        <f t="shared" si="64"/>
        <v>0</v>
      </c>
      <c r="BP20" s="7">
        <f t="shared" si="65"/>
        <v>0</v>
      </c>
      <c r="BQ20" s="7"/>
      <c r="BR20" s="7">
        <f t="shared" si="42"/>
        <v>0</v>
      </c>
      <c r="BS20" s="7">
        <f>'Initial absorption'!$G20*BR20*$E20</f>
        <v>0</v>
      </c>
      <c r="BT20" s="7">
        <f t="shared" si="66"/>
        <v>0</v>
      </c>
      <c r="BU20" s="7">
        <f>'Initial absorption'!$M20*BT20*$I20</f>
        <v>0</v>
      </c>
      <c r="BV20" s="7"/>
      <c r="BW20" s="7">
        <f t="shared" si="67"/>
        <v>0</v>
      </c>
      <c r="BX20" s="7">
        <f t="shared" si="68"/>
        <v>0</v>
      </c>
      <c r="BY20" s="7">
        <f t="shared" si="13"/>
        <v>0</v>
      </c>
      <c r="BZ20" s="7"/>
      <c r="CA20" s="7">
        <f>(1 - 'Initial absorption'!$M20)*BT20</f>
        <v>0</v>
      </c>
      <c r="CB20" s="7">
        <f t="shared" si="69"/>
        <v>0</v>
      </c>
      <c r="CC20" s="7"/>
      <c r="CD20" s="7"/>
      <c r="CL20" s="7">
        <f t="shared" si="14"/>
        <v>0</v>
      </c>
      <c r="CM20" s="7">
        <f t="shared" si="15"/>
        <v>0</v>
      </c>
      <c r="CN20" s="7">
        <f t="shared" si="16"/>
        <v>0</v>
      </c>
      <c r="CO20" s="7">
        <f t="shared" si="43"/>
        <v>0</v>
      </c>
      <c r="CP20" s="7"/>
      <c r="CQ20" s="7">
        <f t="shared" si="17"/>
        <v>0</v>
      </c>
      <c r="CR20" s="7">
        <f t="shared" si="44"/>
        <v>0</v>
      </c>
      <c r="CS20" s="7">
        <f t="shared" si="18"/>
        <v>0</v>
      </c>
      <c r="CT20" s="7">
        <f t="shared" si="45"/>
        <v>0</v>
      </c>
      <c r="CV20" s="7">
        <f t="shared" si="70"/>
        <v>0</v>
      </c>
      <c r="CW20" s="7">
        <f t="shared" si="71"/>
        <v>0</v>
      </c>
      <c r="CX20" s="7">
        <f t="shared" si="72"/>
        <v>0</v>
      </c>
      <c r="CY20" s="7"/>
      <c r="CZ20" s="7">
        <f t="shared" si="46"/>
        <v>0</v>
      </c>
      <c r="DA20" s="7">
        <f>'Initial absorption'!$G20*CZ20*$E20</f>
        <v>0</v>
      </c>
      <c r="DB20" s="7">
        <f t="shared" si="73"/>
        <v>0</v>
      </c>
      <c r="DC20" s="7">
        <f>'Initial absorption'!$M20*DB20*$I20</f>
        <v>0</v>
      </c>
      <c r="DD20" s="7"/>
      <c r="DE20" s="7">
        <f t="shared" si="74"/>
        <v>0</v>
      </c>
      <c r="DF20" s="7">
        <f t="shared" si="75"/>
        <v>0</v>
      </c>
      <c r="DG20" s="7">
        <f t="shared" si="20"/>
        <v>0</v>
      </c>
      <c r="DH20" s="7"/>
      <c r="DI20" s="7">
        <f>(1 - 'Initial absorption'!$M20)*DB20</f>
        <v>0</v>
      </c>
      <c r="DJ20" s="7">
        <f t="shared" si="76"/>
        <v>0</v>
      </c>
      <c r="DK20" s="7"/>
      <c r="DL20" s="7"/>
      <c r="DT20" s="7">
        <f t="shared" si="21"/>
        <v>0</v>
      </c>
      <c r="DU20" s="7">
        <f t="shared" si="22"/>
        <v>0</v>
      </c>
      <c r="DV20" s="7">
        <f t="shared" si="23"/>
        <v>0</v>
      </c>
      <c r="DW20" s="7">
        <f t="shared" si="47"/>
        <v>0</v>
      </c>
      <c r="DX20" s="7"/>
      <c r="DY20" s="7">
        <f t="shared" si="24"/>
        <v>0</v>
      </c>
      <c r="DZ20" s="7">
        <f t="shared" si="48"/>
        <v>0</v>
      </c>
      <c r="EA20" s="7">
        <f t="shared" si="25"/>
        <v>0</v>
      </c>
      <c r="EB20" s="7">
        <f t="shared" si="49"/>
        <v>0</v>
      </c>
      <c r="ED20" s="7">
        <f t="shared" si="77"/>
        <v>0</v>
      </c>
      <c r="EE20" s="7">
        <f t="shared" si="78"/>
        <v>0</v>
      </c>
      <c r="EF20" s="7">
        <f t="shared" si="79"/>
        <v>0</v>
      </c>
      <c r="EG20" s="7"/>
      <c r="EH20" s="7">
        <f t="shared" si="50"/>
        <v>0</v>
      </c>
      <c r="EI20" s="7">
        <f>'Initial absorption'!$G20*EH20*$E20</f>
        <v>0</v>
      </c>
      <c r="EJ20" s="7">
        <f t="shared" si="80"/>
        <v>0</v>
      </c>
      <c r="EK20" s="7">
        <f>'Initial absorption'!$M20*EJ20*$I20</f>
        <v>0</v>
      </c>
      <c r="EL20" s="7"/>
      <c r="EM20" s="7">
        <f t="shared" si="81"/>
        <v>0</v>
      </c>
      <c r="EN20" s="7">
        <f t="shared" si="82"/>
        <v>0</v>
      </c>
      <c r="EO20" s="7">
        <f t="shared" si="27"/>
        <v>0</v>
      </c>
      <c r="EP20" s="7"/>
      <c r="EQ20" s="7">
        <f>(1 - 'Initial absorption'!$M20)*EJ20</f>
        <v>0</v>
      </c>
      <c r="ER20" s="7">
        <f t="shared" si="83"/>
        <v>0</v>
      </c>
      <c r="ES20" s="7"/>
      <c r="ET20" s="7"/>
      <c r="FB20" s="7">
        <f t="shared" si="28"/>
        <v>0</v>
      </c>
      <c r="FC20" s="7">
        <f t="shared" si="29"/>
        <v>0</v>
      </c>
      <c r="FD20" s="7">
        <f t="shared" si="30"/>
        <v>0</v>
      </c>
      <c r="FE20" s="7">
        <f t="shared" si="51"/>
        <v>0</v>
      </c>
      <c r="FF20" s="7"/>
      <c r="FG20" s="7">
        <f t="shared" si="31"/>
        <v>0</v>
      </c>
      <c r="FH20" s="7">
        <f t="shared" si="52"/>
        <v>0</v>
      </c>
      <c r="FI20" s="7">
        <f t="shared" si="32"/>
        <v>0</v>
      </c>
      <c r="FJ20" s="7">
        <f t="shared" si="53"/>
        <v>0</v>
      </c>
      <c r="FL20" s="7">
        <f t="shared" si="84"/>
        <v>0</v>
      </c>
      <c r="FM20" s="7">
        <f t="shared" si="85"/>
        <v>0</v>
      </c>
      <c r="FN20" s="7">
        <f t="shared" si="86"/>
        <v>0</v>
      </c>
      <c r="FO20" s="7"/>
      <c r="FP20" s="7">
        <f t="shared" si="54"/>
        <v>0</v>
      </c>
      <c r="FQ20" s="7">
        <f>'Initial absorption'!$G20*FP20*$E20</f>
        <v>0</v>
      </c>
      <c r="FR20" s="7">
        <f t="shared" si="87"/>
        <v>0</v>
      </c>
      <c r="FS20" s="7">
        <f>'Initial absorption'!$M20*FR20*$I20</f>
        <v>0</v>
      </c>
      <c r="FT20" s="7"/>
      <c r="FU20" s="7">
        <f t="shared" si="88"/>
        <v>0</v>
      </c>
      <c r="FV20" s="7">
        <f t="shared" si="89"/>
        <v>0</v>
      </c>
      <c r="FW20" s="7">
        <f t="shared" si="34"/>
        <v>0</v>
      </c>
      <c r="FX20" s="7"/>
      <c r="FY20" s="7">
        <f>(1 - 'Initial absorption'!$M20)*FR20</f>
        <v>0</v>
      </c>
      <c r="FZ20" s="7">
        <f t="shared" si="90"/>
        <v>0</v>
      </c>
      <c r="GA20" s="7"/>
      <c r="GB20" s="7"/>
    </row>
    <row r="21" spans="3:188" x14ac:dyDescent="0.25">
      <c r="C21">
        <v>375</v>
      </c>
      <c r="D21">
        <f>'Input spectra'!B21</f>
        <v>1.4336714768687</v>
      </c>
      <c r="E21">
        <f>'Initial absorption'!I21</f>
        <v>0.98690354154409321</v>
      </c>
      <c r="F21">
        <f>'Input spectra'!C21</f>
        <v>0</v>
      </c>
      <c r="G21">
        <f t="shared" si="55"/>
        <v>0</v>
      </c>
      <c r="H21">
        <f>'Input spectra'!D21</f>
        <v>1.2319055995783801</v>
      </c>
      <c r="I21">
        <f>'Initial absorption'!O21</f>
        <v>0.98106098466677849</v>
      </c>
      <c r="J21">
        <f>'Input spectra'!E21</f>
        <v>0</v>
      </c>
      <c r="K21">
        <f t="shared" si="56"/>
        <v>0</v>
      </c>
      <c r="M21">
        <f>'Reaching edge prob after ems 1'!$EZ22</f>
        <v>3.9728674230471259E-2</v>
      </c>
      <c r="N21">
        <f>'Reaching edge prob after ems 2'!$EZ22</f>
        <v>5.1724778550507243E-2</v>
      </c>
      <c r="O21">
        <f>1-EXP(-'Reaching edge prob after ems 1'!FC22*_k_in_ec_correction*($D21*_c1+'Input spectra'!S21))</f>
        <v>0.52076712360514477</v>
      </c>
      <c r="P21">
        <f>1-EXP(-(_t-'Reaching edge prob after ems 1'!FC22)*_k_in_ec_correction*($D21*_c1+'Input spectra'!S21))</f>
        <v>0.96197050042746934</v>
      </c>
      <c r="Q21">
        <f>1-EXP(-'Reaching edge prob after ems 2'!FC22*_k_in_ec_correction*($H21*_c2+'Input spectra'!S21))</f>
        <v>0.49253565385121778</v>
      </c>
      <c r="R21">
        <f>1-EXP(-(_t-'Reaching edge prob after ems 2'!FC22)*_k_in_ec_correction*($H21*_c2+'Input spectra'!S21))</f>
        <v>0.8764524992056234</v>
      </c>
      <c r="S21" s="16"/>
      <c r="T21" s="16"/>
      <c r="V21" s="7">
        <f t="shared" si="0"/>
        <v>0</v>
      </c>
      <c r="W21" s="7">
        <f t="shared" si="1"/>
        <v>0</v>
      </c>
      <c r="X21" s="7">
        <f t="shared" si="2"/>
        <v>0</v>
      </c>
      <c r="Y21" s="7">
        <f t="shared" si="35"/>
        <v>0</v>
      </c>
      <c r="Z21" s="7"/>
      <c r="AA21" s="7">
        <f t="shared" si="3"/>
        <v>0</v>
      </c>
      <c r="AB21" s="7">
        <f t="shared" si="36"/>
        <v>0</v>
      </c>
      <c r="AC21" s="7">
        <f t="shared" si="4"/>
        <v>0</v>
      </c>
      <c r="AD21" s="7">
        <f t="shared" si="37"/>
        <v>0</v>
      </c>
      <c r="AF21" s="7">
        <f t="shared" si="57"/>
        <v>0</v>
      </c>
      <c r="AG21" s="7">
        <f t="shared" si="58"/>
        <v>0</v>
      </c>
      <c r="AH21" s="7">
        <f t="shared" si="5"/>
        <v>0</v>
      </c>
      <c r="AI21" s="7"/>
      <c r="AJ21" s="7">
        <f t="shared" si="38"/>
        <v>0</v>
      </c>
      <c r="AK21" s="7">
        <f>'Initial absorption'!$G21*AJ21*$E21</f>
        <v>0</v>
      </c>
      <c r="AL21" s="7">
        <f t="shared" si="59"/>
        <v>0</v>
      </c>
      <c r="AM21" s="7">
        <f>'Initial absorption'!$M21*AL21*$I21</f>
        <v>0</v>
      </c>
      <c r="AN21" s="7"/>
      <c r="AO21" s="7">
        <f t="shared" si="60"/>
        <v>0</v>
      </c>
      <c r="AP21" s="7">
        <f t="shared" si="61"/>
        <v>0</v>
      </c>
      <c r="AQ21" s="7">
        <f t="shared" si="6"/>
        <v>0</v>
      </c>
      <c r="AR21" s="7"/>
      <c r="AS21" s="7">
        <f>(1 - 'Initial absorption'!$M21)*AL21</f>
        <v>0</v>
      </c>
      <c r="AT21" s="7">
        <f t="shared" si="62"/>
        <v>0</v>
      </c>
      <c r="AU21" s="7"/>
      <c r="AZ21" s="7"/>
      <c r="BD21" s="7">
        <f t="shared" si="7"/>
        <v>0</v>
      </c>
      <c r="BE21" s="7">
        <f t="shared" si="8"/>
        <v>0</v>
      </c>
      <c r="BF21" s="7">
        <f t="shared" si="9"/>
        <v>0</v>
      </c>
      <c r="BG21" s="7">
        <f t="shared" si="39"/>
        <v>0</v>
      </c>
      <c r="BH21" s="7"/>
      <c r="BI21" s="7">
        <f t="shared" si="10"/>
        <v>0</v>
      </c>
      <c r="BJ21" s="7">
        <f t="shared" si="40"/>
        <v>0</v>
      </c>
      <c r="BK21" s="7">
        <f t="shared" si="11"/>
        <v>0</v>
      </c>
      <c r="BL21" s="7">
        <f t="shared" si="41"/>
        <v>0</v>
      </c>
      <c r="BN21" s="7">
        <f t="shared" si="63"/>
        <v>0</v>
      </c>
      <c r="BO21" s="7">
        <f t="shared" si="64"/>
        <v>0</v>
      </c>
      <c r="BP21" s="7">
        <f t="shared" si="65"/>
        <v>0</v>
      </c>
      <c r="BQ21" s="7"/>
      <c r="BR21" s="7">
        <f t="shared" si="42"/>
        <v>0</v>
      </c>
      <c r="BS21" s="7">
        <f>'Initial absorption'!$G21*BR21*$E21</f>
        <v>0</v>
      </c>
      <c r="BT21" s="7">
        <f t="shared" si="66"/>
        <v>0</v>
      </c>
      <c r="BU21" s="7">
        <f>'Initial absorption'!$M21*BT21*$I21</f>
        <v>0</v>
      </c>
      <c r="BV21" s="7"/>
      <c r="BW21" s="7">
        <f t="shared" si="67"/>
        <v>0</v>
      </c>
      <c r="BX21" s="7">
        <f t="shared" si="68"/>
        <v>0</v>
      </c>
      <c r="BY21" s="7">
        <f t="shared" si="13"/>
        <v>0</v>
      </c>
      <c r="BZ21" s="7"/>
      <c r="CA21" s="7">
        <f>(1 - 'Initial absorption'!$M21)*BT21</f>
        <v>0</v>
      </c>
      <c r="CB21" s="7">
        <f t="shared" si="69"/>
        <v>0</v>
      </c>
      <c r="CC21" s="7"/>
      <c r="CH21" s="7"/>
      <c r="CL21" s="7">
        <f t="shared" si="14"/>
        <v>0</v>
      </c>
      <c r="CM21" s="7">
        <f t="shared" si="15"/>
        <v>0</v>
      </c>
      <c r="CN21" s="7">
        <f t="shared" si="16"/>
        <v>0</v>
      </c>
      <c r="CO21" s="7">
        <f t="shared" si="43"/>
        <v>0</v>
      </c>
      <c r="CP21" s="7"/>
      <c r="CQ21" s="7">
        <f t="shared" si="17"/>
        <v>0</v>
      </c>
      <c r="CR21" s="7">
        <f t="shared" si="44"/>
        <v>0</v>
      </c>
      <c r="CS21" s="7">
        <f t="shared" si="18"/>
        <v>0</v>
      </c>
      <c r="CT21" s="7">
        <f t="shared" si="45"/>
        <v>0</v>
      </c>
      <c r="CV21" s="7">
        <f t="shared" si="70"/>
        <v>0</v>
      </c>
      <c r="CW21" s="7">
        <f t="shared" si="71"/>
        <v>0</v>
      </c>
      <c r="CX21" s="7">
        <f t="shared" si="72"/>
        <v>0</v>
      </c>
      <c r="CY21" s="7"/>
      <c r="CZ21" s="7">
        <f t="shared" si="46"/>
        <v>0</v>
      </c>
      <c r="DA21" s="7">
        <f>'Initial absorption'!$G21*CZ21*$E21</f>
        <v>0</v>
      </c>
      <c r="DB21" s="7">
        <f t="shared" si="73"/>
        <v>0</v>
      </c>
      <c r="DC21" s="7">
        <f>'Initial absorption'!$M21*DB21*$I21</f>
        <v>0</v>
      </c>
      <c r="DD21" s="7"/>
      <c r="DE21" s="7">
        <f t="shared" si="74"/>
        <v>0</v>
      </c>
      <c r="DF21" s="7">
        <f t="shared" si="75"/>
        <v>0</v>
      </c>
      <c r="DG21" s="7">
        <f t="shared" si="20"/>
        <v>0</v>
      </c>
      <c r="DH21" s="7"/>
      <c r="DI21" s="7">
        <f>(1 - 'Initial absorption'!$M21)*DB21</f>
        <v>0</v>
      </c>
      <c r="DJ21" s="7">
        <f t="shared" si="76"/>
        <v>0</v>
      </c>
      <c r="DK21" s="7"/>
      <c r="DP21" s="7"/>
      <c r="DT21" s="7">
        <f t="shared" si="21"/>
        <v>0</v>
      </c>
      <c r="DU21" s="7">
        <f t="shared" si="22"/>
        <v>0</v>
      </c>
      <c r="DV21" s="7">
        <f t="shared" si="23"/>
        <v>0</v>
      </c>
      <c r="DW21" s="7">
        <f t="shared" si="47"/>
        <v>0</v>
      </c>
      <c r="DX21" s="7"/>
      <c r="DY21" s="7">
        <f t="shared" si="24"/>
        <v>0</v>
      </c>
      <c r="DZ21" s="7">
        <f t="shared" si="48"/>
        <v>0</v>
      </c>
      <c r="EA21" s="7">
        <f t="shared" si="25"/>
        <v>0</v>
      </c>
      <c r="EB21" s="7">
        <f t="shared" si="49"/>
        <v>0</v>
      </c>
      <c r="ED21" s="7">
        <f t="shared" si="77"/>
        <v>0</v>
      </c>
      <c r="EE21" s="7">
        <f t="shared" si="78"/>
        <v>0</v>
      </c>
      <c r="EF21" s="7">
        <f t="shared" si="79"/>
        <v>0</v>
      </c>
      <c r="EG21" s="7"/>
      <c r="EH21" s="7">
        <f t="shared" si="50"/>
        <v>0</v>
      </c>
      <c r="EI21" s="7">
        <f>'Initial absorption'!$G21*EH21*$E21</f>
        <v>0</v>
      </c>
      <c r="EJ21" s="7">
        <f t="shared" si="80"/>
        <v>0</v>
      </c>
      <c r="EK21" s="7">
        <f>'Initial absorption'!$M21*EJ21*$I21</f>
        <v>0</v>
      </c>
      <c r="EL21" s="7"/>
      <c r="EM21" s="7">
        <f t="shared" si="81"/>
        <v>0</v>
      </c>
      <c r="EN21" s="7">
        <f t="shared" si="82"/>
        <v>0</v>
      </c>
      <c r="EO21" s="7">
        <f t="shared" si="27"/>
        <v>0</v>
      </c>
      <c r="EP21" s="7"/>
      <c r="EQ21" s="7">
        <f>(1 - 'Initial absorption'!$M21)*EJ21</f>
        <v>0</v>
      </c>
      <c r="ER21" s="7">
        <f t="shared" si="83"/>
        <v>0</v>
      </c>
      <c r="ES21" s="7"/>
      <c r="EX21" s="7"/>
      <c r="FB21" s="7">
        <f t="shared" si="28"/>
        <v>0</v>
      </c>
      <c r="FC21" s="7">
        <f t="shared" si="29"/>
        <v>0</v>
      </c>
      <c r="FD21" s="7">
        <f t="shared" si="30"/>
        <v>0</v>
      </c>
      <c r="FE21" s="7">
        <f t="shared" si="51"/>
        <v>0</v>
      </c>
      <c r="FF21" s="7"/>
      <c r="FG21" s="7">
        <f t="shared" si="31"/>
        <v>0</v>
      </c>
      <c r="FH21" s="7">
        <f t="shared" si="52"/>
        <v>0</v>
      </c>
      <c r="FI21" s="7">
        <f t="shared" si="32"/>
        <v>0</v>
      </c>
      <c r="FJ21" s="7">
        <f t="shared" si="53"/>
        <v>0</v>
      </c>
      <c r="FL21" s="7">
        <f t="shared" si="84"/>
        <v>0</v>
      </c>
      <c r="FM21" s="7">
        <f t="shared" si="85"/>
        <v>0</v>
      </c>
      <c r="FN21" s="7">
        <f t="shared" si="86"/>
        <v>0</v>
      </c>
      <c r="FO21" s="7"/>
      <c r="FP21" s="7">
        <f t="shared" si="54"/>
        <v>0</v>
      </c>
      <c r="FQ21" s="7">
        <f>'Initial absorption'!$G21*FP21*$E21</f>
        <v>0</v>
      </c>
      <c r="FR21" s="7">
        <f t="shared" si="87"/>
        <v>0</v>
      </c>
      <c r="FS21" s="7">
        <f>'Initial absorption'!$M21*FR21*$I21</f>
        <v>0</v>
      </c>
      <c r="FT21" s="7"/>
      <c r="FU21" s="7">
        <f t="shared" si="88"/>
        <v>0</v>
      </c>
      <c r="FV21" s="7">
        <f t="shared" si="89"/>
        <v>0</v>
      </c>
      <c r="FW21" s="7">
        <f t="shared" si="34"/>
        <v>0</v>
      </c>
      <c r="FX21" s="7"/>
      <c r="FY21" s="7">
        <f>(1 - 'Initial absorption'!$M21)*FR21</f>
        <v>0</v>
      </c>
      <c r="FZ21" s="7">
        <f t="shared" si="90"/>
        <v>0</v>
      </c>
      <c r="GA21" s="7"/>
      <c r="GF21" s="7"/>
    </row>
    <row r="22" spans="3:188" x14ac:dyDescent="0.25">
      <c r="C22">
        <v>380</v>
      </c>
      <c r="D22">
        <f>'Input spectra'!B22</f>
        <v>1.3569812869401401</v>
      </c>
      <c r="E22">
        <f>'Initial absorption'!I22</f>
        <v>0.98727245777931294</v>
      </c>
      <c r="F22">
        <f>'Input spectra'!C22</f>
        <v>0</v>
      </c>
      <c r="G22">
        <f t="shared" si="55"/>
        <v>0</v>
      </c>
      <c r="H22">
        <f>'Input spectra'!D22</f>
        <v>1.1778509839654401</v>
      </c>
      <c r="I22">
        <f>'Initial absorption'!O22</f>
        <v>0.98177312616054302</v>
      </c>
      <c r="J22">
        <f>'Input spectra'!E22</f>
        <v>0</v>
      </c>
      <c r="K22">
        <f t="shared" si="56"/>
        <v>0</v>
      </c>
      <c r="M22">
        <f>'Reaching edge prob after ems 1'!$EZ23</f>
        <v>4.1247925997953579E-2</v>
      </c>
      <c r="N22">
        <f>'Reaching edge prob after ems 2'!$EZ23</f>
        <v>5.3548150078395952E-2</v>
      </c>
      <c r="O22">
        <f>1-EXP(-'Reaching edge prob after ems 1'!FC23*_k_in_ec_correction*($D22*_c1+'Input spectra'!S22))</f>
        <v>0.51782280052635343</v>
      </c>
      <c r="P22">
        <f>1-EXP(-(_t-'Reaching edge prob after ems 1'!FC23)*_k_in_ec_correction*($D22*_c1+'Input spectra'!S22))</f>
        <v>0.953106095715055</v>
      </c>
      <c r="Q22">
        <f>1-EXP(-'Reaching edge prob after ems 2'!FC23*_k_in_ec_correction*($H22*_c2+'Input spectra'!S22))</f>
        <v>0.48755790045291403</v>
      </c>
      <c r="R22">
        <f>1-EXP(-(_t-'Reaching edge prob after ems 2'!FC23)*_k_in_ec_correction*($H22*_c2+'Input spectra'!S22))</f>
        <v>0.86157816088523198</v>
      </c>
      <c r="S22" s="16"/>
      <c r="T22" s="16"/>
      <c r="V22" s="7">
        <f t="shared" si="0"/>
        <v>0</v>
      </c>
      <c r="W22" s="7">
        <f t="shared" si="1"/>
        <v>0</v>
      </c>
      <c r="X22" s="7">
        <f t="shared" si="2"/>
        <v>0</v>
      </c>
      <c r="Y22" s="7">
        <f t="shared" si="35"/>
        <v>0</v>
      </c>
      <c r="Z22" s="7"/>
      <c r="AA22" s="7">
        <f t="shared" si="3"/>
        <v>0</v>
      </c>
      <c r="AB22" s="7">
        <f t="shared" si="36"/>
        <v>0</v>
      </c>
      <c r="AC22" s="7">
        <f t="shared" si="4"/>
        <v>0</v>
      </c>
      <c r="AD22" s="7">
        <f t="shared" si="37"/>
        <v>0</v>
      </c>
      <c r="AF22" s="7">
        <f t="shared" si="57"/>
        <v>0</v>
      </c>
      <c r="AG22" s="7">
        <f t="shared" si="58"/>
        <v>0</v>
      </c>
      <c r="AH22" s="7">
        <f t="shared" si="5"/>
        <v>0</v>
      </c>
      <c r="AI22" s="7"/>
      <c r="AJ22" s="7">
        <f t="shared" si="38"/>
        <v>0</v>
      </c>
      <c r="AK22" s="7">
        <f>'Initial absorption'!$G22*AJ22*$E22</f>
        <v>0</v>
      </c>
      <c r="AL22" s="7">
        <f t="shared" si="59"/>
        <v>0</v>
      </c>
      <c r="AM22" s="7">
        <f>'Initial absorption'!$M22*AL22*$I22</f>
        <v>0</v>
      </c>
      <c r="AN22" s="7"/>
      <c r="AO22" s="7">
        <f t="shared" si="60"/>
        <v>0</v>
      </c>
      <c r="AP22" s="7">
        <f t="shared" si="61"/>
        <v>0</v>
      </c>
      <c r="AQ22" s="7">
        <f t="shared" si="6"/>
        <v>0</v>
      </c>
      <c r="AR22" s="7"/>
      <c r="AS22" s="7">
        <f>(1 - 'Initial absorption'!$M22)*AL22</f>
        <v>0</v>
      </c>
      <c r="AT22" s="7">
        <f t="shared" si="62"/>
        <v>0</v>
      </c>
      <c r="AU22" s="7"/>
      <c r="AV22" s="7"/>
      <c r="AZ22" s="7"/>
      <c r="BD22" s="7">
        <f t="shared" si="7"/>
        <v>0</v>
      </c>
      <c r="BE22" s="7">
        <f t="shared" si="8"/>
        <v>0</v>
      </c>
      <c r="BF22" s="7">
        <f t="shared" si="9"/>
        <v>0</v>
      </c>
      <c r="BG22" s="7">
        <f t="shared" si="39"/>
        <v>0</v>
      </c>
      <c r="BH22" s="7"/>
      <c r="BI22" s="7">
        <f t="shared" si="10"/>
        <v>0</v>
      </c>
      <c r="BJ22" s="7">
        <f t="shared" si="40"/>
        <v>0</v>
      </c>
      <c r="BK22" s="7">
        <f t="shared" si="11"/>
        <v>0</v>
      </c>
      <c r="BL22" s="7">
        <f t="shared" si="41"/>
        <v>0</v>
      </c>
      <c r="BN22" s="7">
        <f t="shared" si="63"/>
        <v>0</v>
      </c>
      <c r="BO22" s="7">
        <f t="shared" si="64"/>
        <v>0</v>
      </c>
      <c r="BP22" s="7">
        <f t="shared" si="65"/>
        <v>0</v>
      </c>
      <c r="BQ22" s="7"/>
      <c r="BR22" s="7">
        <f t="shared" si="42"/>
        <v>0</v>
      </c>
      <c r="BS22" s="7">
        <f>'Initial absorption'!$G22*BR22*$E22</f>
        <v>0</v>
      </c>
      <c r="BT22" s="7">
        <f t="shared" si="66"/>
        <v>0</v>
      </c>
      <c r="BU22" s="7">
        <f>'Initial absorption'!$M22*BT22*$I22</f>
        <v>0</v>
      </c>
      <c r="BV22" s="7"/>
      <c r="BW22" s="7">
        <f t="shared" si="67"/>
        <v>0</v>
      </c>
      <c r="BX22" s="7">
        <f t="shared" si="68"/>
        <v>0</v>
      </c>
      <c r="BY22" s="7">
        <f t="shared" si="13"/>
        <v>0</v>
      </c>
      <c r="BZ22" s="7"/>
      <c r="CA22" s="7">
        <f>(1 - 'Initial absorption'!$M22)*BT22</f>
        <v>0</v>
      </c>
      <c r="CB22" s="7">
        <f t="shared" si="69"/>
        <v>0</v>
      </c>
      <c r="CC22" s="7"/>
      <c r="CD22" s="7"/>
      <c r="CH22" s="7"/>
      <c r="CL22" s="7">
        <f t="shared" si="14"/>
        <v>0</v>
      </c>
      <c r="CM22" s="7">
        <f t="shared" si="15"/>
        <v>0</v>
      </c>
      <c r="CN22" s="7">
        <f t="shared" si="16"/>
        <v>0</v>
      </c>
      <c r="CO22" s="7">
        <f t="shared" si="43"/>
        <v>0</v>
      </c>
      <c r="CP22" s="7"/>
      <c r="CQ22" s="7">
        <f t="shared" si="17"/>
        <v>0</v>
      </c>
      <c r="CR22" s="7">
        <f t="shared" si="44"/>
        <v>0</v>
      </c>
      <c r="CS22" s="7">
        <f t="shared" si="18"/>
        <v>0</v>
      </c>
      <c r="CT22" s="7">
        <f t="shared" si="45"/>
        <v>0</v>
      </c>
      <c r="CV22" s="7">
        <f t="shared" si="70"/>
        <v>0</v>
      </c>
      <c r="CW22" s="7">
        <f t="shared" si="71"/>
        <v>0</v>
      </c>
      <c r="CX22" s="7">
        <f t="shared" si="72"/>
        <v>0</v>
      </c>
      <c r="CY22" s="7"/>
      <c r="CZ22" s="7">
        <f t="shared" si="46"/>
        <v>0</v>
      </c>
      <c r="DA22" s="7">
        <f>'Initial absorption'!$G22*CZ22*$E22</f>
        <v>0</v>
      </c>
      <c r="DB22" s="7">
        <f t="shared" si="73"/>
        <v>0</v>
      </c>
      <c r="DC22" s="7">
        <f>'Initial absorption'!$M22*DB22*$I22</f>
        <v>0</v>
      </c>
      <c r="DD22" s="7"/>
      <c r="DE22" s="7">
        <f t="shared" si="74"/>
        <v>0</v>
      </c>
      <c r="DF22" s="7">
        <f t="shared" si="75"/>
        <v>0</v>
      </c>
      <c r="DG22" s="7">
        <f t="shared" si="20"/>
        <v>0</v>
      </c>
      <c r="DH22" s="7"/>
      <c r="DI22" s="7">
        <f>(1 - 'Initial absorption'!$M22)*DB22</f>
        <v>0</v>
      </c>
      <c r="DJ22" s="7">
        <f t="shared" si="76"/>
        <v>0</v>
      </c>
      <c r="DK22" s="7"/>
      <c r="DL22" s="7"/>
      <c r="DP22" s="7"/>
      <c r="DT22" s="7">
        <f t="shared" si="21"/>
        <v>0</v>
      </c>
      <c r="DU22" s="7">
        <f t="shared" si="22"/>
        <v>0</v>
      </c>
      <c r="DV22" s="7">
        <f t="shared" si="23"/>
        <v>0</v>
      </c>
      <c r="DW22" s="7">
        <f t="shared" si="47"/>
        <v>0</v>
      </c>
      <c r="DX22" s="7"/>
      <c r="DY22" s="7">
        <f t="shared" si="24"/>
        <v>0</v>
      </c>
      <c r="DZ22" s="7">
        <f t="shared" si="48"/>
        <v>0</v>
      </c>
      <c r="EA22" s="7">
        <f t="shared" si="25"/>
        <v>0</v>
      </c>
      <c r="EB22" s="7">
        <f t="shared" si="49"/>
        <v>0</v>
      </c>
      <c r="ED22" s="7">
        <f t="shared" si="77"/>
        <v>0</v>
      </c>
      <c r="EE22" s="7">
        <f t="shared" si="78"/>
        <v>0</v>
      </c>
      <c r="EF22" s="7">
        <f t="shared" si="79"/>
        <v>0</v>
      </c>
      <c r="EG22" s="7"/>
      <c r="EH22" s="7">
        <f t="shared" si="50"/>
        <v>0</v>
      </c>
      <c r="EI22" s="7">
        <f>'Initial absorption'!$G22*EH22*$E22</f>
        <v>0</v>
      </c>
      <c r="EJ22" s="7">
        <f t="shared" si="80"/>
        <v>0</v>
      </c>
      <c r="EK22" s="7">
        <f>'Initial absorption'!$M22*EJ22*$I22</f>
        <v>0</v>
      </c>
      <c r="EL22" s="7"/>
      <c r="EM22" s="7">
        <f t="shared" si="81"/>
        <v>0</v>
      </c>
      <c r="EN22" s="7">
        <f t="shared" si="82"/>
        <v>0</v>
      </c>
      <c r="EO22" s="7">
        <f t="shared" si="27"/>
        <v>0</v>
      </c>
      <c r="EP22" s="7"/>
      <c r="EQ22" s="7">
        <f>(1 - 'Initial absorption'!$M22)*EJ22</f>
        <v>0</v>
      </c>
      <c r="ER22" s="7">
        <f t="shared" si="83"/>
        <v>0</v>
      </c>
      <c r="ES22" s="7"/>
      <c r="ET22" s="7"/>
      <c r="EX22" s="7"/>
      <c r="FB22" s="7">
        <f t="shared" si="28"/>
        <v>0</v>
      </c>
      <c r="FC22" s="7">
        <f t="shared" si="29"/>
        <v>0</v>
      </c>
      <c r="FD22" s="7">
        <f t="shared" si="30"/>
        <v>0</v>
      </c>
      <c r="FE22" s="7">
        <f t="shared" si="51"/>
        <v>0</v>
      </c>
      <c r="FF22" s="7"/>
      <c r="FG22" s="7">
        <f t="shared" si="31"/>
        <v>0</v>
      </c>
      <c r="FH22" s="7">
        <f t="shared" si="52"/>
        <v>0</v>
      </c>
      <c r="FI22" s="7">
        <f t="shared" si="32"/>
        <v>0</v>
      </c>
      <c r="FJ22" s="7">
        <f t="shared" si="53"/>
        <v>0</v>
      </c>
      <c r="FL22" s="7">
        <f t="shared" si="84"/>
        <v>0</v>
      </c>
      <c r="FM22" s="7">
        <f t="shared" si="85"/>
        <v>0</v>
      </c>
      <c r="FN22" s="7">
        <f t="shared" si="86"/>
        <v>0</v>
      </c>
      <c r="FO22" s="7"/>
      <c r="FP22" s="7">
        <f t="shared" si="54"/>
        <v>0</v>
      </c>
      <c r="FQ22" s="7">
        <f>'Initial absorption'!$G22*FP22*$E22</f>
        <v>0</v>
      </c>
      <c r="FR22" s="7">
        <f t="shared" si="87"/>
        <v>0</v>
      </c>
      <c r="FS22" s="7">
        <f>'Initial absorption'!$M22*FR22*$I22</f>
        <v>0</v>
      </c>
      <c r="FT22" s="7"/>
      <c r="FU22" s="7">
        <f t="shared" si="88"/>
        <v>0</v>
      </c>
      <c r="FV22" s="7">
        <f t="shared" si="89"/>
        <v>0</v>
      </c>
      <c r="FW22" s="7">
        <f t="shared" si="34"/>
        <v>0</v>
      </c>
      <c r="FX22" s="7"/>
      <c r="FY22" s="7">
        <f>(1 - 'Initial absorption'!$M22)*FR22</f>
        <v>0</v>
      </c>
      <c r="FZ22" s="7">
        <f t="shared" si="90"/>
        <v>0</v>
      </c>
      <c r="GA22" s="7"/>
      <c r="GB22" s="7"/>
      <c r="GF22" s="7"/>
    </row>
    <row r="23" spans="3:188" x14ac:dyDescent="0.25">
      <c r="C23">
        <v>385</v>
      </c>
      <c r="D23">
        <f>'Input spectra'!B23</f>
        <v>1.2802910970115799</v>
      </c>
      <c r="E23">
        <f>'Initial absorption'!I23</f>
        <v>0.98730457388464021</v>
      </c>
      <c r="F23">
        <f>'Input spectra'!C23</f>
        <v>0</v>
      </c>
      <c r="G23">
        <f t="shared" si="55"/>
        <v>0</v>
      </c>
      <c r="H23">
        <f>'Input spectra'!D23</f>
        <v>1.1237963683524901</v>
      </c>
      <c r="I23">
        <f>'Initial absorption'!O23</f>
        <v>0.98201764614814779</v>
      </c>
      <c r="J23">
        <f>'Input spectra'!E23</f>
        <v>0</v>
      </c>
      <c r="K23">
        <f t="shared" si="56"/>
        <v>0</v>
      </c>
      <c r="M23">
        <f>'Reaching edge prob after ems 1'!$EZ24</f>
        <v>4.2944480263952069E-2</v>
      </c>
      <c r="N23">
        <f>'Reaching edge prob after ems 2'!$EZ24</f>
        <v>5.552719265064212E-2</v>
      </c>
      <c r="O23">
        <f>1-EXP(-'Reaching edge prob after ems 1'!FC24*_k_in_ec_correction*($D23*_c1+'Input spectra'!S23))</f>
        <v>0.51426552813396054</v>
      </c>
      <c r="P23">
        <f>1-EXP(-(_t-'Reaching edge prob after ems 1'!FC24)*_k_in_ec_correction*($D23*_c1+'Input spectra'!S23))</f>
        <v>0.9423259363863844</v>
      </c>
      <c r="Q23">
        <f>1-EXP(-'Reaching edge prob after ems 2'!FC24*_k_in_ec_correction*($H23*_c2+'Input spectra'!S23))</f>
        <v>0.48205107755149512</v>
      </c>
      <c r="R23">
        <f>1-EXP(-(_t-'Reaching edge prob after ems 2'!FC24)*_k_in_ec_correction*($H23*_c2+'Input spectra'!S23))</f>
        <v>0.84527055506993687</v>
      </c>
      <c r="S23" s="16"/>
      <c r="T23" s="16"/>
      <c r="V23" s="7">
        <f t="shared" si="0"/>
        <v>0</v>
      </c>
      <c r="W23" s="7">
        <f t="shared" si="1"/>
        <v>0</v>
      </c>
      <c r="X23" s="7">
        <f t="shared" si="2"/>
        <v>0</v>
      </c>
      <c r="Y23" s="7">
        <f t="shared" si="35"/>
        <v>0</v>
      </c>
      <c r="Z23" s="7"/>
      <c r="AA23" s="7">
        <f t="shared" si="3"/>
        <v>0</v>
      </c>
      <c r="AB23" s="7">
        <f t="shared" si="36"/>
        <v>0</v>
      </c>
      <c r="AC23" s="7">
        <f t="shared" si="4"/>
        <v>0</v>
      </c>
      <c r="AD23" s="7">
        <f t="shared" si="37"/>
        <v>0</v>
      </c>
      <c r="AF23" s="7">
        <f t="shared" si="57"/>
        <v>0</v>
      </c>
      <c r="AG23" s="7">
        <f t="shared" si="58"/>
        <v>0</v>
      </c>
      <c r="AH23" s="7">
        <f t="shared" si="5"/>
        <v>0</v>
      </c>
      <c r="AI23" s="7"/>
      <c r="AJ23" s="7">
        <f t="shared" si="38"/>
        <v>0</v>
      </c>
      <c r="AK23" s="7">
        <f>'Initial absorption'!$G23*AJ23*$E23</f>
        <v>0</v>
      </c>
      <c r="AL23" s="7">
        <f t="shared" si="59"/>
        <v>0</v>
      </c>
      <c r="AM23" s="7">
        <f>'Initial absorption'!$M23*AL23*$I23</f>
        <v>0</v>
      </c>
      <c r="AN23" s="7"/>
      <c r="AO23" s="7">
        <f t="shared" si="60"/>
        <v>0</v>
      </c>
      <c r="AP23" s="7">
        <f t="shared" si="61"/>
        <v>0</v>
      </c>
      <c r="AQ23" s="7">
        <f t="shared" si="6"/>
        <v>0</v>
      </c>
      <c r="AR23" s="7"/>
      <c r="AS23" s="7">
        <f>(1 - 'Initial absorption'!$M23)*AL23</f>
        <v>0</v>
      </c>
      <c r="AT23" s="7">
        <f t="shared" si="62"/>
        <v>0</v>
      </c>
      <c r="AU23" s="7"/>
      <c r="BD23" s="7">
        <f t="shared" si="7"/>
        <v>0</v>
      </c>
      <c r="BE23" s="7">
        <f t="shared" si="8"/>
        <v>0</v>
      </c>
      <c r="BF23" s="7">
        <f t="shared" si="9"/>
        <v>0</v>
      </c>
      <c r="BG23" s="7">
        <f t="shared" si="39"/>
        <v>0</v>
      </c>
      <c r="BH23" s="7"/>
      <c r="BI23" s="7">
        <f t="shared" si="10"/>
        <v>0</v>
      </c>
      <c r="BJ23" s="7">
        <f t="shared" si="40"/>
        <v>0</v>
      </c>
      <c r="BK23" s="7">
        <f t="shared" si="11"/>
        <v>0</v>
      </c>
      <c r="BL23" s="7">
        <f t="shared" si="41"/>
        <v>0</v>
      </c>
      <c r="BN23" s="7">
        <f t="shared" si="63"/>
        <v>0</v>
      </c>
      <c r="BO23" s="7">
        <f t="shared" si="64"/>
        <v>0</v>
      </c>
      <c r="BP23" s="7">
        <f t="shared" si="65"/>
        <v>0</v>
      </c>
      <c r="BQ23" s="7"/>
      <c r="BR23" s="7">
        <f t="shared" si="42"/>
        <v>0</v>
      </c>
      <c r="BS23" s="7">
        <f>'Initial absorption'!$G23*BR23*$E23</f>
        <v>0</v>
      </c>
      <c r="BT23" s="7">
        <f t="shared" si="66"/>
        <v>0</v>
      </c>
      <c r="BU23" s="7">
        <f>'Initial absorption'!$M23*BT23*$I23</f>
        <v>0</v>
      </c>
      <c r="BV23" s="7"/>
      <c r="BW23" s="7">
        <f t="shared" si="67"/>
        <v>0</v>
      </c>
      <c r="BX23" s="7">
        <f t="shared" si="68"/>
        <v>0</v>
      </c>
      <c r="BY23" s="7">
        <f t="shared" si="13"/>
        <v>0</v>
      </c>
      <c r="BZ23" s="7"/>
      <c r="CA23" s="7">
        <f>(1 - 'Initial absorption'!$M23)*BT23</f>
        <v>0</v>
      </c>
      <c r="CB23" s="7">
        <f t="shared" si="69"/>
        <v>0</v>
      </c>
      <c r="CC23" s="7"/>
      <c r="CL23" s="7">
        <f t="shared" si="14"/>
        <v>0</v>
      </c>
      <c r="CM23" s="7">
        <f t="shared" si="15"/>
        <v>0</v>
      </c>
      <c r="CN23" s="7">
        <f t="shared" si="16"/>
        <v>0</v>
      </c>
      <c r="CO23" s="7">
        <f t="shared" si="43"/>
        <v>0</v>
      </c>
      <c r="CP23" s="7"/>
      <c r="CQ23" s="7">
        <f t="shared" si="17"/>
        <v>0</v>
      </c>
      <c r="CR23" s="7">
        <f t="shared" si="44"/>
        <v>0</v>
      </c>
      <c r="CS23" s="7">
        <f t="shared" si="18"/>
        <v>0</v>
      </c>
      <c r="CT23" s="7">
        <f t="shared" si="45"/>
        <v>0</v>
      </c>
      <c r="CV23" s="7">
        <f t="shared" si="70"/>
        <v>0</v>
      </c>
      <c r="CW23" s="7">
        <f t="shared" si="71"/>
        <v>0</v>
      </c>
      <c r="CX23" s="7">
        <f t="shared" si="72"/>
        <v>0</v>
      </c>
      <c r="CY23" s="7"/>
      <c r="CZ23" s="7">
        <f t="shared" si="46"/>
        <v>0</v>
      </c>
      <c r="DA23" s="7">
        <f>'Initial absorption'!$G23*CZ23*$E23</f>
        <v>0</v>
      </c>
      <c r="DB23" s="7">
        <f t="shared" si="73"/>
        <v>0</v>
      </c>
      <c r="DC23" s="7">
        <f>'Initial absorption'!$M23*DB23*$I23</f>
        <v>0</v>
      </c>
      <c r="DD23" s="7"/>
      <c r="DE23" s="7">
        <f t="shared" si="74"/>
        <v>0</v>
      </c>
      <c r="DF23" s="7">
        <f t="shared" si="75"/>
        <v>0</v>
      </c>
      <c r="DG23" s="7">
        <f t="shared" si="20"/>
        <v>0</v>
      </c>
      <c r="DH23" s="7"/>
      <c r="DI23" s="7">
        <f>(1 - 'Initial absorption'!$M23)*DB23</f>
        <v>0</v>
      </c>
      <c r="DJ23" s="7">
        <f t="shared" si="76"/>
        <v>0</v>
      </c>
      <c r="DK23" s="7"/>
      <c r="DT23" s="7">
        <f t="shared" si="21"/>
        <v>0</v>
      </c>
      <c r="DU23" s="7">
        <f t="shared" si="22"/>
        <v>0</v>
      </c>
      <c r="DV23" s="7">
        <f t="shared" si="23"/>
        <v>0</v>
      </c>
      <c r="DW23" s="7">
        <f t="shared" si="47"/>
        <v>0</v>
      </c>
      <c r="DX23" s="7"/>
      <c r="DY23" s="7">
        <f t="shared" si="24"/>
        <v>0</v>
      </c>
      <c r="DZ23" s="7">
        <f t="shared" si="48"/>
        <v>0</v>
      </c>
      <c r="EA23" s="7">
        <f t="shared" si="25"/>
        <v>0</v>
      </c>
      <c r="EB23" s="7">
        <f t="shared" si="49"/>
        <v>0</v>
      </c>
      <c r="ED23" s="7">
        <f t="shared" si="77"/>
        <v>0</v>
      </c>
      <c r="EE23" s="7">
        <f t="shared" si="78"/>
        <v>0</v>
      </c>
      <c r="EF23" s="7">
        <f t="shared" si="79"/>
        <v>0</v>
      </c>
      <c r="EG23" s="7"/>
      <c r="EH23" s="7">
        <f t="shared" si="50"/>
        <v>0</v>
      </c>
      <c r="EI23" s="7">
        <f>'Initial absorption'!$G23*EH23*$E23</f>
        <v>0</v>
      </c>
      <c r="EJ23" s="7">
        <f t="shared" si="80"/>
        <v>0</v>
      </c>
      <c r="EK23" s="7">
        <f>'Initial absorption'!$M23*EJ23*$I23</f>
        <v>0</v>
      </c>
      <c r="EL23" s="7"/>
      <c r="EM23" s="7">
        <f t="shared" si="81"/>
        <v>0</v>
      </c>
      <c r="EN23" s="7">
        <f t="shared" si="82"/>
        <v>0</v>
      </c>
      <c r="EO23" s="7">
        <f t="shared" si="27"/>
        <v>0</v>
      </c>
      <c r="EP23" s="7"/>
      <c r="EQ23" s="7">
        <f>(1 - 'Initial absorption'!$M23)*EJ23</f>
        <v>0</v>
      </c>
      <c r="ER23" s="7">
        <f t="shared" si="83"/>
        <v>0</v>
      </c>
      <c r="ES23" s="7"/>
      <c r="FB23" s="7">
        <f t="shared" si="28"/>
        <v>0</v>
      </c>
      <c r="FC23" s="7">
        <f t="shared" si="29"/>
        <v>0</v>
      </c>
      <c r="FD23" s="7">
        <f t="shared" si="30"/>
        <v>0</v>
      </c>
      <c r="FE23" s="7">
        <f t="shared" si="51"/>
        <v>0</v>
      </c>
      <c r="FF23" s="7"/>
      <c r="FG23" s="7">
        <f t="shared" si="31"/>
        <v>0</v>
      </c>
      <c r="FH23" s="7">
        <f t="shared" si="52"/>
        <v>0</v>
      </c>
      <c r="FI23" s="7">
        <f t="shared" si="32"/>
        <v>0</v>
      </c>
      <c r="FJ23" s="7">
        <f t="shared" si="53"/>
        <v>0</v>
      </c>
      <c r="FL23" s="7">
        <f t="shared" si="84"/>
        <v>0</v>
      </c>
      <c r="FM23" s="7">
        <f t="shared" si="85"/>
        <v>0</v>
      </c>
      <c r="FN23" s="7">
        <f t="shared" si="86"/>
        <v>0</v>
      </c>
      <c r="FO23" s="7"/>
      <c r="FP23" s="7">
        <f t="shared" si="54"/>
        <v>0</v>
      </c>
      <c r="FQ23" s="7">
        <f>'Initial absorption'!$G23*FP23*$E23</f>
        <v>0</v>
      </c>
      <c r="FR23" s="7">
        <f t="shared" si="87"/>
        <v>0</v>
      </c>
      <c r="FS23" s="7">
        <f>'Initial absorption'!$M23*FR23*$I23</f>
        <v>0</v>
      </c>
      <c r="FT23" s="7"/>
      <c r="FU23" s="7">
        <f t="shared" si="88"/>
        <v>0</v>
      </c>
      <c r="FV23" s="7">
        <f t="shared" si="89"/>
        <v>0</v>
      </c>
      <c r="FW23" s="7">
        <f t="shared" si="34"/>
        <v>0</v>
      </c>
      <c r="FX23" s="7"/>
      <c r="FY23" s="7">
        <f>(1 - 'Initial absorption'!$M23)*FR23</f>
        <v>0</v>
      </c>
      <c r="FZ23" s="7">
        <f t="shared" si="90"/>
        <v>0</v>
      </c>
      <c r="GA23" s="7"/>
    </row>
    <row r="24" spans="3:188" x14ac:dyDescent="0.25">
      <c r="C24">
        <v>390</v>
      </c>
      <c r="D24">
        <f>'Input spectra'!B24</f>
        <v>1.20360090708302</v>
      </c>
      <c r="E24">
        <f>'Initial absorption'!I24</f>
        <v>0.98692037149905465</v>
      </c>
      <c r="F24">
        <f>'Input spectra'!C24</f>
        <v>0</v>
      </c>
      <c r="G24">
        <f t="shared" si="55"/>
        <v>0</v>
      </c>
      <c r="H24">
        <f>'Input spectra'!D24</f>
        <v>1.0771247925138301</v>
      </c>
      <c r="I24">
        <f>'Initial absorption'!O24</f>
        <v>0.98182502222052359</v>
      </c>
      <c r="J24">
        <f>'Input spectra'!E24</f>
        <v>0</v>
      </c>
      <c r="K24">
        <f t="shared" si="56"/>
        <v>0</v>
      </c>
      <c r="M24">
        <f>'Reaching edge prob after ems 1'!$EZ25</f>
        <v>4.484914991774782E-2</v>
      </c>
      <c r="N24">
        <f>'Reaching edge prob after ems 2'!$EZ25</f>
        <v>5.7377535822500214E-2</v>
      </c>
      <c r="O24">
        <f>1-EXP(-'Reaching edge prob after ems 1'!FC25*_k_in_ec_correction*($D24*_c1+'Input spectra'!S24))</f>
        <v>0.50997386102565734</v>
      </c>
      <c r="P24">
        <f>1-EXP(-(_t-'Reaching edge prob after ems 1'!FC25)*_k_in_ec_correction*($D24*_c1+'Input spectra'!S24))</f>
        <v>0.92927142745727365</v>
      </c>
      <c r="Q24">
        <f>1-EXP(-'Reaching edge prob after ems 2'!FC25*_k_in_ec_correction*($H24*_c2+'Input spectra'!S24))</f>
        <v>0.47683022951732346</v>
      </c>
      <c r="R24">
        <f>1-EXP(-(_t-'Reaching edge prob after ems 2'!FC25)*_k_in_ec_correction*($H24*_c2+'Input spectra'!S24))</f>
        <v>0.82996663776564117</v>
      </c>
      <c r="S24" s="16"/>
      <c r="T24" s="16"/>
      <c r="V24" s="7">
        <f t="shared" si="0"/>
        <v>0</v>
      </c>
      <c r="W24" s="7">
        <f t="shared" si="1"/>
        <v>0</v>
      </c>
      <c r="X24" s="7">
        <f t="shared" si="2"/>
        <v>0</v>
      </c>
      <c r="Y24" s="7">
        <f t="shared" si="35"/>
        <v>0</v>
      </c>
      <c r="Z24" s="7"/>
      <c r="AA24" s="7">
        <f t="shared" si="3"/>
        <v>0</v>
      </c>
      <c r="AB24" s="7">
        <f t="shared" si="36"/>
        <v>0</v>
      </c>
      <c r="AC24" s="7">
        <f t="shared" si="4"/>
        <v>0</v>
      </c>
      <c r="AD24" s="7">
        <f t="shared" si="37"/>
        <v>0</v>
      </c>
      <c r="AF24" s="7">
        <f t="shared" si="57"/>
        <v>0</v>
      </c>
      <c r="AG24" s="7">
        <f t="shared" si="58"/>
        <v>0</v>
      </c>
      <c r="AH24" s="7">
        <f t="shared" si="5"/>
        <v>0</v>
      </c>
      <c r="AI24" s="7"/>
      <c r="AJ24" s="7">
        <f t="shared" si="38"/>
        <v>0</v>
      </c>
      <c r="AK24" s="7">
        <f>'Initial absorption'!$G24*AJ24*$E24</f>
        <v>0</v>
      </c>
      <c r="AL24" s="7">
        <f t="shared" si="59"/>
        <v>0</v>
      </c>
      <c r="AM24" s="7">
        <f>'Initial absorption'!$M24*AL24*$I24</f>
        <v>0</v>
      </c>
      <c r="AN24" s="7"/>
      <c r="AO24" s="7">
        <f t="shared" si="60"/>
        <v>0</v>
      </c>
      <c r="AP24" s="7">
        <f t="shared" si="61"/>
        <v>0</v>
      </c>
      <c r="AQ24" s="7">
        <f t="shared" si="6"/>
        <v>0</v>
      </c>
      <c r="AR24" s="7"/>
      <c r="AS24" s="7">
        <f>(1 - 'Initial absorption'!$M24)*AL24</f>
        <v>0</v>
      </c>
      <c r="AT24" s="7">
        <f t="shared" si="62"/>
        <v>0</v>
      </c>
      <c r="AU24" s="7"/>
      <c r="AV24" s="7"/>
      <c r="BD24" s="7">
        <f t="shared" si="7"/>
        <v>0</v>
      </c>
      <c r="BE24" s="7">
        <f t="shared" si="8"/>
        <v>0</v>
      </c>
      <c r="BF24" s="7">
        <f t="shared" si="9"/>
        <v>0</v>
      </c>
      <c r="BG24" s="7">
        <f t="shared" si="39"/>
        <v>0</v>
      </c>
      <c r="BH24" s="7"/>
      <c r="BI24" s="7">
        <f t="shared" si="10"/>
        <v>0</v>
      </c>
      <c r="BJ24" s="7">
        <f t="shared" si="40"/>
        <v>0</v>
      </c>
      <c r="BK24" s="7">
        <f t="shared" si="11"/>
        <v>0</v>
      </c>
      <c r="BL24" s="7">
        <f t="shared" si="41"/>
        <v>0</v>
      </c>
      <c r="BN24" s="7">
        <f t="shared" si="63"/>
        <v>0</v>
      </c>
      <c r="BO24" s="7">
        <f t="shared" si="64"/>
        <v>0</v>
      </c>
      <c r="BP24" s="7">
        <f t="shared" si="65"/>
        <v>0</v>
      </c>
      <c r="BQ24" s="7"/>
      <c r="BR24" s="7">
        <f t="shared" si="42"/>
        <v>0</v>
      </c>
      <c r="BS24" s="7">
        <f>'Initial absorption'!$G24*BR24*$E24</f>
        <v>0</v>
      </c>
      <c r="BT24" s="7">
        <f t="shared" si="66"/>
        <v>0</v>
      </c>
      <c r="BU24" s="7">
        <f>'Initial absorption'!$M24*BT24*$I24</f>
        <v>0</v>
      </c>
      <c r="BV24" s="7"/>
      <c r="BW24" s="7">
        <f t="shared" si="67"/>
        <v>0</v>
      </c>
      <c r="BX24" s="7">
        <f t="shared" si="68"/>
        <v>0</v>
      </c>
      <c r="BY24" s="7">
        <f t="shared" si="13"/>
        <v>0</v>
      </c>
      <c r="BZ24" s="7"/>
      <c r="CA24" s="7">
        <f>(1 - 'Initial absorption'!$M24)*BT24</f>
        <v>0</v>
      </c>
      <c r="CB24" s="7">
        <f t="shared" si="69"/>
        <v>0</v>
      </c>
      <c r="CC24" s="7"/>
      <c r="CD24" s="7"/>
      <c r="CL24" s="7">
        <f t="shared" si="14"/>
        <v>0</v>
      </c>
      <c r="CM24" s="7">
        <f t="shared" si="15"/>
        <v>0</v>
      </c>
      <c r="CN24" s="7">
        <f t="shared" si="16"/>
        <v>0</v>
      </c>
      <c r="CO24" s="7">
        <f t="shared" si="43"/>
        <v>0</v>
      </c>
      <c r="CP24" s="7"/>
      <c r="CQ24" s="7">
        <f t="shared" si="17"/>
        <v>0</v>
      </c>
      <c r="CR24" s="7">
        <f t="shared" si="44"/>
        <v>0</v>
      </c>
      <c r="CS24" s="7">
        <f t="shared" si="18"/>
        <v>0</v>
      </c>
      <c r="CT24" s="7">
        <f t="shared" si="45"/>
        <v>0</v>
      </c>
      <c r="CV24" s="7">
        <f t="shared" si="70"/>
        <v>0</v>
      </c>
      <c r="CW24" s="7">
        <f t="shared" si="71"/>
        <v>0</v>
      </c>
      <c r="CX24" s="7">
        <f t="shared" si="72"/>
        <v>0</v>
      </c>
      <c r="CY24" s="7"/>
      <c r="CZ24" s="7">
        <f t="shared" si="46"/>
        <v>0</v>
      </c>
      <c r="DA24" s="7">
        <f>'Initial absorption'!$G24*CZ24*$E24</f>
        <v>0</v>
      </c>
      <c r="DB24" s="7">
        <f t="shared" si="73"/>
        <v>0</v>
      </c>
      <c r="DC24" s="7">
        <f>'Initial absorption'!$M24*DB24*$I24</f>
        <v>0</v>
      </c>
      <c r="DD24" s="7"/>
      <c r="DE24" s="7">
        <f t="shared" si="74"/>
        <v>0</v>
      </c>
      <c r="DF24" s="7">
        <f t="shared" si="75"/>
        <v>0</v>
      </c>
      <c r="DG24" s="7">
        <f t="shared" si="20"/>
        <v>0</v>
      </c>
      <c r="DH24" s="7"/>
      <c r="DI24" s="7">
        <f>(1 - 'Initial absorption'!$M24)*DB24</f>
        <v>0</v>
      </c>
      <c r="DJ24" s="7">
        <f t="shared" si="76"/>
        <v>0</v>
      </c>
      <c r="DK24" s="7"/>
      <c r="DL24" s="7"/>
      <c r="DT24" s="7">
        <f t="shared" si="21"/>
        <v>0</v>
      </c>
      <c r="DU24" s="7">
        <f t="shared" si="22"/>
        <v>0</v>
      </c>
      <c r="DV24" s="7">
        <f t="shared" si="23"/>
        <v>0</v>
      </c>
      <c r="DW24" s="7">
        <f t="shared" si="47"/>
        <v>0</v>
      </c>
      <c r="DX24" s="7"/>
      <c r="DY24" s="7">
        <f t="shared" si="24"/>
        <v>0</v>
      </c>
      <c r="DZ24" s="7">
        <f t="shared" si="48"/>
        <v>0</v>
      </c>
      <c r="EA24" s="7">
        <f t="shared" si="25"/>
        <v>0</v>
      </c>
      <c r="EB24" s="7">
        <f t="shared" si="49"/>
        <v>0</v>
      </c>
      <c r="ED24" s="7">
        <f t="shared" si="77"/>
        <v>0</v>
      </c>
      <c r="EE24" s="7">
        <f t="shared" si="78"/>
        <v>0</v>
      </c>
      <c r="EF24" s="7">
        <f t="shared" si="79"/>
        <v>0</v>
      </c>
      <c r="EG24" s="7"/>
      <c r="EH24" s="7">
        <f t="shared" si="50"/>
        <v>0</v>
      </c>
      <c r="EI24" s="7">
        <f>'Initial absorption'!$G24*EH24*$E24</f>
        <v>0</v>
      </c>
      <c r="EJ24" s="7">
        <f t="shared" si="80"/>
        <v>0</v>
      </c>
      <c r="EK24" s="7">
        <f>'Initial absorption'!$M24*EJ24*$I24</f>
        <v>0</v>
      </c>
      <c r="EL24" s="7"/>
      <c r="EM24" s="7">
        <f t="shared" si="81"/>
        <v>0</v>
      </c>
      <c r="EN24" s="7">
        <f t="shared" si="82"/>
        <v>0</v>
      </c>
      <c r="EO24" s="7">
        <f t="shared" si="27"/>
        <v>0</v>
      </c>
      <c r="EP24" s="7"/>
      <c r="EQ24" s="7">
        <f>(1 - 'Initial absorption'!$M24)*EJ24</f>
        <v>0</v>
      </c>
      <c r="ER24" s="7">
        <f t="shared" si="83"/>
        <v>0</v>
      </c>
      <c r="ES24" s="7"/>
      <c r="ET24" s="7"/>
      <c r="FB24" s="7">
        <f t="shared" si="28"/>
        <v>0</v>
      </c>
      <c r="FC24" s="7">
        <f t="shared" si="29"/>
        <v>0</v>
      </c>
      <c r="FD24" s="7">
        <f t="shared" si="30"/>
        <v>0</v>
      </c>
      <c r="FE24" s="7">
        <f t="shared" si="51"/>
        <v>0</v>
      </c>
      <c r="FF24" s="7"/>
      <c r="FG24" s="7">
        <f t="shared" si="31"/>
        <v>0</v>
      </c>
      <c r="FH24" s="7">
        <f t="shared" si="52"/>
        <v>0</v>
      </c>
      <c r="FI24" s="7">
        <f t="shared" si="32"/>
        <v>0</v>
      </c>
      <c r="FJ24" s="7">
        <f t="shared" si="53"/>
        <v>0</v>
      </c>
      <c r="FL24" s="7">
        <f t="shared" si="84"/>
        <v>0</v>
      </c>
      <c r="FM24" s="7">
        <f t="shared" si="85"/>
        <v>0</v>
      </c>
      <c r="FN24" s="7">
        <f t="shared" si="86"/>
        <v>0</v>
      </c>
      <c r="FO24" s="7"/>
      <c r="FP24" s="7">
        <f t="shared" si="54"/>
        <v>0</v>
      </c>
      <c r="FQ24" s="7">
        <f>'Initial absorption'!$G24*FP24*$E24</f>
        <v>0</v>
      </c>
      <c r="FR24" s="7">
        <f t="shared" si="87"/>
        <v>0</v>
      </c>
      <c r="FS24" s="7">
        <f>'Initial absorption'!$M24*FR24*$I24</f>
        <v>0</v>
      </c>
      <c r="FT24" s="7"/>
      <c r="FU24" s="7">
        <f t="shared" si="88"/>
        <v>0</v>
      </c>
      <c r="FV24" s="7">
        <f t="shared" si="89"/>
        <v>0</v>
      </c>
      <c r="FW24" s="7">
        <f t="shared" si="34"/>
        <v>0</v>
      </c>
      <c r="FX24" s="7"/>
      <c r="FY24" s="7">
        <f>(1 - 'Initial absorption'!$M24)*FR24</f>
        <v>0</v>
      </c>
      <c r="FZ24" s="7">
        <f t="shared" si="90"/>
        <v>0</v>
      </c>
      <c r="GA24" s="7"/>
      <c r="GB24" s="7"/>
    </row>
    <row r="25" spans="3:188" x14ac:dyDescent="0.25">
      <c r="C25">
        <v>395</v>
      </c>
      <c r="D25">
        <f>'Input spectra'!B25</f>
        <v>1.1269107171544599</v>
      </c>
      <c r="E25">
        <f>'Initial absorption'!I25</f>
        <v>0.98648423917517913</v>
      </c>
      <c r="F25">
        <f>'Input spectra'!C25</f>
        <v>0</v>
      </c>
      <c r="G25">
        <f t="shared" si="55"/>
        <v>0</v>
      </c>
      <c r="H25">
        <f>'Input spectra'!D25</f>
        <v>1.03272186553267</v>
      </c>
      <c r="I25">
        <f>'Initial absorption'!O25</f>
        <v>0.98165468221905594</v>
      </c>
      <c r="J25">
        <f>'Input spectra'!E25</f>
        <v>0</v>
      </c>
      <c r="K25">
        <f t="shared" si="56"/>
        <v>0</v>
      </c>
      <c r="M25">
        <f>'Reaching edge prob after ems 1'!$EZ26</f>
        <v>4.7016432710722582E-2</v>
      </c>
      <c r="N25">
        <f>'Reaching edge prob after ems 2'!$EZ26</f>
        <v>5.9293652590380261E-2</v>
      </c>
      <c r="O25">
        <f>1-EXP(-'Reaching edge prob after ems 1'!FC26*_k_in_ec_correction*($D25*_c1+'Input spectra'!S25))</f>
        <v>0.50476384705500632</v>
      </c>
      <c r="P25">
        <f>1-EXP(-(_t-'Reaching edge prob after ems 1'!FC26)*_k_in_ec_correction*($D25*_c1+'Input spectra'!S25))</f>
        <v>0.91341623620417145</v>
      </c>
      <c r="Q25">
        <f>1-EXP(-'Reaching edge prob after ems 2'!FC26*_k_in_ec_correction*($H25*_c2+'Input spectra'!S25))</f>
        <v>0.47137382799996419</v>
      </c>
      <c r="R25">
        <f>1-EXP(-(_t-'Reaching edge prob after ems 2'!FC26)*_k_in_ec_correction*($H25*_c2+'Input spectra'!S25))</f>
        <v>0.81414597110146925</v>
      </c>
      <c r="S25" s="16"/>
      <c r="T25" s="16"/>
      <c r="V25" s="7">
        <f t="shared" si="0"/>
        <v>0</v>
      </c>
      <c r="W25" s="7">
        <f t="shared" si="1"/>
        <v>0</v>
      </c>
      <c r="X25" s="7">
        <f t="shared" si="2"/>
        <v>0</v>
      </c>
      <c r="Y25" s="7">
        <f t="shared" si="35"/>
        <v>0</v>
      </c>
      <c r="Z25" s="7"/>
      <c r="AA25" s="7">
        <f t="shared" si="3"/>
        <v>0</v>
      </c>
      <c r="AB25" s="7">
        <f t="shared" si="36"/>
        <v>0</v>
      </c>
      <c r="AC25" s="7">
        <f t="shared" si="4"/>
        <v>0</v>
      </c>
      <c r="AD25" s="7">
        <f t="shared" si="37"/>
        <v>0</v>
      </c>
      <c r="AF25" s="7">
        <f t="shared" si="57"/>
        <v>0</v>
      </c>
      <c r="AG25" s="7">
        <f t="shared" si="58"/>
        <v>0</v>
      </c>
      <c r="AH25" s="7">
        <f t="shared" si="5"/>
        <v>0</v>
      </c>
      <c r="AI25" s="7"/>
      <c r="AJ25" s="7">
        <f t="shared" si="38"/>
        <v>0</v>
      </c>
      <c r="AK25" s="7">
        <f>'Initial absorption'!$G25*AJ25*$E25</f>
        <v>0</v>
      </c>
      <c r="AL25" s="7">
        <f t="shared" si="59"/>
        <v>0</v>
      </c>
      <c r="AM25" s="7">
        <f>'Initial absorption'!$M25*AL25*$I25</f>
        <v>0</v>
      </c>
      <c r="AN25" s="7"/>
      <c r="AO25" s="7">
        <f t="shared" si="60"/>
        <v>0</v>
      </c>
      <c r="AP25" s="7">
        <f t="shared" si="61"/>
        <v>0</v>
      </c>
      <c r="AQ25" s="7">
        <f t="shared" si="6"/>
        <v>0</v>
      </c>
      <c r="AR25" s="7"/>
      <c r="AS25" s="7">
        <f>(1 - 'Initial absorption'!$M25)*AL25</f>
        <v>0</v>
      </c>
      <c r="AT25" s="7">
        <f t="shared" si="62"/>
        <v>0</v>
      </c>
      <c r="AU25" s="7"/>
      <c r="AV25" s="7"/>
      <c r="BD25" s="7">
        <f t="shared" si="7"/>
        <v>0</v>
      </c>
      <c r="BE25" s="7">
        <f t="shared" si="8"/>
        <v>0</v>
      </c>
      <c r="BF25" s="7">
        <f t="shared" si="9"/>
        <v>0</v>
      </c>
      <c r="BG25" s="7">
        <f t="shared" si="39"/>
        <v>0</v>
      </c>
      <c r="BH25" s="7"/>
      <c r="BI25" s="7">
        <f t="shared" si="10"/>
        <v>0</v>
      </c>
      <c r="BJ25" s="7">
        <f t="shared" si="40"/>
        <v>0</v>
      </c>
      <c r="BK25" s="7">
        <f t="shared" si="11"/>
        <v>0</v>
      </c>
      <c r="BL25" s="7">
        <f t="shared" si="41"/>
        <v>0</v>
      </c>
      <c r="BN25" s="7">
        <f t="shared" si="63"/>
        <v>0</v>
      </c>
      <c r="BO25" s="7">
        <f t="shared" si="64"/>
        <v>0</v>
      </c>
      <c r="BP25" s="7">
        <f t="shared" si="65"/>
        <v>0</v>
      </c>
      <c r="BQ25" s="7"/>
      <c r="BR25" s="7">
        <f t="shared" si="42"/>
        <v>0</v>
      </c>
      <c r="BS25" s="7">
        <f>'Initial absorption'!$G25*BR25*$E25</f>
        <v>0</v>
      </c>
      <c r="BT25" s="7">
        <f t="shared" si="66"/>
        <v>0</v>
      </c>
      <c r="BU25" s="7">
        <f>'Initial absorption'!$M25*BT25*$I25</f>
        <v>0</v>
      </c>
      <c r="BV25" s="7"/>
      <c r="BW25" s="7">
        <f t="shared" si="67"/>
        <v>0</v>
      </c>
      <c r="BX25" s="7">
        <f t="shared" si="68"/>
        <v>0</v>
      </c>
      <c r="BY25" s="7">
        <f t="shared" si="13"/>
        <v>0</v>
      </c>
      <c r="BZ25" s="7"/>
      <c r="CA25" s="7">
        <f>(1 - 'Initial absorption'!$M25)*BT25</f>
        <v>0</v>
      </c>
      <c r="CB25" s="7">
        <f t="shared" si="69"/>
        <v>0</v>
      </c>
      <c r="CC25" s="7"/>
      <c r="CD25" s="7"/>
      <c r="CL25" s="7">
        <f t="shared" si="14"/>
        <v>0</v>
      </c>
      <c r="CM25" s="7">
        <f t="shared" si="15"/>
        <v>0</v>
      </c>
      <c r="CN25" s="7">
        <f t="shared" si="16"/>
        <v>0</v>
      </c>
      <c r="CO25" s="7">
        <f t="shared" si="43"/>
        <v>0</v>
      </c>
      <c r="CP25" s="7"/>
      <c r="CQ25" s="7">
        <f t="shared" si="17"/>
        <v>0</v>
      </c>
      <c r="CR25" s="7">
        <f t="shared" si="44"/>
        <v>0</v>
      </c>
      <c r="CS25" s="7">
        <f t="shared" si="18"/>
        <v>0</v>
      </c>
      <c r="CT25" s="7">
        <f t="shared" si="45"/>
        <v>0</v>
      </c>
      <c r="CV25" s="7">
        <f t="shared" si="70"/>
        <v>0</v>
      </c>
      <c r="CW25" s="7">
        <f t="shared" si="71"/>
        <v>0</v>
      </c>
      <c r="CX25" s="7">
        <f t="shared" si="72"/>
        <v>0</v>
      </c>
      <c r="CY25" s="7"/>
      <c r="CZ25" s="7">
        <f t="shared" si="46"/>
        <v>0</v>
      </c>
      <c r="DA25" s="7">
        <f>'Initial absorption'!$G25*CZ25*$E25</f>
        <v>0</v>
      </c>
      <c r="DB25" s="7">
        <f t="shared" si="73"/>
        <v>0</v>
      </c>
      <c r="DC25" s="7">
        <f>'Initial absorption'!$M25*DB25*$I25</f>
        <v>0</v>
      </c>
      <c r="DD25" s="7"/>
      <c r="DE25" s="7">
        <f t="shared" si="74"/>
        <v>0</v>
      </c>
      <c r="DF25" s="7">
        <f t="shared" si="75"/>
        <v>0</v>
      </c>
      <c r="DG25" s="7">
        <f t="shared" si="20"/>
        <v>0</v>
      </c>
      <c r="DH25" s="7"/>
      <c r="DI25" s="7">
        <f>(1 - 'Initial absorption'!$M25)*DB25</f>
        <v>0</v>
      </c>
      <c r="DJ25" s="7">
        <f t="shared" si="76"/>
        <v>0</v>
      </c>
      <c r="DK25" s="7"/>
      <c r="DL25" s="7"/>
      <c r="DT25" s="7">
        <f t="shared" si="21"/>
        <v>0</v>
      </c>
      <c r="DU25" s="7">
        <f t="shared" si="22"/>
        <v>0</v>
      </c>
      <c r="DV25" s="7">
        <f t="shared" si="23"/>
        <v>0</v>
      </c>
      <c r="DW25" s="7">
        <f t="shared" si="47"/>
        <v>0</v>
      </c>
      <c r="DX25" s="7"/>
      <c r="DY25" s="7">
        <f t="shared" si="24"/>
        <v>0</v>
      </c>
      <c r="DZ25" s="7">
        <f t="shared" si="48"/>
        <v>0</v>
      </c>
      <c r="EA25" s="7">
        <f t="shared" si="25"/>
        <v>0</v>
      </c>
      <c r="EB25" s="7">
        <f t="shared" si="49"/>
        <v>0</v>
      </c>
      <c r="ED25" s="7">
        <f t="shared" si="77"/>
        <v>0</v>
      </c>
      <c r="EE25" s="7">
        <f t="shared" si="78"/>
        <v>0</v>
      </c>
      <c r="EF25" s="7">
        <f t="shared" si="79"/>
        <v>0</v>
      </c>
      <c r="EG25" s="7"/>
      <c r="EH25" s="7">
        <f t="shared" si="50"/>
        <v>0</v>
      </c>
      <c r="EI25" s="7">
        <f>'Initial absorption'!$G25*EH25*$E25</f>
        <v>0</v>
      </c>
      <c r="EJ25" s="7">
        <f t="shared" si="80"/>
        <v>0</v>
      </c>
      <c r="EK25" s="7">
        <f>'Initial absorption'!$M25*EJ25*$I25</f>
        <v>0</v>
      </c>
      <c r="EL25" s="7"/>
      <c r="EM25" s="7">
        <f t="shared" si="81"/>
        <v>0</v>
      </c>
      <c r="EN25" s="7">
        <f t="shared" si="82"/>
        <v>0</v>
      </c>
      <c r="EO25" s="7">
        <f t="shared" si="27"/>
        <v>0</v>
      </c>
      <c r="EP25" s="7"/>
      <c r="EQ25" s="7">
        <f>(1 - 'Initial absorption'!$M25)*EJ25</f>
        <v>0</v>
      </c>
      <c r="ER25" s="7">
        <f t="shared" si="83"/>
        <v>0</v>
      </c>
      <c r="ES25" s="7"/>
      <c r="ET25" s="7"/>
      <c r="FB25" s="7">
        <f t="shared" si="28"/>
        <v>0</v>
      </c>
      <c r="FC25" s="7">
        <f t="shared" si="29"/>
        <v>0</v>
      </c>
      <c r="FD25" s="7">
        <f t="shared" si="30"/>
        <v>0</v>
      </c>
      <c r="FE25" s="7">
        <f t="shared" si="51"/>
        <v>0</v>
      </c>
      <c r="FF25" s="7"/>
      <c r="FG25" s="7">
        <f t="shared" si="31"/>
        <v>0</v>
      </c>
      <c r="FH25" s="7">
        <f t="shared" si="52"/>
        <v>0</v>
      </c>
      <c r="FI25" s="7">
        <f t="shared" si="32"/>
        <v>0</v>
      </c>
      <c r="FJ25" s="7">
        <f t="shared" si="53"/>
        <v>0</v>
      </c>
      <c r="FL25" s="7">
        <f t="shared" si="84"/>
        <v>0</v>
      </c>
      <c r="FM25" s="7">
        <f t="shared" si="85"/>
        <v>0</v>
      </c>
      <c r="FN25" s="7">
        <f t="shared" si="86"/>
        <v>0</v>
      </c>
      <c r="FO25" s="7"/>
      <c r="FP25" s="7">
        <f t="shared" si="54"/>
        <v>0</v>
      </c>
      <c r="FQ25" s="7">
        <f>'Initial absorption'!$G25*FP25*$E25</f>
        <v>0</v>
      </c>
      <c r="FR25" s="7">
        <f t="shared" si="87"/>
        <v>0</v>
      </c>
      <c r="FS25" s="7">
        <f>'Initial absorption'!$M25*FR25*$I25</f>
        <v>0</v>
      </c>
      <c r="FT25" s="7"/>
      <c r="FU25" s="7">
        <f t="shared" si="88"/>
        <v>0</v>
      </c>
      <c r="FV25" s="7">
        <f t="shared" si="89"/>
        <v>0</v>
      </c>
      <c r="FW25" s="7">
        <f t="shared" si="34"/>
        <v>0</v>
      </c>
      <c r="FX25" s="7"/>
      <c r="FY25" s="7">
        <f>(1 - 'Initial absorption'!$M25)*FR25</f>
        <v>0</v>
      </c>
      <c r="FZ25" s="7">
        <f t="shared" si="90"/>
        <v>0</v>
      </c>
      <c r="GA25" s="7"/>
      <c r="GB25" s="7"/>
    </row>
    <row r="26" spans="3:188" x14ac:dyDescent="0.25">
      <c r="C26">
        <v>400</v>
      </c>
      <c r="D26">
        <f>'Input spectra'!B26</f>
        <v>1.04171843961628</v>
      </c>
      <c r="E26">
        <f>'Initial absorption'!I26</f>
        <v>0.98587211559149002</v>
      </c>
      <c r="F26">
        <f>'Input spectra'!C26</f>
        <v>0</v>
      </c>
      <c r="G26">
        <f t="shared" si="55"/>
        <v>0</v>
      </c>
      <c r="H26">
        <f>'Input spectra'!D26</f>
        <v>0.99938853219933799</v>
      </c>
      <c r="I26">
        <f>'Initial absorption'!O26</f>
        <v>0.98167059633506915</v>
      </c>
      <c r="J26">
        <f>'Input spectra'!E26</f>
        <v>0</v>
      </c>
      <c r="K26">
        <f t="shared" si="56"/>
        <v>0</v>
      </c>
      <c r="M26">
        <f>'Reaching edge prob after ems 1'!$EZ27</f>
        <v>4.9798928363946317E-2</v>
      </c>
      <c r="N26">
        <f>'Reaching edge prob after ems 2'!$EZ27</f>
        <v>6.0850707277587131E-2</v>
      </c>
      <c r="O26">
        <f>1-EXP(-'Reaching edge prob after ems 1'!FC27*_k_in_ec_correction*($D26*_c1+'Input spectra'!S26))</f>
        <v>0.49766304865185695</v>
      </c>
      <c r="P26">
        <f>1-EXP(-(_t-'Reaching edge prob after ems 1'!FC27)*_k_in_ec_correction*($D26*_c1+'Input spectra'!S26))</f>
        <v>0.89188946922399104</v>
      </c>
      <c r="Q26">
        <f>1-EXP(-'Reaching edge prob after ems 2'!FC27*_k_in_ec_correction*($H26*_c2+'Input spectra'!S26))</f>
        <v>0.46691676879708743</v>
      </c>
      <c r="R26">
        <f>1-EXP(-(_t-'Reaching edge prob after ems 2'!FC27)*_k_in_ec_correction*($H26*_c2+'Input spectra'!S26))</f>
        <v>0.801360112617447</v>
      </c>
      <c r="S26" s="16"/>
      <c r="T26" s="16"/>
      <c r="V26" s="7">
        <f t="shared" si="0"/>
        <v>0</v>
      </c>
      <c r="W26" s="7">
        <f t="shared" si="1"/>
        <v>0</v>
      </c>
      <c r="X26" s="7">
        <f t="shared" si="2"/>
        <v>0</v>
      </c>
      <c r="Y26" s="7">
        <f t="shared" si="35"/>
        <v>0</v>
      </c>
      <c r="Z26" s="7"/>
      <c r="AA26" s="7">
        <f t="shared" si="3"/>
        <v>0</v>
      </c>
      <c r="AB26" s="7">
        <f t="shared" si="36"/>
        <v>0</v>
      </c>
      <c r="AC26" s="7">
        <f t="shared" si="4"/>
        <v>0</v>
      </c>
      <c r="AD26" s="7">
        <f t="shared" si="37"/>
        <v>0</v>
      </c>
      <c r="AF26" s="7">
        <f t="shared" si="57"/>
        <v>0</v>
      </c>
      <c r="AG26" s="7">
        <f t="shared" si="58"/>
        <v>0</v>
      </c>
      <c r="AH26" s="7">
        <f t="shared" si="5"/>
        <v>0</v>
      </c>
      <c r="AI26" s="7"/>
      <c r="AJ26" s="7">
        <f t="shared" si="38"/>
        <v>0</v>
      </c>
      <c r="AK26" s="7">
        <f>'Initial absorption'!$G26*AJ26*$E26</f>
        <v>0</v>
      </c>
      <c r="AL26" s="7">
        <f t="shared" si="59"/>
        <v>0</v>
      </c>
      <c r="AM26" s="7">
        <f>'Initial absorption'!$M26*AL26*$I26</f>
        <v>0</v>
      </c>
      <c r="AN26" s="7"/>
      <c r="AO26" s="7">
        <f t="shared" si="60"/>
        <v>0</v>
      </c>
      <c r="AP26" s="7">
        <f t="shared" si="61"/>
        <v>0</v>
      </c>
      <c r="AQ26" s="7">
        <f t="shared" si="6"/>
        <v>0</v>
      </c>
      <c r="AR26" s="7"/>
      <c r="AS26" s="7">
        <f>(1 - 'Initial absorption'!$M26)*AL26</f>
        <v>0</v>
      </c>
      <c r="AT26" s="7">
        <f t="shared" si="62"/>
        <v>0</v>
      </c>
      <c r="AU26" s="7"/>
      <c r="BD26" s="7">
        <f t="shared" si="7"/>
        <v>0</v>
      </c>
      <c r="BE26" s="7">
        <f t="shared" si="8"/>
        <v>0</v>
      </c>
      <c r="BF26" s="7">
        <f t="shared" si="9"/>
        <v>0</v>
      </c>
      <c r="BG26" s="7">
        <f t="shared" si="39"/>
        <v>0</v>
      </c>
      <c r="BH26" s="7"/>
      <c r="BI26" s="7">
        <f t="shared" si="10"/>
        <v>0</v>
      </c>
      <c r="BJ26" s="7">
        <f t="shared" si="40"/>
        <v>0</v>
      </c>
      <c r="BK26" s="7">
        <f t="shared" si="11"/>
        <v>0</v>
      </c>
      <c r="BL26" s="7">
        <f t="shared" si="41"/>
        <v>0</v>
      </c>
      <c r="BN26" s="7">
        <f t="shared" si="63"/>
        <v>0</v>
      </c>
      <c r="BO26" s="7">
        <f t="shared" si="64"/>
        <v>0</v>
      </c>
      <c r="BP26" s="7">
        <f t="shared" si="65"/>
        <v>0</v>
      </c>
      <c r="BQ26" s="7"/>
      <c r="BR26" s="7">
        <f t="shared" si="42"/>
        <v>0</v>
      </c>
      <c r="BS26" s="7">
        <f>'Initial absorption'!$G26*BR26*$E26</f>
        <v>0</v>
      </c>
      <c r="BT26" s="7">
        <f t="shared" si="66"/>
        <v>0</v>
      </c>
      <c r="BU26" s="7">
        <f>'Initial absorption'!$M26*BT26*$I26</f>
        <v>0</v>
      </c>
      <c r="BV26" s="7"/>
      <c r="BW26" s="7">
        <f t="shared" si="67"/>
        <v>0</v>
      </c>
      <c r="BX26" s="7">
        <f t="shared" si="68"/>
        <v>0</v>
      </c>
      <c r="BY26" s="7">
        <f t="shared" si="13"/>
        <v>0</v>
      </c>
      <c r="BZ26" s="7"/>
      <c r="CA26" s="7">
        <f>(1 - 'Initial absorption'!$M26)*BT26</f>
        <v>0</v>
      </c>
      <c r="CB26" s="7">
        <f t="shared" si="69"/>
        <v>0</v>
      </c>
      <c r="CC26" s="7"/>
      <c r="CL26" s="7">
        <f t="shared" si="14"/>
        <v>0</v>
      </c>
      <c r="CM26" s="7">
        <f t="shared" si="15"/>
        <v>0</v>
      </c>
      <c r="CN26" s="7">
        <f t="shared" si="16"/>
        <v>0</v>
      </c>
      <c r="CO26" s="7">
        <f t="shared" si="43"/>
        <v>0</v>
      </c>
      <c r="CP26" s="7"/>
      <c r="CQ26" s="7">
        <f t="shared" si="17"/>
        <v>0</v>
      </c>
      <c r="CR26" s="7">
        <f t="shared" si="44"/>
        <v>0</v>
      </c>
      <c r="CS26" s="7">
        <f t="shared" si="18"/>
        <v>0</v>
      </c>
      <c r="CT26" s="7">
        <f t="shared" si="45"/>
        <v>0</v>
      </c>
      <c r="CV26" s="7">
        <f t="shared" si="70"/>
        <v>0</v>
      </c>
      <c r="CW26" s="7">
        <f t="shared" si="71"/>
        <v>0</v>
      </c>
      <c r="CX26" s="7">
        <f t="shared" si="72"/>
        <v>0</v>
      </c>
      <c r="CY26" s="7"/>
      <c r="CZ26" s="7">
        <f t="shared" si="46"/>
        <v>0</v>
      </c>
      <c r="DA26" s="7">
        <f>'Initial absorption'!$G26*CZ26*$E26</f>
        <v>0</v>
      </c>
      <c r="DB26" s="7">
        <f t="shared" si="73"/>
        <v>0</v>
      </c>
      <c r="DC26" s="7">
        <f>'Initial absorption'!$M26*DB26*$I26</f>
        <v>0</v>
      </c>
      <c r="DD26" s="7"/>
      <c r="DE26" s="7">
        <f t="shared" si="74"/>
        <v>0</v>
      </c>
      <c r="DF26" s="7">
        <f t="shared" si="75"/>
        <v>0</v>
      </c>
      <c r="DG26" s="7">
        <f t="shared" si="20"/>
        <v>0</v>
      </c>
      <c r="DH26" s="7"/>
      <c r="DI26" s="7">
        <f>(1 - 'Initial absorption'!$M26)*DB26</f>
        <v>0</v>
      </c>
      <c r="DJ26" s="7">
        <f t="shared" si="76"/>
        <v>0</v>
      </c>
      <c r="DK26" s="7"/>
      <c r="DT26" s="7">
        <f t="shared" si="21"/>
        <v>0</v>
      </c>
      <c r="DU26" s="7">
        <f t="shared" si="22"/>
        <v>0</v>
      </c>
      <c r="DV26" s="7">
        <f t="shared" si="23"/>
        <v>0</v>
      </c>
      <c r="DW26" s="7">
        <f t="shared" si="47"/>
        <v>0</v>
      </c>
      <c r="DX26" s="7"/>
      <c r="DY26" s="7">
        <f t="shared" si="24"/>
        <v>0</v>
      </c>
      <c r="DZ26" s="7">
        <f t="shared" si="48"/>
        <v>0</v>
      </c>
      <c r="EA26" s="7">
        <f t="shared" si="25"/>
        <v>0</v>
      </c>
      <c r="EB26" s="7">
        <f t="shared" si="49"/>
        <v>0</v>
      </c>
      <c r="ED26" s="7">
        <f t="shared" si="77"/>
        <v>0</v>
      </c>
      <c r="EE26" s="7">
        <f t="shared" si="78"/>
        <v>0</v>
      </c>
      <c r="EF26" s="7">
        <f t="shared" si="79"/>
        <v>0</v>
      </c>
      <c r="EG26" s="7"/>
      <c r="EH26" s="7">
        <f t="shared" si="50"/>
        <v>0</v>
      </c>
      <c r="EI26" s="7">
        <f>'Initial absorption'!$G26*EH26*$E26</f>
        <v>0</v>
      </c>
      <c r="EJ26" s="7">
        <f t="shared" si="80"/>
        <v>0</v>
      </c>
      <c r="EK26" s="7">
        <f>'Initial absorption'!$M26*EJ26*$I26</f>
        <v>0</v>
      </c>
      <c r="EL26" s="7"/>
      <c r="EM26" s="7">
        <f t="shared" si="81"/>
        <v>0</v>
      </c>
      <c r="EN26" s="7">
        <f t="shared" si="82"/>
        <v>0</v>
      </c>
      <c r="EO26" s="7">
        <f t="shared" si="27"/>
        <v>0</v>
      </c>
      <c r="EP26" s="7"/>
      <c r="EQ26" s="7">
        <f>(1 - 'Initial absorption'!$M26)*EJ26</f>
        <v>0</v>
      </c>
      <c r="ER26" s="7">
        <f t="shared" si="83"/>
        <v>0</v>
      </c>
      <c r="ES26" s="7"/>
      <c r="FB26" s="7">
        <f t="shared" si="28"/>
        <v>0</v>
      </c>
      <c r="FC26" s="7">
        <f t="shared" si="29"/>
        <v>0</v>
      </c>
      <c r="FD26" s="7">
        <f t="shared" si="30"/>
        <v>0</v>
      </c>
      <c r="FE26" s="7">
        <f t="shared" si="51"/>
        <v>0</v>
      </c>
      <c r="FF26" s="7"/>
      <c r="FG26" s="7">
        <f t="shared" si="31"/>
        <v>0</v>
      </c>
      <c r="FH26" s="7">
        <f t="shared" si="52"/>
        <v>0</v>
      </c>
      <c r="FI26" s="7">
        <f t="shared" si="32"/>
        <v>0</v>
      </c>
      <c r="FJ26" s="7">
        <f t="shared" si="53"/>
        <v>0</v>
      </c>
      <c r="FL26" s="7">
        <f t="shared" si="84"/>
        <v>0</v>
      </c>
      <c r="FM26" s="7">
        <f t="shared" si="85"/>
        <v>0</v>
      </c>
      <c r="FN26" s="7">
        <f t="shared" si="86"/>
        <v>0</v>
      </c>
      <c r="FO26" s="7"/>
      <c r="FP26" s="7">
        <f t="shared" si="54"/>
        <v>0</v>
      </c>
      <c r="FQ26" s="7">
        <f>'Initial absorption'!$G26*FP26*$E26</f>
        <v>0</v>
      </c>
      <c r="FR26" s="7">
        <f t="shared" si="87"/>
        <v>0</v>
      </c>
      <c r="FS26" s="7">
        <f>'Initial absorption'!$M26*FR26*$I26</f>
        <v>0</v>
      </c>
      <c r="FT26" s="7"/>
      <c r="FU26" s="7">
        <f t="shared" si="88"/>
        <v>0</v>
      </c>
      <c r="FV26" s="7">
        <f t="shared" si="89"/>
        <v>0</v>
      </c>
      <c r="FW26" s="7">
        <f t="shared" si="34"/>
        <v>0</v>
      </c>
      <c r="FX26" s="7"/>
      <c r="FY26" s="7">
        <f>(1 - 'Initial absorption'!$M26)*FR26</f>
        <v>0</v>
      </c>
      <c r="FZ26" s="7">
        <f t="shared" si="90"/>
        <v>0</v>
      </c>
      <c r="GA26" s="7"/>
    </row>
    <row r="27" spans="3:188" x14ac:dyDescent="0.25">
      <c r="C27">
        <v>405</v>
      </c>
      <c r="D27">
        <f>'Input spectra'!B27</f>
        <v>0.98858050682464405</v>
      </c>
      <c r="E27">
        <f>'Initial absorption'!I27</f>
        <v>0.9856264523017455</v>
      </c>
      <c r="F27">
        <f>'Input spectra'!C27</f>
        <v>0</v>
      </c>
      <c r="G27">
        <f t="shared" si="55"/>
        <v>0</v>
      </c>
      <c r="H27">
        <f>'Input spectra'!D27</f>
        <v>0.96782428638928297</v>
      </c>
      <c r="I27">
        <f>'Initial absorption'!O27</f>
        <v>0.98172047061406842</v>
      </c>
      <c r="J27">
        <f>'Input spectra'!E27</f>
        <v>0</v>
      </c>
      <c r="K27">
        <f t="shared" si="56"/>
        <v>0</v>
      </c>
      <c r="M27">
        <f>'Reaching edge prob after ems 1'!$EZ28</f>
        <v>5.1785262778097113E-2</v>
      </c>
      <c r="N27">
        <f>'Reaching edge prob after ems 2'!$EZ28</f>
        <v>6.2425295922711857E-2</v>
      </c>
      <c r="O27">
        <f>1-EXP(-'Reaching edge prob after ems 1'!FC28*_k_in_ec_correction*($D27*_c1+'Input spectra'!S27))</f>
        <v>0.49237229103450408</v>
      </c>
      <c r="P27">
        <f>1-EXP(-(_t-'Reaching edge prob after ems 1'!FC28)*_k_in_ec_correction*($D27*_c1+'Input spectra'!S27))</f>
        <v>0.87596248975394575</v>
      </c>
      <c r="Q27">
        <f>1-EXP(-'Reaching edge prob after ems 2'!FC28*_k_in_ec_correction*($H27*_c2+'Input spectra'!S27))</f>
        <v>0.46239929909894406</v>
      </c>
      <c r="R27">
        <f>1-EXP(-(_t-'Reaching edge prob after ems 2'!FC28)*_k_in_ec_correction*($H27*_c2+'Input spectra'!S27))</f>
        <v>0.78853038487823124</v>
      </c>
      <c r="S27" s="16"/>
      <c r="T27" s="16"/>
      <c r="V27" s="7">
        <f t="shared" si="0"/>
        <v>0</v>
      </c>
      <c r="W27" s="7">
        <f t="shared" si="1"/>
        <v>0</v>
      </c>
      <c r="X27" s="7">
        <f t="shared" si="2"/>
        <v>0</v>
      </c>
      <c r="Y27" s="7">
        <f t="shared" si="35"/>
        <v>0</v>
      </c>
      <c r="Z27" s="7"/>
      <c r="AA27" s="7">
        <f t="shared" si="3"/>
        <v>0</v>
      </c>
      <c r="AB27" s="7">
        <f t="shared" si="36"/>
        <v>0</v>
      </c>
      <c r="AC27" s="7">
        <f t="shared" si="4"/>
        <v>0</v>
      </c>
      <c r="AD27" s="7">
        <f t="shared" si="37"/>
        <v>0</v>
      </c>
      <c r="AF27" s="7">
        <f t="shared" si="57"/>
        <v>0</v>
      </c>
      <c r="AG27" s="7">
        <f t="shared" si="58"/>
        <v>0</v>
      </c>
      <c r="AH27" s="7">
        <f t="shared" si="5"/>
        <v>0</v>
      </c>
      <c r="AI27" s="7"/>
      <c r="AJ27" s="7">
        <f t="shared" si="38"/>
        <v>0</v>
      </c>
      <c r="AK27" s="7">
        <f>'Initial absorption'!$G27*AJ27*$E27</f>
        <v>0</v>
      </c>
      <c r="AL27" s="7">
        <f t="shared" si="59"/>
        <v>0</v>
      </c>
      <c r="AM27" s="7">
        <f>'Initial absorption'!$M27*AL27*$I27</f>
        <v>0</v>
      </c>
      <c r="AN27" s="7"/>
      <c r="AO27" s="7">
        <f t="shared" si="60"/>
        <v>0</v>
      </c>
      <c r="AP27" s="7">
        <f t="shared" si="61"/>
        <v>0</v>
      </c>
      <c r="AQ27" s="7">
        <f t="shared" si="6"/>
        <v>0</v>
      </c>
      <c r="AR27" s="7"/>
      <c r="AS27" s="7">
        <f>(1 - 'Initial absorption'!$M27)*AL27</f>
        <v>0</v>
      </c>
      <c r="AT27" s="7">
        <f t="shared" si="62"/>
        <v>0</v>
      </c>
      <c r="AU27" s="7"/>
      <c r="AV27" s="7"/>
      <c r="BD27" s="7">
        <f t="shared" si="7"/>
        <v>0</v>
      </c>
      <c r="BE27" s="7">
        <f t="shared" si="8"/>
        <v>0</v>
      </c>
      <c r="BF27" s="7">
        <f t="shared" si="9"/>
        <v>0</v>
      </c>
      <c r="BG27" s="7">
        <f t="shared" si="39"/>
        <v>0</v>
      </c>
      <c r="BH27" s="7"/>
      <c r="BI27" s="7">
        <f t="shared" si="10"/>
        <v>0</v>
      </c>
      <c r="BJ27" s="7">
        <f t="shared" si="40"/>
        <v>0</v>
      </c>
      <c r="BK27" s="7">
        <f t="shared" si="11"/>
        <v>0</v>
      </c>
      <c r="BL27" s="7">
        <f t="shared" si="41"/>
        <v>0</v>
      </c>
      <c r="BN27" s="7">
        <f t="shared" si="63"/>
        <v>0</v>
      </c>
      <c r="BO27" s="7">
        <f t="shared" si="64"/>
        <v>0</v>
      </c>
      <c r="BP27" s="7">
        <f t="shared" si="65"/>
        <v>0</v>
      </c>
      <c r="BQ27" s="7"/>
      <c r="BR27" s="7">
        <f t="shared" si="42"/>
        <v>0</v>
      </c>
      <c r="BS27" s="7">
        <f>'Initial absorption'!$G27*BR27*$E27</f>
        <v>0</v>
      </c>
      <c r="BT27" s="7">
        <f t="shared" si="66"/>
        <v>0</v>
      </c>
      <c r="BU27" s="7">
        <f>'Initial absorption'!$M27*BT27*$I27</f>
        <v>0</v>
      </c>
      <c r="BV27" s="7"/>
      <c r="BW27" s="7">
        <f t="shared" si="67"/>
        <v>0</v>
      </c>
      <c r="BX27" s="7">
        <f t="shared" si="68"/>
        <v>0</v>
      </c>
      <c r="BY27" s="7">
        <f t="shared" si="13"/>
        <v>0</v>
      </c>
      <c r="BZ27" s="7"/>
      <c r="CA27" s="7">
        <f>(1 - 'Initial absorption'!$M27)*BT27</f>
        <v>0</v>
      </c>
      <c r="CB27" s="7">
        <f t="shared" si="69"/>
        <v>0</v>
      </c>
      <c r="CC27" s="7"/>
      <c r="CD27" s="7"/>
      <c r="CL27" s="7">
        <f t="shared" si="14"/>
        <v>0</v>
      </c>
      <c r="CM27" s="7">
        <f t="shared" si="15"/>
        <v>0</v>
      </c>
      <c r="CN27" s="7">
        <f t="shared" si="16"/>
        <v>0</v>
      </c>
      <c r="CO27" s="7">
        <f t="shared" si="43"/>
        <v>0</v>
      </c>
      <c r="CP27" s="7"/>
      <c r="CQ27" s="7">
        <f t="shared" si="17"/>
        <v>0</v>
      </c>
      <c r="CR27" s="7">
        <f t="shared" si="44"/>
        <v>0</v>
      </c>
      <c r="CS27" s="7">
        <f t="shared" si="18"/>
        <v>0</v>
      </c>
      <c r="CT27" s="7">
        <f t="shared" si="45"/>
        <v>0</v>
      </c>
      <c r="CV27" s="7">
        <f t="shared" si="70"/>
        <v>0</v>
      </c>
      <c r="CW27" s="7">
        <f t="shared" si="71"/>
        <v>0</v>
      </c>
      <c r="CX27" s="7">
        <f t="shared" si="72"/>
        <v>0</v>
      </c>
      <c r="CY27" s="7"/>
      <c r="CZ27" s="7">
        <f t="shared" si="46"/>
        <v>0</v>
      </c>
      <c r="DA27" s="7">
        <f>'Initial absorption'!$G27*CZ27*$E27</f>
        <v>0</v>
      </c>
      <c r="DB27" s="7">
        <f t="shared" si="73"/>
        <v>0</v>
      </c>
      <c r="DC27" s="7">
        <f>'Initial absorption'!$M27*DB27*$I27</f>
        <v>0</v>
      </c>
      <c r="DD27" s="7"/>
      <c r="DE27" s="7">
        <f t="shared" si="74"/>
        <v>0</v>
      </c>
      <c r="DF27" s="7">
        <f t="shared" si="75"/>
        <v>0</v>
      </c>
      <c r="DG27" s="7">
        <f t="shared" si="20"/>
        <v>0</v>
      </c>
      <c r="DH27" s="7"/>
      <c r="DI27" s="7">
        <f>(1 - 'Initial absorption'!$M27)*DB27</f>
        <v>0</v>
      </c>
      <c r="DJ27" s="7">
        <f t="shared" si="76"/>
        <v>0</v>
      </c>
      <c r="DK27" s="7"/>
      <c r="DL27" s="7"/>
      <c r="DT27" s="7">
        <f t="shared" si="21"/>
        <v>0</v>
      </c>
      <c r="DU27" s="7">
        <f t="shared" si="22"/>
        <v>0</v>
      </c>
      <c r="DV27" s="7">
        <f t="shared" si="23"/>
        <v>0</v>
      </c>
      <c r="DW27" s="7">
        <f t="shared" si="47"/>
        <v>0</v>
      </c>
      <c r="DX27" s="7"/>
      <c r="DY27" s="7">
        <f t="shared" si="24"/>
        <v>0</v>
      </c>
      <c r="DZ27" s="7">
        <f t="shared" si="48"/>
        <v>0</v>
      </c>
      <c r="EA27" s="7">
        <f t="shared" si="25"/>
        <v>0</v>
      </c>
      <c r="EB27" s="7">
        <f t="shared" si="49"/>
        <v>0</v>
      </c>
      <c r="ED27" s="7">
        <f t="shared" si="77"/>
        <v>0</v>
      </c>
      <c r="EE27" s="7">
        <f t="shared" si="78"/>
        <v>0</v>
      </c>
      <c r="EF27" s="7">
        <f t="shared" si="79"/>
        <v>0</v>
      </c>
      <c r="EG27" s="7"/>
      <c r="EH27" s="7">
        <f t="shared" si="50"/>
        <v>0</v>
      </c>
      <c r="EI27" s="7">
        <f>'Initial absorption'!$G27*EH27*$E27</f>
        <v>0</v>
      </c>
      <c r="EJ27" s="7">
        <f t="shared" si="80"/>
        <v>0</v>
      </c>
      <c r="EK27" s="7">
        <f>'Initial absorption'!$M27*EJ27*$I27</f>
        <v>0</v>
      </c>
      <c r="EL27" s="7"/>
      <c r="EM27" s="7">
        <f t="shared" si="81"/>
        <v>0</v>
      </c>
      <c r="EN27" s="7">
        <f t="shared" si="82"/>
        <v>0</v>
      </c>
      <c r="EO27" s="7">
        <f t="shared" si="27"/>
        <v>0</v>
      </c>
      <c r="EP27" s="7"/>
      <c r="EQ27" s="7">
        <f>(1 - 'Initial absorption'!$M27)*EJ27</f>
        <v>0</v>
      </c>
      <c r="ER27" s="7">
        <f t="shared" si="83"/>
        <v>0</v>
      </c>
      <c r="ES27" s="7"/>
      <c r="ET27" s="7"/>
      <c r="FB27" s="7">
        <f t="shared" si="28"/>
        <v>0</v>
      </c>
      <c r="FC27" s="7">
        <f t="shared" si="29"/>
        <v>0</v>
      </c>
      <c r="FD27" s="7">
        <f t="shared" si="30"/>
        <v>0</v>
      </c>
      <c r="FE27" s="7">
        <f t="shared" si="51"/>
        <v>0</v>
      </c>
      <c r="FF27" s="7"/>
      <c r="FG27" s="7">
        <f t="shared" si="31"/>
        <v>0</v>
      </c>
      <c r="FH27" s="7">
        <f t="shared" si="52"/>
        <v>0</v>
      </c>
      <c r="FI27" s="7">
        <f t="shared" si="32"/>
        <v>0</v>
      </c>
      <c r="FJ27" s="7">
        <f t="shared" si="53"/>
        <v>0</v>
      </c>
      <c r="FL27" s="7">
        <f t="shared" si="84"/>
        <v>0</v>
      </c>
      <c r="FM27" s="7">
        <f t="shared" si="85"/>
        <v>0</v>
      </c>
      <c r="FN27" s="7">
        <f t="shared" si="86"/>
        <v>0</v>
      </c>
      <c r="FO27" s="7"/>
      <c r="FP27" s="7">
        <f t="shared" si="54"/>
        <v>0</v>
      </c>
      <c r="FQ27" s="7">
        <f>'Initial absorption'!$G27*FP27*$E27</f>
        <v>0</v>
      </c>
      <c r="FR27" s="7">
        <f t="shared" si="87"/>
        <v>0</v>
      </c>
      <c r="FS27" s="7">
        <f>'Initial absorption'!$M27*FR27*$I27</f>
        <v>0</v>
      </c>
      <c r="FT27" s="7"/>
      <c r="FU27" s="7">
        <f t="shared" si="88"/>
        <v>0</v>
      </c>
      <c r="FV27" s="7">
        <f t="shared" si="89"/>
        <v>0</v>
      </c>
      <c r="FW27" s="7">
        <f t="shared" si="34"/>
        <v>0</v>
      </c>
      <c r="FX27" s="7"/>
      <c r="FY27" s="7">
        <f>(1 - 'Initial absorption'!$M27)*FR27</f>
        <v>0</v>
      </c>
      <c r="FZ27" s="7">
        <f t="shared" si="90"/>
        <v>0</v>
      </c>
      <c r="GA27" s="7"/>
      <c r="GB27" s="7"/>
    </row>
    <row r="28" spans="3:188" x14ac:dyDescent="0.25">
      <c r="C28">
        <v>410</v>
      </c>
      <c r="D28">
        <f>'Input spectra'!B28</f>
        <v>0.90328834272374003</v>
      </c>
      <c r="E28">
        <f>'Initial absorption'!I28</f>
        <v>0.98482916150089406</v>
      </c>
      <c r="F28">
        <f>'Input spectra'!C28</f>
        <v>0</v>
      </c>
      <c r="G28">
        <f t="shared" si="55"/>
        <v>0</v>
      </c>
      <c r="H28">
        <f>'Input spectra'!D28</f>
        <v>0.97272186553267204</v>
      </c>
      <c r="I28">
        <f>'Initial absorption'!O28</f>
        <v>0.98243292981594343</v>
      </c>
      <c r="J28">
        <f>'Input spectra'!E28</f>
        <v>0</v>
      </c>
      <c r="K28">
        <f t="shared" si="56"/>
        <v>0</v>
      </c>
      <c r="M28">
        <f>'Reaching edge prob after ems 1'!$EZ29</f>
        <v>5.5447522212583152E-2</v>
      </c>
      <c r="N28">
        <f>'Reaching edge prob after ems 2'!$EZ29</f>
        <v>6.2210646829202777E-2</v>
      </c>
      <c r="O28">
        <f>1-EXP(-'Reaching edge prob after ems 1'!FC29*_k_in_ec_correction*($D28*_c1+'Input spectra'!S28))</f>
        <v>0.48227448361984593</v>
      </c>
      <c r="P28">
        <f>1-EXP(-(_t-'Reaching edge prob after ems 1'!FC29)*_k_in_ec_correction*($D28*_c1+'Input spectra'!S28))</f>
        <v>0.84592891718841867</v>
      </c>
      <c r="Q28">
        <f>1-EXP(-'Reaching edge prob after ems 2'!FC29*_k_in_ec_correction*($H28*_c2+'Input spectra'!S28))</f>
        <v>0.46301539003745829</v>
      </c>
      <c r="R28">
        <f>1-EXP(-(_t-'Reaching edge prob after ems 2'!FC29)*_k_in_ec_correction*($H28*_c2+'Input spectra'!S28))</f>
        <v>0.79027233107863926</v>
      </c>
      <c r="S28" s="16"/>
      <c r="T28" s="16"/>
      <c r="V28" s="7">
        <f t="shared" si="0"/>
        <v>0</v>
      </c>
      <c r="W28" s="7">
        <f t="shared" si="1"/>
        <v>0</v>
      </c>
      <c r="X28" s="7">
        <f t="shared" si="2"/>
        <v>0</v>
      </c>
      <c r="Y28" s="7">
        <f t="shared" si="35"/>
        <v>0</v>
      </c>
      <c r="Z28" s="7"/>
      <c r="AA28" s="7">
        <f t="shared" si="3"/>
        <v>0</v>
      </c>
      <c r="AB28" s="7">
        <f t="shared" si="36"/>
        <v>0</v>
      </c>
      <c r="AC28" s="7">
        <f t="shared" si="4"/>
        <v>0</v>
      </c>
      <c r="AD28" s="7">
        <f t="shared" si="37"/>
        <v>0</v>
      </c>
      <c r="AF28" s="7">
        <f t="shared" si="57"/>
        <v>0</v>
      </c>
      <c r="AG28" s="7">
        <f t="shared" si="58"/>
        <v>0</v>
      </c>
      <c r="AH28" s="7">
        <f t="shared" si="5"/>
        <v>0</v>
      </c>
      <c r="AI28" s="7"/>
      <c r="AJ28" s="7">
        <f t="shared" si="38"/>
        <v>0</v>
      </c>
      <c r="AK28" s="7">
        <f>'Initial absorption'!$G28*AJ28*$E28</f>
        <v>0</v>
      </c>
      <c r="AL28" s="7">
        <f t="shared" si="59"/>
        <v>0</v>
      </c>
      <c r="AM28" s="7">
        <f>'Initial absorption'!$M28*AL28*$I28</f>
        <v>0</v>
      </c>
      <c r="AN28" s="7"/>
      <c r="AO28" s="7">
        <f t="shared" si="60"/>
        <v>0</v>
      </c>
      <c r="AP28" s="7">
        <f t="shared" si="61"/>
        <v>0</v>
      </c>
      <c r="AQ28" s="7">
        <f t="shared" si="6"/>
        <v>0</v>
      </c>
      <c r="AR28" s="7"/>
      <c r="AS28" s="7">
        <f>(1 - 'Initial absorption'!$M28)*AL28</f>
        <v>0</v>
      </c>
      <c r="AT28" s="7">
        <f t="shared" si="62"/>
        <v>0</v>
      </c>
      <c r="AU28" s="7"/>
      <c r="AV28" s="7"/>
      <c r="BD28" s="7">
        <f t="shared" si="7"/>
        <v>0</v>
      </c>
      <c r="BE28" s="7">
        <f t="shared" si="8"/>
        <v>0</v>
      </c>
      <c r="BF28" s="7">
        <f t="shared" si="9"/>
        <v>0</v>
      </c>
      <c r="BG28" s="7">
        <f t="shared" si="39"/>
        <v>0</v>
      </c>
      <c r="BH28" s="7"/>
      <c r="BI28" s="7">
        <f t="shared" si="10"/>
        <v>0</v>
      </c>
      <c r="BJ28" s="7">
        <f t="shared" si="40"/>
        <v>0</v>
      </c>
      <c r="BK28" s="7">
        <f t="shared" si="11"/>
        <v>0</v>
      </c>
      <c r="BL28" s="7">
        <f t="shared" si="41"/>
        <v>0</v>
      </c>
      <c r="BN28" s="7">
        <f t="shared" si="63"/>
        <v>0</v>
      </c>
      <c r="BO28" s="7">
        <f t="shared" si="64"/>
        <v>0</v>
      </c>
      <c r="BP28" s="7">
        <f t="shared" si="65"/>
        <v>0</v>
      </c>
      <c r="BQ28" s="7"/>
      <c r="BR28" s="7">
        <f t="shared" si="42"/>
        <v>0</v>
      </c>
      <c r="BS28" s="7">
        <f>'Initial absorption'!$G28*BR28*$E28</f>
        <v>0</v>
      </c>
      <c r="BT28" s="7">
        <f t="shared" si="66"/>
        <v>0</v>
      </c>
      <c r="BU28" s="7">
        <f>'Initial absorption'!$M28*BT28*$I28</f>
        <v>0</v>
      </c>
      <c r="BV28" s="7"/>
      <c r="BW28" s="7">
        <f t="shared" si="67"/>
        <v>0</v>
      </c>
      <c r="BX28" s="7">
        <f t="shared" si="68"/>
        <v>0</v>
      </c>
      <c r="BY28" s="7">
        <f t="shared" si="13"/>
        <v>0</v>
      </c>
      <c r="BZ28" s="7"/>
      <c r="CA28" s="7">
        <f>(1 - 'Initial absorption'!$M28)*BT28</f>
        <v>0</v>
      </c>
      <c r="CB28" s="7">
        <f t="shared" si="69"/>
        <v>0</v>
      </c>
      <c r="CC28" s="7"/>
      <c r="CD28" s="7"/>
      <c r="CL28" s="7">
        <f t="shared" si="14"/>
        <v>0</v>
      </c>
      <c r="CM28" s="7">
        <f t="shared" si="15"/>
        <v>0</v>
      </c>
      <c r="CN28" s="7">
        <f t="shared" si="16"/>
        <v>0</v>
      </c>
      <c r="CO28" s="7">
        <f t="shared" si="43"/>
        <v>0</v>
      </c>
      <c r="CP28" s="7"/>
      <c r="CQ28" s="7">
        <f t="shared" si="17"/>
        <v>0</v>
      </c>
      <c r="CR28" s="7">
        <f t="shared" si="44"/>
        <v>0</v>
      </c>
      <c r="CS28" s="7">
        <f t="shared" si="18"/>
        <v>0</v>
      </c>
      <c r="CT28" s="7">
        <f t="shared" si="45"/>
        <v>0</v>
      </c>
      <c r="CV28" s="7">
        <f t="shared" si="70"/>
        <v>0</v>
      </c>
      <c r="CW28" s="7">
        <f t="shared" si="71"/>
        <v>0</v>
      </c>
      <c r="CX28" s="7">
        <f t="shared" si="72"/>
        <v>0</v>
      </c>
      <c r="CY28" s="7"/>
      <c r="CZ28" s="7">
        <f t="shared" si="46"/>
        <v>0</v>
      </c>
      <c r="DA28" s="7">
        <f>'Initial absorption'!$G28*CZ28*$E28</f>
        <v>0</v>
      </c>
      <c r="DB28" s="7">
        <f t="shared" si="73"/>
        <v>0</v>
      </c>
      <c r="DC28" s="7">
        <f>'Initial absorption'!$M28*DB28*$I28</f>
        <v>0</v>
      </c>
      <c r="DD28" s="7"/>
      <c r="DE28" s="7">
        <f t="shared" si="74"/>
        <v>0</v>
      </c>
      <c r="DF28" s="7">
        <f t="shared" si="75"/>
        <v>0</v>
      </c>
      <c r="DG28" s="7">
        <f t="shared" si="20"/>
        <v>0</v>
      </c>
      <c r="DH28" s="7"/>
      <c r="DI28" s="7">
        <f>(1 - 'Initial absorption'!$M28)*DB28</f>
        <v>0</v>
      </c>
      <c r="DJ28" s="7">
        <f t="shared" si="76"/>
        <v>0</v>
      </c>
      <c r="DK28" s="7"/>
      <c r="DL28" s="7"/>
      <c r="DT28" s="7">
        <f t="shared" si="21"/>
        <v>0</v>
      </c>
      <c r="DU28" s="7">
        <f t="shared" si="22"/>
        <v>0</v>
      </c>
      <c r="DV28" s="7">
        <f t="shared" si="23"/>
        <v>0</v>
      </c>
      <c r="DW28" s="7">
        <f t="shared" si="47"/>
        <v>0</v>
      </c>
      <c r="DX28" s="7"/>
      <c r="DY28" s="7">
        <f t="shared" si="24"/>
        <v>0</v>
      </c>
      <c r="DZ28" s="7">
        <f t="shared" si="48"/>
        <v>0</v>
      </c>
      <c r="EA28" s="7">
        <f t="shared" si="25"/>
        <v>0</v>
      </c>
      <c r="EB28" s="7">
        <f t="shared" si="49"/>
        <v>0</v>
      </c>
      <c r="ED28" s="7">
        <f t="shared" si="77"/>
        <v>0</v>
      </c>
      <c r="EE28" s="7">
        <f t="shared" si="78"/>
        <v>0</v>
      </c>
      <c r="EF28" s="7">
        <f t="shared" si="79"/>
        <v>0</v>
      </c>
      <c r="EG28" s="7"/>
      <c r="EH28" s="7">
        <f t="shared" si="50"/>
        <v>0</v>
      </c>
      <c r="EI28" s="7">
        <f>'Initial absorption'!$G28*EH28*$E28</f>
        <v>0</v>
      </c>
      <c r="EJ28" s="7">
        <f t="shared" si="80"/>
        <v>0</v>
      </c>
      <c r="EK28" s="7">
        <f>'Initial absorption'!$M28*EJ28*$I28</f>
        <v>0</v>
      </c>
      <c r="EL28" s="7"/>
      <c r="EM28" s="7">
        <f t="shared" si="81"/>
        <v>0</v>
      </c>
      <c r="EN28" s="7">
        <f t="shared" si="82"/>
        <v>0</v>
      </c>
      <c r="EO28" s="7">
        <f t="shared" si="27"/>
        <v>0</v>
      </c>
      <c r="EP28" s="7"/>
      <c r="EQ28" s="7">
        <f>(1 - 'Initial absorption'!$M28)*EJ28</f>
        <v>0</v>
      </c>
      <c r="ER28" s="7">
        <f t="shared" si="83"/>
        <v>0</v>
      </c>
      <c r="ES28" s="7"/>
      <c r="ET28" s="7"/>
      <c r="FB28" s="7">
        <f t="shared" si="28"/>
        <v>0</v>
      </c>
      <c r="FC28" s="7">
        <f t="shared" si="29"/>
        <v>0</v>
      </c>
      <c r="FD28" s="7">
        <f t="shared" si="30"/>
        <v>0</v>
      </c>
      <c r="FE28" s="7">
        <f t="shared" si="51"/>
        <v>0</v>
      </c>
      <c r="FF28" s="7"/>
      <c r="FG28" s="7">
        <f t="shared" si="31"/>
        <v>0</v>
      </c>
      <c r="FH28" s="7">
        <f t="shared" si="52"/>
        <v>0</v>
      </c>
      <c r="FI28" s="7">
        <f t="shared" si="32"/>
        <v>0</v>
      </c>
      <c r="FJ28" s="7">
        <f t="shared" si="53"/>
        <v>0</v>
      </c>
      <c r="FL28" s="7">
        <f t="shared" si="84"/>
        <v>0</v>
      </c>
      <c r="FM28" s="7">
        <f t="shared" si="85"/>
        <v>0</v>
      </c>
      <c r="FN28" s="7">
        <f t="shared" si="86"/>
        <v>0</v>
      </c>
      <c r="FO28" s="7"/>
      <c r="FP28" s="7">
        <f t="shared" si="54"/>
        <v>0</v>
      </c>
      <c r="FQ28" s="7">
        <f>'Initial absorption'!$G28*FP28*$E28</f>
        <v>0</v>
      </c>
      <c r="FR28" s="7">
        <f t="shared" si="87"/>
        <v>0</v>
      </c>
      <c r="FS28" s="7">
        <f>'Initial absorption'!$M28*FR28*$I28</f>
        <v>0</v>
      </c>
      <c r="FT28" s="7"/>
      <c r="FU28" s="7">
        <f t="shared" si="88"/>
        <v>0</v>
      </c>
      <c r="FV28" s="7">
        <f t="shared" si="89"/>
        <v>0</v>
      </c>
      <c r="FW28" s="7">
        <f t="shared" si="34"/>
        <v>0</v>
      </c>
      <c r="FX28" s="7"/>
      <c r="FY28" s="7">
        <f>(1 - 'Initial absorption'!$M28)*FR28</f>
        <v>0</v>
      </c>
      <c r="FZ28" s="7">
        <f t="shared" si="90"/>
        <v>0</v>
      </c>
      <c r="GA28" s="7"/>
      <c r="GB28" s="7"/>
    </row>
    <row r="29" spans="3:188" x14ac:dyDescent="0.25">
      <c r="C29">
        <v>415</v>
      </c>
      <c r="D29">
        <f>'Input spectra'!B29</f>
        <v>0.81398434775870698</v>
      </c>
      <c r="E29">
        <f>'Initial absorption'!I29</f>
        <v>0.98360315478039562</v>
      </c>
      <c r="F29">
        <f>'Input spectra'!C29</f>
        <v>0</v>
      </c>
      <c r="G29">
        <f t="shared" si="55"/>
        <v>0</v>
      </c>
      <c r="H29">
        <f>'Input spectra'!D29</f>
        <v>1.1096643942683</v>
      </c>
      <c r="I29">
        <f>'Initial absorption'!O29</f>
        <v>0.9849447944582278</v>
      </c>
      <c r="J29">
        <f>'Input spectra'!E29</f>
        <v>0</v>
      </c>
      <c r="K29">
        <f t="shared" si="56"/>
        <v>0</v>
      </c>
      <c r="M29">
        <f>'Reaching edge prob after ems 1'!$EZ30</f>
        <v>6.008664382010024E-2</v>
      </c>
      <c r="N29">
        <f>'Reaching edge prob after ems 2'!$EZ30</f>
        <v>5.620313821598541E-2</v>
      </c>
      <c r="O29">
        <f>1-EXP(-'Reaching edge prob after ems 1'!FC30*_k_in_ec_correction*($D29*_c1+'Input spectra'!S29))</f>
        <v>0.46910573874895101</v>
      </c>
      <c r="P29">
        <f>1-EXP(-(_t-'Reaching edge prob after ems 1'!FC30)*_k_in_ec_correction*($D29*_c1+'Input spectra'!S29))</f>
        <v>0.8076238818442214</v>
      </c>
      <c r="Q29">
        <f>1-EXP(-'Reaching edge prob after ems 2'!FC30*_k_in_ec_correction*($H29*_c2+'Input spectra'!S29))</f>
        <v>0.48015068078279488</v>
      </c>
      <c r="R29">
        <f>1-EXP(-(_t-'Reaching edge prob after ems 2'!FC30)*_k_in_ec_correction*($H29*_c2+'Input spectra'!S29))</f>
        <v>0.8396816420032972</v>
      </c>
      <c r="S29" s="16"/>
      <c r="T29" s="16"/>
      <c r="V29" s="7">
        <f t="shared" si="0"/>
        <v>0</v>
      </c>
      <c r="W29" s="7">
        <f t="shared" si="1"/>
        <v>0</v>
      </c>
      <c r="X29" s="7">
        <f t="shared" si="2"/>
        <v>0</v>
      </c>
      <c r="Y29" s="7">
        <f t="shared" si="35"/>
        <v>0</v>
      </c>
      <c r="Z29" s="7"/>
      <c r="AA29" s="7">
        <f t="shared" si="3"/>
        <v>0</v>
      </c>
      <c r="AB29" s="7">
        <f t="shared" si="36"/>
        <v>0</v>
      </c>
      <c r="AC29" s="7">
        <f t="shared" si="4"/>
        <v>0</v>
      </c>
      <c r="AD29" s="7">
        <f t="shared" si="37"/>
        <v>0</v>
      </c>
      <c r="AF29" s="7">
        <f t="shared" si="57"/>
        <v>0</v>
      </c>
      <c r="AG29" s="7">
        <f t="shared" si="58"/>
        <v>0</v>
      </c>
      <c r="AH29" s="7">
        <f t="shared" si="5"/>
        <v>0</v>
      </c>
      <c r="AI29" s="7"/>
      <c r="AJ29" s="7">
        <f t="shared" si="38"/>
        <v>0</v>
      </c>
      <c r="AK29" s="7">
        <f>'Initial absorption'!$G29*AJ29*$E29</f>
        <v>0</v>
      </c>
      <c r="AL29" s="7">
        <f t="shared" si="59"/>
        <v>0</v>
      </c>
      <c r="AM29" s="7">
        <f>'Initial absorption'!$M29*AL29*$I29</f>
        <v>0</v>
      </c>
      <c r="AN29" s="7"/>
      <c r="AO29" s="7">
        <f t="shared" si="60"/>
        <v>0</v>
      </c>
      <c r="AP29" s="7">
        <f t="shared" si="61"/>
        <v>0</v>
      </c>
      <c r="AQ29" s="7">
        <f t="shared" si="6"/>
        <v>0</v>
      </c>
      <c r="AR29" s="7"/>
      <c r="AS29" s="7">
        <f>(1 - 'Initial absorption'!$M29)*AL29</f>
        <v>0</v>
      </c>
      <c r="AT29" s="7">
        <f t="shared" si="62"/>
        <v>0</v>
      </c>
      <c r="AU29" s="7"/>
      <c r="BD29" s="7">
        <f t="shared" si="7"/>
        <v>0</v>
      </c>
      <c r="BE29" s="7">
        <f t="shared" si="8"/>
        <v>0</v>
      </c>
      <c r="BF29" s="7">
        <f t="shared" si="9"/>
        <v>0</v>
      </c>
      <c r="BG29" s="7">
        <f t="shared" si="39"/>
        <v>0</v>
      </c>
      <c r="BH29" s="7"/>
      <c r="BI29" s="7">
        <f t="shared" si="10"/>
        <v>0</v>
      </c>
      <c r="BJ29" s="7">
        <f t="shared" si="40"/>
        <v>0</v>
      </c>
      <c r="BK29" s="7">
        <f t="shared" si="11"/>
        <v>0</v>
      </c>
      <c r="BL29" s="7">
        <f t="shared" si="41"/>
        <v>0</v>
      </c>
      <c r="BN29" s="7">
        <f t="shared" si="63"/>
        <v>0</v>
      </c>
      <c r="BO29" s="7">
        <f t="shared" si="64"/>
        <v>0</v>
      </c>
      <c r="BP29" s="7">
        <f t="shared" si="65"/>
        <v>0</v>
      </c>
      <c r="BQ29" s="7"/>
      <c r="BR29" s="7">
        <f t="shared" si="42"/>
        <v>0</v>
      </c>
      <c r="BS29" s="7">
        <f>'Initial absorption'!$G29*BR29*$E29</f>
        <v>0</v>
      </c>
      <c r="BT29" s="7">
        <f t="shared" si="66"/>
        <v>0</v>
      </c>
      <c r="BU29" s="7">
        <f>'Initial absorption'!$M29*BT29*$I29</f>
        <v>0</v>
      </c>
      <c r="BV29" s="7"/>
      <c r="BW29" s="7">
        <f t="shared" si="67"/>
        <v>0</v>
      </c>
      <c r="BX29" s="7">
        <f t="shared" si="68"/>
        <v>0</v>
      </c>
      <c r="BY29" s="7">
        <f t="shared" si="13"/>
        <v>0</v>
      </c>
      <c r="BZ29" s="7"/>
      <c r="CA29" s="7">
        <f>(1 - 'Initial absorption'!$M29)*BT29</f>
        <v>0</v>
      </c>
      <c r="CB29" s="7">
        <f t="shared" si="69"/>
        <v>0</v>
      </c>
      <c r="CC29" s="7"/>
      <c r="CL29" s="7">
        <f t="shared" si="14"/>
        <v>0</v>
      </c>
      <c r="CM29" s="7">
        <f t="shared" si="15"/>
        <v>0</v>
      </c>
      <c r="CN29" s="7">
        <f t="shared" si="16"/>
        <v>0</v>
      </c>
      <c r="CO29" s="7">
        <f t="shared" si="43"/>
        <v>0</v>
      </c>
      <c r="CP29" s="7"/>
      <c r="CQ29" s="7">
        <f t="shared" si="17"/>
        <v>0</v>
      </c>
      <c r="CR29" s="7">
        <f t="shared" si="44"/>
        <v>0</v>
      </c>
      <c r="CS29" s="7">
        <f t="shared" si="18"/>
        <v>0</v>
      </c>
      <c r="CT29" s="7">
        <f t="shared" si="45"/>
        <v>0</v>
      </c>
      <c r="CV29" s="7">
        <f t="shared" si="70"/>
        <v>0</v>
      </c>
      <c r="CW29" s="7">
        <f t="shared" si="71"/>
        <v>0</v>
      </c>
      <c r="CX29" s="7">
        <f t="shared" si="72"/>
        <v>0</v>
      </c>
      <c r="CY29" s="7"/>
      <c r="CZ29" s="7">
        <f t="shared" si="46"/>
        <v>0</v>
      </c>
      <c r="DA29" s="7">
        <f>'Initial absorption'!$G29*CZ29*$E29</f>
        <v>0</v>
      </c>
      <c r="DB29" s="7">
        <f t="shared" si="73"/>
        <v>0</v>
      </c>
      <c r="DC29" s="7">
        <f>'Initial absorption'!$M29*DB29*$I29</f>
        <v>0</v>
      </c>
      <c r="DD29" s="7"/>
      <c r="DE29" s="7">
        <f t="shared" si="74"/>
        <v>0</v>
      </c>
      <c r="DF29" s="7">
        <f t="shared" si="75"/>
        <v>0</v>
      </c>
      <c r="DG29" s="7">
        <f t="shared" si="20"/>
        <v>0</v>
      </c>
      <c r="DH29" s="7"/>
      <c r="DI29" s="7">
        <f>(1 - 'Initial absorption'!$M29)*DB29</f>
        <v>0</v>
      </c>
      <c r="DJ29" s="7">
        <f t="shared" si="76"/>
        <v>0</v>
      </c>
      <c r="DK29" s="7"/>
      <c r="DT29" s="7">
        <f t="shared" si="21"/>
        <v>0</v>
      </c>
      <c r="DU29" s="7">
        <f t="shared" si="22"/>
        <v>0</v>
      </c>
      <c r="DV29" s="7">
        <f t="shared" si="23"/>
        <v>0</v>
      </c>
      <c r="DW29" s="7">
        <f t="shared" si="47"/>
        <v>0</v>
      </c>
      <c r="DX29" s="7"/>
      <c r="DY29" s="7">
        <f t="shared" si="24"/>
        <v>0</v>
      </c>
      <c r="DZ29" s="7">
        <f t="shared" si="48"/>
        <v>0</v>
      </c>
      <c r="EA29" s="7">
        <f t="shared" si="25"/>
        <v>0</v>
      </c>
      <c r="EB29" s="7">
        <f t="shared" si="49"/>
        <v>0</v>
      </c>
      <c r="ED29" s="7">
        <f t="shared" si="77"/>
        <v>0</v>
      </c>
      <c r="EE29" s="7">
        <f t="shared" si="78"/>
        <v>0</v>
      </c>
      <c r="EF29" s="7">
        <f t="shared" si="79"/>
        <v>0</v>
      </c>
      <c r="EG29" s="7"/>
      <c r="EH29" s="7">
        <f t="shared" si="50"/>
        <v>0</v>
      </c>
      <c r="EI29" s="7">
        <f>'Initial absorption'!$G29*EH29*$E29</f>
        <v>0</v>
      </c>
      <c r="EJ29" s="7">
        <f t="shared" si="80"/>
        <v>0</v>
      </c>
      <c r="EK29" s="7">
        <f>'Initial absorption'!$M29*EJ29*$I29</f>
        <v>0</v>
      </c>
      <c r="EL29" s="7"/>
      <c r="EM29" s="7">
        <f t="shared" si="81"/>
        <v>0</v>
      </c>
      <c r="EN29" s="7">
        <f t="shared" si="82"/>
        <v>0</v>
      </c>
      <c r="EO29" s="7">
        <f t="shared" si="27"/>
        <v>0</v>
      </c>
      <c r="EP29" s="7"/>
      <c r="EQ29" s="7">
        <f>(1 - 'Initial absorption'!$M29)*EJ29</f>
        <v>0</v>
      </c>
      <c r="ER29" s="7">
        <f t="shared" si="83"/>
        <v>0</v>
      </c>
      <c r="ES29" s="7"/>
      <c r="FB29" s="7">
        <f t="shared" si="28"/>
        <v>0</v>
      </c>
      <c r="FC29" s="7">
        <f t="shared" si="29"/>
        <v>0</v>
      </c>
      <c r="FD29" s="7">
        <f t="shared" si="30"/>
        <v>0</v>
      </c>
      <c r="FE29" s="7">
        <f t="shared" si="51"/>
        <v>0</v>
      </c>
      <c r="FF29" s="7"/>
      <c r="FG29" s="7">
        <f t="shared" si="31"/>
        <v>0</v>
      </c>
      <c r="FH29" s="7">
        <f t="shared" si="52"/>
        <v>0</v>
      </c>
      <c r="FI29" s="7">
        <f t="shared" si="32"/>
        <v>0</v>
      </c>
      <c r="FJ29" s="7">
        <f t="shared" si="53"/>
        <v>0</v>
      </c>
      <c r="FL29" s="7">
        <f t="shared" si="84"/>
        <v>0</v>
      </c>
      <c r="FM29" s="7">
        <f t="shared" si="85"/>
        <v>0</v>
      </c>
      <c r="FN29" s="7">
        <f t="shared" si="86"/>
        <v>0</v>
      </c>
      <c r="FO29" s="7"/>
      <c r="FP29" s="7">
        <f t="shared" si="54"/>
        <v>0</v>
      </c>
      <c r="FQ29" s="7">
        <f>'Initial absorption'!$G29*FP29*$E29</f>
        <v>0</v>
      </c>
      <c r="FR29" s="7">
        <f t="shared" si="87"/>
        <v>0</v>
      </c>
      <c r="FS29" s="7">
        <f>'Initial absorption'!$M29*FR29*$I29</f>
        <v>0</v>
      </c>
      <c r="FT29" s="7"/>
      <c r="FU29" s="7">
        <f t="shared" si="88"/>
        <v>0</v>
      </c>
      <c r="FV29" s="7">
        <f t="shared" si="89"/>
        <v>0</v>
      </c>
      <c r="FW29" s="7">
        <f t="shared" si="34"/>
        <v>0</v>
      </c>
      <c r="FX29" s="7"/>
      <c r="FY29" s="7">
        <f>(1 - 'Initial absorption'!$M29)*FR29</f>
        <v>0</v>
      </c>
      <c r="FZ29" s="7">
        <f t="shared" si="90"/>
        <v>0</v>
      </c>
      <c r="GA29" s="7"/>
    </row>
    <row r="30" spans="3:188" x14ac:dyDescent="0.25">
      <c r="C30">
        <v>420</v>
      </c>
      <c r="D30">
        <f>'Input spectra'!B30</f>
        <v>0.74366118039737805</v>
      </c>
      <c r="E30">
        <f>'Initial absorption'!I30</f>
        <v>0.98252865670617107</v>
      </c>
      <c r="F30">
        <f>'Input spectra'!C30</f>
        <v>0</v>
      </c>
      <c r="G30">
        <f t="shared" si="55"/>
        <v>0</v>
      </c>
      <c r="H30">
        <f>'Input spectra'!D30</f>
        <v>1.31582813256264</v>
      </c>
      <c r="I30">
        <f>'Initial absorption'!O30</f>
        <v>0.98759361365501785</v>
      </c>
      <c r="J30">
        <f>'Input spectra'!E30</f>
        <v>0</v>
      </c>
      <c r="K30">
        <f t="shared" si="56"/>
        <v>0</v>
      </c>
      <c r="M30">
        <f>'Reaching edge prob after ems 1'!$EZ31</f>
        <v>6.4515117923059792E-2</v>
      </c>
      <c r="N30">
        <f>'Reaching edge prob after ems 2'!$EZ31</f>
        <v>4.9477185723794885E-2</v>
      </c>
      <c r="O30">
        <f>1-EXP(-'Reaching edge prob after ems 1'!FC31*_k_in_ec_correction*($D30*_c1+'Input spectra'!S30))</f>
        <v>0.45640299330468714</v>
      </c>
      <c r="P30">
        <f>1-EXP(-(_t-'Reaching edge prob after ems 1'!FC31)*_k_in_ec_correction*($D30*_c1+'Input spectra'!S30))</f>
        <v>0.77170593545112109</v>
      </c>
      <c r="Q30">
        <f>1-EXP(-'Reaching edge prob after ems 2'!FC31*_k_in_ec_correction*($H30*_c2+'Input spectra'!S30))</f>
        <v>0.49850426308651208</v>
      </c>
      <c r="R30">
        <f>1-EXP(-(_t-'Reaching edge prob after ems 2'!FC31)*_k_in_ec_correction*($H30*_c2+'Input spectra'!S30))</f>
        <v>0.89443180732704297</v>
      </c>
      <c r="S30" s="16"/>
      <c r="T30" s="16"/>
      <c r="V30" s="7">
        <f t="shared" si="0"/>
        <v>0</v>
      </c>
      <c r="W30" s="7">
        <f t="shared" si="1"/>
        <v>0</v>
      </c>
      <c r="X30" s="7">
        <f t="shared" si="2"/>
        <v>0</v>
      </c>
      <c r="Y30" s="7">
        <f t="shared" si="35"/>
        <v>0</v>
      </c>
      <c r="Z30" s="7"/>
      <c r="AA30" s="7">
        <f t="shared" si="3"/>
        <v>0</v>
      </c>
      <c r="AB30" s="7">
        <f t="shared" si="36"/>
        <v>0</v>
      </c>
      <c r="AC30" s="7">
        <f t="shared" si="4"/>
        <v>0</v>
      </c>
      <c r="AD30" s="7">
        <f t="shared" si="37"/>
        <v>0</v>
      </c>
      <c r="AF30" s="7">
        <f t="shared" si="57"/>
        <v>0</v>
      </c>
      <c r="AG30" s="7">
        <f t="shared" si="58"/>
        <v>0</v>
      </c>
      <c r="AH30" s="7">
        <f t="shared" si="5"/>
        <v>0</v>
      </c>
      <c r="AI30" s="7"/>
      <c r="AJ30" s="7">
        <f t="shared" si="38"/>
        <v>0</v>
      </c>
      <c r="AK30" s="7">
        <f>'Initial absorption'!$G30*AJ30*$E30</f>
        <v>0</v>
      </c>
      <c r="AL30" s="7">
        <f t="shared" si="59"/>
        <v>0</v>
      </c>
      <c r="AM30" s="7">
        <f>'Initial absorption'!$M30*AL30*$I30</f>
        <v>0</v>
      </c>
      <c r="AN30" s="7"/>
      <c r="AO30" s="7">
        <f t="shared" si="60"/>
        <v>0</v>
      </c>
      <c r="AP30" s="7">
        <f t="shared" si="61"/>
        <v>0</v>
      </c>
      <c r="AQ30" s="7">
        <f t="shared" si="6"/>
        <v>0</v>
      </c>
      <c r="AR30" s="7"/>
      <c r="AS30" s="7">
        <f>(1 - 'Initial absorption'!$M30)*AL30</f>
        <v>0</v>
      </c>
      <c r="AT30" s="7">
        <f t="shared" si="62"/>
        <v>0</v>
      </c>
      <c r="AU30" s="7"/>
      <c r="BD30" s="7">
        <f t="shared" si="7"/>
        <v>0</v>
      </c>
      <c r="BE30" s="7">
        <f t="shared" si="8"/>
        <v>0</v>
      </c>
      <c r="BF30" s="7">
        <f t="shared" si="9"/>
        <v>0</v>
      </c>
      <c r="BG30" s="7">
        <f t="shared" si="39"/>
        <v>0</v>
      </c>
      <c r="BH30" s="7"/>
      <c r="BI30" s="7">
        <f t="shared" si="10"/>
        <v>0</v>
      </c>
      <c r="BJ30" s="7">
        <f t="shared" si="40"/>
        <v>0</v>
      </c>
      <c r="BK30" s="7">
        <f t="shared" si="11"/>
        <v>0</v>
      </c>
      <c r="BL30" s="7">
        <f t="shared" si="41"/>
        <v>0</v>
      </c>
      <c r="BN30" s="7">
        <f t="shared" si="63"/>
        <v>0</v>
      </c>
      <c r="BO30" s="7">
        <f t="shared" si="64"/>
        <v>0</v>
      </c>
      <c r="BP30" s="7">
        <f t="shared" si="65"/>
        <v>0</v>
      </c>
      <c r="BQ30" s="7"/>
      <c r="BR30" s="7">
        <f t="shared" si="42"/>
        <v>0</v>
      </c>
      <c r="BS30" s="7">
        <f>'Initial absorption'!$G30*BR30*$E30</f>
        <v>0</v>
      </c>
      <c r="BT30" s="7">
        <f t="shared" si="66"/>
        <v>0</v>
      </c>
      <c r="BU30" s="7">
        <f>'Initial absorption'!$M30*BT30*$I30</f>
        <v>0</v>
      </c>
      <c r="BV30" s="7"/>
      <c r="BW30" s="7">
        <f t="shared" si="67"/>
        <v>0</v>
      </c>
      <c r="BX30" s="7">
        <f t="shared" si="68"/>
        <v>0</v>
      </c>
      <c r="BY30" s="7">
        <f t="shared" si="13"/>
        <v>0</v>
      </c>
      <c r="BZ30" s="7"/>
      <c r="CA30" s="7">
        <f>(1 - 'Initial absorption'!$M30)*BT30</f>
        <v>0</v>
      </c>
      <c r="CB30" s="7">
        <f t="shared" si="69"/>
        <v>0</v>
      </c>
      <c r="CC30" s="7"/>
      <c r="CL30" s="7">
        <f t="shared" si="14"/>
        <v>0</v>
      </c>
      <c r="CM30" s="7">
        <f t="shared" si="15"/>
        <v>0</v>
      </c>
      <c r="CN30" s="7">
        <f t="shared" si="16"/>
        <v>0</v>
      </c>
      <c r="CO30" s="7">
        <f t="shared" si="43"/>
        <v>0</v>
      </c>
      <c r="CP30" s="7"/>
      <c r="CQ30" s="7">
        <f t="shared" si="17"/>
        <v>0</v>
      </c>
      <c r="CR30" s="7">
        <f t="shared" si="44"/>
        <v>0</v>
      </c>
      <c r="CS30" s="7">
        <f t="shared" si="18"/>
        <v>0</v>
      </c>
      <c r="CT30" s="7">
        <f t="shared" si="45"/>
        <v>0</v>
      </c>
      <c r="CV30" s="7">
        <f t="shared" si="70"/>
        <v>0</v>
      </c>
      <c r="CW30" s="7">
        <f t="shared" si="71"/>
        <v>0</v>
      </c>
      <c r="CX30" s="7">
        <f t="shared" si="72"/>
        <v>0</v>
      </c>
      <c r="CY30" s="7"/>
      <c r="CZ30" s="7">
        <f t="shared" si="46"/>
        <v>0</v>
      </c>
      <c r="DA30" s="7">
        <f>'Initial absorption'!$G30*CZ30*$E30</f>
        <v>0</v>
      </c>
      <c r="DB30" s="7">
        <f t="shared" si="73"/>
        <v>0</v>
      </c>
      <c r="DC30" s="7">
        <f>'Initial absorption'!$M30*DB30*$I30</f>
        <v>0</v>
      </c>
      <c r="DD30" s="7"/>
      <c r="DE30" s="7">
        <f t="shared" si="74"/>
        <v>0</v>
      </c>
      <c r="DF30" s="7">
        <f t="shared" si="75"/>
        <v>0</v>
      </c>
      <c r="DG30" s="7">
        <f t="shared" si="20"/>
        <v>0</v>
      </c>
      <c r="DH30" s="7"/>
      <c r="DI30" s="7">
        <f>(1 - 'Initial absorption'!$M30)*DB30</f>
        <v>0</v>
      </c>
      <c r="DJ30" s="7">
        <f t="shared" si="76"/>
        <v>0</v>
      </c>
      <c r="DK30" s="7"/>
      <c r="DT30" s="7">
        <f t="shared" si="21"/>
        <v>0</v>
      </c>
      <c r="DU30" s="7">
        <f t="shared" si="22"/>
        <v>0</v>
      </c>
      <c r="DV30" s="7">
        <f t="shared" si="23"/>
        <v>0</v>
      </c>
      <c r="DW30" s="7">
        <f t="shared" si="47"/>
        <v>0</v>
      </c>
      <c r="DX30" s="7"/>
      <c r="DY30" s="7">
        <f t="shared" si="24"/>
        <v>0</v>
      </c>
      <c r="DZ30" s="7">
        <f t="shared" si="48"/>
        <v>0</v>
      </c>
      <c r="EA30" s="7">
        <f t="shared" si="25"/>
        <v>0</v>
      </c>
      <c r="EB30" s="7">
        <f t="shared" si="49"/>
        <v>0</v>
      </c>
      <c r="ED30" s="7">
        <f t="shared" si="77"/>
        <v>0</v>
      </c>
      <c r="EE30" s="7">
        <f t="shared" si="78"/>
        <v>0</v>
      </c>
      <c r="EF30" s="7">
        <f t="shared" si="79"/>
        <v>0</v>
      </c>
      <c r="EG30" s="7"/>
      <c r="EH30" s="7">
        <f t="shared" si="50"/>
        <v>0</v>
      </c>
      <c r="EI30" s="7">
        <f>'Initial absorption'!$G30*EH30*$E30</f>
        <v>0</v>
      </c>
      <c r="EJ30" s="7">
        <f t="shared" si="80"/>
        <v>0</v>
      </c>
      <c r="EK30" s="7">
        <f>'Initial absorption'!$M30*EJ30*$I30</f>
        <v>0</v>
      </c>
      <c r="EL30" s="7"/>
      <c r="EM30" s="7">
        <f t="shared" si="81"/>
        <v>0</v>
      </c>
      <c r="EN30" s="7">
        <f t="shared" si="82"/>
        <v>0</v>
      </c>
      <c r="EO30" s="7">
        <f t="shared" si="27"/>
        <v>0</v>
      </c>
      <c r="EP30" s="7"/>
      <c r="EQ30" s="7">
        <f>(1 - 'Initial absorption'!$M30)*EJ30</f>
        <v>0</v>
      </c>
      <c r="ER30" s="7">
        <f t="shared" si="83"/>
        <v>0</v>
      </c>
      <c r="ES30" s="7"/>
      <c r="FB30" s="7">
        <f t="shared" si="28"/>
        <v>0</v>
      </c>
      <c r="FC30" s="7">
        <f t="shared" si="29"/>
        <v>0</v>
      </c>
      <c r="FD30" s="7">
        <f t="shared" si="30"/>
        <v>0</v>
      </c>
      <c r="FE30" s="7">
        <f t="shared" si="51"/>
        <v>0</v>
      </c>
      <c r="FF30" s="7"/>
      <c r="FG30" s="7">
        <f t="shared" si="31"/>
        <v>0</v>
      </c>
      <c r="FH30" s="7">
        <f t="shared" si="52"/>
        <v>0</v>
      </c>
      <c r="FI30" s="7">
        <f t="shared" si="32"/>
        <v>0</v>
      </c>
      <c r="FJ30" s="7">
        <f t="shared" si="53"/>
        <v>0</v>
      </c>
      <c r="FL30" s="7">
        <f t="shared" si="84"/>
        <v>0</v>
      </c>
      <c r="FM30" s="7">
        <f t="shared" si="85"/>
        <v>0</v>
      </c>
      <c r="FN30" s="7">
        <f t="shared" si="86"/>
        <v>0</v>
      </c>
      <c r="FO30" s="7"/>
      <c r="FP30" s="7">
        <f t="shared" si="54"/>
        <v>0</v>
      </c>
      <c r="FQ30" s="7">
        <f>'Initial absorption'!$G30*FP30*$E30</f>
        <v>0</v>
      </c>
      <c r="FR30" s="7">
        <f t="shared" si="87"/>
        <v>0</v>
      </c>
      <c r="FS30" s="7">
        <f>'Initial absorption'!$M30*FR30*$I30</f>
        <v>0</v>
      </c>
      <c r="FT30" s="7"/>
      <c r="FU30" s="7">
        <f t="shared" si="88"/>
        <v>0</v>
      </c>
      <c r="FV30" s="7">
        <f t="shared" si="89"/>
        <v>0</v>
      </c>
      <c r="FW30" s="7">
        <f t="shared" si="34"/>
        <v>0</v>
      </c>
      <c r="FX30" s="7"/>
      <c r="FY30" s="7">
        <f>(1 - 'Initial absorption'!$M30)*FR30</f>
        <v>0</v>
      </c>
      <c r="FZ30" s="7">
        <f t="shared" si="90"/>
        <v>0</v>
      </c>
      <c r="GA30" s="7"/>
    </row>
    <row r="31" spans="3:188" x14ac:dyDescent="0.25">
      <c r="C31">
        <v>425</v>
      </c>
      <c r="D31">
        <f>'Input spectra'!B31</f>
        <v>0.69263435933641204</v>
      </c>
      <c r="E31">
        <f>'Initial absorption'!I31</f>
        <v>0.98174614536655436</v>
      </c>
      <c r="F31">
        <f>'Input spectra'!C31</f>
        <v>0</v>
      </c>
      <c r="G31">
        <f t="shared" si="55"/>
        <v>0</v>
      </c>
      <c r="H31">
        <f>'Input spectra'!D31</f>
        <v>1.69151606317546</v>
      </c>
      <c r="I31">
        <f>'Initial absorption'!O31</f>
        <v>0.99057286495854635</v>
      </c>
      <c r="J31">
        <f>'Input spectra'!E31</f>
        <v>0</v>
      </c>
      <c r="K31">
        <f t="shared" si="56"/>
        <v>0</v>
      </c>
      <c r="M31">
        <f>'Reaching edge prob after ems 1'!$EZ32</f>
        <v>6.8286688495270656E-2</v>
      </c>
      <c r="N31">
        <f>'Reaching edge prob after ems 2'!$EZ32</f>
        <v>4.1421400581812186E-2</v>
      </c>
      <c r="O31">
        <f>1-EXP(-'Reaching edge prob after ems 1'!FC32*_k_in_ec_correction*($D31*_c1+'Input spectra'!S31))</f>
        <v>0.44563187796708947</v>
      </c>
      <c r="P31">
        <f>1-EXP(-(_t-'Reaching edge prob after ems 1'!FC32)*_k_in_ec_correction*($D31*_c1+'Input spectra'!S31))</f>
        <v>0.74208170556104547</v>
      </c>
      <c r="Q31">
        <f>1-EXP(-'Reaching edge prob after ems 2'!FC32*_k_in_ec_correction*($H31*_c2+'Input spectra'!S31))</f>
        <v>0.517471588620946</v>
      </c>
      <c r="R31">
        <f>1-EXP(-(_t-'Reaching edge prob after ems 2'!FC32)*_k_in_ec_correction*($H31*_c2+'Input spectra'!S31))</f>
        <v>0.95204452408418716</v>
      </c>
      <c r="S31" s="16"/>
      <c r="T31" s="16"/>
      <c r="V31" s="7">
        <f t="shared" si="0"/>
        <v>0</v>
      </c>
      <c r="W31" s="7">
        <f t="shared" si="1"/>
        <v>0</v>
      </c>
      <c r="X31" s="7">
        <f t="shared" si="2"/>
        <v>0</v>
      </c>
      <c r="Y31" s="7">
        <f t="shared" si="35"/>
        <v>0</v>
      </c>
      <c r="Z31" s="7"/>
      <c r="AA31" s="7">
        <f t="shared" si="3"/>
        <v>0</v>
      </c>
      <c r="AB31" s="7">
        <f t="shared" si="36"/>
        <v>0</v>
      </c>
      <c r="AC31" s="7">
        <f t="shared" si="4"/>
        <v>0</v>
      </c>
      <c r="AD31" s="7">
        <f t="shared" si="37"/>
        <v>0</v>
      </c>
      <c r="AF31" s="7">
        <f t="shared" si="57"/>
        <v>0</v>
      </c>
      <c r="AG31" s="7">
        <f t="shared" si="58"/>
        <v>0</v>
      </c>
      <c r="AH31" s="7">
        <f t="shared" si="5"/>
        <v>0</v>
      </c>
      <c r="AI31" s="7"/>
      <c r="AJ31" s="7">
        <f t="shared" si="38"/>
        <v>0</v>
      </c>
      <c r="AK31" s="7">
        <f>'Initial absorption'!$G31*AJ31*$E31</f>
        <v>0</v>
      </c>
      <c r="AL31" s="7">
        <f t="shared" si="59"/>
        <v>0</v>
      </c>
      <c r="AM31" s="7">
        <f>'Initial absorption'!$M31*AL31*$I31</f>
        <v>0</v>
      </c>
      <c r="AN31" s="7"/>
      <c r="AO31" s="7">
        <f t="shared" si="60"/>
        <v>0</v>
      </c>
      <c r="AP31" s="7">
        <f t="shared" si="61"/>
        <v>0</v>
      </c>
      <c r="AQ31" s="7">
        <f t="shared" si="6"/>
        <v>0</v>
      </c>
      <c r="AR31" s="7"/>
      <c r="AS31" s="7">
        <f>(1 - 'Initial absorption'!$M31)*AL31</f>
        <v>0</v>
      </c>
      <c r="AT31" s="7">
        <f t="shared" si="62"/>
        <v>0</v>
      </c>
      <c r="AU31" s="7"/>
      <c r="BD31" s="7">
        <f t="shared" si="7"/>
        <v>0</v>
      </c>
      <c r="BE31" s="7">
        <f t="shared" si="8"/>
        <v>0</v>
      </c>
      <c r="BF31" s="7">
        <f t="shared" si="9"/>
        <v>0</v>
      </c>
      <c r="BG31" s="7">
        <f t="shared" si="39"/>
        <v>0</v>
      </c>
      <c r="BH31" s="7"/>
      <c r="BI31" s="7">
        <f t="shared" si="10"/>
        <v>0</v>
      </c>
      <c r="BJ31" s="7">
        <f t="shared" si="40"/>
        <v>0</v>
      </c>
      <c r="BK31" s="7">
        <f t="shared" si="11"/>
        <v>0</v>
      </c>
      <c r="BL31" s="7">
        <f t="shared" si="41"/>
        <v>0</v>
      </c>
      <c r="BN31" s="7">
        <f t="shared" si="63"/>
        <v>0</v>
      </c>
      <c r="BO31" s="7">
        <f t="shared" si="64"/>
        <v>0</v>
      </c>
      <c r="BP31" s="7">
        <f t="shared" si="65"/>
        <v>0</v>
      </c>
      <c r="BQ31" s="7"/>
      <c r="BR31" s="7">
        <f t="shared" si="42"/>
        <v>0</v>
      </c>
      <c r="BS31" s="7">
        <f>'Initial absorption'!$G31*BR31*$E31</f>
        <v>0</v>
      </c>
      <c r="BT31" s="7">
        <f t="shared" si="66"/>
        <v>0</v>
      </c>
      <c r="BU31" s="7">
        <f>'Initial absorption'!$M31*BT31*$I31</f>
        <v>0</v>
      </c>
      <c r="BV31" s="7"/>
      <c r="BW31" s="7">
        <f t="shared" si="67"/>
        <v>0</v>
      </c>
      <c r="BX31" s="7">
        <f t="shared" si="68"/>
        <v>0</v>
      </c>
      <c r="BY31" s="7">
        <f t="shared" si="13"/>
        <v>0</v>
      </c>
      <c r="BZ31" s="7"/>
      <c r="CA31" s="7">
        <f>(1 - 'Initial absorption'!$M31)*BT31</f>
        <v>0</v>
      </c>
      <c r="CB31" s="7">
        <f t="shared" si="69"/>
        <v>0</v>
      </c>
      <c r="CC31" s="7"/>
      <c r="CL31" s="7">
        <f t="shared" si="14"/>
        <v>0</v>
      </c>
      <c r="CM31" s="7">
        <f t="shared" si="15"/>
        <v>0</v>
      </c>
      <c r="CN31" s="7">
        <f t="shared" si="16"/>
        <v>0</v>
      </c>
      <c r="CO31" s="7">
        <f t="shared" si="43"/>
        <v>0</v>
      </c>
      <c r="CP31" s="7"/>
      <c r="CQ31" s="7">
        <f t="shared" si="17"/>
        <v>0</v>
      </c>
      <c r="CR31" s="7">
        <f t="shared" si="44"/>
        <v>0</v>
      </c>
      <c r="CS31" s="7">
        <f t="shared" si="18"/>
        <v>0</v>
      </c>
      <c r="CT31" s="7">
        <f t="shared" si="45"/>
        <v>0</v>
      </c>
      <c r="CV31" s="7">
        <f t="shared" si="70"/>
        <v>0</v>
      </c>
      <c r="CW31" s="7">
        <f t="shared" si="71"/>
        <v>0</v>
      </c>
      <c r="CX31" s="7">
        <f t="shared" si="72"/>
        <v>0</v>
      </c>
      <c r="CY31" s="7"/>
      <c r="CZ31" s="7">
        <f t="shared" si="46"/>
        <v>0</v>
      </c>
      <c r="DA31" s="7">
        <f>'Initial absorption'!$G31*CZ31*$E31</f>
        <v>0</v>
      </c>
      <c r="DB31" s="7">
        <f t="shared" si="73"/>
        <v>0</v>
      </c>
      <c r="DC31" s="7">
        <f>'Initial absorption'!$M31*DB31*$I31</f>
        <v>0</v>
      </c>
      <c r="DD31" s="7"/>
      <c r="DE31" s="7">
        <f t="shared" si="74"/>
        <v>0</v>
      </c>
      <c r="DF31" s="7">
        <f t="shared" si="75"/>
        <v>0</v>
      </c>
      <c r="DG31" s="7">
        <f t="shared" si="20"/>
        <v>0</v>
      </c>
      <c r="DH31" s="7"/>
      <c r="DI31" s="7">
        <f>(1 - 'Initial absorption'!$M31)*DB31</f>
        <v>0</v>
      </c>
      <c r="DJ31" s="7">
        <f t="shared" si="76"/>
        <v>0</v>
      </c>
      <c r="DK31" s="7"/>
      <c r="DT31" s="7">
        <f t="shared" si="21"/>
        <v>0</v>
      </c>
      <c r="DU31" s="7">
        <f t="shared" si="22"/>
        <v>0</v>
      </c>
      <c r="DV31" s="7">
        <f t="shared" si="23"/>
        <v>0</v>
      </c>
      <c r="DW31" s="7">
        <f t="shared" si="47"/>
        <v>0</v>
      </c>
      <c r="DX31" s="7"/>
      <c r="DY31" s="7">
        <f t="shared" si="24"/>
        <v>0</v>
      </c>
      <c r="DZ31" s="7">
        <f t="shared" si="48"/>
        <v>0</v>
      </c>
      <c r="EA31" s="7">
        <f t="shared" si="25"/>
        <v>0</v>
      </c>
      <c r="EB31" s="7">
        <f t="shared" si="49"/>
        <v>0</v>
      </c>
      <c r="ED31" s="7">
        <f t="shared" si="77"/>
        <v>0</v>
      </c>
      <c r="EE31" s="7">
        <f t="shared" si="78"/>
        <v>0</v>
      </c>
      <c r="EF31" s="7">
        <f t="shared" si="79"/>
        <v>0</v>
      </c>
      <c r="EG31" s="7"/>
      <c r="EH31" s="7">
        <f t="shared" si="50"/>
        <v>0</v>
      </c>
      <c r="EI31" s="7">
        <f>'Initial absorption'!$G31*EH31*$E31</f>
        <v>0</v>
      </c>
      <c r="EJ31" s="7">
        <f t="shared" si="80"/>
        <v>0</v>
      </c>
      <c r="EK31" s="7">
        <f>'Initial absorption'!$M31*EJ31*$I31</f>
        <v>0</v>
      </c>
      <c r="EL31" s="7"/>
      <c r="EM31" s="7">
        <f t="shared" si="81"/>
        <v>0</v>
      </c>
      <c r="EN31" s="7">
        <f t="shared" si="82"/>
        <v>0</v>
      </c>
      <c r="EO31" s="7">
        <f t="shared" si="27"/>
        <v>0</v>
      </c>
      <c r="EP31" s="7"/>
      <c r="EQ31" s="7">
        <f>(1 - 'Initial absorption'!$M31)*EJ31</f>
        <v>0</v>
      </c>
      <c r="ER31" s="7">
        <f t="shared" si="83"/>
        <v>0</v>
      </c>
      <c r="ES31" s="7"/>
      <c r="FB31" s="7">
        <f t="shared" si="28"/>
        <v>0</v>
      </c>
      <c r="FC31" s="7">
        <f t="shared" si="29"/>
        <v>0</v>
      </c>
      <c r="FD31" s="7">
        <f t="shared" si="30"/>
        <v>0</v>
      </c>
      <c r="FE31" s="7">
        <f t="shared" si="51"/>
        <v>0</v>
      </c>
      <c r="FF31" s="7"/>
      <c r="FG31" s="7">
        <f t="shared" si="31"/>
        <v>0</v>
      </c>
      <c r="FH31" s="7">
        <f t="shared" si="52"/>
        <v>0</v>
      </c>
      <c r="FI31" s="7">
        <f t="shared" si="32"/>
        <v>0</v>
      </c>
      <c r="FJ31" s="7">
        <f t="shared" si="53"/>
        <v>0</v>
      </c>
      <c r="FL31" s="7">
        <f t="shared" si="84"/>
        <v>0</v>
      </c>
      <c r="FM31" s="7">
        <f t="shared" si="85"/>
        <v>0</v>
      </c>
      <c r="FN31" s="7">
        <f t="shared" si="86"/>
        <v>0</v>
      </c>
      <c r="FO31" s="7"/>
      <c r="FP31" s="7">
        <f t="shared" si="54"/>
        <v>0</v>
      </c>
      <c r="FQ31" s="7">
        <f>'Initial absorption'!$G31*FP31*$E31</f>
        <v>0</v>
      </c>
      <c r="FR31" s="7">
        <f t="shared" si="87"/>
        <v>0</v>
      </c>
      <c r="FS31" s="7">
        <f>'Initial absorption'!$M31*FR31*$I31</f>
        <v>0</v>
      </c>
      <c r="FT31" s="7"/>
      <c r="FU31" s="7">
        <f t="shared" si="88"/>
        <v>0</v>
      </c>
      <c r="FV31" s="7">
        <f t="shared" si="89"/>
        <v>0</v>
      </c>
      <c r="FW31" s="7">
        <f t="shared" si="34"/>
        <v>0</v>
      </c>
      <c r="FX31" s="7"/>
      <c r="FY31" s="7">
        <f>(1 - 'Initial absorption'!$M31)*FR31</f>
        <v>0</v>
      </c>
      <c r="FZ31" s="7">
        <f t="shared" si="90"/>
        <v>0</v>
      </c>
      <c r="GA31" s="7"/>
    </row>
    <row r="32" spans="3:188" x14ac:dyDescent="0.25">
      <c r="C32">
        <v>430</v>
      </c>
      <c r="D32">
        <f>'Input spectra'!B32</f>
        <v>0.61922442137913203</v>
      </c>
      <c r="E32">
        <f>'Initial absorption'!I32</f>
        <v>0.98016191471698666</v>
      </c>
      <c r="F32">
        <f>'Input spectra'!C32</f>
        <v>0</v>
      </c>
      <c r="G32">
        <f t="shared" si="55"/>
        <v>0</v>
      </c>
      <c r="H32">
        <f>'Input spectra'!D32</f>
        <v>1.6293496216934999</v>
      </c>
      <c r="I32">
        <f>'Initial absorption'!O32</f>
        <v>0.99047664499728771</v>
      </c>
      <c r="J32">
        <f>'Input spectra'!E32</f>
        <v>1.02525581432813E-2</v>
      </c>
      <c r="K32">
        <f t="shared" si="56"/>
        <v>1.0001149373508667E-3</v>
      </c>
      <c r="M32">
        <f>'Reaching edge prob after ems 1'!$EZ33</f>
        <v>7.476038805526096E-2</v>
      </c>
      <c r="N32">
        <f>'Reaching edge prob after ems 2'!$EZ33</f>
        <v>4.2504928475323847E-2</v>
      </c>
      <c r="O32">
        <f>1-EXP(-'Reaching edge prob after ems 1'!FC33*_k_in_ec_correction*($D32*_c1+'Input spectra'!S32))</f>
        <v>0.42749256906615352</v>
      </c>
      <c r="P32">
        <f>1-EXP(-(_t-'Reaching edge prob after ems 1'!FC33)*_k_in_ec_correction*($D32*_c1+'Input spectra'!S32))</f>
        <v>0.69393928449757514</v>
      </c>
      <c r="Q32">
        <f>1-EXP(-'Reaching edge prob after ems 2'!FC33*_k_in_ec_correction*($H32*_c2+'Input spectra'!S32))</f>
        <v>0.51521265678466821</v>
      </c>
      <c r="R32">
        <f>1-EXP(-(_t-'Reaching edge prob after ems 2'!FC33)*_k_in_ec_correction*($H32*_c2+'Input spectra'!S32))</f>
        <v>0.94520138059307113</v>
      </c>
      <c r="S32" s="16"/>
      <c r="T32" s="16"/>
      <c r="V32" s="7">
        <f t="shared" si="0"/>
        <v>0</v>
      </c>
      <c r="W32" s="7">
        <f t="shared" si="1"/>
        <v>0</v>
      </c>
      <c r="X32" s="7">
        <f t="shared" si="2"/>
        <v>0</v>
      </c>
      <c r="Y32" s="7">
        <f t="shared" si="35"/>
        <v>0</v>
      </c>
      <c r="Z32" s="7"/>
      <c r="AA32" s="7">
        <f t="shared" si="3"/>
        <v>4980130369002122</v>
      </c>
      <c r="AB32" s="7">
        <f t="shared" si="36"/>
        <v>4980130369002122</v>
      </c>
      <c r="AC32" s="7">
        <f t="shared" si="4"/>
        <v>2.9154190985355092E+16</v>
      </c>
      <c r="AD32" s="7">
        <f t="shared" si="37"/>
        <v>1239196802588449.5</v>
      </c>
      <c r="AF32" s="7">
        <f t="shared" si="57"/>
        <v>0</v>
      </c>
      <c r="AG32" s="7">
        <f t="shared" si="58"/>
        <v>0</v>
      </c>
      <c r="AH32" s="7">
        <f t="shared" si="5"/>
        <v>0</v>
      </c>
      <c r="AI32" s="7"/>
      <c r="AJ32" s="7">
        <f t="shared" si="38"/>
        <v>2414304170454528.5</v>
      </c>
      <c r="AK32" s="7">
        <f>'Initial absorption'!$G32*AJ32*$E32</f>
        <v>1878691810810044.8</v>
      </c>
      <c r="AL32" s="7">
        <f t="shared" si="59"/>
        <v>0</v>
      </c>
      <c r="AM32" s="7">
        <f>'Initial absorption'!$M32*AL32*$I32</f>
        <v>0</v>
      </c>
      <c r="AN32" s="7"/>
      <c r="AO32" s="7">
        <f t="shared" si="60"/>
        <v>2541390924783565</v>
      </c>
      <c r="AP32" s="7">
        <f>AB32*$R32*$I32</f>
        <v>4662397515082960</v>
      </c>
      <c r="AQ32" s="7">
        <f t="shared" si="6"/>
        <v>2.7649149783265508E+16</v>
      </c>
      <c r="AR32" s="7"/>
      <c r="AS32" s="7">
        <f>(1 - 'Initial absorption'!$M32)*AL32</f>
        <v>0</v>
      </c>
      <c r="AT32" s="7">
        <f t="shared" si="62"/>
        <v>272904268687835.53</v>
      </c>
      <c r="AU32" s="7"/>
      <c r="BD32" s="7">
        <f t="shared" si="7"/>
        <v>0</v>
      </c>
      <c r="BE32" s="7">
        <f t="shared" si="8"/>
        <v>0</v>
      </c>
      <c r="BF32" s="7">
        <f t="shared" si="9"/>
        <v>0</v>
      </c>
      <c r="BG32" s="7">
        <f t="shared" si="39"/>
        <v>0</v>
      </c>
      <c r="BH32" s="7"/>
      <c r="BI32" s="7">
        <f t="shared" si="10"/>
        <v>1176604878892392.8</v>
      </c>
      <c r="BJ32" s="7">
        <f t="shared" si="40"/>
        <v>1176604878892392.8</v>
      </c>
      <c r="BK32" s="7">
        <f t="shared" si="11"/>
        <v>6887964935022928</v>
      </c>
      <c r="BL32" s="7">
        <f t="shared" si="41"/>
        <v>292772456903688.25</v>
      </c>
      <c r="BN32" s="7">
        <f t="shared" si="63"/>
        <v>0</v>
      </c>
      <c r="BO32" s="7">
        <f t="shared" si="64"/>
        <v>0</v>
      </c>
      <c r="BP32" s="7">
        <f t="shared" si="65"/>
        <v>0</v>
      </c>
      <c r="BQ32" s="7"/>
      <c r="BR32" s="7">
        <f t="shared" si="42"/>
        <v>570403153252440.25</v>
      </c>
      <c r="BS32" s="7">
        <f>'Initial absorption'!$G32*BR32*$E32</f>
        <v>443859454823308.25</v>
      </c>
      <c r="BT32" s="7">
        <f t="shared" si="66"/>
        <v>0</v>
      </c>
      <c r="BU32" s="7">
        <f>'Initial absorption'!$M32*BT32*$I32</f>
        <v>0</v>
      </c>
      <c r="BV32" s="7"/>
      <c r="BW32" s="7">
        <f t="shared" si="67"/>
        <v>600428651403426.5</v>
      </c>
      <c r="BX32" s="7">
        <f>BJ32*$R32*$I32</f>
        <v>1101537360894746.9</v>
      </c>
      <c r="BY32" s="7">
        <f t="shared" si="13"/>
        <v>6532384118838893</v>
      </c>
      <c r="BZ32" s="7"/>
      <c r="CA32" s="7">
        <f>(1 - 'Initial absorption'!$M32)*BT32</f>
        <v>0</v>
      </c>
      <c r="CB32" s="7">
        <f t="shared" si="69"/>
        <v>64476322950759.867</v>
      </c>
      <c r="CC32" s="7"/>
      <c r="CL32" s="7">
        <f t="shared" si="14"/>
        <v>0</v>
      </c>
      <c r="CM32" s="7">
        <f t="shared" si="15"/>
        <v>0</v>
      </c>
      <c r="CN32" s="7">
        <f t="shared" si="16"/>
        <v>0</v>
      </c>
      <c r="CO32" s="7">
        <f t="shared" si="43"/>
        <v>0</v>
      </c>
      <c r="CP32" s="7"/>
      <c r="CQ32" s="7">
        <f t="shared" si="17"/>
        <v>283213334835023.5</v>
      </c>
      <c r="CR32" s="7">
        <f t="shared" si="44"/>
        <v>283213334835023.5</v>
      </c>
      <c r="CS32" s="7">
        <f t="shared" si="18"/>
        <v>1657959740325841.3</v>
      </c>
      <c r="CT32" s="7">
        <f t="shared" si="45"/>
        <v>70471460177516.375</v>
      </c>
      <c r="CV32" s="7">
        <f t="shared" si="70"/>
        <v>0</v>
      </c>
      <c r="CW32" s="7">
        <f t="shared" si="71"/>
        <v>0</v>
      </c>
      <c r="CX32" s="7">
        <f t="shared" si="72"/>
        <v>0</v>
      </c>
      <c r="CY32" s="7"/>
      <c r="CZ32" s="7">
        <f t="shared" si="46"/>
        <v>137298240157825.22</v>
      </c>
      <c r="DA32" s="7">
        <f>'Initial absorption'!$G32*CZ32*$E32</f>
        <v>106838683617307.36</v>
      </c>
      <c r="DB32" s="7">
        <f t="shared" si="73"/>
        <v>0</v>
      </c>
      <c r="DC32" s="7">
        <f>'Initial absorption'!$M32*DB32*$I32</f>
        <v>0</v>
      </c>
      <c r="DD32" s="7"/>
      <c r="DE32" s="7">
        <f t="shared" si="74"/>
        <v>144525493430332.94</v>
      </c>
      <c r="DF32" s="7">
        <f>CR32*$R32*$I32</f>
        <v>265144293569518.28</v>
      </c>
      <c r="DG32" s="7">
        <f t="shared" si="20"/>
        <v>1572370065693827.3</v>
      </c>
      <c r="DH32" s="7"/>
      <c r="DI32" s="7">
        <f>(1 - 'Initial absorption'!$M32)*DB32</f>
        <v>0</v>
      </c>
      <c r="DJ32" s="7">
        <f t="shared" si="76"/>
        <v>15519699746591.564</v>
      </c>
      <c r="DK32" s="7"/>
      <c r="DT32" s="7">
        <f t="shared" si="21"/>
        <v>0</v>
      </c>
      <c r="DU32" s="7">
        <f t="shared" si="22"/>
        <v>0</v>
      </c>
      <c r="DV32" s="7">
        <f t="shared" si="23"/>
        <v>0</v>
      </c>
      <c r="DW32" s="7">
        <f t="shared" si="47"/>
        <v>0</v>
      </c>
      <c r="DX32" s="7"/>
      <c r="DY32" s="7">
        <f t="shared" si="24"/>
        <v>69983342610116.359</v>
      </c>
      <c r="DZ32" s="7">
        <f t="shared" si="48"/>
        <v>69983342610116.359</v>
      </c>
      <c r="EA32" s="7">
        <f t="shared" si="25"/>
        <v>409689623578607.5</v>
      </c>
      <c r="EB32" s="7">
        <f t="shared" si="49"/>
        <v>17413828147291.063</v>
      </c>
      <c r="ED32" s="7">
        <f t="shared" si="77"/>
        <v>0</v>
      </c>
      <c r="EE32" s="7">
        <f t="shared" si="78"/>
        <v>0</v>
      </c>
      <c r="EF32" s="7">
        <f t="shared" si="79"/>
        <v>0</v>
      </c>
      <c r="EG32" s="7"/>
      <c r="EH32" s="7">
        <f t="shared" si="50"/>
        <v>33927038733286.633</v>
      </c>
      <c r="EI32" s="7">
        <f>'Initial absorption'!$G32*EH32*$E32</f>
        <v>26400339531891.332</v>
      </c>
      <c r="EJ32" s="7">
        <f t="shared" si="80"/>
        <v>0</v>
      </c>
      <c r="EK32" s="7">
        <f>'Initial absorption'!$M32*EJ32*$I32</f>
        <v>0</v>
      </c>
      <c r="EL32" s="7"/>
      <c r="EM32" s="7">
        <f t="shared" si="81"/>
        <v>35712926894925.008</v>
      </c>
      <c r="EN32" s="7">
        <f>DZ32*$R32*$I32</f>
        <v>65518397814149.063</v>
      </c>
      <c r="EO32" s="7">
        <f t="shared" si="27"/>
        <v>388540013772452.69</v>
      </c>
      <c r="EP32" s="7"/>
      <c r="EQ32" s="7">
        <f>(1 - 'Initial absorption'!$M32)*EJ32</f>
        <v>0</v>
      </c>
      <c r="ER32" s="7">
        <f t="shared" si="83"/>
        <v>3834990556516.4746</v>
      </c>
      <c r="ES32" s="7"/>
      <c r="FB32" s="7">
        <f t="shared" si="28"/>
        <v>0</v>
      </c>
      <c r="FC32" s="7">
        <f t="shared" si="29"/>
        <v>0</v>
      </c>
      <c r="FD32" s="7">
        <f t="shared" si="30"/>
        <v>0</v>
      </c>
      <c r="FE32" s="7">
        <f t="shared" si="51"/>
        <v>0</v>
      </c>
      <c r="FF32" s="7"/>
      <c r="FG32" s="7">
        <f t="shared" si="31"/>
        <v>17910093277761.09</v>
      </c>
      <c r="FH32" s="7">
        <f t="shared" si="52"/>
        <v>17910093277761.09</v>
      </c>
      <c r="FI32" s="7">
        <f t="shared" si="32"/>
        <v>104847512273056.45</v>
      </c>
      <c r="FJ32" s="7">
        <f t="shared" si="53"/>
        <v>4456536009981.9033</v>
      </c>
      <c r="FL32" s="7">
        <f t="shared" si="84"/>
        <v>0</v>
      </c>
      <c r="FM32" s="7">
        <f t="shared" si="85"/>
        <v>0</v>
      </c>
      <c r="FN32" s="7">
        <f t="shared" si="86"/>
        <v>0</v>
      </c>
      <c r="FO32" s="7"/>
      <c r="FP32" s="7">
        <f t="shared" si="54"/>
        <v>8682586536864.5723</v>
      </c>
      <c r="FQ32" s="7">
        <f>'Initial absorption'!$G32*FP32*$E32</f>
        <v>6756358383950.4629</v>
      </c>
      <c r="FR32" s="7">
        <f t="shared" si="87"/>
        <v>0</v>
      </c>
      <c r="FS32" s="7">
        <f>'Initial absorption'!$M32*FR32*$I32</f>
        <v>0</v>
      </c>
      <c r="FT32" s="7"/>
      <c r="FU32" s="7">
        <f t="shared" si="88"/>
        <v>9139629918413.0391</v>
      </c>
      <c r="FV32" s="7">
        <f>FH32*$R32*$I32</f>
        <v>16767427397662.521</v>
      </c>
      <c r="FW32" s="7">
        <f t="shared" si="34"/>
        <v>99434917357052.422</v>
      </c>
      <c r="FX32" s="7"/>
      <c r="FY32" s="7">
        <f>(1 - 'Initial absorption'!$M32)*FR32</f>
        <v>0</v>
      </c>
      <c r="FZ32" s="7">
        <f t="shared" si="90"/>
        <v>981448385070.62524</v>
      </c>
      <c r="GA32" s="7"/>
    </row>
    <row r="33" spans="3:183" x14ac:dyDescent="0.25">
      <c r="C33">
        <v>435</v>
      </c>
      <c r="D33">
        <f>'Input spectra'!B33</f>
        <v>0.55786147901928596</v>
      </c>
      <c r="E33">
        <f>'Initial absorption'!I33</f>
        <v>0.97849985956199415</v>
      </c>
      <c r="F33">
        <f>'Input spectra'!C33</f>
        <v>0</v>
      </c>
      <c r="G33">
        <f t="shared" si="55"/>
        <v>0</v>
      </c>
      <c r="H33">
        <f>'Input spectra'!D33</f>
        <v>0.76325519886600202</v>
      </c>
      <c r="I33">
        <f>'Initial absorption'!O33</f>
        <v>0.98032044805885699</v>
      </c>
      <c r="J33">
        <f>'Input spectra'!E33</f>
        <v>3.7041995252384698E-2</v>
      </c>
      <c r="K33">
        <f t="shared" si="56"/>
        <v>3.6133667562243429E-3</v>
      </c>
      <c r="M33">
        <f>'Reaching edge prob after ems 1'!$EZ34</f>
        <v>8.1433130521135433E-2</v>
      </c>
      <c r="N33">
        <f>'Reaching edge prob after ems 2'!$EZ34</f>
        <v>7.564321794125399E-2</v>
      </c>
      <c r="O33">
        <f>1-EXP(-'Reaching edge prob after ems 1'!FC34*_k_in_ec_correction*($D33*_c1+'Input spectra'!S33))</f>
        <v>0.40949268993303112</v>
      </c>
      <c r="P33">
        <f>1-EXP(-(_t-'Reaching edge prob after ems 1'!FC34)*_k_in_ec_correction*($D33*_c1+'Input spectra'!S33))</f>
        <v>0.64830709055631752</v>
      </c>
      <c r="Q33">
        <f>1-EXP(-'Reaching edge prob after ems 2'!FC34*_k_in_ec_correction*($H33*_c2+'Input spectra'!S33))</f>
        <v>0.42506600197461264</v>
      </c>
      <c r="R33">
        <f>1-EXP(-(_t-'Reaching edge prob after ems 2'!FC34)*_k_in_ec_correction*($H33*_c2+'Input spectra'!S33))</f>
        <v>0.68766446581598983</v>
      </c>
      <c r="S33" s="16"/>
      <c r="T33" s="16"/>
      <c r="V33" s="7">
        <f t="shared" si="0"/>
        <v>0</v>
      </c>
      <c r="W33" s="7">
        <f t="shared" si="1"/>
        <v>0</v>
      </c>
      <c r="X33" s="7">
        <f t="shared" si="2"/>
        <v>0</v>
      </c>
      <c r="Y33" s="7">
        <f t="shared" si="35"/>
        <v>0</v>
      </c>
      <c r="Z33" s="7"/>
      <c r="AA33" s="7">
        <f t="shared" si="3"/>
        <v>1.7992969452772412E+16</v>
      </c>
      <c r="AB33" s="7">
        <f t="shared" si="36"/>
        <v>1.7992969452772412E+16</v>
      </c>
      <c r="AC33" s="7">
        <f t="shared" si="4"/>
        <v>1.0533267785214549E+17</v>
      </c>
      <c r="AD33" s="7">
        <f t="shared" si="37"/>
        <v>7967702707105738</v>
      </c>
      <c r="AF33" s="7">
        <f t="shared" si="57"/>
        <v>0</v>
      </c>
      <c r="AG33" s="7">
        <f t="shared" si="58"/>
        <v>0</v>
      </c>
      <c r="AH33" s="7">
        <f t="shared" si="5"/>
        <v>0</v>
      </c>
      <c r="AI33" s="7"/>
      <c r="AJ33" s="7">
        <f t="shared" si="38"/>
        <v>1.034476986383111E+16</v>
      </c>
      <c r="AK33" s="7">
        <f>'Initial absorption'!$G33*AJ33*$E33</f>
        <v>7688568498110806</v>
      </c>
      <c r="AL33" s="7">
        <f t="shared" si="59"/>
        <v>0</v>
      </c>
      <c r="AM33" s="7">
        <f>'Initial absorption'!$M33*AL33*$I33</f>
        <v>0</v>
      </c>
      <c r="AN33" s="7"/>
      <c r="AO33" s="7">
        <f t="shared" si="60"/>
        <v>7497686447874504</v>
      </c>
      <c r="AP33" s="7">
        <f t="shared" si="61"/>
        <v>1.212962815676175E+16</v>
      </c>
      <c r="AQ33" s="7">
        <f t="shared" si="6"/>
        <v>9.5448876059424848E+16</v>
      </c>
      <c r="AR33" s="7"/>
      <c r="AS33" s="7">
        <f>(1 - 'Initial absorption'!$M33)*AL33</f>
        <v>0</v>
      </c>
      <c r="AT33" s="7">
        <f t="shared" si="62"/>
        <v>5619843725588248</v>
      </c>
      <c r="AU33" s="7"/>
      <c r="BD33" s="7">
        <f t="shared" si="7"/>
        <v>0</v>
      </c>
      <c r="BE33" s="7">
        <f t="shared" si="8"/>
        <v>0</v>
      </c>
      <c r="BF33" s="7">
        <f t="shared" si="9"/>
        <v>0</v>
      </c>
      <c r="BG33" s="7">
        <f t="shared" si="39"/>
        <v>0</v>
      </c>
      <c r="BH33" s="7"/>
      <c r="BI33" s="7">
        <f t="shared" si="10"/>
        <v>4251016354042916</v>
      </c>
      <c r="BJ33" s="7">
        <f t="shared" si="40"/>
        <v>4251016354042916</v>
      </c>
      <c r="BK33" s="7">
        <f t="shared" si="11"/>
        <v>2.48858831967622E+16</v>
      </c>
      <c r="BL33" s="7">
        <f t="shared" si="41"/>
        <v>1882448286313273.8</v>
      </c>
      <c r="BN33" s="7">
        <f t="shared" si="63"/>
        <v>0</v>
      </c>
      <c r="BO33" s="7">
        <f t="shared" si="64"/>
        <v>0</v>
      </c>
      <c r="BP33" s="7">
        <f t="shared" si="65"/>
        <v>0</v>
      </c>
      <c r="BQ33" s="7"/>
      <c r="BR33" s="7">
        <f t="shared" si="42"/>
        <v>2444053828101199</v>
      </c>
      <c r="BS33" s="7">
        <f>'Initial absorption'!$G33*BR33*$E33</f>
        <v>1816500078568861.5</v>
      </c>
      <c r="BT33" s="7">
        <f t="shared" si="66"/>
        <v>0</v>
      </c>
      <c r="BU33" s="7">
        <f>'Initial absorption'!$M33*BT33*$I33</f>
        <v>0</v>
      </c>
      <c r="BV33" s="7"/>
      <c r="BW33" s="7">
        <f t="shared" si="67"/>
        <v>1771402313056747.8</v>
      </c>
      <c r="BX33" s="7">
        <f t="shared" ref="BX33:BX96" si="91">BJ33*$R33*$I33</f>
        <v>2865744189595598</v>
      </c>
      <c r="BY33" s="7">
        <f t="shared" si="13"/>
        <v>2.2550737618304044E+16</v>
      </c>
      <c r="BZ33" s="7"/>
      <c r="CA33" s="7">
        <f>(1 - 'Initial absorption'!$M33)*BT33</f>
        <v>0</v>
      </c>
      <c r="CB33" s="7">
        <f t="shared" si="69"/>
        <v>1327743463764957.5</v>
      </c>
      <c r="CC33" s="7"/>
      <c r="CL33" s="7">
        <f t="shared" si="14"/>
        <v>0</v>
      </c>
      <c r="CM33" s="7">
        <f t="shared" si="15"/>
        <v>0</v>
      </c>
      <c r="CN33" s="7">
        <f t="shared" si="16"/>
        <v>0</v>
      </c>
      <c r="CO33" s="7">
        <f t="shared" si="43"/>
        <v>0</v>
      </c>
      <c r="CP33" s="7"/>
      <c r="CQ33" s="7">
        <f t="shared" si="17"/>
        <v>1023236040972446.8</v>
      </c>
      <c r="CR33" s="7">
        <f t="shared" si="44"/>
        <v>1023236040972446.8</v>
      </c>
      <c r="CS33" s="7">
        <f t="shared" si="18"/>
        <v>5990128119394343</v>
      </c>
      <c r="CT33" s="7">
        <f t="shared" si="45"/>
        <v>453112566831380.19</v>
      </c>
      <c r="CV33" s="7">
        <f t="shared" si="70"/>
        <v>0</v>
      </c>
      <c r="CW33" s="7">
        <f t="shared" si="71"/>
        <v>0</v>
      </c>
      <c r="CX33" s="7">
        <f t="shared" si="72"/>
        <v>0</v>
      </c>
      <c r="CY33" s="7"/>
      <c r="CZ33" s="7">
        <f t="shared" si="46"/>
        <v>588293187959957.88</v>
      </c>
      <c r="DA33" s="7">
        <f>'Initial absorption'!$G33*CZ33*$E33</f>
        <v>437238578734993.94</v>
      </c>
      <c r="DB33" s="7">
        <f t="shared" si="73"/>
        <v>0</v>
      </c>
      <c r="DC33" s="7">
        <f>'Initial absorption'!$M33*DB33*$I33</f>
        <v>0</v>
      </c>
      <c r="DD33" s="7"/>
      <c r="DE33" s="7">
        <f t="shared" si="74"/>
        <v>426383372545200.69</v>
      </c>
      <c r="DF33" s="7">
        <f t="shared" ref="DF33:DF96" si="92">CR33*$R33*$I33</f>
        <v>689795685263079.88</v>
      </c>
      <c r="DG33" s="7">
        <f t="shared" si="20"/>
        <v>5428049567397383</v>
      </c>
      <c r="DH33" s="7"/>
      <c r="DI33" s="7">
        <f>(1 - 'Initial absorption'!$M33)*DB33</f>
        <v>0</v>
      </c>
      <c r="DJ33" s="7">
        <f t="shared" si="76"/>
        <v>319592975453460.88</v>
      </c>
      <c r="DK33" s="7"/>
      <c r="DT33" s="7">
        <f t="shared" si="21"/>
        <v>0</v>
      </c>
      <c r="DU33" s="7">
        <f t="shared" si="22"/>
        <v>0</v>
      </c>
      <c r="DV33" s="7">
        <f t="shared" si="23"/>
        <v>0</v>
      </c>
      <c r="DW33" s="7">
        <f t="shared" si="47"/>
        <v>0</v>
      </c>
      <c r="DX33" s="7"/>
      <c r="DY33" s="7">
        <f t="shared" si="24"/>
        <v>252846422178911.63</v>
      </c>
      <c r="DZ33" s="7">
        <f t="shared" si="48"/>
        <v>252846422178911.63</v>
      </c>
      <c r="EA33" s="7">
        <f t="shared" si="25"/>
        <v>1480188737236764.5</v>
      </c>
      <c r="EB33" s="7">
        <f t="shared" si="49"/>
        <v>111966239244990.11</v>
      </c>
      <c r="ED33" s="7">
        <f t="shared" si="77"/>
        <v>0</v>
      </c>
      <c r="EE33" s="7">
        <f t="shared" si="78"/>
        <v>0</v>
      </c>
      <c r="EF33" s="7">
        <f t="shared" si="79"/>
        <v>0</v>
      </c>
      <c r="EG33" s="7"/>
      <c r="EH33" s="7">
        <f t="shared" si="50"/>
        <v>145370004389736.63</v>
      </c>
      <c r="EI33" s="7">
        <f>'Initial absorption'!$G33*EH33*$E33</f>
        <v>108043702376500.36</v>
      </c>
      <c r="EJ33" s="7">
        <f t="shared" si="80"/>
        <v>0</v>
      </c>
      <c r="EK33" s="7">
        <f>'Initial absorption'!$M33*EJ33*$I33</f>
        <v>0</v>
      </c>
      <c r="EL33" s="7"/>
      <c r="EM33" s="7">
        <f t="shared" si="81"/>
        <v>105361330042844.92</v>
      </c>
      <c r="EN33" s="7">
        <f t="shared" ref="EN33:EN96" si="93">DZ33*$R33*$I33</f>
        <v>170451747269833.34</v>
      </c>
      <c r="EO33" s="7">
        <f t="shared" si="27"/>
        <v>1341296492275505</v>
      </c>
      <c r="EP33" s="7"/>
      <c r="EQ33" s="7">
        <f>(1 - 'Initial absorption'!$M33)*EJ33</f>
        <v>0</v>
      </c>
      <c r="ER33" s="7">
        <f t="shared" si="83"/>
        <v>78972922337766.125</v>
      </c>
      <c r="ES33" s="7"/>
      <c r="FB33" s="7">
        <f t="shared" si="28"/>
        <v>0</v>
      </c>
      <c r="FC33" s="7">
        <f t="shared" si="29"/>
        <v>0</v>
      </c>
      <c r="FD33" s="7">
        <f t="shared" si="30"/>
        <v>0</v>
      </c>
      <c r="FE33" s="7">
        <f t="shared" si="51"/>
        <v>0</v>
      </c>
      <c r="FF33" s="7"/>
      <c r="FG33" s="7">
        <f t="shared" si="31"/>
        <v>64708298250359.008</v>
      </c>
      <c r="FH33" s="7">
        <f t="shared" si="52"/>
        <v>64708298250359.008</v>
      </c>
      <c r="FI33" s="7">
        <f t="shared" si="32"/>
        <v>378808976020097.69</v>
      </c>
      <c r="FJ33" s="7">
        <f t="shared" si="53"/>
        <v>28654329931191.508</v>
      </c>
      <c r="FL33" s="7">
        <f t="shared" si="84"/>
        <v>0</v>
      </c>
      <c r="FM33" s="7">
        <f t="shared" si="85"/>
        <v>0</v>
      </c>
      <c r="FN33" s="7">
        <f t="shared" si="86"/>
        <v>0</v>
      </c>
      <c r="FO33" s="7"/>
      <c r="FP33" s="7">
        <f t="shared" si="54"/>
        <v>37203000618498.086</v>
      </c>
      <c r="FQ33" s="7">
        <f>'Initial absorption'!$G33*FP33*$E33</f>
        <v>27650476748706.441</v>
      </c>
      <c r="FR33" s="7">
        <f t="shared" si="87"/>
        <v>0</v>
      </c>
      <c r="FS33" s="7">
        <f>'Initial absorption'!$M33*FR33*$I33</f>
        <v>0</v>
      </c>
      <c r="FT33" s="7"/>
      <c r="FU33" s="7">
        <f t="shared" si="88"/>
        <v>26964005698458.121</v>
      </c>
      <c r="FV33" s="7">
        <f t="shared" ref="FV33:FV96" si="94">FH33*$R33*$I33</f>
        <v>43621904571885.648</v>
      </c>
      <c r="FW33" s="7">
        <f t="shared" si="34"/>
        <v>343263759543767</v>
      </c>
      <c r="FX33" s="7"/>
      <c r="FY33" s="7">
        <f>(1 - 'Initial absorption'!$M33)*FR33</f>
        <v>0</v>
      </c>
      <c r="FZ33" s="7">
        <f t="shared" si="90"/>
        <v>20210700900164.133</v>
      </c>
      <c r="GA33" s="7"/>
    </row>
    <row r="34" spans="3:183" x14ac:dyDescent="0.25">
      <c r="C34">
        <v>440</v>
      </c>
      <c r="D34">
        <f>'Input spectra'!B34</f>
        <v>0.51086189430167706</v>
      </c>
      <c r="E34">
        <f>'Initial absorption'!I34</f>
        <v>0.97683420193200632</v>
      </c>
      <c r="F34">
        <f>'Input spectra'!C34</f>
        <v>0</v>
      </c>
      <c r="G34">
        <f t="shared" si="55"/>
        <v>0</v>
      </c>
      <c r="H34">
        <f>'Input spectra'!D34</f>
        <v>0.35742830047865598</v>
      </c>
      <c r="I34">
        <f>'Initial absorption'!O34</f>
        <v>0.95935291595879346</v>
      </c>
      <c r="J34">
        <f>'Input spectra'!E34</f>
        <v>4.65114045031082E-2</v>
      </c>
      <c r="K34">
        <f t="shared" si="56"/>
        <v>4.5370872079579672E-3</v>
      </c>
      <c r="M34">
        <f>'Reaching edge prob after ems 1'!$EZ35</f>
        <v>8.757509639237078E-2</v>
      </c>
      <c r="N34">
        <f>'Reaching edge prob after ems 2'!$EZ35</f>
        <v>0.1423783312044431</v>
      </c>
      <c r="O34">
        <f>1-EXP(-'Reaching edge prob after ems 1'!FC35*_k_in_ec_correction*($D34*_c1+'Input spectra'!S34))</f>
        <v>0.39368517699364225</v>
      </c>
      <c r="P34">
        <f>1-EXP(-(_t-'Reaching edge prob after ems 1'!FC35)*_k_in_ec_correction*($D34*_c1+'Input spectra'!S34))</f>
        <v>0.60993723599926986</v>
      </c>
      <c r="Q34">
        <f>1-EXP(-'Reaching edge prob after ems 2'!FC35*_k_in_ec_correction*($H34*_c2+'Input spectra'!S34))</f>
        <v>0.28539858305442722</v>
      </c>
      <c r="R34">
        <f>1-EXP(-(_t-'Reaching edge prob after ems 2'!FC35)*_k_in_ec_correction*($H34*_c2+'Input spectra'!S34))</f>
        <v>0.38472738867536105</v>
      </c>
      <c r="S34" s="16"/>
      <c r="T34" s="16"/>
      <c r="V34" s="7">
        <f t="shared" ref="V34:V65" si="95">T$3*$G34*_ec_loss/2</f>
        <v>0</v>
      </c>
      <c r="W34" s="7">
        <f t="shared" ref="W34:W65" si="96">T$3*$G34*_ec_loss/2</f>
        <v>0</v>
      </c>
      <c r="X34" s="7">
        <f t="shared" ref="X34:X65" si="97">T$3*$G34*(1-_ec_loss)</f>
        <v>0</v>
      </c>
      <c r="Y34" s="7">
        <f t="shared" si="35"/>
        <v>0</v>
      </c>
      <c r="Z34" s="7"/>
      <c r="AA34" s="7">
        <f t="shared" ref="AA34:AA65" si="98">T$4*$K34*_ec_loss/2</f>
        <v>2.2592689047334464E+16</v>
      </c>
      <c r="AB34" s="7">
        <f t="shared" ref="AB34:AB65" si="99">T$4*$K34*_ec_loss/2</f>
        <v>2.2592689047334464E+16</v>
      </c>
      <c r="AC34" s="7">
        <f t="shared" ref="AC34:AC65" si="100">T$4*$K34*(1-_ec_loss)</f>
        <v>1.3225990537486838E+17</v>
      </c>
      <c r="AD34" s="7">
        <f t="shared" si="37"/>
        <v>1.8830944612531316E+16</v>
      </c>
      <c r="AF34" s="7">
        <f t="shared" ref="AF34:AF65" si="101">V34*$O34*$E34</f>
        <v>0</v>
      </c>
      <c r="AG34" s="7">
        <f t="shared" si="58"/>
        <v>0</v>
      </c>
      <c r="AH34" s="7">
        <f t="shared" ref="AH34:AH65" si="102">X34*(1-$M34)*$E34</f>
        <v>0</v>
      </c>
      <c r="AI34" s="7"/>
      <c r="AJ34" s="7">
        <f t="shared" si="38"/>
        <v>1.614476760583593E+16</v>
      </c>
      <c r="AK34" s="7">
        <f>'Initial absorption'!$G34*AJ34*$E34</f>
        <v>1.150459754015285E+16</v>
      </c>
      <c r="AL34" s="7">
        <f t="shared" si="59"/>
        <v>0</v>
      </c>
      <c r="AM34" s="7">
        <f>'Initial absorption'!$M34*AL34*$I34</f>
        <v>0</v>
      </c>
      <c r="AN34" s="7"/>
      <c r="AO34" s="7">
        <f t="shared" ref="AO34:AO65" si="103">AA34*$Q34*$I34</f>
        <v>6185832236774845</v>
      </c>
      <c r="AP34" s="7">
        <f t="shared" si="61"/>
        <v>8338720738443191</v>
      </c>
      <c r="AQ34" s="7">
        <f t="shared" ref="AQ34:AQ65" si="104">AC34*(1-$N34)*$I34</f>
        <v>1.0881840426152363E+17</v>
      </c>
      <c r="AR34" s="7"/>
      <c r="AS34" s="7">
        <f>(1 - 'Initial absorption'!$M34)*AL34</f>
        <v>0</v>
      </c>
      <c r="AT34" s="7">
        <f t="shared" si="62"/>
        <v>1.3900662786999046E+16</v>
      </c>
      <c r="AU34" s="7"/>
      <c r="BD34" s="7">
        <f t="shared" si="7"/>
        <v>0</v>
      </c>
      <c r="BE34" s="7">
        <f t="shared" si="8"/>
        <v>0</v>
      </c>
      <c r="BF34" s="7">
        <f t="shared" si="9"/>
        <v>0</v>
      </c>
      <c r="BG34" s="7">
        <f t="shared" si="39"/>
        <v>0</v>
      </c>
      <c r="BH34" s="7"/>
      <c r="BI34" s="7">
        <f t="shared" si="10"/>
        <v>5337745438523303</v>
      </c>
      <c r="BJ34" s="7">
        <f t="shared" si="40"/>
        <v>5337745438523303</v>
      </c>
      <c r="BK34" s="7">
        <f t="shared" si="11"/>
        <v>3.1247706066999552E+16</v>
      </c>
      <c r="BL34" s="7">
        <f t="shared" si="41"/>
        <v>4448996243786348</v>
      </c>
      <c r="BN34" s="7">
        <f t="shared" si="63"/>
        <v>0</v>
      </c>
      <c r="BO34" s="7">
        <f t="shared" si="64"/>
        <v>0</v>
      </c>
      <c r="BP34" s="7">
        <f t="shared" si="65"/>
        <v>0</v>
      </c>
      <c r="BQ34" s="7"/>
      <c r="BR34" s="7">
        <f t="shared" si="42"/>
        <v>3814360453663520</v>
      </c>
      <c r="BS34" s="7">
        <f>'Initial absorption'!$G34*BR34*$E34</f>
        <v>2718074546741147</v>
      </c>
      <c r="BT34" s="7">
        <f t="shared" si="66"/>
        <v>0</v>
      </c>
      <c r="BU34" s="7">
        <f>'Initial absorption'!$M34*BT34*$I34</f>
        <v>0</v>
      </c>
      <c r="BV34" s="7"/>
      <c r="BW34" s="7">
        <f t="shared" si="67"/>
        <v>1461463827353075.3</v>
      </c>
      <c r="BX34" s="7">
        <f t="shared" si="91"/>
        <v>1970104952601744.3</v>
      </c>
      <c r="BY34" s="7">
        <f t="shared" si="13"/>
        <v>2.5709420412833148E+16</v>
      </c>
      <c r="BZ34" s="7"/>
      <c r="CA34" s="7">
        <f>(1 - 'Initial absorption'!$M34)*BT34</f>
        <v>0</v>
      </c>
      <c r="CB34" s="7">
        <f t="shared" si="69"/>
        <v>3284168574546412.5</v>
      </c>
      <c r="CC34" s="7"/>
      <c r="CL34" s="7">
        <f t="shared" si="14"/>
        <v>0</v>
      </c>
      <c r="CM34" s="7">
        <f t="shared" si="15"/>
        <v>0</v>
      </c>
      <c r="CN34" s="7">
        <f t="shared" si="16"/>
        <v>0</v>
      </c>
      <c r="CO34" s="7">
        <f t="shared" si="43"/>
        <v>0</v>
      </c>
      <c r="CP34" s="7"/>
      <c r="CQ34" s="7">
        <f t="shared" si="17"/>
        <v>1284815925264300.3</v>
      </c>
      <c r="CR34" s="7">
        <f t="shared" si="44"/>
        <v>1284815925264300.3</v>
      </c>
      <c r="CS34" s="7">
        <f t="shared" si="18"/>
        <v>7521443434358648</v>
      </c>
      <c r="CT34" s="7">
        <f t="shared" si="45"/>
        <v>1070890564432599.5</v>
      </c>
      <c r="CV34" s="7">
        <f t="shared" si="70"/>
        <v>0</v>
      </c>
      <c r="CW34" s="7">
        <f t="shared" si="71"/>
        <v>0</v>
      </c>
      <c r="CX34" s="7">
        <f t="shared" si="72"/>
        <v>0</v>
      </c>
      <c r="CY34" s="7"/>
      <c r="CZ34" s="7">
        <f t="shared" si="46"/>
        <v>918131280708106.13</v>
      </c>
      <c r="DA34" s="7">
        <f>'Initial absorption'!$G34*CZ34*$E34</f>
        <v>654251032374953.5</v>
      </c>
      <c r="DB34" s="7">
        <f t="shared" si="73"/>
        <v>0</v>
      </c>
      <c r="DC34" s="7">
        <f>'Initial absorption'!$M34*DB34*$I34</f>
        <v>0</v>
      </c>
      <c r="DD34" s="7"/>
      <c r="DE34" s="7">
        <f t="shared" si="74"/>
        <v>351779982992298.56</v>
      </c>
      <c r="DF34" s="7">
        <f t="shared" si="92"/>
        <v>474211864671661.38</v>
      </c>
      <c r="DG34" s="7">
        <f t="shared" si="20"/>
        <v>6188356705309918</v>
      </c>
      <c r="DH34" s="7"/>
      <c r="DI34" s="7">
        <f>(1 - 'Initial absorption'!$M34)*DB34</f>
        <v>0</v>
      </c>
      <c r="DJ34" s="7">
        <f t="shared" si="76"/>
        <v>790512049408848.13</v>
      </c>
      <c r="DK34" s="7"/>
      <c r="DT34" s="7">
        <f t="shared" si="21"/>
        <v>0</v>
      </c>
      <c r="DU34" s="7">
        <f t="shared" si="22"/>
        <v>0</v>
      </c>
      <c r="DV34" s="7">
        <f t="shared" si="23"/>
        <v>0</v>
      </c>
      <c r="DW34" s="7">
        <f t="shared" si="47"/>
        <v>0</v>
      </c>
      <c r="DX34" s="7"/>
      <c r="DY34" s="7">
        <f t="shared" si="24"/>
        <v>317484037752256.94</v>
      </c>
      <c r="DZ34" s="7">
        <f t="shared" si="48"/>
        <v>317484037752256.94</v>
      </c>
      <c r="EA34" s="7">
        <f t="shared" si="25"/>
        <v>1858583929658376.5</v>
      </c>
      <c r="EB34" s="7">
        <f t="shared" si="49"/>
        <v>264622078308155.69</v>
      </c>
      <c r="ED34" s="7">
        <f t="shared" si="77"/>
        <v>0</v>
      </c>
      <c r="EE34" s="7">
        <f t="shared" si="78"/>
        <v>0</v>
      </c>
      <c r="EF34" s="7">
        <f t="shared" si="79"/>
        <v>0</v>
      </c>
      <c r="EG34" s="7"/>
      <c r="EH34" s="7">
        <f t="shared" si="50"/>
        <v>226874543235364.53</v>
      </c>
      <c r="EI34" s="7">
        <f>'Initial absorption'!$G34*EH34*$E34</f>
        <v>161668496924377.56</v>
      </c>
      <c r="EJ34" s="7">
        <f t="shared" si="80"/>
        <v>0</v>
      </c>
      <c r="EK34" s="7">
        <f>'Initial absorption'!$M34*EJ34*$I34</f>
        <v>0</v>
      </c>
      <c r="EL34" s="7"/>
      <c r="EM34" s="7">
        <f t="shared" si="81"/>
        <v>86926482778333.031</v>
      </c>
      <c r="EN34" s="7">
        <f t="shared" si="93"/>
        <v>117179974645017.89</v>
      </c>
      <c r="EO34" s="7">
        <f t="shared" si="27"/>
        <v>1529171950019911.3</v>
      </c>
      <c r="EP34" s="7"/>
      <c r="EQ34" s="7">
        <f>(1 - 'Initial absorption'!$M34)*EJ34</f>
        <v>0</v>
      </c>
      <c r="ER34" s="7">
        <f t="shared" si="83"/>
        <v>195339232961721.38</v>
      </c>
      <c r="ES34" s="7"/>
      <c r="FB34" s="7">
        <f t="shared" si="28"/>
        <v>0</v>
      </c>
      <c r="FC34" s="7">
        <f t="shared" si="29"/>
        <v>0</v>
      </c>
      <c r="FD34" s="7">
        <f t="shared" si="30"/>
        <v>0</v>
      </c>
      <c r="FE34" s="7">
        <f t="shared" si="51"/>
        <v>0</v>
      </c>
      <c r="FF34" s="7"/>
      <c r="FG34" s="7">
        <f t="shared" si="31"/>
        <v>81250316407738.828</v>
      </c>
      <c r="FH34" s="7">
        <f t="shared" si="52"/>
        <v>81250316407738.828</v>
      </c>
      <c r="FI34" s="7">
        <f t="shared" si="32"/>
        <v>475647637040952.88</v>
      </c>
      <c r="FJ34" s="7">
        <f t="shared" si="53"/>
        <v>67721916803227.523</v>
      </c>
      <c r="FL34" s="7">
        <f t="shared" si="84"/>
        <v>0</v>
      </c>
      <c r="FM34" s="7">
        <f t="shared" si="85"/>
        <v>0</v>
      </c>
      <c r="FN34" s="7">
        <f t="shared" si="86"/>
        <v>0</v>
      </c>
      <c r="FO34" s="7"/>
      <c r="FP34" s="7">
        <f t="shared" si="54"/>
        <v>58061591232246.289</v>
      </c>
      <c r="FQ34" s="7">
        <f>'Initial absorption'!$G34*FP34*$E34</f>
        <v>41374100635948.742</v>
      </c>
      <c r="FR34" s="7">
        <f t="shared" si="87"/>
        <v>0</v>
      </c>
      <c r="FS34" s="7">
        <f>'Initial absorption'!$M34*FR34*$I34</f>
        <v>0</v>
      </c>
      <c r="FT34" s="7"/>
      <c r="FU34" s="7">
        <f t="shared" si="88"/>
        <v>22246171114475.852</v>
      </c>
      <c r="FV34" s="7">
        <f t="shared" si="94"/>
        <v>29988625834436.41</v>
      </c>
      <c r="FW34" s="7">
        <f t="shared" si="34"/>
        <v>391344729204652.88</v>
      </c>
      <c r="FX34" s="7"/>
      <c r="FY34" s="7">
        <f>(1 - 'Initial absorption'!$M34)*FR34</f>
        <v>0</v>
      </c>
      <c r="FZ34" s="7">
        <f t="shared" si="90"/>
        <v>49991094347142.625</v>
      </c>
      <c r="GA34" s="7"/>
    </row>
    <row r="35" spans="3:183" x14ac:dyDescent="0.25">
      <c r="C35">
        <v>445</v>
      </c>
      <c r="D35">
        <f>'Input spectra'!B35</f>
        <v>0.46574901456085199</v>
      </c>
      <c r="E35">
        <f>'Initial absorption'!I35</f>
        <v>0.97493787574960633</v>
      </c>
      <c r="F35">
        <f>'Input spectra'!C35</f>
        <v>0</v>
      </c>
      <c r="G35">
        <f t="shared" si="55"/>
        <v>0</v>
      </c>
      <c r="H35">
        <f>'Input spectra'!D35</f>
        <v>0.29582508546479602</v>
      </c>
      <c r="I35">
        <f>'Initial absorption'!O35</f>
        <v>0.95184576615057936</v>
      </c>
      <c r="J35">
        <f>'Input spectra'!E35</f>
        <v>3.7232236975025999E-2</v>
      </c>
      <c r="K35">
        <f t="shared" si="56"/>
        <v>3.6319244260138686E-3</v>
      </c>
      <c r="M35">
        <f>'Reaching edge prob after ems 1'!$EZ36</f>
        <v>9.4582010843428654E-2</v>
      </c>
      <c r="N35">
        <f>'Reaching edge prob after ems 2'!$EZ36</f>
        <v>0.16682436728462149</v>
      </c>
      <c r="O35">
        <f>1-EXP(-'Reaching edge prob after ems 1'!FC36*_k_in_ec_correction*($D35*_c1+'Input spectra'!S35))</f>
        <v>0.3766101397956948</v>
      </c>
      <c r="P35">
        <f>1-EXP(-(_t-'Reaching edge prob after ems 1'!FC36)*_k_in_ec_correction*($D35*_c1+'Input spectra'!S35))</f>
        <v>0.57020856339627946</v>
      </c>
      <c r="Q35">
        <f>1-EXP(-'Reaching edge prob after ems 2'!FC36*_k_in_ec_correction*($H35*_c2+'Input spectra'!S35))</f>
        <v>0.25196614784666704</v>
      </c>
      <c r="R35">
        <f>1-EXP(-(_t-'Reaching edge prob after ems 2'!FC36)*_k_in_ec_correction*($H35*_c2+'Input spectra'!S35))</f>
        <v>0.32642269887629116</v>
      </c>
      <c r="S35" s="16"/>
      <c r="T35" s="16"/>
      <c r="V35" s="7">
        <f t="shared" si="95"/>
        <v>0</v>
      </c>
      <c r="W35" s="7">
        <f t="shared" si="96"/>
        <v>0</v>
      </c>
      <c r="X35" s="7">
        <f t="shared" si="97"/>
        <v>0</v>
      </c>
      <c r="Y35" s="7">
        <f t="shared" si="35"/>
        <v>0</v>
      </c>
      <c r="Z35" s="7"/>
      <c r="AA35" s="7">
        <f t="shared" si="98"/>
        <v>1.8085378446424212E+16</v>
      </c>
      <c r="AB35" s="7">
        <f t="shared" si="99"/>
        <v>1.8085378446424212E+16</v>
      </c>
      <c r="AC35" s="7">
        <f t="shared" si="100"/>
        <v>1.0587364952358165E+17</v>
      </c>
      <c r="AD35" s="7">
        <f t="shared" si="37"/>
        <v>1.7662304593885276E+16</v>
      </c>
      <c r="AF35" s="7">
        <f t="shared" si="101"/>
        <v>0</v>
      </c>
      <c r="AG35" s="7">
        <f t="shared" si="58"/>
        <v>0</v>
      </c>
      <c r="AH35" s="7">
        <f t="shared" si="102"/>
        <v>0</v>
      </c>
      <c r="AI35" s="7"/>
      <c r="AJ35" s="7">
        <f t="shared" si="38"/>
        <v>1.3528475306929564E+16</v>
      </c>
      <c r="AK35" s="7">
        <f>'Initial absorption'!$G35*AJ35*$E35</f>
        <v>9194154107533156</v>
      </c>
      <c r="AL35" s="7">
        <f t="shared" si="59"/>
        <v>0</v>
      </c>
      <c r="AM35" s="7">
        <f>'Initial absorption'!$M35*AL35*$I35</f>
        <v>0</v>
      </c>
      <c r="AN35" s="7"/>
      <c r="AO35" s="7">
        <f t="shared" si="103"/>
        <v>4337468960086264.5</v>
      </c>
      <c r="AP35" s="7">
        <f t="shared" si="61"/>
        <v>5619200580488721</v>
      </c>
      <c r="AQ35" s="7">
        <f t="shared" si="104"/>
        <v>8.3963595197779856E+16</v>
      </c>
      <c r="AR35" s="7"/>
      <c r="AS35" s="7">
        <f>(1 - 'Initial absorption'!$M35)*AL35</f>
        <v>0</v>
      </c>
      <c r="AT35" s="7">
        <f t="shared" si="62"/>
        <v>1.2181900403743314E+16</v>
      </c>
      <c r="AU35" s="7"/>
      <c r="BD35" s="7">
        <f t="shared" si="7"/>
        <v>0</v>
      </c>
      <c r="BE35" s="7">
        <f t="shared" si="8"/>
        <v>0</v>
      </c>
      <c r="BF35" s="7">
        <f t="shared" si="9"/>
        <v>0</v>
      </c>
      <c r="BG35" s="7">
        <f t="shared" si="39"/>
        <v>0</v>
      </c>
      <c r="BH35" s="7"/>
      <c r="BI35" s="7">
        <f t="shared" si="10"/>
        <v>4272848889484360</v>
      </c>
      <c r="BJ35" s="7">
        <f t="shared" si="40"/>
        <v>4272848889484360</v>
      </c>
      <c r="BK35" s="7">
        <f t="shared" si="11"/>
        <v>2.5013693085418172E+16</v>
      </c>
      <c r="BL35" s="7">
        <f t="shared" si="41"/>
        <v>4172893522426598</v>
      </c>
      <c r="BN35" s="7">
        <f t="shared" si="63"/>
        <v>0</v>
      </c>
      <c r="BO35" s="7">
        <f t="shared" si="64"/>
        <v>0</v>
      </c>
      <c r="BP35" s="7">
        <f t="shared" si="65"/>
        <v>0</v>
      </c>
      <c r="BQ35" s="7"/>
      <c r="BR35" s="7">
        <f t="shared" si="42"/>
        <v>3196235614470076.5</v>
      </c>
      <c r="BS35" s="7">
        <f>'Initial absorption'!$G35*BR35*$E35</f>
        <v>2172209516350401.3</v>
      </c>
      <c r="BT35" s="7">
        <f t="shared" si="66"/>
        <v>0</v>
      </c>
      <c r="BU35" s="7">
        <f>'Initial absorption'!$M35*BT35*$I35</f>
        <v>0</v>
      </c>
      <c r="BV35" s="7"/>
      <c r="BW35" s="7">
        <f t="shared" si="67"/>
        <v>1024769787603855</v>
      </c>
      <c r="BX35" s="7">
        <f t="shared" si="91"/>
        <v>1327591514396995.5</v>
      </c>
      <c r="BY35" s="7">
        <f t="shared" si="13"/>
        <v>1.9837226827226376E+16</v>
      </c>
      <c r="BZ35" s="7"/>
      <c r="CA35" s="7">
        <f>(1 - 'Initial absorption'!$M35)*BT35</f>
        <v>0</v>
      </c>
      <c r="CB35" s="7">
        <f t="shared" si="69"/>
        <v>2878094023088311.5</v>
      </c>
      <c r="CC35" s="7"/>
      <c r="CL35" s="7">
        <f t="shared" si="14"/>
        <v>0</v>
      </c>
      <c r="CM35" s="7">
        <f t="shared" si="15"/>
        <v>0</v>
      </c>
      <c r="CN35" s="7">
        <f t="shared" si="16"/>
        <v>0</v>
      </c>
      <c r="CO35" s="7">
        <f t="shared" si="43"/>
        <v>0</v>
      </c>
      <c r="CP35" s="7"/>
      <c r="CQ35" s="7">
        <f t="shared" si="17"/>
        <v>1028491216504351.5</v>
      </c>
      <c r="CR35" s="7">
        <f t="shared" si="44"/>
        <v>1028491216504351.5</v>
      </c>
      <c r="CS35" s="7">
        <f t="shared" si="18"/>
        <v>6020892452808654</v>
      </c>
      <c r="CT35" s="7">
        <f t="shared" si="45"/>
        <v>1004431573928556.5</v>
      </c>
      <c r="CV35" s="7">
        <f t="shared" si="70"/>
        <v>0</v>
      </c>
      <c r="CW35" s="7">
        <f t="shared" si="71"/>
        <v>0</v>
      </c>
      <c r="CX35" s="7">
        <f t="shared" si="72"/>
        <v>0</v>
      </c>
      <c r="CY35" s="7"/>
      <c r="CZ35" s="7">
        <f t="shared" si="46"/>
        <v>769346246587617.63</v>
      </c>
      <c r="DA35" s="7">
        <f>'Initial absorption'!$G35*CZ35*$E35</f>
        <v>522859213081874.38</v>
      </c>
      <c r="DB35" s="7">
        <f t="shared" si="73"/>
        <v>0</v>
      </c>
      <c r="DC35" s="7">
        <f>'Initial absorption'!$M35*DB35*$I35</f>
        <v>0</v>
      </c>
      <c r="DD35" s="7"/>
      <c r="DE35" s="7">
        <f t="shared" si="74"/>
        <v>246666042434462.41</v>
      </c>
      <c r="DF35" s="7">
        <f t="shared" si="92"/>
        <v>319556400654224</v>
      </c>
      <c r="DG35" s="7">
        <f t="shared" si="20"/>
        <v>4774897048622036</v>
      </c>
      <c r="DH35" s="7"/>
      <c r="DI35" s="7">
        <f>(1 - 'Initial absorption'!$M35)*DB35</f>
        <v>0</v>
      </c>
      <c r="DJ35" s="7">
        <f t="shared" si="76"/>
        <v>692768337842441.25</v>
      </c>
      <c r="DK35" s="7"/>
      <c r="DT35" s="7">
        <f t="shared" si="21"/>
        <v>0</v>
      </c>
      <c r="DU35" s="7">
        <f t="shared" si="22"/>
        <v>0</v>
      </c>
      <c r="DV35" s="7">
        <f t="shared" si="23"/>
        <v>0</v>
      </c>
      <c r="DW35" s="7">
        <f t="shared" si="47"/>
        <v>0</v>
      </c>
      <c r="DX35" s="7"/>
      <c r="DY35" s="7">
        <f t="shared" si="24"/>
        <v>254145000686663.84</v>
      </c>
      <c r="DZ35" s="7">
        <f t="shared" si="48"/>
        <v>254145000686663.84</v>
      </c>
      <c r="EA35" s="7">
        <f t="shared" si="25"/>
        <v>1487790748232326.3</v>
      </c>
      <c r="EB35" s="7">
        <f t="shared" si="49"/>
        <v>248199750225771.41</v>
      </c>
      <c r="ED35" s="7">
        <f t="shared" si="77"/>
        <v>0</v>
      </c>
      <c r="EE35" s="7">
        <f t="shared" si="78"/>
        <v>0</v>
      </c>
      <c r="EF35" s="7">
        <f t="shared" si="79"/>
        <v>0</v>
      </c>
      <c r="EG35" s="7"/>
      <c r="EH35" s="7">
        <f t="shared" si="50"/>
        <v>190109063869156.59</v>
      </c>
      <c r="EI35" s="7">
        <f>'Initial absorption'!$G35*EH35*$E35</f>
        <v>129200962473323.42</v>
      </c>
      <c r="EJ35" s="7">
        <f t="shared" si="80"/>
        <v>0</v>
      </c>
      <c r="EK35" s="7">
        <f>'Initial absorption'!$M35*EJ35*$I35</f>
        <v>0</v>
      </c>
      <c r="EL35" s="7"/>
      <c r="EM35" s="7">
        <f t="shared" si="81"/>
        <v>60952335341230.273</v>
      </c>
      <c r="EN35" s="7">
        <f t="shared" si="93"/>
        <v>78963884533429.047</v>
      </c>
      <c r="EO35" s="7">
        <f t="shared" si="27"/>
        <v>1179899443210910.5</v>
      </c>
      <c r="EP35" s="7"/>
      <c r="EQ35" s="7">
        <f>(1 - 'Initial absorption'!$M35)*EJ35</f>
        <v>0</v>
      </c>
      <c r="ER35" s="7">
        <f t="shared" si="83"/>
        <v>171186303656606.16</v>
      </c>
      <c r="ES35" s="7"/>
      <c r="FB35" s="7">
        <f t="shared" si="28"/>
        <v>0</v>
      </c>
      <c r="FC35" s="7">
        <f t="shared" si="29"/>
        <v>0</v>
      </c>
      <c r="FD35" s="7">
        <f t="shared" si="30"/>
        <v>0</v>
      </c>
      <c r="FE35" s="7">
        <f t="shared" si="51"/>
        <v>0</v>
      </c>
      <c r="FF35" s="7"/>
      <c r="FG35" s="7">
        <f t="shared" si="31"/>
        <v>65040629650016.609</v>
      </c>
      <c r="FH35" s="7">
        <f t="shared" si="52"/>
        <v>65040629650016.609</v>
      </c>
      <c r="FI35" s="7">
        <f t="shared" si="32"/>
        <v>380754477920279.75</v>
      </c>
      <c r="FJ35" s="7">
        <f t="shared" si="53"/>
        <v>63519124869837.055</v>
      </c>
      <c r="FL35" s="7">
        <f t="shared" si="84"/>
        <v>0</v>
      </c>
      <c r="FM35" s="7">
        <f t="shared" si="85"/>
        <v>0</v>
      </c>
      <c r="FN35" s="7">
        <f t="shared" si="86"/>
        <v>0</v>
      </c>
      <c r="FO35" s="7"/>
      <c r="FP35" s="7">
        <f t="shared" si="54"/>
        <v>48652592743580.211</v>
      </c>
      <c r="FQ35" s="7">
        <f>'Initial absorption'!$G35*FP35*$E35</f>
        <v>33065029522314.281</v>
      </c>
      <c r="FR35" s="7">
        <f t="shared" si="87"/>
        <v>0</v>
      </c>
      <c r="FS35" s="7">
        <f>'Initial absorption'!$M35*FR35*$I35</f>
        <v>0</v>
      </c>
      <c r="FT35" s="7"/>
      <c r="FU35" s="7">
        <f t="shared" si="88"/>
        <v>15598883544910.926</v>
      </c>
      <c r="FV35" s="7">
        <f t="shared" si="94"/>
        <v>20208387950929.84</v>
      </c>
      <c r="FW35" s="7">
        <f t="shared" si="34"/>
        <v>301959127674348.13</v>
      </c>
      <c r="FX35" s="7"/>
      <c r="FY35" s="7">
        <f>(1 - 'Initial absorption'!$M35)*FR35</f>
        <v>0</v>
      </c>
      <c r="FZ35" s="7">
        <f t="shared" si="90"/>
        <v>43809891783044.859</v>
      </c>
      <c r="GA35" s="7"/>
    </row>
    <row r="36" spans="3:183" x14ac:dyDescent="0.25">
      <c r="C36">
        <v>450</v>
      </c>
      <c r="D36">
        <f>'Input spectra'!B36</f>
        <v>0.42928464007866501</v>
      </c>
      <c r="E36">
        <f>'Initial absorption'!I36</f>
        <v>0.97318099742869302</v>
      </c>
      <c r="F36">
        <f>'Input spectra'!C36</f>
        <v>0</v>
      </c>
      <c r="G36">
        <f t="shared" si="55"/>
        <v>0</v>
      </c>
      <c r="H36">
        <f>'Input spectra'!D36</f>
        <v>0.278049239094463</v>
      </c>
      <c r="I36">
        <f>'Initial absorption'!O36</f>
        <v>0.94950151871936461</v>
      </c>
      <c r="J36">
        <f>'Input spectra'!E36</f>
        <v>4.3045384253137302E-2</v>
      </c>
      <c r="K36">
        <f t="shared" si="56"/>
        <v>4.1989844070069587E-3</v>
      </c>
      <c r="M36">
        <f>'Reaching edge prob after ems 1'!$EZ37</f>
        <v>0.10127015157438451</v>
      </c>
      <c r="N36">
        <f>'Reaching edge prob after ems 2'!$EZ37</f>
        <v>0.17570082553112784</v>
      </c>
      <c r="O36">
        <f>1-EXP(-'Reaching edge prob after ems 1'!FC37*_k_in_ec_correction*($D36*_c1+'Input spectra'!S36))</f>
        <v>0.36127571537933056</v>
      </c>
      <c r="P36">
        <f>1-EXP(-(_t-'Reaching edge prob after ems 1'!FC37)*_k_in_ec_correction*($D36*_c1+'Input spectra'!S36))</f>
        <v>0.53598298395795974</v>
      </c>
      <c r="Q36">
        <f>1-EXP(-'Reaching edge prob after ems 2'!FC37*_k_in_ec_correction*($H36*_c2+'Input spectra'!S36))</f>
        <v>0.24142110291516661</v>
      </c>
      <c r="R36">
        <f>1-EXP(-(_t-'Reaching edge prob after ems 2'!FC37)*_k_in_ec_correction*($H36*_c2+'Input spectra'!S36))</f>
        <v>0.30895693770775667</v>
      </c>
      <c r="S36" s="16"/>
      <c r="T36" s="16"/>
      <c r="V36" s="7">
        <f t="shared" si="95"/>
        <v>0</v>
      </c>
      <c r="W36" s="7">
        <f t="shared" si="96"/>
        <v>0</v>
      </c>
      <c r="X36" s="7">
        <f t="shared" si="97"/>
        <v>0</v>
      </c>
      <c r="Y36" s="7">
        <f t="shared" si="35"/>
        <v>0</v>
      </c>
      <c r="Z36" s="7"/>
      <c r="AA36" s="7">
        <f t="shared" si="98"/>
        <v>2.0909086529287004E+16</v>
      </c>
      <c r="AB36" s="7">
        <f t="shared" si="99"/>
        <v>2.0909086529287004E+16</v>
      </c>
      <c r="AC36" s="7">
        <f t="shared" si="100"/>
        <v>1.2240392456358384E+17</v>
      </c>
      <c r="AD36" s="7">
        <f t="shared" si="37"/>
        <v>2.1506470594071576E+16</v>
      </c>
      <c r="AF36" s="7">
        <f t="shared" si="101"/>
        <v>0</v>
      </c>
      <c r="AG36" s="7">
        <f t="shared" si="58"/>
        <v>0</v>
      </c>
      <c r="AH36" s="7">
        <f t="shared" si="102"/>
        <v>0</v>
      </c>
      <c r="AI36" s="7"/>
      <c r="AJ36" s="7">
        <f t="shared" si="38"/>
        <v>1.5861191798437882E+16</v>
      </c>
      <c r="AK36" s="7">
        <f>'Initial absorption'!$G36*AJ36*$E36</f>
        <v>1.0311976850252464E+16</v>
      </c>
      <c r="AL36" s="7">
        <f t="shared" si="59"/>
        <v>0</v>
      </c>
      <c r="AM36" s="7">
        <f>'Initial absorption'!$M36*AL36*$I36</f>
        <v>0</v>
      </c>
      <c r="AN36" s="7"/>
      <c r="AO36" s="7">
        <f t="shared" si="103"/>
        <v>4792983713276720</v>
      </c>
      <c r="AP36" s="7">
        <f t="shared" si="61"/>
        <v>6133786784403340</v>
      </c>
      <c r="AQ36" s="7">
        <f t="shared" si="104"/>
        <v>9.5802285778969072E+16</v>
      </c>
      <c r="AR36" s="7"/>
      <c r="AS36" s="7">
        <f>(1 - 'Initial absorption'!$M36)*AL36</f>
        <v>0</v>
      </c>
      <c r="AT36" s="7">
        <f t="shared" si="62"/>
        <v>1.4449079184931984E+16</v>
      </c>
      <c r="AU36" s="7"/>
      <c r="BD36" s="7">
        <f t="shared" si="7"/>
        <v>0</v>
      </c>
      <c r="BE36" s="7">
        <f t="shared" si="8"/>
        <v>0</v>
      </c>
      <c r="BF36" s="7">
        <f t="shared" si="9"/>
        <v>0</v>
      </c>
      <c r="BG36" s="7">
        <f t="shared" si="39"/>
        <v>0</v>
      </c>
      <c r="BH36" s="7"/>
      <c r="BI36" s="7">
        <f t="shared" si="10"/>
        <v>4939977751721345</v>
      </c>
      <c r="BJ36" s="7">
        <f t="shared" si="40"/>
        <v>4939977751721345</v>
      </c>
      <c r="BK36" s="7">
        <f t="shared" si="11"/>
        <v>2.891913346958162E+16</v>
      </c>
      <c r="BL36" s="7">
        <f t="shared" si="41"/>
        <v>5081115624250360</v>
      </c>
      <c r="BN36" s="7">
        <f t="shared" si="63"/>
        <v>0</v>
      </c>
      <c r="BO36" s="7">
        <f t="shared" si="64"/>
        <v>0</v>
      </c>
      <c r="BP36" s="7">
        <f t="shared" si="65"/>
        <v>0</v>
      </c>
      <c r="BQ36" s="7"/>
      <c r="BR36" s="7">
        <f t="shared" si="42"/>
        <v>3747362874524393</v>
      </c>
      <c r="BS36" s="7">
        <f>'Initial absorption'!$G36*BR36*$E36</f>
        <v>2436306155467892.5</v>
      </c>
      <c r="BT36" s="7">
        <f t="shared" si="66"/>
        <v>0</v>
      </c>
      <c r="BU36" s="7">
        <f>'Initial absorption'!$M36*BT36*$I36</f>
        <v>0</v>
      </c>
      <c r="BV36" s="7"/>
      <c r="BW36" s="7">
        <f t="shared" si="67"/>
        <v>1132389637145814.8</v>
      </c>
      <c r="BX36" s="7">
        <f t="shared" si="91"/>
        <v>1449167576322051.8</v>
      </c>
      <c r="BY36" s="7">
        <f t="shared" si="13"/>
        <v>2.2634234147401348E+16</v>
      </c>
      <c r="BZ36" s="7"/>
      <c r="CA36" s="7">
        <f>(1 - 'Initial absorption'!$M36)*BT36</f>
        <v>0</v>
      </c>
      <c r="CB36" s="7">
        <f t="shared" si="69"/>
        <v>3413737353205069.5</v>
      </c>
      <c r="CC36" s="7"/>
      <c r="CL36" s="7">
        <f t="shared" si="14"/>
        <v>0</v>
      </c>
      <c r="CM36" s="7">
        <f t="shared" si="15"/>
        <v>0</v>
      </c>
      <c r="CN36" s="7">
        <f t="shared" si="16"/>
        <v>0</v>
      </c>
      <c r="CO36" s="7">
        <f t="shared" si="43"/>
        <v>0</v>
      </c>
      <c r="CP36" s="7"/>
      <c r="CQ36" s="7">
        <f t="shared" si="17"/>
        <v>1189071708076587.5</v>
      </c>
      <c r="CR36" s="7">
        <f t="shared" si="44"/>
        <v>1189071708076587.5</v>
      </c>
      <c r="CS36" s="7">
        <f t="shared" si="18"/>
        <v>6960947024263021</v>
      </c>
      <c r="CT36" s="7">
        <f t="shared" si="45"/>
        <v>1223044138641460.5</v>
      </c>
      <c r="CV36" s="7">
        <f t="shared" si="70"/>
        <v>0</v>
      </c>
      <c r="CW36" s="7">
        <f t="shared" si="71"/>
        <v>0</v>
      </c>
      <c r="CX36" s="7">
        <f t="shared" si="72"/>
        <v>0</v>
      </c>
      <c r="CY36" s="7"/>
      <c r="CZ36" s="7">
        <f t="shared" si="46"/>
        <v>902004704867516.75</v>
      </c>
      <c r="DA36" s="7">
        <f>'Initial absorption'!$G36*CZ36*$E36</f>
        <v>586428293259067</v>
      </c>
      <c r="DB36" s="7">
        <f t="shared" si="73"/>
        <v>0</v>
      </c>
      <c r="DC36" s="7">
        <f>'Initial absorption'!$M36*DB36*$I36</f>
        <v>0</v>
      </c>
      <c r="DD36" s="7"/>
      <c r="DE36" s="7">
        <f t="shared" si="74"/>
        <v>272570555521229.41</v>
      </c>
      <c r="DF36" s="7">
        <f t="shared" si="92"/>
        <v>348820227918239.25</v>
      </c>
      <c r="DG36" s="7">
        <f t="shared" si="20"/>
        <v>5448147504161896</v>
      </c>
      <c r="DH36" s="7"/>
      <c r="DI36" s="7">
        <f>(1 - 'Initial absorption'!$M36)*DB36</f>
        <v>0</v>
      </c>
      <c r="DJ36" s="7">
        <f t="shared" si="76"/>
        <v>821699754434313.38</v>
      </c>
      <c r="DK36" s="7"/>
      <c r="DT36" s="7">
        <f t="shared" si="21"/>
        <v>0</v>
      </c>
      <c r="DU36" s="7">
        <f t="shared" si="22"/>
        <v>0</v>
      </c>
      <c r="DV36" s="7">
        <f t="shared" si="23"/>
        <v>0</v>
      </c>
      <c r="DW36" s="7">
        <f t="shared" si="47"/>
        <v>0</v>
      </c>
      <c r="DX36" s="7"/>
      <c r="DY36" s="7">
        <f t="shared" si="24"/>
        <v>293825192880816.69</v>
      </c>
      <c r="DZ36" s="7">
        <f t="shared" si="48"/>
        <v>293825192880816.69</v>
      </c>
      <c r="EA36" s="7">
        <f t="shared" si="25"/>
        <v>1720082639377281.8</v>
      </c>
      <c r="EB36" s="7">
        <f t="shared" si="49"/>
        <v>302219939720349.69</v>
      </c>
      <c r="ED36" s="7">
        <f t="shared" si="77"/>
        <v>0</v>
      </c>
      <c r="EE36" s="7">
        <f t="shared" si="78"/>
        <v>0</v>
      </c>
      <c r="EF36" s="7">
        <f t="shared" si="79"/>
        <v>0</v>
      </c>
      <c r="EG36" s="7"/>
      <c r="EH36" s="7">
        <f t="shared" si="50"/>
        <v>222889590751268.38</v>
      </c>
      <c r="EI36" s="7">
        <f>'Initial absorption'!$G36*EH36*$E36</f>
        <v>144909180167387.56</v>
      </c>
      <c r="EJ36" s="7">
        <f t="shared" si="80"/>
        <v>0</v>
      </c>
      <c r="EK36" s="7">
        <f>'Initial absorption'!$M36*EJ36*$I36</f>
        <v>0</v>
      </c>
      <c r="EL36" s="7"/>
      <c r="EM36" s="7">
        <f t="shared" si="81"/>
        <v>67353461953278.734</v>
      </c>
      <c r="EN36" s="7">
        <f t="shared" si="93"/>
        <v>86195113425577.875</v>
      </c>
      <c r="EO36" s="7">
        <f t="shared" si="27"/>
        <v>1346262786659795.3</v>
      </c>
      <c r="EP36" s="7"/>
      <c r="EQ36" s="7">
        <f>(1 - 'Initial absorption'!$M36)*EJ36</f>
        <v>0</v>
      </c>
      <c r="ER36" s="7">
        <f t="shared" si="83"/>
        <v>203045861066968.63</v>
      </c>
      <c r="ES36" s="7"/>
      <c r="FB36" s="7">
        <f t="shared" si="28"/>
        <v>0</v>
      </c>
      <c r="FC36" s="7">
        <f t="shared" si="29"/>
        <v>0</v>
      </c>
      <c r="FD36" s="7">
        <f t="shared" si="30"/>
        <v>0</v>
      </c>
      <c r="FE36" s="7">
        <f t="shared" si="51"/>
        <v>0</v>
      </c>
      <c r="FF36" s="7"/>
      <c r="FG36" s="7">
        <f t="shared" si="31"/>
        <v>75195559622938.953</v>
      </c>
      <c r="FH36" s="7">
        <f t="shared" si="52"/>
        <v>75195559622938.953</v>
      </c>
      <c r="FI36" s="7">
        <f t="shared" si="32"/>
        <v>440202473441892.31</v>
      </c>
      <c r="FJ36" s="7">
        <f t="shared" si="53"/>
        <v>77343937984584.859</v>
      </c>
      <c r="FL36" s="7">
        <f t="shared" si="84"/>
        <v>0</v>
      </c>
      <c r="FM36" s="7">
        <f t="shared" si="85"/>
        <v>0</v>
      </c>
      <c r="FN36" s="7">
        <f t="shared" si="86"/>
        <v>0</v>
      </c>
      <c r="FO36" s="7"/>
      <c r="FP36" s="7">
        <f t="shared" si="54"/>
        <v>57041764684445.859</v>
      </c>
      <c r="FQ36" s="7">
        <f>'Initial absorption'!$G36*FP36*$E36</f>
        <v>37085066771683.922</v>
      </c>
      <c r="FR36" s="7">
        <f t="shared" si="87"/>
        <v>0</v>
      </c>
      <c r="FS36" s="7">
        <f>'Initial absorption'!$M36*FR36*$I36</f>
        <v>0</v>
      </c>
      <c r="FT36" s="7"/>
      <c r="FU36" s="7">
        <f t="shared" si="88"/>
        <v>17237055864619.104</v>
      </c>
      <c r="FV36" s="7">
        <f t="shared" si="94"/>
        <v>22058999527069.457</v>
      </c>
      <c r="FW36" s="7">
        <f t="shared" si="34"/>
        <v>344534730496997.81</v>
      </c>
      <c r="FX36" s="7"/>
      <c r="FY36" s="7">
        <f>(1 - 'Initial absorption'!$M36)*FR36</f>
        <v>0</v>
      </c>
      <c r="FZ36" s="7">
        <f t="shared" si="90"/>
        <v>51963369792614.703</v>
      </c>
      <c r="GA36" s="7"/>
    </row>
    <row r="37" spans="3:183" x14ac:dyDescent="0.25">
      <c r="C37">
        <v>455</v>
      </c>
      <c r="D37">
        <f>'Input spectra'!B37</f>
        <v>0.39282026559647698</v>
      </c>
      <c r="E37">
        <f>'Initial absorption'!I37</f>
        <v>0.97110613408468749</v>
      </c>
      <c r="F37">
        <f>'Input spectra'!C37</f>
        <v>0</v>
      </c>
      <c r="G37">
        <f t="shared" si="55"/>
        <v>0</v>
      </c>
      <c r="H37">
        <f>'Input spectra'!D37</f>
        <v>0.26027339272412903</v>
      </c>
      <c r="I37">
        <f>'Initial absorption'!O37</f>
        <v>0.94685104346525151</v>
      </c>
      <c r="J37">
        <f>'Input spectra'!E37</f>
        <v>6.6320556917622994E-2</v>
      </c>
      <c r="K37">
        <f t="shared" si="56"/>
        <v>6.469427307779693E-3</v>
      </c>
      <c r="M37">
        <f>'Reaching edge prob after ems 1'!$EZ38</f>
        <v>0.10912701718970201</v>
      </c>
      <c r="N37">
        <f>'Reaching edge prob after ems 2'!$EZ38</f>
        <v>0.18562475084820096</v>
      </c>
      <c r="O37">
        <f>1-EXP(-'Reaching edge prob after ems 1'!FC38*_k_in_ec_correction*($D37*_c1+'Input spectra'!S37))</f>
        <v>0.34443224471505729</v>
      </c>
      <c r="P37">
        <f>1-EXP(-(_t-'Reaching edge prob after ems 1'!FC38)*_k_in_ec_correction*($D37*_c1+'Input spectra'!S37))</f>
        <v>0.49989684466547868</v>
      </c>
      <c r="Q37">
        <f>1-EXP(-'Reaching edge prob after ems 2'!FC38*_k_in_ec_correction*($H37*_c2+'Input spectra'!S37))</f>
        <v>0.23047609204126585</v>
      </c>
      <c r="R37">
        <f>1-EXP(-(_t-'Reaching edge prob after ems 2'!FC38)*_k_in_ec_correction*($H37*_c2+'Input spectra'!S37))</f>
        <v>0.29126982568393678</v>
      </c>
      <c r="S37" s="16"/>
      <c r="T37" s="16"/>
      <c r="V37" s="7">
        <f t="shared" si="95"/>
        <v>0</v>
      </c>
      <c r="W37" s="7">
        <f t="shared" si="96"/>
        <v>0</v>
      </c>
      <c r="X37" s="7">
        <f t="shared" si="97"/>
        <v>0</v>
      </c>
      <c r="Y37" s="7">
        <f t="shared" si="35"/>
        <v>0</v>
      </c>
      <c r="Z37" s="7"/>
      <c r="AA37" s="7">
        <f t="shared" si="98"/>
        <v>3.2214888711558316E+16</v>
      </c>
      <c r="AB37" s="7">
        <f t="shared" si="99"/>
        <v>3.2214888711558316E+16</v>
      </c>
      <c r="AC37" s="7">
        <f t="shared" si="100"/>
        <v>1.8858924334884829E+17</v>
      </c>
      <c r="AD37" s="7">
        <f t="shared" si="37"/>
        <v>3.5006831309280704E+16</v>
      </c>
      <c r="AF37" s="7">
        <f t="shared" si="101"/>
        <v>0</v>
      </c>
      <c r="AG37" s="7">
        <f t="shared" si="58"/>
        <v>0</v>
      </c>
      <c r="AH37" s="7">
        <f t="shared" si="102"/>
        <v>0</v>
      </c>
      <c r="AI37" s="7"/>
      <c r="AJ37" s="7">
        <f t="shared" si="38"/>
        <v>2.4790127055774064E+16</v>
      </c>
      <c r="AK37" s="7">
        <f>'Initial absorption'!$G37*AJ37*$E37</f>
        <v>1.5316823349787064E+16</v>
      </c>
      <c r="AL37" s="7">
        <f t="shared" si="59"/>
        <v>0</v>
      </c>
      <c r="AM37" s="7">
        <f>'Initial absorption'!$M37*AL37*$I37</f>
        <v>0</v>
      </c>
      <c r="AN37" s="7"/>
      <c r="AO37" s="7">
        <f t="shared" si="103"/>
        <v>7030143321260107</v>
      </c>
      <c r="AP37" s="7">
        <f t="shared" si="61"/>
        <v>8884516400728873</v>
      </c>
      <c r="AQ37" s="7">
        <f t="shared" si="104"/>
        <v>1.4541966709757478E+17</v>
      </c>
      <c r="AR37" s="7"/>
      <c r="AS37" s="7">
        <f>(1 - 'Initial absorption'!$M37)*AL37</f>
        <v>0</v>
      </c>
      <c r="AT37" s="7">
        <f t="shared" si="62"/>
        <v>2.2831663692115304E+16</v>
      </c>
      <c r="AU37" s="7"/>
      <c r="BD37" s="7">
        <f t="shared" si="7"/>
        <v>0</v>
      </c>
      <c r="BE37" s="7">
        <f t="shared" si="8"/>
        <v>0</v>
      </c>
      <c r="BF37" s="7">
        <f t="shared" si="9"/>
        <v>0</v>
      </c>
      <c r="BG37" s="7">
        <f t="shared" si="39"/>
        <v>0</v>
      </c>
      <c r="BH37" s="7"/>
      <c r="BI37" s="7">
        <f t="shared" si="10"/>
        <v>7611084936033495</v>
      </c>
      <c r="BJ37" s="7">
        <f t="shared" si="40"/>
        <v>7611084936033495</v>
      </c>
      <c r="BK37" s="7">
        <f t="shared" si="11"/>
        <v>4.4556067289327032E+16</v>
      </c>
      <c r="BL37" s="7">
        <f t="shared" si="41"/>
        <v>8270708889357007</v>
      </c>
      <c r="BN37" s="7">
        <f t="shared" si="63"/>
        <v>0</v>
      </c>
      <c r="BO37" s="7">
        <f t="shared" si="64"/>
        <v>0</v>
      </c>
      <c r="BP37" s="7">
        <f t="shared" si="65"/>
        <v>0</v>
      </c>
      <c r="BQ37" s="7"/>
      <c r="BR37" s="7">
        <f t="shared" si="42"/>
        <v>5856911823782347</v>
      </c>
      <c r="BS37" s="7">
        <f>'Initial absorption'!$G37*BR37*$E37</f>
        <v>3618750463776203</v>
      </c>
      <c r="BT37" s="7">
        <f t="shared" si="66"/>
        <v>0</v>
      </c>
      <c r="BU37" s="7">
        <f>'Initial absorption'!$M37*BT37*$I37</f>
        <v>0</v>
      </c>
      <c r="BV37" s="7"/>
      <c r="BW37" s="7">
        <f t="shared" si="67"/>
        <v>1660940641753687</v>
      </c>
      <c r="BX37" s="7">
        <f t="shared" si="91"/>
        <v>2099054556636370.3</v>
      </c>
      <c r="BY37" s="7">
        <f t="shared" si="13"/>
        <v>3.4356829463522248E+16</v>
      </c>
      <c r="BZ37" s="7"/>
      <c r="CA37" s="7">
        <f>(1 - 'Initial absorption'!$M37)*BT37</f>
        <v>0</v>
      </c>
      <c r="CB37" s="7">
        <f t="shared" si="69"/>
        <v>5394205553449382</v>
      </c>
      <c r="CC37" s="7"/>
      <c r="CL37" s="7">
        <f t="shared" si="14"/>
        <v>0</v>
      </c>
      <c r="CM37" s="7">
        <f t="shared" si="15"/>
        <v>0</v>
      </c>
      <c r="CN37" s="7">
        <f t="shared" si="16"/>
        <v>0</v>
      </c>
      <c r="CO37" s="7">
        <f t="shared" si="43"/>
        <v>0</v>
      </c>
      <c r="CP37" s="7"/>
      <c r="CQ37" s="7">
        <f t="shared" si="17"/>
        <v>1832017515069131.3</v>
      </c>
      <c r="CR37" s="7">
        <f t="shared" si="44"/>
        <v>1832017515069131.3</v>
      </c>
      <c r="CS37" s="7">
        <f t="shared" si="18"/>
        <v>1.0724817337170062E+16</v>
      </c>
      <c r="CT37" s="7">
        <f t="shared" si="45"/>
        <v>1990791546104658.8</v>
      </c>
      <c r="CV37" s="7">
        <f t="shared" si="70"/>
        <v>0</v>
      </c>
      <c r="CW37" s="7">
        <f t="shared" si="71"/>
        <v>0</v>
      </c>
      <c r="CX37" s="7">
        <f t="shared" si="72"/>
        <v>0</v>
      </c>
      <c r="CY37" s="7"/>
      <c r="CZ37" s="7">
        <f t="shared" si="46"/>
        <v>1409781277644847</v>
      </c>
      <c r="DA37" s="7">
        <f>'Initial absorption'!$G37*CZ37*$E37</f>
        <v>871047201288698</v>
      </c>
      <c r="DB37" s="7">
        <f t="shared" si="73"/>
        <v>0</v>
      </c>
      <c r="DC37" s="7">
        <f>'Initial absorption'!$M37*DB37*$I37</f>
        <v>0</v>
      </c>
      <c r="DD37" s="7"/>
      <c r="DE37" s="7">
        <f t="shared" si="74"/>
        <v>399794821994025.25</v>
      </c>
      <c r="DF37" s="7">
        <f t="shared" si="92"/>
        <v>505250531975744.63</v>
      </c>
      <c r="DG37" s="7">
        <f t="shared" si="20"/>
        <v>8269821433922696</v>
      </c>
      <c r="DH37" s="7"/>
      <c r="DI37" s="7">
        <f>(1 - 'Initial absorption'!$M37)*DB37</f>
        <v>0</v>
      </c>
      <c r="DJ37" s="7">
        <f t="shared" si="76"/>
        <v>1298406092805026.3</v>
      </c>
      <c r="DK37" s="7"/>
      <c r="DT37" s="7">
        <f t="shared" si="21"/>
        <v>0</v>
      </c>
      <c r="DU37" s="7">
        <f t="shared" si="22"/>
        <v>0</v>
      </c>
      <c r="DV37" s="7">
        <f t="shared" si="23"/>
        <v>0</v>
      </c>
      <c r="DW37" s="7">
        <f t="shared" si="47"/>
        <v>0</v>
      </c>
      <c r="DX37" s="7"/>
      <c r="DY37" s="7">
        <f t="shared" si="24"/>
        <v>452700115619562.63</v>
      </c>
      <c r="DZ37" s="7">
        <f t="shared" si="48"/>
        <v>452700115619562.63</v>
      </c>
      <c r="EA37" s="7">
        <f t="shared" si="25"/>
        <v>2650152636969941</v>
      </c>
      <c r="EB37" s="7">
        <f t="shared" si="49"/>
        <v>491933922947248.06</v>
      </c>
      <c r="ED37" s="7">
        <f t="shared" si="77"/>
        <v>0</v>
      </c>
      <c r="EE37" s="7">
        <f t="shared" si="78"/>
        <v>0</v>
      </c>
      <c r="EF37" s="7">
        <f t="shared" si="79"/>
        <v>0</v>
      </c>
      <c r="EG37" s="7"/>
      <c r="EH37" s="7">
        <f t="shared" si="50"/>
        <v>348363562104936.63</v>
      </c>
      <c r="EI37" s="7">
        <f>'Initial absorption'!$G37*EH37*$E37</f>
        <v>215239846502564.81</v>
      </c>
      <c r="EJ37" s="7">
        <f t="shared" si="80"/>
        <v>0</v>
      </c>
      <c r="EK37" s="7">
        <f>'Initial absorption'!$M37*EJ37*$I37</f>
        <v>0</v>
      </c>
      <c r="EL37" s="7"/>
      <c r="EM37" s="7">
        <f t="shared" si="81"/>
        <v>98791174566891.688</v>
      </c>
      <c r="EN37" s="7">
        <f t="shared" si="93"/>
        <v>124849774830692.11</v>
      </c>
      <c r="EO37" s="7">
        <f t="shared" si="27"/>
        <v>2043511641398620</v>
      </c>
      <c r="EP37" s="7"/>
      <c r="EQ37" s="7">
        <f>(1 - 'Initial absorption'!$M37)*EJ37</f>
        <v>0</v>
      </c>
      <c r="ER37" s="7">
        <f t="shared" si="83"/>
        <v>320842231855954.63</v>
      </c>
      <c r="ES37" s="7"/>
      <c r="FB37" s="7">
        <f t="shared" si="28"/>
        <v>0</v>
      </c>
      <c r="FC37" s="7">
        <f t="shared" si="29"/>
        <v>0</v>
      </c>
      <c r="FD37" s="7">
        <f t="shared" si="30"/>
        <v>0</v>
      </c>
      <c r="FE37" s="7">
        <f t="shared" si="51"/>
        <v>0</v>
      </c>
      <c r="FF37" s="7"/>
      <c r="FG37" s="7">
        <f t="shared" si="31"/>
        <v>115854730500220.02</v>
      </c>
      <c r="FH37" s="7">
        <f t="shared" si="52"/>
        <v>115854730500220.02</v>
      </c>
      <c r="FI37" s="7">
        <f t="shared" si="32"/>
        <v>678225405620665.38</v>
      </c>
      <c r="FJ37" s="7">
        <f t="shared" si="53"/>
        <v>125895421937256.05</v>
      </c>
      <c r="FL37" s="7">
        <f t="shared" si="84"/>
        <v>0</v>
      </c>
      <c r="FM37" s="7">
        <f t="shared" si="85"/>
        <v>0</v>
      </c>
      <c r="FN37" s="7">
        <f t="shared" si="86"/>
        <v>0</v>
      </c>
      <c r="FO37" s="7"/>
      <c r="FP37" s="7">
        <f t="shared" si="54"/>
        <v>89152984970035.266</v>
      </c>
      <c r="FQ37" s="7">
        <f>'Initial absorption'!$G37*FP37*$E37</f>
        <v>55084046919968.984</v>
      </c>
      <c r="FR37" s="7">
        <f t="shared" si="87"/>
        <v>0</v>
      </c>
      <c r="FS37" s="7">
        <f>'Initial absorption'!$M37*FR37*$I37</f>
        <v>0</v>
      </c>
      <c r="FT37" s="7"/>
      <c r="FU37" s="7">
        <f t="shared" si="88"/>
        <v>25282575617599.055</v>
      </c>
      <c r="FV37" s="7">
        <f t="shared" si="94"/>
        <v>31951476301761.148</v>
      </c>
      <c r="FW37" s="7">
        <f t="shared" si="34"/>
        <v>522974221387781.44</v>
      </c>
      <c r="FX37" s="7"/>
      <c r="FY37" s="7">
        <f>(1 - 'Initial absorption'!$M37)*FR37</f>
        <v>0</v>
      </c>
      <c r="FZ37" s="7">
        <f t="shared" si="90"/>
        <v>82109743342761.453</v>
      </c>
      <c r="GA37" s="7"/>
    </row>
    <row r="38" spans="3:183" x14ac:dyDescent="0.25">
      <c r="C38">
        <v>460</v>
      </c>
      <c r="D38">
        <f>'Input spectra'!B38</f>
        <v>0.35635589111429</v>
      </c>
      <c r="E38">
        <f>'Initial absorption'!I38</f>
        <v>0.96861836547267877</v>
      </c>
      <c r="F38">
        <f>'Input spectra'!C38</f>
        <v>0</v>
      </c>
      <c r="G38">
        <f t="shared" si="55"/>
        <v>0</v>
      </c>
      <c r="H38">
        <f>'Input spectra'!D38</f>
        <v>0.24259151171516699</v>
      </c>
      <c r="I38">
        <f>'Initial absorption'!O38</f>
        <v>0.9438506790283131</v>
      </c>
      <c r="J38">
        <f>'Input spectra'!E38</f>
        <v>0.109174868258426</v>
      </c>
      <c r="K38">
        <f t="shared" si="56"/>
        <v>1.0649772964235025E-2</v>
      </c>
      <c r="M38">
        <f>'Reaching edge prob after ems 1'!$EZ39</f>
        <v>0.11848507442170854</v>
      </c>
      <c r="N38">
        <f>'Reaching edge prob after ems 2'!$EZ39</f>
        <v>0.19672287595750973</v>
      </c>
      <c r="O38">
        <f>1-EXP(-'Reaching edge prob after ems 1'!FC39*_k_in_ec_correction*($D38*_c1+'Input spectra'!S38))</f>
        <v>0.3259281756396788</v>
      </c>
      <c r="P38">
        <f>1-EXP(-(_t-'Reaching edge prob after ems 1'!FC39)*_k_in_ec_correction*($D38*_c1+'Input spectra'!S38))</f>
        <v>0.46197699230265532</v>
      </c>
      <c r="Q38">
        <f>1-EXP(-'Reaching edge prob after ems 2'!FC39*_k_in_ec_correction*($H38*_c2+'Input spectra'!S38))</f>
        <v>0.21917616385532934</v>
      </c>
      <c r="R38">
        <f>1-EXP(-(_t-'Reaching edge prob after ems 2'!FC39)*_k_in_ec_correction*($H38*_c2+'Input spectra'!S38))</f>
        <v>0.27346398798761773</v>
      </c>
      <c r="S38" s="16"/>
      <c r="T38" s="16"/>
      <c r="V38" s="7">
        <f t="shared" si="95"/>
        <v>0</v>
      </c>
      <c r="W38" s="7">
        <f t="shared" si="96"/>
        <v>0</v>
      </c>
      <c r="X38" s="7">
        <f t="shared" si="97"/>
        <v>0</v>
      </c>
      <c r="Y38" s="7">
        <f t="shared" si="35"/>
        <v>0</v>
      </c>
      <c r="Z38" s="7"/>
      <c r="AA38" s="7">
        <f t="shared" si="98"/>
        <v>5.3031162500833376E+16</v>
      </c>
      <c r="AB38" s="7">
        <f t="shared" si="99"/>
        <v>5.3031162500833376E+16</v>
      </c>
      <c r="AC38" s="7">
        <f t="shared" si="100"/>
        <v>3.104498326686352E+17</v>
      </c>
      <c r="AD38" s="7">
        <f t="shared" si="37"/>
        <v>6.1072583923101576E+16</v>
      </c>
      <c r="AF38" s="7">
        <f t="shared" si="101"/>
        <v>0</v>
      </c>
      <c r="AG38" s="7">
        <f t="shared" si="58"/>
        <v>0</v>
      </c>
      <c r="AH38" s="7">
        <f t="shared" si="102"/>
        <v>0</v>
      </c>
      <c r="AI38" s="7"/>
      <c r="AJ38" s="7">
        <f t="shared" si="38"/>
        <v>4.140799573911212E+16</v>
      </c>
      <c r="AK38" s="7">
        <f>'Initial absorption'!$G38*AJ38*$E38</f>
        <v>2.4120578982628076E+16</v>
      </c>
      <c r="AL38" s="7">
        <f t="shared" si="59"/>
        <v>0</v>
      </c>
      <c r="AM38" s="7">
        <f>'Initial absorption'!$M38*AL38*$I38</f>
        <v>0</v>
      </c>
      <c r="AN38" s="7"/>
      <c r="AO38" s="7">
        <f t="shared" si="103"/>
        <v>1.0970533840509922E+16</v>
      </c>
      <c r="AP38" s="7">
        <f t="shared" si="61"/>
        <v>1.368782937709954E+16</v>
      </c>
      <c r="AQ38" s="7">
        <f t="shared" si="104"/>
        <v>2.3537488556268445E+17</v>
      </c>
      <c r="AR38" s="7"/>
      <c r="AS38" s="7">
        <f>(1 - 'Initial absorption'!$M38)*AL38</f>
        <v>0</v>
      </c>
      <c r="AT38" s="7">
        <f t="shared" si="62"/>
        <v>3.8529049315736072E+16</v>
      </c>
      <c r="AU38" s="7"/>
      <c r="BD38" s="7">
        <f t="shared" si="7"/>
        <v>0</v>
      </c>
      <c r="BE38" s="7">
        <f t="shared" si="8"/>
        <v>0</v>
      </c>
      <c r="BF38" s="7">
        <f t="shared" si="9"/>
        <v>0</v>
      </c>
      <c r="BG38" s="7">
        <f t="shared" si="39"/>
        <v>0</v>
      </c>
      <c r="BH38" s="7"/>
      <c r="BI38" s="7">
        <f t="shared" si="10"/>
        <v>1.252913476325689E+16</v>
      </c>
      <c r="BJ38" s="7">
        <f t="shared" si="40"/>
        <v>1.252913476325689E+16</v>
      </c>
      <c r="BK38" s="7">
        <f t="shared" si="11"/>
        <v>7.334683245298944E+16</v>
      </c>
      <c r="BL38" s="7">
        <f t="shared" si="41"/>
        <v>1.442899982252569E+16</v>
      </c>
      <c r="BN38" s="7">
        <f t="shared" si="63"/>
        <v>0</v>
      </c>
      <c r="BO38" s="7">
        <f t="shared" si="64"/>
        <v>0</v>
      </c>
      <c r="BP38" s="7">
        <f t="shared" si="65"/>
        <v>0</v>
      </c>
      <c r="BQ38" s="7"/>
      <c r="BR38" s="7">
        <f t="shared" si="42"/>
        <v>9783047069419794</v>
      </c>
      <c r="BS38" s="7">
        <f>'Initial absorption'!$G38*BR38*$E38</f>
        <v>5698724493101198</v>
      </c>
      <c r="BT38" s="7">
        <f t="shared" si="66"/>
        <v>0</v>
      </c>
      <c r="BU38" s="7">
        <f>'Initial absorption'!$M38*BT38*$I38</f>
        <v>0</v>
      </c>
      <c r="BV38" s="7"/>
      <c r="BW38" s="7">
        <f t="shared" si="67"/>
        <v>2591896734499436.5</v>
      </c>
      <c r="BX38" s="7">
        <f t="shared" si="91"/>
        <v>3233884583983082</v>
      </c>
      <c r="BY38" s="7">
        <f t="shared" si="13"/>
        <v>5.5609636335139712E+16</v>
      </c>
      <c r="BZ38" s="7"/>
      <c r="CA38" s="7">
        <f>(1 - 'Initial absorption'!$M38)*BT38</f>
        <v>0</v>
      </c>
      <c r="CB38" s="7">
        <f t="shared" si="69"/>
        <v>9102867604862364</v>
      </c>
      <c r="CC38" s="7"/>
      <c r="CL38" s="7">
        <f t="shared" si="14"/>
        <v>0</v>
      </c>
      <c r="CM38" s="7">
        <f t="shared" si="15"/>
        <v>0</v>
      </c>
      <c r="CN38" s="7">
        <f t="shared" si="16"/>
        <v>0</v>
      </c>
      <c r="CO38" s="7">
        <f t="shared" si="43"/>
        <v>0</v>
      </c>
      <c r="CP38" s="7"/>
      <c r="CQ38" s="7">
        <f t="shared" si="17"/>
        <v>3015811087099809</v>
      </c>
      <c r="CR38" s="7">
        <f t="shared" si="44"/>
        <v>3015811087099809</v>
      </c>
      <c r="CS38" s="7">
        <f t="shared" si="18"/>
        <v>1.765486561482859E+16</v>
      </c>
      <c r="CT38" s="7">
        <f t="shared" si="45"/>
        <v>3473115938392428.5</v>
      </c>
      <c r="CV38" s="7">
        <f t="shared" si="70"/>
        <v>0</v>
      </c>
      <c r="CW38" s="7">
        <f t="shared" si="71"/>
        <v>0</v>
      </c>
      <c r="CX38" s="7">
        <f t="shared" si="72"/>
        <v>0</v>
      </c>
      <c r="CY38" s="7"/>
      <c r="CZ38" s="7">
        <f t="shared" si="46"/>
        <v>2354817182116902.5</v>
      </c>
      <c r="DA38" s="7">
        <f>'Initial absorption'!$G38*CZ38*$E38</f>
        <v>1371704976709368.5</v>
      </c>
      <c r="DB38" s="7">
        <f t="shared" si="73"/>
        <v>0</v>
      </c>
      <c r="DC38" s="7">
        <f>'Initial absorption'!$M38*DB38*$I38</f>
        <v>0</v>
      </c>
      <c r="DD38" s="7"/>
      <c r="DE38" s="7">
        <f t="shared" si="74"/>
        <v>623879546051692.75</v>
      </c>
      <c r="DF38" s="7">
        <f t="shared" si="92"/>
        <v>778408498835728.13</v>
      </c>
      <c r="DG38" s="7">
        <f t="shared" si="20"/>
        <v>1.3385454061913832E+16</v>
      </c>
      <c r="DH38" s="7"/>
      <c r="DI38" s="7">
        <f>(1 - 'Initial absorption'!$M38)*DB38</f>
        <v>0</v>
      </c>
      <c r="DJ38" s="7">
        <f t="shared" si="76"/>
        <v>2191095360204222.5</v>
      </c>
      <c r="DK38" s="7"/>
      <c r="DT38" s="7">
        <f t="shared" si="21"/>
        <v>0</v>
      </c>
      <c r="DU38" s="7">
        <f t="shared" si="22"/>
        <v>0</v>
      </c>
      <c r="DV38" s="7">
        <f t="shared" si="23"/>
        <v>0</v>
      </c>
      <c r="DW38" s="7">
        <f t="shared" si="47"/>
        <v>0</v>
      </c>
      <c r="DX38" s="7"/>
      <c r="DY38" s="7">
        <f t="shared" si="24"/>
        <v>745221056341988.25</v>
      </c>
      <c r="DZ38" s="7">
        <f t="shared" si="48"/>
        <v>745221056341988.25</v>
      </c>
      <c r="EA38" s="7">
        <f t="shared" si="25"/>
        <v>4362600051222300.5</v>
      </c>
      <c r="EB38" s="7">
        <f t="shared" si="49"/>
        <v>858223228728830.25</v>
      </c>
      <c r="ED38" s="7">
        <f t="shared" si="77"/>
        <v>0</v>
      </c>
      <c r="EE38" s="7">
        <f t="shared" si="78"/>
        <v>0</v>
      </c>
      <c r="EF38" s="7">
        <f t="shared" si="79"/>
        <v>0</v>
      </c>
      <c r="EG38" s="7"/>
      <c r="EH38" s="7">
        <f t="shared" si="50"/>
        <v>581886363988735</v>
      </c>
      <c r="EI38" s="7">
        <f>'Initial absorption'!$G38*EH38*$E38</f>
        <v>338954729659791.56</v>
      </c>
      <c r="EJ38" s="7">
        <f t="shared" si="80"/>
        <v>0</v>
      </c>
      <c r="EK38" s="7">
        <f>'Initial absorption'!$M38*EJ38*$I38</f>
        <v>0</v>
      </c>
      <c r="EL38" s="7"/>
      <c r="EM38" s="7">
        <f t="shared" si="81"/>
        <v>154163560286498.69</v>
      </c>
      <c r="EN38" s="7">
        <f t="shared" si="93"/>
        <v>192348388879288.13</v>
      </c>
      <c r="EO38" s="7">
        <f t="shared" si="27"/>
        <v>3307608443481544.5</v>
      </c>
      <c r="EP38" s="7"/>
      <c r="EQ38" s="7">
        <f>(1 - 'Initial absorption'!$M38)*EJ38</f>
        <v>0</v>
      </c>
      <c r="ER38" s="7">
        <f t="shared" si="83"/>
        <v>541429934342363</v>
      </c>
      <c r="ES38" s="7"/>
      <c r="FB38" s="7">
        <f t="shared" si="28"/>
        <v>0</v>
      </c>
      <c r="FC38" s="7">
        <f t="shared" si="29"/>
        <v>0</v>
      </c>
      <c r="FD38" s="7">
        <f t="shared" si="30"/>
        <v>0</v>
      </c>
      <c r="FE38" s="7">
        <f t="shared" si="51"/>
        <v>0</v>
      </c>
      <c r="FF38" s="7"/>
      <c r="FG38" s="7">
        <f t="shared" si="31"/>
        <v>190716506726377.81</v>
      </c>
      <c r="FH38" s="7">
        <f t="shared" si="52"/>
        <v>190716506726377.81</v>
      </c>
      <c r="FI38" s="7">
        <f t="shared" si="32"/>
        <v>1116473877023159.6</v>
      </c>
      <c r="FJ38" s="7">
        <f t="shared" si="53"/>
        <v>219635952019427</v>
      </c>
      <c r="FL38" s="7">
        <f t="shared" si="84"/>
        <v>0</v>
      </c>
      <c r="FM38" s="7">
        <f t="shared" si="85"/>
        <v>0</v>
      </c>
      <c r="FN38" s="7">
        <f t="shared" si="86"/>
        <v>0</v>
      </c>
      <c r="FO38" s="7"/>
      <c r="FP38" s="7">
        <f t="shared" si="54"/>
        <v>148915994398201.22</v>
      </c>
      <c r="FQ38" s="7">
        <f>'Initial absorption'!$G38*FP38*$E38</f>
        <v>86745082454344.156</v>
      </c>
      <c r="FR38" s="7">
        <f t="shared" si="87"/>
        <v>0</v>
      </c>
      <c r="FS38" s="7">
        <f>'Initial absorption'!$M38*FR38*$I38</f>
        <v>0</v>
      </c>
      <c r="FT38" s="7"/>
      <c r="FU38" s="7">
        <f t="shared" si="88"/>
        <v>39453441944680.859</v>
      </c>
      <c r="FV38" s="7">
        <f t="shared" si="94"/>
        <v>49225679399845.195</v>
      </c>
      <c r="FW38" s="7">
        <f t="shared" si="34"/>
        <v>846481084493116.38</v>
      </c>
      <c r="FX38" s="7"/>
      <c r="FY38" s="7">
        <f>(1 - 'Initial absorption'!$M38)*FR38</f>
        <v>0</v>
      </c>
      <c r="FZ38" s="7">
        <f t="shared" si="90"/>
        <v>138562410221915.22</v>
      </c>
      <c r="GA38" s="7"/>
    </row>
    <row r="39" spans="3:183" x14ac:dyDescent="0.25">
      <c r="C39">
        <v>465</v>
      </c>
      <c r="D39">
        <f>'Input spectra'!B39</f>
        <v>0.32359450094724701</v>
      </c>
      <c r="E39">
        <f>'Initial absorption'!I39</f>
        <v>0.96596127972270129</v>
      </c>
      <c r="F39">
        <f>'Input spectra'!C39</f>
        <v>6.2913256913738804E-3</v>
      </c>
      <c r="G39">
        <f t="shared" si="55"/>
        <v>8.3124146157406047E-4</v>
      </c>
      <c r="H39">
        <f>'Input spectra'!D39</f>
        <v>0.22592484504849999</v>
      </c>
      <c r="I39">
        <f>'Initial absorption'!O39</f>
        <v>0.94065411404203059</v>
      </c>
      <c r="J39">
        <f>'Input spectra'!E39</f>
        <v>0.167914866499874</v>
      </c>
      <c r="K39">
        <f t="shared" si="56"/>
        <v>1.6379733120543298E-2</v>
      </c>
      <c r="M39">
        <f>'Reaching edge prob after ems 1'!$EZ40</f>
        <v>0.12856137076273733</v>
      </c>
      <c r="N39">
        <f>'Reaching edge prob after ems 2'!$EZ40</f>
        <v>0.20851761376952876</v>
      </c>
      <c r="O39">
        <f>1-EXP(-'Reaching edge prob after ems 1'!FC40*_k_in_ec_correction*($D39*_c1+'Input spectra'!S39))</f>
        <v>0.30774123690896094</v>
      </c>
      <c r="P39">
        <f>1-EXP(-(_t-'Reaching edge prob after ems 1'!FC40)*_k_in_ec_correction*($D39*_c1+'Input spectra'!S39))</f>
        <v>0.42636614875920564</v>
      </c>
      <c r="Q39">
        <f>1-EXP(-'Reaching edge prob after ems 2'!FC40*_k_in_ec_correction*($H39*_c2+'Input spectra'!S39))</f>
        <v>0.20812753383066518</v>
      </c>
      <c r="R39">
        <f>1-EXP(-(_t-'Reaching edge prob after ems 2'!FC40)*_k_in_ec_correction*($H39*_c2+'Input spectra'!S39))</f>
        <v>0.25648504247265802</v>
      </c>
      <c r="S39" s="16"/>
      <c r="T39" s="16"/>
      <c r="V39" s="7">
        <f t="shared" si="95"/>
        <v>2.9967814463308784E+16</v>
      </c>
      <c r="W39" s="7">
        <f t="shared" si="96"/>
        <v>2.9967814463308784E+16</v>
      </c>
      <c r="X39" s="7">
        <f t="shared" si="97"/>
        <v>1.754346415738617E+17</v>
      </c>
      <c r="Y39" s="7">
        <f t="shared" si="35"/>
        <v>2.2554118000005164E+16</v>
      </c>
      <c r="Z39" s="7"/>
      <c r="AA39" s="7">
        <f t="shared" si="98"/>
        <v>8.1563831619034752E+16</v>
      </c>
      <c r="AB39" s="7">
        <f t="shared" si="99"/>
        <v>8.1563831619034752E+16</v>
      </c>
      <c r="AC39" s="7">
        <f t="shared" si="100"/>
        <v>4.7748298705584947E+17</v>
      </c>
      <c r="AD39" s="7">
        <f t="shared" si="37"/>
        <v>9.9563613076432528E+16</v>
      </c>
      <c r="AF39" s="7">
        <f t="shared" si="101"/>
        <v>8908415901259775</v>
      </c>
      <c r="AG39" s="7">
        <f t="shared" si="58"/>
        <v>1.2342340004596244E+16</v>
      </c>
      <c r="AH39" s="7">
        <f t="shared" si="102"/>
        <v>1.4767666619607907E+17</v>
      </c>
      <c r="AI39" s="7"/>
      <c r="AJ39" s="7">
        <f t="shared" si="38"/>
        <v>6.4588152494385416E+16</v>
      </c>
      <c r="AK39" s="7">
        <f>'Initial absorption'!$G39*AJ39*$E39</f>
        <v>3.5387787500625688E+16</v>
      </c>
      <c r="AL39" s="7">
        <f t="shared" si="59"/>
        <v>1.7190552823857396E+16</v>
      </c>
      <c r="AM39" s="7">
        <f>'Initial absorption'!$M39*AL39*$I39</f>
        <v>6167981851280344</v>
      </c>
      <c r="AN39" s="7"/>
      <c r="AO39" s="7">
        <f t="shared" si="103"/>
        <v>1.5968242407258812E+16</v>
      </c>
      <c r="AP39" s="7">
        <f t="shared" si="61"/>
        <v>1.9678392650208948E+16</v>
      </c>
      <c r="AQ39" s="7">
        <f t="shared" si="104"/>
        <v>3.5549141390992723E+17</v>
      </c>
      <c r="AR39" s="7"/>
      <c r="AS39" s="7">
        <f>(1 - 'Initial absorption'!$M39)*AL39</f>
        <v>1.0633432880187278E+16</v>
      </c>
      <c r="AT39" s="7">
        <f t="shared" si="62"/>
        <v>6.0643928801993896E+16</v>
      </c>
      <c r="AU39" s="7"/>
      <c r="BD39" s="7">
        <f t="shared" si="7"/>
        <v>1.0867283644233004E+16</v>
      </c>
      <c r="BE39" s="7">
        <f t="shared" si="8"/>
        <v>1.0867283644233004E+16</v>
      </c>
      <c r="BF39" s="7">
        <f t="shared" si="9"/>
        <v>6.3618186549497464E+16</v>
      </c>
      <c r="BG39" s="7">
        <f t="shared" si="39"/>
        <v>8178841268242932</v>
      </c>
      <c r="BH39" s="7"/>
      <c r="BI39" s="7">
        <f t="shared" si="10"/>
        <v>1.9270259032062904E+16</v>
      </c>
      <c r="BJ39" s="7">
        <f t="shared" si="40"/>
        <v>1.9270259032062904E+16</v>
      </c>
      <c r="BK39" s="7">
        <f t="shared" si="11"/>
        <v>1.1281006128974018E+17</v>
      </c>
      <c r="BL39" s="7">
        <f t="shared" si="41"/>
        <v>2.3522884789330908E+16</v>
      </c>
      <c r="BN39" s="7">
        <f t="shared" si="63"/>
        <v>3230475233297898</v>
      </c>
      <c r="BO39" s="7">
        <f t="shared" si="64"/>
        <v>4475725442965860.5</v>
      </c>
      <c r="BP39" s="7">
        <f t="shared" si="65"/>
        <v>5.3552260914869328E+16</v>
      </c>
      <c r="BQ39" s="7"/>
      <c r="BR39" s="7">
        <f t="shared" si="42"/>
        <v>1.525958754344155E+16</v>
      </c>
      <c r="BS39" s="7">
        <f>'Initial absorption'!$G39*BR39*$E39</f>
        <v>8360713543887887</v>
      </c>
      <c r="BT39" s="7">
        <f t="shared" si="66"/>
        <v>6233841769367473</v>
      </c>
      <c r="BU39" s="7">
        <f>'Initial absorption'!$M39*BT39*$I39</f>
        <v>2236706596419047.5</v>
      </c>
      <c r="BV39" s="7"/>
      <c r="BW39" s="7">
        <f t="shared" si="67"/>
        <v>3772654635842751</v>
      </c>
      <c r="BX39" s="7">
        <f t="shared" si="91"/>
        <v>4649214194293351</v>
      </c>
      <c r="BY39" s="7">
        <f t="shared" si="13"/>
        <v>8.3988349906306896E+16</v>
      </c>
      <c r="BZ39" s="7"/>
      <c r="CA39" s="7">
        <f>(1 - 'Initial absorption'!$M39)*BT39</f>
        <v>3856021311210091</v>
      </c>
      <c r="CB39" s="7">
        <f t="shared" si="69"/>
        <v>1.4327725825765128E+16</v>
      </c>
      <c r="CC39" s="7"/>
      <c r="CL39" s="7">
        <f t="shared" si="14"/>
        <v>3928754652782094.5</v>
      </c>
      <c r="CM39" s="7">
        <f t="shared" si="15"/>
        <v>3928754652782094.5</v>
      </c>
      <c r="CN39" s="7">
        <f t="shared" si="16"/>
        <v>2.2999330337764256E+16</v>
      </c>
      <c r="CO39" s="7">
        <f t="shared" si="43"/>
        <v>2956825434847983</v>
      </c>
      <c r="CP39" s="7"/>
      <c r="CQ39" s="7">
        <f t="shared" si="17"/>
        <v>4638425712413177</v>
      </c>
      <c r="CR39" s="7">
        <f t="shared" si="44"/>
        <v>4638425712413177</v>
      </c>
      <c r="CS39" s="7">
        <f t="shared" si="18"/>
        <v>2.7153817083341072E+16</v>
      </c>
      <c r="CT39" s="7">
        <f t="shared" si="45"/>
        <v>5662049142952546</v>
      </c>
      <c r="CV39" s="7">
        <f t="shared" si="70"/>
        <v>1167885648245836.5</v>
      </c>
      <c r="CW39" s="7">
        <f t="shared" si="71"/>
        <v>1618070139170309.8</v>
      </c>
      <c r="CX39" s="7">
        <f t="shared" si="72"/>
        <v>1.9360283684869516E+16</v>
      </c>
      <c r="CY39" s="7"/>
      <c r="CZ39" s="7">
        <f t="shared" si="46"/>
        <v>3673041608031876.5</v>
      </c>
      <c r="DA39" s="7">
        <f>'Initial absorption'!$G39*CZ39*$E39</f>
        <v>2012456013775709.5</v>
      </c>
      <c r="DB39" s="7">
        <f t="shared" si="73"/>
        <v>2253666662055582.5</v>
      </c>
      <c r="DC39" s="7">
        <f>'Initial absorption'!$M39*DB39*$I39</f>
        <v>808617105733963.75</v>
      </c>
      <c r="DD39" s="7"/>
      <c r="DE39" s="7">
        <f t="shared" si="74"/>
        <v>908092529417051.63</v>
      </c>
      <c r="DF39" s="7">
        <f t="shared" si="92"/>
        <v>1119083797755158.1</v>
      </c>
      <c r="DG39" s="7">
        <f t="shared" si="20"/>
        <v>2.0216319931163084E+16</v>
      </c>
      <c r="DH39" s="7"/>
      <c r="DI39" s="7">
        <f>(1 - 'Initial absorption'!$M39)*DB39</f>
        <v>1394033887730807.8</v>
      </c>
      <c r="DJ39" s="7">
        <f t="shared" si="76"/>
        <v>3448738896558614.5</v>
      </c>
      <c r="DK39" s="7"/>
      <c r="DT39" s="7">
        <f t="shared" si="21"/>
        <v>1417602589040116</v>
      </c>
      <c r="DU39" s="7">
        <f t="shared" si="22"/>
        <v>1417602589040116</v>
      </c>
      <c r="DV39" s="7">
        <f t="shared" si="23"/>
        <v>8298790103860386</v>
      </c>
      <c r="DW39" s="7">
        <f t="shared" si="47"/>
        <v>1066903831424530.5</v>
      </c>
      <c r="DX39" s="7"/>
      <c r="DY39" s="7">
        <f t="shared" si="24"/>
        <v>1146176736319554.5</v>
      </c>
      <c r="DZ39" s="7">
        <f t="shared" si="48"/>
        <v>1146176736319554.5</v>
      </c>
      <c r="EA39" s="7">
        <f t="shared" si="25"/>
        <v>6709835485757950</v>
      </c>
      <c r="EB39" s="7">
        <f t="shared" si="49"/>
        <v>1399118884276354.8</v>
      </c>
      <c r="ED39" s="7">
        <f t="shared" si="77"/>
        <v>421405219968038.25</v>
      </c>
      <c r="EE39" s="7">
        <f t="shared" si="78"/>
        <v>583844149420738.75</v>
      </c>
      <c r="EF39" s="7">
        <f t="shared" si="79"/>
        <v>6985722118531175</v>
      </c>
      <c r="EG39" s="7"/>
      <c r="EH39" s="7">
        <f t="shared" si="50"/>
        <v>907625798855285</v>
      </c>
      <c r="EI39" s="7">
        <f>'Initial absorption'!$G39*EH39*$E39</f>
        <v>497287314461712.19</v>
      </c>
      <c r="EJ39" s="7">
        <f t="shared" si="80"/>
        <v>813184832680002.88</v>
      </c>
      <c r="EK39" s="7">
        <f>'Initial absorption'!$M39*EJ39*$I39</f>
        <v>291771261872730.38</v>
      </c>
      <c r="EL39" s="7"/>
      <c r="EM39" s="7">
        <f t="shared" si="81"/>
        <v>224393920734348.25</v>
      </c>
      <c r="EN39" s="7">
        <f t="shared" si="93"/>
        <v>276530852169621.5</v>
      </c>
      <c r="EO39" s="7">
        <f t="shared" si="27"/>
        <v>4995547419694973</v>
      </c>
      <c r="EP39" s="7"/>
      <c r="EQ39" s="7">
        <f>(1 - 'Initial absorption'!$M39)*EJ39</f>
        <v>503005716342567.31</v>
      </c>
      <c r="ER39" s="7">
        <f t="shared" si="83"/>
        <v>852199547423461</v>
      </c>
      <c r="ES39" s="7"/>
      <c r="FB39" s="7">
        <f t="shared" si="28"/>
        <v>510892334451315.31</v>
      </c>
      <c r="FC39" s="7">
        <f t="shared" si="29"/>
        <v>510892334451315.31</v>
      </c>
      <c r="FD39" s="7">
        <f t="shared" si="30"/>
        <v>2990815819653336.5</v>
      </c>
      <c r="FE39" s="7">
        <f t="shared" si="51"/>
        <v>384503381473512.75</v>
      </c>
      <c r="FF39" s="7"/>
      <c r="FG39" s="7">
        <f t="shared" si="31"/>
        <v>293328833614694.69</v>
      </c>
      <c r="FH39" s="7">
        <f t="shared" si="52"/>
        <v>293328833614694.69</v>
      </c>
      <c r="FI39" s="7">
        <f t="shared" si="32"/>
        <v>1717176901621510.8</v>
      </c>
      <c r="FJ39" s="7">
        <f t="shared" si="53"/>
        <v>358061629946270.25</v>
      </c>
      <c r="FL39" s="7">
        <f t="shared" si="84"/>
        <v>151870981503511.25</v>
      </c>
      <c r="FM39" s="7">
        <f t="shared" si="85"/>
        <v>210412638040732.91</v>
      </c>
      <c r="FN39" s="7">
        <f t="shared" si="86"/>
        <v>2517596898141376.5</v>
      </c>
      <c r="FO39" s="7"/>
      <c r="FP39" s="7">
        <f t="shared" si="54"/>
        <v>232279026873042.75</v>
      </c>
      <c r="FQ39" s="7">
        <f>'Initial absorption'!$G39*FP39*$E39</f>
        <v>127265458545975.64</v>
      </c>
      <c r="FR39" s="7">
        <f t="shared" si="87"/>
        <v>293065137380707.94</v>
      </c>
      <c r="FS39" s="7">
        <f>'Initial absorption'!$M39*FR39*$I39</f>
        <v>105151967311867.67</v>
      </c>
      <c r="FT39" s="7"/>
      <c r="FU39" s="7">
        <f t="shared" si="88"/>
        <v>57426751873005.781</v>
      </c>
      <c r="FV39" s="7">
        <f t="shared" si="94"/>
        <v>70769602762883.063</v>
      </c>
      <c r="FW39" s="7">
        <f t="shared" si="34"/>
        <v>1278457371758667</v>
      </c>
      <c r="FX39" s="7"/>
      <c r="FY39" s="7">
        <f>(1 - 'Initial absorption'!$M39)*FR39</f>
        <v>181279130449823.19</v>
      </c>
      <c r="FZ39" s="7">
        <f t="shared" si="90"/>
        <v>218094375266574.47</v>
      </c>
      <c r="GA39" s="7"/>
    </row>
    <row r="40" spans="3:183" x14ac:dyDescent="0.25">
      <c r="C40">
        <v>470</v>
      </c>
      <c r="D40">
        <f>'Input spectra'!B40</f>
        <v>0.29299467128427098</v>
      </c>
      <c r="E40">
        <f>'Initial absorption'!I40</f>
        <v>0.96299019266638597</v>
      </c>
      <c r="F40">
        <f>'Input spectra'!C40</f>
        <v>1.6308965386377799E-2</v>
      </c>
      <c r="G40">
        <f t="shared" si="55"/>
        <v>2.1548221932177502E-3</v>
      </c>
      <c r="H40">
        <f>'Input spectra'!D40</f>
        <v>0.209258178381833</v>
      </c>
      <c r="I40">
        <f>'Initial absorption'!O40</f>
        <v>0.9369753530489231</v>
      </c>
      <c r="J40">
        <f>'Input spectra'!E40</f>
        <v>0.29993097863275298</v>
      </c>
      <c r="K40">
        <f t="shared" si="56"/>
        <v>2.9257620167845919E-2</v>
      </c>
      <c r="M40">
        <f>'Reaching edge prob after ems 1'!$EZ41</f>
        <v>0.13983927410549929</v>
      </c>
      <c r="N40">
        <f>'Reaching edge prob after ems 2'!$EZ41</f>
        <v>0.22184534362968461</v>
      </c>
      <c r="O40">
        <f>1-EXP(-'Reaching edge prob after ems 1'!FC41*_k_in_ec_correction*($D40*_c1+'Input spectra'!S40))</f>
        <v>0.28929720890877075</v>
      </c>
      <c r="P40">
        <f>1-EXP(-(_t-'Reaching edge prob after ems 1'!FC41)*_k_in_ec_correction*($D40*_c1+'Input spectra'!S40))</f>
        <v>0.39183228737104658</v>
      </c>
      <c r="Q40">
        <f>1-EXP(-'Reaching edge prob after ems 2'!FC41*_k_in_ec_correction*($H40*_c2+'Input spectra'!S40))</f>
        <v>0.19668520951163893</v>
      </c>
      <c r="R40">
        <f>1-EXP(-(_t-'Reaching edge prob after ems 2'!FC41)*_k_in_ec_correction*($H40*_c2+'Input spectra'!S40))</f>
        <v>0.23933412515799923</v>
      </c>
      <c r="S40" s="16"/>
      <c r="T40" s="16"/>
      <c r="V40" s="7">
        <f t="shared" si="95"/>
        <v>7.7685383457038064E+16</v>
      </c>
      <c r="W40" s="7">
        <f t="shared" si="96"/>
        <v>7.7685383457038064E+16</v>
      </c>
      <c r="X40" s="7">
        <f t="shared" si="97"/>
        <v>4.5477815604470726E+17</v>
      </c>
      <c r="Y40" s="7">
        <f t="shared" si="35"/>
        <v>6.3595847220329344E+16</v>
      </c>
      <c r="Z40" s="7"/>
      <c r="AA40" s="7">
        <f t="shared" si="98"/>
        <v>1.4569001749795949E+17</v>
      </c>
      <c r="AB40" s="7">
        <f t="shared" si="99"/>
        <v>1.4569001749795949E+17</v>
      </c>
      <c r="AC40" s="7">
        <f t="shared" si="100"/>
        <v>8.5288421789775565E+17</v>
      </c>
      <c r="AD40" s="7">
        <f t="shared" si="37"/>
        <v>1.892083923958624E+17</v>
      </c>
      <c r="AF40" s="7">
        <f t="shared" si="101"/>
        <v>2.1642400105034944E+16</v>
      </c>
      <c r="AG40" s="7">
        <f t="shared" si="58"/>
        <v>2.9313076228223932E+16</v>
      </c>
      <c r="AH40" s="7">
        <f t="shared" si="102"/>
        <v>3.7670472694246938E+17</v>
      </c>
      <c r="AI40" s="7"/>
      <c r="AJ40" s="7">
        <f t="shared" si="38"/>
        <v>1.1703494588261899E+17</v>
      </c>
      <c r="AK40" s="7">
        <f>'Initial absorption'!$G40*AJ40*$E40</f>
        <v>6.0029462302412504E+16</v>
      </c>
      <c r="AL40" s="7">
        <f t="shared" si="59"/>
        <v>4.7245741961769976E+16</v>
      </c>
      <c r="AM40" s="7">
        <f>'Initial absorption'!$M40*AL40*$I40</f>
        <v>1.5947287210394406E+16</v>
      </c>
      <c r="AN40" s="7"/>
      <c r="AO40" s="7">
        <f t="shared" si="103"/>
        <v>2.6849095843425844E+16</v>
      </c>
      <c r="AP40" s="7">
        <f t="shared" si="61"/>
        <v>3.2671012126050804E+16</v>
      </c>
      <c r="AQ40" s="7">
        <f t="shared" si="104"/>
        <v>6.2184789090967194E+17</v>
      </c>
      <c r="AR40" s="7"/>
      <c r="AS40" s="7">
        <f>(1 - 'Initial absorption'!$M40)*AL40</f>
        <v>3.022577750005618E+16</v>
      </c>
      <c r="AT40" s="7">
        <f t="shared" si="62"/>
        <v>1.1082142461583176E+17</v>
      </c>
      <c r="AU40" s="7"/>
      <c r="BD40" s="7">
        <f t="shared" si="7"/>
        <v>2.8171193400582288E+16</v>
      </c>
      <c r="BE40" s="7">
        <f t="shared" si="8"/>
        <v>2.8171193400582288E+16</v>
      </c>
      <c r="BF40" s="7">
        <f t="shared" si="9"/>
        <v>1.649170386779489E+17</v>
      </c>
      <c r="BG40" s="7">
        <f t="shared" si="39"/>
        <v>2.3061878976352924E+16</v>
      </c>
      <c r="BH40" s="7"/>
      <c r="BI40" s="7">
        <f t="shared" si="10"/>
        <v>3.4420702409918008E+16</v>
      </c>
      <c r="BJ40" s="7">
        <f t="shared" si="40"/>
        <v>3.4420702409918008E+16</v>
      </c>
      <c r="BK40" s="7">
        <f t="shared" si="11"/>
        <v>2.0150230165759626E+17</v>
      </c>
      <c r="BL40" s="7">
        <f t="shared" si="41"/>
        <v>4.4702347353401808E+16</v>
      </c>
      <c r="BN40" s="7">
        <f t="shared" si="63"/>
        <v>7848223332113649</v>
      </c>
      <c r="BO40" s="7">
        <f t="shared" si="64"/>
        <v>1.0629854714535672E+16</v>
      </c>
      <c r="BP40" s="7">
        <f t="shared" si="65"/>
        <v>1.3660512757176086E+17</v>
      </c>
      <c r="BQ40" s="7"/>
      <c r="BR40" s="7">
        <f t="shared" si="42"/>
        <v>2.7650659344885508E+16</v>
      </c>
      <c r="BS40" s="7">
        <f>'Initial absorption'!$G40*BR40*$E40</f>
        <v>1.418255205966786E+16</v>
      </c>
      <c r="BT40" s="7">
        <f t="shared" si="66"/>
        <v>1.7132810252459998E+16</v>
      </c>
      <c r="BU40" s="7">
        <f>'Initial absorption'!$M40*BT40*$I40</f>
        <v>5782994074645997</v>
      </c>
      <c r="BV40" s="7"/>
      <c r="BW40" s="7">
        <f t="shared" si="67"/>
        <v>6343363491015238</v>
      </c>
      <c r="BX40" s="7">
        <f t="shared" si="91"/>
        <v>7718848587806420</v>
      </c>
      <c r="BY40" s="7">
        <f t="shared" si="13"/>
        <v>1.4691769254222762E+17</v>
      </c>
      <c r="BZ40" s="7"/>
      <c r="CA40" s="7">
        <f>(1 - 'Initial absorption'!$M40)*BT40</f>
        <v>1.096082925442403E+16</v>
      </c>
      <c r="CB40" s="7">
        <f t="shared" si="69"/>
        <v>2.6182653711316444E+16</v>
      </c>
      <c r="CC40" s="7"/>
      <c r="CL40" s="7">
        <f t="shared" si="14"/>
        <v>1.0184486829484366E+16</v>
      </c>
      <c r="CM40" s="7">
        <f t="shared" si="15"/>
        <v>1.0184486829484366E+16</v>
      </c>
      <c r="CN40" s="7">
        <f t="shared" si="16"/>
        <v>5.962102437372844E+16</v>
      </c>
      <c r="CO40" s="7">
        <f t="shared" si="43"/>
        <v>8337360769848465</v>
      </c>
      <c r="CP40" s="7"/>
      <c r="CQ40" s="7">
        <f t="shared" si="17"/>
        <v>8285195898604085</v>
      </c>
      <c r="CR40" s="7">
        <f t="shared" si="44"/>
        <v>8285195898604085</v>
      </c>
      <c r="CS40" s="7">
        <f t="shared" si="18"/>
        <v>4.8502381600782E+16</v>
      </c>
      <c r="CT40" s="7">
        <f t="shared" si="45"/>
        <v>1.0760027513083576E+16</v>
      </c>
      <c r="CV40" s="7">
        <f t="shared" si="70"/>
        <v>2837300004447495</v>
      </c>
      <c r="CW40" s="7">
        <f t="shared" si="71"/>
        <v>3842919034352416</v>
      </c>
      <c r="CX40" s="7">
        <f t="shared" si="72"/>
        <v>4.9385665094538504E+16</v>
      </c>
      <c r="CY40" s="7"/>
      <c r="CZ40" s="7">
        <f t="shared" si="46"/>
        <v>6655620407442169</v>
      </c>
      <c r="DA40" s="7">
        <f>'Initial absorption'!$G40*CZ40*$E40</f>
        <v>3413795010837461.5</v>
      </c>
      <c r="DB40" s="7">
        <f t="shared" si="73"/>
        <v>6193876059387209</v>
      </c>
      <c r="DC40" s="7">
        <f>'Initial absorption'!$M40*DB40*$I40</f>
        <v>2090675611456379</v>
      </c>
      <c r="DD40" s="7"/>
      <c r="DE40" s="7">
        <f t="shared" si="74"/>
        <v>1526872071151308.5</v>
      </c>
      <c r="DF40" s="7">
        <f t="shared" si="92"/>
        <v>1857956641907820.5</v>
      </c>
      <c r="DG40" s="7">
        <f t="shared" si="20"/>
        <v>3.5363655546218696E+16</v>
      </c>
      <c r="DH40" s="7"/>
      <c r="DI40" s="7">
        <f>(1 - 'Initial absorption'!$M40)*DB40</f>
        <v>3962573384612137.5</v>
      </c>
      <c r="DJ40" s="7">
        <f t="shared" si="76"/>
        <v>6302265786449033</v>
      </c>
      <c r="DK40" s="7"/>
      <c r="DT40" s="7">
        <f t="shared" si="21"/>
        <v>3674842583335724.5</v>
      </c>
      <c r="DU40" s="7">
        <f t="shared" si="22"/>
        <v>3674842583335724.5</v>
      </c>
      <c r="DV40" s="7">
        <f t="shared" si="23"/>
        <v>2.1512903192763736E+16</v>
      </c>
      <c r="DW40" s="7">
        <f t="shared" si="47"/>
        <v>3008348766377959</v>
      </c>
      <c r="DX40" s="7"/>
      <c r="DY40" s="7">
        <f t="shared" si="24"/>
        <v>2047310743689730.5</v>
      </c>
      <c r="DZ40" s="7">
        <f t="shared" si="48"/>
        <v>2047310743689730.5</v>
      </c>
      <c r="EA40" s="7">
        <f t="shared" si="25"/>
        <v>1.1985165850158156E+16</v>
      </c>
      <c r="EB40" s="7">
        <f t="shared" si="49"/>
        <v>2658853236487097</v>
      </c>
      <c r="ED40" s="7">
        <f t="shared" si="77"/>
        <v>1023775773155002.3</v>
      </c>
      <c r="EE40" s="7">
        <f t="shared" si="78"/>
        <v>1386630740280966.5</v>
      </c>
      <c r="EF40" s="7">
        <f t="shared" si="79"/>
        <v>1.7819704432270868E+16</v>
      </c>
      <c r="EG40" s="7"/>
      <c r="EH40" s="7">
        <f t="shared" si="50"/>
        <v>1644635001131686.5</v>
      </c>
      <c r="EI40" s="7">
        <f>'Initial absorption'!$G40*EH40*$E40</f>
        <v>843564749461081.5</v>
      </c>
      <c r="EJ40" s="7">
        <f t="shared" si="80"/>
        <v>2234920608178761.8</v>
      </c>
      <c r="EK40" s="7">
        <f>'Initial absorption'!$M40*EJ40*$I40</f>
        <v>754373184781302.88</v>
      </c>
      <c r="EL40" s="7"/>
      <c r="EM40" s="7">
        <f t="shared" si="81"/>
        <v>377297246047560.5</v>
      </c>
      <c r="EN40" s="7">
        <f t="shared" si="93"/>
        <v>459109795451964.19</v>
      </c>
      <c r="EO40" s="7">
        <f t="shared" si="27"/>
        <v>8738525053839066</v>
      </c>
      <c r="EP40" s="7"/>
      <c r="EQ40" s="7">
        <f>(1 - 'Initial absorption'!$M40)*EJ40</f>
        <v>1429805316376722</v>
      </c>
      <c r="ER40" s="7">
        <f t="shared" si="83"/>
        <v>1557319417922176</v>
      </c>
      <c r="ES40" s="7"/>
      <c r="FB40" s="7">
        <f t="shared" si="28"/>
        <v>1324383096261657.3</v>
      </c>
      <c r="FC40" s="7">
        <f t="shared" si="29"/>
        <v>1324383096261657.3</v>
      </c>
      <c r="FD40" s="7">
        <f t="shared" si="30"/>
        <v>7753073687893213</v>
      </c>
      <c r="FE40" s="7">
        <f t="shared" si="51"/>
        <v>1084184196601433.3</v>
      </c>
      <c r="FF40" s="7"/>
      <c r="FG40" s="7">
        <f t="shared" si="31"/>
        <v>523946485270411.56</v>
      </c>
      <c r="FH40" s="7">
        <f t="shared" si="52"/>
        <v>523946485270411.56</v>
      </c>
      <c r="FI40" s="7">
        <f t="shared" si="32"/>
        <v>3067236149631128</v>
      </c>
      <c r="FJ40" s="7">
        <f t="shared" si="53"/>
        <v>680452057608308.38</v>
      </c>
      <c r="FL40" s="7">
        <f t="shared" si="84"/>
        <v>368960383358229.13</v>
      </c>
      <c r="FM40" s="7">
        <f t="shared" si="85"/>
        <v>499730334440050.44</v>
      </c>
      <c r="FN40" s="7">
        <f t="shared" si="86"/>
        <v>6422075176089908</v>
      </c>
      <c r="FO40" s="7"/>
      <c r="FP40" s="7">
        <f t="shared" si="54"/>
        <v>420893961042113.81</v>
      </c>
      <c r="FQ40" s="7">
        <f>'Initial absorption'!$G40*FP40*$E40</f>
        <v>215884563171682.03</v>
      </c>
      <c r="FR40" s="7">
        <f t="shared" si="87"/>
        <v>805447038297903.13</v>
      </c>
      <c r="FS40" s="7">
        <f>'Initial absorption'!$M40*FR40*$I40</f>
        <v>271869902326685.81</v>
      </c>
      <c r="FT40" s="7"/>
      <c r="FU40" s="7">
        <f t="shared" si="88"/>
        <v>96557675271391.969</v>
      </c>
      <c r="FV40" s="7">
        <f t="shared" si="94"/>
        <v>117495091754732.36</v>
      </c>
      <c r="FW40" s="7">
        <f t="shared" si="34"/>
        <v>2236357867274635.3</v>
      </c>
      <c r="FX40" s="7"/>
      <c r="FY40" s="7">
        <f>(1 - 'Initial absorption'!$M40)*FR40</f>
        <v>515290097197990.94</v>
      </c>
      <c r="FZ40" s="7">
        <f t="shared" si="90"/>
        <v>398548211588609.06</v>
      </c>
      <c r="GA40" s="7"/>
    </row>
    <row r="41" spans="3:183" x14ac:dyDescent="0.25">
      <c r="C41">
        <v>475</v>
      </c>
      <c r="D41">
        <f>'Input spectra'!B41</f>
        <v>0.26287754085331899</v>
      </c>
      <c r="E41">
        <f>'Initial absorption'!I41</f>
        <v>0.95906682496019535</v>
      </c>
      <c r="F41">
        <f>'Input spectra'!C41</f>
        <v>2.6326605081381901E-2</v>
      </c>
      <c r="G41">
        <f t="shared" si="55"/>
        <v>3.4784029248614641E-3</v>
      </c>
      <c r="H41">
        <f>'Input spectra'!D41</f>
        <v>0.20498783228682699</v>
      </c>
      <c r="I41">
        <f>'Initial absorption'!O41</f>
        <v>0.93596442417429093</v>
      </c>
      <c r="J41">
        <f>'Input spectra'!E41</f>
        <v>0.43983858708408002</v>
      </c>
      <c r="K41">
        <f t="shared" si="56"/>
        <v>4.2905305663090171E-2</v>
      </c>
      <c r="M41">
        <f>'Reaching edge prob after ems 1'!$EZ42</f>
        <v>0.15320459833849701</v>
      </c>
      <c r="N41">
        <f>'Reaching edge prob after ems 2'!$EZ42</f>
        <v>0.22554620200049802</v>
      </c>
      <c r="O41">
        <f>1-EXP(-'Reaching edge prob after ems 1'!FC42*_k_in_ec_correction*($D41*_c1+'Input spectra'!S41))</f>
        <v>0.26972412879487728</v>
      </c>
      <c r="P41">
        <f>1-EXP(-(_t-'Reaching edge prob after ems 1'!FC42)*_k_in_ec_correction*($D41*_c1+'Input spectra'!S41))</f>
        <v>0.35681951376309984</v>
      </c>
      <c r="Q41">
        <f>1-EXP(-'Reaching edge prob after ems 2'!FC42*_k_in_ec_correction*($H41*_c2+'Input spectra'!S41))</f>
        <v>0.1936846563164325</v>
      </c>
      <c r="R41">
        <f>1-EXP(-(_t-'Reaching edge prob after ems 2'!FC42)*_k_in_ec_correction*($H41*_c2+'Input spectra'!S41))</f>
        <v>0.23490754372399791</v>
      </c>
      <c r="S41" s="16"/>
      <c r="T41" s="16"/>
      <c r="V41" s="7">
        <f t="shared" si="95"/>
        <v>1.2540295245076821E+17</v>
      </c>
      <c r="W41" s="7">
        <f t="shared" si="96"/>
        <v>1.2540295245076821E+17</v>
      </c>
      <c r="X41" s="7">
        <f t="shared" si="97"/>
        <v>7.3412167051555789E+17</v>
      </c>
      <c r="Y41" s="7">
        <f t="shared" si="35"/>
        <v>1.1247081566292248E+17</v>
      </c>
      <c r="Z41" s="7"/>
      <c r="AA41" s="7">
        <f t="shared" si="98"/>
        <v>2.1364945942119411E+17</v>
      </c>
      <c r="AB41" s="7">
        <f t="shared" si="99"/>
        <v>2.1364945942119411E+17</v>
      </c>
      <c r="AC41" s="7">
        <f t="shared" si="100"/>
        <v>1.2507257204857946E+18</v>
      </c>
      <c r="AD41" s="7">
        <f t="shared" si="37"/>
        <v>2.8209643599990746E+17</v>
      </c>
      <c r="AF41" s="7">
        <f t="shared" si="101"/>
        <v>3.2439670113026076E+16</v>
      </c>
      <c r="AG41" s="7">
        <f t="shared" si="58"/>
        <v>4.2914615641109696E+16</v>
      </c>
      <c r="AH41" s="7">
        <f t="shared" si="102"/>
        <v>5.9620471159730829E+17</v>
      </c>
      <c r="AI41" s="7"/>
      <c r="AJ41" s="7">
        <f t="shared" si="38"/>
        <v>1.7226883730100854E+17</v>
      </c>
      <c r="AK41" s="7">
        <f>'Initial absorption'!$G41*AJ41*$E41</f>
        <v>8.195312434471232E+16</v>
      </c>
      <c r="AL41" s="7">
        <f t="shared" si="59"/>
        <v>8.0656731932827968E+16</v>
      </c>
      <c r="AM41" s="7">
        <f>'Initial absorption'!$M41*AL41*$I41</f>
        <v>2.6776216271523876E+16</v>
      </c>
      <c r="AN41" s="7"/>
      <c r="AO41" s="7">
        <f t="shared" si="103"/>
        <v>3.8730790154693416E+16</v>
      </c>
      <c r="AP41" s="7">
        <f t="shared" si="61"/>
        <v>4.6974060592928496E+16</v>
      </c>
      <c r="AQ41" s="7">
        <f t="shared" si="104"/>
        <v>9.066025504921888E+17</v>
      </c>
      <c r="AR41" s="7"/>
      <c r="AS41" s="7">
        <f>(1 - 'Initial absorption'!$M41)*AL41</f>
        <v>5.204857591755432E+16</v>
      </c>
      <c r="AT41" s="7">
        <f t="shared" si="62"/>
        <v>1.6346158969060144E+17</v>
      </c>
      <c r="AU41" s="7"/>
      <c r="BD41" s="7">
        <f t="shared" si="7"/>
        <v>4.5475103156931888E+16</v>
      </c>
      <c r="BE41" s="7">
        <f t="shared" si="8"/>
        <v>4.5475103156931888E+16</v>
      </c>
      <c r="BF41" s="7">
        <f t="shared" si="9"/>
        <v>2.6621589080640221E+17</v>
      </c>
      <c r="BG41" s="7">
        <f t="shared" si="39"/>
        <v>4.0785498622320024E+16</v>
      </c>
      <c r="BH41" s="7"/>
      <c r="BI41" s="7">
        <f t="shared" si="10"/>
        <v>5.0476790305003392E+16</v>
      </c>
      <c r="BJ41" s="7">
        <f t="shared" si="40"/>
        <v>5.0476790305003392E+16</v>
      </c>
      <c r="BK41" s="7">
        <f t="shared" si="11"/>
        <v>2.9549627737449338E+17</v>
      </c>
      <c r="BL41" s="7">
        <f t="shared" si="41"/>
        <v>6.6648063067102672E+16</v>
      </c>
      <c r="BN41" s="7">
        <f t="shared" si="63"/>
        <v>1.1763657202136826E+16</v>
      </c>
      <c r="BO41" s="7">
        <f t="shared" si="64"/>
        <v>1.5562205953529692E+16</v>
      </c>
      <c r="BP41" s="7">
        <f t="shared" si="65"/>
        <v>2.1620281048151933E+17</v>
      </c>
      <c r="BQ41" s="7"/>
      <c r="BR41" s="7">
        <f t="shared" si="42"/>
        <v>4.0700210522822176E+16</v>
      </c>
      <c r="BS41" s="7">
        <f>'Initial absorption'!$G41*BR41*$E41</f>
        <v>1.9362233274986448E+16</v>
      </c>
      <c r="BT41" s="7">
        <f t="shared" si="66"/>
        <v>2.9248698960148644E+16</v>
      </c>
      <c r="BU41" s="7">
        <f>'Initial absorption'!$M41*BT41*$I41</f>
        <v>9709908525302884</v>
      </c>
      <c r="BV41" s="7"/>
      <c r="BW41" s="7">
        <f t="shared" si="67"/>
        <v>9150530866223254</v>
      </c>
      <c r="BX41" s="7">
        <f t="shared" si="91"/>
        <v>1.1098084744737534E+16</v>
      </c>
      <c r="BY41" s="7">
        <f t="shared" si="13"/>
        <v>2.1419378712753165E+17</v>
      </c>
      <c r="BZ41" s="7"/>
      <c r="CA41" s="7">
        <f>(1 - 'Initial absorption'!$M41)*BT41</f>
        <v>1.8874470758185756E+16</v>
      </c>
      <c r="CB41" s="7">
        <f t="shared" si="69"/>
        <v>3.8619411479383736E+16</v>
      </c>
      <c r="CC41" s="7"/>
      <c r="CL41" s="7">
        <f t="shared" si="14"/>
        <v>1.6440219006186752E+16</v>
      </c>
      <c r="CM41" s="7">
        <f t="shared" si="15"/>
        <v>1.6440219006186752E+16</v>
      </c>
      <c r="CN41" s="7">
        <f t="shared" si="16"/>
        <v>9.6242718409693296E+16</v>
      </c>
      <c r="CO41" s="7">
        <f t="shared" si="43"/>
        <v>1.4744827016962132E+16</v>
      </c>
      <c r="CP41" s="7"/>
      <c r="CQ41" s="7">
        <f t="shared" si="17"/>
        <v>1.2149958214949418E+16</v>
      </c>
      <c r="CR41" s="7">
        <f t="shared" si="44"/>
        <v>1.2149958214949418E+16</v>
      </c>
      <c r="CS41" s="7">
        <f t="shared" si="18"/>
        <v>7.1127094275986896E+16</v>
      </c>
      <c r="CT41" s="7">
        <f t="shared" si="45"/>
        <v>1.6042445973280206E+16</v>
      </c>
      <c r="CV41" s="7">
        <f t="shared" si="70"/>
        <v>4252812798454432.5</v>
      </c>
      <c r="CW41" s="7">
        <f t="shared" si="71"/>
        <v>5626069130893488</v>
      </c>
      <c r="CX41" s="7">
        <f t="shared" si="72"/>
        <v>7.816192393897752E+16</v>
      </c>
      <c r="CY41" s="7"/>
      <c r="CZ41" s="7">
        <f t="shared" si="46"/>
        <v>9796697733827924</v>
      </c>
      <c r="DA41" s="7">
        <f>'Initial absorption'!$G41*CZ41*$E41</f>
        <v>4660564267610929</v>
      </c>
      <c r="DB41" s="7">
        <f t="shared" si="73"/>
        <v>1.0574028054240322E+16</v>
      </c>
      <c r="DC41" s="7">
        <f>'Initial absorption'!$M41*DB41*$I41</f>
        <v>3510338880049048.5</v>
      </c>
      <c r="DD41" s="7"/>
      <c r="DE41" s="7">
        <f t="shared" si="74"/>
        <v>2202568091144994</v>
      </c>
      <c r="DF41" s="7">
        <f t="shared" si="92"/>
        <v>2671351825259832</v>
      </c>
      <c r="DG41" s="7">
        <f t="shared" si="20"/>
        <v>5.15572711294862E+16</v>
      </c>
      <c r="DH41" s="7"/>
      <c r="DI41" s="7">
        <f>(1 - 'Initial absorption'!$M41)*DB41</f>
        <v>6823523452373778</v>
      </c>
      <c r="DJ41" s="7">
        <f t="shared" si="76"/>
        <v>9295841374326440</v>
      </c>
      <c r="DK41" s="7"/>
      <c r="DT41" s="7">
        <f t="shared" si="21"/>
        <v>5932082577631374</v>
      </c>
      <c r="DU41" s="7">
        <f t="shared" si="22"/>
        <v>5932082577631374</v>
      </c>
      <c r="DV41" s="7">
        <f t="shared" si="23"/>
        <v>3.4727016281667324E+16</v>
      </c>
      <c r="DW41" s="7">
        <f t="shared" si="47"/>
        <v>5320338580927288</v>
      </c>
      <c r="DX41" s="7"/>
      <c r="DY41" s="7">
        <f t="shared" si="24"/>
        <v>3002311628266776</v>
      </c>
      <c r="DZ41" s="7">
        <f t="shared" si="48"/>
        <v>3002311628266776</v>
      </c>
      <c r="EA41" s="7">
        <f t="shared" si="25"/>
        <v>1.7575838406330824E+16</v>
      </c>
      <c r="EB41" s="7">
        <f t="shared" si="49"/>
        <v>3964163599522403</v>
      </c>
      <c r="ED41" s="7">
        <f t="shared" si="77"/>
        <v>1534531668838809</v>
      </c>
      <c r="EE41" s="7">
        <f t="shared" si="78"/>
        <v>2030040272539166.8</v>
      </c>
      <c r="EF41" s="7">
        <f t="shared" si="79"/>
        <v>2.8202969015076524E+16</v>
      </c>
      <c r="EG41" s="7"/>
      <c r="EH41" s="7">
        <f t="shared" si="50"/>
        <v>2420809932391096.5</v>
      </c>
      <c r="EI41" s="7">
        <f>'Initial absorption'!$G41*EH41*$E41</f>
        <v>1151647277084168.5</v>
      </c>
      <c r="EJ41" s="7">
        <f t="shared" si="80"/>
        <v>3815399756678391</v>
      </c>
      <c r="EK41" s="7">
        <f>'Initial absorption'!$M41*EJ41*$I41</f>
        <v>1266626685695895.3</v>
      </c>
      <c r="EL41" s="7"/>
      <c r="EM41" s="7">
        <f t="shared" si="81"/>
        <v>544264899936653.88</v>
      </c>
      <c r="EN41" s="7">
        <f t="shared" si="93"/>
        <v>660103558076529.5</v>
      </c>
      <c r="EO41" s="7">
        <f t="shared" si="27"/>
        <v>1.2740043372602146E+16</v>
      </c>
      <c r="EP41" s="7"/>
      <c r="EQ41" s="7">
        <f>(1 - 'Initial absorption'!$M41)*EJ41</f>
        <v>2462114681967015</v>
      </c>
      <c r="ER41" s="7">
        <f t="shared" si="83"/>
        <v>2297045978176631</v>
      </c>
      <c r="ES41" s="7"/>
      <c r="FB41" s="7">
        <f t="shared" si="28"/>
        <v>2137873858072014</v>
      </c>
      <c r="FC41" s="7">
        <f t="shared" si="29"/>
        <v>2137873858072014</v>
      </c>
      <c r="FD41" s="7">
        <f t="shared" si="30"/>
        <v>1.2515331556133176E+16</v>
      </c>
      <c r="FE41" s="7">
        <f t="shared" si="51"/>
        <v>1917406344130500</v>
      </c>
      <c r="FF41" s="7"/>
      <c r="FG41" s="7">
        <f t="shared" si="31"/>
        <v>768349714456077.25</v>
      </c>
      <c r="FH41" s="7">
        <f t="shared" si="52"/>
        <v>768349714456077.25</v>
      </c>
      <c r="FI41" s="7">
        <f t="shared" si="32"/>
        <v>4497997574164705.5</v>
      </c>
      <c r="FJ41" s="7">
        <f t="shared" si="53"/>
        <v>1014506269460302.8</v>
      </c>
      <c r="FL41" s="7">
        <f t="shared" si="84"/>
        <v>553032614812998.56</v>
      </c>
      <c r="FM41" s="7">
        <f t="shared" si="85"/>
        <v>731609847418506.75</v>
      </c>
      <c r="FN41" s="7">
        <f t="shared" si="86"/>
        <v>1.0164118484241012E+16</v>
      </c>
      <c r="FO41" s="7"/>
      <c r="FP41" s="7">
        <f t="shared" si="54"/>
        <v>619532164080822.88</v>
      </c>
      <c r="FQ41" s="7">
        <f>'Initial absorption'!$G41*FP41*$E41</f>
        <v>294728850986255.19</v>
      </c>
      <c r="FR41" s="7">
        <f t="shared" si="87"/>
        <v>1375038747547915.8</v>
      </c>
      <c r="FS41" s="7">
        <f>'Initial absorption'!$M41*FR41*$I41</f>
        <v>456481858411163.06</v>
      </c>
      <c r="FT41" s="7"/>
      <c r="FU41" s="7">
        <f t="shared" si="88"/>
        <v>139287932844003.5</v>
      </c>
      <c r="FV41" s="7">
        <f t="shared" si="94"/>
        <v>168933289797215.81</v>
      </c>
      <c r="FW41" s="7">
        <f t="shared" si="34"/>
        <v>3260423933123806</v>
      </c>
      <c r="FX41" s="7"/>
      <c r="FY41" s="7">
        <f>(1 - 'Initial absorption'!$M41)*FR41</f>
        <v>887325917208373.75</v>
      </c>
      <c r="FZ41" s="7">
        <f t="shared" si="90"/>
        <v>587858570312165</v>
      </c>
      <c r="GA41" s="7"/>
    </row>
    <row r="42" spans="3:183" x14ac:dyDescent="0.25">
      <c r="C42">
        <v>480</v>
      </c>
      <c r="D42">
        <f>'Input spectra'!B42</f>
        <v>0.233058421543754</v>
      </c>
      <c r="E42">
        <f>'Initial absorption'!I42</f>
        <v>0.95421965507567041</v>
      </c>
      <c r="F42">
        <f>'Input spectra'!C42</f>
        <v>3.6344244776385898E-2</v>
      </c>
      <c r="G42">
        <f t="shared" si="55"/>
        <v>4.8019836565051637E-3</v>
      </c>
      <c r="H42">
        <f>'Input spectra'!D42</f>
        <v>0.202975583817886</v>
      </c>
      <c r="I42">
        <f>'Initial absorption'!O42</f>
        <v>0.93557695713311007</v>
      </c>
      <c r="J42">
        <f>'Input spectra'!E42</f>
        <v>0.71904464786952105</v>
      </c>
      <c r="K42">
        <f t="shared" si="56"/>
        <v>7.0141254787982846E-2</v>
      </c>
      <c r="M42">
        <f>'Reaching edge prob after ems 1'!$EZ43</f>
        <v>0.16943784964520228</v>
      </c>
      <c r="N42">
        <f>'Reaching edge prob after ems 2'!$EZ43</f>
        <v>0.22735451230063355</v>
      </c>
      <c r="O42">
        <f>1-EXP(-'Reaching edge prob after ems 1'!FC43*_k_in_ec_correction*($D42*_c1+'Input spectra'!S42))</f>
        <v>0.24878248249811008</v>
      </c>
      <c r="P42">
        <f>1-EXP(-(_t-'Reaching edge prob after ems 1'!FC43)*_k_in_ec_correction*($D42*_c1+'Input spectra'!S42))</f>
        <v>0.3211047520831859</v>
      </c>
      <c r="Q42">
        <f>1-EXP(-'Reaching edge prob after ems 2'!FC43*_k_in_ec_correction*($H42*_c2+'Input spectra'!S42))</f>
        <v>0.19224466544519991</v>
      </c>
      <c r="R42">
        <f>1-EXP(-(_t-'Reaching edge prob after ems 2'!FC43)*_k_in_ec_correction*($H42*_c2+'Input spectra'!S42))</f>
        <v>0.23279348254081145</v>
      </c>
      <c r="S42" s="16"/>
      <c r="T42" s="16"/>
      <c r="V42" s="7">
        <f t="shared" si="95"/>
        <v>1.7312052144449782E+17</v>
      </c>
      <c r="W42" s="7">
        <f t="shared" si="96"/>
        <v>1.7312052144449782E+17</v>
      </c>
      <c r="X42" s="7">
        <f t="shared" si="97"/>
        <v>1.0134651849864054E+18</v>
      </c>
      <c r="Y42" s="7">
        <f t="shared" si="35"/>
        <v>1.7171936163437366E+17</v>
      </c>
      <c r="Z42" s="7"/>
      <c r="AA42" s="7">
        <f t="shared" si="98"/>
        <v>3.4927244863957152E+17</v>
      </c>
      <c r="AB42" s="7">
        <f t="shared" si="99"/>
        <v>3.4927244863957152E+17</v>
      </c>
      <c r="AC42" s="7">
        <f t="shared" si="100"/>
        <v>2.0446765283377577E+18</v>
      </c>
      <c r="AD42" s="7">
        <f t="shared" si="37"/>
        <v>4.6486643491278342E+17</v>
      </c>
      <c r="AF42" s="7">
        <f t="shared" si="101"/>
        <v>4.1097623255911768E+16</v>
      </c>
      <c r="AG42" s="7">
        <f t="shared" si="58"/>
        <v>5.3044900888059808E+16</v>
      </c>
      <c r="AH42" s="7">
        <f t="shared" si="102"/>
        <v>8.0321040922036198E+17</v>
      </c>
      <c r="AI42" s="7"/>
      <c r="AJ42" s="7">
        <f t="shared" si="38"/>
        <v>2.8212668360163133E+17</v>
      </c>
      <c r="AK42" s="7">
        <f>'Initial absorption'!$G42*AJ42*$E42</f>
        <v>1.2302255766583029E+17</v>
      </c>
      <c r="AL42" s="7">
        <f t="shared" si="59"/>
        <v>1.1753069932555048E+17</v>
      </c>
      <c r="AM42" s="7">
        <f>'Initial absorption'!$M42*AL42*$I42</f>
        <v>3.8708425958922736E+16</v>
      </c>
      <c r="AN42" s="7"/>
      <c r="AO42" s="7">
        <f t="shared" si="103"/>
        <v>6.2820030538570856E+16</v>
      </c>
      <c r="AP42" s="7">
        <f t="shared" si="61"/>
        <v>7.6070218377855024E+16</v>
      </c>
      <c r="AQ42" s="7">
        <f t="shared" si="104"/>
        <v>1.4780339200547118E+18</v>
      </c>
      <c r="AR42" s="7"/>
      <c r="AS42" s="7">
        <f>(1 - 'Initial absorption'!$M42)*AL42</f>
        <v>7.6156843691550016E+16</v>
      </c>
      <c r="AT42" s="7">
        <f t="shared" si="62"/>
        <v>2.6796409896520896E+17</v>
      </c>
      <c r="AU42" s="7"/>
      <c r="BD42" s="7">
        <f t="shared" si="7"/>
        <v>6.2779012913281296E+16</v>
      </c>
      <c r="BE42" s="7">
        <f t="shared" si="8"/>
        <v>6.2779012913281296E+16</v>
      </c>
      <c r="BF42" s="7">
        <f t="shared" si="9"/>
        <v>3.675147429348544E+17</v>
      </c>
      <c r="BG42" s="7">
        <f t="shared" si="39"/>
        <v>6.2270907755791024E+16</v>
      </c>
      <c r="BH42" s="7"/>
      <c r="BI42" s="7">
        <f t="shared" si="10"/>
        <v>8.2519058073244064E+16</v>
      </c>
      <c r="BJ42" s="7">
        <f t="shared" si="40"/>
        <v>8.2519058073244064E+16</v>
      </c>
      <c r="BK42" s="7">
        <f t="shared" si="11"/>
        <v>4.8307498011964998E+17</v>
      </c>
      <c r="BL42" s="7">
        <f t="shared" si="41"/>
        <v>1.0982927650974128E+17</v>
      </c>
      <c r="BN42" s="7">
        <f t="shared" si="63"/>
        <v>1.4903306664976862E+16</v>
      </c>
      <c r="BO42" s="7">
        <f t="shared" si="64"/>
        <v>1.9235769913637072E+16</v>
      </c>
      <c r="BP42" s="7">
        <f t="shared" si="65"/>
        <v>2.9126966711854061E+17</v>
      </c>
      <c r="BQ42" s="7"/>
      <c r="BR42" s="7">
        <f t="shared" si="42"/>
        <v>6.6655209361100232E+16</v>
      </c>
      <c r="BS42" s="7">
        <f>'Initial absorption'!$G42*BR42*$E42</f>
        <v>2.9065291636620396E+16</v>
      </c>
      <c r="BT42" s="7">
        <f t="shared" si="66"/>
        <v>4.2620373535734976E+16</v>
      </c>
      <c r="BU42" s="7">
        <f>'Initial absorption'!$M42*BT42*$I42</f>
        <v>1.4036907657461522E+16</v>
      </c>
      <c r="BV42" s="7"/>
      <c r="BW42" s="7">
        <f t="shared" si="67"/>
        <v>1.484185130652753E+16</v>
      </c>
      <c r="BX42" s="7">
        <f t="shared" si="91"/>
        <v>1.7972338764241662E+16</v>
      </c>
      <c r="BY42" s="7">
        <f t="shared" si="13"/>
        <v>3.4920007964636512E+17</v>
      </c>
      <c r="BZ42" s="7"/>
      <c r="CA42" s="7">
        <f>(1 - 'Initial absorption'!$M42)*BT42</f>
        <v>2.761689621573466E+16</v>
      </c>
      <c r="CB42" s="7">
        <f t="shared" si="69"/>
        <v>6.330915916838612E+16</v>
      </c>
      <c r="CC42" s="7"/>
      <c r="CL42" s="7">
        <f t="shared" si="14"/>
        <v>2.2695951182889072E+16</v>
      </c>
      <c r="CM42" s="7">
        <f t="shared" si="15"/>
        <v>2.2695951182889072E+16</v>
      </c>
      <c r="CN42" s="7">
        <f t="shared" si="16"/>
        <v>1.3286441244565776E+17</v>
      </c>
      <c r="CO42" s="7">
        <f t="shared" si="43"/>
        <v>2.2512260339165504E+16</v>
      </c>
      <c r="CP42" s="7"/>
      <c r="CQ42" s="7">
        <f t="shared" si="17"/>
        <v>1.9862655716988392E+16</v>
      </c>
      <c r="CR42" s="7">
        <f t="shared" si="44"/>
        <v>1.9862655716988392E+16</v>
      </c>
      <c r="CS42" s="7">
        <f t="shared" si="18"/>
        <v>1.1627801188776229E+17</v>
      </c>
      <c r="CT42" s="7">
        <f t="shared" si="45"/>
        <v>2.6436330684029464E+16</v>
      </c>
      <c r="CV42" s="7">
        <f t="shared" si="70"/>
        <v>5387862994901954</v>
      </c>
      <c r="CW42" s="7">
        <f t="shared" si="71"/>
        <v>6954140797470763</v>
      </c>
      <c r="CX42" s="7">
        <f t="shared" si="72"/>
        <v>1.0530019251991496E+17</v>
      </c>
      <c r="CY42" s="7"/>
      <c r="CZ42" s="7">
        <f t="shared" si="46"/>
        <v>1.6044166113822772E+16</v>
      </c>
      <c r="DA42" s="7">
        <f>'Initial absorption'!$G42*CZ42*$E42</f>
        <v>6996127859089572</v>
      </c>
      <c r="DB42" s="7">
        <f t="shared" si="73"/>
        <v>1.5408173405015386E+16</v>
      </c>
      <c r="DC42" s="7">
        <f>'Initial absorption'!$M42*DB42*$I42</f>
        <v>5074641288045335</v>
      </c>
      <c r="DD42" s="7"/>
      <c r="DE42" s="7">
        <f t="shared" si="74"/>
        <v>3572490883774108.5</v>
      </c>
      <c r="DF42" s="7">
        <f t="shared" si="92"/>
        <v>4326011295310255.5</v>
      </c>
      <c r="DG42" s="7">
        <f t="shared" si="20"/>
        <v>8.4053806724311296E+16</v>
      </c>
      <c r="DH42" s="7"/>
      <c r="DI42" s="7">
        <f>(1 - 'Initial absorption'!$M42)*DB42</f>
        <v>9984096583376292</v>
      </c>
      <c r="DJ42" s="7">
        <f t="shared" si="76"/>
        <v>1.5238758920121506E+16</v>
      </c>
      <c r="DK42" s="7"/>
      <c r="DT42" s="7">
        <f t="shared" si="21"/>
        <v>8189322571926999</v>
      </c>
      <c r="DU42" s="7">
        <f t="shared" si="22"/>
        <v>8189322571926999</v>
      </c>
      <c r="DV42" s="7">
        <f t="shared" si="23"/>
        <v>4.7941129370570768E+16</v>
      </c>
      <c r="DW42" s="7">
        <f t="shared" si="47"/>
        <v>8123041870111961</v>
      </c>
      <c r="DX42" s="7"/>
      <c r="DY42" s="7">
        <f t="shared" si="24"/>
        <v>4908155334559072</v>
      </c>
      <c r="DZ42" s="7">
        <f t="shared" si="48"/>
        <v>4908155334559072</v>
      </c>
      <c r="EA42" s="7">
        <f t="shared" si="25"/>
        <v>2.8732841794701144E+16</v>
      </c>
      <c r="EB42" s="7">
        <f t="shared" si="49"/>
        <v>6532541233245539</v>
      </c>
      <c r="ED42" s="7">
        <f t="shared" si="77"/>
        <v>1944088955913244.3</v>
      </c>
      <c r="EE42" s="7">
        <f t="shared" si="78"/>
        <v>2509245007718436.5</v>
      </c>
      <c r="EF42" s="7">
        <f t="shared" si="79"/>
        <v>3.7995201720460664E+16</v>
      </c>
      <c r="EG42" s="7"/>
      <c r="EH42" s="7">
        <f t="shared" si="50"/>
        <v>3964588654313690</v>
      </c>
      <c r="EI42" s="7">
        <f>'Initial absorption'!$G42*EH42*$E42</f>
        <v>1728775988574312.3</v>
      </c>
      <c r="EJ42" s="7">
        <f t="shared" si="80"/>
        <v>5559692177739142</v>
      </c>
      <c r="EK42" s="7">
        <f>'Initial absorption'!$M42*EJ42*$I42</f>
        <v>1831069960881554.8</v>
      </c>
      <c r="EL42" s="7"/>
      <c r="EM42" s="7">
        <f t="shared" si="81"/>
        <v>882779243556164.75</v>
      </c>
      <c r="EN42" s="7">
        <f t="shared" si="93"/>
        <v>1068977669399949.5</v>
      </c>
      <c r="EO42" s="7">
        <f t="shared" si="27"/>
        <v>2.0770089646727108E+16</v>
      </c>
      <c r="EP42" s="7"/>
      <c r="EQ42" s="7">
        <f>(1 - 'Initial absorption'!$M42)*EJ42</f>
        <v>3602536278461219</v>
      </c>
      <c r="ER42" s="7">
        <f t="shared" si="83"/>
        <v>3765568761375804</v>
      </c>
      <c r="ES42" s="7"/>
      <c r="FB42" s="7">
        <f t="shared" si="28"/>
        <v>2951364619882362</v>
      </c>
      <c r="FC42" s="7">
        <f t="shared" si="29"/>
        <v>2951364619882362</v>
      </c>
      <c r="FD42" s="7">
        <f t="shared" si="30"/>
        <v>1.7277589424373088E+16</v>
      </c>
      <c r="FE42" s="7">
        <f t="shared" si="51"/>
        <v>2927477599118464.5</v>
      </c>
      <c r="FF42" s="7"/>
      <c r="FG42" s="7">
        <f t="shared" si="31"/>
        <v>1256092043979999.5</v>
      </c>
      <c r="FH42" s="7">
        <f t="shared" si="52"/>
        <v>1256092043979999.5</v>
      </c>
      <c r="FI42" s="7">
        <f t="shared" si="32"/>
        <v>7353290904453901</v>
      </c>
      <c r="FJ42" s="7">
        <f t="shared" si="53"/>
        <v>1671803867386801.3</v>
      </c>
      <c r="FL42" s="7">
        <f t="shared" si="84"/>
        <v>700633698574199.63</v>
      </c>
      <c r="FM42" s="7">
        <f t="shared" si="85"/>
        <v>904311299665172.5</v>
      </c>
      <c r="FN42" s="7">
        <f t="shared" si="86"/>
        <v>1.3693158756191766E+16</v>
      </c>
      <c r="FO42" s="7"/>
      <c r="FP42" s="7">
        <f t="shared" si="54"/>
        <v>1014615049216687.1</v>
      </c>
      <c r="FQ42" s="7">
        <f>'Initial absorption'!$G42*FP42*$E42</f>
        <v>442427269932142.56</v>
      </c>
      <c r="FR42" s="7">
        <f t="shared" si="87"/>
        <v>2003667415307950</v>
      </c>
      <c r="FS42" s="7">
        <f>'Initial absorption'!$M42*FR42*$I42</f>
        <v>659902580660413.38</v>
      </c>
      <c r="FT42" s="7"/>
      <c r="FU42" s="7">
        <f t="shared" si="88"/>
        <v>225920311978307.72</v>
      </c>
      <c r="FV42" s="7">
        <f t="shared" si="94"/>
        <v>273572096683892.78</v>
      </c>
      <c r="FW42" s="7">
        <f t="shared" si="34"/>
        <v>5315468354130447</v>
      </c>
      <c r="FX42" s="7"/>
      <c r="FY42" s="7">
        <f>(1 - 'Initial absorption'!$M42)*FR42</f>
        <v>1298324497625845</v>
      </c>
      <c r="FZ42" s="7">
        <f t="shared" si="90"/>
        <v>963682002670089.38</v>
      </c>
      <c r="GA42" s="7"/>
    </row>
    <row r="43" spans="3:183" x14ac:dyDescent="0.25">
      <c r="C43">
        <v>485</v>
      </c>
      <c r="D43">
        <f>'Input spectra'!B43</f>
        <v>0.20323930223418801</v>
      </c>
      <c r="E43">
        <f>'Initial absorption'!I43</f>
        <v>0.94802233779069089</v>
      </c>
      <c r="F43">
        <f>'Input spectra'!C43</f>
        <v>6.6625171892558704E-2</v>
      </c>
      <c r="G43">
        <f t="shared" si="55"/>
        <v>8.8028514145322284E-3</v>
      </c>
      <c r="H43">
        <f>'Input spectra'!D43</f>
        <v>0.12839590979826501</v>
      </c>
      <c r="I43">
        <f>'Initial absorption'!O43</f>
        <v>0.90213320634776384</v>
      </c>
      <c r="J43">
        <f>'Input spectra'!E43</f>
        <v>0.91379427616511899</v>
      </c>
      <c r="K43">
        <f t="shared" si="56"/>
        <v>8.9138661052837284E-2</v>
      </c>
      <c r="M43">
        <f>'Reaching edge prob after ems 1'!$EZ44</f>
        <v>0.18975901923450247</v>
      </c>
      <c r="N43">
        <f>'Reaching edge prob after ems 2'!$EZ44</f>
        <v>0.31965872985016619</v>
      </c>
      <c r="O43">
        <f>1-EXP(-'Reaching edge prob after ems 1'!FC44*_k_in_ec_correction*($D43*_c1+'Input spectra'!S43))</f>
        <v>0.22615683846096268</v>
      </c>
      <c r="P43">
        <f>1-EXP(-(_t-'Reaching edge prob after ems 1'!FC44)*_k_in_ec_correction*($D43*_c1+'Input spectra'!S43))</f>
        <v>0.28441011937984439</v>
      </c>
      <c r="Q43">
        <f>1-EXP(-'Reaching edge prob after ems 2'!FC44*_k_in_ec_correction*($H43*_c2+'Input spectra'!S43))</f>
        <v>0.13568625827075964</v>
      </c>
      <c r="R43">
        <f>1-EXP(-(_t-'Reaching edge prob after ems 2'!FC44)*_k_in_ec_correction*($H43*_c2+'Input spectra'!S43))</f>
        <v>0.15471586084682154</v>
      </c>
      <c r="S43" s="16"/>
      <c r="T43" s="16"/>
      <c r="V43" s="7">
        <f t="shared" si="95"/>
        <v>3.1735931150406566E+17</v>
      </c>
      <c r="W43" s="7">
        <f t="shared" si="96"/>
        <v>3.1735931150406566E+17</v>
      </c>
      <c r="X43" s="7">
        <f t="shared" si="97"/>
        <v>1.8578537694835971E+18</v>
      </c>
      <c r="Y43" s="7">
        <f t="shared" si="35"/>
        <v>3.5254450917833082E+17</v>
      </c>
      <c r="Z43" s="7"/>
      <c r="AA43" s="7">
        <f t="shared" si="98"/>
        <v>4.4387113558897082E+17</v>
      </c>
      <c r="AB43" s="7">
        <f t="shared" si="99"/>
        <v>4.4387113558897082E+17</v>
      </c>
      <c r="AC43" s="7">
        <f t="shared" si="100"/>
        <v>2.5984668876128748E+18</v>
      </c>
      <c r="AD43" s="7">
        <f t="shared" si="37"/>
        <v>8.3062262485204608E+17</v>
      </c>
      <c r="AF43" s="7">
        <f t="shared" si="101"/>
        <v>6.8042386911292152E+16</v>
      </c>
      <c r="AG43" s="7">
        <f t="shared" si="58"/>
        <v>8.5568685501723344E+16</v>
      </c>
      <c r="AH43" s="7">
        <f t="shared" si="102"/>
        <v>1.4270668040525742E+18</v>
      </c>
      <c r="AI43" s="7"/>
      <c r="AJ43" s="7">
        <f t="shared" si="38"/>
        <v>3.8364392204651034E+17</v>
      </c>
      <c r="AK43" s="7">
        <f>'Initial absorption'!$G43*AJ43*$E43</f>
        <v>1.5089686436365376E+17</v>
      </c>
      <c r="AL43" s="7">
        <f t="shared" si="59"/>
        <v>2.2709911183288912E+17</v>
      </c>
      <c r="AM43" s="7">
        <f>'Initial absorption'!$M43*AL43*$I43</f>
        <v>5.0751743715356232E+16</v>
      </c>
      <c r="AN43" s="7"/>
      <c r="AO43" s="7">
        <f t="shared" si="103"/>
        <v>5.433296926245132E+16</v>
      </c>
      <c r="AP43" s="7">
        <f t="shared" si="61"/>
        <v>6.1953009972680328E+16</v>
      </c>
      <c r="AQ43" s="7">
        <f t="shared" si="104"/>
        <v>1.594831013087925E+18</v>
      </c>
      <c r="AR43" s="7"/>
      <c r="AS43" s="7">
        <f>(1 - 'Initial absorption'!$M43)*AL43</f>
        <v>1.708416286161679E+17</v>
      </c>
      <c r="AT43" s="7">
        <f t="shared" si="62"/>
        <v>3.7519723074126694E+17</v>
      </c>
      <c r="AU43" s="7"/>
      <c r="BD43" s="7">
        <f t="shared" si="7"/>
        <v>1.1508459048542808E+17</v>
      </c>
      <c r="BE43" s="7">
        <f t="shared" si="8"/>
        <v>1.1508459048542808E+17</v>
      </c>
      <c r="BF43" s="7">
        <f t="shared" si="9"/>
        <v>6.7371692744578419E+17</v>
      </c>
      <c r="BG43" s="7">
        <f t="shared" si="39"/>
        <v>1.2784386339379446E+17</v>
      </c>
      <c r="BH43" s="7"/>
      <c r="BI43" s="7">
        <f t="shared" si="10"/>
        <v>1.0486893013568563E+17</v>
      </c>
      <c r="BJ43" s="7">
        <f t="shared" si="40"/>
        <v>1.0486893013568563E+17</v>
      </c>
      <c r="BK43" s="7">
        <f t="shared" si="11"/>
        <v>6.1391341010581811E+17</v>
      </c>
      <c r="BL43" s="7">
        <f t="shared" si="41"/>
        <v>1.9624278091240998E+17</v>
      </c>
      <c r="BN43" s="7">
        <f t="shared" si="63"/>
        <v>2.4674335837903376E+16</v>
      </c>
      <c r="BO43" s="7">
        <f t="shared" si="64"/>
        <v>3.1029929711755312E+16</v>
      </c>
      <c r="BP43" s="7">
        <f t="shared" si="65"/>
        <v>5.1749985831953491E+17</v>
      </c>
      <c r="BQ43" s="7"/>
      <c r="BR43" s="7">
        <f t="shared" si="42"/>
        <v>9.0639657396716736E+16</v>
      </c>
      <c r="BS43" s="7">
        <f>'Initial absorption'!$G43*BR43*$E43</f>
        <v>3.56508712954464E+16</v>
      </c>
      <c r="BT43" s="7">
        <f t="shared" si="66"/>
        <v>8.2353368366686976E+16</v>
      </c>
      <c r="BU43" s="7">
        <f>'Initial absorption'!$M43*BT43*$I43</f>
        <v>1.8404198112927732E+16</v>
      </c>
      <c r="BV43" s="7"/>
      <c r="BW43" s="7">
        <f t="shared" si="67"/>
        <v>1.2836699440002832E+16</v>
      </c>
      <c r="BX43" s="7">
        <f t="shared" si="91"/>
        <v>1.4637009153342844E+16</v>
      </c>
      <c r="BY43" s="7">
        <f t="shared" si="13"/>
        <v>3.7679454391153722E+17</v>
      </c>
      <c r="BZ43" s="7"/>
      <c r="CA43" s="7">
        <f>(1 - 'Initial absorption'!$M43)*BT43</f>
        <v>6.1952613817992216E+16</v>
      </c>
      <c r="CB43" s="7">
        <f t="shared" si="69"/>
        <v>8.864404333365784E+16</v>
      </c>
      <c r="CC43" s="7"/>
      <c r="CL43" s="7">
        <f t="shared" si="14"/>
        <v>4.1605532268690384E+16</v>
      </c>
      <c r="CM43" s="7">
        <f t="shared" si="15"/>
        <v>4.1605532268690384E+16</v>
      </c>
      <c r="CN43" s="7">
        <f t="shared" si="16"/>
        <v>2.4356302826100509E+17</v>
      </c>
      <c r="CO43" s="7">
        <f t="shared" si="43"/>
        <v>4.6218281364593736E+16</v>
      </c>
      <c r="CP43" s="7"/>
      <c r="CQ43" s="7">
        <f t="shared" si="17"/>
        <v>2.5242356169955064E+16</v>
      </c>
      <c r="CR43" s="7">
        <f t="shared" si="44"/>
        <v>2.5242356169955064E+16</v>
      </c>
      <c r="CS43" s="7">
        <f t="shared" si="18"/>
        <v>1.477713268873088E+17</v>
      </c>
      <c r="CT43" s="7">
        <f t="shared" si="45"/>
        <v>4.723639466107084E+16</v>
      </c>
      <c r="CV43" s="7">
        <f t="shared" si="70"/>
        <v>8920298291736794</v>
      </c>
      <c r="CW43" s="7">
        <f t="shared" si="71"/>
        <v>1.1217980934477042E+16</v>
      </c>
      <c r="CX43" s="7">
        <f t="shared" si="72"/>
        <v>1.870872283034481E+17</v>
      </c>
      <c r="CY43" s="7"/>
      <c r="CZ43" s="7">
        <f t="shared" si="46"/>
        <v>2.181731531131604E+16</v>
      </c>
      <c r="DA43" s="7">
        <f>'Initial absorption'!$G43*CZ43*$E43</f>
        <v>8581302296538412</v>
      </c>
      <c r="DB43" s="7">
        <f t="shared" si="73"/>
        <v>2.9772497869290184E+16</v>
      </c>
      <c r="DC43" s="7">
        <f>'Initial absorption'!$M43*DB43*$I43</f>
        <v>6653509868149897</v>
      </c>
      <c r="DD43" s="7"/>
      <c r="DE43" s="7">
        <f t="shared" si="74"/>
        <v>3089843091676122.5</v>
      </c>
      <c r="DF43" s="7">
        <f t="shared" si="92"/>
        <v>3523184587022362</v>
      </c>
      <c r="DG43" s="7">
        <f t="shared" si="20"/>
        <v>9.0695900759211168E+16</v>
      </c>
      <c r="DH43" s="7"/>
      <c r="DI43" s="7">
        <f>(1 - 'Initial absorption'!$M43)*DB43</f>
        <v>2.239719029682396E+16</v>
      </c>
      <c r="DJ43" s="7">
        <f t="shared" si="76"/>
        <v>2.1336963305318388E+16</v>
      </c>
      <c r="DK43" s="7"/>
      <c r="DT43" s="7">
        <f t="shared" si="21"/>
        <v>1.5012418813356444E+16</v>
      </c>
      <c r="DU43" s="7">
        <f t="shared" si="22"/>
        <v>1.5012418813356444E+16</v>
      </c>
      <c r="DV43" s="7">
        <f t="shared" si="23"/>
        <v>8.7884230493433712E+16</v>
      </c>
      <c r="DW43" s="7">
        <f t="shared" si="47"/>
        <v>1.6676825384612936E+16</v>
      </c>
      <c r="DX43" s="7"/>
      <c r="DY43" s="7">
        <f t="shared" si="24"/>
        <v>6237504534020588</v>
      </c>
      <c r="DZ43" s="7">
        <f t="shared" si="48"/>
        <v>6237504534020588</v>
      </c>
      <c r="EA43" s="7">
        <f t="shared" si="25"/>
        <v>3.6514987557101248E+16</v>
      </c>
      <c r="EB43" s="7">
        <f t="shared" si="49"/>
        <v>1.1672334542997608E+16</v>
      </c>
      <c r="ED43" s="7">
        <f t="shared" si="77"/>
        <v>3218688635703303</v>
      </c>
      <c r="EE43" s="7">
        <f t="shared" si="78"/>
        <v>4047755643192449</v>
      </c>
      <c r="EF43" s="7">
        <f t="shared" si="79"/>
        <v>6.7506210659273056E+16</v>
      </c>
      <c r="EG43" s="7"/>
      <c r="EH43" s="7">
        <f t="shared" si="50"/>
        <v>5391160882852436</v>
      </c>
      <c r="EI43" s="7">
        <f>'Initial absorption'!$G43*EH43*$E43</f>
        <v>2120480022628367.5</v>
      </c>
      <c r="EJ43" s="7">
        <f t="shared" si="80"/>
        <v>1.0742734986469516E+16</v>
      </c>
      <c r="EK43" s="7">
        <f>'Initial absorption'!$M43*EJ43*$I43</f>
        <v>2400769111050008.5</v>
      </c>
      <c r="EL43" s="7"/>
      <c r="EM43" s="7">
        <f t="shared" si="81"/>
        <v>763514711700398.13</v>
      </c>
      <c r="EN43" s="7">
        <f t="shared" si="93"/>
        <v>870595426503823</v>
      </c>
      <c r="EO43" s="7">
        <f t="shared" si="27"/>
        <v>2.2411382217798256E+16</v>
      </c>
      <c r="EP43" s="7"/>
      <c r="EQ43" s="7">
        <f>(1 - 'Initial absorption'!$M43)*EJ43</f>
        <v>8081521438229352</v>
      </c>
      <c r="ER43" s="7">
        <f t="shared" si="83"/>
        <v>5272463650503640</v>
      </c>
      <c r="ES43" s="7"/>
      <c r="FB43" s="7">
        <f t="shared" si="28"/>
        <v>5410352487088663</v>
      </c>
      <c r="FC43" s="7">
        <f t="shared" si="29"/>
        <v>5410352487088663</v>
      </c>
      <c r="FD43" s="7">
        <f t="shared" si="30"/>
        <v>3.1672755132769612E+16</v>
      </c>
      <c r="FE43" s="7">
        <f t="shared" si="51"/>
        <v>6010190950448916</v>
      </c>
      <c r="FF43" s="7"/>
      <c r="FG43" s="7">
        <f t="shared" si="31"/>
        <v>1596298259817868.8</v>
      </c>
      <c r="FH43" s="7">
        <f t="shared" si="52"/>
        <v>1596298259817868.8</v>
      </c>
      <c r="FI43" s="7">
        <f t="shared" si="32"/>
        <v>9344892781520734</v>
      </c>
      <c r="FJ43" s="7">
        <f t="shared" si="53"/>
        <v>2987176557126904.5</v>
      </c>
      <c r="FL43" s="7">
        <f t="shared" si="84"/>
        <v>1159988958597934.5</v>
      </c>
      <c r="FM43" s="7">
        <f t="shared" si="85"/>
        <v>1458777901385841.5</v>
      </c>
      <c r="FN43" s="7">
        <f t="shared" si="86"/>
        <v>2.4328684089827316E+16</v>
      </c>
      <c r="FO43" s="7"/>
      <c r="FP43" s="7">
        <f t="shared" si="54"/>
        <v>1379702521859057.3</v>
      </c>
      <c r="FQ43" s="7">
        <f>'Initial absorption'!$G43*FP43*$E43</f>
        <v>542671921381090.81</v>
      </c>
      <c r="FR43" s="7">
        <f t="shared" si="87"/>
        <v>3871593490348738.5</v>
      </c>
      <c r="FS43" s="7">
        <f>'Initial absorption'!$M43*FR43*$I43</f>
        <v>865217477102279.13</v>
      </c>
      <c r="FT43" s="7"/>
      <c r="FU43" s="7">
        <f t="shared" si="88"/>
        <v>195398207566042.72</v>
      </c>
      <c r="FV43" s="7">
        <f t="shared" si="94"/>
        <v>222802237137237.28</v>
      </c>
      <c r="FW43" s="7">
        <f t="shared" si="34"/>
        <v>5735506922561605</v>
      </c>
      <c r="FX43" s="7"/>
      <c r="FY43" s="7">
        <f>(1 - 'Initial absorption'!$M43)*FR43</f>
        <v>2912513976354276.5</v>
      </c>
      <c r="FZ43" s="7">
        <f t="shared" si="90"/>
        <v>1349325600381864</v>
      </c>
      <c r="GA43" s="7"/>
    </row>
    <row r="44" spans="3:183" x14ac:dyDescent="0.25">
      <c r="C44">
        <v>490</v>
      </c>
      <c r="D44">
        <f>'Input spectra'!B44</f>
        <v>0.174931414341262</v>
      </c>
      <c r="E44">
        <f>'Initial absorption'!I44</f>
        <v>0.94030834932578311</v>
      </c>
      <c r="F44">
        <f>'Input spectra'!C44</f>
        <v>0.114985389817993</v>
      </c>
      <c r="G44">
        <f t="shared" si="55"/>
        <v>1.5192445627639885E-2</v>
      </c>
      <c r="H44">
        <f>'Input spectra'!D44</f>
        <v>8.2199684829404998E-2</v>
      </c>
      <c r="I44">
        <f>'Initial absorption'!O44</f>
        <v>0.85552757100996313</v>
      </c>
      <c r="J44">
        <f>'Input spectra'!E44</f>
        <v>0.97144873916076901</v>
      </c>
      <c r="K44">
        <f t="shared" si="56"/>
        <v>9.4762729586862507E-2</v>
      </c>
      <c r="M44">
        <f>'Reaching edge prob after ems 1'!$EZ45</f>
        <v>0.2143506914337589</v>
      </c>
      <c r="N44">
        <f>'Reaching edge prob after ems 2'!$EZ45</f>
        <v>0.42230726644045746</v>
      </c>
      <c r="O44">
        <f>1-EXP(-'Reaching edge prob after ems 1'!FC45*_k_in_ec_correction*($D44*_c1+'Input spectra'!S44))</f>
        <v>0.20299209147203545</v>
      </c>
      <c r="P44">
        <f>1-EXP(-(_t-'Reaching edge prob after ems 1'!FC45)*_k_in_ec_correction*($D44*_c1+'Input spectra'!S44))</f>
        <v>0.24873396330453335</v>
      </c>
      <c r="Q44">
        <f>1-EXP(-'Reaching edge prob after ems 2'!FC45*_k_in_ec_correction*($H44*_c2+'Input spectra'!S44))</f>
        <v>9.5951490232938363E-2</v>
      </c>
      <c r="R44">
        <f>1-EXP(-(_t-'Reaching edge prob after ems 2'!FC45)*_k_in_ec_correction*($H44*_c2+'Input spectra'!S44))</f>
        <v>0.10509420220524746</v>
      </c>
      <c r="S44" s="16"/>
      <c r="T44" s="16"/>
      <c r="V44" s="7">
        <f t="shared" si="95"/>
        <v>5.4771617256781261E+17</v>
      </c>
      <c r="W44" s="7">
        <f t="shared" si="96"/>
        <v>5.4771617256781261E+17</v>
      </c>
      <c r="X44" s="7">
        <f t="shared" si="97"/>
        <v>3.2063863227759831E+18</v>
      </c>
      <c r="Y44" s="7">
        <f t="shared" si="35"/>
        <v>6.8729112529077965E+17</v>
      </c>
      <c r="Z44" s="7"/>
      <c r="AA44" s="7">
        <f t="shared" si="98"/>
        <v>4.7187651122893299E+17</v>
      </c>
      <c r="AB44" s="7">
        <f t="shared" si="99"/>
        <v>4.7187651122893299E+17</v>
      </c>
      <c r="AC44" s="7">
        <f t="shared" si="100"/>
        <v>2.7624132122123382E+18</v>
      </c>
      <c r="AD44" s="7">
        <f t="shared" si="37"/>
        <v>1.1665871724283958E+18</v>
      </c>
      <c r="AF44" s="7">
        <f t="shared" si="101"/>
        <v>1.0454541122903184E+17</v>
      </c>
      <c r="AG44" s="7">
        <f t="shared" si="58"/>
        <v>1.2810348566649312E+17</v>
      </c>
      <c r="AH44" s="7">
        <f t="shared" si="102"/>
        <v>2.3687262469418194E+18</v>
      </c>
      <c r="AI44" s="7"/>
      <c r="AJ44" s="7">
        <f t="shared" si="38"/>
        <v>4.2659925677059699E+17</v>
      </c>
      <c r="AK44" s="7">
        <f>'Initial absorption'!$G44*AJ44*$E44</f>
        <v>1.4919078302523296E+17</v>
      </c>
      <c r="AL44" s="7">
        <f t="shared" si="59"/>
        <v>4.1148055819903085E+17</v>
      </c>
      <c r="AM44" s="7">
        <f>'Initial absorption'!$M44*AL44*$I44</f>
        <v>6.1544627129780304E+16</v>
      </c>
      <c r="AN44" s="7"/>
      <c r="AO44" s="7">
        <f t="shared" si="103"/>
        <v>3.8735939528740216E+16</v>
      </c>
      <c r="AP44" s="7">
        <f t="shared" si="61"/>
        <v>4.2426883121469128E+16</v>
      </c>
      <c r="AQ44" s="7">
        <f t="shared" si="104"/>
        <v>1.365273175570805E+18</v>
      </c>
      <c r="AR44" s="7"/>
      <c r="AS44" s="7">
        <f>(1 - 'Initial absorption'!$M44)*AL44</f>
        <v>3.3954292671261837E+17</v>
      </c>
      <c r="AT44" s="7">
        <f t="shared" si="62"/>
        <v>4.222850257419328E+17</v>
      </c>
      <c r="AU44" s="7"/>
      <c r="BD44" s="7">
        <f t="shared" si="7"/>
        <v>1.9861932244393984E+17</v>
      </c>
      <c r="BE44" s="7">
        <f t="shared" si="8"/>
        <v>1.9861932244393984E+17</v>
      </c>
      <c r="BF44" s="7">
        <f t="shared" si="9"/>
        <v>1.1627377660542482E+18</v>
      </c>
      <c r="BG44" s="7">
        <f t="shared" si="39"/>
        <v>2.4923364410987229E+17</v>
      </c>
      <c r="BH44" s="7"/>
      <c r="BI44" s="7">
        <f t="shared" si="10"/>
        <v>1.1148547612377714E+17</v>
      </c>
      <c r="BJ44" s="7">
        <f t="shared" si="40"/>
        <v>1.1148547612377714E+17</v>
      </c>
      <c r="BK44" s="7">
        <f t="shared" si="11"/>
        <v>6.5264734498448602E+17</v>
      </c>
      <c r="BL44" s="7">
        <f t="shared" si="41"/>
        <v>2.7561771621002048E+17</v>
      </c>
      <c r="BN44" s="7">
        <f t="shared" si="63"/>
        <v>3.7911494644358864E+16</v>
      </c>
      <c r="BO44" s="7">
        <f t="shared" si="64"/>
        <v>4.6454402480941216E+16</v>
      </c>
      <c r="BP44" s="7">
        <f t="shared" si="65"/>
        <v>8.5897555300781491E+17</v>
      </c>
      <c r="BQ44" s="7"/>
      <c r="BR44" s="7">
        <f t="shared" si="42"/>
        <v>1.0078827855037205E+17</v>
      </c>
      <c r="BS44" s="7">
        <f>'Initial absorption'!$G44*BR44*$E44</f>
        <v>3.524779276580232E+16</v>
      </c>
      <c r="BT44" s="7">
        <f t="shared" si="66"/>
        <v>1.4921595118359763E+17</v>
      </c>
      <c r="BU44" s="7">
        <f>'Initial absorption'!$M44*BT44*$I44</f>
        <v>2.2318041264462456E+16</v>
      </c>
      <c r="BV44" s="7"/>
      <c r="BW44" s="7">
        <f t="shared" si="67"/>
        <v>9151747456588924</v>
      </c>
      <c r="BX44" s="7">
        <f t="shared" si="91"/>
        <v>1.0023769254643102E+16</v>
      </c>
      <c r="BY44" s="7">
        <f t="shared" si="13"/>
        <v>3.2255924250420659E+17</v>
      </c>
      <c r="BZ44" s="7"/>
      <c r="CA44" s="7">
        <f>(1 - 'Initial absorption'!$M44)*BT44</f>
        <v>1.2312907564536608E+17</v>
      </c>
      <c r="CB44" s="7">
        <f t="shared" si="69"/>
        <v>9.9768998953076608E+16</v>
      </c>
      <c r="CC44" s="7"/>
      <c r="CL44" s="7">
        <f t="shared" si="14"/>
        <v>7.180511825493352E+16</v>
      </c>
      <c r="CM44" s="7">
        <f t="shared" si="15"/>
        <v>7.180511825493352E+16</v>
      </c>
      <c r="CN44" s="7">
        <f t="shared" si="16"/>
        <v>4.2035448396299744E+17</v>
      </c>
      <c r="CO44" s="7">
        <f t="shared" si="43"/>
        <v>9.0103274284749424E+16</v>
      </c>
      <c r="CP44" s="7"/>
      <c r="CQ44" s="7">
        <f t="shared" si="17"/>
        <v>2.6834984322356316E+16</v>
      </c>
      <c r="CR44" s="7">
        <f t="shared" si="44"/>
        <v>2.6834984322356316E+16</v>
      </c>
      <c r="CS44" s="7">
        <f t="shared" si="18"/>
        <v>1.5709473448578557E+17</v>
      </c>
      <c r="CT44" s="7">
        <f t="shared" si="45"/>
        <v>6.6342247892881568E+16</v>
      </c>
      <c r="CV44" s="7">
        <f t="shared" si="70"/>
        <v>1.3705813325024392E+16</v>
      </c>
      <c r="CW44" s="7">
        <f t="shared" si="71"/>
        <v>1.679425658371053E+16</v>
      </c>
      <c r="CX44" s="7">
        <f t="shared" si="72"/>
        <v>3.1053796983539648E+17</v>
      </c>
      <c r="CY44" s="7"/>
      <c r="CZ44" s="7">
        <f t="shared" si="46"/>
        <v>2.4260127586248688E+16</v>
      </c>
      <c r="DA44" s="7">
        <f>'Initial absorption'!$G44*CZ44*$E44</f>
        <v>8484279738984205</v>
      </c>
      <c r="DB44" s="7">
        <f t="shared" si="73"/>
        <v>5.3944746605833208E+16</v>
      </c>
      <c r="DC44" s="7">
        <f>'Initial absorption'!$M44*DB44*$I44</f>
        <v>8068447583520135</v>
      </c>
      <c r="DD44" s="7"/>
      <c r="DE44" s="7">
        <f t="shared" si="74"/>
        <v>2202860929140799</v>
      </c>
      <c r="DF44" s="7">
        <f t="shared" si="92"/>
        <v>2412759941040395</v>
      </c>
      <c r="DG44" s="7">
        <f t="shared" si="20"/>
        <v>7.7641254417941408E+16</v>
      </c>
      <c r="DH44" s="7"/>
      <c r="DI44" s="7">
        <f>(1 - 'Initial absorption'!$M44)*DB44</f>
        <v>4.4513785106842344E+16</v>
      </c>
      <c r="DJ44" s="7">
        <f t="shared" si="76"/>
        <v>2.4014783053807956E+16</v>
      </c>
      <c r="DK44" s="7"/>
      <c r="DT44" s="7">
        <f t="shared" si="21"/>
        <v>2.590925892316626E+16</v>
      </c>
      <c r="DU44" s="7">
        <f t="shared" si="22"/>
        <v>2.590925892316626E+16</v>
      </c>
      <c r="DV44" s="7">
        <f t="shared" si="23"/>
        <v>1.5167544360617981E+17</v>
      </c>
      <c r="DW44" s="7">
        <f t="shared" si="47"/>
        <v>3.2511736210506748E+16</v>
      </c>
      <c r="DX44" s="7"/>
      <c r="DY44" s="7">
        <f t="shared" si="24"/>
        <v>6631050415978933</v>
      </c>
      <c r="DZ44" s="7">
        <f t="shared" si="48"/>
        <v>6631050415978933</v>
      </c>
      <c r="EA44" s="7">
        <f t="shared" si="25"/>
        <v>3.8818845278483064E+16</v>
      </c>
      <c r="EB44" s="7">
        <f t="shared" si="49"/>
        <v>1.6393480435931242E+16</v>
      </c>
      <c r="ED44" s="7">
        <f t="shared" si="77"/>
        <v>4945433902495396</v>
      </c>
      <c r="EE44" s="7">
        <f t="shared" si="78"/>
        <v>6059829059881110</v>
      </c>
      <c r="EF44" s="7">
        <f t="shared" si="79"/>
        <v>1.1205062900076595E+17</v>
      </c>
      <c r="EG44" s="7"/>
      <c r="EH44" s="7">
        <f t="shared" si="50"/>
        <v>5994791246756009</v>
      </c>
      <c r="EI44" s="7">
        <f>'Initial absorption'!$G44*EH44*$E44</f>
        <v>2096505293860101.8</v>
      </c>
      <c r="EJ44" s="7">
        <f t="shared" si="80"/>
        <v>1.9464746264923772E+16</v>
      </c>
      <c r="EK44" s="7">
        <f>'Initial absorption'!$M44*EJ44*$I44</f>
        <v>2911317502566125</v>
      </c>
      <c r="EL44" s="7"/>
      <c r="EM44" s="7">
        <f t="shared" si="81"/>
        <v>544337261578105.69</v>
      </c>
      <c r="EN44" s="7">
        <f t="shared" si="93"/>
        <v>596204291327432.88</v>
      </c>
      <c r="EO44" s="7">
        <f t="shared" si="27"/>
        <v>1.9185517912760588E+16</v>
      </c>
      <c r="EP44" s="7"/>
      <c r="EQ44" s="7">
        <f>(1 - 'Initial absorption'!$M44)*EJ44</f>
        <v>1.6061796317759274E+16</v>
      </c>
      <c r="ER44" s="7">
        <f t="shared" si="83"/>
        <v>5934165462728853</v>
      </c>
      <c r="ES44" s="7"/>
      <c r="FB44" s="7">
        <f t="shared" si="28"/>
        <v>9337484198672976</v>
      </c>
      <c r="FC44" s="7">
        <f t="shared" si="29"/>
        <v>9337484198672976</v>
      </c>
      <c r="FD44" s="7">
        <f t="shared" si="30"/>
        <v>5.4662584607276832E+16</v>
      </c>
      <c r="FE44" s="7">
        <f t="shared" si="51"/>
        <v>1.1716962806126136E+16</v>
      </c>
      <c r="FF44" s="7"/>
      <c r="FG44" s="7">
        <f t="shared" si="31"/>
        <v>1697014275830711</v>
      </c>
      <c r="FH44" s="7">
        <f t="shared" si="52"/>
        <v>1697014275830711</v>
      </c>
      <c r="FI44" s="7">
        <f t="shared" si="32"/>
        <v>9934494608894350</v>
      </c>
      <c r="FJ44" s="7">
        <f t="shared" si="53"/>
        <v>4195409261749634.5</v>
      </c>
      <c r="FL44" s="7">
        <f t="shared" si="84"/>
        <v>1782293776023185</v>
      </c>
      <c r="FM44" s="7">
        <f t="shared" si="85"/>
        <v>2183912641465252.3</v>
      </c>
      <c r="FN44" s="7">
        <f t="shared" si="86"/>
        <v>4.0382126746609376E+16</v>
      </c>
      <c r="FO44" s="7"/>
      <c r="FP44" s="7">
        <f t="shared" si="54"/>
        <v>1534183227118183.5</v>
      </c>
      <c r="FQ44" s="7">
        <f>'Initial absorption'!$G44*FP44*$E44</f>
        <v>536536323786948.44</v>
      </c>
      <c r="FR44" s="7">
        <f t="shared" si="87"/>
        <v>7014934746643592</v>
      </c>
      <c r="FS44" s="7">
        <f>'Initial absorption'!$M44*FR44*$I44</f>
        <v>1049214925758639.6</v>
      </c>
      <c r="FT44" s="7"/>
      <c r="FU44" s="7">
        <f t="shared" si="88"/>
        <v>139306451590033.58</v>
      </c>
      <c r="FV44" s="7">
        <f t="shared" si="94"/>
        <v>152580229409222.47</v>
      </c>
      <c r="FW44" s="7">
        <f t="shared" si="34"/>
        <v>4909945746861589</v>
      </c>
      <c r="FX44" s="7"/>
      <c r="FY44" s="7">
        <f>(1 - 'Initial absorption'!$M44)*FR44</f>
        <v>5788539524196201</v>
      </c>
      <c r="FZ44" s="7">
        <f t="shared" si="90"/>
        <v>1518667914381366.8</v>
      </c>
      <c r="GA44" s="7"/>
    </row>
    <row r="45" spans="3:183" x14ac:dyDescent="0.25">
      <c r="C45">
        <v>495</v>
      </c>
      <c r="D45">
        <f>'Input spectra'!B45</f>
        <v>0.14741165750235599</v>
      </c>
      <c r="E45">
        <f>'Initial absorption'!I45</f>
        <v>0.93017005457294455</v>
      </c>
      <c r="F45">
        <f>'Input spectra'!C45</f>
        <v>0.186210569623558</v>
      </c>
      <c r="G45">
        <f t="shared" si="55"/>
        <v>2.4603073127600714E-2</v>
      </c>
      <c r="H45">
        <f>'Input spectra'!D45</f>
        <v>5.03233136333908E-2</v>
      </c>
      <c r="I45">
        <f>'Initial absorption'!O45</f>
        <v>0.78438411599654756</v>
      </c>
      <c r="J45">
        <f>'Input spectra'!E45</f>
        <v>0.77303343190057805</v>
      </c>
      <c r="K45">
        <f t="shared" si="56"/>
        <v>7.5407744244007438E-2</v>
      </c>
      <c r="M45">
        <f>'Reaching edge prob after ems 1'!$EZ46</f>
        <v>0.24535496752637673</v>
      </c>
      <c r="N45">
        <f>'Reaching edge prob after ems 2'!$EZ46</f>
        <v>0.53442662238011307</v>
      </c>
      <c r="O45">
        <f>1-EXP(-'Reaching edge prob after ems 1'!FC46*_k_in_ec_correction*($D45*_c1+'Input spectra'!S45))</f>
        <v>0.17877467649018719</v>
      </c>
      <c r="P45">
        <f>1-EXP(-(_t-'Reaching edge prob after ems 1'!FC46)*_k_in_ec_correction*($D45*_c1+'Input spectra'!S45))</f>
        <v>0.21333530299811887</v>
      </c>
      <c r="Q45">
        <f>1-EXP(-'Reaching edge prob after ems 2'!FC46*_k_in_ec_correction*($H45*_c2+'Input spectra'!S45))</f>
        <v>6.618937062621677E-2</v>
      </c>
      <c r="R45">
        <f>1-EXP(-(_t-'Reaching edge prob after ems 2'!FC46)*_k_in_ec_correction*($H45*_c2+'Input spectra'!S45))</f>
        <v>7.0415480853797896E-2</v>
      </c>
      <c r="S45" s="16"/>
      <c r="T45" s="16"/>
      <c r="V45" s="7">
        <f t="shared" si="95"/>
        <v>8.8698695240608589E+17</v>
      </c>
      <c r="W45" s="7">
        <f t="shared" si="96"/>
        <v>8.8698695240608589E+17</v>
      </c>
      <c r="X45" s="7">
        <f t="shared" si="97"/>
        <v>5.1925120621182822E+18</v>
      </c>
      <c r="Y45" s="7">
        <f t="shared" si="35"/>
        <v>1.2740086283813507E+18</v>
      </c>
      <c r="Z45" s="7"/>
      <c r="AA45" s="7">
        <f t="shared" si="98"/>
        <v>3.7549723850967437E+17</v>
      </c>
      <c r="AB45" s="7">
        <f t="shared" si="99"/>
        <v>3.7549723850967437E+17</v>
      </c>
      <c r="AC45" s="7">
        <f t="shared" si="100"/>
        <v>2.1981991222808113E+18</v>
      </c>
      <c r="AD45" s="7">
        <f t="shared" si="37"/>
        <v>1.1747761322394632E+18</v>
      </c>
      <c r="AF45" s="7">
        <f t="shared" si="101"/>
        <v>1.4749781477530125E+17</v>
      </c>
      <c r="AG45" s="7">
        <f t="shared" si="58"/>
        <v>1.7601201481338704E+17</v>
      </c>
      <c r="AH45" s="7">
        <f t="shared" si="102"/>
        <v>3.6448745528033521E+18</v>
      </c>
      <c r="AI45" s="7"/>
      <c r="AJ45" s="7">
        <f t="shared" si="38"/>
        <v>3.5064331262083661E+17</v>
      </c>
      <c r="AK45" s="7">
        <f>'Initial absorption'!$G45*AJ45*$E45</f>
        <v>1.0669435082812525E+17</v>
      </c>
      <c r="AL45" s="7">
        <f t="shared" si="59"/>
        <v>6.9776132215915546E+17</v>
      </c>
      <c r="AM45" s="7">
        <f>'Initial absorption'!$M45*AL45*$I45</f>
        <v>6.5908466592010416E+16</v>
      </c>
      <c r="AN45" s="7"/>
      <c r="AO45" s="7">
        <f t="shared" si="103"/>
        <v>1.9495024687359708E+16</v>
      </c>
      <c r="AP45" s="7">
        <f t="shared" si="61"/>
        <v>2.0739758130792156E+16</v>
      </c>
      <c r="AQ45" s="7">
        <f t="shared" si="104"/>
        <v>8.0275673733412634E+17</v>
      </c>
      <c r="AR45" s="7"/>
      <c r="AS45" s="7">
        <f>(1 - 'Initial absorption'!$M45)*AL45</f>
        <v>6.1373556838891904E+17</v>
      </c>
      <c r="AT45" s="7">
        <f t="shared" si="62"/>
        <v>3.490564199007424E+17</v>
      </c>
      <c r="AU45" s="7"/>
      <c r="BD45" s="7">
        <f t="shared" si="7"/>
        <v>3.2164970896801478E+17</v>
      </c>
      <c r="BE45" s="7">
        <f t="shared" si="8"/>
        <v>3.2164970896801478E+17</v>
      </c>
      <c r="BF45" s="7">
        <f t="shared" si="9"/>
        <v>1.8829701937132941E+18</v>
      </c>
      <c r="BG45" s="7">
        <f t="shared" si="39"/>
        <v>4.6199609073166054E+17</v>
      </c>
      <c r="BH45" s="7"/>
      <c r="BI45" s="7">
        <f t="shared" si="10"/>
        <v>8.8714923125522496E+16</v>
      </c>
      <c r="BJ45" s="7">
        <f t="shared" si="40"/>
        <v>8.8714923125522496E+16</v>
      </c>
      <c r="BK45" s="7">
        <f t="shared" si="11"/>
        <v>5.1934620590481088E+17</v>
      </c>
      <c r="BL45" s="7">
        <f t="shared" si="41"/>
        <v>2.7755243866763482E+17</v>
      </c>
      <c r="BN45" s="7">
        <f t="shared" si="63"/>
        <v>5.3487403695396544E+16</v>
      </c>
      <c r="BO45" s="7">
        <f t="shared" si="64"/>
        <v>6.3827560468646416E+16</v>
      </c>
      <c r="BP45" s="7">
        <f t="shared" si="65"/>
        <v>1.3217475589171671E+18</v>
      </c>
      <c r="BQ45" s="7"/>
      <c r="BR45" s="7">
        <f t="shared" si="42"/>
        <v>8.284293819869096E+16</v>
      </c>
      <c r="BS45" s="7">
        <f>'Initial absorption'!$G45*BR45*$E45</f>
        <v>2.5207591856633032E+16</v>
      </c>
      <c r="BT45" s="7">
        <f t="shared" si="66"/>
        <v>2.5303047084606659E+17</v>
      </c>
      <c r="BU45" s="7">
        <f>'Initial absorption'!$M45*BT45*$I45</f>
        <v>2.3900508390051964E+16</v>
      </c>
      <c r="BV45" s="7"/>
      <c r="BW45" s="7">
        <f t="shared" si="67"/>
        <v>4605891705977808</v>
      </c>
      <c r="BX45" s="7">
        <f t="shared" si="91"/>
        <v>4899972248844521</v>
      </c>
      <c r="BY45" s="7">
        <f t="shared" si="13"/>
        <v>1.8965919036780733E+17</v>
      </c>
      <c r="BZ45" s="7"/>
      <c r="CA45" s="7">
        <f>(1 - 'Initial absorption'!$M45)*BT45</f>
        <v>2.2256005730424371E+17</v>
      </c>
      <c r="CB45" s="7">
        <f t="shared" si="69"/>
        <v>8.246801915473112E+16</v>
      </c>
      <c r="CC45" s="7"/>
      <c r="CL45" s="7">
        <f t="shared" si="14"/>
        <v>1.1628322514105901E+17</v>
      </c>
      <c r="CM45" s="7">
        <f t="shared" si="15"/>
        <v>1.1628322514105901E+17</v>
      </c>
      <c r="CN45" s="7">
        <f t="shared" si="16"/>
        <v>6.8073385694012826E+17</v>
      </c>
      <c r="CO45" s="7">
        <f t="shared" si="43"/>
        <v>1.6702143336365034E+17</v>
      </c>
      <c r="CP45" s="7"/>
      <c r="CQ45" s="7">
        <f t="shared" si="17"/>
        <v>2.1354024344743364E+16</v>
      </c>
      <c r="CR45" s="7">
        <f t="shared" si="44"/>
        <v>2.1354024344743364E+16</v>
      </c>
      <c r="CS45" s="7">
        <f t="shared" si="18"/>
        <v>1.2500863590390576E+17</v>
      </c>
      <c r="CT45" s="7">
        <f t="shared" si="45"/>
        <v>6.6807943054469688E+16</v>
      </c>
      <c r="CV45" s="7">
        <f t="shared" si="70"/>
        <v>1.9336836417722364E+16</v>
      </c>
      <c r="CW45" s="7">
        <f t="shared" si="71"/>
        <v>2.3075023471941736E+16</v>
      </c>
      <c r="CX45" s="7">
        <f t="shared" si="72"/>
        <v>4.7783991307293203E+17</v>
      </c>
      <c r="CY45" s="7"/>
      <c r="CZ45" s="7">
        <f t="shared" si="46"/>
        <v>1.9940614913027888E+16</v>
      </c>
      <c r="DA45" s="7">
        <f>'Initial absorption'!$G45*CZ45*$E45</f>
        <v>6067564635290057</v>
      </c>
      <c r="DB45" s="7">
        <f t="shared" si="73"/>
        <v>9.1475908071992704E+16</v>
      </c>
      <c r="DC45" s="7">
        <f>'Initial absorption'!$M45*DB45*$I45</f>
        <v>8640543176684645</v>
      </c>
      <c r="DD45" s="7"/>
      <c r="DE45" s="7">
        <f t="shared" si="74"/>
        <v>1108655907637324.9</v>
      </c>
      <c r="DF45" s="7">
        <f t="shared" si="92"/>
        <v>1179442229154008.8</v>
      </c>
      <c r="DG45" s="7">
        <f t="shared" si="20"/>
        <v>4.5651699011091504E+16</v>
      </c>
      <c r="DH45" s="7"/>
      <c r="DI45" s="7">
        <f>(1 - 'Initial absorption'!$M45)*DB45</f>
        <v>8.0460204157964592E+16</v>
      </c>
      <c r="DJ45" s="7">
        <f t="shared" si="76"/>
        <v>1.9850370452344552E+16</v>
      </c>
      <c r="DK45" s="7"/>
      <c r="DT45" s="7">
        <f t="shared" si="21"/>
        <v>4.195818155892436E+16</v>
      </c>
      <c r="DU45" s="7">
        <f t="shared" si="22"/>
        <v>4.195818155892436E+16</v>
      </c>
      <c r="DV45" s="7">
        <f t="shared" si="23"/>
        <v>2.4562747316436035E+17</v>
      </c>
      <c r="DW45" s="7">
        <f t="shared" si="47"/>
        <v>6.0265920701827608E+16</v>
      </c>
      <c r="DX45" s="7"/>
      <c r="DY45" s="7">
        <f t="shared" si="24"/>
        <v>5276679513319769</v>
      </c>
      <c r="DZ45" s="7">
        <f t="shared" si="48"/>
        <v>5276679513319769</v>
      </c>
      <c r="EA45" s="7">
        <f t="shared" si="25"/>
        <v>3.0890219914194688E+16</v>
      </c>
      <c r="EB45" s="7">
        <f t="shared" si="49"/>
        <v>1.6508555893321974E+16</v>
      </c>
      <c r="ED45" s="7">
        <f t="shared" si="77"/>
        <v>6977261700523096</v>
      </c>
      <c r="EE45" s="7">
        <f t="shared" si="78"/>
        <v>8326102265719762</v>
      </c>
      <c r="EF45" s="7">
        <f t="shared" si="79"/>
        <v>1.7241776536979981E+17</v>
      </c>
      <c r="EG45" s="7"/>
      <c r="EH45" s="7">
        <f t="shared" si="50"/>
        <v>4927419417336882</v>
      </c>
      <c r="EI45" s="7">
        <f>'Initial absorption'!$G45*EH45*$E45</f>
        <v>1499323663300963.8</v>
      </c>
      <c r="EJ45" s="7">
        <f t="shared" si="80"/>
        <v>3.3007020182801148E+16</v>
      </c>
      <c r="EK45" s="7">
        <f>'Initial absorption'!$M45*EJ45*$I45</f>
        <v>3117745306214833.5</v>
      </c>
      <c r="EL45" s="7"/>
      <c r="EM45" s="7">
        <f t="shared" si="81"/>
        <v>273954071640406.41</v>
      </c>
      <c r="EN45" s="7">
        <f t="shared" si="93"/>
        <v>291445703500529.31</v>
      </c>
      <c r="EO45" s="7">
        <f t="shared" si="27"/>
        <v>1.1280748819571598E+16</v>
      </c>
      <c r="EP45" s="7"/>
      <c r="EQ45" s="7">
        <f>(1 - 'Initial absorption'!$M45)*EJ45</f>
        <v>2.903225164448904E+16</v>
      </c>
      <c r="ER45" s="7">
        <f t="shared" si="83"/>
        <v>4905119588077973</v>
      </c>
      <c r="ES45" s="7"/>
      <c r="FB45" s="7">
        <f t="shared" si="28"/>
        <v>1.5121384153569986E+16</v>
      </c>
      <c r="FC45" s="7">
        <f t="shared" si="29"/>
        <v>1.5121384153569986E+16</v>
      </c>
      <c r="FD45" s="7">
        <f t="shared" si="30"/>
        <v>8.852212470583088E+16</v>
      </c>
      <c r="FE45" s="7">
        <f t="shared" si="51"/>
        <v>2.1719343032565008E+16</v>
      </c>
      <c r="FF45" s="7"/>
      <c r="FG45" s="7">
        <f t="shared" si="31"/>
        <v>1350404521357441.8</v>
      </c>
      <c r="FH45" s="7">
        <f t="shared" si="52"/>
        <v>1350404521357441.8</v>
      </c>
      <c r="FI45" s="7">
        <f t="shared" si="32"/>
        <v>7905405763711064</v>
      </c>
      <c r="FJ45" s="7">
        <f t="shared" si="53"/>
        <v>4224859300844382</v>
      </c>
      <c r="FL45" s="7">
        <f t="shared" si="84"/>
        <v>2514547832952022</v>
      </c>
      <c r="FM45" s="7">
        <f t="shared" si="85"/>
        <v>3000658898552265.5</v>
      </c>
      <c r="FN45" s="7">
        <f t="shared" si="86"/>
        <v>6.2137947074646216E+16</v>
      </c>
      <c r="FO45" s="7"/>
      <c r="FP45" s="7">
        <f t="shared" si="54"/>
        <v>1261022095997995.3</v>
      </c>
      <c r="FQ45" s="7">
        <f>'Initial absorption'!$G45*FP45*$E45</f>
        <v>383705974332712.31</v>
      </c>
      <c r="FR45" s="7">
        <f t="shared" si="87"/>
        <v>1.189545908341718E+16</v>
      </c>
      <c r="FS45" s="7">
        <f>'Initial absorption'!$M45*FR45*$I45</f>
        <v>1123609811403675.6</v>
      </c>
      <c r="FT45" s="7"/>
      <c r="FU45" s="7">
        <f t="shared" si="88"/>
        <v>70110154701196.898</v>
      </c>
      <c r="FV45" s="7">
        <f t="shared" si="94"/>
        <v>74586602188713.344</v>
      </c>
      <c r="FW45" s="7">
        <f t="shared" si="34"/>
        <v>2886962183659902.5</v>
      </c>
      <c r="FX45" s="7"/>
      <c r="FY45" s="7">
        <f>(1 - 'Initial absorption'!$M45)*FR45</f>
        <v>1.0462985135399828E+16</v>
      </c>
      <c r="FZ45" s="7">
        <f t="shared" si="90"/>
        <v>1255315137638914.8</v>
      </c>
      <c r="GA45" s="7"/>
    </row>
    <row r="46" spans="3:183" x14ac:dyDescent="0.25">
      <c r="C46">
        <v>500</v>
      </c>
      <c r="D46">
        <f>'Input spectra'!B46</f>
        <v>0.12774307503944701</v>
      </c>
      <c r="E46">
        <f>'Initial absorption'!I46</f>
        <v>0.92052942366183343</v>
      </c>
      <c r="F46">
        <f>'Input spectra'!C46</f>
        <v>0.32729852520316999</v>
      </c>
      <c r="G46">
        <f t="shared" si="55"/>
        <v>4.3244320483033991E-2</v>
      </c>
      <c r="H46">
        <f>'Input spectra'!D46</f>
        <v>2.4243992295518602E-2</v>
      </c>
      <c r="I46">
        <f>'Initial absorption'!O46</f>
        <v>0.63750845627693964</v>
      </c>
      <c r="J46">
        <f>'Input spectra'!E46</f>
        <v>0.54204195720570603</v>
      </c>
      <c r="K46">
        <f t="shared" si="56"/>
        <v>5.2875024018037613E-2</v>
      </c>
      <c r="M46">
        <f>'Reaching edge prob after ems 1'!$EZ47</f>
        <v>0.27358388277291829</v>
      </c>
      <c r="N46">
        <f>'Reaching edge prob after ems 2'!$EZ47</f>
        <v>0.670458167503866</v>
      </c>
      <c r="O46">
        <f>1-EXP(-'Reaching edge prob after ems 1'!FC47*_k_in_ec_correction*($D46*_c1+'Input spectra'!S46))</f>
        <v>0.16035988330117945</v>
      </c>
      <c r="P46">
        <f>1-EXP(-(_t-'Reaching edge prob after ems 1'!FC47)*_k_in_ec_correction*($D46*_c1+'Input spectra'!S46))</f>
        <v>0.18762957052915108</v>
      </c>
      <c r="Q46">
        <f>1-EXP(-'Reaching edge prob after ems 2'!FC47*_k_in_ec_correction*($H46*_c2+'Input spectra'!S46))</f>
        <v>4.0305407510486613E-2</v>
      </c>
      <c r="R46">
        <f>1-EXP(-(_t-'Reaching edge prob after ems 2'!FC47)*_k_in_ec_correction*($H46*_c2+'Input spectra'!S46))</f>
        <v>4.1834388222906305E-2</v>
      </c>
      <c r="S46" s="16"/>
      <c r="T46" s="16"/>
      <c r="V46" s="7">
        <f t="shared" si="95"/>
        <v>1.559038898725534E+18</v>
      </c>
      <c r="W46" s="7">
        <f t="shared" si="96"/>
        <v>1.559038898725534E+18</v>
      </c>
      <c r="X46" s="7">
        <f t="shared" si="97"/>
        <v>9.1267726824888914E+18</v>
      </c>
      <c r="Y46" s="7">
        <f t="shared" si="35"/>
        <v>2.4969379076611139E+18</v>
      </c>
      <c r="Z46" s="7"/>
      <c r="AA46" s="7">
        <f t="shared" si="98"/>
        <v>2.6329425053029133E+17</v>
      </c>
      <c r="AB46" s="7">
        <f t="shared" si="99"/>
        <v>2.6329425053029133E+17</v>
      </c>
      <c r="AC46" s="7">
        <f t="shared" si="100"/>
        <v>1.5413513897316155E+18</v>
      </c>
      <c r="AD46" s="7">
        <f t="shared" si="37"/>
        <v>1.0334116282389961E+18</v>
      </c>
      <c r="AF46" s="7">
        <f t="shared" si="101"/>
        <v>2.30139071970756E+17</v>
      </c>
      <c r="AG46" s="7">
        <f t="shared" si="58"/>
        <v>2.6927492304761949E+17</v>
      </c>
      <c r="AH46" s="7">
        <f t="shared" si="102"/>
        <v>6.1029579842453955E+18</v>
      </c>
      <c r="AI46" s="7"/>
      <c r="AJ46" s="7">
        <f t="shared" si="38"/>
        <v>2.5268206846749978E+17</v>
      </c>
      <c r="AK46" s="7">
        <f>'Initial absorption'!$G46*AJ46*$E46</f>
        <v>6.8185663771310792E+16</v>
      </c>
      <c r="AL46" s="7">
        <f t="shared" si="59"/>
        <v>1.2665170997194214E+18</v>
      </c>
      <c r="AM46" s="7">
        <f>'Initial absorption'!$M46*AL46*$I46</f>
        <v>5.9133550728743488E+16</v>
      </c>
      <c r="AN46" s="7"/>
      <c r="AO46" s="7">
        <f t="shared" si="103"/>
        <v>6765355804580069</v>
      </c>
      <c r="AP46" s="7">
        <f t="shared" si="61"/>
        <v>7021998750943239</v>
      </c>
      <c r="AQ46" s="7">
        <f t="shared" si="104"/>
        <v>3.2381589323083667E+17</v>
      </c>
      <c r="AR46" s="7"/>
      <c r="AS46" s="7">
        <f>(1 - 'Initial absorption'!$M46)*AL46</f>
        <v>1.1737598191743375E+18</v>
      </c>
      <c r="AT46" s="7">
        <f t="shared" si="62"/>
        <v>2.5227949663674797E+17</v>
      </c>
      <c r="AU46" s="7"/>
      <c r="BD46" s="7">
        <f t="shared" si="7"/>
        <v>5.653571415955831E+17</v>
      </c>
      <c r="BE46" s="7">
        <f t="shared" si="8"/>
        <v>5.653571415955831E+17</v>
      </c>
      <c r="BF46" s="7">
        <f t="shared" si="9"/>
        <v>3.3096583542480046E+18</v>
      </c>
      <c r="BG46" s="7">
        <f t="shared" si="39"/>
        <v>9.0546918320699571E+17</v>
      </c>
      <c r="BH46" s="7"/>
      <c r="BI46" s="7">
        <f t="shared" si="10"/>
        <v>6.2205861454251576E+16</v>
      </c>
      <c r="BJ46" s="7">
        <f t="shared" si="40"/>
        <v>6.2205861454251576E+16</v>
      </c>
      <c r="BK46" s="7">
        <f t="shared" si="11"/>
        <v>3.6415945585158957E+17</v>
      </c>
      <c r="BL46" s="7">
        <f t="shared" si="41"/>
        <v>2.4415368144946173E+17</v>
      </c>
      <c r="BN46" s="7">
        <f t="shared" si="63"/>
        <v>8.3455754699390976E+16</v>
      </c>
      <c r="BO46" s="7">
        <f t="shared" si="64"/>
        <v>9.764766031304376E+16</v>
      </c>
      <c r="BP46" s="7">
        <f t="shared" si="65"/>
        <v>2.2131268719924012E+18</v>
      </c>
      <c r="BQ46" s="7"/>
      <c r="BR46" s="7">
        <f t="shared" si="42"/>
        <v>5.9698628858797096E+16</v>
      </c>
      <c r="BS46" s="7">
        <f>'Initial absorption'!$G46*BR46*$E46</f>
        <v>1.6109535036111094E+16</v>
      </c>
      <c r="BT46" s="7">
        <f t="shared" si="66"/>
        <v>4.5927942392241536E+17</v>
      </c>
      <c r="BU46" s="7">
        <f>'Initial absorption'!$M46*BT46*$I46</f>
        <v>2.1443708197229136E+16</v>
      </c>
      <c r="BV46" s="7"/>
      <c r="BW46" s="7">
        <f t="shared" si="67"/>
        <v>1598381981455411</v>
      </c>
      <c r="BX46" s="7">
        <f t="shared" si="91"/>
        <v>1659016406751536.5</v>
      </c>
      <c r="BY46" s="7">
        <f t="shared" si="13"/>
        <v>7.65046959834192E+16</v>
      </c>
      <c r="BZ46" s="7"/>
      <c r="CA46" s="7">
        <f>(1 - 'Initial absorption'!$M46)*BT46</f>
        <v>4.2564268077635456E+17</v>
      </c>
      <c r="CB46" s="7">
        <f t="shared" si="69"/>
        <v>5.9603517296434096E+16</v>
      </c>
      <c r="CC46" s="7"/>
      <c r="CL46" s="7">
        <f t="shared" si="14"/>
        <v>2.0438865619431411E+17</v>
      </c>
      <c r="CM46" s="7">
        <f t="shared" si="15"/>
        <v>2.0438865619431411E+17</v>
      </c>
      <c r="CN46" s="7">
        <f t="shared" si="16"/>
        <v>1.1965120341062651E+18</v>
      </c>
      <c r="CO46" s="7">
        <f t="shared" si="43"/>
        <v>3.2734640807531443E+17</v>
      </c>
      <c r="CP46" s="7"/>
      <c r="CQ46" s="7">
        <f t="shared" si="17"/>
        <v>1.4973190902734014E+16</v>
      </c>
      <c r="CR46" s="7">
        <f t="shared" si="44"/>
        <v>1.4973190902734014E+16</v>
      </c>
      <c r="CS46" s="7">
        <f t="shared" si="18"/>
        <v>8.7654586304727072E+16</v>
      </c>
      <c r="CT46" s="7">
        <f t="shared" si="45"/>
        <v>5.8768733307176784E+16</v>
      </c>
      <c r="CV46" s="7">
        <f t="shared" si="70"/>
        <v>3.0171034023821548E+16</v>
      </c>
      <c r="CW46" s="7">
        <f t="shared" si="71"/>
        <v>3.530171037651538E+16</v>
      </c>
      <c r="CX46" s="7">
        <f t="shared" si="72"/>
        <v>8.0009253279694784E+17</v>
      </c>
      <c r="CY46" s="7"/>
      <c r="CZ46" s="7">
        <f t="shared" si="46"/>
        <v>1.4369690341667008E+16</v>
      </c>
      <c r="DA46" s="7">
        <f>'Initial absorption'!$G46*CZ46*$E46</f>
        <v>3877627249441257.5</v>
      </c>
      <c r="DB46" s="7">
        <f t="shared" si="73"/>
        <v>1.6603930041154464E+17</v>
      </c>
      <c r="DC46" s="7">
        <f>'Initial absorption'!$M46*DB46*$I46</f>
        <v>7752357544976138</v>
      </c>
      <c r="DD46" s="7"/>
      <c r="DE46" s="7">
        <f t="shared" si="74"/>
        <v>384736711048093.56</v>
      </c>
      <c r="DF46" s="7">
        <f t="shared" si="92"/>
        <v>399331651203437.94</v>
      </c>
      <c r="DG46" s="7">
        <f t="shared" si="20"/>
        <v>1.8414975552710896E+16</v>
      </c>
      <c r="DH46" s="7"/>
      <c r="DI46" s="7">
        <f>(1 - 'Initial absorption'!$M46)*DB46</f>
        <v>1.5387890086131744E+17</v>
      </c>
      <c r="DJ46" s="7">
        <f t="shared" si="76"/>
        <v>1.434679662157335E+16</v>
      </c>
      <c r="DK46" s="7"/>
      <c r="DT46" s="7">
        <f t="shared" si="21"/>
        <v>7.374904105714848E+16</v>
      </c>
      <c r="DU46" s="7">
        <f t="shared" si="22"/>
        <v>7.374904105714848E+16</v>
      </c>
      <c r="DV46" s="7">
        <f t="shared" si="23"/>
        <v>4.3173440626168166E+17</v>
      </c>
      <c r="DW46" s="7">
        <f t="shared" si="47"/>
        <v>1.1811557519173139E+17</v>
      </c>
      <c r="DX46" s="7"/>
      <c r="DY46" s="7">
        <f t="shared" si="24"/>
        <v>3699945659420013.5</v>
      </c>
      <c r="DZ46" s="7">
        <f t="shared" si="48"/>
        <v>3699945659420013.5</v>
      </c>
      <c r="EA46" s="7">
        <f t="shared" si="25"/>
        <v>2.1659859159827684E+16</v>
      </c>
      <c r="EB46" s="7">
        <f t="shared" si="49"/>
        <v>1.4522029480689896E+16</v>
      </c>
      <c r="ED46" s="7">
        <f t="shared" si="77"/>
        <v>1.0886537777537082E+16</v>
      </c>
      <c r="EE46" s="7">
        <f t="shared" si="78"/>
        <v>1.27378267288477E+16</v>
      </c>
      <c r="EF46" s="7">
        <f t="shared" si="79"/>
        <v>2.8869536181431923E+17</v>
      </c>
      <c r="EG46" s="7"/>
      <c r="EH46" s="7">
        <f t="shared" si="50"/>
        <v>3550817841850433.5</v>
      </c>
      <c r="EI46" s="7">
        <f>'Initial absorption'!$G46*EH46*$E46</f>
        <v>958179869849870.75</v>
      </c>
      <c r="EJ46" s="7">
        <f t="shared" si="80"/>
        <v>5.9911540156658984E+16</v>
      </c>
      <c r="EK46" s="7">
        <f>'Initial absorption'!$M46*EJ46*$I46</f>
        <v>2797263534677738</v>
      </c>
      <c r="EL46" s="7"/>
      <c r="EM46" s="7">
        <f t="shared" si="81"/>
        <v>95070244766731.859</v>
      </c>
      <c r="EN46" s="7">
        <f t="shared" si="93"/>
        <v>98676722893408.344</v>
      </c>
      <c r="EO46" s="7">
        <f t="shared" si="27"/>
        <v>4550426779914855</v>
      </c>
      <c r="EP46" s="7"/>
      <c r="EQ46" s="7">
        <f>(1 - 'Initial absorption'!$M46)*EJ46</f>
        <v>5.5523733991680712E+16</v>
      </c>
      <c r="ER46" s="7">
        <f t="shared" si="83"/>
        <v>3545160696300179.5</v>
      </c>
      <c r="ES46" s="7"/>
      <c r="FB46" s="7">
        <f t="shared" si="28"/>
        <v>2.6578548911049052E+16</v>
      </c>
      <c r="FC46" s="7">
        <f t="shared" si="29"/>
        <v>2.6578548911049052E+16</v>
      </c>
      <c r="FD46" s="7">
        <f t="shared" si="30"/>
        <v>1.5559353544023565E+17</v>
      </c>
      <c r="FE46" s="7">
        <f t="shared" si="51"/>
        <v>4.2567883560105336E+16</v>
      </c>
      <c r="FF46" s="7"/>
      <c r="FG46" s="7">
        <f t="shared" si="31"/>
        <v>946887779453973.13</v>
      </c>
      <c r="FH46" s="7">
        <f t="shared" si="52"/>
        <v>946887779453973.13</v>
      </c>
      <c r="FI46" s="7">
        <f t="shared" si="32"/>
        <v>5543177611519302</v>
      </c>
      <c r="FJ46" s="7">
        <f t="shared" si="53"/>
        <v>3716468703567688</v>
      </c>
      <c r="FL46" s="7">
        <f t="shared" si="84"/>
        <v>3923418835616251</v>
      </c>
      <c r="FM46" s="7">
        <f t="shared" si="85"/>
        <v>4590608174427655</v>
      </c>
      <c r="FN46" s="7">
        <f t="shared" si="86"/>
        <v>1.0404343818421939E+17</v>
      </c>
      <c r="FO46" s="7"/>
      <c r="FP46" s="7">
        <f t="shared" si="54"/>
        <v>908723081636381</v>
      </c>
      <c r="FQ46" s="7">
        <f>'Initial absorption'!$G46*FP46*$E46</f>
        <v>245216793108757.06</v>
      </c>
      <c r="FR46" s="7">
        <f t="shared" si="87"/>
        <v>2.1591627193580884E+16</v>
      </c>
      <c r="FS46" s="7">
        <f>'Initial absorption'!$M46*FR46*$I46</f>
        <v>1008110812124516</v>
      </c>
      <c r="FT46" s="7"/>
      <c r="FU46" s="7">
        <f t="shared" si="88"/>
        <v>24330317589969.063</v>
      </c>
      <c r="FV46" s="7">
        <f t="shared" si="94"/>
        <v>25253285216891.816</v>
      </c>
      <c r="FW46" s="7">
        <f t="shared" si="34"/>
        <v>1164542375975567.8</v>
      </c>
      <c r="FX46" s="7"/>
      <c r="FY46" s="7">
        <f>(1 - 'Initial absorption'!$M46)*FR46</f>
        <v>2.0010297875987356E+16</v>
      </c>
      <c r="FZ46" s="7">
        <f t="shared" si="90"/>
        <v>907275308484769.88</v>
      </c>
      <c r="GA46" s="7"/>
    </row>
    <row r="47" spans="3:183" x14ac:dyDescent="0.25">
      <c r="C47">
        <v>505</v>
      </c>
      <c r="D47">
        <f>'Input spectra'!B47</f>
        <v>0.112440517580027</v>
      </c>
      <c r="E47">
        <f>'Initial absorption'!I47</f>
        <v>0.91096242495082791</v>
      </c>
      <c r="F47">
        <f>'Input spectra'!C47</f>
        <v>0.455496910384114</v>
      </c>
      <c r="G47">
        <f t="shared" si="55"/>
        <v>6.0182533237676993E-2</v>
      </c>
      <c r="H47">
        <f>'Input spectra'!D47</f>
        <v>0</v>
      </c>
      <c r="I47">
        <f>'Initial absorption'!O47</f>
        <v>0</v>
      </c>
      <c r="J47">
        <f>'Input spectra'!E47</f>
        <v>0.29675293250491402</v>
      </c>
      <c r="K47">
        <f t="shared" si="56"/>
        <v>2.8947608621495927E-2</v>
      </c>
      <c r="M47">
        <f>'Reaching edge prob after ems 1'!$EZ48</f>
        <v>0.30031538228476023</v>
      </c>
      <c r="N47">
        <f>'Reaching edge prob after ems 2'!$EZ48</f>
        <v>0.85627576024869567</v>
      </c>
      <c r="O47">
        <f>1-EXP(-'Reaching edge prob after ems 1'!FC48*_k_in_ec_correction*($D47*_c1+'Input spectra'!S47))</f>
        <v>0.14535564191846617</v>
      </c>
      <c r="P47">
        <f>1-EXP(-(_t-'Reaching edge prob after ems 1'!FC48)*_k_in_ec_correction*($D47*_c1+'Input spectra'!S47))</f>
        <v>0.16741295128113309</v>
      </c>
      <c r="Q47">
        <f>1-EXP(-'Reaching edge prob after ems 2'!FC48*_k_in_ec_correction*($H47*_c2+'Input spectra'!S47))</f>
        <v>1.4932515645997402E-2</v>
      </c>
      <c r="R47">
        <f>1-EXP(-(_t-'Reaching edge prob after ems 2'!FC48)*_k_in_ec_correction*($H47*_c2+'Input spectra'!S47))</f>
        <v>1.5137491157736993E-2</v>
      </c>
      <c r="S47" s="16"/>
      <c r="T47" s="16"/>
      <c r="V47" s="7">
        <f t="shared" si="95"/>
        <v>2.1696932520466314E+18</v>
      </c>
      <c r="W47" s="7">
        <f t="shared" si="96"/>
        <v>2.1696932520466314E+18</v>
      </c>
      <c r="X47" s="7">
        <f t="shared" si="97"/>
        <v>1.2701605532964858E+19</v>
      </c>
      <c r="Y47" s="7">
        <f t="shared" si="35"/>
        <v>3.8144875212625669E+18</v>
      </c>
      <c r="Z47" s="7"/>
      <c r="AA47" s="7">
        <f t="shared" si="98"/>
        <v>1.4414629701238368E+17</v>
      </c>
      <c r="AB47" s="7">
        <f t="shared" si="99"/>
        <v>1.4414629701238368E+17</v>
      </c>
      <c r="AC47" s="7">
        <f t="shared" si="100"/>
        <v>8.4384712076780634E+17</v>
      </c>
      <c r="AD47" s="7">
        <f t="shared" si="37"/>
        <v>7.2256583486912627E+17</v>
      </c>
      <c r="AF47" s="7">
        <f t="shared" si="101"/>
        <v>2.872967382731311E+17</v>
      </c>
      <c r="AG47" s="7">
        <f t="shared" si="58"/>
        <v>3.3089320932397754E+17</v>
      </c>
      <c r="AH47" s="7">
        <f t="shared" si="102"/>
        <v>8.0958305747645E+18</v>
      </c>
      <c r="AI47" s="7"/>
      <c r="AJ47" s="7">
        <f t="shared" si="38"/>
        <v>1.4199383017693368E+17</v>
      </c>
      <c r="AK47" s="7">
        <f>'Initial absorption'!$G47*AJ47*$E47</f>
        <v>3.4343736236866068E+16</v>
      </c>
      <c r="AL47" s="7">
        <f t="shared" si="59"/>
        <v>1.8064585013467456E+18</v>
      </c>
      <c r="AM47" s="7">
        <f>'Initial absorption'!$M47*AL47*$I47</f>
        <v>0</v>
      </c>
      <c r="AN47" s="7"/>
      <c r="AO47" s="7">
        <f t="shared" si="103"/>
        <v>0</v>
      </c>
      <c r="AP47" s="7">
        <f t="shared" si="61"/>
        <v>0</v>
      </c>
      <c r="AQ47" s="7">
        <f t="shared" si="104"/>
        <v>0</v>
      </c>
      <c r="AR47" s="7"/>
      <c r="AS47" s="7">
        <f>(1 - 'Initial absorption'!$M47)*AL47</f>
        <v>1.7575019000368346E+18</v>
      </c>
      <c r="AT47" s="7">
        <f t="shared" si="62"/>
        <v>1.4196428371593819E+17</v>
      </c>
      <c r="AU47" s="7"/>
      <c r="BD47" s="7">
        <f t="shared" si="7"/>
        <v>7.8679985221604045E+17</v>
      </c>
      <c r="BE47" s="7">
        <f t="shared" si="8"/>
        <v>7.8679985221604045E+17</v>
      </c>
      <c r="BF47" s="7">
        <f t="shared" si="9"/>
        <v>4.6060065619028838E+18</v>
      </c>
      <c r="BG47" s="7">
        <f t="shared" si="39"/>
        <v>1.3832546214439788E+18</v>
      </c>
      <c r="BH47" s="7"/>
      <c r="BI47" s="7">
        <f t="shared" si="10"/>
        <v>3.4055983231825772E+16</v>
      </c>
      <c r="BJ47" s="7">
        <f t="shared" si="40"/>
        <v>3.4055983231825772E+16</v>
      </c>
      <c r="BK47" s="7">
        <f t="shared" si="11"/>
        <v>1.9936719839999754E+17</v>
      </c>
      <c r="BL47" s="7">
        <f t="shared" si="41"/>
        <v>1.7071329937861043E+17</v>
      </c>
      <c r="BN47" s="7">
        <f t="shared" si="63"/>
        <v>1.0418294429510989E+17</v>
      </c>
      <c r="BO47" s="7">
        <f t="shared" si="64"/>
        <v>1.1999241272922642E+17</v>
      </c>
      <c r="BP47" s="7">
        <f t="shared" si="65"/>
        <v>2.9358059226954307E+18</v>
      </c>
      <c r="BQ47" s="7"/>
      <c r="BR47" s="7">
        <f t="shared" si="42"/>
        <v>3.3547441729376708E+16</v>
      </c>
      <c r="BS47" s="7">
        <f>'Initial absorption'!$G47*BR47*$E47</f>
        <v>8114046143693002</v>
      </c>
      <c r="BT47" s="7">
        <f t="shared" si="66"/>
        <v>6.5507936688899379E+17</v>
      </c>
      <c r="BU47" s="7">
        <f>'Initial absorption'!$M47*BT47*$I47</f>
        <v>0</v>
      </c>
      <c r="BV47" s="7"/>
      <c r="BW47" s="7">
        <f t="shared" si="67"/>
        <v>0</v>
      </c>
      <c r="BX47" s="7">
        <f t="shared" si="91"/>
        <v>0</v>
      </c>
      <c r="BY47" s="7">
        <f t="shared" si="13"/>
        <v>0</v>
      </c>
      <c r="BZ47" s="7"/>
      <c r="CA47" s="7">
        <f>(1 - 'Initial absorption'!$M47)*BT47</f>
        <v>6.3732614456629747E+17</v>
      </c>
      <c r="CB47" s="7">
        <f t="shared" si="69"/>
        <v>3.3540461086785972E+16</v>
      </c>
      <c r="CC47" s="7"/>
      <c r="CL47" s="7">
        <f t="shared" si="14"/>
        <v>2.8444491571197981E+17</v>
      </c>
      <c r="CM47" s="7">
        <f t="shared" si="15"/>
        <v>2.8444491571197981E+17</v>
      </c>
      <c r="CN47" s="7">
        <f t="shared" si="16"/>
        <v>1.6651695403592269E+18</v>
      </c>
      <c r="CO47" s="7">
        <f t="shared" si="43"/>
        <v>5.0007602708191968E+17</v>
      </c>
      <c r="CP47" s="7"/>
      <c r="CQ47" s="7">
        <f t="shared" si="17"/>
        <v>8197406584996082</v>
      </c>
      <c r="CR47" s="7">
        <f t="shared" si="44"/>
        <v>8197406584996082</v>
      </c>
      <c r="CS47" s="7">
        <f t="shared" si="18"/>
        <v>4.7988454007373672E+16</v>
      </c>
      <c r="CT47" s="7">
        <f t="shared" si="45"/>
        <v>4.1091349938323456E+16</v>
      </c>
      <c r="CV47" s="7">
        <f t="shared" si="70"/>
        <v>3.766435482312648E+16</v>
      </c>
      <c r="CW47" s="7">
        <f t="shared" si="71"/>
        <v>4.3379814610679544E+16</v>
      </c>
      <c r="CX47" s="7">
        <f t="shared" si="72"/>
        <v>1.0613564121495756E+18</v>
      </c>
      <c r="CY47" s="7"/>
      <c r="CZ47" s="7">
        <f t="shared" si="46"/>
        <v>8074998682909026</v>
      </c>
      <c r="DA47" s="7">
        <f>'Initial absorption'!$G47*CZ47*$E47</f>
        <v>1953082218666138.3</v>
      </c>
      <c r="DB47" s="7">
        <f t="shared" si="73"/>
        <v>2.3682515289572413E+17</v>
      </c>
      <c r="DC47" s="7">
        <f>'Initial absorption'!$M47*DB47*$I47</f>
        <v>0</v>
      </c>
      <c r="DD47" s="7"/>
      <c r="DE47" s="7">
        <f t="shared" si="74"/>
        <v>0</v>
      </c>
      <c r="DF47" s="7">
        <f t="shared" si="92"/>
        <v>0</v>
      </c>
      <c r="DG47" s="7">
        <f t="shared" si="20"/>
        <v>0</v>
      </c>
      <c r="DH47" s="7"/>
      <c r="DI47" s="7">
        <f>(1 - 'Initial absorption'!$M47)*DB47</f>
        <v>2.3040698465004835E+17</v>
      </c>
      <c r="DJ47" s="7">
        <f t="shared" si="76"/>
        <v>8073318415299329</v>
      </c>
      <c r="DK47" s="7"/>
      <c r="DT47" s="7">
        <f t="shared" si="21"/>
        <v>1.0263553838035123E+17</v>
      </c>
      <c r="DU47" s="7">
        <f t="shared" si="22"/>
        <v>1.0263553838035123E+17</v>
      </c>
      <c r="DV47" s="7">
        <f t="shared" si="23"/>
        <v>6.0083890703950912E+17</v>
      </c>
      <c r="DW47" s="7">
        <f t="shared" si="47"/>
        <v>1.8044116605912771E+17</v>
      </c>
      <c r="DX47" s="7"/>
      <c r="DY47" s="7">
        <f t="shared" si="24"/>
        <v>2025617592781724.3</v>
      </c>
      <c r="DZ47" s="7">
        <f t="shared" si="48"/>
        <v>2025617592781724.3</v>
      </c>
      <c r="EA47" s="7">
        <f t="shared" si="25"/>
        <v>1.1858171932773446E+16</v>
      </c>
      <c r="EB47" s="7">
        <f t="shared" si="49"/>
        <v>1.0153865186895328E+16</v>
      </c>
      <c r="ED47" s="7">
        <f t="shared" si="77"/>
        <v>1.3590333739466292E+16</v>
      </c>
      <c r="EE47" s="7">
        <f t="shared" si="78"/>
        <v>1.5652628616203478E+16</v>
      </c>
      <c r="EF47" s="7">
        <f t="shared" si="79"/>
        <v>3.829665455673383E+17</v>
      </c>
      <c r="EG47" s="7"/>
      <c r="EH47" s="7">
        <f t="shared" si="50"/>
        <v>1995370026384703.5</v>
      </c>
      <c r="EI47" s="7">
        <f>'Initial absorption'!$G47*EH47*$E47</f>
        <v>482615771373402.31</v>
      </c>
      <c r="EJ47" s="7">
        <f t="shared" si="80"/>
        <v>8.5453019993768624E+16</v>
      </c>
      <c r="EK47" s="7">
        <f>'Initial absorption'!$M47*EJ47*$I47</f>
        <v>0</v>
      </c>
      <c r="EL47" s="7"/>
      <c r="EM47" s="7">
        <f t="shared" si="81"/>
        <v>0</v>
      </c>
      <c r="EN47" s="7">
        <f t="shared" si="93"/>
        <v>0</v>
      </c>
      <c r="EO47" s="7">
        <f t="shared" si="27"/>
        <v>0</v>
      </c>
      <c r="EP47" s="7"/>
      <c r="EQ47" s="7">
        <f>(1 - 'Initial absorption'!$M47)*EJ47</f>
        <v>8.3137168604188432E+16</v>
      </c>
      <c r="ER47" s="7">
        <f t="shared" si="83"/>
        <v>1994954824382034.5</v>
      </c>
      <c r="ES47" s="7"/>
      <c r="FB47" s="7">
        <f t="shared" si="28"/>
        <v>3.6989005385712768E+16</v>
      </c>
      <c r="FC47" s="7">
        <f t="shared" si="29"/>
        <v>3.6989005385712768E+16</v>
      </c>
      <c r="FD47" s="7">
        <f t="shared" si="30"/>
        <v>2.1653740915812128E+17</v>
      </c>
      <c r="FE47" s="7">
        <f t="shared" si="51"/>
        <v>6.5029514810272736E+16</v>
      </c>
      <c r="FF47" s="7"/>
      <c r="FG47" s="7">
        <f t="shared" si="31"/>
        <v>518394787655516.88</v>
      </c>
      <c r="FH47" s="7">
        <f t="shared" si="52"/>
        <v>518394787655516.88</v>
      </c>
      <c r="FI47" s="7">
        <f t="shared" si="32"/>
        <v>3034735945707749</v>
      </c>
      <c r="FJ47" s="7">
        <f t="shared" si="53"/>
        <v>2598570829064947</v>
      </c>
      <c r="FL47" s="7">
        <f t="shared" si="84"/>
        <v>4897844701898979</v>
      </c>
      <c r="FM47" s="7">
        <f t="shared" si="85"/>
        <v>5641078843857387</v>
      </c>
      <c r="FN47" s="7">
        <f t="shared" si="86"/>
        <v>1.3801799883430994E+17</v>
      </c>
      <c r="FO47" s="7"/>
      <c r="FP47" s="7">
        <f t="shared" si="54"/>
        <v>510653849378047.38</v>
      </c>
      <c r="FQ47" s="7">
        <f>'Initial absorption'!$G47*FP47*$E47</f>
        <v>123510726413441.94</v>
      </c>
      <c r="FR47" s="7">
        <f t="shared" si="87"/>
        <v>3.0796566829136868E+16</v>
      </c>
      <c r="FS47" s="7">
        <f>'Initial absorption'!$M47*FR47*$I47</f>
        <v>0</v>
      </c>
      <c r="FT47" s="7"/>
      <c r="FU47" s="7">
        <f t="shared" si="88"/>
        <v>0</v>
      </c>
      <c r="FV47" s="7">
        <f t="shared" si="94"/>
        <v>0</v>
      </c>
      <c r="FW47" s="7">
        <f t="shared" si="34"/>
        <v>0</v>
      </c>
      <c r="FX47" s="7"/>
      <c r="FY47" s="7">
        <f>(1 - 'Initial absorption'!$M47)*FR47</f>
        <v>2.9961953001670544E+16</v>
      </c>
      <c r="FZ47" s="7">
        <f t="shared" si="90"/>
        <v>510547591141164.56</v>
      </c>
      <c r="GA47" s="7"/>
    </row>
    <row r="48" spans="3:183" x14ac:dyDescent="0.25">
      <c r="C48">
        <v>510</v>
      </c>
      <c r="D48">
        <f>'Input spectra'!B48</f>
        <v>9.7137960120607297E-2</v>
      </c>
      <c r="E48">
        <f>'Initial absorption'!I48</f>
        <v>0.89848176339265529</v>
      </c>
      <c r="F48">
        <f>'Input spectra'!C48</f>
        <v>0.59135893418453001</v>
      </c>
      <c r="G48">
        <f t="shared" si="55"/>
        <v>7.8133304311429078E-2</v>
      </c>
      <c r="H48">
        <f>'Input spectra'!D48</f>
        <v>0</v>
      </c>
      <c r="I48">
        <f>'Initial absorption'!O48</f>
        <v>0</v>
      </c>
      <c r="J48">
        <f>'Input spectra'!E48</f>
        <v>0.14947011392503101</v>
      </c>
      <c r="K48">
        <f t="shared" si="56"/>
        <v>1.4580487282768664E-2</v>
      </c>
      <c r="M48">
        <f>'Reaching edge prob after ems 1'!$EZ49</f>
        <v>0.33243820020858988</v>
      </c>
      <c r="N48">
        <f>'Reaching edge prob after ems 2'!$EZ49</f>
        <v>0.8564433966156364</v>
      </c>
      <c r="O48">
        <f>1-EXP(-'Reaching edge prob after ems 1'!FC49*_k_in_ec_correction*($D48*_c1+'Input spectra'!S48))</f>
        <v>0.12976347444810321</v>
      </c>
      <c r="P48">
        <f>1-EXP(-(_t-'Reaching edge prob after ems 1'!FC49)*_k_in_ec_correction*($D48*_c1+'Input spectra'!S48))</f>
        <v>0.14706282549274963</v>
      </c>
      <c r="Q48">
        <f>1-EXP(-'Reaching edge prob after ems 2'!FC49*_k_in_ec_correction*($H48*_c2+'Input spectra'!S48))</f>
        <v>1.4913146087683793E-2</v>
      </c>
      <c r="R48">
        <f>1-EXP(-(_t-'Reaching edge prob after ems 2'!FC49)*_k_in_ec_correction*($H48*_c2+'Input spectra'!S48))</f>
        <v>1.5117586542251704E-2</v>
      </c>
      <c r="S48" s="16"/>
      <c r="T48" s="16"/>
      <c r="V48" s="7">
        <f t="shared" si="95"/>
        <v>2.8168522327751255E+18</v>
      </c>
      <c r="W48" s="7">
        <f t="shared" si="96"/>
        <v>2.8168522327751255E+18</v>
      </c>
      <c r="X48" s="7">
        <f t="shared" si="97"/>
        <v>1.6490140194523677E+19</v>
      </c>
      <c r="Y48" s="7">
        <f t="shared" si="35"/>
        <v>5.4819525274547773E+18</v>
      </c>
      <c r="Z48" s="7"/>
      <c r="AA48" s="7">
        <f t="shared" si="98"/>
        <v>7.260438255637312E+16</v>
      </c>
      <c r="AB48" s="7">
        <f t="shared" si="99"/>
        <v>7.260438255637312E+16</v>
      </c>
      <c r="AC48" s="7">
        <f t="shared" si="100"/>
        <v>4.2503345868160813E+17</v>
      </c>
      <c r="AD48" s="7">
        <f t="shared" si="37"/>
        <v>3.6401709902856819E+17</v>
      </c>
      <c r="AF48" s="7">
        <f t="shared" si="101"/>
        <v>3.2841712673214176E+17</v>
      </c>
      <c r="AG48" s="7">
        <f t="shared" si="58"/>
        <v>3.7219988754813421E+17</v>
      </c>
      <c r="AH48" s="7">
        <f t="shared" si="102"/>
        <v>9.8906558668653445E+18</v>
      </c>
      <c r="AI48" s="7"/>
      <c r="AJ48" s="7">
        <f t="shared" si="38"/>
        <v>7.1521622792703848E+16</v>
      </c>
      <c r="AK48" s="7">
        <f>'Initial absorption'!$G48*AJ48*$E48</f>
        <v>1.521935139905603E+16</v>
      </c>
      <c r="AL48" s="7">
        <f t="shared" si="59"/>
        <v>2.4025979844276552E+18</v>
      </c>
      <c r="AM48" s="7">
        <f>'Initial absorption'!$M48*AL48*$I48</f>
        <v>0</v>
      </c>
      <c r="AN48" s="7"/>
      <c r="AO48" s="7">
        <f t="shared" si="103"/>
        <v>0</v>
      </c>
      <c r="AP48" s="7">
        <f t="shared" si="61"/>
        <v>0</v>
      </c>
      <c r="AQ48" s="7">
        <f t="shared" si="104"/>
        <v>0</v>
      </c>
      <c r="AR48" s="7"/>
      <c r="AS48" s="7">
        <f>(1 - 'Initial absorption'!$M48)*AL48</f>
        <v>2.3375700023658849E+18</v>
      </c>
      <c r="AT48" s="7">
        <f t="shared" si="62"/>
        <v>7.15067795197304E+16</v>
      </c>
      <c r="AU48" s="7"/>
      <c r="BD48" s="7">
        <f t="shared" si="7"/>
        <v>1.0214803029743025E+18</v>
      </c>
      <c r="BE48" s="7">
        <f t="shared" si="8"/>
        <v>1.0214803029743025E+18</v>
      </c>
      <c r="BF48" s="7">
        <f t="shared" si="9"/>
        <v>5.979849850127188E+18</v>
      </c>
      <c r="BG48" s="7">
        <f t="shared" si="39"/>
        <v>1.9879305216938883E+18</v>
      </c>
      <c r="BH48" s="7"/>
      <c r="BI48" s="7">
        <f t="shared" si="10"/>
        <v>1.7153500895583068E+16</v>
      </c>
      <c r="BJ48" s="7">
        <f t="shared" si="40"/>
        <v>1.7153500895583068E+16</v>
      </c>
      <c r="BK48" s="7">
        <f t="shared" si="11"/>
        <v>1.0041834332089856E+17</v>
      </c>
      <c r="BL48" s="7">
        <f t="shared" si="41"/>
        <v>8.6002627036265472E+16</v>
      </c>
      <c r="BN48" s="7">
        <f t="shared" si="63"/>
        <v>1.1909450634753242E+17</v>
      </c>
      <c r="BO48" s="7">
        <f t="shared" si="64"/>
        <v>1.3497152938161277E+17</v>
      </c>
      <c r="BP48" s="7">
        <f t="shared" si="65"/>
        <v>3.5866667175319752E+18</v>
      </c>
      <c r="BQ48" s="7"/>
      <c r="BR48" s="7">
        <f t="shared" si="42"/>
        <v>1.6897688230812022E+16</v>
      </c>
      <c r="BS48" s="7">
        <f>'Initial absorption'!$G48*BR48*$E48</f>
        <v>3595721754829317</v>
      </c>
      <c r="BT48" s="7">
        <f t="shared" si="66"/>
        <v>8.7125852343371162E+17</v>
      </c>
      <c r="BU48" s="7">
        <f>'Initial absorption'!$M48*BT48*$I48</f>
        <v>0</v>
      </c>
      <c r="BV48" s="7"/>
      <c r="BW48" s="7">
        <f t="shared" si="67"/>
        <v>0</v>
      </c>
      <c r="BX48" s="7">
        <f t="shared" si="91"/>
        <v>0</v>
      </c>
      <c r="BY48" s="7">
        <f t="shared" si="13"/>
        <v>0</v>
      </c>
      <c r="BZ48" s="7"/>
      <c r="CA48" s="7">
        <f>(1 - 'Initial absorption'!$M48)*BT48</f>
        <v>8.4767730676732518E+17</v>
      </c>
      <c r="CB48" s="7">
        <f t="shared" si="69"/>
        <v>1.6894181361291498E+16</v>
      </c>
      <c r="CC48" s="7"/>
      <c r="CL48" s="7">
        <f t="shared" si="14"/>
        <v>3.6928690042660576E+17</v>
      </c>
      <c r="CM48" s="7">
        <f t="shared" si="15"/>
        <v>3.6928690042660576E+17</v>
      </c>
      <c r="CN48" s="7">
        <f t="shared" si="16"/>
        <v>2.1618431698976443E+18</v>
      </c>
      <c r="CO48" s="7">
        <f t="shared" si="43"/>
        <v>7.1867925253400563E+17</v>
      </c>
      <c r="CP48" s="7"/>
      <c r="CQ48" s="7">
        <f t="shared" si="17"/>
        <v>4128913860451486</v>
      </c>
      <c r="CR48" s="7">
        <f t="shared" si="44"/>
        <v>4128913860451486</v>
      </c>
      <c r="CS48" s="7">
        <f t="shared" si="18"/>
        <v>2.417108274894462E+16</v>
      </c>
      <c r="CT48" s="7">
        <f t="shared" si="45"/>
        <v>2.0701164209383744E+16</v>
      </c>
      <c r="CV48" s="7">
        <f t="shared" si="70"/>
        <v>4.3055202316537848E+16</v>
      </c>
      <c r="CW48" s="7">
        <f t="shared" si="71"/>
        <v>4.8795084531775104E+16</v>
      </c>
      <c r="CX48" s="7">
        <f t="shared" si="72"/>
        <v>1.2966564613375342E+18</v>
      </c>
      <c r="CY48" s="7"/>
      <c r="CZ48" s="7">
        <f t="shared" si="46"/>
        <v>4067338764867110.5</v>
      </c>
      <c r="DA48" s="7">
        <f>'Initial absorption'!$G48*CZ48*$E48</f>
        <v>865504102178032.88</v>
      </c>
      <c r="DB48" s="7">
        <f t="shared" si="73"/>
        <v>3.1497852543240941E+17</v>
      </c>
      <c r="DC48" s="7">
        <f>'Initial absorption'!$M48*DB48*$I48</f>
        <v>0</v>
      </c>
      <c r="DD48" s="7"/>
      <c r="DE48" s="7">
        <f t="shared" si="74"/>
        <v>0</v>
      </c>
      <c r="DF48" s="7">
        <f t="shared" si="92"/>
        <v>0</v>
      </c>
      <c r="DG48" s="7">
        <f t="shared" si="20"/>
        <v>0</v>
      </c>
      <c r="DH48" s="7"/>
      <c r="DI48" s="7">
        <f>(1 - 'Initial absorption'!$M48)*DB48</f>
        <v>3.0645341301892301E+17</v>
      </c>
      <c r="DJ48" s="7">
        <f t="shared" si="76"/>
        <v>4066494647840608</v>
      </c>
      <c r="DK48" s="7"/>
      <c r="DT48" s="7">
        <f t="shared" si="21"/>
        <v>1.3324885680317168E+17</v>
      </c>
      <c r="DU48" s="7">
        <f t="shared" si="22"/>
        <v>1.3324885680317168E+17</v>
      </c>
      <c r="DV48" s="7">
        <f t="shared" si="23"/>
        <v>7.8005239461196992E+17</v>
      </c>
      <c r="DW48" s="7">
        <f t="shared" si="47"/>
        <v>2.5931921413320403E+17</v>
      </c>
      <c r="DX48" s="7"/>
      <c r="DY48" s="7">
        <f t="shared" si="24"/>
        <v>1020273969345249.3</v>
      </c>
      <c r="DZ48" s="7">
        <f t="shared" si="48"/>
        <v>1020273969345249.3</v>
      </c>
      <c r="EA48" s="7">
        <f t="shared" si="25"/>
        <v>5972787850057394</v>
      </c>
      <c r="EB48" s="7">
        <f t="shared" si="49"/>
        <v>5115354713567759</v>
      </c>
      <c r="ED48" s="7">
        <f t="shared" si="77"/>
        <v>1.5535499584416354E+16</v>
      </c>
      <c r="EE48" s="7">
        <f t="shared" si="78"/>
        <v>1.760660674386792E+16</v>
      </c>
      <c r="EF48" s="7">
        <f t="shared" si="79"/>
        <v>4.6786926625362739E+17</v>
      </c>
      <c r="EG48" s="7"/>
      <c r="EH48" s="7">
        <f t="shared" si="50"/>
        <v>1005058474590942.5</v>
      </c>
      <c r="EI48" s="7">
        <f>'Initial absorption'!$G48*EH48*$E48</f>
        <v>213870120728849.16</v>
      </c>
      <c r="EJ48" s="7">
        <f t="shared" si="80"/>
        <v>1.1365290342801846E+17</v>
      </c>
      <c r="EK48" s="7">
        <f>'Initial absorption'!$M48*EJ48*$I48</f>
        <v>0</v>
      </c>
      <c r="EL48" s="7"/>
      <c r="EM48" s="7">
        <f t="shared" si="81"/>
        <v>0</v>
      </c>
      <c r="EN48" s="7">
        <f t="shared" si="93"/>
        <v>0</v>
      </c>
      <c r="EO48" s="7">
        <f t="shared" si="27"/>
        <v>0</v>
      </c>
      <c r="EP48" s="7"/>
      <c r="EQ48" s="7">
        <f>(1 - 'Initial absorption'!$M48)*EJ48</f>
        <v>1.1057680871167918E+17</v>
      </c>
      <c r="ER48" s="7">
        <f t="shared" si="83"/>
        <v>1004849889316865.8</v>
      </c>
      <c r="ES48" s="7"/>
      <c r="FB48" s="7">
        <f t="shared" si="28"/>
        <v>4.8021794007329488E+16</v>
      </c>
      <c r="FC48" s="7">
        <f t="shared" si="29"/>
        <v>4.8021794007329488E+16</v>
      </c>
      <c r="FD48" s="7">
        <f t="shared" si="30"/>
        <v>2.8112447872114486E+17</v>
      </c>
      <c r="FE48" s="7">
        <f t="shared" si="51"/>
        <v>9.3456515740635424E+16</v>
      </c>
      <c r="FF48" s="7"/>
      <c r="FG48" s="7">
        <f t="shared" si="31"/>
        <v>261107876222012.72</v>
      </c>
      <c r="FH48" s="7">
        <f t="shared" si="52"/>
        <v>261107876222012.72</v>
      </c>
      <c r="FI48" s="7">
        <f t="shared" si="32"/>
        <v>1528552131594563.8</v>
      </c>
      <c r="FJ48" s="7">
        <f t="shared" si="53"/>
        <v>1309118379486919.5</v>
      </c>
      <c r="FL48" s="7">
        <f t="shared" si="84"/>
        <v>5598866502440696</v>
      </c>
      <c r="FM48" s="7">
        <f t="shared" si="85"/>
        <v>6345276518739771</v>
      </c>
      <c r="FN48" s="7">
        <f t="shared" si="86"/>
        <v>1.6861624231103568E+17</v>
      </c>
      <c r="FO48" s="7"/>
      <c r="FP48" s="7">
        <f t="shared" si="54"/>
        <v>257213936319269</v>
      </c>
      <c r="FQ48" s="7">
        <f>'Initial absorption'!$G48*FP48*$E48</f>
        <v>54733507556496.875</v>
      </c>
      <c r="FR48" s="7">
        <f t="shared" si="87"/>
        <v>4.0959573295380824E+16</v>
      </c>
      <c r="FS48" s="7">
        <f>'Initial absorption'!$M48*FR48*$I48</f>
        <v>0</v>
      </c>
      <c r="FT48" s="7"/>
      <c r="FU48" s="7">
        <f t="shared" si="88"/>
        <v>0</v>
      </c>
      <c r="FV48" s="7">
        <f t="shared" si="94"/>
        <v>0</v>
      </c>
      <c r="FW48" s="7">
        <f t="shared" si="34"/>
        <v>0</v>
      </c>
      <c r="FX48" s="7"/>
      <c r="FY48" s="7">
        <f>(1 - 'Initial absorption'!$M48)*FR48</f>
        <v>3.9850974014613392E+16</v>
      </c>
      <c r="FZ48" s="7">
        <f t="shared" si="90"/>
        <v>257160555306362.91</v>
      </c>
      <c r="GA48" s="7"/>
    </row>
    <row r="49" spans="3:183" x14ac:dyDescent="0.25">
      <c r="C49">
        <v>515</v>
      </c>
      <c r="D49">
        <f>'Input spectra'!B49</f>
        <v>8.1835402661186996E-2</v>
      </c>
      <c r="E49">
        <f>'Initial absorption'!I49</f>
        <v>0.88173594928109955</v>
      </c>
      <c r="F49">
        <f>'Input spectra'!C49</f>
        <v>0.81506496098971004</v>
      </c>
      <c r="G49">
        <f t="shared" si="55"/>
        <v>0.10769046504456795</v>
      </c>
      <c r="H49">
        <f>'Input spectra'!D49</f>
        <v>0</v>
      </c>
      <c r="I49">
        <f>'Initial absorption'!O49</f>
        <v>0</v>
      </c>
      <c r="J49">
        <f>'Input spectra'!E49</f>
        <v>9.0666413653172503E-2</v>
      </c>
      <c r="K49">
        <f t="shared" si="56"/>
        <v>8.8443131307665551E-3</v>
      </c>
      <c r="M49">
        <f>'Reaching edge prob after ems 1'!$EZ50</f>
        <v>0.37157483501250477</v>
      </c>
      <c r="N49">
        <f>'Reaching edge prob after ems 2'!$EZ50</f>
        <v>0.8564341245818291</v>
      </c>
      <c r="O49">
        <f>1-EXP(-'Reaching edge prob after ems 1'!FC50*_k_in_ec_correction*($D49*_c1+'Input spectra'!S49))</f>
        <v>0.11355154021349267</v>
      </c>
      <c r="P49">
        <f>1-EXP(-(_t-'Reaching edge prob after ems 1'!FC50)*_k_in_ec_correction*($D49*_c1+'Input spectra'!S49))</f>
        <v>0.12658256641374843</v>
      </c>
      <c r="Q49">
        <f>1-EXP(-'Reaching edge prob after ems 2'!FC50*_k_in_ec_correction*($H49*_c2+'Input spectra'!S49))</f>
        <v>1.491421729006881E-2</v>
      </c>
      <c r="R49">
        <f>1-EXP(-(_t-'Reaching edge prob after ems 2'!FC50)*_k_in_ec_correction*($H49*_c2+'Input spectra'!S49))</f>
        <v>1.5118687316600377E-2</v>
      </c>
      <c r="S49" s="16"/>
      <c r="T49" s="16"/>
      <c r="V49" s="7">
        <f t="shared" si="95"/>
        <v>3.8824433394020695E+18</v>
      </c>
      <c r="W49" s="7">
        <f t="shared" si="96"/>
        <v>3.8824433394020695E+18</v>
      </c>
      <c r="X49" s="7">
        <f t="shared" si="97"/>
        <v>2.2728219187046646E+19</v>
      </c>
      <c r="Y49" s="7">
        <f t="shared" si="35"/>
        <v>8.4452342945549025E+18</v>
      </c>
      <c r="Z49" s="7"/>
      <c r="AA49" s="7">
        <f t="shared" si="98"/>
        <v>4.4040770486004968E+16</v>
      </c>
      <c r="AB49" s="7">
        <f t="shared" si="99"/>
        <v>4.4040770486004968E+16</v>
      </c>
      <c r="AC49" s="7">
        <f t="shared" si="100"/>
        <v>2.5781916109727277E+17</v>
      </c>
      <c r="AD49" s="7">
        <f t="shared" si="37"/>
        <v>2.2080512753476438E+17</v>
      </c>
      <c r="AF49" s="7">
        <f t="shared" si="101"/>
        <v>3.8871983658605325E+17</v>
      </c>
      <c r="AG49" s="7">
        <f t="shared" si="58"/>
        <v>4.3332881648705952E+17</v>
      </c>
      <c r="AH49" s="7">
        <f t="shared" si="102"/>
        <v>1.2593821242748811E+19</v>
      </c>
      <c r="AI49" s="7"/>
      <c r="AJ49" s="7">
        <f t="shared" si="38"/>
        <v>4.338393686535464E+16</v>
      </c>
      <c r="AK49" s="7">
        <f>'Initial absorption'!$G49*AJ49*$E49</f>
        <v>7921354923930057</v>
      </c>
      <c r="AL49" s="7">
        <f t="shared" si="59"/>
        <v>3.3909936975445919E+18</v>
      </c>
      <c r="AM49" s="7">
        <f>'Initial absorption'!$M49*AL49*$I49</f>
        <v>0</v>
      </c>
      <c r="AN49" s="7"/>
      <c r="AO49" s="7">
        <f t="shared" si="103"/>
        <v>0</v>
      </c>
      <c r="AP49" s="7">
        <f t="shared" si="61"/>
        <v>0</v>
      </c>
      <c r="AQ49" s="7">
        <f t="shared" si="104"/>
        <v>0</v>
      </c>
      <c r="AR49" s="7"/>
      <c r="AS49" s="7">
        <f>(1 - 'Initial absorption'!$M49)*AL49</f>
        <v>3.2992075023720177E+18</v>
      </c>
      <c r="AT49" s="7">
        <f t="shared" si="62"/>
        <v>4.3374931847844896E+16</v>
      </c>
      <c r="AU49" s="7"/>
      <c r="BD49" s="7">
        <f t="shared" si="7"/>
        <v>1.4078975646890414E+18</v>
      </c>
      <c r="BE49" s="7">
        <f t="shared" si="8"/>
        <v>1.4078975646890414E+18</v>
      </c>
      <c r="BF49" s="7">
        <f t="shared" si="9"/>
        <v>8.2419759017242604E+18</v>
      </c>
      <c r="BG49" s="7">
        <f t="shared" si="39"/>
        <v>3.0625108358602322E+18</v>
      </c>
      <c r="BH49" s="7"/>
      <c r="BI49" s="7">
        <f t="shared" si="10"/>
        <v>1.0405066049384672E+16</v>
      </c>
      <c r="BJ49" s="7">
        <f t="shared" si="40"/>
        <v>1.0405066049384672E+16</v>
      </c>
      <c r="BK49" s="7">
        <f t="shared" si="11"/>
        <v>6.091231761866064E+16</v>
      </c>
      <c r="BL49" s="7">
        <f t="shared" si="41"/>
        <v>5.2167387415987952E+16</v>
      </c>
      <c r="BN49" s="7">
        <f t="shared" si="63"/>
        <v>1.409621888674136E+17</v>
      </c>
      <c r="BO49" s="7">
        <f t="shared" si="64"/>
        <v>1.5713882524700893E+17</v>
      </c>
      <c r="BP49" s="7">
        <f t="shared" si="65"/>
        <v>4.5669205466179118E+18</v>
      </c>
      <c r="BQ49" s="7"/>
      <c r="BR49" s="7">
        <f t="shared" si="42"/>
        <v>1.0249882633406632E+16</v>
      </c>
      <c r="BS49" s="7">
        <f>'Initial absorption'!$G49*BR49*$E49</f>
        <v>1871498165780329</v>
      </c>
      <c r="BT49" s="7">
        <f t="shared" si="66"/>
        <v>1.2296822777030362E+18</v>
      </c>
      <c r="BU49" s="7">
        <f>'Initial absorption'!$M49*BT49*$I49</f>
        <v>0</v>
      </c>
      <c r="BV49" s="7"/>
      <c r="BW49" s="7">
        <f t="shared" si="67"/>
        <v>0</v>
      </c>
      <c r="BX49" s="7">
        <f t="shared" si="91"/>
        <v>0</v>
      </c>
      <c r="BY49" s="7">
        <f t="shared" si="13"/>
        <v>0</v>
      </c>
      <c r="BZ49" s="7"/>
      <c r="CA49" s="7">
        <f>(1 - 'Initial absorption'!$M49)*BT49</f>
        <v>1.1963976810306112E+18</v>
      </c>
      <c r="CB49" s="7">
        <f t="shared" si="69"/>
        <v>1.024775510927545E+16</v>
      </c>
      <c r="CC49" s="7"/>
      <c r="CL49" s="7">
        <f t="shared" si="14"/>
        <v>5.0898497628227142E+17</v>
      </c>
      <c r="CM49" s="7">
        <f t="shared" si="15"/>
        <v>5.0898497628227142E+17</v>
      </c>
      <c r="CN49" s="7">
        <f t="shared" si="16"/>
        <v>2.9796499504455941E+18</v>
      </c>
      <c r="CO49" s="7">
        <f t="shared" si="43"/>
        <v>1.1071629387318396E+18</v>
      </c>
      <c r="CP49" s="7"/>
      <c r="CQ49" s="7">
        <f t="shared" si="17"/>
        <v>2504539550948456</v>
      </c>
      <c r="CR49" s="7">
        <f t="shared" si="44"/>
        <v>2504539550948456</v>
      </c>
      <c r="CS49" s="7">
        <f t="shared" si="18"/>
        <v>1.466182990975746E+16</v>
      </c>
      <c r="CT49" s="7">
        <f t="shared" si="45"/>
        <v>1.2556891463530808E+16</v>
      </c>
      <c r="CV49" s="7">
        <f t="shared" si="70"/>
        <v>5.0960835615355504E+16</v>
      </c>
      <c r="CW49" s="7">
        <f t="shared" si="71"/>
        <v>5.6809034440682544E+16</v>
      </c>
      <c r="CX49" s="7">
        <f t="shared" si="72"/>
        <v>1.6510391127899566E+18</v>
      </c>
      <c r="CY49" s="7"/>
      <c r="CZ49" s="7">
        <f t="shared" si="46"/>
        <v>2467186303874039.5</v>
      </c>
      <c r="DA49" s="7">
        <f>'Initial absorption'!$G49*CZ49*$E49</f>
        <v>450476830562888.63</v>
      </c>
      <c r="DB49" s="7">
        <f t="shared" si="73"/>
        <v>4.4455635171842061E+17</v>
      </c>
      <c r="DC49" s="7">
        <f>'Initial absorption'!$M49*DB49*$I49</f>
        <v>0</v>
      </c>
      <c r="DD49" s="7"/>
      <c r="DE49" s="7">
        <f t="shared" si="74"/>
        <v>0</v>
      </c>
      <c r="DF49" s="7">
        <f t="shared" si="92"/>
        <v>0</v>
      </c>
      <c r="DG49" s="7">
        <f t="shared" si="20"/>
        <v>0</v>
      </c>
      <c r="DH49" s="7"/>
      <c r="DI49" s="7">
        <f>(1 - 'Initial absorption'!$M49)*DB49</f>
        <v>4.3252326062374221E+17</v>
      </c>
      <c r="DJ49" s="7">
        <f t="shared" si="76"/>
        <v>2466674200605607.5</v>
      </c>
      <c r="DK49" s="7"/>
      <c r="DT49" s="7">
        <f t="shared" si="21"/>
        <v>1.8365575963093606E+17</v>
      </c>
      <c r="DU49" s="7">
        <f t="shared" si="22"/>
        <v>1.8365575963093606E+17</v>
      </c>
      <c r="DV49" s="7">
        <f t="shared" si="23"/>
        <v>1.0751395435685422E+18</v>
      </c>
      <c r="DW49" s="7">
        <f t="shared" si="47"/>
        <v>3.9949479851690074E+17</v>
      </c>
      <c r="DX49" s="7"/>
      <c r="DY49" s="7">
        <f t="shared" si="24"/>
        <v>618883463155836.38</v>
      </c>
      <c r="DZ49" s="7">
        <f t="shared" si="48"/>
        <v>618883463155836.38</v>
      </c>
      <c r="EA49" s="7">
        <f t="shared" si="25"/>
        <v>3623006898539996</v>
      </c>
      <c r="EB49" s="7">
        <f t="shared" si="49"/>
        <v>3102866741505029</v>
      </c>
      <c r="ED49" s="7">
        <f t="shared" si="77"/>
        <v>1.8388069221074512E+16</v>
      </c>
      <c r="EE49" s="7">
        <f t="shared" si="78"/>
        <v>2.0498259988557088E+16</v>
      </c>
      <c r="EF49" s="7">
        <f t="shared" si="79"/>
        <v>5.9574026065489562E+17</v>
      </c>
      <c r="EG49" s="7"/>
      <c r="EH49" s="7">
        <f t="shared" si="50"/>
        <v>609653300709099.88</v>
      </c>
      <c r="EI49" s="7">
        <f>'Initial absorption'!$G49*EH49*$E49</f>
        <v>111314936457940.17</v>
      </c>
      <c r="EJ49" s="7">
        <f t="shared" si="80"/>
        <v>1.604081422401857E+17</v>
      </c>
      <c r="EK49" s="7">
        <f>'Initial absorption'!$M49*EJ49*$I49</f>
        <v>0</v>
      </c>
      <c r="EL49" s="7"/>
      <c r="EM49" s="7">
        <f t="shared" si="81"/>
        <v>0</v>
      </c>
      <c r="EN49" s="7">
        <f t="shared" si="93"/>
        <v>0</v>
      </c>
      <c r="EO49" s="7">
        <f t="shared" si="27"/>
        <v>0</v>
      </c>
      <c r="EP49" s="7"/>
      <c r="EQ49" s="7">
        <f>(1 - 'Initial absorption'!$M49)*EJ49</f>
        <v>1.5606627246272525E+17</v>
      </c>
      <c r="ER49" s="7">
        <f t="shared" si="83"/>
        <v>609526757590968.5</v>
      </c>
      <c r="ES49" s="7"/>
      <c r="FB49" s="7">
        <f t="shared" si="28"/>
        <v>6.618802794146376E+16</v>
      </c>
      <c r="FC49" s="7">
        <f t="shared" si="29"/>
        <v>6.618802794146376E+16</v>
      </c>
      <c r="FD49" s="7">
        <f t="shared" si="30"/>
        <v>3.8747146451431206E+17</v>
      </c>
      <c r="FE49" s="7">
        <f t="shared" si="51"/>
        <v>1.439746454989591E+17</v>
      </c>
      <c r="FF49" s="7"/>
      <c r="FG49" s="7">
        <f t="shared" si="31"/>
        <v>158384268881472</v>
      </c>
      <c r="FH49" s="7">
        <f t="shared" si="52"/>
        <v>158384268881472</v>
      </c>
      <c r="FI49" s="7">
        <f t="shared" si="32"/>
        <v>927197659882044</v>
      </c>
      <c r="FJ49" s="7">
        <f t="shared" si="53"/>
        <v>794083716155398.88</v>
      </c>
      <c r="FL49" s="7">
        <f t="shared" si="84"/>
        <v>6626909179651119</v>
      </c>
      <c r="FM49" s="7">
        <f t="shared" si="85"/>
        <v>7387404607404797</v>
      </c>
      <c r="FN49" s="7">
        <f t="shared" si="86"/>
        <v>2.1469989886143034E+17</v>
      </c>
      <c r="FO49" s="7"/>
      <c r="FP49" s="7">
        <f t="shared" si="54"/>
        <v>156022091480045.03</v>
      </c>
      <c r="FQ49" s="7">
        <f>'Initial absorption'!$G49*FP49*$E49</f>
        <v>28487648929211.984</v>
      </c>
      <c r="FR49" s="7">
        <f t="shared" si="87"/>
        <v>5.7809777498768384E+16</v>
      </c>
      <c r="FS49" s="7">
        <f>'Initial absorption'!$M49*FR49*$I49</f>
        <v>0</v>
      </c>
      <c r="FT49" s="7"/>
      <c r="FU49" s="7">
        <f t="shared" si="88"/>
        <v>0</v>
      </c>
      <c r="FV49" s="7">
        <f t="shared" si="94"/>
        <v>0</v>
      </c>
      <c r="FW49" s="7">
        <f t="shared" si="34"/>
        <v>0</v>
      </c>
      <c r="FX49" s="7"/>
      <c r="FY49" s="7">
        <f>(1 - 'Initial absorption'!$M49)*FR49</f>
        <v>5.6245003278094608E+16</v>
      </c>
      <c r="FZ49" s="7">
        <f t="shared" si="90"/>
        <v>155989706644384.66</v>
      </c>
      <c r="GA49" s="7"/>
    </row>
    <row r="50" spans="3:183" x14ac:dyDescent="0.25">
      <c r="C50">
        <v>520</v>
      </c>
      <c r="D50">
        <f>'Input spectra'!B50</f>
        <v>6.9876539603496199E-2</v>
      </c>
      <c r="E50">
        <f>'Initial absorption'!I50</f>
        <v>0.86423507876256744</v>
      </c>
      <c r="F50">
        <f>'Input spectra'!C50</f>
        <v>0.96550870010022305</v>
      </c>
      <c r="G50">
        <f t="shared" si="55"/>
        <v>0.1275678453802187</v>
      </c>
      <c r="H50">
        <f>'Input spectra'!D50</f>
        <v>0</v>
      </c>
      <c r="I50">
        <f>'Initial absorption'!O50</f>
        <v>0</v>
      </c>
      <c r="J50">
        <f>'Input spectra'!E50</f>
        <v>5.49470499279439E-2</v>
      </c>
      <c r="K50">
        <f t="shared" si="56"/>
        <v>5.3599662277762907E-3</v>
      </c>
      <c r="M50">
        <f>'Reaching edge prob after ems 1'!$EZ51</f>
        <v>0.40849162472505784</v>
      </c>
      <c r="N50">
        <f>'Reaching edge prob after ems 2'!$EZ51</f>
        <v>0.85642485270486923</v>
      </c>
      <c r="O50">
        <f>1-EXP(-'Reaching edge prob after ems 1'!FC51*_k_in_ec_correction*($D50*_c1+'Input spectra'!S50))</f>
        <v>0.10042309947717198</v>
      </c>
      <c r="P50">
        <f>1-EXP(-(_t-'Reaching edge prob after ems 1'!FC51)*_k_in_ec_correction*($D50*_c1+'Input spectra'!S50))</f>
        <v>0.11048229415824895</v>
      </c>
      <c r="Q50">
        <f>1-EXP(-'Reaching edge prob after ems 2'!FC51*_k_in_ec_correction*($H50*_c2+'Input spectra'!S50))</f>
        <v>1.4915288490203071E-2</v>
      </c>
      <c r="R50">
        <f>1-EXP(-(_t-'Reaching edge prob after ems 2'!FC51)*_k_in_ec_correction*($H50*_c2+'Input spectra'!S50))</f>
        <v>1.5119788090804387E-2</v>
      </c>
      <c r="S50" s="16"/>
      <c r="T50" s="16"/>
      <c r="V50" s="7">
        <f t="shared" si="95"/>
        <v>4.5990601991859958E+18</v>
      </c>
      <c r="W50" s="7">
        <f t="shared" si="96"/>
        <v>4.5990601991859958E+18</v>
      </c>
      <c r="X50" s="7">
        <f t="shared" si="97"/>
        <v>2.6923367354955403E+19</v>
      </c>
      <c r="Y50" s="7">
        <f t="shared" si="35"/>
        <v>1.0997970073895315E+19</v>
      </c>
      <c r="Z50" s="7"/>
      <c r="AA50" s="7">
        <f t="shared" si="98"/>
        <v>2.6690262879665128E+16</v>
      </c>
      <c r="AB50" s="7">
        <f t="shared" si="99"/>
        <v>2.6690262879665128E+16</v>
      </c>
      <c r="AC50" s="7">
        <f t="shared" si="100"/>
        <v>1.5624752040356861E+17</v>
      </c>
      <c r="AD50" s="7">
        <f t="shared" si="37"/>
        <v>1.338142596471273E+17</v>
      </c>
      <c r="AF50" s="7">
        <f t="shared" si="101"/>
        <v>3.9914859578849766E+17</v>
      </c>
      <c r="AG50" s="7">
        <f t="shared" si="58"/>
        <v>4.3913056659619718E+17</v>
      </c>
      <c r="AH50" s="7">
        <f t="shared" si="102"/>
        <v>1.3763286973522143E+19</v>
      </c>
      <c r="AI50" s="7"/>
      <c r="AJ50" s="7">
        <f t="shared" si="38"/>
        <v>2.6292169908935564E+16</v>
      </c>
      <c r="AK50" s="7">
        <f>'Initial absorption'!$G50*AJ50*$E50</f>
        <v>4158570574363149</v>
      </c>
      <c r="AL50" s="7">
        <f t="shared" si="59"/>
        <v>4.0909454774080338E+18</v>
      </c>
      <c r="AM50" s="7">
        <f>'Initial absorption'!$M50*AL50*$I50</f>
        <v>0</v>
      </c>
      <c r="AN50" s="7"/>
      <c r="AO50" s="7">
        <f t="shared" si="103"/>
        <v>0</v>
      </c>
      <c r="AP50" s="7">
        <f t="shared" si="61"/>
        <v>0</v>
      </c>
      <c r="AQ50" s="7">
        <f t="shared" si="104"/>
        <v>0</v>
      </c>
      <c r="AR50" s="7"/>
      <c r="AS50" s="7">
        <f>(1 - 'Initial absorption'!$M50)*AL50</f>
        <v>3.9802052809184292E+18</v>
      </c>
      <c r="AT50" s="7">
        <f t="shared" si="62"/>
        <v>2.6286711760836728E+16</v>
      </c>
      <c r="AU50" s="7"/>
      <c r="BD50" s="7">
        <f t="shared" si="7"/>
        <v>1.6677656538033265E+18</v>
      </c>
      <c r="BE50" s="7">
        <f t="shared" si="8"/>
        <v>1.6677656538033265E+18</v>
      </c>
      <c r="BF50" s="7">
        <f t="shared" si="9"/>
        <v>9.7632701931737436E+18</v>
      </c>
      <c r="BG50" s="7">
        <f t="shared" si="39"/>
        <v>3.9882141038392719E+18</v>
      </c>
      <c r="BH50" s="7"/>
      <c r="BI50" s="7">
        <f t="shared" si="10"/>
        <v>6305837638026928</v>
      </c>
      <c r="BJ50" s="7">
        <f t="shared" si="40"/>
        <v>6305837638026928</v>
      </c>
      <c r="BK50" s="7">
        <f t="shared" si="11"/>
        <v>3.6915016515624704E+16</v>
      </c>
      <c r="BL50" s="7">
        <f t="shared" si="41"/>
        <v>3.1614937581991704E+16</v>
      </c>
      <c r="BN50" s="7">
        <f t="shared" si="63"/>
        <v>1.447439889866425E+17</v>
      </c>
      <c r="BO50" s="7">
        <f t="shared" si="64"/>
        <v>1.5924272455358515E+17</v>
      </c>
      <c r="BP50" s="7">
        <f t="shared" si="65"/>
        <v>4.9910060542242222E+18</v>
      </c>
      <c r="BQ50" s="7"/>
      <c r="BR50" s="7">
        <f t="shared" si="42"/>
        <v>6211784250483376</v>
      </c>
      <c r="BS50" s="7">
        <f>'Initial absorption'!$G50*BR50*$E50</f>
        <v>982503280932069.38</v>
      </c>
      <c r="BT50" s="7">
        <f t="shared" si="66"/>
        <v>1.4835070782528031E+18</v>
      </c>
      <c r="BU50" s="7">
        <f>'Initial absorption'!$M50*BT50*$I50</f>
        <v>0</v>
      </c>
      <c r="BV50" s="7"/>
      <c r="BW50" s="7">
        <f t="shared" si="67"/>
        <v>0</v>
      </c>
      <c r="BX50" s="7">
        <f t="shared" si="91"/>
        <v>0</v>
      </c>
      <c r="BY50" s="7">
        <f t="shared" si="13"/>
        <v>0</v>
      </c>
      <c r="BZ50" s="7"/>
      <c r="CA50" s="7">
        <f>(1 - 'Initial absorption'!$M50)*BT50</f>
        <v>1.4433491572424445E+18</v>
      </c>
      <c r="CB50" s="7">
        <f t="shared" si="69"/>
        <v>6210494709204942</v>
      </c>
      <c r="CC50" s="7"/>
      <c r="CL50" s="7">
        <f t="shared" si="14"/>
        <v>6.0293282908899699E+17</v>
      </c>
      <c r="CM50" s="7">
        <f t="shared" si="15"/>
        <v>6.0293282908899699E+17</v>
      </c>
      <c r="CN50" s="7">
        <f t="shared" si="16"/>
        <v>3.5296302602863821E+18</v>
      </c>
      <c r="CO50" s="7">
        <f t="shared" si="43"/>
        <v>1.441824399703113E+18</v>
      </c>
      <c r="CP50" s="7"/>
      <c r="CQ50" s="7">
        <f t="shared" si="17"/>
        <v>1517839453525795</v>
      </c>
      <c r="CR50" s="7">
        <f t="shared" si="44"/>
        <v>1517839453525795</v>
      </c>
      <c r="CS50" s="7">
        <f t="shared" si="18"/>
        <v>8885586929336704</v>
      </c>
      <c r="CT50" s="7">
        <f t="shared" si="45"/>
        <v>7609837477153498</v>
      </c>
      <c r="CV50" s="7">
        <f t="shared" si="70"/>
        <v>5.232803696030216E+16</v>
      </c>
      <c r="CW50" s="7">
        <f t="shared" si="71"/>
        <v>5.7569638880604632E+16</v>
      </c>
      <c r="CX50" s="7">
        <f t="shared" si="72"/>
        <v>1.8043550623621315E+18</v>
      </c>
      <c r="CY50" s="7"/>
      <c r="CZ50" s="7">
        <f t="shared" si="46"/>
        <v>1495200440194645.5</v>
      </c>
      <c r="DA50" s="7">
        <f>'Initial absorption'!$G50*CZ50*$E50</f>
        <v>236492331173285.47</v>
      </c>
      <c r="DB50" s="7">
        <f t="shared" si="73"/>
        <v>5.3631942690792122E+17</v>
      </c>
      <c r="DC50" s="7">
        <f>'Initial absorption'!$M50*DB50*$I50</f>
        <v>0</v>
      </c>
      <c r="DD50" s="7"/>
      <c r="DE50" s="7">
        <f t="shared" si="74"/>
        <v>0</v>
      </c>
      <c r="DF50" s="7">
        <f t="shared" si="92"/>
        <v>0</v>
      </c>
      <c r="DG50" s="7">
        <f t="shared" si="20"/>
        <v>0</v>
      </c>
      <c r="DH50" s="7"/>
      <c r="DI50" s="7">
        <f>(1 - 'Initial absorption'!$M50)*DB50</f>
        <v>5.2180148257330118E+17</v>
      </c>
      <c r="DJ50" s="7">
        <f t="shared" si="76"/>
        <v>1494890042632622.8</v>
      </c>
      <c r="DK50" s="7"/>
      <c r="DT50" s="7">
        <f t="shared" si="21"/>
        <v>2.175547253704392E+17</v>
      </c>
      <c r="DU50" s="7">
        <f t="shared" si="22"/>
        <v>2.175547253704392E+17</v>
      </c>
      <c r="DV50" s="7">
        <f t="shared" si="23"/>
        <v>1.2735875455579983E+18</v>
      </c>
      <c r="DW50" s="7">
        <f t="shared" si="47"/>
        <v>5.2024984571458534E+17</v>
      </c>
      <c r="DX50" s="7"/>
      <c r="DY50" s="7">
        <f t="shared" si="24"/>
        <v>375065243891586.13</v>
      </c>
      <c r="DZ50" s="7">
        <f t="shared" si="48"/>
        <v>375065243891586.13</v>
      </c>
      <c r="EA50" s="7">
        <f t="shared" si="25"/>
        <v>2195670181737651.8</v>
      </c>
      <c r="EB50" s="7">
        <f t="shared" si="49"/>
        <v>1880426511983141.8</v>
      </c>
      <c r="ED50" s="7">
        <f t="shared" si="77"/>
        <v>1.8881393018976484E+16</v>
      </c>
      <c r="EE50" s="7">
        <f t="shared" si="78"/>
        <v>2.077270696185062E+16</v>
      </c>
      <c r="EF50" s="7">
        <f t="shared" si="79"/>
        <v>6.5106086635898342E+17</v>
      </c>
      <c r="EG50" s="7"/>
      <c r="EH50" s="7">
        <f t="shared" si="50"/>
        <v>369471037576294.75</v>
      </c>
      <c r="EI50" s="7">
        <f>'Initial absorption'!$G50*EH50*$E50</f>
        <v>58438363598967.195</v>
      </c>
      <c r="EJ50" s="7">
        <f t="shared" si="80"/>
        <v>1.9351878020654528E+17</v>
      </c>
      <c r="EK50" s="7">
        <f>'Initial absorption'!$M50*EJ50*$I50</f>
        <v>0</v>
      </c>
      <c r="EL50" s="7"/>
      <c r="EM50" s="7">
        <f t="shared" si="81"/>
        <v>0</v>
      </c>
      <c r="EN50" s="7">
        <f t="shared" si="93"/>
        <v>0</v>
      </c>
      <c r="EO50" s="7">
        <f t="shared" si="27"/>
        <v>0</v>
      </c>
      <c r="EP50" s="7"/>
      <c r="EQ50" s="7">
        <f>(1 - 'Initial absorption'!$M50)*EJ50</f>
        <v>1.8828030712914816E+17</v>
      </c>
      <c r="ER50" s="7">
        <f t="shared" si="83"/>
        <v>369394336883719.5</v>
      </c>
      <c r="ES50" s="7"/>
      <c r="FB50" s="7">
        <f t="shared" si="28"/>
        <v>7.840493688056688E+16</v>
      </c>
      <c r="FC50" s="7">
        <f t="shared" si="29"/>
        <v>7.840493688056688E+16</v>
      </c>
      <c r="FD50" s="7">
        <f t="shared" si="30"/>
        <v>4.5899049515620896E+17</v>
      </c>
      <c r="FE50" s="7">
        <f t="shared" si="51"/>
        <v>1.8749377309971859E+17</v>
      </c>
      <c r="FF50" s="7"/>
      <c r="FG50" s="7">
        <f t="shared" si="31"/>
        <v>95986462675383.625</v>
      </c>
      <c r="FH50" s="7">
        <f t="shared" si="52"/>
        <v>95986462675383.625</v>
      </c>
      <c r="FI50" s="7">
        <f t="shared" si="32"/>
        <v>561914539881315.25</v>
      </c>
      <c r="FJ50" s="7">
        <f t="shared" si="53"/>
        <v>481237577050579.75</v>
      </c>
      <c r="FL50" s="7">
        <f t="shared" si="84"/>
        <v>6804699026184331</v>
      </c>
      <c r="FM50" s="7">
        <f t="shared" si="85"/>
        <v>7486313043346617</v>
      </c>
      <c r="FN50" s="7">
        <f t="shared" si="86"/>
        <v>2.3463699097026982E+17</v>
      </c>
      <c r="FO50" s="7"/>
      <c r="FP50" s="7">
        <f t="shared" si="54"/>
        <v>94554796893426.172</v>
      </c>
      <c r="FQ50" s="7">
        <f>'Initial absorption'!$G50*FP50*$E50</f>
        <v>14955509468704.986</v>
      </c>
      <c r="FR50" s="7">
        <f t="shared" si="87"/>
        <v>6.9742579580669152E+16</v>
      </c>
      <c r="FS50" s="7">
        <f>'Initial absorption'!$M50*FR50*$I50</f>
        <v>0</v>
      </c>
      <c r="FT50" s="7"/>
      <c r="FU50" s="7">
        <f t="shared" si="88"/>
        <v>0</v>
      </c>
      <c r="FV50" s="7">
        <f t="shared" si="94"/>
        <v>0</v>
      </c>
      <c r="FW50" s="7">
        <f t="shared" si="34"/>
        <v>0</v>
      </c>
      <c r="FX50" s="7"/>
      <c r="FY50" s="7">
        <f>(1 - 'Initial absorption'!$M50)*FR50</f>
        <v>6.7854676891888128E+16</v>
      </c>
      <c r="FZ50" s="7">
        <f t="shared" si="90"/>
        <v>94535167700145.922</v>
      </c>
      <c r="GA50" s="7"/>
    </row>
    <row r="51" spans="3:183" x14ac:dyDescent="0.25">
      <c r="C51">
        <v>525</v>
      </c>
      <c r="D51">
        <f>'Input spectra'!B51</f>
        <v>6.1498627272259597E-2</v>
      </c>
      <c r="E51">
        <f>'Initial absorption'!I51</f>
        <v>0.84853181426083335</v>
      </c>
      <c r="F51">
        <f>'Input spectra'!C51</f>
        <v>0.95154559490105795</v>
      </c>
      <c r="G51">
        <f t="shared" si="55"/>
        <v>0.12572296998459573</v>
      </c>
      <c r="H51">
        <f>'Input spectra'!D51</f>
        <v>0</v>
      </c>
      <c r="I51">
        <f>'Initial absorption'!O51</f>
        <v>0</v>
      </c>
      <c r="J51">
        <f>'Input spectra'!E51</f>
        <v>3.6822472305034201E-2</v>
      </c>
      <c r="K51">
        <f t="shared" si="56"/>
        <v>3.5919527661090666E-3</v>
      </c>
      <c r="M51">
        <f>'Reaching edge prob after ems 1'!$EZ52</f>
        <v>0.43849395290585352</v>
      </c>
      <c r="N51">
        <f>'Reaching edge prob after ems 2'!$EZ52</f>
        <v>0.85641558098475357</v>
      </c>
      <c r="O51">
        <f>1-EXP(-'Reaching edge prob after ems 1'!FC52*_k_in_ec_correction*($D51*_c1+'Input spectra'!S51))</f>
        <v>9.0978441497658991E-2</v>
      </c>
      <c r="P51">
        <f>1-EXP(-(_t-'Reaching edge prob after ems 1'!FC52)*_k_in_ec_correction*($D51*_c1+'Input spectra'!S51))</f>
        <v>9.9157772460736093E-2</v>
      </c>
      <c r="Q51">
        <f>1-EXP(-'Reaching edge prob after ems 2'!FC52*_k_in_ec_correction*($H51*_c2+'Input spectra'!S51))</f>
        <v>1.4916359688086911E-2</v>
      </c>
      <c r="R51">
        <f>1-EXP(-(_t-'Reaching edge prob after ems 2'!FC52)*_k_in_ec_correction*($H51*_c2+'Input spectra'!S51))</f>
        <v>1.5120888864863402E-2</v>
      </c>
      <c r="S51" s="16"/>
      <c r="T51" s="16"/>
      <c r="V51" s="7">
        <f t="shared" si="95"/>
        <v>4.5325489793783844E+18</v>
      </c>
      <c r="W51" s="7">
        <f t="shared" si="96"/>
        <v>4.5325489793783844E+18</v>
      </c>
      <c r="X51" s="7">
        <f t="shared" si="97"/>
        <v>2.6534003892302E+19</v>
      </c>
      <c r="Y51" s="7">
        <f t="shared" si="35"/>
        <v>1.1635000253154808E+19</v>
      </c>
      <c r="Z51" s="7"/>
      <c r="AA51" s="7">
        <f t="shared" si="98"/>
        <v>1.788633724630114E+16</v>
      </c>
      <c r="AB51" s="7">
        <f t="shared" si="99"/>
        <v>1.788633724630114E+16</v>
      </c>
      <c r="AC51" s="7">
        <f t="shared" si="100"/>
        <v>1.0470844204257646E+17</v>
      </c>
      <c r="AD51" s="7">
        <f t="shared" si="37"/>
        <v>8.967394122590152E+16</v>
      </c>
      <c r="AF51" s="7">
        <f t="shared" si="101"/>
        <v>3.4990417853262758E+17</v>
      </c>
      <c r="AG51" s="7">
        <f t="shared" si="58"/>
        <v>3.8136198363973773E+17</v>
      </c>
      <c r="AH51" s="7">
        <f t="shared" si="102"/>
        <v>1.2642278588604326E+19</v>
      </c>
      <c r="AI51" s="7"/>
      <c r="AJ51" s="7">
        <f t="shared" si="38"/>
        <v>1.7619538206432886E+16</v>
      </c>
      <c r="AK51" s="7">
        <f>'Initial absorption'!$G51*AJ51*$E51</f>
        <v>2477699803339521</v>
      </c>
      <c r="AL51" s="7">
        <f t="shared" si="59"/>
        <v>4.0831115190140411E+18</v>
      </c>
      <c r="AM51" s="7">
        <f>'Initial absorption'!$M51*AL51*$I51</f>
        <v>0</v>
      </c>
      <c r="AN51" s="7"/>
      <c r="AO51" s="7">
        <f t="shared" si="103"/>
        <v>0</v>
      </c>
      <c r="AP51" s="7">
        <f t="shared" si="61"/>
        <v>0</v>
      </c>
      <c r="AQ51" s="7">
        <f t="shared" si="104"/>
        <v>0</v>
      </c>
      <c r="AR51" s="7"/>
      <c r="AS51" s="7">
        <f>(1 - 'Initial absorption'!$M51)*AL51</f>
        <v>3.9725754409572613E+18</v>
      </c>
      <c r="AT51" s="7">
        <f t="shared" si="62"/>
        <v>1.7615879928600354E+16</v>
      </c>
      <c r="AU51" s="7"/>
      <c r="BD51" s="7">
        <f t="shared" si="7"/>
        <v>1.6436465679067489E+18</v>
      </c>
      <c r="BE51" s="7">
        <f t="shared" si="8"/>
        <v>1.6436465679067489E+18</v>
      </c>
      <c r="BF51" s="7">
        <f t="shared" si="9"/>
        <v>9.6220746050024448E+18</v>
      </c>
      <c r="BG51" s="7">
        <f t="shared" si="39"/>
        <v>4.219221528702551E+18</v>
      </c>
      <c r="BH51" s="7"/>
      <c r="BI51" s="7">
        <f t="shared" si="10"/>
        <v>4225823444403023.5</v>
      </c>
      <c r="BJ51" s="7">
        <f t="shared" si="40"/>
        <v>4225823444403023.5</v>
      </c>
      <c r="BK51" s="7">
        <f t="shared" si="11"/>
        <v>2.4738401334903752E+16</v>
      </c>
      <c r="BL51" s="7">
        <f t="shared" si="41"/>
        <v>2.11863523518656E+16</v>
      </c>
      <c r="BN51" s="7">
        <f t="shared" si="63"/>
        <v>1.2688639543841358E+17</v>
      </c>
      <c r="BO51" s="7">
        <f t="shared" si="64"/>
        <v>1.3829399712863784E+17</v>
      </c>
      <c r="BP51" s="7">
        <f t="shared" si="65"/>
        <v>4.5844927230174725E+18</v>
      </c>
      <c r="BQ51" s="7"/>
      <c r="BR51" s="7">
        <f t="shared" si="42"/>
        <v>4162789541927957.5</v>
      </c>
      <c r="BS51" s="7">
        <f>'Initial absorption'!$G51*BR51*$E51</f>
        <v>585380996285874.63</v>
      </c>
      <c r="BT51" s="7">
        <f t="shared" si="66"/>
        <v>1.4806662355203817E+18</v>
      </c>
      <c r="BU51" s="7">
        <f>'Initial absorption'!$M51*BT51*$I51</f>
        <v>0</v>
      </c>
      <c r="BV51" s="7"/>
      <c r="BW51" s="7">
        <f t="shared" si="67"/>
        <v>0</v>
      </c>
      <c r="BX51" s="7">
        <f t="shared" si="91"/>
        <v>0</v>
      </c>
      <c r="BY51" s="7">
        <f t="shared" si="13"/>
        <v>0</v>
      </c>
      <c r="BZ51" s="7"/>
      <c r="CA51" s="7">
        <f>(1 - 'Initial absorption'!$M51)*BT51</f>
        <v>1.4405823343525194E+18</v>
      </c>
      <c r="CB51" s="7">
        <f t="shared" si="69"/>
        <v>4161925237737671</v>
      </c>
      <c r="CC51" s="7"/>
      <c r="CL51" s="7">
        <f t="shared" si="14"/>
        <v>5.9421326548514138E+17</v>
      </c>
      <c r="CM51" s="7">
        <f t="shared" si="15"/>
        <v>5.9421326548514138E+17</v>
      </c>
      <c r="CN51" s="7">
        <f t="shared" si="16"/>
        <v>3.478585045848212E+18</v>
      </c>
      <c r="CO51" s="7">
        <f t="shared" si="43"/>
        <v>1.5253385072731722E+18</v>
      </c>
      <c r="CP51" s="7"/>
      <c r="CQ51" s="7">
        <f t="shared" si="17"/>
        <v>1017172010403384.3</v>
      </c>
      <c r="CR51" s="7">
        <f t="shared" si="44"/>
        <v>1017172010403384.3</v>
      </c>
      <c r="CS51" s="7">
        <f t="shared" si="18"/>
        <v>5954628666116596</v>
      </c>
      <c r="CT51" s="7">
        <f t="shared" si="45"/>
        <v>5099636768640713</v>
      </c>
      <c r="CV51" s="7">
        <f t="shared" si="70"/>
        <v>4.5872136292123064E+16</v>
      </c>
      <c r="CW51" s="7">
        <f t="shared" si="71"/>
        <v>4.9996227434378008E+16</v>
      </c>
      <c r="CX51" s="7">
        <f t="shared" si="72"/>
        <v>1.6573918290757711E+18</v>
      </c>
      <c r="CY51" s="7"/>
      <c r="CZ51" s="7">
        <f t="shared" si="46"/>
        <v>1001999506831552.9</v>
      </c>
      <c r="DA51" s="7">
        <f>'Initial absorption'!$G51*CZ51*$E51</f>
        <v>140903464775054.06</v>
      </c>
      <c r="DB51" s="7">
        <f t="shared" si="73"/>
        <v>5.3529240171301478E+17</v>
      </c>
      <c r="DC51" s="7">
        <f>'Initial absorption'!$M51*DB51*$I51</f>
        <v>0</v>
      </c>
      <c r="DD51" s="7"/>
      <c r="DE51" s="7">
        <f t="shared" si="74"/>
        <v>0</v>
      </c>
      <c r="DF51" s="7">
        <f t="shared" si="92"/>
        <v>0</v>
      </c>
      <c r="DG51" s="7">
        <f t="shared" si="20"/>
        <v>0</v>
      </c>
      <c r="DH51" s="7"/>
      <c r="DI51" s="7">
        <f>(1 - 'Initial absorption'!$M51)*DB51</f>
        <v>5.2080121712904864E+17</v>
      </c>
      <c r="DJ51" s="7">
        <f t="shared" si="76"/>
        <v>1001791465477625</v>
      </c>
      <c r="DK51" s="7"/>
      <c r="DT51" s="7">
        <f t="shared" si="21"/>
        <v>2.1440846732366285E+17</v>
      </c>
      <c r="DU51" s="7">
        <f t="shared" si="22"/>
        <v>2.1440846732366285E+17</v>
      </c>
      <c r="DV51" s="7">
        <f t="shared" si="23"/>
        <v>1.2551690301400358E+18</v>
      </c>
      <c r="DW51" s="7">
        <f t="shared" si="47"/>
        <v>5.5038402959111072E+17</v>
      </c>
      <c r="DX51" s="7"/>
      <c r="DY51" s="7">
        <f t="shared" si="24"/>
        <v>251347971799941.59</v>
      </c>
      <c r="DZ51" s="7">
        <f t="shared" si="48"/>
        <v>251347971799941.59</v>
      </c>
      <c r="EA51" s="7">
        <f t="shared" si="25"/>
        <v>1471416655926908.3</v>
      </c>
      <c r="EB51" s="7">
        <f t="shared" si="49"/>
        <v>1260144150256286.3</v>
      </c>
      <c r="ED51" s="7">
        <f t="shared" si="77"/>
        <v>1.6551926734968212E+16</v>
      </c>
      <c r="EE51" s="7">
        <f t="shared" si="78"/>
        <v>1.8040012094678328E+16</v>
      </c>
      <c r="EF51" s="7">
        <f t="shared" si="79"/>
        <v>5.9803249517960179E+17</v>
      </c>
      <c r="EG51" s="7"/>
      <c r="EH51" s="7">
        <f t="shared" si="50"/>
        <v>247598775045702.53</v>
      </c>
      <c r="EI51" s="7">
        <f>'Initial absorption'!$G51*EH51*$E51</f>
        <v>34817906635819.992</v>
      </c>
      <c r="EJ51" s="7">
        <f t="shared" si="80"/>
        <v>1.931482013071279E+17</v>
      </c>
      <c r="EK51" s="7">
        <f>'Initial absorption'!$M51*EJ51*$I51</f>
        <v>0</v>
      </c>
      <c r="EL51" s="7"/>
      <c r="EM51" s="7">
        <f t="shared" si="81"/>
        <v>0</v>
      </c>
      <c r="EN51" s="7">
        <f t="shared" si="93"/>
        <v>0</v>
      </c>
      <c r="EO51" s="7">
        <f t="shared" si="27"/>
        <v>0</v>
      </c>
      <c r="EP51" s="7"/>
      <c r="EQ51" s="7">
        <f>(1 - 'Initial absorption'!$M51)*EJ51</f>
        <v>1.8791938388277142E+17</v>
      </c>
      <c r="ER51" s="7">
        <f t="shared" si="83"/>
        <v>247547367051945.84</v>
      </c>
      <c r="ES51" s="7"/>
      <c r="FB51" s="7">
        <f t="shared" si="28"/>
        <v>7.7271051311556864E+16</v>
      </c>
      <c r="FC51" s="7">
        <f t="shared" si="29"/>
        <v>7.7271051311556864E+16</v>
      </c>
      <c r="FD51" s="7">
        <f t="shared" si="30"/>
        <v>4.5235261341716531E+17</v>
      </c>
      <c r="FE51" s="7">
        <f t="shared" si="51"/>
        <v>1.9835388556458624E+17</v>
      </c>
      <c r="FF51" s="7"/>
      <c r="FG51" s="7">
        <f t="shared" si="31"/>
        <v>64324815766406.164</v>
      </c>
      <c r="FH51" s="7">
        <f t="shared" si="52"/>
        <v>64324815766406.164</v>
      </c>
      <c r="FI51" s="7">
        <f t="shared" si="32"/>
        <v>376564030456767.06</v>
      </c>
      <c r="FJ51" s="7">
        <f t="shared" si="53"/>
        <v>322495302921592.63</v>
      </c>
      <c r="FL51" s="7">
        <f t="shared" si="84"/>
        <v>5965178502545573</v>
      </c>
      <c r="FM51" s="7">
        <f t="shared" si="85"/>
        <v>6501472248876768</v>
      </c>
      <c r="FN51" s="7">
        <f t="shared" si="86"/>
        <v>2.1552600136469254E+17</v>
      </c>
      <c r="FO51" s="7"/>
      <c r="FP51" s="7">
        <f t="shared" si="54"/>
        <v>63365323677564.523</v>
      </c>
      <c r="FQ51" s="7">
        <f>'Initial absorption'!$G51*FP51*$E51</f>
        <v>8910576893390.2012</v>
      </c>
      <c r="FR51" s="7">
        <f t="shared" si="87"/>
        <v>6.9609025987803648E+16</v>
      </c>
      <c r="FS51" s="7">
        <f>'Initial absorption'!$M51*FR51*$I51</f>
        <v>0</v>
      </c>
      <c r="FT51" s="7"/>
      <c r="FU51" s="7">
        <f t="shared" si="88"/>
        <v>0</v>
      </c>
      <c r="FV51" s="7">
        <f t="shared" si="94"/>
        <v>0</v>
      </c>
      <c r="FW51" s="7">
        <f t="shared" si="34"/>
        <v>0</v>
      </c>
      <c r="FX51" s="7"/>
      <c r="FY51" s="7">
        <f>(1 - 'Initial absorption'!$M51)*FR51</f>
        <v>6.7724603117104728E+16</v>
      </c>
      <c r="FZ51" s="7">
        <f t="shared" si="90"/>
        <v>63352167375949.523</v>
      </c>
      <c r="GA51" s="7"/>
    </row>
    <row r="52" spans="3:183" x14ac:dyDescent="0.25">
      <c r="C52">
        <v>530</v>
      </c>
      <c r="D52">
        <f>'Input spectra'!B52</f>
        <v>5.3120714941022898E-2</v>
      </c>
      <c r="E52">
        <f>'Initial absorption'!I52</f>
        <v>0.82872404919684672</v>
      </c>
      <c r="F52">
        <f>'Input spectra'!C52</f>
        <v>0.84678871717280702</v>
      </c>
      <c r="G52">
        <f t="shared" si="55"/>
        <v>0.11188196660558442</v>
      </c>
      <c r="H52">
        <f>'Input spectra'!D52</f>
        <v>0</v>
      </c>
      <c r="I52">
        <f>'Initial absorption'!O52</f>
        <v>0</v>
      </c>
      <c r="J52">
        <f>'Input spectra'!E52</f>
        <v>3.3269917989121198E-2</v>
      </c>
      <c r="K52">
        <f t="shared" si="56"/>
        <v>3.2454087536351447E-3</v>
      </c>
      <c r="M52">
        <f>'Reaching edge prob after ems 1'!$EZ53</f>
        <v>0.47262108276034792</v>
      </c>
      <c r="N52">
        <f>'Reaching edge prob after ems 2'!$EZ53</f>
        <v>0.856406309421478</v>
      </c>
      <c r="O52">
        <f>1-EXP(-'Reaching edge prob after ems 1'!FC53*_k_in_ec_correction*($D52*_c1+'Input spectra'!S52))</f>
        <v>8.132445467915228E-2</v>
      </c>
      <c r="P52">
        <f>1-EXP(-(_t-'Reaching edge prob after ems 1'!FC53)*_k_in_ec_correction*($D52*_c1+'Input spectra'!S52))</f>
        <v>8.7798483479366363E-2</v>
      </c>
      <c r="Q52">
        <f>1-EXP(-'Reaching edge prob after ems 2'!FC53*_k_in_ec_correction*($H52*_c2+'Input spectra'!S52))</f>
        <v>1.4917430883720328E-2</v>
      </c>
      <c r="R52">
        <f>1-EXP(-(_t-'Reaching edge prob after ems 2'!FC53)*_k_in_ec_correction*($H52*_c2+'Input spectra'!S52))</f>
        <v>1.5121989638777644E-2</v>
      </c>
      <c r="S52" s="16"/>
      <c r="T52" s="16"/>
      <c r="V52" s="7">
        <f t="shared" si="95"/>
        <v>4.0335548357720315E+18</v>
      </c>
      <c r="W52" s="7">
        <f t="shared" si="96"/>
        <v>4.0335548357720315E+18</v>
      </c>
      <c r="X52" s="7">
        <f t="shared" si="97"/>
        <v>2.3612841295068975E+19</v>
      </c>
      <c r="Y52" s="7">
        <f t="shared" si="35"/>
        <v>1.1159926619923755E+19</v>
      </c>
      <c r="Z52" s="7"/>
      <c r="AA52" s="7">
        <f t="shared" si="98"/>
        <v>1.616070122561669E+16</v>
      </c>
      <c r="AB52" s="7">
        <f t="shared" si="99"/>
        <v>1.616070122561669E+16</v>
      </c>
      <c r="AC52" s="7">
        <f t="shared" si="100"/>
        <v>9.4606392820856352E+16</v>
      </c>
      <c r="AD52" s="7">
        <f t="shared" si="37"/>
        <v>8.1021511723388192E+16</v>
      </c>
      <c r="AF52" s="7">
        <f t="shared" si="101"/>
        <v>2.7184357150896931E+17</v>
      </c>
      <c r="AG52" s="7">
        <f t="shared" si="58"/>
        <v>2.9348433280328742E+17</v>
      </c>
      <c r="AH52" s="7">
        <f t="shared" si="102"/>
        <v>1.0320029873889184E+19</v>
      </c>
      <c r="AI52" s="7"/>
      <c r="AJ52" s="7">
        <f t="shared" si="38"/>
        <v>1.5919625082051098E+16</v>
      </c>
      <c r="AK52" s="7">
        <f>'Initial absorption'!$G52*AJ52*$E52</f>
        <v>1953456855932470.3</v>
      </c>
      <c r="AL52" s="7">
        <f t="shared" si="59"/>
        <v>3.6794148381603825E+18</v>
      </c>
      <c r="AM52" s="7">
        <f>'Initial absorption'!$M52*AL52*$I52</f>
        <v>0</v>
      </c>
      <c r="AN52" s="7"/>
      <c r="AO52" s="7">
        <f t="shared" si="103"/>
        <v>0</v>
      </c>
      <c r="AP52" s="7">
        <f t="shared" si="61"/>
        <v>0</v>
      </c>
      <c r="AQ52" s="7">
        <f t="shared" si="104"/>
        <v>0</v>
      </c>
      <c r="AR52" s="7"/>
      <c r="AS52" s="7">
        <f>(1 - 'Initial absorption'!$M52)*AL52</f>
        <v>3.5798002889394299E+18</v>
      </c>
      <c r="AT52" s="7">
        <f t="shared" si="62"/>
        <v>1.5916319269127534E+16</v>
      </c>
      <c r="AU52" s="7"/>
      <c r="BD52" s="7">
        <f t="shared" si="7"/>
        <v>1.4626954043836068E+18</v>
      </c>
      <c r="BE52" s="7">
        <f t="shared" si="8"/>
        <v>1.4626954043836068E+18</v>
      </c>
      <c r="BF52" s="7">
        <f t="shared" si="9"/>
        <v>8.5627680428264489E+18</v>
      </c>
      <c r="BG52" s="7">
        <f t="shared" si="39"/>
        <v>4.0469447038263414E+18</v>
      </c>
      <c r="BH52" s="7"/>
      <c r="BI52" s="7">
        <f t="shared" si="10"/>
        <v>3818124928362647</v>
      </c>
      <c r="BJ52" s="7">
        <f t="shared" si="40"/>
        <v>3818124928362647</v>
      </c>
      <c r="BK52" s="7">
        <f t="shared" si="11"/>
        <v>2.2351692650514708E+16</v>
      </c>
      <c r="BL52" s="7">
        <f t="shared" si="41"/>
        <v>1.9142130612150476E+16</v>
      </c>
      <c r="BN52" s="7">
        <f t="shared" si="63"/>
        <v>9.8579134026149808E+16</v>
      </c>
      <c r="BO52" s="7">
        <f t="shared" si="64"/>
        <v>1.0642676307332083E+17</v>
      </c>
      <c r="BP52" s="7">
        <f t="shared" si="65"/>
        <v>3.742371402953794E+18</v>
      </c>
      <c r="BQ52" s="7"/>
      <c r="BR52" s="7">
        <f t="shared" si="42"/>
        <v>3761168313638387.5</v>
      </c>
      <c r="BS52" s="7">
        <f>'Initial absorption'!$G52*BR52*$E52</f>
        <v>461523433543464.19</v>
      </c>
      <c r="BT52" s="7">
        <f t="shared" si="66"/>
        <v>1.3342729660864876E+18</v>
      </c>
      <c r="BU52" s="7">
        <f>'Initial absorption'!$M52*BT52*$I52</f>
        <v>0</v>
      </c>
      <c r="BV52" s="7"/>
      <c r="BW52" s="7">
        <f t="shared" si="67"/>
        <v>0</v>
      </c>
      <c r="BX52" s="7">
        <f t="shared" si="91"/>
        <v>0</v>
      </c>
      <c r="BY52" s="7">
        <f t="shared" si="13"/>
        <v>0</v>
      </c>
      <c r="BZ52" s="7"/>
      <c r="CA52" s="7">
        <f>(1 - 'Initial absorption'!$M52)*BT52</f>
        <v>1.2981495589957932E+18</v>
      </c>
      <c r="CB52" s="7">
        <f t="shared" si="69"/>
        <v>3760387282756388.5</v>
      </c>
      <c r="CC52" s="7"/>
      <c r="CL52" s="7">
        <f t="shared" si="14"/>
        <v>5.2879556324313338E+17</v>
      </c>
      <c r="CM52" s="7">
        <f t="shared" si="15"/>
        <v>5.2879556324313338E+17</v>
      </c>
      <c r="CN52" s="7">
        <f t="shared" si="16"/>
        <v>3.0956231465257364E+18</v>
      </c>
      <c r="CO52" s="7">
        <f t="shared" si="43"/>
        <v>1.4630567633289887E+18</v>
      </c>
      <c r="CP52" s="7"/>
      <c r="CQ52" s="7">
        <f t="shared" si="17"/>
        <v>919037404295189.38</v>
      </c>
      <c r="CR52" s="7">
        <f t="shared" si="44"/>
        <v>919037404295189.38</v>
      </c>
      <c r="CS52" s="7">
        <f t="shared" si="18"/>
        <v>5380138675541474</v>
      </c>
      <c r="CT52" s="7">
        <f t="shared" si="45"/>
        <v>4607584707296232</v>
      </c>
      <c r="CV52" s="7">
        <f t="shared" si="70"/>
        <v>3.5638457976386084E+16</v>
      </c>
      <c r="CW52" s="7">
        <f t="shared" si="71"/>
        <v>3.8475543134160776E+16</v>
      </c>
      <c r="CX52" s="7">
        <f t="shared" si="72"/>
        <v>1.3529470236654597E+18</v>
      </c>
      <c r="CY52" s="7"/>
      <c r="CZ52" s="7">
        <f t="shared" si="46"/>
        <v>905327727337062.13</v>
      </c>
      <c r="DA52" s="7">
        <f>'Initial absorption'!$G52*CZ52*$E52</f>
        <v>111090471460053.3</v>
      </c>
      <c r="DB52" s="7">
        <f t="shared" si="73"/>
        <v>4.823681147197689E+17</v>
      </c>
      <c r="DC52" s="7">
        <f>'Initial absorption'!$M52*DB52*$I52</f>
        <v>0</v>
      </c>
      <c r="DD52" s="7"/>
      <c r="DE52" s="7">
        <f t="shared" si="74"/>
        <v>0</v>
      </c>
      <c r="DF52" s="7">
        <f t="shared" si="92"/>
        <v>0</v>
      </c>
      <c r="DG52" s="7">
        <f t="shared" si="20"/>
        <v>0</v>
      </c>
      <c r="DH52" s="7"/>
      <c r="DI52" s="7">
        <f>(1 - 'Initial absorption'!$M52)*DB52</f>
        <v>4.6930873315506477E+17</v>
      </c>
      <c r="DJ52" s="7">
        <f t="shared" si="76"/>
        <v>905139730189788.38</v>
      </c>
      <c r="DK52" s="7"/>
      <c r="DT52" s="7">
        <f t="shared" si="21"/>
        <v>1.908039635398351E+17</v>
      </c>
      <c r="DU52" s="7">
        <f t="shared" si="22"/>
        <v>1.908039635398351E+17</v>
      </c>
      <c r="DV52" s="7">
        <f t="shared" si="23"/>
        <v>1.1169858581267818E+18</v>
      </c>
      <c r="DW52" s="7">
        <f t="shared" si="47"/>
        <v>5.2791106569587597E+17</v>
      </c>
      <c r="DX52" s="7"/>
      <c r="DY52" s="7">
        <f t="shared" si="24"/>
        <v>227098450621218.75</v>
      </c>
      <c r="DZ52" s="7">
        <f t="shared" si="48"/>
        <v>227098450621218.75</v>
      </c>
      <c r="EA52" s="7">
        <f t="shared" si="25"/>
        <v>1329457486313933.5</v>
      </c>
      <c r="EB52" s="7">
        <f t="shared" si="49"/>
        <v>1138555779386871</v>
      </c>
      <c r="ED52" s="7">
        <f t="shared" si="77"/>
        <v>1.285933451225986E+16</v>
      </c>
      <c r="EE52" s="7">
        <f t="shared" si="78"/>
        <v>1.3883032762834162E+16</v>
      </c>
      <c r="EF52" s="7">
        <f t="shared" si="79"/>
        <v>4.8818044726313229E+17</v>
      </c>
      <c r="EG52" s="7"/>
      <c r="EH52" s="7">
        <f t="shared" si="50"/>
        <v>223710725180276.75</v>
      </c>
      <c r="EI52" s="7">
        <f>'Initial absorption'!$G52*EH52*$E52</f>
        <v>27450976238237.621</v>
      </c>
      <c r="EJ52" s="7">
        <f t="shared" si="80"/>
        <v>1.7405166489918528E+17</v>
      </c>
      <c r="EK52" s="7">
        <f>'Initial absorption'!$M52*EJ52*$I52</f>
        <v>0</v>
      </c>
      <c r="EL52" s="7"/>
      <c r="EM52" s="7">
        <f t="shared" si="81"/>
        <v>0</v>
      </c>
      <c r="EN52" s="7">
        <f t="shared" si="93"/>
        <v>0</v>
      </c>
      <c r="EO52" s="7">
        <f t="shared" si="27"/>
        <v>0</v>
      </c>
      <c r="EP52" s="7"/>
      <c r="EQ52" s="7">
        <f>(1 - 'Initial absorption'!$M52)*EJ52</f>
        <v>1.6933948133122499E+17</v>
      </c>
      <c r="ER52" s="7">
        <f t="shared" si="83"/>
        <v>223664270203942.22</v>
      </c>
      <c r="ES52" s="7"/>
      <c r="FB52" s="7">
        <f t="shared" si="28"/>
        <v>6.876418194286428E+16</v>
      </c>
      <c r="FC52" s="7">
        <f t="shared" si="29"/>
        <v>6.876418194286428E+16</v>
      </c>
      <c r="FD52" s="7">
        <f t="shared" si="30"/>
        <v>4.0255253271927283E+17</v>
      </c>
      <c r="FE52" s="7">
        <f t="shared" si="51"/>
        <v>1.902548138817031E+17</v>
      </c>
      <c r="FF52" s="7"/>
      <c r="FG52" s="7">
        <f t="shared" si="31"/>
        <v>58118893470417</v>
      </c>
      <c r="FH52" s="7">
        <f t="shared" si="52"/>
        <v>58118893470417</v>
      </c>
      <c r="FI52" s="7">
        <f t="shared" si="32"/>
        <v>340233928541424.13</v>
      </c>
      <c r="FJ52" s="7">
        <f t="shared" si="53"/>
        <v>291378483082131.88</v>
      </c>
      <c r="FL52" s="7">
        <f t="shared" si="84"/>
        <v>4634398581980081</v>
      </c>
      <c r="FM52" s="7">
        <f t="shared" si="85"/>
        <v>5003331026836693</v>
      </c>
      <c r="FN52" s="7">
        <f t="shared" si="86"/>
        <v>1.7593622519032448E+17</v>
      </c>
      <c r="FO52" s="7"/>
      <c r="FP52" s="7">
        <f t="shared" si="54"/>
        <v>57251908894033.75</v>
      </c>
      <c r="FQ52" s="7">
        <f>'Initial absorption'!$G52*FP52*$E52</f>
        <v>7025236672838.9023</v>
      </c>
      <c r="FR52" s="7">
        <f t="shared" si="87"/>
        <v>6.2726791050581568E+16</v>
      </c>
      <c r="FS52" s="7">
        <f>'Initial absorption'!$M52*FR52*$I52</f>
        <v>0</v>
      </c>
      <c r="FT52" s="7"/>
      <c r="FU52" s="7">
        <f t="shared" si="88"/>
        <v>0</v>
      </c>
      <c r="FV52" s="7">
        <f t="shared" si="94"/>
        <v>0</v>
      </c>
      <c r="FW52" s="7">
        <f t="shared" si="34"/>
        <v>0</v>
      </c>
      <c r="FX52" s="7"/>
      <c r="FY52" s="7">
        <f>(1 - 'Initial absorption'!$M52)*FR52</f>
        <v>6.10285587801196E+16</v>
      </c>
      <c r="FZ52" s="7">
        <f t="shared" si="90"/>
        <v>57240020165540.133</v>
      </c>
      <c r="GA52" s="7"/>
    </row>
    <row r="53" spans="3:183" x14ac:dyDescent="0.25">
      <c r="C53">
        <v>535</v>
      </c>
      <c r="D53">
        <f>'Input spectra'!B53</f>
        <v>4.4742802609786303E-2</v>
      </c>
      <c r="E53">
        <f>'Initial absorption'!I53</f>
        <v>0.80296061069144276</v>
      </c>
      <c r="F53">
        <f>'Input spectra'!C53</f>
        <v>0.67134617040854705</v>
      </c>
      <c r="G53">
        <f t="shared" si="55"/>
        <v>8.8701618591722195E-2</v>
      </c>
      <c r="H53">
        <f>'Input spectra'!D53</f>
        <v>0</v>
      </c>
      <c r="I53">
        <f>'Initial absorption'!O53</f>
        <v>0</v>
      </c>
      <c r="J53">
        <f>'Input spectra'!E53</f>
        <v>3.80712780249415E-2</v>
      </c>
      <c r="K53">
        <f t="shared" si="56"/>
        <v>3.7137710710505463E-3</v>
      </c>
      <c r="M53">
        <f>'Reaching edge prob after ems 1'!$EZ54</f>
        <v>0.51165590203905587</v>
      </c>
      <c r="N53">
        <f>'Reaching edge prob after ems 2'!$EZ54</f>
        <v>0.85639703801503941</v>
      </c>
      <c r="O53">
        <f>1-EXP(-'Reaching edge prob after ems 1'!FC54*_k_in_ec_correction*($D53*_c1+'Input spectra'!S53))</f>
        <v>7.1456389126997033E-2</v>
      </c>
      <c r="P53">
        <f>1-EXP(-(_t-'Reaching edge prob after ems 1'!FC54)*_k_in_ec_correction*($D53*_c1+'Input spectra'!S53))</f>
        <v>7.6406928142389363E-2</v>
      </c>
      <c r="Q53">
        <f>1-EXP(-'Reaching edge prob after ems 2'!FC54*_k_in_ec_correction*($H53*_c2+'Input spectra'!S53))</f>
        <v>1.4918502077103102E-2</v>
      </c>
      <c r="R53">
        <f>1-EXP(-(_t-'Reaching edge prob after ems 2'!FC54)*_k_in_ec_correction*($H53*_c2+'Input spectra'!S53))</f>
        <v>1.5123090412547002E-2</v>
      </c>
      <c r="S53" s="16"/>
      <c r="T53" s="16"/>
      <c r="V53" s="7">
        <f t="shared" si="95"/>
        <v>3.1978597933725384E+18</v>
      </c>
      <c r="W53" s="7">
        <f t="shared" si="96"/>
        <v>3.1978597933725384E+18</v>
      </c>
      <c r="X53" s="7">
        <f t="shared" si="97"/>
        <v>1.8720597304172986E+19</v>
      </c>
      <c r="Y53" s="7">
        <f t="shared" si="35"/>
        <v>9.5785041003765473E+18</v>
      </c>
      <c r="Z53" s="7"/>
      <c r="AA53" s="7">
        <f t="shared" si="98"/>
        <v>1.8492938565091952E+16</v>
      </c>
      <c r="AB53" s="7">
        <f t="shared" si="99"/>
        <v>1.8492938565091952E+16</v>
      </c>
      <c r="AC53" s="7">
        <f t="shared" si="100"/>
        <v>1.0825954801563942E+17</v>
      </c>
      <c r="AD53" s="7">
        <f t="shared" si="37"/>
        <v>9.2713156257440544E+16</v>
      </c>
      <c r="AF53" s="7">
        <f t="shared" si="101"/>
        <v>1.8348253280338406E+17</v>
      </c>
      <c r="AG53" s="7">
        <f t="shared" si="58"/>
        <v>1.961943063534273E+17</v>
      </c>
      <c r="AH53" s="7">
        <f t="shared" si="102"/>
        <v>7.3407407419184773E+18</v>
      </c>
      <c r="AI53" s="7"/>
      <c r="AJ53" s="7">
        <f t="shared" si="38"/>
        <v>1.8217051622696888E+16</v>
      </c>
      <c r="AK53" s="7">
        <f>'Initial absorption'!$G53*AJ53*$E53</f>
        <v>1902140256002163.3</v>
      </c>
      <c r="AL53" s="7">
        <f t="shared" si="59"/>
        <v>2.9535211499308867E+18</v>
      </c>
      <c r="AM53" s="7">
        <f>'Initial absorption'!$M53*AL53*$I53</f>
        <v>0</v>
      </c>
      <c r="AN53" s="7"/>
      <c r="AO53" s="7">
        <f t="shared" si="103"/>
        <v>0</v>
      </c>
      <c r="AP53" s="7">
        <f t="shared" si="61"/>
        <v>0</v>
      </c>
      <c r="AQ53" s="7">
        <f t="shared" si="104"/>
        <v>0</v>
      </c>
      <c r="AR53" s="7"/>
      <c r="AS53" s="7">
        <f>(1 - 'Initial absorption'!$M53)*AL53</f>
        <v>2.8735533200750234E+18</v>
      </c>
      <c r="AT53" s="7">
        <f t="shared" si="62"/>
        <v>1.8213268183178388E+16</v>
      </c>
      <c r="AU53" s="7"/>
      <c r="BD53" s="7">
        <f t="shared" si="7"/>
        <v>1.1596457750236186E+18</v>
      </c>
      <c r="BE53" s="7">
        <f t="shared" si="8"/>
        <v>1.1596457750236186E+18</v>
      </c>
      <c r="BF53" s="7">
        <f t="shared" si="9"/>
        <v>6.7886846117189038E+18</v>
      </c>
      <c r="BG53" s="7">
        <f t="shared" si="39"/>
        <v>3.4734705486676936E+18</v>
      </c>
      <c r="BH53" s="7"/>
      <c r="BI53" s="7">
        <f t="shared" si="10"/>
        <v>4369138984027107</v>
      </c>
      <c r="BJ53" s="7">
        <f t="shared" si="40"/>
        <v>4369138984027107</v>
      </c>
      <c r="BK53" s="7">
        <f t="shared" si="11"/>
        <v>2.5577385117211236E+16</v>
      </c>
      <c r="BL53" s="7">
        <f t="shared" si="41"/>
        <v>2.1904396854549656E+16</v>
      </c>
      <c r="BN53" s="7">
        <f t="shared" si="63"/>
        <v>6.6536608139307936E+16</v>
      </c>
      <c r="BO53" s="7">
        <f t="shared" si="64"/>
        <v>7.1146301947934304E+16</v>
      </c>
      <c r="BP53" s="7">
        <f t="shared" si="65"/>
        <v>2.6619863086404588E+18</v>
      </c>
      <c r="BQ53" s="7"/>
      <c r="BR53" s="7">
        <f t="shared" si="42"/>
        <v>4303957975018746.5</v>
      </c>
      <c r="BS53" s="7">
        <f>'Initial absorption'!$G53*BR53*$E53</f>
        <v>449399381084518.81</v>
      </c>
      <c r="BT53" s="7">
        <f t="shared" si="66"/>
        <v>1.0710408036207635E+18</v>
      </c>
      <c r="BU53" s="7">
        <f>'Initial absorption'!$M53*BT53*$I53</f>
        <v>0</v>
      </c>
      <c r="BV53" s="7"/>
      <c r="BW53" s="7">
        <f t="shared" si="67"/>
        <v>0</v>
      </c>
      <c r="BX53" s="7">
        <f t="shared" si="91"/>
        <v>0</v>
      </c>
      <c r="BY53" s="7">
        <f t="shared" si="13"/>
        <v>0</v>
      </c>
      <c r="BZ53" s="7"/>
      <c r="CA53" s="7">
        <f>(1 - 'Initial absorption'!$M53)*BT53</f>
        <v>1.0420419224870915E+18</v>
      </c>
      <c r="CB53" s="7">
        <f t="shared" si="69"/>
        <v>4303064100146681.5</v>
      </c>
      <c r="CC53" s="7"/>
      <c r="CL53" s="7">
        <f t="shared" si="14"/>
        <v>4.192366633055424E+17</v>
      </c>
      <c r="CM53" s="7">
        <f t="shared" si="15"/>
        <v>4.192366633055424E+17</v>
      </c>
      <c r="CN53" s="7">
        <f t="shared" si="16"/>
        <v>2.4542541749809326E+18</v>
      </c>
      <c r="CO53" s="7">
        <f t="shared" si="43"/>
        <v>1.2557336337329879E+18</v>
      </c>
      <c r="CP53" s="7"/>
      <c r="CQ53" s="7">
        <f t="shared" si="17"/>
        <v>1051668613841597.5</v>
      </c>
      <c r="CR53" s="7">
        <f t="shared" si="44"/>
        <v>1051668613841597.5</v>
      </c>
      <c r="CS53" s="7">
        <f t="shared" si="18"/>
        <v>6156575300133176</v>
      </c>
      <c r="CT53" s="7">
        <f t="shared" si="45"/>
        <v>5272472851350604</v>
      </c>
      <c r="CV53" s="7">
        <f t="shared" si="70"/>
        <v>2.4054401943062072E+16</v>
      </c>
      <c r="CW53" s="7">
        <f t="shared" si="71"/>
        <v>2.572090450169846E+16</v>
      </c>
      <c r="CX53" s="7">
        <f t="shared" si="72"/>
        <v>9.6236478572668813E+17</v>
      </c>
      <c r="CY53" s="7"/>
      <c r="CZ53" s="7">
        <f t="shared" si="46"/>
        <v>1035979293441577.5</v>
      </c>
      <c r="DA53" s="7">
        <f>'Initial absorption'!$G53*CZ53*$E53</f>
        <v>108172165246802.67</v>
      </c>
      <c r="DB53" s="7">
        <f t="shared" si="73"/>
        <v>3.8720407769770074E+17</v>
      </c>
      <c r="DC53" s="7">
        <f>'Initial absorption'!$M53*DB53*$I53</f>
        <v>0</v>
      </c>
      <c r="DD53" s="7"/>
      <c r="DE53" s="7">
        <f t="shared" si="74"/>
        <v>0</v>
      </c>
      <c r="DF53" s="7">
        <f t="shared" si="92"/>
        <v>0</v>
      </c>
      <c r="DG53" s="7">
        <f t="shared" si="20"/>
        <v>0</v>
      </c>
      <c r="DH53" s="7"/>
      <c r="DI53" s="7">
        <f>(1 - 'Initial absorption'!$M53)*DB53</f>
        <v>3.7672036411212141E+17</v>
      </c>
      <c r="DJ53" s="7">
        <f t="shared" si="76"/>
        <v>1035764134310433</v>
      </c>
      <c r="DK53" s="7"/>
      <c r="DT53" s="7">
        <f t="shared" si="21"/>
        <v>1.5127210321001411E+17</v>
      </c>
      <c r="DU53" s="7">
        <f t="shared" si="22"/>
        <v>1.5127210321001411E+17</v>
      </c>
      <c r="DV53" s="7">
        <f t="shared" si="23"/>
        <v>8.8556231684046886E+17</v>
      </c>
      <c r="DW53" s="7">
        <f t="shared" si="47"/>
        <v>4.5310318603480627E+17</v>
      </c>
      <c r="DX53" s="7"/>
      <c r="DY53" s="7">
        <f t="shared" si="24"/>
        <v>259872244213555.5</v>
      </c>
      <c r="DZ53" s="7">
        <f t="shared" si="48"/>
        <v>259872244213555.5</v>
      </c>
      <c r="EA53" s="7">
        <f t="shared" si="25"/>
        <v>1521318615824293.5</v>
      </c>
      <c r="EB53" s="7">
        <f t="shared" si="49"/>
        <v>1302852756469064.5</v>
      </c>
      <c r="ED53" s="7">
        <f t="shared" si="77"/>
        <v>8679488918492079</v>
      </c>
      <c r="EE53" s="7">
        <f t="shared" si="78"/>
        <v>9280808815139734</v>
      </c>
      <c r="EF53" s="7">
        <f t="shared" si="79"/>
        <v>3.4724764777080538E+17</v>
      </c>
      <c r="EG53" s="7"/>
      <c r="EH53" s="7">
        <f t="shared" si="50"/>
        <v>255995339598474.13</v>
      </c>
      <c r="EI53" s="7">
        <f>'Initial absorption'!$G53*EH53*$E53</f>
        <v>26729849093281.258</v>
      </c>
      <c r="EJ53" s="7">
        <f t="shared" si="80"/>
        <v>1.3971386649009846E+17</v>
      </c>
      <c r="EK53" s="7">
        <f>'Initial absorption'!$M53*EJ53*$I53</f>
        <v>0</v>
      </c>
      <c r="EL53" s="7"/>
      <c r="EM53" s="7">
        <f t="shared" si="81"/>
        <v>0</v>
      </c>
      <c r="EN53" s="7">
        <f t="shared" si="93"/>
        <v>0</v>
      </c>
      <c r="EO53" s="7">
        <f t="shared" si="27"/>
        <v>0</v>
      </c>
      <c r="EP53" s="7"/>
      <c r="EQ53" s="7">
        <f>(1 - 'Initial absorption'!$M53)*EJ53</f>
        <v>1.3593105467436237E+17</v>
      </c>
      <c r="ER53" s="7">
        <f t="shared" si="83"/>
        <v>255942172768602.41</v>
      </c>
      <c r="ES53" s="7"/>
      <c r="FB53" s="7">
        <f t="shared" si="28"/>
        <v>5.4517224039957936E+16</v>
      </c>
      <c r="FC53" s="7">
        <f t="shared" si="29"/>
        <v>5.4517224039957936E+16</v>
      </c>
      <c r="FD53" s="7">
        <f t="shared" si="30"/>
        <v>3.1914938844679232E+17</v>
      </c>
      <c r="FE53" s="7">
        <f t="shared" si="51"/>
        <v>1.6329466823095654E+17</v>
      </c>
      <c r="FF53" s="7"/>
      <c r="FG53" s="7">
        <f t="shared" si="31"/>
        <v>66506342231974.008</v>
      </c>
      <c r="FH53" s="7">
        <f t="shared" si="52"/>
        <v>66506342231974.008</v>
      </c>
      <c r="FI53" s="7">
        <f t="shared" si="32"/>
        <v>389334908828273.5</v>
      </c>
      <c r="FJ53" s="7">
        <f t="shared" si="53"/>
        <v>333425262716388.88</v>
      </c>
      <c r="FL53" s="7">
        <f t="shared" si="84"/>
        <v>3128016546876705</v>
      </c>
      <c r="FM53" s="7">
        <f t="shared" si="85"/>
        <v>3344727300740636</v>
      </c>
      <c r="FN53" s="7">
        <f t="shared" si="86"/>
        <v>1.2514520132365144E+17</v>
      </c>
      <c r="FO53" s="7"/>
      <c r="FP53" s="7">
        <f t="shared" si="54"/>
        <v>65514167227245.773</v>
      </c>
      <c r="FQ53" s="7">
        <f>'Initial absorption'!$G53*FP53*$E53</f>
        <v>6840686264847.5742</v>
      </c>
      <c r="FR53" s="7">
        <f t="shared" si="87"/>
        <v>5.0351730420214328E+16</v>
      </c>
      <c r="FS53" s="7">
        <f>'Initial absorption'!$M53*FR53*$I53</f>
        <v>0</v>
      </c>
      <c r="FT53" s="7"/>
      <c r="FU53" s="7">
        <f t="shared" si="88"/>
        <v>0</v>
      </c>
      <c r="FV53" s="7">
        <f t="shared" si="94"/>
        <v>0</v>
      </c>
      <c r="FW53" s="7">
        <f t="shared" si="34"/>
        <v>0</v>
      </c>
      <c r="FX53" s="7"/>
      <c r="FY53" s="7">
        <f>(1 - 'Initial absorption'!$M53)*FR53</f>
        <v>4.8988436099032232E+16</v>
      </c>
      <c r="FZ53" s="7">
        <f t="shared" si="90"/>
        <v>65500560805392.07</v>
      </c>
      <c r="GA53" s="7"/>
    </row>
    <row r="54" spans="3:183" x14ac:dyDescent="0.25">
      <c r="C54">
        <v>540</v>
      </c>
      <c r="D54">
        <f>'Input spectra'!B54</f>
        <v>3.72882151810741E-2</v>
      </c>
      <c r="E54">
        <f>'Initial absorption'!I54</f>
        <v>0.77251654107822054</v>
      </c>
      <c r="F54">
        <f>'Input spectra'!C54</f>
        <v>0.40186628024540899</v>
      </c>
      <c r="G54">
        <f t="shared" si="55"/>
        <v>5.309658576514998E-2</v>
      </c>
      <c r="H54">
        <f>'Input spectra'!D54</f>
        <v>0</v>
      </c>
      <c r="I54">
        <f>'Initial absorption'!O54</f>
        <v>0</v>
      </c>
      <c r="J54">
        <f>'Input spectra'!E54</f>
        <v>5.4552415934650697E-2</v>
      </c>
      <c r="K54">
        <f t="shared" si="56"/>
        <v>5.3214705327543025E-3</v>
      </c>
      <c r="M54">
        <f>'Reaching edge prob after ems 1'!$EZ55</f>
        <v>0.55129370411036682</v>
      </c>
      <c r="N54">
        <f>'Reaching edge prob after ems 2'!$EZ55</f>
        <v>0.8563877667654356</v>
      </c>
      <c r="O54">
        <f>1-EXP(-'Reaching edge prob after ems 1'!FC55*_k_in_ec_correction*($D54*_c1+'Input spectra'!S54))</f>
        <v>6.249206217506964E-2</v>
      </c>
      <c r="P54">
        <f>1-EXP(-(_t-'Reaching edge prob after ems 1'!FC55)*_k_in_ec_correction*($D54*_c1+'Input spectra'!S54))</f>
        <v>6.6245867807086523E-2</v>
      </c>
      <c r="Q54">
        <f>1-EXP(-'Reaching edge prob after ems 2'!FC55*_k_in_ec_correction*($H54*_c2+'Input spectra'!S54))</f>
        <v>1.4919573268235342E-2</v>
      </c>
      <c r="R54">
        <f>1-EXP(-(_t-'Reaching edge prob after ems 2'!FC55)*_k_in_ec_correction*($H54*_c2+'Input spectra'!S54))</f>
        <v>1.5124191186171476E-2</v>
      </c>
      <c r="S54" s="16"/>
      <c r="T54" s="16"/>
      <c r="V54" s="7">
        <f t="shared" si="95"/>
        <v>1.914231549316682E+18</v>
      </c>
      <c r="W54" s="7">
        <f t="shared" si="96"/>
        <v>1.914231549316682E+18</v>
      </c>
      <c r="X54" s="7">
        <f t="shared" si="97"/>
        <v>1.1206106676711969E+19</v>
      </c>
      <c r="Y54" s="7">
        <f t="shared" si="35"/>
        <v>6.1778560584604539E+18</v>
      </c>
      <c r="Z54" s="7"/>
      <c r="AA54" s="7">
        <f t="shared" si="98"/>
        <v>2.6498571332328912E+16</v>
      </c>
      <c r="AB54" s="7">
        <f t="shared" si="99"/>
        <v>2.6498571332328912E+16</v>
      </c>
      <c r="AC54" s="7">
        <f t="shared" si="100"/>
        <v>1.5512533853939421E+17</v>
      </c>
      <c r="AD54" s="7">
        <f t="shared" si="37"/>
        <v>1.3284744224048397E+17</v>
      </c>
      <c r="AF54" s="7">
        <f t="shared" si="101"/>
        <v>9.2411732694997376E+16</v>
      </c>
      <c r="AG54" s="7">
        <f t="shared" si="58"/>
        <v>9.7962768627898784E+16</v>
      </c>
      <c r="AH54" s="7">
        <f t="shared" si="102"/>
        <v>3.8844067752860841E+18</v>
      </c>
      <c r="AI54" s="7"/>
      <c r="AJ54" s="7">
        <f t="shared" si="38"/>
        <v>2.6103223955832672E+16</v>
      </c>
      <c r="AK54" s="7">
        <f>'Initial absorption'!$G54*AJ54*$E54</f>
        <v>2292270118115399</v>
      </c>
      <c r="AL54" s="7">
        <f t="shared" si="59"/>
        <v>1.7874216191484946E+18</v>
      </c>
      <c r="AM54" s="7">
        <f>'Initial absorption'!$M54*AL54*$I54</f>
        <v>0</v>
      </c>
      <c r="AN54" s="7"/>
      <c r="AO54" s="7">
        <f t="shared" si="103"/>
        <v>0</v>
      </c>
      <c r="AP54" s="7">
        <f t="shared" si="61"/>
        <v>0</v>
      </c>
      <c r="AQ54" s="7">
        <f t="shared" si="104"/>
        <v>0</v>
      </c>
      <c r="AR54" s="7"/>
      <c r="AS54" s="7">
        <f>(1 - 'Initial absorption'!$M54)*AL54</f>
        <v>1.7390229481715146E+18</v>
      </c>
      <c r="AT54" s="7">
        <f t="shared" si="62"/>
        <v>2.6097801873338368E+16</v>
      </c>
      <c r="AU54" s="7"/>
      <c r="BD54" s="7">
        <f t="shared" si="7"/>
        <v>6.9416130537759437E+17</v>
      </c>
      <c r="BE54" s="7">
        <f t="shared" si="8"/>
        <v>6.9416130537759437E+17</v>
      </c>
      <c r="BF54" s="7">
        <f t="shared" si="9"/>
        <v>4.0636910627054234E+18</v>
      </c>
      <c r="BG54" s="7">
        <f t="shared" si="39"/>
        <v>2.2402872983190659E+18</v>
      </c>
      <c r="BH54" s="7"/>
      <c r="BI54" s="7">
        <f t="shared" si="10"/>
        <v>6260548620847360</v>
      </c>
      <c r="BJ54" s="7">
        <f t="shared" si="40"/>
        <v>6260548620847360</v>
      </c>
      <c r="BK54" s="7">
        <f t="shared" si="11"/>
        <v>3.664988999110428E+16</v>
      </c>
      <c r="BL54" s="7">
        <f t="shared" si="41"/>
        <v>3.1386517441680684E+16</v>
      </c>
      <c r="BN54" s="7">
        <f t="shared" si="63"/>
        <v>3.3511436494014352E+16</v>
      </c>
      <c r="BO54" s="7">
        <f t="shared" si="64"/>
        <v>3.5524418858011164E+16</v>
      </c>
      <c r="BP54" s="7">
        <f t="shared" si="65"/>
        <v>1.4086095690527555E+18</v>
      </c>
      <c r="BQ54" s="7"/>
      <c r="BR54" s="7">
        <f t="shared" si="42"/>
        <v>6167143906999278</v>
      </c>
      <c r="BS54" s="7">
        <f>'Initial absorption'!$G54*BR54*$E54</f>
        <v>541571405740978.94</v>
      </c>
      <c r="BT54" s="7">
        <f t="shared" si="66"/>
        <v>6.4817598730475558E+17</v>
      </c>
      <c r="BU54" s="7">
        <f>'Initial absorption'!$M54*BT54*$I54</f>
        <v>0</v>
      </c>
      <c r="BV54" s="7"/>
      <c r="BW54" s="7">
        <f t="shared" si="67"/>
        <v>0</v>
      </c>
      <c r="BX54" s="7">
        <f t="shared" si="91"/>
        <v>0</v>
      </c>
      <c r="BY54" s="7">
        <f t="shared" si="13"/>
        <v>0</v>
      </c>
      <c r="BZ54" s="7"/>
      <c r="CA54" s="7">
        <f>(1 - 'Initial absorption'!$M54)*BT54</f>
        <v>6.3062508828425101E+17</v>
      </c>
      <c r="CB54" s="7">
        <f t="shared" si="69"/>
        <v>6165862886575342</v>
      </c>
      <c r="CC54" s="7"/>
      <c r="CL54" s="7">
        <f t="shared" si="14"/>
        <v>2.5095410661621664E+17</v>
      </c>
      <c r="CM54" s="7">
        <f t="shared" si="15"/>
        <v>2.5095410661621664E+17</v>
      </c>
      <c r="CN54" s="7">
        <f t="shared" si="16"/>
        <v>1.4691109289804268E+18</v>
      </c>
      <c r="CO54" s="7">
        <f t="shared" si="43"/>
        <v>8.0991160578664154E+17</v>
      </c>
      <c r="CP54" s="7"/>
      <c r="CQ54" s="7">
        <f t="shared" si="17"/>
        <v>1506938212321611</v>
      </c>
      <c r="CR54" s="7">
        <f t="shared" si="44"/>
        <v>1506938212321611</v>
      </c>
      <c r="CS54" s="7">
        <f t="shared" si="18"/>
        <v>8821769951768728</v>
      </c>
      <c r="CT54" s="7">
        <f t="shared" si="45"/>
        <v>7554855867913645</v>
      </c>
      <c r="CV54" s="7">
        <f t="shared" si="70"/>
        <v>1.2115098524840504E+16</v>
      </c>
      <c r="CW54" s="7">
        <f t="shared" si="71"/>
        <v>1.2842834552299178E+16</v>
      </c>
      <c r="CX54" s="7">
        <f t="shared" si="72"/>
        <v>5.0924238103476698E+17</v>
      </c>
      <c r="CY54" s="7"/>
      <c r="CZ54" s="7">
        <f t="shared" si="46"/>
        <v>1484455337252175.3</v>
      </c>
      <c r="DA54" s="7">
        <f>'Initial absorption'!$G54*CZ54*$E54</f>
        <v>130358327270901.75</v>
      </c>
      <c r="DB54" s="7">
        <f t="shared" si="73"/>
        <v>2.3432943404367325E+17</v>
      </c>
      <c r="DC54" s="7">
        <f>'Initial absorption'!$M54*DB54*$I54</f>
        <v>0</v>
      </c>
      <c r="DD54" s="7"/>
      <c r="DE54" s="7">
        <f t="shared" si="74"/>
        <v>0</v>
      </c>
      <c r="DF54" s="7">
        <f t="shared" si="92"/>
        <v>0</v>
      </c>
      <c r="DG54" s="7">
        <f t="shared" si="20"/>
        <v>0</v>
      </c>
      <c r="DH54" s="7"/>
      <c r="DI54" s="7">
        <f>(1 - 'Initial absorption'!$M54)*DB54</f>
        <v>2.2798440998387446E+17</v>
      </c>
      <c r="DJ54" s="7">
        <f t="shared" si="76"/>
        <v>1484146990692711.5</v>
      </c>
      <c r="DK54" s="7"/>
      <c r="DT54" s="7">
        <f t="shared" si="21"/>
        <v>9.0551134573261328E+16</v>
      </c>
      <c r="DU54" s="7">
        <f t="shared" si="22"/>
        <v>9.0551134573261328E+16</v>
      </c>
      <c r="DV54" s="7">
        <f t="shared" si="23"/>
        <v>5.3009557495146893E+17</v>
      </c>
      <c r="DW54" s="7">
        <f t="shared" si="47"/>
        <v>2.9223835304750989E+17</v>
      </c>
      <c r="DX54" s="7"/>
      <c r="DY54" s="7">
        <f t="shared" si="24"/>
        <v>372371496090083.94</v>
      </c>
      <c r="DZ54" s="7">
        <f t="shared" si="48"/>
        <v>372371496090083.94</v>
      </c>
      <c r="EA54" s="7">
        <f t="shared" si="25"/>
        <v>2179900707436297</v>
      </c>
      <c r="EB54" s="7">
        <f t="shared" si="49"/>
        <v>1866840298611763.5</v>
      </c>
      <c r="ED54" s="7">
        <f t="shared" si="77"/>
        <v>4371460310744569.5</v>
      </c>
      <c r="EE54" s="7">
        <f t="shared" si="78"/>
        <v>4634047458031215</v>
      </c>
      <c r="EF54" s="7">
        <f t="shared" si="79"/>
        <v>1.8374863833572118E+17</v>
      </c>
      <c r="EG54" s="7"/>
      <c r="EH54" s="7">
        <f t="shared" si="50"/>
        <v>366815872271165.5</v>
      </c>
      <c r="EI54" s="7">
        <f>'Initial absorption'!$G54*EH54*$E54</f>
        <v>32212153727844.211</v>
      </c>
      <c r="EJ54" s="7">
        <f t="shared" si="80"/>
        <v>8.455249608253936E+16</v>
      </c>
      <c r="EK54" s="7">
        <f>'Initial absorption'!$M54*EJ54*$I54</f>
        <v>0</v>
      </c>
      <c r="EL54" s="7"/>
      <c r="EM54" s="7">
        <f t="shared" si="81"/>
        <v>0</v>
      </c>
      <c r="EN54" s="7">
        <f t="shared" si="93"/>
        <v>0</v>
      </c>
      <c r="EO54" s="7">
        <f t="shared" si="27"/>
        <v>0</v>
      </c>
      <c r="EP54" s="7"/>
      <c r="EQ54" s="7">
        <f>(1 - 'Initial absorption'!$M54)*EJ54</f>
        <v>8.2263037124260288E+16</v>
      </c>
      <c r="ER54" s="7">
        <f t="shared" si="83"/>
        <v>366739678390936.81</v>
      </c>
      <c r="ES54" s="7"/>
      <c r="FB54" s="7">
        <f t="shared" si="28"/>
        <v>3.2633885467628432E+16</v>
      </c>
      <c r="FC54" s="7">
        <f t="shared" si="29"/>
        <v>3.2633885467628432E+16</v>
      </c>
      <c r="FD54" s="7">
        <f t="shared" si="30"/>
        <v>1.9104209308241062E+17</v>
      </c>
      <c r="FE54" s="7">
        <f t="shared" si="51"/>
        <v>1.0532030313639963E+17</v>
      </c>
      <c r="FF54" s="7"/>
      <c r="FG54" s="7">
        <f t="shared" si="31"/>
        <v>95297080422517.469</v>
      </c>
      <c r="FH54" s="7">
        <f t="shared" si="52"/>
        <v>95297080422517.469</v>
      </c>
      <c r="FI54" s="7">
        <f t="shared" si="32"/>
        <v>557878825879313.81</v>
      </c>
      <c r="FJ54" s="7">
        <f t="shared" si="53"/>
        <v>477760601820508.88</v>
      </c>
      <c r="FL54" s="7">
        <f t="shared" si="84"/>
        <v>1575438405928563.5</v>
      </c>
      <c r="FM54" s="7">
        <f t="shared" si="85"/>
        <v>1670072657947688.3</v>
      </c>
      <c r="FN54" s="7">
        <f t="shared" si="86"/>
        <v>6.6221500664126192E+16</v>
      </c>
      <c r="FO54" s="7"/>
      <c r="FP54" s="7">
        <f t="shared" si="54"/>
        <v>93875288648904.797</v>
      </c>
      <c r="FQ54" s="7">
        <f>'Initial absorption'!$G54*FP54*$E54</f>
        <v>8243714238649.0264</v>
      </c>
      <c r="FR54" s="7">
        <f t="shared" si="87"/>
        <v>3.0472025404908316E+16</v>
      </c>
      <c r="FS54" s="7">
        <f>'Initial absorption'!$M54*FR54*$I54</f>
        <v>0</v>
      </c>
      <c r="FT54" s="7"/>
      <c r="FU54" s="7">
        <f t="shared" si="88"/>
        <v>0</v>
      </c>
      <c r="FV54" s="7">
        <f t="shared" si="94"/>
        <v>0</v>
      </c>
      <c r="FW54" s="7">
        <f t="shared" si="34"/>
        <v>0</v>
      </c>
      <c r="FX54" s="7"/>
      <c r="FY54" s="7">
        <f>(1 - 'Initial absorption'!$M54)*FR54</f>
        <v>2.9646923192998788E+16</v>
      </c>
      <c r="FZ54" s="7">
        <f t="shared" si="90"/>
        <v>93855789158723.359</v>
      </c>
      <c r="GA54" s="7"/>
    </row>
    <row r="55" spans="3:183" x14ac:dyDescent="0.25">
      <c r="C55">
        <v>545</v>
      </c>
      <c r="D55">
        <f>'Input spectra'!B55</f>
        <v>3.1829941816214402E-2</v>
      </c>
      <c r="E55">
        <f>'Initial absorption'!I55</f>
        <v>0.74430148263374585</v>
      </c>
      <c r="F55">
        <f>'Input spectra'!C55</f>
        <v>0.29380057716941899</v>
      </c>
      <c r="G55">
        <f t="shared" si="55"/>
        <v>3.8818403808351963E-2</v>
      </c>
      <c r="H55">
        <f>'Input spectra'!D55</f>
        <v>0</v>
      </c>
      <c r="I55">
        <f>'Initial absorption'!O55</f>
        <v>0</v>
      </c>
      <c r="J55">
        <f>'Input spectra'!E55</f>
        <v>7.1033553844359998E-2</v>
      </c>
      <c r="K55">
        <f t="shared" si="56"/>
        <v>6.9291699944580686E-3</v>
      </c>
      <c r="M55">
        <f>'Reaching edge prob after ems 1'!$EZ56</f>
        <v>0.58402879484193704</v>
      </c>
      <c r="N55">
        <f>'Reaching edge prob after ems 2'!$EZ56</f>
        <v>0.8569139917168761</v>
      </c>
      <c r="O55">
        <f>1-EXP(-'Reaching edge prob after ems 1'!FC56*_k_in_ec_correction*($D55*_c1+'Input spectra'!S55))</f>
        <v>5.5759786603022388E-2</v>
      </c>
      <c r="P55">
        <f>1-EXP(-(_t-'Reaching edge prob after ems 1'!FC56)*_k_in_ec_correction*($D55*_c1+'Input spectra'!S55))</f>
        <v>5.8729191126498881E-2</v>
      </c>
      <c r="Q55">
        <f>1-EXP(-'Reaching edge prob after ems 2'!FC56*_k_in_ec_correction*($H55*_c2+'Input spectra'!S55))</f>
        <v>1.4858798850482469E-2</v>
      </c>
      <c r="R55">
        <f>1-EXP(-(_t-'Reaching edge prob after ems 2'!FC56)*_k_in_ec_correction*($H55*_c2+'Input spectra'!S55))</f>
        <v>1.50617418222595E-2</v>
      </c>
      <c r="S55" s="16"/>
      <c r="T55" s="16"/>
      <c r="V55" s="7">
        <f t="shared" si="95"/>
        <v>1.3994762976423606E+18</v>
      </c>
      <c r="W55" s="7">
        <f t="shared" si="96"/>
        <v>1.3994762976423606E+18</v>
      </c>
      <c r="X55" s="7">
        <f>T$3*$G55*(1-_ec_loss)</f>
        <v>8.1926769457479721E+18</v>
      </c>
      <c r="Y55" s="7">
        <f t="shared" si="35"/>
        <v>4.7847592431545098E+18</v>
      </c>
      <c r="Z55" s="7"/>
      <c r="AA55" s="7">
        <f t="shared" si="98"/>
        <v>3.4504204099565924E+16</v>
      </c>
      <c r="AB55" s="7">
        <f t="shared" si="99"/>
        <v>3.4504204099565924E+16</v>
      </c>
      <c r="AC55" s="7">
        <f t="shared" si="100"/>
        <v>2.0199112906314931E+17</v>
      </c>
      <c r="AD55" s="7">
        <f t="shared" si="37"/>
        <v>1.7308902469690198E+17</v>
      </c>
      <c r="AF55" s="7">
        <f t="shared" si="101"/>
        <v>5.8081193832615624E+16</v>
      </c>
      <c r="AG55" s="7">
        <f t="shared" si="58"/>
        <v>6.1174221446285424E+16</v>
      </c>
      <c r="AH55" s="7">
        <f t="shared" si="102"/>
        <v>2.536518198734103E+18</v>
      </c>
      <c r="AI55" s="7"/>
      <c r="AJ55" s="7">
        <f t="shared" si="38"/>
        <v>3.399151307135448E+16</v>
      </c>
      <c r="AK55" s="7">
        <f>'Initial absorption'!$G55*AJ55*$E55</f>
        <v>2565296057015838</v>
      </c>
      <c r="AL55" s="7">
        <f t="shared" si="59"/>
        <v>1.3172861866811174E+18</v>
      </c>
      <c r="AM55" s="7">
        <f>'Initial absorption'!$M55*AL55*$I55</f>
        <v>0</v>
      </c>
      <c r="AN55" s="7"/>
      <c r="AO55" s="7">
        <f t="shared" si="103"/>
        <v>0</v>
      </c>
      <c r="AP55" s="7">
        <f t="shared" si="61"/>
        <v>0</v>
      </c>
      <c r="AQ55" s="7">
        <f t="shared" si="104"/>
        <v>0</v>
      </c>
      <c r="AR55" s="7"/>
      <c r="AS55" s="7">
        <f>(1 - 'Initial absorption'!$M55)*AL55</f>
        <v>1.2817629420279398E+18</v>
      </c>
      <c r="AT55" s="7">
        <f t="shared" si="62"/>
        <v>3.3984510685635716E+16</v>
      </c>
      <c r="AU55" s="7"/>
      <c r="BD55" s="7">
        <f t="shared" si="7"/>
        <v>5.0749466226444979E+17</v>
      </c>
      <c r="BE55" s="7">
        <f t="shared" si="8"/>
        <v>5.0749466226444979E+17</v>
      </c>
      <c r="BF55" s="7">
        <f>BB$3*$G55*(1-_ec_loss)</f>
        <v>2.9709255002235351E+18</v>
      </c>
      <c r="BG55" s="7">
        <f t="shared" si="39"/>
        <v>1.7351060394607301E+18</v>
      </c>
      <c r="BH55" s="7"/>
      <c r="BI55" s="7">
        <f t="shared" si="10"/>
        <v>8151958257667625</v>
      </c>
      <c r="BJ55" s="7">
        <f t="shared" si="40"/>
        <v>8151958257667625</v>
      </c>
      <c r="BK55" s="7">
        <f t="shared" si="11"/>
        <v>4.77223948649974E+16</v>
      </c>
      <c r="BL55" s="7">
        <f t="shared" si="41"/>
        <v>4.0893987878053872E+16</v>
      </c>
      <c r="BN55" s="7">
        <f t="shared" si="63"/>
        <v>2.106209008159418E+16</v>
      </c>
      <c r="BO55" s="7">
        <f t="shared" si="64"/>
        <v>2.2183720370594696E+16</v>
      </c>
      <c r="BP55" s="7">
        <f t="shared" si="65"/>
        <v>9.19822256913392E+17</v>
      </c>
      <c r="BQ55" s="7"/>
      <c r="BR55" s="7">
        <f t="shared" si="42"/>
        <v>8030829949679412</v>
      </c>
      <c r="BS55" s="7">
        <f>'Initial absorption'!$G55*BR55*$E55</f>
        <v>606076474478527.13</v>
      </c>
      <c r="BT55" s="7">
        <f t="shared" si="66"/>
        <v>4.7768991124864294E+17</v>
      </c>
      <c r="BU55" s="7">
        <f>'Initial absorption'!$M55*BT55*$I55</f>
        <v>0</v>
      </c>
      <c r="BV55" s="7"/>
      <c r="BW55" s="7">
        <f t="shared" si="67"/>
        <v>0</v>
      </c>
      <c r="BX55" s="7">
        <f t="shared" si="91"/>
        <v>0</v>
      </c>
      <c r="BY55" s="7">
        <f t="shared" si="13"/>
        <v>0</v>
      </c>
      <c r="BZ55" s="7"/>
      <c r="CA55" s="7">
        <f>(1 - 'Initial absorption'!$M55)*BT55</f>
        <v>4.6480805174293165E+17</v>
      </c>
      <c r="CB55" s="7">
        <f t="shared" si="69"/>
        <v>8029175567044799</v>
      </c>
      <c r="CC55" s="7"/>
      <c r="CL55" s="7">
        <f t="shared" si="14"/>
        <v>1.8347013668789315E+17</v>
      </c>
      <c r="CM55" s="7">
        <f t="shared" si="15"/>
        <v>1.8347013668789315E+17</v>
      </c>
      <c r="CN55" s="7">
        <f>CJ$3*$G55*(1-_ec_loss)</f>
        <v>1.0740528879326936E+18</v>
      </c>
      <c r="CO55" s="7">
        <f t="shared" si="43"/>
        <v>6.2727781373583309E+17</v>
      </c>
      <c r="CP55" s="7"/>
      <c r="CQ55" s="7">
        <f t="shared" si="17"/>
        <v>1962207810801627.3</v>
      </c>
      <c r="CR55" s="7">
        <f t="shared" si="44"/>
        <v>1962207810801627.3</v>
      </c>
      <c r="CS55" s="7">
        <f t="shared" si="18"/>
        <v>1.1486964603404296E+16</v>
      </c>
      <c r="CT55" s="7">
        <f t="shared" si="45"/>
        <v>9843340691013638</v>
      </c>
      <c r="CV55" s="7">
        <f t="shared" si="70"/>
        <v>7614394462712945</v>
      </c>
      <c r="CW55" s="7">
        <f t="shared" si="71"/>
        <v>8019887717593671</v>
      </c>
      <c r="CX55" s="7">
        <f t="shared" si="72"/>
        <v>3.3253535012852506E+17</v>
      </c>
      <c r="CY55" s="7"/>
      <c r="CZ55" s="7">
        <f t="shared" si="46"/>
        <v>1933051759638080.3</v>
      </c>
      <c r="DA55" s="7">
        <f>'Initial absorption'!$G55*CZ55*$E55</f>
        <v>145884946239302.44</v>
      </c>
      <c r="DB55" s="7">
        <f t="shared" si="73"/>
        <v>1.7269508396434499E+17</v>
      </c>
      <c r="DC55" s="7">
        <f>'Initial absorption'!$M55*DB55*$I55</f>
        <v>0</v>
      </c>
      <c r="DD55" s="7"/>
      <c r="DE55" s="7">
        <f t="shared" si="74"/>
        <v>0</v>
      </c>
      <c r="DF55" s="7">
        <f t="shared" si="92"/>
        <v>0</v>
      </c>
      <c r="DG55" s="7">
        <f t="shared" si="20"/>
        <v>0</v>
      </c>
      <c r="DH55" s="7"/>
      <c r="DI55" s="7">
        <f>(1 - 'Initial absorption'!$M55)*DB55</f>
        <v>1.6803801720080234E+17</v>
      </c>
      <c r="DJ55" s="7">
        <f t="shared" si="76"/>
        <v>1932653543353712</v>
      </c>
      <c r="DK55" s="7"/>
      <c r="DT55" s="7">
        <f t="shared" si="21"/>
        <v>6.6201064654450664E+16</v>
      </c>
      <c r="DU55" s="7">
        <f t="shared" si="22"/>
        <v>6.6201064654450664E+16</v>
      </c>
      <c r="DV55" s="7">
        <f>DR$3*$G55*(1-_ec_loss)</f>
        <v>3.8754778276144211E+17</v>
      </c>
      <c r="DW55" s="7">
        <f t="shared" si="47"/>
        <v>2.2633906450982986E+17</v>
      </c>
      <c r="DX55" s="7"/>
      <c r="DY55" s="7">
        <f t="shared" si="24"/>
        <v>484870747966613.06</v>
      </c>
      <c r="DZ55" s="7">
        <f t="shared" si="48"/>
        <v>484870747966613.06</v>
      </c>
      <c r="EA55" s="7">
        <f t="shared" si="25"/>
        <v>2838482799048305</v>
      </c>
      <c r="EB55" s="7">
        <f t="shared" si="49"/>
        <v>2432335625752174.5</v>
      </c>
      <c r="ED55" s="7">
        <f t="shared" si="77"/>
        <v>2747482665192859</v>
      </c>
      <c r="EE55" s="7">
        <f t="shared" si="78"/>
        <v>2893795769155755</v>
      </c>
      <c r="EF55" s="7">
        <f t="shared" si="79"/>
        <v>1.199878880081608E+17</v>
      </c>
      <c r="EG55" s="7"/>
      <c r="EH55" s="7">
        <f t="shared" si="50"/>
        <v>477666151054094.19</v>
      </c>
      <c r="EI55" s="7">
        <f>'Initial absorption'!$G55*EH55*$E55</f>
        <v>36048854056503.82</v>
      </c>
      <c r="EJ55" s="7">
        <f t="shared" si="80"/>
        <v>6.231312967558172E+16</v>
      </c>
      <c r="EK55" s="7">
        <f>'Initial absorption'!$M55*EJ55*$I55</f>
        <v>0</v>
      </c>
      <c r="EL55" s="7"/>
      <c r="EM55" s="7">
        <f t="shared" si="81"/>
        <v>0</v>
      </c>
      <c r="EN55" s="7">
        <f t="shared" si="93"/>
        <v>0</v>
      </c>
      <c r="EO55" s="7">
        <f t="shared" si="27"/>
        <v>0</v>
      </c>
      <c r="EP55" s="7"/>
      <c r="EQ55" s="7">
        <f>(1 - 'Initial absorption'!$M55)*EJ55</f>
        <v>6.0632732072576464E+16</v>
      </c>
      <c r="ER55" s="7">
        <f t="shared" si="83"/>
        <v>477567749943574.06</v>
      </c>
      <c r="ES55" s="7"/>
      <c r="FB55" s="7">
        <f t="shared" si="28"/>
        <v>2.3858320185049868E+16</v>
      </c>
      <c r="FC55" s="7">
        <f t="shared" si="29"/>
        <v>2.3858320185049868E+16</v>
      </c>
      <c r="FD55" s="7">
        <f>EZ$3*$G55*(1-_ec_loss)</f>
        <v>1.3966903910671498E+17</v>
      </c>
      <c r="FE55" s="7">
        <f t="shared" si="51"/>
        <v>8.1570740586226128E+16</v>
      </c>
      <c r="FF55" s="7"/>
      <c r="FG55" s="7">
        <f t="shared" si="31"/>
        <v>124087818613061.08</v>
      </c>
      <c r="FH55" s="7">
        <f t="shared" si="52"/>
        <v>124087818613061.08</v>
      </c>
      <c r="FI55" s="7">
        <f t="shared" si="32"/>
        <v>726422742930355.13</v>
      </c>
      <c r="FJ55" s="7">
        <f t="shared" si="53"/>
        <v>622481812318372.75</v>
      </c>
      <c r="FL55" s="7">
        <f t="shared" si="84"/>
        <v>990170195467369.75</v>
      </c>
      <c r="FM55" s="7">
        <f t="shared" si="85"/>
        <v>1042900236892475.1</v>
      </c>
      <c r="FN55" s="7">
        <f t="shared" si="86"/>
        <v>4.3242649727297816E+16</v>
      </c>
      <c r="FO55" s="7"/>
      <c r="FP55" s="7">
        <f t="shared" si="54"/>
        <v>122244022676494.45</v>
      </c>
      <c r="FQ55" s="7">
        <f>'Initial absorption'!$G55*FP55*$E55</f>
        <v>9225600187537.3418</v>
      </c>
      <c r="FR55" s="7">
        <f t="shared" si="87"/>
        <v>2.2457140338944868E+16</v>
      </c>
      <c r="FS55" s="7">
        <f>'Initial absorption'!$M55*FR55*$I55</f>
        <v>0</v>
      </c>
      <c r="FT55" s="7"/>
      <c r="FU55" s="7">
        <f t="shared" si="88"/>
        <v>0</v>
      </c>
      <c r="FV55" s="7">
        <f t="shared" si="94"/>
        <v>0</v>
      </c>
      <c r="FW55" s="7">
        <f t="shared" si="34"/>
        <v>0</v>
      </c>
      <c r="FX55" s="7"/>
      <c r="FY55" s="7">
        <f>(1 - 'Initial absorption'!$M55)*FR55</f>
        <v>2.1851538839030104E+16</v>
      </c>
      <c r="FZ55" s="7">
        <f t="shared" si="90"/>
        <v>122218839925823.78</v>
      </c>
      <c r="GA55" s="7"/>
    </row>
    <row r="56" spans="3:183" x14ac:dyDescent="0.25">
      <c r="C56">
        <v>550</v>
      </c>
      <c r="D56">
        <f>'Input spectra'!B56</f>
        <v>2.6371668451354802E-2</v>
      </c>
      <c r="E56">
        <f>'Initial absorption'!I56</f>
        <v>0.70778806674757044</v>
      </c>
      <c r="F56">
        <f>'Input spectra'!C56</f>
        <v>0.17638675894497099</v>
      </c>
      <c r="G56">
        <f t="shared" si="55"/>
        <v>2.3305102056433318E-2</v>
      </c>
      <c r="H56">
        <f>'Input spectra'!D56</f>
        <v>0</v>
      </c>
      <c r="I56">
        <f>'Initial absorption'!O56</f>
        <v>0</v>
      </c>
      <c r="J56">
        <f>'Input spectra'!E56</f>
        <v>9.6018692266735206E-2</v>
      </c>
      <c r="K56">
        <f t="shared" si="56"/>
        <v>9.3664163673910176E-3</v>
      </c>
      <c r="M56">
        <f>'Reaching edge prob after ems 1'!$EZ57</f>
        <v>0.62016506449712616</v>
      </c>
      <c r="N56">
        <f>'Reaching edge prob after ems 2'!$EZ57</f>
        <v>0.85746311720321433</v>
      </c>
      <c r="O56">
        <f>1-EXP(-'Reaching edge prob after ems 1'!FC57*_k_in_ec_correction*($D56*_c1+'Input spectra'!S56))</f>
        <v>4.8927260799564776E-2</v>
      </c>
      <c r="P56">
        <f>1-EXP(-(_t-'Reaching edge prob after ems 1'!FC57)*_k_in_ec_correction*($D56*_c1+'Input spectra'!S56))</f>
        <v>5.1198745642998755E-2</v>
      </c>
      <c r="Q56">
        <f>1-EXP(-'Reaching edge prob after ems 2'!FC57*_k_in_ec_correction*($H56*_c2+'Input spectra'!S56))</f>
        <v>1.4795434047050415E-2</v>
      </c>
      <c r="R56">
        <f>1-EXP(-(_t-'Reaching edge prob after ems 2'!FC57)*_k_in_ec_correction*($H56*_c2+'Input spectra'!S56))</f>
        <v>1.4996638110637339E-2</v>
      </c>
      <c r="S56" s="16"/>
      <c r="T56" s="16"/>
      <c r="V56" s="7">
        <f t="shared" si="95"/>
        <v>8.4019265972748237E+17</v>
      </c>
      <c r="W56" s="7">
        <f t="shared" si="96"/>
        <v>8.4019265972748237E+17</v>
      </c>
      <c r="X56" s="7">
        <f t="shared" si="97"/>
        <v>4.9185735013392067E+18</v>
      </c>
      <c r="Y56" s="7">
        <f t="shared" si="35"/>
        <v>3.0503274526918845E+18</v>
      </c>
      <c r="Z56" s="7"/>
      <c r="AA56" s="7">
        <f t="shared" si="98"/>
        <v>4.6640613851363672E+16</v>
      </c>
      <c r="AB56" s="7">
        <f t="shared" si="99"/>
        <v>4.6640613851363672E+16</v>
      </c>
      <c r="AC56" s="7">
        <f t="shared" si="100"/>
        <v>2.7303890925436035E+17</v>
      </c>
      <c r="AD56" s="7">
        <f t="shared" si="37"/>
        <v>2.3412079424700941E+17</v>
      </c>
      <c r="AF56" s="7">
        <f t="shared" si="101"/>
        <v>2.9095982151030848E+16</v>
      </c>
      <c r="AG56" s="7">
        <f t="shared" si="58"/>
        <v>3.0446784983252356E+16</v>
      </c>
      <c r="AH56" s="7">
        <f t="shared" si="102"/>
        <v>1.3223222589808753E+18</v>
      </c>
      <c r="AI56" s="7"/>
      <c r="AJ56" s="7">
        <f t="shared" si="38"/>
        <v>4.5950545725211872E+16</v>
      </c>
      <c r="AK56" s="7">
        <f>'Initial absorption'!$G56*AJ56*$E56</f>
        <v>2892666829093311.5</v>
      </c>
      <c r="AL56" s="7">
        <f t="shared" si="59"/>
        <v>7.9717584945098035E+17</v>
      </c>
      <c r="AM56" s="7">
        <f>'Initial absorption'!$M56*AL56*$I56</f>
        <v>0</v>
      </c>
      <c r="AN56" s="7"/>
      <c r="AO56" s="7">
        <f t="shared" si="103"/>
        <v>0</v>
      </c>
      <c r="AP56" s="7">
        <f t="shared" si="61"/>
        <v>0</v>
      </c>
      <c r="AQ56" s="7">
        <f t="shared" si="104"/>
        <v>0</v>
      </c>
      <c r="AR56" s="7"/>
      <c r="AS56" s="7">
        <f>(1 - 'Initial absorption'!$M56)*AL56</f>
        <v>7.7577015441209293E+17</v>
      </c>
      <c r="AT56" s="7">
        <f t="shared" si="62"/>
        <v>4.5941161444176792E+16</v>
      </c>
      <c r="AU56" s="7"/>
      <c r="BD56" s="7">
        <f t="shared" si="7"/>
        <v>3.0468060859894189E+17</v>
      </c>
      <c r="BE56" s="7">
        <f t="shared" si="8"/>
        <v>3.0468060859894189E+17</v>
      </c>
      <c r="BF56" s="7">
        <f t="shared" ref="BF56:BF119" si="105">BB$3*$G56*(1-_ec_loss)</f>
        <v>1.7836313498772163E+18</v>
      </c>
      <c r="BG56" s="7">
        <f t="shared" si="39"/>
        <v>1.1061458511357E+18</v>
      </c>
      <c r="BH56" s="7"/>
      <c r="BI56" s="7">
        <f t="shared" si="10"/>
        <v>1.1019304665923138E+16</v>
      </c>
      <c r="BJ56" s="7">
        <f t="shared" si="40"/>
        <v>1.1019304665923138E+16</v>
      </c>
      <c r="BK56" s="7">
        <f t="shared" si="11"/>
        <v>6.4508133111484968E+16</v>
      </c>
      <c r="BL56" s="7">
        <f t="shared" si="41"/>
        <v>5.5313344902733784E+16</v>
      </c>
      <c r="BN56" s="7">
        <f t="shared" si="63"/>
        <v>1.0551129490271194E+16</v>
      </c>
      <c r="BO56" s="7">
        <f t="shared" si="64"/>
        <v>1.1040973604300842E+16</v>
      </c>
      <c r="BP56" s="7">
        <f t="shared" si="65"/>
        <v>4.7951615140377139E+17</v>
      </c>
      <c r="BQ56" s="7"/>
      <c r="BR56" s="7">
        <f t="shared" si="42"/>
        <v>1.0856269270494118E+16</v>
      </c>
      <c r="BS56" s="7">
        <f>'Initial absorption'!$G56*BR56*$E56</f>
        <v>683421045622817.38</v>
      </c>
      <c r="BT56" s="7">
        <f t="shared" si="66"/>
        <v>2.8908134361693062E+17</v>
      </c>
      <c r="BU56" s="7">
        <f>'Initial absorption'!$M56*BT56*$I56</f>
        <v>0</v>
      </c>
      <c r="BV56" s="7"/>
      <c r="BW56" s="7">
        <f t="shared" si="67"/>
        <v>0</v>
      </c>
      <c r="BX56" s="7">
        <f t="shared" si="91"/>
        <v>0</v>
      </c>
      <c r="BY56" s="7">
        <f t="shared" si="13"/>
        <v>0</v>
      </c>
      <c r="BZ56" s="7"/>
      <c r="CA56" s="7">
        <f>(1 - 'Initial absorption'!$M56)*BT56</f>
        <v>2.8131895707805398E+17</v>
      </c>
      <c r="CB56" s="7">
        <f t="shared" si="69"/>
        <v>1.0854052141617432E+16</v>
      </c>
      <c r="CC56" s="7"/>
      <c r="CL56" s="7">
        <f t="shared" si="14"/>
        <v>1.101485336936797E+17</v>
      </c>
      <c r="CM56" s="7">
        <f t="shared" si="15"/>
        <v>1.101485336936797E+17</v>
      </c>
      <c r="CN56" s="7">
        <f t="shared" ref="CN56:CN119" si="106">CJ$3*$G56*(1-_ec_loss)</f>
        <v>6.4482074767568998E+17</v>
      </c>
      <c r="CO56" s="7">
        <f t="shared" si="43"/>
        <v>3.9989530057137939E+17</v>
      </c>
      <c r="CP56" s="7"/>
      <c r="CQ56" s="7">
        <f t="shared" si="17"/>
        <v>2652389156279066.5</v>
      </c>
      <c r="CR56" s="7">
        <f t="shared" si="44"/>
        <v>2652389156279066.5</v>
      </c>
      <c r="CS56" s="7">
        <f t="shared" si="18"/>
        <v>1.5527356575032624E+16</v>
      </c>
      <c r="CT56" s="7">
        <f t="shared" si="45"/>
        <v>1.33141355707533E+16</v>
      </c>
      <c r="CV56" s="7">
        <f t="shared" si="70"/>
        <v>3814458187903036</v>
      </c>
      <c r="CW56" s="7">
        <f t="shared" si="71"/>
        <v>3991547275216329.5</v>
      </c>
      <c r="CX56" s="7">
        <f t="shared" si="72"/>
        <v>1.7335530870324432E+17</v>
      </c>
      <c r="CY56" s="7"/>
      <c r="CZ56" s="7">
        <f t="shared" si="46"/>
        <v>2613145907450228</v>
      </c>
      <c r="DA56" s="7">
        <f>'Initial absorption'!$G56*CZ56*$E56</f>
        <v>164502082984290.03</v>
      </c>
      <c r="DB56" s="7">
        <f t="shared" si="73"/>
        <v>1.0450906693414771E+17</v>
      </c>
      <c r="DC56" s="7">
        <f>'Initial absorption'!$M56*DB56*$I56</f>
        <v>0</v>
      </c>
      <c r="DD56" s="7"/>
      <c r="DE56" s="7">
        <f t="shared" si="74"/>
        <v>0</v>
      </c>
      <c r="DF56" s="7">
        <f t="shared" si="92"/>
        <v>0</v>
      </c>
      <c r="DG56" s="7">
        <f t="shared" si="20"/>
        <v>0</v>
      </c>
      <c r="DH56" s="7"/>
      <c r="DI56" s="7">
        <f>(1 - 'Initial absorption'!$M56)*DB56</f>
        <v>1.0170279875990267E+17</v>
      </c>
      <c r="DJ56" s="7">
        <f t="shared" si="76"/>
        <v>2612612235973770.5</v>
      </c>
      <c r="DK56" s="7"/>
      <c r="DT56" s="7">
        <f t="shared" si="21"/>
        <v>3.974461638436992E+16</v>
      </c>
      <c r="DU56" s="7">
        <f t="shared" si="22"/>
        <v>3.974461638436992E+16</v>
      </c>
      <c r="DV56" s="7">
        <f t="shared" ref="DV56:DV119" si="107">DR$3*$G56*(1-_ec_loss)</f>
        <v>2.3266903692357939E+17</v>
      </c>
      <c r="DW56" s="7">
        <f t="shared" si="47"/>
        <v>1.4429320829019584E+17</v>
      </c>
      <c r="DX56" s="7"/>
      <c r="DY56" s="7">
        <f t="shared" si="24"/>
        <v>655417793683210.25</v>
      </c>
      <c r="DZ56" s="7">
        <f t="shared" si="48"/>
        <v>655417793683210.25</v>
      </c>
      <c r="EA56" s="7">
        <f t="shared" si="25"/>
        <v>3836882594715911.5</v>
      </c>
      <c r="EB56" s="7">
        <f t="shared" si="49"/>
        <v>3289985310007862.5</v>
      </c>
      <c r="ED56" s="7">
        <f t="shared" si="77"/>
        <v>1376361285153667.3</v>
      </c>
      <c r="EE56" s="7">
        <f t="shared" si="78"/>
        <v>1440259891926758.5</v>
      </c>
      <c r="EF56" s="7">
        <f t="shared" si="79"/>
        <v>6.2551356895637128E+16</v>
      </c>
      <c r="EG56" s="7"/>
      <c r="EH56" s="7">
        <f t="shared" si="50"/>
        <v>645720602943507</v>
      </c>
      <c r="EI56" s="7">
        <f>'Initial absorption'!$G56*EH56*$E56</f>
        <v>40649235814667.867</v>
      </c>
      <c r="EJ56" s="7">
        <f t="shared" si="80"/>
        <v>3.7709741879428E+16</v>
      </c>
      <c r="EK56" s="7">
        <f>'Initial absorption'!$M56*EJ56*$I56</f>
        <v>0</v>
      </c>
      <c r="EL56" s="7"/>
      <c r="EM56" s="7">
        <f t="shared" si="81"/>
        <v>0</v>
      </c>
      <c r="EN56" s="7">
        <f t="shared" si="93"/>
        <v>0</v>
      </c>
      <c r="EO56" s="7">
        <f t="shared" si="27"/>
        <v>0</v>
      </c>
      <c r="EP56" s="7"/>
      <c r="EQ56" s="7">
        <f>(1 - 'Initial absorption'!$M56)*EJ56</f>
        <v>3.6697163242955104E+16</v>
      </c>
      <c r="ER56" s="7">
        <f t="shared" si="83"/>
        <v>645588730220070.75</v>
      </c>
      <c r="ES56" s="7"/>
      <c r="FB56" s="7">
        <f t="shared" si="28"/>
        <v>1.4323633438220348E+16</v>
      </c>
      <c r="FC56" s="7">
        <f t="shared" si="29"/>
        <v>1.4323633438220348E+16</v>
      </c>
      <c r="FD56" s="7">
        <f t="shared" ref="FD56:FD119" si="108">EZ$3*$G56*(1-_ec_loss)</f>
        <v>8.3852010674525472E+16</v>
      </c>
      <c r="FE56" s="7">
        <f t="shared" si="51"/>
        <v>5.20020876081808E+16</v>
      </c>
      <c r="FF56" s="7"/>
      <c r="FG56" s="7">
        <f t="shared" si="31"/>
        <v>167734111903849.09</v>
      </c>
      <c r="FH56" s="7">
        <f t="shared" si="52"/>
        <v>167734111903849.09</v>
      </c>
      <c r="FI56" s="7">
        <f t="shared" si="32"/>
        <v>981932594303467.63</v>
      </c>
      <c r="FJ56" s="7">
        <f t="shared" si="53"/>
        <v>841970983194890.63</v>
      </c>
      <c r="FL56" s="7">
        <f t="shared" si="84"/>
        <v>496029307125278.38</v>
      </c>
      <c r="FM56" s="7">
        <f t="shared" si="85"/>
        <v>519057840393262.94</v>
      </c>
      <c r="FN56" s="7">
        <f t="shared" si="86"/>
        <v>2.2542995473186948E+16</v>
      </c>
      <c r="FO56" s="7"/>
      <c r="FP56" s="7">
        <f t="shared" si="54"/>
        <v>165252412913735.13</v>
      </c>
      <c r="FQ56" s="7">
        <f>'Initial absorption'!$G56*FP56*$E56</f>
        <v>10402927010307.857</v>
      </c>
      <c r="FR56" s="7">
        <f t="shared" si="87"/>
        <v>1.3590281373133352E+16</v>
      </c>
      <c r="FS56" s="7">
        <f>'Initial absorption'!$M56*FR56*$I56</f>
        <v>0</v>
      </c>
      <c r="FT56" s="7"/>
      <c r="FU56" s="7">
        <f t="shared" si="88"/>
        <v>0</v>
      </c>
      <c r="FV56" s="7">
        <f t="shared" si="94"/>
        <v>0</v>
      </c>
      <c r="FW56" s="7">
        <f t="shared" si="34"/>
        <v>0</v>
      </c>
      <c r="FX56" s="7"/>
      <c r="FY56" s="7">
        <f>(1 - 'Initial absorption'!$M56)*FR56</f>
        <v>1.3225356345905902E+16</v>
      </c>
      <c r="FZ56" s="7">
        <f t="shared" si="90"/>
        <v>165218664128817.94</v>
      </c>
      <c r="GA56" s="7"/>
    </row>
    <row r="57" spans="3:183" x14ac:dyDescent="0.25">
      <c r="C57">
        <v>555</v>
      </c>
      <c r="D57">
        <f>'Input spectra'!B57</f>
        <v>2.0913395086495201E-2</v>
      </c>
      <c r="E57">
        <f>'Initial absorption'!I57</f>
        <v>0.65861297649689077</v>
      </c>
      <c r="F57">
        <f>'Input spectra'!C57</f>
        <v>0.126812948279583</v>
      </c>
      <c r="G57">
        <f t="shared" si="55"/>
        <v>1.6755161892026721E-2</v>
      </c>
      <c r="H57">
        <f>'Input spectra'!D57</f>
        <v>0</v>
      </c>
      <c r="I57">
        <f>'Initial absorption'!O57</f>
        <v>0</v>
      </c>
      <c r="J57">
        <f>'Input spectra'!E57</f>
        <v>0.121497490357159</v>
      </c>
      <c r="K57">
        <f t="shared" si="56"/>
        <v>1.1851818176370588E-2</v>
      </c>
      <c r="M57">
        <f>'Reaching edge prob after ems 1'!$EZ58</f>
        <v>0.66015759921510286</v>
      </c>
      <c r="N57">
        <f>'Reaching edge prob after ems 2'!$EZ58</f>
        <v>0.85801279261085972</v>
      </c>
      <c r="O57">
        <f>1-EXP(-'Reaching edge prob after ems 1'!FC58*_k_in_ec_correction*($D57*_c1+'Input spectra'!S57))</f>
        <v>4.199536953327565E-2</v>
      </c>
      <c r="P57">
        <f>1-EXP(-(_t-'Reaching edge prob after ems 1'!FC58)*_k_in_ec_correction*($D57*_c1+'Input spectra'!S57))</f>
        <v>4.3657895600210828E-2</v>
      </c>
      <c r="Q57">
        <f>1-EXP(-'Reaching edge prob after ems 2'!FC58*_k_in_ec_correction*($H57*_c2+'Input spectra'!S57))</f>
        <v>1.4732061369660432E-2</v>
      </c>
      <c r="R57">
        <f>1-EXP(-(_t-'Reaching edge prob after ems 2'!FC58)*_k_in_ec_correction*($H57*_c2+'Input spectra'!S57))</f>
        <v>1.493153389323798E-2</v>
      </c>
      <c r="S57" s="16"/>
      <c r="T57" s="16"/>
      <c r="V57" s="7">
        <f t="shared" si="95"/>
        <v>6.0405502624007642E+17</v>
      </c>
      <c r="W57" s="7">
        <f t="shared" si="96"/>
        <v>6.0405502624007642E+17</v>
      </c>
      <c r="X57" s="7">
        <f t="shared" si="97"/>
        <v>3.5361997168350362E+18</v>
      </c>
      <c r="Y57" s="7">
        <f t="shared" si="35"/>
        <v>2.334449115410944E+18</v>
      </c>
      <c r="Z57" s="7"/>
      <c r="AA57" s="7">
        <f t="shared" si="98"/>
        <v>5.9016816391501888E+16</v>
      </c>
      <c r="AB57" s="7">
        <f t="shared" si="99"/>
        <v>5.9016816391501888E+16</v>
      </c>
      <c r="AC57" s="7">
        <f t="shared" si="100"/>
        <v>3.4549046087928781E+17</v>
      </c>
      <c r="AD57" s="7">
        <f t="shared" si="37"/>
        <v>2.9643523515945069E+17</v>
      </c>
      <c r="AF57" s="7">
        <f t="shared" si="101"/>
        <v>1.6707373931757386E+16</v>
      </c>
      <c r="AG57" s="7">
        <f t="shared" si="58"/>
        <v>1.7368790773192032E+16</v>
      </c>
      <c r="AH57" s="7">
        <f t="shared" si="102"/>
        <v>7.9148854061084992E+17</v>
      </c>
      <c r="AI57" s="7"/>
      <c r="AJ57" s="7">
        <f t="shared" si="38"/>
        <v>5.8147377030580304E+16</v>
      </c>
      <c r="AK57" s="7">
        <f>'Initial absorption'!$G57*AJ57*$E57</f>
        <v>2922608491611617</v>
      </c>
      <c r="AL57" s="7">
        <f t="shared" si="59"/>
        <v>5.7768325496770458E+17</v>
      </c>
      <c r="AM57" s="7">
        <f>'Initial absorption'!$M57*AL57*$I57</f>
        <v>0</v>
      </c>
      <c r="AN57" s="7"/>
      <c r="AO57" s="7">
        <f t="shared" si="103"/>
        <v>0</v>
      </c>
      <c r="AP57" s="7">
        <f t="shared" si="61"/>
        <v>0</v>
      </c>
      <c r="AQ57" s="7">
        <f t="shared" si="104"/>
        <v>0</v>
      </c>
      <c r="AR57" s="7"/>
      <c r="AS57" s="7">
        <f>(1 - 'Initial absorption'!$M57)*AL57</f>
        <v>5.6223784311907776E+17</v>
      </c>
      <c r="AT57" s="7">
        <f t="shared" si="62"/>
        <v>5.8135604797281176E+16</v>
      </c>
      <c r="AU57" s="7"/>
      <c r="BD57" s="7">
        <f t="shared" si="7"/>
        <v>2.1904958451049926E+17</v>
      </c>
      <c r="BE57" s="7">
        <f t="shared" si="8"/>
        <v>2.1904958451049926E+17</v>
      </c>
      <c r="BF57" s="7">
        <f t="shared" si="105"/>
        <v>1.2823386033890903E+18</v>
      </c>
      <c r="BG57" s="7">
        <f t="shared" si="39"/>
        <v>8.4654557379418982E+17</v>
      </c>
      <c r="BH57" s="7"/>
      <c r="BI57" s="7">
        <f t="shared" si="10"/>
        <v>1.3943304483583504E+16</v>
      </c>
      <c r="BJ57" s="7">
        <f t="shared" si="40"/>
        <v>1.3943304483583504E+16</v>
      </c>
      <c r="BK57" s="7">
        <f t="shared" si="11"/>
        <v>8.162552619336424E+16</v>
      </c>
      <c r="BL57" s="7">
        <f t="shared" si="41"/>
        <v>7.0035745677499328E+16</v>
      </c>
      <c r="BN57" s="7">
        <f t="shared" si="63"/>
        <v>6058625719568913</v>
      </c>
      <c r="BO57" s="7">
        <f t="shared" si="64"/>
        <v>6298476524563165</v>
      </c>
      <c r="BP57" s="7">
        <f t="shared" si="65"/>
        <v>2.8701894435809501E+17</v>
      </c>
      <c r="BQ57" s="7"/>
      <c r="BR57" s="7">
        <f t="shared" si="42"/>
        <v>1.373789086623549E+16</v>
      </c>
      <c r="BS57" s="7">
        <f>'Initial absorption'!$G57*BR57*$E57</f>
        <v>690495058468036.63</v>
      </c>
      <c r="BT57" s="7">
        <f t="shared" si="66"/>
        <v>2.0948634061867034E+17</v>
      </c>
      <c r="BU57" s="7">
        <f>'Initial absorption'!$M57*BT57*$I57</f>
        <v>0</v>
      </c>
      <c r="BV57" s="7"/>
      <c r="BW57" s="7">
        <f t="shared" si="67"/>
        <v>0</v>
      </c>
      <c r="BX57" s="7">
        <f t="shared" si="91"/>
        <v>0</v>
      </c>
      <c r="BY57" s="7">
        <f t="shared" si="13"/>
        <v>0</v>
      </c>
      <c r="BZ57" s="7"/>
      <c r="CA57" s="7">
        <f>(1 - 'Initial absorption'!$M57)*BT57</f>
        <v>2.0388534252898541E+17</v>
      </c>
      <c r="CB57" s="7">
        <f t="shared" si="69"/>
        <v>1.373510956010314E+16</v>
      </c>
      <c r="CC57" s="7"/>
      <c r="CL57" s="7">
        <f t="shared" si="14"/>
        <v>7.9191093424004208E+16</v>
      </c>
      <c r="CM57" s="7">
        <f t="shared" si="15"/>
        <v>7.9191093424004208E+16</v>
      </c>
      <c r="CN57" s="7">
        <f t="shared" si="106"/>
        <v>4.635927357229255E+17</v>
      </c>
      <c r="CO57" s="7">
        <f t="shared" si="43"/>
        <v>3.0604426742840813E+17</v>
      </c>
      <c r="CP57" s="7"/>
      <c r="CQ57" s="7">
        <f t="shared" si="17"/>
        <v>3356207196024190</v>
      </c>
      <c r="CR57" s="7">
        <f t="shared" si="44"/>
        <v>3356207196024190</v>
      </c>
      <c r="CS57" s="7">
        <f t="shared" si="18"/>
        <v>1.9647579145386552E+16</v>
      </c>
      <c r="CT57" s="7">
        <f t="shared" si="45"/>
        <v>1.6857874250576004E+16</v>
      </c>
      <c r="CV57" s="7">
        <f t="shared" si="70"/>
        <v>2190322325658005.5</v>
      </c>
      <c r="CW57" s="7">
        <f t="shared" si="71"/>
        <v>2277033503625165.5</v>
      </c>
      <c r="CX57" s="7">
        <f t="shared" si="72"/>
        <v>1.037634656459781E+17</v>
      </c>
      <c r="CY57" s="7"/>
      <c r="CZ57" s="7">
        <f t="shared" si="46"/>
        <v>3306763345643065.5</v>
      </c>
      <c r="DA57" s="7">
        <f>'Initial absorption'!$G57*CZ57*$E57</f>
        <v>166204825174553.78</v>
      </c>
      <c r="DB57" s="7">
        <f t="shared" si="73"/>
        <v>7.5733776934832496E+16</v>
      </c>
      <c r="DC57" s="7">
        <f>'Initial absorption'!$M57*DB57*$I57</f>
        <v>0</v>
      </c>
      <c r="DD57" s="7"/>
      <c r="DE57" s="7">
        <f t="shared" si="74"/>
        <v>0</v>
      </c>
      <c r="DF57" s="7">
        <f t="shared" si="92"/>
        <v>0</v>
      </c>
      <c r="DG57" s="7">
        <f t="shared" si="20"/>
        <v>0</v>
      </c>
      <c r="DH57" s="7"/>
      <c r="DI57" s="7">
        <f>(1 - 'Initial absorption'!$M57)*DB57</f>
        <v>7.3708896750836304E+16</v>
      </c>
      <c r="DJ57" s="7">
        <f t="shared" si="76"/>
        <v>3306093874524025.5</v>
      </c>
      <c r="DK57" s="7"/>
      <c r="DT57" s="7">
        <f t="shared" si="21"/>
        <v>2.8574321633266052E+16</v>
      </c>
      <c r="DU57" s="7">
        <f t="shared" si="22"/>
        <v>2.8574321633266052E+16</v>
      </c>
      <c r="DV57" s="7">
        <f t="shared" si="107"/>
        <v>1.672769924575537E+17</v>
      </c>
      <c r="DW57" s="7">
        <f t="shared" si="47"/>
        <v>1.1042917774470152E+17</v>
      </c>
      <c r="DX57" s="7"/>
      <c r="DY57" s="7">
        <f t="shared" si="24"/>
        <v>829334530475832.25</v>
      </c>
      <c r="DZ57" s="7">
        <f t="shared" si="48"/>
        <v>829334530475832.25</v>
      </c>
      <c r="EA57" s="7">
        <f t="shared" si="25"/>
        <v>4855008905537328</v>
      </c>
      <c r="EB57" s="7">
        <f t="shared" si="49"/>
        <v>4165659749190676.5</v>
      </c>
      <c r="ED57" s="7">
        <f t="shared" si="77"/>
        <v>790328456241569.63</v>
      </c>
      <c r="EE57" s="7">
        <f t="shared" si="78"/>
        <v>821616230930660.63</v>
      </c>
      <c r="EF57" s="7">
        <f t="shared" si="79"/>
        <v>3.7440708455375312E+16</v>
      </c>
      <c r="EG57" s="7"/>
      <c r="EH57" s="7">
        <f t="shared" si="50"/>
        <v>817116723276883.75</v>
      </c>
      <c r="EI57" s="7">
        <f>'Initial absorption'!$G57*EH57*$E57</f>
        <v>41069991391545.445</v>
      </c>
      <c r="EJ57" s="7">
        <f t="shared" si="80"/>
        <v>2.7326826882554076E+16</v>
      </c>
      <c r="EK57" s="7">
        <f>'Initial absorption'!$M57*EJ57*$I57</f>
        <v>0</v>
      </c>
      <c r="EL57" s="7"/>
      <c r="EM57" s="7">
        <f t="shared" si="81"/>
        <v>0</v>
      </c>
      <c r="EN57" s="7">
        <f t="shared" si="93"/>
        <v>0</v>
      </c>
      <c r="EO57" s="7">
        <f t="shared" si="27"/>
        <v>0</v>
      </c>
      <c r="EP57" s="7"/>
      <c r="EQ57" s="7">
        <f>(1 - 'Initial absorption'!$M57)*EJ57</f>
        <v>2.6596194495190224E+16</v>
      </c>
      <c r="ER57" s="7">
        <f t="shared" si="83"/>
        <v>816951293825199.75</v>
      </c>
      <c r="ES57" s="7"/>
      <c r="FB57" s="7">
        <f t="shared" si="28"/>
        <v>1.0297950918999698E+16</v>
      </c>
      <c r="FC57" s="7">
        <f t="shared" si="29"/>
        <v>1.0297950918999698E+16</v>
      </c>
      <c r="FD57" s="7">
        <f t="shared" si="108"/>
        <v>6.028525472325888E+16</v>
      </c>
      <c r="FE57" s="7">
        <f t="shared" si="51"/>
        <v>3.979776902617752E+16</v>
      </c>
      <c r="FF57" s="7"/>
      <c r="FG57" s="7">
        <f t="shared" si="31"/>
        <v>212242774427628.25</v>
      </c>
      <c r="FH57" s="7">
        <f t="shared" si="52"/>
        <v>212242774427628.25</v>
      </c>
      <c r="FI57" s="7">
        <f t="shared" si="32"/>
        <v>1242490843099066.8</v>
      </c>
      <c r="FJ57" s="7">
        <f t="shared" si="53"/>
        <v>1066073038080851.8</v>
      </c>
      <c r="FL57" s="7">
        <f t="shared" si="84"/>
        <v>284827886965105.94</v>
      </c>
      <c r="FM57" s="7">
        <f t="shared" si="85"/>
        <v>296103744087742.81</v>
      </c>
      <c r="FN57" s="7">
        <f t="shared" si="86"/>
        <v>1.3493323935892228E+16</v>
      </c>
      <c r="FO57" s="7"/>
      <c r="FP57" s="7">
        <f t="shared" si="54"/>
        <v>209116000849493.44</v>
      </c>
      <c r="FQ57" s="7">
        <f>'Initial absorption'!$G57*FP57*$E57</f>
        <v>10510606514429.26</v>
      </c>
      <c r="FR57" s="7">
        <f t="shared" si="87"/>
        <v>9848364052881914</v>
      </c>
      <c r="FS57" s="7">
        <f>'Initial absorption'!$M57*FR57*$I57</f>
        <v>0</v>
      </c>
      <c r="FT57" s="7"/>
      <c r="FU57" s="7">
        <f t="shared" si="88"/>
        <v>0</v>
      </c>
      <c r="FV57" s="7">
        <f t="shared" si="94"/>
        <v>0</v>
      </c>
      <c r="FW57" s="7">
        <f t="shared" si="34"/>
        <v>0</v>
      </c>
      <c r="FX57" s="7"/>
      <c r="FY57" s="7">
        <f>(1 - 'Initial absorption'!$M57)*FR57</f>
        <v>9585050139030496</v>
      </c>
      <c r="FZ57" s="7">
        <f t="shared" si="90"/>
        <v>209073664247667.25</v>
      </c>
      <c r="GA57" s="7"/>
    </row>
    <row r="58" spans="3:183" x14ac:dyDescent="0.25">
      <c r="C58">
        <v>560</v>
      </c>
      <c r="D58">
        <f>'Input spectra'!B58</f>
        <v>1.54551217216355E-2</v>
      </c>
      <c r="E58">
        <f>'Initial absorption'!I58</f>
        <v>0.58880880131258095</v>
      </c>
      <c r="F58">
        <f>'Input spectra'!C58</f>
        <v>9.8405117182461699E-2</v>
      </c>
      <c r="G58">
        <f t="shared" si="55"/>
        <v>1.3001776961773102E-2</v>
      </c>
      <c r="H58">
        <f>'Input spectra'!D58</f>
        <v>0</v>
      </c>
      <c r="I58">
        <f>'Initial absorption'!O58</f>
        <v>0</v>
      </c>
      <c r="J58">
        <f>'Input spectra'!E58</f>
        <v>0.15049964331044899</v>
      </c>
      <c r="K58">
        <f t="shared" si="56"/>
        <v>1.4680915654147657E-2</v>
      </c>
      <c r="M58">
        <f>'Reaching edge prob after ems 1'!$EZ59</f>
        <v>0.70454993846265934</v>
      </c>
      <c r="N58">
        <f>'Reaching edge prob after ems 2'!$EZ59</f>
        <v>0.85856301862792117</v>
      </c>
      <c r="O58">
        <f>1-EXP(-'Reaching edge prob after ems 1'!FC59*_k_in_ec_correction*($D58*_c1+'Input spectra'!S58))</f>
        <v>3.4962633566217538E-2</v>
      </c>
      <c r="P58">
        <f>1-EXP(-(_t-'Reaching edge prob after ems 1'!FC59)*_k_in_ec_correction*($D58*_c1+'Input spectra'!S58))</f>
        <v>3.61073772056687E-2</v>
      </c>
      <c r="Q58">
        <f>1-EXP(-'Reaching edge prob after ems 2'!FC59*_k_in_ec_correction*($H58*_c2+'Input spectra'!S58))</f>
        <v>1.4668680817311208E-2</v>
      </c>
      <c r="R58">
        <f>1-EXP(-(_t-'Reaching edge prob after ems 2'!FC59)*_k_in_ec_correction*($H58*_c2+'Input spectra'!S58))</f>
        <v>1.4866429170536044E-2</v>
      </c>
      <c r="S58" s="16"/>
      <c r="T58" s="16"/>
      <c r="V58" s="7">
        <f t="shared" si="95"/>
        <v>4.6873845650807194E+17</v>
      </c>
      <c r="W58" s="7">
        <f t="shared" si="96"/>
        <v>4.6873845650807194E+17</v>
      </c>
      <c r="X58" s="7">
        <f t="shared" si="97"/>
        <v>2.7440427199007462E+18</v>
      </c>
      <c r="Y58" s="7">
        <f t="shared" si="35"/>
        <v>1.9333151294449792E+18</v>
      </c>
      <c r="Z58" s="7"/>
      <c r="AA58" s="7">
        <f t="shared" si="98"/>
        <v>7.3104471459693312E+16</v>
      </c>
      <c r="AB58" s="7">
        <f t="shared" si="99"/>
        <v>7.3104471459693312E+16</v>
      </c>
      <c r="AC58" s="7">
        <f t="shared" si="100"/>
        <v>4.2796103011383456E+17</v>
      </c>
      <c r="AD58" s="7">
        <f t="shared" si="37"/>
        <v>3.6743151386964845E+17</v>
      </c>
      <c r="AF58" s="7">
        <f t="shared" si="101"/>
        <v>9649593468789738</v>
      </c>
      <c r="AG58" s="7">
        <f t="shared" si="58"/>
        <v>9965539655331016</v>
      </c>
      <c r="AH58" s="7">
        <f t="shared" si="102"/>
        <v>4.7736354072729734E+17</v>
      </c>
      <c r="AI58" s="7"/>
      <c r="AJ58" s="7">
        <f t="shared" si="38"/>
        <v>7.2032125301532832E+16</v>
      </c>
      <c r="AK58" s="7">
        <f>'Initial absorption'!$G58*AJ58*$E58</f>
        <v>2693812225957608.5</v>
      </c>
      <c r="AL58" s="7">
        <f t="shared" si="59"/>
        <v>4.5181354024813203E+17</v>
      </c>
      <c r="AM58" s="7">
        <f>'Initial absorption'!$M58*AL58*$I58</f>
        <v>0</v>
      </c>
      <c r="AN58" s="7"/>
      <c r="AO58" s="7">
        <f t="shared" si="103"/>
        <v>0</v>
      </c>
      <c r="AP58" s="7">
        <f t="shared" si="61"/>
        <v>0</v>
      </c>
      <c r="AQ58" s="7">
        <f t="shared" si="104"/>
        <v>0</v>
      </c>
      <c r="AR58" s="7"/>
      <c r="AS58" s="7">
        <f>(1 - 'Initial absorption'!$M58)*AL58</f>
        <v>4.3978549093726733E+17</v>
      </c>
      <c r="AT58" s="7">
        <f t="shared" si="62"/>
        <v>7.2017669012688304E+16</v>
      </c>
      <c r="AU58" s="7"/>
      <c r="BD58" s="7">
        <f t="shared" si="7"/>
        <v>1.6997948809613555E+17</v>
      </c>
      <c r="BE58" s="7">
        <f t="shared" si="8"/>
        <v>1.6997948809613555E+17</v>
      </c>
      <c r="BF58" s="7">
        <f t="shared" si="105"/>
        <v>9.9507725548570189E+17</v>
      </c>
      <c r="BG58" s="7">
        <f t="shared" si="39"/>
        <v>7.0108161911804326E+17</v>
      </c>
      <c r="BH58" s="7"/>
      <c r="BI58" s="7">
        <f t="shared" si="10"/>
        <v>1.7271651827371706E+16</v>
      </c>
      <c r="BJ58" s="7">
        <f t="shared" si="40"/>
        <v>1.7271651827371706E+16</v>
      </c>
      <c r="BK58" s="7">
        <f t="shared" si="11"/>
        <v>1.0111001092299667E+17</v>
      </c>
      <c r="BL58" s="7">
        <f t="shared" si="41"/>
        <v>8.6809316191550112E+16</v>
      </c>
      <c r="BN58" s="7">
        <f t="shared" si="63"/>
        <v>3499249817008446.5</v>
      </c>
      <c r="BO58" s="7">
        <f t="shared" si="64"/>
        <v>3613821963391080.5</v>
      </c>
      <c r="BP58" s="7">
        <f t="shared" si="65"/>
        <v>1.7310721824077053E+17</v>
      </c>
      <c r="BQ58" s="7"/>
      <c r="BR58" s="7">
        <f t="shared" si="42"/>
        <v>1.701829947952826E+16</v>
      </c>
      <c r="BS58" s="7">
        <f>'Initial absorption'!$G58*BR58*$E58</f>
        <v>636439685918661.5</v>
      </c>
      <c r="BT58" s="7">
        <f t="shared" si="66"/>
        <v>1.6384197460222192E+17</v>
      </c>
      <c r="BU58" s="7">
        <f>'Initial absorption'!$M58*BT58*$I58</f>
        <v>0</v>
      </c>
      <c r="BV58" s="7"/>
      <c r="BW58" s="7">
        <f t="shared" si="67"/>
        <v>0</v>
      </c>
      <c r="BX58" s="7">
        <f t="shared" si="91"/>
        <v>0</v>
      </c>
      <c r="BY58" s="7">
        <f t="shared" si="13"/>
        <v>0</v>
      </c>
      <c r="BZ58" s="7"/>
      <c r="CA58" s="7">
        <f>(1 - 'Initial absorption'!$M58)*BT58</f>
        <v>1.5948022097123805E+17</v>
      </c>
      <c r="CB58" s="7">
        <f t="shared" si="69"/>
        <v>1.7014884038821926E+16</v>
      </c>
      <c r="CC58" s="7"/>
      <c r="CL58" s="7">
        <f t="shared" si="14"/>
        <v>6.1451207734841816E+16</v>
      </c>
      <c r="CM58" s="7">
        <f t="shared" si="15"/>
        <v>6.1451207734841816E+16</v>
      </c>
      <c r="CN58" s="7">
        <f t="shared" si="106"/>
        <v>3.5974163602895526E+17</v>
      </c>
      <c r="CO58" s="7">
        <f t="shared" si="43"/>
        <v>2.5345594752665683E+17</v>
      </c>
      <c r="CP58" s="7"/>
      <c r="CQ58" s="7">
        <f t="shared" si="17"/>
        <v>4157353245674183.5</v>
      </c>
      <c r="CR58" s="7">
        <f t="shared" si="44"/>
        <v>4157353245674183.5</v>
      </c>
      <c r="CS58" s="7">
        <f t="shared" si="18"/>
        <v>2.4337569809895744E+16</v>
      </c>
      <c r="CT58" s="7">
        <f t="shared" si="45"/>
        <v>2.0895337402051852E+16</v>
      </c>
      <c r="CV58" s="7">
        <f t="shared" si="70"/>
        <v>1265053388674030.3</v>
      </c>
      <c r="CW58" s="7">
        <f t="shared" si="71"/>
        <v>1306473661477793.3</v>
      </c>
      <c r="CX58" s="7">
        <f t="shared" si="72"/>
        <v>6.2581948843720704E+16</v>
      </c>
      <c r="CY58" s="7"/>
      <c r="CZ58" s="7">
        <f t="shared" si="46"/>
        <v>4096370357868576</v>
      </c>
      <c r="DA58" s="7">
        <f>'Initial absorption'!$G58*CZ58*$E58</f>
        <v>153193488403734.41</v>
      </c>
      <c r="DB58" s="7">
        <f t="shared" si="73"/>
        <v>5.9232365797415976E+16</v>
      </c>
      <c r="DC58" s="7">
        <f>'Initial absorption'!$M58*DB58*$I58</f>
        <v>0</v>
      </c>
      <c r="DD58" s="7"/>
      <c r="DE58" s="7">
        <f t="shared" si="74"/>
        <v>0</v>
      </c>
      <c r="DF58" s="7">
        <f t="shared" si="92"/>
        <v>0</v>
      </c>
      <c r="DG58" s="7">
        <f t="shared" si="20"/>
        <v>0</v>
      </c>
      <c r="DH58" s="7"/>
      <c r="DI58" s="7">
        <f>(1 - 'Initial absorption'!$M58)*DB58</f>
        <v>5.7655498897368616E+16</v>
      </c>
      <c r="DJ58" s="7">
        <f t="shared" si="76"/>
        <v>4095548248110470</v>
      </c>
      <c r="DK58" s="7"/>
      <c r="DT58" s="7">
        <f t="shared" si="21"/>
        <v>2.2173283618732868E+16</v>
      </c>
      <c r="DU58" s="7">
        <f t="shared" si="22"/>
        <v>2.2173283618732868E+16</v>
      </c>
      <c r="DV58" s="7">
        <f t="shared" si="107"/>
        <v>1.29804663230636E+17</v>
      </c>
      <c r="DW58" s="7">
        <f t="shared" si="47"/>
        <v>9.1453867491310816E+16</v>
      </c>
      <c r="DX58" s="7"/>
      <c r="DY58" s="7">
        <f t="shared" si="24"/>
        <v>1027301474744387.6</v>
      </c>
      <c r="DZ58" s="7">
        <f t="shared" si="48"/>
        <v>1027301474744387.6</v>
      </c>
      <c r="EA58" s="7">
        <f t="shared" si="25"/>
        <v>6013927583232320</v>
      </c>
      <c r="EB58" s="7">
        <f t="shared" si="49"/>
        <v>5163335819669659</v>
      </c>
      <c r="ED58" s="7">
        <f t="shared" si="77"/>
        <v>456466009601374.75</v>
      </c>
      <c r="EE58" s="7">
        <f t="shared" si="78"/>
        <v>471411581711300.88</v>
      </c>
      <c r="EF58" s="7">
        <f t="shared" si="79"/>
        <v>2.25812860686557E+16</v>
      </c>
      <c r="EG58" s="7"/>
      <c r="EH58" s="7">
        <f t="shared" si="50"/>
        <v>1012232317308209.1</v>
      </c>
      <c r="EI58" s="7">
        <f>'Initial absorption'!$G58*EH58*$E58</f>
        <v>37854829084381.18</v>
      </c>
      <c r="EJ58" s="7">
        <f t="shared" si="80"/>
        <v>2.1372664503223004E+16</v>
      </c>
      <c r="EK58" s="7">
        <f>'Initial absorption'!$M58*EJ58*$I58</f>
        <v>0</v>
      </c>
      <c r="EL58" s="7"/>
      <c r="EM58" s="7">
        <f t="shared" si="81"/>
        <v>0</v>
      </c>
      <c r="EN58" s="7">
        <f t="shared" si="93"/>
        <v>0</v>
      </c>
      <c r="EO58" s="7">
        <f t="shared" si="27"/>
        <v>0</v>
      </c>
      <c r="EP58" s="7"/>
      <c r="EQ58" s="7">
        <f>(1 - 'Initial absorption'!$M58)*EJ58</f>
        <v>2.0803687614198932E+16</v>
      </c>
      <c r="ER58" s="7">
        <f t="shared" si="83"/>
        <v>1012029170133313</v>
      </c>
      <c r="ES58" s="7"/>
      <c r="FB58" s="7">
        <f t="shared" si="28"/>
        <v>7991069371632598</v>
      </c>
      <c r="FC58" s="7">
        <f t="shared" si="29"/>
        <v>7991069371632598</v>
      </c>
      <c r="FD58" s="7">
        <f t="shared" si="108"/>
        <v>4.6780534920912024E+16</v>
      </c>
      <c r="FE58" s="7">
        <f t="shared" si="51"/>
        <v>3.2959222999778852E+16</v>
      </c>
      <c r="FF58" s="7"/>
      <c r="FG58" s="7">
        <f t="shared" si="31"/>
        <v>262906351009216.47</v>
      </c>
      <c r="FH58" s="7">
        <f t="shared" si="52"/>
        <v>262906351009216.47</v>
      </c>
      <c r="FI58" s="7">
        <f t="shared" si="32"/>
        <v>1539080586382583.8</v>
      </c>
      <c r="FJ58" s="7">
        <f t="shared" si="53"/>
        <v>1321397674156262</v>
      </c>
      <c r="FL58" s="7">
        <f t="shared" si="84"/>
        <v>164506602235278.16</v>
      </c>
      <c r="FM58" s="7">
        <f t="shared" si="85"/>
        <v>169892863719267.69</v>
      </c>
      <c r="FN58" s="7">
        <f t="shared" si="86"/>
        <v>8138110104849708</v>
      </c>
      <c r="FO58" s="7"/>
      <c r="FP58" s="7">
        <f t="shared" si="54"/>
        <v>259049861661418.28</v>
      </c>
      <c r="FQ58" s="7">
        <f>'Initial absorption'!$G58*FP58*$E58</f>
        <v>9687784187332.6758</v>
      </c>
      <c r="FR58" s="7">
        <f t="shared" si="87"/>
        <v>7702532815554394</v>
      </c>
      <c r="FS58" s="7">
        <f>'Initial absorption'!$M58*FR58*$I58</f>
        <v>0</v>
      </c>
      <c r="FT58" s="7"/>
      <c r="FU58" s="7">
        <f t="shared" si="88"/>
        <v>0</v>
      </c>
      <c r="FV58" s="7">
        <f t="shared" si="94"/>
        <v>0</v>
      </c>
      <c r="FW58" s="7">
        <f t="shared" si="34"/>
        <v>0</v>
      </c>
      <c r="FX58" s="7"/>
      <c r="FY58" s="7">
        <f>(1 - 'Initial absorption'!$M58)*FR58</f>
        <v>7497478216099138</v>
      </c>
      <c r="FZ58" s="7">
        <f t="shared" si="90"/>
        <v>258997872363453.88</v>
      </c>
      <c r="GA58" s="7"/>
    </row>
    <row r="59" spans="3:183" x14ac:dyDescent="0.25">
      <c r="C59">
        <v>565</v>
      </c>
      <c r="D59">
        <f>'Input spectra'!B59</f>
        <v>9.9968483567759499E-3</v>
      </c>
      <c r="E59">
        <f>'Initial absorption'!I59</f>
        <v>0.48194914593772042</v>
      </c>
      <c r="F59">
        <f>'Input spectra'!C59</f>
        <v>7.8225153862883506E-2</v>
      </c>
      <c r="G59">
        <f t="shared" si="55"/>
        <v>1.0335499133035555E-2</v>
      </c>
      <c r="H59">
        <f>'Input spectra'!D59</f>
        <v>0</v>
      </c>
      <c r="I59">
        <f>'Initial absorption'!O59</f>
        <v>0</v>
      </c>
      <c r="J59">
        <f>'Input spectra'!E59</f>
        <v>0.18346260627341199</v>
      </c>
      <c r="K59">
        <f t="shared" si="56"/>
        <v>1.7896381606926127E-2</v>
      </c>
      <c r="M59">
        <f>'Reaching edge prob after ems 1'!$EZ60</f>
        <v>0.75397795142762603</v>
      </c>
      <c r="N59">
        <f>'Reaching edge prob after ems 2'!$EZ60</f>
        <v>0.85911379594350112</v>
      </c>
      <c r="O59">
        <f>1-EXP(-'Reaching edge prob after ems 1'!FC60*_k_in_ec_correction*($D59*_c1+'Input spectra'!S59))</f>
        <v>2.7827551134718798E-2</v>
      </c>
      <c r="P59">
        <f>1-EXP(-(_t-'Reaching edge prob after ems 1'!FC60)*_k_in_ec_correction*($D59*_c1+'Input spectra'!S59))</f>
        <v>2.8547929944476969E-2</v>
      </c>
      <c r="Q59">
        <f>1-EXP(-'Reaching edge prob after ems 2'!FC60*_k_in_ec_correction*($H59*_c2+'Input spectra'!S59))</f>
        <v>1.4605292389001323E-2</v>
      </c>
      <c r="R59">
        <f>1-EXP(-(_t-'Reaching edge prob after ems 2'!FC60)*_k_in_ec_correction*($H59*_c2+'Input spectra'!S59))</f>
        <v>1.4801323943006262E-2</v>
      </c>
      <c r="S59" s="16"/>
      <c r="T59" s="16"/>
      <c r="V59" s="7">
        <f t="shared" si="95"/>
        <v>3.7261413767544883E+17</v>
      </c>
      <c r="W59" s="7">
        <f t="shared" si="96"/>
        <v>3.7261413767544883E+17</v>
      </c>
      <c r="X59" s="7">
        <f t="shared" si="97"/>
        <v>2.1813211560182758E+18</v>
      </c>
      <c r="Y59" s="7">
        <f t="shared" si="35"/>
        <v>1.6446680566204006E+18</v>
      </c>
      <c r="Z59" s="7"/>
      <c r="AA59" s="7">
        <f t="shared" si="98"/>
        <v>8.911607077080976E+16</v>
      </c>
      <c r="AB59" s="7">
        <f t="shared" si="99"/>
        <v>8.911607077080976E+16</v>
      </c>
      <c r="AC59" s="7">
        <f t="shared" si="100"/>
        <v>5.2169456512384339E+17</v>
      </c>
      <c r="AD59" s="7">
        <f t="shared" si="37"/>
        <v>4.4819499816663917E+17</v>
      </c>
      <c r="AF59" s="7">
        <f t="shared" si="101"/>
        <v>4997301280718925</v>
      </c>
      <c r="AG59" s="7">
        <f t="shared" si="58"/>
        <v>5126667674879130</v>
      </c>
      <c r="AH59" s="7">
        <f t="shared" si="102"/>
        <v>2.5863950291963654E+17</v>
      </c>
      <c r="AI59" s="7"/>
      <c r="AJ59" s="7">
        <f t="shared" si="38"/>
        <v>8.7814504500643152E+16</v>
      </c>
      <c r="AK59" s="7">
        <f>'Initial absorption'!$G59*AJ59*$E59</f>
        <v>2138737899622385.3</v>
      </c>
      <c r="AL59" s="7">
        <f t="shared" si="59"/>
        <v>3.6197677537676845E+17</v>
      </c>
      <c r="AM59" s="7">
        <f>'Initial absorption'!$M59*AL59*$I59</f>
        <v>0</v>
      </c>
      <c r="AN59" s="7"/>
      <c r="AO59" s="7">
        <f t="shared" si="103"/>
        <v>0</v>
      </c>
      <c r="AP59" s="7">
        <f t="shared" si="61"/>
        <v>0</v>
      </c>
      <c r="AQ59" s="7">
        <f t="shared" si="104"/>
        <v>0</v>
      </c>
      <c r="AR59" s="7"/>
      <c r="AS59" s="7">
        <f>(1 - 'Initial absorption'!$M59)*AL59</f>
        <v>3.5238200543050899E+17</v>
      </c>
      <c r="AT59" s="7">
        <f t="shared" si="62"/>
        <v>8.7797034938803136E+16</v>
      </c>
      <c r="AU59" s="7"/>
      <c r="BD59" s="7">
        <f t="shared" si="7"/>
        <v>1.3512174966673566E+17</v>
      </c>
      <c r="BE59" s="7">
        <f t="shared" si="8"/>
        <v>1.3512174966673566E+17</v>
      </c>
      <c r="BF59" s="7">
        <f t="shared" si="105"/>
        <v>7.9101650040713485E+17</v>
      </c>
      <c r="BG59" s="7">
        <f t="shared" si="39"/>
        <v>5.964090005224215E+17</v>
      </c>
      <c r="BH59" s="7"/>
      <c r="BI59" s="7">
        <f t="shared" si="10"/>
        <v>2.105454995903338E+16</v>
      </c>
      <c r="BJ59" s="7">
        <f t="shared" si="40"/>
        <v>2.105454995903338E+16</v>
      </c>
      <c r="BK59" s="7">
        <f t="shared" si="11"/>
        <v>1.2325548231367952E+17</v>
      </c>
      <c r="BL59" s="7">
        <f t="shared" si="41"/>
        <v>1.0589048528135227E+17</v>
      </c>
      <c r="BN59" s="7">
        <f t="shared" si="63"/>
        <v>1812180549227323</v>
      </c>
      <c r="BO59" s="7">
        <f t="shared" si="64"/>
        <v>1859092922536756.8</v>
      </c>
      <c r="BP59" s="7">
        <f t="shared" si="65"/>
        <v>9.3790918362512656E+16</v>
      </c>
      <c r="BQ59" s="7"/>
      <c r="BR59" s="7">
        <f t="shared" si="42"/>
        <v>2.074704210076286E+16</v>
      </c>
      <c r="BS59" s="7">
        <f>'Initial absorption'!$G59*BR59*$E59</f>
        <v>505297906061040</v>
      </c>
      <c r="BT59" s="7">
        <f t="shared" si="66"/>
        <v>1.3126430342327454E+17</v>
      </c>
      <c r="BU59" s="7">
        <f>'Initial absorption'!$M59*BT59*$I59</f>
        <v>0</v>
      </c>
      <c r="BV59" s="7"/>
      <c r="BW59" s="7">
        <f t="shared" si="67"/>
        <v>0</v>
      </c>
      <c r="BX59" s="7">
        <f t="shared" si="91"/>
        <v>0</v>
      </c>
      <c r="BY59" s="7">
        <f t="shared" si="13"/>
        <v>0</v>
      </c>
      <c r="BZ59" s="7"/>
      <c r="CA59" s="7">
        <f>(1 - 'Initial absorption'!$M59)*BT59</f>
        <v>1.2778493436101522E+17</v>
      </c>
      <c r="CB59" s="7">
        <f t="shared" si="69"/>
        <v>2.0742914744615516E+16</v>
      </c>
      <c r="CC59" s="7"/>
      <c r="CL59" s="7">
        <f t="shared" si="14"/>
        <v>4.8849392366505448E+16</v>
      </c>
      <c r="CM59" s="7">
        <f t="shared" si="15"/>
        <v>4.8849392366505448E+16</v>
      </c>
      <c r="CN59" s="7">
        <f t="shared" si="106"/>
        <v>2.8596932390286189E+17</v>
      </c>
      <c r="CO59" s="7">
        <f t="shared" si="43"/>
        <v>2.1561456500742304E+17</v>
      </c>
      <c r="CP59" s="7"/>
      <c r="CQ59" s="7">
        <f t="shared" si="17"/>
        <v>5067911424064215</v>
      </c>
      <c r="CR59" s="7">
        <f t="shared" si="44"/>
        <v>5067911424064215</v>
      </c>
      <c r="CS59" s="7">
        <f t="shared" si="18"/>
        <v>2.966807023239356E+16</v>
      </c>
      <c r="CT59" s="7">
        <f t="shared" si="45"/>
        <v>2.548824843567002E+16</v>
      </c>
      <c r="CV59" s="7">
        <f t="shared" si="70"/>
        <v>655141891712402.13</v>
      </c>
      <c r="CW59" s="7">
        <f t="shared" si="71"/>
        <v>672101714511386</v>
      </c>
      <c r="CX59" s="7">
        <f t="shared" si="72"/>
        <v>3.3907415962310984E+16</v>
      </c>
      <c r="CY59" s="7"/>
      <c r="CZ59" s="7">
        <f t="shared" si="46"/>
        <v>4993893095914197</v>
      </c>
      <c r="DA59" s="7">
        <f>'Initial absorption'!$G59*CZ59*$E59</f>
        <v>121627155919510.28</v>
      </c>
      <c r="DB59" s="7">
        <f t="shared" si="73"/>
        <v>4.7454843335396184E+16</v>
      </c>
      <c r="DC59" s="7">
        <f>'Initial absorption'!$M59*DB59*$I59</f>
        <v>0</v>
      </c>
      <c r="DD59" s="7"/>
      <c r="DE59" s="7">
        <f t="shared" si="74"/>
        <v>0</v>
      </c>
      <c r="DF59" s="7">
        <f t="shared" si="92"/>
        <v>0</v>
      </c>
      <c r="DG59" s="7">
        <f t="shared" si="20"/>
        <v>0</v>
      </c>
      <c r="DH59" s="7"/>
      <c r="DI59" s="7">
        <f>(1 - 'Initial absorption'!$M59)*DB59</f>
        <v>4.6196977263284272E+16</v>
      </c>
      <c r="DJ59" s="7">
        <f t="shared" si="76"/>
        <v>4992899625362178</v>
      </c>
      <c r="DK59" s="7"/>
      <c r="DT59" s="7">
        <f t="shared" si="21"/>
        <v>1.7626202502301036E+16</v>
      </c>
      <c r="DU59" s="7">
        <f t="shared" si="22"/>
        <v>1.7626202502301036E+16</v>
      </c>
      <c r="DV59" s="7">
        <f t="shared" si="107"/>
        <v>1.031855867262356E+17</v>
      </c>
      <c r="DW59" s="7">
        <f t="shared" si="47"/>
        <v>7.7799657296704752E+16</v>
      </c>
      <c r="DX59" s="7"/>
      <c r="DY59" s="7">
        <f t="shared" si="24"/>
        <v>1252304668897775</v>
      </c>
      <c r="DZ59" s="7">
        <f t="shared" si="48"/>
        <v>1252304668897775</v>
      </c>
      <c r="EA59" s="7">
        <f t="shared" si="25"/>
        <v>7331119224538124</v>
      </c>
      <c r="EB59" s="7">
        <f t="shared" si="49"/>
        <v>6298265665507324</v>
      </c>
      <c r="ED59" s="7">
        <f t="shared" si="77"/>
        <v>236393189180818.94</v>
      </c>
      <c r="EE59" s="7">
        <f t="shared" si="78"/>
        <v>242512759078744.75</v>
      </c>
      <c r="EF59" s="7">
        <f t="shared" si="79"/>
        <v>1.2234727007397632E+16</v>
      </c>
      <c r="EG59" s="7"/>
      <c r="EH59" s="7">
        <f t="shared" si="50"/>
        <v>1234014393048411.5</v>
      </c>
      <c r="EI59" s="7">
        <f>'Initial absorption'!$G59*EH59*$E59</f>
        <v>30054640359245.238</v>
      </c>
      <c r="EJ59" s="7">
        <f t="shared" si="80"/>
        <v>1.7123010908078182E+16</v>
      </c>
      <c r="EK59" s="7">
        <f>'Initial absorption'!$M59*EJ59*$I59</f>
        <v>0</v>
      </c>
      <c r="EL59" s="7"/>
      <c r="EM59" s="7">
        <f t="shared" si="81"/>
        <v>0</v>
      </c>
      <c r="EN59" s="7">
        <f t="shared" si="93"/>
        <v>0</v>
      </c>
      <c r="EO59" s="7">
        <f t="shared" si="27"/>
        <v>0</v>
      </c>
      <c r="EP59" s="7"/>
      <c r="EQ59" s="7">
        <f>(1 - 'Initial absorption'!$M59)*EJ59</f>
        <v>1.6669138279705002E+16</v>
      </c>
      <c r="ER59" s="7">
        <f t="shared" si="83"/>
        <v>1233768901818079.8</v>
      </c>
      <c r="ES59" s="7"/>
      <c r="FB59" s="7">
        <f t="shared" si="28"/>
        <v>6352338669196210</v>
      </c>
      <c r="FC59" s="7">
        <f t="shared" si="29"/>
        <v>6352338669196210</v>
      </c>
      <c r="FD59" s="7">
        <f t="shared" si="108"/>
        <v>3.718723829362544E+16</v>
      </c>
      <c r="FE59" s="7">
        <f t="shared" si="51"/>
        <v>2.8038357747878676E+16</v>
      </c>
      <c r="FF59" s="7"/>
      <c r="FG59" s="7">
        <f t="shared" si="31"/>
        <v>320489027754622.88</v>
      </c>
      <c r="FH59" s="7">
        <f t="shared" si="52"/>
        <v>320489027754622.88</v>
      </c>
      <c r="FI59" s="7">
        <f t="shared" si="32"/>
        <v>1876175447539787.3</v>
      </c>
      <c r="FJ59" s="7">
        <f t="shared" si="53"/>
        <v>1611848210591903.8</v>
      </c>
      <c r="FL59" s="7">
        <f t="shared" si="84"/>
        <v>85194164572425.422</v>
      </c>
      <c r="FM59" s="7">
        <f t="shared" si="85"/>
        <v>87399607321444.594</v>
      </c>
      <c r="FN59" s="7">
        <f t="shared" si="86"/>
        <v>4409295165308878.5</v>
      </c>
      <c r="FO59" s="7"/>
      <c r="FP59" s="7">
        <f t="shared" si="54"/>
        <v>315808191796799.88</v>
      </c>
      <c r="FQ59" s="7">
        <f>'Initial absorption'!$G59*FP59*$E59</f>
        <v>7691564766525.3789</v>
      </c>
      <c r="FR59" s="7">
        <f t="shared" si="87"/>
        <v>6170992549884405</v>
      </c>
      <c r="FS59" s="7">
        <f>'Initial absorption'!$M59*FR59*$I59</f>
        <v>0</v>
      </c>
      <c r="FT59" s="7"/>
      <c r="FU59" s="7">
        <f t="shared" si="88"/>
        <v>0</v>
      </c>
      <c r="FV59" s="7">
        <f t="shared" si="94"/>
        <v>0</v>
      </c>
      <c r="FW59" s="7">
        <f t="shared" si="34"/>
        <v>0</v>
      </c>
      <c r="FX59" s="7"/>
      <c r="FY59" s="7">
        <f>(1 - 'Initial absorption'!$M59)*FR59</f>
        <v>6007420580951886</v>
      </c>
      <c r="FZ59" s="7">
        <f t="shared" si="90"/>
        <v>315745365834647.56</v>
      </c>
      <c r="GA59" s="7"/>
    </row>
    <row r="60" spans="3:183" x14ac:dyDescent="0.25">
      <c r="C60">
        <v>570</v>
      </c>
      <c r="D60">
        <f>'Input spectra'!B60</f>
        <v>4.5385749919163304E-3</v>
      </c>
      <c r="E60">
        <f>'Initial absorption'!I60</f>
        <v>0.29786618445670926</v>
      </c>
      <c r="F60">
        <f>'Input spectra'!C60</f>
        <v>5.80451905433053E-2</v>
      </c>
      <c r="G60">
        <f t="shared" si="55"/>
        <v>7.6692213042980038E-3</v>
      </c>
      <c r="H60">
        <f>'Input spectra'!D60</f>
        <v>0</v>
      </c>
      <c r="I60">
        <f>'Initial absorption'!O60</f>
        <v>0</v>
      </c>
      <c r="J60">
        <f>'Input spectra'!E60</f>
        <v>0.201686163871307</v>
      </c>
      <c r="K60">
        <f t="shared" si="56"/>
        <v>1.9674050351703967E-2</v>
      </c>
      <c r="M60">
        <f>'Reaching edge prob after ems 1'!$EZ61</f>
        <v>0.80918775789506148</v>
      </c>
      <c r="N60">
        <f>'Reaching edge prob after ems 2'!$EZ61</f>
        <v>0.85966512524769811</v>
      </c>
      <c r="O60">
        <f>1-EXP(-'Reaching edge prob after ems 1'!FC61*_k_in_ec_correction*($D60*_c1+'Input spectra'!S60))</f>
        <v>2.0588597602060776E-2</v>
      </c>
      <c r="P60">
        <f>1-EXP(-(_t-'Reaching edge prob after ems 1'!FC61)*_k_in_ec_correction*($D60*_c1+'Input spectra'!S60))</f>
        <v>2.0980296293092171E-2</v>
      </c>
      <c r="Q60">
        <f>1-EXP(-'Reaching edge prob after ems 2'!FC61*_k_in_ec_correction*($H60*_c2+'Input spectra'!S60))</f>
        <v>1.4541896083729244E-2</v>
      </c>
      <c r="R60">
        <f>1-EXP(-(_t-'Reaching edge prob after ems 2'!FC61)*_k_in_ec_correction*($H60*_c2+'Input spectra'!S60))</f>
        <v>1.4736218211123253E-2</v>
      </c>
      <c r="S60" s="16"/>
      <c r="T60" s="16"/>
      <c r="V60" s="7">
        <f t="shared" si="95"/>
        <v>2.7648981884282563E+17</v>
      </c>
      <c r="W60" s="7">
        <f t="shared" si="96"/>
        <v>2.7648981884282563E+17</v>
      </c>
      <c r="X60" s="7">
        <f t="shared" si="97"/>
        <v>1.6185995921358047E+18</v>
      </c>
      <c r="Y60" s="7">
        <f t="shared" si="35"/>
        <v>1.3097509748902328E+18</v>
      </c>
      <c r="Z60" s="7"/>
      <c r="AA60" s="7">
        <f t="shared" si="98"/>
        <v>9.7968075446736448E+16</v>
      </c>
      <c r="AB60" s="7">
        <f t="shared" si="99"/>
        <v>9.7968075446736448E+16</v>
      </c>
      <c r="AC60" s="7">
        <f t="shared" si="100"/>
        <v>5.7351510310243725E+17</v>
      </c>
      <c r="AD60" s="7">
        <f t="shared" si="37"/>
        <v>4.930309329400032E+17</v>
      </c>
      <c r="AF60" s="7">
        <f t="shared" si="101"/>
        <v>1695614461109555.5</v>
      </c>
      <c r="AG60" s="7">
        <f t="shared" si="58"/>
        <v>1727873577429554</v>
      </c>
      <c r="AH60" s="7">
        <f t="shared" si="102"/>
        <v>9.199555919366912E+16</v>
      </c>
      <c r="AI60" s="7"/>
      <c r="AJ60" s="7">
        <f t="shared" si="38"/>
        <v>9.6543433874067056E+16</v>
      </c>
      <c r="AK60" s="7">
        <f>'Initial absorption'!$G60*AJ60*$E60</f>
        <v>1074822783880636.4</v>
      </c>
      <c r="AL60" s="7">
        <f t="shared" si="59"/>
        <v>2.7068898052147978E+17</v>
      </c>
      <c r="AM60" s="7">
        <f>'Initial absorption'!$M60*AL60*$I60</f>
        <v>0</v>
      </c>
      <c r="AN60" s="7"/>
      <c r="AO60" s="7">
        <f t="shared" si="103"/>
        <v>0</v>
      </c>
      <c r="AP60" s="7">
        <f t="shared" si="61"/>
        <v>0</v>
      </c>
      <c r="AQ60" s="7">
        <f t="shared" si="104"/>
        <v>0</v>
      </c>
      <c r="AR60" s="7"/>
      <c r="AS60" s="7">
        <f>(1 - 'Initial absorption'!$M60)*AL60</f>
        <v>2.6354510430109395E+17</v>
      </c>
      <c r="AT60" s="7">
        <f t="shared" si="62"/>
        <v>9.6524396509229552E+16</v>
      </c>
      <c r="AU60" s="7"/>
      <c r="BD60" s="7">
        <f t="shared" si="7"/>
        <v>1.0026401123733576E+17</v>
      </c>
      <c r="BE60" s="7">
        <f t="shared" si="8"/>
        <v>1.0026401123733576E+17</v>
      </c>
      <c r="BF60" s="7">
        <f t="shared" si="105"/>
        <v>5.8695574532856781E+17</v>
      </c>
      <c r="BG60" s="7">
        <f t="shared" si="39"/>
        <v>4.7495740354604851E+17</v>
      </c>
      <c r="BH60" s="7"/>
      <c r="BI60" s="7">
        <f t="shared" si="10"/>
        <v>2.3145923300281984E+16</v>
      </c>
      <c r="BJ60" s="7">
        <f t="shared" si="40"/>
        <v>2.3145923300281984E+16</v>
      </c>
      <c r="BK60" s="7">
        <f t="shared" si="11"/>
        <v>1.3549859510284515E+17</v>
      </c>
      <c r="BL60" s="7">
        <f t="shared" si="41"/>
        <v>1.1648341672997451E+17</v>
      </c>
      <c r="BN60" s="7">
        <f t="shared" si="63"/>
        <v>614883788829568</v>
      </c>
      <c r="BO60" s="7">
        <f t="shared" si="64"/>
        <v>626581971477853.75</v>
      </c>
      <c r="BP60" s="7">
        <f t="shared" si="65"/>
        <v>3.3360518732237464E+16</v>
      </c>
      <c r="BQ60" s="7"/>
      <c r="BR60" s="7">
        <f t="shared" si="42"/>
        <v>2.2809337688887316E+16</v>
      </c>
      <c r="BS60" s="7">
        <f>'Initial absorption'!$G60*BR60*$E60</f>
        <v>253937475076994.69</v>
      </c>
      <c r="BT60" s="7">
        <f t="shared" si="66"/>
        <v>9.8160442574042528E+16</v>
      </c>
      <c r="BU60" s="7">
        <f>'Initial absorption'!$M60*BT60*$I60</f>
        <v>0</v>
      </c>
      <c r="BV60" s="7"/>
      <c r="BW60" s="7">
        <f t="shared" si="67"/>
        <v>0</v>
      </c>
      <c r="BX60" s="7">
        <f t="shared" si="91"/>
        <v>0</v>
      </c>
      <c r="BY60" s="7">
        <f t="shared" si="13"/>
        <v>0</v>
      </c>
      <c r="BZ60" s="7"/>
      <c r="CA60" s="7">
        <f>(1 - 'Initial absorption'!$M60)*BT60</f>
        <v>9.55698456087124E+16</v>
      </c>
      <c r="CB60" s="7">
        <f t="shared" si="69"/>
        <v>2.2804839923831108E+16</v>
      </c>
      <c r="CC60" s="7"/>
      <c r="CL60" s="7">
        <f t="shared" si="14"/>
        <v>3.6247576998169064E+16</v>
      </c>
      <c r="CM60" s="7">
        <f t="shared" si="15"/>
        <v>3.6247576998169064E+16</v>
      </c>
      <c r="CN60" s="7">
        <f t="shared" si="106"/>
        <v>2.1219701177676835E+17</v>
      </c>
      <c r="CO60" s="7">
        <f t="shared" si="43"/>
        <v>1.7170722419167514E+17</v>
      </c>
      <c r="CP60" s="7"/>
      <c r="CQ60" s="7">
        <f t="shared" si="17"/>
        <v>5571313057854528</v>
      </c>
      <c r="CR60" s="7">
        <f t="shared" si="44"/>
        <v>5571313057854528</v>
      </c>
      <c r="CS60" s="7">
        <f t="shared" si="18"/>
        <v>3.2615034726578736E+16</v>
      </c>
      <c r="CT60" s="7">
        <f t="shared" si="45"/>
        <v>2.8038007913182332E+16</v>
      </c>
      <c r="CV60" s="7">
        <f t="shared" si="70"/>
        <v>222293594735278.19</v>
      </c>
      <c r="CW60" s="7">
        <f t="shared" si="71"/>
        <v>226522737087050.44</v>
      </c>
      <c r="CX60" s="7">
        <f t="shared" si="72"/>
        <v>1.2060538537434352E+16</v>
      </c>
      <c r="CY60" s="7"/>
      <c r="CZ60" s="7">
        <f t="shared" si="46"/>
        <v>5490295602317284</v>
      </c>
      <c r="DA60" s="7">
        <f>'Initial absorption'!$G60*CZ60*$E60</f>
        <v>61123730188712.469</v>
      </c>
      <c r="DB60" s="7">
        <f t="shared" si="73"/>
        <v>3.5487092092840804E+16</v>
      </c>
      <c r="DC60" s="7">
        <f>'Initial absorption'!$M60*DB60*$I60</f>
        <v>0</v>
      </c>
      <c r="DD60" s="7"/>
      <c r="DE60" s="7">
        <f t="shared" si="74"/>
        <v>0</v>
      </c>
      <c r="DF60" s="7">
        <f t="shared" si="92"/>
        <v>0</v>
      </c>
      <c r="DG60" s="7">
        <f t="shared" si="20"/>
        <v>0</v>
      </c>
      <c r="DH60" s="7"/>
      <c r="DI60" s="7">
        <f>(1 - 'Initial absorption'!$M60)*DB60</f>
        <v>3.4550536076248284E+16</v>
      </c>
      <c r="DJ60" s="7">
        <f t="shared" si="76"/>
        <v>5489212972911503</v>
      </c>
      <c r="DK60" s="7"/>
      <c r="DT60" s="7">
        <f t="shared" si="21"/>
        <v>1.30791213858692E+16</v>
      </c>
      <c r="DU60" s="7">
        <f t="shared" si="22"/>
        <v>1.30791213858692E+16</v>
      </c>
      <c r="DV60" s="7">
        <f t="shared" si="107"/>
        <v>7.6566510221835184E+16</v>
      </c>
      <c r="DW60" s="7">
        <f t="shared" si="47"/>
        <v>6.195668273625612E+16</v>
      </c>
      <c r="DX60" s="7"/>
      <c r="DY60" s="7">
        <f t="shared" si="24"/>
        <v>1376697572320072</v>
      </c>
      <c r="DZ60" s="7">
        <f t="shared" si="48"/>
        <v>1376697572320072</v>
      </c>
      <c r="EA60" s="7">
        <f t="shared" si="25"/>
        <v>8059327965050100</v>
      </c>
      <c r="EB60" s="7">
        <f t="shared" si="49"/>
        <v>6928323184487070</v>
      </c>
      <c r="ED60" s="7">
        <f t="shared" si="77"/>
        <v>80209634674085.281</v>
      </c>
      <c r="EE60" s="7">
        <f t="shared" si="78"/>
        <v>81735625395609.75</v>
      </c>
      <c r="EF60" s="7">
        <f t="shared" si="79"/>
        <v>4351773568700195</v>
      </c>
      <c r="EG60" s="7"/>
      <c r="EH60" s="7">
        <f t="shared" si="50"/>
        <v>1356677779284671.3</v>
      </c>
      <c r="EI60" s="7">
        <f>'Initial absorption'!$G60*EH60*$E60</f>
        <v>15103960249247.361</v>
      </c>
      <c r="EJ60" s="7">
        <f t="shared" si="80"/>
        <v>1.2804717543940346E+16</v>
      </c>
      <c r="EK60" s="7">
        <f>'Initial absorption'!$M60*EJ60*$I60</f>
        <v>0</v>
      </c>
      <c r="EL60" s="7"/>
      <c r="EM60" s="7">
        <f t="shared" si="81"/>
        <v>0</v>
      </c>
      <c r="EN60" s="7">
        <f t="shared" si="93"/>
        <v>0</v>
      </c>
      <c r="EO60" s="7">
        <f t="shared" si="27"/>
        <v>0</v>
      </c>
      <c r="EP60" s="7"/>
      <c r="EQ60" s="7">
        <f>(1 - 'Initial absorption'!$M60)*EJ60</f>
        <v>1.2466782408957436E+16</v>
      </c>
      <c r="ER60" s="7">
        <f t="shared" si="83"/>
        <v>1356410256483639.8</v>
      </c>
      <c r="ES60" s="7"/>
      <c r="FB60" s="7">
        <f t="shared" si="28"/>
        <v>4713607966759820</v>
      </c>
      <c r="FC60" s="7">
        <f t="shared" si="29"/>
        <v>4713607966759820</v>
      </c>
      <c r="FD60" s="7">
        <f t="shared" si="108"/>
        <v>2.759394166633884E+16</v>
      </c>
      <c r="FE60" s="7">
        <f t="shared" si="51"/>
        <v>2.2328679788471844E+16</v>
      </c>
      <c r="FF60" s="7"/>
      <c r="FG60" s="7">
        <f t="shared" si="31"/>
        <v>352323581811245.13</v>
      </c>
      <c r="FH60" s="7">
        <f t="shared" si="52"/>
        <v>352323581811245.13</v>
      </c>
      <c r="FI60" s="7">
        <f t="shared" si="32"/>
        <v>2062538173037341.8</v>
      </c>
      <c r="FJ60" s="7">
        <f t="shared" si="53"/>
        <v>1773092136852304.8</v>
      </c>
      <c r="FL60" s="7">
        <f t="shared" si="84"/>
        <v>28906893808565.813</v>
      </c>
      <c r="FM60" s="7">
        <f t="shared" si="85"/>
        <v>29456848336088.633</v>
      </c>
      <c r="FN60" s="7">
        <f t="shared" si="86"/>
        <v>1568343465725610.3</v>
      </c>
      <c r="FO60" s="7"/>
      <c r="FP60" s="7">
        <f t="shared" si="54"/>
        <v>347200128896698.75</v>
      </c>
      <c r="FQ60" s="7">
        <f>'Initial absorption'!$G60*FP60*$E60</f>
        <v>3865396061955.3501</v>
      </c>
      <c r="FR60" s="7">
        <f t="shared" si="87"/>
        <v>4614715075007719</v>
      </c>
      <c r="FS60" s="7">
        <f>'Initial absorption'!$M60*FR60*$I60</f>
        <v>0</v>
      </c>
      <c r="FT60" s="7"/>
      <c r="FU60" s="7">
        <f t="shared" si="88"/>
        <v>0</v>
      </c>
      <c r="FV60" s="7">
        <f t="shared" si="94"/>
        <v>0</v>
      </c>
      <c r="FW60" s="7">
        <f t="shared" si="34"/>
        <v>0</v>
      </c>
      <c r="FX60" s="7"/>
      <c r="FY60" s="7">
        <f>(1 - 'Initial absorption'!$M60)*FR60</f>
        <v>4492926026836297</v>
      </c>
      <c r="FZ60" s="7">
        <f t="shared" si="90"/>
        <v>347131664628750.06</v>
      </c>
      <c r="GA60" s="7"/>
    </row>
    <row r="61" spans="3:183" x14ac:dyDescent="0.25">
      <c r="C61">
        <v>575</v>
      </c>
      <c r="D61">
        <f>'Input spectra'!B61</f>
        <v>0</v>
      </c>
      <c r="E61">
        <f>'Initial absorption'!I61</f>
        <v>0</v>
      </c>
      <c r="F61">
        <f>'Input spectra'!C61</f>
        <v>5.1152681415280003E-2</v>
      </c>
      <c r="G61">
        <f t="shared" si="55"/>
        <v>6.7585484759388114E-3</v>
      </c>
      <c r="H61">
        <f>'Input spectra'!D61</f>
        <v>0</v>
      </c>
      <c r="I61">
        <f>'Initial absorption'!O61</f>
        <v>0</v>
      </c>
      <c r="J61">
        <f>'Input spectra'!E61</f>
        <v>0.21580776160902301</v>
      </c>
      <c r="K61">
        <f t="shared" si="56"/>
        <v>2.1051581757951607E-2</v>
      </c>
      <c r="M61">
        <f>'Reaching edge prob after ems 1'!$EZ62</f>
        <v>0.86021700723160832</v>
      </c>
      <c r="N61">
        <f>'Reaching edge prob after ems 2'!$EZ62</f>
        <v>0.86021700723160832</v>
      </c>
      <c r="O61">
        <f>1-EXP(-'Reaching edge prob after ems 1'!FC62*_k_in_ec_correction*($D61*_c1+'Input spectra'!S61))</f>
        <v>1.4478491900493551E-2</v>
      </c>
      <c r="P61">
        <f>1-EXP(-(_t-'Reaching edge prob after ems 1'!FC62)*_k_in_ec_correction*($D61*_c1+'Input spectra'!S61))</f>
        <v>1.467111197536175E-2</v>
      </c>
      <c r="Q61">
        <f>1-EXP(-'Reaching edge prob after ems 2'!FC62*_k_in_ec_correction*($H61*_c2+'Input spectra'!S61))</f>
        <v>1.4478491900493551E-2</v>
      </c>
      <c r="R61">
        <f>1-EXP(-(_t-'Reaching edge prob after ems 2'!FC62)*_k_in_ec_correction*($H61*_c2+'Input spectra'!S61))</f>
        <v>1.467111197536175E-2</v>
      </c>
      <c r="S61" s="16"/>
      <c r="T61" s="16"/>
      <c r="V61" s="7">
        <f t="shared" si="95"/>
        <v>2.4365835455883021E+17</v>
      </c>
      <c r="W61" s="7">
        <f t="shared" si="96"/>
        <v>2.4365835455883021E+17</v>
      </c>
      <c r="X61" s="7">
        <f t="shared" si="97"/>
        <v>1.4264008525160108E+18</v>
      </c>
      <c r="Y61" s="7">
        <f t="shared" si="35"/>
        <v>1.2270142724639375E+18</v>
      </c>
      <c r="Z61" s="7"/>
      <c r="AA61" s="7">
        <f t="shared" si="98"/>
        <v>1.0482757302476462E+17</v>
      </c>
      <c r="AB61" s="7">
        <f t="shared" si="99"/>
        <v>1.0482757302476462E+17</v>
      </c>
      <c r="AC61" s="7">
        <f t="shared" si="100"/>
        <v>6.1367130136145702E+17</v>
      </c>
      <c r="AD61" s="7">
        <f t="shared" si="37"/>
        <v>5.2789049028107898E+17</v>
      </c>
      <c r="AF61" s="7">
        <f t="shared" si="101"/>
        <v>0</v>
      </c>
      <c r="AG61" s="7">
        <f t="shared" si="58"/>
        <v>0</v>
      </c>
      <c r="AH61" s="7">
        <f t="shared" si="102"/>
        <v>0</v>
      </c>
      <c r="AI61" s="7"/>
      <c r="AJ61" s="7">
        <f t="shared" si="38"/>
        <v>1.0330982785777717E+17</v>
      </c>
      <c r="AK61" s="7">
        <f>'Initial absorption'!$G61*AJ61*$E61</f>
        <v>0</v>
      </c>
      <c r="AL61" s="7">
        <f t="shared" si="59"/>
        <v>2.4008361555536522E+17</v>
      </c>
      <c r="AM61" s="7">
        <f>'Initial absorption'!$M61*AL61*$I61</f>
        <v>0</v>
      </c>
      <c r="AN61" s="7"/>
      <c r="AO61" s="7">
        <f t="shared" si="103"/>
        <v>0</v>
      </c>
      <c r="AP61" s="7">
        <f t="shared" si="61"/>
        <v>0</v>
      </c>
      <c r="AQ61" s="7">
        <f t="shared" si="104"/>
        <v>0</v>
      </c>
      <c r="AR61" s="7"/>
      <c r="AS61" s="7">
        <f>(1 - 'Initial absorption'!$M61)*AL61</f>
        <v>2.3377510459173859E+17</v>
      </c>
      <c r="AT61" s="7">
        <f t="shared" si="62"/>
        <v>1.032896359628129E+17</v>
      </c>
      <c r="AU61" s="7"/>
      <c r="BD61" s="7">
        <f t="shared" si="7"/>
        <v>8.8358276994803008E+16</v>
      </c>
      <c r="BE61" s="7">
        <f t="shared" si="8"/>
        <v>8.8358276994803008E+16</v>
      </c>
      <c r="BF61" s="7">
        <f t="shared" si="105"/>
        <v>5.1725836308971059E+17</v>
      </c>
      <c r="BG61" s="7">
        <f t="shared" si="39"/>
        <v>4.4495444106255149E+17</v>
      </c>
      <c r="BH61" s="7"/>
      <c r="BI61" s="7">
        <f t="shared" si="10"/>
        <v>2.4766547203482272E+16</v>
      </c>
      <c r="BJ61" s="7">
        <f t="shared" si="40"/>
        <v>2.4766547203482272E+16</v>
      </c>
      <c r="BK61" s="7">
        <f t="shared" si="11"/>
        <v>1.4498589268112118E+17</v>
      </c>
      <c r="BL61" s="7">
        <f t="shared" si="41"/>
        <v>1.2471933069295722E+17</v>
      </c>
      <c r="BN61" s="7">
        <f t="shared" si="63"/>
        <v>0</v>
      </c>
      <c r="BO61" s="7">
        <f t="shared" si="64"/>
        <v>0</v>
      </c>
      <c r="BP61" s="7">
        <f t="shared" si="65"/>
        <v>0</v>
      </c>
      <c r="BQ61" s="7"/>
      <c r="BR61" s="7">
        <f t="shared" si="42"/>
        <v>2.4407964950393464E+16</v>
      </c>
      <c r="BS61" s="7">
        <f>'Initial absorption'!$G61*BR61*$E61</f>
        <v>0</v>
      </c>
      <c r="BT61" s="7">
        <f t="shared" si="66"/>
        <v>8.7061962819062224E+16</v>
      </c>
      <c r="BU61" s="7">
        <f>'Initial absorption'!$M61*BT61*$I61</f>
        <v>0</v>
      </c>
      <c r="BV61" s="7"/>
      <c r="BW61" s="7">
        <f t="shared" si="67"/>
        <v>0</v>
      </c>
      <c r="BX61" s="7">
        <f t="shared" si="91"/>
        <v>0</v>
      </c>
      <c r="BY61" s="7">
        <f t="shared" si="13"/>
        <v>0</v>
      </c>
      <c r="BZ61" s="7"/>
      <c r="CA61" s="7">
        <f>(1 - 'Initial absorption'!$M61)*BT61</f>
        <v>8.4774295892319152E+16</v>
      </c>
      <c r="CB61" s="7">
        <f t="shared" si="69"/>
        <v>2.44031944162169E+16</v>
      </c>
      <c r="CC61" s="7"/>
      <c r="CL61" s="7">
        <f t="shared" si="14"/>
        <v>3.1943400321510788E+16</v>
      </c>
      <c r="CM61" s="7">
        <f t="shared" si="15"/>
        <v>3.1943400321510788E+16</v>
      </c>
      <c r="CN61" s="7">
        <f t="shared" si="106"/>
        <v>1.8699992263085712E+17</v>
      </c>
      <c r="CO61" s="7">
        <f t="shared" si="43"/>
        <v>1.6086051379805821E+17</v>
      </c>
      <c r="CP61" s="7"/>
      <c r="CQ61" s="7">
        <f t="shared" si="17"/>
        <v>5961403485297573</v>
      </c>
      <c r="CR61" s="7">
        <f t="shared" si="44"/>
        <v>5961403485297573</v>
      </c>
      <c r="CS61" s="7">
        <f t="shared" si="18"/>
        <v>3.4898663864888244E+16</v>
      </c>
      <c r="CT61" s="7">
        <f t="shared" si="45"/>
        <v>3.002042418623604E+16</v>
      </c>
      <c r="CV61" s="7">
        <f t="shared" si="70"/>
        <v>0</v>
      </c>
      <c r="CW61" s="7">
        <f t="shared" si="71"/>
        <v>0</v>
      </c>
      <c r="CX61" s="7">
        <f t="shared" si="72"/>
        <v>0</v>
      </c>
      <c r="CY61" s="7"/>
      <c r="CZ61" s="7">
        <f t="shared" si="46"/>
        <v>5875091353220118</v>
      </c>
      <c r="DA61" s="7">
        <f>'Initial absorption'!$G61*CZ61*$E61</f>
        <v>0</v>
      </c>
      <c r="DB61" s="7">
        <f t="shared" si="73"/>
        <v>3.1474755118520096E+16</v>
      </c>
      <c r="DC61" s="7">
        <f>'Initial absorption'!$M61*DB61*$I61</f>
        <v>0</v>
      </c>
      <c r="DD61" s="7"/>
      <c r="DE61" s="7">
        <f t="shared" si="74"/>
        <v>0</v>
      </c>
      <c r="DF61" s="7">
        <f t="shared" si="92"/>
        <v>0</v>
      </c>
      <c r="DG61" s="7">
        <f t="shared" si="20"/>
        <v>0</v>
      </c>
      <c r="DH61" s="7"/>
      <c r="DI61" s="7">
        <f>(1 - 'Initial absorption'!$M61)*DB61</f>
        <v>3.0647714767251904E+16</v>
      </c>
      <c r="DJ61" s="7">
        <f t="shared" si="76"/>
        <v>5873943067234461</v>
      </c>
      <c r="DK61" s="7"/>
      <c r="DT61" s="7">
        <f t="shared" si="21"/>
        <v>1.15260562189731E+16</v>
      </c>
      <c r="DU61" s="7">
        <f t="shared" si="22"/>
        <v>1.15260562189731E+16</v>
      </c>
      <c r="DV61" s="7">
        <f t="shared" si="107"/>
        <v>6.7474708374594824E+16</v>
      </c>
      <c r="DW61" s="7">
        <f t="shared" si="47"/>
        <v>5.8042891701819496E+16</v>
      </c>
      <c r="DX61" s="7"/>
      <c r="DY61" s="7">
        <f t="shared" si="24"/>
        <v>1473090745503728.5</v>
      </c>
      <c r="DZ61" s="7">
        <f t="shared" si="48"/>
        <v>1473090745503728.5</v>
      </c>
      <c r="EA61" s="7">
        <f t="shared" si="25"/>
        <v>8623623429717591</v>
      </c>
      <c r="EB61" s="7">
        <f t="shared" si="49"/>
        <v>7418187538204044</v>
      </c>
      <c r="ED61" s="7">
        <f t="shared" si="77"/>
        <v>0</v>
      </c>
      <c r="EE61" s="7">
        <f t="shared" si="78"/>
        <v>0</v>
      </c>
      <c r="EF61" s="7">
        <f t="shared" si="79"/>
        <v>0</v>
      </c>
      <c r="EG61" s="7"/>
      <c r="EH61" s="7">
        <f t="shared" si="50"/>
        <v>1451762613076260.8</v>
      </c>
      <c r="EI61" s="7">
        <f>'Initial absorption'!$G61*EH61*$E61</f>
        <v>0</v>
      </c>
      <c r="EJ61" s="7">
        <f t="shared" si="80"/>
        <v>1.135695615755023E+16</v>
      </c>
      <c r="EK61" s="7">
        <f>'Initial absorption'!$M61*EJ61*$I61</f>
        <v>0</v>
      </c>
      <c r="EL61" s="7"/>
      <c r="EM61" s="7">
        <f t="shared" si="81"/>
        <v>0</v>
      </c>
      <c r="EN61" s="7">
        <f t="shared" si="93"/>
        <v>0</v>
      </c>
      <c r="EO61" s="7">
        <f t="shared" si="27"/>
        <v>0</v>
      </c>
      <c r="EP61" s="7"/>
      <c r="EQ61" s="7">
        <f>(1 - 'Initial absorption'!$M61)*EJ61</f>
        <v>1.1058537282661158E+16</v>
      </c>
      <c r="ER61" s="7">
        <f t="shared" si="83"/>
        <v>1451478866226574.3</v>
      </c>
      <c r="ES61" s="7"/>
      <c r="FB61" s="7">
        <f t="shared" si="28"/>
        <v>4153896031408581.5</v>
      </c>
      <c r="FC61" s="7">
        <f t="shared" si="29"/>
        <v>4153896031408581.5</v>
      </c>
      <c r="FD61" s="7">
        <f t="shared" si="108"/>
        <v>2.4317330925065736E+16</v>
      </c>
      <c r="FE61" s="7">
        <f t="shared" si="51"/>
        <v>2.0918181632220684E+16</v>
      </c>
      <c r="FF61" s="7"/>
      <c r="FG61" s="7">
        <f t="shared" si="31"/>
        <v>376992462414400.38</v>
      </c>
      <c r="FH61" s="7">
        <f t="shared" si="52"/>
        <v>376992462414400.38</v>
      </c>
      <c r="FI61" s="7">
        <f t="shared" si="32"/>
        <v>2206952315481451.8</v>
      </c>
      <c r="FJ61" s="7">
        <f t="shared" si="53"/>
        <v>1898457915926322.8</v>
      </c>
      <c r="FL61" s="7">
        <f t="shared" si="84"/>
        <v>0</v>
      </c>
      <c r="FM61" s="7">
        <f t="shared" si="85"/>
        <v>0</v>
      </c>
      <c r="FN61" s="7">
        <f t="shared" si="86"/>
        <v>0</v>
      </c>
      <c r="FO61" s="7"/>
      <c r="FP61" s="7">
        <f t="shared" si="54"/>
        <v>371534180100786.38</v>
      </c>
      <c r="FQ61" s="7">
        <f>'Initial absorption'!$G61*FP61*$E61</f>
        <v>0</v>
      </c>
      <c r="FR61" s="7">
        <f t="shared" si="87"/>
        <v>4092953757597775.5</v>
      </c>
      <c r="FS61" s="7">
        <f>'Initial absorption'!$M61*FR61*$I61</f>
        <v>0</v>
      </c>
      <c r="FT61" s="7"/>
      <c r="FU61" s="7">
        <f t="shared" si="88"/>
        <v>0</v>
      </c>
      <c r="FV61" s="7">
        <f t="shared" si="94"/>
        <v>0</v>
      </c>
      <c r="FW61" s="7">
        <f t="shared" si="34"/>
        <v>0</v>
      </c>
      <c r="FX61" s="7"/>
      <c r="FY61" s="7">
        <f>(1 - 'Initial absorption'!$M61)*FR61</f>
        <v>3985406045132291</v>
      </c>
      <c r="FZ61" s="7">
        <f t="shared" si="90"/>
        <v>371461563784451.38</v>
      </c>
      <c r="GA61" s="7"/>
    </row>
    <row r="62" spans="3:183" x14ac:dyDescent="0.25">
      <c r="C62">
        <v>580</v>
      </c>
      <c r="D62">
        <f>'Input spectra'!B62</f>
        <v>0</v>
      </c>
      <c r="E62">
        <f>'Initial absorption'!I62</f>
        <v>0</v>
      </c>
      <c r="F62">
        <f>'Input spectra'!C62</f>
        <v>4.62285502356422E-2</v>
      </c>
      <c r="G62">
        <f t="shared" si="55"/>
        <v>6.107947601093516E-3</v>
      </c>
      <c r="H62">
        <f>'Input spectra'!D62</f>
        <v>0</v>
      </c>
      <c r="I62">
        <f>'Initial absorption'!O62</f>
        <v>0</v>
      </c>
      <c r="J62">
        <f>'Input spectra'!E62</f>
        <v>0.22992935934674</v>
      </c>
      <c r="K62">
        <f t="shared" si="56"/>
        <v>2.2429113164199342E-2</v>
      </c>
      <c r="M62">
        <f>'Reaching edge prob after ems 1'!$EZ63</f>
        <v>0.86076944258733135</v>
      </c>
      <c r="N62">
        <f>'Reaching edge prob after ems 2'!$EZ63</f>
        <v>0.86076944258733135</v>
      </c>
      <c r="O62">
        <f>1-EXP(-'Reaching edge prob after ems 1'!FC63*_k_in_ec_correction*($D62*_c1+'Input spectra'!S62))</f>
        <v>1.4415079838292488E-2</v>
      </c>
      <c r="P62">
        <f>1-EXP(-(_t-'Reaching edge prob after ems 1'!FC63)*_k_in_ec_correction*($D62*_c1+'Input spectra'!S62))</f>
        <v>1.4606005236196373E-2</v>
      </c>
      <c r="Q62">
        <f>1-EXP(-'Reaching edge prob after ems 2'!FC63*_k_in_ec_correction*($H62*_c2+'Input spectra'!S62))</f>
        <v>1.4415079838292488E-2</v>
      </c>
      <c r="R62">
        <f>1-EXP(-(_t-'Reaching edge prob after ems 2'!FC63)*_k_in_ec_correction*($H62*_c2+'Input spectra'!S62))</f>
        <v>1.4606005236196373E-2</v>
      </c>
      <c r="S62" s="16"/>
      <c r="T62" s="16"/>
      <c r="V62" s="7">
        <f t="shared" si="95"/>
        <v>2.2020297220806294E+17</v>
      </c>
      <c r="W62" s="7">
        <f t="shared" si="96"/>
        <v>2.2020297220806294E+17</v>
      </c>
      <c r="X62" s="7">
        <f t="shared" si="97"/>
        <v>1.289090652577246E+18</v>
      </c>
      <c r="Y62" s="7">
        <f t="shared" si="35"/>
        <v>1.1096098424634552E+18</v>
      </c>
      <c r="Z62" s="7"/>
      <c r="AA62" s="7">
        <f t="shared" si="98"/>
        <v>1.1168707060279328E+17</v>
      </c>
      <c r="AB62" s="7">
        <f t="shared" si="99"/>
        <v>1.1168707060279328E+17</v>
      </c>
      <c r="AC62" s="7">
        <f t="shared" si="100"/>
        <v>6.5382749962047949E+17</v>
      </c>
      <c r="AD62" s="7">
        <f t="shared" si="37"/>
        <v>5.6279473239658874E+17</v>
      </c>
      <c r="AF62" s="7">
        <f t="shared" si="101"/>
        <v>0</v>
      </c>
      <c r="AG62" s="7">
        <f t="shared" si="58"/>
        <v>0</v>
      </c>
      <c r="AH62" s="7">
        <f t="shared" si="102"/>
        <v>0</v>
      </c>
      <c r="AI62" s="7"/>
      <c r="AJ62" s="7">
        <f t="shared" si="38"/>
        <v>1.1007709256314901E+17</v>
      </c>
      <c r="AK62" s="7">
        <f>'Initial absorption'!$G62*AJ62*$E62</f>
        <v>0</v>
      </c>
      <c r="AL62" s="7">
        <f t="shared" si="59"/>
        <v>2.1698668644296598E+17</v>
      </c>
      <c r="AM62" s="7">
        <f>'Initial absorption'!$M62*AL62*$I62</f>
        <v>0</v>
      </c>
      <c r="AN62" s="7"/>
      <c r="AO62" s="7">
        <f t="shared" si="103"/>
        <v>0</v>
      </c>
      <c r="AP62" s="7">
        <f t="shared" si="61"/>
        <v>0</v>
      </c>
      <c r="AQ62" s="7">
        <f t="shared" si="104"/>
        <v>0</v>
      </c>
      <c r="AR62" s="7"/>
      <c r="AS62" s="7">
        <f>(1 - 'Initial absorption'!$M62)*AL62</f>
        <v>2.1131006601345696E+17</v>
      </c>
      <c r="AT62" s="7">
        <f t="shared" si="62"/>
        <v>1.1005576866475344E+17</v>
      </c>
      <c r="AU62" s="7"/>
      <c r="BD62" s="7">
        <f t="shared" si="7"/>
        <v>7.9852608578382192E+16</v>
      </c>
      <c r="BE62" s="7">
        <f t="shared" si="8"/>
        <v>7.9852608578382192E+16</v>
      </c>
      <c r="BF62" s="7">
        <f t="shared" si="105"/>
        <v>4.674653128888736E+17</v>
      </c>
      <c r="BG62" s="7">
        <f t="shared" si="39"/>
        <v>4.0237985680426816E+17</v>
      </c>
      <c r="BH62" s="7"/>
      <c r="BI62" s="7">
        <f t="shared" si="10"/>
        <v>2.6387171106682672E+16</v>
      </c>
      <c r="BJ62" s="7">
        <f t="shared" si="40"/>
        <v>2.6387171106682672E+16</v>
      </c>
      <c r="BK62" s="7">
        <f t="shared" si="11"/>
        <v>1.5447319025939789E+17</v>
      </c>
      <c r="BL62" s="7">
        <f t="shared" si="41"/>
        <v>1.329658018742687E+17</v>
      </c>
      <c r="BN62" s="7">
        <f t="shared" si="63"/>
        <v>0</v>
      </c>
      <c r="BO62" s="7">
        <f t="shared" si="64"/>
        <v>0</v>
      </c>
      <c r="BP62" s="7">
        <f t="shared" si="65"/>
        <v>0</v>
      </c>
      <c r="BQ62" s="7"/>
      <c r="BR62" s="7">
        <f t="shared" si="42"/>
        <v>2.6006797928473156E+16</v>
      </c>
      <c r="BS62" s="7">
        <f>'Initial absorption'!$G62*BR62*$E62</f>
        <v>0</v>
      </c>
      <c r="BT62" s="7">
        <f t="shared" si="66"/>
        <v>7.86862809593624E+16</v>
      </c>
      <c r="BU62" s="7">
        <f>'Initial absorption'!$M62*BT62*$I62</f>
        <v>0</v>
      </c>
      <c r="BV62" s="7"/>
      <c r="BW62" s="7">
        <f t="shared" si="67"/>
        <v>0</v>
      </c>
      <c r="BX62" s="7">
        <f t="shared" si="91"/>
        <v>0</v>
      </c>
      <c r="BY62" s="7">
        <f t="shared" si="13"/>
        <v>0</v>
      </c>
      <c r="BZ62" s="7"/>
      <c r="CA62" s="7">
        <f>(1 - 'Initial absorption'!$M62)*BT62</f>
        <v>7.662775765851736E+16</v>
      </c>
      <c r="CB62" s="7">
        <f t="shared" si="69"/>
        <v>2.6001759947330056E+16</v>
      </c>
      <c r="CC62" s="7"/>
      <c r="CL62" s="7">
        <f t="shared" si="14"/>
        <v>2.8868419906900152E+16</v>
      </c>
      <c r="CM62" s="7">
        <f t="shared" si="15"/>
        <v>2.8868419906900152E+16</v>
      </c>
      <c r="CN62" s="7">
        <f t="shared" si="106"/>
        <v>1.6899867373950573E+17</v>
      </c>
      <c r="CO62" s="7">
        <f t="shared" si="43"/>
        <v>1.4546889419275261E+17</v>
      </c>
      <c r="CP62" s="7"/>
      <c r="CQ62" s="7">
        <f t="shared" si="17"/>
        <v>6351493912740645</v>
      </c>
      <c r="CR62" s="7">
        <f t="shared" si="44"/>
        <v>6351493912740645</v>
      </c>
      <c r="CS62" s="7">
        <f t="shared" si="18"/>
        <v>3.7182293003197912E+16</v>
      </c>
      <c r="CT62" s="7">
        <f t="shared" si="45"/>
        <v>3.2005381622481496E+16</v>
      </c>
      <c r="CV62" s="7">
        <f t="shared" si="70"/>
        <v>0</v>
      </c>
      <c r="CW62" s="7">
        <f t="shared" si="71"/>
        <v>0</v>
      </c>
      <c r="CX62" s="7">
        <f t="shared" si="72"/>
        <v>0</v>
      </c>
      <c r="CY62" s="7"/>
      <c r="CZ62" s="7">
        <f t="shared" si="46"/>
        <v>6259936620896060</v>
      </c>
      <c r="DA62" s="7">
        <f>'Initial absorption'!$G62*CZ62*$E62</f>
        <v>0</v>
      </c>
      <c r="DB62" s="7">
        <f t="shared" si="73"/>
        <v>2.8446767614579252E+16</v>
      </c>
      <c r="DC62" s="7">
        <f>'Initial absorption'!$M62*DB62*$I62</f>
        <v>0</v>
      </c>
      <c r="DD62" s="7"/>
      <c r="DE62" s="7">
        <f t="shared" si="74"/>
        <v>0</v>
      </c>
      <c r="DF62" s="7">
        <f t="shared" si="92"/>
        <v>0</v>
      </c>
      <c r="DG62" s="7">
        <f t="shared" si="20"/>
        <v>0</v>
      </c>
      <c r="DH62" s="7"/>
      <c r="DI62" s="7">
        <f>(1 - 'Initial absorption'!$M62)*DB62</f>
        <v>2.7702567567831864E+16</v>
      </c>
      <c r="DJ62" s="7">
        <f t="shared" si="76"/>
        <v>6258723959393486</v>
      </c>
      <c r="DK62" s="7"/>
      <c r="DT62" s="7">
        <f t="shared" si="21"/>
        <v>1.0416518825511066E+16</v>
      </c>
      <c r="DU62" s="7">
        <f t="shared" si="22"/>
        <v>1.0416518825511066E+16</v>
      </c>
      <c r="DV62" s="7">
        <f t="shared" si="107"/>
        <v>6.0979363337901184E+16</v>
      </c>
      <c r="DW62" s="7">
        <f t="shared" si="47"/>
        <v>5.2489172589695552E+16</v>
      </c>
      <c r="DX62" s="7"/>
      <c r="DY62" s="7">
        <f t="shared" si="24"/>
        <v>1569483918687391.8</v>
      </c>
      <c r="DZ62" s="7">
        <f t="shared" si="48"/>
        <v>1569483918687391.8</v>
      </c>
      <c r="EA62" s="7">
        <f t="shared" si="25"/>
        <v>9187918894385120</v>
      </c>
      <c r="EB62" s="7">
        <f t="shared" si="49"/>
        <v>7908679825257489</v>
      </c>
      <c r="ED62" s="7">
        <f t="shared" si="77"/>
        <v>0</v>
      </c>
      <c r="EE62" s="7">
        <f t="shared" si="78"/>
        <v>0</v>
      </c>
      <c r="EF62" s="7">
        <f t="shared" si="79"/>
        <v>0</v>
      </c>
      <c r="EG62" s="7"/>
      <c r="EH62" s="7">
        <f t="shared" si="50"/>
        <v>1546859682694596.8</v>
      </c>
      <c r="EI62" s="7">
        <f>'Initial absorption'!$G62*EH62*$E62</f>
        <v>0</v>
      </c>
      <c r="EJ62" s="7">
        <f t="shared" si="80"/>
        <v>1.0264375097002714E+16</v>
      </c>
      <c r="EK62" s="7">
        <f>'Initial absorption'!$M62*EJ62*$I62</f>
        <v>0</v>
      </c>
      <c r="EL62" s="7"/>
      <c r="EM62" s="7">
        <f t="shared" si="81"/>
        <v>0</v>
      </c>
      <c r="EN62" s="7">
        <f t="shared" si="93"/>
        <v>0</v>
      </c>
      <c r="EO62" s="7">
        <f t="shared" si="27"/>
        <v>0</v>
      </c>
      <c r="EP62" s="7"/>
      <c r="EQ62" s="7">
        <f>(1 - 'Initial absorption'!$M62)*EJ62</f>
        <v>9995847279342784</v>
      </c>
      <c r="ER62" s="7">
        <f t="shared" si="83"/>
        <v>1546560028352917.8</v>
      </c>
      <c r="ES62" s="7"/>
      <c r="FB62" s="7">
        <f t="shared" si="28"/>
        <v>3754027864201950</v>
      </c>
      <c r="FC62" s="7">
        <f t="shared" si="29"/>
        <v>3754027864201950</v>
      </c>
      <c r="FD62" s="7">
        <f t="shared" si="108"/>
        <v>2.197646190118074E+16</v>
      </c>
      <c r="FE62" s="7">
        <f t="shared" si="51"/>
        <v>1.8916666860721068E+16</v>
      </c>
      <c r="FF62" s="7"/>
      <c r="FG62" s="7">
        <f t="shared" si="31"/>
        <v>401661343017557.38</v>
      </c>
      <c r="FH62" s="7">
        <f t="shared" si="52"/>
        <v>401661343017557.38</v>
      </c>
      <c r="FI62" s="7">
        <f t="shared" si="32"/>
        <v>2351366457925571.5</v>
      </c>
      <c r="FJ62" s="7">
        <f t="shared" si="53"/>
        <v>2023984395307142</v>
      </c>
      <c r="FL62" s="7">
        <f t="shared" si="84"/>
        <v>0</v>
      </c>
      <c r="FM62" s="7">
        <f t="shared" si="85"/>
        <v>0</v>
      </c>
      <c r="FN62" s="7">
        <f t="shared" si="86"/>
        <v>0</v>
      </c>
      <c r="FO62" s="7"/>
      <c r="FP62" s="7">
        <f t="shared" si="54"/>
        <v>395871362690003.5</v>
      </c>
      <c r="FQ62" s="7">
        <f>'Initial absorption'!$G62*FP62*$E62</f>
        <v>0</v>
      </c>
      <c r="FR62" s="7">
        <f t="shared" si="87"/>
        <v>3699196513560589</v>
      </c>
      <c r="FS62" s="7">
        <f>'Initial absorption'!$M62*FR62*$I62</f>
        <v>0</v>
      </c>
      <c r="FT62" s="7"/>
      <c r="FU62" s="7">
        <f t="shared" si="88"/>
        <v>0</v>
      </c>
      <c r="FV62" s="7">
        <f t="shared" si="94"/>
        <v>0</v>
      </c>
      <c r="FW62" s="7">
        <f t="shared" si="34"/>
        <v>0</v>
      </c>
      <c r="FX62" s="7"/>
      <c r="FY62" s="7">
        <f>(1 - 'Initial absorption'!$M62)*FR62</f>
        <v>3602421292712345.5</v>
      </c>
      <c r="FZ62" s="7">
        <f t="shared" si="90"/>
        <v>395794675338265.25</v>
      </c>
      <c r="GA62" s="7"/>
    </row>
    <row r="63" spans="3:183" x14ac:dyDescent="0.25">
      <c r="C63">
        <v>585</v>
      </c>
      <c r="D63">
        <f>'Input spectra'!B63</f>
        <v>0</v>
      </c>
      <c r="E63">
        <f>'Initial absorption'!I63</f>
        <v>0</v>
      </c>
      <c r="F63">
        <f>'Input spectra'!C63</f>
        <v>4.13044190560043E-2</v>
      </c>
      <c r="G63">
        <f t="shared" si="55"/>
        <v>5.4573467262482075E-3</v>
      </c>
      <c r="H63">
        <f>'Input spectra'!D63</f>
        <v>0</v>
      </c>
      <c r="I63">
        <f>'Initial absorption'!O63</f>
        <v>0</v>
      </c>
      <c r="J63">
        <f>'Input spectra'!E63</f>
        <v>0.24405095708445601</v>
      </c>
      <c r="K63">
        <f t="shared" si="56"/>
        <v>2.3806644570446983E-2</v>
      </c>
      <c r="M63">
        <f>'Reaching edge prob after ems 1'!$EZ64</f>
        <v>0.86093455075661063</v>
      </c>
      <c r="N63">
        <f>'Reaching edge prob after ems 2'!$EZ64</f>
        <v>0.86093455075661063</v>
      </c>
      <c r="O63">
        <f>1-EXP(-'Reaching edge prob after ems 1'!FC64*_k_in_ec_correction*($D63*_c1+'Input spectra'!S63))</f>
        <v>1.4396138469806474E-2</v>
      </c>
      <c r="P63">
        <f>1-EXP(-(_t-'Reaching edge prob after ems 1'!FC64)*_k_in_ec_correction*($D63*_c1+'Input spectra'!S63))</f>
        <v>1.4586559134249888E-2</v>
      </c>
      <c r="Q63">
        <f>1-EXP(-'Reaching edge prob after ems 2'!FC64*_k_in_ec_correction*($H63*_c2+'Input spectra'!S63))</f>
        <v>1.4396138469806474E-2</v>
      </c>
      <c r="R63">
        <f>1-EXP(-(_t-'Reaching edge prob after ems 2'!FC64)*_k_in_ec_correction*($H63*_c2+'Input spectra'!S63))</f>
        <v>1.4586559134249888E-2</v>
      </c>
      <c r="S63" s="16"/>
      <c r="T63" s="16"/>
      <c r="V63" s="7">
        <f t="shared" si="95"/>
        <v>1.9674758985729523E+17</v>
      </c>
      <c r="W63" s="7">
        <f t="shared" si="96"/>
        <v>1.9674758985729523E+17</v>
      </c>
      <c r="X63" s="7">
        <f t="shared" si="97"/>
        <v>1.1517804526384786E+18</v>
      </c>
      <c r="Y63" s="7">
        <f t="shared" si="35"/>
        <v>9.9160758656255424E+17</v>
      </c>
      <c r="Z63" s="7"/>
      <c r="AA63" s="7">
        <f t="shared" si="98"/>
        <v>1.1854656818082146E+17</v>
      </c>
      <c r="AB63" s="7">
        <f t="shared" si="99"/>
        <v>1.1854656818082146E+17</v>
      </c>
      <c r="AC63" s="7">
        <f t="shared" si="100"/>
        <v>6.9398369787949926E+17</v>
      </c>
      <c r="AD63" s="7">
        <f t="shared" si="37"/>
        <v>5.9747454316629811E+17</v>
      </c>
      <c r="AF63" s="7">
        <f t="shared" si="101"/>
        <v>0</v>
      </c>
      <c r="AG63" s="7">
        <f t="shared" si="58"/>
        <v>0</v>
      </c>
      <c r="AH63" s="7">
        <f t="shared" si="102"/>
        <v>0</v>
      </c>
      <c r="AI63" s="7"/>
      <c r="AJ63" s="7">
        <f t="shared" si="38"/>
        <v>1.1683995537017E+17</v>
      </c>
      <c r="AK63" s="7">
        <f>'Initial absorption'!$G63*AJ63*$E63</f>
        <v>0</v>
      </c>
      <c r="AL63" s="7">
        <f t="shared" si="59"/>
        <v>1.9387771950332064E+17</v>
      </c>
      <c r="AM63" s="7">
        <f>'Initial absorption'!$M63*AL63*$I63</f>
        <v>0</v>
      </c>
      <c r="AN63" s="7"/>
      <c r="AO63" s="7">
        <f t="shared" si="103"/>
        <v>0</v>
      </c>
      <c r="AP63" s="7">
        <f t="shared" si="61"/>
        <v>0</v>
      </c>
      <c r="AQ63" s="7">
        <f t="shared" si="104"/>
        <v>0</v>
      </c>
      <c r="AR63" s="7"/>
      <c r="AS63" s="7">
        <f>(1 - 'Initial absorption'!$M63)*AL63</f>
        <v>1.8881232532657654E+17</v>
      </c>
      <c r="AT63" s="7">
        <f t="shared" si="62"/>
        <v>1.1681738165388952E+17</v>
      </c>
      <c r="AU63" s="7"/>
      <c r="BD63" s="7">
        <f t="shared" si="7"/>
        <v>7.1346940161961216E+16</v>
      </c>
      <c r="BE63" s="7">
        <f t="shared" si="8"/>
        <v>7.1346940161961216E+16</v>
      </c>
      <c r="BF63" s="7">
        <f t="shared" si="105"/>
        <v>4.1767226268803571E+17</v>
      </c>
      <c r="BG63" s="7">
        <f t="shared" si="39"/>
        <v>3.5958848184082112E+17</v>
      </c>
      <c r="BH63" s="7"/>
      <c r="BI63" s="7">
        <f t="shared" si="10"/>
        <v>2.8007795009882956E+16</v>
      </c>
      <c r="BJ63" s="7">
        <f t="shared" si="40"/>
        <v>2.8007795009882956E+16</v>
      </c>
      <c r="BK63" s="7">
        <f t="shared" si="11"/>
        <v>1.6396048783767392E+17</v>
      </c>
      <c r="BL63" s="7">
        <f t="shared" si="41"/>
        <v>1.4115924893836251E+17</v>
      </c>
      <c r="BN63" s="7">
        <f t="shared" si="63"/>
        <v>0</v>
      </c>
      <c r="BO63" s="7">
        <f t="shared" si="64"/>
        <v>0</v>
      </c>
      <c r="BP63" s="7">
        <f t="shared" si="65"/>
        <v>0</v>
      </c>
      <c r="BQ63" s="7"/>
      <c r="BR63" s="7">
        <f t="shared" si="42"/>
        <v>2.7604590914686728E+16</v>
      </c>
      <c r="BS63" s="7">
        <f>'Initial absorption'!$G63*BR63*$E63</f>
        <v>0</v>
      </c>
      <c r="BT63" s="7">
        <f t="shared" si="66"/>
        <v>7.0306233800240984E+16</v>
      </c>
      <c r="BU63" s="7">
        <f>'Initial absorption'!$M63*BT63*$I63</f>
        <v>0</v>
      </c>
      <c r="BV63" s="7"/>
      <c r="BW63" s="7">
        <f t="shared" si="67"/>
        <v>0</v>
      </c>
      <c r="BX63" s="7">
        <f t="shared" si="91"/>
        <v>0</v>
      </c>
      <c r="BY63" s="7">
        <f t="shared" si="13"/>
        <v>0</v>
      </c>
      <c r="BZ63" s="7"/>
      <c r="CA63" s="7">
        <f>(1 - 'Initial absorption'!$M63)*BT63</f>
        <v>6.8469360598962944E+16</v>
      </c>
      <c r="CB63" s="7">
        <f t="shared" si="69"/>
        <v>2.7599257651751348E+16</v>
      </c>
      <c r="CC63" s="7"/>
      <c r="CL63" s="7">
        <f t="shared" si="14"/>
        <v>2.5793439492289452E+16</v>
      </c>
      <c r="CM63" s="7">
        <f t="shared" si="15"/>
        <v>2.5793439492289452E+16</v>
      </c>
      <c r="CN63" s="7">
        <f t="shared" si="106"/>
        <v>1.5099742484815395E+17</v>
      </c>
      <c r="CO63" s="7">
        <f t="shared" si="43"/>
        <v>1.299989001270505E+17</v>
      </c>
      <c r="CP63" s="7"/>
      <c r="CQ63" s="7">
        <f t="shared" si="17"/>
        <v>6741584340183690</v>
      </c>
      <c r="CR63" s="7">
        <f t="shared" si="44"/>
        <v>6741584340183690</v>
      </c>
      <c r="CS63" s="7">
        <f t="shared" si="18"/>
        <v>3.9465922141507424E+16</v>
      </c>
      <c r="CT63" s="7">
        <f t="shared" si="45"/>
        <v>3.3977575949094068E+16</v>
      </c>
      <c r="CV63" s="7">
        <f t="shared" si="70"/>
        <v>0</v>
      </c>
      <c r="CW63" s="7">
        <f t="shared" si="71"/>
        <v>0</v>
      </c>
      <c r="CX63" s="7">
        <f t="shared" si="72"/>
        <v>0</v>
      </c>
      <c r="CY63" s="7"/>
      <c r="CZ63" s="7">
        <f t="shared" si="46"/>
        <v>6644531558516527</v>
      </c>
      <c r="DA63" s="7">
        <f>'Initial absorption'!$G63*CZ63*$E63</f>
        <v>0</v>
      </c>
      <c r="DB63" s="7">
        <f t="shared" si="73"/>
        <v>2.5417201961859476E+16</v>
      </c>
      <c r="DC63" s="7">
        <f>'Initial absorption'!$M63*DB63*$I63</f>
        <v>0</v>
      </c>
      <c r="DD63" s="7"/>
      <c r="DE63" s="7">
        <f t="shared" si="74"/>
        <v>0</v>
      </c>
      <c r="DF63" s="7">
        <f t="shared" si="92"/>
        <v>0</v>
      </c>
      <c r="DG63" s="7">
        <f t="shared" si="20"/>
        <v>0</v>
      </c>
      <c r="DH63" s="7"/>
      <c r="DI63" s="7">
        <f>(1 - 'Initial absorption'!$M63)*DB63</f>
        <v>2.4753133150154028E+16</v>
      </c>
      <c r="DJ63" s="7">
        <f t="shared" si="76"/>
        <v>6643247821547068</v>
      </c>
      <c r="DK63" s="7"/>
      <c r="DT63" s="7">
        <f t="shared" si="21"/>
        <v>9306981432049008</v>
      </c>
      <c r="DU63" s="7">
        <f t="shared" si="22"/>
        <v>9306981432049008</v>
      </c>
      <c r="DV63" s="7">
        <f t="shared" si="107"/>
        <v>5.4484018301207408E+16</v>
      </c>
      <c r="DW63" s="7">
        <f t="shared" si="47"/>
        <v>4.6907173819564952E+16</v>
      </c>
      <c r="DX63" s="7"/>
      <c r="DY63" s="7">
        <f t="shared" si="24"/>
        <v>1665877091871048.5</v>
      </c>
      <c r="DZ63" s="7">
        <f t="shared" si="48"/>
        <v>1665877091871048.5</v>
      </c>
      <c r="EA63" s="7">
        <f t="shared" si="25"/>
        <v>9752214359052612</v>
      </c>
      <c r="EB63" s="7">
        <f t="shared" si="49"/>
        <v>8396018288093128</v>
      </c>
      <c r="ED63" s="7">
        <f t="shared" si="77"/>
        <v>0</v>
      </c>
      <c r="EE63" s="7">
        <f t="shared" si="78"/>
        <v>0</v>
      </c>
      <c r="EF63" s="7">
        <f t="shared" si="79"/>
        <v>0</v>
      </c>
      <c r="EG63" s="7"/>
      <c r="EH63" s="7">
        <f t="shared" si="50"/>
        <v>1641894894582794.3</v>
      </c>
      <c r="EI63" s="7">
        <f>'Initial absorption'!$G63*EH63*$E63</f>
        <v>0</v>
      </c>
      <c r="EJ63" s="7">
        <f t="shared" si="80"/>
        <v>9171224597029060</v>
      </c>
      <c r="EK63" s="7">
        <f>'Initial absorption'!$M63*EJ63*$I63</f>
        <v>0</v>
      </c>
      <c r="EL63" s="7"/>
      <c r="EM63" s="7">
        <f t="shared" si="81"/>
        <v>0</v>
      </c>
      <c r="EN63" s="7">
        <f t="shared" si="93"/>
        <v>0</v>
      </c>
      <c r="EO63" s="7">
        <f t="shared" si="27"/>
        <v>0</v>
      </c>
      <c r="EP63" s="7"/>
      <c r="EQ63" s="7">
        <f>(1 - 'Initial absorption'!$M63)*EJ63</f>
        <v>8931610329920829</v>
      </c>
      <c r="ER63" s="7">
        <f t="shared" si="83"/>
        <v>1641577677160079.3</v>
      </c>
      <c r="ES63" s="7"/>
      <c r="FB63" s="7">
        <f t="shared" si="28"/>
        <v>3354159696995310.5</v>
      </c>
      <c r="FC63" s="7">
        <f t="shared" si="29"/>
        <v>3354159696995310.5</v>
      </c>
      <c r="FD63" s="7">
        <f t="shared" si="108"/>
        <v>1.9635592877295696E+16</v>
      </c>
      <c r="FE63" s="7">
        <f t="shared" si="51"/>
        <v>1.6904960332654274E+16</v>
      </c>
      <c r="FF63" s="7"/>
      <c r="FG63" s="7">
        <f t="shared" si="31"/>
        <v>426330223620712.69</v>
      </c>
      <c r="FH63" s="7">
        <f t="shared" si="52"/>
        <v>426330223620712.69</v>
      </c>
      <c r="FI63" s="7">
        <f t="shared" si="32"/>
        <v>2495780600369681.5</v>
      </c>
      <c r="FJ63" s="7">
        <f t="shared" si="53"/>
        <v>2148703749966335.8</v>
      </c>
      <c r="FL63" s="7">
        <f t="shared" si="84"/>
        <v>0</v>
      </c>
      <c r="FM63" s="7">
        <f t="shared" si="85"/>
        <v>0</v>
      </c>
      <c r="FN63" s="7">
        <f t="shared" si="86"/>
        <v>0</v>
      </c>
      <c r="FO63" s="7"/>
      <c r="FP63" s="7">
        <f t="shared" si="54"/>
        <v>420192714687605.38</v>
      </c>
      <c r="FQ63" s="7">
        <f>'Initial absorption'!$G63*FP63*$E63</f>
        <v>0</v>
      </c>
      <c r="FR63" s="7">
        <f t="shared" si="87"/>
        <v>3305234048229370.5</v>
      </c>
      <c r="FS63" s="7">
        <f>'Initial absorption'!$M63*FR63*$I63</f>
        <v>0</v>
      </c>
      <c r="FT63" s="7"/>
      <c r="FU63" s="7">
        <f t="shared" si="88"/>
        <v>0</v>
      </c>
      <c r="FV63" s="7">
        <f t="shared" si="94"/>
        <v>0</v>
      </c>
      <c r="FW63" s="7">
        <f t="shared" si="34"/>
        <v>0</v>
      </c>
      <c r="FX63" s="7"/>
      <c r="FY63" s="7">
        <f>(1 - 'Initial absorption'!$M63)*FR63</f>
        <v>3218879033617231.5</v>
      </c>
      <c r="FZ63" s="7">
        <f t="shared" si="90"/>
        <v>420111532603151.19</v>
      </c>
      <c r="GA63" s="7"/>
    </row>
    <row r="64" spans="3:183" x14ac:dyDescent="0.25">
      <c r="C64">
        <v>590</v>
      </c>
      <c r="D64">
        <f>'Input spectra'!B64</f>
        <v>0</v>
      </c>
      <c r="E64">
        <f>'Initial absorption'!I64</f>
        <v>0</v>
      </c>
      <c r="F64">
        <f>'Input spectra'!C64</f>
        <v>3.6380287876366497E-2</v>
      </c>
      <c r="G64">
        <f t="shared" si="55"/>
        <v>4.8067458514029129E-3</v>
      </c>
      <c r="H64">
        <f>'Input spectra'!D64</f>
        <v>0</v>
      </c>
      <c r="I64">
        <f>'Initial absorption'!O64</f>
        <v>0</v>
      </c>
      <c r="J64">
        <f>'Input spectra'!E64</f>
        <v>0.25817255482217299</v>
      </c>
      <c r="K64">
        <f t="shared" si="56"/>
        <v>2.5184175976694721E-2</v>
      </c>
      <c r="M64">
        <f>'Reaching edge prob after ems 1'!$EZ65</f>
        <v>0.86109135869687159</v>
      </c>
      <c r="N64">
        <f>'Reaching edge prob after ems 2'!$EZ65</f>
        <v>0.86109135869687159</v>
      </c>
      <c r="O64">
        <f>1-EXP(-'Reaching edge prob after ems 1'!FC65*_k_in_ec_correction*($D64*_c1+'Input spectra'!S64))</f>
        <v>1.4378153910626024E-2</v>
      </c>
      <c r="P64">
        <f>1-EXP(-(_t-'Reaching edge prob after ems 1'!FC65)*_k_in_ec_correction*($D64*_c1+'Input spectra'!S64))</f>
        <v>1.456809596426123E-2</v>
      </c>
      <c r="Q64">
        <f>1-EXP(-'Reaching edge prob after ems 2'!FC65*_k_in_ec_correction*($H64*_c2+'Input spectra'!S64))</f>
        <v>1.4378153910626024E-2</v>
      </c>
      <c r="R64">
        <f>1-EXP(-(_t-'Reaching edge prob after ems 2'!FC65)*_k_in_ec_correction*($H64*_c2+'Input spectra'!S64))</f>
        <v>1.456809596426123E-2</v>
      </c>
      <c r="S64" s="16"/>
      <c r="T64" s="16"/>
      <c r="V64" s="7">
        <f t="shared" si="95"/>
        <v>1.7329220750652803E+17</v>
      </c>
      <c r="W64" s="7">
        <f t="shared" si="96"/>
        <v>1.7329220750652803E+17</v>
      </c>
      <c r="X64" s="7">
        <f t="shared" si="97"/>
        <v>1.014470252699714E+18</v>
      </c>
      <c r="Y64" s="7">
        <f t="shared" si="35"/>
        <v>8.7355156825475546E+17</v>
      </c>
      <c r="Z64" s="7"/>
      <c r="AA64" s="7">
        <f t="shared" si="98"/>
        <v>1.2540606575885011E+17</v>
      </c>
      <c r="AB64" s="7">
        <f t="shared" si="99"/>
        <v>1.2540606575885011E+17</v>
      </c>
      <c r="AC64" s="7">
        <f t="shared" si="100"/>
        <v>7.3413989613852173E+17</v>
      </c>
      <c r="AD64" s="7">
        <f t="shared" si="37"/>
        <v>6.321615206394999E+17</v>
      </c>
      <c r="AF64" s="7">
        <f t="shared" si="101"/>
        <v>0</v>
      </c>
      <c r="AG64" s="7">
        <f t="shared" si="58"/>
        <v>0</v>
      </c>
      <c r="AH64" s="7">
        <f t="shared" si="102"/>
        <v>0</v>
      </c>
      <c r="AI64" s="7"/>
      <c r="AJ64" s="7">
        <f t="shared" si="38"/>
        <v>1.2360295804404328E+17</v>
      </c>
      <c r="AK64" s="7">
        <f>'Initial absorption'!$G64*AJ64*$E64</f>
        <v>0</v>
      </c>
      <c r="AL64" s="7">
        <f t="shared" si="59"/>
        <v>1.7076766999771427E+17</v>
      </c>
      <c r="AM64" s="7">
        <f>'Initial absorption'!$M64*AL64*$I64</f>
        <v>0</v>
      </c>
      <c r="AN64" s="7"/>
      <c r="AO64" s="7">
        <f t="shared" si="103"/>
        <v>0</v>
      </c>
      <c r="AP64" s="7">
        <f t="shared" si="61"/>
        <v>0</v>
      </c>
      <c r="AQ64" s="7">
        <f t="shared" si="104"/>
        <v>0</v>
      </c>
      <c r="AR64" s="7"/>
      <c r="AS64" s="7">
        <f>(1 - 'Initial absorption'!$M64)*AL64</f>
        <v>1.6631164372997267E+17</v>
      </c>
      <c r="AT64" s="7">
        <f t="shared" si="62"/>
        <v>1.2357913815837474E+17</v>
      </c>
      <c r="AU64" s="7"/>
      <c r="BD64" s="7">
        <f t="shared" si="7"/>
        <v>6.2841271745540408E+16</v>
      </c>
      <c r="BE64" s="7">
        <f t="shared" si="8"/>
        <v>6.2841271745540408E+16</v>
      </c>
      <c r="BF64" s="7">
        <f t="shared" si="105"/>
        <v>3.6787921248719885E+17</v>
      </c>
      <c r="BG64" s="7">
        <f t="shared" si="39"/>
        <v>3.1677761091693722E+17</v>
      </c>
      <c r="BH64" s="7"/>
      <c r="BI64" s="7">
        <f t="shared" si="10"/>
        <v>2.9628418913083364E+16</v>
      </c>
      <c r="BJ64" s="7">
        <f t="shared" si="40"/>
        <v>2.9628418913083364E+16</v>
      </c>
      <c r="BK64" s="7">
        <f t="shared" si="11"/>
        <v>1.7344778541595066E+17</v>
      </c>
      <c r="BL64" s="7">
        <f t="shared" si="41"/>
        <v>1.4935438920678438E+17</v>
      </c>
      <c r="BN64" s="7">
        <f t="shared" si="63"/>
        <v>0</v>
      </c>
      <c r="BO64" s="7">
        <f t="shared" si="64"/>
        <v>0</v>
      </c>
      <c r="BP64" s="7">
        <f t="shared" si="65"/>
        <v>0</v>
      </c>
      <c r="BQ64" s="7"/>
      <c r="BR64" s="7">
        <f t="shared" si="42"/>
        <v>2.9202416945822548E+16</v>
      </c>
      <c r="BS64" s="7">
        <f>'Initial absorption'!$G64*BR64*$E64</f>
        <v>0</v>
      </c>
      <c r="BT64" s="7">
        <f t="shared" si="66"/>
        <v>6.192579406823516E+16</v>
      </c>
      <c r="BU64" s="7">
        <f>'Initial absorption'!$M64*BT64*$I64</f>
        <v>0</v>
      </c>
      <c r="BV64" s="7"/>
      <c r="BW64" s="7">
        <f t="shared" si="67"/>
        <v>0</v>
      </c>
      <c r="BX64" s="7">
        <f t="shared" si="91"/>
        <v>0</v>
      </c>
      <c r="BY64" s="7">
        <f t="shared" si="13"/>
        <v>0</v>
      </c>
      <c r="BZ64" s="7"/>
      <c r="CA64" s="7">
        <f>(1 - 'Initial absorption'!$M64)*BT64</f>
        <v>6.0309897071909648E+16</v>
      </c>
      <c r="CB64" s="7">
        <f t="shared" si="69"/>
        <v>2.9196789263088232E+16</v>
      </c>
      <c r="CC64" s="7"/>
      <c r="CL64" s="7">
        <f t="shared" si="14"/>
        <v>2.271845907767882E+16</v>
      </c>
      <c r="CM64" s="7">
        <f t="shared" si="15"/>
        <v>2.271845907767882E+16</v>
      </c>
      <c r="CN64" s="7">
        <f t="shared" si="106"/>
        <v>1.3299617595680258E+17</v>
      </c>
      <c r="CO64" s="7">
        <f t="shared" si="43"/>
        <v>1.1452185785613134E+17</v>
      </c>
      <c r="CP64" s="7"/>
      <c r="CQ64" s="7">
        <f t="shared" si="17"/>
        <v>7131674767626762</v>
      </c>
      <c r="CR64" s="7">
        <f t="shared" si="44"/>
        <v>7131674767626762</v>
      </c>
      <c r="CS64" s="7">
        <f t="shared" si="18"/>
        <v>4.1749551279817088E+16</v>
      </c>
      <c r="CT64" s="7">
        <f t="shared" si="45"/>
        <v>3.5950177836522412E+16</v>
      </c>
      <c r="CV64" s="7">
        <f t="shared" si="70"/>
        <v>0</v>
      </c>
      <c r="CW64" s="7">
        <f t="shared" si="71"/>
        <v>0</v>
      </c>
      <c r="CX64" s="7">
        <f t="shared" si="72"/>
        <v>0</v>
      </c>
      <c r="CY64" s="7"/>
      <c r="CZ64" s="7">
        <f t="shared" si="46"/>
        <v>7029134450177296</v>
      </c>
      <c r="DA64" s="7">
        <f>'Initial absorption'!$G64*CZ64*$E64</f>
        <v>0</v>
      </c>
      <c r="DB64" s="7">
        <f t="shared" si="73"/>
        <v>2.2387494385675052E+16</v>
      </c>
      <c r="DC64" s="7">
        <f>'Initial absorption'!$M64*DB64*$I64</f>
        <v>0</v>
      </c>
      <c r="DD64" s="7"/>
      <c r="DE64" s="7">
        <f t="shared" si="74"/>
        <v>0</v>
      </c>
      <c r="DF64" s="7">
        <f t="shared" si="92"/>
        <v>0</v>
      </c>
      <c r="DG64" s="7">
        <f t="shared" si="20"/>
        <v>0</v>
      </c>
      <c r="DH64" s="7"/>
      <c r="DI64" s="7">
        <f>(1 - 'Initial absorption'!$M64)*DB64</f>
        <v>2.180331318174564E+16</v>
      </c>
      <c r="DJ64" s="7">
        <f t="shared" si="76"/>
        <v>7027779845226075</v>
      </c>
      <c r="DK64" s="7"/>
      <c r="DT64" s="7">
        <f t="shared" si="21"/>
        <v>8197444038586975</v>
      </c>
      <c r="DU64" s="7">
        <f t="shared" si="22"/>
        <v>8197444038586975</v>
      </c>
      <c r="DV64" s="7">
        <f t="shared" si="107"/>
        <v>4.798867326451376E+16</v>
      </c>
      <c r="DW64" s="7">
        <f t="shared" si="47"/>
        <v>4.1322631863400392E+16</v>
      </c>
      <c r="DX64" s="7"/>
      <c r="DY64" s="7">
        <f t="shared" si="24"/>
        <v>1762270265054712</v>
      </c>
      <c r="DZ64" s="7">
        <f t="shared" si="48"/>
        <v>1762270265054712</v>
      </c>
      <c r="EA64" s="7">
        <f t="shared" si="25"/>
        <v>1.0316509823720142E+16</v>
      </c>
      <c r="EB64" s="7">
        <f t="shared" si="49"/>
        <v>8883457461116800</v>
      </c>
      <c r="ED64" s="7">
        <f t="shared" si="77"/>
        <v>0</v>
      </c>
      <c r="EE64" s="7">
        <f t="shared" si="78"/>
        <v>0</v>
      </c>
      <c r="EF64" s="7">
        <f t="shared" si="79"/>
        <v>0</v>
      </c>
      <c r="EG64" s="7"/>
      <c r="EH64" s="7">
        <f t="shared" si="50"/>
        <v>1736932071951635.8</v>
      </c>
      <c r="EI64" s="7">
        <f>'Initial absorption'!$G64*EH64*$E64</f>
        <v>0</v>
      </c>
      <c r="EJ64" s="7">
        <f t="shared" si="80"/>
        <v>8078022887171179</v>
      </c>
      <c r="EK64" s="7">
        <f>'Initial absorption'!$M64*EJ64*$I64</f>
        <v>0</v>
      </c>
      <c r="EL64" s="7"/>
      <c r="EM64" s="7">
        <f t="shared" si="81"/>
        <v>0</v>
      </c>
      <c r="EN64" s="7">
        <f t="shared" si="93"/>
        <v>0</v>
      </c>
      <c r="EO64" s="7">
        <f t="shared" si="27"/>
        <v>0</v>
      </c>
      <c r="EP64" s="7"/>
      <c r="EQ64" s="7">
        <f>(1 - 'Initial absorption'!$M64)*EJ64</f>
        <v>7867234263205446</v>
      </c>
      <c r="ER64" s="7">
        <f t="shared" si="83"/>
        <v>1736597342718431</v>
      </c>
      <c r="ES64" s="7"/>
      <c r="FB64" s="7">
        <f t="shared" si="28"/>
        <v>2954291529788680</v>
      </c>
      <c r="FC64" s="7">
        <f t="shared" si="29"/>
        <v>2954291529788680</v>
      </c>
      <c r="FD64" s="7">
        <f t="shared" si="108"/>
        <v>1.72947238534107E+16</v>
      </c>
      <c r="FE64" s="7">
        <f t="shared" si="51"/>
        <v>1.4892337261220614E+16</v>
      </c>
      <c r="FF64" s="7"/>
      <c r="FG64" s="7">
        <f t="shared" si="31"/>
        <v>450999104223869.69</v>
      </c>
      <c r="FH64" s="7">
        <f t="shared" si="52"/>
        <v>450999104223869.69</v>
      </c>
      <c r="FI64" s="7">
        <f t="shared" si="32"/>
        <v>2640194742813802</v>
      </c>
      <c r="FJ64" s="7">
        <f t="shared" si="53"/>
        <v>2273448878313874</v>
      </c>
      <c r="FL64" s="7">
        <f t="shared" si="84"/>
        <v>0</v>
      </c>
      <c r="FM64" s="7">
        <f t="shared" si="85"/>
        <v>0</v>
      </c>
      <c r="FN64" s="7">
        <f t="shared" si="86"/>
        <v>0</v>
      </c>
      <c r="FO64" s="7"/>
      <c r="FP64" s="7">
        <f t="shared" si="54"/>
        <v>444514569689784.44</v>
      </c>
      <c r="FQ64" s="7">
        <f>'Initial absorption'!$G64*FP64*$E64</f>
        <v>0</v>
      </c>
      <c r="FR64" s="7">
        <f t="shared" si="87"/>
        <v>2911253127276314.5</v>
      </c>
      <c r="FS64" s="7">
        <f>'Initial absorption'!$M64*FR64*$I64</f>
        <v>0</v>
      </c>
      <c r="FT64" s="7"/>
      <c r="FU64" s="7">
        <f t="shared" si="88"/>
        <v>0</v>
      </c>
      <c r="FV64" s="7">
        <f t="shared" si="94"/>
        <v>0</v>
      </c>
      <c r="FW64" s="7">
        <f t="shared" si="34"/>
        <v>0</v>
      </c>
      <c r="FX64" s="7"/>
      <c r="FY64" s="7">
        <f>(1 - 'Initial absorption'!$M64)*FR64</f>
        <v>2835286637791731.5</v>
      </c>
      <c r="FZ64" s="7">
        <f t="shared" si="90"/>
        <v>444428905993740.5</v>
      </c>
      <c r="GA64" s="7"/>
    </row>
    <row r="65" spans="3:183" x14ac:dyDescent="0.25">
      <c r="C65">
        <v>595</v>
      </c>
      <c r="D65">
        <f>'Input spectra'!B65</f>
        <v>0</v>
      </c>
      <c r="E65">
        <f>'Initial absorption'!I65</f>
        <v>0</v>
      </c>
      <c r="F65">
        <f>'Input spectra'!C65</f>
        <v>3.0129612818437401E-2</v>
      </c>
      <c r="G65">
        <f t="shared" si="55"/>
        <v>3.9808753551255436E-3</v>
      </c>
      <c r="H65">
        <f>'Input spectra'!D65</f>
        <v>0</v>
      </c>
      <c r="I65">
        <f>'Initial absorption'!O65</f>
        <v>0</v>
      </c>
      <c r="J65">
        <f>'Input spectra'!E65</f>
        <v>0.26629634534526597</v>
      </c>
      <c r="K65">
        <f t="shared" si="56"/>
        <v>2.5976634223359624E-2</v>
      </c>
      <c r="M65">
        <f>'Reaching edge prob after ems 1'!$EZ66</f>
        <v>0.86124821122651896</v>
      </c>
      <c r="N65">
        <f>'Reaching edge prob after ems 2'!$EZ66</f>
        <v>0.86124821122651896</v>
      </c>
      <c r="O65">
        <f>1-EXP(-'Reaching edge prob after ems 1'!FC66*_k_in_ec_correction*($D65*_c1+'Input spectra'!S65))</f>
        <v>1.4360168717705957E-2</v>
      </c>
      <c r="P65">
        <f>1-EXP(-(_t-'Reaching edge prob after ems 1'!FC66)*_k_in_ec_correction*($D65*_c1+'Input spectra'!S65))</f>
        <v>1.4549632753850128E-2</v>
      </c>
      <c r="Q65">
        <f>1-EXP(-'Reaching edge prob after ems 2'!FC66*_k_in_ec_correction*($H65*_c2+'Input spectra'!S65))</f>
        <v>1.4360168717705957E-2</v>
      </c>
      <c r="R65">
        <f>1-EXP(-(_t-'Reaching edge prob after ems 2'!FC66)*_k_in_ec_correction*($H65*_c2+'Input spectra'!S65))</f>
        <v>1.4549632753850128E-2</v>
      </c>
      <c r="S65" s="16"/>
      <c r="T65" s="16"/>
      <c r="V65" s="7">
        <f t="shared" si="95"/>
        <v>1.4351802642045155E+17</v>
      </c>
      <c r="W65" s="7">
        <f t="shared" si="96"/>
        <v>1.4351802642045155E+17</v>
      </c>
      <c r="X65" s="7">
        <f t="shared" si="97"/>
        <v>8.4016916066023962E+17</v>
      </c>
      <c r="Y65" s="7">
        <f t="shared" si="35"/>
        <v>7.2359418674631718E+17</v>
      </c>
      <c r="Z65" s="7"/>
      <c r="AA65" s="7">
        <f t="shared" si="98"/>
        <v>1.2935215758589131E+17</v>
      </c>
      <c r="AB65" s="7">
        <f t="shared" si="99"/>
        <v>1.2935215758589131E+17</v>
      </c>
      <c r="AC65" s="7">
        <f t="shared" si="100"/>
        <v>7.5724072006220531E+17</v>
      </c>
      <c r="AD65" s="7">
        <f t="shared" si="37"/>
        <v>6.5217221562145549E+17</v>
      </c>
      <c r="AF65" s="7">
        <f t="shared" si="101"/>
        <v>0</v>
      </c>
      <c r="AG65" s="7">
        <f t="shared" si="58"/>
        <v>0</v>
      </c>
      <c r="AH65" s="7">
        <f t="shared" si="102"/>
        <v>0</v>
      </c>
      <c r="AI65" s="7"/>
      <c r="AJ65" s="7">
        <f t="shared" si="38"/>
        <v>1.2749463877895862E+17</v>
      </c>
      <c r="AK65" s="7">
        <f>'Initial absorption'!$G65*AJ65*$E65</f>
        <v>0</v>
      </c>
      <c r="AL65" s="7">
        <f t="shared" si="59"/>
        <v>1.4142989184247662E+17</v>
      </c>
      <c r="AM65" s="7">
        <f>'Initial absorption'!$M65*AL65*$I65</f>
        <v>0</v>
      </c>
      <c r="AN65" s="7"/>
      <c r="AO65" s="7">
        <f t="shared" si="103"/>
        <v>0</v>
      </c>
      <c r="AP65" s="7">
        <f t="shared" si="61"/>
        <v>0</v>
      </c>
      <c r="AQ65" s="7">
        <f t="shared" si="104"/>
        <v>0</v>
      </c>
      <c r="AR65" s="7"/>
      <c r="AS65" s="7">
        <f>(1 - 'Initial absorption'!$M65)*AL65</f>
        <v>1.3774402751378179E+17</v>
      </c>
      <c r="AT65" s="7">
        <f t="shared" si="62"/>
        <v>1.2747013119709845E+17</v>
      </c>
      <c r="AU65" s="7"/>
      <c r="BD65" s="7">
        <f t="shared" si="7"/>
        <v>5.2044205728820776E+16</v>
      </c>
      <c r="BE65" s="7">
        <f t="shared" si="8"/>
        <v>5.2044205728820776E+16</v>
      </c>
      <c r="BF65" s="7">
        <f t="shared" si="105"/>
        <v>3.0467208708899283E+17</v>
      </c>
      <c r="BG65" s="7">
        <f t="shared" si="39"/>
        <v>2.6239829001604528E+17</v>
      </c>
      <c r="BH65" s="7"/>
      <c r="BI65" s="7">
        <f t="shared" si="10"/>
        <v>3.0560721995981244E+16</v>
      </c>
      <c r="BJ65" s="7">
        <f t="shared" si="40"/>
        <v>3.0560721995981244E+16</v>
      </c>
      <c r="BK65" s="7">
        <f t="shared" si="11"/>
        <v>1.7890558272668378E+17</v>
      </c>
      <c r="BL65" s="7">
        <f t="shared" si="41"/>
        <v>1.540821131017944E+17</v>
      </c>
      <c r="BN65" s="7">
        <f t="shared" si="63"/>
        <v>0</v>
      </c>
      <c r="BO65" s="7">
        <f t="shared" si="64"/>
        <v>0</v>
      </c>
      <c r="BP65" s="7">
        <f t="shared" si="65"/>
        <v>0</v>
      </c>
      <c r="BQ65" s="7"/>
      <c r="BR65" s="7">
        <f t="shared" si="42"/>
        <v>3.0121864871984044E+16</v>
      </c>
      <c r="BS65" s="7">
        <f>'Initial absorption'!$G65*BR65*$E65</f>
        <v>0</v>
      </c>
      <c r="BT65" s="7">
        <f t="shared" si="66"/>
        <v>5.1286981648500608E+16</v>
      </c>
      <c r="BU65" s="7">
        <f>'Initial absorption'!$M65*BT65*$I65</f>
        <v>0</v>
      </c>
      <c r="BV65" s="7"/>
      <c r="BW65" s="7">
        <f t="shared" si="67"/>
        <v>0</v>
      </c>
      <c r="BX65" s="7">
        <f t="shared" si="91"/>
        <v>0</v>
      </c>
      <c r="BY65" s="7">
        <f t="shared" si="13"/>
        <v>0</v>
      </c>
      <c r="BZ65" s="7"/>
      <c r="CA65" s="7">
        <f>(1 - 'Initial absorption'!$M65)*BT65</f>
        <v>4.9950369891806472E+16</v>
      </c>
      <c r="CB65" s="7">
        <f t="shared" si="69"/>
        <v>3.0116074714247208E+16</v>
      </c>
      <c r="CC65" s="7"/>
      <c r="CL65" s="7">
        <f t="shared" si="14"/>
        <v>1.8815089593797408E+16</v>
      </c>
      <c r="CM65" s="7">
        <f t="shared" si="15"/>
        <v>1.8815089593797408E+16</v>
      </c>
      <c r="CN65" s="7">
        <f t="shared" si="106"/>
        <v>1.1014545298621338E+17</v>
      </c>
      <c r="CO65" s="7">
        <f t="shared" si="43"/>
        <v>9.4862574359110912E+16</v>
      </c>
      <c r="CP65" s="7"/>
      <c r="CQ65" s="7">
        <f t="shared" si="17"/>
        <v>7356083717412046</v>
      </c>
      <c r="CR65" s="7">
        <f t="shared" si="44"/>
        <v>7356083717412046</v>
      </c>
      <c r="CS65" s="7">
        <f t="shared" si="18"/>
        <v>4.3063264153999144E+16</v>
      </c>
      <c r="CT65" s="7">
        <f t="shared" si="45"/>
        <v>3.708815922220684E+16</v>
      </c>
      <c r="CV65" s="7">
        <f t="shared" si="70"/>
        <v>0</v>
      </c>
      <c r="CW65" s="7">
        <f t="shared" si="71"/>
        <v>0</v>
      </c>
      <c r="CX65" s="7">
        <f t="shared" si="72"/>
        <v>0</v>
      </c>
      <c r="CY65" s="7"/>
      <c r="CZ65" s="7">
        <f t="shared" si="46"/>
        <v>7250449114128439</v>
      </c>
      <c r="DA65" s="7">
        <f>'Initial absorption'!$G65*CZ65*$E65</f>
        <v>0</v>
      </c>
      <c r="DB65" s="7">
        <f t="shared" si="73"/>
        <v>1.8541336949976868E+16</v>
      </c>
      <c r="DC65" s="7">
        <f>'Initial absorption'!$M65*DB65*$I65</f>
        <v>0</v>
      </c>
      <c r="DD65" s="7"/>
      <c r="DE65" s="7">
        <f t="shared" si="74"/>
        <v>0</v>
      </c>
      <c r="DF65" s="7">
        <f t="shared" si="92"/>
        <v>0</v>
      </c>
      <c r="DG65" s="7">
        <f t="shared" si="20"/>
        <v>0</v>
      </c>
      <c r="DH65" s="7"/>
      <c r="DI65" s="7">
        <f>(1 - 'Initial absorption'!$M65)*DB65</f>
        <v>1.805812331260558E+16</v>
      </c>
      <c r="DJ65" s="7">
        <f t="shared" si="76"/>
        <v>7249055400817124</v>
      </c>
      <c r="DK65" s="7"/>
      <c r="DT65" s="7">
        <f t="shared" si="21"/>
        <v>6789001115735569</v>
      </c>
      <c r="DU65" s="7">
        <f t="shared" si="22"/>
        <v>6789001115735569</v>
      </c>
      <c r="DV65" s="7">
        <f t="shared" si="107"/>
        <v>3.9743504780498896E+16</v>
      </c>
      <c r="DW65" s="7">
        <f t="shared" si="47"/>
        <v>3.422902240007728E+16</v>
      </c>
      <c r="DX65" s="7"/>
      <c r="DY65" s="7">
        <f t="shared" si="24"/>
        <v>1817722768471432.5</v>
      </c>
      <c r="DZ65" s="7">
        <f t="shared" si="48"/>
        <v>1817722768471432.5</v>
      </c>
      <c r="EA65" s="7">
        <f t="shared" si="25"/>
        <v>1.0641134433005434E+16</v>
      </c>
      <c r="EB65" s="7">
        <f t="shared" si="49"/>
        <v>9164657995846848</v>
      </c>
      <c r="ED65" s="7">
        <f t="shared" si="77"/>
        <v>0</v>
      </c>
      <c r="EE65" s="7">
        <f t="shared" si="78"/>
        <v>0</v>
      </c>
      <c r="EF65" s="7">
        <f t="shared" si="79"/>
        <v>0</v>
      </c>
      <c r="EG65" s="7"/>
      <c r="EH65" s="7">
        <f t="shared" si="50"/>
        <v>1791619962834167.3</v>
      </c>
      <c r="EI65" s="7">
        <f>'Initial absorption'!$G65*EH65*$E65</f>
        <v>0</v>
      </c>
      <c r="EJ65" s="7">
        <f t="shared" si="80"/>
        <v>6690223642736138</v>
      </c>
      <c r="EK65" s="7">
        <f>'Initial absorption'!$M65*EJ65*$I65</f>
        <v>0</v>
      </c>
      <c r="EL65" s="7"/>
      <c r="EM65" s="7">
        <f t="shared" si="81"/>
        <v>0</v>
      </c>
      <c r="EN65" s="7">
        <f t="shared" si="93"/>
        <v>0</v>
      </c>
      <c r="EO65" s="7">
        <f t="shared" si="27"/>
        <v>0</v>
      </c>
      <c r="EP65" s="7"/>
      <c r="EQ65" s="7">
        <f>(1 - 'Initial absorption'!$M65)*EJ65</f>
        <v>6515866890040483</v>
      </c>
      <c r="ER65" s="7">
        <f t="shared" si="83"/>
        <v>1791275569741861.5</v>
      </c>
      <c r="ES65" s="7"/>
      <c r="FB65" s="7">
        <f t="shared" si="28"/>
        <v>2446700263830131.5</v>
      </c>
      <c r="FC65" s="7">
        <f t="shared" si="29"/>
        <v>2446700263830131.5</v>
      </c>
      <c r="FD65" s="7">
        <f t="shared" si="108"/>
        <v>1.4323232825311594E+16</v>
      </c>
      <c r="FE65" s="7">
        <f t="shared" si="51"/>
        <v>1.233585864978057E+16</v>
      </c>
      <c r="FF65" s="7"/>
      <c r="FG65" s="7">
        <f t="shared" si="31"/>
        <v>465190474221896.38</v>
      </c>
      <c r="FH65" s="7">
        <f t="shared" si="52"/>
        <v>465190474221896.38</v>
      </c>
      <c r="FI65" s="7">
        <f t="shared" si="32"/>
        <v>2723272469823026.5</v>
      </c>
      <c r="FJ65" s="7">
        <f t="shared" si="53"/>
        <v>2345413543317506</v>
      </c>
      <c r="FL65" s="7">
        <f t="shared" si="84"/>
        <v>0</v>
      </c>
      <c r="FM65" s="7">
        <f t="shared" si="85"/>
        <v>0</v>
      </c>
      <c r="FN65" s="7">
        <f t="shared" si="86"/>
        <v>0</v>
      </c>
      <c r="FO65" s="7"/>
      <c r="FP65" s="7">
        <f t="shared" si="54"/>
        <v>458510260526200.31</v>
      </c>
      <c r="FQ65" s="7">
        <f>'Initial absorption'!$G65*FP65*$E65</f>
        <v>0</v>
      </c>
      <c r="FR65" s="7">
        <f t="shared" si="87"/>
        <v>2411101673532655</v>
      </c>
      <c r="FS65" s="7">
        <f>'Initial absorption'!$M65*FR65*$I65</f>
        <v>0</v>
      </c>
      <c r="FT65" s="7"/>
      <c r="FU65" s="7">
        <f t="shared" si="88"/>
        <v>0</v>
      </c>
      <c r="FV65" s="7">
        <f t="shared" si="94"/>
        <v>0</v>
      </c>
      <c r="FW65" s="7">
        <f t="shared" si="34"/>
        <v>0</v>
      </c>
      <c r="FX65" s="7"/>
      <c r="FY65" s="7">
        <f>(1 - 'Initial absorption'!$M65)*FR65</f>
        <v>2348264931345023</v>
      </c>
      <c r="FZ65" s="7">
        <f t="shared" si="90"/>
        <v>458422123661378.38</v>
      </c>
      <c r="GA65" s="7"/>
    </row>
    <row r="66" spans="3:183" x14ac:dyDescent="0.25">
      <c r="C66">
        <v>600</v>
      </c>
      <c r="D66">
        <f>'Input spectra'!B66</f>
        <v>0</v>
      </c>
      <c r="E66">
        <f>'Initial absorption'!I66</f>
        <v>0</v>
      </c>
      <c r="F66">
        <f>'Input spectra'!C66</f>
        <v>2.3312916656067599E-2</v>
      </c>
      <c r="G66">
        <f t="shared" si="55"/>
        <v>3.0802193155115508E-3</v>
      </c>
      <c r="H66">
        <f>'Input spectra'!D66</f>
        <v>0</v>
      </c>
      <c r="I66">
        <f>'Initial absorption'!O66</f>
        <v>0</v>
      </c>
      <c r="J66">
        <f>'Input spectra'!E66</f>
        <v>0.25886214388460799</v>
      </c>
      <c r="K66">
        <f t="shared" si="56"/>
        <v>2.5251443902644204E-2</v>
      </c>
      <c r="M66">
        <f>'Reaching edge prob after ems 1'!$EZ67</f>
        <v>0.86140510836138684</v>
      </c>
      <c r="N66">
        <f>'Reaching edge prob after ems 2'!$EZ67</f>
        <v>0.86140510836138684</v>
      </c>
      <c r="O66">
        <f>1-EXP(-'Reaching edge prob after ems 1'!FC67*_k_in_ec_correction*($D66*_c1+'Input spectra'!S66))</f>
        <v>1.4342182891023292E-2</v>
      </c>
      <c r="P66">
        <f>1-EXP(-(_t-'Reaching edge prob after ems 1'!FC67)*_k_in_ec_correction*($D66*_c1+'Input spectra'!S66))</f>
        <v>1.4531169503027463E-2</v>
      </c>
      <c r="Q66">
        <f>1-EXP(-'Reaching edge prob after ems 2'!FC67*_k_in_ec_correction*($H66*_c2+'Input spectra'!S66))</f>
        <v>1.4342182891023292E-2</v>
      </c>
      <c r="R66">
        <f>1-EXP(-(_t-'Reaching edge prob after ems 2'!FC67)*_k_in_ec_correction*($H66*_c2+'Input spectra'!S66))</f>
        <v>1.4531169503027463E-2</v>
      </c>
      <c r="S66" s="16"/>
      <c r="T66" s="16"/>
      <c r="V66" s="7">
        <f t="shared" ref="V66:V97" si="109">T$3*$G66*_ec_loss/2</f>
        <v>1.110476861666096E+17</v>
      </c>
      <c r="W66" s="7">
        <f t="shared" ref="W66:W97" si="110">T$3*$G66*_ec_loss/2</f>
        <v>1.110476861666096E+17</v>
      </c>
      <c r="X66" s="7">
        <f t="shared" ref="X66:X97" si="111">T$3*$G66*(1-_ec_loss)</f>
        <v>6.500844779354272E+17</v>
      </c>
      <c r="Y66" s="7">
        <f t="shared" si="35"/>
        <v>5.5998609016002227E+17</v>
      </c>
      <c r="Z66" s="7"/>
      <c r="AA66" s="7">
        <f t="shared" ref="AA66:AA97" si="112">T$4*$K66*_ec_loss/2</f>
        <v>1.2574103029979395E+17</v>
      </c>
      <c r="AB66" s="7">
        <f t="shared" ref="AB66:AB97" si="113">T$4*$K66*_ec_loss/2</f>
        <v>1.2574103029979395E+17</v>
      </c>
      <c r="AC66" s="7">
        <f t="shared" ref="AC66:AC97" si="114">T$4*$K66*(1-_ec_loss)</f>
        <v>7.3610081271628493E+17</v>
      </c>
      <c r="AD66" s="7">
        <f t="shared" si="37"/>
        <v>6.3408100034277632E+17</v>
      </c>
      <c r="AF66" s="7">
        <f t="shared" ref="AF66:AF97" si="115">V66*$O66*$E66</f>
        <v>0</v>
      </c>
      <c r="AG66" s="7">
        <f t="shared" si="58"/>
        <v>0</v>
      </c>
      <c r="AH66" s="7">
        <f t="shared" ref="AH66:AH97" si="116">X66*(1-$M66)*$E66</f>
        <v>0</v>
      </c>
      <c r="AI66" s="7"/>
      <c r="AJ66" s="7">
        <f t="shared" si="38"/>
        <v>1.2393762944632861E+17</v>
      </c>
      <c r="AK66" s="7">
        <f>'Initial absorption'!$G66*AJ66*$E66</f>
        <v>0</v>
      </c>
      <c r="AL66" s="7">
        <f t="shared" si="59"/>
        <v>1.094340334160036E+17</v>
      </c>
      <c r="AM66" s="7">
        <f>'Initial absorption'!$M66*AL66*$I66</f>
        <v>0</v>
      </c>
      <c r="AN66" s="7"/>
      <c r="AO66" s="7">
        <f t="shared" ref="AO66:AO97" si="117">AA66*$Q66*$I66</f>
        <v>0</v>
      </c>
      <c r="AP66" s="7">
        <f t="shared" si="61"/>
        <v>0</v>
      </c>
      <c r="AQ66" s="7">
        <f t="shared" ref="AQ66:AQ97" si="118">AC66*(1-$N66)*$I66</f>
        <v>0</v>
      </c>
      <c r="AR66" s="7"/>
      <c r="AS66" s="7">
        <f>(1 - 'Initial absorption'!$M66)*AL66</f>
        <v>1.0658560120156064E+17</v>
      </c>
      <c r="AT66" s="7">
        <f t="shared" si="62"/>
        <v>1.2391386607502234E+17</v>
      </c>
      <c r="AU66" s="7"/>
      <c r="BD66" s="7">
        <f t="shared" ref="BD66:BD129" si="119">BB$3*$G66*_ec_loss/2</f>
        <v>4.0269426557143504E+16</v>
      </c>
      <c r="BE66" s="7">
        <f t="shared" ref="BE66:BE129" si="120">BB$3*$G66*_ec_loss/2</f>
        <v>4.0269426557143504E+16</v>
      </c>
      <c r="BF66" s="7">
        <f t="shared" si="105"/>
        <v>2.3574132918792106E+17</v>
      </c>
      <c r="BG66" s="7">
        <f t="shared" si="39"/>
        <v>2.030687852143785E+17</v>
      </c>
      <c r="BH66" s="7"/>
      <c r="BI66" s="7">
        <f t="shared" ref="BI66:BI72" si="121">BB$4*$K66*_ec_loss/2</f>
        <v>2.9707557586958968E+16</v>
      </c>
      <c r="BJ66" s="7">
        <f t="shared" si="40"/>
        <v>2.9707557586958968E+16</v>
      </c>
      <c r="BK66" s="7">
        <f t="shared" ref="BK66:BK129" si="122">BB$4*$K66*(1-_ec_loss)</f>
        <v>1.7391107128229222E+17</v>
      </c>
      <c r="BL66" s="7">
        <f t="shared" si="41"/>
        <v>1.4980788520316781E+17</v>
      </c>
      <c r="BN66" s="7">
        <f t="shared" si="63"/>
        <v>0</v>
      </c>
      <c r="BO66" s="7">
        <f t="shared" si="64"/>
        <v>0</v>
      </c>
      <c r="BP66" s="7">
        <f t="shared" si="65"/>
        <v>0</v>
      </c>
      <c r="BQ66" s="7"/>
      <c r="BR66" s="7">
        <f t="shared" si="42"/>
        <v>2.9281486362801196E+16</v>
      </c>
      <c r="BS66" s="7">
        <f>'Initial absorption'!$G66*BR66*$E66</f>
        <v>0</v>
      </c>
      <c r="BT66" s="7">
        <f t="shared" si="66"/>
        <v>3.9684264694051936E+16</v>
      </c>
      <c r="BU66" s="7">
        <f>'Initial absorption'!$M66*BT66*$I66</f>
        <v>0</v>
      </c>
      <c r="BV66" s="7"/>
      <c r="BW66" s="7">
        <f t="shared" si="67"/>
        <v>0</v>
      </c>
      <c r="BX66" s="7">
        <f t="shared" si="91"/>
        <v>0</v>
      </c>
      <c r="BY66" s="7">
        <f t="shared" ref="BY66:BY129" si="123">BK66*(1-$N66)*$I66</f>
        <v>0</v>
      </c>
      <c r="BZ66" s="7"/>
      <c r="CA66" s="7">
        <f>(1 - 'Initial absorption'!$M66)*BT66</f>
        <v>3.8651332484276616E+16</v>
      </c>
      <c r="CB66" s="7">
        <f t="shared" si="69"/>
        <v>2.9275872032141916E+16</v>
      </c>
      <c r="CC66" s="7"/>
      <c r="CL66" s="7">
        <f t="shared" ref="CL66:CL129" si="124">CJ$3*$G66*_ec_loss/2</f>
        <v>1.455825596631057E+16</v>
      </c>
      <c r="CM66" s="7">
        <f t="shared" ref="CM66:CM129" si="125">CJ$3*$G66*_ec_loss/2</f>
        <v>1.455825596631057E+16</v>
      </c>
      <c r="CN66" s="7">
        <f t="shared" si="106"/>
        <v>8.5225514877544912E+16</v>
      </c>
      <c r="CO66" s="7">
        <f t="shared" si="43"/>
        <v>7.341369387824656E+16</v>
      </c>
      <c r="CP66" s="7"/>
      <c r="CQ66" s="7">
        <f t="shared" ref="CQ66:CQ72" si="126">CJ$4*$K66*_ec_loss/2</f>
        <v>7150723751822571</v>
      </c>
      <c r="CR66" s="7">
        <f t="shared" si="44"/>
        <v>7150723751822571</v>
      </c>
      <c r="CS66" s="7">
        <f t="shared" ref="CS66:CS129" si="127">CJ$4*$K66*(1-_ec_loss)</f>
        <v>4.1861065975652832E+16</v>
      </c>
      <c r="CT66" s="7">
        <f t="shared" si="45"/>
        <v>3.6059336072880392E+16</v>
      </c>
      <c r="CV66" s="7">
        <f t="shared" si="70"/>
        <v>0</v>
      </c>
      <c r="CW66" s="7">
        <f t="shared" si="71"/>
        <v>0</v>
      </c>
      <c r="CX66" s="7">
        <f t="shared" si="72"/>
        <v>0</v>
      </c>
      <c r="CY66" s="7"/>
      <c r="CZ66" s="7">
        <f t="shared" si="46"/>
        <v>7048166763970747</v>
      </c>
      <c r="DA66" s="7">
        <f>'Initial absorption'!$G66*CZ66*$E66</f>
        <v>0</v>
      </c>
      <c r="DB66" s="7">
        <f t="shared" si="73"/>
        <v>1.434670748119565E+16</v>
      </c>
      <c r="DC66" s="7">
        <f>'Initial absorption'!$M66*DB66*$I66</f>
        <v>0</v>
      </c>
      <c r="DD66" s="7"/>
      <c r="DE66" s="7">
        <f t="shared" si="74"/>
        <v>0</v>
      </c>
      <c r="DF66" s="7">
        <f t="shared" si="92"/>
        <v>0</v>
      </c>
      <c r="DG66" s="7">
        <f t="shared" ref="DG66:DG129" si="128">CS66*(1-$N66)*$I66</f>
        <v>0</v>
      </c>
      <c r="DH66" s="7"/>
      <c r="DI66" s="7">
        <f>(1 - 'Initial absorption'!$M66)*DB66</f>
        <v>1.3973280472384958E+16</v>
      </c>
      <c r="DJ66" s="7">
        <f t="shared" si="76"/>
        <v>7046815372915513</v>
      </c>
      <c r="DK66" s="7"/>
      <c r="DT66" s="7">
        <f t="shared" ref="DT66:DT129" si="129">DR$3*$G66*_ec_loss/2</f>
        <v>5253018621342563</v>
      </c>
      <c r="DU66" s="7">
        <f t="shared" ref="DU66:DU129" si="130">DR$3*$G66*_ec_loss/2</f>
        <v>5253018621342563</v>
      </c>
      <c r="DV66" s="7">
        <f t="shared" si="107"/>
        <v>3.0751706639947704E+16</v>
      </c>
      <c r="DW66" s="7">
        <f t="shared" si="47"/>
        <v>2.6489677190481732E+16</v>
      </c>
      <c r="DX66" s="7"/>
      <c r="DY66" s="7">
        <f t="shared" ref="DY66:DY72" si="131">DR$4*$K66*_ec_loss/2</f>
        <v>1766977358342273.8</v>
      </c>
      <c r="DZ66" s="7">
        <f t="shared" si="48"/>
        <v>1766977358342273.8</v>
      </c>
      <c r="EA66" s="7">
        <f t="shared" ref="EA66:EA129" si="132">DR$4*$K66*(1-_ec_loss)</f>
        <v>1.0344065627790178E+16</v>
      </c>
      <c r="EB66" s="7">
        <f t="shared" si="49"/>
        <v>8910430973003895</v>
      </c>
      <c r="ED66" s="7">
        <f t="shared" si="77"/>
        <v>0</v>
      </c>
      <c r="EE66" s="7">
        <f t="shared" si="78"/>
        <v>0</v>
      </c>
      <c r="EF66" s="7">
        <f t="shared" si="79"/>
        <v>0</v>
      </c>
      <c r="EG66" s="7"/>
      <c r="EH66" s="7">
        <f t="shared" si="50"/>
        <v>1741635045904631.8</v>
      </c>
      <c r="EI66" s="7">
        <f>'Initial absorption'!$G66*EH66*$E66</f>
        <v>0</v>
      </c>
      <c r="EJ66" s="7">
        <f t="shared" si="80"/>
        <v>5176686117353275</v>
      </c>
      <c r="EK66" s="7">
        <f>'Initial absorption'!$M66*EJ66*$I66</f>
        <v>0</v>
      </c>
      <c r="EL66" s="7"/>
      <c r="EM66" s="7">
        <f t="shared" si="81"/>
        <v>0</v>
      </c>
      <c r="EN66" s="7">
        <f t="shared" si="93"/>
        <v>0</v>
      </c>
      <c r="EO66" s="7">
        <f t="shared" ref="EO66:EO129" si="133">EA66*(1-$N66)*$I66</f>
        <v>0</v>
      </c>
      <c r="EP66" s="7"/>
      <c r="EQ66" s="7">
        <f>(1 - 'Initial absorption'!$M66)*EJ66</f>
        <v>5041943395729598</v>
      </c>
      <c r="ER66" s="7">
        <f t="shared" si="83"/>
        <v>1741301110840190.5</v>
      </c>
      <c r="ES66" s="7"/>
      <c r="FB66" s="7">
        <f t="shared" ref="FB66:FB129" si="134">EZ$3*$G66*_ec_loss/2</f>
        <v>1893144783398802.5</v>
      </c>
      <c r="FC66" s="7">
        <f t="shared" ref="FC66:FC129" si="135">EZ$3*$G66*_ec_loss/2</f>
        <v>1893144783398802.5</v>
      </c>
      <c r="FD66" s="7">
        <f t="shared" si="108"/>
        <v>1.1082662598890262E+16</v>
      </c>
      <c r="FE66" s="7">
        <f t="shared" si="51"/>
        <v>9546662176929756</v>
      </c>
      <c r="FF66" s="7"/>
      <c r="FG66" s="7">
        <f t="shared" ref="FG66:FG72" si="136">EZ$4*$K66*_ec_loss/2</f>
        <v>452203740594513.25</v>
      </c>
      <c r="FH66" s="7">
        <f t="shared" si="52"/>
        <v>452203740594513.25</v>
      </c>
      <c r="FI66" s="7">
        <f t="shared" ref="FI66:FI129" si="137">EZ$4*$K66*(1-_ec_loss)</f>
        <v>2647246806959802.5</v>
      </c>
      <c r="FJ66" s="7">
        <f t="shared" si="53"/>
        <v>2280351922608544</v>
      </c>
      <c r="FL66" s="7">
        <f t="shared" si="84"/>
        <v>0</v>
      </c>
      <c r="FM66" s="7">
        <f t="shared" si="85"/>
        <v>0</v>
      </c>
      <c r="FN66" s="7">
        <f t="shared" si="86"/>
        <v>0</v>
      </c>
      <c r="FO66" s="7"/>
      <c r="FP66" s="7">
        <f t="shared" si="54"/>
        <v>445718151842901.88</v>
      </c>
      <c r="FQ66" s="7">
        <f>'Initial absorption'!$G66*FP66*$E66</f>
        <v>0</v>
      </c>
      <c r="FR66" s="7">
        <f t="shared" si="87"/>
        <v>1865635175657462.3</v>
      </c>
      <c r="FS66" s="7">
        <f>'Initial absorption'!$M66*FR66*$I66</f>
        <v>0</v>
      </c>
      <c r="FT66" s="7"/>
      <c r="FU66" s="7">
        <f t="shared" si="88"/>
        <v>0</v>
      </c>
      <c r="FV66" s="7">
        <f t="shared" si="94"/>
        <v>0</v>
      </c>
      <c r="FW66" s="7">
        <f t="shared" ref="FW66:FW129" si="138">FI66*(1-$N66)*$I66</f>
        <v>0</v>
      </c>
      <c r="FX66" s="7"/>
      <c r="FY66" s="7">
        <f>(1 - 'Initial absorption'!$M66)*FR66</f>
        <v>1817075005033580.8</v>
      </c>
      <c r="FZ66" s="7">
        <f t="shared" si="90"/>
        <v>445632691390031.31</v>
      </c>
      <c r="GA66" s="7"/>
    </row>
    <row r="67" spans="3:183" x14ac:dyDescent="0.25">
      <c r="C67">
        <v>605</v>
      </c>
      <c r="D67">
        <f>'Input spectra'!B67</f>
        <v>0</v>
      </c>
      <c r="E67">
        <f>'Initial absorption'!I67</f>
        <v>0</v>
      </c>
      <c r="F67">
        <f>'Input spectra'!C67</f>
        <v>1.64962204936978E-2</v>
      </c>
      <c r="G67">
        <f t="shared" si="55"/>
        <v>2.179563275897559E-3</v>
      </c>
      <c r="H67">
        <f>'Input spectra'!D67</f>
        <v>0</v>
      </c>
      <c r="I67">
        <f>'Initial absorption'!O67</f>
        <v>0</v>
      </c>
      <c r="J67">
        <f>'Input spectra'!E67</f>
        <v>0.251427942423949</v>
      </c>
      <c r="K67">
        <f t="shared" si="56"/>
        <v>2.4526253581928684E-2</v>
      </c>
      <c r="M67">
        <f>'Reaching edge prob after ems 1'!$EZ68</f>
        <v>0.86156205011731501</v>
      </c>
      <c r="N67">
        <f>'Reaching edge prob after ems 2'!$EZ68</f>
        <v>0.86156205011731501</v>
      </c>
      <c r="O67">
        <f>1-EXP(-'Reaching edge prob after ems 1'!FC68*_k_in_ec_correction*($D67*_c1+'Input spectra'!S67))</f>
        <v>1.432419643055538E-2</v>
      </c>
      <c r="P67">
        <f>1-EXP(-(_t-'Reaching edge prob after ems 1'!FC68)*_k_in_ec_correction*($D67*_c1+'Input spectra'!S67))</f>
        <v>1.4512706211803894E-2</v>
      </c>
      <c r="Q67">
        <f>1-EXP(-'Reaching edge prob after ems 2'!FC68*_k_in_ec_correction*($H67*_c2+'Input spectra'!S67))</f>
        <v>1.432419643055538E-2</v>
      </c>
      <c r="R67">
        <f>1-EXP(-(_t-'Reaching edge prob after ems 2'!FC68)*_k_in_ec_correction*($H67*_c2+'Input spectra'!S67))</f>
        <v>1.4512706211803894E-2</v>
      </c>
      <c r="S67" s="16"/>
      <c r="T67" s="16"/>
      <c r="V67" s="7">
        <f t="shared" si="109"/>
        <v>7.8577345912767696E+16</v>
      </c>
      <c r="W67" s="7">
        <f t="shared" si="110"/>
        <v>7.8577345912767696E+16</v>
      </c>
      <c r="X67" s="7">
        <f t="shared" si="111"/>
        <v>4.5999979521061498E+17</v>
      </c>
      <c r="Y67" s="7">
        <f t="shared" ref="Y67:Y130" si="139">X67*$M67</f>
        <v>3.963183666152025E+17</v>
      </c>
      <c r="Z67" s="7"/>
      <c r="AA67" s="7">
        <f t="shared" si="112"/>
        <v>1.2212990301369611E+17</v>
      </c>
      <c r="AB67" s="7">
        <f t="shared" si="113"/>
        <v>1.2212990301369611E+17</v>
      </c>
      <c r="AC67" s="7">
        <f t="shared" si="114"/>
        <v>7.149609053703616E+17</v>
      </c>
      <c r="AD67" s="7">
        <f t="shared" ref="AD67:AD130" si="140">AC67*$N67</f>
        <v>6.1598318338462042E+17</v>
      </c>
      <c r="AF67" s="7">
        <f t="shared" si="115"/>
        <v>0</v>
      </c>
      <c r="AG67" s="7">
        <f t="shared" si="58"/>
        <v>0</v>
      </c>
      <c r="AH67" s="7">
        <f t="shared" si="116"/>
        <v>0</v>
      </c>
      <c r="AI67" s="7"/>
      <c r="AJ67" s="7">
        <f t="shared" ref="AJ67:AJ130" si="141">(1 - $Q67)*AA67</f>
        <v>1.2038049029288325E+17</v>
      </c>
      <c r="AK67" s="7">
        <f>'Initial absorption'!$G67*AJ67*$E67</f>
        <v>0</v>
      </c>
      <c r="AL67" s="7">
        <f t="shared" si="59"/>
        <v>7.7436975976632416E+16</v>
      </c>
      <c r="AM67" s="7">
        <f>'Initial absorption'!$M67*AL67*$I67</f>
        <v>0</v>
      </c>
      <c r="AN67" s="7"/>
      <c r="AO67" s="7">
        <f t="shared" si="117"/>
        <v>0</v>
      </c>
      <c r="AP67" s="7">
        <f t="shared" si="61"/>
        <v>0</v>
      </c>
      <c r="AQ67" s="7">
        <f t="shared" si="118"/>
        <v>0</v>
      </c>
      <c r="AR67" s="7"/>
      <c r="AS67" s="7">
        <f>(1 - 'Initial absorption'!$M67)*AL67</f>
        <v>7.5423916940952208E+16</v>
      </c>
      <c r="AT67" s="7">
        <f t="shared" si="62"/>
        <v>1.2035746761158224E+17</v>
      </c>
      <c r="AU67" s="7"/>
      <c r="BD67" s="7">
        <f t="shared" si="119"/>
        <v>2.8494647385466252E+16</v>
      </c>
      <c r="BE67" s="7">
        <f t="shared" si="120"/>
        <v>2.8494647385466252E+16</v>
      </c>
      <c r="BF67" s="7">
        <f t="shared" si="105"/>
        <v>1.6681057128684941E+17</v>
      </c>
      <c r="BG67" s="7">
        <f t="shared" ref="BG67:BG130" si="142">BF67*$M67</f>
        <v>1.437176577791385E+17</v>
      </c>
      <c r="BH67" s="7"/>
      <c r="BI67" s="7">
        <f t="shared" si="121"/>
        <v>2.8854393177936572E+16</v>
      </c>
      <c r="BJ67" s="7">
        <f t="shared" ref="BJ67:BJ130" si="143">BB$4*$K67*_ec_loss/2</f>
        <v>2.8854393177936572E+16</v>
      </c>
      <c r="BK67" s="7">
        <f t="shared" si="122"/>
        <v>1.6891655983789997E+17</v>
      </c>
      <c r="BL67" s="7">
        <f t="shared" ref="BL67:BL130" si="144">BK67*$N67</f>
        <v>1.4553209759270522E+17</v>
      </c>
      <c r="BN67" s="7">
        <f t="shared" si="63"/>
        <v>0</v>
      </c>
      <c r="BO67" s="7">
        <f t="shared" si="64"/>
        <v>0</v>
      </c>
      <c r="BP67" s="7">
        <f t="shared" si="65"/>
        <v>0</v>
      </c>
      <c r="BQ67" s="7"/>
      <c r="BR67" s="7">
        <f t="shared" ref="BR67:BR130" si="145">(1 - $Q67)*BI67</f>
        <v>2.8441077182171332E+16</v>
      </c>
      <c r="BS67" s="7">
        <f>'Initial absorption'!$G67*BR67*$E67</f>
        <v>0</v>
      </c>
      <c r="BT67" s="7">
        <f t="shared" si="66"/>
        <v>2.8081112939352036E+16</v>
      </c>
      <c r="BU67" s="7">
        <f>'Initial absorption'!$M67*BT67*$I67</f>
        <v>0</v>
      </c>
      <c r="BV67" s="7"/>
      <c r="BW67" s="7">
        <f t="shared" si="67"/>
        <v>0</v>
      </c>
      <c r="BX67" s="7">
        <f t="shared" si="91"/>
        <v>0</v>
      </c>
      <c r="BY67" s="7">
        <f t="shared" si="123"/>
        <v>0</v>
      </c>
      <c r="BZ67" s="7"/>
      <c r="CA67" s="7">
        <f>(1 - 'Initial absorption'!$M67)*BT67</f>
        <v>2.735111364093448E+16</v>
      </c>
      <c r="CB67" s="7">
        <f t="shared" si="69"/>
        <v>2.84356378468253E+16</v>
      </c>
      <c r="CC67" s="7"/>
      <c r="CL67" s="7">
        <f t="shared" si="124"/>
        <v>1.0301422338823736E+16</v>
      </c>
      <c r="CM67" s="7">
        <f t="shared" si="125"/>
        <v>1.0301422338823736E+16</v>
      </c>
      <c r="CN67" s="7">
        <f t="shared" si="106"/>
        <v>6.0305576768876464E+16</v>
      </c>
      <c r="CO67" s="7">
        <f t="shared" ref="CO67:CO130" si="146">CN67*$M67</f>
        <v>5.1956996354500336E+16</v>
      </c>
      <c r="CP67" s="7"/>
      <c r="CQ67" s="7">
        <f t="shared" si="126"/>
        <v>6945363786233067</v>
      </c>
      <c r="CR67" s="7">
        <f t="shared" ref="CR67:CR130" si="147">CJ$4*$K67*_ec_loss/2</f>
        <v>6945363786233067</v>
      </c>
      <c r="CS67" s="7">
        <f t="shared" si="127"/>
        <v>4.0658867797306352E+16</v>
      </c>
      <c r="CT67" s="7">
        <f t="shared" ref="CT67:CT130" si="148">CS67*$N67</f>
        <v>3.503013749489614E+16</v>
      </c>
      <c r="CV67" s="7">
        <f t="shared" si="70"/>
        <v>0</v>
      </c>
      <c r="CW67" s="7">
        <f t="shared" si="71"/>
        <v>0</v>
      </c>
      <c r="CX67" s="7">
        <f t="shared" si="72"/>
        <v>0</v>
      </c>
      <c r="CY67" s="7"/>
      <c r="CZ67" s="7">
        <f t="shared" ref="CZ67:CZ130" si="149">(1 - $Q67)*CQ67</f>
        <v>6845877031077399</v>
      </c>
      <c r="DA67" s="7">
        <f>'Initial absorption'!$G67*CZ67*$E67</f>
        <v>0</v>
      </c>
      <c r="DB67" s="7">
        <f t="shared" si="73"/>
        <v>1.0151920822856674E+16</v>
      </c>
      <c r="DC67" s="7">
        <f>'Initial absorption'!$M67*DB67*$I67</f>
        <v>0</v>
      </c>
      <c r="DD67" s="7"/>
      <c r="DE67" s="7">
        <f t="shared" si="74"/>
        <v>0</v>
      </c>
      <c r="DF67" s="7">
        <f t="shared" si="92"/>
        <v>0</v>
      </c>
      <c r="DG67" s="7">
        <f t="shared" si="128"/>
        <v>0</v>
      </c>
      <c r="DH67" s="7"/>
      <c r="DI67" s="7">
        <f>(1 - 'Initial absorption'!$M67)*DB67</f>
        <v>9888010517938148</v>
      </c>
      <c r="DJ67" s="7">
        <f t="shared" si="76"/>
        <v>6844567762069365</v>
      </c>
      <c r="DK67" s="7"/>
      <c r="DT67" s="7">
        <f t="shared" si="129"/>
        <v>3717036126949558.5</v>
      </c>
      <c r="DU67" s="7">
        <f t="shared" si="130"/>
        <v>3717036126949558.5</v>
      </c>
      <c r="DV67" s="7">
        <f t="shared" si="107"/>
        <v>2.1759908499396524E+16</v>
      </c>
      <c r="DW67" s="7">
        <f t="shared" ref="DW67:DW130" si="150">DV67*$M67</f>
        <v>1.8747511377105256E+16</v>
      </c>
      <c r="DX67" s="7"/>
      <c r="DY67" s="7">
        <f t="shared" si="131"/>
        <v>1716231948213108.3</v>
      </c>
      <c r="DZ67" s="7">
        <f t="shared" ref="DZ67:DZ130" si="151">DR$4*$K67*_ec_loss/2</f>
        <v>1716231948213108.3</v>
      </c>
      <c r="EA67" s="7">
        <f t="shared" si="132"/>
        <v>1.0046996822574884E+16</v>
      </c>
      <c r="EB67" s="7">
        <f t="shared" ref="EB67:EB130" si="152">EA67*$N67</f>
        <v>8656111179979767</v>
      </c>
      <c r="ED67" s="7">
        <f t="shared" si="77"/>
        <v>0</v>
      </c>
      <c r="EE67" s="7">
        <f t="shared" si="78"/>
        <v>0</v>
      </c>
      <c r="EF67" s="7">
        <f t="shared" si="79"/>
        <v>0</v>
      </c>
      <c r="EG67" s="7"/>
      <c r="EH67" s="7">
        <f t="shared" ref="EH67:EH130" si="153">(1 - $Q67)*DY67</f>
        <v>1691648304666509</v>
      </c>
      <c r="EI67" s="7">
        <f>'Initial absorption'!$G67*EH67*$E67</f>
        <v>0</v>
      </c>
      <c r="EJ67" s="7">
        <f t="shared" si="80"/>
        <v>3663091873660478</v>
      </c>
      <c r="EK67" s="7">
        <f>'Initial absorption'!$M67*EJ67*$I67</f>
        <v>0</v>
      </c>
      <c r="EL67" s="7"/>
      <c r="EM67" s="7">
        <f t="shared" si="81"/>
        <v>0</v>
      </c>
      <c r="EN67" s="7">
        <f t="shared" si="93"/>
        <v>0</v>
      </c>
      <c r="EO67" s="7">
        <f t="shared" si="133"/>
        <v>0</v>
      </c>
      <c r="EP67" s="7"/>
      <c r="EQ67" s="7">
        <f>(1 - 'Initial absorption'!$M67)*EJ67</f>
        <v>3567865786874442.5</v>
      </c>
      <c r="ER67" s="7">
        <f t="shared" si="83"/>
        <v>1691324778157379.5</v>
      </c>
      <c r="ES67" s="7"/>
      <c r="FB67" s="7">
        <f t="shared" si="134"/>
        <v>1339589302967474</v>
      </c>
      <c r="FC67" s="7">
        <f t="shared" si="135"/>
        <v>1339589302967474</v>
      </c>
      <c r="FD67" s="7">
        <f t="shared" si="108"/>
        <v>7842092372468934</v>
      </c>
      <c r="FE67" s="7">
        <f t="shared" ref="FE67:FE130" si="154">FD67*$M67</f>
        <v>6756449181633694</v>
      </c>
      <c r="FF67" s="7"/>
      <c r="FG67" s="7">
        <f t="shared" si="136"/>
        <v>439217006967128.31</v>
      </c>
      <c r="FH67" s="7">
        <f t="shared" ref="FH67:FH130" si="155">EZ$4*$K67*_ec_loss/2</f>
        <v>439217006967128.31</v>
      </c>
      <c r="FI67" s="7">
        <f t="shared" si="137"/>
        <v>2571221144096567.5</v>
      </c>
      <c r="FJ67" s="7">
        <f t="shared" ref="FJ67:FJ130" si="156">FI67*$N67</f>
        <v>2215266560212827</v>
      </c>
      <c r="FL67" s="7">
        <f t="shared" si="84"/>
        <v>0</v>
      </c>
      <c r="FM67" s="7">
        <f t="shared" si="85"/>
        <v>0</v>
      </c>
      <c r="FN67" s="7">
        <f t="shared" si="86"/>
        <v>0</v>
      </c>
      <c r="FO67" s="7"/>
      <c r="FP67" s="7">
        <f t="shared" ref="FP67:FP130" si="157">(1 - $Q67)*FG67</f>
        <v>432925576283690.56</v>
      </c>
      <c r="FQ67" s="7">
        <f>'Initial absorption'!$G67*FP67*$E67</f>
        <v>0</v>
      </c>
      <c r="FR67" s="7">
        <f t="shared" si="87"/>
        <v>1320148236969032</v>
      </c>
      <c r="FS67" s="7">
        <f>'Initial absorption'!$M67*FR67*$I67</f>
        <v>0</v>
      </c>
      <c r="FT67" s="7"/>
      <c r="FU67" s="7">
        <f t="shared" si="88"/>
        <v>0</v>
      </c>
      <c r="FV67" s="7">
        <f t="shared" si="94"/>
        <v>0</v>
      </c>
      <c r="FW67" s="7">
        <f t="shared" si="138"/>
        <v>0</v>
      </c>
      <c r="FX67" s="7"/>
      <c r="FY67" s="7">
        <f>(1 - 'Initial absorption'!$M67)*FR67</f>
        <v>1285829537105678</v>
      </c>
      <c r="FZ67" s="7">
        <f t="shared" si="90"/>
        <v>432842779581786.56</v>
      </c>
      <c r="GA67" s="7"/>
    </row>
    <row r="68" spans="3:183" x14ac:dyDescent="0.25">
      <c r="C68">
        <v>610</v>
      </c>
      <c r="D68">
        <f>'Input spectra'!B68</f>
        <v>0</v>
      </c>
      <c r="E68">
        <f>'Initial absorption'!I68</f>
        <v>0</v>
      </c>
      <c r="F68">
        <f>'Input spectra'!C68</f>
        <v>9.6795243313279808E-3</v>
      </c>
      <c r="G68">
        <f t="shared" ref="G68:G131" si="158">F68/SUM($F$2:$F$182)</f>
        <v>1.2789072362835638E-3</v>
      </c>
      <c r="H68">
        <f>'Input spectra'!D68</f>
        <v>0</v>
      </c>
      <c r="I68">
        <f>'Initial absorption'!O68</f>
        <v>0</v>
      </c>
      <c r="J68">
        <f>'Input spectra'!E68</f>
        <v>0.24399374096328999</v>
      </c>
      <c r="K68">
        <f t="shared" ref="K68:K131" si="159">J68/SUM($J$2:$J$182)</f>
        <v>2.380106326121316E-2</v>
      </c>
      <c r="M68">
        <f>'Reaching edge prob after ems 1'!$EZ69</f>
        <v>0.86171903651015203</v>
      </c>
      <c r="N68">
        <f>'Reaching edge prob after ems 2'!$EZ69</f>
        <v>0.86171903651015203</v>
      </c>
      <c r="O68">
        <f>1-EXP(-'Reaching edge prob after ems 1'!FC69*_k_in_ec_correction*($D68*_c1+'Input spectra'!S68))</f>
        <v>1.4306209336278908E-2</v>
      </c>
      <c r="P68">
        <f>1-EXP(-(_t-'Reaching edge prob after ems 1'!FC69)*_k_in_ec_correction*($D68*_c1+'Input spectra'!S68))</f>
        <v>1.4494242880190633E-2</v>
      </c>
      <c r="Q68">
        <f>1-EXP(-'Reaching edge prob after ems 2'!FC69*_k_in_ec_correction*($H68*_c2+'Input spectra'!S68))</f>
        <v>1.4306209336278908E-2</v>
      </c>
      <c r="R68">
        <f>1-EXP(-(_t-'Reaching edge prob after ems 2'!FC69)*_k_in_ec_correction*($H68*_c2+'Input spectra'!S68))</f>
        <v>1.4494242880190633E-2</v>
      </c>
      <c r="S68" s="16"/>
      <c r="T68" s="16"/>
      <c r="V68" s="7">
        <f t="shared" si="109"/>
        <v>4.6107005658925672E+16</v>
      </c>
      <c r="W68" s="7">
        <f t="shared" si="110"/>
        <v>4.6107005658925672E+16</v>
      </c>
      <c r="X68" s="7">
        <f t="shared" si="111"/>
        <v>2.6991511248580211E+17</v>
      </c>
      <c r="Y68" s="7">
        <f t="shared" si="139"/>
        <v>2.3259099067079469E+17</v>
      </c>
      <c r="Z68" s="7"/>
      <c r="AA68" s="7">
        <f t="shared" si="112"/>
        <v>1.1851877572759826E+17</v>
      </c>
      <c r="AB68" s="7">
        <f t="shared" si="113"/>
        <v>1.1851877572759826E+17</v>
      </c>
      <c r="AC68" s="7">
        <f t="shared" si="114"/>
        <v>6.9382099802443827E+17</v>
      </c>
      <c r="AD68" s="7">
        <f t="shared" si="140"/>
        <v>5.9787876192813107E+17</v>
      </c>
      <c r="AF68" s="7">
        <f t="shared" si="115"/>
        <v>0</v>
      </c>
      <c r="AG68" s="7">
        <f t="shared" ref="AG68:AG131" si="160">W68*$P68*$E68</f>
        <v>0</v>
      </c>
      <c r="AH68" s="7">
        <f t="shared" si="116"/>
        <v>0</v>
      </c>
      <c r="AI68" s="7"/>
      <c r="AJ68" s="7">
        <f t="shared" si="141"/>
        <v>1.1682322131175974E+17</v>
      </c>
      <c r="AK68" s="7">
        <f>'Initial absorption'!$G68*AJ68*$E68</f>
        <v>0</v>
      </c>
      <c r="AL68" s="7">
        <f t="shared" ref="AL68:AL131" si="161">W68*(1-$P68)</f>
        <v>4.543871952042688E+16</v>
      </c>
      <c r="AM68" s="7">
        <f>'Initial absorption'!$M68*AL68*$I68</f>
        <v>0</v>
      </c>
      <c r="AN68" s="7"/>
      <c r="AO68" s="7">
        <f t="shared" si="117"/>
        <v>0</v>
      </c>
      <c r="AP68" s="7">
        <f t="shared" ref="AP68:AP131" si="162">AB68*$R68*$I68</f>
        <v>0</v>
      </c>
      <c r="AQ68" s="7">
        <f t="shared" si="118"/>
        <v>0</v>
      </c>
      <c r="AR68" s="7"/>
      <c r="AS68" s="7">
        <f>(1 - 'Initial absorption'!$M68)*AL68</f>
        <v>4.4258974505475104E+16</v>
      </c>
      <c r="AT68" s="7">
        <f t="shared" ref="AT68:AT131" si="163">AB68*(1-$R68)</f>
        <v>1.168009358063396E+17</v>
      </c>
      <c r="AU68" s="7"/>
      <c r="BD68" s="7">
        <f t="shared" si="119"/>
        <v>1.6719868213788956E+16</v>
      </c>
      <c r="BE68" s="7">
        <f t="shared" si="120"/>
        <v>1.6719868213788956E+16</v>
      </c>
      <c r="BF68" s="7">
        <f t="shared" si="105"/>
        <v>9.787981338577752E+16</v>
      </c>
      <c r="BG68" s="7">
        <f t="shared" si="142"/>
        <v>8.434489848458568E+16</v>
      </c>
      <c r="BH68" s="7"/>
      <c r="BI68" s="7">
        <f t="shared" si="121"/>
        <v>2.8001228768914176E+16</v>
      </c>
      <c r="BJ68" s="7">
        <f t="shared" si="143"/>
        <v>2.8001228768914176E+16</v>
      </c>
      <c r="BK68" s="7">
        <f t="shared" si="122"/>
        <v>1.6392204839350771E+17</v>
      </c>
      <c r="BL68" s="7">
        <f t="shared" si="144"/>
        <v>1.4125474960442398E+17</v>
      </c>
      <c r="BN68" s="7">
        <f t="shared" ref="BN68:BN131" si="164">BD68*$O68*$E68</f>
        <v>0</v>
      </c>
      <c r="BO68" s="7">
        <f t="shared" ref="BO68:BO131" si="165">BE68*$P68*$E68</f>
        <v>0</v>
      </c>
      <c r="BP68" s="7">
        <f t="shared" ref="BP68:BP131" si="166">BF68*(1-$M68)*$E68</f>
        <v>0</v>
      </c>
      <c r="BQ68" s="7"/>
      <c r="BR68" s="7">
        <f t="shared" si="145"/>
        <v>2.7600637328473056E+16</v>
      </c>
      <c r="BS68" s="7">
        <f>'Initial absorption'!$G68*BR68*$E68</f>
        <v>0</v>
      </c>
      <c r="BT68" s="7">
        <f t="shared" ref="BT68:BT131" si="167">BE68*(1-$P68)</f>
        <v>1.647752638297352E+16</v>
      </c>
      <c r="BU68" s="7">
        <f>'Initial absorption'!$M68*BT68*$I68</f>
        <v>0</v>
      </c>
      <c r="BV68" s="7"/>
      <c r="BW68" s="7">
        <f t="shared" ref="BW68:BW131" si="168">BI68*$Q68*$I68</f>
        <v>0</v>
      </c>
      <c r="BX68" s="7">
        <f t="shared" si="91"/>
        <v>0</v>
      </c>
      <c r="BY68" s="7">
        <f t="shared" si="123"/>
        <v>0</v>
      </c>
      <c r="BZ68" s="7"/>
      <c r="CA68" s="7">
        <f>(1 - 'Initial absorption'!$M68)*BT68</f>
        <v>1.6049713279650694E+16</v>
      </c>
      <c r="CB68" s="7">
        <f t="shared" ref="CB68:CB131" si="169">BJ68*(1-$R68)</f>
        <v>2.7595372158193752E+16</v>
      </c>
      <c r="CC68" s="7"/>
      <c r="CL68" s="7">
        <f t="shared" si="124"/>
        <v>6044588711336888</v>
      </c>
      <c r="CM68" s="7">
        <f t="shared" si="125"/>
        <v>6044588711336888</v>
      </c>
      <c r="CN68" s="7">
        <f t="shared" si="106"/>
        <v>3.538563866020792E+16</v>
      </c>
      <c r="CO68" s="7">
        <f t="shared" si="146"/>
        <v>3.0492478452570756E+16</v>
      </c>
      <c r="CP68" s="7"/>
      <c r="CQ68" s="7">
        <f t="shared" si="126"/>
        <v>6740003820643562</v>
      </c>
      <c r="CR68" s="7">
        <f t="shared" si="147"/>
        <v>6740003820643562</v>
      </c>
      <c r="CS68" s="7">
        <f t="shared" si="127"/>
        <v>3.9456669618959864E+16</v>
      </c>
      <c r="CT68" s="7">
        <f t="shared" si="148"/>
        <v>3.400056332794948E+16</v>
      </c>
      <c r="CV68" s="7">
        <f t="shared" ref="CV68:CV131" si="170">CL68*$O68*$E68</f>
        <v>0</v>
      </c>
      <c r="CW68" s="7">
        <f t="shared" ref="CW68:CW131" si="171">CM68*$P68*$E68</f>
        <v>0</v>
      </c>
      <c r="CX68" s="7">
        <f t="shared" ref="CX68:CX131" si="172">CN68*(1-$M68)*$E68</f>
        <v>0</v>
      </c>
      <c r="CY68" s="7"/>
      <c r="CZ68" s="7">
        <f t="shared" si="149"/>
        <v>6643579915058116</v>
      </c>
      <c r="DA68" s="7">
        <f>'Initial absorption'!$G68*CZ68*$E68</f>
        <v>0</v>
      </c>
      <c r="DB68" s="7">
        <f t="shared" ref="DB68:DB131" si="173">CM68*(1-$P68)</f>
        <v>5956976974443913</v>
      </c>
      <c r="DC68" s="7">
        <f>'Initial absorption'!$M68*DB68*$I68</f>
        <v>0</v>
      </c>
      <c r="DD68" s="7"/>
      <c r="DE68" s="7">
        <f t="shared" ref="DE68:DE131" si="174">CQ68*$Q68*$I68</f>
        <v>0</v>
      </c>
      <c r="DF68" s="7">
        <f t="shared" si="92"/>
        <v>0</v>
      </c>
      <c r="DG68" s="7">
        <f t="shared" si="128"/>
        <v>0</v>
      </c>
      <c r="DH68" s="7"/>
      <c r="DI68" s="7">
        <f>(1 - 'Initial absorption'!$M68)*DB68</f>
        <v>5802313419573635</v>
      </c>
      <c r="DJ68" s="7">
        <f t="shared" ref="DJ68:DJ131" si="175">CR68*(1-$R68)</f>
        <v>6642312568253741</v>
      </c>
      <c r="DK68" s="7"/>
      <c r="DT68" s="7">
        <f t="shared" si="129"/>
        <v>2181053632556548.8</v>
      </c>
      <c r="DU68" s="7">
        <f t="shared" si="130"/>
        <v>2181053632556548.8</v>
      </c>
      <c r="DV68" s="7">
        <f t="shared" si="107"/>
        <v>1.2768110358845308E+16</v>
      </c>
      <c r="DW68" s="7">
        <f t="shared" si="150"/>
        <v>1.100252375647947E+16</v>
      </c>
      <c r="DX68" s="7"/>
      <c r="DY68" s="7">
        <f t="shared" si="131"/>
        <v>1665486538083942.8</v>
      </c>
      <c r="DZ68" s="7">
        <f t="shared" si="151"/>
        <v>1665486538083942.8</v>
      </c>
      <c r="EA68" s="7">
        <f t="shared" si="132"/>
        <v>9749928017359588</v>
      </c>
      <c r="EB68" s="7">
        <f t="shared" si="152"/>
        <v>8401698577162441</v>
      </c>
      <c r="ED68" s="7">
        <f t="shared" ref="ED68:ED131" si="176">DT68*$O68*$E68</f>
        <v>0</v>
      </c>
      <c r="EE68" s="7">
        <f t="shared" ref="EE68:EE131" si="177">DU68*$P68*$E68</f>
        <v>0</v>
      </c>
      <c r="EF68" s="7">
        <f t="shared" ref="EF68:EF131" si="178">DV68*(1-$M68)*$E68</f>
        <v>0</v>
      </c>
      <c r="EG68" s="7"/>
      <c r="EH68" s="7">
        <f t="shared" si="153"/>
        <v>1641659739023359.5</v>
      </c>
      <c r="EI68" s="7">
        <f>'Initial absorption'!$G68*EH68*$E68</f>
        <v>0</v>
      </c>
      <c r="EJ68" s="7">
        <f t="shared" ref="EJ68:EJ131" si="179">DU68*(1-$P68)</f>
        <v>2149440911471552</v>
      </c>
      <c r="EK68" s="7">
        <f>'Initial absorption'!$M68*EJ68*$I68</f>
        <v>0</v>
      </c>
      <c r="EL68" s="7"/>
      <c r="EM68" s="7">
        <f t="shared" ref="EM68:EM131" si="180">DY68*$Q68*$I68</f>
        <v>0</v>
      </c>
      <c r="EN68" s="7">
        <f t="shared" si="93"/>
        <v>0</v>
      </c>
      <c r="EO68" s="7">
        <f t="shared" si="133"/>
        <v>0</v>
      </c>
      <c r="EP68" s="7"/>
      <c r="EQ68" s="7">
        <f>(1 - 'Initial absorption'!$M68)*EJ68</f>
        <v>2093634052761504</v>
      </c>
      <c r="ER68" s="7">
        <f t="shared" ref="ER68:ER131" si="181">DZ68*(1-$R68)</f>
        <v>1641346571687266.3</v>
      </c>
      <c r="ES68" s="7"/>
      <c r="FB68" s="7">
        <f t="shared" si="134"/>
        <v>786033822536143.75</v>
      </c>
      <c r="FC68" s="7">
        <f t="shared" si="135"/>
        <v>786033822536143.75</v>
      </c>
      <c r="FD68" s="7">
        <f t="shared" si="108"/>
        <v>4601522146047595</v>
      </c>
      <c r="FE68" s="7">
        <f t="shared" si="154"/>
        <v>3965219230172260.5</v>
      </c>
      <c r="FF68" s="7"/>
      <c r="FG68" s="7">
        <f t="shared" si="136"/>
        <v>426230273339743.38</v>
      </c>
      <c r="FH68" s="7">
        <f t="shared" si="155"/>
        <v>426230273339743.38</v>
      </c>
      <c r="FI68" s="7">
        <f t="shared" si="137"/>
        <v>2495195481233332</v>
      </c>
      <c r="FJ68" s="7">
        <f t="shared" si="156"/>
        <v>2150157445992872</v>
      </c>
      <c r="FL68" s="7">
        <f t="shared" ref="FL68:FL131" si="182">FB68*$O68*$E68</f>
        <v>0</v>
      </c>
      <c r="FM68" s="7">
        <f t="shared" ref="FM68:FM131" si="183">FC68*$P68*$E68</f>
        <v>0</v>
      </c>
      <c r="FN68" s="7">
        <f t="shared" ref="FN68:FN131" si="184">FD68*(1-$M68)*$E68</f>
        <v>0</v>
      </c>
      <c r="FO68" s="7"/>
      <c r="FP68" s="7">
        <f t="shared" si="157"/>
        <v>420132533823885.63</v>
      </c>
      <c r="FQ68" s="7">
        <f>'Initial absorption'!$G68*FP68*$E68</f>
        <v>0</v>
      </c>
      <c r="FR68" s="7">
        <f t="shared" ref="FR68:FR131" si="185">FC68*(1-$P68)</f>
        <v>774640857400260.25</v>
      </c>
      <c r="FS68" s="7">
        <f>'Initial absorption'!$M68*FR68*$I68</f>
        <v>0</v>
      </c>
      <c r="FT68" s="7"/>
      <c r="FU68" s="7">
        <f t="shared" ref="FU68:FU131" si="186">FG68*$Q68*$I68</f>
        <v>0</v>
      </c>
      <c r="FV68" s="7">
        <f t="shared" si="94"/>
        <v>0</v>
      </c>
      <c r="FW68" s="7">
        <f t="shared" si="138"/>
        <v>0</v>
      </c>
      <c r="FX68" s="7"/>
      <c r="FY68" s="7">
        <f>(1 - 'Initial absorption'!$M68)*FR68</f>
        <v>754528523700251.5</v>
      </c>
      <c r="FZ68" s="7">
        <f t="shared" ref="FZ68:FZ131" si="187">FH68*(1-$R68)</f>
        <v>420052388235067.06</v>
      </c>
      <c r="GA68" s="7"/>
    </row>
    <row r="69" spans="3:183" x14ac:dyDescent="0.25">
      <c r="C69">
        <v>615</v>
      </c>
      <c r="D69">
        <f>'Input spectra'!B69</f>
        <v>0</v>
      </c>
      <c r="E69">
        <f>'Initial absorption'!I69</f>
        <v>0</v>
      </c>
      <c r="F69">
        <f>'Input spectra'!C69</f>
        <v>2.86282816895815E-3</v>
      </c>
      <c r="G69">
        <f t="shared" si="158"/>
        <v>3.7825119666956743E-4</v>
      </c>
      <c r="H69">
        <f>'Input spectra'!D69</f>
        <v>0</v>
      </c>
      <c r="I69">
        <f>'Initial absorption'!O69</f>
        <v>0</v>
      </c>
      <c r="J69">
        <f>'Input spectra'!E69</f>
        <v>0.231010793892648</v>
      </c>
      <c r="K69">
        <f t="shared" si="159"/>
        <v>2.2534604772051246E-2</v>
      </c>
      <c r="M69">
        <f>'Reaching edge prob after ems 1'!$EZ70</f>
        <v>0.86201259735097113</v>
      </c>
      <c r="N69">
        <f>'Reaching edge prob after ems 2'!$EZ70</f>
        <v>0.86201259735097113</v>
      </c>
      <c r="O69">
        <f>1-EXP(-'Reaching edge prob after ems 1'!FC70*_k_in_ec_correction*($D69*_c1+'Input spectra'!S69))</f>
        <v>1.427258591674585E-2</v>
      </c>
      <c r="P69">
        <f>1-EXP(-(_t-'Reaching edge prob after ems 1'!FC70)*_k_in_ec_correction*($D69*_c1+'Input spectra'!S69))</f>
        <v>1.4459730862805942E-2</v>
      </c>
      <c r="Q69">
        <f>1-EXP(-'Reaching edge prob after ems 2'!FC70*_k_in_ec_correction*($H69*_c2+'Input spectra'!S69))</f>
        <v>1.427258591674585E-2</v>
      </c>
      <c r="R69">
        <f>1-EXP(-(_t-'Reaching edge prob after ems 2'!FC70)*_k_in_ec_correction*($H69*_c2+'Input spectra'!S69))</f>
        <v>1.4459730862805942E-2</v>
      </c>
      <c r="S69" s="16"/>
      <c r="T69" s="16"/>
      <c r="V69" s="7">
        <f t="shared" si="109"/>
        <v>1.3636665405083598E+16</v>
      </c>
      <c r="W69" s="7">
        <f t="shared" si="110"/>
        <v>1.3636665405083598E+16</v>
      </c>
      <c r="X69" s="7">
        <f t="shared" si="111"/>
        <v>7.9830429760988944E+16</v>
      </c>
      <c r="Y69" s="7">
        <f t="shared" si="139"/>
        <v>6.8814836105914344E+16</v>
      </c>
      <c r="Z69" s="7"/>
      <c r="AA69" s="7">
        <f t="shared" si="112"/>
        <v>1.1221237218595902E+17</v>
      </c>
      <c r="AB69" s="7">
        <f t="shared" si="113"/>
        <v>1.1221237218595902E+17</v>
      </c>
      <c r="AC69" s="7">
        <f t="shared" si="114"/>
        <v>6.569026686513641E+17</v>
      </c>
      <c r="AD69" s="7">
        <f t="shared" si="140"/>
        <v>5.6625837561094675E+17</v>
      </c>
      <c r="AF69" s="7">
        <f t="shared" si="115"/>
        <v>0</v>
      </c>
      <c r="AG69" s="7">
        <f t="shared" si="160"/>
        <v>0</v>
      </c>
      <c r="AH69" s="7">
        <f t="shared" si="116"/>
        <v>0</v>
      </c>
      <c r="AI69" s="7"/>
      <c r="AJ69" s="7">
        <f t="shared" si="141"/>
        <v>1.1061081146301306E+17</v>
      </c>
      <c r="AK69" s="7">
        <f>'Initial absorption'!$G69*AJ69*$E69</f>
        <v>0</v>
      </c>
      <c r="AL69" s="7">
        <f t="shared" si="161"/>
        <v>1.3439482893459952E+16</v>
      </c>
      <c r="AM69" s="7">
        <f>'Initial absorption'!$M69*AL69*$I69</f>
        <v>0</v>
      </c>
      <c r="AN69" s="7"/>
      <c r="AO69" s="7">
        <f t="shared" si="117"/>
        <v>0</v>
      </c>
      <c r="AP69" s="7">
        <f t="shared" si="162"/>
        <v>0</v>
      </c>
      <c r="AQ69" s="7">
        <f t="shared" si="118"/>
        <v>0</v>
      </c>
      <c r="AR69" s="7"/>
      <c r="AS69" s="7">
        <f>(1 - 'Initial absorption'!$M69)*AL69</f>
        <v>1.3091368461244912E+16</v>
      </c>
      <c r="AT69" s="7">
        <f t="shared" si="163"/>
        <v>1.1058981148467304E+17</v>
      </c>
      <c r="AU69" s="7"/>
      <c r="BD69" s="7">
        <f t="shared" si="119"/>
        <v>4945089042111641</v>
      </c>
      <c r="BE69" s="7">
        <f t="shared" si="120"/>
        <v>4945089042111641</v>
      </c>
      <c r="BF69" s="7">
        <f t="shared" si="105"/>
        <v>2.8949055484705528E+16</v>
      </c>
      <c r="BG69" s="7">
        <f t="shared" si="142"/>
        <v>2.4954450509228388E+16</v>
      </c>
      <c r="BH69" s="7"/>
      <c r="BI69" s="7">
        <f t="shared" si="121"/>
        <v>2.6511278782555936E+16</v>
      </c>
      <c r="BJ69" s="7">
        <f t="shared" si="143"/>
        <v>2.6511278782555936E+16</v>
      </c>
      <c r="BK69" s="7">
        <f t="shared" si="122"/>
        <v>1.5519972924875424E+17</v>
      </c>
      <c r="BL69" s="7">
        <f t="shared" si="144"/>
        <v>1.3378412171788613E+17</v>
      </c>
      <c r="BN69" s="7">
        <f t="shared" si="164"/>
        <v>0</v>
      </c>
      <c r="BO69" s="7">
        <f t="shared" si="165"/>
        <v>0</v>
      </c>
      <c r="BP69" s="7">
        <f t="shared" si="166"/>
        <v>0</v>
      </c>
      <c r="BQ69" s="7"/>
      <c r="BR69" s="7">
        <f t="shared" si="145"/>
        <v>2.6132894278369104E+16</v>
      </c>
      <c r="BS69" s="7">
        <f>'Initial absorption'!$G69*BR69*$E69</f>
        <v>0</v>
      </c>
      <c r="BT69" s="7">
        <f t="shared" si="167"/>
        <v>4873584385470096</v>
      </c>
      <c r="BU69" s="7">
        <f>'Initial absorption'!$M69*BT69*$I69</f>
        <v>0</v>
      </c>
      <c r="BV69" s="7"/>
      <c r="BW69" s="7">
        <f t="shared" si="168"/>
        <v>0</v>
      </c>
      <c r="BX69" s="7">
        <f t="shared" si="91"/>
        <v>0</v>
      </c>
      <c r="BY69" s="7">
        <f t="shared" si="123"/>
        <v>0</v>
      </c>
      <c r="BZ69" s="7"/>
      <c r="CA69" s="7">
        <f>(1 - 'Initial absorption'!$M69)*BT69</f>
        <v>4747347009028655</v>
      </c>
      <c r="CB69" s="7">
        <f t="shared" si="169"/>
        <v>2.612793282653136E+16</v>
      </c>
      <c r="CC69" s="7"/>
      <c r="CL69" s="7">
        <f t="shared" si="124"/>
        <v>1787755083850032.5</v>
      </c>
      <c r="CM69" s="7">
        <f t="shared" si="125"/>
        <v>1787755083850032.5</v>
      </c>
      <c r="CN69" s="7">
        <f t="shared" si="106"/>
        <v>1.0465700551539344E+16</v>
      </c>
      <c r="CO69" s="7">
        <f t="shared" si="146"/>
        <v>9021565715529922</v>
      </c>
      <c r="CP69" s="7"/>
      <c r="CQ69" s="7">
        <f t="shared" si="126"/>
        <v>6381367109251422</v>
      </c>
      <c r="CR69" s="7">
        <f t="shared" si="147"/>
        <v>6381367109251422</v>
      </c>
      <c r="CS69" s="7">
        <f t="shared" si="127"/>
        <v>3.7357173741629816E+16</v>
      </c>
      <c r="CT69" s="7">
        <f t="shared" si="148"/>
        <v>3.2202354366713816E+16</v>
      </c>
      <c r="CV69" s="7">
        <f t="shared" si="170"/>
        <v>0</v>
      </c>
      <c r="CW69" s="7">
        <f t="shared" si="171"/>
        <v>0</v>
      </c>
      <c r="CX69" s="7">
        <f t="shared" si="172"/>
        <v>0</v>
      </c>
      <c r="CY69" s="7"/>
      <c r="CZ69" s="7">
        <f t="shared" si="149"/>
        <v>6290288498918335</v>
      </c>
      <c r="DA69" s="7">
        <f>'Initial absorption'!$G69*CZ69*$E69</f>
        <v>0</v>
      </c>
      <c r="DB69" s="7">
        <f t="shared" si="173"/>
        <v>1761904626488948</v>
      </c>
      <c r="DC69" s="7">
        <f>'Initial absorption'!$M69*DB69*$I69</f>
        <v>0</v>
      </c>
      <c r="DD69" s="7"/>
      <c r="DE69" s="7">
        <f t="shared" si="174"/>
        <v>0</v>
      </c>
      <c r="DF69" s="7">
        <f t="shared" si="92"/>
        <v>0</v>
      </c>
      <c r="DG69" s="7">
        <f t="shared" si="128"/>
        <v>0</v>
      </c>
      <c r="DH69" s="7"/>
      <c r="DI69" s="7">
        <f>(1 - 'Initial absorption'!$M69)*DB69</f>
        <v>1716267124396830.8</v>
      </c>
      <c r="DJ69" s="7">
        <f t="shared" si="175"/>
        <v>6289094258314884</v>
      </c>
      <c r="DK69" s="7"/>
      <c r="DT69" s="7">
        <f t="shared" si="129"/>
        <v>645071138163536.63</v>
      </c>
      <c r="DU69" s="7">
        <f t="shared" si="130"/>
        <v>645071138163536.63</v>
      </c>
      <c r="DV69" s="7">
        <f t="shared" si="107"/>
        <v>3776312218294081.5</v>
      </c>
      <c r="DW69" s="7">
        <f t="shared" si="150"/>
        <v>3255228703699888.5</v>
      </c>
      <c r="DX69" s="7"/>
      <c r="DY69" s="7">
        <f t="shared" si="131"/>
        <v>1576865725576855.3</v>
      </c>
      <c r="DZ69" s="7">
        <f t="shared" si="151"/>
        <v>1576865725576855.3</v>
      </c>
      <c r="EA69" s="7">
        <f t="shared" si="132"/>
        <v>9231132744611204</v>
      </c>
      <c r="EB69" s="7">
        <f t="shared" si="152"/>
        <v>7957352713673903</v>
      </c>
      <c r="ED69" s="7">
        <f t="shared" si="176"/>
        <v>0</v>
      </c>
      <c r="EE69" s="7">
        <f t="shared" si="177"/>
        <v>0</v>
      </c>
      <c r="EF69" s="7">
        <f t="shared" si="178"/>
        <v>0</v>
      </c>
      <c r="EG69" s="7"/>
      <c r="EH69" s="7">
        <f t="shared" si="153"/>
        <v>1554359774029387.8</v>
      </c>
      <c r="EI69" s="7">
        <f>'Initial absorption'!$G69*EH69*$E69</f>
        <v>0</v>
      </c>
      <c r="EJ69" s="7">
        <f t="shared" si="179"/>
        <v>635743583118328</v>
      </c>
      <c r="EK69" s="7">
        <f>'Initial absorption'!$M69*EJ69*$I69</f>
        <v>0</v>
      </c>
      <c r="EL69" s="7"/>
      <c r="EM69" s="7">
        <f t="shared" si="180"/>
        <v>0</v>
      </c>
      <c r="EN69" s="7">
        <f t="shared" si="93"/>
        <v>0</v>
      </c>
      <c r="EO69" s="7">
        <f t="shared" si="133"/>
        <v>0</v>
      </c>
      <c r="EP69" s="7"/>
      <c r="EQ69" s="7">
        <f>(1 - 'Initial absorption'!$M69)*EJ69</f>
        <v>619276318847372.38</v>
      </c>
      <c r="ER69" s="7">
        <f t="shared" si="181"/>
        <v>1554064671578230.8</v>
      </c>
      <c r="ES69" s="7"/>
      <c r="FB69" s="7">
        <f t="shared" si="134"/>
        <v>232478342104812.59</v>
      </c>
      <c r="FC69" s="7">
        <f t="shared" si="135"/>
        <v>232478342104812.59</v>
      </c>
      <c r="FD69" s="7">
        <f t="shared" si="108"/>
        <v>1360951919626250.3</v>
      </c>
      <c r="FE69" s="7">
        <f t="shared" si="154"/>
        <v>1173157699106814</v>
      </c>
      <c r="FF69" s="7"/>
      <c r="FG69" s="7">
        <f t="shared" si="136"/>
        <v>403550490420608.06</v>
      </c>
      <c r="FH69" s="7">
        <f t="shared" si="155"/>
        <v>403550490420608.06</v>
      </c>
      <c r="FI69" s="7">
        <f t="shared" si="137"/>
        <v>2362425719452306.5</v>
      </c>
      <c r="FJ69" s="7">
        <f t="shared" si="156"/>
        <v>2036440730473819.3</v>
      </c>
      <c r="FL69" s="7">
        <f t="shared" si="182"/>
        <v>0</v>
      </c>
      <c r="FM69" s="7">
        <f t="shared" si="183"/>
        <v>0</v>
      </c>
      <c r="FN69" s="7">
        <f t="shared" si="184"/>
        <v>0</v>
      </c>
      <c r="FO69" s="7"/>
      <c r="FP69" s="7">
        <f t="shared" si="157"/>
        <v>397790781374335</v>
      </c>
      <c r="FQ69" s="7">
        <f>'Initial absorption'!$G69*FP69*$E69</f>
        <v>0</v>
      </c>
      <c r="FR69" s="7">
        <f t="shared" si="185"/>
        <v>229116767846545.69</v>
      </c>
      <c r="FS69" s="7">
        <f>'Initial absorption'!$M69*FR69*$I69</f>
        <v>0</v>
      </c>
      <c r="FT69" s="7"/>
      <c r="FU69" s="7">
        <f t="shared" si="186"/>
        <v>0</v>
      </c>
      <c r="FV69" s="7">
        <f t="shared" si="94"/>
        <v>0</v>
      </c>
      <c r="FW69" s="7">
        <f t="shared" si="138"/>
        <v>0</v>
      </c>
      <c r="FX69" s="7"/>
      <c r="FY69" s="7">
        <f>(1 - 'Initial absorption'!$M69)*FR69</f>
        <v>223182101000944.19</v>
      </c>
      <c r="FZ69" s="7">
        <f t="shared" si="187"/>
        <v>397715258939572.75</v>
      </c>
      <c r="GA69" s="7"/>
    </row>
    <row r="70" spans="3:183" x14ac:dyDescent="0.25">
      <c r="C70">
        <v>620</v>
      </c>
      <c r="D70">
        <f>'Input spectra'!B70</f>
        <v>0</v>
      </c>
      <c r="E70">
        <f>'Initial absorption'!I70</f>
        <v>0</v>
      </c>
      <c r="F70">
        <f>'Input spectra'!C70</f>
        <v>0</v>
      </c>
      <c r="G70">
        <f t="shared" si="158"/>
        <v>0</v>
      </c>
      <c r="H70">
        <f>'Input spectra'!D70</f>
        <v>0</v>
      </c>
      <c r="I70">
        <f>'Initial absorption'!O70</f>
        <v>0</v>
      </c>
      <c r="J70">
        <f>'Input spectra'!E70</f>
        <v>0.20085685665167699</v>
      </c>
      <c r="K70">
        <f t="shared" si="159"/>
        <v>1.9593153220820742E-2</v>
      </c>
      <c r="M70">
        <f>'Reaching edge prob after ems 1'!$EZ71</f>
        <v>0.86277264064554904</v>
      </c>
      <c r="N70">
        <f>'Reaching edge prob after ems 2'!$EZ71</f>
        <v>0.86277264064554904</v>
      </c>
      <c r="O70">
        <f>1-EXP(-'Reaching edge prob after ems 1'!FC71*_k_in_ec_correction*($D70*_c1+'Input spectra'!S70))</f>
        <v>1.4185605946107405E-2</v>
      </c>
      <c r="P70">
        <f>1-EXP(-(_t-'Reaching edge prob after ems 1'!FC71)*_k_in_ec_correction*($D70*_c1+'Input spectra'!S70))</f>
        <v>1.4370462081328195E-2</v>
      </c>
      <c r="Q70">
        <f>1-EXP(-'Reaching edge prob after ems 2'!FC71*_k_in_ec_correction*($H70*_c2+'Input spectra'!S70))</f>
        <v>1.4185605946107405E-2</v>
      </c>
      <c r="R70">
        <f>1-EXP(-(_t-'Reaching edge prob after ems 2'!FC71)*_k_in_ec_correction*($H70*_c2+'Input spectra'!S70))</f>
        <v>1.4370462081328195E-2</v>
      </c>
      <c r="S70" s="16"/>
      <c r="T70" s="16"/>
      <c r="V70" s="7">
        <f t="shared" si="109"/>
        <v>0</v>
      </c>
      <c r="W70" s="7">
        <f t="shared" si="110"/>
        <v>0</v>
      </c>
      <c r="X70" s="7">
        <f t="shared" si="111"/>
        <v>0</v>
      </c>
      <c r="Y70" s="7">
        <f t="shared" si="139"/>
        <v>0</v>
      </c>
      <c r="Z70" s="7"/>
      <c r="AA70" s="7">
        <f t="shared" si="112"/>
        <v>9.756524348889784E+16</v>
      </c>
      <c r="AB70" s="7">
        <f t="shared" si="113"/>
        <v>9.756524348889784E+16</v>
      </c>
      <c r="AC70" s="7">
        <f t="shared" si="114"/>
        <v>5.7115688374598605E+17</v>
      </c>
      <c r="AD70" s="7">
        <f t="shared" si="140"/>
        <v>4.9277853281240723E+17</v>
      </c>
      <c r="AF70" s="7">
        <f t="shared" si="115"/>
        <v>0</v>
      </c>
      <c r="AG70" s="7">
        <f t="shared" si="160"/>
        <v>0</v>
      </c>
      <c r="AH70" s="7">
        <f t="shared" si="116"/>
        <v>0</v>
      </c>
      <c r="AI70" s="7"/>
      <c r="AJ70" s="7">
        <f t="shared" si="141"/>
        <v>9.618122139072832E+16</v>
      </c>
      <c r="AK70" s="7">
        <f>'Initial absorption'!$G70*AJ70*$E70</f>
        <v>0</v>
      </c>
      <c r="AL70" s="7">
        <f t="shared" si="161"/>
        <v>0</v>
      </c>
      <c r="AM70" s="7">
        <f>'Initial absorption'!$M70*AL70*$I70</f>
        <v>0</v>
      </c>
      <c r="AN70" s="7"/>
      <c r="AO70" s="7">
        <f t="shared" si="117"/>
        <v>0</v>
      </c>
      <c r="AP70" s="7">
        <f t="shared" si="162"/>
        <v>0</v>
      </c>
      <c r="AQ70" s="7">
        <f t="shared" si="118"/>
        <v>0</v>
      </c>
      <c r="AR70" s="7"/>
      <c r="AS70" s="7">
        <f>(1 - 'Initial absorption'!$M70)*AL70</f>
        <v>0</v>
      </c>
      <c r="AT70" s="7">
        <f t="shared" si="163"/>
        <v>9.6163185856885088E+16</v>
      </c>
      <c r="AU70" s="7"/>
      <c r="BD70" s="7">
        <f t="shared" si="119"/>
        <v>0</v>
      </c>
      <c r="BE70" s="7">
        <f t="shared" si="120"/>
        <v>0</v>
      </c>
      <c r="BF70" s="7">
        <f t="shared" si="105"/>
        <v>0</v>
      </c>
      <c r="BG70" s="7">
        <f t="shared" si="142"/>
        <v>0</v>
      </c>
      <c r="BH70" s="7"/>
      <c r="BI70" s="7">
        <f t="shared" si="121"/>
        <v>2.3050750280331172E+16</v>
      </c>
      <c r="BJ70" s="7">
        <f t="shared" si="143"/>
        <v>2.3050750280331172E+16</v>
      </c>
      <c r="BK70" s="7">
        <f t="shared" si="122"/>
        <v>1.3494144253961718E+17</v>
      </c>
      <c r="BL70" s="7">
        <f t="shared" si="144"/>
        <v>1.1642378471242514E+17</v>
      </c>
      <c r="BN70" s="7">
        <f t="shared" si="164"/>
        <v>0</v>
      </c>
      <c r="BO70" s="7">
        <f t="shared" si="165"/>
        <v>0</v>
      </c>
      <c r="BP70" s="7">
        <f t="shared" si="166"/>
        <v>0</v>
      </c>
      <c r="BQ70" s="7"/>
      <c r="BR70" s="7">
        <f t="shared" si="145"/>
        <v>2.2723761420092268E+16</v>
      </c>
      <c r="BS70" s="7">
        <f>'Initial absorption'!$G70*BR70*$E70</f>
        <v>0</v>
      </c>
      <c r="BT70" s="7">
        <f t="shared" si="167"/>
        <v>0</v>
      </c>
      <c r="BU70" s="7">
        <f>'Initial absorption'!$M70*BT70*$I70</f>
        <v>0</v>
      </c>
      <c r="BV70" s="7"/>
      <c r="BW70" s="7">
        <f t="shared" si="168"/>
        <v>0</v>
      </c>
      <c r="BX70" s="7">
        <f t="shared" si="91"/>
        <v>0</v>
      </c>
      <c r="BY70" s="7">
        <f t="shared" si="123"/>
        <v>0</v>
      </c>
      <c r="BZ70" s="7"/>
      <c r="CA70" s="7">
        <f>(1 - 'Initial absorption'!$M70)*BT70</f>
        <v>0</v>
      </c>
      <c r="CB70" s="7">
        <f t="shared" si="169"/>
        <v>2.2719500347481508E+16</v>
      </c>
      <c r="CC70" s="7"/>
      <c r="CL70" s="7">
        <f t="shared" si="124"/>
        <v>0</v>
      </c>
      <c r="CM70" s="7">
        <f t="shared" si="125"/>
        <v>0</v>
      </c>
      <c r="CN70" s="7">
        <f t="shared" si="106"/>
        <v>0</v>
      </c>
      <c r="CO70" s="7">
        <f t="shared" si="146"/>
        <v>0</v>
      </c>
      <c r="CP70" s="7"/>
      <c r="CQ70" s="7">
        <f t="shared" si="126"/>
        <v>5548404544682321</v>
      </c>
      <c r="CR70" s="7">
        <f t="shared" si="147"/>
        <v>5548404544682321</v>
      </c>
      <c r="CS70" s="7">
        <f t="shared" si="127"/>
        <v>3.248092595457346E+16</v>
      </c>
      <c r="CT70" s="7">
        <f t="shared" si="148"/>
        <v>2.8023654256439896E+16</v>
      </c>
      <c r="CV70" s="7">
        <f t="shared" si="170"/>
        <v>0</v>
      </c>
      <c r="CW70" s="7">
        <f t="shared" si="171"/>
        <v>0</v>
      </c>
      <c r="CX70" s="7">
        <f t="shared" si="172"/>
        <v>0</v>
      </c>
      <c r="CY70" s="7"/>
      <c r="CZ70" s="7">
        <f t="shared" si="149"/>
        <v>5469697064181866</v>
      </c>
      <c r="DA70" s="7">
        <f>'Initial absorption'!$G70*CZ70*$E70</f>
        <v>0</v>
      </c>
      <c r="DB70" s="7">
        <f t="shared" si="173"/>
        <v>0</v>
      </c>
      <c r="DC70" s="7">
        <f>'Initial absorption'!$M70*DB70*$I70</f>
        <v>0</v>
      </c>
      <c r="DD70" s="7"/>
      <c r="DE70" s="7">
        <f t="shared" si="174"/>
        <v>0</v>
      </c>
      <c r="DF70" s="7">
        <f t="shared" si="92"/>
        <v>0</v>
      </c>
      <c r="DG70" s="7">
        <f t="shared" si="128"/>
        <v>0</v>
      </c>
      <c r="DH70" s="7"/>
      <c r="DI70" s="7">
        <f>(1 - 'Initial absorption'!$M70)*DB70</f>
        <v>0</v>
      </c>
      <c r="DJ70" s="7">
        <f t="shared" si="175"/>
        <v>5468671407561095</v>
      </c>
      <c r="DK70" s="7"/>
      <c r="DT70" s="7">
        <f t="shared" si="129"/>
        <v>0</v>
      </c>
      <c r="DU70" s="7">
        <f t="shared" si="130"/>
        <v>0</v>
      </c>
      <c r="DV70" s="7">
        <f t="shared" si="107"/>
        <v>0</v>
      </c>
      <c r="DW70" s="7">
        <f t="shared" si="150"/>
        <v>0</v>
      </c>
      <c r="DX70" s="7"/>
      <c r="DY70" s="7">
        <f t="shared" si="131"/>
        <v>1371036771330765.5</v>
      </c>
      <c r="DZ70" s="7">
        <f t="shared" si="151"/>
        <v>1371036771330765.5</v>
      </c>
      <c r="EA70" s="7">
        <f t="shared" si="132"/>
        <v>8026189058848053</v>
      </c>
      <c r="EB70" s="7">
        <f t="shared" si="152"/>
        <v>6924776328622749</v>
      </c>
      <c r="ED70" s="7">
        <f t="shared" si="176"/>
        <v>0</v>
      </c>
      <c r="EE70" s="7">
        <f t="shared" si="177"/>
        <v>0</v>
      </c>
      <c r="EF70" s="7">
        <f t="shared" si="178"/>
        <v>0</v>
      </c>
      <c r="EG70" s="7"/>
      <c r="EH70" s="7">
        <f t="shared" si="153"/>
        <v>1351587783955044</v>
      </c>
      <c r="EI70" s="7">
        <f>'Initial absorption'!$G70*EH70*$E70</f>
        <v>0</v>
      </c>
      <c r="EJ70" s="7">
        <f t="shared" si="179"/>
        <v>0</v>
      </c>
      <c r="EK70" s="7">
        <f>'Initial absorption'!$M70*EJ70*$I70</f>
        <v>0</v>
      </c>
      <c r="EL70" s="7"/>
      <c r="EM70" s="7">
        <f t="shared" si="180"/>
        <v>0</v>
      </c>
      <c r="EN70" s="7">
        <f t="shared" si="93"/>
        <v>0</v>
      </c>
      <c r="EO70" s="7">
        <f t="shared" si="133"/>
        <v>0</v>
      </c>
      <c r="EP70" s="7"/>
      <c r="EQ70" s="7">
        <f>(1 - 'Initial absorption'!$M70)*EJ70</f>
        <v>0</v>
      </c>
      <c r="ER70" s="7">
        <f t="shared" si="181"/>
        <v>1351334339396250</v>
      </c>
      <c r="ES70" s="7"/>
      <c r="FB70" s="7">
        <f t="shared" si="134"/>
        <v>0</v>
      </c>
      <c r="FC70" s="7">
        <f t="shared" si="135"/>
        <v>0</v>
      </c>
      <c r="FD70" s="7">
        <f t="shared" si="108"/>
        <v>0</v>
      </c>
      <c r="FE70" s="7">
        <f t="shared" si="154"/>
        <v>0</v>
      </c>
      <c r="FF70" s="7"/>
      <c r="FG70" s="7">
        <f t="shared" si="136"/>
        <v>350874873161957.69</v>
      </c>
      <c r="FH70" s="7">
        <f t="shared" si="155"/>
        <v>350874873161957.69</v>
      </c>
      <c r="FI70" s="7">
        <f t="shared" si="137"/>
        <v>2054057284885025.3</v>
      </c>
      <c r="FJ70" s="7">
        <f t="shared" si="156"/>
        <v>1772184427717480</v>
      </c>
      <c r="FL70" s="7">
        <f t="shared" si="182"/>
        <v>0</v>
      </c>
      <c r="FM70" s="7">
        <f t="shared" si="183"/>
        <v>0</v>
      </c>
      <c r="FN70" s="7">
        <f t="shared" si="184"/>
        <v>0</v>
      </c>
      <c r="FO70" s="7"/>
      <c r="FP70" s="7">
        <f t="shared" si="157"/>
        <v>345897500474891.75</v>
      </c>
      <c r="FQ70" s="7">
        <f>'Initial absorption'!$G70*FP70*$E70</f>
        <v>0</v>
      </c>
      <c r="FR70" s="7">
        <f t="shared" si="185"/>
        <v>0</v>
      </c>
      <c r="FS70" s="7">
        <f>'Initial absorption'!$M70*FR70*$I70</f>
        <v>0</v>
      </c>
      <c r="FT70" s="7"/>
      <c r="FU70" s="7">
        <f t="shared" si="186"/>
        <v>0</v>
      </c>
      <c r="FV70" s="7">
        <f t="shared" si="94"/>
        <v>0</v>
      </c>
      <c r="FW70" s="7">
        <f t="shared" si="138"/>
        <v>0</v>
      </c>
      <c r="FX70" s="7"/>
      <c r="FY70" s="7">
        <f>(1 - 'Initial absorption'!$M70)*FR70</f>
        <v>0</v>
      </c>
      <c r="FZ70" s="7">
        <f t="shared" si="187"/>
        <v>345832639101892.94</v>
      </c>
      <c r="GA70" s="7"/>
    </row>
    <row r="71" spans="3:183" x14ac:dyDescent="0.25">
      <c r="C71">
        <v>625</v>
      </c>
      <c r="D71">
        <f>'Input spectra'!B71</f>
        <v>0</v>
      </c>
      <c r="E71">
        <f>'Initial absorption'!I71</f>
        <v>0</v>
      </c>
      <c r="F71">
        <f>'Input spectra'!C71</f>
        <v>0</v>
      </c>
      <c r="G71">
        <f t="shared" si="158"/>
        <v>0</v>
      </c>
      <c r="H71">
        <f>'Input spectra'!D71</f>
        <v>0</v>
      </c>
      <c r="I71">
        <f>'Initial absorption'!O71</f>
        <v>0</v>
      </c>
      <c r="J71">
        <f>'Input spectra'!E71</f>
        <v>0.17070291941070601</v>
      </c>
      <c r="K71">
        <f t="shared" si="159"/>
        <v>1.6651701669590246E-2</v>
      </c>
      <c r="M71">
        <f>'Reaching edge prob after ems 1'!$EZ72</f>
        <v>0.86353373023128466</v>
      </c>
      <c r="N71">
        <f>'Reaching edge prob after ems 2'!$EZ72</f>
        <v>0.86353373023128466</v>
      </c>
      <c r="O71">
        <f>1-EXP(-'Reaching edge prob after ems 1'!FC72*_k_in_ec_correction*($D71*_c1+'Input spectra'!S71))</f>
        <v>1.4098611155458296E-2</v>
      </c>
      <c r="P71">
        <f>1-EXP(-(_t-'Reaching edge prob after ems 1'!FC72)*_k_in_ec_correction*($D71*_c1+'Input spectra'!S71))</f>
        <v>1.4281192357645134E-2</v>
      </c>
      <c r="Q71">
        <f>1-EXP(-'Reaching edge prob after ems 2'!FC72*_k_in_ec_correction*($H71*_c2+'Input spectra'!S71))</f>
        <v>1.4098611155458296E-2</v>
      </c>
      <c r="R71">
        <f>1-EXP(-(_t-'Reaching edge prob after ems 2'!FC72)*_k_in_ec_correction*($H71*_c2+'Input spectra'!S71))</f>
        <v>1.4281192357645134E-2</v>
      </c>
      <c r="S71" s="16"/>
      <c r="T71" s="16"/>
      <c r="V71" s="7">
        <f t="shared" si="109"/>
        <v>0</v>
      </c>
      <c r="W71" s="7">
        <f t="shared" si="110"/>
        <v>0</v>
      </c>
      <c r="X71" s="7">
        <f t="shared" si="111"/>
        <v>0</v>
      </c>
      <c r="Y71" s="7">
        <f t="shared" si="139"/>
        <v>0</v>
      </c>
      <c r="Z71" s="7"/>
      <c r="AA71" s="7">
        <f t="shared" si="112"/>
        <v>8.2918114791836688E+16</v>
      </c>
      <c r="AB71" s="7">
        <f t="shared" si="113"/>
        <v>8.2918114791836688E+16</v>
      </c>
      <c r="AC71" s="7">
        <f t="shared" si="114"/>
        <v>4.8541109884060819E+17</v>
      </c>
      <c r="AD71" s="7">
        <f t="shared" si="140"/>
        <v>4.1916885687749722E+17</v>
      </c>
      <c r="AF71" s="7">
        <f t="shared" si="115"/>
        <v>0</v>
      </c>
      <c r="AG71" s="7">
        <f t="shared" si="160"/>
        <v>0</v>
      </c>
      <c r="AH71" s="7">
        <f t="shared" si="116"/>
        <v>0</v>
      </c>
      <c r="AI71" s="7"/>
      <c r="AJ71" s="7">
        <f t="shared" si="141"/>
        <v>8.1749084533642928E+16</v>
      </c>
      <c r="AK71" s="7">
        <f>'Initial absorption'!$G71*AJ71*$E71</f>
        <v>0</v>
      </c>
      <c r="AL71" s="7">
        <f t="shared" si="161"/>
        <v>0</v>
      </c>
      <c r="AM71" s="7">
        <f>'Initial absorption'!$M71*AL71*$I71</f>
        <v>0</v>
      </c>
      <c r="AN71" s="7"/>
      <c r="AO71" s="7">
        <f t="shared" si="117"/>
        <v>0</v>
      </c>
      <c r="AP71" s="7">
        <f t="shared" si="162"/>
        <v>0</v>
      </c>
      <c r="AQ71" s="7">
        <f t="shared" si="118"/>
        <v>0</v>
      </c>
      <c r="AR71" s="7"/>
      <c r="AS71" s="7">
        <f>(1 - 'Initial absorption'!$M71)*AL71</f>
        <v>0</v>
      </c>
      <c r="AT71" s="7">
        <f t="shared" si="163"/>
        <v>8.1733945244561168E+16</v>
      </c>
      <c r="AU71" s="7"/>
      <c r="BD71" s="7">
        <f t="shared" si="119"/>
        <v>0</v>
      </c>
      <c r="BE71" s="7">
        <f t="shared" si="120"/>
        <v>0</v>
      </c>
      <c r="BF71" s="7">
        <f t="shared" si="105"/>
        <v>0</v>
      </c>
      <c r="BG71" s="7">
        <f t="shared" si="142"/>
        <v>0</v>
      </c>
      <c r="BH71" s="7"/>
      <c r="BI71" s="7">
        <f t="shared" si="121"/>
        <v>1.959022177810642E+16</v>
      </c>
      <c r="BJ71" s="7">
        <f t="shared" si="143"/>
        <v>1.959022177810642E+16</v>
      </c>
      <c r="BK71" s="7">
        <f t="shared" si="122"/>
        <v>1.1468315583048019E+17</v>
      </c>
      <c r="BL71" s="7">
        <f t="shared" si="144"/>
        <v>9.9032773348990256E+16</v>
      </c>
      <c r="BN71" s="7">
        <f t="shared" si="164"/>
        <v>0</v>
      </c>
      <c r="BO71" s="7">
        <f t="shared" si="165"/>
        <v>0</v>
      </c>
      <c r="BP71" s="7">
        <f t="shared" si="166"/>
        <v>0</v>
      </c>
      <c r="BQ71" s="7"/>
      <c r="BR71" s="7">
        <f t="shared" si="145"/>
        <v>1.9314026858807708E+16</v>
      </c>
      <c r="BS71" s="7">
        <f>'Initial absorption'!$G71*BR71*$E71</f>
        <v>0</v>
      </c>
      <c r="BT71" s="7">
        <f t="shared" si="167"/>
        <v>0</v>
      </c>
      <c r="BU71" s="7">
        <f>'Initial absorption'!$M71*BT71*$I71</f>
        <v>0</v>
      </c>
      <c r="BV71" s="7"/>
      <c r="BW71" s="7">
        <f t="shared" si="168"/>
        <v>0</v>
      </c>
      <c r="BX71" s="7">
        <f t="shared" si="91"/>
        <v>0</v>
      </c>
      <c r="BY71" s="7">
        <f t="shared" si="123"/>
        <v>0</v>
      </c>
      <c r="BZ71" s="7"/>
      <c r="CA71" s="7">
        <f>(1 - 'Initial absorption'!$M71)*BT71</f>
        <v>0</v>
      </c>
      <c r="CB71" s="7">
        <f t="shared" si="169"/>
        <v>1.9310450052564352E+16</v>
      </c>
      <c r="CC71" s="7"/>
      <c r="CL71" s="7">
        <f t="shared" si="124"/>
        <v>0</v>
      </c>
      <c r="CM71" s="7">
        <f t="shared" si="125"/>
        <v>0</v>
      </c>
      <c r="CN71" s="7">
        <f t="shared" si="106"/>
        <v>0</v>
      </c>
      <c r="CO71" s="7">
        <f t="shared" si="146"/>
        <v>0</v>
      </c>
      <c r="CP71" s="7"/>
      <c r="CQ71" s="7">
        <f t="shared" si="126"/>
        <v>4715441980113222</v>
      </c>
      <c r="CR71" s="7">
        <f t="shared" si="147"/>
        <v>4715441980113222</v>
      </c>
      <c r="CS71" s="7">
        <f t="shared" si="127"/>
        <v>2.7604678167517116E+16</v>
      </c>
      <c r="CT71" s="7">
        <f t="shared" si="148"/>
        <v>2.383757070983016E+16</v>
      </c>
      <c r="CV71" s="7">
        <f t="shared" si="170"/>
        <v>0</v>
      </c>
      <c r="CW71" s="7">
        <f t="shared" si="171"/>
        <v>0</v>
      </c>
      <c r="CX71" s="7">
        <f t="shared" si="172"/>
        <v>0</v>
      </c>
      <c r="CY71" s="7"/>
      <c r="CZ71" s="7">
        <f t="shared" si="149"/>
        <v>4648960797209481</v>
      </c>
      <c r="DA71" s="7">
        <f>'Initial absorption'!$G71*CZ71*$E71</f>
        <v>0</v>
      </c>
      <c r="DB71" s="7">
        <f t="shared" si="173"/>
        <v>0</v>
      </c>
      <c r="DC71" s="7">
        <f>'Initial absorption'!$M71*DB71*$I71</f>
        <v>0</v>
      </c>
      <c r="DD71" s="7"/>
      <c r="DE71" s="7">
        <f t="shared" si="174"/>
        <v>0</v>
      </c>
      <c r="DF71" s="7">
        <f t="shared" si="92"/>
        <v>0</v>
      </c>
      <c r="DG71" s="7">
        <f t="shared" si="128"/>
        <v>0</v>
      </c>
      <c r="DH71" s="7"/>
      <c r="DI71" s="7">
        <f>(1 - 'Initial absorption'!$M71)*DB71</f>
        <v>0</v>
      </c>
      <c r="DJ71" s="7">
        <f t="shared" si="175"/>
        <v>4648099846143910</v>
      </c>
      <c r="DK71" s="7"/>
      <c r="DT71" s="7">
        <f t="shared" si="129"/>
        <v>0</v>
      </c>
      <c r="DU71" s="7">
        <f t="shared" si="130"/>
        <v>0</v>
      </c>
      <c r="DV71" s="7">
        <f t="shared" si="107"/>
        <v>0</v>
      </c>
      <c r="DW71" s="7">
        <f t="shared" si="150"/>
        <v>0</v>
      </c>
      <c r="DX71" s="7"/>
      <c r="DY71" s="7">
        <f t="shared" si="131"/>
        <v>1165207817084676</v>
      </c>
      <c r="DZ71" s="7">
        <f t="shared" si="151"/>
        <v>1165207817084676</v>
      </c>
      <c r="EA71" s="7">
        <f t="shared" si="132"/>
        <v>6821245373084904</v>
      </c>
      <c r="EB71" s="7">
        <f t="shared" si="152"/>
        <v>5890375461842898</v>
      </c>
      <c r="ED71" s="7">
        <f t="shared" si="176"/>
        <v>0</v>
      </c>
      <c r="EE71" s="7">
        <f t="shared" si="177"/>
        <v>0</v>
      </c>
      <c r="EF71" s="7">
        <f t="shared" si="178"/>
        <v>0</v>
      </c>
      <c r="EG71" s="7"/>
      <c r="EH71" s="7">
        <f t="shared" si="153"/>
        <v>1148780005156298.8</v>
      </c>
      <c r="EI71" s="7">
        <f>'Initial absorption'!$G71*EH71*$E71</f>
        <v>0</v>
      </c>
      <c r="EJ71" s="7">
        <f t="shared" si="179"/>
        <v>0</v>
      </c>
      <c r="EK71" s="7">
        <f>'Initial absorption'!$M71*EJ71*$I71</f>
        <v>0</v>
      </c>
      <c r="EL71" s="7"/>
      <c r="EM71" s="7">
        <f t="shared" si="180"/>
        <v>0</v>
      </c>
      <c r="EN71" s="7">
        <f t="shared" si="93"/>
        <v>0</v>
      </c>
      <c r="EO71" s="7">
        <f t="shared" si="133"/>
        <v>0</v>
      </c>
      <c r="EP71" s="7"/>
      <c r="EQ71" s="7">
        <f>(1 - 'Initial absorption'!$M71)*EJ71</f>
        <v>0</v>
      </c>
      <c r="ER71" s="7">
        <f t="shared" si="181"/>
        <v>1148567260112258</v>
      </c>
      <c r="ES71" s="7"/>
      <c r="FB71" s="7">
        <f t="shared" si="134"/>
        <v>0</v>
      </c>
      <c r="FC71" s="7">
        <f t="shared" si="135"/>
        <v>0</v>
      </c>
      <c r="FD71" s="7">
        <f t="shared" si="108"/>
        <v>0</v>
      </c>
      <c r="FE71" s="7">
        <f t="shared" si="154"/>
        <v>0</v>
      </c>
      <c r="FF71" s="7"/>
      <c r="FG71" s="7">
        <f t="shared" si="136"/>
        <v>298199255903307.38</v>
      </c>
      <c r="FH71" s="7">
        <f t="shared" si="155"/>
        <v>298199255903307.38</v>
      </c>
      <c r="FI71" s="7">
        <f t="shared" si="137"/>
        <v>1745688850317744.8</v>
      </c>
      <c r="FJ71" s="7">
        <f t="shared" si="156"/>
        <v>1507461204738044.8</v>
      </c>
      <c r="FL71" s="7">
        <f t="shared" si="182"/>
        <v>0</v>
      </c>
      <c r="FM71" s="7">
        <f t="shared" si="183"/>
        <v>0</v>
      </c>
      <c r="FN71" s="7">
        <f t="shared" si="184"/>
        <v>0</v>
      </c>
      <c r="FO71" s="7"/>
      <c r="FP71" s="7">
        <f t="shared" si="157"/>
        <v>293995060547479.63</v>
      </c>
      <c r="FQ71" s="7">
        <f>'Initial absorption'!$G71*FP71*$E71</f>
        <v>0</v>
      </c>
      <c r="FR71" s="7">
        <f t="shared" si="185"/>
        <v>0</v>
      </c>
      <c r="FS71" s="7">
        <f>'Initial absorption'!$M71*FR71*$I71</f>
        <v>0</v>
      </c>
      <c r="FT71" s="7"/>
      <c r="FU71" s="7">
        <f t="shared" si="186"/>
        <v>0</v>
      </c>
      <c r="FV71" s="7">
        <f t="shared" si="94"/>
        <v>0</v>
      </c>
      <c r="FW71" s="7">
        <f t="shared" si="138"/>
        <v>0</v>
      </c>
      <c r="FX71" s="7"/>
      <c r="FY71" s="7">
        <f>(1 - 'Initial absorption'!$M71)*FR71</f>
        <v>0</v>
      </c>
      <c r="FZ71" s="7">
        <f t="shared" si="187"/>
        <v>293940614968845.63</v>
      </c>
      <c r="GA71" s="7"/>
    </row>
    <row r="72" spans="3:183" x14ac:dyDescent="0.25">
      <c r="C72">
        <v>630</v>
      </c>
      <c r="D72">
        <f>'Input spectra'!B72</f>
        <v>0</v>
      </c>
      <c r="E72">
        <f>'Initial absorption'!I72</f>
        <v>0</v>
      </c>
      <c r="F72">
        <f>'Input spectra'!C72</f>
        <v>0</v>
      </c>
      <c r="G72">
        <f t="shared" si="158"/>
        <v>0</v>
      </c>
      <c r="H72">
        <f>'Input spectra'!D72</f>
        <v>0</v>
      </c>
      <c r="I72">
        <f>'Initial absorption'!O72</f>
        <v>0</v>
      </c>
      <c r="J72">
        <f>'Input spectra'!E72</f>
        <v>0.151403639033628</v>
      </c>
      <c r="K72">
        <f t="shared" si="159"/>
        <v>1.4769098487487168E-2</v>
      </c>
      <c r="M72">
        <f>'Reaching edge prob after ems 1'!$EZ73</f>
        <v>0.86429586790704127</v>
      </c>
      <c r="N72">
        <f>'Reaching edge prob after ems 2'!$EZ73</f>
        <v>0.86429586790704127</v>
      </c>
      <c r="O72">
        <f>1-EXP(-'Reaching edge prob after ems 1'!FC73*_k_in_ec_correction*($D72*_c1+'Input spectra'!S72))</f>
        <v>1.4011601542214813E-2</v>
      </c>
      <c r="P72">
        <f>1-EXP(-(_t-'Reaching edge prob after ems 1'!FC73)*_k_in_ec_correction*($D72*_c1+'Input spectra'!S72))</f>
        <v>1.419192169298078E-2</v>
      </c>
      <c r="Q72">
        <f>1-EXP(-'Reaching edge prob after ems 2'!FC73*_k_in_ec_correction*($H72*_c2+'Input spectra'!S72))</f>
        <v>1.4011601542214813E-2</v>
      </c>
      <c r="R72">
        <f>1-EXP(-(_t-'Reaching edge prob after ems 2'!FC73)*_k_in_ec_correction*($H72*_c2+'Input spectra'!S72))</f>
        <v>1.419192169298078E-2</v>
      </c>
      <c r="S72" s="16"/>
      <c r="T72" s="16"/>
      <c r="V72" s="7">
        <f t="shared" si="109"/>
        <v>0</v>
      </c>
      <c r="W72" s="7">
        <f t="shared" si="110"/>
        <v>0</v>
      </c>
      <c r="X72" s="7">
        <f t="shared" si="111"/>
        <v>0</v>
      </c>
      <c r="Y72" s="7">
        <f t="shared" si="139"/>
        <v>0</v>
      </c>
      <c r="Z72" s="7"/>
      <c r="AA72" s="7">
        <f t="shared" si="112"/>
        <v>7.3543582995715392E+16</v>
      </c>
      <c r="AB72" s="7">
        <f t="shared" si="113"/>
        <v>7.3543582995715392E+16</v>
      </c>
      <c r="AC72" s="7">
        <f t="shared" si="114"/>
        <v>4.3053163382026432E+17</v>
      </c>
      <c r="AD72" s="7">
        <f t="shared" si="140"/>
        <v>3.7210671211412186E+17</v>
      </c>
      <c r="AF72" s="7">
        <f t="shared" si="115"/>
        <v>0</v>
      </c>
      <c r="AG72" s="7">
        <f t="shared" si="160"/>
        <v>0</v>
      </c>
      <c r="AH72" s="7">
        <f t="shared" si="116"/>
        <v>0</v>
      </c>
      <c r="AI72" s="7"/>
      <c r="AJ72" s="7">
        <f t="shared" si="141"/>
        <v>7.2513119614792624E+16</v>
      </c>
      <c r="AK72" s="7">
        <f>'Initial absorption'!$G72*AJ72*$E72</f>
        <v>0</v>
      </c>
      <c r="AL72" s="7">
        <f t="shared" si="161"/>
        <v>0</v>
      </c>
      <c r="AM72" s="7">
        <f>'Initial absorption'!$M72*AL72*$I72</f>
        <v>0</v>
      </c>
      <c r="AN72" s="7"/>
      <c r="AO72" s="7">
        <f t="shared" si="117"/>
        <v>0</v>
      </c>
      <c r="AP72" s="7">
        <f t="shared" si="162"/>
        <v>0</v>
      </c>
      <c r="AQ72" s="7">
        <f t="shared" si="118"/>
        <v>0</v>
      </c>
      <c r="AR72" s="7"/>
      <c r="AS72" s="7">
        <f>(1 - 'Initial absorption'!$M72)*AL72</f>
        <v>0</v>
      </c>
      <c r="AT72" s="7">
        <f t="shared" si="163"/>
        <v>7.249985822481896E+16</v>
      </c>
      <c r="AU72" s="7"/>
      <c r="BD72" s="7">
        <f t="shared" si="119"/>
        <v>0</v>
      </c>
      <c r="BE72" s="7">
        <f t="shared" si="120"/>
        <v>0</v>
      </c>
      <c r="BF72" s="7">
        <f t="shared" si="105"/>
        <v>0</v>
      </c>
      <c r="BG72" s="7">
        <f t="shared" si="142"/>
        <v>0</v>
      </c>
      <c r="BH72" s="7"/>
      <c r="BI72" s="7">
        <f t="shared" si="121"/>
        <v>1.7375396255203828E+16</v>
      </c>
      <c r="BJ72" s="7">
        <f t="shared" si="143"/>
        <v>1.7375396255203828E+16</v>
      </c>
      <c r="BK72" s="7">
        <f t="shared" si="122"/>
        <v>1.0171734138195613E+17</v>
      </c>
      <c r="BL72" s="7">
        <f t="shared" si="144"/>
        <v>8.7913877850914576E+16</v>
      </c>
      <c r="BN72" s="7">
        <f t="shared" si="164"/>
        <v>0</v>
      </c>
      <c r="BO72" s="7">
        <f t="shared" si="165"/>
        <v>0</v>
      </c>
      <c r="BP72" s="7">
        <f t="shared" si="166"/>
        <v>0</v>
      </c>
      <c r="BQ72" s="7"/>
      <c r="BR72" s="7">
        <f t="shared" si="145"/>
        <v>1.713193912623782E+16</v>
      </c>
      <c r="BS72" s="7">
        <f>'Initial absorption'!$G72*BR72*$E72</f>
        <v>0</v>
      </c>
      <c r="BT72" s="7">
        <f t="shared" si="167"/>
        <v>0</v>
      </c>
      <c r="BU72" s="7">
        <f>'Initial absorption'!$M72*BT72*$I72</f>
        <v>0</v>
      </c>
      <c r="BV72" s="7"/>
      <c r="BW72" s="7">
        <f t="shared" si="168"/>
        <v>0</v>
      </c>
      <c r="BX72" s="7">
        <f t="shared" si="91"/>
        <v>0</v>
      </c>
      <c r="BY72" s="7">
        <f t="shared" si="123"/>
        <v>0</v>
      </c>
      <c r="BZ72" s="7"/>
      <c r="CA72" s="7">
        <f>(1 - 'Initial absorption'!$M72)*BT72</f>
        <v>0</v>
      </c>
      <c r="CB72" s="7">
        <f t="shared" si="169"/>
        <v>1.7128805992165464E+16</v>
      </c>
      <c r="CC72" s="7"/>
      <c r="CL72" s="7">
        <f t="shared" si="124"/>
        <v>0</v>
      </c>
      <c r="CM72" s="7">
        <f t="shared" si="125"/>
        <v>0</v>
      </c>
      <c r="CN72" s="7">
        <f t="shared" si="106"/>
        <v>0</v>
      </c>
      <c r="CO72" s="7">
        <f t="shared" si="146"/>
        <v>0</v>
      </c>
      <c r="CP72" s="7"/>
      <c r="CQ72" s="7">
        <f t="shared" si="126"/>
        <v>4182324929800247.5</v>
      </c>
      <c r="CR72" s="7">
        <f t="shared" si="147"/>
        <v>4182324929800247.5</v>
      </c>
      <c r="CS72" s="7">
        <f t="shared" si="127"/>
        <v>2.44837565950387E+16</v>
      </c>
      <c r="CT72" s="7">
        <f t="shared" si="148"/>
        <v>2.116120965593372E+16</v>
      </c>
      <c r="CV72" s="7">
        <f t="shared" si="170"/>
        <v>0</v>
      </c>
      <c r="CW72" s="7">
        <f t="shared" si="171"/>
        <v>0</v>
      </c>
      <c r="CX72" s="7">
        <f t="shared" si="172"/>
        <v>0</v>
      </c>
      <c r="CY72" s="7"/>
      <c r="CZ72" s="7">
        <f t="shared" si="149"/>
        <v>4123723859363815</v>
      </c>
      <c r="DA72" s="7">
        <f>'Initial absorption'!$G72*CZ72*$E72</f>
        <v>0</v>
      </c>
      <c r="DB72" s="7">
        <f t="shared" si="173"/>
        <v>0</v>
      </c>
      <c r="DC72" s="7">
        <f>'Initial absorption'!$M72*DB72*$I72</f>
        <v>0</v>
      </c>
      <c r="DD72" s="7"/>
      <c r="DE72" s="7">
        <f t="shared" si="174"/>
        <v>0</v>
      </c>
      <c r="DF72" s="7">
        <f t="shared" si="92"/>
        <v>0</v>
      </c>
      <c r="DG72" s="7">
        <f t="shared" si="128"/>
        <v>0</v>
      </c>
      <c r="DH72" s="7"/>
      <c r="DI72" s="7">
        <f>(1 - 'Initial absorption'!$M72)*DB72</f>
        <v>0</v>
      </c>
      <c r="DJ72" s="7">
        <f t="shared" si="175"/>
        <v>4122969701901921</v>
      </c>
      <c r="DK72" s="7"/>
      <c r="DT72" s="7">
        <f t="shared" si="129"/>
        <v>0</v>
      </c>
      <c r="DU72" s="7">
        <f t="shared" si="130"/>
        <v>0</v>
      </c>
      <c r="DV72" s="7">
        <f t="shared" si="107"/>
        <v>0</v>
      </c>
      <c r="DW72" s="7">
        <f t="shared" si="150"/>
        <v>0</v>
      </c>
      <c r="DX72" s="7"/>
      <c r="DY72" s="7">
        <f t="shared" si="131"/>
        <v>1033472094947578</v>
      </c>
      <c r="DZ72" s="7">
        <f t="shared" si="151"/>
        <v>1033472094947578</v>
      </c>
      <c r="EA72" s="7">
        <f t="shared" si="132"/>
        <v>6050051023096797</v>
      </c>
      <c r="EB72" s="7">
        <f t="shared" si="152"/>
        <v>5229034099889329</v>
      </c>
      <c r="ED72" s="7">
        <f t="shared" si="176"/>
        <v>0</v>
      </c>
      <c r="EE72" s="7">
        <f t="shared" si="177"/>
        <v>0</v>
      </c>
      <c r="EF72" s="7">
        <f t="shared" si="178"/>
        <v>0</v>
      </c>
      <c r="EG72" s="7"/>
      <c r="EH72" s="7">
        <f t="shared" si="153"/>
        <v>1018991495748174.5</v>
      </c>
      <c r="EI72" s="7">
        <f>'Initial absorption'!$G72*EH72*$E72</f>
        <v>0</v>
      </c>
      <c r="EJ72" s="7">
        <f t="shared" si="179"/>
        <v>0</v>
      </c>
      <c r="EK72" s="7">
        <f>'Initial absorption'!$M72*EJ72*$I72</f>
        <v>0</v>
      </c>
      <c r="EL72" s="7"/>
      <c r="EM72" s="7">
        <f t="shared" si="180"/>
        <v>0</v>
      </c>
      <c r="EN72" s="7">
        <f t="shared" si="93"/>
        <v>0</v>
      </c>
      <c r="EO72" s="7">
        <f t="shared" si="133"/>
        <v>0</v>
      </c>
      <c r="EP72" s="7"/>
      <c r="EQ72" s="7">
        <f>(1 - 'Initial absorption'!$M72)*EJ72</f>
        <v>0</v>
      </c>
      <c r="ER72" s="7">
        <f t="shared" si="181"/>
        <v>1018805139904201.1</v>
      </c>
      <c r="ES72" s="7"/>
      <c r="FB72" s="7">
        <f t="shared" si="134"/>
        <v>0</v>
      </c>
      <c r="FC72" s="7">
        <f t="shared" si="135"/>
        <v>0</v>
      </c>
      <c r="FD72" s="7">
        <f t="shared" si="108"/>
        <v>0</v>
      </c>
      <c r="FE72" s="7">
        <f t="shared" si="154"/>
        <v>0</v>
      </c>
      <c r="FF72" s="7"/>
      <c r="FG72" s="7">
        <f t="shared" si="136"/>
        <v>264485532272913.41</v>
      </c>
      <c r="FH72" s="7">
        <f t="shared" si="155"/>
        <v>264485532272913.41</v>
      </c>
      <c r="FI72" s="7">
        <f t="shared" si="137"/>
        <v>1548325274523456.8</v>
      </c>
      <c r="FJ72" s="7">
        <f t="shared" si="156"/>
        <v>1338211136946659</v>
      </c>
      <c r="FL72" s="7">
        <f t="shared" si="182"/>
        <v>0</v>
      </c>
      <c r="FM72" s="7">
        <f t="shared" si="183"/>
        <v>0</v>
      </c>
      <c r="FN72" s="7">
        <f t="shared" si="184"/>
        <v>0</v>
      </c>
      <c r="FO72" s="7"/>
      <c r="FP72" s="7">
        <f t="shared" si="157"/>
        <v>260779666381024.75</v>
      </c>
      <c r="FQ72" s="7">
        <f>'Initial absorption'!$G72*FP72*$E72</f>
        <v>0</v>
      </c>
      <c r="FR72" s="7">
        <f t="shared" si="185"/>
        <v>0</v>
      </c>
      <c r="FS72" s="7">
        <f>'Initial absorption'!$M72*FR72*$I72</f>
        <v>0</v>
      </c>
      <c r="FT72" s="7"/>
      <c r="FU72" s="7">
        <f t="shared" si="186"/>
        <v>0</v>
      </c>
      <c r="FV72" s="7">
        <f t="shared" si="94"/>
        <v>0</v>
      </c>
      <c r="FW72" s="7">
        <f t="shared" si="138"/>
        <v>0</v>
      </c>
      <c r="FX72" s="7"/>
      <c r="FY72" s="7">
        <f>(1 - 'Initial absorption'!$M72)*FR72</f>
        <v>0</v>
      </c>
      <c r="FZ72" s="7">
        <f t="shared" si="187"/>
        <v>260731974309969.88</v>
      </c>
      <c r="GA72" s="7"/>
    </row>
    <row r="73" spans="3:183" x14ac:dyDescent="0.25">
      <c r="C73">
        <v>635</v>
      </c>
      <c r="D73">
        <f>'Input spectra'!B73</f>
        <v>0</v>
      </c>
      <c r="E73">
        <f>'Initial absorption'!I73</f>
        <v>0</v>
      </c>
      <c r="F73">
        <f>'Input spectra'!C73</f>
        <v>0</v>
      </c>
      <c r="G73">
        <f t="shared" si="158"/>
        <v>0</v>
      </c>
      <c r="H73">
        <f>'Input spectra'!D73</f>
        <v>0</v>
      </c>
      <c r="I73">
        <f>'Initial absorption'!O73</f>
        <v>0</v>
      </c>
      <c r="J73">
        <f>'Input spectra'!E73</f>
        <v>0.133350454699209</v>
      </c>
      <c r="K73">
        <f t="shared" si="159"/>
        <v>1.300804928715339E-2</v>
      </c>
      <c r="M73">
        <f>'Reaching edge prob after ems 1'!$EZ74</f>
        <v>0.86505905547525197</v>
      </c>
      <c r="N73">
        <f>'Reaching edge prob after ems 2'!$EZ74</f>
        <v>0.86505905547525197</v>
      </c>
      <c r="O73">
        <f>1-EXP(-'Reaching edge prob after ems 1'!FC74*_k_in_ec_correction*($D73*_c1+'Input spectra'!S73))</f>
        <v>1.3924577103792468E-2</v>
      </c>
      <c r="P73">
        <f>1-EXP(-(_t-'Reaching edge prob after ems 1'!FC74)*_k_in_ec_correction*($D73*_c1+'Input spectra'!S73))</f>
        <v>1.4102650088558599E-2</v>
      </c>
      <c r="Q73">
        <f>1-EXP(-'Reaching edge prob after ems 2'!FC74*_k_in_ec_correction*($H73*_c2+'Input spectra'!S73))</f>
        <v>1.3924577103792468E-2</v>
      </c>
      <c r="R73">
        <f>1-EXP(-(_t-'Reaching edge prob after ems 2'!FC74)*_k_in_ec_correction*($H73*_c2+'Input spectra'!S73))</f>
        <v>1.4102650088558599E-2</v>
      </c>
      <c r="S73" s="16"/>
      <c r="T73" s="16"/>
      <c r="V73" s="7">
        <f t="shared" si="109"/>
        <v>0</v>
      </c>
      <c r="W73" s="7">
        <f t="shared" si="110"/>
        <v>0</v>
      </c>
      <c r="X73" s="7">
        <f t="shared" si="111"/>
        <v>0</v>
      </c>
      <c r="Y73" s="7">
        <f t="shared" si="139"/>
        <v>0</v>
      </c>
      <c r="Z73" s="7"/>
      <c r="AA73" s="7">
        <f>T$4*$K73*_ec_loss/2</f>
        <v>6.4774336305809864E+16</v>
      </c>
      <c r="AB73" s="7">
        <f t="shared" si="113"/>
        <v>6.4774336305809864E+16</v>
      </c>
      <c r="AC73" s="7">
        <f t="shared" si="114"/>
        <v>3.7919556953035987E+17</v>
      </c>
      <c r="AD73" s="7">
        <f t="shared" si="140"/>
        <v>3.2802656121833338E+17</v>
      </c>
      <c r="AF73" s="7">
        <f t="shared" si="115"/>
        <v>0</v>
      </c>
      <c r="AG73" s="7">
        <f t="shared" si="160"/>
        <v>0</v>
      </c>
      <c r="AH73" s="7">
        <f t="shared" si="116"/>
        <v>0</v>
      </c>
      <c r="AI73" s="7"/>
      <c r="AJ73" s="7">
        <f t="shared" si="141"/>
        <v>6.3872381065572632E+16</v>
      </c>
      <c r="AK73" s="7">
        <f>'Initial absorption'!$G73*AJ73*$E73</f>
        <v>0</v>
      </c>
      <c r="AL73" s="7">
        <f t="shared" si="161"/>
        <v>0</v>
      </c>
      <c r="AM73" s="7">
        <f>'Initial absorption'!$M73*AL73*$I73</f>
        <v>0</v>
      </c>
      <c r="AN73" s="7"/>
      <c r="AO73" s="7">
        <f t="shared" si="117"/>
        <v>0</v>
      </c>
      <c r="AP73" s="7">
        <f t="shared" si="162"/>
        <v>0</v>
      </c>
      <c r="AQ73" s="7">
        <f t="shared" si="118"/>
        <v>0</v>
      </c>
      <c r="AR73" s="7"/>
      <c r="AS73" s="7">
        <f>(1 - 'Initial absorption'!$M73)*AL73</f>
        <v>0</v>
      </c>
      <c r="AT73" s="7">
        <f t="shared" si="163"/>
        <v>6.3860846506170408E+16</v>
      </c>
      <c r="AU73" s="7"/>
      <c r="BD73" s="7">
        <f t="shared" si="119"/>
        <v>0</v>
      </c>
      <c r="BE73" s="7">
        <f t="shared" si="120"/>
        <v>0</v>
      </c>
      <c r="BF73" s="7">
        <f t="shared" si="105"/>
        <v>0</v>
      </c>
      <c r="BG73" s="7">
        <f t="shared" si="142"/>
        <v>0</v>
      </c>
      <c r="BH73" s="7"/>
      <c r="BI73" s="7">
        <f>BB$4*$K73*_ec_loss/2</f>
        <v>1.530357530373319E+16</v>
      </c>
      <c r="BJ73" s="7">
        <f t="shared" si="143"/>
        <v>1.530357530373319E+16</v>
      </c>
      <c r="BK73" s="7">
        <f t="shared" si="122"/>
        <v>8.9588690276234576E+16</v>
      </c>
      <c r="BL73" s="7">
        <f t="shared" si="144"/>
        <v>7.7499507791624368E+16</v>
      </c>
      <c r="BN73" s="7">
        <f t="shared" si="164"/>
        <v>0</v>
      </c>
      <c r="BO73" s="7">
        <f t="shared" si="165"/>
        <v>0</v>
      </c>
      <c r="BP73" s="7">
        <f t="shared" si="166"/>
        <v>0</v>
      </c>
      <c r="BQ73" s="7"/>
      <c r="BR73" s="7">
        <f t="shared" si="145"/>
        <v>1.5090479489452662E+16</v>
      </c>
      <c r="BS73" s="7">
        <f>'Initial absorption'!$G73*BR73*$E73</f>
        <v>0</v>
      </c>
      <c r="BT73" s="7">
        <f t="shared" si="167"/>
        <v>0</v>
      </c>
      <c r="BU73" s="7">
        <f>'Initial absorption'!$M73*BT73*$I73</f>
        <v>0</v>
      </c>
      <c r="BV73" s="7"/>
      <c r="BW73" s="7">
        <f t="shared" si="168"/>
        <v>0</v>
      </c>
      <c r="BX73" s="7">
        <f t="shared" si="91"/>
        <v>0</v>
      </c>
      <c r="BY73" s="7">
        <f t="shared" si="123"/>
        <v>0</v>
      </c>
      <c r="BZ73" s="7"/>
      <c r="CA73" s="7">
        <f>(1 - 'Initial absorption'!$M73)*BT73</f>
        <v>0</v>
      </c>
      <c r="CB73" s="7">
        <f t="shared" si="169"/>
        <v>1.5087754336120734E+16</v>
      </c>
      <c r="CC73" s="7"/>
      <c r="CL73" s="7">
        <f t="shared" si="124"/>
        <v>0</v>
      </c>
      <c r="CM73" s="7">
        <f t="shared" si="125"/>
        <v>0</v>
      </c>
      <c r="CN73" s="7">
        <f t="shared" si="106"/>
        <v>0</v>
      </c>
      <c r="CO73" s="7">
        <f t="shared" si="146"/>
        <v>0</v>
      </c>
      <c r="CP73" s="7"/>
      <c r="CQ73" s="7">
        <f>CJ$4*$K73*_ec_loss/2</f>
        <v>3683629631681622</v>
      </c>
      <c r="CR73" s="7">
        <f t="shared" si="147"/>
        <v>3683629631681622</v>
      </c>
      <c r="CS73" s="7">
        <f t="shared" si="127"/>
        <v>2.1564343469762984E+16</v>
      </c>
      <c r="CT73" s="7">
        <f t="shared" si="148"/>
        <v>1.8654430593897084E+16</v>
      </c>
      <c r="CV73" s="7">
        <f t="shared" si="170"/>
        <v>0</v>
      </c>
      <c r="CW73" s="7">
        <f t="shared" si="171"/>
        <v>0</v>
      </c>
      <c r="CX73" s="7">
        <f t="shared" si="172"/>
        <v>0</v>
      </c>
      <c r="CY73" s="7"/>
      <c r="CZ73" s="7">
        <f t="shared" si="149"/>
        <v>3632336646853456.5</v>
      </c>
      <c r="DA73" s="7">
        <f>'Initial absorption'!$G73*CZ73*$E73</f>
        <v>0</v>
      </c>
      <c r="DB73" s="7">
        <f t="shared" si="173"/>
        <v>0</v>
      </c>
      <c r="DC73" s="7">
        <f>'Initial absorption'!$M73*DB73*$I73</f>
        <v>0</v>
      </c>
      <c r="DD73" s="7"/>
      <c r="DE73" s="7">
        <f t="shared" si="174"/>
        <v>0</v>
      </c>
      <c r="DF73" s="7">
        <f t="shared" si="92"/>
        <v>0</v>
      </c>
      <c r="DG73" s="7">
        <f t="shared" si="128"/>
        <v>0</v>
      </c>
      <c r="DH73" s="7"/>
      <c r="DI73" s="7">
        <f>(1 - 'Initial absorption'!$M73)*DB73</f>
        <v>0</v>
      </c>
      <c r="DJ73" s="7">
        <f t="shared" si="175"/>
        <v>3631680691930170</v>
      </c>
      <c r="DK73" s="7"/>
      <c r="DT73" s="7">
        <f t="shared" si="129"/>
        <v>0</v>
      </c>
      <c r="DU73" s="7">
        <f t="shared" si="130"/>
        <v>0</v>
      </c>
      <c r="DV73" s="7">
        <f t="shared" si="107"/>
        <v>0</v>
      </c>
      <c r="DW73" s="7">
        <f t="shared" si="150"/>
        <v>0</v>
      </c>
      <c r="DX73" s="7"/>
      <c r="DY73" s="7">
        <f>DR$4*$K73*_ec_loss/2</f>
        <v>910242149130867.38</v>
      </c>
      <c r="DZ73" s="7">
        <f t="shared" si="151"/>
        <v>910242149130867.38</v>
      </c>
      <c r="EA73" s="7">
        <f t="shared" si="132"/>
        <v>5328650354990349</v>
      </c>
      <c r="EB73" s="7">
        <f t="shared" si="152"/>
        <v>4609597243045817</v>
      </c>
      <c r="ED73" s="7">
        <f t="shared" si="176"/>
        <v>0</v>
      </c>
      <c r="EE73" s="7">
        <f t="shared" si="177"/>
        <v>0</v>
      </c>
      <c r="EF73" s="7">
        <f t="shared" si="178"/>
        <v>0</v>
      </c>
      <c r="EG73" s="7"/>
      <c r="EH73" s="7">
        <f t="shared" si="153"/>
        <v>897567412142172.88</v>
      </c>
      <c r="EI73" s="7">
        <f>'Initial absorption'!$G73*EH73*$E73</f>
        <v>0</v>
      </c>
      <c r="EJ73" s="7">
        <f t="shared" si="179"/>
        <v>0</v>
      </c>
      <c r="EK73" s="7">
        <f>'Initial absorption'!$M73*EJ73*$I73</f>
        <v>0</v>
      </c>
      <c r="EL73" s="7"/>
      <c r="EM73" s="7">
        <f t="shared" si="180"/>
        <v>0</v>
      </c>
      <c r="EN73" s="7">
        <f t="shared" si="93"/>
        <v>0</v>
      </c>
      <c r="EO73" s="7">
        <f t="shared" si="133"/>
        <v>0</v>
      </c>
      <c r="EP73" s="7"/>
      <c r="EQ73" s="7">
        <f>(1 - 'Initial absorption'!$M73)*EJ73</f>
        <v>0</v>
      </c>
      <c r="ER73" s="7">
        <f t="shared" si="181"/>
        <v>897405322605817.13</v>
      </c>
      <c r="ES73" s="7"/>
      <c r="FB73" s="7">
        <f t="shared" si="134"/>
        <v>0</v>
      </c>
      <c r="FC73" s="7">
        <f t="shared" si="135"/>
        <v>0</v>
      </c>
      <c r="FD73" s="7">
        <f t="shared" si="108"/>
        <v>0</v>
      </c>
      <c r="FE73" s="7">
        <f t="shared" si="154"/>
        <v>0</v>
      </c>
      <c r="FF73" s="7"/>
      <c r="FG73" s="7">
        <f>EZ$4*$K73*_ec_loss/2</f>
        <v>232948601599474.91</v>
      </c>
      <c r="FH73" s="7">
        <f t="shared" si="155"/>
        <v>232948601599474.91</v>
      </c>
      <c r="FI73" s="7">
        <f t="shared" si="137"/>
        <v>1363704866658600.5</v>
      </c>
      <c r="FJ73" s="7">
        <f t="shared" si="156"/>
        <v>1179685243898693.5</v>
      </c>
      <c r="FL73" s="7">
        <f t="shared" si="182"/>
        <v>0</v>
      </c>
      <c r="FM73" s="7">
        <f t="shared" si="183"/>
        <v>0</v>
      </c>
      <c r="FN73" s="7">
        <f t="shared" si="184"/>
        <v>0</v>
      </c>
      <c r="FO73" s="7"/>
      <c r="FP73" s="7">
        <f t="shared" si="157"/>
        <v>229704890835282.38</v>
      </c>
      <c r="FQ73" s="7">
        <f>'Initial absorption'!$G73*FP73*$E73</f>
        <v>0</v>
      </c>
      <c r="FR73" s="7">
        <f t="shared" si="185"/>
        <v>0</v>
      </c>
      <c r="FS73" s="7">
        <f>'Initial absorption'!$M73*FR73*$I73</f>
        <v>0</v>
      </c>
      <c r="FT73" s="7"/>
      <c r="FU73" s="7">
        <f t="shared" si="186"/>
        <v>0</v>
      </c>
      <c r="FV73" s="7">
        <f t="shared" si="94"/>
        <v>0</v>
      </c>
      <c r="FW73" s="7">
        <f t="shared" si="138"/>
        <v>0</v>
      </c>
      <c r="FX73" s="7"/>
      <c r="FY73" s="7">
        <f>(1 - 'Initial absorption'!$M73)*FR73</f>
        <v>0</v>
      </c>
      <c r="FZ73" s="7">
        <f t="shared" si="187"/>
        <v>229663408982498.47</v>
      </c>
      <c r="GA73" s="7"/>
    </row>
    <row r="74" spans="3:183" x14ac:dyDescent="0.25">
      <c r="C74">
        <v>640</v>
      </c>
      <c r="D74">
        <f>'Input spectra'!B74</f>
        <v>0</v>
      </c>
      <c r="E74">
        <f>'Initial absorption'!I74</f>
        <v>0</v>
      </c>
      <c r="F74">
        <f>'Input spectra'!C74</f>
        <v>0</v>
      </c>
      <c r="G74">
        <f t="shared" si="158"/>
        <v>0</v>
      </c>
      <c r="H74">
        <f>'Input spectra'!D74</f>
        <v>0</v>
      </c>
      <c r="I74">
        <f>'Initial absorption'!O74</f>
        <v>0</v>
      </c>
      <c r="J74">
        <f>'Input spectra'!E74</f>
        <v>0.116398841477688</v>
      </c>
      <c r="K74">
        <f t="shared" si="159"/>
        <v>1.1354455973357106E-2</v>
      </c>
      <c r="M74">
        <f>'Reaching edge prob after ems 1'!$EZ75</f>
        <v>0.86582329474193276</v>
      </c>
      <c r="N74">
        <f>'Reaching edge prob after ems 2'!$EZ75</f>
        <v>0.86582329474193276</v>
      </c>
      <c r="O74">
        <f>1-EXP(-'Reaching edge prob after ems 1'!FC75*_k_in_ec_correction*($D74*_c1+'Input spectra'!S74))</f>
        <v>1.3837537837606773E-2</v>
      </c>
      <c r="P74">
        <f>1-EXP(-(_t-'Reaching edge prob after ems 1'!FC75)*_k_in_ec_correction*($D74*_c1+'Input spectra'!S74))</f>
        <v>1.4013377545602501E-2</v>
      </c>
      <c r="Q74">
        <f>1-EXP(-'Reaching edge prob after ems 2'!FC75*_k_in_ec_correction*($H74*_c2+'Input spectra'!S74))</f>
        <v>1.3837537837606773E-2</v>
      </c>
      <c r="R74">
        <f>1-EXP(-(_t-'Reaching edge prob after ems 2'!FC75)*_k_in_ec_correction*($H74*_c2+'Input spectra'!S74))</f>
        <v>1.4013377545602501E-2</v>
      </c>
      <c r="S74" s="16"/>
      <c r="T74" s="16"/>
      <c r="V74" s="7">
        <f t="shared" si="109"/>
        <v>0</v>
      </c>
      <c r="W74" s="7">
        <f t="shared" si="110"/>
        <v>0</v>
      </c>
      <c r="X74" s="7">
        <f t="shared" si="111"/>
        <v>0</v>
      </c>
      <c r="Y74" s="7">
        <f t="shared" si="139"/>
        <v>0</v>
      </c>
      <c r="Z74" s="7"/>
      <c r="AA74" s="7">
        <f t="shared" si="112"/>
        <v>5.6540172438775616E+16</v>
      </c>
      <c r="AB74" s="7">
        <f t="shared" si="113"/>
        <v>5.6540172438775616E+16</v>
      </c>
      <c r="AC74" s="7">
        <f t="shared" si="114"/>
        <v>3.3099193464593254E+17</v>
      </c>
      <c r="AD74" s="7">
        <f t="shared" si="140"/>
        <v>2.8658052738814781E+17</v>
      </c>
      <c r="AF74" s="7">
        <f t="shared" si="115"/>
        <v>0</v>
      </c>
      <c r="AG74" s="7">
        <f t="shared" si="160"/>
        <v>0</v>
      </c>
      <c r="AH74" s="7">
        <f t="shared" si="116"/>
        <v>0</v>
      </c>
      <c r="AI74" s="7"/>
      <c r="AJ74" s="7">
        <f t="shared" si="141"/>
        <v>5.5757795663309248E+16</v>
      </c>
      <c r="AK74" s="7">
        <f>'Initial absorption'!$G74*AJ74*$E74</f>
        <v>0</v>
      </c>
      <c r="AL74" s="7">
        <f t="shared" si="161"/>
        <v>0</v>
      </c>
      <c r="AM74" s="7">
        <f>'Initial absorption'!$M74*AL74*$I74</f>
        <v>0</v>
      </c>
      <c r="AN74" s="7"/>
      <c r="AO74" s="7">
        <f t="shared" si="117"/>
        <v>0</v>
      </c>
      <c r="AP74" s="7">
        <f t="shared" si="162"/>
        <v>0</v>
      </c>
      <c r="AQ74" s="7">
        <f t="shared" si="118"/>
        <v>0</v>
      </c>
      <c r="AR74" s="7"/>
      <c r="AS74" s="7">
        <f>(1 - 'Initial absorption'!$M74)*AL74</f>
        <v>0</v>
      </c>
      <c r="AT74" s="7">
        <f t="shared" si="163"/>
        <v>5.5747853655897584E+16</v>
      </c>
      <c r="AU74" s="7"/>
      <c r="BD74" s="7">
        <f t="shared" si="119"/>
        <v>0</v>
      </c>
      <c r="BE74" s="7">
        <f t="shared" si="120"/>
        <v>0</v>
      </c>
      <c r="BF74" s="7">
        <f t="shared" si="105"/>
        <v>0</v>
      </c>
      <c r="BG74" s="7">
        <f t="shared" si="142"/>
        <v>0</v>
      </c>
      <c r="BH74" s="7"/>
      <c r="BI74" s="7">
        <f t="shared" ref="BI74:BI137" si="188">BB$4*$K74*_ec_loss/2</f>
        <v>1.3358172942410424E+16</v>
      </c>
      <c r="BJ74" s="7">
        <f t="shared" si="143"/>
        <v>1.3358172942410424E+16</v>
      </c>
      <c r="BK74" s="7">
        <f t="shared" si="122"/>
        <v>7.8200106487668192E+16</v>
      </c>
      <c r="BL74" s="7">
        <f t="shared" si="144"/>
        <v>6.7707473848322864E+16</v>
      </c>
      <c r="BN74" s="7">
        <f t="shared" si="164"/>
        <v>0</v>
      </c>
      <c r="BO74" s="7">
        <f t="shared" si="165"/>
        <v>0</v>
      </c>
      <c r="BP74" s="7">
        <f t="shared" si="166"/>
        <v>0</v>
      </c>
      <c r="BQ74" s="7"/>
      <c r="BR74" s="7">
        <f t="shared" si="145"/>
        <v>1.3173328718878524E+16</v>
      </c>
      <c r="BS74" s="7">
        <f>'Initial absorption'!$G74*BR74*$E74</f>
        <v>0</v>
      </c>
      <c r="BT74" s="7">
        <f t="shared" si="167"/>
        <v>0</v>
      </c>
      <c r="BU74" s="7">
        <f>'Initial absorption'!$M74*BT74*$I74</f>
        <v>0</v>
      </c>
      <c r="BV74" s="7"/>
      <c r="BW74" s="7">
        <f t="shared" si="168"/>
        <v>0</v>
      </c>
      <c r="BX74" s="7">
        <f t="shared" si="91"/>
        <v>0</v>
      </c>
      <c r="BY74" s="7">
        <f t="shared" si="123"/>
        <v>0</v>
      </c>
      <c r="BZ74" s="7"/>
      <c r="CA74" s="7">
        <f>(1 - 'Initial absorption'!$M74)*BT74</f>
        <v>0</v>
      </c>
      <c r="CB74" s="7">
        <f t="shared" si="169"/>
        <v>1.3170979821648974E+16</v>
      </c>
      <c r="CC74" s="7"/>
      <c r="CL74" s="7">
        <f t="shared" si="124"/>
        <v>0</v>
      </c>
      <c r="CM74" s="7">
        <f t="shared" si="125"/>
        <v>0</v>
      </c>
      <c r="CN74" s="7">
        <f t="shared" si="106"/>
        <v>0</v>
      </c>
      <c r="CO74" s="7">
        <f t="shared" si="146"/>
        <v>0</v>
      </c>
      <c r="CP74" s="7"/>
      <c r="CQ74" s="7">
        <f t="shared" ref="CQ74:CQ137" si="189">CJ$4*$K74*_ec_loss/2</f>
        <v>3215363776057425.5</v>
      </c>
      <c r="CR74" s="7">
        <f t="shared" si="147"/>
        <v>3215363776057425.5</v>
      </c>
      <c r="CS74" s="7">
        <f t="shared" si="127"/>
        <v>1.8823067403625784E+16</v>
      </c>
      <c r="CT74" s="7">
        <f t="shared" si="148"/>
        <v>1.6297450236556754E+16</v>
      </c>
      <c r="CV74" s="7">
        <f t="shared" si="170"/>
        <v>0</v>
      </c>
      <c r="CW74" s="7">
        <f t="shared" si="171"/>
        <v>0</v>
      </c>
      <c r="CX74" s="7">
        <f t="shared" si="172"/>
        <v>0</v>
      </c>
      <c r="CY74" s="7"/>
      <c r="CZ74" s="7">
        <f t="shared" si="149"/>
        <v>3170871058144560.5</v>
      </c>
      <c r="DA74" s="7">
        <f>'Initial absorption'!$G74*CZ74*$E74</f>
        <v>0</v>
      </c>
      <c r="DB74" s="7">
        <f t="shared" si="173"/>
        <v>0</v>
      </c>
      <c r="DC74" s="7">
        <f>'Initial absorption'!$M74*DB74*$I74</f>
        <v>0</v>
      </c>
      <c r="DD74" s="7"/>
      <c r="DE74" s="7">
        <f t="shared" si="174"/>
        <v>0</v>
      </c>
      <c r="DF74" s="7">
        <f t="shared" si="92"/>
        <v>0</v>
      </c>
      <c r="DG74" s="7">
        <f t="shared" si="128"/>
        <v>0</v>
      </c>
      <c r="DH74" s="7"/>
      <c r="DI74" s="7">
        <f>(1 - 'Initial absorption'!$M74)*DB74</f>
        <v>0</v>
      </c>
      <c r="DJ74" s="7">
        <f t="shared" si="175"/>
        <v>3170305669517078.5</v>
      </c>
      <c r="DK74" s="7"/>
      <c r="DT74" s="7">
        <f t="shared" si="129"/>
        <v>0</v>
      </c>
      <c r="DU74" s="7">
        <f t="shared" si="130"/>
        <v>0</v>
      </c>
      <c r="DV74" s="7">
        <f t="shared" si="107"/>
        <v>0</v>
      </c>
      <c r="DW74" s="7">
        <f t="shared" si="150"/>
        <v>0</v>
      </c>
      <c r="DX74" s="7"/>
      <c r="DY74" s="7">
        <f t="shared" ref="DY74:DY137" si="190">DR$4*$K74*_ec_loss/2</f>
        <v>794531461193602.88</v>
      </c>
      <c r="DZ74" s="7">
        <f t="shared" si="151"/>
        <v>794531461193602.88</v>
      </c>
      <c r="EA74" s="7">
        <f t="shared" si="132"/>
        <v>4651268189220705</v>
      </c>
      <c r="EB74" s="7">
        <f t="shared" si="152"/>
        <v>4027176348319414.5</v>
      </c>
      <c r="ED74" s="7">
        <f t="shared" si="176"/>
        <v>0</v>
      </c>
      <c r="EE74" s="7">
        <f t="shared" si="177"/>
        <v>0</v>
      </c>
      <c r="EF74" s="7">
        <f t="shared" si="178"/>
        <v>0</v>
      </c>
      <c r="EG74" s="7"/>
      <c r="EH74" s="7">
        <f t="shared" si="153"/>
        <v>783537102036167.38</v>
      </c>
      <c r="EI74" s="7">
        <f>'Initial absorption'!$G74*EH74*$E74</f>
        <v>0</v>
      </c>
      <c r="EJ74" s="7">
        <f t="shared" si="179"/>
        <v>0</v>
      </c>
      <c r="EK74" s="7">
        <f>'Initial absorption'!$M74*EJ74*$I74</f>
        <v>0</v>
      </c>
      <c r="EL74" s="7"/>
      <c r="EM74" s="7">
        <f t="shared" si="180"/>
        <v>0</v>
      </c>
      <c r="EN74" s="7">
        <f t="shared" si="93"/>
        <v>0</v>
      </c>
      <c r="EO74" s="7">
        <f t="shared" si="133"/>
        <v>0</v>
      </c>
      <c r="EP74" s="7"/>
      <c r="EQ74" s="7">
        <f>(1 - 'Initial absorption'!$M74)*EJ74</f>
        <v>0</v>
      </c>
      <c r="ER74" s="7">
        <f t="shared" si="181"/>
        <v>783397391856037.75</v>
      </c>
      <c r="ES74" s="7"/>
      <c r="FB74" s="7">
        <f t="shared" si="134"/>
        <v>0</v>
      </c>
      <c r="FC74" s="7">
        <f t="shared" si="135"/>
        <v>0</v>
      </c>
      <c r="FD74" s="7">
        <f t="shared" si="108"/>
        <v>0</v>
      </c>
      <c r="FE74" s="7">
        <f t="shared" si="154"/>
        <v>0</v>
      </c>
      <c r="FF74" s="7"/>
      <c r="FG74" s="7">
        <f t="shared" ref="FG74:FG137" si="191">EZ$4*$K74*_ec_loss/2</f>
        <v>203335994700490.66</v>
      </c>
      <c r="FH74" s="7">
        <f t="shared" si="155"/>
        <v>203335994700490.66</v>
      </c>
      <c r="FI74" s="7">
        <f t="shared" si="137"/>
        <v>1190349646385477.8</v>
      </c>
      <c r="FJ74" s="7">
        <f t="shared" si="156"/>
        <v>1030632452728368.9</v>
      </c>
      <c r="FL74" s="7">
        <f t="shared" si="182"/>
        <v>0</v>
      </c>
      <c r="FM74" s="7">
        <f t="shared" si="183"/>
        <v>0</v>
      </c>
      <c r="FN74" s="7">
        <f t="shared" si="184"/>
        <v>0</v>
      </c>
      <c r="FO74" s="7"/>
      <c r="FP74" s="7">
        <f t="shared" si="157"/>
        <v>200522325180075.22</v>
      </c>
      <c r="FQ74" s="7">
        <f>'Initial absorption'!$G74*FP74*$E74</f>
        <v>0</v>
      </c>
      <c r="FR74" s="7">
        <f t="shared" si="185"/>
        <v>0</v>
      </c>
      <c r="FS74" s="7">
        <f>'Initial absorption'!$M74*FR74*$I74</f>
        <v>0</v>
      </c>
      <c r="FT74" s="7"/>
      <c r="FU74" s="7">
        <f t="shared" si="186"/>
        <v>0</v>
      </c>
      <c r="FV74" s="7">
        <f t="shared" si="94"/>
        <v>0</v>
      </c>
      <c r="FW74" s="7">
        <f t="shared" si="138"/>
        <v>0</v>
      </c>
      <c r="FX74" s="7"/>
      <c r="FY74" s="7">
        <f>(1 - 'Initial absorption'!$M74)*FR74</f>
        <v>0</v>
      </c>
      <c r="FZ74" s="7">
        <f t="shared" si="187"/>
        <v>200486570638142.06</v>
      </c>
      <c r="GA74" s="7"/>
    </row>
    <row r="75" spans="3:183" x14ac:dyDescent="0.25">
      <c r="C75">
        <v>645</v>
      </c>
      <c r="D75">
        <f>'Input spectra'!B75</f>
        <v>0</v>
      </c>
      <c r="E75">
        <f>'Initial absorption'!I75</f>
        <v>0</v>
      </c>
      <c r="F75">
        <f>'Input spectra'!C75</f>
        <v>0</v>
      </c>
      <c r="G75">
        <f t="shared" si="158"/>
        <v>0</v>
      </c>
      <c r="H75">
        <f>'Input spectra'!D75</f>
        <v>0</v>
      </c>
      <c r="I75">
        <f>'Initial absorption'!O75</f>
        <v>0</v>
      </c>
      <c r="J75">
        <f>'Input spectra'!E75</f>
        <v>0.103569517308158</v>
      </c>
      <c r="K75">
        <f t="shared" si="159"/>
        <v>1.0102983066912607E-2</v>
      </c>
      <c r="M75">
        <f>'Reaching edge prob after ems 1'!$EZ76</f>
        <v>0.86658858751668444</v>
      </c>
      <c r="N75">
        <f>'Reaching edge prob after ems 2'!$EZ76</f>
        <v>0.86658858751668444</v>
      </c>
      <c r="O75">
        <f>1-EXP(-'Reaching edge prob after ems 1'!FC76*_k_in_ec_correction*($D75*_c1+'Input spectra'!S75))</f>
        <v>1.3750483741072461E-2</v>
      </c>
      <c r="P75">
        <f>1-EXP(-(_t-'Reaching edge prob after ems 1'!FC76)*_k_in_ec_correction*($D75*_c1+'Input spectra'!S75))</f>
        <v>1.3924104065336063E-2</v>
      </c>
      <c r="Q75">
        <f>1-EXP(-'Reaching edge prob after ems 2'!FC76*_k_in_ec_correction*($H75*_c2+'Input spectra'!S75))</f>
        <v>1.3750483741072461E-2</v>
      </c>
      <c r="R75">
        <f>1-EXP(-(_t-'Reaching edge prob after ems 2'!FC76)*_k_in_ec_correction*($H75*_c2+'Input spectra'!S75))</f>
        <v>1.3924104065336063E-2</v>
      </c>
      <c r="S75" s="16"/>
      <c r="T75" s="16"/>
      <c r="V75" s="7">
        <f t="shared" si="109"/>
        <v>0</v>
      </c>
      <c r="W75" s="7">
        <f t="shared" si="110"/>
        <v>0</v>
      </c>
      <c r="X75" s="7">
        <f t="shared" si="111"/>
        <v>0</v>
      </c>
      <c r="Y75" s="7">
        <f t="shared" si="139"/>
        <v>0</v>
      </c>
      <c r="Z75" s="7"/>
      <c r="AA75" s="7">
        <f t="shared" si="112"/>
        <v>5.0308390475918E+16</v>
      </c>
      <c r="AB75" s="7">
        <f t="shared" si="113"/>
        <v>5.0308390475918E+16</v>
      </c>
      <c r="AC75" s="7">
        <f t="shared" si="114"/>
        <v>2.9451044760392845E+17</v>
      </c>
      <c r="AD75" s="7">
        <f t="shared" si="140"/>
        <v>2.5521939279799485E+17</v>
      </c>
      <c r="AF75" s="7">
        <f t="shared" si="115"/>
        <v>0</v>
      </c>
      <c r="AG75" s="7">
        <f t="shared" si="160"/>
        <v>0</v>
      </c>
      <c r="AH75" s="7">
        <f t="shared" si="116"/>
        <v>0</v>
      </c>
      <c r="AI75" s="7"/>
      <c r="AJ75" s="7">
        <f t="shared" si="141"/>
        <v>4.9616625770639368E+16</v>
      </c>
      <c r="AK75" s="7">
        <f>'Initial absorption'!$G75*AJ75*$E75</f>
        <v>0</v>
      </c>
      <c r="AL75" s="7">
        <f t="shared" si="161"/>
        <v>0</v>
      </c>
      <c r="AM75" s="7">
        <f>'Initial absorption'!$M75*AL75*$I75</f>
        <v>0</v>
      </c>
      <c r="AN75" s="7"/>
      <c r="AO75" s="7">
        <f t="shared" si="117"/>
        <v>0</v>
      </c>
      <c r="AP75" s="7">
        <f t="shared" si="162"/>
        <v>0</v>
      </c>
      <c r="AQ75" s="7">
        <f t="shared" si="118"/>
        <v>0</v>
      </c>
      <c r="AR75" s="7"/>
      <c r="AS75" s="7">
        <f>(1 - 'Initial absorption'!$M75)*AL75</f>
        <v>0</v>
      </c>
      <c r="AT75" s="7">
        <f t="shared" si="163"/>
        <v>4.960789121157176E+16</v>
      </c>
      <c r="AU75" s="7"/>
      <c r="BD75" s="7">
        <f t="shared" si="119"/>
        <v>0</v>
      </c>
      <c r="BE75" s="7">
        <f t="shared" si="120"/>
        <v>0</v>
      </c>
      <c r="BF75" s="7">
        <f t="shared" si="105"/>
        <v>0</v>
      </c>
      <c r="BG75" s="7">
        <f t="shared" si="142"/>
        <v>0</v>
      </c>
      <c r="BH75" s="7"/>
      <c r="BI75" s="7">
        <f t="shared" si="188"/>
        <v>1.188585303943546E+16</v>
      </c>
      <c r="BJ75" s="7">
        <f t="shared" si="143"/>
        <v>1.188585303943546E+16</v>
      </c>
      <c r="BK75" s="7">
        <f t="shared" si="122"/>
        <v>6.9580995648713912E+16</v>
      </c>
      <c r="BL75" s="7">
        <f t="shared" si="144"/>
        <v>6.0298096737223552E+16</v>
      </c>
      <c r="BN75" s="7">
        <f t="shared" si="164"/>
        <v>0</v>
      </c>
      <c r="BO75" s="7">
        <f t="shared" si="165"/>
        <v>0</v>
      </c>
      <c r="BP75" s="7">
        <f t="shared" si="166"/>
        <v>0</v>
      </c>
      <c r="BQ75" s="7"/>
      <c r="BR75" s="7">
        <f t="shared" si="145"/>
        <v>1.1722416810467926E+16</v>
      </c>
      <c r="BS75" s="7">
        <f>'Initial absorption'!$G75*BR75*$E75</f>
        <v>0</v>
      </c>
      <c r="BT75" s="7">
        <f t="shared" si="167"/>
        <v>0</v>
      </c>
      <c r="BU75" s="7">
        <f>'Initial absorption'!$M75*BT75*$I75</f>
        <v>0</v>
      </c>
      <c r="BV75" s="7"/>
      <c r="BW75" s="7">
        <f t="shared" si="168"/>
        <v>0</v>
      </c>
      <c r="BX75" s="7">
        <f t="shared" si="91"/>
        <v>0</v>
      </c>
      <c r="BY75" s="7">
        <f t="shared" si="123"/>
        <v>0</v>
      </c>
      <c r="BZ75" s="7"/>
      <c r="CA75" s="7">
        <f>(1 - 'Initial absorption'!$M75)*BT75</f>
        <v>0</v>
      </c>
      <c r="CB75" s="7">
        <f t="shared" si="169"/>
        <v>1.172035318480907E+16</v>
      </c>
      <c r="CC75" s="7"/>
      <c r="CL75" s="7">
        <f t="shared" si="124"/>
        <v>0</v>
      </c>
      <c r="CM75" s="7">
        <f t="shared" si="125"/>
        <v>0</v>
      </c>
      <c r="CN75" s="7">
        <f t="shared" si="106"/>
        <v>0</v>
      </c>
      <c r="CO75" s="7">
        <f t="shared" si="146"/>
        <v>0</v>
      </c>
      <c r="CP75" s="7"/>
      <c r="CQ75" s="7">
        <f t="shared" si="189"/>
        <v>2860970693769643.5</v>
      </c>
      <c r="CR75" s="7">
        <f t="shared" si="147"/>
        <v>2860970693769643.5</v>
      </c>
      <c r="CS75" s="7">
        <f t="shared" si="127"/>
        <v>1.6748414163779594E+16</v>
      </c>
      <c r="CT75" s="7">
        <f t="shared" si="148"/>
        <v>1.451398457333419E+16</v>
      </c>
      <c r="CV75" s="7">
        <f t="shared" si="170"/>
        <v>0</v>
      </c>
      <c r="CW75" s="7">
        <f t="shared" si="171"/>
        <v>0</v>
      </c>
      <c r="CX75" s="7">
        <f t="shared" si="172"/>
        <v>0</v>
      </c>
      <c r="CY75" s="7"/>
      <c r="CZ75" s="7">
        <f t="shared" si="149"/>
        <v>2821630962761279</v>
      </c>
      <c r="DA75" s="7">
        <f>'Initial absorption'!$G75*CZ75*$E75</f>
        <v>0</v>
      </c>
      <c r="DB75" s="7">
        <f t="shared" si="173"/>
        <v>0</v>
      </c>
      <c r="DC75" s="7">
        <f>'Initial absorption'!$M75*DB75*$I75</f>
        <v>0</v>
      </c>
      <c r="DD75" s="7"/>
      <c r="DE75" s="7">
        <f t="shared" si="174"/>
        <v>0</v>
      </c>
      <c r="DF75" s="7">
        <f t="shared" si="92"/>
        <v>0</v>
      </c>
      <c r="DG75" s="7">
        <f t="shared" si="128"/>
        <v>0</v>
      </c>
      <c r="DH75" s="7"/>
      <c r="DI75" s="7">
        <f>(1 - 'Initial absorption'!$M75)*DB75</f>
        <v>0</v>
      </c>
      <c r="DJ75" s="7">
        <f t="shared" si="175"/>
        <v>2821134240101718.5</v>
      </c>
      <c r="DK75" s="7"/>
      <c r="DT75" s="7">
        <f t="shared" si="129"/>
        <v>0</v>
      </c>
      <c r="DU75" s="7">
        <f t="shared" si="130"/>
        <v>0</v>
      </c>
      <c r="DV75" s="7">
        <f t="shared" si="107"/>
        <v>0</v>
      </c>
      <c r="DW75" s="7">
        <f t="shared" si="150"/>
        <v>0</v>
      </c>
      <c r="DX75" s="7"/>
      <c r="DY75" s="7">
        <f t="shared" si="190"/>
        <v>706959269330361.63</v>
      </c>
      <c r="DZ75" s="7">
        <f t="shared" si="151"/>
        <v>706959269330361.63</v>
      </c>
      <c r="EA75" s="7">
        <f t="shared" si="132"/>
        <v>4138611648645310.5</v>
      </c>
      <c r="EB75" s="7">
        <f t="shared" si="152"/>
        <v>3586473622879636.5</v>
      </c>
      <c r="ED75" s="7">
        <f t="shared" si="176"/>
        <v>0</v>
      </c>
      <c r="EE75" s="7">
        <f t="shared" si="177"/>
        <v>0</v>
      </c>
      <c r="EF75" s="7">
        <f t="shared" si="178"/>
        <v>0</v>
      </c>
      <c r="EG75" s="7"/>
      <c r="EH75" s="7">
        <f t="shared" si="153"/>
        <v>697238237391834</v>
      </c>
      <c r="EI75" s="7">
        <f>'Initial absorption'!$G75*EH75*$E75</f>
        <v>0</v>
      </c>
      <c r="EJ75" s="7">
        <f t="shared" si="179"/>
        <v>0</v>
      </c>
      <c r="EK75" s="7">
        <f>'Initial absorption'!$M75*EJ75*$I75</f>
        <v>0</v>
      </c>
      <c r="EL75" s="7"/>
      <c r="EM75" s="7">
        <f t="shared" si="180"/>
        <v>0</v>
      </c>
      <c r="EN75" s="7">
        <f t="shared" si="93"/>
        <v>0</v>
      </c>
      <c r="EO75" s="7">
        <f t="shared" si="133"/>
        <v>0</v>
      </c>
      <c r="EP75" s="7"/>
      <c r="EQ75" s="7">
        <f>(1 - 'Initial absorption'!$M75)*EJ75</f>
        <v>0</v>
      </c>
      <c r="ER75" s="7">
        <f t="shared" si="181"/>
        <v>697115494894251.75</v>
      </c>
      <c r="ES75" s="7"/>
      <c r="FB75" s="7">
        <f t="shared" si="134"/>
        <v>0</v>
      </c>
      <c r="FC75" s="7">
        <f t="shared" si="135"/>
        <v>0</v>
      </c>
      <c r="FD75" s="7">
        <f t="shared" si="108"/>
        <v>0</v>
      </c>
      <c r="FE75" s="7">
        <f t="shared" si="154"/>
        <v>0</v>
      </c>
      <c r="FF75" s="7"/>
      <c r="FG75" s="7">
        <f t="shared" si="191"/>
        <v>180924574120789.47</v>
      </c>
      <c r="FH75" s="7">
        <f t="shared" si="155"/>
        <v>180924574120789.47</v>
      </c>
      <c r="FI75" s="7">
        <f t="shared" si="137"/>
        <v>1059150905103400.4</v>
      </c>
      <c r="FJ75" s="7">
        <f t="shared" si="156"/>
        <v>917848086820573.63</v>
      </c>
      <c r="FL75" s="7">
        <f t="shared" si="182"/>
        <v>0</v>
      </c>
      <c r="FM75" s="7">
        <f t="shared" si="183"/>
        <v>0</v>
      </c>
      <c r="FN75" s="7">
        <f t="shared" si="184"/>
        <v>0</v>
      </c>
      <c r="FO75" s="7"/>
      <c r="FP75" s="7">
        <f t="shared" si="157"/>
        <v>178436773705981.09</v>
      </c>
      <c r="FQ75" s="7">
        <f>'Initial absorption'!$G75*FP75*$E75</f>
        <v>0</v>
      </c>
      <c r="FR75" s="7">
        <f t="shared" si="185"/>
        <v>0</v>
      </c>
      <c r="FS75" s="7">
        <f>'Initial absorption'!$M75*FR75*$I75</f>
        <v>0</v>
      </c>
      <c r="FT75" s="7"/>
      <c r="FU75" s="7">
        <f t="shared" si="186"/>
        <v>0</v>
      </c>
      <c r="FV75" s="7">
        <f t="shared" si="94"/>
        <v>0</v>
      </c>
      <c r="FW75" s="7">
        <f t="shared" si="138"/>
        <v>0</v>
      </c>
      <c r="FX75" s="7"/>
      <c r="FY75" s="7">
        <f>(1 - 'Initial absorption'!$M75)*FR75</f>
        <v>0</v>
      </c>
      <c r="FZ75" s="7">
        <f t="shared" si="187"/>
        <v>178405361522755</v>
      </c>
      <c r="GA75" s="7"/>
    </row>
    <row r="76" spans="3:183" x14ac:dyDescent="0.25">
      <c r="C76">
        <v>650</v>
      </c>
      <c r="D76">
        <f>'Input spectra'!B76</f>
        <v>0</v>
      </c>
      <c r="E76">
        <f>'Initial absorption'!I76</f>
        <v>0</v>
      </c>
      <c r="F76">
        <f>'Input spectra'!C76</f>
        <v>0</v>
      </c>
      <c r="G76">
        <f t="shared" si="158"/>
        <v>0</v>
      </c>
      <c r="H76">
        <f>'Input spectra'!D76</f>
        <v>0</v>
      </c>
      <c r="I76">
        <f>'Initial absorption'!O76</f>
        <v>0</v>
      </c>
      <c r="J76">
        <f>'Input spectra'!E76</f>
        <v>9.07401931386283E-2</v>
      </c>
      <c r="K76">
        <f t="shared" si="159"/>
        <v>8.8515101604681387E-3</v>
      </c>
      <c r="M76">
        <f>'Reaching edge prob after ems 1'!$EZ77</f>
        <v>0.86735493561270505</v>
      </c>
      <c r="N76">
        <f>'Reaching edge prob after ems 2'!$EZ77</f>
        <v>0.86735493561270505</v>
      </c>
      <c r="O76">
        <f>1-EXP(-'Reaching edge prob after ems 1'!FC77*_k_in_ec_correction*($D76*_c1+'Input spectra'!S76))</f>
        <v>1.3663414811603269E-2</v>
      </c>
      <c r="P76">
        <f>1-EXP(-(_t-'Reaching edge prob after ems 1'!FC77)*_k_in_ec_correction*($D76*_c1+'Input spectra'!S76))</f>
        <v>1.3834829648983638E-2</v>
      </c>
      <c r="Q76">
        <f>1-EXP(-'Reaching edge prob after ems 2'!FC77*_k_in_ec_correction*($H76*_c2+'Input spectra'!S76))</f>
        <v>1.3663414811603269E-2</v>
      </c>
      <c r="R76">
        <f>1-EXP(-(_t-'Reaching edge prob after ems 2'!FC77)*_k_in_ec_correction*($H76*_c2+'Input spectra'!S76))</f>
        <v>1.3834829648983638E-2</v>
      </c>
      <c r="S76" s="16"/>
      <c r="T76" s="16"/>
      <c r="V76" s="7">
        <f t="shared" si="109"/>
        <v>0</v>
      </c>
      <c r="W76" s="7">
        <f t="shared" si="110"/>
        <v>0</v>
      </c>
      <c r="X76" s="7">
        <f t="shared" si="111"/>
        <v>0</v>
      </c>
      <c r="Y76" s="7">
        <f t="shared" si="139"/>
        <v>0</v>
      </c>
      <c r="Z76" s="7"/>
      <c r="AA76" s="7">
        <f t="shared" si="112"/>
        <v>4.4076608513060544E+16</v>
      </c>
      <c r="AB76" s="7">
        <f t="shared" si="113"/>
        <v>4.4076608513060544E+16</v>
      </c>
      <c r="AC76" s="7">
        <f t="shared" si="114"/>
        <v>2.5802896056192531E+17</v>
      </c>
      <c r="AD76" s="7">
        <f t="shared" si="140"/>
        <v>2.2380269247440195E+17</v>
      </c>
      <c r="AF76" s="7">
        <f t="shared" si="115"/>
        <v>0</v>
      </c>
      <c r="AG76" s="7">
        <f t="shared" si="160"/>
        <v>0</v>
      </c>
      <c r="AH76" s="7">
        <f t="shared" si="116"/>
        <v>0</v>
      </c>
      <c r="AI76" s="7"/>
      <c r="AJ76" s="7">
        <f t="shared" si="141"/>
        <v>4.3474371527457952E+16</v>
      </c>
      <c r="AK76" s="7">
        <f>'Initial absorption'!$G76*AJ76*$E76</f>
        <v>0</v>
      </c>
      <c r="AL76" s="7">
        <f t="shared" si="161"/>
        <v>0</v>
      </c>
      <c r="AM76" s="7">
        <f>'Initial absorption'!$M76*AL76*$I76</f>
        <v>0</v>
      </c>
      <c r="AN76" s="7"/>
      <c r="AO76" s="7">
        <f t="shared" si="117"/>
        <v>0</v>
      </c>
      <c r="AP76" s="7">
        <f t="shared" si="162"/>
        <v>0</v>
      </c>
      <c r="AQ76" s="7">
        <f t="shared" si="118"/>
        <v>0</v>
      </c>
      <c r="AR76" s="7"/>
      <c r="AS76" s="7">
        <f>(1 - 'Initial absorption'!$M76)*AL76</f>
        <v>0</v>
      </c>
      <c r="AT76" s="7">
        <f t="shared" si="163"/>
        <v>4.3466816142777408E+16</v>
      </c>
      <c r="AU76" s="7"/>
      <c r="BD76" s="7">
        <f t="shared" si="119"/>
        <v>0</v>
      </c>
      <c r="BE76" s="7">
        <f t="shared" si="120"/>
        <v>0</v>
      </c>
      <c r="BF76" s="7">
        <f t="shared" si="105"/>
        <v>0</v>
      </c>
      <c r="BG76" s="7">
        <f t="shared" si="142"/>
        <v>0</v>
      </c>
      <c r="BH76" s="7"/>
      <c r="BI76" s="7">
        <f t="shared" si="188"/>
        <v>1.041353313646053E+16</v>
      </c>
      <c r="BJ76" s="7">
        <f t="shared" si="143"/>
        <v>1.041353313646053E+16</v>
      </c>
      <c r="BK76" s="7">
        <f t="shared" si="122"/>
        <v>6.0961884809759832E+16</v>
      </c>
      <c r="BL76" s="7">
        <f t="shared" si="144"/>
        <v>5.2875591673998384E+16</v>
      </c>
      <c r="BN76" s="7">
        <f t="shared" si="164"/>
        <v>0</v>
      </c>
      <c r="BO76" s="7">
        <f t="shared" si="165"/>
        <v>0</v>
      </c>
      <c r="BP76" s="7">
        <f t="shared" si="166"/>
        <v>0</v>
      </c>
      <c r="BQ76" s="7"/>
      <c r="BR76" s="7">
        <f t="shared" si="145"/>
        <v>1.0271248713562694E+16</v>
      </c>
      <c r="BS76" s="7">
        <f>'Initial absorption'!$G76*BR76*$E76</f>
        <v>0</v>
      </c>
      <c r="BT76" s="7">
        <f t="shared" si="167"/>
        <v>0</v>
      </c>
      <c r="BU76" s="7">
        <f>'Initial absorption'!$M76*BT76*$I76</f>
        <v>0</v>
      </c>
      <c r="BV76" s="7"/>
      <c r="BW76" s="7">
        <f t="shared" si="168"/>
        <v>0</v>
      </c>
      <c r="BX76" s="7">
        <f t="shared" si="91"/>
        <v>0</v>
      </c>
      <c r="BY76" s="7">
        <f t="shared" si="123"/>
        <v>0</v>
      </c>
      <c r="BZ76" s="7"/>
      <c r="CA76" s="7">
        <f>(1 - 'Initial absorption'!$M76)*BT76</f>
        <v>0</v>
      </c>
      <c r="CB76" s="7">
        <f t="shared" si="169"/>
        <v>1.0269463679473552E+16</v>
      </c>
      <c r="CC76" s="7"/>
      <c r="CL76" s="7">
        <f t="shared" si="124"/>
        <v>0</v>
      </c>
      <c r="CM76" s="7">
        <f t="shared" si="125"/>
        <v>0</v>
      </c>
      <c r="CN76" s="7">
        <f t="shared" si="106"/>
        <v>0</v>
      </c>
      <c r="CO76" s="7">
        <f t="shared" si="146"/>
        <v>0</v>
      </c>
      <c r="CP76" s="7"/>
      <c r="CQ76" s="7">
        <f t="shared" si="189"/>
        <v>2506577611481870</v>
      </c>
      <c r="CR76" s="7">
        <f t="shared" si="147"/>
        <v>2506577611481870</v>
      </c>
      <c r="CS76" s="7">
        <f t="shared" si="127"/>
        <v>1.4673760923933452E+16</v>
      </c>
      <c r="CT76" s="7">
        <f t="shared" si="148"/>
        <v>1.2727358961374526E+16</v>
      </c>
      <c r="CV76" s="7">
        <f t="shared" si="170"/>
        <v>0</v>
      </c>
      <c r="CW76" s="7">
        <f t="shared" si="171"/>
        <v>0</v>
      </c>
      <c r="CX76" s="7">
        <f t="shared" si="172"/>
        <v>0</v>
      </c>
      <c r="CY76" s="7"/>
      <c r="CZ76" s="7">
        <f t="shared" si="149"/>
        <v>2472329201818715.5</v>
      </c>
      <c r="DA76" s="7">
        <f>'Initial absorption'!$G76*CZ76*$E76</f>
        <v>0</v>
      </c>
      <c r="DB76" s="7">
        <f t="shared" si="173"/>
        <v>0</v>
      </c>
      <c r="DC76" s="7">
        <f>'Initial absorption'!$M76*DB76*$I76</f>
        <v>0</v>
      </c>
      <c r="DD76" s="7"/>
      <c r="DE76" s="7">
        <f t="shared" si="174"/>
        <v>0</v>
      </c>
      <c r="DF76" s="7">
        <f t="shared" si="92"/>
        <v>0</v>
      </c>
      <c r="DG76" s="7">
        <f t="shared" si="128"/>
        <v>0</v>
      </c>
      <c r="DH76" s="7"/>
      <c r="DI76" s="7">
        <f>(1 - 'Initial absorption'!$M76)*DB76</f>
        <v>0</v>
      </c>
      <c r="DJ76" s="7">
        <f t="shared" si="175"/>
        <v>2471899537225062</v>
      </c>
      <c r="DK76" s="7"/>
      <c r="DT76" s="7">
        <f t="shared" si="129"/>
        <v>0</v>
      </c>
      <c r="DU76" s="7">
        <f t="shared" si="130"/>
        <v>0</v>
      </c>
      <c r="DV76" s="7">
        <f t="shared" si="107"/>
        <v>0</v>
      </c>
      <c r="DW76" s="7">
        <f t="shared" si="150"/>
        <v>0</v>
      </c>
      <c r="DX76" s="7"/>
      <c r="DY76" s="7">
        <f t="shared" si="190"/>
        <v>619387077467122.75</v>
      </c>
      <c r="DZ76" s="7">
        <f t="shared" si="151"/>
        <v>619387077467122.75</v>
      </c>
      <c r="EA76" s="7">
        <f t="shared" si="132"/>
        <v>3625955108069928.5</v>
      </c>
      <c r="EB76" s="7">
        <f t="shared" si="152"/>
        <v>3144990059294552</v>
      </c>
      <c r="ED76" s="7">
        <f t="shared" si="176"/>
        <v>0</v>
      </c>
      <c r="EE76" s="7">
        <f t="shared" si="177"/>
        <v>0</v>
      </c>
      <c r="EF76" s="7">
        <f t="shared" si="178"/>
        <v>0</v>
      </c>
      <c r="EG76" s="7"/>
      <c r="EH76" s="7">
        <f t="shared" si="153"/>
        <v>610924134898742.75</v>
      </c>
      <c r="EI76" s="7">
        <f>'Initial absorption'!$G76*EH76*$E76</f>
        <v>0</v>
      </c>
      <c r="EJ76" s="7">
        <f t="shared" si="179"/>
        <v>0</v>
      </c>
      <c r="EK76" s="7">
        <f>'Initial absorption'!$M76*EJ76*$I76</f>
        <v>0</v>
      </c>
      <c r="EL76" s="7"/>
      <c r="EM76" s="7">
        <f t="shared" si="180"/>
        <v>0</v>
      </c>
      <c r="EN76" s="7">
        <f t="shared" si="93"/>
        <v>0</v>
      </c>
      <c r="EO76" s="7">
        <f t="shared" si="133"/>
        <v>0</v>
      </c>
      <c r="EP76" s="7"/>
      <c r="EQ76" s="7">
        <f>(1 - 'Initial absorption'!$M76)*EJ76</f>
        <v>0</v>
      </c>
      <c r="ER76" s="7">
        <f t="shared" si="181"/>
        <v>610817962763583.25</v>
      </c>
      <c r="ES76" s="7"/>
      <c r="FB76" s="7">
        <f t="shared" si="134"/>
        <v>0</v>
      </c>
      <c r="FC76" s="7">
        <f t="shared" si="135"/>
        <v>0</v>
      </c>
      <c r="FD76" s="7">
        <f t="shared" si="108"/>
        <v>0</v>
      </c>
      <c r="FE76" s="7">
        <f t="shared" si="154"/>
        <v>0</v>
      </c>
      <c r="FF76" s="7"/>
      <c r="FG76" s="7">
        <f t="shared" si="191"/>
        <v>158513153541088.84</v>
      </c>
      <c r="FH76" s="7">
        <f t="shared" si="155"/>
        <v>158513153541088.84</v>
      </c>
      <c r="FI76" s="7">
        <f t="shared" si="137"/>
        <v>927952163821326.38</v>
      </c>
      <c r="FJ76" s="7">
        <f t="shared" si="156"/>
        <v>804863889302916.88</v>
      </c>
      <c r="FL76" s="7">
        <f t="shared" si="182"/>
        <v>0</v>
      </c>
      <c r="FM76" s="7">
        <f t="shared" si="183"/>
        <v>0</v>
      </c>
      <c r="FN76" s="7">
        <f t="shared" si="184"/>
        <v>0</v>
      </c>
      <c r="FO76" s="7"/>
      <c r="FP76" s="7">
        <f t="shared" si="157"/>
        <v>156347322571161.59</v>
      </c>
      <c r="FQ76" s="7">
        <f>'Initial absorption'!$G76*FP76*$E76</f>
        <v>0</v>
      </c>
      <c r="FR76" s="7">
        <f t="shared" si="185"/>
        <v>0</v>
      </c>
      <c r="FS76" s="7">
        <f>'Initial absorption'!$M76*FR76*$I76</f>
        <v>0</v>
      </c>
      <c r="FT76" s="7"/>
      <c r="FU76" s="7">
        <f t="shared" si="186"/>
        <v>0</v>
      </c>
      <c r="FV76" s="7">
        <f t="shared" si="94"/>
        <v>0</v>
      </c>
      <c r="FW76" s="7">
        <f t="shared" si="138"/>
        <v>0</v>
      </c>
      <c r="FX76" s="7"/>
      <c r="FY76" s="7">
        <f>(1 - 'Initial absorption'!$M76)*FR76</f>
        <v>0</v>
      </c>
      <c r="FZ76" s="7">
        <f t="shared" si="187"/>
        <v>156320151064724.69</v>
      </c>
      <c r="GA76" s="7"/>
    </row>
    <row r="77" spans="3:183" x14ac:dyDescent="0.25">
      <c r="C77">
        <v>655</v>
      </c>
      <c r="D77">
        <f>'Input spectra'!B77</f>
        <v>0</v>
      </c>
      <c r="E77">
        <f>'Initial absorption'!I77</f>
        <v>0</v>
      </c>
      <c r="F77">
        <f>'Input spectra'!C77</f>
        <v>0</v>
      </c>
      <c r="G77">
        <f t="shared" si="158"/>
        <v>0</v>
      </c>
      <c r="H77">
        <f>'Input spectra'!D77</f>
        <v>0</v>
      </c>
      <c r="I77">
        <f>'Initial absorption'!O77</f>
        <v>0</v>
      </c>
      <c r="J77">
        <f>'Input spectra'!E77</f>
        <v>7.8708920548853104E-2</v>
      </c>
      <c r="K77">
        <f t="shared" si="159"/>
        <v>7.6778854646394733E-3</v>
      </c>
      <c r="M77">
        <f>'Reaching edge prob after ems 1'!$EZ78</f>
        <v>0.86812234084679774</v>
      </c>
      <c r="N77">
        <f>'Reaching edge prob after ems 2'!$EZ78</f>
        <v>0.86812234084679774</v>
      </c>
      <c r="O77">
        <f>1-EXP(-'Reaching edge prob after ems 1'!FC78*_k_in_ec_correction*($D77*_c1+'Input spectra'!S77))</f>
        <v>1.3576331046613821E-2</v>
      </c>
      <c r="P77">
        <f>1-EXP(-(_t-'Reaching edge prob after ems 1'!FC78)*_k_in_ec_correction*($D77*_c1+'Input spectra'!S77))</f>
        <v>1.374555429776847E-2</v>
      </c>
      <c r="Q77">
        <f>1-EXP(-'Reaching edge prob after ems 2'!FC78*_k_in_ec_correction*($H77*_c2+'Input spectra'!S77))</f>
        <v>1.3576331046613821E-2</v>
      </c>
      <c r="R77">
        <f>1-EXP(-(_t-'Reaching edge prob after ems 2'!FC78)*_k_in_ec_correction*($H77*_c2+'Input spectra'!S77))</f>
        <v>1.374555429776847E-2</v>
      </c>
      <c r="S77" s="16"/>
      <c r="T77" s="16"/>
      <c r="V77" s="7">
        <f t="shared" si="109"/>
        <v>0</v>
      </c>
      <c r="W77" s="7">
        <f t="shared" si="110"/>
        <v>0</v>
      </c>
      <c r="X77" s="7">
        <f t="shared" si="111"/>
        <v>0</v>
      </c>
      <c r="Y77" s="7">
        <f t="shared" si="139"/>
        <v>0</v>
      </c>
      <c r="Z77" s="7"/>
      <c r="AA77" s="7">
        <f t="shared" si="112"/>
        <v>3.8232476232635752E+16</v>
      </c>
      <c r="AB77" s="7">
        <f t="shared" si="113"/>
        <v>3.8232476232635752E+16</v>
      </c>
      <c r="AC77" s="7">
        <f t="shared" si="114"/>
        <v>2.238168142880673E+17</v>
      </c>
      <c r="AD77" s="7">
        <f t="shared" si="140"/>
        <v>1.9430037674062998E+17</v>
      </c>
      <c r="AF77" s="7">
        <f t="shared" si="115"/>
        <v>0</v>
      </c>
      <c r="AG77" s="7">
        <f t="shared" si="160"/>
        <v>0</v>
      </c>
      <c r="AH77" s="7">
        <f t="shared" si="116"/>
        <v>0</v>
      </c>
      <c r="AI77" s="7"/>
      <c r="AJ77" s="7">
        <f t="shared" si="141"/>
        <v>3.7713419478569696E+16</v>
      </c>
      <c r="AK77" s="7">
        <f>'Initial absorption'!$G77*AJ77*$E77</f>
        <v>0</v>
      </c>
      <c r="AL77" s="7">
        <f t="shared" si="161"/>
        <v>0</v>
      </c>
      <c r="AM77" s="7">
        <f>'Initial absorption'!$M77*AL77*$I77</f>
        <v>0</v>
      </c>
      <c r="AN77" s="7"/>
      <c r="AO77" s="7">
        <f t="shared" si="117"/>
        <v>0</v>
      </c>
      <c r="AP77" s="7">
        <f t="shared" si="162"/>
        <v>0</v>
      </c>
      <c r="AQ77" s="7">
        <f t="shared" si="118"/>
        <v>0</v>
      </c>
      <c r="AR77" s="7"/>
      <c r="AS77" s="7">
        <f>(1 - 'Initial absorption'!$M77)*AL77</f>
        <v>0</v>
      </c>
      <c r="AT77" s="7">
        <f t="shared" si="163"/>
        <v>3.7706949654641912E+16</v>
      </c>
      <c r="AU77" s="7"/>
      <c r="BD77" s="7">
        <f t="shared" si="119"/>
        <v>0</v>
      </c>
      <c r="BE77" s="7">
        <f t="shared" si="120"/>
        <v>0</v>
      </c>
      <c r="BF77" s="7">
        <f t="shared" si="105"/>
        <v>0</v>
      </c>
      <c r="BG77" s="7">
        <f t="shared" si="142"/>
        <v>0</v>
      </c>
      <c r="BH77" s="7"/>
      <c r="BI77" s="7">
        <f t="shared" si="188"/>
        <v>9032799291250344</v>
      </c>
      <c r="BJ77" s="7">
        <f t="shared" si="143"/>
        <v>9032799291250344</v>
      </c>
      <c r="BK77" s="7">
        <f t="shared" si="122"/>
        <v>5.2878928091647392E+16</v>
      </c>
      <c r="BL77" s="7">
        <f t="shared" si="144"/>
        <v>4.5905378836390424E+16</v>
      </c>
      <c r="BN77" s="7">
        <f t="shared" si="164"/>
        <v>0</v>
      </c>
      <c r="BO77" s="7">
        <f t="shared" si="165"/>
        <v>0</v>
      </c>
      <c r="BP77" s="7">
        <f t="shared" si="166"/>
        <v>0</v>
      </c>
      <c r="BQ77" s="7"/>
      <c r="BR77" s="7">
        <f t="shared" si="145"/>
        <v>8910167017794711</v>
      </c>
      <c r="BS77" s="7">
        <f>'Initial absorption'!$G77*BR77*$E77</f>
        <v>0</v>
      </c>
      <c r="BT77" s="7">
        <f t="shared" si="167"/>
        <v>0</v>
      </c>
      <c r="BU77" s="7">
        <f>'Initial absorption'!$M77*BT77*$I77</f>
        <v>0</v>
      </c>
      <c r="BV77" s="7"/>
      <c r="BW77" s="7">
        <f t="shared" si="168"/>
        <v>0</v>
      </c>
      <c r="BX77" s="7">
        <f t="shared" si="91"/>
        <v>0</v>
      </c>
      <c r="BY77" s="7">
        <f t="shared" si="123"/>
        <v>0</v>
      </c>
      <c r="BZ77" s="7"/>
      <c r="CA77" s="7">
        <f>(1 - 'Initial absorption'!$M77)*BT77</f>
        <v>0</v>
      </c>
      <c r="CB77" s="7">
        <f t="shared" si="169"/>
        <v>8908638458131618</v>
      </c>
      <c r="CC77" s="7"/>
      <c r="CL77" s="7">
        <f t="shared" si="124"/>
        <v>0</v>
      </c>
      <c r="CM77" s="7">
        <f t="shared" si="125"/>
        <v>0</v>
      </c>
      <c r="CN77" s="7">
        <f t="shared" si="106"/>
        <v>0</v>
      </c>
      <c r="CO77" s="7">
        <f t="shared" si="146"/>
        <v>0</v>
      </c>
      <c r="CP77" s="7"/>
      <c r="CQ77" s="7">
        <f t="shared" si="189"/>
        <v>2174229646726128.5</v>
      </c>
      <c r="CR77" s="7">
        <f t="shared" si="147"/>
        <v>2174229646726128.5</v>
      </c>
      <c r="CS77" s="7">
        <f t="shared" si="127"/>
        <v>1.2728162049977786E+16</v>
      </c>
      <c r="CT77" s="7">
        <f t="shared" si="148"/>
        <v>1.1049601833504092E+16</v>
      </c>
      <c r="CV77" s="7">
        <f t="shared" si="170"/>
        <v>0</v>
      </c>
      <c r="CW77" s="7">
        <f t="shared" si="171"/>
        <v>0</v>
      </c>
      <c r="CX77" s="7">
        <f t="shared" si="172"/>
        <v>0</v>
      </c>
      <c r="CY77" s="7"/>
      <c r="CZ77" s="7">
        <f t="shared" si="149"/>
        <v>2144711585270812.3</v>
      </c>
      <c r="DA77" s="7">
        <f>'Initial absorption'!$G77*CZ77*$E77</f>
        <v>0</v>
      </c>
      <c r="DB77" s="7">
        <f t="shared" si="173"/>
        <v>0</v>
      </c>
      <c r="DC77" s="7">
        <f>'Initial absorption'!$M77*DB77*$I77</f>
        <v>0</v>
      </c>
      <c r="DD77" s="7"/>
      <c r="DE77" s="7">
        <f t="shared" si="174"/>
        <v>0</v>
      </c>
      <c r="DF77" s="7">
        <f t="shared" si="92"/>
        <v>0</v>
      </c>
      <c r="DG77" s="7">
        <f t="shared" si="128"/>
        <v>0</v>
      </c>
      <c r="DH77" s="7"/>
      <c r="DI77" s="7">
        <f>(1 - 'Initial absorption'!$M77)*DB77</f>
        <v>0</v>
      </c>
      <c r="DJ77" s="7">
        <f t="shared" si="175"/>
        <v>2144343655061236.5</v>
      </c>
      <c r="DK77" s="7"/>
      <c r="DT77" s="7">
        <f t="shared" si="129"/>
        <v>0</v>
      </c>
      <c r="DU77" s="7">
        <f t="shared" si="130"/>
        <v>0</v>
      </c>
      <c r="DV77" s="7">
        <f t="shared" si="107"/>
        <v>0</v>
      </c>
      <c r="DW77" s="7">
        <f t="shared" si="150"/>
        <v>0</v>
      </c>
      <c r="DX77" s="7"/>
      <c r="DY77" s="7">
        <f t="shared" si="190"/>
        <v>537262337483306</v>
      </c>
      <c r="DZ77" s="7">
        <f t="shared" si="151"/>
        <v>537262337483306</v>
      </c>
      <c r="EA77" s="7">
        <f t="shared" si="132"/>
        <v>3145188506252923</v>
      </c>
      <c r="EB77" s="7">
        <f t="shared" si="152"/>
        <v>2730408408452730.5</v>
      </c>
      <c r="ED77" s="7">
        <f t="shared" si="176"/>
        <v>0</v>
      </c>
      <c r="EE77" s="7">
        <f t="shared" si="177"/>
        <v>0</v>
      </c>
      <c r="EF77" s="7">
        <f t="shared" si="178"/>
        <v>0</v>
      </c>
      <c r="EG77" s="7"/>
      <c r="EH77" s="7">
        <f t="shared" si="153"/>
        <v>529968286130755.06</v>
      </c>
      <c r="EI77" s="7">
        <f>'Initial absorption'!$G77*EH77*$E77</f>
        <v>0</v>
      </c>
      <c r="EJ77" s="7">
        <f t="shared" si="179"/>
        <v>0</v>
      </c>
      <c r="EK77" s="7">
        <f>'Initial absorption'!$M77*EJ77*$I77</f>
        <v>0</v>
      </c>
      <c r="EL77" s="7"/>
      <c r="EM77" s="7">
        <f t="shared" si="180"/>
        <v>0</v>
      </c>
      <c r="EN77" s="7">
        <f t="shared" si="93"/>
        <v>0</v>
      </c>
      <c r="EO77" s="7">
        <f t="shared" si="133"/>
        <v>0</v>
      </c>
      <c r="EP77" s="7"/>
      <c r="EQ77" s="7">
        <f>(1 - 'Initial absorption'!$M77)*EJ77</f>
        <v>0</v>
      </c>
      <c r="ER77" s="7">
        <f t="shared" si="181"/>
        <v>529877368851283.19</v>
      </c>
      <c r="ES77" s="7"/>
      <c r="FB77" s="7">
        <f t="shared" si="134"/>
        <v>0</v>
      </c>
      <c r="FC77" s="7">
        <f t="shared" si="135"/>
        <v>0</v>
      </c>
      <c r="FD77" s="7">
        <f t="shared" si="108"/>
        <v>0</v>
      </c>
      <c r="FE77" s="7">
        <f t="shared" si="154"/>
        <v>0</v>
      </c>
      <c r="FF77" s="7"/>
      <c r="FG77" s="7">
        <f t="shared" si="191"/>
        <v>137495841439888.72</v>
      </c>
      <c r="FH77" s="7">
        <f t="shared" si="155"/>
        <v>137495841439888.72</v>
      </c>
      <c r="FI77" s="7">
        <f t="shared" si="137"/>
        <v>804914675724407.38</v>
      </c>
      <c r="FJ77" s="7">
        <f t="shared" si="156"/>
        <v>698764412471813.63</v>
      </c>
      <c r="FL77" s="7">
        <f t="shared" si="182"/>
        <v>0</v>
      </c>
      <c r="FM77" s="7">
        <f t="shared" si="183"/>
        <v>0</v>
      </c>
      <c r="FN77" s="7">
        <f t="shared" si="184"/>
        <v>0</v>
      </c>
      <c r="FO77" s="7"/>
      <c r="FP77" s="7">
        <f t="shared" si="157"/>
        <v>135629152378968.06</v>
      </c>
      <c r="FQ77" s="7">
        <f>'Initial absorption'!$G77*FP77*$E77</f>
        <v>0</v>
      </c>
      <c r="FR77" s="7">
        <f t="shared" si="185"/>
        <v>0</v>
      </c>
      <c r="FS77" s="7">
        <f>'Initial absorption'!$M77*FR77*$I77</f>
        <v>0</v>
      </c>
      <c r="FT77" s="7"/>
      <c r="FU77" s="7">
        <f t="shared" si="186"/>
        <v>0</v>
      </c>
      <c r="FV77" s="7">
        <f t="shared" si="94"/>
        <v>0</v>
      </c>
      <c r="FW77" s="7">
        <f t="shared" si="138"/>
        <v>0</v>
      </c>
      <c r="FX77" s="7"/>
      <c r="FY77" s="7">
        <f>(1 - 'Initial absorption'!$M77)*FR77</f>
        <v>0</v>
      </c>
      <c r="FZ77" s="7">
        <f t="shared" si="187"/>
        <v>135605884885659.36</v>
      </c>
      <c r="GA77" s="7"/>
    </row>
    <row r="78" spans="3:183" x14ac:dyDescent="0.25">
      <c r="C78">
        <v>660</v>
      </c>
      <c r="D78">
        <f>'Input spectra'!B78</f>
        <v>0</v>
      </c>
      <c r="E78">
        <f>'Initial absorption'!I78</f>
        <v>0</v>
      </c>
      <c r="F78">
        <f>'Input spectra'!C78</f>
        <v>0</v>
      </c>
      <c r="G78">
        <f t="shared" si="158"/>
        <v>0</v>
      </c>
      <c r="H78">
        <f>'Input spectra'!D78</f>
        <v>0</v>
      </c>
      <c r="I78">
        <f>'Initial absorption'!O78</f>
        <v>0</v>
      </c>
      <c r="J78">
        <f>'Input spectra'!E78</f>
        <v>6.8547108251118399E-2</v>
      </c>
      <c r="K78">
        <f t="shared" si="159"/>
        <v>6.6866225888292828E-3</v>
      </c>
      <c r="M78">
        <f>'Reaching edge prob after ems 1'!$EZ79</f>
        <v>0.86889080503937288</v>
      </c>
      <c r="N78">
        <f>'Reaching edge prob after ems 2'!$EZ79</f>
        <v>0.86889080503937288</v>
      </c>
      <c r="O78">
        <f>1-EXP(-'Reaching edge prob after ems 1'!FC79*_k_in_ec_correction*($D78*_c1+'Input spectra'!S78))</f>
        <v>1.3489232443517074E-2</v>
      </c>
      <c r="P78">
        <f>1-EXP(-(_t-'Reaching edge prob after ems 1'!FC79)*_k_in_ec_correction*($D78*_c1+'Input spectra'!S78))</f>
        <v>1.3656278012914913E-2</v>
      </c>
      <c r="Q78">
        <f>1-EXP(-'Reaching edge prob after ems 2'!FC79*_k_in_ec_correction*($H78*_c2+'Input spectra'!S78))</f>
        <v>1.3489232443517074E-2</v>
      </c>
      <c r="R78">
        <f>1-EXP(-(_t-'Reaching edge prob after ems 2'!FC79)*_k_in_ec_correction*($H78*_c2+'Input spectra'!S78))</f>
        <v>1.3656278012914913E-2</v>
      </c>
      <c r="S78" s="16"/>
      <c r="T78" s="16"/>
      <c r="V78" s="7">
        <f t="shared" si="109"/>
        <v>0</v>
      </c>
      <c r="W78" s="7">
        <f t="shared" si="110"/>
        <v>0</v>
      </c>
      <c r="X78" s="7">
        <f t="shared" si="111"/>
        <v>0</v>
      </c>
      <c r="Y78" s="7">
        <f t="shared" si="139"/>
        <v>0</v>
      </c>
      <c r="Z78" s="7"/>
      <c r="AA78" s="7">
        <f t="shared" si="112"/>
        <v>3.329642521777644E+16</v>
      </c>
      <c r="AB78" s="7">
        <f t="shared" si="113"/>
        <v>3.329642521777644E+16</v>
      </c>
      <c r="AC78" s="7">
        <f t="shared" si="114"/>
        <v>1.9492066833647062E+17</v>
      </c>
      <c r="AD78" s="7">
        <f t="shared" si="140"/>
        <v>1.6936477642968854E+17</v>
      </c>
      <c r="AF78" s="7">
        <f t="shared" si="115"/>
        <v>0</v>
      </c>
      <c r="AG78" s="7">
        <f t="shared" si="160"/>
        <v>0</v>
      </c>
      <c r="AH78" s="7">
        <f t="shared" si="116"/>
        <v>0</v>
      </c>
      <c r="AI78" s="7"/>
      <c r="AJ78" s="7">
        <f t="shared" si="141"/>
        <v>3.2847281998475668E+16</v>
      </c>
      <c r="AK78" s="7">
        <f>'Initial absorption'!$G78*AJ78*$E78</f>
        <v>0</v>
      </c>
      <c r="AL78" s="7">
        <f t="shared" si="161"/>
        <v>0</v>
      </c>
      <c r="AM78" s="7">
        <f>'Initial absorption'!$M78*AL78*$I78</f>
        <v>0</v>
      </c>
      <c r="AN78" s="7"/>
      <c r="AO78" s="7">
        <f t="shared" si="117"/>
        <v>0</v>
      </c>
      <c r="AP78" s="7">
        <f t="shared" si="162"/>
        <v>0</v>
      </c>
      <c r="AQ78" s="7">
        <f t="shared" si="118"/>
        <v>0</v>
      </c>
      <c r="AR78" s="7"/>
      <c r="AS78" s="7">
        <f>(1 - 'Initial absorption'!$M78)*AL78</f>
        <v>0</v>
      </c>
      <c r="AT78" s="7">
        <f t="shared" si="163"/>
        <v>3.2841719978166252E+16</v>
      </c>
      <c r="AU78" s="7"/>
      <c r="BD78" s="7">
        <f t="shared" si="119"/>
        <v>0</v>
      </c>
      <c r="BE78" s="7">
        <f t="shared" si="120"/>
        <v>0</v>
      </c>
      <c r="BF78" s="7">
        <f t="shared" si="105"/>
        <v>0</v>
      </c>
      <c r="BG78" s="7">
        <f t="shared" si="142"/>
        <v>0</v>
      </c>
      <c r="BH78" s="7"/>
      <c r="BI78" s="7">
        <f t="shared" si="188"/>
        <v>7866608594176496</v>
      </c>
      <c r="BJ78" s="7">
        <f t="shared" si="143"/>
        <v>7866608594176496</v>
      </c>
      <c r="BK78" s="7">
        <f t="shared" si="122"/>
        <v>4.6051928838885288E+16</v>
      </c>
      <c r="BL78" s="7">
        <f t="shared" si="144"/>
        <v>4.0014097522434952E+16</v>
      </c>
      <c r="BN78" s="7">
        <f t="shared" si="164"/>
        <v>0</v>
      </c>
      <c r="BO78" s="7">
        <f t="shared" si="165"/>
        <v>0</v>
      </c>
      <c r="BP78" s="7">
        <f t="shared" si="166"/>
        <v>0</v>
      </c>
      <c r="BQ78" s="7"/>
      <c r="BR78" s="7">
        <f t="shared" si="145"/>
        <v>7760494082307480</v>
      </c>
      <c r="BS78" s="7">
        <f>'Initial absorption'!$G78*BR78*$E78</f>
        <v>0</v>
      </c>
      <c r="BT78" s="7">
        <f t="shared" si="167"/>
        <v>0</v>
      </c>
      <c r="BU78" s="7">
        <f>'Initial absorption'!$M78*BT78*$I78</f>
        <v>0</v>
      </c>
      <c r="BV78" s="7"/>
      <c r="BW78" s="7">
        <f t="shared" si="168"/>
        <v>0</v>
      </c>
      <c r="BX78" s="7">
        <f t="shared" si="91"/>
        <v>0</v>
      </c>
      <c r="BY78" s="7">
        <f t="shared" si="123"/>
        <v>0</v>
      </c>
      <c r="BZ78" s="7"/>
      <c r="CA78" s="7">
        <f>(1 - 'Initial absorption'!$M78)*BT78</f>
        <v>0</v>
      </c>
      <c r="CB78" s="7">
        <f t="shared" si="169"/>
        <v>7759180000195636</v>
      </c>
      <c r="CC78" s="7"/>
      <c r="CL78" s="7">
        <f t="shared" si="124"/>
        <v>0</v>
      </c>
      <c r="CM78" s="7">
        <f t="shared" si="125"/>
        <v>0</v>
      </c>
      <c r="CN78" s="7">
        <f t="shared" si="106"/>
        <v>0</v>
      </c>
      <c r="CO78" s="7">
        <f t="shared" si="146"/>
        <v>0</v>
      </c>
      <c r="CP78" s="7"/>
      <c r="CQ78" s="7">
        <f t="shared" si="189"/>
        <v>1893523045642868</v>
      </c>
      <c r="CR78" s="7">
        <f t="shared" si="147"/>
        <v>1893523045642868</v>
      </c>
      <c r="CS78" s="7">
        <f t="shared" si="127"/>
        <v>1.1084876984637004E+16</v>
      </c>
      <c r="CT78" s="7">
        <f t="shared" si="148"/>
        <v>9631547686943662</v>
      </c>
      <c r="CV78" s="7">
        <f t="shared" si="170"/>
        <v>0</v>
      </c>
      <c r="CW78" s="7">
        <f t="shared" si="171"/>
        <v>0</v>
      </c>
      <c r="CX78" s="7">
        <f t="shared" si="172"/>
        <v>0</v>
      </c>
      <c r="CY78" s="7"/>
      <c r="CZ78" s="7">
        <f t="shared" si="149"/>
        <v>1867980873143035</v>
      </c>
      <c r="DA78" s="7">
        <f>'Initial absorption'!$G78*CZ78*$E78</f>
        <v>0</v>
      </c>
      <c r="DB78" s="7">
        <f t="shared" si="173"/>
        <v>0</v>
      </c>
      <c r="DC78" s="7">
        <f>'Initial absorption'!$M78*DB78*$I78</f>
        <v>0</v>
      </c>
      <c r="DD78" s="7"/>
      <c r="DE78" s="7">
        <f t="shared" si="174"/>
        <v>0</v>
      </c>
      <c r="DF78" s="7">
        <f t="shared" si="92"/>
        <v>0</v>
      </c>
      <c r="DG78" s="7">
        <f t="shared" si="128"/>
        <v>0</v>
      </c>
      <c r="DH78" s="7"/>
      <c r="DI78" s="7">
        <f>(1 - 'Initial absorption'!$M78)*DB78</f>
        <v>0</v>
      </c>
      <c r="DJ78" s="7">
        <f t="shared" si="175"/>
        <v>1867664568507707.5</v>
      </c>
      <c r="DK78" s="7"/>
      <c r="DT78" s="7">
        <f t="shared" si="129"/>
        <v>0</v>
      </c>
      <c r="DU78" s="7">
        <f t="shared" si="130"/>
        <v>0</v>
      </c>
      <c r="DV78" s="7">
        <f t="shared" si="107"/>
        <v>0</v>
      </c>
      <c r="DW78" s="7">
        <f t="shared" si="150"/>
        <v>0</v>
      </c>
      <c r="DX78" s="7"/>
      <c r="DY78" s="7">
        <f t="shared" si="190"/>
        <v>467898420533652.06</v>
      </c>
      <c r="DZ78" s="7">
        <f t="shared" si="151"/>
        <v>467898420533652.06</v>
      </c>
      <c r="EA78" s="7">
        <f t="shared" si="132"/>
        <v>2739125063651174.5</v>
      </c>
      <c r="EB78" s="7">
        <f t="shared" si="152"/>
        <v>2380000581659392.5</v>
      </c>
      <c r="ED78" s="7">
        <f t="shared" si="176"/>
        <v>0</v>
      </c>
      <c r="EE78" s="7">
        <f t="shared" si="177"/>
        <v>0</v>
      </c>
      <c r="EF78" s="7">
        <f t="shared" si="178"/>
        <v>0</v>
      </c>
      <c r="EG78" s="7"/>
      <c r="EH78" s="7">
        <f t="shared" si="153"/>
        <v>461586829979119.13</v>
      </c>
      <c r="EI78" s="7">
        <f>'Initial absorption'!$G78*EH78*$E78</f>
        <v>0</v>
      </c>
      <c r="EJ78" s="7">
        <f t="shared" si="179"/>
        <v>0</v>
      </c>
      <c r="EK78" s="7">
        <f>'Initial absorption'!$M78*EJ78*$I78</f>
        <v>0</v>
      </c>
      <c r="EL78" s="7"/>
      <c r="EM78" s="7">
        <f t="shared" si="180"/>
        <v>0</v>
      </c>
      <c r="EN78" s="7">
        <f t="shared" si="93"/>
        <v>0</v>
      </c>
      <c r="EO78" s="7">
        <f t="shared" si="133"/>
        <v>0</v>
      </c>
      <c r="EP78" s="7"/>
      <c r="EQ78" s="7">
        <f>(1 - 'Initial absorption'!$M78)*EJ78</f>
        <v>0</v>
      </c>
      <c r="ER78" s="7">
        <f t="shared" si="181"/>
        <v>461508669621040.75</v>
      </c>
      <c r="ES78" s="7"/>
      <c r="FB78" s="7">
        <f t="shared" si="134"/>
        <v>0</v>
      </c>
      <c r="FC78" s="7">
        <f t="shared" si="135"/>
        <v>0</v>
      </c>
      <c r="FD78" s="7">
        <f t="shared" si="108"/>
        <v>0</v>
      </c>
      <c r="FE78" s="7">
        <f t="shared" si="154"/>
        <v>0</v>
      </c>
      <c r="FF78" s="7"/>
      <c r="FG78" s="7">
        <f t="shared" si="191"/>
        <v>119744271189804.78</v>
      </c>
      <c r="FH78" s="7">
        <f t="shared" si="155"/>
        <v>119744271189804.78</v>
      </c>
      <c r="FI78" s="7">
        <f t="shared" si="137"/>
        <v>700995173419371.63</v>
      </c>
      <c r="FJ78" s="7">
        <f t="shared" si="156"/>
        <v>609088260561072.63</v>
      </c>
      <c r="FL78" s="7">
        <f t="shared" si="182"/>
        <v>0</v>
      </c>
      <c r="FM78" s="7">
        <f t="shared" si="183"/>
        <v>0</v>
      </c>
      <c r="FN78" s="7">
        <f t="shared" si="184"/>
        <v>0</v>
      </c>
      <c r="FO78" s="7"/>
      <c r="FP78" s="7">
        <f t="shared" si="157"/>
        <v>118129012881945.95</v>
      </c>
      <c r="FQ78" s="7">
        <f>'Initial absorption'!$G78*FP78*$E78</f>
        <v>0</v>
      </c>
      <c r="FR78" s="7">
        <f t="shared" si="185"/>
        <v>0</v>
      </c>
      <c r="FS78" s="7">
        <f>'Initial absorption'!$M78*FR78*$I78</f>
        <v>0</v>
      </c>
      <c r="FT78" s="7"/>
      <c r="FU78" s="7">
        <f t="shared" si="186"/>
        <v>0</v>
      </c>
      <c r="FV78" s="7">
        <f t="shared" si="94"/>
        <v>0</v>
      </c>
      <c r="FW78" s="7">
        <f t="shared" si="138"/>
        <v>0</v>
      </c>
      <c r="FX78" s="7"/>
      <c r="FY78" s="7">
        <f>(1 - 'Initial absorption'!$M78)*FR78</f>
        <v>0</v>
      </c>
      <c r="FZ78" s="7">
        <f t="shared" si="187"/>
        <v>118109010131982.92</v>
      </c>
      <c r="GA78" s="7"/>
    </row>
    <row r="79" spans="3:183" x14ac:dyDescent="0.25">
      <c r="C79">
        <v>665</v>
      </c>
      <c r="D79">
        <f>'Input spectra'!B79</f>
        <v>0</v>
      </c>
      <c r="E79">
        <f>'Initial absorption'!I79</f>
        <v>0</v>
      </c>
      <c r="F79">
        <f>'Input spectra'!C79</f>
        <v>0</v>
      </c>
      <c r="G79">
        <f t="shared" si="158"/>
        <v>0</v>
      </c>
      <c r="H79">
        <f>'Input spectra'!D79</f>
        <v>0</v>
      </c>
      <c r="I79">
        <f>'Initial absorption'!O79</f>
        <v>0</v>
      </c>
      <c r="J79">
        <f>'Input spectra'!E79</f>
        <v>5.8385295953383702E-2</v>
      </c>
      <c r="K79">
        <f t="shared" si="159"/>
        <v>5.6953597130190931E-3</v>
      </c>
      <c r="M79">
        <f>'Reaching edge prob after ems 1'!$EZ80</f>
        <v>0.86966033001446441</v>
      </c>
      <c r="N79">
        <f>'Reaching edge prob after ems 2'!$EZ80</f>
        <v>0.86966033001446441</v>
      </c>
      <c r="O79">
        <f>1-EXP(-'Reaching edge prob after ems 1'!FC80*_k_in_ec_correction*($D79*_c1+'Input spectra'!S79))</f>
        <v>1.3402118999725876E-2</v>
      </c>
      <c r="P79">
        <f>1-EXP(-(_t-'Reaching edge prob after ems 1'!FC80)*_k_in_ec_correction*($D79*_c1+'Input spectra'!S79))</f>
        <v>1.3567000795646877E-2</v>
      </c>
      <c r="Q79">
        <f>1-EXP(-'Reaching edge prob after ems 2'!FC80*_k_in_ec_correction*($H79*_c2+'Input spectra'!S79))</f>
        <v>1.3402118999725876E-2</v>
      </c>
      <c r="R79">
        <f>1-EXP(-(_t-'Reaching edge prob after ems 2'!FC80)*_k_in_ec_correction*($H79*_c2+'Input spectra'!S79))</f>
        <v>1.3567000795646877E-2</v>
      </c>
      <c r="S79" s="16"/>
      <c r="T79" s="16"/>
      <c r="V79" s="7">
        <f t="shared" si="109"/>
        <v>0</v>
      </c>
      <c r="W79" s="7">
        <f t="shared" si="110"/>
        <v>0</v>
      </c>
      <c r="X79" s="7">
        <f t="shared" si="111"/>
        <v>0</v>
      </c>
      <c r="Y79" s="7">
        <f t="shared" si="139"/>
        <v>0</v>
      </c>
      <c r="Z79" s="7"/>
      <c r="AA79" s="7">
        <f t="shared" si="112"/>
        <v>2.8360374202917124E+16</v>
      </c>
      <c r="AB79" s="7">
        <f t="shared" si="113"/>
        <v>2.8360374202917124E+16</v>
      </c>
      <c r="AC79" s="7">
        <f t="shared" si="114"/>
        <v>1.6602452238487398E+17</v>
      </c>
      <c r="AD79" s="7">
        <f t="shared" si="140"/>
        <v>1.4438494092772333E+17</v>
      </c>
      <c r="AF79" s="7">
        <f t="shared" si="115"/>
        <v>0</v>
      </c>
      <c r="AG79" s="7">
        <f t="shared" si="160"/>
        <v>0</v>
      </c>
      <c r="AH79" s="7">
        <f t="shared" si="116"/>
        <v>0</v>
      </c>
      <c r="AI79" s="7"/>
      <c r="AJ79" s="7">
        <f t="shared" si="141"/>
        <v>2.7980285092972872E+16</v>
      </c>
      <c r="AK79" s="7">
        <f>'Initial absorption'!$G79*AJ79*$E79</f>
        <v>0</v>
      </c>
      <c r="AL79" s="7">
        <f t="shared" si="161"/>
        <v>0</v>
      </c>
      <c r="AM79" s="7">
        <f>'Initial absorption'!$M79*AL79*$I79</f>
        <v>0</v>
      </c>
      <c r="AN79" s="7"/>
      <c r="AO79" s="7">
        <f t="shared" si="117"/>
        <v>0</v>
      </c>
      <c r="AP79" s="7">
        <f t="shared" si="162"/>
        <v>0</v>
      </c>
      <c r="AQ79" s="7">
        <f t="shared" si="118"/>
        <v>0</v>
      </c>
      <c r="AR79" s="7"/>
      <c r="AS79" s="7">
        <f>(1 - 'Initial absorption'!$M79)*AL79</f>
        <v>0</v>
      </c>
      <c r="AT79" s="7">
        <f t="shared" si="163"/>
        <v>2.7975608983541304E+16</v>
      </c>
      <c r="AU79" s="7"/>
      <c r="BD79" s="7">
        <f t="shared" si="119"/>
        <v>0</v>
      </c>
      <c r="BE79" s="7">
        <f t="shared" si="120"/>
        <v>0</v>
      </c>
      <c r="BF79" s="7">
        <f t="shared" si="105"/>
        <v>0</v>
      </c>
      <c r="BG79" s="7">
        <f t="shared" si="142"/>
        <v>0</v>
      </c>
      <c r="BH79" s="7"/>
      <c r="BI79" s="7">
        <f t="shared" si="188"/>
        <v>6700417897102650</v>
      </c>
      <c r="BJ79" s="7">
        <f t="shared" si="143"/>
        <v>6700417897102650</v>
      </c>
      <c r="BK79" s="7">
        <f t="shared" si="122"/>
        <v>3.92249295861232E+16</v>
      </c>
      <c r="BL79" s="7">
        <f t="shared" si="144"/>
        <v>3.4112365208662032E+16</v>
      </c>
      <c r="BN79" s="7">
        <f t="shared" si="164"/>
        <v>0</v>
      </c>
      <c r="BO79" s="7">
        <f t="shared" si="165"/>
        <v>0</v>
      </c>
      <c r="BP79" s="7">
        <f t="shared" si="166"/>
        <v>0</v>
      </c>
      <c r="BQ79" s="7"/>
      <c r="BR79" s="7">
        <f t="shared" si="145"/>
        <v>6610618099097787</v>
      </c>
      <c r="BS79" s="7">
        <f>'Initial absorption'!$G79*BR79*$E79</f>
        <v>0</v>
      </c>
      <c r="BT79" s="7">
        <f t="shared" si="167"/>
        <v>0</v>
      </c>
      <c r="BU79" s="7">
        <f>'Initial absorption'!$M79*BT79*$I79</f>
        <v>0</v>
      </c>
      <c r="BV79" s="7"/>
      <c r="BW79" s="7">
        <f t="shared" si="168"/>
        <v>0</v>
      </c>
      <c r="BX79" s="7">
        <f t="shared" si="91"/>
        <v>0</v>
      </c>
      <c r="BY79" s="7">
        <f t="shared" si="123"/>
        <v>0</v>
      </c>
      <c r="BZ79" s="7"/>
      <c r="CA79" s="7">
        <f>(1 - 'Initial absorption'!$M79)*BT79</f>
        <v>0</v>
      </c>
      <c r="CB79" s="7">
        <f t="shared" si="169"/>
        <v>6609513322161492</v>
      </c>
      <c r="CC79" s="7"/>
      <c r="CL79" s="7">
        <f t="shared" si="124"/>
        <v>0</v>
      </c>
      <c r="CM79" s="7">
        <f t="shared" si="125"/>
        <v>0</v>
      </c>
      <c r="CN79" s="7">
        <f t="shared" si="106"/>
        <v>0</v>
      </c>
      <c r="CO79" s="7">
        <f t="shared" si="146"/>
        <v>0</v>
      </c>
      <c r="CP79" s="7"/>
      <c r="CQ79" s="7">
        <f t="shared" si="189"/>
        <v>1612816444559607.8</v>
      </c>
      <c r="CR79" s="7">
        <f t="shared" si="147"/>
        <v>1612816444559607.8</v>
      </c>
      <c r="CS79" s="7">
        <f t="shared" si="127"/>
        <v>9441591919296224</v>
      </c>
      <c r="CT79" s="7">
        <f t="shared" si="148"/>
        <v>8210977944397055</v>
      </c>
      <c r="CV79" s="7">
        <f t="shared" si="170"/>
        <v>0</v>
      </c>
      <c r="CW79" s="7">
        <f t="shared" si="171"/>
        <v>0</v>
      </c>
      <c r="CX79" s="7">
        <f t="shared" si="172"/>
        <v>0</v>
      </c>
      <c r="CY79" s="7"/>
      <c r="CZ79" s="7">
        <f t="shared" si="149"/>
        <v>1591201286644905</v>
      </c>
      <c r="DA79" s="7">
        <f>'Initial absorption'!$G79*CZ79*$E79</f>
        <v>0</v>
      </c>
      <c r="DB79" s="7">
        <f t="shared" si="173"/>
        <v>0</v>
      </c>
      <c r="DC79" s="7">
        <f>'Initial absorption'!$M79*DB79*$I79</f>
        <v>0</v>
      </c>
      <c r="DD79" s="7"/>
      <c r="DE79" s="7">
        <f t="shared" si="174"/>
        <v>0</v>
      </c>
      <c r="DF79" s="7">
        <f t="shared" si="92"/>
        <v>0</v>
      </c>
      <c r="DG79" s="7">
        <f t="shared" si="128"/>
        <v>0</v>
      </c>
      <c r="DH79" s="7"/>
      <c r="DI79" s="7">
        <f>(1 - 'Initial absorption'!$M79)*DB79</f>
        <v>0</v>
      </c>
      <c r="DJ79" s="7">
        <f t="shared" si="175"/>
        <v>1590935362573035.3</v>
      </c>
      <c r="DK79" s="7"/>
      <c r="DT79" s="7">
        <f t="shared" si="129"/>
        <v>0</v>
      </c>
      <c r="DU79" s="7">
        <f t="shared" si="130"/>
        <v>0</v>
      </c>
      <c r="DV79" s="7">
        <f t="shared" si="107"/>
        <v>0</v>
      </c>
      <c r="DW79" s="7">
        <f t="shared" si="150"/>
        <v>0</v>
      </c>
      <c r="DX79" s="7"/>
      <c r="DY79" s="7">
        <f t="shared" si="190"/>
        <v>398534503583998.31</v>
      </c>
      <c r="DZ79" s="7">
        <f t="shared" si="151"/>
        <v>398534503583998.31</v>
      </c>
      <c r="EA79" s="7">
        <f t="shared" si="132"/>
        <v>2333061621049426.5</v>
      </c>
      <c r="EB79" s="7">
        <f t="shared" si="152"/>
        <v>2028971139305925.5</v>
      </c>
      <c r="ED79" s="7">
        <f t="shared" si="176"/>
        <v>0</v>
      </c>
      <c r="EE79" s="7">
        <f t="shared" si="177"/>
        <v>0</v>
      </c>
      <c r="EF79" s="7">
        <f t="shared" si="178"/>
        <v>0</v>
      </c>
      <c r="EG79" s="7"/>
      <c r="EH79" s="7">
        <f t="shared" si="153"/>
        <v>393193296741468.88</v>
      </c>
      <c r="EI79" s="7">
        <f>'Initial absorption'!$G79*EH79*$E79</f>
        <v>0</v>
      </c>
      <c r="EJ79" s="7">
        <f t="shared" si="179"/>
        <v>0</v>
      </c>
      <c r="EK79" s="7">
        <f>'Initial absorption'!$M79*EJ79*$I79</f>
        <v>0</v>
      </c>
      <c r="EL79" s="7"/>
      <c r="EM79" s="7">
        <f t="shared" si="180"/>
        <v>0</v>
      </c>
      <c r="EN79" s="7">
        <f t="shared" si="93"/>
        <v>0</v>
      </c>
      <c r="EO79" s="7">
        <f t="shared" si="133"/>
        <v>0</v>
      </c>
      <c r="EP79" s="7"/>
      <c r="EQ79" s="7">
        <f>(1 - 'Initial absorption'!$M79)*EJ79</f>
        <v>0</v>
      </c>
      <c r="ER79" s="7">
        <f t="shared" si="181"/>
        <v>393127585656781.5</v>
      </c>
      <c r="ES79" s="7"/>
      <c r="FB79" s="7">
        <f t="shared" si="134"/>
        <v>0</v>
      </c>
      <c r="FC79" s="7">
        <f t="shared" si="135"/>
        <v>0</v>
      </c>
      <c r="FD79" s="7">
        <f t="shared" si="108"/>
        <v>0</v>
      </c>
      <c r="FE79" s="7">
        <f t="shared" si="154"/>
        <v>0</v>
      </c>
      <c r="FF79" s="7"/>
      <c r="FG79" s="7">
        <f t="shared" si="191"/>
        <v>101992700939720.83</v>
      </c>
      <c r="FH79" s="7">
        <f t="shared" si="155"/>
        <v>101992700939720.83</v>
      </c>
      <c r="FI79" s="7">
        <f t="shared" si="137"/>
        <v>597075671114335.75</v>
      </c>
      <c r="FJ79" s="7">
        <f t="shared" si="156"/>
        <v>519253025184901.06</v>
      </c>
      <c r="FL79" s="7">
        <f t="shared" si="182"/>
        <v>0</v>
      </c>
      <c r="FM79" s="7">
        <f t="shared" si="183"/>
        <v>0</v>
      </c>
      <c r="FN79" s="7">
        <f t="shared" si="184"/>
        <v>0</v>
      </c>
      <c r="FO79" s="7"/>
      <c r="FP79" s="7">
        <f t="shared" si="157"/>
        <v>100625782624623.23</v>
      </c>
      <c r="FQ79" s="7">
        <f>'Initial absorption'!$G79*FP79*$E79</f>
        <v>0</v>
      </c>
      <c r="FR79" s="7">
        <f t="shared" si="185"/>
        <v>0</v>
      </c>
      <c r="FS79" s="7">
        <f>'Initial absorption'!$M79*FR79*$I79</f>
        <v>0</v>
      </c>
      <c r="FT79" s="7"/>
      <c r="FU79" s="7">
        <f t="shared" si="186"/>
        <v>0</v>
      </c>
      <c r="FV79" s="7">
        <f t="shared" si="94"/>
        <v>0</v>
      </c>
      <c r="FW79" s="7">
        <f t="shared" si="138"/>
        <v>0</v>
      </c>
      <c r="FX79" s="7"/>
      <c r="FY79" s="7">
        <f>(1 - 'Initial absorption'!$M79)*FR79</f>
        <v>0</v>
      </c>
      <c r="FZ79" s="7">
        <f t="shared" si="187"/>
        <v>100608965884921.47</v>
      </c>
      <c r="GA79" s="7"/>
    </row>
    <row r="80" spans="3:183" x14ac:dyDescent="0.25">
      <c r="C80">
        <v>670</v>
      </c>
      <c r="D80">
        <f>'Input spectra'!B80</f>
        <v>0</v>
      </c>
      <c r="E80">
        <f>'Initial absorption'!I80</f>
        <v>0</v>
      </c>
      <c r="F80">
        <f>'Input spectra'!C80</f>
        <v>0</v>
      </c>
      <c r="G80">
        <f t="shared" si="158"/>
        <v>0</v>
      </c>
      <c r="H80">
        <f>'Input spectra'!D80</f>
        <v>0</v>
      </c>
      <c r="I80">
        <f>'Initial absorption'!O80</f>
        <v>0</v>
      </c>
      <c r="J80">
        <f>'Input spectra'!E80</f>
        <v>4.5643459926013902E-2</v>
      </c>
      <c r="K80">
        <f t="shared" si="159"/>
        <v>4.4524210861751285E-3</v>
      </c>
      <c r="M80">
        <f>'Reaching edge prob after ems 1'!$EZ81</f>
        <v>0.87078221254936727</v>
      </c>
      <c r="N80">
        <f>'Reaching edge prob after ems 2'!$EZ81</f>
        <v>0.87078221254936727</v>
      </c>
      <c r="O80">
        <f>1-EXP(-'Reaching edge prob after ems 1'!FC81*_k_in_ec_correction*($D80*_c1+'Input spectra'!S80))</f>
        <v>1.3275305682340144E-2</v>
      </c>
      <c r="P80">
        <f>1-EXP(-(_t-'Reaching edge prob after ems 1'!FC81)*_k_in_ec_correction*($D80*_c1+'Input spectra'!S80))</f>
        <v>1.3437063135119054E-2</v>
      </c>
      <c r="Q80">
        <f>1-EXP(-'Reaching edge prob after ems 2'!FC81*_k_in_ec_correction*($H80*_c2+'Input spectra'!S80))</f>
        <v>1.3275305682340144E-2</v>
      </c>
      <c r="R80">
        <f>1-EXP(-(_t-'Reaching edge prob after ems 2'!FC81)*_k_in_ec_correction*($H80*_c2+'Input spectra'!S80))</f>
        <v>1.3437063135119054E-2</v>
      </c>
      <c r="S80" s="16"/>
      <c r="T80" s="16"/>
      <c r="V80" s="7">
        <f t="shared" si="109"/>
        <v>0</v>
      </c>
      <c r="W80" s="7">
        <f t="shared" si="110"/>
        <v>0</v>
      </c>
      <c r="X80" s="7">
        <f t="shared" si="111"/>
        <v>0</v>
      </c>
      <c r="Y80" s="7">
        <f t="shared" si="139"/>
        <v>0</v>
      </c>
      <c r="Z80" s="7"/>
      <c r="AA80" s="7">
        <f t="shared" si="112"/>
        <v>2.2171089180589928E+16</v>
      </c>
      <c r="AB80" s="7">
        <f t="shared" si="113"/>
        <v>2.2171089180589928E+16</v>
      </c>
      <c r="AC80" s="7">
        <f t="shared" si="114"/>
        <v>1.2979181676598859E+17</v>
      </c>
      <c r="AD80" s="7">
        <f t="shared" si="140"/>
        <v>1.1302040537428962E+17</v>
      </c>
      <c r="AF80" s="7">
        <f t="shared" si="115"/>
        <v>0</v>
      </c>
      <c r="AG80" s="7">
        <f t="shared" si="160"/>
        <v>0</v>
      </c>
      <c r="AH80" s="7">
        <f t="shared" si="116"/>
        <v>0</v>
      </c>
      <c r="AI80" s="7"/>
      <c r="AJ80" s="7">
        <f t="shared" si="141"/>
        <v>2.1876761194407172E+16</v>
      </c>
      <c r="AK80" s="7">
        <f>'Initial absorption'!$G80*AJ80*$E80</f>
        <v>0</v>
      </c>
      <c r="AL80" s="7">
        <f t="shared" si="161"/>
        <v>0</v>
      </c>
      <c r="AM80" s="7">
        <f>'Initial absorption'!$M80*AL80*$I80</f>
        <v>0</v>
      </c>
      <c r="AN80" s="7"/>
      <c r="AO80" s="7">
        <f t="shared" si="117"/>
        <v>0</v>
      </c>
      <c r="AP80" s="7">
        <f t="shared" si="162"/>
        <v>0</v>
      </c>
      <c r="AQ80" s="7">
        <f t="shared" si="118"/>
        <v>0</v>
      </c>
      <c r="AR80" s="7"/>
      <c r="AS80" s="7">
        <f>(1 - 'Initial absorption'!$M80)*AL80</f>
        <v>0</v>
      </c>
      <c r="AT80" s="7">
        <f t="shared" si="163"/>
        <v>2.1873174855495988E+16</v>
      </c>
      <c r="AU80" s="7"/>
      <c r="BD80" s="7">
        <f t="shared" si="119"/>
        <v>0</v>
      </c>
      <c r="BE80" s="7">
        <f t="shared" si="120"/>
        <v>0</v>
      </c>
      <c r="BF80" s="7">
        <f t="shared" si="105"/>
        <v>0</v>
      </c>
      <c r="BG80" s="7">
        <f t="shared" si="142"/>
        <v>0</v>
      </c>
      <c r="BH80" s="7"/>
      <c r="BI80" s="7">
        <f t="shared" si="188"/>
        <v>5238138315135607</v>
      </c>
      <c r="BJ80" s="7">
        <f t="shared" si="143"/>
        <v>5238138315135607</v>
      </c>
      <c r="BK80" s="7">
        <f t="shared" si="122"/>
        <v>3.0664595810123168E+16</v>
      </c>
      <c r="BL80" s="7">
        <f t="shared" si="144"/>
        <v>2.6702184586471108E+16</v>
      </c>
      <c r="BN80" s="7">
        <f t="shared" si="164"/>
        <v>0</v>
      </c>
      <c r="BO80" s="7">
        <f t="shared" si="165"/>
        <v>0</v>
      </c>
      <c r="BP80" s="7">
        <f t="shared" si="166"/>
        <v>0</v>
      </c>
      <c r="BQ80" s="7"/>
      <c r="BR80" s="7">
        <f t="shared" si="145"/>
        <v>5168600427795804</v>
      </c>
      <c r="BS80" s="7">
        <f>'Initial absorption'!$G80*BR80*$E80</f>
        <v>0</v>
      </c>
      <c r="BT80" s="7">
        <f t="shared" si="167"/>
        <v>0</v>
      </c>
      <c r="BU80" s="7">
        <f>'Initial absorption'!$M80*BT80*$I80</f>
        <v>0</v>
      </c>
      <c r="BV80" s="7"/>
      <c r="BW80" s="7">
        <f t="shared" si="168"/>
        <v>0</v>
      </c>
      <c r="BX80" s="7">
        <f t="shared" si="91"/>
        <v>0</v>
      </c>
      <c r="BY80" s="7">
        <f t="shared" si="123"/>
        <v>0</v>
      </c>
      <c r="BZ80" s="7"/>
      <c r="CA80" s="7">
        <f>(1 - 'Initial absorption'!$M80)*BT80</f>
        <v>0</v>
      </c>
      <c r="CB80" s="7">
        <f t="shared" si="169"/>
        <v>5167753119884644</v>
      </c>
      <c r="CC80" s="7"/>
      <c r="CL80" s="7">
        <f t="shared" si="124"/>
        <v>0</v>
      </c>
      <c r="CM80" s="7">
        <f t="shared" si="125"/>
        <v>0</v>
      </c>
      <c r="CN80" s="7">
        <f t="shared" si="106"/>
        <v>0</v>
      </c>
      <c r="CO80" s="7">
        <f t="shared" si="146"/>
        <v>0</v>
      </c>
      <c r="CP80" s="7"/>
      <c r="CQ80" s="7">
        <f t="shared" si="189"/>
        <v>1260840106283752.8</v>
      </c>
      <c r="CR80" s="7">
        <f t="shared" si="147"/>
        <v>1260840106283752.8</v>
      </c>
      <c r="CS80" s="7">
        <f t="shared" si="127"/>
        <v>7381086545322178</v>
      </c>
      <c r="CT80" s="7">
        <f t="shared" si="148"/>
        <v>6427318872954012</v>
      </c>
      <c r="CV80" s="7">
        <f t="shared" si="170"/>
        <v>0</v>
      </c>
      <c r="CW80" s="7">
        <f t="shared" si="171"/>
        <v>0</v>
      </c>
      <c r="CX80" s="7">
        <f t="shared" si="172"/>
        <v>0</v>
      </c>
      <c r="CY80" s="7"/>
      <c r="CZ80" s="7">
        <f t="shared" si="149"/>
        <v>1244102068456281.8</v>
      </c>
      <c r="DA80" s="7">
        <f>'Initial absorption'!$G80*CZ80*$E80</f>
        <v>0</v>
      </c>
      <c r="DB80" s="7">
        <f t="shared" si="173"/>
        <v>0</v>
      </c>
      <c r="DC80" s="7">
        <f>'Initial absorption'!$M80*DB80*$I80</f>
        <v>0</v>
      </c>
      <c r="DD80" s="7"/>
      <c r="DE80" s="7">
        <f t="shared" si="174"/>
        <v>0</v>
      </c>
      <c r="DF80" s="7">
        <f t="shared" si="92"/>
        <v>0</v>
      </c>
      <c r="DG80" s="7">
        <f t="shared" si="128"/>
        <v>0</v>
      </c>
      <c r="DH80" s="7"/>
      <c r="DI80" s="7">
        <f>(1 - 'Initial absorption'!$M80)*DB80</f>
        <v>0</v>
      </c>
      <c r="DJ80" s="7">
        <f t="shared" si="175"/>
        <v>1243898118172327.8</v>
      </c>
      <c r="DK80" s="7"/>
      <c r="DT80" s="7">
        <f t="shared" si="129"/>
        <v>0</v>
      </c>
      <c r="DU80" s="7">
        <f t="shared" si="130"/>
        <v>0</v>
      </c>
      <c r="DV80" s="7">
        <f t="shared" si="107"/>
        <v>0</v>
      </c>
      <c r="DW80" s="7">
        <f t="shared" si="150"/>
        <v>0</v>
      </c>
      <c r="DX80" s="7"/>
      <c r="DY80" s="7">
        <f t="shared" si="190"/>
        <v>311559500494676.19</v>
      </c>
      <c r="DZ80" s="7">
        <f t="shared" si="151"/>
        <v>311559500494676.19</v>
      </c>
      <c r="EA80" s="7">
        <f t="shared" si="132"/>
        <v>1823901084449653.5</v>
      </c>
      <c r="EB80" s="7">
        <f t="shared" si="152"/>
        <v>1588220621788259.8</v>
      </c>
      <c r="ED80" s="7">
        <f t="shared" si="176"/>
        <v>0</v>
      </c>
      <c r="EE80" s="7">
        <f t="shared" si="177"/>
        <v>0</v>
      </c>
      <c r="EF80" s="7">
        <f t="shared" si="178"/>
        <v>0</v>
      </c>
      <c r="EG80" s="7"/>
      <c r="EH80" s="7">
        <f t="shared" si="153"/>
        <v>307423452887372.13</v>
      </c>
      <c r="EI80" s="7">
        <f>'Initial absorption'!$G80*EH80*$E80</f>
        <v>0</v>
      </c>
      <c r="EJ80" s="7">
        <f t="shared" si="179"/>
        <v>0</v>
      </c>
      <c r="EK80" s="7">
        <f>'Initial absorption'!$M80*EJ80*$I80</f>
        <v>0</v>
      </c>
      <c r="EL80" s="7"/>
      <c r="EM80" s="7">
        <f t="shared" si="180"/>
        <v>0</v>
      </c>
      <c r="EN80" s="7">
        <f t="shared" si="93"/>
        <v>0</v>
      </c>
      <c r="EO80" s="7">
        <f t="shared" si="133"/>
        <v>0</v>
      </c>
      <c r="EP80" s="7"/>
      <c r="EQ80" s="7">
        <f>(1 - 'Initial absorption'!$M80)*EJ80</f>
        <v>0</v>
      </c>
      <c r="ER80" s="7">
        <f t="shared" si="181"/>
        <v>307373055816183.06</v>
      </c>
      <c r="ES80" s="7"/>
      <c r="FB80" s="7">
        <f t="shared" si="134"/>
        <v>0</v>
      </c>
      <c r="FC80" s="7">
        <f t="shared" si="135"/>
        <v>0</v>
      </c>
      <c r="FD80" s="7">
        <f t="shared" si="108"/>
        <v>0</v>
      </c>
      <c r="FE80" s="7">
        <f t="shared" si="154"/>
        <v>0</v>
      </c>
      <c r="FF80" s="7"/>
      <c r="FG80" s="7">
        <f t="shared" si="191"/>
        <v>79734112537598.125</v>
      </c>
      <c r="FH80" s="7">
        <f t="shared" si="155"/>
        <v>79734112537598.125</v>
      </c>
      <c r="FI80" s="7">
        <f t="shared" si="137"/>
        <v>466771624983526.75</v>
      </c>
      <c r="FJ80" s="7">
        <f t="shared" si="156"/>
        <v>406456428358418.94</v>
      </c>
      <c r="FL80" s="7">
        <f t="shared" si="182"/>
        <v>0</v>
      </c>
      <c r="FM80" s="7">
        <f t="shared" si="183"/>
        <v>0</v>
      </c>
      <c r="FN80" s="7">
        <f t="shared" si="184"/>
        <v>0</v>
      </c>
      <c r="FO80" s="7"/>
      <c r="FP80" s="7">
        <f t="shared" si="157"/>
        <v>78675617820351.406</v>
      </c>
      <c r="FQ80" s="7">
        <f>'Initial absorption'!$G80*FP80*$E80</f>
        <v>0</v>
      </c>
      <c r="FR80" s="7">
        <f t="shared" si="185"/>
        <v>0</v>
      </c>
      <c r="FS80" s="7">
        <f>'Initial absorption'!$M80*FR80*$I80</f>
        <v>0</v>
      </c>
      <c r="FT80" s="7"/>
      <c r="FU80" s="7">
        <f t="shared" si="186"/>
        <v>0</v>
      </c>
      <c r="FV80" s="7">
        <f t="shared" si="94"/>
        <v>0</v>
      </c>
      <c r="FW80" s="7">
        <f t="shared" si="138"/>
        <v>0</v>
      </c>
      <c r="FX80" s="7"/>
      <c r="FY80" s="7">
        <f>(1 - 'Initial absorption'!$M80)*FR80</f>
        <v>0</v>
      </c>
      <c r="FZ80" s="7">
        <f t="shared" si="187"/>
        <v>78662720233407.734</v>
      </c>
      <c r="GA80" s="7"/>
    </row>
    <row r="81" spans="3:183" x14ac:dyDescent="0.25">
      <c r="C81">
        <v>675</v>
      </c>
      <c r="D81">
        <f>'Input spectra'!B81</f>
        <v>0</v>
      </c>
      <c r="E81">
        <f>'Initial absorption'!I81</f>
        <v>0</v>
      </c>
      <c r="F81">
        <f>'Input spectra'!C81</f>
        <v>0</v>
      </c>
      <c r="G81">
        <f t="shared" si="158"/>
        <v>0</v>
      </c>
      <c r="H81">
        <f>'Input spectra'!D81</f>
        <v>0</v>
      </c>
      <c r="I81">
        <f>'Initial absorption'!O81</f>
        <v>0</v>
      </c>
      <c r="J81">
        <f>'Input spectra'!E81</f>
        <v>3.1911528257157297E-2</v>
      </c>
      <c r="K81">
        <f t="shared" si="159"/>
        <v>3.1129007646342323E-3</v>
      </c>
      <c r="M81">
        <f>'Reaching edge prob after ems 1'!$EZ82</f>
        <v>0.87190850011864118</v>
      </c>
      <c r="N81">
        <f>'Reaching edge prob after ems 2'!$EZ82</f>
        <v>0.87190850011864118</v>
      </c>
      <c r="O81">
        <f>1-EXP(-'Reaching edge prob after ems 1'!FC82*_k_in_ec_correction*($D81*_c1+'Input spectra'!S81))</f>
        <v>1.3148218697171754E-2</v>
      </c>
      <c r="P81">
        <f>1-EXP(-(_t-'Reaching edge prob after ems 1'!FC82)*_k_in_ec_correction*($D81*_c1+'Input spectra'!S81))</f>
        <v>1.3306875406987717E-2</v>
      </c>
      <c r="Q81">
        <f>1-EXP(-'Reaching edge prob after ems 2'!FC82*_k_in_ec_correction*($H81*_c2+'Input spectra'!S81))</f>
        <v>1.3148218697171754E-2</v>
      </c>
      <c r="R81">
        <f>1-EXP(-(_t-'Reaching edge prob after ems 2'!FC82)*_k_in_ec_correction*($H81*_c2+'Input spectra'!S81))</f>
        <v>1.3306875406987717E-2</v>
      </c>
      <c r="S81" s="16"/>
      <c r="T81" s="16"/>
      <c r="V81" s="7">
        <f t="shared" si="109"/>
        <v>0</v>
      </c>
      <c r="W81" s="7">
        <f t="shared" si="110"/>
        <v>0</v>
      </c>
      <c r="X81" s="7">
        <f t="shared" si="111"/>
        <v>0</v>
      </c>
      <c r="Y81" s="7">
        <f t="shared" si="139"/>
        <v>0</v>
      </c>
      <c r="Z81" s="7"/>
      <c r="AA81" s="7">
        <f t="shared" si="112"/>
        <v>1.5500870004710398E+16</v>
      </c>
      <c r="AB81" s="7">
        <f t="shared" si="113"/>
        <v>1.5500870004710398E+16</v>
      </c>
      <c r="AC81" s="7">
        <f t="shared" si="114"/>
        <v>9.0743673573155888E+16</v>
      </c>
      <c r="AD81" s="7">
        <f t="shared" si="140"/>
        <v>7.912018032042592E+16</v>
      </c>
      <c r="AF81" s="7">
        <f t="shared" si="115"/>
        <v>0</v>
      </c>
      <c r="AG81" s="7">
        <f t="shared" si="160"/>
        <v>0</v>
      </c>
      <c r="AH81" s="7">
        <f t="shared" si="116"/>
        <v>0</v>
      </c>
      <c r="AI81" s="7"/>
      <c r="AJ81" s="7">
        <f t="shared" si="141"/>
        <v>1.5297061175892036E+16</v>
      </c>
      <c r="AK81" s="7">
        <f>'Initial absorption'!$G81*AJ81*$E81</f>
        <v>0</v>
      </c>
      <c r="AL81" s="7">
        <f t="shared" si="161"/>
        <v>0</v>
      </c>
      <c r="AM81" s="7">
        <f>'Initial absorption'!$M81*AL81*$I81</f>
        <v>0</v>
      </c>
      <c r="AN81" s="7"/>
      <c r="AO81" s="7">
        <f t="shared" si="117"/>
        <v>0</v>
      </c>
      <c r="AP81" s="7">
        <f t="shared" si="162"/>
        <v>0</v>
      </c>
      <c r="AQ81" s="7">
        <f t="shared" si="118"/>
        <v>0</v>
      </c>
      <c r="AR81" s="7"/>
      <c r="AS81" s="7">
        <f>(1 - 'Initial absorption'!$M81)*AL81</f>
        <v>0</v>
      </c>
      <c r="AT81" s="7">
        <f t="shared" si="163"/>
        <v>1.5294601858857804E+16</v>
      </c>
      <c r="AU81" s="7"/>
      <c r="BD81" s="7">
        <f t="shared" si="119"/>
        <v>0</v>
      </c>
      <c r="BE81" s="7">
        <f t="shared" si="120"/>
        <v>0</v>
      </c>
      <c r="BF81" s="7">
        <f t="shared" si="105"/>
        <v>0</v>
      </c>
      <c r="BG81" s="7">
        <f t="shared" si="142"/>
        <v>0</v>
      </c>
      <c r="BH81" s="7"/>
      <c r="BI81" s="7">
        <f t="shared" si="188"/>
        <v>3662233299782765</v>
      </c>
      <c r="BJ81" s="7">
        <f t="shared" si="143"/>
        <v>3662233299782765</v>
      </c>
      <c r="BK81" s="7">
        <f t="shared" si="122"/>
        <v>2.1439087161123356E+16</v>
      </c>
      <c r="BL81" s="7">
        <f t="shared" si="144"/>
        <v>1.8692922330567884E+16</v>
      </c>
      <c r="BN81" s="7">
        <f t="shared" si="164"/>
        <v>0</v>
      </c>
      <c r="BO81" s="7">
        <f t="shared" si="165"/>
        <v>0</v>
      </c>
      <c r="BP81" s="7">
        <f t="shared" si="166"/>
        <v>0</v>
      </c>
      <c r="BQ81" s="7"/>
      <c r="BR81" s="7">
        <f t="shared" si="145"/>
        <v>3614081455437156</v>
      </c>
      <c r="BS81" s="7">
        <f>'Initial absorption'!$G81*BR81*$E81</f>
        <v>0</v>
      </c>
      <c r="BT81" s="7">
        <f t="shared" si="167"/>
        <v>0</v>
      </c>
      <c r="BU81" s="7">
        <f>'Initial absorption'!$M81*BT81*$I81</f>
        <v>0</v>
      </c>
      <c r="BV81" s="7"/>
      <c r="BW81" s="7">
        <f t="shared" si="168"/>
        <v>0</v>
      </c>
      <c r="BX81" s="7">
        <f t="shared" si="91"/>
        <v>0</v>
      </c>
      <c r="BY81" s="7">
        <f t="shared" si="123"/>
        <v>0</v>
      </c>
      <c r="BZ81" s="7"/>
      <c r="CA81" s="7">
        <f>(1 - 'Initial absorption'!$M81)*BT81</f>
        <v>0</v>
      </c>
      <c r="CB81" s="7">
        <f t="shared" si="169"/>
        <v>3613500417551234</v>
      </c>
      <c r="CC81" s="7"/>
      <c r="CL81" s="7">
        <f t="shared" si="124"/>
        <v>0</v>
      </c>
      <c r="CM81" s="7">
        <f t="shared" si="125"/>
        <v>0</v>
      </c>
      <c r="CN81" s="7">
        <f t="shared" si="106"/>
        <v>0</v>
      </c>
      <c r="CO81" s="7">
        <f t="shared" si="146"/>
        <v>0</v>
      </c>
      <c r="CP81" s="7"/>
      <c r="CQ81" s="7">
        <f t="shared" si="189"/>
        <v>881513687714536.88</v>
      </c>
      <c r="CR81" s="7">
        <f t="shared" si="147"/>
        <v>881513687714536.88</v>
      </c>
      <c r="CS81" s="7">
        <f t="shared" si="127"/>
        <v>5160471012525680</v>
      </c>
      <c r="CT81" s="7">
        <f t="shared" si="148"/>
        <v>4499458540436991</v>
      </c>
      <c r="CV81" s="7">
        <f t="shared" si="170"/>
        <v>0</v>
      </c>
      <c r="CW81" s="7">
        <f t="shared" si="171"/>
        <v>0</v>
      </c>
      <c r="CX81" s="7">
        <f t="shared" si="172"/>
        <v>0</v>
      </c>
      <c r="CY81" s="7"/>
      <c r="CZ81" s="7">
        <f t="shared" si="149"/>
        <v>869923352963915.75</v>
      </c>
      <c r="DA81" s="7">
        <f>'Initial absorption'!$G81*CZ81*$E81</f>
        <v>0</v>
      </c>
      <c r="DB81" s="7">
        <f t="shared" si="173"/>
        <v>0</v>
      </c>
      <c r="DC81" s="7">
        <f>'Initial absorption'!$M81*DB81*$I81</f>
        <v>0</v>
      </c>
      <c r="DD81" s="7"/>
      <c r="DE81" s="7">
        <f t="shared" si="174"/>
        <v>0</v>
      </c>
      <c r="DF81" s="7">
        <f t="shared" si="92"/>
        <v>0</v>
      </c>
      <c r="DG81" s="7">
        <f t="shared" si="128"/>
        <v>0</v>
      </c>
      <c r="DH81" s="7"/>
      <c r="DI81" s="7">
        <f>(1 - 'Initial absorption'!$M81)*DB81</f>
        <v>0</v>
      </c>
      <c r="DJ81" s="7">
        <f t="shared" si="175"/>
        <v>869783494902565.25</v>
      </c>
      <c r="DK81" s="7"/>
      <c r="DT81" s="7">
        <f t="shared" si="129"/>
        <v>0</v>
      </c>
      <c r="DU81" s="7">
        <f t="shared" si="130"/>
        <v>0</v>
      </c>
      <c r="DV81" s="7">
        <f t="shared" si="107"/>
        <v>0</v>
      </c>
      <c r="DW81" s="7">
        <f t="shared" si="150"/>
        <v>0</v>
      </c>
      <c r="DX81" s="7"/>
      <c r="DY81" s="7">
        <f t="shared" si="190"/>
        <v>217826164360409.63</v>
      </c>
      <c r="DZ81" s="7">
        <f t="shared" si="151"/>
        <v>217826164360409.63</v>
      </c>
      <c r="EA81" s="7">
        <f t="shared" si="132"/>
        <v>1275176577082901</v>
      </c>
      <c r="EB81" s="7">
        <f t="shared" si="152"/>
        <v>1111837296710775</v>
      </c>
      <c r="ED81" s="7">
        <f t="shared" si="176"/>
        <v>0</v>
      </c>
      <c r="EE81" s="7">
        <f t="shared" si="177"/>
        <v>0</v>
      </c>
      <c r="EF81" s="7">
        <f t="shared" si="178"/>
        <v>0</v>
      </c>
      <c r="EG81" s="7"/>
      <c r="EH81" s="7">
        <f t="shared" si="153"/>
        <v>214962138313432.88</v>
      </c>
      <c r="EI81" s="7">
        <f>'Initial absorption'!$G81*EH81*$E81</f>
        <v>0</v>
      </c>
      <c r="EJ81" s="7">
        <f t="shared" si="179"/>
        <v>0</v>
      </c>
      <c r="EK81" s="7">
        <f>'Initial absorption'!$M81*EJ81*$I81</f>
        <v>0</v>
      </c>
      <c r="EL81" s="7"/>
      <c r="EM81" s="7">
        <f t="shared" si="180"/>
        <v>0</v>
      </c>
      <c r="EN81" s="7">
        <f t="shared" si="93"/>
        <v>0</v>
      </c>
      <c r="EO81" s="7">
        <f t="shared" si="133"/>
        <v>0</v>
      </c>
      <c r="EP81" s="7"/>
      <c r="EQ81" s="7">
        <f>(1 - 'Initial absorption'!$M81)*EJ81</f>
        <v>0</v>
      </c>
      <c r="ER81" s="7">
        <f t="shared" si="181"/>
        <v>214927578730883.63</v>
      </c>
      <c r="ES81" s="7"/>
      <c r="FB81" s="7">
        <f t="shared" si="134"/>
        <v>0</v>
      </c>
      <c r="FC81" s="7">
        <f t="shared" si="135"/>
        <v>0</v>
      </c>
      <c r="FD81" s="7">
        <f t="shared" si="108"/>
        <v>0</v>
      </c>
      <c r="FE81" s="7">
        <f t="shared" si="154"/>
        <v>0</v>
      </c>
      <c r="FF81" s="7"/>
      <c r="FG81" s="7">
        <f t="shared" si="191"/>
        <v>55745935768834.063</v>
      </c>
      <c r="FH81" s="7">
        <f t="shared" si="155"/>
        <v>55745935768834.063</v>
      </c>
      <c r="FI81" s="7">
        <f t="shared" si="137"/>
        <v>326342392194760.13</v>
      </c>
      <c r="FJ81" s="7">
        <f t="shared" si="156"/>
        <v>284540705703662.63</v>
      </c>
      <c r="FL81" s="7">
        <f t="shared" si="182"/>
        <v>0</v>
      </c>
      <c r="FM81" s="7">
        <f t="shared" si="183"/>
        <v>0</v>
      </c>
      <c r="FN81" s="7">
        <f t="shared" si="184"/>
        <v>0</v>
      </c>
      <c r="FO81" s="7"/>
      <c r="FP81" s="7">
        <f t="shared" si="157"/>
        <v>55012976013866.945</v>
      </c>
      <c r="FQ81" s="7">
        <f>'Initial absorption'!$G81*FP81*$E81</f>
        <v>0</v>
      </c>
      <c r="FR81" s="7">
        <f t="shared" si="185"/>
        <v>0</v>
      </c>
      <c r="FS81" s="7">
        <f>'Initial absorption'!$M81*FR81*$I81</f>
        <v>0</v>
      </c>
      <c r="FT81" s="7"/>
      <c r="FU81" s="7">
        <f t="shared" si="186"/>
        <v>0</v>
      </c>
      <c r="FV81" s="7">
        <f t="shared" si="94"/>
        <v>0</v>
      </c>
      <c r="FW81" s="7">
        <f t="shared" si="138"/>
        <v>0</v>
      </c>
      <c r="FX81" s="7"/>
      <c r="FY81" s="7">
        <f>(1 - 'Initial absorption'!$M81)*FR81</f>
        <v>0</v>
      </c>
      <c r="FZ81" s="7">
        <f t="shared" si="187"/>
        <v>55004131547112.25</v>
      </c>
      <c r="GA81" s="7"/>
    </row>
    <row r="82" spans="3:183" x14ac:dyDescent="0.25">
      <c r="C82">
        <v>680</v>
      </c>
      <c r="D82">
        <f>'Input spectra'!B82</f>
        <v>0</v>
      </c>
      <c r="E82">
        <f>'Initial absorption'!I82</f>
        <v>0</v>
      </c>
      <c r="F82">
        <f>'Input spectra'!C82</f>
        <v>0</v>
      </c>
      <c r="G82">
        <f t="shared" si="158"/>
        <v>0</v>
      </c>
      <c r="H82">
        <f>'Input spectra'!D82</f>
        <v>0</v>
      </c>
      <c r="I82">
        <f>'Initial absorption'!O82</f>
        <v>0</v>
      </c>
      <c r="J82">
        <f>'Input spectra'!E82</f>
        <v>2.2854325720199801E-2</v>
      </c>
      <c r="K82">
        <f t="shared" si="159"/>
        <v>2.2293901889093434E-3</v>
      </c>
      <c r="M82">
        <f>'Reaching edge prob after ems 1'!$EZ83</f>
        <v>0.87303705853572611</v>
      </c>
      <c r="N82">
        <f>'Reaching edge prob after ems 2'!$EZ83</f>
        <v>0.87303705853572611</v>
      </c>
      <c r="O82">
        <f>1-EXP(-'Reaching edge prob after ems 1'!FC83*_k_in_ec_correction*($D82*_c1+'Input spectra'!S82))</f>
        <v>1.3021100133971841E-2</v>
      </c>
      <c r="P82">
        <f>1-EXP(-(_t-'Reaching edge prob after ems 1'!FC83)*_k_in_ec_correction*($D82*_c1+'Input spectra'!S82))</f>
        <v>1.3176685706404179E-2</v>
      </c>
      <c r="Q82">
        <f>1-EXP(-'Reaching edge prob after ems 2'!FC83*_k_in_ec_correction*($H82*_c2+'Input spectra'!S82))</f>
        <v>1.3021100133971841E-2</v>
      </c>
      <c r="R82">
        <f>1-EXP(-(_t-'Reaching edge prob after ems 2'!FC83)*_k_in_ec_correction*($H82*_c2+'Input spectra'!S82))</f>
        <v>1.3176685706404179E-2</v>
      </c>
      <c r="S82" s="16"/>
      <c r="T82" s="16"/>
      <c r="V82" s="7">
        <f t="shared" si="109"/>
        <v>0</v>
      </c>
      <c r="W82" s="7">
        <f t="shared" si="110"/>
        <v>0</v>
      </c>
      <c r="X82" s="7">
        <f t="shared" si="111"/>
        <v>0</v>
      </c>
      <c r="Y82" s="7">
        <f t="shared" si="139"/>
        <v>0</v>
      </c>
      <c r="Z82" s="7"/>
      <c r="AA82" s="7">
        <f t="shared" si="112"/>
        <v>1.110137782118506E+16</v>
      </c>
      <c r="AB82" s="7">
        <f t="shared" si="113"/>
        <v>1.110137782118506E+16</v>
      </c>
      <c r="AC82" s="7">
        <f t="shared" si="114"/>
        <v>6.4988597731080104E+16</v>
      </c>
      <c r="AD82" s="7">
        <f t="shared" si="140"/>
        <v>5.6737454201503736E+16</v>
      </c>
      <c r="AF82" s="7">
        <f t="shared" si="115"/>
        <v>0</v>
      </c>
      <c r="AG82" s="7">
        <f t="shared" si="160"/>
        <v>0</v>
      </c>
      <c r="AH82" s="7">
        <f t="shared" si="116"/>
        <v>0</v>
      </c>
      <c r="AI82" s="7"/>
      <c r="AJ82" s="7">
        <f t="shared" si="141"/>
        <v>1.0956825668950356E+16</v>
      </c>
      <c r="AK82" s="7">
        <f>'Initial absorption'!$G82*AJ82*$E82</f>
        <v>0</v>
      </c>
      <c r="AL82" s="7">
        <f t="shared" si="161"/>
        <v>0</v>
      </c>
      <c r="AM82" s="7">
        <f>'Initial absorption'!$M82*AL82*$I82</f>
        <v>0</v>
      </c>
      <c r="AN82" s="7"/>
      <c r="AO82" s="7">
        <f t="shared" si="117"/>
        <v>0</v>
      </c>
      <c r="AP82" s="7">
        <f t="shared" si="162"/>
        <v>0</v>
      </c>
      <c r="AQ82" s="7">
        <f t="shared" si="118"/>
        <v>0</v>
      </c>
      <c r="AR82" s="7"/>
      <c r="AS82" s="7">
        <f>(1 - 'Initial absorption'!$M82)*AL82</f>
        <v>0</v>
      </c>
      <c r="AT82" s="7">
        <f t="shared" si="163"/>
        <v>1.0955098454727258E+16</v>
      </c>
      <c r="AU82" s="7"/>
      <c r="BD82" s="7">
        <f t="shared" si="119"/>
        <v>0</v>
      </c>
      <c r="BE82" s="7">
        <f t="shared" si="120"/>
        <v>0</v>
      </c>
      <c r="BF82" s="7">
        <f t="shared" si="105"/>
        <v>0</v>
      </c>
      <c r="BG82" s="7">
        <f t="shared" si="142"/>
        <v>0</v>
      </c>
      <c r="BH82" s="7"/>
      <c r="BI82" s="7">
        <f t="shared" si="188"/>
        <v>2622809914402178.5</v>
      </c>
      <c r="BJ82" s="7">
        <f t="shared" si="143"/>
        <v>2622809914402178.5</v>
      </c>
      <c r="BK82" s="7">
        <f t="shared" si="122"/>
        <v>1.535419667700096E+16</v>
      </c>
      <c r="BL82" s="7">
        <f t="shared" si="144"/>
        <v>1.3404782703067938E+16</v>
      </c>
      <c r="BN82" s="7">
        <f t="shared" si="164"/>
        <v>0</v>
      </c>
      <c r="BO82" s="7">
        <f t="shared" si="165"/>
        <v>0</v>
      </c>
      <c r="BP82" s="7">
        <f t="shared" si="166"/>
        <v>0</v>
      </c>
      <c r="BQ82" s="7"/>
      <c r="BR82" s="7">
        <f t="shared" si="145"/>
        <v>2588658043874373.5</v>
      </c>
      <c r="BS82" s="7">
        <f>'Initial absorption'!$G82*BR82*$E82</f>
        <v>0</v>
      </c>
      <c r="BT82" s="7">
        <f t="shared" si="167"/>
        <v>0</v>
      </c>
      <c r="BU82" s="7">
        <f>'Initial absorption'!$M82*BT82*$I82</f>
        <v>0</v>
      </c>
      <c r="BV82" s="7"/>
      <c r="BW82" s="7">
        <f t="shared" si="168"/>
        <v>0</v>
      </c>
      <c r="BX82" s="7">
        <f t="shared" si="91"/>
        <v>0</v>
      </c>
      <c r="BY82" s="7">
        <f t="shared" si="123"/>
        <v>0</v>
      </c>
      <c r="BZ82" s="7"/>
      <c r="CA82" s="7">
        <f>(1 - 'Initial absorption'!$M82)*BT82</f>
        <v>0</v>
      </c>
      <c r="CB82" s="7">
        <f t="shared" si="169"/>
        <v>2588249972492460</v>
      </c>
      <c r="CC82" s="7"/>
      <c r="CL82" s="7">
        <f t="shared" si="124"/>
        <v>0</v>
      </c>
      <c r="CM82" s="7">
        <f t="shared" si="125"/>
        <v>0</v>
      </c>
      <c r="CN82" s="7">
        <f t="shared" si="106"/>
        <v>0</v>
      </c>
      <c r="CO82" s="7">
        <f t="shared" si="146"/>
        <v>0</v>
      </c>
      <c r="CP82" s="7"/>
      <c r="CQ82" s="7">
        <f t="shared" si="189"/>
        <v>631320467747387.25</v>
      </c>
      <c r="CR82" s="7">
        <f t="shared" si="147"/>
        <v>631320467747387.25</v>
      </c>
      <c r="CS82" s="7">
        <f t="shared" si="127"/>
        <v>3695814391573650.5</v>
      </c>
      <c r="CT82" s="7">
        <f t="shared" si="148"/>
        <v>3226582925313464</v>
      </c>
      <c r="CV82" s="7">
        <f t="shared" si="170"/>
        <v>0</v>
      </c>
      <c r="CW82" s="7">
        <f t="shared" si="171"/>
        <v>0</v>
      </c>
      <c r="CX82" s="7">
        <f t="shared" si="172"/>
        <v>0</v>
      </c>
      <c r="CY82" s="7"/>
      <c r="CZ82" s="7">
        <f t="shared" si="149"/>
        <v>623099980720222.63</v>
      </c>
      <c r="DA82" s="7">
        <f>'Initial absorption'!$G82*CZ82*$E82</f>
        <v>0</v>
      </c>
      <c r="DB82" s="7">
        <f t="shared" si="173"/>
        <v>0</v>
      </c>
      <c r="DC82" s="7">
        <f>'Initial absorption'!$M82*DB82*$I82</f>
        <v>0</v>
      </c>
      <c r="DD82" s="7"/>
      <c r="DE82" s="7">
        <f t="shared" si="174"/>
        <v>0</v>
      </c>
      <c r="DF82" s="7">
        <f t="shared" si="92"/>
        <v>0</v>
      </c>
      <c r="DG82" s="7">
        <f t="shared" si="128"/>
        <v>0</v>
      </c>
      <c r="DH82" s="7"/>
      <c r="DI82" s="7">
        <f>(1 - 'Initial absorption'!$M82)*DB82</f>
        <v>0</v>
      </c>
      <c r="DJ82" s="7">
        <f t="shared" si="175"/>
        <v>623001756363859.88</v>
      </c>
      <c r="DK82" s="7"/>
      <c r="DT82" s="7">
        <f t="shared" si="129"/>
        <v>0</v>
      </c>
      <c r="DU82" s="7">
        <f t="shared" si="130"/>
        <v>0</v>
      </c>
      <c r="DV82" s="7">
        <f t="shared" si="107"/>
        <v>0</v>
      </c>
      <c r="DW82" s="7">
        <f t="shared" si="150"/>
        <v>0</v>
      </c>
      <c r="DX82" s="7"/>
      <c r="DY82" s="7">
        <f t="shared" si="190"/>
        <v>156002246917084.75</v>
      </c>
      <c r="DZ82" s="7">
        <f t="shared" si="151"/>
        <v>156002246917084.75</v>
      </c>
      <c r="EA82" s="7">
        <f t="shared" si="132"/>
        <v>913253060416674.5</v>
      </c>
      <c r="EB82" s="7">
        <f t="shared" si="152"/>
        <v>797303765564923.25</v>
      </c>
      <c r="ED82" s="7">
        <f t="shared" si="176"/>
        <v>0</v>
      </c>
      <c r="EE82" s="7">
        <f t="shared" si="177"/>
        <v>0</v>
      </c>
      <c r="EF82" s="7">
        <f t="shared" si="178"/>
        <v>0</v>
      </c>
      <c r="EG82" s="7"/>
      <c r="EH82" s="7">
        <f t="shared" si="153"/>
        <v>153970926038852.78</v>
      </c>
      <c r="EI82" s="7">
        <f>'Initial absorption'!$G82*EH82*$E82</f>
        <v>0</v>
      </c>
      <c r="EJ82" s="7">
        <f t="shared" si="179"/>
        <v>0</v>
      </c>
      <c r="EK82" s="7">
        <f>'Initial absorption'!$M82*EJ82*$I82</f>
        <v>0</v>
      </c>
      <c r="EL82" s="7"/>
      <c r="EM82" s="7">
        <f t="shared" si="180"/>
        <v>0</v>
      </c>
      <c r="EN82" s="7">
        <f t="shared" si="93"/>
        <v>0</v>
      </c>
      <c r="EO82" s="7">
        <f t="shared" si="133"/>
        <v>0</v>
      </c>
      <c r="EP82" s="7"/>
      <c r="EQ82" s="7">
        <f>(1 - 'Initial absorption'!$M82)*EJ82</f>
        <v>0</v>
      </c>
      <c r="ER82" s="7">
        <f t="shared" si="181"/>
        <v>153946654339965.47</v>
      </c>
      <c r="ES82" s="7"/>
      <c r="FB82" s="7">
        <f t="shared" si="134"/>
        <v>0</v>
      </c>
      <c r="FC82" s="7">
        <f t="shared" si="135"/>
        <v>0</v>
      </c>
      <c r="FD82" s="7">
        <f t="shared" si="108"/>
        <v>0</v>
      </c>
      <c r="FE82" s="7">
        <f t="shared" si="154"/>
        <v>0</v>
      </c>
      <c r="FF82" s="7"/>
      <c r="FG82" s="7">
        <f t="shared" si="191"/>
        <v>39923997477385.695</v>
      </c>
      <c r="FH82" s="7">
        <f t="shared" si="155"/>
        <v>39923997477385.695</v>
      </c>
      <c r="FI82" s="7">
        <f t="shared" si="137"/>
        <v>233719152132911.03</v>
      </c>
      <c r="FJ82" s="7">
        <f t="shared" si="156"/>
        <v>204045481101580.53</v>
      </c>
      <c r="FL82" s="7">
        <f t="shared" si="182"/>
        <v>0</v>
      </c>
      <c r="FM82" s="7">
        <f t="shared" si="183"/>
        <v>0</v>
      </c>
      <c r="FN82" s="7">
        <f t="shared" si="184"/>
        <v>0</v>
      </c>
      <c r="FO82" s="7"/>
      <c r="FP82" s="7">
        <f t="shared" si="157"/>
        <v>39404143108484.219</v>
      </c>
      <c r="FQ82" s="7">
        <f>'Initial absorption'!$G82*FP82*$E82</f>
        <v>0</v>
      </c>
      <c r="FR82" s="7">
        <f t="shared" si="185"/>
        <v>0</v>
      </c>
      <c r="FS82" s="7">
        <f>'Initial absorption'!$M82*FR82*$I82</f>
        <v>0</v>
      </c>
      <c r="FT82" s="7"/>
      <c r="FU82" s="7">
        <f t="shared" si="186"/>
        <v>0</v>
      </c>
      <c r="FV82" s="7">
        <f t="shared" si="94"/>
        <v>0</v>
      </c>
      <c r="FW82" s="7">
        <f t="shared" si="138"/>
        <v>0</v>
      </c>
      <c r="FX82" s="7"/>
      <c r="FY82" s="7">
        <f>(1 - 'Initial absorption'!$M82)*FR82</f>
        <v>0</v>
      </c>
      <c r="FZ82" s="7">
        <f t="shared" si="187"/>
        <v>39397931510482.914</v>
      </c>
      <c r="GA82" s="7"/>
    </row>
    <row r="83" spans="3:183" x14ac:dyDescent="0.25">
      <c r="C83">
        <v>685</v>
      </c>
      <c r="D83">
        <f>'Input spectra'!B83</f>
        <v>0</v>
      </c>
      <c r="E83">
        <f>'Initial absorption'!I83</f>
        <v>0</v>
      </c>
      <c r="F83">
        <f>'Input spectra'!C83</f>
        <v>0</v>
      </c>
      <c r="G83">
        <f t="shared" si="158"/>
        <v>0</v>
      </c>
      <c r="H83">
        <f>'Input spectra'!D83</f>
        <v>0</v>
      </c>
      <c r="I83">
        <f>'Initial absorption'!O83</f>
        <v>0</v>
      </c>
      <c r="J83">
        <f>'Input spectra'!E83</f>
        <v>1.4829818104979299E-2</v>
      </c>
      <c r="K83">
        <f t="shared" si="159"/>
        <v>1.4466167758049248E-3</v>
      </c>
      <c r="M83">
        <f>'Reaching edge prob after ems 1'!$EZ84</f>
        <v>0.87416789351440349</v>
      </c>
      <c r="N83">
        <f>'Reaching edge prob after ems 2'!$EZ84</f>
        <v>0.87416789351440349</v>
      </c>
      <c r="O83">
        <f>1-EXP(-'Reaching edge prob after ems 1'!FC84*_k_in_ec_correction*($D83*_c1+'Input spectra'!S83))</f>
        <v>1.2893949984711162E-2</v>
      </c>
      <c r="P83">
        <f>1-EXP(-(_t-'Reaching edge prob after ems 1'!FC84)*_k_in_ec_correction*($D83*_c1+'Input spectra'!S83))</f>
        <v>1.304649403716418E-2</v>
      </c>
      <c r="Q83">
        <f>1-EXP(-'Reaching edge prob after ems 2'!FC84*_k_in_ec_correction*($H83*_c2+'Input spectra'!S83))</f>
        <v>1.2893949984711162E-2</v>
      </c>
      <c r="R83">
        <f>1-EXP(-(_t-'Reaching edge prob after ems 2'!FC84)*_k_in_ec_correction*($H83*_c2+'Input spectra'!S83))</f>
        <v>1.304649403716418E-2</v>
      </c>
      <c r="S83" s="16"/>
      <c r="T83" s="16"/>
      <c r="V83" s="7">
        <f t="shared" si="109"/>
        <v>0</v>
      </c>
      <c r="W83" s="7">
        <f t="shared" si="110"/>
        <v>0</v>
      </c>
      <c r="X83" s="7">
        <f t="shared" si="111"/>
        <v>0</v>
      </c>
      <c r="Y83" s="7">
        <f t="shared" si="139"/>
        <v>0</v>
      </c>
      <c r="Z83" s="7"/>
      <c r="AA83" s="7">
        <f t="shared" si="112"/>
        <v>7203512184886574</v>
      </c>
      <c r="AB83" s="7">
        <f t="shared" si="113"/>
        <v>7203512184886574</v>
      </c>
      <c r="AC83" s="7">
        <f t="shared" si="114"/>
        <v>4.2170094845448056E+16</v>
      </c>
      <c r="AD83" s="7">
        <f t="shared" si="140"/>
        <v>3.6863742980347928E+16</v>
      </c>
      <c r="AF83" s="7">
        <f t="shared" si="115"/>
        <v>0</v>
      </c>
      <c r="AG83" s="7">
        <f t="shared" si="160"/>
        <v>0</v>
      </c>
      <c r="AH83" s="7">
        <f t="shared" si="116"/>
        <v>0</v>
      </c>
      <c r="AI83" s="7"/>
      <c r="AJ83" s="7">
        <f t="shared" si="141"/>
        <v>7110630459060389</v>
      </c>
      <c r="AK83" s="7">
        <f>'Initial absorption'!$G83*AJ83*$E83</f>
        <v>0</v>
      </c>
      <c r="AL83" s="7">
        <f t="shared" si="161"/>
        <v>0</v>
      </c>
      <c r="AM83" s="7">
        <f>'Initial absorption'!$M83*AL83*$I83</f>
        <v>0</v>
      </c>
      <c r="AN83" s="7"/>
      <c r="AO83" s="7">
        <f t="shared" si="117"/>
        <v>0</v>
      </c>
      <c r="AP83" s="7">
        <f t="shared" si="162"/>
        <v>0</v>
      </c>
      <c r="AQ83" s="7">
        <f t="shared" si="118"/>
        <v>0</v>
      </c>
      <c r="AR83" s="7"/>
      <c r="AS83" s="7">
        <f>(1 - 'Initial absorption'!$M83)*AL83</f>
        <v>0</v>
      </c>
      <c r="AT83" s="7">
        <f t="shared" si="163"/>
        <v>7109531606119812</v>
      </c>
      <c r="AU83" s="7"/>
      <c r="BD83" s="7">
        <f t="shared" si="119"/>
        <v>0</v>
      </c>
      <c r="BE83" s="7">
        <f t="shared" si="120"/>
        <v>0</v>
      </c>
      <c r="BF83" s="7">
        <f t="shared" si="105"/>
        <v>0</v>
      </c>
      <c r="BG83" s="7">
        <f t="shared" si="142"/>
        <v>0</v>
      </c>
      <c r="BH83" s="7"/>
      <c r="BI83" s="7">
        <f t="shared" si="188"/>
        <v>1701900744336665.3</v>
      </c>
      <c r="BJ83" s="7">
        <f t="shared" si="143"/>
        <v>1701900744336665.3</v>
      </c>
      <c r="BK83" s="7">
        <f t="shared" si="122"/>
        <v>9963100493783074</v>
      </c>
      <c r="BL83" s="7">
        <f t="shared" si="144"/>
        <v>8709422571522663</v>
      </c>
      <c r="BN83" s="7">
        <f t="shared" si="164"/>
        <v>0</v>
      </c>
      <c r="BO83" s="7">
        <f t="shared" si="165"/>
        <v>0</v>
      </c>
      <c r="BP83" s="7">
        <f t="shared" si="166"/>
        <v>0</v>
      </c>
      <c r="BQ83" s="7"/>
      <c r="BR83" s="7">
        <f t="shared" si="145"/>
        <v>1679956521260245.5</v>
      </c>
      <c r="BS83" s="7">
        <f>'Initial absorption'!$G83*BR83*$E83</f>
        <v>0</v>
      </c>
      <c r="BT83" s="7">
        <f t="shared" si="167"/>
        <v>0</v>
      </c>
      <c r="BU83" s="7">
        <f>'Initial absorption'!$M83*BT83*$I83</f>
        <v>0</v>
      </c>
      <c r="BV83" s="7"/>
      <c r="BW83" s="7">
        <f t="shared" si="168"/>
        <v>0</v>
      </c>
      <c r="BX83" s="7">
        <f t="shared" si="91"/>
        <v>0</v>
      </c>
      <c r="BY83" s="7">
        <f t="shared" si="123"/>
        <v>0</v>
      </c>
      <c r="BZ83" s="7"/>
      <c r="CA83" s="7">
        <f>(1 - 'Initial absorption'!$M83)*BT83</f>
        <v>0</v>
      </c>
      <c r="CB83" s="7">
        <f t="shared" si="169"/>
        <v>1679696906423831.8</v>
      </c>
      <c r="CC83" s="7"/>
      <c r="CL83" s="7">
        <f t="shared" si="124"/>
        <v>0</v>
      </c>
      <c r="CM83" s="7">
        <f t="shared" si="125"/>
        <v>0</v>
      </c>
      <c r="CN83" s="7">
        <f t="shared" si="106"/>
        <v>0</v>
      </c>
      <c r="CO83" s="7">
        <f t="shared" si="146"/>
        <v>0</v>
      </c>
      <c r="CP83" s="7"/>
      <c r="CQ83" s="7">
        <f t="shared" si="189"/>
        <v>409654076749648.88</v>
      </c>
      <c r="CR83" s="7">
        <f t="shared" si="147"/>
        <v>409654076749648.88</v>
      </c>
      <c r="CS83" s="7">
        <f t="shared" si="127"/>
        <v>2398156736182318.5</v>
      </c>
      <c r="CT83" s="7">
        <f t="shared" si="148"/>
        <v>2096391622385874.5</v>
      </c>
      <c r="CV83" s="7">
        <f t="shared" si="170"/>
        <v>0</v>
      </c>
      <c r="CW83" s="7">
        <f t="shared" si="171"/>
        <v>0</v>
      </c>
      <c r="CX83" s="7">
        <f t="shared" si="172"/>
        <v>0</v>
      </c>
      <c r="CY83" s="7"/>
      <c r="CZ83" s="7">
        <f t="shared" si="149"/>
        <v>404372017573005.88</v>
      </c>
      <c r="DA83" s="7">
        <f>'Initial absorption'!$G83*CZ83*$E83</f>
        <v>0</v>
      </c>
      <c r="DB83" s="7">
        <f t="shared" si="173"/>
        <v>0</v>
      </c>
      <c r="DC83" s="7">
        <f>'Initial absorption'!$M83*DB83*$I83</f>
        <v>0</v>
      </c>
      <c r="DD83" s="7"/>
      <c r="DE83" s="7">
        <f t="shared" si="174"/>
        <v>0</v>
      </c>
      <c r="DF83" s="7">
        <f t="shared" si="92"/>
        <v>0</v>
      </c>
      <c r="DG83" s="7">
        <f t="shared" si="128"/>
        <v>0</v>
      </c>
      <c r="DH83" s="7"/>
      <c r="DI83" s="7">
        <f>(1 - 'Initial absorption'!$M83)*DB83</f>
        <v>0</v>
      </c>
      <c r="DJ83" s="7">
        <f t="shared" si="175"/>
        <v>404309527280034.56</v>
      </c>
      <c r="DK83" s="7"/>
      <c r="DT83" s="7">
        <f t="shared" si="129"/>
        <v>0</v>
      </c>
      <c r="DU83" s="7">
        <f t="shared" si="130"/>
        <v>0</v>
      </c>
      <c r="DV83" s="7">
        <f t="shared" si="107"/>
        <v>0</v>
      </c>
      <c r="DW83" s="7">
        <f t="shared" si="150"/>
        <v>0</v>
      </c>
      <c r="DX83" s="7"/>
      <c r="DY83" s="7">
        <f t="shared" si="190"/>
        <v>101227442632606.73</v>
      </c>
      <c r="DZ83" s="7">
        <f t="shared" si="151"/>
        <v>101227442632606.73</v>
      </c>
      <c r="EA83" s="7">
        <f t="shared" si="132"/>
        <v>592595770953970.25</v>
      </c>
      <c r="EB83" s="7">
        <f t="shared" si="152"/>
        <v>518028196800376.13</v>
      </c>
      <c r="ED83" s="7">
        <f t="shared" si="176"/>
        <v>0</v>
      </c>
      <c r="EE83" s="7">
        <f t="shared" si="177"/>
        <v>0</v>
      </c>
      <c r="EF83" s="7">
        <f t="shared" si="178"/>
        <v>0</v>
      </c>
      <c r="EG83" s="7"/>
      <c r="EH83" s="7">
        <f t="shared" si="153"/>
        <v>99922221050221.688</v>
      </c>
      <c r="EI83" s="7">
        <f>'Initial absorption'!$G83*EH83*$E83</f>
        <v>0</v>
      </c>
      <c r="EJ83" s="7">
        <f t="shared" si="179"/>
        <v>0</v>
      </c>
      <c r="EK83" s="7">
        <f>'Initial absorption'!$M83*EJ83*$I83</f>
        <v>0</v>
      </c>
      <c r="EL83" s="7"/>
      <c r="EM83" s="7">
        <f t="shared" si="180"/>
        <v>0</v>
      </c>
      <c r="EN83" s="7">
        <f t="shared" si="93"/>
        <v>0</v>
      </c>
      <c r="EO83" s="7">
        <f t="shared" si="133"/>
        <v>0</v>
      </c>
      <c r="EP83" s="7"/>
      <c r="EQ83" s="7">
        <f>(1 - 'Initial absorption'!$M83)*EJ83</f>
        <v>0</v>
      </c>
      <c r="ER83" s="7">
        <f t="shared" si="181"/>
        <v>99906779405903.047</v>
      </c>
      <c r="ES83" s="7"/>
      <c r="FB83" s="7">
        <f t="shared" si="134"/>
        <v>0</v>
      </c>
      <c r="FC83" s="7">
        <f t="shared" si="135"/>
        <v>0</v>
      </c>
      <c r="FD83" s="7">
        <f t="shared" si="108"/>
        <v>0</v>
      </c>
      <c r="FE83" s="7">
        <f t="shared" si="154"/>
        <v>0</v>
      </c>
      <c r="FF83" s="7"/>
      <c r="FG83" s="7">
        <f t="shared" si="191"/>
        <v>25906063817493.637</v>
      </c>
      <c r="FH83" s="7">
        <f t="shared" si="155"/>
        <v>25906063817493.637</v>
      </c>
      <c r="FI83" s="7">
        <f t="shared" si="137"/>
        <v>151656739131779.31</v>
      </c>
      <c r="FJ83" s="7">
        <f t="shared" si="156"/>
        <v>132573452184090.92</v>
      </c>
      <c r="FL83" s="7">
        <f t="shared" si="182"/>
        <v>0</v>
      </c>
      <c r="FM83" s="7">
        <f t="shared" si="183"/>
        <v>0</v>
      </c>
      <c r="FN83" s="7">
        <f t="shared" si="184"/>
        <v>0</v>
      </c>
      <c r="FO83" s="7"/>
      <c r="FP83" s="7">
        <f t="shared" si="157"/>
        <v>25572032326330.137</v>
      </c>
      <c r="FQ83" s="7">
        <f>'Initial absorption'!$G83*FP83*$E83</f>
        <v>0</v>
      </c>
      <c r="FR83" s="7">
        <f t="shared" si="185"/>
        <v>0</v>
      </c>
      <c r="FS83" s="7">
        <f>'Initial absorption'!$M83*FR83*$I83</f>
        <v>0</v>
      </c>
      <c r="FT83" s="7"/>
      <c r="FU83" s="7">
        <f t="shared" si="186"/>
        <v>0</v>
      </c>
      <c r="FV83" s="7">
        <f t="shared" si="94"/>
        <v>0</v>
      </c>
      <c r="FW83" s="7">
        <f t="shared" si="138"/>
        <v>0</v>
      </c>
      <c r="FX83" s="7"/>
      <c r="FY83" s="7">
        <f>(1 - 'Initial absorption'!$M83)*FR83</f>
        <v>0</v>
      </c>
      <c r="FZ83" s="7">
        <f t="shared" si="187"/>
        <v>25568080510372.313</v>
      </c>
      <c r="GA83" s="7"/>
    </row>
    <row r="84" spans="3:183" x14ac:dyDescent="0.25">
      <c r="C84">
        <v>690</v>
      </c>
      <c r="D84">
        <f>'Input spectra'!B84</f>
        <v>0</v>
      </c>
      <c r="E84">
        <f>'Initial absorption'!I84</f>
        <v>0</v>
      </c>
      <c r="F84">
        <f>'Input spectra'!C84</f>
        <v>0</v>
      </c>
      <c r="G84">
        <f t="shared" si="158"/>
        <v>0</v>
      </c>
      <c r="H84">
        <f>'Input spectra'!D84</f>
        <v>0</v>
      </c>
      <c r="I84">
        <f>'Initial absorption'!O84</f>
        <v>0</v>
      </c>
      <c r="J84">
        <f>'Input spectra'!E84</f>
        <v>6.8563433581368804E-3</v>
      </c>
      <c r="K84">
        <f t="shared" si="159"/>
        <v>6.6882150895898195E-4</v>
      </c>
      <c r="M84">
        <f>'Reaching edge prob after ems 1'!$EZ85</f>
        <v>0.87530101078504896</v>
      </c>
      <c r="N84">
        <f>'Reaching edge prob after ems 2'!$EZ85</f>
        <v>0.87530101078504896</v>
      </c>
      <c r="O84">
        <f>1-EXP(-'Reaching edge prob after ems 1'!FC85*_k_in_ec_correction*($D84*_c1+'Input spectra'!S84))</f>
        <v>1.2766768241358917E-2</v>
      </c>
      <c r="P84">
        <f>1-EXP(-(_t-'Reaching edge prob after ems 1'!FC85)*_k_in_ec_correction*($D84*_c1+'Input spectra'!S84))</f>
        <v>1.2916300403063796E-2</v>
      </c>
      <c r="Q84">
        <f>1-EXP(-'Reaching edge prob after ems 2'!FC85*_k_in_ec_correction*($H84*_c2+'Input spectra'!S84))</f>
        <v>1.2766768241358917E-2</v>
      </c>
      <c r="R84">
        <f>1-EXP(-(_t-'Reaching edge prob after ems 2'!FC85)*_k_in_ec_correction*($H84*_c2+'Input spectra'!S84))</f>
        <v>1.2916300403063796E-2</v>
      </c>
      <c r="S84" s="16"/>
      <c r="T84" s="16"/>
      <c r="V84" s="7">
        <f t="shared" si="109"/>
        <v>0</v>
      </c>
      <c r="W84" s="7">
        <f t="shared" si="110"/>
        <v>0</v>
      </c>
      <c r="X84" s="7">
        <f t="shared" si="111"/>
        <v>0</v>
      </c>
      <c r="Y84" s="7">
        <f t="shared" si="139"/>
        <v>0</v>
      </c>
      <c r="Z84" s="7"/>
      <c r="AA84" s="7">
        <f t="shared" si="112"/>
        <v>3330435516772920.5</v>
      </c>
      <c r="AB84" s="7">
        <f t="shared" si="113"/>
        <v>3330435516772920.5</v>
      </c>
      <c r="AC84" s="7">
        <f t="shared" si="114"/>
        <v>1.949670910720814E+16</v>
      </c>
      <c r="AD84" s="7">
        <f t="shared" si="140"/>
        <v>1.7065489188521354E+16</v>
      </c>
      <c r="AF84" s="7">
        <f t="shared" si="115"/>
        <v>0</v>
      </c>
      <c r="AG84" s="7">
        <f t="shared" si="160"/>
        <v>0</v>
      </c>
      <c r="AH84" s="7">
        <f t="shared" si="116"/>
        <v>0</v>
      </c>
      <c r="AI84" s="7"/>
      <c r="AJ84" s="7">
        <f t="shared" si="141"/>
        <v>3287916618387490</v>
      </c>
      <c r="AK84" s="7">
        <f>'Initial absorption'!$G84*AJ84*$E84</f>
        <v>0</v>
      </c>
      <c r="AL84" s="7">
        <f t="shared" si="161"/>
        <v>0</v>
      </c>
      <c r="AM84" s="7">
        <f>'Initial absorption'!$M84*AL84*$I84</f>
        <v>0</v>
      </c>
      <c r="AN84" s="7"/>
      <c r="AO84" s="7">
        <f t="shared" si="117"/>
        <v>0</v>
      </c>
      <c r="AP84" s="7">
        <f t="shared" si="162"/>
        <v>0</v>
      </c>
      <c r="AQ84" s="7">
        <f t="shared" si="118"/>
        <v>0</v>
      </c>
      <c r="AR84" s="7"/>
      <c r="AS84" s="7">
        <f>(1 - 'Initial absorption'!$M84)*AL84</f>
        <v>0</v>
      </c>
      <c r="AT84" s="7">
        <f t="shared" si="163"/>
        <v>3287418611165248.5</v>
      </c>
      <c r="AU84" s="7"/>
      <c r="BD84" s="7">
        <f t="shared" si="119"/>
        <v>0</v>
      </c>
      <c r="BE84" s="7">
        <f t="shared" si="120"/>
        <v>0</v>
      </c>
      <c r="BF84" s="7">
        <f t="shared" si="105"/>
        <v>0</v>
      </c>
      <c r="BG84" s="7">
        <f t="shared" si="142"/>
        <v>0</v>
      </c>
      <c r="BH84" s="7"/>
      <c r="BI84" s="7">
        <f t="shared" si="188"/>
        <v>786848212300254.38</v>
      </c>
      <c r="BJ84" s="7">
        <f t="shared" si="143"/>
        <v>786848212300254.38</v>
      </c>
      <c r="BK84" s="7">
        <f t="shared" si="122"/>
        <v>4606289666766968</v>
      </c>
      <c r="BL84" s="7">
        <f t="shared" si="144"/>
        <v>4031890001289853.5</v>
      </c>
      <c r="BN84" s="7">
        <f t="shared" si="164"/>
        <v>0</v>
      </c>
      <c r="BO84" s="7">
        <f t="shared" si="165"/>
        <v>0</v>
      </c>
      <c r="BP84" s="7">
        <f t="shared" si="166"/>
        <v>0</v>
      </c>
      <c r="BQ84" s="7"/>
      <c r="BR84" s="7">
        <f t="shared" si="145"/>
        <v>776802703532689.5</v>
      </c>
      <c r="BS84" s="7">
        <f>'Initial absorption'!$G84*BR84*$E84</f>
        <v>0</v>
      </c>
      <c r="BT84" s="7">
        <f t="shared" si="167"/>
        <v>0</v>
      </c>
      <c r="BU84" s="7">
        <f>'Initial absorption'!$M84*BT84*$I84</f>
        <v>0</v>
      </c>
      <c r="BV84" s="7"/>
      <c r="BW84" s="7">
        <f t="shared" si="168"/>
        <v>0</v>
      </c>
      <c r="BX84" s="7">
        <f t="shared" si="91"/>
        <v>0</v>
      </c>
      <c r="BY84" s="7">
        <f t="shared" si="123"/>
        <v>0</v>
      </c>
      <c r="BZ84" s="7"/>
      <c r="CA84" s="7">
        <f>(1 - 'Initial absorption'!$M84)*BT84</f>
        <v>0</v>
      </c>
      <c r="CB84" s="7">
        <f t="shared" si="169"/>
        <v>776685044418570.63</v>
      </c>
      <c r="CC84" s="7"/>
      <c r="CL84" s="7">
        <f t="shared" si="124"/>
        <v>0</v>
      </c>
      <c r="CM84" s="7">
        <f t="shared" si="125"/>
        <v>0</v>
      </c>
      <c r="CN84" s="7">
        <f t="shared" si="106"/>
        <v>0</v>
      </c>
      <c r="CO84" s="7">
        <f t="shared" si="146"/>
        <v>0</v>
      </c>
      <c r="CP84" s="7"/>
      <c r="CQ84" s="7">
        <f t="shared" si="189"/>
        <v>189397401126119.31</v>
      </c>
      <c r="CR84" s="7">
        <f t="shared" si="147"/>
        <v>189397401126119.31</v>
      </c>
      <c r="CS84" s="7">
        <f t="shared" si="127"/>
        <v>1108751698334995.4</v>
      </c>
      <c r="CT84" s="7">
        <f t="shared" si="148"/>
        <v>970491482262261.13</v>
      </c>
      <c r="CV84" s="7">
        <f t="shared" si="170"/>
        <v>0</v>
      </c>
      <c r="CW84" s="7">
        <f t="shared" si="171"/>
        <v>0</v>
      </c>
      <c r="CX84" s="7">
        <f t="shared" si="172"/>
        <v>0</v>
      </c>
      <c r="CY84" s="7"/>
      <c r="CZ84" s="7">
        <f t="shared" si="149"/>
        <v>186979408400426.47</v>
      </c>
      <c r="DA84" s="7">
        <f>'Initial absorption'!$G84*CZ84*$E84</f>
        <v>0</v>
      </c>
      <c r="DB84" s="7">
        <f t="shared" si="173"/>
        <v>0</v>
      </c>
      <c r="DC84" s="7">
        <f>'Initial absorption'!$M84*DB84*$I84</f>
        <v>0</v>
      </c>
      <c r="DD84" s="7"/>
      <c r="DE84" s="7">
        <f t="shared" si="174"/>
        <v>0</v>
      </c>
      <c r="DF84" s="7">
        <f t="shared" si="92"/>
        <v>0</v>
      </c>
      <c r="DG84" s="7">
        <f t="shared" si="128"/>
        <v>0</v>
      </c>
      <c r="DH84" s="7"/>
      <c r="DI84" s="7">
        <f>(1 - 'Initial absorption'!$M84)*DB84</f>
        <v>0</v>
      </c>
      <c r="DJ84" s="7">
        <f t="shared" si="175"/>
        <v>186951087397614.78</v>
      </c>
      <c r="DK84" s="7"/>
      <c r="DT84" s="7">
        <f t="shared" si="129"/>
        <v>0</v>
      </c>
      <c r="DU84" s="7">
        <f t="shared" si="130"/>
        <v>0</v>
      </c>
      <c r="DV84" s="7">
        <f t="shared" si="107"/>
        <v>0</v>
      </c>
      <c r="DW84" s="7">
        <f t="shared" si="150"/>
        <v>0</v>
      </c>
      <c r="DX84" s="7"/>
      <c r="DY84" s="7">
        <f t="shared" si="190"/>
        <v>46800985625185.734</v>
      </c>
      <c r="DZ84" s="7">
        <f t="shared" si="151"/>
        <v>46800985625185.734</v>
      </c>
      <c r="EA84" s="7">
        <f t="shared" si="132"/>
        <v>273977741970823.03</v>
      </c>
      <c r="EB84" s="7">
        <f t="shared" si="152"/>
        <v>239812994479666.72</v>
      </c>
      <c r="ED84" s="7">
        <f t="shared" si="176"/>
        <v>0</v>
      </c>
      <c r="EE84" s="7">
        <f t="shared" si="177"/>
        <v>0</v>
      </c>
      <c r="EF84" s="7">
        <f t="shared" si="178"/>
        <v>0</v>
      </c>
      <c r="EG84" s="7"/>
      <c r="EH84" s="7">
        <f t="shared" si="153"/>
        <v>46203488288241.82</v>
      </c>
      <c r="EI84" s="7">
        <f>'Initial absorption'!$G84*EH84*$E84</f>
        <v>0</v>
      </c>
      <c r="EJ84" s="7">
        <f t="shared" si="179"/>
        <v>0</v>
      </c>
      <c r="EK84" s="7">
        <f>'Initial absorption'!$M84*EJ84*$I84</f>
        <v>0</v>
      </c>
      <c r="EL84" s="7"/>
      <c r="EM84" s="7">
        <f t="shared" si="180"/>
        <v>0</v>
      </c>
      <c r="EN84" s="7">
        <f t="shared" si="93"/>
        <v>0</v>
      </c>
      <c r="EO84" s="7">
        <f t="shared" si="133"/>
        <v>0</v>
      </c>
      <c r="EP84" s="7"/>
      <c r="EQ84" s="7">
        <f>(1 - 'Initial absorption'!$M84)*EJ84</f>
        <v>0</v>
      </c>
      <c r="ER84" s="7">
        <f t="shared" si="181"/>
        <v>46196490035691.367</v>
      </c>
      <c r="ES84" s="7"/>
      <c r="FB84" s="7">
        <f t="shared" si="134"/>
        <v>0</v>
      </c>
      <c r="FC84" s="7">
        <f t="shared" si="135"/>
        <v>0</v>
      </c>
      <c r="FD84" s="7">
        <f t="shared" si="108"/>
        <v>0</v>
      </c>
      <c r="FE84" s="7">
        <f t="shared" si="154"/>
        <v>0</v>
      </c>
      <c r="FF84" s="7"/>
      <c r="FG84" s="7">
        <f t="shared" si="191"/>
        <v>11977278974912.322</v>
      </c>
      <c r="FH84" s="7">
        <f t="shared" si="155"/>
        <v>11977278974912.322</v>
      </c>
      <c r="FI84" s="7">
        <f t="shared" si="137"/>
        <v>70116212397355.234</v>
      </c>
      <c r="FJ84" s="7">
        <f t="shared" si="156"/>
        <v>61372791583824.219</v>
      </c>
      <c r="FL84" s="7">
        <f t="shared" si="182"/>
        <v>0</v>
      </c>
      <c r="FM84" s="7">
        <f t="shared" si="183"/>
        <v>0</v>
      </c>
      <c r="FN84" s="7">
        <f t="shared" si="184"/>
        <v>0</v>
      </c>
      <c r="FO84" s="7"/>
      <c r="FP84" s="7">
        <f t="shared" si="157"/>
        <v>11824367830077.516</v>
      </c>
      <c r="FQ84" s="7">
        <f>'Initial absorption'!$G84*FP84*$E84</f>
        <v>0</v>
      </c>
      <c r="FR84" s="7">
        <f t="shared" si="185"/>
        <v>0</v>
      </c>
      <c r="FS84" s="7">
        <f>'Initial absorption'!$M84*FR84*$I84</f>
        <v>0</v>
      </c>
      <c r="FT84" s="7"/>
      <c r="FU84" s="7">
        <f t="shared" si="186"/>
        <v>0</v>
      </c>
      <c r="FV84" s="7">
        <f t="shared" si="94"/>
        <v>0</v>
      </c>
      <c r="FW84" s="7">
        <f t="shared" si="138"/>
        <v>0</v>
      </c>
      <c r="FX84" s="7"/>
      <c r="FY84" s="7">
        <f>(1 - 'Initial absorption'!$M84)*FR84</f>
        <v>0</v>
      </c>
      <c r="FZ84" s="7">
        <f t="shared" si="187"/>
        <v>11822576841661.055</v>
      </c>
      <c r="GA84" s="7"/>
    </row>
    <row r="85" spans="3:183" x14ac:dyDescent="0.25">
      <c r="C85">
        <v>695</v>
      </c>
      <c r="D85">
        <f>'Input spectra'!B85</f>
        <v>0</v>
      </c>
      <c r="E85">
        <f>'Initial absorption'!I85</f>
        <v>0</v>
      </c>
      <c r="F85">
        <f>'Input spectra'!C85</f>
        <v>0</v>
      </c>
      <c r="G85">
        <f t="shared" si="158"/>
        <v>0</v>
      </c>
      <c r="H85">
        <f>'Input spectra'!D85</f>
        <v>0</v>
      </c>
      <c r="I85">
        <f>'Initial absorption'!O85</f>
        <v>0</v>
      </c>
      <c r="J85">
        <f>'Input spectra'!E85</f>
        <v>1.69182261421705E-3</v>
      </c>
      <c r="K85">
        <f t="shared" si="159"/>
        <v>1.6503364762045033E-4</v>
      </c>
      <c r="M85">
        <f>'Reaching edge prob after ems 1'!$EZ86</f>
        <v>0.87643641609468614</v>
      </c>
      <c r="N85">
        <f>'Reaching edge prob after ems 2'!$EZ86</f>
        <v>0.87643641609468614</v>
      </c>
      <c r="O85">
        <f>1-EXP(-'Reaching edge prob after ems 1'!FC86*_k_in_ec_correction*($D85*_c1+'Input spectra'!S85))</f>
        <v>1.2639554895881977E-2</v>
      </c>
      <c r="P85">
        <f>1-EXP(-(_t-'Reaching edge prob after ems 1'!FC86)*_k_in_ec_correction*($D85*_c1+'Input spectra'!S85))</f>
        <v>1.2786104807898879E-2</v>
      </c>
      <c r="Q85">
        <f>1-EXP(-'Reaching edge prob after ems 2'!FC86*_k_in_ec_correction*($H85*_c2+'Input spectra'!S85))</f>
        <v>1.2639554895881977E-2</v>
      </c>
      <c r="R85">
        <f>1-EXP(-(_t-'Reaching edge prob after ems 2'!FC86)*_k_in_ec_correction*($H85*_c2+'Input spectra'!S85))</f>
        <v>1.2786104807898879E-2</v>
      </c>
      <c r="S85" s="16"/>
      <c r="T85" s="16"/>
      <c r="V85" s="7">
        <f t="shared" si="109"/>
        <v>0</v>
      </c>
      <c r="W85" s="7">
        <f t="shared" si="110"/>
        <v>0</v>
      </c>
      <c r="X85" s="7">
        <f t="shared" si="111"/>
        <v>0</v>
      </c>
      <c r="Y85" s="7">
        <f t="shared" si="139"/>
        <v>0</v>
      </c>
      <c r="Z85" s="7"/>
      <c r="AA85" s="7">
        <f t="shared" si="112"/>
        <v>821794625524585.25</v>
      </c>
      <c r="AB85" s="7">
        <f t="shared" si="113"/>
        <v>821794625524585.25</v>
      </c>
      <c r="AC85" s="7">
        <f t="shared" si="114"/>
        <v>4810869533136898</v>
      </c>
      <c r="AD85" s="7">
        <f t="shared" si="140"/>
        <v>4216421251921619</v>
      </c>
      <c r="AF85" s="7">
        <f t="shared" si="115"/>
        <v>0</v>
      </c>
      <c r="AG85" s="7">
        <f t="shared" si="160"/>
        <v>0</v>
      </c>
      <c r="AH85" s="7">
        <f t="shared" si="116"/>
        <v>0</v>
      </c>
      <c r="AI85" s="7"/>
      <c r="AJ85" s="7">
        <f t="shared" si="141"/>
        <v>811407507242126.5</v>
      </c>
      <c r="AK85" s="7">
        <f>'Initial absorption'!$G85*AJ85*$E85</f>
        <v>0</v>
      </c>
      <c r="AL85" s="7">
        <f t="shared" si="161"/>
        <v>0</v>
      </c>
      <c r="AM85" s="7">
        <f>'Initial absorption'!$M85*AL85*$I85</f>
        <v>0</v>
      </c>
      <c r="AN85" s="7"/>
      <c r="AO85" s="7">
        <f t="shared" si="117"/>
        <v>0</v>
      </c>
      <c r="AP85" s="7">
        <f t="shared" si="162"/>
        <v>0</v>
      </c>
      <c r="AQ85" s="7">
        <f t="shared" si="118"/>
        <v>0</v>
      </c>
      <c r="AR85" s="7"/>
      <c r="AS85" s="7">
        <f>(1 - 'Initial absorption'!$M85)*AL85</f>
        <v>0</v>
      </c>
      <c r="AT85" s="7">
        <f t="shared" si="163"/>
        <v>811287073312059.88</v>
      </c>
      <c r="AU85" s="7"/>
      <c r="BD85" s="7">
        <f t="shared" si="119"/>
        <v>0</v>
      </c>
      <c r="BE85" s="7">
        <f t="shared" si="120"/>
        <v>0</v>
      </c>
      <c r="BF85" s="7">
        <f t="shared" si="105"/>
        <v>0</v>
      </c>
      <c r="BG85" s="7">
        <f t="shared" si="142"/>
        <v>0</v>
      </c>
      <c r="BH85" s="7"/>
      <c r="BI85" s="7">
        <f t="shared" si="188"/>
        <v>194157079071309.28</v>
      </c>
      <c r="BJ85" s="7">
        <f t="shared" si="143"/>
        <v>194157079071309.28</v>
      </c>
      <c r="BK85" s="7">
        <f t="shared" si="122"/>
        <v>1136615338352647.3</v>
      </c>
      <c r="BL85" s="7">
        <f t="shared" si="144"/>
        <v>996171073624043.25</v>
      </c>
      <c r="BN85" s="7">
        <f t="shared" si="164"/>
        <v>0</v>
      </c>
      <c r="BO85" s="7">
        <f t="shared" si="165"/>
        <v>0</v>
      </c>
      <c r="BP85" s="7">
        <f t="shared" si="166"/>
        <v>0</v>
      </c>
      <c r="BQ85" s="7"/>
      <c r="BR85" s="7">
        <f t="shared" si="145"/>
        <v>191703020011963.38</v>
      </c>
      <c r="BS85" s="7">
        <f>'Initial absorption'!$G85*BR85*$E85</f>
        <v>0</v>
      </c>
      <c r="BT85" s="7">
        <f t="shared" si="167"/>
        <v>0</v>
      </c>
      <c r="BU85" s="7">
        <f>'Initial absorption'!$M85*BT85*$I85</f>
        <v>0</v>
      </c>
      <c r="BV85" s="7"/>
      <c r="BW85" s="7">
        <f t="shared" si="168"/>
        <v>0</v>
      </c>
      <c r="BX85" s="7">
        <f t="shared" si="91"/>
        <v>0</v>
      </c>
      <c r="BY85" s="7">
        <f t="shared" si="123"/>
        <v>0</v>
      </c>
      <c r="BZ85" s="7"/>
      <c r="CA85" s="7">
        <f>(1 - 'Initial absorption'!$M85)*BT85</f>
        <v>0</v>
      </c>
      <c r="CB85" s="7">
        <f t="shared" si="169"/>
        <v>191674566309108</v>
      </c>
      <c r="CC85" s="7"/>
      <c r="CL85" s="7">
        <f t="shared" si="124"/>
        <v>0</v>
      </c>
      <c r="CM85" s="7">
        <f t="shared" si="125"/>
        <v>0</v>
      </c>
      <c r="CN85" s="7">
        <f t="shared" si="106"/>
        <v>0</v>
      </c>
      <c r="CO85" s="7">
        <f t="shared" si="146"/>
        <v>0</v>
      </c>
      <c r="CP85" s="7"/>
      <c r="CQ85" s="7">
        <f t="shared" si="189"/>
        <v>46734358179252.297</v>
      </c>
      <c r="CR85" s="7">
        <f t="shared" si="147"/>
        <v>46734358179252.297</v>
      </c>
      <c r="CS85" s="7">
        <f t="shared" si="127"/>
        <v>273587698108577.91</v>
      </c>
      <c r="CT85" s="7">
        <f t="shared" si="148"/>
        <v>239782221617876.97</v>
      </c>
      <c r="CV85" s="7">
        <f t="shared" si="170"/>
        <v>0</v>
      </c>
      <c r="CW85" s="7">
        <f t="shared" si="171"/>
        <v>0</v>
      </c>
      <c r="CX85" s="7">
        <f t="shared" si="172"/>
        <v>0</v>
      </c>
      <c r="CY85" s="7"/>
      <c r="CZ85" s="7">
        <f t="shared" si="149"/>
        <v>46143656693521.828</v>
      </c>
      <c r="DA85" s="7">
        <f>'Initial absorption'!$G85*CZ85*$E85</f>
        <v>0</v>
      </c>
      <c r="DB85" s="7">
        <f t="shared" si="173"/>
        <v>0</v>
      </c>
      <c r="DC85" s="7">
        <f>'Initial absorption'!$M85*DB85*$I85</f>
        <v>0</v>
      </c>
      <c r="DD85" s="7"/>
      <c r="DE85" s="7">
        <f t="shared" si="174"/>
        <v>0</v>
      </c>
      <c r="DF85" s="7">
        <f t="shared" si="92"/>
        <v>0</v>
      </c>
      <c r="DG85" s="7">
        <f t="shared" si="128"/>
        <v>0</v>
      </c>
      <c r="DH85" s="7"/>
      <c r="DI85" s="7">
        <f>(1 - 'Initial absorption'!$M85)*DB85</f>
        <v>0</v>
      </c>
      <c r="DJ85" s="7">
        <f t="shared" si="175"/>
        <v>46136807777442.492</v>
      </c>
      <c r="DK85" s="7"/>
      <c r="DT85" s="7">
        <f t="shared" si="129"/>
        <v>0</v>
      </c>
      <c r="DU85" s="7">
        <f t="shared" si="130"/>
        <v>0</v>
      </c>
      <c r="DV85" s="7">
        <f t="shared" si="107"/>
        <v>0</v>
      </c>
      <c r="DW85" s="7">
        <f t="shared" si="150"/>
        <v>0</v>
      </c>
      <c r="DX85" s="7"/>
      <c r="DY85" s="7">
        <f t="shared" si="190"/>
        <v>11548278975026.732</v>
      </c>
      <c r="DZ85" s="7">
        <f t="shared" si="151"/>
        <v>11548278975026.732</v>
      </c>
      <c r="EA85" s="7">
        <f t="shared" si="132"/>
        <v>67604802654503.883</v>
      </c>
      <c r="EB85" s="7">
        <f t="shared" si="152"/>
        <v>59251310949301.906</v>
      </c>
      <c r="ED85" s="7">
        <f t="shared" si="176"/>
        <v>0</v>
      </c>
      <c r="EE85" s="7">
        <f t="shared" si="177"/>
        <v>0</v>
      </c>
      <c r="EF85" s="7">
        <f t="shared" si="178"/>
        <v>0</v>
      </c>
      <c r="EG85" s="7"/>
      <c r="EH85" s="7">
        <f t="shared" si="153"/>
        <v>11402313868968.922</v>
      </c>
      <c r="EI85" s="7">
        <f>'Initial absorption'!$G85*EH85*$E85</f>
        <v>0</v>
      </c>
      <c r="EJ85" s="7">
        <f t="shared" si="179"/>
        <v>0</v>
      </c>
      <c r="EK85" s="7">
        <f>'Initial absorption'!$M85*EJ85*$I85</f>
        <v>0</v>
      </c>
      <c r="EL85" s="7"/>
      <c r="EM85" s="7">
        <f t="shared" si="180"/>
        <v>0</v>
      </c>
      <c r="EN85" s="7">
        <f t="shared" si="93"/>
        <v>0</v>
      </c>
      <c r="EO85" s="7">
        <f t="shared" si="133"/>
        <v>0</v>
      </c>
      <c r="EP85" s="7"/>
      <c r="EQ85" s="7">
        <f>(1 - 'Initial absorption'!$M85)*EJ85</f>
        <v>0</v>
      </c>
      <c r="ER85" s="7">
        <f t="shared" si="181"/>
        <v>11400621469701.186</v>
      </c>
      <c r="ES85" s="7"/>
      <c r="FB85" s="7">
        <f t="shared" si="134"/>
        <v>0</v>
      </c>
      <c r="FC85" s="7">
        <f t="shared" si="135"/>
        <v>0</v>
      </c>
      <c r="FD85" s="7">
        <f t="shared" si="108"/>
        <v>0</v>
      </c>
      <c r="FE85" s="7">
        <f t="shared" si="154"/>
        <v>0</v>
      </c>
      <c r="FF85" s="7"/>
      <c r="FG85" s="7">
        <f t="shared" si="191"/>
        <v>2955428333748.062</v>
      </c>
      <c r="FH85" s="7">
        <f t="shared" si="155"/>
        <v>2955428333748.062</v>
      </c>
      <c r="FI85" s="7">
        <f t="shared" si="137"/>
        <v>17301378819704.559</v>
      </c>
      <c r="FJ85" s="7">
        <f t="shared" si="156"/>
        <v>15163558446238.375</v>
      </c>
      <c r="FL85" s="7">
        <f t="shared" si="182"/>
        <v>0</v>
      </c>
      <c r="FM85" s="7">
        <f t="shared" si="183"/>
        <v>0</v>
      </c>
      <c r="FN85" s="7">
        <f t="shared" si="184"/>
        <v>0</v>
      </c>
      <c r="FO85" s="7"/>
      <c r="FP85" s="7">
        <f t="shared" si="157"/>
        <v>2918073035082.8086</v>
      </c>
      <c r="FQ85" s="7">
        <f>'Initial absorption'!$G85*FP85*$E85</f>
        <v>0</v>
      </c>
      <c r="FR85" s="7">
        <f t="shared" si="185"/>
        <v>0</v>
      </c>
      <c r="FS85" s="7">
        <f>'Initial absorption'!$M85*FR85*$I85</f>
        <v>0</v>
      </c>
      <c r="FT85" s="7"/>
      <c r="FU85" s="7">
        <f t="shared" si="186"/>
        <v>0</v>
      </c>
      <c r="FV85" s="7">
        <f t="shared" si="94"/>
        <v>0</v>
      </c>
      <c r="FW85" s="7">
        <f t="shared" si="138"/>
        <v>0</v>
      </c>
      <c r="FX85" s="7"/>
      <c r="FY85" s="7">
        <f>(1 - 'Initial absorption'!$M85)*FR85</f>
        <v>0</v>
      </c>
      <c r="FZ85" s="7">
        <f t="shared" si="187"/>
        <v>2917639917320.5254</v>
      </c>
      <c r="GA85" s="7"/>
    </row>
    <row r="86" spans="3:183" x14ac:dyDescent="0.25">
      <c r="C86">
        <v>700</v>
      </c>
      <c r="D86">
        <f>'Input spectra'!B86</f>
        <v>0</v>
      </c>
      <c r="E86">
        <f>'Initial absorption'!I86</f>
        <v>0</v>
      </c>
      <c r="F86">
        <f>'Input spectra'!C86</f>
        <v>0</v>
      </c>
      <c r="G86">
        <f t="shared" si="158"/>
        <v>0</v>
      </c>
      <c r="H86">
        <f>'Input spectra'!D86</f>
        <v>0</v>
      </c>
      <c r="I86">
        <f>'Initial absorption'!O86</f>
        <v>0</v>
      </c>
      <c r="J86">
        <f>'Input spectra'!E86</f>
        <v>0</v>
      </c>
      <c r="K86">
        <f t="shared" si="159"/>
        <v>0</v>
      </c>
      <c r="M86">
        <f>'Reaching edge prob after ems 1'!$EZ87</f>
        <v>0.87684276175747</v>
      </c>
      <c r="N86">
        <f>'Reaching edge prob after ems 2'!$EZ87</f>
        <v>0.87684276175747</v>
      </c>
      <c r="O86">
        <f>1-EXP(-'Reaching edge prob after ems 1'!FC87*_k_in_ec_correction*($D86*_c1+'Input spectra'!S86))</f>
        <v>1.2594081659704659E-2</v>
      </c>
      <c r="P86">
        <f>1-EXP(-(_t-'Reaching edge prob after ems 1'!FC87)*_k_in_ec_correction*($D86*_c1+'Input spectra'!S86))</f>
        <v>1.2739572919062359E-2</v>
      </c>
      <c r="Q86">
        <f>1-EXP(-'Reaching edge prob after ems 2'!FC87*_k_in_ec_correction*($H86*_c2+'Input spectra'!S86))</f>
        <v>1.2594081659704659E-2</v>
      </c>
      <c r="R86">
        <f>1-EXP(-(_t-'Reaching edge prob after ems 2'!FC87)*_k_in_ec_correction*($H86*_c2+'Input spectra'!S86))</f>
        <v>1.2739572919062359E-2</v>
      </c>
      <c r="S86" s="16"/>
      <c r="T86" s="16"/>
      <c r="V86" s="7">
        <f t="shared" si="109"/>
        <v>0</v>
      </c>
      <c r="W86" s="7">
        <f t="shared" si="110"/>
        <v>0</v>
      </c>
      <c r="X86" s="7">
        <f t="shared" si="111"/>
        <v>0</v>
      </c>
      <c r="Y86" s="7">
        <f t="shared" si="139"/>
        <v>0</v>
      </c>
      <c r="Z86" s="7"/>
      <c r="AA86" s="7">
        <f t="shared" si="112"/>
        <v>0</v>
      </c>
      <c r="AB86" s="7">
        <f t="shared" si="113"/>
        <v>0</v>
      </c>
      <c r="AC86" s="7">
        <f t="shared" si="114"/>
        <v>0</v>
      </c>
      <c r="AD86" s="7">
        <f t="shared" si="140"/>
        <v>0</v>
      </c>
      <c r="AF86" s="7">
        <f t="shared" si="115"/>
        <v>0</v>
      </c>
      <c r="AG86" s="7">
        <f t="shared" si="160"/>
        <v>0</v>
      </c>
      <c r="AH86" s="7">
        <f t="shared" si="116"/>
        <v>0</v>
      </c>
      <c r="AI86" s="7"/>
      <c r="AJ86" s="7">
        <f t="shared" si="141"/>
        <v>0</v>
      </c>
      <c r="AK86" s="7">
        <f>'Initial absorption'!$G86*AJ86*$E86</f>
        <v>0</v>
      </c>
      <c r="AL86" s="7">
        <f t="shared" si="161"/>
        <v>0</v>
      </c>
      <c r="AM86" s="7">
        <f>'Initial absorption'!$M86*AL86*$I86</f>
        <v>0</v>
      </c>
      <c r="AN86" s="7"/>
      <c r="AO86" s="7">
        <f t="shared" si="117"/>
        <v>0</v>
      </c>
      <c r="AP86" s="7">
        <f t="shared" si="162"/>
        <v>0</v>
      </c>
      <c r="AQ86" s="7">
        <f t="shared" si="118"/>
        <v>0</v>
      </c>
      <c r="AR86" s="7"/>
      <c r="AS86" s="7">
        <f>(1 - 'Initial absorption'!$M86)*AL86</f>
        <v>0</v>
      </c>
      <c r="AT86" s="7">
        <f t="shared" si="163"/>
        <v>0</v>
      </c>
      <c r="AU86" s="7"/>
      <c r="BD86" s="7">
        <f t="shared" si="119"/>
        <v>0</v>
      </c>
      <c r="BE86" s="7">
        <f t="shared" si="120"/>
        <v>0</v>
      </c>
      <c r="BF86" s="7">
        <f t="shared" si="105"/>
        <v>0</v>
      </c>
      <c r="BG86" s="7">
        <f t="shared" si="142"/>
        <v>0</v>
      </c>
      <c r="BH86" s="7"/>
      <c r="BI86" s="7">
        <f t="shared" si="188"/>
        <v>0</v>
      </c>
      <c r="BJ86" s="7">
        <f t="shared" si="143"/>
        <v>0</v>
      </c>
      <c r="BK86" s="7">
        <f t="shared" si="122"/>
        <v>0</v>
      </c>
      <c r="BL86" s="7">
        <f t="shared" si="144"/>
        <v>0</v>
      </c>
      <c r="BN86" s="7">
        <f t="shared" si="164"/>
        <v>0</v>
      </c>
      <c r="BO86" s="7">
        <f t="shared" si="165"/>
        <v>0</v>
      </c>
      <c r="BP86" s="7">
        <f t="shared" si="166"/>
        <v>0</v>
      </c>
      <c r="BQ86" s="7"/>
      <c r="BR86" s="7">
        <f t="shared" si="145"/>
        <v>0</v>
      </c>
      <c r="BS86" s="7">
        <f>'Initial absorption'!$G86*BR86*$E86</f>
        <v>0</v>
      </c>
      <c r="BT86" s="7">
        <f t="shared" si="167"/>
        <v>0</v>
      </c>
      <c r="BU86" s="7">
        <f>'Initial absorption'!$M86*BT86*$I86</f>
        <v>0</v>
      </c>
      <c r="BV86" s="7"/>
      <c r="BW86" s="7">
        <f t="shared" si="168"/>
        <v>0</v>
      </c>
      <c r="BX86" s="7">
        <f t="shared" si="91"/>
        <v>0</v>
      </c>
      <c r="BY86" s="7">
        <f t="shared" si="123"/>
        <v>0</v>
      </c>
      <c r="BZ86" s="7"/>
      <c r="CA86" s="7">
        <f>(1 - 'Initial absorption'!$M86)*BT86</f>
        <v>0</v>
      </c>
      <c r="CB86" s="7">
        <f t="shared" si="169"/>
        <v>0</v>
      </c>
      <c r="CC86" s="7"/>
      <c r="CL86" s="7">
        <f t="shared" si="124"/>
        <v>0</v>
      </c>
      <c r="CM86" s="7">
        <f t="shared" si="125"/>
        <v>0</v>
      </c>
      <c r="CN86" s="7">
        <f t="shared" si="106"/>
        <v>0</v>
      </c>
      <c r="CO86" s="7">
        <f t="shared" si="146"/>
        <v>0</v>
      </c>
      <c r="CP86" s="7"/>
      <c r="CQ86" s="7">
        <f t="shared" si="189"/>
        <v>0</v>
      </c>
      <c r="CR86" s="7">
        <f t="shared" si="147"/>
        <v>0</v>
      </c>
      <c r="CS86" s="7">
        <f t="shared" si="127"/>
        <v>0</v>
      </c>
      <c r="CT86" s="7">
        <f t="shared" si="148"/>
        <v>0</v>
      </c>
      <c r="CV86" s="7">
        <f t="shared" si="170"/>
        <v>0</v>
      </c>
      <c r="CW86" s="7">
        <f t="shared" si="171"/>
        <v>0</v>
      </c>
      <c r="CX86" s="7">
        <f t="shared" si="172"/>
        <v>0</v>
      </c>
      <c r="CY86" s="7"/>
      <c r="CZ86" s="7">
        <f t="shared" si="149"/>
        <v>0</v>
      </c>
      <c r="DA86" s="7">
        <f>'Initial absorption'!$G86*CZ86*$E86</f>
        <v>0</v>
      </c>
      <c r="DB86" s="7">
        <f t="shared" si="173"/>
        <v>0</v>
      </c>
      <c r="DC86" s="7">
        <f>'Initial absorption'!$M86*DB86*$I86</f>
        <v>0</v>
      </c>
      <c r="DD86" s="7"/>
      <c r="DE86" s="7">
        <f t="shared" si="174"/>
        <v>0</v>
      </c>
      <c r="DF86" s="7">
        <f t="shared" si="92"/>
        <v>0</v>
      </c>
      <c r="DG86" s="7">
        <f t="shared" si="128"/>
        <v>0</v>
      </c>
      <c r="DH86" s="7"/>
      <c r="DI86" s="7">
        <f>(1 - 'Initial absorption'!$M86)*DB86</f>
        <v>0</v>
      </c>
      <c r="DJ86" s="7">
        <f t="shared" si="175"/>
        <v>0</v>
      </c>
      <c r="DK86" s="7"/>
      <c r="DT86" s="7">
        <f t="shared" si="129"/>
        <v>0</v>
      </c>
      <c r="DU86" s="7">
        <f t="shared" si="130"/>
        <v>0</v>
      </c>
      <c r="DV86" s="7">
        <f t="shared" si="107"/>
        <v>0</v>
      </c>
      <c r="DW86" s="7">
        <f t="shared" si="150"/>
        <v>0</v>
      </c>
      <c r="DX86" s="7"/>
      <c r="DY86" s="7">
        <f t="shared" si="190"/>
        <v>0</v>
      </c>
      <c r="DZ86" s="7">
        <f t="shared" si="151"/>
        <v>0</v>
      </c>
      <c r="EA86" s="7">
        <f t="shared" si="132"/>
        <v>0</v>
      </c>
      <c r="EB86" s="7">
        <f t="shared" si="152"/>
        <v>0</v>
      </c>
      <c r="ED86" s="7">
        <f t="shared" si="176"/>
        <v>0</v>
      </c>
      <c r="EE86" s="7">
        <f t="shared" si="177"/>
        <v>0</v>
      </c>
      <c r="EF86" s="7">
        <f t="shared" si="178"/>
        <v>0</v>
      </c>
      <c r="EG86" s="7"/>
      <c r="EH86" s="7">
        <f t="shared" si="153"/>
        <v>0</v>
      </c>
      <c r="EI86" s="7">
        <f>'Initial absorption'!$G86*EH86*$E86</f>
        <v>0</v>
      </c>
      <c r="EJ86" s="7">
        <f t="shared" si="179"/>
        <v>0</v>
      </c>
      <c r="EK86" s="7">
        <f>'Initial absorption'!$M86*EJ86*$I86</f>
        <v>0</v>
      </c>
      <c r="EL86" s="7"/>
      <c r="EM86" s="7">
        <f t="shared" si="180"/>
        <v>0</v>
      </c>
      <c r="EN86" s="7">
        <f t="shared" si="93"/>
        <v>0</v>
      </c>
      <c r="EO86" s="7">
        <f t="shared" si="133"/>
        <v>0</v>
      </c>
      <c r="EP86" s="7"/>
      <c r="EQ86" s="7">
        <f>(1 - 'Initial absorption'!$M86)*EJ86</f>
        <v>0</v>
      </c>
      <c r="ER86" s="7">
        <f t="shared" si="181"/>
        <v>0</v>
      </c>
      <c r="ES86" s="7"/>
      <c r="FB86" s="7">
        <f t="shared" si="134"/>
        <v>0</v>
      </c>
      <c r="FC86" s="7">
        <f t="shared" si="135"/>
        <v>0</v>
      </c>
      <c r="FD86" s="7">
        <f t="shared" si="108"/>
        <v>0</v>
      </c>
      <c r="FE86" s="7">
        <f t="shared" si="154"/>
        <v>0</v>
      </c>
      <c r="FF86" s="7"/>
      <c r="FG86" s="7">
        <f t="shared" si="191"/>
        <v>0</v>
      </c>
      <c r="FH86" s="7">
        <f t="shared" si="155"/>
        <v>0</v>
      </c>
      <c r="FI86" s="7">
        <f t="shared" si="137"/>
        <v>0</v>
      </c>
      <c r="FJ86" s="7">
        <f t="shared" si="156"/>
        <v>0</v>
      </c>
      <c r="FL86" s="7">
        <f t="shared" si="182"/>
        <v>0</v>
      </c>
      <c r="FM86" s="7">
        <f t="shared" si="183"/>
        <v>0</v>
      </c>
      <c r="FN86" s="7">
        <f t="shared" si="184"/>
        <v>0</v>
      </c>
      <c r="FO86" s="7"/>
      <c r="FP86" s="7">
        <f t="shared" si="157"/>
        <v>0</v>
      </c>
      <c r="FQ86" s="7">
        <f>'Initial absorption'!$G86*FP86*$E86</f>
        <v>0</v>
      </c>
      <c r="FR86" s="7">
        <f t="shared" si="185"/>
        <v>0</v>
      </c>
      <c r="FS86" s="7">
        <f>'Initial absorption'!$M86*FR86*$I86</f>
        <v>0</v>
      </c>
      <c r="FT86" s="7"/>
      <c r="FU86" s="7">
        <f t="shared" si="186"/>
        <v>0</v>
      </c>
      <c r="FV86" s="7">
        <f t="shared" si="94"/>
        <v>0</v>
      </c>
      <c r="FW86" s="7">
        <f t="shared" si="138"/>
        <v>0</v>
      </c>
      <c r="FX86" s="7"/>
      <c r="FY86" s="7">
        <f>(1 - 'Initial absorption'!$M86)*FR86</f>
        <v>0</v>
      </c>
      <c r="FZ86" s="7">
        <f t="shared" si="187"/>
        <v>0</v>
      </c>
      <c r="GA86" s="7"/>
    </row>
    <row r="87" spans="3:183" x14ac:dyDescent="0.25">
      <c r="C87">
        <v>705</v>
      </c>
      <c r="D87">
        <f>'Input spectra'!B87</f>
        <v>0</v>
      </c>
      <c r="E87">
        <f>'Initial absorption'!I87</f>
        <v>0</v>
      </c>
      <c r="F87">
        <f>'Input spectra'!C87</f>
        <v>0</v>
      </c>
      <c r="G87">
        <f t="shared" si="158"/>
        <v>0</v>
      </c>
      <c r="H87">
        <f>'Input spectra'!D87</f>
        <v>0</v>
      </c>
      <c r="I87">
        <f>'Initial absorption'!O87</f>
        <v>0</v>
      </c>
      <c r="J87">
        <f>'Input spectra'!E87</f>
        <v>0</v>
      </c>
      <c r="K87">
        <f t="shared" si="159"/>
        <v>0</v>
      </c>
      <c r="M87">
        <f>'Reaching edge prob after ems 1'!$EZ88</f>
        <v>0.8772156896909663</v>
      </c>
      <c r="N87">
        <f>'Reaching edge prob after ems 2'!$EZ88</f>
        <v>0.8772156896909663</v>
      </c>
      <c r="O87">
        <f>1-EXP(-'Reaching edge prob after ems 1'!FC88*_k_in_ec_correction*($D87*_c1+'Input spectra'!S87))</f>
        <v>1.2552373427109575E-2</v>
      </c>
      <c r="P87">
        <f>1-EXP(-(_t-'Reaching edge prob after ems 1'!FC88)*_k_in_ec_correction*($D87*_c1+'Input spectra'!S87))</f>
        <v>1.2696897098942728E-2</v>
      </c>
      <c r="Q87">
        <f>1-EXP(-'Reaching edge prob after ems 2'!FC88*_k_in_ec_correction*($H87*_c2+'Input spectra'!S87))</f>
        <v>1.2552373427109575E-2</v>
      </c>
      <c r="R87">
        <f>1-EXP(-(_t-'Reaching edge prob after ems 2'!FC88)*_k_in_ec_correction*($H87*_c2+'Input spectra'!S87))</f>
        <v>1.2696897098942728E-2</v>
      </c>
      <c r="S87" s="16"/>
      <c r="T87" s="16"/>
      <c r="V87" s="7">
        <f t="shared" si="109"/>
        <v>0</v>
      </c>
      <c r="W87" s="7">
        <f t="shared" si="110"/>
        <v>0</v>
      </c>
      <c r="X87" s="7">
        <f t="shared" si="111"/>
        <v>0</v>
      </c>
      <c r="Y87" s="7">
        <f t="shared" si="139"/>
        <v>0</v>
      </c>
      <c r="Z87" s="7"/>
      <c r="AA87" s="7">
        <f t="shared" si="112"/>
        <v>0</v>
      </c>
      <c r="AB87" s="7">
        <f t="shared" si="113"/>
        <v>0</v>
      </c>
      <c r="AC87" s="7">
        <f t="shared" si="114"/>
        <v>0</v>
      </c>
      <c r="AD87" s="7">
        <f t="shared" si="140"/>
        <v>0</v>
      </c>
      <c r="AF87" s="7">
        <f t="shared" si="115"/>
        <v>0</v>
      </c>
      <c r="AG87" s="7">
        <f t="shared" si="160"/>
        <v>0</v>
      </c>
      <c r="AH87" s="7">
        <f t="shared" si="116"/>
        <v>0</v>
      </c>
      <c r="AI87" s="7"/>
      <c r="AJ87" s="7">
        <f t="shared" si="141"/>
        <v>0</v>
      </c>
      <c r="AK87" s="7">
        <f>'Initial absorption'!$G87*AJ87*$E87</f>
        <v>0</v>
      </c>
      <c r="AL87" s="7">
        <f t="shared" si="161"/>
        <v>0</v>
      </c>
      <c r="AM87" s="7">
        <f>'Initial absorption'!$M87*AL87*$I87</f>
        <v>0</v>
      </c>
      <c r="AN87" s="7"/>
      <c r="AO87" s="7">
        <f t="shared" si="117"/>
        <v>0</v>
      </c>
      <c r="AP87" s="7">
        <f t="shared" si="162"/>
        <v>0</v>
      </c>
      <c r="AQ87" s="7">
        <f t="shared" si="118"/>
        <v>0</v>
      </c>
      <c r="AR87" s="7"/>
      <c r="AS87" s="7">
        <f>(1 - 'Initial absorption'!$M87)*AL87</f>
        <v>0</v>
      </c>
      <c r="AT87" s="7">
        <f t="shared" si="163"/>
        <v>0</v>
      </c>
      <c r="AU87" s="7"/>
      <c r="BD87" s="7">
        <f t="shared" si="119"/>
        <v>0</v>
      </c>
      <c r="BE87" s="7">
        <f t="shared" si="120"/>
        <v>0</v>
      </c>
      <c r="BF87" s="7">
        <f t="shared" si="105"/>
        <v>0</v>
      </c>
      <c r="BG87" s="7">
        <f t="shared" si="142"/>
        <v>0</v>
      </c>
      <c r="BH87" s="7"/>
      <c r="BI87" s="7">
        <f t="shared" si="188"/>
        <v>0</v>
      </c>
      <c r="BJ87" s="7">
        <f t="shared" si="143"/>
        <v>0</v>
      </c>
      <c r="BK87" s="7">
        <f t="shared" si="122"/>
        <v>0</v>
      </c>
      <c r="BL87" s="7">
        <f t="shared" si="144"/>
        <v>0</v>
      </c>
      <c r="BN87" s="7">
        <f t="shared" si="164"/>
        <v>0</v>
      </c>
      <c r="BO87" s="7">
        <f t="shared" si="165"/>
        <v>0</v>
      </c>
      <c r="BP87" s="7">
        <f t="shared" si="166"/>
        <v>0</v>
      </c>
      <c r="BQ87" s="7"/>
      <c r="BR87" s="7">
        <f t="shared" si="145"/>
        <v>0</v>
      </c>
      <c r="BS87" s="7">
        <f>'Initial absorption'!$G87*BR87*$E87</f>
        <v>0</v>
      </c>
      <c r="BT87" s="7">
        <f t="shared" si="167"/>
        <v>0</v>
      </c>
      <c r="BU87" s="7">
        <f>'Initial absorption'!$M87*BT87*$I87</f>
        <v>0</v>
      </c>
      <c r="BV87" s="7"/>
      <c r="BW87" s="7">
        <f t="shared" si="168"/>
        <v>0</v>
      </c>
      <c r="BX87" s="7">
        <f t="shared" si="91"/>
        <v>0</v>
      </c>
      <c r="BY87" s="7">
        <f t="shared" si="123"/>
        <v>0</v>
      </c>
      <c r="BZ87" s="7"/>
      <c r="CA87" s="7">
        <f>(1 - 'Initial absorption'!$M87)*BT87</f>
        <v>0</v>
      </c>
      <c r="CB87" s="7">
        <f t="shared" si="169"/>
        <v>0</v>
      </c>
      <c r="CC87" s="7"/>
      <c r="CL87" s="7">
        <f t="shared" si="124"/>
        <v>0</v>
      </c>
      <c r="CM87" s="7">
        <f t="shared" si="125"/>
        <v>0</v>
      </c>
      <c r="CN87" s="7">
        <f t="shared" si="106"/>
        <v>0</v>
      </c>
      <c r="CO87" s="7">
        <f t="shared" si="146"/>
        <v>0</v>
      </c>
      <c r="CP87" s="7"/>
      <c r="CQ87" s="7">
        <f t="shared" si="189"/>
        <v>0</v>
      </c>
      <c r="CR87" s="7">
        <f t="shared" si="147"/>
        <v>0</v>
      </c>
      <c r="CS87" s="7">
        <f t="shared" si="127"/>
        <v>0</v>
      </c>
      <c r="CT87" s="7">
        <f t="shared" si="148"/>
        <v>0</v>
      </c>
      <c r="CV87" s="7">
        <f t="shared" si="170"/>
        <v>0</v>
      </c>
      <c r="CW87" s="7">
        <f t="shared" si="171"/>
        <v>0</v>
      </c>
      <c r="CX87" s="7">
        <f t="shared" si="172"/>
        <v>0</v>
      </c>
      <c r="CY87" s="7"/>
      <c r="CZ87" s="7">
        <f t="shared" si="149"/>
        <v>0</v>
      </c>
      <c r="DA87" s="7">
        <f>'Initial absorption'!$G87*CZ87*$E87</f>
        <v>0</v>
      </c>
      <c r="DB87" s="7">
        <f t="shared" si="173"/>
        <v>0</v>
      </c>
      <c r="DC87" s="7">
        <f>'Initial absorption'!$M87*DB87*$I87</f>
        <v>0</v>
      </c>
      <c r="DD87" s="7"/>
      <c r="DE87" s="7">
        <f t="shared" si="174"/>
        <v>0</v>
      </c>
      <c r="DF87" s="7">
        <f t="shared" si="92"/>
        <v>0</v>
      </c>
      <c r="DG87" s="7">
        <f t="shared" si="128"/>
        <v>0</v>
      </c>
      <c r="DH87" s="7"/>
      <c r="DI87" s="7">
        <f>(1 - 'Initial absorption'!$M87)*DB87</f>
        <v>0</v>
      </c>
      <c r="DJ87" s="7">
        <f t="shared" si="175"/>
        <v>0</v>
      </c>
      <c r="DK87" s="7"/>
      <c r="DT87" s="7">
        <f t="shared" si="129"/>
        <v>0</v>
      </c>
      <c r="DU87" s="7">
        <f t="shared" si="130"/>
        <v>0</v>
      </c>
      <c r="DV87" s="7">
        <f t="shared" si="107"/>
        <v>0</v>
      </c>
      <c r="DW87" s="7">
        <f t="shared" si="150"/>
        <v>0</v>
      </c>
      <c r="DX87" s="7"/>
      <c r="DY87" s="7">
        <f t="shared" si="190"/>
        <v>0</v>
      </c>
      <c r="DZ87" s="7">
        <f t="shared" si="151"/>
        <v>0</v>
      </c>
      <c r="EA87" s="7">
        <f t="shared" si="132"/>
        <v>0</v>
      </c>
      <c r="EB87" s="7">
        <f t="shared" si="152"/>
        <v>0</v>
      </c>
      <c r="ED87" s="7">
        <f t="shared" si="176"/>
        <v>0</v>
      </c>
      <c r="EE87" s="7">
        <f t="shared" si="177"/>
        <v>0</v>
      </c>
      <c r="EF87" s="7">
        <f t="shared" si="178"/>
        <v>0</v>
      </c>
      <c r="EG87" s="7"/>
      <c r="EH87" s="7">
        <f t="shared" si="153"/>
        <v>0</v>
      </c>
      <c r="EI87" s="7">
        <f>'Initial absorption'!$G87*EH87*$E87</f>
        <v>0</v>
      </c>
      <c r="EJ87" s="7">
        <f t="shared" si="179"/>
        <v>0</v>
      </c>
      <c r="EK87" s="7">
        <f>'Initial absorption'!$M87*EJ87*$I87</f>
        <v>0</v>
      </c>
      <c r="EL87" s="7"/>
      <c r="EM87" s="7">
        <f t="shared" si="180"/>
        <v>0</v>
      </c>
      <c r="EN87" s="7">
        <f t="shared" si="93"/>
        <v>0</v>
      </c>
      <c r="EO87" s="7">
        <f t="shared" si="133"/>
        <v>0</v>
      </c>
      <c r="EP87" s="7"/>
      <c r="EQ87" s="7">
        <f>(1 - 'Initial absorption'!$M87)*EJ87</f>
        <v>0</v>
      </c>
      <c r="ER87" s="7">
        <f t="shared" si="181"/>
        <v>0</v>
      </c>
      <c r="ES87" s="7"/>
      <c r="FB87" s="7">
        <f t="shared" si="134"/>
        <v>0</v>
      </c>
      <c r="FC87" s="7">
        <f t="shared" si="135"/>
        <v>0</v>
      </c>
      <c r="FD87" s="7">
        <f t="shared" si="108"/>
        <v>0</v>
      </c>
      <c r="FE87" s="7">
        <f t="shared" si="154"/>
        <v>0</v>
      </c>
      <c r="FF87" s="7"/>
      <c r="FG87" s="7">
        <f t="shared" si="191"/>
        <v>0</v>
      </c>
      <c r="FH87" s="7">
        <f t="shared" si="155"/>
        <v>0</v>
      </c>
      <c r="FI87" s="7">
        <f t="shared" si="137"/>
        <v>0</v>
      </c>
      <c r="FJ87" s="7">
        <f t="shared" si="156"/>
        <v>0</v>
      </c>
      <c r="FL87" s="7">
        <f t="shared" si="182"/>
        <v>0</v>
      </c>
      <c r="FM87" s="7">
        <f t="shared" si="183"/>
        <v>0</v>
      </c>
      <c r="FN87" s="7">
        <f t="shared" si="184"/>
        <v>0</v>
      </c>
      <c r="FO87" s="7"/>
      <c r="FP87" s="7">
        <f t="shared" si="157"/>
        <v>0</v>
      </c>
      <c r="FQ87" s="7">
        <f>'Initial absorption'!$G87*FP87*$E87</f>
        <v>0</v>
      </c>
      <c r="FR87" s="7">
        <f t="shared" si="185"/>
        <v>0</v>
      </c>
      <c r="FS87" s="7">
        <f>'Initial absorption'!$M87*FR87*$I87</f>
        <v>0</v>
      </c>
      <c r="FT87" s="7"/>
      <c r="FU87" s="7">
        <f t="shared" si="186"/>
        <v>0</v>
      </c>
      <c r="FV87" s="7">
        <f t="shared" si="94"/>
        <v>0</v>
      </c>
      <c r="FW87" s="7">
        <f t="shared" si="138"/>
        <v>0</v>
      </c>
      <c r="FX87" s="7"/>
      <c r="FY87" s="7">
        <f>(1 - 'Initial absorption'!$M87)*FR87</f>
        <v>0</v>
      </c>
      <c r="FZ87" s="7">
        <f t="shared" si="187"/>
        <v>0</v>
      </c>
      <c r="GA87" s="7"/>
    </row>
    <row r="88" spans="3:183" x14ac:dyDescent="0.25">
      <c r="C88">
        <v>710</v>
      </c>
      <c r="D88">
        <f>'Input spectra'!B88</f>
        <v>0</v>
      </c>
      <c r="E88">
        <f>'Initial absorption'!I88</f>
        <v>0</v>
      </c>
      <c r="F88">
        <f>'Input spectra'!C88</f>
        <v>0</v>
      </c>
      <c r="G88">
        <f t="shared" si="158"/>
        <v>0</v>
      </c>
      <c r="H88">
        <f>'Input spectra'!D88</f>
        <v>0</v>
      </c>
      <c r="I88">
        <f>'Initial absorption'!O88</f>
        <v>0</v>
      </c>
      <c r="J88">
        <f>'Input spectra'!E88</f>
        <v>0</v>
      </c>
      <c r="K88">
        <f t="shared" si="159"/>
        <v>0</v>
      </c>
      <c r="M88">
        <f>'Reaching edge prob after ems 1'!$EZ89</f>
        <v>0.87758886449118501</v>
      </c>
      <c r="N88">
        <f>'Reaching edge prob after ems 2'!$EZ89</f>
        <v>0.87758886449118501</v>
      </c>
      <c r="O88">
        <f>1-EXP(-'Reaching edge prob after ems 1'!FC89*_k_in_ec_correction*($D88*_c1+'Input spectra'!S88))</f>
        <v>1.2510661797791034E-2</v>
      </c>
      <c r="P88">
        <f>1-EXP(-(_t-'Reaching edge prob after ems 1'!FC89)*_k_in_ec_correction*($D88*_c1+'Input spectra'!S88))</f>
        <v>1.265422106881775E-2</v>
      </c>
      <c r="Q88">
        <f>1-EXP(-'Reaching edge prob after ems 2'!FC89*_k_in_ec_correction*($H88*_c2+'Input spectra'!S88))</f>
        <v>1.2510661797791034E-2</v>
      </c>
      <c r="R88">
        <f>1-EXP(-(_t-'Reaching edge prob after ems 2'!FC89)*_k_in_ec_correction*($H88*_c2+'Input spectra'!S88))</f>
        <v>1.265422106881775E-2</v>
      </c>
      <c r="S88" s="16"/>
      <c r="T88" s="16"/>
      <c r="V88" s="7">
        <f t="shared" si="109"/>
        <v>0</v>
      </c>
      <c r="W88" s="7">
        <f t="shared" si="110"/>
        <v>0</v>
      </c>
      <c r="X88" s="7">
        <f t="shared" si="111"/>
        <v>0</v>
      </c>
      <c r="Y88" s="7">
        <f t="shared" si="139"/>
        <v>0</v>
      </c>
      <c r="Z88" s="7"/>
      <c r="AA88" s="7">
        <f t="shared" si="112"/>
        <v>0</v>
      </c>
      <c r="AB88" s="7">
        <f t="shared" si="113"/>
        <v>0</v>
      </c>
      <c r="AC88" s="7">
        <f t="shared" si="114"/>
        <v>0</v>
      </c>
      <c r="AD88" s="7">
        <f t="shared" si="140"/>
        <v>0</v>
      </c>
      <c r="AF88" s="7">
        <f t="shared" si="115"/>
        <v>0</v>
      </c>
      <c r="AG88" s="7">
        <f t="shared" si="160"/>
        <v>0</v>
      </c>
      <c r="AH88" s="7">
        <f t="shared" si="116"/>
        <v>0</v>
      </c>
      <c r="AI88" s="7"/>
      <c r="AJ88" s="7">
        <f t="shared" si="141"/>
        <v>0</v>
      </c>
      <c r="AK88" s="7">
        <f>'Initial absorption'!$G88*AJ88*$E88</f>
        <v>0</v>
      </c>
      <c r="AL88" s="7">
        <f t="shared" si="161"/>
        <v>0</v>
      </c>
      <c r="AM88" s="7">
        <f>'Initial absorption'!$M88*AL88*$I88</f>
        <v>0</v>
      </c>
      <c r="AN88" s="7"/>
      <c r="AO88" s="7">
        <f t="shared" si="117"/>
        <v>0</v>
      </c>
      <c r="AP88" s="7">
        <f t="shared" si="162"/>
        <v>0</v>
      </c>
      <c r="AQ88" s="7">
        <f t="shared" si="118"/>
        <v>0</v>
      </c>
      <c r="AR88" s="7"/>
      <c r="AS88" s="7">
        <f>(1 - 'Initial absorption'!$M88)*AL88</f>
        <v>0</v>
      </c>
      <c r="AT88" s="7">
        <f t="shared" si="163"/>
        <v>0</v>
      </c>
      <c r="AU88" s="7"/>
      <c r="BD88" s="7">
        <f t="shared" si="119"/>
        <v>0</v>
      </c>
      <c r="BE88" s="7">
        <f t="shared" si="120"/>
        <v>0</v>
      </c>
      <c r="BF88" s="7">
        <f t="shared" si="105"/>
        <v>0</v>
      </c>
      <c r="BG88" s="7">
        <f t="shared" si="142"/>
        <v>0</v>
      </c>
      <c r="BH88" s="7"/>
      <c r="BI88" s="7">
        <f t="shared" si="188"/>
        <v>0</v>
      </c>
      <c r="BJ88" s="7">
        <f t="shared" si="143"/>
        <v>0</v>
      </c>
      <c r="BK88" s="7">
        <f t="shared" si="122"/>
        <v>0</v>
      </c>
      <c r="BL88" s="7">
        <f t="shared" si="144"/>
        <v>0</v>
      </c>
      <c r="BN88" s="7">
        <f t="shared" si="164"/>
        <v>0</v>
      </c>
      <c r="BO88" s="7">
        <f t="shared" si="165"/>
        <v>0</v>
      </c>
      <c r="BP88" s="7">
        <f t="shared" si="166"/>
        <v>0</v>
      </c>
      <c r="BQ88" s="7"/>
      <c r="BR88" s="7">
        <f t="shared" si="145"/>
        <v>0</v>
      </c>
      <c r="BS88" s="7">
        <f>'Initial absorption'!$G88*BR88*$E88</f>
        <v>0</v>
      </c>
      <c r="BT88" s="7">
        <f t="shared" si="167"/>
        <v>0</v>
      </c>
      <c r="BU88" s="7">
        <f>'Initial absorption'!$M88*BT88*$I88</f>
        <v>0</v>
      </c>
      <c r="BV88" s="7"/>
      <c r="BW88" s="7">
        <f t="shared" si="168"/>
        <v>0</v>
      </c>
      <c r="BX88" s="7">
        <f t="shared" si="91"/>
        <v>0</v>
      </c>
      <c r="BY88" s="7">
        <f t="shared" si="123"/>
        <v>0</v>
      </c>
      <c r="BZ88" s="7"/>
      <c r="CA88" s="7">
        <f>(1 - 'Initial absorption'!$M88)*BT88</f>
        <v>0</v>
      </c>
      <c r="CB88" s="7">
        <f t="shared" si="169"/>
        <v>0</v>
      </c>
      <c r="CC88" s="7"/>
      <c r="CL88" s="7">
        <f t="shared" si="124"/>
        <v>0</v>
      </c>
      <c r="CM88" s="7">
        <f t="shared" si="125"/>
        <v>0</v>
      </c>
      <c r="CN88" s="7">
        <f t="shared" si="106"/>
        <v>0</v>
      </c>
      <c r="CO88" s="7">
        <f t="shared" si="146"/>
        <v>0</v>
      </c>
      <c r="CP88" s="7"/>
      <c r="CQ88" s="7">
        <f t="shared" si="189"/>
        <v>0</v>
      </c>
      <c r="CR88" s="7">
        <f t="shared" si="147"/>
        <v>0</v>
      </c>
      <c r="CS88" s="7">
        <f t="shared" si="127"/>
        <v>0</v>
      </c>
      <c r="CT88" s="7">
        <f t="shared" si="148"/>
        <v>0</v>
      </c>
      <c r="CV88" s="7">
        <f t="shared" si="170"/>
        <v>0</v>
      </c>
      <c r="CW88" s="7">
        <f t="shared" si="171"/>
        <v>0</v>
      </c>
      <c r="CX88" s="7">
        <f t="shared" si="172"/>
        <v>0</v>
      </c>
      <c r="CY88" s="7"/>
      <c r="CZ88" s="7">
        <f t="shared" si="149"/>
        <v>0</v>
      </c>
      <c r="DA88" s="7">
        <f>'Initial absorption'!$G88*CZ88*$E88</f>
        <v>0</v>
      </c>
      <c r="DB88" s="7">
        <f t="shared" si="173"/>
        <v>0</v>
      </c>
      <c r="DC88" s="7">
        <f>'Initial absorption'!$M88*DB88*$I88</f>
        <v>0</v>
      </c>
      <c r="DD88" s="7"/>
      <c r="DE88" s="7">
        <f t="shared" si="174"/>
        <v>0</v>
      </c>
      <c r="DF88" s="7">
        <f t="shared" si="92"/>
        <v>0</v>
      </c>
      <c r="DG88" s="7">
        <f t="shared" si="128"/>
        <v>0</v>
      </c>
      <c r="DH88" s="7"/>
      <c r="DI88" s="7">
        <f>(1 - 'Initial absorption'!$M88)*DB88</f>
        <v>0</v>
      </c>
      <c r="DJ88" s="7">
        <f t="shared" si="175"/>
        <v>0</v>
      </c>
      <c r="DK88" s="7"/>
      <c r="DT88" s="7">
        <f t="shared" si="129"/>
        <v>0</v>
      </c>
      <c r="DU88" s="7">
        <f t="shared" si="130"/>
        <v>0</v>
      </c>
      <c r="DV88" s="7">
        <f t="shared" si="107"/>
        <v>0</v>
      </c>
      <c r="DW88" s="7">
        <f t="shared" si="150"/>
        <v>0</v>
      </c>
      <c r="DX88" s="7"/>
      <c r="DY88" s="7">
        <f t="shared" si="190"/>
        <v>0</v>
      </c>
      <c r="DZ88" s="7">
        <f t="shared" si="151"/>
        <v>0</v>
      </c>
      <c r="EA88" s="7">
        <f t="shared" si="132"/>
        <v>0</v>
      </c>
      <c r="EB88" s="7">
        <f t="shared" si="152"/>
        <v>0</v>
      </c>
      <c r="ED88" s="7">
        <f t="shared" si="176"/>
        <v>0</v>
      </c>
      <c r="EE88" s="7">
        <f t="shared" si="177"/>
        <v>0</v>
      </c>
      <c r="EF88" s="7">
        <f t="shared" si="178"/>
        <v>0</v>
      </c>
      <c r="EG88" s="7"/>
      <c r="EH88" s="7">
        <f t="shared" si="153"/>
        <v>0</v>
      </c>
      <c r="EI88" s="7">
        <f>'Initial absorption'!$G88*EH88*$E88</f>
        <v>0</v>
      </c>
      <c r="EJ88" s="7">
        <f t="shared" si="179"/>
        <v>0</v>
      </c>
      <c r="EK88" s="7">
        <f>'Initial absorption'!$M88*EJ88*$I88</f>
        <v>0</v>
      </c>
      <c r="EL88" s="7"/>
      <c r="EM88" s="7">
        <f t="shared" si="180"/>
        <v>0</v>
      </c>
      <c r="EN88" s="7">
        <f t="shared" si="93"/>
        <v>0</v>
      </c>
      <c r="EO88" s="7">
        <f t="shared" si="133"/>
        <v>0</v>
      </c>
      <c r="EP88" s="7"/>
      <c r="EQ88" s="7">
        <f>(1 - 'Initial absorption'!$M88)*EJ88</f>
        <v>0</v>
      </c>
      <c r="ER88" s="7">
        <f t="shared" si="181"/>
        <v>0</v>
      </c>
      <c r="ES88" s="7"/>
      <c r="FB88" s="7">
        <f t="shared" si="134"/>
        <v>0</v>
      </c>
      <c r="FC88" s="7">
        <f t="shared" si="135"/>
        <v>0</v>
      </c>
      <c r="FD88" s="7">
        <f t="shared" si="108"/>
        <v>0</v>
      </c>
      <c r="FE88" s="7">
        <f t="shared" si="154"/>
        <v>0</v>
      </c>
      <c r="FF88" s="7"/>
      <c r="FG88" s="7">
        <f t="shared" si="191"/>
        <v>0</v>
      </c>
      <c r="FH88" s="7">
        <f t="shared" si="155"/>
        <v>0</v>
      </c>
      <c r="FI88" s="7">
        <f t="shared" si="137"/>
        <v>0</v>
      </c>
      <c r="FJ88" s="7">
        <f t="shared" si="156"/>
        <v>0</v>
      </c>
      <c r="FL88" s="7">
        <f t="shared" si="182"/>
        <v>0</v>
      </c>
      <c r="FM88" s="7">
        <f t="shared" si="183"/>
        <v>0</v>
      </c>
      <c r="FN88" s="7">
        <f t="shared" si="184"/>
        <v>0</v>
      </c>
      <c r="FO88" s="7"/>
      <c r="FP88" s="7">
        <f t="shared" si="157"/>
        <v>0</v>
      </c>
      <c r="FQ88" s="7">
        <f>'Initial absorption'!$G88*FP88*$E88</f>
        <v>0</v>
      </c>
      <c r="FR88" s="7">
        <f t="shared" si="185"/>
        <v>0</v>
      </c>
      <c r="FS88" s="7">
        <f>'Initial absorption'!$M88*FR88*$I88</f>
        <v>0</v>
      </c>
      <c r="FT88" s="7"/>
      <c r="FU88" s="7">
        <f t="shared" si="186"/>
        <v>0</v>
      </c>
      <c r="FV88" s="7">
        <f t="shared" si="94"/>
        <v>0</v>
      </c>
      <c r="FW88" s="7">
        <f t="shared" si="138"/>
        <v>0</v>
      </c>
      <c r="FX88" s="7"/>
      <c r="FY88" s="7">
        <f>(1 - 'Initial absorption'!$M88)*FR88</f>
        <v>0</v>
      </c>
      <c r="FZ88" s="7">
        <f t="shared" si="187"/>
        <v>0</v>
      </c>
      <c r="GA88" s="7"/>
    </row>
    <row r="89" spans="3:183" x14ac:dyDescent="0.25">
      <c r="C89">
        <v>715</v>
      </c>
      <c r="D89">
        <f>'Input spectra'!B89</f>
        <v>0</v>
      </c>
      <c r="E89">
        <f>'Initial absorption'!I89</f>
        <v>0</v>
      </c>
      <c r="F89">
        <f>'Input spectra'!C89</f>
        <v>0</v>
      </c>
      <c r="G89">
        <f t="shared" si="158"/>
        <v>0</v>
      </c>
      <c r="H89">
        <f>'Input spectra'!D89</f>
        <v>0</v>
      </c>
      <c r="I89">
        <f>'Initial absorption'!O89</f>
        <v>0</v>
      </c>
      <c r="J89">
        <f>'Input spectra'!E89</f>
        <v>0</v>
      </c>
      <c r="K89">
        <f t="shared" si="159"/>
        <v>0</v>
      </c>
      <c r="M89">
        <f>'Reaching edge prob after ems 1'!$EZ90</f>
        <v>0.87796228636189888</v>
      </c>
      <c r="N89">
        <f>'Reaching edge prob after ems 2'!$EZ90</f>
        <v>0.87796228636189888</v>
      </c>
      <c r="O89">
        <f>1-EXP(-'Reaching edge prob after ems 1'!FC90*_k_in_ec_correction*($D89*_c1+'Input spectra'!S89))</f>
        <v>1.2468946771466038E-2</v>
      </c>
      <c r="P89">
        <f>1-EXP(-(_t-'Reaching edge prob after ems 1'!FC90)*_k_in_ec_correction*($D89*_c1+'Input spectra'!S89))</f>
        <v>1.2611544828821097E-2</v>
      </c>
      <c r="Q89">
        <f>1-EXP(-'Reaching edge prob after ems 2'!FC90*_k_in_ec_correction*($H89*_c2+'Input spectra'!S89))</f>
        <v>1.2468946771466038E-2</v>
      </c>
      <c r="R89">
        <f>1-EXP(-(_t-'Reaching edge prob after ems 2'!FC90)*_k_in_ec_correction*($H89*_c2+'Input spectra'!S89))</f>
        <v>1.2611544828821097E-2</v>
      </c>
      <c r="S89" s="16"/>
      <c r="T89" s="16"/>
      <c r="V89" s="7">
        <f t="shared" si="109"/>
        <v>0</v>
      </c>
      <c r="W89" s="7">
        <f t="shared" si="110"/>
        <v>0</v>
      </c>
      <c r="X89" s="7">
        <f t="shared" si="111"/>
        <v>0</v>
      </c>
      <c r="Y89" s="7">
        <f t="shared" si="139"/>
        <v>0</v>
      </c>
      <c r="Z89" s="7"/>
      <c r="AA89" s="7">
        <f t="shared" si="112"/>
        <v>0</v>
      </c>
      <c r="AB89" s="7">
        <f t="shared" si="113"/>
        <v>0</v>
      </c>
      <c r="AC89" s="7">
        <f t="shared" si="114"/>
        <v>0</v>
      </c>
      <c r="AD89" s="7">
        <f t="shared" si="140"/>
        <v>0</v>
      </c>
      <c r="AF89" s="7">
        <f t="shared" si="115"/>
        <v>0</v>
      </c>
      <c r="AG89" s="7">
        <f t="shared" si="160"/>
        <v>0</v>
      </c>
      <c r="AH89" s="7">
        <f t="shared" si="116"/>
        <v>0</v>
      </c>
      <c r="AI89" s="7"/>
      <c r="AJ89" s="7">
        <f t="shared" si="141"/>
        <v>0</v>
      </c>
      <c r="AK89" s="7">
        <f>'Initial absorption'!$G89*AJ89*$E89</f>
        <v>0</v>
      </c>
      <c r="AL89" s="7">
        <f t="shared" si="161"/>
        <v>0</v>
      </c>
      <c r="AM89" s="7">
        <f>'Initial absorption'!$M89*AL89*$I89</f>
        <v>0</v>
      </c>
      <c r="AN89" s="7"/>
      <c r="AO89" s="7">
        <f t="shared" si="117"/>
        <v>0</v>
      </c>
      <c r="AP89" s="7">
        <f t="shared" si="162"/>
        <v>0</v>
      </c>
      <c r="AQ89" s="7">
        <f t="shared" si="118"/>
        <v>0</v>
      </c>
      <c r="AR89" s="7"/>
      <c r="AS89" s="7">
        <f>(1 - 'Initial absorption'!$M89)*AL89</f>
        <v>0</v>
      </c>
      <c r="AT89" s="7">
        <f t="shared" si="163"/>
        <v>0</v>
      </c>
      <c r="AU89" s="7"/>
      <c r="BD89" s="7">
        <f t="shared" si="119"/>
        <v>0</v>
      </c>
      <c r="BE89" s="7">
        <f t="shared" si="120"/>
        <v>0</v>
      </c>
      <c r="BF89" s="7">
        <f t="shared" si="105"/>
        <v>0</v>
      </c>
      <c r="BG89" s="7">
        <f t="shared" si="142"/>
        <v>0</v>
      </c>
      <c r="BH89" s="7"/>
      <c r="BI89" s="7">
        <f t="shared" si="188"/>
        <v>0</v>
      </c>
      <c r="BJ89" s="7">
        <f t="shared" si="143"/>
        <v>0</v>
      </c>
      <c r="BK89" s="7">
        <f t="shared" si="122"/>
        <v>0</v>
      </c>
      <c r="BL89" s="7">
        <f t="shared" si="144"/>
        <v>0</v>
      </c>
      <c r="BN89" s="7">
        <f t="shared" si="164"/>
        <v>0</v>
      </c>
      <c r="BO89" s="7">
        <f t="shared" si="165"/>
        <v>0</v>
      </c>
      <c r="BP89" s="7">
        <f t="shared" si="166"/>
        <v>0</v>
      </c>
      <c r="BQ89" s="7"/>
      <c r="BR89" s="7">
        <f t="shared" si="145"/>
        <v>0</v>
      </c>
      <c r="BS89" s="7">
        <f>'Initial absorption'!$G89*BR89*$E89</f>
        <v>0</v>
      </c>
      <c r="BT89" s="7">
        <f t="shared" si="167"/>
        <v>0</v>
      </c>
      <c r="BU89" s="7">
        <f>'Initial absorption'!$M89*BT89*$I89</f>
        <v>0</v>
      </c>
      <c r="BV89" s="7"/>
      <c r="BW89" s="7">
        <f t="shared" si="168"/>
        <v>0</v>
      </c>
      <c r="BX89" s="7">
        <f t="shared" si="91"/>
        <v>0</v>
      </c>
      <c r="BY89" s="7">
        <f t="shared" si="123"/>
        <v>0</v>
      </c>
      <c r="BZ89" s="7"/>
      <c r="CA89" s="7">
        <f>(1 - 'Initial absorption'!$M89)*BT89</f>
        <v>0</v>
      </c>
      <c r="CB89" s="7">
        <f t="shared" si="169"/>
        <v>0</v>
      </c>
      <c r="CC89" s="7"/>
      <c r="CL89" s="7">
        <f t="shared" si="124"/>
        <v>0</v>
      </c>
      <c r="CM89" s="7">
        <f t="shared" si="125"/>
        <v>0</v>
      </c>
      <c r="CN89" s="7">
        <f t="shared" si="106"/>
        <v>0</v>
      </c>
      <c r="CO89" s="7">
        <f t="shared" si="146"/>
        <v>0</v>
      </c>
      <c r="CP89" s="7"/>
      <c r="CQ89" s="7">
        <f t="shared" si="189"/>
        <v>0</v>
      </c>
      <c r="CR89" s="7">
        <f t="shared" si="147"/>
        <v>0</v>
      </c>
      <c r="CS89" s="7">
        <f t="shared" si="127"/>
        <v>0</v>
      </c>
      <c r="CT89" s="7">
        <f t="shared" si="148"/>
        <v>0</v>
      </c>
      <c r="CV89" s="7">
        <f t="shared" si="170"/>
        <v>0</v>
      </c>
      <c r="CW89" s="7">
        <f t="shared" si="171"/>
        <v>0</v>
      </c>
      <c r="CX89" s="7">
        <f t="shared" si="172"/>
        <v>0</v>
      </c>
      <c r="CY89" s="7"/>
      <c r="CZ89" s="7">
        <f t="shared" si="149"/>
        <v>0</v>
      </c>
      <c r="DA89" s="7">
        <f>'Initial absorption'!$G89*CZ89*$E89</f>
        <v>0</v>
      </c>
      <c r="DB89" s="7">
        <f t="shared" si="173"/>
        <v>0</v>
      </c>
      <c r="DC89" s="7">
        <f>'Initial absorption'!$M89*DB89*$I89</f>
        <v>0</v>
      </c>
      <c r="DD89" s="7"/>
      <c r="DE89" s="7">
        <f t="shared" si="174"/>
        <v>0</v>
      </c>
      <c r="DF89" s="7">
        <f t="shared" si="92"/>
        <v>0</v>
      </c>
      <c r="DG89" s="7">
        <f t="shared" si="128"/>
        <v>0</v>
      </c>
      <c r="DH89" s="7"/>
      <c r="DI89" s="7">
        <f>(1 - 'Initial absorption'!$M89)*DB89</f>
        <v>0</v>
      </c>
      <c r="DJ89" s="7">
        <f t="shared" si="175"/>
        <v>0</v>
      </c>
      <c r="DK89" s="7"/>
      <c r="DT89" s="7">
        <f t="shared" si="129"/>
        <v>0</v>
      </c>
      <c r="DU89" s="7">
        <f t="shared" si="130"/>
        <v>0</v>
      </c>
      <c r="DV89" s="7">
        <f t="shared" si="107"/>
        <v>0</v>
      </c>
      <c r="DW89" s="7">
        <f t="shared" si="150"/>
        <v>0</v>
      </c>
      <c r="DX89" s="7"/>
      <c r="DY89" s="7">
        <f t="shared" si="190"/>
        <v>0</v>
      </c>
      <c r="DZ89" s="7">
        <f t="shared" si="151"/>
        <v>0</v>
      </c>
      <c r="EA89" s="7">
        <f t="shared" si="132"/>
        <v>0</v>
      </c>
      <c r="EB89" s="7">
        <f t="shared" si="152"/>
        <v>0</v>
      </c>
      <c r="ED89" s="7">
        <f t="shared" si="176"/>
        <v>0</v>
      </c>
      <c r="EE89" s="7">
        <f t="shared" si="177"/>
        <v>0</v>
      </c>
      <c r="EF89" s="7">
        <f t="shared" si="178"/>
        <v>0</v>
      </c>
      <c r="EG89" s="7"/>
      <c r="EH89" s="7">
        <f t="shared" si="153"/>
        <v>0</v>
      </c>
      <c r="EI89" s="7">
        <f>'Initial absorption'!$G89*EH89*$E89</f>
        <v>0</v>
      </c>
      <c r="EJ89" s="7">
        <f t="shared" si="179"/>
        <v>0</v>
      </c>
      <c r="EK89" s="7">
        <f>'Initial absorption'!$M89*EJ89*$I89</f>
        <v>0</v>
      </c>
      <c r="EL89" s="7"/>
      <c r="EM89" s="7">
        <f t="shared" si="180"/>
        <v>0</v>
      </c>
      <c r="EN89" s="7">
        <f t="shared" si="93"/>
        <v>0</v>
      </c>
      <c r="EO89" s="7">
        <f t="shared" si="133"/>
        <v>0</v>
      </c>
      <c r="EP89" s="7"/>
      <c r="EQ89" s="7">
        <f>(1 - 'Initial absorption'!$M89)*EJ89</f>
        <v>0</v>
      </c>
      <c r="ER89" s="7">
        <f t="shared" si="181"/>
        <v>0</v>
      </c>
      <c r="ES89" s="7"/>
      <c r="FB89" s="7">
        <f t="shared" si="134"/>
        <v>0</v>
      </c>
      <c r="FC89" s="7">
        <f t="shared" si="135"/>
        <v>0</v>
      </c>
      <c r="FD89" s="7">
        <f t="shared" si="108"/>
        <v>0</v>
      </c>
      <c r="FE89" s="7">
        <f t="shared" si="154"/>
        <v>0</v>
      </c>
      <c r="FF89" s="7"/>
      <c r="FG89" s="7">
        <f t="shared" si="191"/>
        <v>0</v>
      </c>
      <c r="FH89" s="7">
        <f t="shared" si="155"/>
        <v>0</v>
      </c>
      <c r="FI89" s="7">
        <f t="shared" si="137"/>
        <v>0</v>
      </c>
      <c r="FJ89" s="7">
        <f t="shared" si="156"/>
        <v>0</v>
      </c>
      <c r="FL89" s="7">
        <f t="shared" si="182"/>
        <v>0</v>
      </c>
      <c r="FM89" s="7">
        <f t="shared" si="183"/>
        <v>0</v>
      </c>
      <c r="FN89" s="7">
        <f t="shared" si="184"/>
        <v>0</v>
      </c>
      <c r="FO89" s="7"/>
      <c r="FP89" s="7">
        <f t="shared" si="157"/>
        <v>0</v>
      </c>
      <c r="FQ89" s="7">
        <f>'Initial absorption'!$G89*FP89*$E89</f>
        <v>0</v>
      </c>
      <c r="FR89" s="7">
        <f t="shared" si="185"/>
        <v>0</v>
      </c>
      <c r="FS89" s="7">
        <f>'Initial absorption'!$M89*FR89*$I89</f>
        <v>0</v>
      </c>
      <c r="FT89" s="7"/>
      <c r="FU89" s="7">
        <f t="shared" si="186"/>
        <v>0</v>
      </c>
      <c r="FV89" s="7">
        <f t="shared" si="94"/>
        <v>0</v>
      </c>
      <c r="FW89" s="7">
        <f t="shared" si="138"/>
        <v>0</v>
      </c>
      <c r="FX89" s="7"/>
      <c r="FY89" s="7">
        <f>(1 - 'Initial absorption'!$M89)*FR89</f>
        <v>0</v>
      </c>
      <c r="FZ89" s="7">
        <f t="shared" si="187"/>
        <v>0</v>
      </c>
      <c r="GA89" s="7"/>
    </row>
    <row r="90" spans="3:183" x14ac:dyDescent="0.25">
      <c r="C90">
        <v>720</v>
      </c>
      <c r="D90">
        <f>'Input spectra'!B90</f>
        <v>0</v>
      </c>
      <c r="E90">
        <f>'Initial absorption'!I90</f>
        <v>0</v>
      </c>
      <c r="F90">
        <f>'Input spectra'!C90</f>
        <v>0</v>
      </c>
      <c r="G90">
        <f t="shared" si="158"/>
        <v>0</v>
      </c>
      <c r="H90">
        <f>'Input spectra'!D90</f>
        <v>0</v>
      </c>
      <c r="I90">
        <f>'Initial absorption'!O90</f>
        <v>0</v>
      </c>
      <c r="J90">
        <f>'Input spectra'!E90</f>
        <v>0</v>
      </c>
      <c r="K90">
        <f t="shared" si="159"/>
        <v>0</v>
      </c>
      <c r="M90">
        <f>'Reaching edge prob after ems 1'!$EZ91</f>
        <v>0.87833595550706944</v>
      </c>
      <c r="N90">
        <f>'Reaching edge prob after ems 2'!$EZ91</f>
        <v>0.87833595550706944</v>
      </c>
      <c r="O90">
        <f>1-EXP(-'Reaching edge prob after ems 1'!FC91*_k_in_ec_correction*($D90*_c1+'Input spectra'!S90))</f>
        <v>1.2427228347851704E-2</v>
      </c>
      <c r="P90">
        <f>1-EXP(-(_t-'Reaching edge prob after ems 1'!FC91)*_k_in_ec_correction*($D90*_c1+'Input spectra'!S90))</f>
        <v>1.2568868379086107E-2</v>
      </c>
      <c r="Q90">
        <f>1-EXP(-'Reaching edge prob after ems 2'!FC91*_k_in_ec_correction*($H90*_c2+'Input spectra'!S90))</f>
        <v>1.2427228347851704E-2</v>
      </c>
      <c r="R90">
        <f>1-EXP(-(_t-'Reaching edge prob after ems 2'!FC91)*_k_in_ec_correction*($H90*_c2+'Input spectra'!S90))</f>
        <v>1.2568868379086107E-2</v>
      </c>
      <c r="S90" s="16"/>
      <c r="T90" s="16"/>
      <c r="V90" s="7">
        <f t="shared" si="109"/>
        <v>0</v>
      </c>
      <c r="W90" s="7">
        <f t="shared" si="110"/>
        <v>0</v>
      </c>
      <c r="X90" s="7">
        <f t="shared" si="111"/>
        <v>0</v>
      </c>
      <c r="Y90" s="7">
        <f t="shared" si="139"/>
        <v>0</v>
      </c>
      <c r="Z90" s="7"/>
      <c r="AA90" s="7">
        <f t="shared" si="112"/>
        <v>0</v>
      </c>
      <c r="AB90" s="7">
        <f t="shared" si="113"/>
        <v>0</v>
      </c>
      <c r="AC90" s="7">
        <f t="shared" si="114"/>
        <v>0</v>
      </c>
      <c r="AD90" s="7">
        <f t="shared" si="140"/>
        <v>0</v>
      </c>
      <c r="AF90" s="7">
        <f t="shared" si="115"/>
        <v>0</v>
      </c>
      <c r="AG90" s="7">
        <f t="shared" si="160"/>
        <v>0</v>
      </c>
      <c r="AH90" s="7">
        <f t="shared" si="116"/>
        <v>0</v>
      </c>
      <c r="AI90" s="7"/>
      <c r="AJ90" s="7">
        <f t="shared" si="141"/>
        <v>0</v>
      </c>
      <c r="AK90" s="7">
        <f>'Initial absorption'!$G90*AJ90*$E90</f>
        <v>0</v>
      </c>
      <c r="AL90" s="7">
        <f t="shared" si="161"/>
        <v>0</v>
      </c>
      <c r="AM90" s="7">
        <f>'Initial absorption'!$M90*AL90*$I90</f>
        <v>0</v>
      </c>
      <c r="AN90" s="7"/>
      <c r="AO90" s="7">
        <f t="shared" si="117"/>
        <v>0</v>
      </c>
      <c r="AP90" s="7">
        <f t="shared" si="162"/>
        <v>0</v>
      </c>
      <c r="AQ90" s="7">
        <f t="shared" si="118"/>
        <v>0</v>
      </c>
      <c r="AR90" s="7"/>
      <c r="AS90" s="7">
        <f>(1 - 'Initial absorption'!$M90)*AL90</f>
        <v>0</v>
      </c>
      <c r="AT90" s="7">
        <f t="shared" si="163"/>
        <v>0</v>
      </c>
      <c r="AU90" s="7"/>
      <c r="BD90" s="7">
        <f t="shared" si="119"/>
        <v>0</v>
      </c>
      <c r="BE90" s="7">
        <f t="shared" si="120"/>
        <v>0</v>
      </c>
      <c r="BF90" s="7">
        <f t="shared" si="105"/>
        <v>0</v>
      </c>
      <c r="BG90" s="7">
        <f t="shared" si="142"/>
        <v>0</v>
      </c>
      <c r="BH90" s="7"/>
      <c r="BI90" s="7">
        <f t="shared" si="188"/>
        <v>0</v>
      </c>
      <c r="BJ90" s="7">
        <f t="shared" si="143"/>
        <v>0</v>
      </c>
      <c r="BK90" s="7">
        <f t="shared" si="122"/>
        <v>0</v>
      </c>
      <c r="BL90" s="7">
        <f t="shared" si="144"/>
        <v>0</v>
      </c>
      <c r="BN90" s="7">
        <f t="shared" si="164"/>
        <v>0</v>
      </c>
      <c r="BO90" s="7">
        <f t="shared" si="165"/>
        <v>0</v>
      </c>
      <c r="BP90" s="7">
        <f t="shared" si="166"/>
        <v>0</v>
      </c>
      <c r="BQ90" s="7"/>
      <c r="BR90" s="7">
        <f t="shared" si="145"/>
        <v>0</v>
      </c>
      <c r="BS90" s="7">
        <f>'Initial absorption'!$G90*BR90*$E90</f>
        <v>0</v>
      </c>
      <c r="BT90" s="7">
        <f t="shared" si="167"/>
        <v>0</v>
      </c>
      <c r="BU90" s="7">
        <f>'Initial absorption'!$M90*BT90*$I90</f>
        <v>0</v>
      </c>
      <c r="BV90" s="7"/>
      <c r="BW90" s="7">
        <f t="shared" si="168"/>
        <v>0</v>
      </c>
      <c r="BX90" s="7">
        <f t="shared" si="91"/>
        <v>0</v>
      </c>
      <c r="BY90" s="7">
        <f t="shared" si="123"/>
        <v>0</v>
      </c>
      <c r="BZ90" s="7"/>
      <c r="CA90" s="7">
        <f>(1 - 'Initial absorption'!$M90)*BT90</f>
        <v>0</v>
      </c>
      <c r="CB90" s="7">
        <f t="shared" si="169"/>
        <v>0</v>
      </c>
      <c r="CC90" s="7"/>
      <c r="CL90" s="7">
        <f t="shared" si="124"/>
        <v>0</v>
      </c>
      <c r="CM90" s="7">
        <f t="shared" si="125"/>
        <v>0</v>
      </c>
      <c r="CN90" s="7">
        <f t="shared" si="106"/>
        <v>0</v>
      </c>
      <c r="CO90" s="7">
        <f t="shared" si="146"/>
        <v>0</v>
      </c>
      <c r="CP90" s="7"/>
      <c r="CQ90" s="7">
        <f t="shared" si="189"/>
        <v>0</v>
      </c>
      <c r="CR90" s="7">
        <f t="shared" si="147"/>
        <v>0</v>
      </c>
      <c r="CS90" s="7">
        <f t="shared" si="127"/>
        <v>0</v>
      </c>
      <c r="CT90" s="7">
        <f t="shared" si="148"/>
        <v>0</v>
      </c>
      <c r="CV90" s="7">
        <f t="shared" si="170"/>
        <v>0</v>
      </c>
      <c r="CW90" s="7">
        <f t="shared" si="171"/>
        <v>0</v>
      </c>
      <c r="CX90" s="7">
        <f t="shared" si="172"/>
        <v>0</v>
      </c>
      <c r="CY90" s="7"/>
      <c r="CZ90" s="7">
        <f t="shared" si="149"/>
        <v>0</v>
      </c>
      <c r="DA90" s="7">
        <f>'Initial absorption'!$G90*CZ90*$E90</f>
        <v>0</v>
      </c>
      <c r="DB90" s="7">
        <f t="shared" si="173"/>
        <v>0</v>
      </c>
      <c r="DC90" s="7">
        <f>'Initial absorption'!$M90*DB90*$I90</f>
        <v>0</v>
      </c>
      <c r="DD90" s="7"/>
      <c r="DE90" s="7">
        <f t="shared" si="174"/>
        <v>0</v>
      </c>
      <c r="DF90" s="7">
        <f t="shared" si="92"/>
        <v>0</v>
      </c>
      <c r="DG90" s="7">
        <f t="shared" si="128"/>
        <v>0</v>
      </c>
      <c r="DH90" s="7"/>
      <c r="DI90" s="7">
        <f>(1 - 'Initial absorption'!$M90)*DB90</f>
        <v>0</v>
      </c>
      <c r="DJ90" s="7">
        <f t="shared" si="175"/>
        <v>0</v>
      </c>
      <c r="DK90" s="7"/>
      <c r="DT90" s="7">
        <f t="shared" si="129"/>
        <v>0</v>
      </c>
      <c r="DU90" s="7">
        <f t="shared" si="130"/>
        <v>0</v>
      </c>
      <c r="DV90" s="7">
        <f t="shared" si="107"/>
        <v>0</v>
      </c>
      <c r="DW90" s="7">
        <f t="shared" si="150"/>
        <v>0</v>
      </c>
      <c r="DX90" s="7"/>
      <c r="DY90" s="7">
        <f t="shared" si="190"/>
        <v>0</v>
      </c>
      <c r="DZ90" s="7">
        <f t="shared" si="151"/>
        <v>0</v>
      </c>
      <c r="EA90" s="7">
        <f t="shared" si="132"/>
        <v>0</v>
      </c>
      <c r="EB90" s="7">
        <f t="shared" si="152"/>
        <v>0</v>
      </c>
      <c r="ED90" s="7">
        <f t="shared" si="176"/>
        <v>0</v>
      </c>
      <c r="EE90" s="7">
        <f t="shared" si="177"/>
        <v>0</v>
      </c>
      <c r="EF90" s="7">
        <f t="shared" si="178"/>
        <v>0</v>
      </c>
      <c r="EG90" s="7"/>
      <c r="EH90" s="7">
        <f t="shared" si="153"/>
        <v>0</v>
      </c>
      <c r="EI90" s="7">
        <f>'Initial absorption'!$G90*EH90*$E90</f>
        <v>0</v>
      </c>
      <c r="EJ90" s="7">
        <f t="shared" si="179"/>
        <v>0</v>
      </c>
      <c r="EK90" s="7">
        <f>'Initial absorption'!$M90*EJ90*$I90</f>
        <v>0</v>
      </c>
      <c r="EL90" s="7"/>
      <c r="EM90" s="7">
        <f t="shared" si="180"/>
        <v>0</v>
      </c>
      <c r="EN90" s="7">
        <f t="shared" si="93"/>
        <v>0</v>
      </c>
      <c r="EO90" s="7">
        <f t="shared" si="133"/>
        <v>0</v>
      </c>
      <c r="EP90" s="7"/>
      <c r="EQ90" s="7">
        <f>(1 - 'Initial absorption'!$M90)*EJ90</f>
        <v>0</v>
      </c>
      <c r="ER90" s="7">
        <f t="shared" si="181"/>
        <v>0</v>
      </c>
      <c r="ES90" s="7"/>
      <c r="FB90" s="7">
        <f t="shared" si="134"/>
        <v>0</v>
      </c>
      <c r="FC90" s="7">
        <f t="shared" si="135"/>
        <v>0</v>
      </c>
      <c r="FD90" s="7">
        <f t="shared" si="108"/>
        <v>0</v>
      </c>
      <c r="FE90" s="7">
        <f t="shared" si="154"/>
        <v>0</v>
      </c>
      <c r="FF90" s="7"/>
      <c r="FG90" s="7">
        <f t="shared" si="191"/>
        <v>0</v>
      </c>
      <c r="FH90" s="7">
        <f t="shared" si="155"/>
        <v>0</v>
      </c>
      <c r="FI90" s="7">
        <f t="shared" si="137"/>
        <v>0</v>
      </c>
      <c r="FJ90" s="7">
        <f t="shared" si="156"/>
        <v>0</v>
      </c>
      <c r="FL90" s="7">
        <f t="shared" si="182"/>
        <v>0</v>
      </c>
      <c r="FM90" s="7">
        <f t="shared" si="183"/>
        <v>0</v>
      </c>
      <c r="FN90" s="7">
        <f t="shared" si="184"/>
        <v>0</v>
      </c>
      <c r="FO90" s="7"/>
      <c r="FP90" s="7">
        <f t="shared" si="157"/>
        <v>0</v>
      </c>
      <c r="FQ90" s="7">
        <f>'Initial absorption'!$G90*FP90*$E90</f>
        <v>0</v>
      </c>
      <c r="FR90" s="7">
        <f t="shared" si="185"/>
        <v>0</v>
      </c>
      <c r="FS90" s="7">
        <f>'Initial absorption'!$M90*FR90*$I90</f>
        <v>0</v>
      </c>
      <c r="FT90" s="7"/>
      <c r="FU90" s="7">
        <f t="shared" si="186"/>
        <v>0</v>
      </c>
      <c r="FV90" s="7">
        <f t="shared" si="94"/>
        <v>0</v>
      </c>
      <c r="FW90" s="7">
        <f t="shared" si="138"/>
        <v>0</v>
      </c>
      <c r="FX90" s="7"/>
      <c r="FY90" s="7">
        <f>(1 - 'Initial absorption'!$M90)*FR90</f>
        <v>0</v>
      </c>
      <c r="FZ90" s="7">
        <f t="shared" si="187"/>
        <v>0</v>
      </c>
      <c r="GA90" s="7"/>
    </row>
    <row r="91" spans="3:183" x14ac:dyDescent="0.25">
      <c r="C91">
        <v>725</v>
      </c>
      <c r="D91">
        <f>'Input spectra'!B91</f>
        <v>0</v>
      </c>
      <c r="E91">
        <f>'Initial absorption'!I91</f>
        <v>0</v>
      </c>
      <c r="F91">
        <f>'Input spectra'!C91</f>
        <v>0</v>
      </c>
      <c r="G91">
        <f t="shared" si="158"/>
        <v>0</v>
      </c>
      <c r="H91">
        <f>'Input spectra'!D91</f>
        <v>0</v>
      </c>
      <c r="I91">
        <f>'Initial absorption'!O91</f>
        <v>0</v>
      </c>
      <c r="J91">
        <f>'Input spectra'!E91</f>
        <v>0</v>
      </c>
      <c r="K91">
        <f t="shared" si="159"/>
        <v>0</v>
      </c>
      <c r="M91">
        <f>'Reaching edge prob after ems 1'!$EZ92</f>
        <v>0.87870987213085516</v>
      </c>
      <c r="N91">
        <f>'Reaching edge prob after ems 2'!$EZ92</f>
        <v>0.87870987213085516</v>
      </c>
      <c r="O91">
        <f>1-EXP(-'Reaching edge prob after ems 1'!FC92*_k_in_ec_correction*($D91*_c1+'Input spectra'!S91))</f>
        <v>1.238550652666448E-2</v>
      </c>
      <c r="P91">
        <f>1-EXP(-(_t-'Reaching edge prob after ems 1'!FC92)*_k_in_ec_correction*($D91*_c1+'Input spectra'!S91))</f>
        <v>1.2526191719747004E-2</v>
      </c>
      <c r="Q91">
        <f>1-EXP(-'Reaching edge prob after ems 2'!FC92*_k_in_ec_correction*($H91*_c2+'Input spectra'!S91))</f>
        <v>1.238550652666448E-2</v>
      </c>
      <c r="R91">
        <f>1-EXP(-(_t-'Reaching edge prob after ems 2'!FC92)*_k_in_ec_correction*($H91*_c2+'Input spectra'!S91))</f>
        <v>1.2526191719747004E-2</v>
      </c>
      <c r="S91" s="16"/>
      <c r="T91" s="16"/>
      <c r="V91" s="7">
        <f t="shared" si="109"/>
        <v>0</v>
      </c>
      <c r="W91" s="7">
        <f t="shared" si="110"/>
        <v>0</v>
      </c>
      <c r="X91" s="7">
        <f t="shared" si="111"/>
        <v>0</v>
      </c>
      <c r="Y91" s="7">
        <f t="shared" si="139"/>
        <v>0</v>
      </c>
      <c r="Z91" s="7"/>
      <c r="AA91" s="7">
        <f t="shared" si="112"/>
        <v>0</v>
      </c>
      <c r="AB91" s="7">
        <f t="shared" si="113"/>
        <v>0</v>
      </c>
      <c r="AC91" s="7">
        <f t="shared" si="114"/>
        <v>0</v>
      </c>
      <c r="AD91" s="7">
        <f t="shared" si="140"/>
        <v>0</v>
      </c>
      <c r="AF91" s="7">
        <f t="shared" si="115"/>
        <v>0</v>
      </c>
      <c r="AG91" s="7">
        <f t="shared" si="160"/>
        <v>0</v>
      </c>
      <c r="AH91" s="7">
        <f t="shared" si="116"/>
        <v>0</v>
      </c>
      <c r="AI91" s="7"/>
      <c r="AJ91" s="7">
        <f t="shared" si="141"/>
        <v>0</v>
      </c>
      <c r="AK91" s="7">
        <f>'Initial absorption'!$G91*AJ91*$E91</f>
        <v>0</v>
      </c>
      <c r="AL91" s="7">
        <f t="shared" si="161"/>
        <v>0</v>
      </c>
      <c r="AM91" s="7">
        <f>'Initial absorption'!$M91*AL91*$I91</f>
        <v>0</v>
      </c>
      <c r="AN91" s="7"/>
      <c r="AO91" s="7">
        <f t="shared" si="117"/>
        <v>0</v>
      </c>
      <c r="AP91" s="7">
        <f t="shared" si="162"/>
        <v>0</v>
      </c>
      <c r="AQ91" s="7">
        <f t="shared" si="118"/>
        <v>0</v>
      </c>
      <c r="AR91" s="7"/>
      <c r="AS91" s="7">
        <f>(1 - 'Initial absorption'!$M91)*AL91</f>
        <v>0</v>
      </c>
      <c r="AT91" s="7">
        <f t="shared" si="163"/>
        <v>0</v>
      </c>
      <c r="AU91" s="7"/>
      <c r="BD91" s="7">
        <f t="shared" si="119"/>
        <v>0</v>
      </c>
      <c r="BE91" s="7">
        <f t="shared" si="120"/>
        <v>0</v>
      </c>
      <c r="BF91" s="7">
        <f t="shared" si="105"/>
        <v>0</v>
      </c>
      <c r="BG91" s="7">
        <f t="shared" si="142"/>
        <v>0</v>
      </c>
      <c r="BH91" s="7"/>
      <c r="BI91" s="7">
        <f t="shared" si="188"/>
        <v>0</v>
      </c>
      <c r="BJ91" s="7">
        <f t="shared" si="143"/>
        <v>0</v>
      </c>
      <c r="BK91" s="7">
        <f t="shared" si="122"/>
        <v>0</v>
      </c>
      <c r="BL91" s="7">
        <f t="shared" si="144"/>
        <v>0</v>
      </c>
      <c r="BN91" s="7">
        <f t="shared" si="164"/>
        <v>0</v>
      </c>
      <c r="BO91" s="7">
        <f t="shared" si="165"/>
        <v>0</v>
      </c>
      <c r="BP91" s="7">
        <f t="shared" si="166"/>
        <v>0</v>
      </c>
      <c r="BQ91" s="7"/>
      <c r="BR91" s="7">
        <f t="shared" si="145"/>
        <v>0</v>
      </c>
      <c r="BS91" s="7">
        <f>'Initial absorption'!$G91*BR91*$E91</f>
        <v>0</v>
      </c>
      <c r="BT91" s="7">
        <f t="shared" si="167"/>
        <v>0</v>
      </c>
      <c r="BU91" s="7">
        <f>'Initial absorption'!$M91*BT91*$I91</f>
        <v>0</v>
      </c>
      <c r="BV91" s="7"/>
      <c r="BW91" s="7">
        <f t="shared" si="168"/>
        <v>0</v>
      </c>
      <c r="BX91" s="7">
        <f t="shared" si="91"/>
        <v>0</v>
      </c>
      <c r="BY91" s="7">
        <f t="shared" si="123"/>
        <v>0</v>
      </c>
      <c r="BZ91" s="7"/>
      <c r="CA91" s="7">
        <f>(1 - 'Initial absorption'!$M91)*BT91</f>
        <v>0</v>
      </c>
      <c r="CB91" s="7">
        <f t="shared" si="169"/>
        <v>0</v>
      </c>
      <c r="CC91" s="7"/>
      <c r="CL91" s="7">
        <f t="shared" si="124"/>
        <v>0</v>
      </c>
      <c r="CM91" s="7">
        <f t="shared" si="125"/>
        <v>0</v>
      </c>
      <c r="CN91" s="7">
        <f t="shared" si="106"/>
        <v>0</v>
      </c>
      <c r="CO91" s="7">
        <f t="shared" si="146"/>
        <v>0</v>
      </c>
      <c r="CP91" s="7"/>
      <c r="CQ91" s="7">
        <f t="shared" si="189"/>
        <v>0</v>
      </c>
      <c r="CR91" s="7">
        <f t="shared" si="147"/>
        <v>0</v>
      </c>
      <c r="CS91" s="7">
        <f t="shared" si="127"/>
        <v>0</v>
      </c>
      <c r="CT91" s="7">
        <f t="shared" si="148"/>
        <v>0</v>
      </c>
      <c r="CV91" s="7">
        <f t="shared" si="170"/>
        <v>0</v>
      </c>
      <c r="CW91" s="7">
        <f t="shared" si="171"/>
        <v>0</v>
      </c>
      <c r="CX91" s="7">
        <f t="shared" si="172"/>
        <v>0</v>
      </c>
      <c r="CY91" s="7"/>
      <c r="CZ91" s="7">
        <f t="shared" si="149"/>
        <v>0</v>
      </c>
      <c r="DA91" s="7">
        <f>'Initial absorption'!$G91*CZ91*$E91</f>
        <v>0</v>
      </c>
      <c r="DB91" s="7">
        <f t="shared" si="173"/>
        <v>0</v>
      </c>
      <c r="DC91" s="7">
        <f>'Initial absorption'!$M91*DB91*$I91</f>
        <v>0</v>
      </c>
      <c r="DD91" s="7"/>
      <c r="DE91" s="7">
        <f t="shared" si="174"/>
        <v>0</v>
      </c>
      <c r="DF91" s="7">
        <f t="shared" si="92"/>
        <v>0</v>
      </c>
      <c r="DG91" s="7">
        <f t="shared" si="128"/>
        <v>0</v>
      </c>
      <c r="DH91" s="7"/>
      <c r="DI91" s="7">
        <f>(1 - 'Initial absorption'!$M91)*DB91</f>
        <v>0</v>
      </c>
      <c r="DJ91" s="7">
        <f t="shared" si="175"/>
        <v>0</v>
      </c>
      <c r="DK91" s="7"/>
      <c r="DT91" s="7">
        <f t="shared" si="129"/>
        <v>0</v>
      </c>
      <c r="DU91" s="7">
        <f t="shared" si="130"/>
        <v>0</v>
      </c>
      <c r="DV91" s="7">
        <f t="shared" si="107"/>
        <v>0</v>
      </c>
      <c r="DW91" s="7">
        <f t="shared" si="150"/>
        <v>0</v>
      </c>
      <c r="DX91" s="7"/>
      <c r="DY91" s="7">
        <f t="shared" si="190"/>
        <v>0</v>
      </c>
      <c r="DZ91" s="7">
        <f t="shared" si="151"/>
        <v>0</v>
      </c>
      <c r="EA91" s="7">
        <f t="shared" si="132"/>
        <v>0</v>
      </c>
      <c r="EB91" s="7">
        <f t="shared" si="152"/>
        <v>0</v>
      </c>
      <c r="ED91" s="7">
        <f t="shared" si="176"/>
        <v>0</v>
      </c>
      <c r="EE91" s="7">
        <f t="shared" si="177"/>
        <v>0</v>
      </c>
      <c r="EF91" s="7">
        <f t="shared" si="178"/>
        <v>0</v>
      </c>
      <c r="EG91" s="7"/>
      <c r="EH91" s="7">
        <f t="shared" si="153"/>
        <v>0</v>
      </c>
      <c r="EI91" s="7">
        <f>'Initial absorption'!$G91*EH91*$E91</f>
        <v>0</v>
      </c>
      <c r="EJ91" s="7">
        <f t="shared" si="179"/>
        <v>0</v>
      </c>
      <c r="EK91" s="7">
        <f>'Initial absorption'!$M91*EJ91*$I91</f>
        <v>0</v>
      </c>
      <c r="EL91" s="7"/>
      <c r="EM91" s="7">
        <f t="shared" si="180"/>
        <v>0</v>
      </c>
      <c r="EN91" s="7">
        <f t="shared" si="93"/>
        <v>0</v>
      </c>
      <c r="EO91" s="7">
        <f t="shared" si="133"/>
        <v>0</v>
      </c>
      <c r="EP91" s="7"/>
      <c r="EQ91" s="7">
        <f>(1 - 'Initial absorption'!$M91)*EJ91</f>
        <v>0</v>
      </c>
      <c r="ER91" s="7">
        <f t="shared" si="181"/>
        <v>0</v>
      </c>
      <c r="ES91" s="7"/>
      <c r="FB91" s="7">
        <f t="shared" si="134"/>
        <v>0</v>
      </c>
      <c r="FC91" s="7">
        <f t="shared" si="135"/>
        <v>0</v>
      </c>
      <c r="FD91" s="7">
        <f t="shared" si="108"/>
        <v>0</v>
      </c>
      <c r="FE91" s="7">
        <f t="shared" si="154"/>
        <v>0</v>
      </c>
      <c r="FF91" s="7"/>
      <c r="FG91" s="7">
        <f t="shared" si="191"/>
        <v>0</v>
      </c>
      <c r="FH91" s="7">
        <f t="shared" si="155"/>
        <v>0</v>
      </c>
      <c r="FI91" s="7">
        <f t="shared" si="137"/>
        <v>0</v>
      </c>
      <c r="FJ91" s="7">
        <f t="shared" si="156"/>
        <v>0</v>
      </c>
      <c r="FL91" s="7">
        <f t="shared" si="182"/>
        <v>0</v>
      </c>
      <c r="FM91" s="7">
        <f t="shared" si="183"/>
        <v>0</v>
      </c>
      <c r="FN91" s="7">
        <f t="shared" si="184"/>
        <v>0</v>
      </c>
      <c r="FO91" s="7"/>
      <c r="FP91" s="7">
        <f t="shared" si="157"/>
        <v>0</v>
      </c>
      <c r="FQ91" s="7">
        <f>'Initial absorption'!$G91*FP91*$E91</f>
        <v>0</v>
      </c>
      <c r="FR91" s="7">
        <f t="shared" si="185"/>
        <v>0</v>
      </c>
      <c r="FS91" s="7">
        <f>'Initial absorption'!$M91*FR91*$I91</f>
        <v>0</v>
      </c>
      <c r="FT91" s="7"/>
      <c r="FU91" s="7">
        <f t="shared" si="186"/>
        <v>0</v>
      </c>
      <c r="FV91" s="7">
        <f t="shared" si="94"/>
        <v>0</v>
      </c>
      <c r="FW91" s="7">
        <f t="shared" si="138"/>
        <v>0</v>
      </c>
      <c r="FX91" s="7"/>
      <c r="FY91" s="7">
        <f>(1 - 'Initial absorption'!$M91)*FR91</f>
        <v>0</v>
      </c>
      <c r="FZ91" s="7">
        <f t="shared" si="187"/>
        <v>0</v>
      </c>
      <c r="GA91" s="7"/>
    </row>
    <row r="92" spans="3:183" x14ac:dyDescent="0.25">
      <c r="C92">
        <v>730</v>
      </c>
      <c r="D92">
        <f>'Input spectra'!B92</f>
        <v>0</v>
      </c>
      <c r="E92">
        <f>'Initial absorption'!I92</f>
        <v>0</v>
      </c>
      <c r="F92">
        <f>'Input spectra'!C92</f>
        <v>0</v>
      </c>
      <c r="G92">
        <f t="shared" si="158"/>
        <v>0</v>
      </c>
      <c r="H92">
        <f>'Input spectra'!D92</f>
        <v>0</v>
      </c>
      <c r="I92">
        <f>'Initial absorption'!O92</f>
        <v>0</v>
      </c>
      <c r="J92">
        <f>'Input spectra'!E92</f>
        <v>0</v>
      </c>
      <c r="K92">
        <f t="shared" si="159"/>
        <v>0</v>
      </c>
      <c r="M92">
        <f>'Reaching edge prob after ems 1'!$EZ93</f>
        <v>0.87856594317846803</v>
      </c>
      <c r="N92">
        <f>'Reaching edge prob after ems 2'!$EZ93</f>
        <v>0.87856594317846803</v>
      </c>
      <c r="O92">
        <f>1-EXP(-'Reaching edge prob after ems 1'!FC93*_k_in_ec_correction*($D92*_c1+'Input spectra'!S92))</f>
        <v>1.2401563329914711E-2</v>
      </c>
      <c r="P92">
        <f>1-EXP(-(_t-'Reaching edge prob after ems 1'!FC93)*_k_in_ec_correction*($D92*_c1+'Input spectra'!S92))</f>
        <v>1.2542615609540619E-2</v>
      </c>
      <c r="Q92">
        <f>1-EXP(-'Reaching edge prob after ems 2'!FC93*_k_in_ec_correction*($H92*_c2+'Input spectra'!S92))</f>
        <v>1.2401563329914711E-2</v>
      </c>
      <c r="R92">
        <f>1-EXP(-(_t-'Reaching edge prob after ems 2'!FC93)*_k_in_ec_correction*($H92*_c2+'Input spectra'!S92))</f>
        <v>1.2542615609540619E-2</v>
      </c>
      <c r="S92" s="16"/>
      <c r="T92" s="16"/>
      <c r="V92" s="7">
        <f t="shared" si="109"/>
        <v>0</v>
      </c>
      <c r="W92" s="7">
        <f t="shared" si="110"/>
        <v>0</v>
      </c>
      <c r="X92" s="7">
        <f t="shared" si="111"/>
        <v>0</v>
      </c>
      <c r="Y92" s="7">
        <f t="shared" si="139"/>
        <v>0</v>
      </c>
      <c r="Z92" s="7"/>
      <c r="AA92" s="7">
        <f t="shared" si="112"/>
        <v>0</v>
      </c>
      <c r="AB92" s="7">
        <f t="shared" si="113"/>
        <v>0</v>
      </c>
      <c r="AC92" s="7">
        <f t="shared" si="114"/>
        <v>0</v>
      </c>
      <c r="AD92" s="7">
        <f t="shared" si="140"/>
        <v>0</v>
      </c>
      <c r="AF92" s="7">
        <f t="shared" si="115"/>
        <v>0</v>
      </c>
      <c r="AG92" s="7">
        <f t="shared" si="160"/>
        <v>0</v>
      </c>
      <c r="AH92" s="7">
        <f t="shared" si="116"/>
        <v>0</v>
      </c>
      <c r="AI92" s="7"/>
      <c r="AJ92" s="7">
        <f t="shared" si="141"/>
        <v>0</v>
      </c>
      <c r="AK92" s="7">
        <f>'Initial absorption'!$G92*AJ92*$E92</f>
        <v>0</v>
      </c>
      <c r="AL92" s="7">
        <f t="shared" si="161"/>
        <v>0</v>
      </c>
      <c r="AM92" s="7">
        <f>'Initial absorption'!$M92*AL92*$I92</f>
        <v>0</v>
      </c>
      <c r="AN92" s="7"/>
      <c r="AO92" s="7">
        <f t="shared" si="117"/>
        <v>0</v>
      </c>
      <c r="AP92" s="7">
        <f t="shared" si="162"/>
        <v>0</v>
      </c>
      <c r="AQ92" s="7">
        <f t="shared" si="118"/>
        <v>0</v>
      </c>
      <c r="AR92" s="7"/>
      <c r="AS92" s="7">
        <f>(1 - 'Initial absorption'!$M92)*AL92</f>
        <v>0</v>
      </c>
      <c r="AT92" s="7">
        <f t="shared" si="163"/>
        <v>0</v>
      </c>
      <c r="AU92" s="7"/>
      <c r="BD92" s="7">
        <f t="shared" si="119"/>
        <v>0</v>
      </c>
      <c r="BE92" s="7">
        <f t="shared" si="120"/>
        <v>0</v>
      </c>
      <c r="BF92" s="7">
        <f t="shared" si="105"/>
        <v>0</v>
      </c>
      <c r="BG92" s="7">
        <f t="shared" si="142"/>
        <v>0</v>
      </c>
      <c r="BH92" s="7"/>
      <c r="BI92" s="7">
        <f t="shared" si="188"/>
        <v>0</v>
      </c>
      <c r="BJ92" s="7">
        <f t="shared" si="143"/>
        <v>0</v>
      </c>
      <c r="BK92" s="7">
        <f t="shared" si="122"/>
        <v>0</v>
      </c>
      <c r="BL92" s="7">
        <f t="shared" si="144"/>
        <v>0</v>
      </c>
      <c r="BN92" s="7">
        <f t="shared" si="164"/>
        <v>0</v>
      </c>
      <c r="BO92" s="7">
        <f t="shared" si="165"/>
        <v>0</v>
      </c>
      <c r="BP92" s="7">
        <f t="shared" si="166"/>
        <v>0</v>
      </c>
      <c r="BQ92" s="7"/>
      <c r="BR92" s="7">
        <f t="shared" si="145"/>
        <v>0</v>
      </c>
      <c r="BS92" s="7">
        <f>'Initial absorption'!$G92*BR92*$E92</f>
        <v>0</v>
      </c>
      <c r="BT92" s="7">
        <f t="shared" si="167"/>
        <v>0</v>
      </c>
      <c r="BU92" s="7">
        <f>'Initial absorption'!$M92*BT92*$I92</f>
        <v>0</v>
      </c>
      <c r="BV92" s="7"/>
      <c r="BW92" s="7">
        <f t="shared" si="168"/>
        <v>0</v>
      </c>
      <c r="BX92" s="7">
        <f t="shared" si="91"/>
        <v>0</v>
      </c>
      <c r="BY92" s="7">
        <f t="shared" si="123"/>
        <v>0</v>
      </c>
      <c r="BZ92" s="7"/>
      <c r="CA92" s="7">
        <f>(1 - 'Initial absorption'!$M92)*BT92</f>
        <v>0</v>
      </c>
      <c r="CB92" s="7">
        <f t="shared" si="169"/>
        <v>0</v>
      </c>
      <c r="CC92" s="7"/>
      <c r="CL92" s="7">
        <f t="shared" si="124"/>
        <v>0</v>
      </c>
      <c r="CM92" s="7">
        <f t="shared" si="125"/>
        <v>0</v>
      </c>
      <c r="CN92" s="7">
        <f t="shared" si="106"/>
        <v>0</v>
      </c>
      <c r="CO92" s="7">
        <f t="shared" si="146"/>
        <v>0</v>
      </c>
      <c r="CP92" s="7"/>
      <c r="CQ92" s="7">
        <f t="shared" si="189"/>
        <v>0</v>
      </c>
      <c r="CR92" s="7">
        <f t="shared" si="147"/>
        <v>0</v>
      </c>
      <c r="CS92" s="7">
        <f t="shared" si="127"/>
        <v>0</v>
      </c>
      <c r="CT92" s="7">
        <f t="shared" si="148"/>
        <v>0</v>
      </c>
      <c r="CV92" s="7">
        <f t="shared" si="170"/>
        <v>0</v>
      </c>
      <c r="CW92" s="7">
        <f t="shared" si="171"/>
        <v>0</v>
      </c>
      <c r="CX92" s="7">
        <f t="shared" si="172"/>
        <v>0</v>
      </c>
      <c r="CY92" s="7"/>
      <c r="CZ92" s="7">
        <f t="shared" si="149"/>
        <v>0</v>
      </c>
      <c r="DA92" s="7">
        <f>'Initial absorption'!$G92*CZ92*$E92</f>
        <v>0</v>
      </c>
      <c r="DB92" s="7">
        <f t="shared" si="173"/>
        <v>0</v>
      </c>
      <c r="DC92" s="7">
        <f>'Initial absorption'!$M92*DB92*$I92</f>
        <v>0</v>
      </c>
      <c r="DD92" s="7"/>
      <c r="DE92" s="7">
        <f t="shared" si="174"/>
        <v>0</v>
      </c>
      <c r="DF92" s="7">
        <f t="shared" si="92"/>
        <v>0</v>
      </c>
      <c r="DG92" s="7">
        <f t="shared" si="128"/>
        <v>0</v>
      </c>
      <c r="DH92" s="7"/>
      <c r="DI92" s="7">
        <f>(1 - 'Initial absorption'!$M92)*DB92</f>
        <v>0</v>
      </c>
      <c r="DJ92" s="7">
        <f t="shared" si="175"/>
        <v>0</v>
      </c>
      <c r="DK92" s="7"/>
      <c r="DT92" s="7">
        <f t="shared" si="129"/>
        <v>0</v>
      </c>
      <c r="DU92" s="7">
        <f t="shared" si="130"/>
        <v>0</v>
      </c>
      <c r="DV92" s="7">
        <f t="shared" si="107"/>
        <v>0</v>
      </c>
      <c r="DW92" s="7">
        <f t="shared" si="150"/>
        <v>0</v>
      </c>
      <c r="DX92" s="7"/>
      <c r="DY92" s="7">
        <f t="shared" si="190"/>
        <v>0</v>
      </c>
      <c r="DZ92" s="7">
        <f t="shared" si="151"/>
        <v>0</v>
      </c>
      <c r="EA92" s="7">
        <f t="shared" si="132"/>
        <v>0</v>
      </c>
      <c r="EB92" s="7">
        <f t="shared" si="152"/>
        <v>0</v>
      </c>
      <c r="ED92" s="7">
        <f t="shared" si="176"/>
        <v>0</v>
      </c>
      <c r="EE92" s="7">
        <f t="shared" si="177"/>
        <v>0</v>
      </c>
      <c r="EF92" s="7">
        <f t="shared" si="178"/>
        <v>0</v>
      </c>
      <c r="EG92" s="7"/>
      <c r="EH92" s="7">
        <f t="shared" si="153"/>
        <v>0</v>
      </c>
      <c r="EI92" s="7">
        <f>'Initial absorption'!$G92*EH92*$E92</f>
        <v>0</v>
      </c>
      <c r="EJ92" s="7">
        <f t="shared" si="179"/>
        <v>0</v>
      </c>
      <c r="EK92" s="7">
        <f>'Initial absorption'!$M92*EJ92*$I92</f>
        <v>0</v>
      </c>
      <c r="EL92" s="7"/>
      <c r="EM92" s="7">
        <f t="shared" si="180"/>
        <v>0</v>
      </c>
      <c r="EN92" s="7">
        <f t="shared" si="93"/>
        <v>0</v>
      </c>
      <c r="EO92" s="7">
        <f t="shared" si="133"/>
        <v>0</v>
      </c>
      <c r="EP92" s="7"/>
      <c r="EQ92" s="7">
        <f>(1 - 'Initial absorption'!$M92)*EJ92</f>
        <v>0</v>
      </c>
      <c r="ER92" s="7">
        <f t="shared" si="181"/>
        <v>0</v>
      </c>
      <c r="ES92" s="7"/>
      <c r="FB92" s="7">
        <f t="shared" si="134"/>
        <v>0</v>
      </c>
      <c r="FC92" s="7">
        <f t="shared" si="135"/>
        <v>0</v>
      </c>
      <c r="FD92" s="7">
        <f t="shared" si="108"/>
        <v>0</v>
      </c>
      <c r="FE92" s="7">
        <f t="shared" si="154"/>
        <v>0</v>
      </c>
      <c r="FF92" s="7"/>
      <c r="FG92" s="7">
        <f t="shared" si="191"/>
        <v>0</v>
      </c>
      <c r="FH92" s="7">
        <f t="shared" si="155"/>
        <v>0</v>
      </c>
      <c r="FI92" s="7">
        <f t="shared" si="137"/>
        <v>0</v>
      </c>
      <c r="FJ92" s="7">
        <f t="shared" si="156"/>
        <v>0</v>
      </c>
      <c r="FL92" s="7">
        <f t="shared" si="182"/>
        <v>0</v>
      </c>
      <c r="FM92" s="7">
        <f t="shared" si="183"/>
        <v>0</v>
      </c>
      <c r="FN92" s="7">
        <f t="shared" si="184"/>
        <v>0</v>
      </c>
      <c r="FO92" s="7"/>
      <c r="FP92" s="7">
        <f t="shared" si="157"/>
        <v>0</v>
      </c>
      <c r="FQ92" s="7">
        <f>'Initial absorption'!$G92*FP92*$E92</f>
        <v>0</v>
      </c>
      <c r="FR92" s="7">
        <f t="shared" si="185"/>
        <v>0</v>
      </c>
      <c r="FS92" s="7">
        <f>'Initial absorption'!$M92*FR92*$I92</f>
        <v>0</v>
      </c>
      <c r="FT92" s="7"/>
      <c r="FU92" s="7">
        <f t="shared" si="186"/>
        <v>0</v>
      </c>
      <c r="FV92" s="7">
        <f t="shared" si="94"/>
        <v>0</v>
      </c>
      <c r="FW92" s="7">
        <f t="shared" si="138"/>
        <v>0</v>
      </c>
      <c r="FX92" s="7"/>
      <c r="FY92" s="7">
        <f>(1 - 'Initial absorption'!$M92)*FR92</f>
        <v>0</v>
      </c>
      <c r="FZ92" s="7">
        <f t="shared" si="187"/>
        <v>0</v>
      </c>
      <c r="GA92" s="7"/>
    </row>
    <row r="93" spans="3:183" x14ac:dyDescent="0.25">
      <c r="C93">
        <v>735</v>
      </c>
      <c r="D93">
        <f>'Input spectra'!B93</f>
        <v>0</v>
      </c>
      <c r="E93">
        <f>'Initial absorption'!I93</f>
        <v>0</v>
      </c>
      <c r="F93">
        <f>'Input spectra'!C93</f>
        <v>0</v>
      </c>
      <c r="G93">
        <f t="shared" si="158"/>
        <v>0</v>
      </c>
      <c r="H93">
        <f>'Input spectra'!D93</f>
        <v>0</v>
      </c>
      <c r="I93">
        <f>'Initial absorption'!O93</f>
        <v>0</v>
      </c>
      <c r="J93">
        <f>'Input spectra'!E93</f>
        <v>0</v>
      </c>
      <c r="K93">
        <f t="shared" si="159"/>
        <v>0</v>
      </c>
      <c r="M93">
        <f>'Reaching edge prob after ems 1'!$EZ94</f>
        <v>0.87837667540977293</v>
      </c>
      <c r="N93">
        <f>'Reaching edge prob after ems 2'!$EZ94</f>
        <v>0.87837667540977293</v>
      </c>
      <c r="O93">
        <f>1-EXP(-'Reaching edge prob after ems 1'!FC94*_k_in_ec_correction*($D93*_c1+'Input spectra'!S93))</f>
        <v>1.2422683623160236E-2</v>
      </c>
      <c r="P93">
        <f>1-EXP(-(_t-'Reaching edge prob after ems 1'!FC94)*_k_in_ec_correction*($D93*_c1+'Input spectra'!S93))</f>
        <v>1.2564219486132622E-2</v>
      </c>
      <c r="Q93">
        <f>1-EXP(-'Reaching edge prob after ems 2'!FC94*_k_in_ec_correction*($H93*_c2+'Input spectra'!S93))</f>
        <v>1.2422683623160236E-2</v>
      </c>
      <c r="R93">
        <f>1-EXP(-(_t-'Reaching edge prob after ems 2'!FC94)*_k_in_ec_correction*($H93*_c2+'Input spectra'!S93))</f>
        <v>1.2564219486132622E-2</v>
      </c>
      <c r="S93" s="16"/>
      <c r="T93" s="16"/>
      <c r="V93" s="7">
        <f t="shared" si="109"/>
        <v>0</v>
      </c>
      <c r="W93" s="7">
        <f t="shared" si="110"/>
        <v>0</v>
      </c>
      <c r="X93" s="7">
        <f t="shared" si="111"/>
        <v>0</v>
      </c>
      <c r="Y93" s="7">
        <f t="shared" si="139"/>
        <v>0</v>
      </c>
      <c r="Z93" s="7"/>
      <c r="AA93" s="7">
        <f t="shared" si="112"/>
        <v>0</v>
      </c>
      <c r="AB93" s="7">
        <f t="shared" si="113"/>
        <v>0</v>
      </c>
      <c r="AC93" s="7">
        <f t="shared" si="114"/>
        <v>0</v>
      </c>
      <c r="AD93" s="7">
        <f t="shared" si="140"/>
        <v>0</v>
      </c>
      <c r="AF93" s="7">
        <f t="shared" si="115"/>
        <v>0</v>
      </c>
      <c r="AG93" s="7">
        <f t="shared" si="160"/>
        <v>0</v>
      </c>
      <c r="AH93" s="7">
        <f t="shared" si="116"/>
        <v>0</v>
      </c>
      <c r="AI93" s="7"/>
      <c r="AJ93" s="7">
        <f t="shared" si="141"/>
        <v>0</v>
      </c>
      <c r="AK93" s="7">
        <f>'Initial absorption'!$G93*AJ93*$E93</f>
        <v>0</v>
      </c>
      <c r="AL93" s="7">
        <f t="shared" si="161"/>
        <v>0</v>
      </c>
      <c r="AM93" s="7">
        <f>'Initial absorption'!$M93*AL93*$I93</f>
        <v>0</v>
      </c>
      <c r="AN93" s="7"/>
      <c r="AO93" s="7">
        <f t="shared" si="117"/>
        <v>0</v>
      </c>
      <c r="AP93" s="7">
        <f t="shared" si="162"/>
        <v>0</v>
      </c>
      <c r="AQ93" s="7">
        <f t="shared" si="118"/>
        <v>0</v>
      </c>
      <c r="AR93" s="7"/>
      <c r="AS93" s="7">
        <f>(1 - 'Initial absorption'!$M93)*AL93</f>
        <v>0</v>
      </c>
      <c r="AT93" s="7">
        <f t="shared" si="163"/>
        <v>0</v>
      </c>
      <c r="AU93" s="7"/>
      <c r="BD93" s="7">
        <f t="shared" si="119"/>
        <v>0</v>
      </c>
      <c r="BE93" s="7">
        <f t="shared" si="120"/>
        <v>0</v>
      </c>
      <c r="BF93" s="7">
        <f t="shared" si="105"/>
        <v>0</v>
      </c>
      <c r="BG93" s="7">
        <f t="shared" si="142"/>
        <v>0</v>
      </c>
      <c r="BH93" s="7"/>
      <c r="BI93" s="7">
        <f t="shared" si="188"/>
        <v>0</v>
      </c>
      <c r="BJ93" s="7">
        <f t="shared" si="143"/>
        <v>0</v>
      </c>
      <c r="BK93" s="7">
        <f t="shared" si="122"/>
        <v>0</v>
      </c>
      <c r="BL93" s="7">
        <f t="shared" si="144"/>
        <v>0</v>
      </c>
      <c r="BN93" s="7">
        <f t="shared" si="164"/>
        <v>0</v>
      </c>
      <c r="BO93" s="7">
        <f t="shared" si="165"/>
        <v>0</v>
      </c>
      <c r="BP93" s="7">
        <f t="shared" si="166"/>
        <v>0</v>
      </c>
      <c r="BQ93" s="7"/>
      <c r="BR93" s="7">
        <f t="shared" si="145"/>
        <v>0</v>
      </c>
      <c r="BS93" s="7">
        <f>'Initial absorption'!$G93*BR93*$E93</f>
        <v>0</v>
      </c>
      <c r="BT93" s="7">
        <f t="shared" si="167"/>
        <v>0</v>
      </c>
      <c r="BU93" s="7">
        <f>'Initial absorption'!$M93*BT93*$I93</f>
        <v>0</v>
      </c>
      <c r="BV93" s="7"/>
      <c r="BW93" s="7">
        <f t="shared" si="168"/>
        <v>0</v>
      </c>
      <c r="BX93" s="7">
        <f t="shared" si="91"/>
        <v>0</v>
      </c>
      <c r="BY93" s="7">
        <f t="shared" si="123"/>
        <v>0</v>
      </c>
      <c r="BZ93" s="7"/>
      <c r="CA93" s="7">
        <f>(1 - 'Initial absorption'!$M93)*BT93</f>
        <v>0</v>
      </c>
      <c r="CB93" s="7">
        <f t="shared" si="169"/>
        <v>0</v>
      </c>
      <c r="CC93" s="7"/>
      <c r="CL93" s="7">
        <f t="shared" si="124"/>
        <v>0</v>
      </c>
      <c r="CM93" s="7">
        <f t="shared" si="125"/>
        <v>0</v>
      </c>
      <c r="CN93" s="7">
        <f t="shared" si="106"/>
        <v>0</v>
      </c>
      <c r="CO93" s="7">
        <f t="shared" si="146"/>
        <v>0</v>
      </c>
      <c r="CP93" s="7"/>
      <c r="CQ93" s="7">
        <f t="shared" si="189"/>
        <v>0</v>
      </c>
      <c r="CR93" s="7">
        <f t="shared" si="147"/>
        <v>0</v>
      </c>
      <c r="CS93" s="7">
        <f t="shared" si="127"/>
        <v>0</v>
      </c>
      <c r="CT93" s="7">
        <f t="shared" si="148"/>
        <v>0</v>
      </c>
      <c r="CV93" s="7">
        <f t="shared" si="170"/>
        <v>0</v>
      </c>
      <c r="CW93" s="7">
        <f t="shared" si="171"/>
        <v>0</v>
      </c>
      <c r="CX93" s="7">
        <f t="shared" si="172"/>
        <v>0</v>
      </c>
      <c r="CY93" s="7"/>
      <c r="CZ93" s="7">
        <f t="shared" si="149"/>
        <v>0</v>
      </c>
      <c r="DA93" s="7">
        <f>'Initial absorption'!$G93*CZ93*$E93</f>
        <v>0</v>
      </c>
      <c r="DB93" s="7">
        <f t="shared" si="173"/>
        <v>0</v>
      </c>
      <c r="DC93" s="7">
        <f>'Initial absorption'!$M93*DB93*$I93</f>
        <v>0</v>
      </c>
      <c r="DD93" s="7"/>
      <c r="DE93" s="7">
        <f t="shared" si="174"/>
        <v>0</v>
      </c>
      <c r="DF93" s="7">
        <f t="shared" si="92"/>
        <v>0</v>
      </c>
      <c r="DG93" s="7">
        <f t="shared" si="128"/>
        <v>0</v>
      </c>
      <c r="DH93" s="7"/>
      <c r="DI93" s="7">
        <f>(1 - 'Initial absorption'!$M93)*DB93</f>
        <v>0</v>
      </c>
      <c r="DJ93" s="7">
        <f t="shared" si="175"/>
        <v>0</v>
      </c>
      <c r="DK93" s="7"/>
      <c r="DT93" s="7">
        <f t="shared" si="129"/>
        <v>0</v>
      </c>
      <c r="DU93" s="7">
        <f t="shared" si="130"/>
        <v>0</v>
      </c>
      <c r="DV93" s="7">
        <f t="shared" si="107"/>
        <v>0</v>
      </c>
      <c r="DW93" s="7">
        <f t="shared" si="150"/>
        <v>0</v>
      </c>
      <c r="DX93" s="7"/>
      <c r="DY93" s="7">
        <f t="shared" si="190"/>
        <v>0</v>
      </c>
      <c r="DZ93" s="7">
        <f t="shared" si="151"/>
        <v>0</v>
      </c>
      <c r="EA93" s="7">
        <f t="shared" si="132"/>
        <v>0</v>
      </c>
      <c r="EB93" s="7">
        <f t="shared" si="152"/>
        <v>0</v>
      </c>
      <c r="ED93" s="7">
        <f t="shared" si="176"/>
        <v>0</v>
      </c>
      <c r="EE93" s="7">
        <f t="shared" si="177"/>
        <v>0</v>
      </c>
      <c r="EF93" s="7">
        <f t="shared" si="178"/>
        <v>0</v>
      </c>
      <c r="EG93" s="7"/>
      <c r="EH93" s="7">
        <f t="shared" si="153"/>
        <v>0</v>
      </c>
      <c r="EI93" s="7">
        <f>'Initial absorption'!$G93*EH93*$E93</f>
        <v>0</v>
      </c>
      <c r="EJ93" s="7">
        <f t="shared" si="179"/>
        <v>0</v>
      </c>
      <c r="EK93" s="7">
        <f>'Initial absorption'!$M93*EJ93*$I93</f>
        <v>0</v>
      </c>
      <c r="EL93" s="7"/>
      <c r="EM93" s="7">
        <f t="shared" si="180"/>
        <v>0</v>
      </c>
      <c r="EN93" s="7">
        <f t="shared" si="93"/>
        <v>0</v>
      </c>
      <c r="EO93" s="7">
        <f t="shared" si="133"/>
        <v>0</v>
      </c>
      <c r="EP93" s="7"/>
      <c r="EQ93" s="7">
        <f>(1 - 'Initial absorption'!$M93)*EJ93</f>
        <v>0</v>
      </c>
      <c r="ER93" s="7">
        <f t="shared" si="181"/>
        <v>0</v>
      </c>
      <c r="ES93" s="7"/>
      <c r="FB93" s="7">
        <f t="shared" si="134"/>
        <v>0</v>
      </c>
      <c r="FC93" s="7">
        <f t="shared" si="135"/>
        <v>0</v>
      </c>
      <c r="FD93" s="7">
        <f t="shared" si="108"/>
        <v>0</v>
      </c>
      <c r="FE93" s="7">
        <f t="shared" si="154"/>
        <v>0</v>
      </c>
      <c r="FF93" s="7"/>
      <c r="FG93" s="7">
        <f t="shared" si="191"/>
        <v>0</v>
      </c>
      <c r="FH93" s="7">
        <f t="shared" si="155"/>
        <v>0</v>
      </c>
      <c r="FI93" s="7">
        <f t="shared" si="137"/>
        <v>0</v>
      </c>
      <c r="FJ93" s="7">
        <f t="shared" si="156"/>
        <v>0</v>
      </c>
      <c r="FL93" s="7">
        <f t="shared" si="182"/>
        <v>0</v>
      </c>
      <c r="FM93" s="7">
        <f t="shared" si="183"/>
        <v>0</v>
      </c>
      <c r="FN93" s="7">
        <f t="shared" si="184"/>
        <v>0</v>
      </c>
      <c r="FO93" s="7"/>
      <c r="FP93" s="7">
        <f t="shared" si="157"/>
        <v>0</v>
      </c>
      <c r="FQ93" s="7">
        <f>'Initial absorption'!$G93*FP93*$E93</f>
        <v>0</v>
      </c>
      <c r="FR93" s="7">
        <f t="shared" si="185"/>
        <v>0</v>
      </c>
      <c r="FS93" s="7">
        <f>'Initial absorption'!$M93*FR93*$I93</f>
        <v>0</v>
      </c>
      <c r="FT93" s="7"/>
      <c r="FU93" s="7">
        <f t="shared" si="186"/>
        <v>0</v>
      </c>
      <c r="FV93" s="7">
        <f t="shared" si="94"/>
        <v>0</v>
      </c>
      <c r="FW93" s="7">
        <f t="shared" si="138"/>
        <v>0</v>
      </c>
      <c r="FX93" s="7"/>
      <c r="FY93" s="7">
        <f>(1 - 'Initial absorption'!$M93)*FR93</f>
        <v>0</v>
      </c>
      <c r="FZ93" s="7">
        <f t="shared" si="187"/>
        <v>0</v>
      </c>
      <c r="GA93" s="7"/>
    </row>
    <row r="94" spans="3:183" x14ac:dyDescent="0.25">
      <c r="C94">
        <v>740</v>
      </c>
      <c r="D94">
        <f>'Input spectra'!B94</f>
        <v>0</v>
      </c>
      <c r="E94">
        <f>'Initial absorption'!I94</f>
        <v>0</v>
      </c>
      <c r="F94">
        <f>'Input spectra'!C94</f>
        <v>0</v>
      </c>
      <c r="G94">
        <f t="shared" si="158"/>
        <v>0</v>
      </c>
      <c r="H94">
        <f>'Input spectra'!D94</f>
        <v>0</v>
      </c>
      <c r="I94">
        <f>'Initial absorption'!O94</f>
        <v>0</v>
      </c>
      <c r="J94">
        <f>'Input spectra'!E94</f>
        <v>0</v>
      </c>
      <c r="K94">
        <f t="shared" si="159"/>
        <v>0</v>
      </c>
      <c r="M94">
        <f>'Reaching edge prob after ems 1'!$EZ95</f>
        <v>0.87818747106598327</v>
      </c>
      <c r="N94">
        <f>'Reaching edge prob after ems 2'!$EZ95</f>
        <v>0.87818747106598327</v>
      </c>
      <c r="O94">
        <f>1-EXP(-'Reaching edge prob after ems 1'!FC95*_k_in_ec_correction*($D94*_c1+'Input spectra'!S94))</f>
        <v>1.2443803045731561E-2</v>
      </c>
      <c r="P94">
        <f>1-EXP(-(_t-'Reaching edge prob after ems 1'!FC95)*_k_in_ec_correction*($D94*_c1+'Input spectra'!S94))</f>
        <v>1.258582330901481E-2</v>
      </c>
      <c r="Q94">
        <f>1-EXP(-'Reaching edge prob after ems 2'!FC95*_k_in_ec_correction*($H94*_c2+'Input spectra'!S94))</f>
        <v>1.2443803045731561E-2</v>
      </c>
      <c r="R94">
        <f>1-EXP(-(_t-'Reaching edge prob after ems 2'!FC95)*_k_in_ec_correction*($H94*_c2+'Input spectra'!S94))</f>
        <v>1.258582330901481E-2</v>
      </c>
      <c r="S94" s="16"/>
      <c r="T94" s="16"/>
      <c r="V94" s="7">
        <f t="shared" si="109"/>
        <v>0</v>
      </c>
      <c r="W94" s="7">
        <f t="shared" si="110"/>
        <v>0</v>
      </c>
      <c r="X94" s="7">
        <f t="shared" si="111"/>
        <v>0</v>
      </c>
      <c r="Y94" s="7">
        <f t="shared" si="139"/>
        <v>0</v>
      </c>
      <c r="Z94" s="7"/>
      <c r="AA94" s="7">
        <f t="shared" si="112"/>
        <v>0</v>
      </c>
      <c r="AB94" s="7">
        <f t="shared" si="113"/>
        <v>0</v>
      </c>
      <c r="AC94" s="7">
        <f t="shared" si="114"/>
        <v>0</v>
      </c>
      <c r="AD94" s="7">
        <f t="shared" si="140"/>
        <v>0</v>
      </c>
      <c r="AF94" s="7">
        <f t="shared" si="115"/>
        <v>0</v>
      </c>
      <c r="AG94" s="7">
        <f t="shared" si="160"/>
        <v>0</v>
      </c>
      <c r="AH94" s="7">
        <f t="shared" si="116"/>
        <v>0</v>
      </c>
      <c r="AI94" s="7"/>
      <c r="AJ94" s="7">
        <f t="shared" si="141"/>
        <v>0</v>
      </c>
      <c r="AK94" s="7">
        <f>'Initial absorption'!$G94*AJ94*$E94</f>
        <v>0</v>
      </c>
      <c r="AL94" s="7">
        <f t="shared" si="161"/>
        <v>0</v>
      </c>
      <c r="AM94" s="7">
        <f>'Initial absorption'!$M94*AL94*$I94</f>
        <v>0</v>
      </c>
      <c r="AN94" s="7"/>
      <c r="AO94" s="7">
        <f t="shared" si="117"/>
        <v>0</v>
      </c>
      <c r="AP94" s="7">
        <f t="shared" si="162"/>
        <v>0</v>
      </c>
      <c r="AQ94" s="7">
        <f t="shared" si="118"/>
        <v>0</v>
      </c>
      <c r="AR94" s="7"/>
      <c r="AS94" s="7">
        <f>(1 - 'Initial absorption'!$M94)*AL94</f>
        <v>0</v>
      </c>
      <c r="AT94" s="7">
        <f t="shared" si="163"/>
        <v>0</v>
      </c>
      <c r="AU94" s="7"/>
      <c r="BD94" s="7">
        <f t="shared" si="119"/>
        <v>0</v>
      </c>
      <c r="BE94" s="7">
        <f t="shared" si="120"/>
        <v>0</v>
      </c>
      <c r="BF94" s="7">
        <f t="shared" si="105"/>
        <v>0</v>
      </c>
      <c r="BG94" s="7">
        <f t="shared" si="142"/>
        <v>0</v>
      </c>
      <c r="BH94" s="7"/>
      <c r="BI94" s="7">
        <f t="shared" si="188"/>
        <v>0</v>
      </c>
      <c r="BJ94" s="7">
        <f t="shared" si="143"/>
        <v>0</v>
      </c>
      <c r="BK94" s="7">
        <f t="shared" si="122"/>
        <v>0</v>
      </c>
      <c r="BL94" s="7">
        <f t="shared" si="144"/>
        <v>0</v>
      </c>
      <c r="BN94" s="7">
        <f t="shared" si="164"/>
        <v>0</v>
      </c>
      <c r="BO94" s="7">
        <f t="shared" si="165"/>
        <v>0</v>
      </c>
      <c r="BP94" s="7">
        <f t="shared" si="166"/>
        <v>0</v>
      </c>
      <c r="BQ94" s="7"/>
      <c r="BR94" s="7">
        <f t="shared" si="145"/>
        <v>0</v>
      </c>
      <c r="BS94" s="7">
        <f>'Initial absorption'!$G94*BR94*$E94</f>
        <v>0</v>
      </c>
      <c r="BT94" s="7">
        <f t="shared" si="167"/>
        <v>0</v>
      </c>
      <c r="BU94" s="7">
        <f>'Initial absorption'!$M94*BT94*$I94</f>
        <v>0</v>
      </c>
      <c r="BV94" s="7"/>
      <c r="BW94" s="7">
        <f t="shared" si="168"/>
        <v>0</v>
      </c>
      <c r="BX94" s="7">
        <f t="shared" si="91"/>
        <v>0</v>
      </c>
      <c r="BY94" s="7">
        <f t="shared" si="123"/>
        <v>0</v>
      </c>
      <c r="BZ94" s="7"/>
      <c r="CA94" s="7">
        <f>(1 - 'Initial absorption'!$M94)*BT94</f>
        <v>0</v>
      </c>
      <c r="CB94" s="7">
        <f t="shared" si="169"/>
        <v>0</v>
      </c>
      <c r="CC94" s="7"/>
      <c r="CL94" s="7">
        <f t="shared" si="124"/>
        <v>0</v>
      </c>
      <c r="CM94" s="7">
        <f t="shared" si="125"/>
        <v>0</v>
      </c>
      <c r="CN94" s="7">
        <f t="shared" si="106"/>
        <v>0</v>
      </c>
      <c r="CO94" s="7">
        <f t="shared" si="146"/>
        <v>0</v>
      </c>
      <c r="CP94" s="7"/>
      <c r="CQ94" s="7">
        <f t="shared" si="189"/>
        <v>0</v>
      </c>
      <c r="CR94" s="7">
        <f t="shared" si="147"/>
        <v>0</v>
      </c>
      <c r="CS94" s="7">
        <f t="shared" si="127"/>
        <v>0</v>
      </c>
      <c r="CT94" s="7">
        <f t="shared" si="148"/>
        <v>0</v>
      </c>
      <c r="CV94" s="7">
        <f t="shared" si="170"/>
        <v>0</v>
      </c>
      <c r="CW94" s="7">
        <f t="shared" si="171"/>
        <v>0</v>
      </c>
      <c r="CX94" s="7">
        <f t="shared" si="172"/>
        <v>0</v>
      </c>
      <c r="CY94" s="7"/>
      <c r="CZ94" s="7">
        <f t="shared" si="149"/>
        <v>0</v>
      </c>
      <c r="DA94" s="7">
        <f>'Initial absorption'!$G94*CZ94*$E94</f>
        <v>0</v>
      </c>
      <c r="DB94" s="7">
        <f t="shared" si="173"/>
        <v>0</v>
      </c>
      <c r="DC94" s="7">
        <f>'Initial absorption'!$M94*DB94*$I94</f>
        <v>0</v>
      </c>
      <c r="DD94" s="7"/>
      <c r="DE94" s="7">
        <f t="shared" si="174"/>
        <v>0</v>
      </c>
      <c r="DF94" s="7">
        <f t="shared" si="92"/>
        <v>0</v>
      </c>
      <c r="DG94" s="7">
        <f t="shared" si="128"/>
        <v>0</v>
      </c>
      <c r="DH94" s="7"/>
      <c r="DI94" s="7">
        <f>(1 - 'Initial absorption'!$M94)*DB94</f>
        <v>0</v>
      </c>
      <c r="DJ94" s="7">
        <f t="shared" si="175"/>
        <v>0</v>
      </c>
      <c r="DK94" s="7"/>
      <c r="DT94" s="7">
        <f t="shared" si="129"/>
        <v>0</v>
      </c>
      <c r="DU94" s="7">
        <f t="shared" si="130"/>
        <v>0</v>
      </c>
      <c r="DV94" s="7">
        <f t="shared" si="107"/>
        <v>0</v>
      </c>
      <c r="DW94" s="7">
        <f t="shared" si="150"/>
        <v>0</v>
      </c>
      <c r="DX94" s="7"/>
      <c r="DY94" s="7">
        <f t="shared" si="190"/>
        <v>0</v>
      </c>
      <c r="DZ94" s="7">
        <f t="shared" si="151"/>
        <v>0</v>
      </c>
      <c r="EA94" s="7">
        <f t="shared" si="132"/>
        <v>0</v>
      </c>
      <c r="EB94" s="7">
        <f t="shared" si="152"/>
        <v>0</v>
      </c>
      <c r="ED94" s="7">
        <f t="shared" si="176"/>
        <v>0</v>
      </c>
      <c r="EE94" s="7">
        <f t="shared" si="177"/>
        <v>0</v>
      </c>
      <c r="EF94" s="7">
        <f t="shared" si="178"/>
        <v>0</v>
      </c>
      <c r="EG94" s="7"/>
      <c r="EH94" s="7">
        <f t="shared" si="153"/>
        <v>0</v>
      </c>
      <c r="EI94" s="7">
        <f>'Initial absorption'!$G94*EH94*$E94</f>
        <v>0</v>
      </c>
      <c r="EJ94" s="7">
        <f t="shared" si="179"/>
        <v>0</v>
      </c>
      <c r="EK94" s="7">
        <f>'Initial absorption'!$M94*EJ94*$I94</f>
        <v>0</v>
      </c>
      <c r="EL94" s="7"/>
      <c r="EM94" s="7">
        <f t="shared" si="180"/>
        <v>0</v>
      </c>
      <c r="EN94" s="7">
        <f t="shared" si="93"/>
        <v>0</v>
      </c>
      <c r="EO94" s="7">
        <f t="shared" si="133"/>
        <v>0</v>
      </c>
      <c r="EP94" s="7"/>
      <c r="EQ94" s="7">
        <f>(1 - 'Initial absorption'!$M94)*EJ94</f>
        <v>0</v>
      </c>
      <c r="ER94" s="7">
        <f t="shared" si="181"/>
        <v>0</v>
      </c>
      <c r="ES94" s="7"/>
      <c r="FB94" s="7">
        <f t="shared" si="134"/>
        <v>0</v>
      </c>
      <c r="FC94" s="7">
        <f t="shared" si="135"/>
        <v>0</v>
      </c>
      <c r="FD94" s="7">
        <f t="shared" si="108"/>
        <v>0</v>
      </c>
      <c r="FE94" s="7">
        <f t="shared" si="154"/>
        <v>0</v>
      </c>
      <c r="FF94" s="7"/>
      <c r="FG94" s="7">
        <f t="shared" si="191"/>
        <v>0</v>
      </c>
      <c r="FH94" s="7">
        <f t="shared" si="155"/>
        <v>0</v>
      </c>
      <c r="FI94" s="7">
        <f t="shared" si="137"/>
        <v>0</v>
      </c>
      <c r="FJ94" s="7">
        <f t="shared" si="156"/>
        <v>0</v>
      </c>
      <c r="FL94" s="7">
        <f t="shared" si="182"/>
        <v>0</v>
      </c>
      <c r="FM94" s="7">
        <f t="shared" si="183"/>
        <v>0</v>
      </c>
      <c r="FN94" s="7">
        <f t="shared" si="184"/>
        <v>0</v>
      </c>
      <c r="FO94" s="7"/>
      <c r="FP94" s="7">
        <f t="shared" si="157"/>
        <v>0</v>
      </c>
      <c r="FQ94" s="7">
        <f>'Initial absorption'!$G94*FP94*$E94</f>
        <v>0</v>
      </c>
      <c r="FR94" s="7">
        <f t="shared" si="185"/>
        <v>0</v>
      </c>
      <c r="FS94" s="7">
        <f>'Initial absorption'!$M94*FR94*$I94</f>
        <v>0</v>
      </c>
      <c r="FT94" s="7"/>
      <c r="FU94" s="7">
        <f t="shared" si="186"/>
        <v>0</v>
      </c>
      <c r="FV94" s="7">
        <f t="shared" si="94"/>
        <v>0</v>
      </c>
      <c r="FW94" s="7">
        <f t="shared" si="138"/>
        <v>0</v>
      </c>
      <c r="FX94" s="7"/>
      <c r="FY94" s="7">
        <f>(1 - 'Initial absorption'!$M94)*FR94</f>
        <v>0</v>
      </c>
      <c r="FZ94" s="7">
        <f t="shared" si="187"/>
        <v>0</v>
      </c>
      <c r="GA94" s="7"/>
    </row>
    <row r="95" spans="3:183" x14ac:dyDescent="0.25">
      <c r="C95">
        <v>745</v>
      </c>
      <c r="D95">
        <f>'Input spectra'!B95</f>
        <v>0</v>
      </c>
      <c r="E95">
        <f>'Initial absorption'!I95</f>
        <v>0</v>
      </c>
      <c r="F95">
        <f>'Input spectra'!C95</f>
        <v>0</v>
      </c>
      <c r="G95">
        <f t="shared" si="158"/>
        <v>0</v>
      </c>
      <c r="H95">
        <f>'Input spectra'!D95</f>
        <v>0</v>
      </c>
      <c r="I95">
        <f>'Initial absorption'!O95</f>
        <v>0</v>
      </c>
      <c r="J95">
        <f>'Input spectra'!E95</f>
        <v>0</v>
      </c>
      <c r="K95">
        <f t="shared" si="159"/>
        <v>0</v>
      </c>
      <c r="M95">
        <f>'Reaching edge prob after ems 1'!$EZ96</f>
        <v>0.8779983301206078</v>
      </c>
      <c r="N95">
        <f>'Reaching edge prob after ems 2'!$EZ96</f>
        <v>0.8779983301206078</v>
      </c>
      <c r="O95">
        <f>1-EXP(-'Reaching edge prob after ems 1'!FC96*_k_in_ec_correction*($D95*_c1+'Input spectra'!S95))</f>
        <v>1.2464921597664769E-2</v>
      </c>
      <c r="P95">
        <f>1-EXP(-(_t-'Reaching edge prob after ems 1'!FC96)*_k_in_ec_correction*($D95*_c1+'Input spectra'!S95))</f>
        <v>1.2607427078170086E-2</v>
      </c>
      <c r="Q95">
        <f>1-EXP(-'Reaching edge prob after ems 2'!FC96*_k_in_ec_correction*($H95*_c2+'Input spectra'!S95))</f>
        <v>1.2464921597664769E-2</v>
      </c>
      <c r="R95">
        <f>1-EXP(-(_t-'Reaching edge prob after ems 2'!FC96)*_k_in_ec_correction*($H95*_c2+'Input spectra'!S95))</f>
        <v>1.2607427078170086E-2</v>
      </c>
      <c r="S95" s="16"/>
      <c r="T95" s="16"/>
      <c r="V95" s="7">
        <f t="shared" si="109"/>
        <v>0</v>
      </c>
      <c r="W95" s="7">
        <f t="shared" si="110"/>
        <v>0</v>
      </c>
      <c r="X95" s="7">
        <f t="shared" si="111"/>
        <v>0</v>
      </c>
      <c r="Y95" s="7">
        <f t="shared" si="139"/>
        <v>0</v>
      </c>
      <c r="Z95" s="7"/>
      <c r="AA95" s="7">
        <f t="shared" si="112"/>
        <v>0</v>
      </c>
      <c r="AB95" s="7">
        <f t="shared" si="113"/>
        <v>0</v>
      </c>
      <c r="AC95" s="7">
        <f t="shared" si="114"/>
        <v>0</v>
      </c>
      <c r="AD95" s="7">
        <f t="shared" si="140"/>
        <v>0</v>
      </c>
      <c r="AF95" s="7">
        <f t="shared" si="115"/>
        <v>0</v>
      </c>
      <c r="AG95" s="7">
        <f t="shared" si="160"/>
        <v>0</v>
      </c>
      <c r="AH95" s="7">
        <f t="shared" si="116"/>
        <v>0</v>
      </c>
      <c r="AI95" s="7"/>
      <c r="AJ95" s="7">
        <f t="shared" si="141"/>
        <v>0</v>
      </c>
      <c r="AK95" s="7">
        <f>'Initial absorption'!$G95*AJ95*$E95</f>
        <v>0</v>
      </c>
      <c r="AL95" s="7">
        <f t="shared" si="161"/>
        <v>0</v>
      </c>
      <c r="AM95" s="7">
        <f>'Initial absorption'!$M95*AL95*$I95</f>
        <v>0</v>
      </c>
      <c r="AN95" s="7"/>
      <c r="AO95" s="7">
        <f t="shared" si="117"/>
        <v>0</v>
      </c>
      <c r="AP95" s="7">
        <f t="shared" si="162"/>
        <v>0</v>
      </c>
      <c r="AQ95" s="7">
        <f t="shared" si="118"/>
        <v>0</v>
      </c>
      <c r="AR95" s="7"/>
      <c r="AS95" s="7">
        <f>(1 - 'Initial absorption'!$M95)*AL95</f>
        <v>0</v>
      </c>
      <c r="AT95" s="7">
        <f t="shared" si="163"/>
        <v>0</v>
      </c>
      <c r="AU95" s="7"/>
      <c r="BD95" s="7">
        <f t="shared" si="119"/>
        <v>0</v>
      </c>
      <c r="BE95" s="7">
        <f t="shared" si="120"/>
        <v>0</v>
      </c>
      <c r="BF95" s="7">
        <f t="shared" si="105"/>
        <v>0</v>
      </c>
      <c r="BG95" s="7">
        <f t="shared" si="142"/>
        <v>0</v>
      </c>
      <c r="BH95" s="7"/>
      <c r="BI95" s="7">
        <f t="shared" si="188"/>
        <v>0</v>
      </c>
      <c r="BJ95" s="7">
        <f t="shared" si="143"/>
        <v>0</v>
      </c>
      <c r="BK95" s="7">
        <f t="shared" si="122"/>
        <v>0</v>
      </c>
      <c r="BL95" s="7">
        <f t="shared" si="144"/>
        <v>0</v>
      </c>
      <c r="BN95" s="7">
        <f t="shared" si="164"/>
        <v>0</v>
      </c>
      <c r="BO95" s="7">
        <f t="shared" si="165"/>
        <v>0</v>
      </c>
      <c r="BP95" s="7">
        <f t="shared" si="166"/>
        <v>0</v>
      </c>
      <c r="BQ95" s="7"/>
      <c r="BR95" s="7">
        <f t="shared" si="145"/>
        <v>0</v>
      </c>
      <c r="BS95" s="7">
        <f>'Initial absorption'!$G95*BR95*$E95</f>
        <v>0</v>
      </c>
      <c r="BT95" s="7">
        <f t="shared" si="167"/>
        <v>0</v>
      </c>
      <c r="BU95" s="7">
        <f>'Initial absorption'!$M95*BT95*$I95</f>
        <v>0</v>
      </c>
      <c r="BV95" s="7"/>
      <c r="BW95" s="7">
        <f t="shared" si="168"/>
        <v>0</v>
      </c>
      <c r="BX95" s="7">
        <f t="shared" si="91"/>
        <v>0</v>
      </c>
      <c r="BY95" s="7">
        <f t="shared" si="123"/>
        <v>0</v>
      </c>
      <c r="BZ95" s="7"/>
      <c r="CA95" s="7">
        <f>(1 - 'Initial absorption'!$M95)*BT95</f>
        <v>0</v>
      </c>
      <c r="CB95" s="7">
        <f t="shared" si="169"/>
        <v>0</v>
      </c>
      <c r="CC95" s="7"/>
      <c r="CL95" s="7">
        <f t="shared" si="124"/>
        <v>0</v>
      </c>
      <c r="CM95" s="7">
        <f t="shared" si="125"/>
        <v>0</v>
      </c>
      <c r="CN95" s="7">
        <f t="shared" si="106"/>
        <v>0</v>
      </c>
      <c r="CO95" s="7">
        <f t="shared" si="146"/>
        <v>0</v>
      </c>
      <c r="CP95" s="7"/>
      <c r="CQ95" s="7">
        <f t="shared" si="189"/>
        <v>0</v>
      </c>
      <c r="CR95" s="7">
        <f t="shared" si="147"/>
        <v>0</v>
      </c>
      <c r="CS95" s="7">
        <f t="shared" si="127"/>
        <v>0</v>
      </c>
      <c r="CT95" s="7">
        <f t="shared" si="148"/>
        <v>0</v>
      </c>
      <c r="CV95" s="7">
        <f t="shared" si="170"/>
        <v>0</v>
      </c>
      <c r="CW95" s="7">
        <f t="shared" si="171"/>
        <v>0</v>
      </c>
      <c r="CX95" s="7">
        <f t="shared" si="172"/>
        <v>0</v>
      </c>
      <c r="CY95" s="7"/>
      <c r="CZ95" s="7">
        <f t="shared" si="149"/>
        <v>0</v>
      </c>
      <c r="DA95" s="7">
        <f>'Initial absorption'!$G95*CZ95*$E95</f>
        <v>0</v>
      </c>
      <c r="DB95" s="7">
        <f t="shared" si="173"/>
        <v>0</v>
      </c>
      <c r="DC95" s="7">
        <f>'Initial absorption'!$M95*DB95*$I95</f>
        <v>0</v>
      </c>
      <c r="DD95" s="7"/>
      <c r="DE95" s="7">
        <f t="shared" si="174"/>
        <v>0</v>
      </c>
      <c r="DF95" s="7">
        <f t="shared" si="92"/>
        <v>0</v>
      </c>
      <c r="DG95" s="7">
        <f t="shared" si="128"/>
        <v>0</v>
      </c>
      <c r="DH95" s="7"/>
      <c r="DI95" s="7">
        <f>(1 - 'Initial absorption'!$M95)*DB95</f>
        <v>0</v>
      </c>
      <c r="DJ95" s="7">
        <f t="shared" si="175"/>
        <v>0</v>
      </c>
      <c r="DK95" s="7"/>
      <c r="DT95" s="7">
        <f t="shared" si="129"/>
        <v>0</v>
      </c>
      <c r="DU95" s="7">
        <f t="shared" si="130"/>
        <v>0</v>
      </c>
      <c r="DV95" s="7">
        <f t="shared" si="107"/>
        <v>0</v>
      </c>
      <c r="DW95" s="7">
        <f t="shared" si="150"/>
        <v>0</v>
      </c>
      <c r="DX95" s="7"/>
      <c r="DY95" s="7">
        <f t="shared" si="190"/>
        <v>0</v>
      </c>
      <c r="DZ95" s="7">
        <f t="shared" si="151"/>
        <v>0</v>
      </c>
      <c r="EA95" s="7">
        <f t="shared" si="132"/>
        <v>0</v>
      </c>
      <c r="EB95" s="7">
        <f t="shared" si="152"/>
        <v>0</v>
      </c>
      <c r="ED95" s="7">
        <f t="shared" si="176"/>
        <v>0</v>
      </c>
      <c r="EE95" s="7">
        <f t="shared" si="177"/>
        <v>0</v>
      </c>
      <c r="EF95" s="7">
        <f t="shared" si="178"/>
        <v>0</v>
      </c>
      <c r="EG95" s="7"/>
      <c r="EH95" s="7">
        <f t="shared" si="153"/>
        <v>0</v>
      </c>
      <c r="EI95" s="7">
        <f>'Initial absorption'!$G95*EH95*$E95</f>
        <v>0</v>
      </c>
      <c r="EJ95" s="7">
        <f t="shared" si="179"/>
        <v>0</v>
      </c>
      <c r="EK95" s="7">
        <f>'Initial absorption'!$M95*EJ95*$I95</f>
        <v>0</v>
      </c>
      <c r="EL95" s="7"/>
      <c r="EM95" s="7">
        <f t="shared" si="180"/>
        <v>0</v>
      </c>
      <c r="EN95" s="7">
        <f t="shared" si="93"/>
        <v>0</v>
      </c>
      <c r="EO95" s="7">
        <f t="shared" si="133"/>
        <v>0</v>
      </c>
      <c r="EP95" s="7"/>
      <c r="EQ95" s="7">
        <f>(1 - 'Initial absorption'!$M95)*EJ95</f>
        <v>0</v>
      </c>
      <c r="ER95" s="7">
        <f t="shared" si="181"/>
        <v>0</v>
      </c>
      <c r="ES95" s="7"/>
      <c r="FB95" s="7">
        <f t="shared" si="134"/>
        <v>0</v>
      </c>
      <c r="FC95" s="7">
        <f t="shared" si="135"/>
        <v>0</v>
      </c>
      <c r="FD95" s="7">
        <f t="shared" si="108"/>
        <v>0</v>
      </c>
      <c r="FE95" s="7">
        <f t="shared" si="154"/>
        <v>0</v>
      </c>
      <c r="FF95" s="7"/>
      <c r="FG95" s="7">
        <f t="shared" si="191"/>
        <v>0</v>
      </c>
      <c r="FH95" s="7">
        <f t="shared" si="155"/>
        <v>0</v>
      </c>
      <c r="FI95" s="7">
        <f t="shared" si="137"/>
        <v>0</v>
      </c>
      <c r="FJ95" s="7">
        <f t="shared" si="156"/>
        <v>0</v>
      </c>
      <c r="FL95" s="7">
        <f t="shared" si="182"/>
        <v>0</v>
      </c>
      <c r="FM95" s="7">
        <f t="shared" si="183"/>
        <v>0</v>
      </c>
      <c r="FN95" s="7">
        <f t="shared" si="184"/>
        <v>0</v>
      </c>
      <c r="FO95" s="7"/>
      <c r="FP95" s="7">
        <f t="shared" si="157"/>
        <v>0</v>
      </c>
      <c r="FQ95" s="7">
        <f>'Initial absorption'!$G95*FP95*$E95</f>
        <v>0</v>
      </c>
      <c r="FR95" s="7">
        <f t="shared" si="185"/>
        <v>0</v>
      </c>
      <c r="FS95" s="7">
        <f>'Initial absorption'!$M95*FR95*$I95</f>
        <v>0</v>
      </c>
      <c r="FT95" s="7"/>
      <c r="FU95" s="7">
        <f t="shared" si="186"/>
        <v>0</v>
      </c>
      <c r="FV95" s="7">
        <f t="shared" si="94"/>
        <v>0</v>
      </c>
      <c r="FW95" s="7">
        <f t="shared" si="138"/>
        <v>0</v>
      </c>
      <c r="FX95" s="7"/>
      <c r="FY95" s="7">
        <f>(1 - 'Initial absorption'!$M95)*FR95</f>
        <v>0</v>
      </c>
      <c r="FZ95" s="7">
        <f t="shared" si="187"/>
        <v>0</v>
      </c>
      <c r="GA95" s="7"/>
    </row>
    <row r="96" spans="3:183" x14ac:dyDescent="0.25">
      <c r="C96">
        <v>750</v>
      </c>
      <c r="D96">
        <f>'Input spectra'!B96</f>
        <v>0</v>
      </c>
      <c r="E96">
        <f>'Initial absorption'!I96</f>
        <v>0</v>
      </c>
      <c r="F96">
        <f>'Input spectra'!C96</f>
        <v>0</v>
      </c>
      <c r="G96">
        <f t="shared" si="158"/>
        <v>0</v>
      </c>
      <c r="H96">
        <f>'Input spectra'!D96</f>
        <v>0</v>
      </c>
      <c r="I96">
        <f>'Initial absorption'!O96</f>
        <v>0</v>
      </c>
      <c r="J96">
        <f>'Input spectra'!E96</f>
        <v>0</v>
      </c>
      <c r="K96">
        <f t="shared" si="159"/>
        <v>0</v>
      </c>
      <c r="M96">
        <f>'Reaching edge prob after ems 1'!$EZ97</f>
        <v>0.87780925254716424</v>
      </c>
      <c r="N96">
        <f>'Reaching edge prob after ems 2'!$EZ97</f>
        <v>0.87780925254716424</v>
      </c>
      <c r="O96">
        <f>1-EXP(-'Reaching edge prob after ems 1'!FC97*_k_in_ec_correction*($D96*_c1+'Input spectra'!S96))</f>
        <v>1.2486039278997163E-2</v>
      </c>
      <c r="P96">
        <f>1-EXP(-(_t-'Reaching edge prob after ems 1'!FC97)*_k_in_ec_correction*($D96*_c1+'Input spectra'!S96))</f>
        <v>1.2629030793580798E-2</v>
      </c>
      <c r="Q96">
        <f>1-EXP(-'Reaching edge prob after ems 2'!FC97*_k_in_ec_correction*($H96*_c2+'Input spectra'!S96))</f>
        <v>1.2486039278997163E-2</v>
      </c>
      <c r="R96">
        <f>1-EXP(-(_t-'Reaching edge prob after ems 2'!FC97)*_k_in_ec_correction*($H96*_c2+'Input spectra'!S96))</f>
        <v>1.2629030793580798E-2</v>
      </c>
      <c r="S96" s="16"/>
      <c r="T96" s="16"/>
      <c r="V96" s="7">
        <f t="shared" si="109"/>
        <v>0</v>
      </c>
      <c r="W96" s="7">
        <f t="shared" si="110"/>
        <v>0</v>
      </c>
      <c r="X96" s="7">
        <f t="shared" si="111"/>
        <v>0</v>
      </c>
      <c r="Y96" s="7">
        <f t="shared" si="139"/>
        <v>0</v>
      </c>
      <c r="Z96" s="7"/>
      <c r="AA96" s="7">
        <f t="shared" si="112"/>
        <v>0</v>
      </c>
      <c r="AB96" s="7">
        <f t="shared" si="113"/>
        <v>0</v>
      </c>
      <c r="AC96" s="7">
        <f t="shared" si="114"/>
        <v>0</v>
      </c>
      <c r="AD96" s="7">
        <f t="shared" si="140"/>
        <v>0</v>
      </c>
      <c r="AF96" s="7">
        <f t="shared" si="115"/>
        <v>0</v>
      </c>
      <c r="AG96" s="7">
        <f t="shared" si="160"/>
        <v>0</v>
      </c>
      <c r="AH96" s="7">
        <f t="shared" si="116"/>
        <v>0</v>
      </c>
      <c r="AI96" s="7"/>
      <c r="AJ96" s="7">
        <f t="shared" si="141"/>
        <v>0</v>
      </c>
      <c r="AK96" s="7">
        <f>'Initial absorption'!$G96*AJ96*$E96</f>
        <v>0</v>
      </c>
      <c r="AL96" s="7">
        <f t="shared" si="161"/>
        <v>0</v>
      </c>
      <c r="AM96" s="7">
        <f>'Initial absorption'!$M96*AL96*$I96</f>
        <v>0</v>
      </c>
      <c r="AN96" s="7"/>
      <c r="AO96" s="7">
        <f t="shared" si="117"/>
        <v>0</v>
      </c>
      <c r="AP96" s="7">
        <f t="shared" si="162"/>
        <v>0</v>
      </c>
      <c r="AQ96" s="7">
        <f t="shared" si="118"/>
        <v>0</v>
      </c>
      <c r="AR96" s="7"/>
      <c r="AS96" s="7">
        <f>(1 - 'Initial absorption'!$M96)*AL96</f>
        <v>0</v>
      </c>
      <c r="AT96" s="7">
        <f t="shared" si="163"/>
        <v>0</v>
      </c>
      <c r="AU96" s="7"/>
      <c r="BD96" s="7">
        <f t="shared" si="119"/>
        <v>0</v>
      </c>
      <c r="BE96" s="7">
        <f t="shared" si="120"/>
        <v>0</v>
      </c>
      <c r="BF96" s="7">
        <f t="shared" si="105"/>
        <v>0</v>
      </c>
      <c r="BG96" s="7">
        <f t="shared" si="142"/>
        <v>0</v>
      </c>
      <c r="BH96" s="7"/>
      <c r="BI96" s="7">
        <f t="shared" si="188"/>
        <v>0</v>
      </c>
      <c r="BJ96" s="7">
        <f t="shared" si="143"/>
        <v>0</v>
      </c>
      <c r="BK96" s="7">
        <f t="shared" si="122"/>
        <v>0</v>
      </c>
      <c r="BL96" s="7">
        <f t="shared" si="144"/>
        <v>0</v>
      </c>
      <c r="BN96" s="7">
        <f t="shared" si="164"/>
        <v>0</v>
      </c>
      <c r="BO96" s="7">
        <f t="shared" si="165"/>
        <v>0</v>
      </c>
      <c r="BP96" s="7">
        <f t="shared" si="166"/>
        <v>0</v>
      </c>
      <c r="BQ96" s="7"/>
      <c r="BR96" s="7">
        <f t="shared" si="145"/>
        <v>0</v>
      </c>
      <c r="BS96" s="7">
        <f>'Initial absorption'!$G96*BR96*$E96</f>
        <v>0</v>
      </c>
      <c r="BT96" s="7">
        <f t="shared" si="167"/>
        <v>0</v>
      </c>
      <c r="BU96" s="7">
        <f>'Initial absorption'!$M96*BT96*$I96</f>
        <v>0</v>
      </c>
      <c r="BV96" s="7"/>
      <c r="BW96" s="7">
        <f t="shared" si="168"/>
        <v>0</v>
      </c>
      <c r="BX96" s="7">
        <f t="shared" si="91"/>
        <v>0</v>
      </c>
      <c r="BY96" s="7">
        <f t="shared" si="123"/>
        <v>0</v>
      </c>
      <c r="BZ96" s="7"/>
      <c r="CA96" s="7">
        <f>(1 - 'Initial absorption'!$M96)*BT96</f>
        <v>0</v>
      </c>
      <c r="CB96" s="7">
        <f t="shared" si="169"/>
        <v>0</v>
      </c>
      <c r="CC96" s="7"/>
      <c r="CL96" s="7">
        <f t="shared" si="124"/>
        <v>0</v>
      </c>
      <c r="CM96" s="7">
        <f t="shared" si="125"/>
        <v>0</v>
      </c>
      <c r="CN96" s="7">
        <f t="shared" si="106"/>
        <v>0</v>
      </c>
      <c r="CO96" s="7">
        <f t="shared" si="146"/>
        <v>0</v>
      </c>
      <c r="CP96" s="7"/>
      <c r="CQ96" s="7">
        <f t="shared" si="189"/>
        <v>0</v>
      </c>
      <c r="CR96" s="7">
        <f t="shared" si="147"/>
        <v>0</v>
      </c>
      <c r="CS96" s="7">
        <f t="shared" si="127"/>
        <v>0</v>
      </c>
      <c r="CT96" s="7">
        <f t="shared" si="148"/>
        <v>0</v>
      </c>
      <c r="CV96" s="7">
        <f t="shared" si="170"/>
        <v>0</v>
      </c>
      <c r="CW96" s="7">
        <f t="shared" si="171"/>
        <v>0</v>
      </c>
      <c r="CX96" s="7">
        <f t="shared" si="172"/>
        <v>0</v>
      </c>
      <c r="CY96" s="7"/>
      <c r="CZ96" s="7">
        <f t="shared" si="149"/>
        <v>0</v>
      </c>
      <c r="DA96" s="7">
        <f>'Initial absorption'!$G96*CZ96*$E96</f>
        <v>0</v>
      </c>
      <c r="DB96" s="7">
        <f t="shared" si="173"/>
        <v>0</v>
      </c>
      <c r="DC96" s="7">
        <f>'Initial absorption'!$M96*DB96*$I96</f>
        <v>0</v>
      </c>
      <c r="DD96" s="7"/>
      <c r="DE96" s="7">
        <f t="shared" si="174"/>
        <v>0</v>
      </c>
      <c r="DF96" s="7">
        <f t="shared" si="92"/>
        <v>0</v>
      </c>
      <c r="DG96" s="7">
        <f t="shared" si="128"/>
        <v>0</v>
      </c>
      <c r="DH96" s="7"/>
      <c r="DI96" s="7">
        <f>(1 - 'Initial absorption'!$M96)*DB96</f>
        <v>0</v>
      </c>
      <c r="DJ96" s="7">
        <f t="shared" si="175"/>
        <v>0</v>
      </c>
      <c r="DK96" s="7"/>
      <c r="DT96" s="7">
        <f t="shared" si="129"/>
        <v>0</v>
      </c>
      <c r="DU96" s="7">
        <f t="shared" si="130"/>
        <v>0</v>
      </c>
      <c r="DV96" s="7">
        <f t="shared" si="107"/>
        <v>0</v>
      </c>
      <c r="DW96" s="7">
        <f t="shared" si="150"/>
        <v>0</v>
      </c>
      <c r="DX96" s="7"/>
      <c r="DY96" s="7">
        <f t="shared" si="190"/>
        <v>0</v>
      </c>
      <c r="DZ96" s="7">
        <f t="shared" si="151"/>
        <v>0</v>
      </c>
      <c r="EA96" s="7">
        <f t="shared" si="132"/>
        <v>0</v>
      </c>
      <c r="EB96" s="7">
        <f t="shared" si="152"/>
        <v>0</v>
      </c>
      <c r="ED96" s="7">
        <f t="shared" si="176"/>
        <v>0</v>
      </c>
      <c r="EE96" s="7">
        <f t="shared" si="177"/>
        <v>0</v>
      </c>
      <c r="EF96" s="7">
        <f t="shared" si="178"/>
        <v>0</v>
      </c>
      <c r="EG96" s="7"/>
      <c r="EH96" s="7">
        <f t="shared" si="153"/>
        <v>0</v>
      </c>
      <c r="EI96" s="7">
        <f>'Initial absorption'!$G96*EH96*$E96</f>
        <v>0</v>
      </c>
      <c r="EJ96" s="7">
        <f t="shared" si="179"/>
        <v>0</v>
      </c>
      <c r="EK96" s="7">
        <f>'Initial absorption'!$M96*EJ96*$I96</f>
        <v>0</v>
      </c>
      <c r="EL96" s="7"/>
      <c r="EM96" s="7">
        <f t="shared" si="180"/>
        <v>0</v>
      </c>
      <c r="EN96" s="7">
        <f t="shared" si="93"/>
        <v>0</v>
      </c>
      <c r="EO96" s="7">
        <f t="shared" si="133"/>
        <v>0</v>
      </c>
      <c r="EP96" s="7"/>
      <c r="EQ96" s="7">
        <f>(1 - 'Initial absorption'!$M96)*EJ96</f>
        <v>0</v>
      </c>
      <c r="ER96" s="7">
        <f t="shared" si="181"/>
        <v>0</v>
      </c>
      <c r="ES96" s="7"/>
      <c r="FB96" s="7">
        <f t="shared" si="134"/>
        <v>0</v>
      </c>
      <c r="FC96" s="7">
        <f t="shared" si="135"/>
        <v>0</v>
      </c>
      <c r="FD96" s="7">
        <f t="shared" si="108"/>
        <v>0</v>
      </c>
      <c r="FE96" s="7">
        <f t="shared" si="154"/>
        <v>0</v>
      </c>
      <c r="FF96" s="7"/>
      <c r="FG96" s="7">
        <f t="shared" si="191"/>
        <v>0</v>
      </c>
      <c r="FH96" s="7">
        <f t="shared" si="155"/>
        <v>0</v>
      </c>
      <c r="FI96" s="7">
        <f t="shared" si="137"/>
        <v>0</v>
      </c>
      <c r="FJ96" s="7">
        <f t="shared" si="156"/>
        <v>0</v>
      </c>
      <c r="FL96" s="7">
        <f t="shared" si="182"/>
        <v>0</v>
      </c>
      <c r="FM96" s="7">
        <f t="shared" si="183"/>
        <v>0</v>
      </c>
      <c r="FN96" s="7">
        <f t="shared" si="184"/>
        <v>0</v>
      </c>
      <c r="FO96" s="7"/>
      <c r="FP96" s="7">
        <f t="shared" si="157"/>
        <v>0</v>
      </c>
      <c r="FQ96" s="7">
        <f>'Initial absorption'!$G96*FP96*$E96</f>
        <v>0</v>
      </c>
      <c r="FR96" s="7">
        <f t="shared" si="185"/>
        <v>0</v>
      </c>
      <c r="FS96" s="7">
        <f>'Initial absorption'!$M96*FR96*$I96</f>
        <v>0</v>
      </c>
      <c r="FT96" s="7"/>
      <c r="FU96" s="7">
        <f t="shared" si="186"/>
        <v>0</v>
      </c>
      <c r="FV96" s="7">
        <f t="shared" si="94"/>
        <v>0</v>
      </c>
      <c r="FW96" s="7">
        <f t="shared" si="138"/>
        <v>0</v>
      </c>
      <c r="FX96" s="7"/>
      <c r="FY96" s="7">
        <f>(1 - 'Initial absorption'!$M96)*FR96</f>
        <v>0</v>
      </c>
      <c r="FZ96" s="7">
        <f t="shared" si="187"/>
        <v>0</v>
      </c>
      <c r="GA96" s="7"/>
    </row>
    <row r="97" spans="3:183" x14ac:dyDescent="0.25">
      <c r="C97">
        <v>755</v>
      </c>
      <c r="D97">
        <f>'Input spectra'!B97</f>
        <v>0</v>
      </c>
      <c r="E97">
        <f>'Initial absorption'!I97</f>
        <v>0</v>
      </c>
      <c r="F97">
        <f>'Input spectra'!C97</f>
        <v>0</v>
      </c>
      <c r="G97">
        <f t="shared" si="158"/>
        <v>0</v>
      </c>
      <c r="H97">
        <f>'Input spectra'!D97</f>
        <v>0</v>
      </c>
      <c r="I97">
        <f>'Initial absorption'!O97</f>
        <v>0</v>
      </c>
      <c r="J97">
        <f>'Input spectra'!E97</f>
        <v>0</v>
      </c>
      <c r="K97">
        <f t="shared" si="159"/>
        <v>0</v>
      </c>
      <c r="M97">
        <f>'Reaching edge prob after ems 1'!$EZ98</f>
        <v>0.8776202383191849</v>
      </c>
      <c r="N97">
        <f>'Reaching edge prob after ems 2'!$EZ98</f>
        <v>0.8776202383191849</v>
      </c>
      <c r="O97">
        <f>1-EXP(-'Reaching edge prob after ems 1'!FC98*_k_in_ec_correction*($D97*_c1+'Input spectra'!S97))</f>
        <v>1.250715608976527E-2</v>
      </c>
      <c r="P97">
        <f>1-EXP(-(_t-'Reaching edge prob after ems 1'!FC98)*_k_in_ec_correction*($D97*_c1+'Input spectra'!S97))</f>
        <v>1.2650634455229515E-2</v>
      </c>
      <c r="Q97">
        <f>1-EXP(-'Reaching edge prob after ems 2'!FC98*_k_in_ec_correction*($H97*_c2+'Input spectra'!S97))</f>
        <v>1.250715608976527E-2</v>
      </c>
      <c r="R97">
        <f>1-EXP(-(_t-'Reaching edge prob after ems 2'!FC98)*_k_in_ec_correction*($H97*_c2+'Input spectra'!S97))</f>
        <v>1.2650634455229515E-2</v>
      </c>
      <c r="S97" s="16"/>
      <c r="T97" s="16"/>
      <c r="V97" s="7">
        <f t="shared" si="109"/>
        <v>0</v>
      </c>
      <c r="W97" s="7">
        <f t="shared" si="110"/>
        <v>0</v>
      </c>
      <c r="X97" s="7">
        <f t="shared" si="111"/>
        <v>0</v>
      </c>
      <c r="Y97" s="7">
        <f t="shared" si="139"/>
        <v>0</v>
      </c>
      <c r="Z97" s="7"/>
      <c r="AA97" s="7">
        <f t="shared" si="112"/>
        <v>0</v>
      </c>
      <c r="AB97" s="7">
        <f t="shared" si="113"/>
        <v>0</v>
      </c>
      <c r="AC97" s="7">
        <f t="shared" si="114"/>
        <v>0</v>
      </c>
      <c r="AD97" s="7">
        <f t="shared" si="140"/>
        <v>0</v>
      </c>
      <c r="AF97" s="7">
        <f t="shared" si="115"/>
        <v>0</v>
      </c>
      <c r="AG97" s="7">
        <f t="shared" si="160"/>
        <v>0</v>
      </c>
      <c r="AH97" s="7">
        <f t="shared" si="116"/>
        <v>0</v>
      </c>
      <c r="AI97" s="7"/>
      <c r="AJ97" s="7">
        <f t="shared" si="141"/>
        <v>0</v>
      </c>
      <c r="AK97" s="7">
        <f>'Initial absorption'!$G97*AJ97*$E97</f>
        <v>0</v>
      </c>
      <c r="AL97" s="7">
        <f t="shared" si="161"/>
        <v>0</v>
      </c>
      <c r="AM97" s="7">
        <f>'Initial absorption'!$M97*AL97*$I97</f>
        <v>0</v>
      </c>
      <c r="AN97" s="7"/>
      <c r="AO97" s="7">
        <f t="shared" si="117"/>
        <v>0</v>
      </c>
      <c r="AP97" s="7">
        <f t="shared" si="162"/>
        <v>0</v>
      </c>
      <c r="AQ97" s="7">
        <f t="shared" si="118"/>
        <v>0</v>
      </c>
      <c r="AR97" s="7"/>
      <c r="AS97" s="7">
        <f>(1 - 'Initial absorption'!$M97)*AL97</f>
        <v>0</v>
      </c>
      <c r="AT97" s="7">
        <f t="shared" si="163"/>
        <v>0</v>
      </c>
      <c r="AU97" s="7"/>
      <c r="BD97" s="7">
        <f t="shared" si="119"/>
        <v>0</v>
      </c>
      <c r="BE97" s="7">
        <f t="shared" si="120"/>
        <v>0</v>
      </c>
      <c r="BF97" s="7">
        <f t="shared" si="105"/>
        <v>0</v>
      </c>
      <c r="BG97" s="7">
        <f t="shared" si="142"/>
        <v>0</v>
      </c>
      <c r="BH97" s="7"/>
      <c r="BI97" s="7">
        <f t="shared" si="188"/>
        <v>0</v>
      </c>
      <c r="BJ97" s="7">
        <f t="shared" si="143"/>
        <v>0</v>
      </c>
      <c r="BK97" s="7">
        <f t="shared" si="122"/>
        <v>0</v>
      </c>
      <c r="BL97" s="7">
        <f t="shared" si="144"/>
        <v>0</v>
      </c>
      <c r="BN97" s="7">
        <f t="shared" si="164"/>
        <v>0</v>
      </c>
      <c r="BO97" s="7">
        <f t="shared" si="165"/>
        <v>0</v>
      </c>
      <c r="BP97" s="7">
        <f t="shared" si="166"/>
        <v>0</v>
      </c>
      <c r="BQ97" s="7"/>
      <c r="BR97" s="7">
        <f t="shared" si="145"/>
        <v>0</v>
      </c>
      <c r="BS97" s="7">
        <f>'Initial absorption'!$G97*BR97*$E97</f>
        <v>0</v>
      </c>
      <c r="BT97" s="7">
        <f t="shared" si="167"/>
        <v>0</v>
      </c>
      <c r="BU97" s="7">
        <f>'Initial absorption'!$M97*BT97*$I97</f>
        <v>0</v>
      </c>
      <c r="BV97" s="7"/>
      <c r="BW97" s="7">
        <f t="shared" si="168"/>
        <v>0</v>
      </c>
      <c r="BX97" s="7">
        <f t="shared" ref="BX97:BX160" si="192">BJ97*$R97*$I97</f>
        <v>0</v>
      </c>
      <c r="BY97" s="7">
        <f t="shared" si="123"/>
        <v>0</v>
      </c>
      <c r="BZ97" s="7"/>
      <c r="CA97" s="7">
        <f>(1 - 'Initial absorption'!$M97)*BT97</f>
        <v>0</v>
      </c>
      <c r="CB97" s="7">
        <f t="shared" si="169"/>
        <v>0</v>
      </c>
      <c r="CC97" s="7"/>
      <c r="CL97" s="7">
        <f t="shared" si="124"/>
        <v>0</v>
      </c>
      <c r="CM97" s="7">
        <f t="shared" si="125"/>
        <v>0</v>
      </c>
      <c r="CN97" s="7">
        <f t="shared" si="106"/>
        <v>0</v>
      </c>
      <c r="CO97" s="7">
        <f t="shared" si="146"/>
        <v>0</v>
      </c>
      <c r="CP97" s="7"/>
      <c r="CQ97" s="7">
        <f t="shared" si="189"/>
        <v>0</v>
      </c>
      <c r="CR97" s="7">
        <f t="shared" si="147"/>
        <v>0</v>
      </c>
      <c r="CS97" s="7">
        <f t="shared" si="127"/>
        <v>0</v>
      </c>
      <c r="CT97" s="7">
        <f t="shared" si="148"/>
        <v>0</v>
      </c>
      <c r="CV97" s="7">
        <f t="shared" si="170"/>
        <v>0</v>
      </c>
      <c r="CW97" s="7">
        <f t="shared" si="171"/>
        <v>0</v>
      </c>
      <c r="CX97" s="7">
        <f t="shared" si="172"/>
        <v>0</v>
      </c>
      <c r="CY97" s="7"/>
      <c r="CZ97" s="7">
        <f t="shared" si="149"/>
        <v>0</v>
      </c>
      <c r="DA97" s="7">
        <f>'Initial absorption'!$G97*CZ97*$E97</f>
        <v>0</v>
      </c>
      <c r="DB97" s="7">
        <f t="shared" si="173"/>
        <v>0</v>
      </c>
      <c r="DC97" s="7">
        <f>'Initial absorption'!$M97*DB97*$I97</f>
        <v>0</v>
      </c>
      <c r="DD97" s="7"/>
      <c r="DE97" s="7">
        <f t="shared" si="174"/>
        <v>0</v>
      </c>
      <c r="DF97" s="7">
        <f t="shared" ref="DF97:DF160" si="193">CR97*$R97*$I97</f>
        <v>0</v>
      </c>
      <c r="DG97" s="7">
        <f t="shared" si="128"/>
        <v>0</v>
      </c>
      <c r="DH97" s="7"/>
      <c r="DI97" s="7">
        <f>(1 - 'Initial absorption'!$M97)*DB97</f>
        <v>0</v>
      </c>
      <c r="DJ97" s="7">
        <f t="shared" si="175"/>
        <v>0</v>
      </c>
      <c r="DK97" s="7"/>
      <c r="DT97" s="7">
        <f t="shared" si="129"/>
        <v>0</v>
      </c>
      <c r="DU97" s="7">
        <f t="shared" si="130"/>
        <v>0</v>
      </c>
      <c r="DV97" s="7">
        <f t="shared" si="107"/>
        <v>0</v>
      </c>
      <c r="DW97" s="7">
        <f t="shared" si="150"/>
        <v>0</v>
      </c>
      <c r="DX97" s="7"/>
      <c r="DY97" s="7">
        <f t="shared" si="190"/>
        <v>0</v>
      </c>
      <c r="DZ97" s="7">
        <f t="shared" si="151"/>
        <v>0</v>
      </c>
      <c r="EA97" s="7">
        <f t="shared" si="132"/>
        <v>0</v>
      </c>
      <c r="EB97" s="7">
        <f t="shared" si="152"/>
        <v>0</v>
      </c>
      <c r="ED97" s="7">
        <f t="shared" si="176"/>
        <v>0</v>
      </c>
      <c r="EE97" s="7">
        <f t="shared" si="177"/>
        <v>0</v>
      </c>
      <c r="EF97" s="7">
        <f t="shared" si="178"/>
        <v>0</v>
      </c>
      <c r="EG97" s="7"/>
      <c r="EH97" s="7">
        <f t="shared" si="153"/>
        <v>0</v>
      </c>
      <c r="EI97" s="7">
        <f>'Initial absorption'!$G97*EH97*$E97</f>
        <v>0</v>
      </c>
      <c r="EJ97" s="7">
        <f t="shared" si="179"/>
        <v>0</v>
      </c>
      <c r="EK97" s="7">
        <f>'Initial absorption'!$M97*EJ97*$I97</f>
        <v>0</v>
      </c>
      <c r="EL97" s="7"/>
      <c r="EM97" s="7">
        <f t="shared" si="180"/>
        <v>0</v>
      </c>
      <c r="EN97" s="7">
        <f t="shared" ref="EN97:EN160" si="194">DZ97*$R97*$I97</f>
        <v>0</v>
      </c>
      <c r="EO97" s="7">
        <f t="shared" si="133"/>
        <v>0</v>
      </c>
      <c r="EP97" s="7"/>
      <c r="EQ97" s="7">
        <f>(1 - 'Initial absorption'!$M97)*EJ97</f>
        <v>0</v>
      </c>
      <c r="ER97" s="7">
        <f t="shared" si="181"/>
        <v>0</v>
      </c>
      <c r="ES97" s="7"/>
      <c r="FB97" s="7">
        <f t="shared" si="134"/>
        <v>0</v>
      </c>
      <c r="FC97" s="7">
        <f t="shared" si="135"/>
        <v>0</v>
      </c>
      <c r="FD97" s="7">
        <f t="shared" si="108"/>
        <v>0</v>
      </c>
      <c r="FE97" s="7">
        <f t="shared" si="154"/>
        <v>0</v>
      </c>
      <c r="FF97" s="7"/>
      <c r="FG97" s="7">
        <f t="shared" si="191"/>
        <v>0</v>
      </c>
      <c r="FH97" s="7">
        <f t="shared" si="155"/>
        <v>0</v>
      </c>
      <c r="FI97" s="7">
        <f t="shared" si="137"/>
        <v>0</v>
      </c>
      <c r="FJ97" s="7">
        <f t="shared" si="156"/>
        <v>0</v>
      </c>
      <c r="FL97" s="7">
        <f t="shared" si="182"/>
        <v>0</v>
      </c>
      <c r="FM97" s="7">
        <f t="shared" si="183"/>
        <v>0</v>
      </c>
      <c r="FN97" s="7">
        <f t="shared" si="184"/>
        <v>0</v>
      </c>
      <c r="FO97" s="7"/>
      <c r="FP97" s="7">
        <f t="shared" si="157"/>
        <v>0</v>
      </c>
      <c r="FQ97" s="7">
        <f>'Initial absorption'!$G97*FP97*$E97</f>
        <v>0</v>
      </c>
      <c r="FR97" s="7">
        <f t="shared" si="185"/>
        <v>0</v>
      </c>
      <c r="FS97" s="7">
        <f>'Initial absorption'!$M97*FR97*$I97</f>
        <v>0</v>
      </c>
      <c r="FT97" s="7"/>
      <c r="FU97" s="7">
        <f t="shared" si="186"/>
        <v>0</v>
      </c>
      <c r="FV97" s="7">
        <f t="shared" ref="FV97:FV160" si="195">FH97*$R97*$I97</f>
        <v>0</v>
      </c>
      <c r="FW97" s="7">
        <f t="shared" si="138"/>
        <v>0</v>
      </c>
      <c r="FX97" s="7"/>
      <c r="FY97" s="7">
        <f>(1 - 'Initial absorption'!$M97)*FR97</f>
        <v>0</v>
      </c>
      <c r="FZ97" s="7">
        <f t="shared" si="187"/>
        <v>0</v>
      </c>
      <c r="GA97" s="7"/>
    </row>
    <row r="98" spans="3:183" x14ac:dyDescent="0.25">
      <c r="C98">
        <v>760</v>
      </c>
      <c r="D98">
        <f>'Input spectra'!B98</f>
        <v>0</v>
      </c>
      <c r="E98">
        <f>'Initial absorption'!I98</f>
        <v>0</v>
      </c>
      <c r="F98">
        <f>'Input spectra'!C98</f>
        <v>0</v>
      </c>
      <c r="G98">
        <f t="shared" si="158"/>
        <v>0</v>
      </c>
      <c r="H98">
        <f>'Input spectra'!D98</f>
        <v>0</v>
      </c>
      <c r="I98">
        <f>'Initial absorption'!O98</f>
        <v>0</v>
      </c>
      <c r="J98">
        <f>'Input spectra'!E98</f>
        <v>0</v>
      </c>
      <c r="K98">
        <f t="shared" si="159"/>
        <v>0</v>
      </c>
      <c r="M98">
        <f>'Reaching edge prob after ems 1'!$EZ99</f>
        <v>0.87766966439298588</v>
      </c>
      <c r="N98">
        <f>'Reaching edge prob after ems 2'!$EZ99</f>
        <v>0.87766966439298588</v>
      </c>
      <c r="O98">
        <f>1-EXP(-'Reaching edge prob after ems 1'!FC99*_k_in_ec_correction*($D98*_c1+'Input spectra'!S98))</f>
        <v>1.250163357271028E-2</v>
      </c>
      <c r="P98">
        <f>1-EXP(-(_t-'Reaching edge prob after ems 1'!FC99)*_k_in_ec_correction*($D98*_c1+'Input spectra'!S98))</f>
        <v>1.2644984534999626E-2</v>
      </c>
      <c r="Q98">
        <f>1-EXP(-'Reaching edge prob after ems 2'!FC99*_k_in_ec_correction*($H98*_c2+'Input spectra'!S98))</f>
        <v>1.250163357271028E-2</v>
      </c>
      <c r="R98">
        <f>1-EXP(-(_t-'Reaching edge prob after ems 2'!FC99)*_k_in_ec_correction*($H98*_c2+'Input spectra'!S98))</f>
        <v>1.2644984534999626E-2</v>
      </c>
      <c r="S98" s="16"/>
      <c r="T98" s="16"/>
      <c r="V98" s="7">
        <f t="shared" ref="V98:V129" si="196">T$3*$G98*_ec_loss/2</f>
        <v>0</v>
      </c>
      <c r="W98" s="7">
        <f t="shared" ref="W98:W129" si="197">T$3*$G98*_ec_loss/2</f>
        <v>0</v>
      </c>
      <c r="X98" s="7">
        <f t="shared" ref="X98:X129" si="198">T$3*$G98*(1-_ec_loss)</f>
        <v>0</v>
      </c>
      <c r="Y98" s="7">
        <f t="shared" si="139"/>
        <v>0</v>
      </c>
      <c r="Z98" s="7"/>
      <c r="AA98" s="7">
        <f t="shared" ref="AA98:AA129" si="199">T$4*$K98*_ec_loss/2</f>
        <v>0</v>
      </c>
      <c r="AB98" s="7">
        <f t="shared" ref="AB98:AB129" si="200">T$4*$K98*_ec_loss/2</f>
        <v>0</v>
      </c>
      <c r="AC98" s="7">
        <f t="shared" ref="AC98:AC129" si="201">T$4*$K98*(1-_ec_loss)</f>
        <v>0</v>
      </c>
      <c r="AD98" s="7">
        <f t="shared" si="140"/>
        <v>0</v>
      </c>
      <c r="AF98" s="7">
        <f t="shared" ref="AF98:AF129" si="202">V98*$O98*$E98</f>
        <v>0</v>
      </c>
      <c r="AG98" s="7">
        <f t="shared" si="160"/>
        <v>0</v>
      </c>
      <c r="AH98" s="7">
        <f t="shared" ref="AH98:AH129" si="203">X98*(1-$M98)*$E98</f>
        <v>0</v>
      </c>
      <c r="AI98" s="7"/>
      <c r="AJ98" s="7">
        <f t="shared" si="141"/>
        <v>0</v>
      </c>
      <c r="AK98" s="7">
        <f>'Initial absorption'!$G98*AJ98*$E98</f>
        <v>0</v>
      </c>
      <c r="AL98" s="7">
        <f t="shared" si="161"/>
        <v>0</v>
      </c>
      <c r="AM98" s="7">
        <f>'Initial absorption'!$M98*AL98*$I98</f>
        <v>0</v>
      </c>
      <c r="AN98" s="7"/>
      <c r="AO98" s="7">
        <f t="shared" ref="AO98:AO129" si="204">AA98*$Q98*$I98</f>
        <v>0</v>
      </c>
      <c r="AP98" s="7">
        <f t="shared" si="162"/>
        <v>0</v>
      </c>
      <c r="AQ98" s="7">
        <f t="shared" ref="AQ98:AQ129" si="205">AC98*(1-$N98)*$I98</f>
        <v>0</v>
      </c>
      <c r="AR98" s="7"/>
      <c r="AS98" s="7">
        <f>(1 - 'Initial absorption'!$M98)*AL98</f>
        <v>0</v>
      </c>
      <c r="AT98" s="7">
        <f t="shared" si="163"/>
        <v>0</v>
      </c>
      <c r="AU98" s="7"/>
      <c r="BD98" s="7">
        <f t="shared" si="119"/>
        <v>0</v>
      </c>
      <c r="BE98" s="7">
        <f t="shared" si="120"/>
        <v>0</v>
      </c>
      <c r="BF98" s="7">
        <f t="shared" si="105"/>
        <v>0</v>
      </c>
      <c r="BG98" s="7">
        <f t="shared" si="142"/>
        <v>0</v>
      </c>
      <c r="BH98" s="7"/>
      <c r="BI98" s="7">
        <f t="shared" si="188"/>
        <v>0</v>
      </c>
      <c r="BJ98" s="7">
        <f t="shared" si="143"/>
        <v>0</v>
      </c>
      <c r="BK98" s="7">
        <f t="shared" si="122"/>
        <v>0</v>
      </c>
      <c r="BL98" s="7">
        <f t="shared" si="144"/>
        <v>0</v>
      </c>
      <c r="BN98" s="7">
        <f t="shared" si="164"/>
        <v>0</v>
      </c>
      <c r="BO98" s="7">
        <f t="shared" si="165"/>
        <v>0</v>
      </c>
      <c r="BP98" s="7">
        <f t="shared" si="166"/>
        <v>0</v>
      </c>
      <c r="BQ98" s="7"/>
      <c r="BR98" s="7">
        <f t="shared" si="145"/>
        <v>0</v>
      </c>
      <c r="BS98" s="7">
        <f>'Initial absorption'!$G98*BR98*$E98</f>
        <v>0</v>
      </c>
      <c r="BT98" s="7">
        <f t="shared" si="167"/>
        <v>0</v>
      </c>
      <c r="BU98" s="7">
        <f>'Initial absorption'!$M98*BT98*$I98</f>
        <v>0</v>
      </c>
      <c r="BV98" s="7"/>
      <c r="BW98" s="7">
        <f t="shared" si="168"/>
        <v>0</v>
      </c>
      <c r="BX98" s="7">
        <f t="shared" si="192"/>
        <v>0</v>
      </c>
      <c r="BY98" s="7">
        <f t="shared" si="123"/>
        <v>0</v>
      </c>
      <c r="BZ98" s="7"/>
      <c r="CA98" s="7">
        <f>(1 - 'Initial absorption'!$M98)*BT98</f>
        <v>0</v>
      </c>
      <c r="CB98" s="7">
        <f t="shared" si="169"/>
        <v>0</v>
      </c>
      <c r="CC98" s="7"/>
      <c r="CL98" s="7">
        <f t="shared" si="124"/>
        <v>0</v>
      </c>
      <c r="CM98" s="7">
        <f t="shared" si="125"/>
        <v>0</v>
      </c>
      <c r="CN98" s="7">
        <f t="shared" si="106"/>
        <v>0</v>
      </c>
      <c r="CO98" s="7">
        <f t="shared" si="146"/>
        <v>0</v>
      </c>
      <c r="CP98" s="7"/>
      <c r="CQ98" s="7">
        <f t="shared" si="189"/>
        <v>0</v>
      </c>
      <c r="CR98" s="7">
        <f t="shared" si="147"/>
        <v>0</v>
      </c>
      <c r="CS98" s="7">
        <f t="shared" si="127"/>
        <v>0</v>
      </c>
      <c r="CT98" s="7">
        <f t="shared" si="148"/>
        <v>0</v>
      </c>
      <c r="CV98" s="7">
        <f t="shared" si="170"/>
        <v>0</v>
      </c>
      <c r="CW98" s="7">
        <f t="shared" si="171"/>
        <v>0</v>
      </c>
      <c r="CX98" s="7">
        <f t="shared" si="172"/>
        <v>0</v>
      </c>
      <c r="CY98" s="7"/>
      <c r="CZ98" s="7">
        <f t="shared" si="149"/>
        <v>0</v>
      </c>
      <c r="DA98" s="7">
        <f>'Initial absorption'!$G98*CZ98*$E98</f>
        <v>0</v>
      </c>
      <c r="DB98" s="7">
        <f t="shared" si="173"/>
        <v>0</v>
      </c>
      <c r="DC98" s="7">
        <f>'Initial absorption'!$M98*DB98*$I98</f>
        <v>0</v>
      </c>
      <c r="DD98" s="7"/>
      <c r="DE98" s="7">
        <f t="shared" si="174"/>
        <v>0</v>
      </c>
      <c r="DF98" s="7">
        <f t="shared" si="193"/>
        <v>0</v>
      </c>
      <c r="DG98" s="7">
        <f t="shared" si="128"/>
        <v>0</v>
      </c>
      <c r="DH98" s="7"/>
      <c r="DI98" s="7">
        <f>(1 - 'Initial absorption'!$M98)*DB98</f>
        <v>0</v>
      </c>
      <c r="DJ98" s="7">
        <f t="shared" si="175"/>
        <v>0</v>
      </c>
      <c r="DK98" s="7"/>
      <c r="DT98" s="7">
        <f t="shared" si="129"/>
        <v>0</v>
      </c>
      <c r="DU98" s="7">
        <f t="shared" si="130"/>
        <v>0</v>
      </c>
      <c r="DV98" s="7">
        <f t="shared" si="107"/>
        <v>0</v>
      </c>
      <c r="DW98" s="7">
        <f t="shared" si="150"/>
        <v>0</v>
      </c>
      <c r="DX98" s="7"/>
      <c r="DY98" s="7">
        <f t="shared" si="190"/>
        <v>0</v>
      </c>
      <c r="DZ98" s="7">
        <f t="shared" si="151"/>
        <v>0</v>
      </c>
      <c r="EA98" s="7">
        <f t="shared" si="132"/>
        <v>0</v>
      </c>
      <c r="EB98" s="7">
        <f t="shared" si="152"/>
        <v>0</v>
      </c>
      <c r="ED98" s="7">
        <f t="shared" si="176"/>
        <v>0</v>
      </c>
      <c r="EE98" s="7">
        <f t="shared" si="177"/>
        <v>0</v>
      </c>
      <c r="EF98" s="7">
        <f t="shared" si="178"/>
        <v>0</v>
      </c>
      <c r="EG98" s="7"/>
      <c r="EH98" s="7">
        <f t="shared" si="153"/>
        <v>0</v>
      </c>
      <c r="EI98" s="7">
        <f>'Initial absorption'!$G98*EH98*$E98</f>
        <v>0</v>
      </c>
      <c r="EJ98" s="7">
        <f t="shared" si="179"/>
        <v>0</v>
      </c>
      <c r="EK98" s="7">
        <f>'Initial absorption'!$M98*EJ98*$I98</f>
        <v>0</v>
      </c>
      <c r="EL98" s="7"/>
      <c r="EM98" s="7">
        <f t="shared" si="180"/>
        <v>0</v>
      </c>
      <c r="EN98" s="7">
        <f t="shared" si="194"/>
        <v>0</v>
      </c>
      <c r="EO98" s="7">
        <f t="shared" si="133"/>
        <v>0</v>
      </c>
      <c r="EP98" s="7"/>
      <c r="EQ98" s="7">
        <f>(1 - 'Initial absorption'!$M98)*EJ98</f>
        <v>0</v>
      </c>
      <c r="ER98" s="7">
        <f t="shared" si="181"/>
        <v>0</v>
      </c>
      <c r="ES98" s="7"/>
      <c r="FB98" s="7">
        <f t="shared" si="134"/>
        <v>0</v>
      </c>
      <c r="FC98" s="7">
        <f t="shared" si="135"/>
        <v>0</v>
      </c>
      <c r="FD98" s="7">
        <f t="shared" si="108"/>
        <v>0</v>
      </c>
      <c r="FE98" s="7">
        <f t="shared" si="154"/>
        <v>0</v>
      </c>
      <c r="FF98" s="7"/>
      <c r="FG98" s="7">
        <f t="shared" si="191"/>
        <v>0</v>
      </c>
      <c r="FH98" s="7">
        <f t="shared" si="155"/>
        <v>0</v>
      </c>
      <c r="FI98" s="7">
        <f t="shared" si="137"/>
        <v>0</v>
      </c>
      <c r="FJ98" s="7">
        <f t="shared" si="156"/>
        <v>0</v>
      </c>
      <c r="FL98" s="7">
        <f t="shared" si="182"/>
        <v>0</v>
      </c>
      <c r="FM98" s="7">
        <f t="shared" si="183"/>
        <v>0</v>
      </c>
      <c r="FN98" s="7">
        <f t="shared" si="184"/>
        <v>0</v>
      </c>
      <c r="FO98" s="7"/>
      <c r="FP98" s="7">
        <f t="shared" si="157"/>
        <v>0</v>
      </c>
      <c r="FQ98" s="7">
        <f>'Initial absorption'!$G98*FP98*$E98</f>
        <v>0</v>
      </c>
      <c r="FR98" s="7">
        <f t="shared" si="185"/>
        <v>0</v>
      </c>
      <c r="FS98" s="7">
        <f>'Initial absorption'!$M98*FR98*$I98</f>
        <v>0</v>
      </c>
      <c r="FT98" s="7"/>
      <c r="FU98" s="7">
        <f t="shared" si="186"/>
        <v>0</v>
      </c>
      <c r="FV98" s="7">
        <f t="shared" si="195"/>
        <v>0</v>
      </c>
      <c r="FW98" s="7">
        <f t="shared" si="138"/>
        <v>0</v>
      </c>
      <c r="FX98" s="7"/>
      <c r="FY98" s="7">
        <f>(1 - 'Initial absorption'!$M98)*FR98</f>
        <v>0</v>
      </c>
      <c r="FZ98" s="7">
        <f t="shared" si="187"/>
        <v>0</v>
      </c>
      <c r="GA98" s="7"/>
    </row>
    <row r="99" spans="3:183" x14ac:dyDescent="0.25">
      <c r="C99">
        <v>765</v>
      </c>
      <c r="D99">
        <f>'Input spectra'!B99</f>
        <v>0</v>
      </c>
      <c r="E99">
        <f>'Initial absorption'!I99</f>
        <v>0</v>
      </c>
      <c r="F99">
        <f>'Input spectra'!C99</f>
        <v>0</v>
      </c>
      <c r="G99">
        <f t="shared" si="158"/>
        <v>0</v>
      </c>
      <c r="H99">
        <f>'Input spectra'!D99</f>
        <v>0</v>
      </c>
      <c r="I99">
        <f>'Initial absorption'!O99</f>
        <v>0</v>
      </c>
      <c r="J99">
        <f>'Input spectra'!E99</f>
        <v>0</v>
      </c>
      <c r="K99">
        <f t="shared" si="159"/>
        <v>0</v>
      </c>
      <c r="M99">
        <f>'Reaching edge prob after ems 1'!$EZ100</f>
        <v>0.87798292601210493</v>
      </c>
      <c r="N99">
        <f>'Reaching edge prob after ems 2'!$EZ100</f>
        <v>0.87798292601210493</v>
      </c>
      <c r="O99">
        <f>1-EXP(-'Reaching edge prob after ems 1'!FC100*_k_in_ec_correction*($D99*_c1+'Input spectra'!S99))</f>
        <v>1.2466641818357438E-2</v>
      </c>
      <c r="P99">
        <f>1-EXP(-(_t-'Reaching edge prob after ems 1'!FC100)*_k_in_ec_correction*($D99*_c1+'Input spectra'!S99))</f>
        <v>1.2609186859300681E-2</v>
      </c>
      <c r="Q99">
        <f>1-EXP(-'Reaching edge prob after ems 2'!FC100*_k_in_ec_correction*($H99*_c2+'Input spectra'!S99))</f>
        <v>1.2466641818357438E-2</v>
      </c>
      <c r="R99">
        <f>1-EXP(-(_t-'Reaching edge prob after ems 2'!FC100)*_k_in_ec_correction*($H99*_c2+'Input spectra'!S99))</f>
        <v>1.2609186859300681E-2</v>
      </c>
      <c r="S99" s="16"/>
      <c r="T99" s="16"/>
      <c r="V99" s="7">
        <f t="shared" si="196"/>
        <v>0</v>
      </c>
      <c r="W99" s="7">
        <f t="shared" si="197"/>
        <v>0</v>
      </c>
      <c r="X99" s="7">
        <f t="shared" si="198"/>
        <v>0</v>
      </c>
      <c r="Y99" s="7">
        <f t="shared" si="139"/>
        <v>0</v>
      </c>
      <c r="Z99" s="7"/>
      <c r="AA99" s="7">
        <f t="shared" si="199"/>
        <v>0</v>
      </c>
      <c r="AB99" s="7">
        <f t="shared" si="200"/>
        <v>0</v>
      </c>
      <c r="AC99" s="7">
        <f t="shared" si="201"/>
        <v>0</v>
      </c>
      <c r="AD99" s="7">
        <f t="shared" si="140"/>
        <v>0</v>
      </c>
      <c r="AF99" s="7">
        <f t="shared" si="202"/>
        <v>0</v>
      </c>
      <c r="AG99" s="7">
        <f t="shared" si="160"/>
        <v>0</v>
      </c>
      <c r="AH99" s="7">
        <f t="shared" si="203"/>
        <v>0</v>
      </c>
      <c r="AI99" s="7"/>
      <c r="AJ99" s="7">
        <f t="shared" si="141"/>
        <v>0</v>
      </c>
      <c r="AK99" s="7">
        <f>'Initial absorption'!$G99*AJ99*$E99</f>
        <v>0</v>
      </c>
      <c r="AL99" s="7">
        <f t="shared" si="161"/>
        <v>0</v>
      </c>
      <c r="AM99" s="7">
        <f>'Initial absorption'!$M99*AL99*$I99</f>
        <v>0</v>
      </c>
      <c r="AN99" s="7"/>
      <c r="AO99" s="7">
        <f t="shared" si="204"/>
        <v>0</v>
      </c>
      <c r="AP99" s="7">
        <f t="shared" si="162"/>
        <v>0</v>
      </c>
      <c r="AQ99" s="7">
        <f t="shared" si="205"/>
        <v>0</v>
      </c>
      <c r="AR99" s="7"/>
      <c r="AS99" s="7">
        <f>(1 - 'Initial absorption'!$M99)*AL99</f>
        <v>0</v>
      </c>
      <c r="AT99" s="7">
        <f t="shared" si="163"/>
        <v>0</v>
      </c>
      <c r="AU99" s="7"/>
      <c r="BD99" s="7">
        <f t="shared" si="119"/>
        <v>0</v>
      </c>
      <c r="BE99" s="7">
        <f t="shared" si="120"/>
        <v>0</v>
      </c>
      <c r="BF99" s="7">
        <f t="shared" si="105"/>
        <v>0</v>
      </c>
      <c r="BG99" s="7">
        <f t="shared" si="142"/>
        <v>0</v>
      </c>
      <c r="BH99" s="7"/>
      <c r="BI99" s="7">
        <f t="shared" si="188"/>
        <v>0</v>
      </c>
      <c r="BJ99" s="7">
        <f t="shared" si="143"/>
        <v>0</v>
      </c>
      <c r="BK99" s="7">
        <f t="shared" si="122"/>
        <v>0</v>
      </c>
      <c r="BL99" s="7">
        <f t="shared" si="144"/>
        <v>0</v>
      </c>
      <c r="BN99" s="7">
        <f t="shared" si="164"/>
        <v>0</v>
      </c>
      <c r="BO99" s="7">
        <f t="shared" si="165"/>
        <v>0</v>
      </c>
      <c r="BP99" s="7">
        <f t="shared" si="166"/>
        <v>0</v>
      </c>
      <c r="BQ99" s="7"/>
      <c r="BR99" s="7">
        <f t="shared" si="145"/>
        <v>0</v>
      </c>
      <c r="BS99" s="7">
        <f>'Initial absorption'!$G99*BR99*$E99</f>
        <v>0</v>
      </c>
      <c r="BT99" s="7">
        <f t="shared" si="167"/>
        <v>0</v>
      </c>
      <c r="BU99" s="7">
        <f>'Initial absorption'!$M99*BT99*$I99</f>
        <v>0</v>
      </c>
      <c r="BV99" s="7"/>
      <c r="BW99" s="7">
        <f t="shared" si="168"/>
        <v>0</v>
      </c>
      <c r="BX99" s="7">
        <f t="shared" si="192"/>
        <v>0</v>
      </c>
      <c r="BY99" s="7">
        <f t="shared" si="123"/>
        <v>0</v>
      </c>
      <c r="BZ99" s="7"/>
      <c r="CA99" s="7">
        <f>(1 - 'Initial absorption'!$M99)*BT99</f>
        <v>0</v>
      </c>
      <c r="CB99" s="7">
        <f t="shared" si="169"/>
        <v>0</v>
      </c>
      <c r="CC99" s="7"/>
      <c r="CL99" s="7">
        <f t="shared" si="124"/>
        <v>0</v>
      </c>
      <c r="CM99" s="7">
        <f t="shared" si="125"/>
        <v>0</v>
      </c>
      <c r="CN99" s="7">
        <f t="shared" si="106"/>
        <v>0</v>
      </c>
      <c r="CO99" s="7">
        <f t="shared" si="146"/>
        <v>0</v>
      </c>
      <c r="CP99" s="7"/>
      <c r="CQ99" s="7">
        <f t="shared" si="189"/>
        <v>0</v>
      </c>
      <c r="CR99" s="7">
        <f t="shared" si="147"/>
        <v>0</v>
      </c>
      <c r="CS99" s="7">
        <f t="shared" si="127"/>
        <v>0</v>
      </c>
      <c r="CT99" s="7">
        <f t="shared" si="148"/>
        <v>0</v>
      </c>
      <c r="CV99" s="7">
        <f t="shared" si="170"/>
        <v>0</v>
      </c>
      <c r="CW99" s="7">
        <f t="shared" si="171"/>
        <v>0</v>
      </c>
      <c r="CX99" s="7">
        <f t="shared" si="172"/>
        <v>0</v>
      </c>
      <c r="CY99" s="7"/>
      <c r="CZ99" s="7">
        <f t="shared" si="149"/>
        <v>0</v>
      </c>
      <c r="DA99" s="7">
        <f>'Initial absorption'!$G99*CZ99*$E99</f>
        <v>0</v>
      </c>
      <c r="DB99" s="7">
        <f t="shared" si="173"/>
        <v>0</v>
      </c>
      <c r="DC99" s="7">
        <f>'Initial absorption'!$M99*DB99*$I99</f>
        <v>0</v>
      </c>
      <c r="DD99" s="7"/>
      <c r="DE99" s="7">
        <f t="shared" si="174"/>
        <v>0</v>
      </c>
      <c r="DF99" s="7">
        <f t="shared" si="193"/>
        <v>0</v>
      </c>
      <c r="DG99" s="7">
        <f t="shared" si="128"/>
        <v>0</v>
      </c>
      <c r="DH99" s="7"/>
      <c r="DI99" s="7">
        <f>(1 - 'Initial absorption'!$M99)*DB99</f>
        <v>0</v>
      </c>
      <c r="DJ99" s="7">
        <f t="shared" si="175"/>
        <v>0</v>
      </c>
      <c r="DK99" s="7"/>
      <c r="DT99" s="7">
        <f t="shared" si="129"/>
        <v>0</v>
      </c>
      <c r="DU99" s="7">
        <f t="shared" si="130"/>
        <v>0</v>
      </c>
      <c r="DV99" s="7">
        <f t="shared" si="107"/>
        <v>0</v>
      </c>
      <c r="DW99" s="7">
        <f t="shared" si="150"/>
        <v>0</v>
      </c>
      <c r="DX99" s="7"/>
      <c r="DY99" s="7">
        <f t="shared" si="190"/>
        <v>0</v>
      </c>
      <c r="DZ99" s="7">
        <f t="shared" si="151"/>
        <v>0</v>
      </c>
      <c r="EA99" s="7">
        <f t="shared" si="132"/>
        <v>0</v>
      </c>
      <c r="EB99" s="7">
        <f t="shared" si="152"/>
        <v>0</v>
      </c>
      <c r="ED99" s="7">
        <f t="shared" si="176"/>
        <v>0</v>
      </c>
      <c r="EE99" s="7">
        <f t="shared" si="177"/>
        <v>0</v>
      </c>
      <c r="EF99" s="7">
        <f t="shared" si="178"/>
        <v>0</v>
      </c>
      <c r="EG99" s="7"/>
      <c r="EH99" s="7">
        <f t="shared" si="153"/>
        <v>0</v>
      </c>
      <c r="EI99" s="7">
        <f>'Initial absorption'!$G99*EH99*$E99</f>
        <v>0</v>
      </c>
      <c r="EJ99" s="7">
        <f t="shared" si="179"/>
        <v>0</v>
      </c>
      <c r="EK99" s="7">
        <f>'Initial absorption'!$M99*EJ99*$I99</f>
        <v>0</v>
      </c>
      <c r="EL99" s="7"/>
      <c r="EM99" s="7">
        <f t="shared" si="180"/>
        <v>0</v>
      </c>
      <c r="EN99" s="7">
        <f t="shared" si="194"/>
        <v>0</v>
      </c>
      <c r="EO99" s="7">
        <f t="shared" si="133"/>
        <v>0</v>
      </c>
      <c r="EP99" s="7"/>
      <c r="EQ99" s="7">
        <f>(1 - 'Initial absorption'!$M99)*EJ99</f>
        <v>0</v>
      </c>
      <c r="ER99" s="7">
        <f t="shared" si="181"/>
        <v>0</v>
      </c>
      <c r="ES99" s="7"/>
      <c r="FB99" s="7">
        <f t="shared" si="134"/>
        <v>0</v>
      </c>
      <c r="FC99" s="7">
        <f t="shared" si="135"/>
        <v>0</v>
      </c>
      <c r="FD99" s="7">
        <f t="shared" si="108"/>
        <v>0</v>
      </c>
      <c r="FE99" s="7">
        <f t="shared" si="154"/>
        <v>0</v>
      </c>
      <c r="FF99" s="7"/>
      <c r="FG99" s="7">
        <f t="shared" si="191"/>
        <v>0</v>
      </c>
      <c r="FH99" s="7">
        <f t="shared" si="155"/>
        <v>0</v>
      </c>
      <c r="FI99" s="7">
        <f t="shared" si="137"/>
        <v>0</v>
      </c>
      <c r="FJ99" s="7">
        <f t="shared" si="156"/>
        <v>0</v>
      </c>
      <c r="FL99" s="7">
        <f t="shared" si="182"/>
        <v>0</v>
      </c>
      <c r="FM99" s="7">
        <f t="shared" si="183"/>
        <v>0</v>
      </c>
      <c r="FN99" s="7">
        <f t="shared" si="184"/>
        <v>0</v>
      </c>
      <c r="FO99" s="7"/>
      <c r="FP99" s="7">
        <f t="shared" si="157"/>
        <v>0</v>
      </c>
      <c r="FQ99" s="7">
        <f>'Initial absorption'!$G99*FP99*$E99</f>
        <v>0</v>
      </c>
      <c r="FR99" s="7">
        <f t="shared" si="185"/>
        <v>0</v>
      </c>
      <c r="FS99" s="7">
        <f>'Initial absorption'!$M99*FR99*$I99</f>
        <v>0</v>
      </c>
      <c r="FT99" s="7"/>
      <c r="FU99" s="7">
        <f t="shared" si="186"/>
        <v>0</v>
      </c>
      <c r="FV99" s="7">
        <f t="shared" si="195"/>
        <v>0</v>
      </c>
      <c r="FW99" s="7">
        <f t="shared" si="138"/>
        <v>0</v>
      </c>
      <c r="FX99" s="7"/>
      <c r="FY99" s="7">
        <f>(1 - 'Initial absorption'!$M99)*FR99</f>
        <v>0</v>
      </c>
      <c r="FZ99" s="7">
        <f t="shared" si="187"/>
        <v>0</v>
      </c>
      <c r="GA99" s="7"/>
    </row>
    <row r="100" spans="3:183" x14ac:dyDescent="0.25">
      <c r="C100">
        <v>770</v>
      </c>
      <c r="D100">
        <f>'Input spectra'!B100</f>
        <v>0</v>
      </c>
      <c r="E100">
        <f>'Initial absorption'!I100</f>
        <v>0</v>
      </c>
      <c r="F100">
        <f>'Input spectra'!C100</f>
        <v>0</v>
      </c>
      <c r="G100">
        <f t="shared" si="158"/>
        <v>0</v>
      </c>
      <c r="H100">
        <f>'Input spectra'!D100</f>
        <v>0</v>
      </c>
      <c r="I100">
        <f>'Initial absorption'!O100</f>
        <v>0</v>
      </c>
      <c r="J100">
        <f>'Input spectra'!E100</f>
        <v>0</v>
      </c>
      <c r="K100">
        <f t="shared" si="159"/>
        <v>0</v>
      </c>
      <c r="M100">
        <f>'Reaching edge prob after ems 1'!$EZ101</f>
        <v>0.87829636162584879</v>
      </c>
      <c r="N100">
        <f>'Reaching edge prob after ems 2'!$EZ101</f>
        <v>0.87829636162584879</v>
      </c>
      <c r="O100">
        <f>1-EXP(-'Reaching edge prob after ems 1'!FC101*_k_in_ec_correction*($D100*_c1+'Input spectra'!S100))</f>
        <v>1.243164767360061E-2</v>
      </c>
      <c r="P100">
        <f>1-EXP(-(_t-'Reaching edge prob after ems 1'!FC101)*_k_in_ec_correction*($D100*_c1+'Input spectra'!S100))</f>
        <v>1.2573389036031224E-2</v>
      </c>
      <c r="Q100">
        <f>1-EXP(-'Reaching edge prob after ems 2'!FC101*_k_in_ec_correction*($H100*_c2+'Input spectra'!S100))</f>
        <v>1.243164767360061E-2</v>
      </c>
      <c r="R100">
        <f>1-EXP(-(_t-'Reaching edge prob after ems 2'!FC101)*_k_in_ec_correction*($H100*_c2+'Input spectra'!S100))</f>
        <v>1.2573389036031224E-2</v>
      </c>
      <c r="S100" s="16"/>
      <c r="T100" s="16"/>
      <c r="V100" s="7">
        <f t="shared" si="196"/>
        <v>0</v>
      </c>
      <c r="W100" s="7">
        <f t="shared" si="197"/>
        <v>0</v>
      </c>
      <c r="X100" s="7">
        <f t="shared" si="198"/>
        <v>0</v>
      </c>
      <c r="Y100" s="7">
        <f t="shared" si="139"/>
        <v>0</v>
      </c>
      <c r="Z100" s="7"/>
      <c r="AA100" s="7">
        <f t="shared" si="199"/>
        <v>0</v>
      </c>
      <c r="AB100" s="7">
        <f t="shared" si="200"/>
        <v>0</v>
      </c>
      <c r="AC100" s="7">
        <f t="shared" si="201"/>
        <v>0</v>
      </c>
      <c r="AD100" s="7">
        <f t="shared" si="140"/>
        <v>0</v>
      </c>
      <c r="AF100" s="7">
        <f t="shared" si="202"/>
        <v>0</v>
      </c>
      <c r="AG100" s="7">
        <f t="shared" si="160"/>
        <v>0</v>
      </c>
      <c r="AH100" s="7">
        <f t="shared" si="203"/>
        <v>0</v>
      </c>
      <c r="AI100" s="7"/>
      <c r="AJ100" s="7">
        <f t="shared" si="141"/>
        <v>0</v>
      </c>
      <c r="AK100" s="7">
        <f>'Initial absorption'!$G100*AJ100*$E100</f>
        <v>0</v>
      </c>
      <c r="AL100" s="7">
        <f t="shared" si="161"/>
        <v>0</v>
      </c>
      <c r="AM100" s="7">
        <f>'Initial absorption'!$M100*AL100*$I100</f>
        <v>0</v>
      </c>
      <c r="AN100" s="7"/>
      <c r="AO100" s="7">
        <f t="shared" si="204"/>
        <v>0</v>
      </c>
      <c r="AP100" s="7">
        <f t="shared" si="162"/>
        <v>0</v>
      </c>
      <c r="AQ100" s="7">
        <f t="shared" si="205"/>
        <v>0</v>
      </c>
      <c r="AR100" s="7"/>
      <c r="AS100" s="7">
        <f>(1 - 'Initial absorption'!$M100)*AL100</f>
        <v>0</v>
      </c>
      <c r="AT100" s="7">
        <f t="shared" si="163"/>
        <v>0</v>
      </c>
      <c r="AU100" s="7"/>
      <c r="BD100" s="7">
        <f t="shared" si="119"/>
        <v>0</v>
      </c>
      <c r="BE100" s="7">
        <f t="shared" si="120"/>
        <v>0</v>
      </c>
      <c r="BF100" s="7">
        <f t="shared" si="105"/>
        <v>0</v>
      </c>
      <c r="BG100" s="7">
        <f t="shared" si="142"/>
        <v>0</v>
      </c>
      <c r="BH100" s="7"/>
      <c r="BI100" s="7">
        <f t="shared" si="188"/>
        <v>0</v>
      </c>
      <c r="BJ100" s="7">
        <f t="shared" si="143"/>
        <v>0</v>
      </c>
      <c r="BK100" s="7">
        <f t="shared" si="122"/>
        <v>0</v>
      </c>
      <c r="BL100" s="7">
        <f t="shared" si="144"/>
        <v>0</v>
      </c>
      <c r="BN100" s="7">
        <f t="shared" si="164"/>
        <v>0</v>
      </c>
      <c r="BO100" s="7">
        <f t="shared" si="165"/>
        <v>0</v>
      </c>
      <c r="BP100" s="7">
        <f t="shared" si="166"/>
        <v>0</v>
      </c>
      <c r="BQ100" s="7"/>
      <c r="BR100" s="7">
        <f t="shared" si="145"/>
        <v>0</v>
      </c>
      <c r="BS100" s="7">
        <f>'Initial absorption'!$G100*BR100*$E100</f>
        <v>0</v>
      </c>
      <c r="BT100" s="7">
        <f t="shared" si="167"/>
        <v>0</v>
      </c>
      <c r="BU100" s="7">
        <f>'Initial absorption'!$M100*BT100*$I100</f>
        <v>0</v>
      </c>
      <c r="BV100" s="7"/>
      <c r="BW100" s="7">
        <f t="shared" si="168"/>
        <v>0</v>
      </c>
      <c r="BX100" s="7">
        <f t="shared" si="192"/>
        <v>0</v>
      </c>
      <c r="BY100" s="7">
        <f t="shared" si="123"/>
        <v>0</v>
      </c>
      <c r="BZ100" s="7"/>
      <c r="CA100" s="7">
        <f>(1 - 'Initial absorption'!$M100)*BT100</f>
        <v>0</v>
      </c>
      <c r="CB100" s="7">
        <f t="shared" si="169"/>
        <v>0</v>
      </c>
      <c r="CC100" s="7"/>
      <c r="CL100" s="7">
        <f t="shared" si="124"/>
        <v>0</v>
      </c>
      <c r="CM100" s="7">
        <f t="shared" si="125"/>
        <v>0</v>
      </c>
      <c r="CN100" s="7">
        <f t="shared" si="106"/>
        <v>0</v>
      </c>
      <c r="CO100" s="7">
        <f t="shared" si="146"/>
        <v>0</v>
      </c>
      <c r="CP100" s="7"/>
      <c r="CQ100" s="7">
        <f t="shared" si="189"/>
        <v>0</v>
      </c>
      <c r="CR100" s="7">
        <f t="shared" si="147"/>
        <v>0</v>
      </c>
      <c r="CS100" s="7">
        <f t="shared" si="127"/>
        <v>0</v>
      </c>
      <c r="CT100" s="7">
        <f t="shared" si="148"/>
        <v>0</v>
      </c>
      <c r="CV100" s="7">
        <f t="shared" si="170"/>
        <v>0</v>
      </c>
      <c r="CW100" s="7">
        <f t="shared" si="171"/>
        <v>0</v>
      </c>
      <c r="CX100" s="7">
        <f t="shared" si="172"/>
        <v>0</v>
      </c>
      <c r="CY100" s="7"/>
      <c r="CZ100" s="7">
        <f t="shared" si="149"/>
        <v>0</v>
      </c>
      <c r="DA100" s="7">
        <f>'Initial absorption'!$G100*CZ100*$E100</f>
        <v>0</v>
      </c>
      <c r="DB100" s="7">
        <f t="shared" si="173"/>
        <v>0</v>
      </c>
      <c r="DC100" s="7">
        <f>'Initial absorption'!$M100*DB100*$I100</f>
        <v>0</v>
      </c>
      <c r="DD100" s="7"/>
      <c r="DE100" s="7">
        <f t="shared" si="174"/>
        <v>0</v>
      </c>
      <c r="DF100" s="7">
        <f t="shared" si="193"/>
        <v>0</v>
      </c>
      <c r="DG100" s="7">
        <f t="shared" si="128"/>
        <v>0</v>
      </c>
      <c r="DH100" s="7"/>
      <c r="DI100" s="7">
        <f>(1 - 'Initial absorption'!$M100)*DB100</f>
        <v>0</v>
      </c>
      <c r="DJ100" s="7">
        <f t="shared" si="175"/>
        <v>0</v>
      </c>
      <c r="DK100" s="7"/>
      <c r="DT100" s="7">
        <f t="shared" si="129"/>
        <v>0</v>
      </c>
      <c r="DU100" s="7">
        <f t="shared" si="130"/>
        <v>0</v>
      </c>
      <c r="DV100" s="7">
        <f t="shared" si="107"/>
        <v>0</v>
      </c>
      <c r="DW100" s="7">
        <f t="shared" si="150"/>
        <v>0</v>
      </c>
      <c r="DX100" s="7"/>
      <c r="DY100" s="7">
        <f t="shared" si="190"/>
        <v>0</v>
      </c>
      <c r="DZ100" s="7">
        <f t="shared" si="151"/>
        <v>0</v>
      </c>
      <c r="EA100" s="7">
        <f t="shared" si="132"/>
        <v>0</v>
      </c>
      <c r="EB100" s="7">
        <f t="shared" si="152"/>
        <v>0</v>
      </c>
      <c r="ED100" s="7">
        <f t="shared" si="176"/>
        <v>0</v>
      </c>
      <c r="EE100" s="7">
        <f t="shared" si="177"/>
        <v>0</v>
      </c>
      <c r="EF100" s="7">
        <f t="shared" si="178"/>
        <v>0</v>
      </c>
      <c r="EG100" s="7"/>
      <c r="EH100" s="7">
        <f t="shared" si="153"/>
        <v>0</v>
      </c>
      <c r="EI100" s="7">
        <f>'Initial absorption'!$G100*EH100*$E100</f>
        <v>0</v>
      </c>
      <c r="EJ100" s="7">
        <f t="shared" si="179"/>
        <v>0</v>
      </c>
      <c r="EK100" s="7">
        <f>'Initial absorption'!$M100*EJ100*$I100</f>
        <v>0</v>
      </c>
      <c r="EL100" s="7"/>
      <c r="EM100" s="7">
        <f t="shared" si="180"/>
        <v>0</v>
      </c>
      <c r="EN100" s="7">
        <f t="shared" si="194"/>
        <v>0</v>
      </c>
      <c r="EO100" s="7">
        <f t="shared" si="133"/>
        <v>0</v>
      </c>
      <c r="EP100" s="7"/>
      <c r="EQ100" s="7">
        <f>(1 - 'Initial absorption'!$M100)*EJ100</f>
        <v>0</v>
      </c>
      <c r="ER100" s="7">
        <f t="shared" si="181"/>
        <v>0</v>
      </c>
      <c r="ES100" s="7"/>
      <c r="FB100" s="7">
        <f t="shared" si="134"/>
        <v>0</v>
      </c>
      <c r="FC100" s="7">
        <f t="shared" si="135"/>
        <v>0</v>
      </c>
      <c r="FD100" s="7">
        <f t="shared" si="108"/>
        <v>0</v>
      </c>
      <c r="FE100" s="7">
        <f t="shared" si="154"/>
        <v>0</v>
      </c>
      <c r="FF100" s="7"/>
      <c r="FG100" s="7">
        <f t="shared" si="191"/>
        <v>0</v>
      </c>
      <c r="FH100" s="7">
        <f t="shared" si="155"/>
        <v>0</v>
      </c>
      <c r="FI100" s="7">
        <f t="shared" si="137"/>
        <v>0</v>
      </c>
      <c r="FJ100" s="7">
        <f t="shared" si="156"/>
        <v>0</v>
      </c>
      <c r="FL100" s="7">
        <f t="shared" si="182"/>
        <v>0</v>
      </c>
      <c r="FM100" s="7">
        <f t="shared" si="183"/>
        <v>0</v>
      </c>
      <c r="FN100" s="7">
        <f t="shared" si="184"/>
        <v>0</v>
      </c>
      <c r="FO100" s="7"/>
      <c r="FP100" s="7">
        <f t="shared" si="157"/>
        <v>0</v>
      </c>
      <c r="FQ100" s="7">
        <f>'Initial absorption'!$G100*FP100*$E100</f>
        <v>0</v>
      </c>
      <c r="FR100" s="7">
        <f t="shared" si="185"/>
        <v>0</v>
      </c>
      <c r="FS100" s="7">
        <f>'Initial absorption'!$M100*FR100*$I100</f>
        <v>0</v>
      </c>
      <c r="FT100" s="7"/>
      <c r="FU100" s="7">
        <f t="shared" si="186"/>
        <v>0</v>
      </c>
      <c r="FV100" s="7">
        <f t="shared" si="195"/>
        <v>0</v>
      </c>
      <c r="FW100" s="7">
        <f t="shared" si="138"/>
        <v>0</v>
      </c>
      <c r="FX100" s="7"/>
      <c r="FY100" s="7">
        <f>(1 - 'Initial absorption'!$M100)*FR100</f>
        <v>0</v>
      </c>
      <c r="FZ100" s="7">
        <f t="shared" si="187"/>
        <v>0</v>
      </c>
      <c r="GA100" s="7"/>
    </row>
    <row r="101" spans="3:183" x14ac:dyDescent="0.25">
      <c r="C101">
        <v>775</v>
      </c>
      <c r="D101">
        <f>'Input spectra'!B101</f>
        <v>0</v>
      </c>
      <c r="E101">
        <f>'Initial absorption'!I101</f>
        <v>0</v>
      </c>
      <c r="F101">
        <f>'Input spectra'!C101</f>
        <v>0</v>
      </c>
      <c r="G101">
        <f t="shared" si="158"/>
        <v>0</v>
      </c>
      <c r="H101">
        <f>'Input spectra'!D101</f>
        <v>0</v>
      </c>
      <c r="I101">
        <f>'Initial absorption'!O101</f>
        <v>0</v>
      </c>
      <c r="J101">
        <f>'Input spectra'!E101</f>
        <v>0</v>
      </c>
      <c r="K101">
        <f t="shared" si="159"/>
        <v>0</v>
      </c>
      <c r="M101">
        <f>'Reaching edge prob after ems 1'!$EZ102</f>
        <v>0.87860997135471119</v>
      </c>
      <c r="N101">
        <f>'Reaching edge prob after ems 2'!$EZ102</f>
        <v>0.87860997135471119</v>
      </c>
      <c r="O101">
        <f>1-EXP(-'Reaching edge prob after ems 1'!FC102*_k_in_ec_correction*($D101*_c1+'Input spectra'!S101))</f>
        <v>1.2396651138272374E-2</v>
      </c>
      <c r="P101">
        <f>1-EXP(-(_t-'Reaching edge prob after ems 1'!FC102)*_k_in_ec_correction*($D101*_c1+'Input spectra'!S101))</f>
        <v>1.2537591065270526E-2</v>
      </c>
      <c r="Q101">
        <f>1-EXP(-'Reaching edge prob after ems 2'!FC102*_k_in_ec_correction*($H101*_c2+'Input spectra'!S101))</f>
        <v>1.2396651138272374E-2</v>
      </c>
      <c r="R101">
        <f>1-EXP(-(_t-'Reaching edge prob after ems 2'!FC102)*_k_in_ec_correction*($H101*_c2+'Input spectra'!S101))</f>
        <v>1.2537591065270526E-2</v>
      </c>
      <c r="S101" s="16"/>
      <c r="T101" s="16"/>
      <c r="V101" s="7">
        <f t="shared" si="196"/>
        <v>0</v>
      </c>
      <c r="W101" s="7">
        <f t="shared" si="197"/>
        <v>0</v>
      </c>
      <c r="X101" s="7">
        <f t="shared" si="198"/>
        <v>0</v>
      </c>
      <c r="Y101" s="7">
        <f t="shared" si="139"/>
        <v>0</v>
      </c>
      <c r="Z101" s="7"/>
      <c r="AA101" s="7">
        <f t="shared" si="199"/>
        <v>0</v>
      </c>
      <c r="AB101" s="7">
        <f t="shared" si="200"/>
        <v>0</v>
      </c>
      <c r="AC101" s="7">
        <f t="shared" si="201"/>
        <v>0</v>
      </c>
      <c r="AD101" s="7">
        <f t="shared" si="140"/>
        <v>0</v>
      </c>
      <c r="AF101" s="7">
        <f t="shared" si="202"/>
        <v>0</v>
      </c>
      <c r="AG101" s="7">
        <f t="shared" si="160"/>
        <v>0</v>
      </c>
      <c r="AH101" s="7">
        <f t="shared" si="203"/>
        <v>0</v>
      </c>
      <c r="AI101" s="7"/>
      <c r="AJ101" s="7">
        <f t="shared" si="141"/>
        <v>0</v>
      </c>
      <c r="AK101" s="7">
        <f>'Initial absorption'!$G101*AJ101*$E101</f>
        <v>0</v>
      </c>
      <c r="AL101" s="7">
        <f t="shared" si="161"/>
        <v>0</v>
      </c>
      <c r="AM101" s="7">
        <f>'Initial absorption'!$M101*AL101*$I101</f>
        <v>0</v>
      </c>
      <c r="AN101" s="7"/>
      <c r="AO101" s="7">
        <f t="shared" si="204"/>
        <v>0</v>
      </c>
      <c r="AP101" s="7">
        <f t="shared" si="162"/>
        <v>0</v>
      </c>
      <c r="AQ101" s="7">
        <f t="shared" si="205"/>
        <v>0</v>
      </c>
      <c r="AR101" s="7"/>
      <c r="AS101" s="7">
        <f>(1 - 'Initial absorption'!$M101)*AL101</f>
        <v>0</v>
      </c>
      <c r="AT101" s="7">
        <f t="shared" si="163"/>
        <v>0</v>
      </c>
      <c r="AU101" s="7"/>
      <c r="BD101" s="7">
        <f t="shared" si="119"/>
        <v>0</v>
      </c>
      <c r="BE101" s="7">
        <f t="shared" si="120"/>
        <v>0</v>
      </c>
      <c r="BF101" s="7">
        <f t="shared" si="105"/>
        <v>0</v>
      </c>
      <c r="BG101" s="7">
        <f t="shared" si="142"/>
        <v>0</v>
      </c>
      <c r="BH101" s="7"/>
      <c r="BI101" s="7">
        <f t="shared" si="188"/>
        <v>0</v>
      </c>
      <c r="BJ101" s="7">
        <f t="shared" si="143"/>
        <v>0</v>
      </c>
      <c r="BK101" s="7">
        <f t="shared" si="122"/>
        <v>0</v>
      </c>
      <c r="BL101" s="7">
        <f t="shared" si="144"/>
        <v>0</v>
      </c>
      <c r="BN101" s="7">
        <f t="shared" si="164"/>
        <v>0</v>
      </c>
      <c r="BO101" s="7">
        <f t="shared" si="165"/>
        <v>0</v>
      </c>
      <c r="BP101" s="7">
        <f t="shared" si="166"/>
        <v>0</v>
      </c>
      <c r="BQ101" s="7"/>
      <c r="BR101" s="7">
        <f t="shared" si="145"/>
        <v>0</v>
      </c>
      <c r="BS101" s="7">
        <f>'Initial absorption'!$G101*BR101*$E101</f>
        <v>0</v>
      </c>
      <c r="BT101" s="7">
        <f t="shared" si="167"/>
        <v>0</v>
      </c>
      <c r="BU101" s="7">
        <f>'Initial absorption'!$M101*BT101*$I101</f>
        <v>0</v>
      </c>
      <c r="BV101" s="7"/>
      <c r="BW101" s="7">
        <f t="shared" si="168"/>
        <v>0</v>
      </c>
      <c r="BX101" s="7">
        <f t="shared" si="192"/>
        <v>0</v>
      </c>
      <c r="BY101" s="7">
        <f t="shared" si="123"/>
        <v>0</v>
      </c>
      <c r="BZ101" s="7"/>
      <c r="CA101" s="7">
        <f>(1 - 'Initial absorption'!$M101)*BT101</f>
        <v>0</v>
      </c>
      <c r="CB101" s="7">
        <f t="shared" si="169"/>
        <v>0</v>
      </c>
      <c r="CC101" s="7"/>
      <c r="CL101" s="7">
        <f t="shared" si="124"/>
        <v>0</v>
      </c>
      <c r="CM101" s="7">
        <f t="shared" si="125"/>
        <v>0</v>
      </c>
      <c r="CN101" s="7">
        <f t="shared" si="106"/>
        <v>0</v>
      </c>
      <c r="CO101" s="7">
        <f t="shared" si="146"/>
        <v>0</v>
      </c>
      <c r="CP101" s="7"/>
      <c r="CQ101" s="7">
        <f t="shared" si="189"/>
        <v>0</v>
      </c>
      <c r="CR101" s="7">
        <f t="shared" si="147"/>
        <v>0</v>
      </c>
      <c r="CS101" s="7">
        <f t="shared" si="127"/>
        <v>0</v>
      </c>
      <c r="CT101" s="7">
        <f t="shared" si="148"/>
        <v>0</v>
      </c>
      <c r="CV101" s="7">
        <f t="shared" si="170"/>
        <v>0</v>
      </c>
      <c r="CW101" s="7">
        <f t="shared" si="171"/>
        <v>0</v>
      </c>
      <c r="CX101" s="7">
        <f t="shared" si="172"/>
        <v>0</v>
      </c>
      <c r="CY101" s="7"/>
      <c r="CZ101" s="7">
        <f t="shared" si="149"/>
        <v>0</v>
      </c>
      <c r="DA101" s="7">
        <f>'Initial absorption'!$G101*CZ101*$E101</f>
        <v>0</v>
      </c>
      <c r="DB101" s="7">
        <f t="shared" si="173"/>
        <v>0</v>
      </c>
      <c r="DC101" s="7">
        <f>'Initial absorption'!$M101*DB101*$I101</f>
        <v>0</v>
      </c>
      <c r="DD101" s="7"/>
      <c r="DE101" s="7">
        <f t="shared" si="174"/>
        <v>0</v>
      </c>
      <c r="DF101" s="7">
        <f t="shared" si="193"/>
        <v>0</v>
      </c>
      <c r="DG101" s="7">
        <f t="shared" si="128"/>
        <v>0</v>
      </c>
      <c r="DH101" s="7"/>
      <c r="DI101" s="7">
        <f>(1 - 'Initial absorption'!$M101)*DB101</f>
        <v>0</v>
      </c>
      <c r="DJ101" s="7">
        <f t="shared" si="175"/>
        <v>0</v>
      </c>
      <c r="DK101" s="7"/>
      <c r="DT101" s="7">
        <f t="shared" si="129"/>
        <v>0</v>
      </c>
      <c r="DU101" s="7">
        <f t="shared" si="130"/>
        <v>0</v>
      </c>
      <c r="DV101" s="7">
        <f t="shared" si="107"/>
        <v>0</v>
      </c>
      <c r="DW101" s="7">
        <f t="shared" si="150"/>
        <v>0</v>
      </c>
      <c r="DX101" s="7"/>
      <c r="DY101" s="7">
        <f t="shared" si="190"/>
        <v>0</v>
      </c>
      <c r="DZ101" s="7">
        <f t="shared" si="151"/>
        <v>0</v>
      </c>
      <c r="EA101" s="7">
        <f t="shared" si="132"/>
        <v>0</v>
      </c>
      <c r="EB101" s="7">
        <f t="shared" si="152"/>
        <v>0</v>
      </c>
      <c r="ED101" s="7">
        <f t="shared" si="176"/>
        <v>0</v>
      </c>
      <c r="EE101" s="7">
        <f t="shared" si="177"/>
        <v>0</v>
      </c>
      <c r="EF101" s="7">
        <f t="shared" si="178"/>
        <v>0</v>
      </c>
      <c r="EG101" s="7"/>
      <c r="EH101" s="7">
        <f t="shared" si="153"/>
        <v>0</v>
      </c>
      <c r="EI101" s="7">
        <f>'Initial absorption'!$G101*EH101*$E101</f>
        <v>0</v>
      </c>
      <c r="EJ101" s="7">
        <f t="shared" si="179"/>
        <v>0</v>
      </c>
      <c r="EK101" s="7">
        <f>'Initial absorption'!$M101*EJ101*$I101</f>
        <v>0</v>
      </c>
      <c r="EL101" s="7"/>
      <c r="EM101" s="7">
        <f t="shared" si="180"/>
        <v>0</v>
      </c>
      <c r="EN101" s="7">
        <f t="shared" si="194"/>
        <v>0</v>
      </c>
      <c r="EO101" s="7">
        <f t="shared" si="133"/>
        <v>0</v>
      </c>
      <c r="EP101" s="7"/>
      <c r="EQ101" s="7">
        <f>(1 - 'Initial absorption'!$M101)*EJ101</f>
        <v>0</v>
      </c>
      <c r="ER101" s="7">
        <f t="shared" si="181"/>
        <v>0</v>
      </c>
      <c r="ES101" s="7"/>
      <c r="FB101" s="7">
        <f t="shared" si="134"/>
        <v>0</v>
      </c>
      <c r="FC101" s="7">
        <f t="shared" si="135"/>
        <v>0</v>
      </c>
      <c r="FD101" s="7">
        <f t="shared" si="108"/>
        <v>0</v>
      </c>
      <c r="FE101" s="7">
        <f t="shared" si="154"/>
        <v>0</v>
      </c>
      <c r="FF101" s="7"/>
      <c r="FG101" s="7">
        <f t="shared" si="191"/>
        <v>0</v>
      </c>
      <c r="FH101" s="7">
        <f t="shared" si="155"/>
        <v>0</v>
      </c>
      <c r="FI101" s="7">
        <f t="shared" si="137"/>
        <v>0</v>
      </c>
      <c r="FJ101" s="7">
        <f t="shared" si="156"/>
        <v>0</v>
      </c>
      <c r="FL101" s="7">
        <f t="shared" si="182"/>
        <v>0</v>
      </c>
      <c r="FM101" s="7">
        <f t="shared" si="183"/>
        <v>0</v>
      </c>
      <c r="FN101" s="7">
        <f t="shared" si="184"/>
        <v>0</v>
      </c>
      <c r="FO101" s="7"/>
      <c r="FP101" s="7">
        <f t="shared" si="157"/>
        <v>0</v>
      </c>
      <c r="FQ101" s="7">
        <f>'Initial absorption'!$G101*FP101*$E101</f>
        <v>0</v>
      </c>
      <c r="FR101" s="7">
        <f t="shared" si="185"/>
        <v>0</v>
      </c>
      <c r="FS101" s="7">
        <f>'Initial absorption'!$M101*FR101*$I101</f>
        <v>0</v>
      </c>
      <c r="FT101" s="7"/>
      <c r="FU101" s="7">
        <f t="shared" si="186"/>
        <v>0</v>
      </c>
      <c r="FV101" s="7">
        <f t="shared" si="195"/>
        <v>0</v>
      </c>
      <c r="FW101" s="7">
        <f t="shared" si="138"/>
        <v>0</v>
      </c>
      <c r="FX101" s="7"/>
      <c r="FY101" s="7">
        <f>(1 - 'Initial absorption'!$M101)*FR101</f>
        <v>0</v>
      </c>
      <c r="FZ101" s="7">
        <f t="shared" si="187"/>
        <v>0</v>
      </c>
      <c r="GA101" s="7"/>
    </row>
    <row r="102" spans="3:183" x14ac:dyDescent="0.25">
      <c r="C102">
        <v>780</v>
      </c>
      <c r="D102">
        <f>'Input spectra'!B102</f>
        <v>0</v>
      </c>
      <c r="E102">
        <f>'Initial absorption'!I102</f>
        <v>0</v>
      </c>
      <c r="F102">
        <f>'Input spectra'!C102</f>
        <v>0</v>
      </c>
      <c r="G102">
        <f t="shared" si="158"/>
        <v>0</v>
      </c>
      <c r="H102">
        <f>'Input spectra'!D102</f>
        <v>0</v>
      </c>
      <c r="I102">
        <f>'Initial absorption'!O102</f>
        <v>0</v>
      </c>
      <c r="J102">
        <f>'Input spectra'!E102</f>
        <v>0</v>
      </c>
      <c r="K102">
        <f t="shared" si="159"/>
        <v>0</v>
      </c>
      <c r="M102">
        <f>'Reaching edge prob after ems 1'!$EZ103</f>
        <v>0.87892375531928102</v>
      </c>
      <c r="N102">
        <f>'Reaching edge prob after ems 2'!$EZ103</f>
        <v>0.87892375531928102</v>
      </c>
      <c r="O102">
        <f>1-EXP(-'Reaching edge prob after ems 1'!FC103*_k_in_ec_correction*($D102*_c1+'Input spectra'!S102))</f>
        <v>1.2361652212205865E-2</v>
      </c>
      <c r="P102">
        <f>1-EXP(-(_t-'Reaching edge prob after ems 1'!FC103)*_k_in_ec_correction*($D102*_c1+'Input spectra'!S102))</f>
        <v>1.2501792947097523E-2</v>
      </c>
      <c r="Q102">
        <f>1-EXP(-'Reaching edge prob after ems 2'!FC103*_k_in_ec_correction*($H102*_c2+'Input spectra'!S102))</f>
        <v>1.2361652212205865E-2</v>
      </c>
      <c r="R102">
        <f>1-EXP(-(_t-'Reaching edge prob after ems 2'!FC103)*_k_in_ec_correction*($H102*_c2+'Input spectra'!S102))</f>
        <v>1.2501792947097523E-2</v>
      </c>
      <c r="S102" s="16"/>
      <c r="T102" s="16"/>
      <c r="V102" s="7">
        <f t="shared" si="196"/>
        <v>0</v>
      </c>
      <c r="W102" s="7">
        <f t="shared" si="197"/>
        <v>0</v>
      </c>
      <c r="X102" s="7">
        <f t="shared" si="198"/>
        <v>0</v>
      </c>
      <c r="Y102" s="7">
        <f t="shared" si="139"/>
        <v>0</v>
      </c>
      <c r="Z102" s="7"/>
      <c r="AA102" s="7">
        <f t="shared" si="199"/>
        <v>0</v>
      </c>
      <c r="AB102" s="7">
        <f t="shared" si="200"/>
        <v>0</v>
      </c>
      <c r="AC102" s="7">
        <f t="shared" si="201"/>
        <v>0</v>
      </c>
      <c r="AD102" s="7">
        <f t="shared" si="140"/>
        <v>0</v>
      </c>
      <c r="AF102" s="7">
        <f t="shared" si="202"/>
        <v>0</v>
      </c>
      <c r="AG102" s="7">
        <f t="shared" si="160"/>
        <v>0</v>
      </c>
      <c r="AH102" s="7">
        <f t="shared" si="203"/>
        <v>0</v>
      </c>
      <c r="AI102" s="7"/>
      <c r="AJ102" s="7">
        <f t="shared" si="141"/>
        <v>0</v>
      </c>
      <c r="AK102" s="7">
        <f>'Initial absorption'!$G102*AJ102*$E102</f>
        <v>0</v>
      </c>
      <c r="AL102" s="7">
        <f t="shared" si="161"/>
        <v>0</v>
      </c>
      <c r="AM102" s="7">
        <f>'Initial absorption'!$M102*AL102*$I102</f>
        <v>0</v>
      </c>
      <c r="AN102" s="7"/>
      <c r="AO102" s="7">
        <f t="shared" si="204"/>
        <v>0</v>
      </c>
      <c r="AP102" s="7">
        <f t="shared" si="162"/>
        <v>0</v>
      </c>
      <c r="AQ102" s="7">
        <f t="shared" si="205"/>
        <v>0</v>
      </c>
      <c r="AR102" s="7"/>
      <c r="AS102" s="7">
        <f>(1 - 'Initial absorption'!$M102)*AL102</f>
        <v>0</v>
      </c>
      <c r="AT102" s="7">
        <f t="shared" si="163"/>
        <v>0</v>
      </c>
      <c r="AU102" s="7"/>
      <c r="BD102" s="7">
        <f t="shared" si="119"/>
        <v>0</v>
      </c>
      <c r="BE102" s="7">
        <f t="shared" si="120"/>
        <v>0</v>
      </c>
      <c r="BF102" s="7">
        <f t="shared" si="105"/>
        <v>0</v>
      </c>
      <c r="BG102" s="7">
        <f t="shared" si="142"/>
        <v>0</v>
      </c>
      <c r="BH102" s="7"/>
      <c r="BI102" s="7">
        <f t="shared" si="188"/>
        <v>0</v>
      </c>
      <c r="BJ102" s="7">
        <f t="shared" si="143"/>
        <v>0</v>
      </c>
      <c r="BK102" s="7">
        <f t="shared" si="122"/>
        <v>0</v>
      </c>
      <c r="BL102" s="7">
        <f t="shared" si="144"/>
        <v>0</v>
      </c>
      <c r="BN102" s="7">
        <f t="shared" si="164"/>
        <v>0</v>
      </c>
      <c r="BO102" s="7">
        <f t="shared" si="165"/>
        <v>0</v>
      </c>
      <c r="BP102" s="7">
        <f t="shared" si="166"/>
        <v>0</v>
      </c>
      <c r="BQ102" s="7"/>
      <c r="BR102" s="7">
        <f t="shared" si="145"/>
        <v>0</v>
      </c>
      <c r="BS102" s="7">
        <f>'Initial absorption'!$G102*BR102*$E102</f>
        <v>0</v>
      </c>
      <c r="BT102" s="7">
        <f t="shared" si="167"/>
        <v>0</v>
      </c>
      <c r="BU102" s="7">
        <f>'Initial absorption'!$M102*BT102*$I102</f>
        <v>0</v>
      </c>
      <c r="BV102" s="7"/>
      <c r="BW102" s="7">
        <f t="shared" si="168"/>
        <v>0</v>
      </c>
      <c r="BX102" s="7">
        <f t="shared" si="192"/>
        <v>0</v>
      </c>
      <c r="BY102" s="7">
        <f t="shared" si="123"/>
        <v>0</v>
      </c>
      <c r="BZ102" s="7"/>
      <c r="CA102" s="7">
        <f>(1 - 'Initial absorption'!$M102)*BT102</f>
        <v>0</v>
      </c>
      <c r="CB102" s="7">
        <f t="shared" si="169"/>
        <v>0</v>
      </c>
      <c r="CC102" s="7"/>
      <c r="CL102" s="7">
        <f t="shared" si="124"/>
        <v>0</v>
      </c>
      <c r="CM102" s="7">
        <f t="shared" si="125"/>
        <v>0</v>
      </c>
      <c r="CN102" s="7">
        <f t="shared" si="106"/>
        <v>0</v>
      </c>
      <c r="CO102" s="7">
        <f t="shared" si="146"/>
        <v>0</v>
      </c>
      <c r="CP102" s="7"/>
      <c r="CQ102" s="7">
        <f t="shared" si="189"/>
        <v>0</v>
      </c>
      <c r="CR102" s="7">
        <f t="shared" si="147"/>
        <v>0</v>
      </c>
      <c r="CS102" s="7">
        <f t="shared" si="127"/>
        <v>0</v>
      </c>
      <c r="CT102" s="7">
        <f t="shared" si="148"/>
        <v>0</v>
      </c>
      <c r="CV102" s="7">
        <f t="shared" si="170"/>
        <v>0</v>
      </c>
      <c r="CW102" s="7">
        <f t="shared" si="171"/>
        <v>0</v>
      </c>
      <c r="CX102" s="7">
        <f t="shared" si="172"/>
        <v>0</v>
      </c>
      <c r="CY102" s="7"/>
      <c r="CZ102" s="7">
        <f t="shared" si="149"/>
        <v>0</v>
      </c>
      <c r="DA102" s="7">
        <f>'Initial absorption'!$G102*CZ102*$E102</f>
        <v>0</v>
      </c>
      <c r="DB102" s="7">
        <f t="shared" si="173"/>
        <v>0</v>
      </c>
      <c r="DC102" s="7">
        <f>'Initial absorption'!$M102*DB102*$I102</f>
        <v>0</v>
      </c>
      <c r="DD102" s="7"/>
      <c r="DE102" s="7">
        <f t="shared" si="174"/>
        <v>0</v>
      </c>
      <c r="DF102" s="7">
        <f t="shared" si="193"/>
        <v>0</v>
      </c>
      <c r="DG102" s="7">
        <f t="shared" si="128"/>
        <v>0</v>
      </c>
      <c r="DH102" s="7"/>
      <c r="DI102" s="7">
        <f>(1 - 'Initial absorption'!$M102)*DB102</f>
        <v>0</v>
      </c>
      <c r="DJ102" s="7">
        <f t="shared" si="175"/>
        <v>0</v>
      </c>
      <c r="DK102" s="7"/>
      <c r="DT102" s="7">
        <f t="shared" si="129"/>
        <v>0</v>
      </c>
      <c r="DU102" s="7">
        <f t="shared" si="130"/>
        <v>0</v>
      </c>
      <c r="DV102" s="7">
        <f t="shared" si="107"/>
        <v>0</v>
      </c>
      <c r="DW102" s="7">
        <f t="shared" si="150"/>
        <v>0</v>
      </c>
      <c r="DX102" s="7"/>
      <c r="DY102" s="7">
        <f t="shared" si="190"/>
        <v>0</v>
      </c>
      <c r="DZ102" s="7">
        <f t="shared" si="151"/>
        <v>0</v>
      </c>
      <c r="EA102" s="7">
        <f t="shared" si="132"/>
        <v>0</v>
      </c>
      <c r="EB102" s="7">
        <f t="shared" si="152"/>
        <v>0</v>
      </c>
      <c r="ED102" s="7">
        <f t="shared" si="176"/>
        <v>0</v>
      </c>
      <c r="EE102" s="7">
        <f t="shared" si="177"/>
        <v>0</v>
      </c>
      <c r="EF102" s="7">
        <f t="shared" si="178"/>
        <v>0</v>
      </c>
      <c r="EG102" s="7"/>
      <c r="EH102" s="7">
        <f t="shared" si="153"/>
        <v>0</v>
      </c>
      <c r="EI102" s="7">
        <f>'Initial absorption'!$G102*EH102*$E102</f>
        <v>0</v>
      </c>
      <c r="EJ102" s="7">
        <f t="shared" si="179"/>
        <v>0</v>
      </c>
      <c r="EK102" s="7">
        <f>'Initial absorption'!$M102*EJ102*$I102</f>
        <v>0</v>
      </c>
      <c r="EL102" s="7"/>
      <c r="EM102" s="7">
        <f t="shared" si="180"/>
        <v>0</v>
      </c>
      <c r="EN102" s="7">
        <f t="shared" si="194"/>
        <v>0</v>
      </c>
      <c r="EO102" s="7">
        <f t="shared" si="133"/>
        <v>0</v>
      </c>
      <c r="EP102" s="7"/>
      <c r="EQ102" s="7">
        <f>(1 - 'Initial absorption'!$M102)*EJ102</f>
        <v>0</v>
      </c>
      <c r="ER102" s="7">
        <f t="shared" si="181"/>
        <v>0</v>
      </c>
      <c r="ES102" s="7"/>
      <c r="FB102" s="7">
        <f t="shared" si="134"/>
        <v>0</v>
      </c>
      <c r="FC102" s="7">
        <f t="shared" si="135"/>
        <v>0</v>
      </c>
      <c r="FD102" s="7">
        <f t="shared" si="108"/>
        <v>0</v>
      </c>
      <c r="FE102" s="7">
        <f t="shared" si="154"/>
        <v>0</v>
      </c>
      <c r="FF102" s="7"/>
      <c r="FG102" s="7">
        <f t="shared" si="191"/>
        <v>0</v>
      </c>
      <c r="FH102" s="7">
        <f t="shared" si="155"/>
        <v>0</v>
      </c>
      <c r="FI102" s="7">
        <f t="shared" si="137"/>
        <v>0</v>
      </c>
      <c r="FJ102" s="7">
        <f t="shared" si="156"/>
        <v>0</v>
      </c>
      <c r="FL102" s="7">
        <f t="shared" si="182"/>
        <v>0</v>
      </c>
      <c r="FM102" s="7">
        <f t="shared" si="183"/>
        <v>0</v>
      </c>
      <c r="FN102" s="7">
        <f t="shared" si="184"/>
        <v>0</v>
      </c>
      <c r="FO102" s="7"/>
      <c r="FP102" s="7">
        <f t="shared" si="157"/>
        <v>0</v>
      </c>
      <c r="FQ102" s="7">
        <f>'Initial absorption'!$G102*FP102*$E102</f>
        <v>0</v>
      </c>
      <c r="FR102" s="7">
        <f t="shared" si="185"/>
        <v>0</v>
      </c>
      <c r="FS102" s="7">
        <f>'Initial absorption'!$M102*FR102*$I102</f>
        <v>0</v>
      </c>
      <c r="FT102" s="7"/>
      <c r="FU102" s="7">
        <f t="shared" si="186"/>
        <v>0</v>
      </c>
      <c r="FV102" s="7">
        <f t="shared" si="195"/>
        <v>0</v>
      </c>
      <c r="FW102" s="7">
        <f t="shared" si="138"/>
        <v>0</v>
      </c>
      <c r="FX102" s="7"/>
      <c r="FY102" s="7">
        <f>(1 - 'Initial absorption'!$M102)*FR102</f>
        <v>0</v>
      </c>
      <c r="FZ102" s="7">
        <f t="shared" si="187"/>
        <v>0</v>
      </c>
      <c r="GA102" s="7"/>
    </row>
    <row r="103" spans="3:183" x14ac:dyDescent="0.25">
      <c r="C103">
        <v>785</v>
      </c>
      <c r="D103">
        <f>'Input spectra'!B103</f>
        <v>0</v>
      </c>
      <c r="E103">
        <f>'Initial absorption'!I103</f>
        <v>0</v>
      </c>
      <c r="F103">
        <f>'Input spectra'!C103</f>
        <v>0</v>
      </c>
      <c r="G103">
        <f t="shared" si="158"/>
        <v>0</v>
      </c>
      <c r="H103">
        <f>'Input spectra'!D103</f>
        <v>0</v>
      </c>
      <c r="I103">
        <f>'Initial absorption'!O103</f>
        <v>0</v>
      </c>
      <c r="J103">
        <f>'Input spectra'!E103</f>
        <v>0</v>
      </c>
      <c r="K103">
        <f t="shared" si="159"/>
        <v>0</v>
      </c>
      <c r="M103">
        <f>'Reaching edge prob after ems 1'!$EZ104</f>
        <v>0.87923771364024395</v>
      </c>
      <c r="N103">
        <f>'Reaching edge prob after ems 2'!$EZ104</f>
        <v>0.87923771364024395</v>
      </c>
      <c r="O103">
        <f>1-EXP(-'Reaching edge prob after ems 1'!FC104*_k_in_ec_correction*($D103*_c1+'Input spectra'!S103))</f>
        <v>1.232665089523366E-2</v>
      </c>
      <c r="P103">
        <f>1-EXP(-(_t-'Reaching edge prob after ems 1'!FC104)*_k_in_ec_correction*($D103*_c1+'Input spectra'!S103))</f>
        <v>1.2465994681591042E-2</v>
      </c>
      <c r="Q103">
        <f>1-EXP(-'Reaching edge prob after ems 2'!FC104*_k_in_ec_correction*($H103*_c2+'Input spectra'!S103))</f>
        <v>1.232665089523366E-2</v>
      </c>
      <c r="R103">
        <f>1-EXP(-(_t-'Reaching edge prob after ems 2'!FC104)*_k_in_ec_correction*($H103*_c2+'Input spectra'!S103))</f>
        <v>1.2465994681591042E-2</v>
      </c>
      <c r="S103" s="16"/>
      <c r="T103" s="16"/>
      <c r="V103" s="7">
        <f t="shared" si="196"/>
        <v>0</v>
      </c>
      <c r="W103" s="7">
        <f t="shared" si="197"/>
        <v>0</v>
      </c>
      <c r="X103" s="7">
        <f t="shared" si="198"/>
        <v>0</v>
      </c>
      <c r="Y103" s="7">
        <f t="shared" si="139"/>
        <v>0</v>
      </c>
      <c r="Z103" s="7"/>
      <c r="AA103" s="7">
        <f t="shared" si="199"/>
        <v>0</v>
      </c>
      <c r="AB103" s="7">
        <f t="shared" si="200"/>
        <v>0</v>
      </c>
      <c r="AC103" s="7">
        <f t="shared" si="201"/>
        <v>0</v>
      </c>
      <c r="AD103" s="7">
        <f t="shared" si="140"/>
        <v>0</v>
      </c>
      <c r="AF103" s="7">
        <f t="shared" si="202"/>
        <v>0</v>
      </c>
      <c r="AG103" s="7">
        <f t="shared" si="160"/>
        <v>0</v>
      </c>
      <c r="AH103" s="7">
        <f t="shared" si="203"/>
        <v>0</v>
      </c>
      <c r="AI103" s="7"/>
      <c r="AJ103" s="7">
        <f t="shared" si="141"/>
        <v>0</v>
      </c>
      <c r="AK103" s="7">
        <f>'Initial absorption'!$G103*AJ103*$E103</f>
        <v>0</v>
      </c>
      <c r="AL103" s="7">
        <f t="shared" si="161"/>
        <v>0</v>
      </c>
      <c r="AM103" s="7">
        <f>'Initial absorption'!$M103*AL103*$I103</f>
        <v>0</v>
      </c>
      <c r="AN103" s="7"/>
      <c r="AO103" s="7">
        <f t="shared" si="204"/>
        <v>0</v>
      </c>
      <c r="AP103" s="7">
        <f t="shared" si="162"/>
        <v>0</v>
      </c>
      <c r="AQ103" s="7">
        <f t="shared" si="205"/>
        <v>0</v>
      </c>
      <c r="AR103" s="7"/>
      <c r="AS103" s="7">
        <f>(1 - 'Initial absorption'!$M103)*AL103</f>
        <v>0</v>
      </c>
      <c r="AT103" s="7">
        <f t="shared" si="163"/>
        <v>0</v>
      </c>
      <c r="AU103" s="7"/>
      <c r="BD103" s="7">
        <f t="shared" si="119"/>
        <v>0</v>
      </c>
      <c r="BE103" s="7">
        <f t="shared" si="120"/>
        <v>0</v>
      </c>
      <c r="BF103" s="7">
        <f t="shared" si="105"/>
        <v>0</v>
      </c>
      <c r="BG103" s="7">
        <f t="shared" si="142"/>
        <v>0</v>
      </c>
      <c r="BH103" s="7"/>
      <c r="BI103" s="7">
        <f t="shared" si="188"/>
        <v>0</v>
      </c>
      <c r="BJ103" s="7">
        <f t="shared" si="143"/>
        <v>0</v>
      </c>
      <c r="BK103" s="7">
        <f t="shared" si="122"/>
        <v>0</v>
      </c>
      <c r="BL103" s="7">
        <f t="shared" si="144"/>
        <v>0</v>
      </c>
      <c r="BN103" s="7">
        <f t="shared" si="164"/>
        <v>0</v>
      </c>
      <c r="BO103" s="7">
        <f t="shared" si="165"/>
        <v>0</v>
      </c>
      <c r="BP103" s="7">
        <f t="shared" si="166"/>
        <v>0</v>
      </c>
      <c r="BQ103" s="7"/>
      <c r="BR103" s="7">
        <f t="shared" si="145"/>
        <v>0</v>
      </c>
      <c r="BS103" s="7">
        <f>'Initial absorption'!$G103*BR103*$E103</f>
        <v>0</v>
      </c>
      <c r="BT103" s="7">
        <f t="shared" si="167"/>
        <v>0</v>
      </c>
      <c r="BU103" s="7">
        <f>'Initial absorption'!$M103*BT103*$I103</f>
        <v>0</v>
      </c>
      <c r="BV103" s="7"/>
      <c r="BW103" s="7">
        <f t="shared" si="168"/>
        <v>0</v>
      </c>
      <c r="BX103" s="7">
        <f t="shared" si="192"/>
        <v>0</v>
      </c>
      <c r="BY103" s="7">
        <f t="shared" si="123"/>
        <v>0</v>
      </c>
      <c r="BZ103" s="7"/>
      <c r="CA103" s="7">
        <f>(1 - 'Initial absorption'!$M103)*BT103</f>
        <v>0</v>
      </c>
      <c r="CB103" s="7">
        <f t="shared" si="169"/>
        <v>0</v>
      </c>
      <c r="CC103" s="7"/>
      <c r="CL103" s="7">
        <f t="shared" si="124"/>
        <v>0</v>
      </c>
      <c r="CM103" s="7">
        <f t="shared" si="125"/>
        <v>0</v>
      </c>
      <c r="CN103" s="7">
        <f t="shared" si="106"/>
        <v>0</v>
      </c>
      <c r="CO103" s="7">
        <f t="shared" si="146"/>
        <v>0</v>
      </c>
      <c r="CP103" s="7"/>
      <c r="CQ103" s="7">
        <f t="shared" si="189"/>
        <v>0</v>
      </c>
      <c r="CR103" s="7">
        <f t="shared" si="147"/>
        <v>0</v>
      </c>
      <c r="CS103" s="7">
        <f t="shared" si="127"/>
        <v>0</v>
      </c>
      <c r="CT103" s="7">
        <f t="shared" si="148"/>
        <v>0</v>
      </c>
      <c r="CV103" s="7">
        <f t="shared" si="170"/>
        <v>0</v>
      </c>
      <c r="CW103" s="7">
        <f t="shared" si="171"/>
        <v>0</v>
      </c>
      <c r="CX103" s="7">
        <f t="shared" si="172"/>
        <v>0</v>
      </c>
      <c r="CY103" s="7"/>
      <c r="CZ103" s="7">
        <f t="shared" si="149"/>
        <v>0</v>
      </c>
      <c r="DA103" s="7">
        <f>'Initial absorption'!$G103*CZ103*$E103</f>
        <v>0</v>
      </c>
      <c r="DB103" s="7">
        <f t="shared" si="173"/>
        <v>0</v>
      </c>
      <c r="DC103" s="7">
        <f>'Initial absorption'!$M103*DB103*$I103</f>
        <v>0</v>
      </c>
      <c r="DD103" s="7"/>
      <c r="DE103" s="7">
        <f t="shared" si="174"/>
        <v>0</v>
      </c>
      <c r="DF103" s="7">
        <f t="shared" si="193"/>
        <v>0</v>
      </c>
      <c r="DG103" s="7">
        <f t="shared" si="128"/>
        <v>0</v>
      </c>
      <c r="DH103" s="7"/>
      <c r="DI103" s="7">
        <f>(1 - 'Initial absorption'!$M103)*DB103</f>
        <v>0</v>
      </c>
      <c r="DJ103" s="7">
        <f t="shared" si="175"/>
        <v>0</v>
      </c>
      <c r="DK103" s="7"/>
      <c r="DT103" s="7">
        <f t="shared" si="129"/>
        <v>0</v>
      </c>
      <c r="DU103" s="7">
        <f t="shared" si="130"/>
        <v>0</v>
      </c>
      <c r="DV103" s="7">
        <f t="shared" si="107"/>
        <v>0</v>
      </c>
      <c r="DW103" s="7">
        <f t="shared" si="150"/>
        <v>0</v>
      </c>
      <c r="DX103" s="7"/>
      <c r="DY103" s="7">
        <f t="shared" si="190"/>
        <v>0</v>
      </c>
      <c r="DZ103" s="7">
        <f t="shared" si="151"/>
        <v>0</v>
      </c>
      <c r="EA103" s="7">
        <f t="shared" si="132"/>
        <v>0</v>
      </c>
      <c r="EB103" s="7">
        <f t="shared" si="152"/>
        <v>0</v>
      </c>
      <c r="ED103" s="7">
        <f t="shared" si="176"/>
        <v>0</v>
      </c>
      <c r="EE103" s="7">
        <f t="shared" si="177"/>
        <v>0</v>
      </c>
      <c r="EF103" s="7">
        <f t="shared" si="178"/>
        <v>0</v>
      </c>
      <c r="EG103" s="7"/>
      <c r="EH103" s="7">
        <f t="shared" si="153"/>
        <v>0</v>
      </c>
      <c r="EI103" s="7">
        <f>'Initial absorption'!$G103*EH103*$E103</f>
        <v>0</v>
      </c>
      <c r="EJ103" s="7">
        <f t="shared" si="179"/>
        <v>0</v>
      </c>
      <c r="EK103" s="7">
        <f>'Initial absorption'!$M103*EJ103*$I103</f>
        <v>0</v>
      </c>
      <c r="EL103" s="7"/>
      <c r="EM103" s="7">
        <f t="shared" si="180"/>
        <v>0</v>
      </c>
      <c r="EN103" s="7">
        <f t="shared" si="194"/>
        <v>0</v>
      </c>
      <c r="EO103" s="7">
        <f t="shared" si="133"/>
        <v>0</v>
      </c>
      <c r="EP103" s="7"/>
      <c r="EQ103" s="7">
        <f>(1 - 'Initial absorption'!$M103)*EJ103</f>
        <v>0</v>
      </c>
      <c r="ER103" s="7">
        <f t="shared" si="181"/>
        <v>0</v>
      </c>
      <c r="ES103" s="7"/>
      <c r="FB103" s="7">
        <f t="shared" si="134"/>
        <v>0</v>
      </c>
      <c r="FC103" s="7">
        <f t="shared" si="135"/>
        <v>0</v>
      </c>
      <c r="FD103" s="7">
        <f t="shared" si="108"/>
        <v>0</v>
      </c>
      <c r="FE103" s="7">
        <f t="shared" si="154"/>
        <v>0</v>
      </c>
      <c r="FF103" s="7"/>
      <c r="FG103" s="7">
        <f t="shared" si="191"/>
        <v>0</v>
      </c>
      <c r="FH103" s="7">
        <f t="shared" si="155"/>
        <v>0</v>
      </c>
      <c r="FI103" s="7">
        <f t="shared" si="137"/>
        <v>0</v>
      </c>
      <c r="FJ103" s="7">
        <f t="shared" si="156"/>
        <v>0</v>
      </c>
      <c r="FL103" s="7">
        <f t="shared" si="182"/>
        <v>0</v>
      </c>
      <c r="FM103" s="7">
        <f t="shared" si="183"/>
        <v>0</v>
      </c>
      <c r="FN103" s="7">
        <f t="shared" si="184"/>
        <v>0</v>
      </c>
      <c r="FO103" s="7"/>
      <c r="FP103" s="7">
        <f t="shared" si="157"/>
        <v>0</v>
      </c>
      <c r="FQ103" s="7">
        <f>'Initial absorption'!$G103*FP103*$E103</f>
        <v>0</v>
      </c>
      <c r="FR103" s="7">
        <f t="shared" si="185"/>
        <v>0</v>
      </c>
      <c r="FS103" s="7">
        <f>'Initial absorption'!$M103*FR103*$I103</f>
        <v>0</v>
      </c>
      <c r="FT103" s="7"/>
      <c r="FU103" s="7">
        <f t="shared" si="186"/>
        <v>0</v>
      </c>
      <c r="FV103" s="7">
        <f t="shared" si="195"/>
        <v>0</v>
      </c>
      <c r="FW103" s="7">
        <f t="shared" si="138"/>
        <v>0</v>
      </c>
      <c r="FX103" s="7"/>
      <c r="FY103" s="7">
        <f>(1 - 'Initial absorption'!$M103)*FR103</f>
        <v>0</v>
      </c>
      <c r="FZ103" s="7">
        <f t="shared" si="187"/>
        <v>0</v>
      </c>
      <c r="GA103" s="7"/>
    </row>
    <row r="104" spans="3:183" x14ac:dyDescent="0.25">
      <c r="C104">
        <v>790</v>
      </c>
      <c r="D104">
        <f>'Input spectra'!B104</f>
        <v>0</v>
      </c>
      <c r="E104">
        <f>'Initial absorption'!I104</f>
        <v>0</v>
      </c>
      <c r="F104">
        <f>'Input spectra'!C104</f>
        <v>0</v>
      </c>
      <c r="G104">
        <f t="shared" si="158"/>
        <v>0</v>
      </c>
      <c r="H104">
        <f>'Input spectra'!D104</f>
        <v>0</v>
      </c>
      <c r="I104">
        <f>'Initial absorption'!O104</f>
        <v>0</v>
      </c>
      <c r="J104">
        <f>'Input spectra'!E104</f>
        <v>0</v>
      </c>
      <c r="K104">
        <f t="shared" si="159"/>
        <v>0</v>
      </c>
      <c r="M104">
        <f>'Reaching edge prob after ems 1'!$EZ105</f>
        <v>0.8795518464383818</v>
      </c>
      <c r="N104">
        <f>'Reaching edge prob after ems 2'!$EZ105</f>
        <v>0.8795518464383818</v>
      </c>
      <c r="O104">
        <f>1-EXP(-'Reaching edge prob after ems 1'!FC105*_k_in_ec_correction*($D104*_c1+'Input spectra'!S104))</f>
        <v>1.2291647187189003E-2</v>
      </c>
      <c r="P104">
        <f>1-EXP(-(_t-'Reaching edge prob after ems 1'!FC105)*_k_in_ec_correction*($D104*_c1+'Input spectra'!S104))</f>
        <v>1.2430196268830018E-2</v>
      </c>
      <c r="Q104">
        <f>1-EXP(-'Reaching edge prob after ems 2'!FC105*_k_in_ec_correction*($H104*_c2+'Input spectra'!S104))</f>
        <v>1.2291647187189003E-2</v>
      </c>
      <c r="R104">
        <f>1-EXP(-(_t-'Reaching edge prob after ems 2'!FC105)*_k_in_ec_correction*($H104*_c2+'Input spectra'!S104))</f>
        <v>1.2430196268830018E-2</v>
      </c>
      <c r="S104" s="16"/>
      <c r="T104" s="16"/>
      <c r="V104" s="7">
        <f t="shared" si="196"/>
        <v>0</v>
      </c>
      <c r="W104" s="7">
        <f t="shared" si="197"/>
        <v>0</v>
      </c>
      <c r="X104" s="7">
        <f t="shared" si="198"/>
        <v>0</v>
      </c>
      <c r="Y104" s="7">
        <f t="shared" si="139"/>
        <v>0</v>
      </c>
      <c r="Z104" s="7"/>
      <c r="AA104" s="7">
        <f t="shared" si="199"/>
        <v>0</v>
      </c>
      <c r="AB104" s="7">
        <f t="shared" si="200"/>
        <v>0</v>
      </c>
      <c r="AC104" s="7">
        <f t="shared" si="201"/>
        <v>0</v>
      </c>
      <c r="AD104" s="7">
        <f t="shared" si="140"/>
        <v>0</v>
      </c>
      <c r="AF104" s="7">
        <f t="shared" si="202"/>
        <v>0</v>
      </c>
      <c r="AG104" s="7">
        <f t="shared" si="160"/>
        <v>0</v>
      </c>
      <c r="AH104" s="7">
        <f t="shared" si="203"/>
        <v>0</v>
      </c>
      <c r="AI104" s="7"/>
      <c r="AJ104" s="7">
        <f t="shared" si="141"/>
        <v>0</v>
      </c>
      <c r="AK104" s="7">
        <f>'Initial absorption'!$G104*AJ104*$E104</f>
        <v>0</v>
      </c>
      <c r="AL104" s="7">
        <f t="shared" si="161"/>
        <v>0</v>
      </c>
      <c r="AM104" s="7">
        <f>'Initial absorption'!$M104*AL104*$I104</f>
        <v>0</v>
      </c>
      <c r="AN104" s="7"/>
      <c r="AO104" s="7">
        <f t="shared" si="204"/>
        <v>0</v>
      </c>
      <c r="AP104" s="7">
        <f t="shared" si="162"/>
        <v>0</v>
      </c>
      <c r="AQ104" s="7">
        <f t="shared" si="205"/>
        <v>0</v>
      </c>
      <c r="AR104" s="7"/>
      <c r="AS104" s="7">
        <f>(1 - 'Initial absorption'!$M104)*AL104</f>
        <v>0</v>
      </c>
      <c r="AT104" s="7">
        <f t="shared" si="163"/>
        <v>0</v>
      </c>
      <c r="AU104" s="7"/>
      <c r="BD104" s="7">
        <f t="shared" si="119"/>
        <v>0</v>
      </c>
      <c r="BE104" s="7">
        <f t="shared" si="120"/>
        <v>0</v>
      </c>
      <c r="BF104" s="7">
        <f t="shared" si="105"/>
        <v>0</v>
      </c>
      <c r="BG104" s="7">
        <f t="shared" si="142"/>
        <v>0</v>
      </c>
      <c r="BH104" s="7"/>
      <c r="BI104" s="7">
        <f t="shared" si="188"/>
        <v>0</v>
      </c>
      <c r="BJ104" s="7">
        <f t="shared" si="143"/>
        <v>0</v>
      </c>
      <c r="BK104" s="7">
        <f t="shared" si="122"/>
        <v>0</v>
      </c>
      <c r="BL104" s="7">
        <f t="shared" si="144"/>
        <v>0</v>
      </c>
      <c r="BN104" s="7">
        <f t="shared" si="164"/>
        <v>0</v>
      </c>
      <c r="BO104" s="7">
        <f t="shared" si="165"/>
        <v>0</v>
      </c>
      <c r="BP104" s="7">
        <f t="shared" si="166"/>
        <v>0</v>
      </c>
      <c r="BQ104" s="7"/>
      <c r="BR104" s="7">
        <f t="shared" si="145"/>
        <v>0</v>
      </c>
      <c r="BS104" s="7">
        <f>'Initial absorption'!$G104*BR104*$E104</f>
        <v>0</v>
      </c>
      <c r="BT104" s="7">
        <f t="shared" si="167"/>
        <v>0</v>
      </c>
      <c r="BU104" s="7">
        <f>'Initial absorption'!$M104*BT104*$I104</f>
        <v>0</v>
      </c>
      <c r="BV104" s="7"/>
      <c r="BW104" s="7">
        <f t="shared" si="168"/>
        <v>0</v>
      </c>
      <c r="BX104" s="7">
        <f t="shared" si="192"/>
        <v>0</v>
      </c>
      <c r="BY104" s="7">
        <f t="shared" si="123"/>
        <v>0</v>
      </c>
      <c r="BZ104" s="7"/>
      <c r="CA104" s="7">
        <f>(1 - 'Initial absorption'!$M104)*BT104</f>
        <v>0</v>
      </c>
      <c r="CB104" s="7">
        <f t="shared" si="169"/>
        <v>0</v>
      </c>
      <c r="CC104" s="7"/>
      <c r="CL104" s="7">
        <f t="shared" si="124"/>
        <v>0</v>
      </c>
      <c r="CM104" s="7">
        <f t="shared" si="125"/>
        <v>0</v>
      </c>
      <c r="CN104" s="7">
        <f t="shared" si="106"/>
        <v>0</v>
      </c>
      <c r="CO104" s="7">
        <f t="shared" si="146"/>
        <v>0</v>
      </c>
      <c r="CP104" s="7"/>
      <c r="CQ104" s="7">
        <f t="shared" si="189"/>
        <v>0</v>
      </c>
      <c r="CR104" s="7">
        <f t="shared" si="147"/>
        <v>0</v>
      </c>
      <c r="CS104" s="7">
        <f t="shared" si="127"/>
        <v>0</v>
      </c>
      <c r="CT104" s="7">
        <f t="shared" si="148"/>
        <v>0</v>
      </c>
      <c r="CV104" s="7">
        <f t="shared" si="170"/>
        <v>0</v>
      </c>
      <c r="CW104" s="7">
        <f t="shared" si="171"/>
        <v>0</v>
      </c>
      <c r="CX104" s="7">
        <f t="shared" si="172"/>
        <v>0</v>
      </c>
      <c r="CY104" s="7"/>
      <c r="CZ104" s="7">
        <f t="shared" si="149"/>
        <v>0</v>
      </c>
      <c r="DA104" s="7">
        <f>'Initial absorption'!$G104*CZ104*$E104</f>
        <v>0</v>
      </c>
      <c r="DB104" s="7">
        <f t="shared" si="173"/>
        <v>0</v>
      </c>
      <c r="DC104" s="7">
        <f>'Initial absorption'!$M104*DB104*$I104</f>
        <v>0</v>
      </c>
      <c r="DD104" s="7"/>
      <c r="DE104" s="7">
        <f t="shared" si="174"/>
        <v>0</v>
      </c>
      <c r="DF104" s="7">
        <f t="shared" si="193"/>
        <v>0</v>
      </c>
      <c r="DG104" s="7">
        <f t="shared" si="128"/>
        <v>0</v>
      </c>
      <c r="DH104" s="7"/>
      <c r="DI104" s="7">
        <f>(1 - 'Initial absorption'!$M104)*DB104</f>
        <v>0</v>
      </c>
      <c r="DJ104" s="7">
        <f t="shared" si="175"/>
        <v>0</v>
      </c>
      <c r="DK104" s="7"/>
      <c r="DT104" s="7">
        <f t="shared" si="129"/>
        <v>0</v>
      </c>
      <c r="DU104" s="7">
        <f t="shared" si="130"/>
        <v>0</v>
      </c>
      <c r="DV104" s="7">
        <f t="shared" si="107"/>
        <v>0</v>
      </c>
      <c r="DW104" s="7">
        <f t="shared" si="150"/>
        <v>0</v>
      </c>
      <c r="DX104" s="7"/>
      <c r="DY104" s="7">
        <f t="shared" si="190"/>
        <v>0</v>
      </c>
      <c r="DZ104" s="7">
        <f t="shared" si="151"/>
        <v>0</v>
      </c>
      <c r="EA104" s="7">
        <f t="shared" si="132"/>
        <v>0</v>
      </c>
      <c r="EB104" s="7">
        <f t="shared" si="152"/>
        <v>0</v>
      </c>
      <c r="ED104" s="7">
        <f t="shared" si="176"/>
        <v>0</v>
      </c>
      <c r="EE104" s="7">
        <f t="shared" si="177"/>
        <v>0</v>
      </c>
      <c r="EF104" s="7">
        <f t="shared" si="178"/>
        <v>0</v>
      </c>
      <c r="EG104" s="7"/>
      <c r="EH104" s="7">
        <f t="shared" si="153"/>
        <v>0</v>
      </c>
      <c r="EI104" s="7">
        <f>'Initial absorption'!$G104*EH104*$E104</f>
        <v>0</v>
      </c>
      <c r="EJ104" s="7">
        <f t="shared" si="179"/>
        <v>0</v>
      </c>
      <c r="EK104" s="7">
        <f>'Initial absorption'!$M104*EJ104*$I104</f>
        <v>0</v>
      </c>
      <c r="EL104" s="7"/>
      <c r="EM104" s="7">
        <f t="shared" si="180"/>
        <v>0</v>
      </c>
      <c r="EN104" s="7">
        <f t="shared" si="194"/>
        <v>0</v>
      </c>
      <c r="EO104" s="7">
        <f t="shared" si="133"/>
        <v>0</v>
      </c>
      <c r="EP104" s="7"/>
      <c r="EQ104" s="7">
        <f>(1 - 'Initial absorption'!$M104)*EJ104</f>
        <v>0</v>
      </c>
      <c r="ER104" s="7">
        <f t="shared" si="181"/>
        <v>0</v>
      </c>
      <c r="ES104" s="7"/>
      <c r="FB104" s="7">
        <f t="shared" si="134"/>
        <v>0</v>
      </c>
      <c r="FC104" s="7">
        <f t="shared" si="135"/>
        <v>0</v>
      </c>
      <c r="FD104" s="7">
        <f t="shared" si="108"/>
        <v>0</v>
      </c>
      <c r="FE104" s="7">
        <f t="shared" si="154"/>
        <v>0</v>
      </c>
      <c r="FF104" s="7"/>
      <c r="FG104" s="7">
        <f t="shared" si="191"/>
        <v>0</v>
      </c>
      <c r="FH104" s="7">
        <f t="shared" si="155"/>
        <v>0</v>
      </c>
      <c r="FI104" s="7">
        <f t="shared" si="137"/>
        <v>0</v>
      </c>
      <c r="FJ104" s="7">
        <f t="shared" si="156"/>
        <v>0</v>
      </c>
      <c r="FL104" s="7">
        <f t="shared" si="182"/>
        <v>0</v>
      </c>
      <c r="FM104" s="7">
        <f t="shared" si="183"/>
        <v>0</v>
      </c>
      <c r="FN104" s="7">
        <f t="shared" si="184"/>
        <v>0</v>
      </c>
      <c r="FO104" s="7"/>
      <c r="FP104" s="7">
        <f t="shared" si="157"/>
        <v>0</v>
      </c>
      <c r="FQ104" s="7">
        <f>'Initial absorption'!$G104*FP104*$E104</f>
        <v>0</v>
      </c>
      <c r="FR104" s="7">
        <f t="shared" si="185"/>
        <v>0</v>
      </c>
      <c r="FS104" s="7">
        <f>'Initial absorption'!$M104*FR104*$I104</f>
        <v>0</v>
      </c>
      <c r="FT104" s="7"/>
      <c r="FU104" s="7">
        <f t="shared" si="186"/>
        <v>0</v>
      </c>
      <c r="FV104" s="7">
        <f t="shared" si="195"/>
        <v>0</v>
      </c>
      <c r="FW104" s="7">
        <f t="shared" si="138"/>
        <v>0</v>
      </c>
      <c r="FX104" s="7"/>
      <c r="FY104" s="7">
        <f>(1 - 'Initial absorption'!$M104)*FR104</f>
        <v>0</v>
      </c>
      <c r="FZ104" s="7">
        <f t="shared" si="187"/>
        <v>0</v>
      </c>
      <c r="GA104" s="7"/>
    </row>
    <row r="105" spans="3:183" x14ac:dyDescent="0.25">
      <c r="C105">
        <v>795</v>
      </c>
      <c r="D105">
        <f>'Input spectra'!B105</f>
        <v>0</v>
      </c>
      <c r="E105">
        <f>'Initial absorption'!I105</f>
        <v>0</v>
      </c>
      <c r="F105">
        <f>'Input spectra'!C105</f>
        <v>0</v>
      </c>
      <c r="G105">
        <f t="shared" si="158"/>
        <v>0</v>
      </c>
      <c r="H105">
        <f>'Input spectra'!D105</f>
        <v>0</v>
      </c>
      <c r="I105">
        <f>'Initial absorption'!O105</f>
        <v>0</v>
      </c>
      <c r="J105">
        <f>'Input spectra'!E105</f>
        <v>0</v>
      </c>
      <c r="K105">
        <f t="shared" si="159"/>
        <v>0</v>
      </c>
      <c r="M105">
        <f>'Reaching edge prob after ems 1'!$EZ106</f>
        <v>0.87954290856399886</v>
      </c>
      <c r="N105">
        <f>'Reaching edge prob after ems 2'!$EZ106</f>
        <v>0.87954290856399886</v>
      </c>
      <c r="O105">
        <f>1-EXP(-'Reaching edge prob after ems 1'!FC106*_k_in_ec_correction*($D105*_c1+'Input spectra'!S105))</f>
        <v>1.2292642895684214E-2</v>
      </c>
      <c r="P105">
        <f>1-EXP(-(_t-'Reaching edge prob after ems 1'!FC106)*_k_in_ec_correction*($D105*_c1+'Input spectra'!S105))</f>
        <v>1.2431214551579806E-2</v>
      </c>
      <c r="Q105">
        <f>1-EXP(-'Reaching edge prob after ems 2'!FC106*_k_in_ec_correction*($H105*_c2+'Input spectra'!S105))</f>
        <v>1.2292642895684214E-2</v>
      </c>
      <c r="R105">
        <f>1-EXP(-(_t-'Reaching edge prob after ems 2'!FC106)*_k_in_ec_correction*($H105*_c2+'Input spectra'!S105))</f>
        <v>1.2431214551579806E-2</v>
      </c>
      <c r="S105" s="16"/>
      <c r="T105" s="16"/>
      <c r="V105" s="7">
        <f t="shared" si="196"/>
        <v>0</v>
      </c>
      <c r="W105" s="7">
        <f t="shared" si="197"/>
        <v>0</v>
      </c>
      <c r="X105" s="7">
        <f t="shared" si="198"/>
        <v>0</v>
      </c>
      <c r="Y105" s="7">
        <f t="shared" si="139"/>
        <v>0</v>
      </c>
      <c r="Z105" s="7"/>
      <c r="AA105" s="7">
        <f t="shared" si="199"/>
        <v>0</v>
      </c>
      <c r="AB105" s="7">
        <f t="shared" si="200"/>
        <v>0</v>
      </c>
      <c r="AC105" s="7">
        <f t="shared" si="201"/>
        <v>0</v>
      </c>
      <c r="AD105" s="7">
        <f t="shared" si="140"/>
        <v>0</v>
      </c>
      <c r="AF105" s="7">
        <f t="shared" si="202"/>
        <v>0</v>
      </c>
      <c r="AG105" s="7">
        <f t="shared" si="160"/>
        <v>0</v>
      </c>
      <c r="AH105" s="7">
        <f t="shared" si="203"/>
        <v>0</v>
      </c>
      <c r="AI105" s="7"/>
      <c r="AJ105" s="7">
        <f t="shared" si="141"/>
        <v>0</v>
      </c>
      <c r="AK105" s="7">
        <f>'Initial absorption'!$G105*AJ105*$E105</f>
        <v>0</v>
      </c>
      <c r="AL105" s="7">
        <f t="shared" si="161"/>
        <v>0</v>
      </c>
      <c r="AM105" s="7">
        <f>'Initial absorption'!$M105*AL105*$I105</f>
        <v>0</v>
      </c>
      <c r="AN105" s="7"/>
      <c r="AO105" s="7">
        <f t="shared" si="204"/>
        <v>0</v>
      </c>
      <c r="AP105" s="7">
        <f t="shared" si="162"/>
        <v>0</v>
      </c>
      <c r="AQ105" s="7">
        <f t="shared" si="205"/>
        <v>0</v>
      </c>
      <c r="AR105" s="7"/>
      <c r="AS105" s="7">
        <f>(1 - 'Initial absorption'!$M105)*AL105</f>
        <v>0</v>
      </c>
      <c r="AT105" s="7">
        <f t="shared" si="163"/>
        <v>0</v>
      </c>
      <c r="AU105" s="7"/>
      <c r="BD105" s="7">
        <f t="shared" si="119"/>
        <v>0</v>
      </c>
      <c r="BE105" s="7">
        <f t="shared" si="120"/>
        <v>0</v>
      </c>
      <c r="BF105" s="7">
        <f t="shared" si="105"/>
        <v>0</v>
      </c>
      <c r="BG105" s="7">
        <f t="shared" si="142"/>
        <v>0</v>
      </c>
      <c r="BH105" s="7"/>
      <c r="BI105" s="7">
        <f t="shared" si="188"/>
        <v>0</v>
      </c>
      <c r="BJ105" s="7">
        <f t="shared" si="143"/>
        <v>0</v>
      </c>
      <c r="BK105" s="7">
        <f t="shared" si="122"/>
        <v>0</v>
      </c>
      <c r="BL105" s="7">
        <f t="shared" si="144"/>
        <v>0</v>
      </c>
      <c r="BN105" s="7">
        <f t="shared" si="164"/>
        <v>0</v>
      </c>
      <c r="BO105" s="7">
        <f t="shared" si="165"/>
        <v>0</v>
      </c>
      <c r="BP105" s="7">
        <f t="shared" si="166"/>
        <v>0</v>
      </c>
      <c r="BQ105" s="7"/>
      <c r="BR105" s="7">
        <f t="shared" si="145"/>
        <v>0</v>
      </c>
      <c r="BS105" s="7">
        <f>'Initial absorption'!$G105*BR105*$E105</f>
        <v>0</v>
      </c>
      <c r="BT105" s="7">
        <f t="shared" si="167"/>
        <v>0</v>
      </c>
      <c r="BU105" s="7">
        <f>'Initial absorption'!$M105*BT105*$I105</f>
        <v>0</v>
      </c>
      <c r="BV105" s="7"/>
      <c r="BW105" s="7">
        <f t="shared" si="168"/>
        <v>0</v>
      </c>
      <c r="BX105" s="7">
        <f t="shared" si="192"/>
        <v>0</v>
      </c>
      <c r="BY105" s="7">
        <f t="shared" si="123"/>
        <v>0</v>
      </c>
      <c r="BZ105" s="7"/>
      <c r="CA105" s="7">
        <f>(1 - 'Initial absorption'!$M105)*BT105</f>
        <v>0</v>
      </c>
      <c r="CB105" s="7">
        <f t="shared" si="169"/>
        <v>0</v>
      </c>
      <c r="CC105" s="7"/>
      <c r="CL105" s="7">
        <f t="shared" si="124"/>
        <v>0</v>
      </c>
      <c r="CM105" s="7">
        <f t="shared" si="125"/>
        <v>0</v>
      </c>
      <c r="CN105" s="7">
        <f t="shared" si="106"/>
        <v>0</v>
      </c>
      <c r="CO105" s="7">
        <f t="shared" si="146"/>
        <v>0</v>
      </c>
      <c r="CP105" s="7"/>
      <c r="CQ105" s="7">
        <f t="shared" si="189"/>
        <v>0</v>
      </c>
      <c r="CR105" s="7">
        <f t="shared" si="147"/>
        <v>0</v>
      </c>
      <c r="CS105" s="7">
        <f t="shared" si="127"/>
        <v>0</v>
      </c>
      <c r="CT105" s="7">
        <f t="shared" si="148"/>
        <v>0</v>
      </c>
      <c r="CV105" s="7">
        <f t="shared" si="170"/>
        <v>0</v>
      </c>
      <c r="CW105" s="7">
        <f t="shared" si="171"/>
        <v>0</v>
      </c>
      <c r="CX105" s="7">
        <f t="shared" si="172"/>
        <v>0</v>
      </c>
      <c r="CY105" s="7"/>
      <c r="CZ105" s="7">
        <f t="shared" si="149"/>
        <v>0</v>
      </c>
      <c r="DA105" s="7">
        <f>'Initial absorption'!$G105*CZ105*$E105</f>
        <v>0</v>
      </c>
      <c r="DB105" s="7">
        <f t="shared" si="173"/>
        <v>0</v>
      </c>
      <c r="DC105" s="7">
        <f>'Initial absorption'!$M105*DB105*$I105</f>
        <v>0</v>
      </c>
      <c r="DD105" s="7"/>
      <c r="DE105" s="7">
        <f t="shared" si="174"/>
        <v>0</v>
      </c>
      <c r="DF105" s="7">
        <f t="shared" si="193"/>
        <v>0</v>
      </c>
      <c r="DG105" s="7">
        <f t="shared" si="128"/>
        <v>0</v>
      </c>
      <c r="DH105" s="7"/>
      <c r="DI105" s="7">
        <f>(1 - 'Initial absorption'!$M105)*DB105</f>
        <v>0</v>
      </c>
      <c r="DJ105" s="7">
        <f t="shared" si="175"/>
        <v>0</v>
      </c>
      <c r="DK105" s="7"/>
      <c r="DT105" s="7">
        <f t="shared" si="129"/>
        <v>0</v>
      </c>
      <c r="DU105" s="7">
        <f t="shared" si="130"/>
        <v>0</v>
      </c>
      <c r="DV105" s="7">
        <f t="shared" si="107"/>
        <v>0</v>
      </c>
      <c r="DW105" s="7">
        <f t="shared" si="150"/>
        <v>0</v>
      </c>
      <c r="DX105" s="7"/>
      <c r="DY105" s="7">
        <f t="shared" si="190"/>
        <v>0</v>
      </c>
      <c r="DZ105" s="7">
        <f t="shared" si="151"/>
        <v>0</v>
      </c>
      <c r="EA105" s="7">
        <f t="shared" si="132"/>
        <v>0</v>
      </c>
      <c r="EB105" s="7">
        <f t="shared" si="152"/>
        <v>0</v>
      </c>
      <c r="ED105" s="7">
        <f t="shared" si="176"/>
        <v>0</v>
      </c>
      <c r="EE105" s="7">
        <f t="shared" si="177"/>
        <v>0</v>
      </c>
      <c r="EF105" s="7">
        <f t="shared" si="178"/>
        <v>0</v>
      </c>
      <c r="EG105" s="7"/>
      <c r="EH105" s="7">
        <f t="shared" si="153"/>
        <v>0</v>
      </c>
      <c r="EI105" s="7">
        <f>'Initial absorption'!$G105*EH105*$E105</f>
        <v>0</v>
      </c>
      <c r="EJ105" s="7">
        <f t="shared" si="179"/>
        <v>0</v>
      </c>
      <c r="EK105" s="7">
        <f>'Initial absorption'!$M105*EJ105*$I105</f>
        <v>0</v>
      </c>
      <c r="EL105" s="7"/>
      <c r="EM105" s="7">
        <f t="shared" si="180"/>
        <v>0</v>
      </c>
      <c r="EN105" s="7">
        <f t="shared" si="194"/>
        <v>0</v>
      </c>
      <c r="EO105" s="7">
        <f t="shared" si="133"/>
        <v>0</v>
      </c>
      <c r="EP105" s="7"/>
      <c r="EQ105" s="7">
        <f>(1 - 'Initial absorption'!$M105)*EJ105</f>
        <v>0</v>
      </c>
      <c r="ER105" s="7">
        <f t="shared" si="181"/>
        <v>0</v>
      </c>
      <c r="ES105" s="7"/>
      <c r="FB105" s="7">
        <f t="shared" si="134"/>
        <v>0</v>
      </c>
      <c r="FC105" s="7">
        <f t="shared" si="135"/>
        <v>0</v>
      </c>
      <c r="FD105" s="7">
        <f t="shared" si="108"/>
        <v>0</v>
      </c>
      <c r="FE105" s="7">
        <f t="shared" si="154"/>
        <v>0</v>
      </c>
      <c r="FF105" s="7"/>
      <c r="FG105" s="7">
        <f t="shared" si="191"/>
        <v>0</v>
      </c>
      <c r="FH105" s="7">
        <f t="shared" si="155"/>
        <v>0</v>
      </c>
      <c r="FI105" s="7">
        <f t="shared" si="137"/>
        <v>0</v>
      </c>
      <c r="FJ105" s="7">
        <f t="shared" si="156"/>
        <v>0</v>
      </c>
      <c r="FL105" s="7">
        <f t="shared" si="182"/>
        <v>0</v>
      </c>
      <c r="FM105" s="7">
        <f t="shared" si="183"/>
        <v>0</v>
      </c>
      <c r="FN105" s="7">
        <f t="shared" si="184"/>
        <v>0</v>
      </c>
      <c r="FO105" s="7"/>
      <c r="FP105" s="7">
        <f t="shared" si="157"/>
        <v>0</v>
      </c>
      <c r="FQ105" s="7">
        <f>'Initial absorption'!$G105*FP105*$E105</f>
        <v>0</v>
      </c>
      <c r="FR105" s="7">
        <f t="shared" si="185"/>
        <v>0</v>
      </c>
      <c r="FS105" s="7">
        <f>'Initial absorption'!$M105*FR105*$I105</f>
        <v>0</v>
      </c>
      <c r="FT105" s="7"/>
      <c r="FU105" s="7">
        <f t="shared" si="186"/>
        <v>0</v>
      </c>
      <c r="FV105" s="7">
        <f t="shared" si="195"/>
        <v>0</v>
      </c>
      <c r="FW105" s="7">
        <f t="shared" si="138"/>
        <v>0</v>
      </c>
      <c r="FX105" s="7"/>
      <c r="FY105" s="7">
        <f>(1 - 'Initial absorption'!$M105)*FR105</f>
        <v>0</v>
      </c>
      <c r="FZ105" s="7">
        <f t="shared" si="187"/>
        <v>0</v>
      </c>
      <c r="GA105" s="7"/>
    </row>
    <row r="106" spans="3:183" x14ac:dyDescent="0.25">
      <c r="C106">
        <v>800</v>
      </c>
      <c r="D106">
        <f>'Input spectra'!B106</f>
        <v>0</v>
      </c>
      <c r="E106">
        <f>'Initial absorption'!I106</f>
        <v>0</v>
      </c>
      <c r="F106">
        <f>'Input spectra'!C106</f>
        <v>0</v>
      </c>
      <c r="G106">
        <f t="shared" si="158"/>
        <v>0</v>
      </c>
      <c r="H106">
        <f>'Input spectra'!D106</f>
        <v>0</v>
      </c>
      <c r="I106">
        <f>'Initial absorption'!O106</f>
        <v>0</v>
      </c>
      <c r="J106">
        <f>'Input spectra'!E106</f>
        <v>0</v>
      </c>
      <c r="K106">
        <f t="shared" si="159"/>
        <v>0</v>
      </c>
      <c r="M106">
        <f>'Reaching edge prob after ems 1'!$EZ107</f>
        <v>0.87882497991225628</v>
      </c>
      <c r="N106">
        <f>'Reaching edge prob after ems 2'!$EZ107</f>
        <v>0.87882497991225628</v>
      </c>
      <c r="O106">
        <f>1-EXP(-'Reaching edge prob after ems 1'!FC107*_k_in_ec_correction*($D106*_c1+'Input spectra'!S106))</f>
        <v>1.2372667613260058E-2</v>
      </c>
      <c r="P106">
        <f>1-EXP(-(_t-'Reaching edge prob after ems 1'!FC107)*_k_in_ec_correction*($D106*_c1+'Input spectra'!S106))</f>
        <v>1.2513059634384316E-2</v>
      </c>
      <c r="Q106">
        <f>1-EXP(-'Reaching edge prob after ems 2'!FC107*_k_in_ec_correction*($H106*_c2+'Input spectra'!S106))</f>
        <v>1.2372667613260058E-2</v>
      </c>
      <c r="R106">
        <f>1-EXP(-(_t-'Reaching edge prob after ems 2'!FC107)*_k_in_ec_correction*($H106*_c2+'Input spectra'!S106))</f>
        <v>1.2513059634384316E-2</v>
      </c>
      <c r="S106" s="16"/>
      <c r="T106" s="16"/>
      <c r="V106" s="7">
        <f t="shared" si="196"/>
        <v>0</v>
      </c>
      <c r="W106" s="7">
        <f t="shared" si="197"/>
        <v>0</v>
      </c>
      <c r="X106" s="7">
        <f t="shared" si="198"/>
        <v>0</v>
      </c>
      <c r="Y106" s="7">
        <f t="shared" si="139"/>
        <v>0</v>
      </c>
      <c r="Z106" s="7"/>
      <c r="AA106" s="7">
        <f t="shared" si="199"/>
        <v>0</v>
      </c>
      <c r="AB106" s="7">
        <f t="shared" si="200"/>
        <v>0</v>
      </c>
      <c r="AC106" s="7">
        <f t="shared" si="201"/>
        <v>0</v>
      </c>
      <c r="AD106" s="7">
        <f t="shared" si="140"/>
        <v>0</v>
      </c>
      <c r="AF106" s="7">
        <f t="shared" si="202"/>
        <v>0</v>
      </c>
      <c r="AG106" s="7">
        <f t="shared" si="160"/>
        <v>0</v>
      </c>
      <c r="AH106" s="7">
        <f t="shared" si="203"/>
        <v>0</v>
      </c>
      <c r="AI106" s="7"/>
      <c r="AJ106" s="7">
        <f t="shared" si="141"/>
        <v>0</v>
      </c>
      <c r="AK106" s="7">
        <f>'Initial absorption'!$G106*AJ106*$E106</f>
        <v>0</v>
      </c>
      <c r="AL106" s="7">
        <f t="shared" si="161"/>
        <v>0</v>
      </c>
      <c r="AM106" s="7">
        <f>'Initial absorption'!$M106*AL106*$I106</f>
        <v>0</v>
      </c>
      <c r="AN106" s="7"/>
      <c r="AO106" s="7">
        <f t="shared" si="204"/>
        <v>0</v>
      </c>
      <c r="AP106" s="7">
        <f t="shared" si="162"/>
        <v>0</v>
      </c>
      <c r="AQ106" s="7">
        <f t="shared" si="205"/>
        <v>0</v>
      </c>
      <c r="AR106" s="7"/>
      <c r="AS106" s="7">
        <f>(1 - 'Initial absorption'!$M106)*AL106</f>
        <v>0</v>
      </c>
      <c r="AT106" s="7">
        <f t="shared" si="163"/>
        <v>0</v>
      </c>
      <c r="AU106" s="7"/>
      <c r="BD106" s="7">
        <f t="shared" si="119"/>
        <v>0</v>
      </c>
      <c r="BE106" s="7">
        <f t="shared" si="120"/>
        <v>0</v>
      </c>
      <c r="BF106" s="7">
        <f t="shared" si="105"/>
        <v>0</v>
      </c>
      <c r="BG106" s="7">
        <f t="shared" si="142"/>
        <v>0</v>
      </c>
      <c r="BH106" s="7"/>
      <c r="BI106" s="7">
        <f t="shared" si="188"/>
        <v>0</v>
      </c>
      <c r="BJ106" s="7">
        <f t="shared" si="143"/>
        <v>0</v>
      </c>
      <c r="BK106" s="7">
        <f t="shared" si="122"/>
        <v>0</v>
      </c>
      <c r="BL106" s="7">
        <f t="shared" si="144"/>
        <v>0</v>
      </c>
      <c r="BN106" s="7">
        <f t="shared" si="164"/>
        <v>0</v>
      </c>
      <c r="BO106" s="7">
        <f t="shared" si="165"/>
        <v>0</v>
      </c>
      <c r="BP106" s="7">
        <f t="shared" si="166"/>
        <v>0</v>
      </c>
      <c r="BQ106" s="7"/>
      <c r="BR106" s="7">
        <f t="shared" si="145"/>
        <v>0</v>
      </c>
      <c r="BS106" s="7">
        <f>'Initial absorption'!$G106*BR106*$E106</f>
        <v>0</v>
      </c>
      <c r="BT106" s="7">
        <f t="shared" si="167"/>
        <v>0</v>
      </c>
      <c r="BU106" s="7">
        <f>'Initial absorption'!$M106*BT106*$I106</f>
        <v>0</v>
      </c>
      <c r="BV106" s="7"/>
      <c r="BW106" s="7">
        <f t="shared" si="168"/>
        <v>0</v>
      </c>
      <c r="BX106" s="7">
        <f t="shared" si="192"/>
        <v>0</v>
      </c>
      <c r="BY106" s="7">
        <f t="shared" si="123"/>
        <v>0</v>
      </c>
      <c r="BZ106" s="7"/>
      <c r="CA106" s="7">
        <f>(1 - 'Initial absorption'!$M106)*BT106</f>
        <v>0</v>
      </c>
      <c r="CB106" s="7">
        <f t="shared" si="169"/>
        <v>0</v>
      </c>
      <c r="CC106" s="7"/>
      <c r="CL106" s="7">
        <f t="shared" si="124"/>
        <v>0</v>
      </c>
      <c r="CM106" s="7">
        <f t="shared" si="125"/>
        <v>0</v>
      </c>
      <c r="CN106" s="7">
        <f t="shared" si="106"/>
        <v>0</v>
      </c>
      <c r="CO106" s="7">
        <f t="shared" si="146"/>
        <v>0</v>
      </c>
      <c r="CP106" s="7"/>
      <c r="CQ106" s="7">
        <f t="shared" si="189"/>
        <v>0</v>
      </c>
      <c r="CR106" s="7">
        <f t="shared" si="147"/>
        <v>0</v>
      </c>
      <c r="CS106" s="7">
        <f t="shared" si="127"/>
        <v>0</v>
      </c>
      <c r="CT106" s="7">
        <f t="shared" si="148"/>
        <v>0</v>
      </c>
      <c r="CV106" s="7">
        <f t="shared" si="170"/>
        <v>0</v>
      </c>
      <c r="CW106" s="7">
        <f t="shared" si="171"/>
        <v>0</v>
      </c>
      <c r="CX106" s="7">
        <f t="shared" si="172"/>
        <v>0</v>
      </c>
      <c r="CY106" s="7"/>
      <c r="CZ106" s="7">
        <f t="shared" si="149"/>
        <v>0</v>
      </c>
      <c r="DA106" s="7">
        <f>'Initial absorption'!$G106*CZ106*$E106</f>
        <v>0</v>
      </c>
      <c r="DB106" s="7">
        <f t="shared" si="173"/>
        <v>0</v>
      </c>
      <c r="DC106" s="7">
        <f>'Initial absorption'!$M106*DB106*$I106</f>
        <v>0</v>
      </c>
      <c r="DD106" s="7"/>
      <c r="DE106" s="7">
        <f t="shared" si="174"/>
        <v>0</v>
      </c>
      <c r="DF106" s="7">
        <f t="shared" si="193"/>
        <v>0</v>
      </c>
      <c r="DG106" s="7">
        <f t="shared" si="128"/>
        <v>0</v>
      </c>
      <c r="DH106" s="7"/>
      <c r="DI106" s="7">
        <f>(1 - 'Initial absorption'!$M106)*DB106</f>
        <v>0</v>
      </c>
      <c r="DJ106" s="7">
        <f t="shared" si="175"/>
        <v>0</v>
      </c>
      <c r="DK106" s="7"/>
      <c r="DT106" s="7">
        <f t="shared" si="129"/>
        <v>0</v>
      </c>
      <c r="DU106" s="7">
        <f t="shared" si="130"/>
        <v>0</v>
      </c>
      <c r="DV106" s="7">
        <f t="shared" si="107"/>
        <v>0</v>
      </c>
      <c r="DW106" s="7">
        <f t="shared" si="150"/>
        <v>0</v>
      </c>
      <c r="DX106" s="7"/>
      <c r="DY106" s="7">
        <f t="shared" si="190"/>
        <v>0</v>
      </c>
      <c r="DZ106" s="7">
        <f t="shared" si="151"/>
        <v>0</v>
      </c>
      <c r="EA106" s="7">
        <f t="shared" si="132"/>
        <v>0</v>
      </c>
      <c r="EB106" s="7">
        <f t="shared" si="152"/>
        <v>0</v>
      </c>
      <c r="ED106" s="7">
        <f t="shared" si="176"/>
        <v>0</v>
      </c>
      <c r="EE106" s="7">
        <f t="shared" si="177"/>
        <v>0</v>
      </c>
      <c r="EF106" s="7">
        <f t="shared" si="178"/>
        <v>0</v>
      </c>
      <c r="EG106" s="7"/>
      <c r="EH106" s="7">
        <f t="shared" si="153"/>
        <v>0</v>
      </c>
      <c r="EI106" s="7">
        <f>'Initial absorption'!$G106*EH106*$E106</f>
        <v>0</v>
      </c>
      <c r="EJ106" s="7">
        <f t="shared" si="179"/>
        <v>0</v>
      </c>
      <c r="EK106" s="7">
        <f>'Initial absorption'!$M106*EJ106*$I106</f>
        <v>0</v>
      </c>
      <c r="EL106" s="7"/>
      <c r="EM106" s="7">
        <f t="shared" si="180"/>
        <v>0</v>
      </c>
      <c r="EN106" s="7">
        <f t="shared" si="194"/>
        <v>0</v>
      </c>
      <c r="EO106" s="7">
        <f t="shared" si="133"/>
        <v>0</v>
      </c>
      <c r="EP106" s="7"/>
      <c r="EQ106" s="7">
        <f>(1 - 'Initial absorption'!$M106)*EJ106</f>
        <v>0</v>
      </c>
      <c r="ER106" s="7">
        <f t="shared" si="181"/>
        <v>0</v>
      </c>
      <c r="ES106" s="7"/>
      <c r="FB106" s="7">
        <f t="shared" si="134"/>
        <v>0</v>
      </c>
      <c r="FC106" s="7">
        <f t="shared" si="135"/>
        <v>0</v>
      </c>
      <c r="FD106" s="7">
        <f t="shared" si="108"/>
        <v>0</v>
      </c>
      <c r="FE106" s="7">
        <f t="shared" si="154"/>
        <v>0</v>
      </c>
      <c r="FF106" s="7"/>
      <c r="FG106" s="7">
        <f t="shared" si="191"/>
        <v>0</v>
      </c>
      <c r="FH106" s="7">
        <f t="shared" si="155"/>
        <v>0</v>
      </c>
      <c r="FI106" s="7">
        <f t="shared" si="137"/>
        <v>0</v>
      </c>
      <c r="FJ106" s="7">
        <f t="shared" si="156"/>
        <v>0</v>
      </c>
      <c r="FL106" s="7">
        <f t="shared" si="182"/>
        <v>0</v>
      </c>
      <c r="FM106" s="7">
        <f t="shared" si="183"/>
        <v>0</v>
      </c>
      <c r="FN106" s="7">
        <f t="shared" si="184"/>
        <v>0</v>
      </c>
      <c r="FO106" s="7"/>
      <c r="FP106" s="7">
        <f t="shared" si="157"/>
        <v>0</v>
      </c>
      <c r="FQ106" s="7">
        <f>'Initial absorption'!$G106*FP106*$E106</f>
        <v>0</v>
      </c>
      <c r="FR106" s="7">
        <f t="shared" si="185"/>
        <v>0</v>
      </c>
      <c r="FS106" s="7">
        <f>'Initial absorption'!$M106*FR106*$I106</f>
        <v>0</v>
      </c>
      <c r="FT106" s="7"/>
      <c r="FU106" s="7">
        <f t="shared" si="186"/>
        <v>0</v>
      </c>
      <c r="FV106" s="7">
        <f t="shared" si="195"/>
        <v>0</v>
      </c>
      <c r="FW106" s="7">
        <f t="shared" si="138"/>
        <v>0</v>
      </c>
      <c r="FX106" s="7"/>
      <c r="FY106" s="7">
        <f>(1 - 'Initial absorption'!$M106)*FR106</f>
        <v>0</v>
      </c>
      <c r="FZ106" s="7">
        <f t="shared" si="187"/>
        <v>0</v>
      </c>
      <c r="GA106" s="7"/>
    </row>
    <row r="107" spans="3:183" x14ac:dyDescent="0.25">
      <c r="C107">
        <v>805</v>
      </c>
      <c r="D107">
        <f>'Input spectra'!B107</f>
        <v>0</v>
      </c>
      <c r="E107">
        <f>'Initial absorption'!I107</f>
        <v>0</v>
      </c>
      <c r="F107">
        <f>'Input spectra'!C107</f>
        <v>0</v>
      </c>
      <c r="G107">
        <f t="shared" si="158"/>
        <v>0</v>
      </c>
      <c r="H107">
        <f>'Input spectra'!D107</f>
        <v>0</v>
      </c>
      <c r="I107">
        <f>'Initial absorption'!O107</f>
        <v>0</v>
      </c>
      <c r="J107">
        <f>'Input spectra'!E107</f>
        <v>0</v>
      </c>
      <c r="K107">
        <f t="shared" si="159"/>
        <v>0</v>
      </c>
      <c r="M107">
        <f>'Reaching edge prob after ems 1'!$EZ108</f>
        <v>0.87810796243878797</v>
      </c>
      <c r="N107">
        <f>'Reaching edge prob after ems 2'!$EZ108</f>
        <v>0.87810796243878797</v>
      </c>
      <c r="O107">
        <f>1-EXP(-'Reaching edge prob after ems 1'!FC108*_k_in_ec_correction*($D107*_c1+'Input spectra'!S107))</f>
        <v>1.2452679833630631E-2</v>
      </c>
      <c r="P107">
        <f>1-EXP(-(_t-'Reaching edge prob after ems 1'!FC108)*_k_in_ec_correction*($D107*_c1+'Input spectra'!S107))</f>
        <v>1.2594903946933633E-2</v>
      </c>
      <c r="Q107">
        <f>1-EXP(-'Reaching edge prob after ems 2'!FC108*_k_in_ec_correction*($H107*_c2+'Input spectra'!S107))</f>
        <v>1.2452679833630631E-2</v>
      </c>
      <c r="R107">
        <f>1-EXP(-(_t-'Reaching edge prob after ems 2'!FC108)*_k_in_ec_correction*($H107*_c2+'Input spectra'!S107))</f>
        <v>1.2594903946933633E-2</v>
      </c>
      <c r="S107" s="16"/>
      <c r="T107" s="16"/>
      <c r="V107" s="7">
        <f t="shared" si="196"/>
        <v>0</v>
      </c>
      <c r="W107" s="7">
        <f t="shared" si="197"/>
        <v>0</v>
      </c>
      <c r="X107" s="7">
        <f t="shared" si="198"/>
        <v>0</v>
      </c>
      <c r="Y107" s="7">
        <f t="shared" si="139"/>
        <v>0</v>
      </c>
      <c r="Z107" s="7"/>
      <c r="AA107" s="7">
        <f t="shared" si="199"/>
        <v>0</v>
      </c>
      <c r="AB107" s="7">
        <f t="shared" si="200"/>
        <v>0</v>
      </c>
      <c r="AC107" s="7">
        <f t="shared" si="201"/>
        <v>0</v>
      </c>
      <c r="AD107" s="7">
        <f t="shared" si="140"/>
        <v>0</v>
      </c>
      <c r="AF107" s="7">
        <f t="shared" si="202"/>
        <v>0</v>
      </c>
      <c r="AG107" s="7">
        <f t="shared" si="160"/>
        <v>0</v>
      </c>
      <c r="AH107" s="7">
        <f t="shared" si="203"/>
        <v>0</v>
      </c>
      <c r="AI107" s="7"/>
      <c r="AJ107" s="7">
        <f t="shared" si="141"/>
        <v>0</v>
      </c>
      <c r="AK107" s="7">
        <f>'Initial absorption'!$G107*AJ107*$E107</f>
        <v>0</v>
      </c>
      <c r="AL107" s="7">
        <f t="shared" si="161"/>
        <v>0</v>
      </c>
      <c r="AM107" s="7">
        <f>'Initial absorption'!$M107*AL107*$I107</f>
        <v>0</v>
      </c>
      <c r="AN107" s="7"/>
      <c r="AO107" s="7">
        <f t="shared" si="204"/>
        <v>0</v>
      </c>
      <c r="AP107" s="7">
        <f t="shared" si="162"/>
        <v>0</v>
      </c>
      <c r="AQ107" s="7">
        <f t="shared" si="205"/>
        <v>0</v>
      </c>
      <c r="AR107" s="7"/>
      <c r="AS107" s="7">
        <f>(1 - 'Initial absorption'!$M107)*AL107</f>
        <v>0</v>
      </c>
      <c r="AT107" s="7">
        <f t="shared" si="163"/>
        <v>0</v>
      </c>
      <c r="AU107" s="7"/>
      <c r="BD107" s="7">
        <f t="shared" si="119"/>
        <v>0</v>
      </c>
      <c r="BE107" s="7">
        <f t="shared" si="120"/>
        <v>0</v>
      </c>
      <c r="BF107" s="7">
        <f t="shared" si="105"/>
        <v>0</v>
      </c>
      <c r="BG107" s="7">
        <f t="shared" si="142"/>
        <v>0</v>
      </c>
      <c r="BH107" s="7"/>
      <c r="BI107" s="7">
        <f t="shared" si="188"/>
        <v>0</v>
      </c>
      <c r="BJ107" s="7">
        <f t="shared" si="143"/>
        <v>0</v>
      </c>
      <c r="BK107" s="7">
        <f t="shared" si="122"/>
        <v>0</v>
      </c>
      <c r="BL107" s="7">
        <f t="shared" si="144"/>
        <v>0</v>
      </c>
      <c r="BN107" s="7">
        <f t="shared" si="164"/>
        <v>0</v>
      </c>
      <c r="BO107" s="7">
        <f t="shared" si="165"/>
        <v>0</v>
      </c>
      <c r="BP107" s="7">
        <f t="shared" si="166"/>
        <v>0</v>
      </c>
      <c r="BQ107" s="7"/>
      <c r="BR107" s="7">
        <f t="shared" si="145"/>
        <v>0</v>
      </c>
      <c r="BS107" s="7">
        <f>'Initial absorption'!$G107*BR107*$E107</f>
        <v>0</v>
      </c>
      <c r="BT107" s="7">
        <f t="shared" si="167"/>
        <v>0</v>
      </c>
      <c r="BU107" s="7">
        <f>'Initial absorption'!$M107*BT107*$I107</f>
        <v>0</v>
      </c>
      <c r="BV107" s="7"/>
      <c r="BW107" s="7">
        <f t="shared" si="168"/>
        <v>0</v>
      </c>
      <c r="BX107" s="7">
        <f t="shared" si="192"/>
        <v>0</v>
      </c>
      <c r="BY107" s="7">
        <f t="shared" si="123"/>
        <v>0</v>
      </c>
      <c r="BZ107" s="7"/>
      <c r="CA107" s="7">
        <f>(1 - 'Initial absorption'!$M107)*BT107</f>
        <v>0</v>
      </c>
      <c r="CB107" s="7">
        <f t="shared" si="169"/>
        <v>0</v>
      </c>
      <c r="CC107" s="7"/>
      <c r="CL107" s="7">
        <f t="shared" si="124"/>
        <v>0</v>
      </c>
      <c r="CM107" s="7">
        <f t="shared" si="125"/>
        <v>0</v>
      </c>
      <c r="CN107" s="7">
        <f t="shared" si="106"/>
        <v>0</v>
      </c>
      <c r="CO107" s="7">
        <f t="shared" si="146"/>
        <v>0</v>
      </c>
      <c r="CP107" s="7"/>
      <c r="CQ107" s="7">
        <f t="shared" si="189"/>
        <v>0</v>
      </c>
      <c r="CR107" s="7">
        <f t="shared" si="147"/>
        <v>0</v>
      </c>
      <c r="CS107" s="7">
        <f t="shared" si="127"/>
        <v>0</v>
      </c>
      <c r="CT107" s="7">
        <f t="shared" si="148"/>
        <v>0</v>
      </c>
      <c r="CV107" s="7">
        <f t="shared" si="170"/>
        <v>0</v>
      </c>
      <c r="CW107" s="7">
        <f t="shared" si="171"/>
        <v>0</v>
      </c>
      <c r="CX107" s="7">
        <f t="shared" si="172"/>
        <v>0</v>
      </c>
      <c r="CY107" s="7"/>
      <c r="CZ107" s="7">
        <f t="shared" si="149"/>
        <v>0</v>
      </c>
      <c r="DA107" s="7">
        <f>'Initial absorption'!$G107*CZ107*$E107</f>
        <v>0</v>
      </c>
      <c r="DB107" s="7">
        <f t="shared" si="173"/>
        <v>0</v>
      </c>
      <c r="DC107" s="7">
        <f>'Initial absorption'!$M107*DB107*$I107</f>
        <v>0</v>
      </c>
      <c r="DD107" s="7"/>
      <c r="DE107" s="7">
        <f t="shared" si="174"/>
        <v>0</v>
      </c>
      <c r="DF107" s="7">
        <f t="shared" si="193"/>
        <v>0</v>
      </c>
      <c r="DG107" s="7">
        <f t="shared" si="128"/>
        <v>0</v>
      </c>
      <c r="DH107" s="7"/>
      <c r="DI107" s="7">
        <f>(1 - 'Initial absorption'!$M107)*DB107</f>
        <v>0</v>
      </c>
      <c r="DJ107" s="7">
        <f t="shared" si="175"/>
        <v>0</v>
      </c>
      <c r="DK107" s="7"/>
      <c r="DT107" s="7">
        <f t="shared" si="129"/>
        <v>0</v>
      </c>
      <c r="DU107" s="7">
        <f t="shared" si="130"/>
        <v>0</v>
      </c>
      <c r="DV107" s="7">
        <f t="shared" si="107"/>
        <v>0</v>
      </c>
      <c r="DW107" s="7">
        <f t="shared" si="150"/>
        <v>0</v>
      </c>
      <c r="DX107" s="7"/>
      <c r="DY107" s="7">
        <f t="shared" si="190"/>
        <v>0</v>
      </c>
      <c r="DZ107" s="7">
        <f t="shared" si="151"/>
        <v>0</v>
      </c>
      <c r="EA107" s="7">
        <f t="shared" si="132"/>
        <v>0</v>
      </c>
      <c r="EB107" s="7">
        <f t="shared" si="152"/>
        <v>0</v>
      </c>
      <c r="ED107" s="7">
        <f t="shared" si="176"/>
        <v>0</v>
      </c>
      <c r="EE107" s="7">
        <f t="shared" si="177"/>
        <v>0</v>
      </c>
      <c r="EF107" s="7">
        <f t="shared" si="178"/>
        <v>0</v>
      </c>
      <c r="EG107" s="7"/>
      <c r="EH107" s="7">
        <f t="shared" si="153"/>
        <v>0</v>
      </c>
      <c r="EI107" s="7">
        <f>'Initial absorption'!$G107*EH107*$E107</f>
        <v>0</v>
      </c>
      <c r="EJ107" s="7">
        <f t="shared" si="179"/>
        <v>0</v>
      </c>
      <c r="EK107" s="7">
        <f>'Initial absorption'!$M107*EJ107*$I107</f>
        <v>0</v>
      </c>
      <c r="EL107" s="7"/>
      <c r="EM107" s="7">
        <f t="shared" si="180"/>
        <v>0</v>
      </c>
      <c r="EN107" s="7">
        <f t="shared" si="194"/>
        <v>0</v>
      </c>
      <c r="EO107" s="7">
        <f t="shared" si="133"/>
        <v>0</v>
      </c>
      <c r="EP107" s="7"/>
      <c r="EQ107" s="7">
        <f>(1 - 'Initial absorption'!$M107)*EJ107</f>
        <v>0</v>
      </c>
      <c r="ER107" s="7">
        <f t="shared" si="181"/>
        <v>0</v>
      </c>
      <c r="ES107" s="7"/>
      <c r="FB107" s="7">
        <f t="shared" si="134"/>
        <v>0</v>
      </c>
      <c r="FC107" s="7">
        <f t="shared" si="135"/>
        <v>0</v>
      </c>
      <c r="FD107" s="7">
        <f t="shared" si="108"/>
        <v>0</v>
      </c>
      <c r="FE107" s="7">
        <f t="shared" si="154"/>
        <v>0</v>
      </c>
      <c r="FF107" s="7"/>
      <c r="FG107" s="7">
        <f t="shared" si="191"/>
        <v>0</v>
      </c>
      <c r="FH107" s="7">
        <f t="shared" si="155"/>
        <v>0</v>
      </c>
      <c r="FI107" s="7">
        <f t="shared" si="137"/>
        <v>0</v>
      </c>
      <c r="FJ107" s="7">
        <f t="shared" si="156"/>
        <v>0</v>
      </c>
      <c r="FL107" s="7">
        <f t="shared" si="182"/>
        <v>0</v>
      </c>
      <c r="FM107" s="7">
        <f t="shared" si="183"/>
        <v>0</v>
      </c>
      <c r="FN107" s="7">
        <f t="shared" si="184"/>
        <v>0</v>
      </c>
      <c r="FO107" s="7"/>
      <c r="FP107" s="7">
        <f t="shared" si="157"/>
        <v>0</v>
      </c>
      <c r="FQ107" s="7">
        <f>'Initial absorption'!$G107*FP107*$E107</f>
        <v>0</v>
      </c>
      <c r="FR107" s="7">
        <f t="shared" si="185"/>
        <v>0</v>
      </c>
      <c r="FS107" s="7">
        <f>'Initial absorption'!$M107*FR107*$I107</f>
        <v>0</v>
      </c>
      <c r="FT107" s="7"/>
      <c r="FU107" s="7">
        <f t="shared" si="186"/>
        <v>0</v>
      </c>
      <c r="FV107" s="7">
        <f t="shared" si="195"/>
        <v>0</v>
      </c>
      <c r="FW107" s="7">
        <f t="shared" si="138"/>
        <v>0</v>
      </c>
      <c r="FX107" s="7"/>
      <c r="FY107" s="7">
        <f>(1 - 'Initial absorption'!$M107)*FR107</f>
        <v>0</v>
      </c>
      <c r="FZ107" s="7">
        <f t="shared" si="187"/>
        <v>0</v>
      </c>
      <c r="GA107" s="7"/>
    </row>
    <row r="108" spans="3:183" x14ac:dyDescent="0.25">
      <c r="C108">
        <v>810</v>
      </c>
      <c r="D108">
        <f>'Input spectra'!B108</f>
        <v>0</v>
      </c>
      <c r="E108">
        <f>'Initial absorption'!I108</f>
        <v>0</v>
      </c>
      <c r="F108">
        <f>'Input spectra'!C108</f>
        <v>0</v>
      </c>
      <c r="G108">
        <f t="shared" si="158"/>
        <v>0</v>
      </c>
      <c r="H108">
        <f>'Input spectra'!D108</f>
        <v>0</v>
      </c>
      <c r="I108">
        <f>'Initial absorption'!O108</f>
        <v>0</v>
      </c>
      <c r="J108">
        <f>'Input spectra'!E108</f>
        <v>0</v>
      </c>
      <c r="K108">
        <f t="shared" si="159"/>
        <v>0</v>
      </c>
      <c r="M108">
        <f>'Reaching edge prob after ems 1'!$EZ109</f>
        <v>0.87739185470243009</v>
      </c>
      <c r="N108">
        <f>'Reaching edge prob after ems 2'!$EZ109</f>
        <v>0.87739185470243009</v>
      </c>
      <c r="O108">
        <f>1-EXP(-'Reaching edge prob after ems 1'!FC109*_k_in_ec_correction*($D108*_c1+'Input spectra'!S108))</f>
        <v>1.2532679558793225E-2</v>
      </c>
      <c r="P108">
        <f>1-EXP(-(_t-'Reaching edge prob after ems 1'!FC109)*_k_in_ec_correction*($D108*_c1+'Input spectra'!S108))</f>
        <v>1.2676747488284512E-2</v>
      </c>
      <c r="Q108">
        <f>1-EXP(-'Reaching edge prob after ems 2'!FC109*_k_in_ec_correction*($H108*_c2+'Input spectra'!S108))</f>
        <v>1.2532679558793225E-2</v>
      </c>
      <c r="R108">
        <f>1-EXP(-(_t-'Reaching edge prob after ems 2'!FC109)*_k_in_ec_correction*($H108*_c2+'Input spectra'!S108))</f>
        <v>1.2676747488284512E-2</v>
      </c>
      <c r="S108" s="16"/>
      <c r="T108" s="16"/>
      <c r="V108" s="7">
        <f t="shared" si="196"/>
        <v>0</v>
      </c>
      <c r="W108" s="7">
        <f t="shared" si="197"/>
        <v>0</v>
      </c>
      <c r="X108" s="7">
        <f t="shared" si="198"/>
        <v>0</v>
      </c>
      <c r="Y108" s="7">
        <f t="shared" si="139"/>
        <v>0</v>
      </c>
      <c r="Z108" s="7"/>
      <c r="AA108" s="7">
        <f t="shared" si="199"/>
        <v>0</v>
      </c>
      <c r="AB108" s="7">
        <f t="shared" si="200"/>
        <v>0</v>
      </c>
      <c r="AC108" s="7">
        <f t="shared" si="201"/>
        <v>0</v>
      </c>
      <c r="AD108" s="7">
        <f t="shared" si="140"/>
        <v>0</v>
      </c>
      <c r="AF108" s="7">
        <f t="shared" si="202"/>
        <v>0</v>
      </c>
      <c r="AG108" s="7">
        <f t="shared" si="160"/>
        <v>0</v>
      </c>
      <c r="AH108" s="7">
        <f t="shared" si="203"/>
        <v>0</v>
      </c>
      <c r="AI108" s="7"/>
      <c r="AJ108" s="7">
        <f t="shared" si="141"/>
        <v>0</v>
      </c>
      <c r="AK108" s="7">
        <f>'Initial absorption'!$G108*AJ108*$E108</f>
        <v>0</v>
      </c>
      <c r="AL108" s="7">
        <f t="shared" si="161"/>
        <v>0</v>
      </c>
      <c r="AM108" s="7">
        <f>'Initial absorption'!$M108*AL108*$I108</f>
        <v>0</v>
      </c>
      <c r="AN108" s="7"/>
      <c r="AO108" s="7">
        <f t="shared" si="204"/>
        <v>0</v>
      </c>
      <c r="AP108" s="7">
        <f t="shared" si="162"/>
        <v>0</v>
      </c>
      <c r="AQ108" s="7">
        <f t="shared" si="205"/>
        <v>0</v>
      </c>
      <c r="AR108" s="7"/>
      <c r="AS108" s="7">
        <f>(1 - 'Initial absorption'!$M108)*AL108</f>
        <v>0</v>
      </c>
      <c r="AT108" s="7">
        <f t="shared" si="163"/>
        <v>0</v>
      </c>
      <c r="AU108" s="7"/>
      <c r="BD108" s="7">
        <f t="shared" si="119"/>
        <v>0</v>
      </c>
      <c r="BE108" s="7">
        <f t="shared" si="120"/>
        <v>0</v>
      </c>
      <c r="BF108" s="7">
        <f t="shared" si="105"/>
        <v>0</v>
      </c>
      <c r="BG108" s="7">
        <f t="shared" si="142"/>
        <v>0</v>
      </c>
      <c r="BH108" s="7"/>
      <c r="BI108" s="7">
        <f t="shared" si="188"/>
        <v>0</v>
      </c>
      <c r="BJ108" s="7">
        <f t="shared" si="143"/>
        <v>0</v>
      </c>
      <c r="BK108" s="7">
        <f t="shared" si="122"/>
        <v>0</v>
      </c>
      <c r="BL108" s="7">
        <f t="shared" si="144"/>
        <v>0</v>
      </c>
      <c r="BN108" s="7">
        <f t="shared" si="164"/>
        <v>0</v>
      </c>
      <c r="BO108" s="7">
        <f t="shared" si="165"/>
        <v>0</v>
      </c>
      <c r="BP108" s="7">
        <f t="shared" si="166"/>
        <v>0</v>
      </c>
      <c r="BQ108" s="7"/>
      <c r="BR108" s="7">
        <f t="shared" si="145"/>
        <v>0</v>
      </c>
      <c r="BS108" s="7">
        <f>'Initial absorption'!$G108*BR108*$E108</f>
        <v>0</v>
      </c>
      <c r="BT108" s="7">
        <f t="shared" si="167"/>
        <v>0</v>
      </c>
      <c r="BU108" s="7">
        <f>'Initial absorption'!$M108*BT108*$I108</f>
        <v>0</v>
      </c>
      <c r="BV108" s="7"/>
      <c r="BW108" s="7">
        <f t="shared" si="168"/>
        <v>0</v>
      </c>
      <c r="BX108" s="7">
        <f t="shared" si="192"/>
        <v>0</v>
      </c>
      <c r="BY108" s="7">
        <f t="shared" si="123"/>
        <v>0</v>
      </c>
      <c r="BZ108" s="7"/>
      <c r="CA108" s="7">
        <f>(1 - 'Initial absorption'!$M108)*BT108</f>
        <v>0</v>
      </c>
      <c r="CB108" s="7">
        <f t="shared" si="169"/>
        <v>0</v>
      </c>
      <c r="CC108" s="7"/>
      <c r="CL108" s="7">
        <f t="shared" si="124"/>
        <v>0</v>
      </c>
      <c r="CM108" s="7">
        <f t="shared" si="125"/>
        <v>0</v>
      </c>
      <c r="CN108" s="7">
        <f t="shared" si="106"/>
        <v>0</v>
      </c>
      <c r="CO108" s="7">
        <f t="shared" si="146"/>
        <v>0</v>
      </c>
      <c r="CP108" s="7"/>
      <c r="CQ108" s="7">
        <f t="shared" si="189"/>
        <v>0</v>
      </c>
      <c r="CR108" s="7">
        <f t="shared" si="147"/>
        <v>0</v>
      </c>
      <c r="CS108" s="7">
        <f t="shared" si="127"/>
        <v>0</v>
      </c>
      <c r="CT108" s="7">
        <f t="shared" si="148"/>
        <v>0</v>
      </c>
      <c r="CV108" s="7">
        <f t="shared" si="170"/>
        <v>0</v>
      </c>
      <c r="CW108" s="7">
        <f t="shared" si="171"/>
        <v>0</v>
      </c>
      <c r="CX108" s="7">
        <f t="shared" si="172"/>
        <v>0</v>
      </c>
      <c r="CY108" s="7"/>
      <c r="CZ108" s="7">
        <f t="shared" si="149"/>
        <v>0</v>
      </c>
      <c r="DA108" s="7">
        <f>'Initial absorption'!$G108*CZ108*$E108</f>
        <v>0</v>
      </c>
      <c r="DB108" s="7">
        <f t="shared" si="173"/>
        <v>0</v>
      </c>
      <c r="DC108" s="7">
        <f>'Initial absorption'!$M108*DB108*$I108</f>
        <v>0</v>
      </c>
      <c r="DD108" s="7"/>
      <c r="DE108" s="7">
        <f t="shared" si="174"/>
        <v>0</v>
      </c>
      <c r="DF108" s="7">
        <f t="shared" si="193"/>
        <v>0</v>
      </c>
      <c r="DG108" s="7">
        <f t="shared" si="128"/>
        <v>0</v>
      </c>
      <c r="DH108" s="7"/>
      <c r="DI108" s="7">
        <f>(1 - 'Initial absorption'!$M108)*DB108</f>
        <v>0</v>
      </c>
      <c r="DJ108" s="7">
        <f t="shared" si="175"/>
        <v>0</v>
      </c>
      <c r="DK108" s="7"/>
      <c r="DT108" s="7">
        <f t="shared" si="129"/>
        <v>0</v>
      </c>
      <c r="DU108" s="7">
        <f t="shared" si="130"/>
        <v>0</v>
      </c>
      <c r="DV108" s="7">
        <f t="shared" si="107"/>
        <v>0</v>
      </c>
      <c r="DW108" s="7">
        <f t="shared" si="150"/>
        <v>0</v>
      </c>
      <c r="DX108" s="7"/>
      <c r="DY108" s="7">
        <f t="shared" si="190"/>
        <v>0</v>
      </c>
      <c r="DZ108" s="7">
        <f t="shared" si="151"/>
        <v>0</v>
      </c>
      <c r="EA108" s="7">
        <f t="shared" si="132"/>
        <v>0</v>
      </c>
      <c r="EB108" s="7">
        <f t="shared" si="152"/>
        <v>0</v>
      </c>
      <c r="ED108" s="7">
        <f t="shared" si="176"/>
        <v>0</v>
      </c>
      <c r="EE108" s="7">
        <f t="shared" si="177"/>
        <v>0</v>
      </c>
      <c r="EF108" s="7">
        <f t="shared" si="178"/>
        <v>0</v>
      </c>
      <c r="EG108" s="7"/>
      <c r="EH108" s="7">
        <f t="shared" si="153"/>
        <v>0</v>
      </c>
      <c r="EI108" s="7">
        <f>'Initial absorption'!$G108*EH108*$E108</f>
        <v>0</v>
      </c>
      <c r="EJ108" s="7">
        <f t="shared" si="179"/>
        <v>0</v>
      </c>
      <c r="EK108" s="7">
        <f>'Initial absorption'!$M108*EJ108*$I108</f>
        <v>0</v>
      </c>
      <c r="EL108" s="7"/>
      <c r="EM108" s="7">
        <f t="shared" si="180"/>
        <v>0</v>
      </c>
      <c r="EN108" s="7">
        <f t="shared" si="194"/>
        <v>0</v>
      </c>
      <c r="EO108" s="7">
        <f t="shared" si="133"/>
        <v>0</v>
      </c>
      <c r="EP108" s="7"/>
      <c r="EQ108" s="7">
        <f>(1 - 'Initial absorption'!$M108)*EJ108</f>
        <v>0</v>
      </c>
      <c r="ER108" s="7">
        <f t="shared" si="181"/>
        <v>0</v>
      </c>
      <c r="ES108" s="7"/>
      <c r="FB108" s="7">
        <f t="shared" si="134"/>
        <v>0</v>
      </c>
      <c r="FC108" s="7">
        <f t="shared" si="135"/>
        <v>0</v>
      </c>
      <c r="FD108" s="7">
        <f t="shared" si="108"/>
        <v>0</v>
      </c>
      <c r="FE108" s="7">
        <f t="shared" si="154"/>
        <v>0</v>
      </c>
      <c r="FF108" s="7"/>
      <c r="FG108" s="7">
        <f t="shared" si="191"/>
        <v>0</v>
      </c>
      <c r="FH108" s="7">
        <f t="shared" si="155"/>
        <v>0</v>
      </c>
      <c r="FI108" s="7">
        <f t="shared" si="137"/>
        <v>0</v>
      </c>
      <c r="FJ108" s="7">
        <f t="shared" si="156"/>
        <v>0</v>
      </c>
      <c r="FL108" s="7">
        <f t="shared" si="182"/>
        <v>0</v>
      </c>
      <c r="FM108" s="7">
        <f t="shared" si="183"/>
        <v>0</v>
      </c>
      <c r="FN108" s="7">
        <f t="shared" si="184"/>
        <v>0</v>
      </c>
      <c r="FO108" s="7"/>
      <c r="FP108" s="7">
        <f t="shared" si="157"/>
        <v>0</v>
      </c>
      <c r="FQ108" s="7">
        <f>'Initial absorption'!$G108*FP108*$E108</f>
        <v>0</v>
      </c>
      <c r="FR108" s="7">
        <f t="shared" si="185"/>
        <v>0</v>
      </c>
      <c r="FS108" s="7">
        <f>'Initial absorption'!$M108*FR108*$I108</f>
        <v>0</v>
      </c>
      <c r="FT108" s="7"/>
      <c r="FU108" s="7">
        <f t="shared" si="186"/>
        <v>0</v>
      </c>
      <c r="FV108" s="7">
        <f t="shared" si="195"/>
        <v>0</v>
      </c>
      <c r="FW108" s="7">
        <f t="shared" si="138"/>
        <v>0</v>
      </c>
      <c r="FX108" s="7"/>
      <c r="FY108" s="7">
        <f>(1 - 'Initial absorption'!$M108)*FR108</f>
        <v>0</v>
      </c>
      <c r="FZ108" s="7">
        <f t="shared" si="187"/>
        <v>0</v>
      </c>
      <c r="GA108" s="7"/>
    </row>
    <row r="109" spans="3:183" x14ac:dyDescent="0.25">
      <c r="C109">
        <v>815</v>
      </c>
      <c r="D109">
        <f>'Input spectra'!B109</f>
        <v>0</v>
      </c>
      <c r="E109">
        <f>'Initial absorption'!I109</f>
        <v>0</v>
      </c>
      <c r="F109">
        <f>'Input spectra'!C109</f>
        <v>0</v>
      </c>
      <c r="G109">
        <f t="shared" si="158"/>
        <v>0</v>
      </c>
      <c r="H109">
        <f>'Input spectra'!D109</f>
        <v>0</v>
      </c>
      <c r="I109">
        <f>'Initial absorption'!O109</f>
        <v>0</v>
      </c>
      <c r="J109">
        <f>'Input spectra'!E109</f>
        <v>0</v>
      </c>
      <c r="K109">
        <f t="shared" si="159"/>
        <v>0</v>
      </c>
      <c r="M109">
        <f>'Reaching edge prob after ems 1'!$EZ110</f>
        <v>0.876676655264647</v>
      </c>
      <c r="N109">
        <f>'Reaching edge prob after ems 2'!$EZ110</f>
        <v>0.876676655264647</v>
      </c>
      <c r="O109">
        <f>1-EXP(-'Reaching edge prob after ems 1'!FC110*_k_in_ec_correction*($D109*_c1+'Input spectra'!S109))</f>
        <v>1.2612666790744465E-2</v>
      </c>
      <c r="P109">
        <f>1-EXP(-(_t-'Reaching edge prob after ems 1'!FC110)*_k_in_ec_correction*($D109*_c1+'Input spectra'!S109))</f>
        <v>1.2758590257493929E-2</v>
      </c>
      <c r="Q109">
        <f>1-EXP(-'Reaching edge prob after ems 2'!FC110*_k_in_ec_correction*($H109*_c2+'Input spectra'!S109))</f>
        <v>1.2612666790744465E-2</v>
      </c>
      <c r="R109">
        <f>1-EXP(-(_t-'Reaching edge prob after ems 2'!FC110)*_k_in_ec_correction*($H109*_c2+'Input spectra'!S109))</f>
        <v>1.2758590257493929E-2</v>
      </c>
      <c r="S109" s="16"/>
      <c r="T109" s="16"/>
      <c r="V109" s="7">
        <f t="shared" si="196"/>
        <v>0</v>
      </c>
      <c r="W109" s="7">
        <f t="shared" si="197"/>
        <v>0</v>
      </c>
      <c r="X109" s="7">
        <f t="shared" si="198"/>
        <v>0</v>
      </c>
      <c r="Y109" s="7">
        <f t="shared" si="139"/>
        <v>0</v>
      </c>
      <c r="Z109" s="7"/>
      <c r="AA109" s="7">
        <f t="shared" si="199"/>
        <v>0</v>
      </c>
      <c r="AB109" s="7">
        <f t="shared" si="200"/>
        <v>0</v>
      </c>
      <c r="AC109" s="7">
        <f t="shared" si="201"/>
        <v>0</v>
      </c>
      <c r="AD109" s="7">
        <f t="shared" si="140"/>
        <v>0</v>
      </c>
      <c r="AF109" s="7">
        <f t="shared" si="202"/>
        <v>0</v>
      </c>
      <c r="AG109" s="7">
        <f t="shared" si="160"/>
        <v>0</v>
      </c>
      <c r="AH109" s="7">
        <f t="shared" si="203"/>
        <v>0</v>
      </c>
      <c r="AI109" s="7"/>
      <c r="AJ109" s="7">
        <f t="shared" si="141"/>
        <v>0</v>
      </c>
      <c r="AK109" s="7">
        <f>'Initial absorption'!$G109*AJ109*$E109</f>
        <v>0</v>
      </c>
      <c r="AL109" s="7">
        <f t="shared" si="161"/>
        <v>0</v>
      </c>
      <c r="AM109" s="7">
        <f>'Initial absorption'!$M109*AL109*$I109</f>
        <v>0</v>
      </c>
      <c r="AN109" s="7"/>
      <c r="AO109" s="7">
        <f t="shared" si="204"/>
        <v>0</v>
      </c>
      <c r="AP109" s="7">
        <f t="shared" si="162"/>
        <v>0</v>
      </c>
      <c r="AQ109" s="7">
        <f t="shared" si="205"/>
        <v>0</v>
      </c>
      <c r="AR109" s="7"/>
      <c r="AS109" s="7">
        <f>(1 - 'Initial absorption'!$M109)*AL109</f>
        <v>0</v>
      </c>
      <c r="AT109" s="7">
        <f t="shared" si="163"/>
        <v>0</v>
      </c>
      <c r="AU109" s="7"/>
      <c r="BD109" s="7">
        <f t="shared" si="119"/>
        <v>0</v>
      </c>
      <c r="BE109" s="7">
        <f t="shared" si="120"/>
        <v>0</v>
      </c>
      <c r="BF109" s="7">
        <f t="shared" si="105"/>
        <v>0</v>
      </c>
      <c r="BG109" s="7">
        <f t="shared" si="142"/>
        <v>0</v>
      </c>
      <c r="BH109" s="7"/>
      <c r="BI109" s="7">
        <f t="shared" si="188"/>
        <v>0</v>
      </c>
      <c r="BJ109" s="7">
        <f t="shared" si="143"/>
        <v>0</v>
      </c>
      <c r="BK109" s="7">
        <f t="shared" si="122"/>
        <v>0</v>
      </c>
      <c r="BL109" s="7">
        <f t="shared" si="144"/>
        <v>0</v>
      </c>
      <c r="BN109" s="7">
        <f t="shared" si="164"/>
        <v>0</v>
      </c>
      <c r="BO109" s="7">
        <f t="shared" si="165"/>
        <v>0</v>
      </c>
      <c r="BP109" s="7">
        <f t="shared" si="166"/>
        <v>0</v>
      </c>
      <c r="BQ109" s="7"/>
      <c r="BR109" s="7">
        <f t="shared" si="145"/>
        <v>0</v>
      </c>
      <c r="BS109" s="7">
        <f>'Initial absorption'!$G109*BR109*$E109</f>
        <v>0</v>
      </c>
      <c r="BT109" s="7">
        <f t="shared" si="167"/>
        <v>0</v>
      </c>
      <c r="BU109" s="7">
        <f>'Initial absorption'!$M109*BT109*$I109</f>
        <v>0</v>
      </c>
      <c r="BV109" s="7"/>
      <c r="BW109" s="7">
        <f t="shared" si="168"/>
        <v>0</v>
      </c>
      <c r="BX109" s="7">
        <f t="shared" si="192"/>
        <v>0</v>
      </c>
      <c r="BY109" s="7">
        <f t="shared" si="123"/>
        <v>0</v>
      </c>
      <c r="BZ109" s="7"/>
      <c r="CA109" s="7">
        <f>(1 - 'Initial absorption'!$M109)*BT109</f>
        <v>0</v>
      </c>
      <c r="CB109" s="7">
        <f t="shared" si="169"/>
        <v>0</v>
      </c>
      <c r="CC109" s="7"/>
      <c r="CL109" s="7">
        <f t="shared" si="124"/>
        <v>0</v>
      </c>
      <c r="CM109" s="7">
        <f t="shared" si="125"/>
        <v>0</v>
      </c>
      <c r="CN109" s="7">
        <f t="shared" si="106"/>
        <v>0</v>
      </c>
      <c r="CO109" s="7">
        <f t="shared" si="146"/>
        <v>0</v>
      </c>
      <c r="CP109" s="7"/>
      <c r="CQ109" s="7">
        <f t="shared" si="189"/>
        <v>0</v>
      </c>
      <c r="CR109" s="7">
        <f t="shared" si="147"/>
        <v>0</v>
      </c>
      <c r="CS109" s="7">
        <f t="shared" si="127"/>
        <v>0</v>
      </c>
      <c r="CT109" s="7">
        <f t="shared" si="148"/>
        <v>0</v>
      </c>
      <c r="CV109" s="7">
        <f t="shared" si="170"/>
        <v>0</v>
      </c>
      <c r="CW109" s="7">
        <f t="shared" si="171"/>
        <v>0</v>
      </c>
      <c r="CX109" s="7">
        <f t="shared" si="172"/>
        <v>0</v>
      </c>
      <c r="CY109" s="7"/>
      <c r="CZ109" s="7">
        <f t="shared" si="149"/>
        <v>0</v>
      </c>
      <c r="DA109" s="7">
        <f>'Initial absorption'!$G109*CZ109*$E109</f>
        <v>0</v>
      </c>
      <c r="DB109" s="7">
        <f t="shared" si="173"/>
        <v>0</v>
      </c>
      <c r="DC109" s="7">
        <f>'Initial absorption'!$M109*DB109*$I109</f>
        <v>0</v>
      </c>
      <c r="DD109" s="7"/>
      <c r="DE109" s="7">
        <f t="shared" si="174"/>
        <v>0</v>
      </c>
      <c r="DF109" s="7">
        <f t="shared" si="193"/>
        <v>0</v>
      </c>
      <c r="DG109" s="7">
        <f t="shared" si="128"/>
        <v>0</v>
      </c>
      <c r="DH109" s="7"/>
      <c r="DI109" s="7">
        <f>(1 - 'Initial absorption'!$M109)*DB109</f>
        <v>0</v>
      </c>
      <c r="DJ109" s="7">
        <f t="shared" si="175"/>
        <v>0</v>
      </c>
      <c r="DK109" s="7"/>
      <c r="DT109" s="7">
        <f t="shared" si="129"/>
        <v>0</v>
      </c>
      <c r="DU109" s="7">
        <f t="shared" si="130"/>
        <v>0</v>
      </c>
      <c r="DV109" s="7">
        <f t="shared" si="107"/>
        <v>0</v>
      </c>
      <c r="DW109" s="7">
        <f t="shared" si="150"/>
        <v>0</v>
      </c>
      <c r="DX109" s="7"/>
      <c r="DY109" s="7">
        <f t="shared" si="190"/>
        <v>0</v>
      </c>
      <c r="DZ109" s="7">
        <f t="shared" si="151"/>
        <v>0</v>
      </c>
      <c r="EA109" s="7">
        <f t="shared" si="132"/>
        <v>0</v>
      </c>
      <c r="EB109" s="7">
        <f t="shared" si="152"/>
        <v>0</v>
      </c>
      <c r="ED109" s="7">
        <f t="shared" si="176"/>
        <v>0</v>
      </c>
      <c r="EE109" s="7">
        <f t="shared" si="177"/>
        <v>0</v>
      </c>
      <c r="EF109" s="7">
        <f t="shared" si="178"/>
        <v>0</v>
      </c>
      <c r="EG109" s="7"/>
      <c r="EH109" s="7">
        <f t="shared" si="153"/>
        <v>0</v>
      </c>
      <c r="EI109" s="7">
        <f>'Initial absorption'!$G109*EH109*$E109</f>
        <v>0</v>
      </c>
      <c r="EJ109" s="7">
        <f t="shared" si="179"/>
        <v>0</v>
      </c>
      <c r="EK109" s="7">
        <f>'Initial absorption'!$M109*EJ109*$I109</f>
        <v>0</v>
      </c>
      <c r="EL109" s="7"/>
      <c r="EM109" s="7">
        <f t="shared" si="180"/>
        <v>0</v>
      </c>
      <c r="EN109" s="7">
        <f t="shared" si="194"/>
        <v>0</v>
      </c>
      <c r="EO109" s="7">
        <f t="shared" si="133"/>
        <v>0</v>
      </c>
      <c r="EP109" s="7"/>
      <c r="EQ109" s="7">
        <f>(1 - 'Initial absorption'!$M109)*EJ109</f>
        <v>0</v>
      </c>
      <c r="ER109" s="7">
        <f t="shared" si="181"/>
        <v>0</v>
      </c>
      <c r="ES109" s="7"/>
      <c r="FB109" s="7">
        <f t="shared" si="134"/>
        <v>0</v>
      </c>
      <c r="FC109" s="7">
        <f t="shared" si="135"/>
        <v>0</v>
      </c>
      <c r="FD109" s="7">
        <f t="shared" si="108"/>
        <v>0</v>
      </c>
      <c r="FE109" s="7">
        <f t="shared" si="154"/>
        <v>0</v>
      </c>
      <c r="FF109" s="7"/>
      <c r="FG109" s="7">
        <f t="shared" si="191"/>
        <v>0</v>
      </c>
      <c r="FH109" s="7">
        <f t="shared" si="155"/>
        <v>0</v>
      </c>
      <c r="FI109" s="7">
        <f t="shared" si="137"/>
        <v>0</v>
      </c>
      <c r="FJ109" s="7">
        <f t="shared" si="156"/>
        <v>0</v>
      </c>
      <c r="FL109" s="7">
        <f t="shared" si="182"/>
        <v>0</v>
      </c>
      <c r="FM109" s="7">
        <f t="shared" si="183"/>
        <v>0</v>
      </c>
      <c r="FN109" s="7">
        <f t="shared" si="184"/>
        <v>0</v>
      </c>
      <c r="FO109" s="7"/>
      <c r="FP109" s="7">
        <f t="shared" si="157"/>
        <v>0</v>
      </c>
      <c r="FQ109" s="7">
        <f>'Initial absorption'!$G109*FP109*$E109</f>
        <v>0</v>
      </c>
      <c r="FR109" s="7">
        <f t="shared" si="185"/>
        <v>0</v>
      </c>
      <c r="FS109" s="7">
        <f>'Initial absorption'!$M109*FR109*$I109</f>
        <v>0</v>
      </c>
      <c r="FT109" s="7"/>
      <c r="FU109" s="7">
        <f t="shared" si="186"/>
        <v>0</v>
      </c>
      <c r="FV109" s="7">
        <f t="shared" si="195"/>
        <v>0</v>
      </c>
      <c r="FW109" s="7">
        <f t="shared" si="138"/>
        <v>0</v>
      </c>
      <c r="FX109" s="7"/>
      <c r="FY109" s="7">
        <f>(1 - 'Initial absorption'!$M109)*FR109</f>
        <v>0</v>
      </c>
      <c r="FZ109" s="7">
        <f t="shared" si="187"/>
        <v>0</v>
      </c>
      <c r="GA109" s="7"/>
    </row>
    <row r="110" spans="3:183" x14ac:dyDescent="0.25">
      <c r="C110">
        <v>820</v>
      </c>
      <c r="D110">
        <f>'Input spectra'!B110</f>
        <v>0</v>
      </c>
      <c r="E110">
        <f>'Initial absorption'!I110</f>
        <v>0</v>
      </c>
      <c r="F110">
        <f>'Input spectra'!C110</f>
        <v>0</v>
      </c>
      <c r="G110">
        <f t="shared" si="158"/>
        <v>0</v>
      </c>
      <c r="H110">
        <f>'Input spectra'!D110</f>
        <v>0</v>
      </c>
      <c r="I110">
        <f>'Initial absorption'!O110</f>
        <v>0</v>
      </c>
      <c r="J110">
        <f>'Input spectra'!E110</f>
        <v>0</v>
      </c>
      <c r="K110">
        <f t="shared" si="159"/>
        <v>0</v>
      </c>
      <c r="M110">
        <f>'Reaching edge prob after ems 1'!$EZ111</f>
        <v>0.87596236268952721</v>
      </c>
      <c r="N110">
        <f>'Reaching edge prob after ems 2'!$EZ111</f>
        <v>0.87596236268952721</v>
      </c>
      <c r="O110">
        <f>1-EXP(-'Reaching edge prob after ems 1'!FC111*_k_in_ec_correction*($D110*_c1+'Input spectra'!S110))</f>
        <v>1.2692641531480753E-2</v>
      </c>
      <c r="P110">
        <f>1-EXP(-(_t-'Reaching edge prob after ems 1'!FC111)*_k_in_ec_correction*($D110*_c1+'Input spectra'!S110))</f>
        <v>1.2840432253618972E-2</v>
      </c>
      <c r="Q110">
        <f>1-EXP(-'Reaching edge prob after ems 2'!FC111*_k_in_ec_correction*($H110*_c2+'Input spectra'!S110))</f>
        <v>1.2692641531480753E-2</v>
      </c>
      <c r="R110">
        <f>1-EXP(-(_t-'Reaching edge prob after ems 2'!FC111)*_k_in_ec_correction*($H110*_c2+'Input spectra'!S110))</f>
        <v>1.2840432253618972E-2</v>
      </c>
      <c r="S110" s="16"/>
      <c r="T110" s="16"/>
      <c r="V110" s="7">
        <f t="shared" si="196"/>
        <v>0</v>
      </c>
      <c r="W110" s="7">
        <f t="shared" si="197"/>
        <v>0</v>
      </c>
      <c r="X110" s="7">
        <f t="shared" si="198"/>
        <v>0</v>
      </c>
      <c r="Y110" s="7">
        <f t="shared" si="139"/>
        <v>0</v>
      </c>
      <c r="Z110" s="7"/>
      <c r="AA110" s="7">
        <f t="shared" si="199"/>
        <v>0</v>
      </c>
      <c r="AB110" s="7">
        <f t="shared" si="200"/>
        <v>0</v>
      </c>
      <c r="AC110" s="7">
        <f t="shared" si="201"/>
        <v>0</v>
      </c>
      <c r="AD110" s="7">
        <f t="shared" si="140"/>
        <v>0</v>
      </c>
      <c r="AF110" s="7">
        <f t="shared" si="202"/>
        <v>0</v>
      </c>
      <c r="AG110" s="7">
        <f t="shared" si="160"/>
        <v>0</v>
      </c>
      <c r="AH110" s="7">
        <f t="shared" si="203"/>
        <v>0</v>
      </c>
      <c r="AI110" s="7"/>
      <c r="AJ110" s="7">
        <f t="shared" si="141"/>
        <v>0</v>
      </c>
      <c r="AK110" s="7">
        <f>'Initial absorption'!$G110*AJ110*$E110</f>
        <v>0</v>
      </c>
      <c r="AL110" s="7">
        <f t="shared" si="161"/>
        <v>0</v>
      </c>
      <c r="AM110" s="7">
        <f>'Initial absorption'!$M110*AL110*$I110</f>
        <v>0</v>
      </c>
      <c r="AN110" s="7"/>
      <c r="AO110" s="7">
        <f t="shared" si="204"/>
        <v>0</v>
      </c>
      <c r="AP110" s="7">
        <f t="shared" si="162"/>
        <v>0</v>
      </c>
      <c r="AQ110" s="7">
        <f t="shared" si="205"/>
        <v>0</v>
      </c>
      <c r="AR110" s="7"/>
      <c r="AS110" s="7">
        <f>(1 - 'Initial absorption'!$M110)*AL110</f>
        <v>0</v>
      </c>
      <c r="AT110" s="7">
        <f t="shared" si="163"/>
        <v>0</v>
      </c>
      <c r="AU110" s="7"/>
      <c r="BD110" s="7">
        <f t="shared" si="119"/>
        <v>0</v>
      </c>
      <c r="BE110" s="7">
        <f t="shared" si="120"/>
        <v>0</v>
      </c>
      <c r="BF110" s="7">
        <f t="shared" si="105"/>
        <v>0</v>
      </c>
      <c r="BG110" s="7">
        <f t="shared" si="142"/>
        <v>0</v>
      </c>
      <c r="BH110" s="7"/>
      <c r="BI110" s="7">
        <f t="shared" si="188"/>
        <v>0</v>
      </c>
      <c r="BJ110" s="7">
        <f t="shared" si="143"/>
        <v>0</v>
      </c>
      <c r="BK110" s="7">
        <f t="shared" si="122"/>
        <v>0</v>
      </c>
      <c r="BL110" s="7">
        <f t="shared" si="144"/>
        <v>0</v>
      </c>
      <c r="BN110" s="7">
        <f t="shared" si="164"/>
        <v>0</v>
      </c>
      <c r="BO110" s="7">
        <f t="shared" si="165"/>
        <v>0</v>
      </c>
      <c r="BP110" s="7">
        <f t="shared" si="166"/>
        <v>0</v>
      </c>
      <c r="BQ110" s="7"/>
      <c r="BR110" s="7">
        <f t="shared" si="145"/>
        <v>0</v>
      </c>
      <c r="BS110" s="7">
        <f>'Initial absorption'!$G110*BR110*$E110</f>
        <v>0</v>
      </c>
      <c r="BT110" s="7">
        <f t="shared" si="167"/>
        <v>0</v>
      </c>
      <c r="BU110" s="7">
        <f>'Initial absorption'!$M110*BT110*$I110</f>
        <v>0</v>
      </c>
      <c r="BV110" s="7"/>
      <c r="BW110" s="7">
        <f t="shared" si="168"/>
        <v>0</v>
      </c>
      <c r="BX110" s="7">
        <f t="shared" si="192"/>
        <v>0</v>
      </c>
      <c r="BY110" s="7">
        <f t="shared" si="123"/>
        <v>0</v>
      </c>
      <c r="BZ110" s="7"/>
      <c r="CA110" s="7">
        <f>(1 - 'Initial absorption'!$M110)*BT110</f>
        <v>0</v>
      </c>
      <c r="CB110" s="7">
        <f t="shared" si="169"/>
        <v>0</v>
      </c>
      <c r="CC110" s="7"/>
      <c r="CL110" s="7">
        <f t="shared" si="124"/>
        <v>0</v>
      </c>
      <c r="CM110" s="7">
        <f t="shared" si="125"/>
        <v>0</v>
      </c>
      <c r="CN110" s="7">
        <f t="shared" si="106"/>
        <v>0</v>
      </c>
      <c r="CO110" s="7">
        <f t="shared" si="146"/>
        <v>0</v>
      </c>
      <c r="CP110" s="7"/>
      <c r="CQ110" s="7">
        <f t="shared" si="189"/>
        <v>0</v>
      </c>
      <c r="CR110" s="7">
        <f t="shared" si="147"/>
        <v>0</v>
      </c>
      <c r="CS110" s="7">
        <f t="shared" si="127"/>
        <v>0</v>
      </c>
      <c r="CT110" s="7">
        <f t="shared" si="148"/>
        <v>0</v>
      </c>
      <c r="CV110" s="7">
        <f t="shared" si="170"/>
        <v>0</v>
      </c>
      <c r="CW110" s="7">
        <f t="shared" si="171"/>
        <v>0</v>
      </c>
      <c r="CX110" s="7">
        <f t="shared" si="172"/>
        <v>0</v>
      </c>
      <c r="CY110" s="7"/>
      <c r="CZ110" s="7">
        <f t="shared" si="149"/>
        <v>0</v>
      </c>
      <c r="DA110" s="7">
        <f>'Initial absorption'!$G110*CZ110*$E110</f>
        <v>0</v>
      </c>
      <c r="DB110" s="7">
        <f t="shared" si="173"/>
        <v>0</v>
      </c>
      <c r="DC110" s="7">
        <f>'Initial absorption'!$M110*DB110*$I110</f>
        <v>0</v>
      </c>
      <c r="DD110" s="7"/>
      <c r="DE110" s="7">
        <f t="shared" si="174"/>
        <v>0</v>
      </c>
      <c r="DF110" s="7">
        <f t="shared" si="193"/>
        <v>0</v>
      </c>
      <c r="DG110" s="7">
        <f t="shared" si="128"/>
        <v>0</v>
      </c>
      <c r="DH110" s="7"/>
      <c r="DI110" s="7">
        <f>(1 - 'Initial absorption'!$M110)*DB110</f>
        <v>0</v>
      </c>
      <c r="DJ110" s="7">
        <f t="shared" si="175"/>
        <v>0</v>
      </c>
      <c r="DK110" s="7"/>
      <c r="DT110" s="7">
        <f t="shared" si="129"/>
        <v>0</v>
      </c>
      <c r="DU110" s="7">
        <f t="shared" si="130"/>
        <v>0</v>
      </c>
      <c r="DV110" s="7">
        <f t="shared" si="107"/>
        <v>0</v>
      </c>
      <c r="DW110" s="7">
        <f t="shared" si="150"/>
        <v>0</v>
      </c>
      <c r="DX110" s="7"/>
      <c r="DY110" s="7">
        <f t="shared" si="190"/>
        <v>0</v>
      </c>
      <c r="DZ110" s="7">
        <f t="shared" si="151"/>
        <v>0</v>
      </c>
      <c r="EA110" s="7">
        <f t="shared" si="132"/>
        <v>0</v>
      </c>
      <c r="EB110" s="7">
        <f t="shared" si="152"/>
        <v>0</v>
      </c>
      <c r="ED110" s="7">
        <f t="shared" si="176"/>
        <v>0</v>
      </c>
      <c r="EE110" s="7">
        <f t="shared" si="177"/>
        <v>0</v>
      </c>
      <c r="EF110" s="7">
        <f t="shared" si="178"/>
        <v>0</v>
      </c>
      <c r="EG110" s="7"/>
      <c r="EH110" s="7">
        <f t="shared" si="153"/>
        <v>0</v>
      </c>
      <c r="EI110" s="7">
        <f>'Initial absorption'!$G110*EH110*$E110</f>
        <v>0</v>
      </c>
      <c r="EJ110" s="7">
        <f t="shared" si="179"/>
        <v>0</v>
      </c>
      <c r="EK110" s="7">
        <f>'Initial absorption'!$M110*EJ110*$I110</f>
        <v>0</v>
      </c>
      <c r="EL110" s="7"/>
      <c r="EM110" s="7">
        <f t="shared" si="180"/>
        <v>0</v>
      </c>
      <c r="EN110" s="7">
        <f t="shared" si="194"/>
        <v>0</v>
      </c>
      <c r="EO110" s="7">
        <f t="shared" si="133"/>
        <v>0</v>
      </c>
      <c r="EP110" s="7"/>
      <c r="EQ110" s="7">
        <f>(1 - 'Initial absorption'!$M110)*EJ110</f>
        <v>0</v>
      </c>
      <c r="ER110" s="7">
        <f t="shared" si="181"/>
        <v>0</v>
      </c>
      <c r="ES110" s="7"/>
      <c r="FB110" s="7">
        <f t="shared" si="134"/>
        <v>0</v>
      </c>
      <c r="FC110" s="7">
        <f t="shared" si="135"/>
        <v>0</v>
      </c>
      <c r="FD110" s="7">
        <f t="shared" si="108"/>
        <v>0</v>
      </c>
      <c r="FE110" s="7">
        <f t="shared" si="154"/>
        <v>0</v>
      </c>
      <c r="FF110" s="7"/>
      <c r="FG110" s="7">
        <f t="shared" si="191"/>
        <v>0</v>
      </c>
      <c r="FH110" s="7">
        <f t="shared" si="155"/>
        <v>0</v>
      </c>
      <c r="FI110" s="7">
        <f t="shared" si="137"/>
        <v>0</v>
      </c>
      <c r="FJ110" s="7">
        <f t="shared" si="156"/>
        <v>0</v>
      </c>
      <c r="FL110" s="7">
        <f t="shared" si="182"/>
        <v>0</v>
      </c>
      <c r="FM110" s="7">
        <f t="shared" si="183"/>
        <v>0</v>
      </c>
      <c r="FN110" s="7">
        <f t="shared" si="184"/>
        <v>0</v>
      </c>
      <c r="FO110" s="7"/>
      <c r="FP110" s="7">
        <f t="shared" si="157"/>
        <v>0</v>
      </c>
      <c r="FQ110" s="7">
        <f>'Initial absorption'!$G110*FP110*$E110</f>
        <v>0</v>
      </c>
      <c r="FR110" s="7">
        <f t="shared" si="185"/>
        <v>0</v>
      </c>
      <c r="FS110" s="7">
        <f>'Initial absorption'!$M110*FR110*$I110</f>
        <v>0</v>
      </c>
      <c r="FT110" s="7"/>
      <c r="FU110" s="7">
        <f t="shared" si="186"/>
        <v>0</v>
      </c>
      <c r="FV110" s="7">
        <f t="shared" si="195"/>
        <v>0</v>
      </c>
      <c r="FW110" s="7">
        <f t="shared" si="138"/>
        <v>0</v>
      </c>
      <c r="FX110" s="7"/>
      <c r="FY110" s="7">
        <f>(1 - 'Initial absorption'!$M110)*FR110</f>
        <v>0</v>
      </c>
      <c r="FZ110" s="7">
        <f t="shared" si="187"/>
        <v>0</v>
      </c>
      <c r="GA110" s="7"/>
    </row>
    <row r="111" spans="3:183" x14ac:dyDescent="0.25">
      <c r="C111">
        <v>825</v>
      </c>
      <c r="D111">
        <f>'Input spectra'!B111</f>
        <v>0</v>
      </c>
      <c r="E111">
        <f>'Initial absorption'!I111</f>
        <v>0</v>
      </c>
      <c r="F111">
        <f>'Input spectra'!C111</f>
        <v>0</v>
      </c>
      <c r="G111">
        <f t="shared" si="158"/>
        <v>0</v>
      </c>
      <c r="H111">
        <f>'Input spectra'!D111</f>
        <v>0</v>
      </c>
      <c r="I111">
        <f>'Initial absorption'!O111</f>
        <v>0</v>
      </c>
      <c r="J111">
        <f>'Input spectra'!E111</f>
        <v>0</v>
      </c>
      <c r="K111">
        <f t="shared" si="159"/>
        <v>0</v>
      </c>
      <c r="M111">
        <f>'Reaching edge prob after ems 1'!$EZ112</f>
        <v>0.87524897554377601</v>
      </c>
      <c r="N111">
        <f>'Reaching edge prob after ems 2'!$EZ112</f>
        <v>0.87524897554377601</v>
      </c>
      <c r="O111">
        <f>1-EXP(-'Reaching edge prob after ems 1'!FC112*_k_in_ec_correction*($D111*_c1+'Input spectra'!S111))</f>
        <v>1.2772603782998049E-2</v>
      </c>
      <c r="P111">
        <f>1-EXP(-(_t-'Reaching edge prob after ems 1'!FC112)*_k_in_ec_correction*($D111*_c1+'Input spectra'!S111))</f>
        <v>1.2922273475716617E-2</v>
      </c>
      <c r="Q111">
        <f>1-EXP(-'Reaching edge prob after ems 2'!FC112*_k_in_ec_correction*($H111*_c2+'Input spectra'!S111))</f>
        <v>1.2772603782998049E-2</v>
      </c>
      <c r="R111">
        <f>1-EXP(-(_t-'Reaching edge prob after ems 2'!FC112)*_k_in_ec_correction*($H111*_c2+'Input spectra'!S111))</f>
        <v>1.2922273475716617E-2</v>
      </c>
      <c r="S111" s="16"/>
      <c r="T111" s="16"/>
      <c r="V111" s="7">
        <f t="shared" si="196"/>
        <v>0</v>
      </c>
      <c r="W111" s="7">
        <f t="shared" si="197"/>
        <v>0</v>
      </c>
      <c r="X111" s="7">
        <f t="shared" si="198"/>
        <v>0</v>
      </c>
      <c r="Y111" s="7">
        <f t="shared" si="139"/>
        <v>0</v>
      </c>
      <c r="Z111" s="7"/>
      <c r="AA111" s="7">
        <f t="shared" si="199"/>
        <v>0</v>
      </c>
      <c r="AB111" s="7">
        <f t="shared" si="200"/>
        <v>0</v>
      </c>
      <c r="AC111" s="7">
        <f t="shared" si="201"/>
        <v>0</v>
      </c>
      <c r="AD111" s="7">
        <f t="shared" si="140"/>
        <v>0</v>
      </c>
      <c r="AF111" s="7">
        <f t="shared" si="202"/>
        <v>0</v>
      </c>
      <c r="AG111" s="7">
        <f t="shared" si="160"/>
        <v>0</v>
      </c>
      <c r="AH111" s="7">
        <f t="shared" si="203"/>
        <v>0</v>
      </c>
      <c r="AI111" s="7"/>
      <c r="AJ111" s="7">
        <f t="shared" si="141"/>
        <v>0</v>
      </c>
      <c r="AK111" s="7">
        <f>'Initial absorption'!$G111*AJ111*$E111</f>
        <v>0</v>
      </c>
      <c r="AL111" s="7">
        <f t="shared" si="161"/>
        <v>0</v>
      </c>
      <c r="AM111" s="7">
        <f>'Initial absorption'!$M111*AL111*$I111</f>
        <v>0</v>
      </c>
      <c r="AN111" s="7"/>
      <c r="AO111" s="7">
        <f t="shared" si="204"/>
        <v>0</v>
      </c>
      <c r="AP111" s="7">
        <f t="shared" si="162"/>
        <v>0</v>
      </c>
      <c r="AQ111" s="7">
        <f t="shared" si="205"/>
        <v>0</v>
      </c>
      <c r="AR111" s="7"/>
      <c r="AS111" s="7">
        <f>(1 - 'Initial absorption'!$M111)*AL111</f>
        <v>0</v>
      </c>
      <c r="AT111" s="7">
        <f t="shared" si="163"/>
        <v>0</v>
      </c>
      <c r="AU111" s="7"/>
      <c r="BD111" s="7">
        <f t="shared" si="119"/>
        <v>0</v>
      </c>
      <c r="BE111" s="7">
        <f t="shared" si="120"/>
        <v>0</v>
      </c>
      <c r="BF111" s="7">
        <f t="shared" si="105"/>
        <v>0</v>
      </c>
      <c r="BG111" s="7">
        <f t="shared" si="142"/>
        <v>0</v>
      </c>
      <c r="BH111" s="7"/>
      <c r="BI111" s="7">
        <f t="shared" si="188"/>
        <v>0</v>
      </c>
      <c r="BJ111" s="7">
        <f t="shared" si="143"/>
        <v>0</v>
      </c>
      <c r="BK111" s="7">
        <f t="shared" si="122"/>
        <v>0</v>
      </c>
      <c r="BL111" s="7">
        <f t="shared" si="144"/>
        <v>0</v>
      </c>
      <c r="BN111" s="7">
        <f t="shared" si="164"/>
        <v>0</v>
      </c>
      <c r="BO111" s="7">
        <f t="shared" si="165"/>
        <v>0</v>
      </c>
      <c r="BP111" s="7">
        <f t="shared" si="166"/>
        <v>0</v>
      </c>
      <c r="BQ111" s="7"/>
      <c r="BR111" s="7">
        <f t="shared" si="145"/>
        <v>0</v>
      </c>
      <c r="BS111" s="7">
        <f>'Initial absorption'!$G111*BR111*$E111</f>
        <v>0</v>
      </c>
      <c r="BT111" s="7">
        <f t="shared" si="167"/>
        <v>0</v>
      </c>
      <c r="BU111" s="7">
        <f>'Initial absorption'!$M111*BT111*$I111</f>
        <v>0</v>
      </c>
      <c r="BV111" s="7"/>
      <c r="BW111" s="7">
        <f t="shared" si="168"/>
        <v>0</v>
      </c>
      <c r="BX111" s="7">
        <f t="shared" si="192"/>
        <v>0</v>
      </c>
      <c r="BY111" s="7">
        <f t="shared" si="123"/>
        <v>0</v>
      </c>
      <c r="BZ111" s="7"/>
      <c r="CA111" s="7">
        <f>(1 - 'Initial absorption'!$M111)*BT111</f>
        <v>0</v>
      </c>
      <c r="CB111" s="7">
        <f t="shared" si="169"/>
        <v>0</v>
      </c>
      <c r="CC111" s="7"/>
      <c r="CL111" s="7">
        <f t="shared" si="124"/>
        <v>0</v>
      </c>
      <c r="CM111" s="7">
        <f t="shared" si="125"/>
        <v>0</v>
      </c>
      <c r="CN111" s="7">
        <f t="shared" si="106"/>
        <v>0</v>
      </c>
      <c r="CO111" s="7">
        <f t="shared" si="146"/>
        <v>0</v>
      </c>
      <c r="CP111" s="7"/>
      <c r="CQ111" s="7">
        <f t="shared" si="189"/>
        <v>0</v>
      </c>
      <c r="CR111" s="7">
        <f t="shared" si="147"/>
        <v>0</v>
      </c>
      <c r="CS111" s="7">
        <f t="shared" si="127"/>
        <v>0</v>
      </c>
      <c r="CT111" s="7">
        <f t="shared" si="148"/>
        <v>0</v>
      </c>
      <c r="CV111" s="7">
        <f t="shared" si="170"/>
        <v>0</v>
      </c>
      <c r="CW111" s="7">
        <f t="shared" si="171"/>
        <v>0</v>
      </c>
      <c r="CX111" s="7">
        <f t="shared" si="172"/>
        <v>0</v>
      </c>
      <c r="CY111" s="7"/>
      <c r="CZ111" s="7">
        <f t="shared" si="149"/>
        <v>0</v>
      </c>
      <c r="DA111" s="7">
        <f>'Initial absorption'!$G111*CZ111*$E111</f>
        <v>0</v>
      </c>
      <c r="DB111" s="7">
        <f t="shared" si="173"/>
        <v>0</v>
      </c>
      <c r="DC111" s="7">
        <f>'Initial absorption'!$M111*DB111*$I111</f>
        <v>0</v>
      </c>
      <c r="DD111" s="7"/>
      <c r="DE111" s="7">
        <f t="shared" si="174"/>
        <v>0</v>
      </c>
      <c r="DF111" s="7">
        <f t="shared" si="193"/>
        <v>0</v>
      </c>
      <c r="DG111" s="7">
        <f t="shared" si="128"/>
        <v>0</v>
      </c>
      <c r="DH111" s="7"/>
      <c r="DI111" s="7">
        <f>(1 - 'Initial absorption'!$M111)*DB111</f>
        <v>0</v>
      </c>
      <c r="DJ111" s="7">
        <f t="shared" si="175"/>
        <v>0</v>
      </c>
      <c r="DK111" s="7"/>
      <c r="DT111" s="7">
        <f t="shared" si="129"/>
        <v>0</v>
      </c>
      <c r="DU111" s="7">
        <f t="shared" si="130"/>
        <v>0</v>
      </c>
      <c r="DV111" s="7">
        <f t="shared" si="107"/>
        <v>0</v>
      </c>
      <c r="DW111" s="7">
        <f t="shared" si="150"/>
        <v>0</v>
      </c>
      <c r="DX111" s="7"/>
      <c r="DY111" s="7">
        <f t="shared" si="190"/>
        <v>0</v>
      </c>
      <c r="DZ111" s="7">
        <f t="shared" si="151"/>
        <v>0</v>
      </c>
      <c r="EA111" s="7">
        <f t="shared" si="132"/>
        <v>0</v>
      </c>
      <c r="EB111" s="7">
        <f t="shared" si="152"/>
        <v>0</v>
      </c>
      <c r="ED111" s="7">
        <f t="shared" si="176"/>
        <v>0</v>
      </c>
      <c r="EE111" s="7">
        <f t="shared" si="177"/>
        <v>0</v>
      </c>
      <c r="EF111" s="7">
        <f t="shared" si="178"/>
        <v>0</v>
      </c>
      <c r="EG111" s="7"/>
      <c r="EH111" s="7">
        <f t="shared" si="153"/>
        <v>0</v>
      </c>
      <c r="EI111" s="7">
        <f>'Initial absorption'!$G111*EH111*$E111</f>
        <v>0</v>
      </c>
      <c r="EJ111" s="7">
        <f t="shared" si="179"/>
        <v>0</v>
      </c>
      <c r="EK111" s="7">
        <f>'Initial absorption'!$M111*EJ111*$I111</f>
        <v>0</v>
      </c>
      <c r="EL111" s="7"/>
      <c r="EM111" s="7">
        <f t="shared" si="180"/>
        <v>0</v>
      </c>
      <c r="EN111" s="7">
        <f t="shared" si="194"/>
        <v>0</v>
      </c>
      <c r="EO111" s="7">
        <f t="shared" si="133"/>
        <v>0</v>
      </c>
      <c r="EP111" s="7"/>
      <c r="EQ111" s="7">
        <f>(1 - 'Initial absorption'!$M111)*EJ111</f>
        <v>0</v>
      </c>
      <c r="ER111" s="7">
        <f t="shared" si="181"/>
        <v>0</v>
      </c>
      <c r="ES111" s="7"/>
      <c r="FB111" s="7">
        <f t="shared" si="134"/>
        <v>0</v>
      </c>
      <c r="FC111" s="7">
        <f t="shared" si="135"/>
        <v>0</v>
      </c>
      <c r="FD111" s="7">
        <f t="shared" si="108"/>
        <v>0</v>
      </c>
      <c r="FE111" s="7">
        <f t="shared" si="154"/>
        <v>0</v>
      </c>
      <c r="FF111" s="7"/>
      <c r="FG111" s="7">
        <f t="shared" si="191"/>
        <v>0</v>
      </c>
      <c r="FH111" s="7">
        <f t="shared" si="155"/>
        <v>0</v>
      </c>
      <c r="FI111" s="7">
        <f t="shared" si="137"/>
        <v>0</v>
      </c>
      <c r="FJ111" s="7">
        <f t="shared" si="156"/>
        <v>0</v>
      </c>
      <c r="FL111" s="7">
        <f t="shared" si="182"/>
        <v>0</v>
      </c>
      <c r="FM111" s="7">
        <f t="shared" si="183"/>
        <v>0</v>
      </c>
      <c r="FN111" s="7">
        <f t="shared" si="184"/>
        <v>0</v>
      </c>
      <c r="FO111" s="7"/>
      <c r="FP111" s="7">
        <f t="shared" si="157"/>
        <v>0</v>
      </c>
      <c r="FQ111" s="7">
        <f>'Initial absorption'!$G111*FP111*$E111</f>
        <v>0</v>
      </c>
      <c r="FR111" s="7">
        <f t="shared" si="185"/>
        <v>0</v>
      </c>
      <c r="FS111" s="7">
        <f>'Initial absorption'!$M111*FR111*$I111</f>
        <v>0</v>
      </c>
      <c r="FT111" s="7"/>
      <c r="FU111" s="7">
        <f t="shared" si="186"/>
        <v>0</v>
      </c>
      <c r="FV111" s="7">
        <f t="shared" si="195"/>
        <v>0</v>
      </c>
      <c r="FW111" s="7">
        <f t="shared" si="138"/>
        <v>0</v>
      </c>
      <c r="FX111" s="7"/>
      <c r="FY111" s="7">
        <f>(1 - 'Initial absorption'!$M111)*FR111</f>
        <v>0</v>
      </c>
      <c r="FZ111" s="7">
        <f t="shared" si="187"/>
        <v>0</v>
      </c>
      <c r="GA111" s="7"/>
    </row>
    <row r="112" spans="3:183" x14ac:dyDescent="0.25">
      <c r="C112">
        <v>830</v>
      </c>
      <c r="D112">
        <f>'Input spectra'!B112</f>
        <v>0</v>
      </c>
      <c r="E112">
        <f>'Initial absorption'!I112</f>
        <v>0</v>
      </c>
      <c r="F112">
        <f>'Input spectra'!C112</f>
        <v>0</v>
      </c>
      <c r="G112">
        <f t="shared" si="158"/>
        <v>0</v>
      </c>
      <c r="H112">
        <f>'Input spectra'!D112</f>
        <v>0</v>
      </c>
      <c r="I112">
        <f>'Initial absorption'!O112</f>
        <v>0</v>
      </c>
      <c r="J112">
        <f>'Input spectra'!E112</f>
        <v>0</v>
      </c>
      <c r="K112">
        <f t="shared" si="159"/>
        <v>0</v>
      </c>
      <c r="M112">
        <f>'Reaching edge prob after ems 1'!$EZ113</f>
        <v>0.87543519521483482</v>
      </c>
      <c r="N112">
        <f>'Reaching edge prob after ems 2'!$EZ113</f>
        <v>0.87543519521483482</v>
      </c>
      <c r="O112">
        <f>1-EXP(-'Reaching edge prob after ems 1'!FC113*_k_in_ec_correction*($D112*_c1+'Input spectra'!S112))</f>
        <v>1.2751722185485259E-2</v>
      </c>
      <c r="P112">
        <f>1-EXP(-(_t-'Reaching edge prob after ems 1'!FC113)*_k_in_ec_correction*($D112*_c1+'Input spectra'!S112))</f>
        <v>1.2900900039434116E-2</v>
      </c>
      <c r="Q112">
        <f>1-EXP(-'Reaching edge prob after ems 2'!FC113*_k_in_ec_correction*($H112*_c2+'Input spectra'!S112))</f>
        <v>1.2751722185485259E-2</v>
      </c>
      <c r="R112">
        <f>1-EXP(-(_t-'Reaching edge prob after ems 2'!FC113)*_k_in_ec_correction*($H112*_c2+'Input spectra'!S112))</f>
        <v>1.2900900039434116E-2</v>
      </c>
      <c r="S112" s="16"/>
      <c r="T112" s="16"/>
      <c r="V112" s="7">
        <f t="shared" si="196"/>
        <v>0</v>
      </c>
      <c r="W112" s="7">
        <f t="shared" si="197"/>
        <v>0</v>
      </c>
      <c r="X112" s="7">
        <f t="shared" si="198"/>
        <v>0</v>
      </c>
      <c r="Y112" s="7">
        <f t="shared" si="139"/>
        <v>0</v>
      </c>
      <c r="Z112" s="7"/>
      <c r="AA112" s="7">
        <f t="shared" si="199"/>
        <v>0</v>
      </c>
      <c r="AB112" s="7">
        <f t="shared" si="200"/>
        <v>0</v>
      </c>
      <c r="AC112" s="7">
        <f t="shared" si="201"/>
        <v>0</v>
      </c>
      <c r="AD112" s="7">
        <f t="shared" si="140"/>
        <v>0</v>
      </c>
      <c r="AF112" s="7">
        <f t="shared" si="202"/>
        <v>0</v>
      </c>
      <c r="AG112" s="7">
        <f t="shared" si="160"/>
        <v>0</v>
      </c>
      <c r="AH112" s="7">
        <f t="shared" si="203"/>
        <v>0</v>
      </c>
      <c r="AI112" s="7"/>
      <c r="AJ112" s="7">
        <f t="shared" si="141"/>
        <v>0</v>
      </c>
      <c r="AK112" s="7">
        <f>'Initial absorption'!$G112*AJ112*$E112</f>
        <v>0</v>
      </c>
      <c r="AL112" s="7">
        <f t="shared" si="161"/>
        <v>0</v>
      </c>
      <c r="AM112" s="7">
        <f>'Initial absorption'!$M112*AL112*$I112</f>
        <v>0</v>
      </c>
      <c r="AN112" s="7"/>
      <c r="AO112" s="7">
        <f t="shared" si="204"/>
        <v>0</v>
      </c>
      <c r="AP112" s="7">
        <f t="shared" si="162"/>
        <v>0</v>
      </c>
      <c r="AQ112" s="7">
        <f t="shared" si="205"/>
        <v>0</v>
      </c>
      <c r="AR112" s="7"/>
      <c r="AS112" s="7">
        <f>(1 - 'Initial absorption'!$M112)*AL112</f>
        <v>0</v>
      </c>
      <c r="AT112" s="7">
        <f t="shared" si="163"/>
        <v>0</v>
      </c>
      <c r="AU112" s="7"/>
      <c r="BD112" s="7">
        <f t="shared" si="119"/>
        <v>0</v>
      </c>
      <c r="BE112" s="7">
        <f t="shared" si="120"/>
        <v>0</v>
      </c>
      <c r="BF112" s="7">
        <f t="shared" si="105"/>
        <v>0</v>
      </c>
      <c r="BG112" s="7">
        <f t="shared" si="142"/>
        <v>0</v>
      </c>
      <c r="BH112" s="7"/>
      <c r="BI112" s="7">
        <f t="shared" si="188"/>
        <v>0</v>
      </c>
      <c r="BJ112" s="7">
        <f t="shared" si="143"/>
        <v>0</v>
      </c>
      <c r="BK112" s="7">
        <f t="shared" si="122"/>
        <v>0</v>
      </c>
      <c r="BL112" s="7">
        <f t="shared" si="144"/>
        <v>0</v>
      </c>
      <c r="BN112" s="7">
        <f t="shared" si="164"/>
        <v>0</v>
      </c>
      <c r="BO112" s="7">
        <f t="shared" si="165"/>
        <v>0</v>
      </c>
      <c r="BP112" s="7">
        <f t="shared" si="166"/>
        <v>0</v>
      </c>
      <c r="BQ112" s="7"/>
      <c r="BR112" s="7">
        <f t="shared" si="145"/>
        <v>0</v>
      </c>
      <c r="BS112" s="7">
        <f>'Initial absorption'!$G112*BR112*$E112</f>
        <v>0</v>
      </c>
      <c r="BT112" s="7">
        <f t="shared" si="167"/>
        <v>0</v>
      </c>
      <c r="BU112" s="7">
        <f>'Initial absorption'!$M112*BT112*$I112</f>
        <v>0</v>
      </c>
      <c r="BV112" s="7"/>
      <c r="BW112" s="7">
        <f t="shared" si="168"/>
        <v>0</v>
      </c>
      <c r="BX112" s="7">
        <f t="shared" si="192"/>
        <v>0</v>
      </c>
      <c r="BY112" s="7">
        <f t="shared" si="123"/>
        <v>0</v>
      </c>
      <c r="BZ112" s="7"/>
      <c r="CA112" s="7">
        <f>(1 - 'Initial absorption'!$M112)*BT112</f>
        <v>0</v>
      </c>
      <c r="CB112" s="7">
        <f t="shared" si="169"/>
        <v>0</v>
      </c>
      <c r="CC112" s="7"/>
      <c r="CL112" s="7">
        <f t="shared" si="124"/>
        <v>0</v>
      </c>
      <c r="CM112" s="7">
        <f t="shared" si="125"/>
        <v>0</v>
      </c>
      <c r="CN112" s="7">
        <f t="shared" si="106"/>
        <v>0</v>
      </c>
      <c r="CO112" s="7">
        <f t="shared" si="146"/>
        <v>0</v>
      </c>
      <c r="CP112" s="7"/>
      <c r="CQ112" s="7">
        <f t="shared" si="189"/>
        <v>0</v>
      </c>
      <c r="CR112" s="7">
        <f t="shared" si="147"/>
        <v>0</v>
      </c>
      <c r="CS112" s="7">
        <f t="shared" si="127"/>
        <v>0</v>
      </c>
      <c r="CT112" s="7">
        <f t="shared" si="148"/>
        <v>0</v>
      </c>
      <c r="CV112" s="7">
        <f t="shared" si="170"/>
        <v>0</v>
      </c>
      <c r="CW112" s="7">
        <f t="shared" si="171"/>
        <v>0</v>
      </c>
      <c r="CX112" s="7">
        <f t="shared" si="172"/>
        <v>0</v>
      </c>
      <c r="CY112" s="7"/>
      <c r="CZ112" s="7">
        <f t="shared" si="149"/>
        <v>0</v>
      </c>
      <c r="DA112" s="7">
        <f>'Initial absorption'!$G112*CZ112*$E112</f>
        <v>0</v>
      </c>
      <c r="DB112" s="7">
        <f t="shared" si="173"/>
        <v>0</v>
      </c>
      <c r="DC112" s="7">
        <f>'Initial absorption'!$M112*DB112*$I112</f>
        <v>0</v>
      </c>
      <c r="DD112" s="7"/>
      <c r="DE112" s="7">
        <f t="shared" si="174"/>
        <v>0</v>
      </c>
      <c r="DF112" s="7">
        <f t="shared" si="193"/>
        <v>0</v>
      </c>
      <c r="DG112" s="7">
        <f t="shared" si="128"/>
        <v>0</v>
      </c>
      <c r="DH112" s="7"/>
      <c r="DI112" s="7">
        <f>(1 - 'Initial absorption'!$M112)*DB112</f>
        <v>0</v>
      </c>
      <c r="DJ112" s="7">
        <f t="shared" si="175"/>
        <v>0</v>
      </c>
      <c r="DK112" s="7"/>
      <c r="DT112" s="7">
        <f t="shared" si="129"/>
        <v>0</v>
      </c>
      <c r="DU112" s="7">
        <f t="shared" si="130"/>
        <v>0</v>
      </c>
      <c r="DV112" s="7">
        <f t="shared" si="107"/>
        <v>0</v>
      </c>
      <c r="DW112" s="7">
        <f t="shared" si="150"/>
        <v>0</v>
      </c>
      <c r="DX112" s="7"/>
      <c r="DY112" s="7">
        <f t="shared" si="190"/>
        <v>0</v>
      </c>
      <c r="DZ112" s="7">
        <f t="shared" si="151"/>
        <v>0</v>
      </c>
      <c r="EA112" s="7">
        <f t="shared" si="132"/>
        <v>0</v>
      </c>
      <c r="EB112" s="7">
        <f t="shared" si="152"/>
        <v>0</v>
      </c>
      <c r="ED112" s="7">
        <f t="shared" si="176"/>
        <v>0</v>
      </c>
      <c r="EE112" s="7">
        <f t="shared" si="177"/>
        <v>0</v>
      </c>
      <c r="EF112" s="7">
        <f t="shared" si="178"/>
        <v>0</v>
      </c>
      <c r="EG112" s="7"/>
      <c r="EH112" s="7">
        <f t="shared" si="153"/>
        <v>0</v>
      </c>
      <c r="EI112" s="7">
        <f>'Initial absorption'!$G112*EH112*$E112</f>
        <v>0</v>
      </c>
      <c r="EJ112" s="7">
        <f t="shared" si="179"/>
        <v>0</v>
      </c>
      <c r="EK112" s="7">
        <f>'Initial absorption'!$M112*EJ112*$I112</f>
        <v>0</v>
      </c>
      <c r="EL112" s="7"/>
      <c r="EM112" s="7">
        <f t="shared" si="180"/>
        <v>0</v>
      </c>
      <c r="EN112" s="7">
        <f t="shared" si="194"/>
        <v>0</v>
      </c>
      <c r="EO112" s="7">
        <f t="shared" si="133"/>
        <v>0</v>
      </c>
      <c r="EP112" s="7"/>
      <c r="EQ112" s="7">
        <f>(1 - 'Initial absorption'!$M112)*EJ112</f>
        <v>0</v>
      </c>
      <c r="ER112" s="7">
        <f t="shared" si="181"/>
        <v>0</v>
      </c>
      <c r="ES112" s="7"/>
      <c r="FB112" s="7">
        <f t="shared" si="134"/>
        <v>0</v>
      </c>
      <c r="FC112" s="7">
        <f t="shared" si="135"/>
        <v>0</v>
      </c>
      <c r="FD112" s="7">
        <f t="shared" si="108"/>
        <v>0</v>
      </c>
      <c r="FE112" s="7">
        <f t="shared" si="154"/>
        <v>0</v>
      </c>
      <c r="FF112" s="7"/>
      <c r="FG112" s="7">
        <f t="shared" si="191"/>
        <v>0</v>
      </c>
      <c r="FH112" s="7">
        <f t="shared" si="155"/>
        <v>0</v>
      </c>
      <c r="FI112" s="7">
        <f t="shared" si="137"/>
        <v>0</v>
      </c>
      <c r="FJ112" s="7">
        <f t="shared" si="156"/>
        <v>0</v>
      </c>
      <c r="FL112" s="7">
        <f t="shared" si="182"/>
        <v>0</v>
      </c>
      <c r="FM112" s="7">
        <f t="shared" si="183"/>
        <v>0</v>
      </c>
      <c r="FN112" s="7">
        <f t="shared" si="184"/>
        <v>0</v>
      </c>
      <c r="FO112" s="7"/>
      <c r="FP112" s="7">
        <f t="shared" si="157"/>
        <v>0</v>
      </c>
      <c r="FQ112" s="7">
        <f>'Initial absorption'!$G112*FP112*$E112</f>
        <v>0</v>
      </c>
      <c r="FR112" s="7">
        <f t="shared" si="185"/>
        <v>0</v>
      </c>
      <c r="FS112" s="7">
        <f>'Initial absorption'!$M112*FR112*$I112</f>
        <v>0</v>
      </c>
      <c r="FT112" s="7"/>
      <c r="FU112" s="7">
        <f t="shared" si="186"/>
        <v>0</v>
      </c>
      <c r="FV112" s="7">
        <f t="shared" si="195"/>
        <v>0</v>
      </c>
      <c r="FW112" s="7">
        <f t="shared" si="138"/>
        <v>0</v>
      </c>
      <c r="FX112" s="7"/>
      <c r="FY112" s="7">
        <f>(1 - 'Initial absorption'!$M112)*FR112</f>
        <v>0</v>
      </c>
      <c r="FZ112" s="7">
        <f t="shared" si="187"/>
        <v>0</v>
      </c>
      <c r="GA112" s="7"/>
    </row>
    <row r="113" spans="3:183" x14ac:dyDescent="0.25">
      <c r="C113">
        <v>835</v>
      </c>
      <c r="D113">
        <f>'Input spectra'!B113</f>
        <v>0</v>
      </c>
      <c r="E113">
        <f>'Initial absorption'!I113</f>
        <v>0</v>
      </c>
      <c r="F113">
        <f>'Input spectra'!C113</f>
        <v>0</v>
      </c>
      <c r="G113">
        <f t="shared" si="158"/>
        <v>0</v>
      </c>
      <c r="H113">
        <f>'Input spectra'!D113</f>
        <v>0</v>
      </c>
      <c r="I113">
        <f>'Initial absorption'!O113</f>
        <v>0</v>
      </c>
      <c r="J113">
        <f>'Input spectra'!E113</f>
        <v>0</v>
      </c>
      <c r="K113">
        <f t="shared" si="159"/>
        <v>0</v>
      </c>
      <c r="M113">
        <f>'Reaching edge prob after ems 1'!$EZ114</f>
        <v>0.87589466307773578</v>
      </c>
      <c r="N113">
        <f>'Reaching edge prob after ems 2'!$EZ114</f>
        <v>0.87589466307773578</v>
      </c>
      <c r="O113">
        <f>1-EXP(-'Reaching edge prob after ems 1'!FC114*_k_in_ec_correction*($D113*_c1+'Input spectra'!S113))</f>
        <v>1.2700226038564355E-2</v>
      </c>
      <c r="P113">
        <f>1-EXP(-(_t-'Reaching edge prob after ems 1'!FC114)*_k_in_ec_correction*($D113*_c1+'Input spectra'!S113))</f>
        <v>1.2848194467700025E-2</v>
      </c>
      <c r="Q113">
        <f>1-EXP(-'Reaching edge prob after ems 2'!FC114*_k_in_ec_correction*($H113*_c2+'Input spectra'!S113))</f>
        <v>1.2700226038564355E-2</v>
      </c>
      <c r="R113">
        <f>1-EXP(-(_t-'Reaching edge prob after ems 2'!FC114)*_k_in_ec_correction*($H113*_c2+'Input spectra'!S113))</f>
        <v>1.2848194467700025E-2</v>
      </c>
      <c r="S113" s="16"/>
      <c r="T113" s="16"/>
      <c r="V113" s="7">
        <f t="shared" si="196"/>
        <v>0</v>
      </c>
      <c r="W113" s="7">
        <f t="shared" si="197"/>
        <v>0</v>
      </c>
      <c r="X113" s="7">
        <f t="shared" si="198"/>
        <v>0</v>
      </c>
      <c r="Y113" s="7">
        <f t="shared" si="139"/>
        <v>0</v>
      </c>
      <c r="Z113" s="7"/>
      <c r="AA113" s="7">
        <f t="shared" si="199"/>
        <v>0</v>
      </c>
      <c r="AB113" s="7">
        <f t="shared" si="200"/>
        <v>0</v>
      </c>
      <c r="AC113" s="7">
        <f t="shared" si="201"/>
        <v>0</v>
      </c>
      <c r="AD113" s="7">
        <f t="shared" si="140"/>
        <v>0</v>
      </c>
      <c r="AF113" s="7">
        <f t="shared" si="202"/>
        <v>0</v>
      </c>
      <c r="AG113" s="7">
        <f t="shared" si="160"/>
        <v>0</v>
      </c>
      <c r="AH113" s="7">
        <f t="shared" si="203"/>
        <v>0</v>
      </c>
      <c r="AI113" s="7"/>
      <c r="AJ113" s="7">
        <f t="shared" si="141"/>
        <v>0</v>
      </c>
      <c r="AK113" s="7">
        <f>'Initial absorption'!$G113*AJ113*$E113</f>
        <v>0</v>
      </c>
      <c r="AL113" s="7">
        <f t="shared" si="161"/>
        <v>0</v>
      </c>
      <c r="AM113" s="7">
        <f>'Initial absorption'!$M113*AL113*$I113</f>
        <v>0</v>
      </c>
      <c r="AN113" s="7"/>
      <c r="AO113" s="7">
        <f t="shared" si="204"/>
        <v>0</v>
      </c>
      <c r="AP113" s="7">
        <f t="shared" si="162"/>
        <v>0</v>
      </c>
      <c r="AQ113" s="7">
        <f t="shared" si="205"/>
        <v>0</v>
      </c>
      <c r="AR113" s="7"/>
      <c r="AS113" s="7">
        <f>(1 - 'Initial absorption'!$M113)*AL113</f>
        <v>0</v>
      </c>
      <c r="AT113" s="7">
        <f t="shared" si="163"/>
        <v>0</v>
      </c>
      <c r="AU113" s="7"/>
      <c r="BD113" s="7">
        <f t="shared" si="119"/>
        <v>0</v>
      </c>
      <c r="BE113" s="7">
        <f t="shared" si="120"/>
        <v>0</v>
      </c>
      <c r="BF113" s="7">
        <f t="shared" si="105"/>
        <v>0</v>
      </c>
      <c r="BG113" s="7">
        <f t="shared" si="142"/>
        <v>0</v>
      </c>
      <c r="BH113" s="7"/>
      <c r="BI113" s="7">
        <f t="shared" si="188"/>
        <v>0</v>
      </c>
      <c r="BJ113" s="7">
        <f t="shared" si="143"/>
        <v>0</v>
      </c>
      <c r="BK113" s="7">
        <f t="shared" si="122"/>
        <v>0</v>
      </c>
      <c r="BL113" s="7">
        <f t="shared" si="144"/>
        <v>0</v>
      </c>
      <c r="BN113" s="7">
        <f t="shared" si="164"/>
        <v>0</v>
      </c>
      <c r="BO113" s="7">
        <f t="shared" si="165"/>
        <v>0</v>
      </c>
      <c r="BP113" s="7">
        <f t="shared" si="166"/>
        <v>0</v>
      </c>
      <c r="BQ113" s="7"/>
      <c r="BR113" s="7">
        <f t="shared" si="145"/>
        <v>0</v>
      </c>
      <c r="BS113" s="7">
        <f>'Initial absorption'!$G113*BR113*$E113</f>
        <v>0</v>
      </c>
      <c r="BT113" s="7">
        <f t="shared" si="167"/>
        <v>0</v>
      </c>
      <c r="BU113" s="7">
        <f>'Initial absorption'!$M113*BT113*$I113</f>
        <v>0</v>
      </c>
      <c r="BV113" s="7"/>
      <c r="BW113" s="7">
        <f t="shared" si="168"/>
        <v>0</v>
      </c>
      <c r="BX113" s="7">
        <f t="shared" si="192"/>
        <v>0</v>
      </c>
      <c r="BY113" s="7">
        <f t="shared" si="123"/>
        <v>0</v>
      </c>
      <c r="BZ113" s="7"/>
      <c r="CA113" s="7">
        <f>(1 - 'Initial absorption'!$M113)*BT113</f>
        <v>0</v>
      </c>
      <c r="CB113" s="7">
        <f t="shared" si="169"/>
        <v>0</v>
      </c>
      <c r="CC113" s="7"/>
      <c r="CL113" s="7">
        <f t="shared" si="124"/>
        <v>0</v>
      </c>
      <c r="CM113" s="7">
        <f t="shared" si="125"/>
        <v>0</v>
      </c>
      <c r="CN113" s="7">
        <f t="shared" si="106"/>
        <v>0</v>
      </c>
      <c r="CO113" s="7">
        <f t="shared" si="146"/>
        <v>0</v>
      </c>
      <c r="CP113" s="7"/>
      <c r="CQ113" s="7">
        <f t="shared" si="189"/>
        <v>0</v>
      </c>
      <c r="CR113" s="7">
        <f t="shared" si="147"/>
        <v>0</v>
      </c>
      <c r="CS113" s="7">
        <f t="shared" si="127"/>
        <v>0</v>
      </c>
      <c r="CT113" s="7">
        <f t="shared" si="148"/>
        <v>0</v>
      </c>
      <c r="CV113" s="7">
        <f t="shared" si="170"/>
        <v>0</v>
      </c>
      <c r="CW113" s="7">
        <f t="shared" si="171"/>
        <v>0</v>
      </c>
      <c r="CX113" s="7">
        <f t="shared" si="172"/>
        <v>0</v>
      </c>
      <c r="CY113" s="7"/>
      <c r="CZ113" s="7">
        <f t="shared" si="149"/>
        <v>0</v>
      </c>
      <c r="DA113" s="7">
        <f>'Initial absorption'!$G113*CZ113*$E113</f>
        <v>0</v>
      </c>
      <c r="DB113" s="7">
        <f t="shared" si="173"/>
        <v>0</v>
      </c>
      <c r="DC113" s="7">
        <f>'Initial absorption'!$M113*DB113*$I113</f>
        <v>0</v>
      </c>
      <c r="DD113" s="7"/>
      <c r="DE113" s="7">
        <f t="shared" si="174"/>
        <v>0</v>
      </c>
      <c r="DF113" s="7">
        <f t="shared" si="193"/>
        <v>0</v>
      </c>
      <c r="DG113" s="7">
        <f t="shared" si="128"/>
        <v>0</v>
      </c>
      <c r="DH113" s="7"/>
      <c r="DI113" s="7">
        <f>(1 - 'Initial absorption'!$M113)*DB113</f>
        <v>0</v>
      </c>
      <c r="DJ113" s="7">
        <f t="shared" si="175"/>
        <v>0</v>
      </c>
      <c r="DK113" s="7"/>
      <c r="DT113" s="7">
        <f t="shared" si="129"/>
        <v>0</v>
      </c>
      <c r="DU113" s="7">
        <f t="shared" si="130"/>
        <v>0</v>
      </c>
      <c r="DV113" s="7">
        <f t="shared" si="107"/>
        <v>0</v>
      </c>
      <c r="DW113" s="7">
        <f t="shared" si="150"/>
        <v>0</v>
      </c>
      <c r="DX113" s="7"/>
      <c r="DY113" s="7">
        <f t="shared" si="190"/>
        <v>0</v>
      </c>
      <c r="DZ113" s="7">
        <f t="shared" si="151"/>
        <v>0</v>
      </c>
      <c r="EA113" s="7">
        <f t="shared" si="132"/>
        <v>0</v>
      </c>
      <c r="EB113" s="7">
        <f t="shared" si="152"/>
        <v>0</v>
      </c>
      <c r="ED113" s="7">
        <f t="shared" si="176"/>
        <v>0</v>
      </c>
      <c r="EE113" s="7">
        <f t="shared" si="177"/>
        <v>0</v>
      </c>
      <c r="EF113" s="7">
        <f t="shared" si="178"/>
        <v>0</v>
      </c>
      <c r="EG113" s="7"/>
      <c r="EH113" s="7">
        <f t="shared" si="153"/>
        <v>0</v>
      </c>
      <c r="EI113" s="7">
        <f>'Initial absorption'!$G113*EH113*$E113</f>
        <v>0</v>
      </c>
      <c r="EJ113" s="7">
        <f t="shared" si="179"/>
        <v>0</v>
      </c>
      <c r="EK113" s="7">
        <f>'Initial absorption'!$M113*EJ113*$I113</f>
        <v>0</v>
      </c>
      <c r="EL113" s="7"/>
      <c r="EM113" s="7">
        <f t="shared" si="180"/>
        <v>0</v>
      </c>
      <c r="EN113" s="7">
        <f t="shared" si="194"/>
        <v>0</v>
      </c>
      <c r="EO113" s="7">
        <f t="shared" si="133"/>
        <v>0</v>
      </c>
      <c r="EP113" s="7"/>
      <c r="EQ113" s="7">
        <f>(1 - 'Initial absorption'!$M113)*EJ113</f>
        <v>0</v>
      </c>
      <c r="ER113" s="7">
        <f t="shared" si="181"/>
        <v>0</v>
      </c>
      <c r="ES113" s="7"/>
      <c r="FB113" s="7">
        <f t="shared" si="134"/>
        <v>0</v>
      </c>
      <c r="FC113" s="7">
        <f t="shared" si="135"/>
        <v>0</v>
      </c>
      <c r="FD113" s="7">
        <f t="shared" si="108"/>
        <v>0</v>
      </c>
      <c r="FE113" s="7">
        <f t="shared" si="154"/>
        <v>0</v>
      </c>
      <c r="FF113" s="7"/>
      <c r="FG113" s="7">
        <f t="shared" si="191"/>
        <v>0</v>
      </c>
      <c r="FH113" s="7">
        <f t="shared" si="155"/>
        <v>0</v>
      </c>
      <c r="FI113" s="7">
        <f t="shared" si="137"/>
        <v>0</v>
      </c>
      <c r="FJ113" s="7">
        <f t="shared" si="156"/>
        <v>0</v>
      </c>
      <c r="FL113" s="7">
        <f t="shared" si="182"/>
        <v>0</v>
      </c>
      <c r="FM113" s="7">
        <f t="shared" si="183"/>
        <v>0</v>
      </c>
      <c r="FN113" s="7">
        <f t="shared" si="184"/>
        <v>0</v>
      </c>
      <c r="FO113" s="7"/>
      <c r="FP113" s="7">
        <f t="shared" si="157"/>
        <v>0</v>
      </c>
      <c r="FQ113" s="7">
        <f>'Initial absorption'!$G113*FP113*$E113</f>
        <v>0</v>
      </c>
      <c r="FR113" s="7">
        <f t="shared" si="185"/>
        <v>0</v>
      </c>
      <c r="FS113" s="7">
        <f>'Initial absorption'!$M113*FR113*$I113</f>
        <v>0</v>
      </c>
      <c r="FT113" s="7"/>
      <c r="FU113" s="7">
        <f t="shared" si="186"/>
        <v>0</v>
      </c>
      <c r="FV113" s="7">
        <f t="shared" si="195"/>
        <v>0</v>
      </c>
      <c r="FW113" s="7">
        <f t="shared" si="138"/>
        <v>0</v>
      </c>
      <c r="FX113" s="7"/>
      <c r="FY113" s="7">
        <f>(1 - 'Initial absorption'!$M113)*FR113</f>
        <v>0</v>
      </c>
      <c r="FZ113" s="7">
        <f t="shared" si="187"/>
        <v>0</v>
      </c>
      <c r="GA113" s="7"/>
    </row>
    <row r="114" spans="3:183" x14ac:dyDescent="0.25">
      <c r="C114">
        <v>840</v>
      </c>
      <c r="D114">
        <f>'Input spectra'!B114</f>
        <v>0</v>
      </c>
      <c r="E114">
        <f>'Initial absorption'!I114</f>
        <v>0</v>
      </c>
      <c r="F114">
        <f>'Input spectra'!C114</f>
        <v>0</v>
      </c>
      <c r="G114">
        <f t="shared" si="158"/>
        <v>0</v>
      </c>
      <c r="H114">
        <f>'Input spectra'!D114</f>
        <v>0</v>
      </c>
      <c r="I114">
        <f>'Initial absorption'!O114</f>
        <v>0</v>
      </c>
      <c r="J114">
        <f>'Input spectra'!E114</f>
        <v>0</v>
      </c>
      <c r="K114">
        <f t="shared" si="159"/>
        <v>0</v>
      </c>
      <c r="M114">
        <f>'Reaching edge prob after ems 1'!$EZ115</f>
        <v>0.87635450639532686</v>
      </c>
      <c r="N114">
        <f>'Reaching edge prob after ems 2'!$EZ115</f>
        <v>0.87635450639532686</v>
      </c>
      <c r="O114">
        <f>1-EXP(-'Reaching edge prob after ems 1'!FC115*_k_in_ec_correction*($D114*_c1+'Input spectra'!S114))</f>
        <v>1.2648724712035708E-2</v>
      </c>
      <c r="P114">
        <f>1-EXP(-(_t-'Reaching edge prob after ems 1'!FC115)*_k_in_ec_correction*($D114*_c1+'Input spectra'!S114))</f>
        <v>1.2795488574914526E-2</v>
      </c>
      <c r="Q114">
        <f>1-EXP(-'Reaching edge prob after ems 2'!FC115*_k_in_ec_correction*($H114*_c2+'Input spectra'!S114))</f>
        <v>1.2648724712035708E-2</v>
      </c>
      <c r="R114">
        <f>1-EXP(-(_t-'Reaching edge prob after ems 2'!FC115)*_k_in_ec_correction*($H114*_c2+'Input spectra'!S114))</f>
        <v>1.2795488574914526E-2</v>
      </c>
      <c r="S114" s="16"/>
      <c r="T114" s="16"/>
      <c r="V114" s="7">
        <f t="shared" si="196"/>
        <v>0</v>
      </c>
      <c r="W114" s="7">
        <f t="shared" si="197"/>
        <v>0</v>
      </c>
      <c r="X114" s="7">
        <f t="shared" si="198"/>
        <v>0</v>
      </c>
      <c r="Y114" s="7">
        <f t="shared" si="139"/>
        <v>0</v>
      </c>
      <c r="Z114" s="7"/>
      <c r="AA114" s="7">
        <f t="shared" si="199"/>
        <v>0</v>
      </c>
      <c r="AB114" s="7">
        <f t="shared" si="200"/>
        <v>0</v>
      </c>
      <c r="AC114" s="7">
        <f t="shared" si="201"/>
        <v>0</v>
      </c>
      <c r="AD114" s="7">
        <f t="shared" si="140"/>
        <v>0</v>
      </c>
      <c r="AF114" s="7">
        <f t="shared" si="202"/>
        <v>0</v>
      </c>
      <c r="AG114" s="7">
        <f t="shared" si="160"/>
        <v>0</v>
      </c>
      <c r="AH114" s="7">
        <f t="shared" si="203"/>
        <v>0</v>
      </c>
      <c r="AI114" s="7"/>
      <c r="AJ114" s="7">
        <f t="shared" si="141"/>
        <v>0</v>
      </c>
      <c r="AK114" s="7">
        <f>'Initial absorption'!$G114*AJ114*$E114</f>
        <v>0</v>
      </c>
      <c r="AL114" s="7">
        <f t="shared" si="161"/>
        <v>0</v>
      </c>
      <c r="AM114" s="7">
        <f>'Initial absorption'!$M114*AL114*$I114</f>
        <v>0</v>
      </c>
      <c r="AN114" s="7"/>
      <c r="AO114" s="7">
        <f t="shared" si="204"/>
        <v>0</v>
      </c>
      <c r="AP114" s="7">
        <f t="shared" si="162"/>
        <v>0</v>
      </c>
      <c r="AQ114" s="7">
        <f t="shared" si="205"/>
        <v>0</v>
      </c>
      <c r="AR114" s="7"/>
      <c r="AS114" s="7">
        <f>(1 - 'Initial absorption'!$M114)*AL114</f>
        <v>0</v>
      </c>
      <c r="AT114" s="7">
        <f t="shared" si="163"/>
        <v>0</v>
      </c>
      <c r="AU114" s="7"/>
      <c r="BD114" s="7">
        <f t="shared" si="119"/>
        <v>0</v>
      </c>
      <c r="BE114" s="7">
        <f t="shared" si="120"/>
        <v>0</v>
      </c>
      <c r="BF114" s="7">
        <f t="shared" si="105"/>
        <v>0</v>
      </c>
      <c r="BG114" s="7">
        <f t="shared" si="142"/>
        <v>0</v>
      </c>
      <c r="BH114" s="7"/>
      <c r="BI114" s="7">
        <f t="shared" si="188"/>
        <v>0</v>
      </c>
      <c r="BJ114" s="7">
        <f t="shared" si="143"/>
        <v>0</v>
      </c>
      <c r="BK114" s="7">
        <f t="shared" si="122"/>
        <v>0</v>
      </c>
      <c r="BL114" s="7">
        <f t="shared" si="144"/>
        <v>0</v>
      </c>
      <c r="BN114" s="7">
        <f t="shared" si="164"/>
        <v>0</v>
      </c>
      <c r="BO114" s="7">
        <f t="shared" si="165"/>
        <v>0</v>
      </c>
      <c r="BP114" s="7">
        <f t="shared" si="166"/>
        <v>0</v>
      </c>
      <c r="BQ114" s="7"/>
      <c r="BR114" s="7">
        <f t="shared" si="145"/>
        <v>0</v>
      </c>
      <c r="BS114" s="7">
        <f>'Initial absorption'!$G114*BR114*$E114</f>
        <v>0</v>
      </c>
      <c r="BT114" s="7">
        <f t="shared" si="167"/>
        <v>0</v>
      </c>
      <c r="BU114" s="7">
        <f>'Initial absorption'!$M114*BT114*$I114</f>
        <v>0</v>
      </c>
      <c r="BV114" s="7"/>
      <c r="BW114" s="7">
        <f t="shared" si="168"/>
        <v>0</v>
      </c>
      <c r="BX114" s="7">
        <f t="shared" si="192"/>
        <v>0</v>
      </c>
      <c r="BY114" s="7">
        <f t="shared" si="123"/>
        <v>0</v>
      </c>
      <c r="BZ114" s="7"/>
      <c r="CA114" s="7">
        <f>(1 - 'Initial absorption'!$M114)*BT114</f>
        <v>0</v>
      </c>
      <c r="CB114" s="7">
        <f t="shared" si="169"/>
        <v>0</v>
      </c>
      <c r="CC114" s="7"/>
      <c r="CL114" s="7">
        <f t="shared" si="124"/>
        <v>0</v>
      </c>
      <c r="CM114" s="7">
        <f t="shared" si="125"/>
        <v>0</v>
      </c>
      <c r="CN114" s="7">
        <f t="shared" si="106"/>
        <v>0</v>
      </c>
      <c r="CO114" s="7">
        <f t="shared" si="146"/>
        <v>0</v>
      </c>
      <c r="CP114" s="7"/>
      <c r="CQ114" s="7">
        <f t="shared" si="189"/>
        <v>0</v>
      </c>
      <c r="CR114" s="7">
        <f t="shared" si="147"/>
        <v>0</v>
      </c>
      <c r="CS114" s="7">
        <f t="shared" si="127"/>
        <v>0</v>
      </c>
      <c r="CT114" s="7">
        <f t="shared" si="148"/>
        <v>0</v>
      </c>
      <c r="CV114" s="7">
        <f t="shared" si="170"/>
        <v>0</v>
      </c>
      <c r="CW114" s="7">
        <f t="shared" si="171"/>
        <v>0</v>
      </c>
      <c r="CX114" s="7">
        <f t="shared" si="172"/>
        <v>0</v>
      </c>
      <c r="CY114" s="7"/>
      <c r="CZ114" s="7">
        <f t="shared" si="149"/>
        <v>0</v>
      </c>
      <c r="DA114" s="7">
        <f>'Initial absorption'!$G114*CZ114*$E114</f>
        <v>0</v>
      </c>
      <c r="DB114" s="7">
        <f t="shared" si="173"/>
        <v>0</v>
      </c>
      <c r="DC114" s="7">
        <f>'Initial absorption'!$M114*DB114*$I114</f>
        <v>0</v>
      </c>
      <c r="DD114" s="7"/>
      <c r="DE114" s="7">
        <f t="shared" si="174"/>
        <v>0</v>
      </c>
      <c r="DF114" s="7">
        <f t="shared" si="193"/>
        <v>0</v>
      </c>
      <c r="DG114" s="7">
        <f t="shared" si="128"/>
        <v>0</v>
      </c>
      <c r="DH114" s="7"/>
      <c r="DI114" s="7">
        <f>(1 - 'Initial absorption'!$M114)*DB114</f>
        <v>0</v>
      </c>
      <c r="DJ114" s="7">
        <f t="shared" si="175"/>
        <v>0</v>
      </c>
      <c r="DK114" s="7"/>
      <c r="DT114" s="7">
        <f t="shared" si="129"/>
        <v>0</v>
      </c>
      <c r="DU114" s="7">
        <f t="shared" si="130"/>
        <v>0</v>
      </c>
      <c r="DV114" s="7">
        <f t="shared" si="107"/>
        <v>0</v>
      </c>
      <c r="DW114" s="7">
        <f t="shared" si="150"/>
        <v>0</v>
      </c>
      <c r="DX114" s="7"/>
      <c r="DY114" s="7">
        <f t="shared" si="190"/>
        <v>0</v>
      </c>
      <c r="DZ114" s="7">
        <f t="shared" si="151"/>
        <v>0</v>
      </c>
      <c r="EA114" s="7">
        <f t="shared" si="132"/>
        <v>0</v>
      </c>
      <c r="EB114" s="7">
        <f t="shared" si="152"/>
        <v>0</v>
      </c>
      <c r="ED114" s="7">
        <f t="shared" si="176"/>
        <v>0</v>
      </c>
      <c r="EE114" s="7">
        <f t="shared" si="177"/>
        <v>0</v>
      </c>
      <c r="EF114" s="7">
        <f t="shared" si="178"/>
        <v>0</v>
      </c>
      <c r="EG114" s="7"/>
      <c r="EH114" s="7">
        <f t="shared" si="153"/>
        <v>0</v>
      </c>
      <c r="EI114" s="7">
        <f>'Initial absorption'!$G114*EH114*$E114</f>
        <v>0</v>
      </c>
      <c r="EJ114" s="7">
        <f t="shared" si="179"/>
        <v>0</v>
      </c>
      <c r="EK114" s="7">
        <f>'Initial absorption'!$M114*EJ114*$I114</f>
        <v>0</v>
      </c>
      <c r="EL114" s="7"/>
      <c r="EM114" s="7">
        <f t="shared" si="180"/>
        <v>0</v>
      </c>
      <c r="EN114" s="7">
        <f t="shared" si="194"/>
        <v>0</v>
      </c>
      <c r="EO114" s="7">
        <f t="shared" si="133"/>
        <v>0</v>
      </c>
      <c r="EP114" s="7"/>
      <c r="EQ114" s="7">
        <f>(1 - 'Initial absorption'!$M114)*EJ114</f>
        <v>0</v>
      </c>
      <c r="ER114" s="7">
        <f t="shared" si="181"/>
        <v>0</v>
      </c>
      <c r="ES114" s="7"/>
      <c r="FB114" s="7">
        <f t="shared" si="134"/>
        <v>0</v>
      </c>
      <c r="FC114" s="7">
        <f t="shared" si="135"/>
        <v>0</v>
      </c>
      <c r="FD114" s="7">
        <f t="shared" si="108"/>
        <v>0</v>
      </c>
      <c r="FE114" s="7">
        <f t="shared" si="154"/>
        <v>0</v>
      </c>
      <c r="FF114" s="7"/>
      <c r="FG114" s="7">
        <f t="shared" si="191"/>
        <v>0</v>
      </c>
      <c r="FH114" s="7">
        <f t="shared" si="155"/>
        <v>0</v>
      </c>
      <c r="FI114" s="7">
        <f t="shared" si="137"/>
        <v>0</v>
      </c>
      <c r="FJ114" s="7">
        <f t="shared" si="156"/>
        <v>0</v>
      </c>
      <c r="FL114" s="7">
        <f t="shared" si="182"/>
        <v>0</v>
      </c>
      <c r="FM114" s="7">
        <f t="shared" si="183"/>
        <v>0</v>
      </c>
      <c r="FN114" s="7">
        <f t="shared" si="184"/>
        <v>0</v>
      </c>
      <c r="FO114" s="7"/>
      <c r="FP114" s="7">
        <f t="shared" si="157"/>
        <v>0</v>
      </c>
      <c r="FQ114" s="7">
        <f>'Initial absorption'!$G114*FP114*$E114</f>
        <v>0</v>
      </c>
      <c r="FR114" s="7">
        <f t="shared" si="185"/>
        <v>0</v>
      </c>
      <c r="FS114" s="7">
        <f>'Initial absorption'!$M114*FR114*$I114</f>
        <v>0</v>
      </c>
      <c r="FT114" s="7"/>
      <c r="FU114" s="7">
        <f t="shared" si="186"/>
        <v>0</v>
      </c>
      <c r="FV114" s="7">
        <f t="shared" si="195"/>
        <v>0</v>
      </c>
      <c r="FW114" s="7">
        <f t="shared" si="138"/>
        <v>0</v>
      </c>
      <c r="FX114" s="7"/>
      <c r="FY114" s="7">
        <f>(1 - 'Initial absorption'!$M114)*FR114</f>
        <v>0</v>
      </c>
      <c r="FZ114" s="7">
        <f t="shared" si="187"/>
        <v>0</v>
      </c>
      <c r="GA114" s="7"/>
    </row>
    <row r="115" spans="3:183" x14ac:dyDescent="0.25">
      <c r="C115">
        <v>845</v>
      </c>
      <c r="D115">
        <f>'Input spectra'!B115</f>
        <v>0</v>
      </c>
      <c r="E115">
        <f>'Initial absorption'!I115</f>
        <v>0</v>
      </c>
      <c r="F115">
        <f>'Input spectra'!C115</f>
        <v>0</v>
      </c>
      <c r="G115">
        <f t="shared" si="158"/>
        <v>0</v>
      </c>
      <c r="H115">
        <f>'Input spectra'!D115</f>
        <v>0</v>
      </c>
      <c r="I115">
        <f>'Initial absorption'!O115</f>
        <v>0</v>
      </c>
      <c r="J115">
        <f>'Input spectra'!E115</f>
        <v>0</v>
      </c>
      <c r="K115">
        <f t="shared" si="159"/>
        <v>0</v>
      </c>
      <c r="M115">
        <f>'Reaching edge prob after ems 1'!$EZ116</f>
        <v>0.87681472555022999</v>
      </c>
      <c r="N115">
        <f>'Reaching edge prob after ems 2'!$EZ116</f>
        <v>0.87681472555022999</v>
      </c>
      <c r="O115">
        <f>1-EXP(-'Reaching edge prob after ems 1'!FC116*_k_in_ec_correction*($D115*_c1+'Input spectra'!S115))</f>
        <v>1.2597218205366412E-2</v>
      </c>
      <c r="P115">
        <f>1-EXP(-(_t-'Reaching edge prob after ems 1'!FC116)*_k_in_ec_correction*($D115*_c1+'Input spectra'!S115))</f>
        <v>1.2742782361329419E-2</v>
      </c>
      <c r="Q115">
        <f>1-EXP(-'Reaching edge prob after ems 2'!FC116*_k_in_ec_correction*($H115*_c2+'Input spectra'!S115))</f>
        <v>1.2597218205366412E-2</v>
      </c>
      <c r="R115">
        <f>1-EXP(-(_t-'Reaching edge prob after ems 2'!FC116)*_k_in_ec_correction*($H115*_c2+'Input spectra'!S115))</f>
        <v>1.2742782361329419E-2</v>
      </c>
      <c r="S115" s="16"/>
      <c r="T115" s="16"/>
      <c r="V115" s="7">
        <f t="shared" si="196"/>
        <v>0</v>
      </c>
      <c r="W115" s="7">
        <f t="shared" si="197"/>
        <v>0</v>
      </c>
      <c r="X115" s="7">
        <f t="shared" si="198"/>
        <v>0</v>
      </c>
      <c r="Y115" s="7">
        <f t="shared" si="139"/>
        <v>0</v>
      </c>
      <c r="Z115" s="7"/>
      <c r="AA115" s="7">
        <f t="shared" si="199"/>
        <v>0</v>
      </c>
      <c r="AB115" s="7">
        <f t="shared" si="200"/>
        <v>0</v>
      </c>
      <c r="AC115" s="7">
        <f t="shared" si="201"/>
        <v>0</v>
      </c>
      <c r="AD115" s="7">
        <f t="shared" si="140"/>
        <v>0</v>
      </c>
      <c r="AF115" s="7">
        <f t="shared" si="202"/>
        <v>0</v>
      </c>
      <c r="AG115" s="7">
        <f t="shared" si="160"/>
        <v>0</v>
      </c>
      <c r="AH115" s="7">
        <f t="shared" si="203"/>
        <v>0</v>
      </c>
      <c r="AI115" s="7"/>
      <c r="AJ115" s="7">
        <f t="shared" si="141"/>
        <v>0</v>
      </c>
      <c r="AK115" s="7">
        <f>'Initial absorption'!$G115*AJ115*$E115</f>
        <v>0</v>
      </c>
      <c r="AL115" s="7">
        <f t="shared" si="161"/>
        <v>0</v>
      </c>
      <c r="AM115" s="7">
        <f>'Initial absorption'!$M115*AL115*$I115</f>
        <v>0</v>
      </c>
      <c r="AN115" s="7"/>
      <c r="AO115" s="7">
        <f t="shared" si="204"/>
        <v>0</v>
      </c>
      <c r="AP115" s="7">
        <f t="shared" si="162"/>
        <v>0</v>
      </c>
      <c r="AQ115" s="7">
        <f t="shared" si="205"/>
        <v>0</v>
      </c>
      <c r="AR115" s="7"/>
      <c r="AS115" s="7">
        <f>(1 - 'Initial absorption'!$M115)*AL115</f>
        <v>0</v>
      </c>
      <c r="AT115" s="7">
        <f t="shared" si="163"/>
        <v>0</v>
      </c>
      <c r="AU115" s="7"/>
      <c r="BD115" s="7">
        <f t="shared" si="119"/>
        <v>0</v>
      </c>
      <c r="BE115" s="7">
        <f t="shared" si="120"/>
        <v>0</v>
      </c>
      <c r="BF115" s="7">
        <f t="shared" si="105"/>
        <v>0</v>
      </c>
      <c r="BG115" s="7">
        <f t="shared" si="142"/>
        <v>0</v>
      </c>
      <c r="BH115" s="7"/>
      <c r="BI115" s="7">
        <f t="shared" si="188"/>
        <v>0</v>
      </c>
      <c r="BJ115" s="7">
        <f t="shared" si="143"/>
        <v>0</v>
      </c>
      <c r="BK115" s="7">
        <f t="shared" si="122"/>
        <v>0</v>
      </c>
      <c r="BL115" s="7">
        <f t="shared" si="144"/>
        <v>0</v>
      </c>
      <c r="BN115" s="7">
        <f t="shared" si="164"/>
        <v>0</v>
      </c>
      <c r="BO115" s="7">
        <f t="shared" si="165"/>
        <v>0</v>
      </c>
      <c r="BP115" s="7">
        <f t="shared" si="166"/>
        <v>0</v>
      </c>
      <c r="BQ115" s="7"/>
      <c r="BR115" s="7">
        <f t="shared" si="145"/>
        <v>0</v>
      </c>
      <c r="BS115" s="7">
        <f>'Initial absorption'!$G115*BR115*$E115</f>
        <v>0</v>
      </c>
      <c r="BT115" s="7">
        <f t="shared" si="167"/>
        <v>0</v>
      </c>
      <c r="BU115" s="7">
        <f>'Initial absorption'!$M115*BT115*$I115</f>
        <v>0</v>
      </c>
      <c r="BV115" s="7"/>
      <c r="BW115" s="7">
        <f t="shared" si="168"/>
        <v>0</v>
      </c>
      <c r="BX115" s="7">
        <f t="shared" si="192"/>
        <v>0</v>
      </c>
      <c r="BY115" s="7">
        <f t="shared" si="123"/>
        <v>0</v>
      </c>
      <c r="BZ115" s="7"/>
      <c r="CA115" s="7">
        <f>(1 - 'Initial absorption'!$M115)*BT115</f>
        <v>0</v>
      </c>
      <c r="CB115" s="7">
        <f t="shared" si="169"/>
        <v>0</v>
      </c>
      <c r="CC115" s="7"/>
      <c r="CL115" s="7">
        <f t="shared" si="124"/>
        <v>0</v>
      </c>
      <c r="CM115" s="7">
        <f t="shared" si="125"/>
        <v>0</v>
      </c>
      <c r="CN115" s="7">
        <f t="shared" si="106"/>
        <v>0</v>
      </c>
      <c r="CO115" s="7">
        <f t="shared" si="146"/>
        <v>0</v>
      </c>
      <c r="CP115" s="7"/>
      <c r="CQ115" s="7">
        <f t="shared" si="189"/>
        <v>0</v>
      </c>
      <c r="CR115" s="7">
        <f t="shared" si="147"/>
        <v>0</v>
      </c>
      <c r="CS115" s="7">
        <f t="shared" si="127"/>
        <v>0</v>
      </c>
      <c r="CT115" s="7">
        <f t="shared" si="148"/>
        <v>0</v>
      </c>
      <c r="CV115" s="7">
        <f t="shared" si="170"/>
        <v>0</v>
      </c>
      <c r="CW115" s="7">
        <f t="shared" si="171"/>
        <v>0</v>
      </c>
      <c r="CX115" s="7">
        <f t="shared" si="172"/>
        <v>0</v>
      </c>
      <c r="CY115" s="7"/>
      <c r="CZ115" s="7">
        <f t="shared" si="149"/>
        <v>0</v>
      </c>
      <c r="DA115" s="7">
        <f>'Initial absorption'!$G115*CZ115*$E115</f>
        <v>0</v>
      </c>
      <c r="DB115" s="7">
        <f t="shared" si="173"/>
        <v>0</v>
      </c>
      <c r="DC115" s="7">
        <f>'Initial absorption'!$M115*DB115*$I115</f>
        <v>0</v>
      </c>
      <c r="DD115" s="7"/>
      <c r="DE115" s="7">
        <f t="shared" si="174"/>
        <v>0</v>
      </c>
      <c r="DF115" s="7">
        <f t="shared" si="193"/>
        <v>0</v>
      </c>
      <c r="DG115" s="7">
        <f t="shared" si="128"/>
        <v>0</v>
      </c>
      <c r="DH115" s="7"/>
      <c r="DI115" s="7">
        <f>(1 - 'Initial absorption'!$M115)*DB115</f>
        <v>0</v>
      </c>
      <c r="DJ115" s="7">
        <f t="shared" si="175"/>
        <v>0</v>
      </c>
      <c r="DK115" s="7"/>
      <c r="DT115" s="7">
        <f t="shared" si="129"/>
        <v>0</v>
      </c>
      <c r="DU115" s="7">
        <f t="shared" si="130"/>
        <v>0</v>
      </c>
      <c r="DV115" s="7">
        <f t="shared" si="107"/>
        <v>0</v>
      </c>
      <c r="DW115" s="7">
        <f t="shared" si="150"/>
        <v>0</v>
      </c>
      <c r="DX115" s="7"/>
      <c r="DY115" s="7">
        <f t="shared" si="190"/>
        <v>0</v>
      </c>
      <c r="DZ115" s="7">
        <f t="shared" si="151"/>
        <v>0</v>
      </c>
      <c r="EA115" s="7">
        <f t="shared" si="132"/>
        <v>0</v>
      </c>
      <c r="EB115" s="7">
        <f t="shared" si="152"/>
        <v>0</v>
      </c>
      <c r="ED115" s="7">
        <f t="shared" si="176"/>
        <v>0</v>
      </c>
      <c r="EE115" s="7">
        <f t="shared" si="177"/>
        <v>0</v>
      </c>
      <c r="EF115" s="7">
        <f t="shared" si="178"/>
        <v>0</v>
      </c>
      <c r="EG115" s="7"/>
      <c r="EH115" s="7">
        <f t="shared" si="153"/>
        <v>0</v>
      </c>
      <c r="EI115" s="7">
        <f>'Initial absorption'!$G115*EH115*$E115</f>
        <v>0</v>
      </c>
      <c r="EJ115" s="7">
        <f t="shared" si="179"/>
        <v>0</v>
      </c>
      <c r="EK115" s="7">
        <f>'Initial absorption'!$M115*EJ115*$I115</f>
        <v>0</v>
      </c>
      <c r="EL115" s="7"/>
      <c r="EM115" s="7">
        <f t="shared" si="180"/>
        <v>0</v>
      </c>
      <c r="EN115" s="7">
        <f t="shared" si="194"/>
        <v>0</v>
      </c>
      <c r="EO115" s="7">
        <f t="shared" si="133"/>
        <v>0</v>
      </c>
      <c r="EP115" s="7"/>
      <c r="EQ115" s="7">
        <f>(1 - 'Initial absorption'!$M115)*EJ115</f>
        <v>0</v>
      </c>
      <c r="ER115" s="7">
        <f t="shared" si="181"/>
        <v>0</v>
      </c>
      <c r="ES115" s="7"/>
      <c r="FB115" s="7">
        <f t="shared" si="134"/>
        <v>0</v>
      </c>
      <c r="FC115" s="7">
        <f t="shared" si="135"/>
        <v>0</v>
      </c>
      <c r="FD115" s="7">
        <f t="shared" si="108"/>
        <v>0</v>
      </c>
      <c r="FE115" s="7">
        <f t="shared" si="154"/>
        <v>0</v>
      </c>
      <c r="FF115" s="7"/>
      <c r="FG115" s="7">
        <f t="shared" si="191"/>
        <v>0</v>
      </c>
      <c r="FH115" s="7">
        <f t="shared" si="155"/>
        <v>0</v>
      </c>
      <c r="FI115" s="7">
        <f t="shared" si="137"/>
        <v>0</v>
      </c>
      <c r="FJ115" s="7">
        <f t="shared" si="156"/>
        <v>0</v>
      </c>
      <c r="FL115" s="7">
        <f t="shared" si="182"/>
        <v>0</v>
      </c>
      <c r="FM115" s="7">
        <f t="shared" si="183"/>
        <v>0</v>
      </c>
      <c r="FN115" s="7">
        <f t="shared" si="184"/>
        <v>0</v>
      </c>
      <c r="FO115" s="7"/>
      <c r="FP115" s="7">
        <f t="shared" si="157"/>
        <v>0</v>
      </c>
      <c r="FQ115" s="7">
        <f>'Initial absorption'!$G115*FP115*$E115</f>
        <v>0</v>
      </c>
      <c r="FR115" s="7">
        <f t="shared" si="185"/>
        <v>0</v>
      </c>
      <c r="FS115" s="7">
        <f>'Initial absorption'!$M115*FR115*$I115</f>
        <v>0</v>
      </c>
      <c r="FT115" s="7"/>
      <c r="FU115" s="7">
        <f t="shared" si="186"/>
        <v>0</v>
      </c>
      <c r="FV115" s="7">
        <f t="shared" si="195"/>
        <v>0</v>
      </c>
      <c r="FW115" s="7">
        <f t="shared" si="138"/>
        <v>0</v>
      </c>
      <c r="FX115" s="7"/>
      <c r="FY115" s="7">
        <f>(1 - 'Initial absorption'!$M115)*FR115</f>
        <v>0</v>
      </c>
      <c r="FZ115" s="7">
        <f t="shared" si="187"/>
        <v>0</v>
      </c>
      <c r="GA115" s="7"/>
    </row>
    <row r="116" spans="3:183" x14ac:dyDescent="0.25">
      <c r="C116">
        <v>850</v>
      </c>
      <c r="D116">
        <f>'Input spectra'!B116</f>
        <v>0</v>
      </c>
      <c r="E116">
        <f>'Initial absorption'!I116</f>
        <v>0</v>
      </c>
      <c r="F116">
        <f>'Input spectra'!C116</f>
        <v>0</v>
      </c>
      <c r="G116">
        <f t="shared" si="158"/>
        <v>0</v>
      </c>
      <c r="H116">
        <f>'Input spectra'!D116</f>
        <v>0</v>
      </c>
      <c r="I116">
        <f>'Initial absorption'!O116</f>
        <v>0</v>
      </c>
      <c r="J116">
        <f>'Input spectra'!E116</f>
        <v>0</v>
      </c>
      <c r="K116">
        <f t="shared" si="159"/>
        <v>0</v>
      </c>
      <c r="M116">
        <f>'Reaching edge prob after ems 1'!$EZ117</f>
        <v>0.87727532092552052</v>
      </c>
      <c r="N116">
        <f>'Reaching edge prob after ems 2'!$EZ117</f>
        <v>0.87727532092552052</v>
      </c>
      <c r="O116">
        <f>1-EXP(-'Reaching edge prob after ems 1'!FC117*_k_in_ec_correction*($D116*_c1+'Input spectra'!S116))</f>
        <v>1.2545706518023447E-2</v>
      </c>
      <c r="P116">
        <f>1-EXP(-(_t-'Reaching edge prob after ems 1'!FC117)*_k_in_ec_correction*($D116*_c1+'Input spectra'!S116))</f>
        <v>1.269007582719639E-2</v>
      </c>
      <c r="Q116">
        <f>1-EXP(-'Reaching edge prob after ems 2'!FC117*_k_in_ec_correction*($H116*_c2+'Input spectra'!S116))</f>
        <v>1.2545706518023447E-2</v>
      </c>
      <c r="R116">
        <f>1-EXP(-(_t-'Reaching edge prob after ems 2'!FC117)*_k_in_ec_correction*($H116*_c2+'Input spectra'!S116))</f>
        <v>1.269007582719639E-2</v>
      </c>
      <c r="S116" s="16"/>
      <c r="T116" s="16"/>
      <c r="V116" s="7">
        <f t="shared" si="196"/>
        <v>0</v>
      </c>
      <c r="W116" s="7">
        <f t="shared" si="197"/>
        <v>0</v>
      </c>
      <c r="X116" s="7">
        <f t="shared" si="198"/>
        <v>0</v>
      </c>
      <c r="Y116" s="7">
        <f t="shared" si="139"/>
        <v>0</v>
      </c>
      <c r="Z116" s="7"/>
      <c r="AA116" s="7">
        <f t="shared" si="199"/>
        <v>0</v>
      </c>
      <c r="AB116" s="7">
        <f t="shared" si="200"/>
        <v>0</v>
      </c>
      <c r="AC116" s="7">
        <f t="shared" si="201"/>
        <v>0</v>
      </c>
      <c r="AD116" s="7">
        <f t="shared" si="140"/>
        <v>0</v>
      </c>
      <c r="AF116" s="7">
        <f t="shared" si="202"/>
        <v>0</v>
      </c>
      <c r="AG116" s="7">
        <f t="shared" si="160"/>
        <v>0</v>
      </c>
      <c r="AH116" s="7">
        <f t="shared" si="203"/>
        <v>0</v>
      </c>
      <c r="AI116" s="7"/>
      <c r="AJ116" s="7">
        <f t="shared" si="141"/>
        <v>0</v>
      </c>
      <c r="AK116" s="7">
        <f>'Initial absorption'!$G116*AJ116*$E116</f>
        <v>0</v>
      </c>
      <c r="AL116" s="7">
        <f t="shared" si="161"/>
        <v>0</v>
      </c>
      <c r="AM116" s="7">
        <f>'Initial absorption'!$M116*AL116*$I116</f>
        <v>0</v>
      </c>
      <c r="AN116" s="7"/>
      <c r="AO116" s="7">
        <f t="shared" si="204"/>
        <v>0</v>
      </c>
      <c r="AP116" s="7">
        <f t="shared" si="162"/>
        <v>0</v>
      </c>
      <c r="AQ116" s="7">
        <f t="shared" si="205"/>
        <v>0</v>
      </c>
      <c r="AR116" s="7"/>
      <c r="AS116" s="7">
        <f>(1 - 'Initial absorption'!$M116)*AL116</f>
        <v>0</v>
      </c>
      <c r="AT116" s="7">
        <f t="shared" si="163"/>
        <v>0</v>
      </c>
      <c r="AU116" s="7"/>
      <c r="BD116" s="7">
        <f t="shared" si="119"/>
        <v>0</v>
      </c>
      <c r="BE116" s="7">
        <f t="shared" si="120"/>
        <v>0</v>
      </c>
      <c r="BF116" s="7">
        <f t="shared" si="105"/>
        <v>0</v>
      </c>
      <c r="BG116" s="7">
        <f t="shared" si="142"/>
        <v>0</v>
      </c>
      <c r="BH116" s="7"/>
      <c r="BI116" s="7">
        <f t="shared" si="188"/>
        <v>0</v>
      </c>
      <c r="BJ116" s="7">
        <f t="shared" si="143"/>
        <v>0</v>
      </c>
      <c r="BK116" s="7">
        <f t="shared" si="122"/>
        <v>0</v>
      </c>
      <c r="BL116" s="7">
        <f t="shared" si="144"/>
        <v>0</v>
      </c>
      <c r="BN116" s="7">
        <f t="shared" si="164"/>
        <v>0</v>
      </c>
      <c r="BO116" s="7">
        <f t="shared" si="165"/>
        <v>0</v>
      </c>
      <c r="BP116" s="7">
        <f t="shared" si="166"/>
        <v>0</v>
      </c>
      <c r="BQ116" s="7"/>
      <c r="BR116" s="7">
        <f t="shared" si="145"/>
        <v>0</v>
      </c>
      <c r="BS116" s="7">
        <f>'Initial absorption'!$G116*BR116*$E116</f>
        <v>0</v>
      </c>
      <c r="BT116" s="7">
        <f t="shared" si="167"/>
        <v>0</v>
      </c>
      <c r="BU116" s="7">
        <f>'Initial absorption'!$M116*BT116*$I116</f>
        <v>0</v>
      </c>
      <c r="BV116" s="7"/>
      <c r="BW116" s="7">
        <f t="shared" si="168"/>
        <v>0</v>
      </c>
      <c r="BX116" s="7">
        <f t="shared" si="192"/>
        <v>0</v>
      </c>
      <c r="BY116" s="7">
        <f t="shared" si="123"/>
        <v>0</v>
      </c>
      <c r="BZ116" s="7"/>
      <c r="CA116" s="7">
        <f>(1 - 'Initial absorption'!$M116)*BT116</f>
        <v>0</v>
      </c>
      <c r="CB116" s="7">
        <f t="shared" si="169"/>
        <v>0</v>
      </c>
      <c r="CC116" s="7"/>
      <c r="CL116" s="7">
        <f t="shared" si="124"/>
        <v>0</v>
      </c>
      <c r="CM116" s="7">
        <f t="shared" si="125"/>
        <v>0</v>
      </c>
      <c r="CN116" s="7">
        <f t="shared" si="106"/>
        <v>0</v>
      </c>
      <c r="CO116" s="7">
        <f t="shared" si="146"/>
        <v>0</v>
      </c>
      <c r="CP116" s="7"/>
      <c r="CQ116" s="7">
        <f t="shared" si="189"/>
        <v>0</v>
      </c>
      <c r="CR116" s="7">
        <f t="shared" si="147"/>
        <v>0</v>
      </c>
      <c r="CS116" s="7">
        <f t="shared" si="127"/>
        <v>0</v>
      </c>
      <c r="CT116" s="7">
        <f t="shared" si="148"/>
        <v>0</v>
      </c>
      <c r="CV116" s="7">
        <f t="shared" si="170"/>
        <v>0</v>
      </c>
      <c r="CW116" s="7">
        <f t="shared" si="171"/>
        <v>0</v>
      </c>
      <c r="CX116" s="7">
        <f t="shared" si="172"/>
        <v>0</v>
      </c>
      <c r="CY116" s="7"/>
      <c r="CZ116" s="7">
        <f t="shared" si="149"/>
        <v>0</v>
      </c>
      <c r="DA116" s="7">
        <f>'Initial absorption'!$G116*CZ116*$E116</f>
        <v>0</v>
      </c>
      <c r="DB116" s="7">
        <f t="shared" si="173"/>
        <v>0</v>
      </c>
      <c r="DC116" s="7">
        <f>'Initial absorption'!$M116*DB116*$I116</f>
        <v>0</v>
      </c>
      <c r="DD116" s="7"/>
      <c r="DE116" s="7">
        <f t="shared" si="174"/>
        <v>0</v>
      </c>
      <c r="DF116" s="7">
        <f t="shared" si="193"/>
        <v>0</v>
      </c>
      <c r="DG116" s="7">
        <f t="shared" si="128"/>
        <v>0</v>
      </c>
      <c r="DH116" s="7"/>
      <c r="DI116" s="7">
        <f>(1 - 'Initial absorption'!$M116)*DB116</f>
        <v>0</v>
      </c>
      <c r="DJ116" s="7">
        <f t="shared" si="175"/>
        <v>0</v>
      </c>
      <c r="DK116" s="7"/>
      <c r="DT116" s="7">
        <f t="shared" si="129"/>
        <v>0</v>
      </c>
      <c r="DU116" s="7">
        <f t="shared" si="130"/>
        <v>0</v>
      </c>
      <c r="DV116" s="7">
        <f t="shared" si="107"/>
        <v>0</v>
      </c>
      <c r="DW116" s="7">
        <f t="shared" si="150"/>
        <v>0</v>
      </c>
      <c r="DX116" s="7"/>
      <c r="DY116" s="7">
        <f t="shared" si="190"/>
        <v>0</v>
      </c>
      <c r="DZ116" s="7">
        <f t="shared" si="151"/>
        <v>0</v>
      </c>
      <c r="EA116" s="7">
        <f t="shared" si="132"/>
        <v>0</v>
      </c>
      <c r="EB116" s="7">
        <f t="shared" si="152"/>
        <v>0</v>
      </c>
      <c r="ED116" s="7">
        <f t="shared" si="176"/>
        <v>0</v>
      </c>
      <c r="EE116" s="7">
        <f t="shared" si="177"/>
        <v>0</v>
      </c>
      <c r="EF116" s="7">
        <f t="shared" si="178"/>
        <v>0</v>
      </c>
      <c r="EG116" s="7"/>
      <c r="EH116" s="7">
        <f t="shared" si="153"/>
        <v>0</v>
      </c>
      <c r="EI116" s="7">
        <f>'Initial absorption'!$G116*EH116*$E116</f>
        <v>0</v>
      </c>
      <c r="EJ116" s="7">
        <f t="shared" si="179"/>
        <v>0</v>
      </c>
      <c r="EK116" s="7">
        <f>'Initial absorption'!$M116*EJ116*$I116</f>
        <v>0</v>
      </c>
      <c r="EL116" s="7"/>
      <c r="EM116" s="7">
        <f t="shared" si="180"/>
        <v>0</v>
      </c>
      <c r="EN116" s="7">
        <f t="shared" si="194"/>
        <v>0</v>
      </c>
      <c r="EO116" s="7">
        <f t="shared" si="133"/>
        <v>0</v>
      </c>
      <c r="EP116" s="7"/>
      <c r="EQ116" s="7">
        <f>(1 - 'Initial absorption'!$M116)*EJ116</f>
        <v>0</v>
      </c>
      <c r="ER116" s="7">
        <f t="shared" si="181"/>
        <v>0</v>
      </c>
      <c r="ES116" s="7"/>
      <c r="FB116" s="7">
        <f t="shared" si="134"/>
        <v>0</v>
      </c>
      <c r="FC116" s="7">
        <f t="shared" si="135"/>
        <v>0</v>
      </c>
      <c r="FD116" s="7">
        <f t="shared" si="108"/>
        <v>0</v>
      </c>
      <c r="FE116" s="7">
        <f t="shared" si="154"/>
        <v>0</v>
      </c>
      <c r="FF116" s="7"/>
      <c r="FG116" s="7">
        <f t="shared" si="191"/>
        <v>0</v>
      </c>
      <c r="FH116" s="7">
        <f t="shared" si="155"/>
        <v>0</v>
      </c>
      <c r="FI116" s="7">
        <f t="shared" si="137"/>
        <v>0</v>
      </c>
      <c r="FJ116" s="7">
        <f t="shared" si="156"/>
        <v>0</v>
      </c>
      <c r="FL116" s="7">
        <f t="shared" si="182"/>
        <v>0</v>
      </c>
      <c r="FM116" s="7">
        <f t="shared" si="183"/>
        <v>0</v>
      </c>
      <c r="FN116" s="7">
        <f t="shared" si="184"/>
        <v>0</v>
      </c>
      <c r="FO116" s="7"/>
      <c r="FP116" s="7">
        <f t="shared" si="157"/>
        <v>0</v>
      </c>
      <c r="FQ116" s="7">
        <f>'Initial absorption'!$G116*FP116*$E116</f>
        <v>0</v>
      </c>
      <c r="FR116" s="7">
        <f t="shared" si="185"/>
        <v>0</v>
      </c>
      <c r="FS116" s="7">
        <f>'Initial absorption'!$M116*FR116*$I116</f>
        <v>0</v>
      </c>
      <c r="FT116" s="7"/>
      <c r="FU116" s="7">
        <f t="shared" si="186"/>
        <v>0</v>
      </c>
      <c r="FV116" s="7">
        <f t="shared" si="195"/>
        <v>0</v>
      </c>
      <c r="FW116" s="7">
        <f t="shared" si="138"/>
        <v>0</v>
      </c>
      <c r="FX116" s="7"/>
      <c r="FY116" s="7">
        <f>(1 - 'Initial absorption'!$M116)*FR116</f>
        <v>0</v>
      </c>
      <c r="FZ116" s="7">
        <f t="shared" si="187"/>
        <v>0</v>
      </c>
      <c r="GA116" s="7"/>
    </row>
    <row r="117" spans="3:183" x14ac:dyDescent="0.25">
      <c r="C117">
        <v>855</v>
      </c>
      <c r="D117">
        <f>'Input spectra'!B117</f>
        <v>0</v>
      </c>
      <c r="E117">
        <f>'Initial absorption'!I117</f>
        <v>0</v>
      </c>
      <c r="F117">
        <f>'Input spectra'!C117</f>
        <v>0</v>
      </c>
      <c r="G117">
        <f t="shared" si="158"/>
        <v>0</v>
      </c>
      <c r="H117">
        <f>'Input spectra'!D117</f>
        <v>0</v>
      </c>
      <c r="I117">
        <f>'Initial absorption'!O117</f>
        <v>0</v>
      </c>
      <c r="J117">
        <f>'Input spectra'!E117</f>
        <v>0</v>
      </c>
      <c r="K117">
        <f t="shared" si="159"/>
        <v>0</v>
      </c>
      <c r="M117">
        <f>'Reaching edge prob after ems 1'!$EZ118</f>
        <v>0.87773629290472077</v>
      </c>
      <c r="N117">
        <f>'Reaching edge prob after ems 2'!$EZ118</f>
        <v>0.87773629290472077</v>
      </c>
      <c r="O117">
        <f>1-EXP(-'Reaching edge prob after ems 1'!FC118*_k_in_ec_correction*($D117*_c1+'Input spectra'!S117))</f>
        <v>1.2494189649473353E-2</v>
      </c>
      <c r="P117">
        <f>1-EXP(-(_t-'Reaching edge prob after ems 1'!FC118)*_k_in_ec_correction*($D117*_c1+'Input spectra'!S117))</f>
        <v>1.2637368972767571E-2</v>
      </c>
      <c r="Q117">
        <f>1-EXP(-'Reaching edge prob after ems 2'!FC118*_k_in_ec_correction*($H117*_c2+'Input spectra'!S117))</f>
        <v>1.2494189649473353E-2</v>
      </c>
      <c r="R117">
        <f>1-EXP(-(_t-'Reaching edge prob after ems 2'!FC118)*_k_in_ec_correction*($H117*_c2+'Input spectra'!S117))</f>
        <v>1.2637368972767571E-2</v>
      </c>
      <c r="S117" s="16"/>
      <c r="T117" s="16"/>
      <c r="V117" s="7">
        <f t="shared" si="196"/>
        <v>0</v>
      </c>
      <c r="W117" s="7">
        <f t="shared" si="197"/>
        <v>0</v>
      </c>
      <c r="X117" s="7">
        <f t="shared" si="198"/>
        <v>0</v>
      </c>
      <c r="Y117" s="7">
        <f t="shared" si="139"/>
        <v>0</v>
      </c>
      <c r="Z117" s="7"/>
      <c r="AA117" s="7">
        <f t="shared" si="199"/>
        <v>0</v>
      </c>
      <c r="AB117" s="7">
        <f t="shared" si="200"/>
        <v>0</v>
      </c>
      <c r="AC117" s="7">
        <f t="shared" si="201"/>
        <v>0</v>
      </c>
      <c r="AD117" s="7">
        <f t="shared" si="140"/>
        <v>0</v>
      </c>
      <c r="AF117" s="7">
        <f t="shared" si="202"/>
        <v>0</v>
      </c>
      <c r="AG117" s="7">
        <f t="shared" si="160"/>
        <v>0</v>
      </c>
      <c r="AH117" s="7">
        <f t="shared" si="203"/>
        <v>0</v>
      </c>
      <c r="AI117" s="7"/>
      <c r="AJ117" s="7">
        <f t="shared" si="141"/>
        <v>0</v>
      </c>
      <c r="AK117" s="7">
        <f>'Initial absorption'!$G117*AJ117*$E117</f>
        <v>0</v>
      </c>
      <c r="AL117" s="7">
        <f t="shared" si="161"/>
        <v>0</v>
      </c>
      <c r="AM117" s="7">
        <f>'Initial absorption'!$M117*AL117*$I117</f>
        <v>0</v>
      </c>
      <c r="AN117" s="7"/>
      <c r="AO117" s="7">
        <f t="shared" si="204"/>
        <v>0</v>
      </c>
      <c r="AP117" s="7">
        <f t="shared" si="162"/>
        <v>0</v>
      </c>
      <c r="AQ117" s="7">
        <f t="shared" si="205"/>
        <v>0</v>
      </c>
      <c r="AR117" s="7"/>
      <c r="AS117" s="7">
        <f>(1 - 'Initial absorption'!$M117)*AL117</f>
        <v>0</v>
      </c>
      <c r="AT117" s="7">
        <f t="shared" si="163"/>
        <v>0</v>
      </c>
      <c r="AU117" s="7"/>
      <c r="BD117" s="7">
        <f t="shared" si="119"/>
        <v>0</v>
      </c>
      <c r="BE117" s="7">
        <f t="shared" si="120"/>
        <v>0</v>
      </c>
      <c r="BF117" s="7">
        <f t="shared" si="105"/>
        <v>0</v>
      </c>
      <c r="BG117" s="7">
        <f t="shared" si="142"/>
        <v>0</v>
      </c>
      <c r="BH117" s="7"/>
      <c r="BI117" s="7">
        <f t="shared" si="188"/>
        <v>0</v>
      </c>
      <c r="BJ117" s="7">
        <f t="shared" si="143"/>
        <v>0</v>
      </c>
      <c r="BK117" s="7">
        <f t="shared" si="122"/>
        <v>0</v>
      </c>
      <c r="BL117" s="7">
        <f t="shared" si="144"/>
        <v>0</v>
      </c>
      <c r="BN117" s="7">
        <f t="shared" si="164"/>
        <v>0</v>
      </c>
      <c r="BO117" s="7">
        <f t="shared" si="165"/>
        <v>0</v>
      </c>
      <c r="BP117" s="7">
        <f t="shared" si="166"/>
        <v>0</v>
      </c>
      <c r="BQ117" s="7"/>
      <c r="BR117" s="7">
        <f t="shared" si="145"/>
        <v>0</v>
      </c>
      <c r="BS117" s="7">
        <f>'Initial absorption'!$G117*BR117*$E117</f>
        <v>0</v>
      </c>
      <c r="BT117" s="7">
        <f t="shared" si="167"/>
        <v>0</v>
      </c>
      <c r="BU117" s="7">
        <f>'Initial absorption'!$M117*BT117*$I117</f>
        <v>0</v>
      </c>
      <c r="BV117" s="7"/>
      <c r="BW117" s="7">
        <f t="shared" si="168"/>
        <v>0</v>
      </c>
      <c r="BX117" s="7">
        <f t="shared" si="192"/>
        <v>0</v>
      </c>
      <c r="BY117" s="7">
        <f t="shared" si="123"/>
        <v>0</v>
      </c>
      <c r="BZ117" s="7"/>
      <c r="CA117" s="7">
        <f>(1 - 'Initial absorption'!$M117)*BT117</f>
        <v>0</v>
      </c>
      <c r="CB117" s="7">
        <f t="shared" si="169"/>
        <v>0</v>
      </c>
      <c r="CC117" s="7"/>
      <c r="CL117" s="7">
        <f t="shared" si="124"/>
        <v>0</v>
      </c>
      <c r="CM117" s="7">
        <f t="shared" si="125"/>
        <v>0</v>
      </c>
      <c r="CN117" s="7">
        <f t="shared" si="106"/>
        <v>0</v>
      </c>
      <c r="CO117" s="7">
        <f t="shared" si="146"/>
        <v>0</v>
      </c>
      <c r="CP117" s="7"/>
      <c r="CQ117" s="7">
        <f t="shared" si="189"/>
        <v>0</v>
      </c>
      <c r="CR117" s="7">
        <f t="shared" si="147"/>
        <v>0</v>
      </c>
      <c r="CS117" s="7">
        <f t="shared" si="127"/>
        <v>0</v>
      </c>
      <c r="CT117" s="7">
        <f t="shared" si="148"/>
        <v>0</v>
      </c>
      <c r="CV117" s="7">
        <f t="shared" si="170"/>
        <v>0</v>
      </c>
      <c r="CW117" s="7">
        <f t="shared" si="171"/>
        <v>0</v>
      </c>
      <c r="CX117" s="7">
        <f t="shared" si="172"/>
        <v>0</v>
      </c>
      <c r="CY117" s="7"/>
      <c r="CZ117" s="7">
        <f t="shared" si="149"/>
        <v>0</v>
      </c>
      <c r="DA117" s="7">
        <f>'Initial absorption'!$G117*CZ117*$E117</f>
        <v>0</v>
      </c>
      <c r="DB117" s="7">
        <f t="shared" si="173"/>
        <v>0</v>
      </c>
      <c r="DC117" s="7">
        <f>'Initial absorption'!$M117*DB117*$I117</f>
        <v>0</v>
      </c>
      <c r="DD117" s="7"/>
      <c r="DE117" s="7">
        <f t="shared" si="174"/>
        <v>0</v>
      </c>
      <c r="DF117" s="7">
        <f t="shared" si="193"/>
        <v>0</v>
      </c>
      <c r="DG117" s="7">
        <f t="shared" si="128"/>
        <v>0</v>
      </c>
      <c r="DH117" s="7"/>
      <c r="DI117" s="7">
        <f>(1 - 'Initial absorption'!$M117)*DB117</f>
        <v>0</v>
      </c>
      <c r="DJ117" s="7">
        <f t="shared" si="175"/>
        <v>0</v>
      </c>
      <c r="DK117" s="7"/>
      <c r="DT117" s="7">
        <f t="shared" si="129"/>
        <v>0</v>
      </c>
      <c r="DU117" s="7">
        <f t="shared" si="130"/>
        <v>0</v>
      </c>
      <c r="DV117" s="7">
        <f t="shared" si="107"/>
        <v>0</v>
      </c>
      <c r="DW117" s="7">
        <f t="shared" si="150"/>
        <v>0</v>
      </c>
      <c r="DX117" s="7"/>
      <c r="DY117" s="7">
        <f t="shared" si="190"/>
        <v>0</v>
      </c>
      <c r="DZ117" s="7">
        <f t="shared" si="151"/>
        <v>0</v>
      </c>
      <c r="EA117" s="7">
        <f t="shared" si="132"/>
        <v>0</v>
      </c>
      <c r="EB117" s="7">
        <f t="shared" si="152"/>
        <v>0</v>
      </c>
      <c r="ED117" s="7">
        <f t="shared" si="176"/>
        <v>0</v>
      </c>
      <c r="EE117" s="7">
        <f t="shared" si="177"/>
        <v>0</v>
      </c>
      <c r="EF117" s="7">
        <f t="shared" si="178"/>
        <v>0</v>
      </c>
      <c r="EG117" s="7"/>
      <c r="EH117" s="7">
        <f t="shared" si="153"/>
        <v>0</v>
      </c>
      <c r="EI117" s="7">
        <f>'Initial absorption'!$G117*EH117*$E117</f>
        <v>0</v>
      </c>
      <c r="EJ117" s="7">
        <f t="shared" si="179"/>
        <v>0</v>
      </c>
      <c r="EK117" s="7">
        <f>'Initial absorption'!$M117*EJ117*$I117</f>
        <v>0</v>
      </c>
      <c r="EL117" s="7"/>
      <c r="EM117" s="7">
        <f t="shared" si="180"/>
        <v>0</v>
      </c>
      <c r="EN117" s="7">
        <f t="shared" si="194"/>
        <v>0</v>
      </c>
      <c r="EO117" s="7">
        <f t="shared" si="133"/>
        <v>0</v>
      </c>
      <c r="EP117" s="7"/>
      <c r="EQ117" s="7">
        <f>(1 - 'Initial absorption'!$M117)*EJ117</f>
        <v>0</v>
      </c>
      <c r="ER117" s="7">
        <f t="shared" si="181"/>
        <v>0</v>
      </c>
      <c r="ES117" s="7"/>
      <c r="FB117" s="7">
        <f t="shared" si="134"/>
        <v>0</v>
      </c>
      <c r="FC117" s="7">
        <f t="shared" si="135"/>
        <v>0</v>
      </c>
      <c r="FD117" s="7">
        <f t="shared" si="108"/>
        <v>0</v>
      </c>
      <c r="FE117" s="7">
        <f t="shared" si="154"/>
        <v>0</v>
      </c>
      <c r="FF117" s="7"/>
      <c r="FG117" s="7">
        <f t="shared" si="191"/>
        <v>0</v>
      </c>
      <c r="FH117" s="7">
        <f t="shared" si="155"/>
        <v>0</v>
      </c>
      <c r="FI117" s="7">
        <f t="shared" si="137"/>
        <v>0</v>
      </c>
      <c r="FJ117" s="7">
        <f t="shared" si="156"/>
        <v>0</v>
      </c>
      <c r="FL117" s="7">
        <f t="shared" si="182"/>
        <v>0</v>
      </c>
      <c r="FM117" s="7">
        <f t="shared" si="183"/>
        <v>0</v>
      </c>
      <c r="FN117" s="7">
        <f t="shared" si="184"/>
        <v>0</v>
      </c>
      <c r="FO117" s="7"/>
      <c r="FP117" s="7">
        <f t="shared" si="157"/>
        <v>0</v>
      </c>
      <c r="FQ117" s="7">
        <f>'Initial absorption'!$G117*FP117*$E117</f>
        <v>0</v>
      </c>
      <c r="FR117" s="7">
        <f t="shared" si="185"/>
        <v>0</v>
      </c>
      <c r="FS117" s="7">
        <f>'Initial absorption'!$M117*FR117*$I117</f>
        <v>0</v>
      </c>
      <c r="FT117" s="7"/>
      <c r="FU117" s="7">
        <f t="shared" si="186"/>
        <v>0</v>
      </c>
      <c r="FV117" s="7">
        <f t="shared" si="195"/>
        <v>0</v>
      </c>
      <c r="FW117" s="7">
        <f t="shared" si="138"/>
        <v>0</v>
      </c>
      <c r="FX117" s="7"/>
      <c r="FY117" s="7">
        <f>(1 - 'Initial absorption'!$M117)*FR117</f>
        <v>0</v>
      </c>
      <c r="FZ117" s="7">
        <f t="shared" si="187"/>
        <v>0</v>
      </c>
      <c r="GA117" s="7"/>
    </row>
    <row r="118" spans="3:183" x14ac:dyDescent="0.25">
      <c r="C118">
        <v>860</v>
      </c>
      <c r="D118">
        <f>'Input spectra'!B118</f>
        <v>0</v>
      </c>
      <c r="E118">
        <f>'Initial absorption'!I118</f>
        <v>0</v>
      </c>
      <c r="F118">
        <f>'Input spectra'!C118</f>
        <v>0</v>
      </c>
      <c r="G118">
        <f t="shared" si="158"/>
        <v>0</v>
      </c>
      <c r="H118">
        <f>'Input spectra'!D118</f>
        <v>0</v>
      </c>
      <c r="I118">
        <f>'Initial absorption'!O118</f>
        <v>0</v>
      </c>
      <c r="J118">
        <f>'Input spectra'!E118</f>
        <v>0</v>
      </c>
      <c r="K118">
        <f t="shared" si="159"/>
        <v>0</v>
      </c>
      <c r="M118">
        <f>'Reaching edge prob after ems 1'!$EZ119</f>
        <v>0.87819764187180649</v>
      </c>
      <c r="N118">
        <f>'Reaching edge prob after ems 2'!$EZ119</f>
        <v>0.87819764187180649</v>
      </c>
      <c r="O118">
        <f>1-EXP(-'Reaching edge prob after ems 1'!FC119*_k_in_ec_correction*($D118*_c1+'Input spectra'!S118))</f>
        <v>1.2442667599182999E-2</v>
      </c>
      <c r="P118">
        <f>1-EXP(-(_t-'Reaching edge prob after ems 1'!FC119)*_k_in_ec_correction*($D118*_c1+'Input spectra'!S118))</f>
        <v>1.258466179829465E-2</v>
      </c>
      <c r="Q118">
        <f>1-EXP(-'Reaching edge prob after ems 2'!FC119*_k_in_ec_correction*($H118*_c2+'Input spectra'!S118))</f>
        <v>1.2442667599182999E-2</v>
      </c>
      <c r="R118">
        <f>1-EXP(-(_t-'Reaching edge prob after ems 2'!FC119)*_k_in_ec_correction*($H118*_c2+'Input spectra'!S118))</f>
        <v>1.258466179829465E-2</v>
      </c>
      <c r="S118" s="16"/>
      <c r="T118" s="16"/>
      <c r="V118" s="7">
        <f t="shared" si="196"/>
        <v>0</v>
      </c>
      <c r="W118" s="7">
        <f t="shared" si="197"/>
        <v>0</v>
      </c>
      <c r="X118" s="7">
        <f t="shared" si="198"/>
        <v>0</v>
      </c>
      <c r="Y118" s="7">
        <f t="shared" si="139"/>
        <v>0</v>
      </c>
      <c r="Z118" s="7"/>
      <c r="AA118" s="7">
        <f t="shared" si="199"/>
        <v>0</v>
      </c>
      <c r="AB118" s="7">
        <f t="shared" si="200"/>
        <v>0</v>
      </c>
      <c r="AC118" s="7">
        <f t="shared" si="201"/>
        <v>0</v>
      </c>
      <c r="AD118" s="7">
        <f t="shared" si="140"/>
        <v>0</v>
      </c>
      <c r="AF118" s="7">
        <f t="shared" si="202"/>
        <v>0</v>
      </c>
      <c r="AG118" s="7">
        <f t="shared" si="160"/>
        <v>0</v>
      </c>
      <c r="AH118" s="7">
        <f t="shared" si="203"/>
        <v>0</v>
      </c>
      <c r="AI118" s="7"/>
      <c r="AJ118" s="7">
        <f t="shared" si="141"/>
        <v>0</v>
      </c>
      <c r="AK118" s="7">
        <f>'Initial absorption'!$G118*AJ118*$E118</f>
        <v>0</v>
      </c>
      <c r="AL118" s="7">
        <f t="shared" si="161"/>
        <v>0</v>
      </c>
      <c r="AM118" s="7">
        <f>'Initial absorption'!$M118*AL118*$I118</f>
        <v>0</v>
      </c>
      <c r="AN118" s="7"/>
      <c r="AO118" s="7">
        <f t="shared" si="204"/>
        <v>0</v>
      </c>
      <c r="AP118" s="7">
        <f t="shared" si="162"/>
        <v>0</v>
      </c>
      <c r="AQ118" s="7">
        <f t="shared" si="205"/>
        <v>0</v>
      </c>
      <c r="AR118" s="7"/>
      <c r="AS118" s="7">
        <f>(1 - 'Initial absorption'!$M118)*AL118</f>
        <v>0</v>
      </c>
      <c r="AT118" s="7">
        <f t="shared" si="163"/>
        <v>0</v>
      </c>
      <c r="AU118" s="7"/>
      <c r="BD118" s="7">
        <f t="shared" si="119"/>
        <v>0</v>
      </c>
      <c r="BE118" s="7">
        <f t="shared" si="120"/>
        <v>0</v>
      </c>
      <c r="BF118" s="7">
        <f t="shared" si="105"/>
        <v>0</v>
      </c>
      <c r="BG118" s="7">
        <f t="shared" si="142"/>
        <v>0</v>
      </c>
      <c r="BH118" s="7"/>
      <c r="BI118" s="7">
        <f t="shared" si="188"/>
        <v>0</v>
      </c>
      <c r="BJ118" s="7">
        <f t="shared" si="143"/>
        <v>0</v>
      </c>
      <c r="BK118" s="7">
        <f t="shared" si="122"/>
        <v>0</v>
      </c>
      <c r="BL118" s="7">
        <f t="shared" si="144"/>
        <v>0</v>
      </c>
      <c r="BN118" s="7">
        <f t="shared" si="164"/>
        <v>0</v>
      </c>
      <c r="BO118" s="7">
        <f t="shared" si="165"/>
        <v>0</v>
      </c>
      <c r="BP118" s="7">
        <f t="shared" si="166"/>
        <v>0</v>
      </c>
      <c r="BQ118" s="7"/>
      <c r="BR118" s="7">
        <f t="shared" si="145"/>
        <v>0</v>
      </c>
      <c r="BS118" s="7">
        <f>'Initial absorption'!$G118*BR118*$E118</f>
        <v>0</v>
      </c>
      <c r="BT118" s="7">
        <f t="shared" si="167"/>
        <v>0</v>
      </c>
      <c r="BU118" s="7">
        <f>'Initial absorption'!$M118*BT118*$I118</f>
        <v>0</v>
      </c>
      <c r="BV118" s="7"/>
      <c r="BW118" s="7">
        <f t="shared" si="168"/>
        <v>0</v>
      </c>
      <c r="BX118" s="7">
        <f t="shared" si="192"/>
        <v>0</v>
      </c>
      <c r="BY118" s="7">
        <f t="shared" si="123"/>
        <v>0</v>
      </c>
      <c r="BZ118" s="7"/>
      <c r="CA118" s="7">
        <f>(1 - 'Initial absorption'!$M118)*BT118</f>
        <v>0</v>
      </c>
      <c r="CB118" s="7">
        <f t="shared" si="169"/>
        <v>0</v>
      </c>
      <c r="CC118" s="7"/>
      <c r="CL118" s="7">
        <f t="shared" si="124"/>
        <v>0</v>
      </c>
      <c r="CM118" s="7">
        <f t="shared" si="125"/>
        <v>0</v>
      </c>
      <c r="CN118" s="7">
        <f t="shared" si="106"/>
        <v>0</v>
      </c>
      <c r="CO118" s="7">
        <f t="shared" si="146"/>
        <v>0</v>
      </c>
      <c r="CP118" s="7"/>
      <c r="CQ118" s="7">
        <f t="shared" si="189"/>
        <v>0</v>
      </c>
      <c r="CR118" s="7">
        <f t="shared" si="147"/>
        <v>0</v>
      </c>
      <c r="CS118" s="7">
        <f t="shared" si="127"/>
        <v>0</v>
      </c>
      <c r="CT118" s="7">
        <f t="shared" si="148"/>
        <v>0</v>
      </c>
      <c r="CV118" s="7">
        <f t="shared" si="170"/>
        <v>0</v>
      </c>
      <c r="CW118" s="7">
        <f t="shared" si="171"/>
        <v>0</v>
      </c>
      <c r="CX118" s="7">
        <f t="shared" si="172"/>
        <v>0</v>
      </c>
      <c r="CY118" s="7"/>
      <c r="CZ118" s="7">
        <f t="shared" si="149"/>
        <v>0</v>
      </c>
      <c r="DA118" s="7">
        <f>'Initial absorption'!$G118*CZ118*$E118</f>
        <v>0</v>
      </c>
      <c r="DB118" s="7">
        <f t="shared" si="173"/>
        <v>0</v>
      </c>
      <c r="DC118" s="7">
        <f>'Initial absorption'!$M118*DB118*$I118</f>
        <v>0</v>
      </c>
      <c r="DD118" s="7"/>
      <c r="DE118" s="7">
        <f t="shared" si="174"/>
        <v>0</v>
      </c>
      <c r="DF118" s="7">
        <f t="shared" si="193"/>
        <v>0</v>
      </c>
      <c r="DG118" s="7">
        <f t="shared" si="128"/>
        <v>0</v>
      </c>
      <c r="DH118" s="7"/>
      <c r="DI118" s="7">
        <f>(1 - 'Initial absorption'!$M118)*DB118</f>
        <v>0</v>
      </c>
      <c r="DJ118" s="7">
        <f t="shared" si="175"/>
        <v>0</v>
      </c>
      <c r="DK118" s="7"/>
      <c r="DT118" s="7">
        <f t="shared" si="129"/>
        <v>0</v>
      </c>
      <c r="DU118" s="7">
        <f t="shared" si="130"/>
        <v>0</v>
      </c>
      <c r="DV118" s="7">
        <f t="shared" si="107"/>
        <v>0</v>
      </c>
      <c r="DW118" s="7">
        <f t="shared" si="150"/>
        <v>0</v>
      </c>
      <c r="DX118" s="7"/>
      <c r="DY118" s="7">
        <f t="shared" si="190"/>
        <v>0</v>
      </c>
      <c r="DZ118" s="7">
        <f t="shared" si="151"/>
        <v>0</v>
      </c>
      <c r="EA118" s="7">
        <f t="shared" si="132"/>
        <v>0</v>
      </c>
      <c r="EB118" s="7">
        <f t="shared" si="152"/>
        <v>0</v>
      </c>
      <c r="ED118" s="7">
        <f t="shared" si="176"/>
        <v>0</v>
      </c>
      <c r="EE118" s="7">
        <f t="shared" si="177"/>
        <v>0</v>
      </c>
      <c r="EF118" s="7">
        <f t="shared" si="178"/>
        <v>0</v>
      </c>
      <c r="EG118" s="7"/>
      <c r="EH118" s="7">
        <f t="shared" si="153"/>
        <v>0</v>
      </c>
      <c r="EI118" s="7">
        <f>'Initial absorption'!$G118*EH118*$E118</f>
        <v>0</v>
      </c>
      <c r="EJ118" s="7">
        <f t="shared" si="179"/>
        <v>0</v>
      </c>
      <c r="EK118" s="7">
        <f>'Initial absorption'!$M118*EJ118*$I118</f>
        <v>0</v>
      </c>
      <c r="EL118" s="7"/>
      <c r="EM118" s="7">
        <f t="shared" si="180"/>
        <v>0</v>
      </c>
      <c r="EN118" s="7">
        <f t="shared" si="194"/>
        <v>0</v>
      </c>
      <c r="EO118" s="7">
        <f t="shared" si="133"/>
        <v>0</v>
      </c>
      <c r="EP118" s="7"/>
      <c r="EQ118" s="7">
        <f>(1 - 'Initial absorption'!$M118)*EJ118</f>
        <v>0</v>
      </c>
      <c r="ER118" s="7">
        <f t="shared" si="181"/>
        <v>0</v>
      </c>
      <c r="ES118" s="7"/>
      <c r="FB118" s="7">
        <f t="shared" si="134"/>
        <v>0</v>
      </c>
      <c r="FC118" s="7">
        <f t="shared" si="135"/>
        <v>0</v>
      </c>
      <c r="FD118" s="7">
        <f t="shared" si="108"/>
        <v>0</v>
      </c>
      <c r="FE118" s="7">
        <f t="shared" si="154"/>
        <v>0</v>
      </c>
      <c r="FF118" s="7"/>
      <c r="FG118" s="7">
        <f t="shared" si="191"/>
        <v>0</v>
      </c>
      <c r="FH118" s="7">
        <f t="shared" si="155"/>
        <v>0</v>
      </c>
      <c r="FI118" s="7">
        <f t="shared" si="137"/>
        <v>0</v>
      </c>
      <c r="FJ118" s="7">
        <f t="shared" si="156"/>
        <v>0</v>
      </c>
      <c r="FL118" s="7">
        <f t="shared" si="182"/>
        <v>0</v>
      </c>
      <c r="FM118" s="7">
        <f t="shared" si="183"/>
        <v>0</v>
      </c>
      <c r="FN118" s="7">
        <f t="shared" si="184"/>
        <v>0</v>
      </c>
      <c r="FO118" s="7"/>
      <c r="FP118" s="7">
        <f t="shared" si="157"/>
        <v>0</v>
      </c>
      <c r="FQ118" s="7">
        <f>'Initial absorption'!$G118*FP118*$E118</f>
        <v>0</v>
      </c>
      <c r="FR118" s="7">
        <f t="shared" si="185"/>
        <v>0</v>
      </c>
      <c r="FS118" s="7">
        <f>'Initial absorption'!$M118*FR118*$I118</f>
        <v>0</v>
      </c>
      <c r="FT118" s="7"/>
      <c r="FU118" s="7">
        <f t="shared" si="186"/>
        <v>0</v>
      </c>
      <c r="FV118" s="7">
        <f t="shared" si="195"/>
        <v>0</v>
      </c>
      <c r="FW118" s="7">
        <f t="shared" si="138"/>
        <v>0</v>
      </c>
      <c r="FX118" s="7"/>
      <c r="FY118" s="7">
        <f>(1 - 'Initial absorption'!$M118)*FR118</f>
        <v>0</v>
      </c>
      <c r="FZ118" s="7">
        <f t="shared" si="187"/>
        <v>0</v>
      </c>
      <c r="GA118" s="7"/>
    </row>
    <row r="119" spans="3:183" x14ac:dyDescent="0.25">
      <c r="C119">
        <v>865</v>
      </c>
      <c r="D119">
        <f>'Input spectra'!B119</f>
        <v>0</v>
      </c>
      <c r="E119">
        <f>'Initial absorption'!I119</f>
        <v>0</v>
      </c>
      <c r="F119">
        <f>'Input spectra'!C119</f>
        <v>0</v>
      </c>
      <c r="G119">
        <f t="shared" si="158"/>
        <v>0</v>
      </c>
      <c r="H119">
        <f>'Input spectra'!D119</f>
        <v>0</v>
      </c>
      <c r="I119">
        <f>'Initial absorption'!O119</f>
        <v>0</v>
      </c>
      <c r="J119">
        <f>'Input spectra'!E119</f>
        <v>0</v>
      </c>
      <c r="K119">
        <f t="shared" si="159"/>
        <v>0</v>
      </c>
      <c r="M119">
        <f>'Reaching edge prob after ems 1'!$EZ120</f>
        <v>0.87847062371954698</v>
      </c>
      <c r="N119">
        <f>'Reaching edge prob after ems 2'!$EZ120</f>
        <v>0.87847062371954698</v>
      </c>
      <c r="O119">
        <f>1-EXP(-'Reaching edge prob after ems 1'!FC120*_k_in_ec_correction*($D119*_c1+'Input spectra'!S119))</f>
        <v>1.241219920345038E-2</v>
      </c>
      <c r="P119">
        <f>1-EXP(-(_t-'Reaching edge prob after ems 1'!FC120)*_k_in_ec_correction*($D119*_c1+'Input spectra'!S119))</f>
        <v>1.2553494904029239E-2</v>
      </c>
      <c r="Q119">
        <f>1-EXP(-'Reaching edge prob after ems 2'!FC120*_k_in_ec_correction*($H119*_c2+'Input spectra'!S119))</f>
        <v>1.241219920345038E-2</v>
      </c>
      <c r="R119">
        <f>1-EXP(-(_t-'Reaching edge prob after ems 2'!FC120)*_k_in_ec_correction*($H119*_c2+'Input spectra'!S119))</f>
        <v>1.2553494904029239E-2</v>
      </c>
      <c r="S119" s="16"/>
      <c r="T119" s="16"/>
      <c r="V119" s="7">
        <f t="shared" si="196"/>
        <v>0</v>
      </c>
      <c r="W119" s="7">
        <f t="shared" si="197"/>
        <v>0</v>
      </c>
      <c r="X119" s="7">
        <f t="shared" si="198"/>
        <v>0</v>
      </c>
      <c r="Y119" s="7">
        <f t="shared" si="139"/>
        <v>0</v>
      </c>
      <c r="Z119" s="7"/>
      <c r="AA119" s="7">
        <f t="shared" si="199"/>
        <v>0</v>
      </c>
      <c r="AB119" s="7">
        <f t="shared" si="200"/>
        <v>0</v>
      </c>
      <c r="AC119" s="7">
        <f t="shared" si="201"/>
        <v>0</v>
      </c>
      <c r="AD119" s="7">
        <f t="shared" si="140"/>
        <v>0</v>
      </c>
      <c r="AF119" s="7">
        <f t="shared" si="202"/>
        <v>0</v>
      </c>
      <c r="AG119" s="7">
        <f t="shared" si="160"/>
        <v>0</v>
      </c>
      <c r="AH119" s="7">
        <f t="shared" si="203"/>
        <v>0</v>
      </c>
      <c r="AI119" s="7"/>
      <c r="AJ119" s="7">
        <f t="shared" si="141"/>
        <v>0</v>
      </c>
      <c r="AK119" s="7">
        <f>'Initial absorption'!$G119*AJ119*$E119</f>
        <v>0</v>
      </c>
      <c r="AL119" s="7">
        <f t="shared" si="161"/>
        <v>0</v>
      </c>
      <c r="AM119" s="7">
        <f>'Initial absorption'!$M119*AL119*$I119</f>
        <v>0</v>
      </c>
      <c r="AN119" s="7"/>
      <c r="AO119" s="7">
        <f t="shared" si="204"/>
        <v>0</v>
      </c>
      <c r="AP119" s="7">
        <f t="shared" si="162"/>
        <v>0</v>
      </c>
      <c r="AQ119" s="7">
        <f t="shared" si="205"/>
        <v>0</v>
      </c>
      <c r="AR119" s="7"/>
      <c r="AS119" s="7">
        <f>(1 - 'Initial absorption'!$M119)*AL119</f>
        <v>0</v>
      </c>
      <c r="AT119" s="7">
        <f t="shared" si="163"/>
        <v>0</v>
      </c>
      <c r="AU119" s="7"/>
      <c r="BD119" s="7">
        <f t="shared" si="119"/>
        <v>0</v>
      </c>
      <c r="BE119" s="7">
        <f t="shared" si="120"/>
        <v>0</v>
      </c>
      <c r="BF119" s="7">
        <f t="shared" si="105"/>
        <v>0</v>
      </c>
      <c r="BG119" s="7">
        <f t="shared" si="142"/>
        <v>0</v>
      </c>
      <c r="BH119" s="7"/>
      <c r="BI119" s="7">
        <f t="shared" si="188"/>
        <v>0</v>
      </c>
      <c r="BJ119" s="7">
        <f t="shared" si="143"/>
        <v>0</v>
      </c>
      <c r="BK119" s="7">
        <f t="shared" si="122"/>
        <v>0</v>
      </c>
      <c r="BL119" s="7">
        <f t="shared" si="144"/>
        <v>0</v>
      </c>
      <c r="BN119" s="7">
        <f t="shared" si="164"/>
        <v>0</v>
      </c>
      <c r="BO119" s="7">
        <f t="shared" si="165"/>
        <v>0</v>
      </c>
      <c r="BP119" s="7">
        <f t="shared" si="166"/>
        <v>0</v>
      </c>
      <c r="BQ119" s="7"/>
      <c r="BR119" s="7">
        <f t="shared" si="145"/>
        <v>0</v>
      </c>
      <c r="BS119" s="7">
        <f>'Initial absorption'!$G119*BR119*$E119</f>
        <v>0</v>
      </c>
      <c r="BT119" s="7">
        <f t="shared" si="167"/>
        <v>0</v>
      </c>
      <c r="BU119" s="7">
        <f>'Initial absorption'!$M119*BT119*$I119</f>
        <v>0</v>
      </c>
      <c r="BV119" s="7"/>
      <c r="BW119" s="7">
        <f t="shared" si="168"/>
        <v>0</v>
      </c>
      <c r="BX119" s="7">
        <f t="shared" si="192"/>
        <v>0</v>
      </c>
      <c r="BY119" s="7">
        <f t="shared" si="123"/>
        <v>0</v>
      </c>
      <c r="BZ119" s="7"/>
      <c r="CA119" s="7">
        <f>(1 - 'Initial absorption'!$M119)*BT119</f>
        <v>0</v>
      </c>
      <c r="CB119" s="7">
        <f t="shared" si="169"/>
        <v>0</v>
      </c>
      <c r="CC119" s="7"/>
      <c r="CL119" s="7">
        <f t="shared" si="124"/>
        <v>0</v>
      </c>
      <c r="CM119" s="7">
        <f t="shared" si="125"/>
        <v>0</v>
      </c>
      <c r="CN119" s="7">
        <f t="shared" si="106"/>
        <v>0</v>
      </c>
      <c r="CO119" s="7">
        <f t="shared" si="146"/>
        <v>0</v>
      </c>
      <c r="CP119" s="7"/>
      <c r="CQ119" s="7">
        <f t="shared" si="189"/>
        <v>0</v>
      </c>
      <c r="CR119" s="7">
        <f t="shared" si="147"/>
        <v>0</v>
      </c>
      <c r="CS119" s="7">
        <f t="shared" si="127"/>
        <v>0</v>
      </c>
      <c r="CT119" s="7">
        <f t="shared" si="148"/>
        <v>0</v>
      </c>
      <c r="CV119" s="7">
        <f t="shared" si="170"/>
        <v>0</v>
      </c>
      <c r="CW119" s="7">
        <f t="shared" si="171"/>
        <v>0</v>
      </c>
      <c r="CX119" s="7">
        <f t="shared" si="172"/>
        <v>0</v>
      </c>
      <c r="CY119" s="7"/>
      <c r="CZ119" s="7">
        <f t="shared" si="149"/>
        <v>0</v>
      </c>
      <c r="DA119" s="7">
        <f>'Initial absorption'!$G119*CZ119*$E119</f>
        <v>0</v>
      </c>
      <c r="DB119" s="7">
        <f t="shared" si="173"/>
        <v>0</v>
      </c>
      <c r="DC119" s="7">
        <f>'Initial absorption'!$M119*DB119*$I119</f>
        <v>0</v>
      </c>
      <c r="DD119" s="7"/>
      <c r="DE119" s="7">
        <f t="shared" si="174"/>
        <v>0</v>
      </c>
      <c r="DF119" s="7">
        <f t="shared" si="193"/>
        <v>0</v>
      </c>
      <c r="DG119" s="7">
        <f t="shared" si="128"/>
        <v>0</v>
      </c>
      <c r="DH119" s="7"/>
      <c r="DI119" s="7">
        <f>(1 - 'Initial absorption'!$M119)*DB119</f>
        <v>0</v>
      </c>
      <c r="DJ119" s="7">
        <f t="shared" si="175"/>
        <v>0</v>
      </c>
      <c r="DK119" s="7"/>
      <c r="DT119" s="7">
        <f t="shared" si="129"/>
        <v>0</v>
      </c>
      <c r="DU119" s="7">
        <f t="shared" si="130"/>
        <v>0</v>
      </c>
      <c r="DV119" s="7">
        <f t="shared" si="107"/>
        <v>0</v>
      </c>
      <c r="DW119" s="7">
        <f t="shared" si="150"/>
        <v>0</v>
      </c>
      <c r="DX119" s="7"/>
      <c r="DY119" s="7">
        <f t="shared" si="190"/>
        <v>0</v>
      </c>
      <c r="DZ119" s="7">
        <f t="shared" si="151"/>
        <v>0</v>
      </c>
      <c r="EA119" s="7">
        <f t="shared" si="132"/>
        <v>0</v>
      </c>
      <c r="EB119" s="7">
        <f t="shared" si="152"/>
        <v>0</v>
      </c>
      <c r="ED119" s="7">
        <f t="shared" si="176"/>
        <v>0</v>
      </c>
      <c r="EE119" s="7">
        <f t="shared" si="177"/>
        <v>0</v>
      </c>
      <c r="EF119" s="7">
        <f t="shared" si="178"/>
        <v>0</v>
      </c>
      <c r="EG119" s="7"/>
      <c r="EH119" s="7">
        <f t="shared" si="153"/>
        <v>0</v>
      </c>
      <c r="EI119" s="7">
        <f>'Initial absorption'!$G119*EH119*$E119</f>
        <v>0</v>
      </c>
      <c r="EJ119" s="7">
        <f t="shared" si="179"/>
        <v>0</v>
      </c>
      <c r="EK119" s="7">
        <f>'Initial absorption'!$M119*EJ119*$I119</f>
        <v>0</v>
      </c>
      <c r="EL119" s="7"/>
      <c r="EM119" s="7">
        <f t="shared" si="180"/>
        <v>0</v>
      </c>
      <c r="EN119" s="7">
        <f t="shared" si="194"/>
        <v>0</v>
      </c>
      <c r="EO119" s="7">
        <f t="shared" si="133"/>
        <v>0</v>
      </c>
      <c r="EP119" s="7"/>
      <c r="EQ119" s="7">
        <f>(1 - 'Initial absorption'!$M119)*EJ119</f>
        <v>0</v>
      </c>
      <c r="ER119" s="7">
        <f t="shared" si="181"/>
        <v>0</v>
      </c>
      <c r="ES119" s="7"/>
      <c r="FB119" s="7">
        <f t="shared" si="134"/>
        <v>0</v>
      </c>
      <c r="FC119" s="7">
        <f t="shared" si="135"/>
        <v>0</v>
      </c>
      <c r="FD119" s="7">
        <f t="shared" si="108"/>
        <v>0</v>
      </c>
      <c r="FE119" s="7">
        <f t="shared" si="154"/>
        <v>0</v>
      </c>
      <c r="FF119" s="7"/>
      <c r="FG119" s="7">
        <f t="shared" si="191"/>
        <v>0</v>
      </c>
      <c r="FH119" s="7">
        <f t="shared" si="155"/>
        <v>0</v>
      </c>
      <c r="FI119" s="7">
        <f t="shared" si="137"/>
        <v>0</v>
      </c>
      <c r="FJ119" s="7">
        <f t="shared" si="156"/>
        <v>0</v>
      </c>
      <c r="FL119" s="7">
        <f t="shared" si="182"/>
        <v>0</v>
      </c>
      <c r="FM119" s="7">
        <f t="shared" si="183"/>
        <v>0</v>
      </c>
      <c r="FN119" s="7">
        <f t="shared" si="184"/>
        <v>0</v>
      </c>
      <c r="FO119" s="7"/>
      <c r="FP119" s="7">
        <f t="shared" si="157"/>
        <v>0</v>
      </c>
      <c r="FQ119" s="7">
        <f>'Initial absorption'!$G119*FP119*$E119</f>
        <v>0</v>
      </c>
      <c r="FR119" s="7">
        <f t="shared" si="185"/>
        <v>0</v>
      </c>
      <c r="FS119" s="7">
        <f>'Initial absorption'!$M119*FR119*$I119</f>
        <v>0</v>
      </c>
      <c r="FT119" s="7"/>
      <c r="FU119" s="7">
        <f t="shared" si="186"/>
        <v>0</v>
      </c>
      <c r="FV119" s="7">
        <f t="shared" si="195"/>
        <v>0</v>
      </c>
      <c r="FW119" s="7">
        <f t="shared" si="138"/>
        <v>0</v>
      </c>
      <c r="FX119" s="7"/>
      <c r="FY119" s="7">
        <f>(1 - 'Initial absorption'!$M119)*FR119</f>
        <v>0</v>
      </c>
      <c r="FZ119" s="7">
        <f t="shared" si="187"/>
        <v>0</v>
      </c>
      <c r="GA119" s="7"/>
    </row>
    <row r="120" spans="3:183" x14ac:dyDescent="0.25">
      <c r="C120">
        <v>870</v>
      </c>
      <c r="D120">
        <f>'Input spectra'!B120</f>
        <v>0</v>
      </c>
      <c r="E120">
        <f>'Initial absorption'!I120</f>
        <v>0</v>
      </c>
      <c r="F120">
        <f>'Input spectra'!C120</f>
        <v>0</v>
      </c>
      <c r="G120">
        <f t="shared" si="158"/>
        <v>0</v>
      </c>
      <c r="H120">
        <f>'Input spectra'!D120</f>
        <v>0</v>
      </c>
      <c r="I120">
        <f>'Initial absorption'!O120</f>
        <v>0</v>
      </c>
      <c r="J120">
        <f>'Input spectra'!E120</f>
        <v>0</v>
      </c>
      <c r="K120">
        <f t="shared" si="159"/>
        <v>0</v>
      </c>
      <c r="M120">
        <f>'Reaching edge prob after ems 1'!$EZ121</f>
        <v>0.87846097722118222</v>
      </c>
      <c r="N120">
        <f>'Reaching edge prob after ems 2'!$EZ121</f>
        <v>0.87846097722118222</v>
      </c>
      <c r="O120">
        <f>1-EXP(-'Reaching edge prob after ems 1'!FC121*_k_in_ec_correction*($D120*_c1+'Input spectra'!S120))</f>
        <v>1.24132756604588E-2</v>
      </c>
      <c r="P120">
        <f>1-EXP(-(_t-'Reaching edge prob after ems 1'!FC121)*_k_in_ec_correction*($D120*_c1+'Input spectra'!S120))</f>
        <v>1.2554596009505481E-2</v>
      </c>
      <c r="Q120">
        <f>1-EXP(-'Reaching edge prob after ems 2'!FC121*_k_in_ec_correction*($H120*_c2+'Input spectra'!S120))</f>
        <v>1.24132756604588E-2</v>
      </c>
      <c r="R120">
        <f>1-EXP(-(_t-'Reaching edge prob after ems 2'!FC121)*_k_in_ec_correction*($H120*_c2+'Input spectra'!S120))</f>
        <v>1.2554596009505481E-2</v>
      </c>
      <c r="S120" s="16"/>
      <c r="T120" s="16"/>
      <c r="V120" s="7">
        <f t="shared" si="196"/>
        <v>0</v>
      </c>
      <c r="W120" s="7">
        <f t="shared" si="197"/>
        <v>0</v>
      </c>
      <c r="X120" s="7">
        <f t="shared" si="198"/>
        <v>0</v>
      </c>
      <c r="Y120" s="7">
        <f t="shared" si="139"/>
        <v>0</v>
      </c>
      <c r="Z120" s="7"/>
      <c r="AA120" s="7">
        <f t="shared" si="199"/>
        <v>0</v>
      </c>
      <c r="AB120" s="7">
        <f t="shared" si="200"/>
        <v>0</v>
      </c>
      <c r="AC120" s="7">
        <f t="shared" si="201"/>
        <v>0</v>
      </c>
      <c r="AD120" s="7">
        <f t="shared" si="140"/>
        <v>0</v>
      </c>
      <c r="AF120" s="7">
        <f t="shared" si="202"/>
        <v>0</v>
      </c>
      <c r="AG120" s="7">
        <f t="shared" si="160"/>
        <v>0</v>
      </c>
      <c r="AH120" s="7">
        <f t="shared" si="203"/>
        <v>0</v>
      </c>
      <c r="AI120" s="7"/>
      <c r="AJ120" s="7">
        <f t="shared" si="141"/>
        <v>0</v>
      </c>
      <c r="AK120" s="7">
        <f>'Initial absorption'!$G120*AJ120*$E120</f>
        <v>0</v>
      </c>
      <c r="AL120" s="7">
        <f t="shared" si="161"/>
        <v>0</v>
      </c>
      <c r="AM120" s="7">
        <f>'Initial absorption'!$M120*AL120*$I120</f>
        <v>0</v>
      </c>
      <c r="AN120" s="7"/>
      <c r="AO120" s="7">
        <f t="shared" si="204"/>
        <v>0</v>
      </c>
      <c r="AP120" s="7">
        <f t="shared" si="162"/>
        <v>0</v>
      </c>
      <c r="AQ120" s="7">
        <f t="shared" si="205"/>
        <v>0</v>
      </c>
      <c r="AR120" s="7"/>
      <c r="AS120" s="7">
        <f>(1 - 'Initial absorption'!$M120)*AL120</f>
        <v>0</v>
      </c>
      <c r="AT120" s="7">
        <f t="shared" si="163"/>
        <v>0</v>
      </c>
      <c r="AU120" s="7"/>
      <c r="BD120" s="7">
        <f t="shared" si="119"/>
        <v>0</v>
      </c>
      <c r="BE120" s="7">
        <f t="shared" si="120"/>
        <v>0</v>
      </c>
      <c r="BF120" s="7">
        <f t="shared" ref="BF120:BF183" si="206">BB$3*$G120*(1-_ec_loss)</f>
        <v>0</v>
      </c>
      <c r="BG120" s="7">
        <f t="shared" si="142"/>
        <v>0</v>
      </c>
      <c r="BH120" s="7"/>
      <c r="BI120" s="7">
        <f t="shared" si="188"/>
        <v>0</v>
      </c>
      <c r="BJ120" s="7">
        <f t="shared" si="143"/>
        <v>0</v>
      </c>
      <c r="BK120" s="7">
        <f t="shared" si="122"/>
        <v>0</v>
      </c>
      <c r="BL120" s="7">
        <f t="shared" si="144"/>
        <v>0</v>
      </c>
      <c r="BN120" s="7">
        <f t="shared" si="164"/>
        <v>0</v>
      </c>
      <c r="BO120" s="7">
        <f t="shared" si="165"/>
        <v>0</v>
      </c>
      <c r="BP120" s="7">
        <f t="shared" si="166"/>
        <v>0</v>
      </c>
      <c r="BQ120" s="7"/>
      <c r="BR120" s="7">
        <f t="shared" si="145"/>
        <v>0</v>
      </c>
      <c r="BS120" s="7">
        <f>'Initial absorption'!$G120*BR120*$E120</f>
        <v>0</v>
      </c>
      <c r="BT120" s="7">
        <f t="shared" si="167"/>
        <v>0</v>
      </c>
      <c r="BU120" s="7">
        <f>'Initial absorption'!$M120*BT120*$I120</f>
        <v>0</v>
      </c>
      <c r="BV120" s="7"/>
      <c r="BW120" s="7">
        <f t="shared" si="168"/>
        <v>0</v>
      </c>
      <c r="BX120" s="7">
        <f t="shared" si="192"/>
        <v>0</v>
      </c>
      <c r="BY120" s="7">
        <f t="shared" si="123"/>
        <v>0</v>
      </c>
      <c r="BZ120" s="7"/>
      <c r="CA120" s="7">
        <f>(1 - 'Initial absorption'!$M120)*BT120</f>
        <v>0</v>
      </c>
      <c r="CB120" s="7">
        <f t="shared" si="169"/>
        <v>0</v>
      </c>
      <c r="CC120" s="7"/>
      <c r="CL120" s="7">
        <f t="shared" si="124"/>
        <v>0</v>
      </c>
      <c r="CM120" s="7">
        <f t="shared" si="125"/>
        <v>0</v>
      </c>
      <c r="CN120" s="7">
        <f t="shared" ref="CN120:CN183" si="207">CJ$3*$G120*(1-_ec_loss)</f>
        <v>0</v>
      </c>
      <c r="CO120" s="7">
        <f t="shared" si="146"/>
        <v>0</v>
      </c>
      <c r="CP120" s="7"/>
      <c r="CQ120" s="7">
        <f t="shared" si="189"/>
        <v>0</v>
      </c>
      <c r="CR120" s="7">
        <f t="shared" si="147"/>
        <v>0</v>
      </c>
      <c r="CS120" s="7">
        <f t="shared" si="127"/>
        <v>0</v>
      </c>
      <c r="CT120" s="7">
        <f t="shared" si="148"/>
        <v>0</v>
      </c>
      <c r="CV120" s="7">
        <f t="shared" si="170"/>
        <v>0</v>
      </c>
      <c r="CW120" s="7">
        <f t="shared" si="171"/>
        <v>0</v>
      </c>
      <c r="CX120" s="7">
        <f t="shared" si="172"/>
        <v>0</v>
      </c>
      <c r="CY120" s="7"/>
      <c r="CZ120" s="7">
        <f t="shared" si="149"/>
        <v>0</v>
      </c>
      <c r="DA120" s="7">
        <f>'Initial absorption'!$G120*CZ120*$E120</f>
        <v>0</v>
      </c>
      <c r="DB120" s="7">
        <f t="shared" si="173"/>
        <v>0</v>
      </c>
      <c r="DC120" s="7">
        <f>'Initial absorption'!$M120*DB120*$I120</f>
        <v>0</v>
      </c>
      <c r="DD120" s="7"/>
      <c r="DE120" s="7">
        <f t="shared" si="174"/>
        <v>0</v>
      </c>
      <c r="DF120" s="7">
        <f t="shared" si="193"/>
        <v>0</v>
      </c>
      <c r="DG120" s="7">
        <f t="shared" si="128"/>
        <v>0</v>
      </c>
      <c r="DH120" s="7"/>
      <c r="DI120" s="7">
        <f>(1 - 'Initial absorption'!$M120)*DB120</f>
        <v>0</v>
      </c>
      <c r="DJ120" s="7">
        <f t="shared" si="175"/>
        <v>0</v>
      </c>
      <c r="DK120" s="7"/>
      <c r="DT120" s="7">
        <f t="shared" si="129"/>
        <v>0</v>
      </c>
      <c r="DU120" s="7">
        <f t="shared" si="130"/>
        <v>0</v>
      </c>
      <c r="DV120" s="7">
        <f t="shared" ref="DV120:DV183" si="208">DR$3*$G120*(1-_ec_loss)</f>
        <v>0</v>
      </c>
      <c r="DW120" s="7">
        <f t="shared" si="150"/>
        <v>0</v>
      </c>
      <c r="DX120" s="7"/>
      <c r="DY120" s="7">
        <f t="shared" si="190"/>
        <v>0</v>
      </c>
      <c r="DZ120" s="7">
        <f t="shared" si="151"/>
        <v>0</v>
      </c>
      <c r="EA120" s="7">
        <f t="shared" si="132"/>
        <v>0</v>
      </c>
      <c r="EB120" s="7">
        <f t="shared" si="152"/>
        <v>0</v>
      </c>
      <c r="ED120" s="7">
        <f t="shared" si="176"/>
        <v>0</v>
      </c>
      <c r="EE120" s="7">
        <f t="shared" si="177"/>
        <v>0</v>
      </c>
      <c r="EF120" s="7">
        <f t="shared" si="178"/>
        <v>0</v>
      </c>
      <c r="EG120" s="7"/>
      <c r="EH120" s="7">
        <f t="shared" si="153"/>
        <v>0</v>
      </c>
      <c r="EI120" s="7">
        <f>'Initial absorption'!$G120*EH120*$E120</f>
        <v>0</v>
      </c>
      <c r="EJ120" s="7">
        <f t="shared" si="179"/>
        <v>0</v>
      </c>
      <c r="EK120" s="7">
        <f>'Initial absorption'!$M120*EJ120*$I120</f>
        <v>0</v>
      </c>
      <c r="EL120" s="7"/>
      <c r="EM120" s="7">
        <f t="shared" si="180"/>
        <v>0</v>
      </c>
      <c r="EN120" s="7">
        <f t="shared" si="194"/>
        <v>0</v>
      </c>
      <c r="EO120" s="7">
        <f t="shared" si="133"/>
        <v>0</v>
      </c>
      <c r="EP120" s="7"/>
      <c r="EQ120" s="7">
        <f>(1 - 'Initial absorption'!$M120)*EJ120</f>
        <v>0</v>
      </c>
      <c r="ER120" s="7">
        <f t="shared" si="181"/>
        <v>0</v>
      </c>
      <c r="ES120" s="7"/>
      <c r="FB120" s="7">
        <f t="shared" si="134"/>
        <v>0</v>
      </c>
      <c r="FC120" s="7">
        <f t="shared" si="135"/>
        <v>0</v>
      </c>
      <c r="FD120" s="7">
        <f t="shared" ref="FD120:FD183" si="209">EZ$3*$G120*(1-_ec_loss)</f>
        <v>0</v>
      </c>
      <c r="FE120" s="7">
        <f t="shared" si="154"/>
        <v>0</v>
      </c>
      <c r="FF120" s="7"/>
      <c r="FG120" s="7">
        <f t="shared" si="191"/>
        <v>0</v>
      </c>
      <c r="FH120" s="7">
        <f t="shared" si="155"/>
        <v>0</v>
      </c>
      <c r="FI120" s="7">
        <f t="shared" si="137"/>
        <v>0</v>
      </c>
      <c r="FJ120" s="7">
        <f t="shared" si="156"/>
        <v>0</v>
      </c>
      <c r="FL120" s="7">
        <f t="shared" si="182"/>
        <v>0</v>
      </c>
      <c r="FM120" s="7">
        <f t="shared" si="183"/>
        <v>0</v>
      </c>
      <c r="FN120" s="7">
        <f t="shared" si="184"/>
        <v>0</v>
      </c>
      <c r="FO120" s="7"/>
      <c r="FP120" s="7">
        <f t="shared" si="157"/>
        <v>0</v>
      </c>
      <c r="FQ120" s="7">
        <f>'Initial absorption'!$G120*FP120*$E120</f>
        <v>0</v>
      </c>
      <c r="FR120" s="7">
        <f t="shared" si="185"/>
        <v>0</v>
      </c>
      <c r="FS120" s="7">
        <f>'Initial absorption'!$M120*FR120*$I120</f>
        <v>0</v>
      </c>
      <c r="FT120" s="7"/>
      <c r="FU120" s="7">
        <f t="shared" si="186"/>
        <v>0</v>
      </c>
      <c r="FV120" s="7">
        <f t="shared" si="195"/>
        <v>0</v>
      </c>
      <c r="FW120" s="7">
        <f t="shared" si="138"/>
        <v>0</v>
      </c>
      <c r="FX120" s="7"/>
      <c r="FY120" s="7">
        <f>(1 - 'Initial absorption'!$M120)*FR120</f>
        <v>0</v>
      </c>
      <c r="FZ120" s="7">
        <f t="shared" si="187"/>
        <v>0</v>
      </c>
      <c r="GA120" s="7"/>
    </row>
    <row r="121" spans="3:183" x14ac:dyDescent="0.25">
      <c r="C121">
        <v>875</v>
      </c>
      <c r="D121">
        <f>'Input spectra'!B121</f>
        <v>0</v>
      </c>
      <c r="E121">
        <f>'Initial absorption'!I121</f>
        <v>0</v>
      </c>
      <c r="F121">
        <f>'Input spectra'!C121</f>
        <v>0</v>
      </c>
      <c r="G121">
        <f t="shared" si="158"/>
        <v>0</v>
      </c>
      <c r="H121">
        <f>'Input spectra'!D121</f>
        <v>0</v>
      </c>
      <c r="I121">
        <f>'Initial absorption'!O121</f>
        <v>0</v>
      </c>
      <c r="J121">
        <f>'Input spectra'!E121</f>
        <v>0</v>
      </c>
      <c r="K121">
        <f t="shared" si="159"/>
        <v>0</v>
      </c>
      <c r="M121">
        <f>'Reaching edge prob after ems 1'!$EZ122</f>
        <v>0.87845133088760874</v>
      </c>
      <c r="N121">
        <f>'Reaching edge prob after ems 2'!$EZ122</f>
        <v>0.87845133088760874</v>
      </c>
      <c r="O121">
        <f>1-EXP(-'Reaching edge prob after ems 1'!FC122*_k_in_ec_correction*($D121*_c1+'Input spectra'!S121))</f>
        <v>1.2414352115205252E-2</v>
      </c>
      <c r="P121">
        <f>1-EXP(-(_t-'Reaching edge prob after ems 1'!FC122)*_k_in_ec_correction*($D121*_c1+'Input spectra'!S121))</f>
        <v>1.2555697114842279E-2</v>
      </c>
      <c r="Q121">
        <f>1-EXP(-'Reaching edge prob after ems 2'!FC122*_k_in_ec_correction*($H121*_c2+'Input spectra'!S121))</f>
        <v>1.2414352115205252E-2</v>
      </c>
      <c r="R121">
        <f>1-EXP(-(_t-'Reaching edge prob after ems 2'!FC122)*_k_in_ec_correction*($H121*_c2+'Input spectra'!S121))</f>
        <v>1.2555697114842279E-2</v>
      </c>
      <c r="S121" s="16"/>
      <c r="T121" s="16"/>
      <c r="V121" s="7">
        <f t="shared" si="196"/>
        <v>0</v>
      </c>
      <c r="W121" s="7">
        <f t="shared" si="197"/>
        <v>0</v>
      </c>
      <c r="X121" s="7">
        <f t="shared" si="198"/>
        <v>0</v>
      </c>
      <c r="Y121" s="7">
        <f t="shared" si="139"/>
        <v>0</v>
      </c>
      <c r="Z121" s="7"/>
      <c r="AA121" s="7">
        <f t="shared" si="199"/>
        <v>0</v>
      </c>
      <c r="AB121" s="7">
        <f t="shared" si="200"/>
        <v>0</v>
      </c>
      <c r="AC121" s="7">
        <f t="shared" si="201"/>
        <v>0</v>
      </c>
      <c r="AD121" s="7">
        <f t="shared" si="140"/>
        <v>0</v>
      </c>
      <c r="AF121" s="7">
        <f t="shared" si="202"/>
        <v>0</v>
      </c>
      <c r="AG121" s="7">
        <f t="shared" si="160"/>
        <v>0</v>
      </c>
      <c r="AH121" s="7">
        <f t="shared" si="203"/>
        <v>0</v>
      </c>
      <c r="AI121" s="7"/>
      <c r="AJ121" s="7">
        <f t="shared" si="141"/>
        <v>0</v>
      </c>
      <c r="AK121" s="7">
        <f>'Initial absorption'!$G121*AJ121*$E121</f>
        <v>0</v>
      </c>
      <c r="AL121" s="7">
        <f t="shared" si="161"/>
        <v>0</v>
      </c>
      <c r="AM121" s="7">
        <f>'Initial absorption'!$M121*AL121*$I121</f>
        <v>0</v>
      </c>
      <c r="AN121" s="7"/>
      <c r="AO121" s="7">
        <f t="shared" si="204"/>
        <v>0</v>
      </c>
      <c r="AP121" s="7">
        <f t="shared" si="162"/>
        <v>0</v>
      </c>
      <c r="AQ121" s="7">
        <f t="shared" si="205"/>
        <v>0</v>
      </c>
      <c r="AR121" s="7"/>
      <c r="AS121" s="7">
        <f>(1 - 'Initial absorption'!$M121)*AL121</f>
        <v>0</v>
      </c>
      <c r="AT121" s="7">
        <f t="shared" si="163"/>
        <v>0</v>
      </c>
      <c r="AU121" s="7"/>
      <c r="BD121" s="7">
        <f t="shared" si="119"/>
        <v>0</v>
      </c>
      <c r="BE121" s="7">
        <f t="shared" si="120"/>
        <v>0</v>
      </c>
      <c r="BF121" s="7">
        <f t="shared" si="206"/>
        <v>0</v>
      </c>
      <c r="BG121" s="7">
        <f t="shared" si="142"/>
        <v>0</v>
      </c>
      <c r="BH121" s="7"/>
      <c r="BI121" s="7">
        <f t="shared" si="188"/>
        <v>0</v>
      </c>
      <c r="BJ121" s="7">
        <f t="shared" si="143"/>
        <v>0</v>
      </c>
      <c r="BK121" s="7">
        <f t="shared" si="122"/>
        <v>0</v>
      </c>
      <c r="BL121" s="7">
        <f t="shared" si="144"/>
        <v>0</v>
      </c>
      <c r="BN121" s="7">
        <f t="shared" si="164"/>
        <v>0</v>
      </c>
      <c r="BO121" s="7">
        <f t="shared" si="165"/>
        <v>0</v>
      </c>
      <c r="BP121" s="7">
        <f t="shared" si="166"/>
        <v>0</v>
      </c>
      <c r="BQ121" s="7"/>
      <c r="BR121" s="7">
        <f t="shared" si="145"/>
        <v>0</v>
      </c>
      <c r="BS121" s="7">
        <f>'Initial absorption'!$G121*BR121*$E121</f>
        <v>0</v>
      </c>
      <c r="BT121" s="7">
        <f t="shared" si="167"/>
        <v>0</v>
      </c>
      <c r="BU121" s="7">
        <f>'Initial absorption'!$M121*BT121*$I121</f>
        <v>0</v>
      </c>
      <c r="BV121" s="7"/>
      <c r="BW121" s="7">
        <f t="shared" si="168"/>
        <v>0</v>
      </c>
      <c r="BX121" s="7">
        <f t="shared" si="192"/>
        <v>0</v>
      </c>
      <c r="BY121" s="7">
        <f t="shared" si="123"/>
        <v>0</v>
      </c>
      <c r="BZ121" s="7"/>
      <c r="CA121" s="7">
        <f>(1 - 'Initial absorption'!$M121)*BT121</f>
        <v>0</v>
      </c>
      <c r="CB121" s="7">
        <f t="shared" si="169"/>
        <v>0</v>
      </c>
      <c r="CC121" s="7"/>
      <c r="CL121" s="7">
        <f t="shared" si="124"/>
        <v>0</v>
      </c>
      <c r="CM121" s="7">
        <f t="shared" si="125"/>
        <v>0</v>
      </c>
      <c r="CN121" s="7">
        <f t="shared" si="207"/>
        <v>0</v>
      </c>
      <c r="CO121" s="7">
        <f t="shared" si="146"/>
        <v>0</v>
      </c>
      <c r="CP121" s="7"/>
      <c r="CQ121" s="7">
        <f t="shared" si="189"/>
        <v>0</v>
      </c>
      <c r="CR121" s="7">
        <f t="shared" si="147"/>
        <v>0</v>
      </c>
      <c r="CS121" s="7">
        <f t="shared" si="127"/>
        <v>0</v>
      </c>
      <c r="CT121" s="7">
        <f t="shared" si="148"/>
        <v>0</v>
      </c>
      <c r="CV121" s="7">
        <f t="shared" si="170"/>
        <v>0</v>
      </c>
      <c r="CW121" s="7">
        <f t="shared" si="171"/>
        <v>0</v>
      </c>
      <c r="CX121" s="7">
        <f t="shared" si="172"/>
        <v>0</v>
      </c>
      <c r="CY121" s="7"/>
      <c r="CZ121" s="7">
        <f t="shared" si="149"/>
        <v>0</v>
      </c>
      <c r="DA121" s="7">
        <f>'Initial absorption'!$G121*CZ121*$E121</f>
        <v>0</v>
      </c>
      <c r="DB121" s="7">
        <f t="shared" si="173"/>
        <v>0</v>
      </c>
      <c r="DC121" s="7">
        <f>'Initial absorption'!$M121*DB121*$I121</f>
        <v>0</v>
      </c>
      <c r="DD121" s="7"/>
      <c r="DE121" s="7">
        <f t="shared" si="174"/>
        <v>0</v>
      </c>
      <c r="DF121" s="7">
        <f t="shared" si="193"/>
        <v>0</v>
      </c>
      <c r="DG121" s="7">
        <f t="shared" si="128"/>
        <v>0</v>
      </c>
      <c r="DH121" s="7"/>
      <c r="DI121" s="7">
        <f>(1 - 'Initial absorption'!$M121)*DB121</f>
        <v>0</v>
      </c>
      <c r="DJ121" s="7">
        <f t="shared" si="175"/>
        <v>0</v>
      </c>
      <c r="DK121" s="7"/>
      <c r="DT121" s="7">
        <f t="shared" si="129"/>
        <v>0</v>
      </c>
      <c r="DU121" s="7">
        <f t="shared" si="130"/>
        <v>0</v>
      </c>
      <c r="DV121" s="7">
        <f t="shared" si="208"/>
        <v>0</v>
      </c>
      <c r="DW121" s="7">
        <f t="shared" si="150"/>
        <v>0</v>
      </c>
      <c r="DX121" s="7"/>
      <c r="DY121" s="7">
        <f t="shared" si="190"/>
        <v>0</v>
      </c>
      <c r="DZ121" s="7">
        <f t="shared" si="151"/>
        <v>0</v>
      </c>
      <c r="EA121" s="7">
        <f t="shared" si="132"/>
        <v>0</v>
      </c>
      <c r="EB121" s="7">
        <f t="shared" si="152"/>
        <v>0</v>
      </c>
      <c r="ED121" s="7">
        <f t="shared" si="176"/>
        <v>0</v>
      </c>
      <c r="EE121" s="7">
        <f t="shared" si="177"/>
        <v>0</v>
      </c>
      <c r="EF121" s="7">
        <f t="shared" si="178"/>
        <v>0</v>
      </c>
      <c r="EG121" s="7"/>
      <c r="EH121" s="7">
        <f t="shared" si="153"/>
        <v>0</v>
      </c>
      <c r="EI121" s="7">
        <f>'Initial absorption'!$G121*EH121*$E121</f>
        <v>0</v>
      </c>
      <c r="EJ121" s="7">
        <f t="shared" si="179"/>
        <v>0</v>
      </c>
      <c r="EK121" s="7">
        <f>'Initial absorption'!$M121*EJ121*$I121</f>
        <v>0</v>
      </c>
      <c r="EL121" s="7"/>
      <c r="EM121" s="7">
        <f t="shared" si="180"/>
        <v>0</v>
      </c>
      <c r="EN121" s="7">
        <f t="shared" si="194"/>
        <v>0</v>
      </c>
      <c r="EO121" s="7">
        <f t="shared" si="133"/>
        <v>0</v>
      </c>
      <c r="EP121" s="7"/>
      <c r="EQ121" s="7">
        <f>(1 - 'Initial absorption'!$M121)*EJ121</f>
        <v>0</v>
      </c>
      <c r="ER121" s="7">
        <f t="shared" si="181"/>
        <v>0</v>
      </c>
      <c r="ES121" s="7"/>
      <c r="FB121" s="7">
        <f t="shared" si="134"/>
        <v>0</v>
      </c>
      <c r="FC121" s="7">
        <f t="shared" si="135"/>
        <v>0</v>
      </c>
      <c r="FD121" s="7">
        <f t="shared" si="209"/>
        <v>0</v>
      </c>
      <c r="FE121" s="7">
        <f t="shared" si="154"/>
        <v>0</v>
      </c>
      <c r="FF121" s="7"/>
      <c r="FG121" s="7">
        <f t="shared" si="191"/>
        <v>0</v>
      </c>
      <c r="FH121" s="7">
        <f t="shared" si="155"/>
        <v>0</v>
      </c>
      <c r="FI121" s="7">
        <f t="shared" si="137"/>
        <v>0</v>
      </c>
      <c r="FJ121" s="7">
        <f t="shared" si="156"/>
        <v>0</v>
      </c>
      <c r="FL121" s="7">
        <f t="shared" si="182"/>
        <v>0</v>
      </c>
      <c r="FM121" s="7">
        <f t="shared" si="183"/>
        <v>0</v>
      </c>
      <c r="FN121" s="7">
        <f t="shared" si="184"/>
        <v>0</v>
      </c>
      <c r="FO121" s="7"/>
      <c r="FP121" s="7">
        <f t="shared" si="157"/>
        <v>0</v>
      </c>
      <c r="FQ121" s="7">
        <f>'Initial absorption'!$G121*FP121*$E121</f>
        <v>0</v>
      </c>
      <c r="FR121" s="7">
        <f t="shared" si="185"/>
        <v>0</v>
      </c>
      <c r="FS121" s="7">
        <f>'Initial absorption'!$M121*FR121*$I121</f>
        <v>0</v>
      </c>
      <c r="FT121" s="7"/>
      <c r="FU121" s="7">
        <f t="shared" si="186"/>
        <v>0</v>
      </c>
      <c r="FV121" s="7">
        <f t="shared" si="195"/>
        <v>0</v>
      </c>
      <c r="FW121" s="7">
        <f t="shared" si="138"/>
        <v>0</v>
      </c>
      <c r="FX121" s="7"/>
      <c r="FY121" s="7">
        <f>(1 - 'Initial absorption'!$M121)*FR121</f>
        <v>0</v>
      </c>
      <c r="FZ121" s="7">
        <f t="shared" si="187"/>
        <v>0</v>
      </c>
      <c r="GA121" s="7"/>
    </row>
    <row r="122" spans="3:183" x14ac:dyDescent="0.25">
      <c r="C122">
        <v>880</v>
      </c>
      <c r="D122">
        <f>'Input spectra'!B122</f>
        <v>0</v>
      </c>
      <c r="E122">
        <f>'Initial absorption'!I122</f>
        <v>0</v>
      </c>
      <c r="F122">
        <f>'Input spectra'!C122</f>
        <v>0</v>
      </c>
      <c r="G122">
        <f t="shared" si="158"/>
        <v>0</v>
      </c>
      <c r="H122">
        <f>'Input spectra'!D122</f>
        <v>0</v>
      </c>
      <c r="I122">
        <f>'Initial absorption'!O122</f>
        <v>0</v>
      </c>
      <c r="J122">
        <f>'Input spectra'!E122</f>
        <v>0</v>
      </c>
      <c r="K122">
        <f t="shared" si="159"/>
        <v>0</v>
      </c>
      <c r="M122">
        <f>'Reaching edge prob after ems 1'!$EZ123</f>
        <v>0.87844168471882322</v>
      </c>
      <c r="N122">
        <f>'Reaching edge prob after ems 2'!$EZ123</f>
        <v>0.87844168471882322</v>
      </c>
      <c r="O122">
        <f>1-EXP(-'Reaching edge prob after ems 1'!FC123*_k_in_ec_correction*($D122*_c1+'Input spectra'!S122))</f>
        <v>1.2415428567689957E-2</v>
      </c>
      <c r="P122">
        <f>1-EXP(-(_t-'Reaching edge prob after ems 1'!FC123)*_k_in_ec_correction*($D122*_c1+'Input spectra'!S122))</f>
        <v>1.2556798220039522E-2</v>
      </c>
      <c r="Q122">
        <f>1-EXP(-'Reaching edge prob after ems 2'!FC123*_k_in_ec_correction*($H122*_c2+'Input spectra'!S122))</f>
        <v>1.2415428567689957E-2</v>
      </c>
      <c r="R122">
        <f>1-EXP(-(_t-'Reaching edge prob after ems 2'!FC123)*_k_in_ec_correction*($H122*_c2+'Input spectra'!S122))</f>
        <v>1.2556798220039522E-2</v>
      </c>
      <c r="S122" s="16"/>
      <c r="T122" s="16"/>
      <c r="V122" s="7">
        <f t="shared" si="196"/>
        <v>0</v>
      </c>
      <c r="W122" s="7">
        <f t="shared" si="197"/>
        <v>0</v>
      </c>
      <c r="X122" s="7">
        <f t="shared" si="198"/>
        <v>0</v>
      </c>
      <c r="Y122" s="7">
        <f t="shared" si="139"/>
        <v>0</v>
      </c>
      <c r="Z122" s="7"/>
      <c r="AA122" s="7">
        <f t="shared" si="199"/>
        <v>0</v>
      </c>
      <c r="AB122" s="7">
        <f t="shared" si="200"/>
        <v>0</v>
      </c>
      <c r="AC122" s="7">
        <f t="shared" si="201"/>
        <v>0</v>
      </c>
      <c r="AD122" s="7">
        <f t="shared" si="140"/>
        <v>0</v>
      </c>
      <c r="AF122" s="7">
        <f t="shared" si="202"/>
        <v>0</v>
      </c>
      <c r="AG122" s="7">
        <f t="shared" si="160"/>
        <v>0</v>
      </c>
      <c r="AH122" s="7">
        <f t="shared" si="203"/>
        <v>0</v>
      </c>
      <c r="AI122" s="7"/>
      <c r="AJ122" s="7">
        <f t="shared" si="141"/>
        <v>0</v>
      </c>
      <c r="AK122" s="7">
        <f>'Initial absorption'!$G122*AJ122*$E122</f>
        <v>0</v>
      </c>
      <c r="AL122" s="7">
        <f t="shared" si="161"/>
        <v>0</v>
      </c>
      <c r="AM122" s="7">
        <f>'Initial absorption'!$M122*AL122*$I122</f>
        <v>0</v>
      </c>
      <c r="AN122" s="7"/>
      <c r="AO122" s="7">
        <f t="shared" si="204"/>
        <v>0</v>
      </c>
      <c r="AP122" s="7">
        <f t="shared" si="162"/>
        <v>0</v>
      </c>
      <c r="AQ122" s="7">
        <f t="shared" si="205"/>
        <v>0</v>
      </c>
      <c r="AR122" s="7"/>
      <c r="AS122" s="7">
        <f>(1 - 'Initial absorption'!$M122)*AL122</f>
        <v>0</v>
      </c>
      <c r="AT122" s="7">
        <f t="shared" si="163"/>
        <v>0</v>
      </c>
      <c r="AU122" s="7"/>
      <c r="BD122" s="7">
        <f t="shared" si="119"/>
        <v>0</v>
      </c>
      <c r="BE122" s="7">
        <f t="shared" si="120"/>
        <v>0</v>
      </c>
      <c r="BF122" s="7">
        <f t="shared" si="206"/>
        <v>0</v>
      </c>
      <c r="BG122" s="7">
        <f t="shared" si="142"/>
        <v>0</v>
      </c>
      <c r="BH122" s="7"/>
      <c r="BI122" s="7">
        <f t="shared" si="188"/>
        <v>0</v>
      </c>
      <c r="BJ122" s="7">
        <f t="shared" si="143"/>
        <v>0</v>
      </c>
      <c r="BK122" s="7">
        <f t="shared" si="122"/>
        <v>0</v>
      </c>
      <c r="BL122" s="7">
        <f t="shared" si="144"/>
        <v>0</v>
      </c>
      <c r="BN122" s="7">
        <f t="shared" si="164"/>
        <v>0</v>
      </c>
      <c r="BO122" s="7">
        <f t="shared" si="165"/>
        <v>0</v>
      </c>
      <c r="BP122" s="7">
        <f t="shared" si="166"/>
        <v>0</v>
      </c>
      <c r="BQ122" s="7"/>
      <c r="BR122" s="7">
        <f t="shared" si="145"/>
        <v>0</v>
      </c>
      <c r="BS122" s="7">
        <f>'Initial absorption'!$G122*BR122*$E122</f>
        <v>0</v>
      </c>
      <c r="BT122" s="7">
        <f t="shared" si="167"/>
        <v>0</v>
      </c>
      <c r="BU122" s="7">
        <f>'Initial absorption'!$M122*BT122*$I122</f>
        <v>0</v>
      </c>
      <c r="BV122" s="7"/>
      <c r="BW122" s="7">
        <f t="shared" si="168"/>
        <v>0</v>
      </c>
      <c r="BX122" s="7">
        <f t="shared" si="192"/>
        <v>0</v>
      </c>
      <c r="BY122" s="7">
        <f t="shared" si="123"/>
        <v>0</v>
      </c>
      <c r="BZ122" s="7"/>
      <c r="CA122" s="7">
        <f>(1 - 'Initial absorption'!$M122)*BT122</f>
        <v>0</v>
      </c>
      <c r="CB122" s="7">
        <f t="shared" si="169"/>
        <v>0</v>
      </c>
      <c r="CC122" s="7"/>
      <c r="CL122" s="7">
        <f t="shared" si="124"/>
        <v>0</v>
      </c>
      <c r="CM122" s="7">
        <f t="shared" si="125"/>
        <v>0</v>
      </c>
      <c r="CN122" s="7">
        <f t="shared" si="207"/>
        <v>0</v>
      </c>
      <c r="CO122" s="7">
        <f t="shared" si="146"/>
        <v>0</v>
      </c>
      <c r="CP122" s="7"/>
      <c r="CQ122" s="7">
        <f t="shared" si="189"/>
        <v>0</v>
      </c>
      <c r="CR122" s="7">
        <f t="shared" si="147"/>
        <v>0</v>
      </c>
      <c r="CS122" s="7">
        <f t="shared" si="127"/>
        <v>0</v>
      </c>
      <c r="CT122" s="7">
        <f t="shared" si="148"/>
        <v>0</v>
      </c>
      <c r="CV122" s="7">
        <f t="shared" si="170"/>
        <v>0</v>
      </c>
      <c r="CW122" s="7">
        <f t="shared" si="171"/>
        <v>0</v>
      </c>
      <c r="CX122" s="7">
        <f t="shared" si="172"/>
        <v>0</v>
      </c>
      <c r="CY122" s="7"/>
      <c r="CZ122" s="7">
        <f t="shared" si="149"/>
        <v>0</v>
      </c>
      <c r="DA122" s="7">
        <f>'Initial absorption'!$G122*CZ122*$E122</f>
        <v>0</v>
      </c>
      <c r="DB122" s="7">
        <f t="shared" si="173"/>
        <v>0</v>
      </c>
      <c r="DC122" s="7">
        <f>'Initial absorption'!$M122*DB122*$I122</f>
        <v>0</v>
      </c>
      <c r="DD122" s="7"/>
      <c r="DE122" s="7">
        <f t="shared" si="174"/>
        <v>0</v>
      </c>
      <c r="DF122" s="7">
        <f t="shared" si="193"/>
        <v>0</v>
      </c>
      <c r="DG122" s="7">
        <f t="shared" si="128"/>
        <v>0</v>
      </c>
      <c r="DH122" s="7"/>
      <c r="DI122" s="7">
        <f>(1 - 'Initial absorption'!$M122)*DB122</f>
        <v>0</v>
      </c>
      <c r="DJ122" s="7">
        <f t="shared" si="175"/>
        <v>0</v>
      </c>
      <c r="DK122" s="7"/>
      <c r="DT122" s="7">
        <f t="shared" si="129"/>
        <v>0</v>
      </c>
      <c r="DU122" s="7">
        <f t="shared" si="130"/>
        <v>0</v>
      </c>
      <c r="DV122" s="7">
        <f t="shared" si="208"/>
        <v>0</v>
      </c>
      <c r="DW122" s="7">
        <f t="shared" si="150"/>
        <v>0</v>
      </c>
      <c r="DX122" s="7"/>
      <c r="DY122" s="7">
        <f t="shared" si="190"/>
        <v>0</v>
      </c>
      <c r="DZ122" s="7">
        <f t="shared" si="151"/>
        <v>0</v>
      </c>
      <c r="EA122" s="7">
        <f t="shared" si="132"/>
        <v>0</v>
      </c>
      <c r="EB122" s="7">
        <f t="shared" si="152"/>
        <v>0</v>
      </c>
      <c r="ED122" s="7">
        <f t="shared" si="176"/>
        <v>0</v>
      </c>
      <c r="EE122" s="7">
        <f t="shared" si="177"/>
        <v>0</v>
      </c>
      <c r="EF122" s="7">
        <f t="shared" si="178"/>
        <v>0</v>
      </c>
      <c r="EG122" s="7"/>
      <c r="EH122" s="7">
        <f t="shared" si="153"/>
        <v>0</v>
      </c>
      <c r="EI122" s="7">
        <f>'Initial absorption'!$G122*EH122*$E122</f>
        <v>0</v>
      </c>
      <c r="EJ122" s="7">
        <f t="shared" si="179"/>
        <v>0</v>
      </c>
      <c r="EK122" s="7">
        <f>'Initial absorption'!$M122*EJ122*$I122</f>
        <v>0</v>
      </c>
      <c r="EL122" s="7"/>
      <c r="EM122" s="7">
        <f t="shared" si="180"/>
        <v>0</v>
      </c>
      <c r="EN122" s="7">
        <f t="shared" si="194"/>
        <v>0</v>
      </c>
      <c r="EO122" s="7">
        <f t="shared" si="133"/>
        <v>0</v>
      </c>
      <c r="EP122" s="7"/>
      <c r="EQ122" s="7">
        <f>(1 - 'Initial absorption'!$M122)*EJ122</f>
        <v>0</v>
      </c>
      <c r="ER122" s="7">
        <f t="shared" si="181"/>
        <v>0</v>
      </c>
      <c r="ES122" s="7"/>
      <c r="FB122" s="7">
        <f t="shared" si="134"/>
        <v>0</v>
      </c>
      <c r="FC122" s="7">
        <f t="shared" si="135"/>
        <v>0</v>
      </c>
      <c r="FD122" s="7">
        <f t="shared" si="209"/>
        <v>0</v>
      </c>
      <c r="FE122" s="7">
        <f t="shared" si="154"/>
        <v>0</v>
      </c>
      <c r="FF122" s="7"/>
      <c r="FG122" s="7">
        <f t="shared" si="191"/>
        <v>0</v>
      </c>
      <c r="FH122" s="7">
        <f t="shared" si="155"/>
        <v>0</v>
      </c>
      <c r="FI122" s="7">
        <f t="shared" si="137"/>
        <v>0</v>
      </c>
      <c r="FJ122" s="7">
        <f t="shared" si="156"/>
        <v>0</v>
      </c>
      <c r="FL122" s="7">
        <f t="shared" si="182"/>
        <v>0</v>
      </c>
      <c r="FM122" s="7">
        <f t="shared" si="183"/>
        <v>0</v>
      </c>
      <c r="FN122" s="7">
        <f t="shared" si="184"/>
        <v>0</v>
      </c>
      <c r="FO122" s="7"/>
      <c r="FP122" s="7">
        <f t="shared" si="157"/>
        <v>0</v>
      </c>
      <c r="FQ122" s="7">
        <f>'Initial absorption'!$G122*FP122*$E122</f>
        <v>0</v>
      </c>
      <c r="FR122" s="7">
        <f t="shared" si="185"/>
        <v>0</v>
      </c>
      <c r="FS122" s="7">
        <f>'Initial absorption'!$M122*FR122*$I122</f>
        <v>0</v>
      </c>
      <c r="FT122" s="7"/>
      <c r="FU122" s="7">
        <f t="shared" si="186"/>
        <v>0</v>
      </c>
      <c r="FV122" s="7">
        <f t="shared" si="195"/>
        <v>0</v>
      </c>
      <c r="FW122" s="7">
        <f t="shared" si="138"/>
        <v>0</v>
      </c>
      <c r="FX122" s="7"/>
      <c r="FY122" s="7">
        <f>(1 - 'Initial absorption'!$M122)*FR122</f>
        <v>0</v>
      </c>
      <c r="FZ122" s="7">
        <f t="shared" si="187"/>
        <v>0</v>
      </c>
      <c r="GA122" s="7"/>
    </row>
    <row r="123" spans="3:183" x14ac:dyDescent="0.25">
      <c r="C123">
        <v>885</v>
      </c>
      <c r="D123">
        <f>'Input spectra'!B123</f>
        <v>0</v>
      </c>
      <c r="E123">
        <f>'Initial absorption'!I123</f>
        <v>0</v>
      </c>
      <c r="F123">
        <f>'Input spectra'!C123</f>
        <v>0</v>
      </c>
      <c r="G123">
        <f t="shared" si="158"/>
        <v>0</v>
      </c>
      <c r="H123">
        <f>'Input spectra'!D123</f>
        <v>0</v>
      </c>
      <c r="I123">
        <f>'Initial absorption'!O123</f>
        <v>0</v>
      </c>
      <c r="J123">
        <f>'Input spectra'!E123</f>
        <v>0</v>
      </c>
      <c r="K123">
        <f t="shared" si="159"/>
        <v>0</v>
      </c>
      <c r="M123">
        <f>'Reaching edge prob after ems 1'!$EZ124</f>
        <v>0.87843203871482267</v>
      </c>
      <c r="N123">
        <f>'Reaching edge prob after ems 2'!$EZ124</f>
        <v>0.87843203871482267</v>
      </c>
      <c r="O123">
        <f>1-EXP(-'Reaching edge prob after ems 1'!FC124*_k_in_ec_correction*($D123*_c1+'Input spectra'!S123))</f>
        <v>1.2416505017912915E-2</v>
      </c>
      <c r="P123">
        <f>1-EXP(-(_t-'Reaching edge prob after ems 1'!FC124)*_k_in_ec_correction*($D123*_c1+'Input spectra'!S123))</f>
        <v>1.255789932509721E-2</v>
      </c>
      <c r="Q123">
        <f>1-EXP(-'Reaching edge prob after ems 2'!FC124*_k_in_ec_correction*($H123*_c2+'Input spectra'!S123))</f>
        <v>1.2416505017912915E-2</v>
      </c>
      <c r="R123">
        <f>1-EXP(-(_t-'Reaching edge prob after ems 2'!FC124)*_k_in_ec_correction*($H123*_c2+'Input spectra'!S123))</f>
        <v>1.255789932509721E-2</v>
      </c>
      <c r="S123" s="16"/>
      <c r="T123" s="16"/>
      <c r="V123" s="7">
        <f t="shared" si="196"/>
        <v>0</v>
      </c>
      <c r="W123" s="7">
        <f t="shared" si="197"/>
        <v>0</v>
      </c>
      <c r="X123" s="7">
        <f t="shared" si="198"/>
        <v>0</v>
      </c>
      <c r="Y123" s="7">
        <f t="shared" si="139"/>
        <v>0</v>
      </c>
      <c r="Z123" s="7"/>
      <c r="AA123" s="7">
        <f t="shared" si="199"/>
        <v>0</v>
      </c>
      <c r="AB123" s="7">
        <f t="shared" si="200"/>
        <v>0</v>
      </c>
      <c r="AC123" s="7">
        <f t="shared" si="201"/>
        <v>0</v>
      </c>
      <c r="AD123" s="7">
        <f t="shared" si="140"/>
        <v>0</v>
      </c>
      <c r="AF123" s="7">
        <f t="shared" si="202"/>
        <v>0</v>
      </c>
      <c r="AG123" s="7">
        <f t="shared" si="160"/>
        <v>0</v>
      </c>
      <c r="AH123" s="7">
        <f t="shared" si="203"/>
        <v>0</v>
      </c>
      <c r="AI123" s="7"/>
      <c r="AJ123" s="7">
        <f t="shared" si="141"/>
        <v>0</v>
      </c>
      <c r="AK123" s="7">
        <f>'Initial absorption'!$G123*AJ123*$E123</f>
        <v>0</v>
      </c>
      <c r="AL123" s="7">
        <f t="shared" si="161"/>
        <v>0</v>
      </c>
      <c r="AM123" s="7">
        <f>'Initial absorption'!$M123*AL123*$I123</f>
        <v>0</v>
      </c>
      <c r="AN123" s="7"/>
      <c r="AO123" s="7">
        <f t="shared" si="204"/>
        <v>0</v>
      </c>
      <c r="AP123" s="7">
        <f t="shared" si="162"/>
        <v>0</v>
      </c>
      <c r="AQ123" s="7">
        <f t="shared" si="205"/>
        <v>0</v>
      </c>
      <c r="AR123" s="7"/>
      <c r="AS123" s="7">
        <f>(1 - 'Initial absorption'!$M123)*AL123</f>
        <v>0</v>
      </c>
      <c r="AT123" s="7">
        <f t="shared" si="163"/>
        <v>0</v>
      </c>
      <c r="AU123" s="7"/>
      <c r="BD123" s="7">
        <f t="shared" si="119"/>
        <v>0</v>
      </c>
      <c r="BE123" s="7">
        <f t="shared" si="120"/>
        <v>0</v>
      </c>
      <c r="BF123" s="7">
        <f t="shared" si="206"/>
        <v>0</v>
      </c>
      <c r="BG123" s="7">
        <f t="shared" si="142"/>
        <v>0</v>
      </c>
      <c r="BH123" s="7"/>
      <c r="BI123" s="7">
        <f t="shared" si="188"/>
        <v>0</v>
      </c>
      <c r="BJ123" s="7">
        <f t="shared" si="143"/>
        <v>0</v>
      </c>
      <c r="BK123" s="7">
        <f t="shared" si="122"/>
        <v>0</v>
      </c>
      <c r="BL123" s="7">
        <f t="shared" si="144"/>
        <v>0</v>
      </c>
      <c r="BN123" s="7">
        <f t="shared" si="164"/>
        <v>0</v>
      </c>
      <c r="BO123" s="7">
        <f t="shared" si="165"/>
        <v>0</v>
      </c>
      <c r="BP123" s="7">
        <f t="shared" si="166"/>
        <v>0</v>
      </c>
      <c r="BQ123" s="7"/>
      <c r="BR123" s="7">
        <f t="shared" si="145"/>
        <v>0</v>
      </c>
      <c r="BS123" s="7">
        <f>'Initial absorption'!$G123*BR123*$E123</f>
        <v>0</v>
      </c>
      <c r="BT123" s="7">
        <f t="shared" si="167"/>
        <v>0</v>
      </c>
      <c r="BU123" s="7">
        <f>'Initial absorption'!$M123*BT123*$I123</f>
        <v>0</v>
      </c>
      <c r="BV123" s="7"/>
      <c r="BW123" s="7">
        <f t="shared" si="168"/>
        <v>0</v>
      </c>
      <c r="BX123" s="7">
        <f t="shared" si="192"/>
        <v>0</v>
      </c>
      <c r="BY123" s="7">
        <f t="shared" si="123"/>
        <v>0</v>
      </c>
      <c r="BZ123" s="7"/>
      <c r="CA123" s="7">
        <f>(1 - 'Initial absorption'!$M123)*BT123</f>
        <v>0</v>
      </c>
      <c r="CB123" s="7">
        <f t="shared" si="169"/>
        <v>0</v>
      </c>
      <c r="CC123" s="7"/>
      <c r="CL123" s="7">
        <f t="shared" si="124"/>
        <v>0</v>
      </c>
      <c r="CM123" s="7">
        <f t="shared" si="125"/>
        <v>0</v>
      </c>
      <c r="CN123" s="7">
        <f t="shared" si="207"/>
        <v>0</v>
      </c>
      <c r="CO123" s="7">
        <f t="shared" si="146"/>
        <v>0</v>
      </c>
      <c r="CP123" s="7"/>
      <c r="CQ123" s="7">
        <f t="shared" si="189"/>
        <v>0</v>
      </c>
      <c r="CR123" s="7">
        <f t="shared" si="147"/>
        <v>0</v>
      </c>
      <c r="CS123" s="7">
        <f t="shared" si="127"/>
        <v>0</v>
      </c>
      <c r="CT123" s="7">
        <f t="shared" si="148"/>
        <v>0</v>
      </c>
      <c r="CV123" s="7">
        <f t="shared" si="170"/>
        <v>0</v>
      </c>
      <c r="CW123" s="7">
        <f t="shared" si="171"/>
        <v>0</v>
      </c>
      <c r="CX123" s="7">
        <f t="shared" si="172"/>
        <v>0</v>
      </c>
      <c r="CY123" s="7"/>
      <c r="CZ123" s="7">
        <f t="shared" si="149"/>
        <v>0</v>
      </c>
      <c r="DA123" s="7">
        <f>'Initial absorption'!$G123*CZ123*$E123</f>
        <v>0</v>
      </c>
      <c r="DB123" s="7">
        <f t="shared" si="173"/>
        <v>0</v>
      </c>
      <c r="DC123" s="7">
        <f>'Initial absorption'!$M123*DB123*$I123</f>
        <v>0</v>
      </c>
      <c r="DD123" s="7"/>
      <c r="DE123" s="7">
        <f t="shared" si="174"/>
        <v>0</v>
      </c>
      <c r="DF123" s="7">
        <f t="shared" si="193"/>
        <v>0</v>
      </c>
      <c r="DG123" s="7">
        <f t="shared" si="128"/>
        <v>0</v>
      </c>
      <c r="DH123" s="7"/>
      <c r="DI123" s="7">
        <f>(1 - 'Initial absorption'!$M123)*DB123</f>
        <v>0</v>
      </c>
      <c r="DJ123" s="7">
        <f t="shared" si="175"/>
        <v>0</v>
      </c>
      <c r="DK123" s="7"/>
      <c r="DT123" s="7">
        <f t="shared" si="129"/>
        <v>0</v>
      </c>
      <c r="DU123" s="7">
        <f t="shared" si="130"/>
        <v>0</v>
      </c>
      <c r="DV123" s="7">
        <f t="shared" si="208"/>
        <v>0</v>
      </c>
      <c r="DW123" s="7">
        <f t="shared" si="150"/>
        <v>0</v>
      </c>
      <c r="DX123" s="7"/>
      <c r="DY123" s="7">
        <f t="shared" si="190"/>
        <v>0</v>
      </c>
      <c r="DZ123" s="7">
        <f t="shared" si="151"/>
        <v>0</v>
      </c>
      <c r="EA123" s="7">
        <f t="shared" si="132"/>
        <v>0</v>
      </c>
      <c r="EB123" s="7">
        <f t="shared" si="152"/>
        <v>0</v>
      </c>
      <c r="ED123" s="7">
        <f t="shared" si="176"/>
        <v>0</v>
      </c>
      <c r="EE123" s="7">
        <f t="shared" si="177"/>
        <v>0</v>
      </c>
      <c r="EF123" s="7">
        <f t="shared" si="178"/>
        <v>0</v>
      </c>
      <c r="EG123" s="7"/>
      <c r="EH123" s="7">
        <f t="shared" si="153"/>
        <v>0</v>
      </c>
      <c r="EI123" s="7">
        <f>'Initial absorption'!$G123*EH123*$E123</f>
        <v>0</v>
      </c>
      <c r="EJ123" s="7">
        <f t="shared" si="179"/>
        <v>0</v>
      </c>
      <c r="EK123" s="7">
        <f>'Initial absorption'!$M123*EJ123*$I123</f>
        <v>0</v>
      </c>
      <c r="EL123" s="7"/>
      <c r="EM123" s="7">
        <f t="shared" si="180"/>
        <v>0</v>
      </c>
      <c r="EN123" s="7">
        <f t="shared" si="194"/>
        <v>0</v>
      </c>
      <c r="EO123" s="7">
        <f t="shared" si="133"/>
        <v>0</v>
      </c>
      <c r="EP123" s="7"/>
      <c r="EQ123" s="7">
        <f>(1 - 'Initial absorption'!$M123)*EJ123</f>
        <v>0</v>
      </c>
      <c r="ER123" s="7">
        <f t="shared" si="181"/>
        <v>0</v>
      </c>
      <c r="ES123" s="7"/>
      <c r="FB123" s="7">
        <f t="shared" si="134"/>
        <v>0</v>
      </c>
      <c r="FC123" s="7">
        <f t="shared" si="135"/>
        <v>0</v>
      </c>
      <c r="FD123" s="7">
        <f t="shared" si="209"/>
        <v>0</v>
      </c>
      <c r="FE123" s="7">
        <f t="shared" si="154"/>
        <v>0</v>
      </c>
      <c r="FF123" s="7"/>
      <c r="FG123" s="7">
        <f t="shared" si="191"/>
        <v>0</v>
      </c>
      <c r="FH123" s="7">
        <f t="shared" si="155"/>
        <v>0</v>
      </c>
      <c r="FI123" s="7">
        <f t="shared" si="137"/>
        <v>0</v>
      </c>
      <c r="FJ123" s="7">
        <f t="shared" si="156"/>
        <v>0</v>
      </c>
      <c r="FL123" s="7">
        <f t="shared" si="182"/>
        <v>0</v>
      </c>
      <c r="FM123" s="7">
        <f t="shared" si="183"/>
        <v>0</v>
      </c>
      <c r="FN123" s="7">
        <f t="shared" si="184"/>
        <v>0</v>
      </c>
      <c r="FO123" s="7"/>
      <c r="FP123" s="7">
        <f t="shared" si="157"/>
        <v>0</v>
      </c>
      <c r="FQ123" s="7">
        <f>'Initial absorption'!$G123*FP123*$E123</f>
        <v>0</v>
      </c>
      <c r="FR123" s="7">
        <f t="shared" si="185"/>
        <v>0</v>
      </c>
      <c r="FS123" s="7">
        <f>'Initial absorption'!$M123*FR123*$I123</f>
        <v>0</v>
      </c>
      <c r="FT123" s="7"/>
      <c r="FU123" s="7">
        <f t="shared" si="186"/>
        <v>0</v>
      </c>
      <c r="FV123" s="7">
        <f t="shared" si="195"/>
        <v>0</v>
      </c>
      <c r="FW123" s="7">
        <f t="shared" si="138"/>
        <v>0</v>
      </c>
      <c r="FX123" s="7"/>
      <c r="FY123" s="7">
        <f>(1 - 'Initial absorption'!$M123)*FR123</f>
        <v>0</v>
      </c>
      <c r="FZ123" s="7">
        <f t="shared" si="187"/>
        <v>0</v>
      </c>
      <c r="GA123" s="7"/>
    </row>
    <row r="124" spans="3:183" x14ac:dyDescent="0.25">
      <c r="C124">
        <v>890</v>
      </c>
      <c r="D124">
        <f>'Input spectra'!B124</f>
        <v>0</v>
      </c>
      <c r="E124">
        <f>'Initial absorption'!I124</f>
        <v>0</v>
      </c>
      <c r="F124">
        <f>'Input spectra'!C124</f>
        <v>0</v>
      </c>
      <c r="G124">
        <f t="shared" si="158"/>
        <v>0</v>
      </c>
      <c r="H124">
        <f>'Input spectra'!D124</f>
        <v>0</v>
      </c>
      <c r="I124">
        <f>'Initial absorption'!O124</f>
        <v>0</v>
      </c>
      <c r="J124">
        <f>'Input spectra'!E124</f>
        <v>0</v>
      </c>
      <c r="K124">
        <f t="shared" si="159"/>
        <v>0</v>
      </c>
      <c r="M124">
        <f>'Reaching edge prob after ems 1'!$EZ125</f>
        <v>0.87842239287560253</v>
      </c>
      <c r="N124">
        <f>'Reaching edge prob after ems 2'!$EZ125</f>
        <v>0.87842239287560253</v>
      </c>
      <c r="O124">
        <f>1-EXP(-'Reaching edge prob after ems 1'!FC125*_k_in_ec_correction*($D124*_c1+'Input spectra'!S124))</f>
        <v>1.2417581465874017E-2</v>
      </c>
      <c r="P124">
        <f>1-EXP(-(_t-'Reaching edge prob after ems 1'!FC125)*_k_in_ec_correction*($D124*_c1+'Input spectra'!S124))</f>
        <v>1.2559000430015343E-2</v>
      </c>
      <c r="Q124">
        <f>1-EXP(-'Reaching edge prob after ems 2'!FC125*_k_in_ec_correction*($H124*_c2+'Input spectra'!S124))</f>
        <v>1.2417581465874017E-2</v>
      </c>
      <c r="R124">
        <f>1-EXP(-(_t-'Reaching edge prob after ems 2'!FC125)*_k_in_ec_correction*($H124*_c2+'Input spectra'!S124))</f>
        <v>1.2559000430015343E-2</v>
      </c>
      <c r="S124" s="16"/>
      <c r="T124" s="16"/>
      <c r="V124" s="7">
        <f t="shared" si="196"/>
        <v>0</v>
      </c>
      <c r="W124" s="7">
        <f t="shared" si="197"/>
        <v>0</v>
      </c>
      <c r="X124" s="7">
        <f t="shared" si="198"/>
        <v>0</v>
      </c>
      <c r="Y124" s="7">
        <f t="shared" si="139"/>
        <v>0</v>
      </c>
      <c r="Z124" s="7"/>
      <c r="AA124" s="7">
        <f t="shared" si="199"/>
        <v>0</v>
      </c>
      <c r="AB124" s="7">
        <f t="shared" si="200"/>
        <v>0</v>
      </c>
      <c r="AC124" s="7">
        <f t="shared" si="201"/>
        <v>0</v>
      </c>
      <c r="AD124" s="7">
        <f t="shared" si="140"/>
        <v>0</v>
      </c>
      <c r="AF124" s="7">
        <f t="shared" si="202"/>
        <v>0</v>
      </c>
      <c r="AG124" s="7">
        <f t="shared" si="160"/>
        <v>0</v>
      </c>
      <c r="AH124" s="7">
        <f t="shared" si="203"/>
        <v>0</v>
      </c>
      <c r="AI124" s="7"/>
      <c r="AJ124" s="7">
        <f t="shared" si="141"/>
        <v>0</v>
      </c>
      <c r="AK124" s="7">
        <f>'Initial absorption'!$G124*AJ124*$E124</f>
        <v>0</v>
      </c>
      <c r="AL124" s="7">
        <f t="shared" si="161"/>
        <v>0</v>
      </c>
      <c r="AM124" s="7">
        <f>'Initial absorption'!$M124*AL124*$I124</f>
        <v>0</v>
      </c>
      <c r="AN124" s="7"/>
      <c r="AO124" s="7">
        <f t="shared" si="204"/>
        <v>0</v>
      </c>
      <c r="AP124" s="7">
        <f t="shared" si="162"/>
        <v>0</v>
      </c>
      <c r="AQ124" s="7">
        <f t="shared" si="205"/>
        <v>0</v>
      </c>
      <c r="AR124" s="7"/>
      <c r="AS124" s="7">
        <f>(1 - 'Initial absorption'!$M124)*AL124</f>
        <v>0</v>
      </c>
      <c r="AT124" s="7">
        <f t="shared" si="163"/>
        <v>0</v>
      </c>
      <c r="AU124" s="7"/>
      <c r="BD124" s="7">
        <f t="shared" si="119"/>
        <v>0</v>
      </c>
      <c r="BE124" s="7">
        <f t="shared" si="120"/>
        <v>0</v>
      </c>
      <c r="BF124" s="7">
        <f t="shared" si="206"/>
        <v>0</v>
      </c>
      <c r="BG124" s="7">
        <f t="shared" si="142"/>
        <v>0</v>
      </c>
      <c r="BH124" s="7"/>
      <c r="BI124" s="7">
        <f t="shared" si="188"/>
        <v>0</v>
      </c>
      <c r="BJ124" s="7">
        <f t="shared" si="143"/>
        <v>0</v>
      </c>
      <c r="BK124" s="7">
        <f t="shared" si="122"/>
        <v>0</v>
      </c>
      <c r="BL124" s="7">
        <f t="shared" si="144"/>
        <v>0</v>
      </c>
      <c r="BN124" s="7">
        <f t="shared" si="164"/>
        <v>0</v>
      </c>
      <c r="BO124" s="7">
        <f t="shared" si="165"/>
        <v>0</v>
      </c>
      <c r="BP124" s="7">
        <f t="shared" si="166"/>
        <v>0</v>
      </c>
      <c r="BQ124" s="7"/>
      <c r="BR124" s="7">
        <f t="shared" si="145"/>
        <v>0</v>
      </c>
      <c r="BS124" s="7">
        <f>'Initial absorption'!$G124*BR124*$E124</f>
        <v>0</v>
      </c>
      <c r="BT124" s="7">
        <f t="shared" si="167"/>
        <v>0</v>
      </c>
      <c r="BU124" s="7">
        <f>'Initial absorption'!$M124*BT124*$I124</f>
        <v>0</v>
      </c>
      <c r="BV124" s="7"/>
      <c r="BW124" s="7">
        <f t="shared" si="168"/>
        <v>0</v>
      </c>
      <c r="BX124" s="7">
        <f t="shared" si="192"/>
        <v>0</v>
      </c>
      <c r="BY124" s="7">
        <f t="shared" si="123"/>
        <v>0</v>
      </c>
      <c r="BZ124" s="7"/>
      <c r="CA124" s="7">
        <f>(1 - 'Initial absorption'!$M124)*BT124</f>
        <v>0</v>
      </c>
      <c r="CB124" s="7">
        <f t="shared" si="169"/>
        <v>0</v>
      </c>
      <c r="CC124" s="7"/>
      <c r="CL124" s="7">
        <f t="shared" si="124"/>
        <v>0</v>
      </c>
      <c r="CM124" s="7">
        <f t="shared" si="125"/>
        <v>0</v>
      </c>
      <c r="CN124" s="7">
        <f t="shared" si="207"/>
        <v>0</v>
      </c>
      <c r="CO124" s="7">
        <f t="shared" si="146"/>
        <v>0</v>
      </c>
      <c r="CP124" s="7"/>
      <c r="CQ124" s="7">
        <f t="shared" si="189"/>
        <v>0</v>
      </c>
      <c r="CR124" s="7">
        <f t="shared" si="147"/>
        <v>0</v>
      </c>
      <c r="CS124" s="7">
        <f t="shared" si="127"/>
        <v>0</v>
      </c>
      <c r="CT124" s="7">
        <f t="shared" si="148"/>
        <v>0</v>
      </c>
      <c r="CV124" s="7">
        <f t="shared" si="170"/>
        <v>0</v>
      </c>
      <c r="CW124" s="7">
        <f t="shared" si="171"/>
        <v>0</v>
      </c>
      <c r="CX124" s="7">
        <f t="shared" si="172"/>
        <v>0</v>
      </c>
      <c r="CY124" s="7"/>
      <c r="CZ124" s="7">
        <f t="shared" si="149"/>
        <v>0</v>
      </c>
      <c r="DA124" s="7">
        <f>'Initial absorption'!$G124*CZ124*$E124</f>
        <v>0</v>
      </c>
      <c r="DB124" s="7">
        <f t="shared" si="173"/>
        <v>0</v>
      </c>
      <c r="DC124" s="7">
        <f>'Initial absorption'!$M124*DB124*$I124</f>
        <v>0</v>
      </c>
      <c r="DD124" s="7"/>
      <c r="DE124" s="7">
        <f t="shared" si="174"/>
        <v>0</v>
      </c>
      <c r="DF124" s="7">
        <f t="shared" si="193"/>
        <v>0</v>
      </c>
      <c r="DG124" s="7">
        <f t="shared" si="128"/>
        <v>0</v>
      </c>
      <c r="DH124" s="7"/>
      <c r="DI124" s="7">
        <f>(1 - 'Initial absorption'!$M124)*DB124</f>
        <v>0</v>
      </c>
      <c r="DJ124" s="7">
        <f t="shared" si="175"/>
        <v>0</v>
      </c>
      <c r="DK124" s="7"/>
      <c r="DT124" s="7">
        <f t="shared" si="129"/>
        <v>0</v>
      </c>
      <c r="DU124" s="7">
        <f t="shared" si="130"/>
        <v>0</v>
      </c>
      <c r="DV124" s="7">
        <f t="shared" si="208"/>
        <v>0</v>
      </c>
      <c r="DW124" s="7">
        <f t="shared" si="150"/>
        <v>0</v>
      </c>
      <c r="DX124" s="7"/>
      <c r="DY124" s="7">
        <f t="shared" si="190"/>
        <v>0</v>
      </c>
      <c r="DZ124" s="7">
        <f t="shared" si="151"/>
        <v>0</v>
      </c>
      <c r="EA124" s="7">
        <f t="shared" si="132"/>
        <v>0</v>
      </c>
      <c r="EB124" s="7">
        <f t="shared" si="152"/>
        <v>0</v>
      </c>
      <c r="ED124" s="7">
        <f t="shared" si="176"/>
        <v>0</v>
      </c>
      <c r="EE124" s="7">
        <f t="shared" si="177"/>
        <v>0</v>
      </c>
      <c r="EF124" s="7">
        <f t="shared" si="178"/>
        <v>0</v>
      </c>
      <c r="EG124" s="7"/>
      <c r="EH124" s="7">
        <f t="shared" si="153"/>
        <v>0</v>
      </c>
      <c r="EI124" s="7">
        <f>'Initial absorption'!$G124*EH124*$E124</f>
        <v>0</v>
      </c>
      <c r="EJ124" s="7">
        <f t="shared" si="179"/>
        <v>0</v>
      </c>
      <c r="EK124" s="7">
        <f>'Initial absorption'!$M124*EJ124*$I124</f>
        <v>0</v>
      </c>
      <c r="EL124" s="7"/>
      <c r="EM124" s="7">
        <f t="shared" si="180"/>
        <v>0</v>
      </c>
      <c r="EN124" s="7">
        <f t="shared" si="194"/>
        <v>0</v>
      </c>
      <c r="EO124" s="7">
        <f t="shared" si="133"/>
        <v>0</v>
      </c>
      <c r="EP124" s="7"/>
      <c r="EQ124" s="7">
        <f>(1 - 'Initial absorption'!$M124)*EJ124</f>
        <v>0</v>
      </c>
      <c r="ER124" s="7">
        <f t="shared" si="181"/>
        <v>0</v>
      </c>
      <c r="ES124" s="7"/>
      <c r="FB124" s="7">
        <f t="shared" si="134"/>
        <v>0</v>
      </c>
      <c r="FC124" s="7">
        <f t="shared" si="135"/>
        <v>0</v>
      </c>
      <c r="FD124" s="7">
        <f t="shared" si="209"/>
        <v>0</v>
      </c>
      <c r="FE124" s="7">
        <f t="shared" si="154"/>
        <v>0</v>
      </c>
      <c r="FF124" s="7"/>
      <c r="FG124" s="7">
        <f t="shared" si="191"/>
        <v>0</v>
      </c>
      <c r="FH124" s="7">
        <f t="shared" si="155"/>
        <v>0</v>
      </c>
      <c r="FI124" s="7">
        <f t="shared" si="137"/>
        <v>0</v>
      </c>
      <c r="FJ124" s="7">
        <f t="shared" si="156"/>
        <v>0</v>
      </c>
      <c r="FL124" s="7">
        <f t="shared" si="182"/>
        <v>0</v>
      </c>
      <c r="FM124" s="7">
        <f t="shared" si="183"/>
        <v>0</v>
      </c>
      <c r="FN124" s="7">
        <f t="shared" si="184"/>
        <v>0</v>
      </c>
      <c r="FO124" s="7"/>
      <c r="FP124" s="7">
        <f t="shared" si="157"/>
        <v>0</v>
      </c>
      <c r="FQ124" s="7">
        <f>'Initial absorption'!$G124*FP124*$E124</f>
        <v>0</v>
      </c>
      <c r="FR124" s="7">
        <f t="shared" si="185"/>
        <v>0</v>
      </c>
      <c r="FS124" s="7">
        <f>'Initial absorption'!$M124*FR124*$I124</f>
        <v>0</v>
      </c>
      <c r="FT124" s="7"/>
      <c r="FU124" s="7">
        <f t="shared" si="186"/>
        <v>0</v>
      </c>
      <c r="FV124" s="7">
        <f t="shared" si="195"/>
        <v>0</v>
      </c>
      <c r="FW124" s="7">
        <f t="shared" si="138"/>
        <v>0</v>
      </c>
      <c r="FX124" s="7"/>
      <c r="FY124" s="7">
        <f>(1 - 'Initial absorption'!$M124)*FR124</f>
        <v>0</v>
      </c>
      <c r="FZ124" s="7">
        <f t="shared" si="187"/>
        <v>0</v>
      </c>
      <c r="GA124" s="7"/>
    </row>
    <row r="125" spans="3:183" x14ac:dyDescent="0.25">
      <c r="C125">
        <v>895</v>
      </c>
      <c r="D125">
        <f>'Input spectra'!B125</f>
        <v>0</v>
      </c>
      <c r="E125">
        <f>'Initial absorption'!I125</f>
        <v>0</v>
      </c>
      <c r="F125">
        <f>'Input spectra'!C125</f>
        <v>0</v>
      </c>
      <c r="G125">
        <f t="shared" si="158"/>
        <v>0</v>
      </c>
      <c r="H125">
        <f>'Input spectra'!D125</f>
        <v>0</v>
      </c>
      <c r="I125">
        <f>'Initial absorption'!O125</f>
        <v>0</v>
      </c>
      <c r="J125">
        <f>'Input spectra'!E125</f>
        <v>0</v>
      </c>
      <c r="K125">
        <f t="shared" si="159"/>
        <v>0</v>
      </c>
      <c r="M125">
        <f>'Reaching edge prob after ems 1'!$EZ126</f>
        <v>0.87841274720116069</v>
      </c>
      <c r="N125">
        <f>'Reaching edge prob after ems 2'!$EZ126</f>
        <v>0.87841274720116069</v>
      </c>
      <c r="O125">
        <f>1-EXP(-'Reaching edge prob after ems 1'!FC126*_k_in_ec_correction*($D125*_c1+'Input spectra'!S125))</f>
        <v>1.2418657911573261E-2</v>
      </c>
      <c r="P125">
        <f>1-EXP(-(_t-'Reaching edge prob after ems 1'!FC126)*_k_in_ec_correction*($D125*_c1+'Input spectra'!S125))</f>
        <v>1.2560101534794033E-2</v>
      </c>
      <c r="Q125">
        <f>1-EXP(-'Reaching edge prob after ems 2'!FC126*_k_in_ec_correction*($H125*_c2+'Input spectra'!S125))</f>
        <v>1.2418657911573261E-2</v>
      </c>
      <c r="R125">
        <f>1-EXP(-(_t-'Reaching edge prob after ems 2'!FC126)*_k_in_ec_correction*($H125*_c2+'Input spectra'!S125))</f>
        <v>1.2560101534794033E-2</v>
      </c>
      <c r="S125" s="16"/>
      <c r="T125" s="16"/>
      <c r="V125" s="7">
        <f t="shared" si="196"/>
        <v>0</v>
      </c>
      <c r="W125" s="7">
        <f t="shared" si="197"/>
        <v>0</v>
      </c>
      <c r="X125" s="7">
        <f t="shared" si="198"/>
        <v>0</v>
      </c>
      <c r="Y125" s="7">
        <f t="shared" si="139"/>
        <v>0</v>
      </c>
      <c r="Z125" s="7"/>
      <c r="AA125" s="7">
        <f t="shared" si="199"/>
        <v>0</v>
      </c>
      <c r="AB125" s="7">
        <f t="shared" si="200"/>
        <v>0</v>
      </c>
      <c r="AC125" s="7">
        <f t="shared" si="201"/>
        <v>0</v>
      </c>
      <c r="AD125" s="7">
        <f t="shared" si="140"/>
        <v>0</v>
      </c>
      <c r="AF125" s="7">
        <f t="shared" si="202"/>
        <v>0</v>
      </c>
      <c r="AG125" s="7">
        <f t="shared" si="160"/>
        <v>0</v>
      </c>
      <c r="AH125" s="7">
        <f t="shared" si="203"/>
        <v>0</v>
      </c>
      <c r="AI125" s="7"/>
      <c r="AJ125" s="7">
        <f t="shared" si="141"/>
        <v>0</v>
      </c>
      <c r="AK125" s="7">
        <f>'Initial absorption'!$G125*AJ125*$E125</f>
        <v>0</v>
      </c>
      <c r="AL125" s="7">
        <f t="shared" si="161"/>
        <v>0</v>
      </c>
      <c r="AM125" s="7">
        <f>'Initial absorption'!$M125*AL125*$I125</f>
        <v>0</v>
      </c>
      <c r="AN125" s="7"/>
      <c r="AO125" s="7">
        <f t="shared" si="204"/>
        <v>0</v>
      </c>
      <c r="AP125" s="7">
        <f t="shared" si="162"/>
        <v>0</v>
      </c>
      <c r="AQ125" s="7">
        <f t="shared" si="205"/>
        <v>0</v>
      </c>
      <c r="AR125" s="7"/>
      <c r="AS125" s="7">
        <f>(1 - 'Initial absorption'!$M125)*AL125</f>
        <v>0</v>
      </c>
      <c r="AT125" s="7">
        <f t="shared" si="163"/>
        <v>0</v>
      </c>
      <c r="AU125" s="7"/>
      <c r="BD125" s="7">
        <f t="shared" si="119"/>
        <v>0</v>
      </c>
      <c r="BE125" s="7">
        <f t="shared" si="120"/>
        <v>0</v>
      </c>
      <c r="BF125" s="7">
        <f t="shared" si="206"/>
        <v>0</v>
      </c>
      <c r="BG125" s="7">
        <f t="shared" si="142"/>
        <v>0</v>
      </c>
      <c r="BH125" s="7"/>
      <c r="BI125" s="7">
        <f t="shared" si="188"/>
        <v>0</v>
      </c>
      <c r="BJ125" s="7">
        <f t="shared" si="143"/>
        <v>0</v>
      </c>
      <c r="BK125" s="7">
        <f t="shared" si="122"/>
        <v>0</v>
      </c>
      <c r="BL125" s="7">
        <f t="shared" si="144"/>
        <v>0</v>
      </c>
      <c r="BN125" s="7">
        <f t="shared" si="164"/>
        <v>0</v>
      </c>
      <c r="BO125" s="7">
        <f t="shared" si="165"/>
        <v>0</v>
      </c>
      <c r="BP125" s="7">
        <f t="shared" si="166"/>
        <v>0</v>
      </c>
      <c r="BQ125" s="7"/>
      <c r="BR125" s="7">
        <f t="shared" si="145"/>
        <v>0</v>
      </c>
      <c r="BS125" s="7">
        <f>'Initial absorption'!$G125*BR125*$E125</f>
        <v>0</v>
      </c>
      <c r="BT125" s="7">
        <f t="shared" si="167"/>
        <v>0</v>
      </c>
      <c r="BU125" s="7">
        <f>'Initial absorption'!$M125*BT125*$I125</f>
        <v>0</v>
      </c>
      <c r="BV125" s="7"/>
      <c r="BW125" s="7">
        <f t="shared" si="168"/>
        <v>0</v>
      </c>
      <c r="BX125" s="7">
        <f t="shared" si="192"/>
        <v>0</v>
      </c>
      <c r="BY125" s="7">
        <f t="shared" si="123"/>
        <v>0</v>
      </c>
      <c r="BZ125" s="7"/>
      <c r="CA125" s="7">
        <f>(1 - 'Initial absorption'!$M125)*BT125</f>
        <v>0</v>
      </c>
      <c r="CB125" s="7">
        <f t="shared" si="169"/>
        <v>0</v>
      </c>
      <c r="CC125" s="7"/>
      <c r="CL125" s="7">
        <f t="shared" si="124"/>
        <v>0</v>
      </c>
      <c r="CM125" s="7">
        <f t="shared" si="125"/>
        <v>0</v>
      </c>
      <c r="CN125" s="7">
        <f t="shared" si="207"/>
        <v>0</v>
      </c>
      <c r="CO125" s="7">
        <f t="shared" si="146"/>
        <v>0</v>
      </c>
      <c r="CP125" s="7"/>
      <c r="CQ125" s="7">
        <f t="shared" si="189"/>
        <v>0</v>
      </c>
      <c r="CR125" s="7">
        <f t="shared" si="147"/>
        <v>0</v>
      </c>
      <c r="CS125" s="7">
        <f t="shared" si="127"/>
        <v>0</v>
      </c>
      <c r="CT125" s="7">
        <f t="shared" si="148"/>
        <v>0</v>
      </c>
      <c r="CV125" s="7">
        <f t="shared" si="170"/>
        <v>0</v>
      </c>
      <c r="CW125" s="7">
        <f t="shared" si="171"/>
        <v>0</v>
      </c>
      <c r="CX125" s="7">
        <f t="shared" si="172"/>
        <v>0</v>
      </c>
      <c r="CY125" s="7"/>
      <c r="CZ125" s="7">
        <f t="shared" si="149"/>
        <v>0</v>
      </c>
      <c r="DA125" s="7">
        <f>'Initial absorption'!$G125*CZ125*$E125</f>
        <v>0</v>
      </c>
      <c r="DB125" s="7">
        <f t="shared" si="173"/>
        <v>0</v>
      </c>
      <c r="DC125" s="7">
        <f>'Initial absorption'!$M125*DB125*$I125</f>
        <v>0</v>
      </c>
      <c r="DD125" s="7"/>
      <c r="DE125" s="7">
        <f t="shared" si="174"/>
        <v>0</v>
      </c>
      <c r="DF125" s="7">
        <f t="shared" si="193"/>
        <v>0</v>
      </c>
      <c r="DG125" s="7">
        <f t="shared" si="128"/>
        <v>0</v>
      </c>
      <c r="DH125" s="7"/>
      <c r="DI125" s="7">
        <f>(1 - 'Initial absorption'!$M125)*DB125</f>
        <v>0</v>
      </c>
      <c r="DJ125" s="7">
        <f t="shared" si="175"/>
        <v>0</v>
      </c>
      <c r="DK125" s="7"/>
      <c r="DT125" s="7">
        <f t="shared" si="129"/>
        <v>0</v>
      </c>
      <c r="DU125" s="7">
        <f t="shared" si="130"/>
        <v>0</v>
      </c>
      <c r="DV125" s="7">
        <f t="shared" si="208"/>
        <v>0</v>
      </c>
      <c r="DW125" s="7">
        <f t="shared" si="150"/>
        <v>0</v>
      </c>
      <c r="DX125" s="7"/>
      <c r="DY125" s="7">
        <f t="shared" si="190"/>
        <v>0</v>
      </c>
      <c r="DZ125" s="7">
        <f t="shared" si="151"/>
        <v>0</v>
      </c>
      <c r="EA125" s="7">
        <f t="shared" si="132"/>
        <v>0</v>
      </c>
      <c r="EB125" s="7">
        <f t="shared" si="152"/>
        <v>0</v>
      </c>
      <c r="ED125" s="7">
        <f t="shared" si="176"/>
        <v>0</v>
      </c>
      <c r="EE125" s="7">
        <f t="shared" si="177"/>
        <v>0</v>
      </c>
      <c r="EF125" s="7">
        <f t="shared" si="178"/>
        <v>0</v>
      </c>
      <c r="EG125" s="7"/>
      <c r="EH125" s="7">
        <f t="shared" si="153"/>
        <v>0</v>
      </c>
      <c r="EI125" s="7">
        <f>'Initial absorption'!$G125*EH125*$E125</f>
        <v>0</v>
      </c>
      <c r="EJ125" s="7">
        <f t="shared" si="179"/>
        <v>0</v>
      </c>
      <c r="EK125" s="7">
        <f>'Initial absorption'!$M125*EJ125*$I125</f>
        <v>0</v>
      </c>
      <c r="EL125" s="7"/>
      <c r="EM125" s="7">
        <f t="shared" si="180"/>
        <v>0</v>
      </c>
      <c r="EN125" s="7">
        <f t="shared" si="194"/>
        <v>0</v>
      </c>
      <c r="EO125" s="7">
        <f t="shared" si="133"/>
        <v>0</v>
      </c>
      <c r="EP125" s="7"/>
      <c r="EQ125" s="7">
        <f>(1 - 'Initial absorption'!$M125)*EJ125</f>
        <v>0</v>
      </c>
      <c r="ER125" s="7">
        <f t="shared" si="181"/>
        <v>0</v>
      </c>
      <c r="ES125" s="7"/>
      <c r="FB125" s="7">
        <f t="shared" si="134"/>
        <v>0</v>
      </c>
      <c r="FC125" s="7">
        <f t="shared" si="135"/>
        <v>0</v>
      </c>
      <c r="FD125" s="7">
        <f t="shared" si="209"/>
        <v>0</v>
      </c>
      <c r="FE125" s="7">
        <f t="shared" si="154"/>
        <v>0</v>
      </c>
      <c r="FF125" s="7"/>
      <c r="FG125" s="7">
        <f t="shared" si="191"/>
        <v>0</v>
      </c>
      <c r="FH125" s="7">
        <f t="shared" si="155"/>
        <v>0</v>
      </c>
      <c r="FI125" s="7">
        <f t="shared" si="137"/>
        <v>0</v>
      </c>
      <c r="FJ125" s="7">
        <f t="shared" si="156"/>
        <v>0</v>
      </c>
      <c r="FL125" s="7">
        <f t="shared" si="182"/>
        <v>0</v>
      </c>
      <c r="FM125" s="7">
        <f t="shared" si="183"/>
        <v>0</v>
      </c>
      <c r="FN125" s="7">
        <f t="shared" si="184"/>
        <v>0</v>
      </c>
      <c r="FO125" s="7"/>
      <c r="FP125" s="7">
        <f t="shared" si="157"/>
        <v>0</v>
      </c>
      <c r="FQ125" s="7">
        <f>'Initial absorption'!$G125*FP125*$E125</f>
        <v>0</v>
      </c>
      <c r="FR125" s="7">
        <f t="shared" si="185"/>
        <v>0</v>
      </c>
      <c r="FS125" s="7">
        <f>'Initial absorption'!$M125*FR125*$I125</f>
        <v>0</v>
      </c>
      <c r="FT125" s="7"/>
      <c r="FU125" s="7">
        <f t="shared" si="186"/>
        <v>0</v>
      </c>
      <c r="FV125" s="7">
        <f t="shared" si="195"/>
        <v>0</v>
      </c>
      <c r="FW125" s="7">
        <f t="shared" si="138"/>
        <v>0</v>
      </c>
      <c r="FX125" s="7"/>
      <c r="FY125" s="7">
        <f>(1 - 'Initial absorption'!$M125)*FR125</f>
        <v>0</v>
      </c>
      <c r="FZ125" s="7">
        <f t="shared" si="187"/>
        <v>0</v>
      </c>
      <c r="GA125" s="7"/>
    </row>
    <row r="126" spans="3:183" x14ac:dyDescent="0.25">
      <c r="C126">
        <v>900</v>
      </c>
      <c r="D126">
        <f>'Input spectra'!B126</f>
        <v>0</v>
      </c>
      <c r="E126">
        <f>'Initial absorption'!I126</f>
        <v>0</v>
      </c>
      <c r="F126">
        <f>'Input spectra'!C126</f>
        <v>0</v>
      </c>
      <c r="G126">
        <f t="shared" si="158"/>
        <v>0</v>
      </c>
      <c r="H126">
        <f>'Input spectra'!D126</f>
        <v>0</v>
      </c>
      <c r="I126">
        <f>'Initial absorption'!O126</f>
        <v>0</v>
      </c>
      <c r="J126">
        <f>'Input spectra'!E126</f>
        <v>0</v>
      </c>
      <c r="K126">
        <f t="shared" si="159"/>
        <v>0</v>
      </c>
      <c r="M126">
        <f>'Reaching edge prob after ems 1'!$EZ127</f>
        <v>0.87840310169149272</v>
      </c>
      <c r="N126">
        <f>'Reaching edge prob after ems 2'!$EZ127</f>
        <v>0.87840310169149272</v>
      </c>
      <c r="O126">
        <f>1-EXP(-'Reaching edge prob after ems 1'!FC127*_k_in_ec_correction*($D126*_c1+'Input spectra'!S126))</f>
        <v>1.241973435501087E-2</v>
      </c>
      <c r="P126">
        <f>1-EXP(-(_t-'Reaching edge prob after ems 1'!FC127)*_k_in_ec_correction*($D126*_c1+'Input spectra'!S126))</f>
        <v>1.2561202639433167E-2</v>
      </c>
      <c r="Q126">
        <f>1-EXP(-'Reaching edge prob after ems 2'!FC127*_k_in_ec_correction*($H126*_c2+'Input spectra'!S126))</f>
        <v>1.241973435501087E-2</v>
      </c>
      <c r="R126">
        <f>1-EXP(-(_t-'Reaching edge prob after ems 2'!FC127)*_k_in_ec_correction*($H126*_c2+'Input spectra'!S126))</f>
        <v>1.2561202639433167E-2</v>
      </c>
      <c r="S126" s="16"/>
      <c r="T126" s="16"/>
      <c r="V126" s="7">
        <f t="shared" si="196"/>
        <v>0</v>
      </c>
      <c r="W126" s="7">
        <f t="shared" si="197"/>
        <v>0</v>
      </c>
      <c r="X126" s="7">
        <f t="shared" si="198"/>
        <v>0</v>
      </c>
      <c r="Y126" s="7">
        <f t="shared" si="139"/>
        <v>0</v>
      </c>
      <c r="Z126" s="7"/>
      <c r="AA126" s="7">
        <f t="shared" si="199"/>
        <v>0</v>
      </c>
      <c r="AB126" s="7">
        <f t="shared" si="200"/>
        <v>0</v>
      </c>
      <c r="AC126" s="7">
        <f t="shared" si="201"/>
        <v>0</v>
      </c>
      <c r="AD126" s="7">
        <f t="shared" si="140"/>
        <v>0</v>
      </c>
      <c r="AF126" s="7">
        <f t="shared" si="202"/>
        <v>0</v>
      </c>
      <c r="AG126" s="7">
        <f t="shared" si="160"/>
        <v>0</v>
      </c>
      <c r="AH126" s="7">
        <f t="shared" si="203"/>
        <v>0</v>
      </c>
      <c r="AI126" s="7"/>
      <c r="AJ126" s="7">
        <f t="shared" si="141"/>
        <v>0</v>
      </c>
      <c r="AK126" s="7">
        <f>'Initial absorption'!$G126*AJ126*$E126</f>
        <v>0</v>
      </c>
      <c r="AL126" s="7">
        <f t="shared" si="161"/>
        <v>0</v>
      </c>
      <c r="AM126" s="7">
        <f>'Initial absorption'!$M126*AL126*$I126</f>
        <v>0</v>
      </c>
      <c r="AN126" s="7"/>
      <c r="AO126" s="7">
        <f t="shared" si="204"/>
        <v>0</v>
      </c>
      <c r="AP126" s="7">
        <f t="shared" si="162"/>
        <v>0</v>
      </c>
      <c r="AQ126" s="7">
        <f t="shared" si="205"/>
        <v>0</v>
      </c>
      <c r="AR126" s="7"/>
      <c r="AS126" s="7">
        <f>(1 - 'Initial absorption'!$M126)*AL126</f>
        <v>0</v>
      </c>
      <c r="AT126" s="7">
        <f t="shared" si="163"/>
        <v>0</v>
      </c>
      <c r="AU126" s="7"/>
      <c r="BD126" s="7">
        <f t="shared" si="119"/>
        <v>0</v>
      </c>
      <c r="BE126" s="7">
        <f t="shared" si="120"/>
        <v>0</v>
      </c>
      <c r="BF126" s="7">
        <f t="shared" si="206"/>
        <v>0</v>
      </c>
      <c r="BG126" s="7">
        <f t="shared" si="142"/>
        <v>0</v>
      </c>
      <c r="BH126" s="7"/>
      <c r="BI126" s="7">
        <f t="shared" si="188"/>
        <v>0</v>
      </c>
      <c r="BJ126" s="7">
        <f t="shared" si="143"/>
        <v>0</v>
      </c>
      <c r="BK126" s="7">
        <f t="shared" si="122"/>
        <v>0</v>
      </c>
      <c r="BL126" s="7">
        <f t="shared" si="144"/>
        <v>0</v>
      </c>
      <c r="BN126" s="7">
        <f t="shared" si="164"/>
        <v>0</v>
      </c>
      <c r="BO126" s="7">
        <f t="shared" si="165"/>
        <v>0</v>
      </c>
      <c r="BP126" s="7">
        <f t="shared" si="166"/>
        <v>0</v>
      </c>
      <c r="BQ126" s="7"/>
      <c r="BR126" s="7">
        <f t="shared" si="145"/>
        <v>0</v>
      </c>
      <c r="BS126" s="7">
        <f>'Initial absorption'!$G126*BR126*$E126</f>
        <v>0</v>
      </c>
      <c r="BT126" s="7">
        <f t="shared" si="167"/>
        <v>0</v>
      </c>
      <c r="BU126" s="7">
        <f>'Initial absorption'!$M126*BT126*$I126</f>
        <v>0</v>
      </c>
      <c r="BV126" s="7"/>
      <c r="BW126" s="7">
        <f t="shared" si="168"/>
        <v>0</v>
      </c>
      <c r="BX126" s="7">
        <f t="shared" si="192"/>
        <v>0</v>
      </c>
      <c r="BY126" s="7">
        <f t="shared" si="123"/>
        <v>0</v>
      </c>
      <c r="BZ126" s="7"/>
      <c r="CA126" s="7">
        <f>(1 - 'Initial absorption'!$M126)*BT126</f>
        <v>0</v>
      </c>
      <c r="CB126" s="7">
        <f t="shared" si="169"/>
        <v>0</v>
      </c>
      <c r="CC126" s="7"/>
      <c r="CL126" s="7">
        <f t="shared" si="124"/>
        <v>0</v>
      </c>
      <c r="CM126" s="7">
        <f t="shared" si="125"/>
        <v>0</v>
      </c>
      <c r="CN126" s="7">
        <f t="shared" si="207"/>
        <v>0</v>
      </c>
      <c r="CO126" s="7">
        <f t="shared" si="146"/>
        <v>0</v>
      </c>
      <c r="CP126" s="7"/>
      <c r="CQ126" s="7">
        <f t="shared" si="189"/>
        <v>0</v>
      </c>
      <c r="CR126" s="7">
        <f t="shared" si="147"/>
        <v>0</v>
      </c>
      <c r="CS126" s="7">
        <f t="shared" si="127"/>
        <v>0</v>
      </c>
      <c r="CT126" s="7">
        <f t="shared" si="148"/>
        <v>0</v>
      </c>
      <c r="CV126" s="7">
        <f t="shared" si="170"/>
        <v>0</v>
      </c>
      <c r="CW126" s="7">
        <f t="shared" si="171"/>
        <v>0</v>
      </c>
      <c r="CX126" s="7">
        <f t="shared" si="172"/>
        <v>0</v>
      </c>
      <c r="CY126" s="7"/>
      <c r="CZ126" s="7">
        <f t="shared" si="149"/>
        <v>0</v>
      </c>
      <c r="DA126" s="7">
        <f>'Initial absorption'!$G126*CZ126*$E126</f>
        <v>0</v>
      </c>
      <c r="DB126" s="7">
        <f t="shared" si="173"/>
        <v>0</v>
      </c>
      <c r="DC126" s="7">
        <f>'Initial absorption'!$M126*DB126*$I126</f>
        <v>0</v>
      </c>
      <c r="DD126" s="7"/>
      <c r="DE126" s="7">
        <f t="shared" si="174"/>
        <v>0</v>
      </c>
      <c r="DF126" s="7">
        <f t="shared" si="193"/>
        <v>0</v>
      </c>
      <c r="DG126" s="7">
        <f t="shared" si="128"/>
        <v>0</v>
      </c>
      <c r="DH126" s="7"/>
      <c r="DI126" s="7">
        <f>(1 - 'Initial absorption'!$M126)*DB126</f>
        <v>0</v>
      </c>
      <c r="DJ126" s="7">
        <f t="shared" si="175"/>
        <v>0</v>
      </c>
      <c r="DK126" s="7"/>
      <c r="DT126" s="7">
        <f t="shared" si="129"/>
        <v>0</v>
      </c>
      <c r="DU126" s="7">
        <f t="shared" si="130"/>
        <v>0</v>
      </c>
      <c r="DV126" s="7">
        <f t="shared" si="208"/>
        <v>0</v>
      </c>
      <c r="DW126" s="7">
        <f t="shared" si="150"/>
        <v>0</v>
      </c>
      <c r="DX126" s="7"/>
      <c r="DY126" s="7">
        <f t="shared" si="190"/>
        <v>0</v>
      </c>
      <c r="DZ126" s="7">
        <f t="shared" si="151"/>
        <v>0</v>
      </c>
      <c r="EA126" s="7">
        <f t="shared" si="132"/>
        <v>0</v>
      </c>
      <c r="EB126" s="7">
        <f t="shared" si="152"/>
        <v>0</v>
      </c>
      <c r="ED126" s="7">
        <f t="shared" si="176"/>
        <v>0</v>
      </c>
      <c r="EE126" s="7">
        <f t="shared" si="177"/>
        <v>0</v>
      </c>
      <c r="EF126" s="7">
        <f t="shared" si="178"/>
        <v>0</v>
      </c>
      <c r="EG126" s="7"/>
      <c r="EH126" s="7">
        <f t="shared" si="153"/>
        <v>0</v>
      </c>
      <c r="EI126" s="7">
        <f>'Initial absorption'!$G126*EH126*$E126</f>
        <v>0</v>
      </c>
      <c r="EJ126" s="7">
        <f t="shared" si="179"/>
        <v>0</v>
      </c>
      <c r="EK126" s="7">
        <f>'Initial absorption'!$M126*EJ126*$I126</f>
        <v>0</v>
      </c>
      <c r="EL126" s="7"/>
      <c r="EM126" s="7">
        <f t="shared" si="180"/>
        <v>0</v>
      </c>
      <c r="EN126" s="7">
        <f t="shared" si="194"/>
        <v>0</v>
      </c>
      <c r="EO126" s="7">
        <f t="shared" si="133"/>
        <v>0</v>
      </c>
      <c r="EP126" s="7"/>
      <c r="EQ126" s="7">
        <f>(1 - 'Initial absorption'!$M126)*EJ126</f>
        <v>0</v>
      </c>
      <c r="ER126" s="7">
        <f t="shared" si="181"/>
        <v>0</v>
      </c>
      <c r="ES126" s="7"/>
      <c r="FB126" s="7">
        <f t="shared" si="134"/>
        <v>0</v>
      </c>
      <c r="FC126" s="7">
        <f t="shared" si="135"/>
        <v>0</v>
      </c>
      <c r="FD126" s="7">
        <f t="shared" si="209"/>
        <v>0</v>
      </c>
      <c r="FE126" s="7">
        <f t="shared" si="154"/>
        <v>0</v>
      </c>
      <c r="FF126" s="7"/>
      <c r="FG126" s="7">
        <f t="shared" si="191"/>
        <v>0</v>
      </c>
      <c r="FH126" s="7">
        <f t="shared" si="155"/>
        <v>0</v>
      </c>
      <c r="FI126" s="7">
        <f t="shared" si="137"/>
        <v>0</v>
      </c>
      <c r="FJ126" s="7">
        <f t="shared" si="156"/>
        <v>0</v>
      </c>
      <c r="FL126" s="7">
        <f t="shared" si="182"/>
        <v>0</v>
      </c>
      <c r="FM126" s="7">
        <f t="shared" si="183"/>
        <v>0</v>
      </c>
      <c r="FN126" s="7">
        <f t="shared" si="184"/>
        <v>0</v>
      </c>
      <c r="FO126" s="7"/>
      <c r="FP126" s="7">
        <f t="shared" si="157"/>
        <v>0</v>
      </c>
      <c r="FQ126" s="7">
        <f>'Initial absorption'!$G126*FP126*$E126</f>
        <v>0</v>
      </c>
      <c r="FR126" s="7">
        <f t="shared" si="185"/>
        <v>0</v>
      </c>
      <c r="FS126" s="7">
        <f>'Initial absorption'!$M126*FR126*$I126</f>
        <v>0</v>
      </c>
      <c r="FT126" s="7"/>
      <c r="FU126" s="7">
        <f t="shared" si="186"/>
        <v>0</v>
      </c>
      <c r="FV126" s="7">
        <f t="shared" si="195"/>
        <v>0</v>
      </c>
      <c r="FW126" s="7">
        <f t="shared" si="138"/>
        <v>0</v>
      </c>
      <c r="FX126" s="7"/>
      <c r="FY126" s="7">
        <f>(1 - 'Initial absorption'!$M126)*FR126</f>
        <v>0</v>
      </c>
      <c r="FZ126" s="7">
        <f t="shared" si="187"/>
        <v>0</v>
      </c>
      <c r="GA126" s="7"/>
    </row>
    <row r="127" spans="3:183" x14ac:dyDescent="0.25">
      <c r="C127">
        <v>905</v>
      </c>
      <c r="D127">
        <f>'Input spectra'!B127</f>
        <v>0</v>
      </c>
      <c r="E127">
        <f>'Initial absorption'!I127</f>
        <v>0</v>
      </c>
      <c r="F127">
        <f>'Input spectra'!C127</f>
        <v>0</v>
      </c>
      <c r="G127">
        <f t="shared" si="158"/>
        <v>0</v>
      </c>
      <c r="H127">
        <f>'Input spectra'!D127</f>
        <v>0</v>
      </c>
      <c r="I127">
        <f>'Initial absorption'!O127</f>
        <v>0</v>
      </c>
      <c r="J127">
        <f>'Input spectra'!E127</f>
        <v>0</v>
      </c>
      <c r="K127">
        <f t="shared" si="159"/>
        <v>0</v>
      </c>
      <c r="M127">
        <f>'Reaching edge prob after ems 1'!$EZ128</f>
        <v>0.87839345634659505</v>
      </c>
      <c r="N127">
        <f>'Reaching edge prob after ems 2'!$EZ128</f>
        <v>0.87839345634659505</v>
      </c>
      <c r="O127">
        <f>1-EXP(-'Reaching edge prob after ems 1'!FC128*_k_in_ec_correction*($D127*_c1+'Input spectra'!S127))</f>
        <v>1.242081079618651E-2</v>
      </c>
      <c r="P127">
        <f>1-EXP(-(_t-'Reaching edge prob after ems 1'!FC128)*_k_in_ec_correction*($D127*_c1+'Input spectra'!S127))</f>
        <v>1.2562303743932857E-2</v>
      </c>
      <c r="Q127">
        <f>1-EXP(-'Reaching edge prob after ems 2'!FC128*_k_in_ec_correction*($H127*_c2+'Input spectra'!S127))</f>
        <v>1.242081079618651E-2</v>
      </c>
      <c r="R127">
        <f>1-EXP(-(_t-'Reaching edge prob after ems 2'!FC128)*_k_in_ec_correction*($H127*_c2+'Input spectra'!S127))</f>
        <v>1.2562303743932857E-2</v>
      </c>
      <c r="S127" s="16"/>
      <c r="T127" s="16"/>
      <c r="V127" s="7">
        <f t="shared" si="196"/>
        <v>0</v>
      </c>
      <c r="W127" s="7">
        <f t="shared" si="197"/>
        <v>0</v>
      </c>
      <c r="X127" s="7">
        <f t="shared" si="198"/>
        <v>0</v>
      </c>
      <c r="Y127" s="7">
        <f t="shared" si="139"/>
        <v>0</v>
      </c>
      <c r="Z127" s="7"/>
      <c r="AA127" s="7">
        <f t="shared" si="199"/>
        <v>0</v>
      </c>
      <c r="AB127" s="7">
        <f t="shared" si="200"/>
        <v>0</v>
      </c>
      <c r="AC127" s="7">
        <f t="shared" si="201"/>
        <v>0</v>
      </c>
      <c r="AD127" s="7">
        <f t="shared" si="140"/>
        <v>0</v>
      </c>
      <c r="AF127" s="7">
        <f t="shared" si="202"/>
        <v>0</v>
      </c>
      <c r="AG127" s="7">
        <f t="shared" si="160"/>
        <v>0</v>
      </c>
      <c r="AH127" s="7">
        <f t="shared" si="203"/>
        <v>0</v>
      </c>
      <c r="AI127" s="7"/>
      <c r="AJ127" s="7">
        <f t="shared" si="141"/>
        <v>0</v>
      </c>
      <c r="AK127" s="7">
        <f>'Initial absorption'!$G127*AJ127*$E127</f>
        <v>0</v>
      </c>
      <c r="AL127" s="7">
        <f t="shared" si="161"/>
        <v>0</v>
      </c>
      <c r="AM127" s="7">
        <f>'Initial absorption'!$M127*AL127*$I127</f>
        <v>0</v>
      </c>
      <c r="AN127" s="7"/>
      <c r="AO127" s="7">
        <f t="shared" si="204"/>
        <v>0</v>
      </c>
      <c r="AP127" s="7">
        <f t="shared" si="162"/>
        <v>0</v>
      </c>
      <c r="AQ127" s="7">
        <f t="shared" si="205"/>
        <v>0</v>
      </c>
      <c r="AR127" s="7"/>
      <c r="AS127" s="7">
        <f>(1 - 'Initial absorption'!$M127)*AL127</f>
        <v>0</v>
      </c>
      <c r="AT127" s="7">
        <f t="shared" si="163"/>
        <v>0</v>
      </c>
      <c r="AU127" s="7"/>
      <c r="BD127" s="7">
        <f t="shared" si="119"/>
        <v>0</v>
      </c>
      <c r="BE127" s="7">
        <f t="shared" si="120"/>
        <v>0</v>
      </c>
      <c r="BF127" s="7">
        <f t="shared" si="206"/>
        <v>0</v>
      </c>
      <c r="BG127" s="7">
        <f t="shared" si="142"/>
        <v>0</v>
      </c>
      <c r="BH127" s="7"/>
      <c r="BI127" s="7">
        <f t="shared" si="188"/>
        <v>0</v>
      </c>
      <c r="BJ127" s="7">
        <f t="shared" si="143"/>
        <v>0</v>
      </c>
      <c r="BK127" s="7">
        <f t="shared" si="122"/>
        <v>0</v>
      </c>
      <c r="BL127" s="7">
        <f t="shared" si="144"/>
        <v>0</v>
      </c>
      <c r="BN127" s="7">
        <f t="shared" si="164"/>
        <v>0</v>
      </c>
      <c r="BO127" s="7">
        <f t="shared" si="165"/>
        <v>0</v>
      </c>
      <c r="BP127" s="7">
        <f t="shared" si="166"/>
        <v>0</v>
      </c>
      <c r="BQ127" s="7"/>
      <c r="BR127" s="7">
        <f t="shared" si="145"/>
        <v>0</v>
      </c>
      <c r="BS127" s="7">
        <f>'Initial absorption'!$G127*BR127*$E127</f>
        <v>0</v>
      </c>
      <c r="BT127" s="7">
        <f t="shared" si="167"/>
        <v>0</v>
      </c>
      <c r="BU127" s="7">
        <f>'Initial absorption'!$M127*BT127*$I127</f>
        <v>0</v>
      </c>
      <c r="BV127" s="7"/>
      <c r="BW127" s="7">
        <f t="shared" si="168"/>
        <v>0</v>
      </c>
      <c r="BX127" s="7">
        <f t="shared" si="192"/>
        <v>0</v>
      </c>
      <c r="BY127" s="7">
        <f t="shared" si="123"/>
        <v>0</v>
      </c>
      <c r="BZ127" s="7"/>
      <c r="CA127" s="7">
        <f>(1 - 'Initial absorption'!$M127)*BT127</f>
        <v>0</v>
      </c>
      <c r="CB127" s="7">
        <f t="shared" si="169"/>
        <v>0</v>
      </c>
      <c r="CC127" s="7"/>
      <c r="CL127" s="7">
        <f t="shared" si="124"/>
        <v>0</v>
      </c>
      <c r="CM127" s="7">
        <f t="shared" si="125"/>
        <v>0</v>
      </c>
      <c r="CN127" s="7">
        <f t="shared" si="207"/>
        <v>0</v>
      </c>
      <c r="CO127" s="7">
        <f t="shared" si="146"/>
        <v>0</v>
      </c>
      <c r="CP127" s="7"/>
      <c r="CQ127" s="7">
        <f t="shared" si="189"/>
        <v>0</v>
      </c>
      <c r="CR127" s="7">
        <f t="shared" si="147"/>
        <v>0</v>
      </c>
      <c r="CS127" s="7">
        <f t="shared" si="127"/>
        <v>0</v>
      </c>
      <c r="CT127" s="7">
        <f t="shared" si="148"/>
        <v>0</v>
      </c>
      <c r="CV127" s="7">
        <f t="shared" si="170"/>
        <v>0</v>
      </c>
      <c r="CW127" s="7">
        <f t="shared" si="171"/>
        <v>0</v>
      </c>
      <c r="CX127" s="7">
        <f t="shared" si="172"/>
        <v>0</v>
      </c>
      <c r="CY127" s="7"/>
      <c r="CZ127" s="7">
        <f t="shared" si="149"/>
        <v>0</v>
      </c>
      <c r="DA127" s="7">
        <f>'Initial absorption'!$G127*CZ127*$E127</f>
        <v>0</v>
      </c>
      <c r="DB127" s="7">
        <f t="shared" si="173"/>
        <v>0</v>
      </c>
      <c r="DC127" s="7">
        <f>'Initial absorption'!$M127*DB127*$I127</f>
        <v>0</v>
      </c>
      <c r="DD127" s="7"/>
      <c r="DE127" s="7">
        <f t="shared" si="174"/>
        <v>0</v>
      </c>
      <c r="DF127" s="7">
        <f t="shared" si="193"/>
        <v>0</v>
      </c>
      <c r="DG127" s="7">
        <f t="shared" si="128"/>
        <v>0</v>
      </c>
      <c r="DH127" s="7"/>
      <c r="DI127" s="7">
        <f>(1 - 'Initial absorption'!$M127)*DB127</f>
        <v>0</v>
      </c>
      <c r="DJ127" s="7">
        <f t="shared" si="175"/>
        <v>0</v>
      </c>
      <c r="DK127" s="7"/>
      <c r="DT127" s="7">
        <f t="shared" si="129"/>
        <v>0</v>
      </c>
      <c r="DU127" s="7">
        <f t="shared" si="130"/>
        <v>0</v>
      </c>
      <c r="DV127" s="7">
        <f t="shared" si="208"/>
        <v>0</v>
      </c>
      <c r="DW127" s="7">
        <f t="shared" si="150"/>
        <v>0</v>
      </c>
      <c r="DX127" s="7"/>
      <c r="DY127" s="7">
        <f t="shared" si="190"/>
        <v>0</v>
      </c>
      <c r="DZ127" s="7">
        <f t="shared" si="151"/>
        <v>0</v>
      </c>
      <c r="EA127" s="7">
        <f t="shared" si="132"/>
        <v>0</v>
      </c>
      <c r="EB127" s="7">
        <f t="shared" si="152"/>
        <v>0</v>
      </c>
      <c r="ED127" s="7">
        <f t="shared" si="176"/>
        <v>0</v>
      </c>
      <c r="EE127" s="7">
        <f t="shared" si="177"/>
        <v>0</v>
      </c>
      <c r="EF127" s="7">
        <f t="shared" si="178"/>
        <v>0</v>
      </c>
      <c r="EG127" s="7"/>
      <c r="EH127" s="7">
        <f t="shared" si="153"/>
        <v>0</v>
      </c>
      <c r="EI127" s="7">
        <f>'Initial absorption'!$G127*EH127*$E127</f>
        <v>0</v>
      </c>
      <c r="EJ127" s="7">
        <f t="shared" si="179"/>
        <v>0</v>
      </c>
      <c r="EK127" s="7">
        <f>'Initial absorption'!$M127*EJ127*$I127</f>
        <v>0</v>
      </c>
      <c r="EL127" s="7"/>
      <c r="EM127" s="7">
        <f t="shared" si="180"/>
        <v>0</v>
      </c>
      <c r="EN127" s="7">
        <f t="shared" si="194"/>
        <v>0</v>
      </c>
      <c r="EO127" s="7">
        <f t="shared" si="133"/>
        <v>0</v>
      </c>
      <c r="EP127" s="7"/>
      <c r="EQ127" s="7">
        <f>(1 - 'Initial absorption'!$M127)*EJ127</f>
        <v>0</v>
      </c>
      <c r="ER127" s="7">
        <f t="shared" si="181"/>
        <v>0</v>
      </c>
      <c r="ES127" s="7"/>
      <c r="FB127" s="7">
        <f t="shared" si="134"/>
        <v>0</v>
      </c>
      <c r="FC127" s="7">
        <f t="shared" si="135"/>
        <v>0</v>
      </c>
      <c r="FD127" s="7">
        <f t="shared" si="209"/>
        <v>0</v>
      </c>
      <c r="FE127" s="7">
        <f t="shared" si="154"/>
        <v>0</v>
      </c>
      <c r="FF127" s="7"/>
      <c r="FG127" s="7">
        <f t="shared" si="191"/>
        <v>0</v>
      </c>
      <c r="FH127" s="7">
        <f t="shared" si="155"/>
        <v>0</v>
      </c>
      <c r="FI127" s="7">
        <f t="shared" si="137"/>
        <v>0</v>
      </c>
      <c r="FJ127" s="7">
        <f t="shared" si="156"/>
        <v>0</v>
      </c>
      <c r="FL127" s="7">
        <f t="shared" si="182"/>
        <v>0</v>
      </c>
      <c r="FM127" s="7">
        <f t="shared" si="183"/>
        <v>0</v>
      </c>
      <c r="FN127" s="7">
        <f t="shared" si="184"/>
        <v>0</v>
      </c>
      <c r="FO127" s="7"/>
      <c r="FP127" s="7">
        <f t="shared" si="157"/>
        <v>0</v>
      </c>
      <c r="FQ127" s="7">
        <f>'Initial absorption'!$G127*FP127*$E127</f>
        <v>0</v>
      </c>
      <c r="FR127" s="7">
        <f t="shared" si="185"/>
        <v>0</v>
      </c>
      <c r="FS127" s="7">
        <f>'Initial absorption'!$M127*FR127*$I127</f>
        <v>0</v>
      </c>
      <c r="FT127" s="7"/>
      <c r="FU127" s="7">
        <f t="shared" si="186"/>
        <v>0</v>
      </c>
      <c r="FV127" s="7">
        <f t="shared" si="195"/>
        <v>0</v>
      </c>
      <c r="FW127" s="7">
        <f t="shared" si="138"/>
        <v>0</v>
      </c>
      <c r="FX127" s="7"/>
      <c r="FY127" s="7">
        <f>(1 - 'Initial absorption'!$M127)*FR127</f>
        <v>0</v>
      </c>
      <c r="FZ127" s="7">
        <f t="shared" si="187"/>
        <v>0</v>
      </c>
      <c r="GA127" s="7"/>
    </row>
    <row r="128" spans="3:183" x14ac:dyDescent="0.25">
      <c r="C128">
        <v>910</v>
      </c>
      <c r="D128">
        <f>'Input spectra'!B128</f>
        <v>0</v>
      </c>
      <c r="E128">
        <f>'Initial absorption'!I128</f>
        <v>0</v>
      </c>
      <c r="F128">
        <f>'Input spectra'!C128</f>
        <v>0</v>
      </c>
      <c r="G128">
        <f t="shared" si="158"/>
        <v>0</v>
      </c>
      <c r="H128">
        <f>'Input spectra'!D128</f>
        <v>0</v>
      </c>
      <c r="I128">
        <f>'Initial absorption'!O128</f>
        <v>0</v>
      </c>
      <c r="J128">
        <f>'Input spectra'!E128</f>
        <v>0</v>
      </c>
      <c r="K128">
        <f t="shared" si="159"/>
        <v>0</v>
      </c>
      <c r="M128">
        <f>'Reaching edge prob after ems 1'!$EZ129</f>
        <v>0.87843803395947151</v>
      </c>
      <c r="N128">
        <f>'Reaching edge prob after ems 2'!$EZ129</f>
        <v>0.87843803395947151</v>
      </c>
      <c r="O128">
        <f>1-EXP(-'Reaching edge prob after ems 1'!FC129*_k_in_ec_correction*($D128*_c1+'Input spectra'!S128))</f>
        <v>1.2415835973950795E-2</v>
      </c>
      <c r="P128">
        <f>1-EXP(-(_t-'Reaching edge prob after ems 1'!FC129)*_k_in_ec_correction*($D128*_c1+'Input spectra'!S128))</f>
        <v>1.2557214957208962E-2</v>
      </c>
      <c r="Q128">
        <f>1-EXP(-'Reaching edge prob after ems 2'!FC129*_k_in_ec_correction*($H128*_c2+'Input spectra'!S128))</f>
        <v>1.2415835973950795E-2</v>
      </c>
      <c r="R128">
        <f>1-EXP(-(_t-'Reaching edge prob after ems 2'!FC129)*_k_in_ec_correction*($H128*_c2+'Input spectra'!S128))</f>
        <v>1.2557214957208962E-2</v>
      </c>
      <c r="S128" s="16"/>
      <c r="T128" s="16"/>
      <c r="V128" s="7">
        <f t="shared" si="196"/>
        <v>0</v>
      </c>
      <c r="W128" s="7">
        <f t="shared" si="197"/>
        <v>0</v>
      </c>
      <c r="X128" s="7">
        <f t="shared" si="198"/>
        <v>0</v>
      </c>
      <c r="Y128" s="7">
        <f t="shared" si="139"/>
        <v>0</v>
      </c>
      <c r="Z128" s="7"/>
      <c r="AA128" s="7">
        <f t="shared" si="199"/>
        <v>0</v>
      </c>
      <c r="AB128" s="7">
        <f t="shared" si="200"/>
        <v>0</v>
      </c>
      <c r="AC128" s="7">
        <f t="shared" si="201"/>
        <v>0</v>
      </c>
      <c r="AD128" s="7">
        <f t="shared" si="140"/>
        <v>0</v>
      </c>
      <c r="AF128" s="7">
        <f t="shared" si="202"/>
        <v>0</v>
      </c>
      <c r="AG128" s="7">
        <f t="shared" si="160"/>
        <v>0</v>
      </c>
      <c r="AH128" s="7">
        <f t="shared" si="203"/>
        <v>0</v>
      </c>
      <c r="AI128" s="7"/>
      <c r="AJ128" s="7">
        <f t="shared" si="141"/>
        <v>0</v>
      </c>
      <c r="AK128" s="7">
        <f>'Initial absorption'!$G128*AJ128*$E128</f>
        <v>0</v>
      </c>
      <c r="AL128" s="7">
        <f t="shared" si="161"/>
        <v>0</v>
      </c>
      <c r="AM128" s="7">
        <f>'Initial absorption'!$M128*AL128*$I128</f>
        <v>0</v>
      </c>
      <c r="AN128" s="7"/>
      <c r="AO128" s="7">
        <f t="shared" si="204"/>
        <v>0</v>
      </c>
      <c r="AP128" s="7">
        <f t="shared" si="162"/>
        <v>0</v>
      </c>
      <c r="AQ128" s="7">
        <f t="shared" si="205"/>
        <v>0</v>
      </c>
      <c r="AR128" s="7"/>
      <c r="AS128" s="7">
        <f>(1 - 'Initial absorption'!$M128)*AL128</f>
        <v>0</v>
      </c>
      <c r="AT128" s="7">
        <f t="shared" si="163"/>
        <v>0</v>
      </c>
      <c r="AU128" s="7"/>
      <c r="BD128" s="7">
        <f t="shared" si="119"/>
        <v>0</v>
      </c>
      <c r="BE128" s="7">
        <f t="shared" si="120"/>
        <v>0</v>
      </c>
      <c r="BF128" s="7">
        <f t="shared" si="206"/>
        <v>0</v>
      </c>
      <c r="BG128" s="7">
        <f t="shared" si="142"/>
        <v>0</v>
      </c>
      <c r="BH128" s="7"/>
      <c r="BI128" s="7">
        <f t="shared" si="188"/>
        <v>0</v>
      </c>
      <c r="BJ128" s="7">
        <f t="shared" si="143"/>
        <v>0</v>
      </c>
      <c r="BK128" s="7">
        <f t="shared" si="122"/>
        <v>0</v>
      </c>
      <c r="BL128" s="7">
        <f t="shared" si="144"/>
        <v>0</v>
      </c>
      <c r="BN128" s="7">
        <f t="shared" si="164"/>
        <v>0</v>
      </c>
      <c r="BO128" s="7">
        <f t="shared" si="165"/>
        <v>0</v>
      </c>
      <c r="BP128" s="7">
        <f t="shared" si="166"/>
        <v>0</v>
      </c>
      <c r="BQ128" s="7"/>
      <c r="BR128" s="7">
        <f t="shared" si="145"/>
        <v>0</v>
      </c>
      <c r="BS128" s="7">
        <f>'Initial absorption'!$G128*BR128*$E128</f>
        <v>0</v>
      </c>
      <c r="BT128" s="7">
        <f t="shared" si="167"/>
        <v>0</v>
      </c>
      <c r="BU128" s="7">
        <f>'Initial absorption'!$M128*BT128*$I128</f>
        <v>0</v>
      </c>
      <c r="BV128" s="7"/>
      <c r="BW128" s="7">
        <f t="shared" si="168"/>
        <v>0</v>
      </c>
      <c r="BX128" s="7">
        <f t="shared" si="192"/>
        <v>0</v>
      </c>
      <c r="BY128" s="7">
        <f t="shared" si="123"/>
        <v>0</v>
      </c>
      <c r="BZ128" s="7"/>
      <c r="CA128" s="7">
        <f>(1 - 'Initial absorption'!$M128)*BT128</f>
        <v>0</v>
      </c>
      <c r="CB128" s="7">
        <f t="shared" si="169"/>
        <v>0</v>
      </c>
      <c r="CC128" s="7"/>
      <c r="CL128" s="7">
        <f t="shared" si="124"/>
        <v>0</v>
      </c>
      <c r="CM128" s="7">
        <f t="shared" si="125"/>
        <v>0</v>
      </c>
      <c r="CN128" s="7">
        <f t="shared" si="207"/>
        <v>0</v>
      </c>
      <c r="CO128" s="7">
        <f t="shared" si="146"/>
        <v>0</v>
      </c>
      <c r="CP128" s="7"/>
      <c r="CQ128" s="7">
        <f t="shared" si="189"/>
        <v>0</v>
      </c>
      <c r="CR128" s="7">
        <f t="shared" si="147"/>
        <v>0</v>
      </c>
      <c r="CS128" s="7">
        <f t="shared" si="127"/>
        <v>0</v>
      </c>
      <c r="CT128" s="7">
        <f t="shared" si="148"/>
        <v>0</v>
      </c>
      <c r="CV128" s="7">
        <f t="shared" si="170"/>
        <v>0</v>
      </c>
      <c r="CW128" s="7">
        <f t="shared" si="171"/>
        <v>0</v>
      </c>
      <c r="CX128" s="7">
        <f t="shared" si="172"/>
        <v>0</v>
      </c>
      <c r="CY128" s="7"/>
      <c r="CZ128" s="7">
        <f t="shared" si="149"/>
        <v>0</v>
      </c>
      <c r="DA128" s="7">
        <f>'Initial absorption'!$G128*CZ128*$E128</f>
        <v>0</v>
      </c>
      <c r="DB128" s="7">
        <f t="shared" si="173"/>
        <v>0</v>
      </c>
      <c r="DC128" s="7">
        <f>'Initial absorption'!$M128*DB128*$I128</f>
        <v>0</v>
      </c>
      <c r="DD128" s="7"/>
      <c r="DE128" s="7">
        <f t="shared" si="174"/>
        <v>0</v>
      </c>
      <c r="DF128" s="7">
        <f t="shared" si="193"/>
        <v>0</v>
      </c>
      <c r="DG128" s="7">
        <f t="shared" si="128"/>
        <v>0</v>
      </c>
      <c r="DH128" s="7"/>
      <c r="DI128" s="7">
        <f>(1 - 'Initial absorption'!$M128)*DB128</f>
        <v>0</v>
      </c>
      <c r="DJ128" s="7">
        <f t="shared" si="175"/>
        <v>0</v>
      </c>
      <c r="DK128" s="7"/>
      <c r="DT128" s="7">
        <f t="shared" si="129"/>
        <v>0</v>
      </c>
      <c r="DU128" s="7">
        <f t="shared" si="130"/>
        <v>0</v>
      </c>
      <c r="DV128" s="7">
        <f t="shared" si="208"/>
        <v>0</v>
      </c>
      <c r="DW128" s="7">
        <f t="shared" si="150"/>
        <v>0</v>
      </c>
      <c r="DX128" s="7"/>
      <c r="DY128" s="7">
        <f t="shared" si="190"/>
        <v>0</v>
      </c>
      <c r="DZ128" s="7">
        <f t="shared" si="151"/>
        <v>0</v>
      </c>
      <c r="EA128" s="7">
        <f t="shared" si="132"/>
        <v>0</v>
      </c>
      <c r="EB128" s="7">
        <f t="shared" si="152"/>
        <v>0</v>
      </c>
      <c r="ED128" s="7">
        <f t="shared" si="176"/>
        <v>0</v>
      </c>
      <c r="EE128" s="7">
        <f t="shared" si="177"/>
        <v>0</v>
      </c>
      <c r="EF128" s="7">
        <f t="shared" si="178"/>
        <v>0</v>
      </c>
      <c r="EG128" s="7"/>
      <c r="EH128" s="7">
        <f t="shared" si="153"/>
        <v>0</v>
      </c>
      <c r="EI128" s="7">
        <f>'Initial absorption'!$G128*EH128*$E128</f>
        <v>0</v>
      </c>
      <c r="EJ128" s="7">
        <f t="shared" si="179"/>
        <v>0</v>
      </c>
      <c r="EK128" s="7">
        <f>'Initial absorption'!$M128*EJ128*$I128</f>
        <v>0</v>
      </c>
      <c r="EL128" s="7"/>
      <c r="EM128" s="7">
        <f t="shared" si="180"/>
        <v>0</v>
      </c>
      <c r="EN128" s="7">
        <f t="shared" si="194"/>
        <v>0</v>
      </c>
      <c r="EO128" s="7">
        <f t="shared" si="133"/>
        <v>0</v>
      </c>
      <c r="EP128" s="7"/>
      <c r="EQ128" s="7">
        <f>(1 - 'Initial absorption'!$M128)*EJ128</f>
        <v>0</v>
      </c>
      <c r="ER128" s="7">
        <f t="shared" si="181"/>
        <v>0</v>
      </c>
      <c r="ES128" s="7"/>
      <c r="FB128" s="7">
        <f t="shared" si="134"/>
        <v>0</v>
      </c>
      <c r="FC128" s="7">
        <f t="shared" si="135"/>
        <v>0</v>
      </c>
      <c r="FD128" s="7">
        <f t="shared" si="209"/>
        <v>0</v>
      </c>
      <c r="FE128" s="7">
        <f t="shared" si="154"/>
        <v>0</v>
      </c>
      <c r="FF128" s="7"/>
      <c r="FG128" s="7">
        <f t="shared" si="191"/>
        <v>0</v>
      </c>
      <c r="FH128" s="7">
        <f t="shared" si="155"/>
        <v>0</v>
      </c>
      <c r="FI128" s="7">
        <f t="shared" si="137"/>
        <v>0</v>
      </c>
      <c r="FJ128" s="7">
        <f t="shared" si="156"/>
        <v>0</v>
      </c>
      <c r="FL128" s="7">
        <f t="shared" si="182"/>
        <v>0</v>
      </c>
      <c r="FM128" s="7">
        <f t="shared" si="183"/>
        <v>0</v>
      </c>
      <c r="FN128" s="7">
        <f t="shared" si="184"/>
        <v>0</v>
      </c>
      <c r="FO128" s="7"/>
      <c r="FP128" s="7">
        <f t="shared" si="157"/>
        <v>0</v>
      </c>
      <c r="FQ128" s="7">
        <f>'Initial absorption'!$G128*FP128*$E128</f>
        <v>0</v>
      </c>
      <c r="FR128" s="7">
        <f t="shared" si="185"/>
        <v>0</v>
      </c>
      <c r="FS128" s="7">
        <f>'Initial absorption'!$M128*FR128*$I128</f>
        <v>0</v>
      </c>
      <c r="FT128" s="7"/>
      <c r="FU128" s="7">
        <f t="shared" si="186"/>
        <v>0</v>
      </c>
      <c r="FV128" s="7">
        <f t="shared" si="195"/>
        <v>0</v>
      </c>
      <c r="FW128" s="7">
        <f t="shared" si="138"/>
        <v>0</v>
      </c>
      <c r="FX128" s="7"/>
      <c r="FY128" s="7">
        <f>(1 - 'Initial absorption'!$M128)*FR128</f>
        <v>0</v>
      </c>
      <c r="FZ128" s="7">
        <f t="shared" si="187"/>
        <v>0</v>
      </c>
      <c r="GA128" s="7"/>
    </row>
    <row r="129" spans="3:183" x14ac:dyDescent="0.25">
      <c r="C129">
        <v>915</v>
      </c>
      <c r="D129">
        <f>'Input spectra'!B129</f>
        <v>0</v>
      </c>
      <c r="E129">
        <f>'Initial absorption'!I129</f>
        <v>0</v>
      </c>
      <c r="F129">
        <f>'Input spectra'!C129</f>
        <v>0</v>
      </c>
      <c r="G129">
        <f t="shared" si="158"/>
        <v>0</v>
      </c>
      <c r="H129">
        <f>'Input spectra'!D129</f>
        <v>0</v>
      </c>
      <c r="I129">
        <f>'Initial absorption'!O129</f>
        <v>0</v>
      </c>
      <c r="J129">
        <f>'Input spectra'!E129</f>
        <v>0</v>
      </c>
      <c r="K129">
        <f t="shared" si="159"/>
        <v>0</v>
      </c>
      <c r="M129">
        <f>'Reaching edge prob after ems 1'!$EZ130</f>
        <v>0.87856471937710023</v>
      </c>
      <c r="N129">
        <f>'Reaching edge prob after ems 2'!$EZ130</f>
        <v>0.87856471937710023</v>
      </c>
      <c r="O129">
        <f>1-EXP(-'Reaching edge prob after ems 1'!FC130*_k_in_ec_correction*($D129*_c1+'Input spectra'!S129))</f>
        <v>1.2401699873341721E-2</v>
      </c>
      <c r="P129">
        <f>1-EXP(-(_t-'Reaching edge prob after ems 1'!FC130)*_k_in_ec_correction*($D129*_c1+'Input spectra'!S129))</f>
        <v>1.2542755276662931E-2</v>
      </c>
      <c r="Q129">
        <f>1-EXP(-'Reaching edge prob after ems 2'!FC130*_k_in_ec_correction*($H129*_c2+'Input spectra'!S129))</f>
        <v>1.2401699873341721E-2</v>
      </c>
      <c r="R129">
        <f>1-EXP(-(_t-'Reaching edge prob after ems 2'!FC130)*_k_in_ec_correction*($H129*_c2+'Input spectra'!S129))</f>
        <v>1.2542755276662931E-2</v>
      </c>
      <c r="S129" s="16"/>
      <c r="T129" s="16"/>
      <c r="V129" s="7">
        <f t="shared" si="196"/>
        <v>0</v>
      </c>
      <c r="W129" s="7">
        <f t="shared" si="197"/>
        <v>0</v>
      </c>
      <c r="X129" s="7">
        <f t="shared" si="198"/>
        <v>0</v>
      </c>
      <c r="Y129" s="7">
        <f t="shared" si="139"/>
        <v>0</v>
      </c>
      <c r="Z129" s="7"/>
      <c r="AA129" s="7">
        <f t="shared" si="199"/>
        <v>0</v>
      </c>
      <c r="AB129" s="7">
        <f t="shared" si="200"/>
        <v>0</v>
      </c>
      <c r="AC129" s="7">
        <f t="shared" si="201"/>
        <v>0</v>
      </c>
      <c r="AD129" s="7">
        <f t="shared" si="140"/>
        <v>0</v>
      </c>
      <c r="AF129" s="7">
        <f t="shared" si="202"/>
        <v>0</v>
      </c>
      <c r="AG129" s="7">
        <f t="shared" si="160"/>
        <v>0</v>
      </c>
      <c r="AH129" s="7">
        <f t="shared" si="203"/>
        <v>0</v>
      </c>
      <c r="AI129" s="7"/>
      <c r="AJ129" s="7">
        <f t="shared" si="141"/>
        <v>0</v>
      </c>
      <c r="AK129" s="7">
        <f>'Initial absorption'!$G129*AJ129*$E129</f>
        <v>0</v>
      </c>
      <c r="AL129" s="7">
        <f t="shared" si="161"/>
        <v>0</v>
      </c>
      <c r="AM129" s="7">
        <f>'Initial absorption'!$M129*AL129*$I129</f>
        <v>0</v>
      </c>
      <c r="AN129" s="7"/>
      <c r="AO129" s="7">
        <f t="shared" si="204"/>
        <v>0</v>
      </c>
      <c r="AP129" s="7">
        <f t="shared" si="162"/>
        <v>0</v>
      </c>
      <c r="AQ129" s="7">
        <f t="shared" si="205"/>
        <v>0</v>
      </c>
      <c r="AR129" s="7"/>
      <c r="AS129" s="7">
        <f>(1 - 'Initial absorption'!$M129)*AL129</f>
        <v>0</v>
      </c>
      <c r="AT129" s="7">
        <f t="shared" si="163"/>
        <v>0</v>
      </c>
      <c r="AU129" s="7"/>
      <c r="BD129" s="7">
        <f t="shared" si="119"/>
        <v>0</v>
      </c>
      <c r="BE129" s="7">
        <f t="shared" si="120"/>
        <v>0</v>
      </c>
      <c r="BF129" s="7">
        <f t="shared" si="206"/>
        <v>0</v>
      </c>
      <c r="BG129" s="7">
        <f t="shared" si="142"/>
        <v>0</v>
      </c>
      <c r="BH129" s="7"/>
      <c r="BI129" s="7">
        <f t="shared" si="188"/>
        <v>0</v>
      </c>
      <c r="BJ129" s="7">
        <f t="shared" si="143"/>
        <v>0</v>
      </c>
      <c r="BK129" s="7">
        <f t="shared" si="122"/>
        <v>0</v>
      </c>
      <c r="BL129" s="7">
        <f t="shared" si="144"/>
        <v>0</v>
      </c>
      <c r="BN129" s="7">
        <f t="shared" si="164"/>
        <v>0</v>
      </c>
      <c r="BO129" s="7">
        <f t="shared" si="165"/>
        <v>0</v>
      </c>
      <c r="BP129" s="7">
        <f t="shared" si="166"/>
        <v>0</v>
      </c>
      <c r="BQ129" s="7"/>
      <c r="BR129" s="7">
        <f t="shared" si="145"/>
        <v>0</v>
      </c>
      <c r="BS129" s="7">
        <f>'Initial absorption'!$G129*BR129*$E129</f>
        <v>0</v>
      </c>
      <c r="BT129" s="7">
        <f t="shared" si="167"/>
        <v>0</v>
      </c>
      <c r="BU129" s="7">
        <f>'Initial absorption'!$M129*BT129*$I129</f>
        <v>0</v>
      </c>
      <c r="BV129" s="7"/>
      <c r="BW129" s="7">
        <f t="shared" si="168"/>
        <v>0</v>
      </c>
      <c r="BX129" s="7">
        <f t="shared" si="192"/>
        <v>0</v>
      </c>
      <c r="BY129" s="7">
        <f t="shared" si="123"/>
        <v>0</v>
      </c>
      <c r="BZ129" s="7"/>
      <c r="CA129" s="7">
        <f>(1 - 'Initial absorption'!$M129)*BT129</f>
        <v>0</v>
      </c>
      <c r="CB129" s="7">
        <f t="shared" si="169"/>
        <v>0</v>
      </c>
      <c r="CC129" s="7"/>
      <c r="CL129" s="7">
        <f t="shared" si="124"/>
        <v>0</v>
      </c>
      <c r="CM129" s="7">
        <f t="shared" si="125"/>
        <v>0</v>
      </c>
      <c r="CN129" s="7">
        <f t="shared" si="207"/>
        <v>0</v>
      </c>
      <c r="CO129" s="7">
        <f t="shared" si="146"/>
        <v>0</v>
      </c>
      <c r="CP129" s="7"/>
      <c r="CQ129" s="7">
        <f t="shared" si="189"/>
        <v>0</v>
      </c>
      <c r="CR129" s="7">
        <f t="shared" si="147"/>
        <v>0</v>
      </c>
      <c r="CS129" s="7">
        <f t="shared" si="127"/>
        <v>0</v>
      </c>
      <c r="CT129" s="7">
        <f t="shared" si="148"/>
        <v>0</v>
      </c>
      <c r="CV129" s="7">
        <f t="shared" si="170"/>
        <v>0</v>
      </c>
      <c r="CW129" s="7">
        <f t="shared" si="171"/>
        <v>0</v>
      </c>
      <c r="CX129" s="7">
        <f t="shared" si="172"/>
        <v>0</v>
      </c>
      <c r="CY129" s="7"/>
      <c r="CZ129" s="7">
        <f t="shared" si="149"/>
        <v>0</v>
      </c>
      <c r="DA129" s="7">
        <f>'Initial absorption'!$G129*CZ129*$E129</f>
        <v>0</v>
      </c>
      <c r="DB129" s="7">
        <f t="shared" si="173"/>
        <v>0</v>
      </c>
      <c r="DC129" s="7">
        <f>'Initial absorption'!$M129*DB129*$I129</f>
        <v>0</v>
      </c>
      <c r="DD129" s="7"/>
      <c r="DE129" s="7">
        <f t="shared" si="174"/>
        <v>0</v>
      </c>
      <c r="DF129" s="7">
        <f t="shared" si="193"/>
        <v>0</v>
      </c>
      <c r="DG129" s="7">
        <f t="shared" si="128"/>
        <v>0</v>
      </c>
      <c r="DH129" s="7"/>
      <c r="DI129" s="7">
        <f>(1 - 'Initial absorption'!$M129)*DB129</f>
        <v>0</v>
      </c>
      <c r="DJ129" s="7">
        <f t="shared" si="175"/>
        <v>0</v>
      </c>
      <c r="DK129" s="7"/>
      <c r="DT129" s="7">
        <f t="shared" si="129"/>
        <v>0</v>
      </c>
      <c r="DU129" s="7">
        <f t="shared" si="130"/>
        <v>0</v>
      </c>
      <c r="DV129" s="7">
        <f t="shared" si="208"/>
        <v>0</v>
      </c>
      <c r="DW129" s="7">
        <f t="shared" si="150"/>
        <v>0</v>
      </c>
      <c r="DX129" s="7"/>
      <c r="DY129" s="7">
        <f t="shared" si="190"/>
        <v>0</v>
      </c>
      <c r="DZ129" s="7">
        <f t="shared" si="151"/>
        <v>0</v>
      </c>
      <c r="EA129" s="7">
        <f t="shared" si="132"/>
        <v>0</v>
      </c>
      <c r="EB129" s="7">
        <f t="shared" si="152"/>
        <v>0</v>
      </c>
      <c r="ED129" s="7">
        <f t="shared" si="176"/>
        <v>0</v>
      </c>
      <c r="EE129" s="7">
        <f t="shared" si="177"/>
        <v>0</v>
      </c>
      <c r="EF129" s="7">
        <f t="shared" si="178"/>
        <v>0</v>
      </c>
      <c r="EG129" s="7"/>
      <c r="EH129" s="7">
        <f t="shared" si="153"/>
        <v>0</v>
      </c>
      <c r="EI129" s="7">
        <f>'Initial absorption'!$G129*EH129*$E129</f>
        <v>0</v>
      </c>
      <c r="EJ129" s="7">
        <f t="shared" si="179"/>
        <v>0</v>
      </c>
      <c r="EK129" s="7">
        <f>'Initial absorption'!$M129*EJ129*$I129</f>
        <v>0</v>
      </c>
      <c r="EL129" s="7"/>
      <c r="EM129" s="7">
        <f t="shared" si="180"/>
        <v>0</v>
      </c>
      <c r="EN129" s="7">
        <f t="shared" si="194"/>
        <v>0</v>
      </c>
      <c r="EO129" s="7">
        <f t="shared" si="133"/>
        <v>0</v>
      </c>
      <c r="EP129" s="7"/>
      <c r="EQ129" s="7">
        <f>(1 - 'Initial absorption'!$M129)*EJ129</f>
        <v>0</v>
      </c>
      <c r="ER129" s="7">
        <f t="shared" si="181"/>
        <v>0</v>
      </c>
      <c r="ES129" s="7"/>
      <c r="FB129" s="7">
        <f t="shared" si="134"/>
        <v>0</v>
      </c>
      <c r="FC129" s="7">
        <f t="shared" si="135"/>
        <v>0</v>
      </c>
      <c r="FD129" s="7">
        <f t="shared" si="209"/>
        <v>0</v>
      </c>
      <c r="FE129" s="7">
        <f t="shared" si="154"/>
        <v>0</v>
      </c>
      <c r="FF129" s="7"/>
      <c r="FG129" s="7">
        <f t="shared" si="191"/>
        <v>0</v>
      </c>
      <c r="FH129" s="7">
        <f t="shared" si="155"/>
        <v>0</v>
      </c>
      <c r="FI129" s="7">
        <f t="shared" si="137"/>
        <v>0</v>
      </c>
      <c r="FJ129" s="7">
        <f t="shared" si="156"/>
        <v>0</v>
      </c>
      <c r="FL129" s="7">
        <f t="shared" si="182"/>
        <v>0</v>
      </c>
      <c r="FM129" s="7">
        <f t="shared" si="183"/>
        <v>0</v>
      </c>
      <c r="FN129" s="7">
        <f t="shared" si="184"/>
        <v>0</v>
      </c>
      <c r="FO129" s="7"/>
      <c r="FP129" s="7">
        <f t="shared" si="157"/>
        <v>0</v>
      </c>
      <c r="FQ129" s="7">
        <f>'Initial absorption'!$G129*FP129*$E129</f>
        <v>0</v>
      </c>
      <c r="FR129" s="7">
        <f t="shared" si="185"/>
        <v>0</v>
      </c>
      <c r="FS129" s="7">
        <f>'Initial absorption'!$M129*FR129*$I129</f>
        <v>0</v>
      </c>
      <c r="FT129" s="7"/>
      <c r="FU129" s="7">
        <f t="shared" si="186"/>
        <v>0</v>
      </c>
      <c r="FV129" s="7">
        <f t="shared" si="195"/>
        <v>0</v>
      </c>
      <c r="FW129" s="7">
        <f t="shared" si="138"/>
        <v>0</v>
      </c>
      <c r="FX129" s="7"/>
      <c r="FY129" s="7">
        <f>(1 - 'Initial absorption'!$M129)*FR129</f>
        <v>0</v>
      </c>
      <c r="FZ129" s="7">
        <f t="shared" si="187"/>
        <v>0</v>
      </c>
      <c r="GA129" s="7"/>
    </row>
    <row r="130" spans="3:183" x14ac:dyDescent="0.25">
      <c r="C130">
        <v>920</v>
      </c>
      <c r="D130">
        <f>'Input spectra'!B130</f>
        <v>0</v>
      </c>
      <c r="E130">
        <f>'Initial absorption'!I130</f>
        <v>0</v>
      </c>
      <c r="F130">
        <f>'Input spectra'!C130</f>
        <v>0</v>
      </c>
      <c r="G130">
        <f t="shared" si="158"/>
        <v>0</v>
      </c>
      <c r="H130">
        <f>'Input spectra'!D130</f>
        <v>0</v>
      </c>
      <c r="I130">
        <f>'Initial absorption'!O130</f>
        <v>0</v>
      </c>
      <c r="J130">
        <f>'Input spectra'!E130</f>
        <v>0</v>
      </c>
      <c r="K130">
        <f t="shared" si="159"/>
        <v>0</v>
      </c>
      <c r="M130">
        <f>'Reaching edge prob after ems 1'!$EZ131</f>
        <v>0.87869143321929066</v>
      </c>
      <c r="N130">
        <f>'Reaching edge prob after ems 2'!$EZ131</f>
        <v>0.87869143321929066</v>
      </c>
      <c r="O130">
        <f>1-EXP(-'Reaching edge prob after ems 1'!FC131*_k_in_ec_correction*($D130*_c1+'Input spectra'!S130))</f>
        <v>1.2387563382676103E-2</v>
      </c>
      <c r="P130">
        <f>1-EXP(-(_t-'Reaching edge prob after ems 1'!FC131)*_k_in_ec_correction*($D130*_c1+'Input spectra'!S130))</f>
        <v>1.2528295572063919E-2</v>
      </c>
      <c r="Q130">
        <f>1-EXP(-'Reaching edge prob after ems 2'!FC131*_k_in_ec_correction*($H130*_c2+'Input spectra'!S130))</f>
        <v>1.2387563382676103E-2</v>
      </c>
      <c r="R130">
        <f>1-EXP(-(_t-'Reaching edge prob after ems 2'!FC131)*_k_in_ec_correction*($H130*_c2+'Input spectra'!S130))</f>
        <v>1.2528295572063919E-2</v>
      </c>
      <c r="S130" s="16"/>
      <c r="T130" s="16"/>
      <c r="V130" s="7">
        <f t="shared" ref="V130:V152" si="210">T$3*$G130*_ec_loss/2</f>
        <v>0</v>
      </c>
      <c r="W130" s="7">
        <f t="shared" ref="W130:W152" si="211">T$3*$G130*_ec_loss/2</f>
        <v>0</v>
      </c>
      <c r="X130" s="7">
        <f t="shared" ref="X130:X152" si="212">T$3*$G130*(1-_ec_loss)</f>
        <v>0</v>
      </c>
      <c r="Y130" s="7">
        <f t="shared" si="139"/>
        <v>0</v>
      </c>
      <c r="Z130" s="7"/>
      <c r="AA130" s="7">
        <f t="shared" ref="AA130:AA152" si="213">T$4*$K130*_ec_loss/2</f>
        <v>0</v>
      </c>
      <c r="AB130" s="7">
        <f t="shared" ref="AB130:AB152" si="214">T$4*$K130*_ec_loss/2</f>
        <v>0</v>
      </c>
      <c r="AC130" s="7">
        <f t="shared" ref="AC130:AC152" si="215">T$4*$K130*(1-_ec_loss)</f>
        <v>0</v>
      </c>
      <c r="AD130" s="7">
        <f t="shared" si="140"/>
        <v>0</v>
      </c>
      <c r="AF130" s="7">
        <f t="shared" ref="AF130:AF152" si="216">V130*$O130*$E130</f>
        <v>0</v>
      </c>
      <c r="AG130" s="7">
        <f t="shared" si="160"/>
        <v>0</v>
      </c>
      <c r="AH130" s="7">
        <f t="shared" ref="AH130:AH152" si="217">X130*(1-$M130)*$E130</f>
        <v>0</v>
      </c>
      <c r="AI130" s="7"/>
      <c r="AJ130" s="7">
        <f t="shared" si="141"/>
        <v>0</v>
      </c>
      <c r="AK130" s="7">
        <f>'Initial absorption'!$G130*AJ130*$E130</f>
        <v>0</v>
      </c>
      <c r="AL130" s="7">
        <f t="shared" si="161"/>
        <v>0</v>
      </c>
      <c r="AM130" s="7">
        <f>'Initial absorption'!$M130*AL130*$I130</f>
        <v>0</v>
      </c>
      <c r="AN130" s="7"/>
      <c r="AO130" s="7">
        <f t="shared" ref="AO130:AO152" si="218">AA130*$Q130*$I130</f>
        <v>0</v>
      </c>
      <c r="AP130" s="7">
        <f t="shared" si="162"/>
        <v>0</v>
      </c>
      <c r="AQ130" s="7">
        <f t="shared" ref="AQ130:AQ152" si="219">AC130*(1-$N130)*$I130</f>
        <v>0</v>
      </c>
      <c r="AR130" s="7"/>
      <c r="AS130" s="7">
        <f>(1 - 'Initial absorption'!$M130)*AL130</f>
        <v>0</v>
      </c>
      <c r="AT130" s="7">
        <f t="shared" si="163"/>
        <v>0</v>
      </c>
      <c r="AU130" s="7"/>
      <c r="BD130" s="7">
        <f t="shared" ref="BD130:BD193" si="220">BB$3*$G130*_ec_loss/2</f>
        <v>0</v>
      </c>
      <c r="BE130" s="7">
        <f t="shared" ref="BE130:BE193" si="221">BB$3*$G130*_ec_loss/2</f>
        <v>0</v>
      </c>
      <c r="BF130" s="7">
        <f t="shared" si="206"/>
        <v>0</v>
      </c>
      <c r="BG130" s="7">
        <f t="shared" si="142"/>
        <v>0</v>
      </c>
      <c r="BH130" s="7"/>
      <c r="BI130" s="7">
        <f t="shared" si="188"/>
        <v>0</v>
      </c>
      <c r="BJ130" s="7">
        <f t="shared" si="143"/>
        <v>0</v>
      </c>
      <c r="BK130" s="7">
        <f t="shared" ref="BK130:BK193" si="222">BB$4*$K130*(1-_ec_loss)</f>
        <v>0</v>
      </c>
      <c r="BL130" s="7">
        <f t="shared" si="144"/>
        <v>0</v>
      </c>
      <c r="BN130" s="7">
        <f t="shared" si="164"/>
        <v>0</v>
      </c>
      <c r="BO130" s="7">
        <f t="shared" si="165"/>
        <v>0</v>
      </c>
      <c r="BP130" s="7">
        <f t="shared" si="166"/>
        <v>0</v>
      </c>
      <c r="BQ130" s="7"/>
      <c r="BR130" s="7">
        <f t="shared" si="145"/>
        <v>0</v>
      </c>
      <c r="BS130" s="7">
        <f>'Initial absorption'!$G130*BR130*$E130</f>
        <v>0</v>
      </c>
      <c r="BT130" s="7">
        <f t="shared" si="167"/>
        <v>0</v>
      </c>
      <c r="BU130" s="7">
        <f>'Initial absorption'!$M130*BT130*$I130</f>
        <v>0</v>
      </c>
      <c r="BV130" s="7"/>
      <c r="BW130" s="7">
        <f t="shared" si="168"/>
        <v>0</v>
      </c>
      <c r="BX130" s="7">
        <f t="shared" si="192"/>
        <v>0</v>
      </c>
      <c r="BY130" s="7">
        <f t="shared" ref="BY130:BY193" si="223">BK130*(1-$N130)*$I130</f>
        <v>0</v>
      </c>
      <c r="BZ130" s="7"/>
      <c r="CA130" s="7">
        <f>(1 - 'Initial absorption'!$M130)*BT130</f>
        <v>0</v>
      </c>
      <c r="CB130" s="7">
        <f t="shared" si="169"/>
        <v>0</v>
      </c>
      <c r="CC130" s="7"/>
      <c r="CL130" s="7">
        <f t="shared" ref="CL130:CL193" si="224">CJ$3*$G130*_ec_loss/2</f>
        <v>0</v>
      </c>
      <c r="CM130" s="7">
        <f t="shared" ref="CM130:CM193" si="225">CJ$3*$G130*_ec_loss/2</f>
        <v>0</v>
      </c>
      <c r="CN130" s="7">
        <f t="shared" si="207"/>
        <v>0</v>
      </c>
      <c r="CO130" s="7">
        <f t="shared" si="146"/>
        <v>0</v>
      </c>
      <c r="CP130" s="7"/>
      <c r="CQ130" s="7">
        <f t="shared" si="189"/>
        <v>0</v>
      </c>
      <c r="CR130" s="7">
        <f t="shared" si="147"/>
        <v>0</v>
      </c>
      <c r="CS130" s="7">
        <f t="shared" ref="CS130:CS193" si="226">CJ$4*$K130*(1-_ec_loss)</f>
        <v>0</v>
      </c>
      <c r="CT130" s="7">
        <f t="shared" si="148"/>
        <v>0</v>
      </c>
      <c r="CV130" s="7">
        <f t="shared" si="170"/>
        <v>0</v>
      </c>
      <c r="CW130" s="7">
        <f t="shared" si="171"/>
        <v>0</v>
      </c>
      <c r="CX130" s="7">
        <f t="shared" si="172"/>
        <v>0</v>
      </c>
      <c r="CY130" s="7"/>
      <c r="CZ130" s="7">
        <f t="shared" si="149"/>
        <v>0</v>
      </c>
      <c r="DA130" s="7">
        <f>'Initial absorption'!$G130*CZ130*$E130</f>
        <v>0</v>
      </c>
      <c r="DB130" s="7">
        <f t="shared" si="173"/>
        <v>0</v>
      </c>
      <c r="DC130" s="7">
        <f>'Initial absorption'!$M130*DB130*$I130</f>
        <v>0</v>
      </c>
      <c r="DD130" s="7"/>
      <c r="DE130" s="7">
        <f t="shared" si="174"/>
        <v>0</v>
      </c>
      <c r="DF130" s="7">
        <f t="shared" si="193"/>
        <v>0</v>
      </c>
      <c r="DG130" s="7">
        <f t="shared" ref="DG130:DG193" si="227">CS130*(1-$N130)*$I130</f>
        <v>0</v>
      </c>
      <c r="DH130" s="7"/>
      <c r="DI130" s="7">
        <f>(1 - 'Initial absorption'!$M130)*DB130</f>
        <v>0</v>
      </c>
      <c r="DJ130" s="7">
        <f t="shared" si="175"/>
        <v>0</v>
      </c>
      <c r="DK130" s="7"/>
      <c r="DT130" s="7">
        <f t="shared" ref="DT130:DT193" si="228">DR$3*$G130*_ec_loss/2</f>
        <v>0</v>
      </c>
      <c r="DU130" s="7">
        <f t="shared" ref="DU130:DU193" si="229">DR$3*$G130*_ec_loss/2</f>
        <v>0</v>
      </c>
      <c r="DV130" s="7">
        <f t="shared" si="208"/>
        <v>0</v>
      </c>
      <c r="DW130" s="7">
        <f t="shared" si="150"/>
        <v>0</v>
      </c>
      <c r="DX130" s="7"/>
      <c r="DY130" s="7">
        <f t="shared" si="190"/>
        <v>0</v>
      </c>
      <c r="DZ130" s="7">
        <f t="shared" si="151"/>
        <v>0</v>
      </c>
      <c r="EA130" s="7">
        <f t="shared" ref="EA130:EA193" si="230">DR$4*$K130*(1-_ec_loss)</f>
        <v>0</v>
      </c>
      <c r="EB130" s="7">
        <f t="shared" si="152"/>
        <v>0</v>
      </c>
      <c r="ED130" s="7">
        <f t="shared" si="176"/>
        <v>0</v>
      </c>
      <c r="EE130" s="7">
        <f t="shared" si="177"/>
        <v>0</v>
      </c>
      <c r="EF130" s="7">
        <f t="shared" si="178"/>
        <v>0</v>
      </c>
      <c r="EG130" s="7"/>
      <c r="EH130" s="7">
        <f t="shared" si="153"/>
        <v>0</v>
      </c>
      <c r="EI130" s="7">
        <f>'Initial absorption'!$G130*EH130*$E130</f>
        <v>0</v>
      </c>
      <c r="EJ130" s="7">
        <f t="shared" si="179"/>
        <v>0</v>
      </c>
      <c r="EK130" s="7">
        <f>'Initial absorption'!$M130*EJ130*$I130</f>
        <v>0</v>
      </c>
      <c r="EL130" s="7"/>
      <c r="EM130" s="7">
        <f t="shared" si="180"/>
        <v>0</v>
      </c>
      <c r="EN130" s="7">
        <f t="shared" si="194"/>
        <v>0</v>
      </c>
      <c r="EO130" s="7">
        <f t="shared" ref="EO130:EO193" si="231">EA130*(1-$N130)*$I130</f>
        <v>0</v>
      </c>
      <c r="EP130" s="7"/>
      <c r="EQ130" s="7">
        <f>(1 - 'Initial absorption'!$M130)*EJ130</f>
        <v>0</v>
      </c>
      <c r="ER130" s="7">
        <f t="shared" si="181"/>
        <v>0</v>
      </c>
      <c r="ES130" s="7"/>
      <c r="FB130" s="7">
        <f t="shared" ref="FB130:FB193" si="232">EZ$3*$G130*_ec_loss/2</f>
        <v>0</v>
      </c>
      <c r="FC130" s="7">
        <f t="shared" ref="FC130:FC193" si="233">EZ$3*$G130*_ec_loss/2</f>
        <v>0</v>
      </c>
      <c r="FD130" s="7">
        <f t="shared" si="209"/>
        <v>0</v>
      </c>
      <c r="FE130" s="7">
        <f t="shared" si="154"/>
        <v>0</v>
      </c>
      <c r="FF130" s="7"/>
      <c r="FG130" s="7">
        <f t="shared" si="191"/>
        <v>0</v>
      </c>
      <c r="FH130" s="7">
        <f t="shared" si="155"/>
        <v>0</v>
      </c>
      <c r="FI130" s="7">
        <f t="shared" ref="FI130:FI193" si="234">EZ$4*$K130*(1-_ec_loss)</f>
        <v>0</v>
      </c>
      <c r="FJ130" s="7">
        <f t="shared" si="156"/>
        <v>0</v>
      </c>
      <c r="FL130" s="7">
        <f t="shared" si="182"/>
        <v>0</v>
      </c>
      <c r="FM130" s="7">
        <f t="shared" si="183"/>
        <v>0</v>
      </c>
      <c r="FN130" s="7">
        <f t="shared" si="184"/>
        <v>0</v>
      </c>
      <c r="FO130" s="7"/>
      <c r="FP130" s="7">
        <f t="shared" si="157"/>
        <v>0</v>
      </c>
      <c r="FQ130" s="7">
        <f>'Initial absorption'!$G130*FP130*$E130</f>
        <v>0</v>
      </c>
      <c r="FR130" s="7">
        <f t="shared" si="185"/>
        <v>0</v>
      </c>
      <c r="FS130" s="7">
        <f>'Initial absorption'!$M130*FR130*$I130</f>
        <v>0</v>
      </c>
      <c r="FT130" s="7"/>
      <c r="FU130" s="7">
        <f t="shared" si="186"/>
        <v>0</v>
      </c>
      <c r="FV130" s="7">
        <f t="shared" si="195"/>
        <v>0</v>
      </c>
      <c r="FW130" s="7">
        <f t="shared" ref="FW130:FW193" si="235">FI130*(1-$N130)*$I130</f>
        <v>0</v>
      </c>
      <c r="FX130" s="7"/>
      <c r="FY130" s="7">
        <f>(1 - 'Initial absorption'!$M130)*FR130</f>
        <v>0</v>
      </c>
      <c r="FZ130" s="7">
        <f t="shared" si="187"/>
        <v>0</v>
      </c>
      <c r="GA130" s="7"/>
    </row>
    <row r="131" spans="3:183" x14ac:dyDescent="0.25">
      <c r="C131">
        <v>925</v>
      </c>
      <c r="D131">
        <f>'Input spectra'!B131</f>
        <v>0</v>
      </c>
      <c r="E131">
        <f>'Initial absorption'!I131</f>
        <v>0</v>
      </c>
      <c r="F131">
        <f>'Input spectra'!C131</f>
        <v>0</v>
      </c>
      <c r="G131">
        <f t="shared" si="158"/>
        <v>0</v>
      </c>
      <c r="H131">
        <f>'Input spectra'!D131</f>
        <v>0</v>
      </c>
      <c r="I131">
        <f>'Initial absorption'!O131</f>
        <v>0</v>
      </c>
      <c r="J131">
        <f>'Input spectra'!E131</f>
        <v>0</v>
      </c>
      <c r="K131">
        <f t="shared" si="159"/>
        <v>0</v>
      </c>
      <c r="M131">
        <f>'Reaching edge prob after ems 1'!$EZ132</f>
        <v>0.87881817549399588</v>
      </c>
      <c r="N131">
        <f>'Reaching edge prob after ems 2'!$EZ132</f>
        <v>0.87881817549399588</v>
      </c>
      <c r="O131">
        <f>1-EXP(-'Reaching edge prob after ems 1'!FC132*_k_in_ec_correction*($D131*_c1+'Input spectra'!S131))</f>
        <v>1.237342650194273E-2</v>
      </c>
      <c r="P131">
        <f>1-EXP(-(_t-'Reaching edge prob after ems 1'!FC132)*_k_in_ec_correction*($D131*_c1+'Input spectra'!S131))</f>
        <v>1.2513835843417254E-2</v>
      </c>
      <c r="Q131">
        <f>1-EXP(-'Reaching edge prob after ems 2'!FC132*_k_in_ec_correction*($H131*_c2+'Input spectra'!S131))</f>
        <v>1.237342650194273E-2</v>
      </c>
      <c r="R131">
        <f>1-EXP(-(_t-'Reaching edge prob after ems 2'!FC132)*_k_in_ec_correction*($H131*_c2+'Input spectra'!S131))</f>
        <v>1.2513835843417254E-2</v>
      </c>
      <c r="S131" s="16"/>
      <c r="T131" s="16"/>
      <c r="V131" s="7">
        <f t="shared" si="210"/>
        <v>0</v>
      </c>
      <c r="W131" s="7">
        <f t="shared" si="211"/>
        <v>0</v>
      </c>
      <c r="X131" s="7">
        <f t="shared" si="212"/>
        <v>0</v>
      </c>
      <c r="Y131" s="7">
        <f t="shared" ref="Y131:Y152" si="236">X131*$M131</f>
        <v>0</v>
      </c>
      <c r="Z131" s="7"/>
      <c r="AA131" s="7">
        <f t="shared" si="213"/>
        <v>0</v>
      </c>
      <c r="AB131" s="7">
        <f t="shared" si="214"/>
        <v>0</v>
      </c>
      <c r="AC131" s="7">
        <f t="shared" si="215"/>
        <v>0</v>
      </c>
      <c r="AD131" s="7">
        <f t="shared" ref="AD131:AD152" si="237">AC131*$N131</f>
        <v>0</v>
      </c>
      <c r="AF131" s="7">
        <f t="shared" si="216"/>
        <v>0</v>
      </c>
      <c r="AG131" s="7">
        <f t="shared" si="160"/>
        <v>0</v>
      </c>
      <c r="AH131" s="7">
        <f t="shared" si="217"/>
        <v>0</v>
      </c>
      <c r="AI131" s="7"/>
      <c r="AJ131" s="7">
        <f t="shared" ref="AJ131:AJ152" si="238">(1 - $Q131)*AA131</f>
        <v>0</v>
      </c>
      <c r="AK131" s="7">
        <f>'Initial absorption'!$G131*AJ131*$E131</f>
        <v>0</v>
      </c>
      <c r="AL131" s="7">
        <f t="shared" si="161"/>
        <v>0</v>
      </c>
      <c r="AM131" s="7">
        <f>'Initial absorption'!$M131*AL131*$I131</f>
        <v>0</v>
      </c>
      <c r="AN131" s="7"/>
      <c r="AO131" s="7">
        <f t="shared" si="218"/>
        <v>0</v>
      </c>
      <c r="AP131" s="7">
        <f t="shared" si="162"/>
        <v>0</v>
      </c>
      <c r="AQ131" s="7">
        <f t="shared" si="219"/>
        <v>0</v>
      </c>
      <c r="AR131" s="7"/>
      <c r="AS131" s="7">
        <f>(1 - 'Initial absorption'!$M131)*AL131</f>
        <v>0</v>
      </c>
      <c r="AT131" s="7">
        <f t="shared" si="163"/>
        <v>0</v>
      </c>
      <c r="AU131" s="7"/>
      <c r="BD131" s="7">
        <f t="shared" si="220"/>
        <v>0</v>
      </c>
      <c r="BE131" s="7">
        <f t="shared" si="221"/>
        <v>0</v>
      </c>
      <c r="BF131" s="7">
        <f t="shared" si="206"/>
        <v>0</v>
      </c>
      <c r="BG131" s="7">
        <f t="shared" ref="BG131:BG194" si="239">BF131*$M131</f>
        <v>0</v>
      </c>
      <c r="BH131" s="7"/>
      <c r="BI131" s="7">
        <f t="shared" si="188"/>
        <v>0</v>
      </c>
      <c r="BJ131" s="7">
        <f t="shared" ref="BJ131:BJ194" si="240">BB$4*$K131*_ec_loss/2</f>
        <v>0</v>
      </c>
      <c r="BK131" s="7">
        <f t="shared" si="222"/>
        <v>0</v>
      </c>
      <c r="BL131" s="7">
        <f t="shared" ref="BL131:BL194" si="241">BK131*$N131</f>
        <v>0</v>
      </c>
      <c r="BN131" s="7">
        <f t="shared" si="164"/>
        <v>0</v>
      </c>
      <c r="BO131" s="7">
        <f t="shared" si="165"/>
        <v>0</v>
      </c>
      <c r="BP131" s="7">
        <f t="shared" si="166"/>
        <v>0</v>
      </c>
      <c r="BQ131" s="7"/>
      <c r="BR131" s="7">
        <f t="shared" ref="BR131:BR194" si="242">(1 - $Q131)*BI131</f>
        <v>0</v>
      </c>
      <c r="BS131" s="7">
        <f>'Initial absorption'!$G131*BR131*$E131</f>
        <v>0</v>
      </c>
      <c r="BT131" s="7">
        <f t="shared" si="167"/>
        <v>0</v>
      </c>
      <c r="BU131" s="7">
        <f>'Initial absorption'!$M131*BT131*$I131</f>
        <v>0</v>
      </c>
      <c r="BV131" s="7"/>
      <c r="BW131" s="7">
        <f t="shared" si="168"/>
        <v>0</v>
      </c>
      <c r="BX131" s="7">
        <f t="shared" si="192"/>
        <v>0</v>
      </c>
      <c r="BY131" s="7">
        <f t="shared" si="223"/>
        <v>0</v>
      </c>
      <c r="BZ131" s="7"/>
      <c r="CA131" s="7">
        <f>(1 - 'Initial absorption'!$M131)*BT131</f>
        <v>0</v>
      </c>
      <c r="CB131" s="7">
        <f t="shared" si="169"/>
        <v>0</v>
      </c>
      <c r="CC131" s="7"/>
      <c r="CL131" s="7">
        <f t="shared" si="224"/>
        <v>0</v>
      </c>
      <c r="CM131" s="7">
        <f t="shared" si="225"/>
        <v>0</v>
      </c>
      <c r="CN131" s="7">
        <f t="shared" si="207"/>
        <v>0</v>
      </c>
      <c r="CO131" s="7">
        <f t="shared" ref="CO131:CO194" si="243">CN131*$M131</f>
        <v>0</v>
      </c>
      <c r="CP131" s="7"/>
      <c r="CQ131" s="7">
        <f t="shared" si="189"/>
        <v>0</v>
      </c>
      <c r="CR131" s="7">
        <f t="shared" ref="CR131:CR194" si="244">CJ$4*$K131*_ec_loss/2</f>
        <v>0</v>
      </c>
      <c r="CS131" s="7">
        <f t="shared" si="226"/>
        <v>0</v>
      </c>
      <c r="CT131" s="7">
        <f t="shared" ref="CT131:CT194" si="245">CS131*$N131</f>
        <v>0</v>
      </c>
      <c r="CV131" s="7">
        <f t="shared" si="170"/>
        <v>0</v>
      </c>
      <c r="CW131" s="7">
        <f t="shared" si="171"/>
        <v>0</v>
      </c>
      <c r="CX131" s="7">
        <f t="shared" si="172"/>
        <v>0</v>
      </c>
      <c r="CY131" s="7"/>
      <c r="CZ131" s="7">
        <f t="shared" ref="CZ131:CZ194" si="246">(1 - $Q131)*CQ131</f>
        <v>0</v>
      </c>
      <c r="DA131" s="7">
        <f>'Initial absorption'!$G131*CZ131*$E131</f>
        <v>0</v>
      </c>
      <c r="DB131" s="7">
        <f t="shared" si="173"/>
        <v>0</v>
      </c>
      <c r="DC131" s="7">
        <f>'Initial absorption'!$M131*DB131*$I131</f>
        <v>0</v>
      </c>
      <c r="DD131" s="7"/>
      <c r="DE131" s="7">
        <f t="shared" si="174"/>
        <v>0</v>
      </c>
      <c r="DF131" s="7">
        <f t="shared" si="193"/>
        <v>0</v>
      </c>
      <c r="DG131" s="7">
        <f t="shared" si="227"/>
        <v>0</v>
      </c>
      <c r="DH131" s="7"/>
      <c r="DI131" s="7">
        <f>(1 - 'Initial absorption'!$M131)*DB131</f>
        <v>0</v>
      </c>
      <c r="DJ131" s="7">
        <f t="shared" si="175"/>
        <v>0</v>
      </c>
      <c r="DK131" s="7"/>
      <c r="DT131" s="7">
        <f t="shared" si="228"/>
        <v>0</v>
      </c>
      <c r="DU131" s="7">
        <f t="shared" si="229"/>
        <v>0</v>
      </c>
      <c r="DV131" s="7">
        <f t="shared" si="208"/>
        <v>0</v>
      </c>
      <c r="DW131" s="7">
        <f t="shared" ref="DW131:DW194" si="247">DV131*$M131</f>
        <v>0</v>
      </c>
      <c r="DX131" s="7"/>
      <c r="DY131" s="7">
        <f t="shared" si="190"/>
        <v>0</v>
      </c>
      <c r="DZ131" s="7">
        <f t="shared" ref="DZ131:DZ194" si="248">DR$4*$K131*_ec_loss/2</f>
        <v>0</v>
      </c>
      <c r="EA131" s="7">
        <f t="shared" si="230"/>
        <v>0</v>
      </c>
      <c r="EB131" s="7">
        <f t="shared" ref="EB131:EB194" si="249">EA131*$N131</f>
        <v>0</v>
      </c>
      <c r="ED131" s="7">
        <f t="shared" si="176"/>
        <v>0</v>
      </c>
      <c r="EE131" s="7">
        <f t="shared" si="177"/>
        <v>0</v>
      </c>
      <c r="EF131" s="7">
        <f t="shared" si="178"/>
        <v>0</v>
      </c>
      <c r="EG131" s="7"/>
      <c r="EH131" s="7">
        <f t="shared" ref="EH131:EH194" si="250">(1 - $Q131)*DY131</f>
        <v>0</v>
      </c>
      <c r="EI131" s="7">
        <f>'Initial absorption'!$G131*EH131*$E131</f>
        <v>0</v>
      </c>
      <c r="EJ131" s="7">
        <f t="shared" si="179"/>
        <v>0</v>
      </c>
      <c r="EK131" s="7">
        <f>'Initial absorption'!$M131*EJ131*$I131</f>
        <v>0</v>
      </c>
      <c r="EL131" s="7"/>
      <c r="EM131" s="7">
        <f t="shared" si="180"/>
        <v>0</v>
      </c>
      <c r="EN131" s="7">
        <f t="shared" si="194"/>
        <v>0</v>
      </c>
      <c r="EO131" s="7">
        <f t="shared" si="231"/>
        <v>0</v>
      </c>
      <c r="EP131" s="7"/>
      <c r="EQ131" s="7">
        <f>(1 - 'Initial absorption'!$M131)*EJ131</f>
        <v>0</v>
      </c>
      <c r="ER131" s="7">
        <f t="shared" si="181"/>
        <v>0</v>
      </c>
      <c r="ES131" s="7"/>
      <c r="FB131" s="7">
        <f t="shared" si="232"/>
        <v>0</v>
      </c>
      <c r="FC131" s="7">
        <f t="shared" si="233"/>
        <v>0</v>
      </c>
      <c r="FD131" s="7">
        <f t="shared" si="209"/>
        <v>0</v>
      </c>
      <c r="FE131" s="7">
        <f t="shared" ref="FE131:FE194" si="251">FD131*$M131</f>
        <v>0</v>
      </c>
      <c r="FF131" s="7"/>
      <c r="FG131" s="7">
        <f t="shared" si="191"/>
        <v>0</v>
      </c>
      <c r="FH131" s="7">
        <f t="shared" ref="FH131:FH194" si="252">EZ$4*$K131*_ec_loss/2</f>
        <v>0</v>
      </c>
      <c r="FI131" s="7">
        <f t="shared" si="234"/>
        <v>0</v>
      </c>
      <c r="FJ131" s="7">
        <f t="shared" ref="FJ131:FJ194" si="253">FI131*$N131</f>
        <v>0</v>
      </c>
      <c r="FL131" s="7">
        <f t="shared" si="182"/>
        <v>0</v>
      </c>
      <c r="FM131" s="7">
        <f t="shared" si="183"/>
        <v>0</v>
      </c>
      <c r="FN131" s="7">
        <f t="shared" si="184"/>
        <v>0</v>
      </c>
      <c r="FO131" s="7"/>
      <c r="FP131" s="7">
        <f t="shared" ref="FP131:FP194" si="254">(1 - $Q131)*FG131</f>
        <v>0</v>
      </c>
      <c r="FQ131" s="7">
        <f>'Initial absorption'!$G131*FP131*$E131</f>
        <v>0</v>
      </c>
      <c r="FR131" s="7">
        <f t="shared" si="185"/>
        <v>0</v>
      </c>
      <c r="FS131" s="7">
        <f>'Initial absorption'!$M131*FR131*$I131</f>
        <v>0</v>
      </c>
      <c r="FT131" s="7"/>
      <c r="FU131" s="7">
        <f t="shared" si="186"/>
        <v>0</v>
      </c>
      <c r="FV131" s="7">
        <f t="shared" si="195"/>
        <v>0</v>
      </c>
      <c r="FW131" s="7">
        <f t="shared" si="235"/>
        <v>0</v>
      </c>
      <c r="FX131" s="7"/>
      <c r="FY131" s="7">
        <f>(1 - 'Initial absorption'!$M131)*FR131</f>
        <v>0</v>
      </c>
      <c r="FZ131" s="7">
        <f t="shared" si="187"/>
        <v>0</v>
      </c>
      <c r="GA131" s="7"/>
    </row>
    <row r="132" spans="3:183" x14ac:dyDescent="0.25">
      <c r="C132">
        <v>930</v>
      </c>
      <c r="D132">
        <f>'Input spectra'!B132</f>
        <v>0</v>
      </c>
      <c r="E132">
        <f>'Initial absorption'!I132</f>
        <v>0</v>
      </c>
      <c r="F132">
        <f>'Input spectra'!C132</f>
        <v>0</v>
      </c>
      <c r="G132">
        <f t="shared" ref="G132:G182" si="255">F132/SUM($F$2:$F$182)</f>
        <v>0</v>
      </c>
      <c r="H132">
        <f>'Input spectra'!D132</f>
        <v>0</v>
      </c>
      <c r="I132">
        <f>'Initial absorption'!O132</f>
        <v>0</v>
      </c>
      <c r="J132">
        <f>'Input spectra'!E132</f>
        <v>0</v>
      </c>
      <c r="K132">
        <f t="shared" ref="K132:K182" si="256">J132/SUM($J$2:$J$182)</f>
        <v>0</v>
      </c>
      <c r="M132">
        <f>'Reaching edge prob after ems 1'!$EZ133</f>
        <v>0.87894494620916697</v>
      </c>
      <c r="N132">
        <f>'Reaching edge prob after ems 2'!$EZ133</f>
        <v>0.87894494620916697</v>
      </c>
      <c r="O132">
        <f>1-EXP(-'Reaching edge prob after ems 1'!FC133*_k_in_ec_correction*($D132*_c1+'Input spectra'!S132))</f>
        <v>1.2359289231130721E-2</v>
      </c>
      <c r="P132">
        <f>1-EXP(-(_t-'Reaching edge prob after ems 1'!FC133)*_k_in_ec_correction*($D132*_c1+'Input spectra'!S132))</f>
        <v>1.2499376090728154E-2</v>
      </c>
      <c r="Q132">
        <f>1-EXP(-'Reaching edge prob after ems 2'!FC133*_k_in_ec_correction*($H132*_c2+'Input spectra'!S132))</f>
        <v>1.2359289231130721E-2</v>
      </c>
      <c r="R132">
        <f>1-EXP(-(_t-'Reaching edge prob after ems 2'!FC133)*_k_in_ec_correction*($H132*_c2+'Input spectra'!S132))</f>
        <v>1.2499376090728154E-2</v>
      </c>
      <c r="S132" s="16"/>
      <c r="T132" s="16"/>
      <c r="V132" s="7">
        <f t="shared" si="210"/>
        <v>0</v>
      </c>
      <c r="W132" s="7">
        <f t="shared" si="211"/>
        <v>0</v>
      </c>
      <c r="X132" s="7">
        <f t="shared" si="212"/>
        <v>0</v>
      </c>
      <c r="Y132" s="7">
        <f t="shared" si="236"/>
        <v>0</v>
      </c>
      <c r="Z132" s="7"/>
      <c r="AA132" s="7">
        <f t="shared" si="213"/>
        <v>0</v>
      </c>
      <c r="AB132" s="7">
        <f t="shared" si="214"/>
        <v>0</v>
      </c>
      <c r="AC132" s="7">
        <f t="shared" si="215"/>
        <v>0</v>
      </c>
      <c r="AD132" s="7">
        <f t="shared" si="237"/>
        <v>0</v>
      </c>
      <c r="AF132" s="7">
        <f t="shared" si="216"/>
        <v>0</v>
      </c>
      <c r="AG132" s="7">
        <f t="shared" ref="AG132:AG152" si="257">W132*$P132*$E132</f>
        <v>0</v>
      </c>
      <c r="AH132" s="7">
        <f t="shared" si="217"/>
        <v>0</v>
      </c>
      <c r="AI132" s="7"/>
      <c r="AJ132" s="7">
        <f t="shared" si="238"/>
        <v>0</v>
      </c>
      <c r="AK132" s="7">
        <f>'Initial absorption'!$G132*AJ132*$E132</f>
        <v>0</v>
      </c>
      <c r="AL132" s="7">
        <f t="shared" ref="AL132:AL152" si="258">W132*(1-$P132)</f>
        <v>0</v>
      </c>
      <c r="AM132" s="7">
        <f>'Initial absorption'!$M132*AL132*$I132</f>
        <v>0</v>
      </c>
      <c r="AN132" s="7"/>
      <c r="AO132" s="7">
        <f t="shared" si="218"/>
        <v>0</v>
      </c>
      <c r="AP132" s="7">
        <f t="shared" ref="AP132:AP152" si="259">AB132*$R132*$I132</f>
        <v>0</v>
      </c>
      <c r="AQ132" s="7">
        <f t="shared" si="219"/>
        <v>0</v>
      </c>
      <c r="AR132" s="7"/>
      <c r="AS132" s="7">
        <f>(1 - 'Initial absorption'!$M132)*AL132</f>
        <v>0</v>
      </c>
      <c r="AT132" s="7">
        <f t="shared" ref="AT132:AT195" si="260">AB132*(1-$R132)</f>
        <v>0</v>
      </c>
      <c r="AU132" s="7"/>
      <c r="BD132" s="7">
        <f t="shared" si="220"/>
        <v>0</v>
      </c>
      <c r="BE132" s="7">
        <f t="shared" si="221"/>
        <v>0</v>
      </c>
      <c r="BF132" s="7">
        <f t="shared" si="206"/>
        <v>0</v>
      </c>
      <c r="BG132" s="7">
        <f t="shared" si="239"/>
        <v>0</v>
      </c>
      <c r="BH132" s="7"/>
      <c r="BI132" s="7">
        <f t="shared" si="188"/>
        <v>0</v>
      </c>
      <c r="BJ132" s="7">
        <f t="shared" si="240"/>
        <v>0</v>
      </c>
      <c r="BK132" s="7">
        <f t="shared" si="222"/>
        <v>0</v>
      </c>
      <c r="BL132" s="7">
        <f t="shared" si="241"/>
        <v>0</v>
      </c>
      <c r="BN132" s="7">
        <f t="shared" ref="BN132:BN195" si="261">BD132*$O132*$E132</f>
        <v>0</v>
      </c>
      <c r="BO132" s="7">
        <f t="shared" ref="BO132:BO195" si="262">BE132*$P132*$E132</f>
        <v>0</v>
      </c>
      <c r="BP132" s="7">
        <f t="shared" ref="BP132:BP195" si="263">BF132*(1-$M132)*$E132</f>
        <v>0</v>
      </c>
      <c r="BQ132" s="7"/>
      <c r="BR132" s="7">
        <f t="shared" si="242"/>
        <v>0</v>
      </c>
      <c r="BS132" s="7">
        <f>'Initial absorption'!$G132*BR132*$E132</f>
        <v>0</v>
      </c>
      <c r="BT132" s="7">
        <f t="shared" ref="BT132:BT195" si="264">BE132*(1-$P132)</f>
        <v>0</v>
      </c>
      <c r="BU132" s="7">
        <f>'Initial absorption'!$M132*BT132*$I132</f>
        <v>0</v>
      </c>
      <c r="BV132" s="7"/>
      <c r="BW132" s="7">
        <f t="shared" ref="BW132:BW195" si="265">BI132*$Q132*$I132</f>
        <v>0</v>
      </c>
      <c r="BX132" s="7">
        <f t="shared" si="192"/>
        <v>0</v>
      </c>
      <c r="BY132" s="7">
        <f t="shared" si="223"/>
        <v>0</v>
      </c>
      <c r="BZ132" s="7"/>
      <c r="CA132" s="7">
        <f>(1 - 'Initial absorption'!$M132)*BT132</f>
        <v>0</v>
      </c>
      <c r="CB132" s="7">
        <f t="shared" ref="CB132:CB195" si="266">BJ132*(1-$R132)</f>
        <v>0</v>
      </c>
      <c r="CC132" s="7"/>
      <c r="CL132" s="7">
        <f t="shared" si="224"/>
        <v>0</v>
      </c>
      <c r="CM132" s="7">
        <f t="shared" si="225"/>
        <v>0</v>
      </c>
      <c r="CN132" s="7">
        <f t="shared" si="207"/>
        <v>0</v>
      </c>
      <c r="CO132" s="7">
        <f t="shared" si="243"/>
        <v>0</v>
      </c>
      <c r="CP132" s="7"/>
      <c r="CQ132" s="7">
        <f t="shared" si="189"/>
        <v>0</v>
      </c>
      <c r="CR132" s="7">
        <f t="shared" si="244"/>
        <v>0</v>
      </c>
      <c r="CS132" s="7">
        <f t="shared" si="226"/>
        <v>0</v>
      </c>
      <c r="CT132" s="7">
        <f t="shared" si="245"/>
        <v>0</v>
      </c>
      <c r="CV132" s="7">
        <f t="shared" ref="CV132:CV195" si="267">CL132*$O132*$E132</f>
        <v>0</v>
      </c>
      <c r="CW132" s="7">
        <f t="shared" ref="CW132:CW195" si="268">CM132*$P132*$E132</f>
        <v>0</v>
      </c>
      <c r="CX132" s="7">
        <f t="shared" ref="CX132:CX195" si="269">CN132*(1-$M132)*$E132</f>
        <v>0</v>
      </c>
      <c r="CY132" s="7"/>
      <c r="CZ132" s="7">
        <f t="shared" si="246"/>
        <v>0</v>
      </c>
      <c r="DA132" s="7">
        <f>'Initial absorption'!$G132*CZ132*$E132</f>
        <v>0</v>
      </c>
      <c r="DB132" s="7">
        <f t="shared" ref="DB132:DB195" si="270">CM132*(1-$P132)</f>
        <v>0</v>
      </c>
      <c r="DC132" s="7">
        <f>'Initial absorption'!$M132*DB132*$I132</f>
        <v>0</v>
      </c>
      <c r="DD132" s="7"/>
      <c r="DE132" s="7">
        <f t="shared" ref="DE132:DE195" si="271">CQ132*$Q132*$I132</f>
        <v>0</v>
      </c>
      <c r="DF132" s="7">
        <f t="shared" si="193"/>
        <v>0</v>
      </c>
      <c r="DG132" s="7">
        <f t="shared" si="227"/>
        <v>0</v>
      </c>
      <c r="DH132" s="7"/>
      <c r="DI132" s="7">
        <f>(1 - 'Initial absorption'!$M132)*DB132</f>
        <v>0</v>
      </c>
      <c r="DJ132" s="7">
        <f t="shared" ref="DJ132:DJ195" si="272">CR132*(1-$R132)</f>
        <v>0</v>
      </c>
      <c r="DK132" s="7"/>
      <c r="DT132" s="7">
        <f t="shared" si="228"/>
        <v>0</v>
      </c>
      <c r="DU132" s="7">
        <f t="shared" si="229"/>
        <v>0</v>
      </c>
      <c r="DV132" s="7">
        <f t="shared" si="208"/>
        <v>0</v>
      </c>
      <c r="DW132" s="7">
        <f t="shared" si="247"/>
        <v>0</v>
      </c>
      <c r="DX132" s="7"/>
      <c r="DY132" s="7">
        <f t="shared" si="190"/>
        <v>0</v>
      </c>
      <c r="DZ132" s="7">
        <f t="shared" si="248"/>
        <v>0</v>
      </c>
      <c r="EA132" s="7">
        <f t="shared" si="230"/>
        <v>0</v>
      </c>
      <c r="EB132" s="7">
        <f t="shared" si="249"/>
        <v>0</v>
      </c>
      <c r="ED132" s="7">
        <f t="shared" ref="ED132:ED195" si="273">DT132*$O132*$E132</f>
        <v>0</v>
      </c>
      <c r="EE132" s="7">
        <f t="shared" ref="EE132:EE195" si="274">DU132*$P132*$E132</f>
        <v>0</v>
      </c>
      <c r="EF132" s="7">
        <f t="shared" ref="EF132:EF195" si="275">DV132*(1-$M132)*$E132</f>
        <v>0</v>
      </c>
      <c r="EG132" s="7"/>
      <c r="EH132" s="7">
        <f t="shared" si="250"/>
        <v>0</v>
      </c>
      <c r="EI132" s="7">
        <f>'Initial absorption'!$G132*EH132*$E132</f>
        <v>0</v>
      </c>
      <c r="EJ132" s="7">
        <f t="shared" ref="EJ132:EJ195" si="276">DU132*(1-$P132)</f>
        <v>0</v>
      </c>
      <c r="EK132" s="7">
        <f>'Initial absorption'!$M132*EJ132*$I132</f>
        <v>0</v>
      </c>
      <c r="EL132" s="7"/>
      <c r="EM132" s="7">
        <f t="shared" ref="EM132:EM195" si="277">DY132*$Q132*$I132</f>
        <v>0</v>
      </c>
      <c r="EN132" s="7">
        <f t="shared" si="194"/>
        <v>0</v>
      </c>
      <c r="EO132" s="7">
        <f t="shared" si="231"/>
        <v>0</v>
      </c>
      <c r="EP132" s="7"/>
      <c r="EQ132" s="7">
        <f>(1 - 'Initial absorption'!$M132)*EJ132</f>
        <v>0</v>
      </c>
      <c r="ER132" s="7">
        <f t="shared" ref="ER132:ER195" si="278">DZ132*(1-$R132)</f>
        <v>0</v>
      </c>
      <c r="ES132" s="7"/>
      <c r="FB132" s="7">
        <f t="shared" si="232"/>
        <v>0</v>
      </c>
      <c r="FC132" s="7">
        <f t="shared" si="233"/>
        <v>0</v>
      </c>
      <c r="FD132" s="7">
        <f t="shared" si="209"/>
        <v>0</v>
      </c>
      <c r="FE132" s="7">
        <f t="shared" si="251"/>
        <v>0</v>
      </c>
      <c r="FF132" s="7"/>
      <c r="FG132" s="7">
        <f t="shared" si="191"/>
        <v>0</v>
      </c>
      <c r="FH132" s="7">
        <f t="shared" si="252"/>
        <v>0</v>
      </c>
      <c r="FI132" s="7">
        <f t="shared" si="234"/>
        <v>0</v>
      </c>
      <c r="FJ132" s="7">
        <f t="shared" si="253"/>
        <v>0</v>
      </c>
      <c r="FL132" s="7">
        <f t="shared" ref="FL132:FL195" si="279">FB132*$O132*$E132</f>
        <v>0</v>
      </c>
      <c r="FM132" s="7">
        <f t="shared" ref="FM132:FM195" si="280">FC132*$P132*$E132</f>
        <v>0</v>
      </c>
      <c r="FN132" s="7">
        <f t="shared" ref="FN132:FN195" si="281">FD132*(1-$M132)*$E132</f>
        <v>0</v>
      </c>
      <c r="FO132" s="7"/>
      <c r="FP132" s="7">
        <f t="shared" si="254"/>
        <v>0</v>
      </c>
      <c r="FQ132" s="7">
        <f>'Initial absorption'!$G132*FP132*$E132</f>
        <v>0</v>
      </c>
      <c r="FR132" s="7">
        <f t="shared" ref="FR132:FR195" si="282">FC132*(1-$P132)</f>
        <v>0</v>
      </c>
      <c r="FS132" s="7">
        <f>'Initial absorption'!$M132*FR132*$I132</f>
        <v>0</v>
      </c>
      <c r="FT132" s="7"/>
      <c r="FU132" s="7">
        <f t="shared" ref="FU132:FU195" si="283">FG132*$Q132*$I132</f>
        <v>0</v>
      </c>
      <c r="FV132" s="7">
        <f t="shared" si="195"/>
        <v>0</v>
      </c>
      <c r="FW132" s="7">
        <f t="shared" si="235"/>
        <v>0</v>
      </c>
      <c r="FX132" s="7"/>
      <c r="FY132" s="7">
        <f>(1 - 'Initial absorption'!$M132)*FR132</f>
        <v>0</v>
      </c>
      <c r="FZ132" s="7">
        <f t="shared" ref="FZ132:FZ195" si="284">FH132*(1-$R132)</f>
        <v>0</v>
      </c>
      <c r="GA132" s="7"/>
    </row>
    <row r="133" spans="3:183" x14ac:dyDescent="0.25">
      <c r="C133">
        <v>935</v>
      </c>
      <c r="D133">
        <f>'Input spectra'!B133</f>
        <v>0</v>
      </c>
      <c r="E133">
        <f>'Initial absorption'!I133</f>
        <v>0</v>
      </c>
      <c r="F133">
        <f>'Input spectra'!C133</f>
        <v>0</v>
      </c>
      <c r="G133">
        <f t="shared" si="255"/>
        <v>0</v>
      </c>
      <c r="H133">
        <f>'Input spectra'!D133</f>
        <v>0</v>
      </c>
      <c r="I133">
        <f>'Initial absorption'!O133</f>
        <v>0</v>
      </c>
      <c r="J133">
        <f>'Input spectra'!E133</f>
        <v>0</v>
      </c>
      <c r="K133">
        <f t="shared" si="256"/>
        <v>0</v>
      </c>
      <c r="M133">
        <f>'Reaching edge prob after ems 1'!$EZ134</f>
        <v>0.87907174537276089</v>
      </c>
      <c r="N133">
        <f>'Reaching edge prob after ems 2'!$EZ134</f>
        <v>0.87907174537276089</v>
      </c>
      <c r="O133">
        <f>1-EXP(-'Reaching edge prob after ems 1'!FC134*_k_in_ec_correction*($D133*_c1+'Input spectra'!S133))</f>
        <v>1.2345151570229085E-2</v>
      </c>
      <c r="P133">
        <f>1-EXP(-(_t-'Reaching edge prob after ems 1'!FC134)*_k_in_ec_correction*($D133*_c1+'Input spectra'!S133))</f>
        <v>1.2484916314001504E-2</v>
      </c>
      <c r="Q133">
        <f>1-EXP(-'Reaching edge prob after ems 2'!FC134*_k_in_ec_correction*($H133*_c2+'Input spectra'!S133))</f>
        <v>1.2345151570229085E-2</v>
      </c>
      <c r="R133">
        <f>1-EXP(-(_t-'Reaching edge prob after ems 2'!FC134)*_k_in_ec_correction*($H133*_c2+'Input spectra'!S133))</f>
        <v>1.2484916314001504E-2</v>
      </c>
      <c r="S133" s="16"/>
      <c r="T133" s="16"/>
      <c r="V133" s="7">
        <f t="shared" si="210"/>
        <v>0</v>
      </c>
      <c r="W133" s="7">
        <f t="shared" si="211"/>
        <v>0</v>
      </c>
      <c r="X133" s="7">
        <f t="shared" si="212"/>
        <v>0</v>
      </c>
      <c r="Y133" s="7">
        <f t="shared" si="236"/>
        <v>0</v>
      </c>
      <c r="Z133" s="7"/>
      <c r="AA133" s="7">
        <f t="shared" si="213"/>
        <v>0</v>
      </c>
      <c r="AB133" s="7">
        <f t="shared" si="214"/>
        <v>0</v>
      </c>
      <c r="AC133" s="7">
        <f t="shared" si="215"/>
        <v>0</v>
      </c>
      <c r="AD133" s="7">
        <f t="shared" si="237"/>
        <v>0</v>
      </c>
      <c r="AF133" s="7">
        <f t="shared" si="216"/>
        <v>0</v>
      </c>
      <c r="AG133" s="7">
        <f t="shared" si="257"/>
        <v>0</v>
      </c>
      <c r="AH133" s="7">
        <f t="shared" si="217"/>
        <v>0</v>
      </c>
      <c r="AI133" s="7"/>
      <c r="AJ133" s="7">
        <f t="shared" si="238"/>
        <v>0</v>
      </c>
      <c r="AK133" s="7">
        <f>'Initial absorption'!$G133*AJ133*$E133</f>
        <v>0</v>
      </c>
      <c r="AL133" s="7">
        <f t="shared" si="258"/>
        <v>0</v>
      </c>
      <c r="AM133" s="7">
        <f>'Initial absorption'!$M133*AL133*$I133</f>
        <v>0</v>
      </c>
      <c r="AN133" s="7"/>
      <c r="AO133" s="7">
        <f t="shared" si="218"/>
        <v>0</v>
      </c>
      <c r="AP133" s="7">
        <f t="shared" si="259"/>
        <v>0</v>
      </c>
      <c r="AQ133" s="7">
        <f t="shared" si="219"/>
        <v>0</v>
      </c>
      <c r="AR133" s="7"/>
      <c r="AS133" s="7">
        <f>(1 - 'Initial absorption'!$M133)*AL133</f>
        <v>0</v>
      </c>
      <c r="AT133" s="7">
        <f t="shared" si="260"/>
        <v>0</v>
      </c>
      <c r="AU133" s="7"/>
      <c r="BD133" s="7">
        <f t="shared" si="220"/>
        <v>0</v>
      </c>
      <c r="BE133" s="7">
        <f t="shared" si="221"/>
        <v>0</v>
      </c>
      <c r="BF133" s="7">
        <f t="shared" si="206"/>
        <v>0</v>
      </c>
      <c r="BG133" s="7">
        <f t="shared" si="239"/>
        <v>0</v>
      </c>
      <c r="BH133" s="7"/>
      <c r="BI133" s="7">
        <f t="shared" si="188"/>
        <v>0</v>
      </c>
      <c r="BJ133" s="7">
        <f t="shared" si="240"/>
        <v>0</v>
      </c>
      <c r="BK133" s="7">
        <f t="shared" si="222"/>
        <v>0</v>
      </c>
      <c r="BL133" s="7">
        <f t="shared" si="241"/>
        <v>0</v>
      </c>
      <c r="BN133" s="7">
        <f t="shared" si="261"/>
        <v>0</v>
      </c>
      <c r="BO133" s="7">
        <f t="shared" si="262"/>
        <v>0</v>
      </c>
      <c r="BP133" s="7">
        <f t="shared" si="263"/>
        <v>0</v>
      </c>
      <c r="BQ133" s="7"/>
      <c r="BR133" s="7">
        <f t="shared" si="242"/>
        <v>0</v>
      </c>
      <c r="BS133" s="7">
        <f>'Initial absorption'!$G133*BR133*$E133</f>
        <v>0</v>
      </c>
      <c r="BT133" s="7">
        <f t="shared" si="264"/>
        <v>0</v>
      </c>
      <c r="BU133" s="7">
        <f>'Initial absorption'!$M133*BT133*$I133</f>
        <v>0</v>
      </c>
      <c r="BV133" s="7"/>
      <c r="BW133" s="7">
        <f t="shared" si="265"/>
        <v>0</v>
      </c>
      <c r="BX133" s="7">
        <f t="shared" si="192"/>
        <v>0</v>
      </c>
      <c r="BY133" s="7">
        <f t="shared" si="223"/>
        <v>0</v>
      </c>
      <c r="BZ133" s="7"/>
      <c r="CA133" s="7">
        <f>(1 - 'Initial absorption'!$M133)*BT133</f>
        <v>0</v>
      </c>
      <c r="CB133" s="7">
        <f t="shared" si="266"/>
        <v>0</v>
      </c>
      <c r="CC133" s="7"/>
      <c r="CL133" s="7">
        <f t="shared" si="224"/>
        <v>0</v>
      </c>
      <c r="CM133" s="7">
        <f t="shared" si="225"/>
        <v>0</v>
      </c>
      <c r="CN133" s="7">
        <f t="shared" si="207"/>
        <v>0</v>
      </c>
      <c r="CO133" s="7">
        <f t="shared" si="243"/>
        <v>0</v>
      </c>
      <c r="CP133" s="7"/>
      <c r="CQ133" s="7">
        <f t="shared" si="189"/>
        <v>0</v>
      </c>
      <c r="CR133" s="7">
        <f t="shared" si="244"/>
        <v>0</v>
      </c>
      <c r="CS133" s="7">
        <f t="shared" si="226"/>
        <v>0</v>
      </c>
      <c r="CT133" s="7">
        <f t="shared" si="245"/>
        <v>0</v>
      </c>
      <c r="CV133" s="7">
        <f t="shared" si="267"/>
        <v>0</v>
      </c>
      <c r="CW133" s="7">
        <f t="shared" si="268"/>
        <v>0</v>
      </c>
      <c r="CX133" s="7">
        <f t="shared" si="269"/>
        <v>0</v>
      </c>
      <c r="CY133" s="7"/>
      <c r="CZ133" s="7">
        <f t="shared" si="246"/>
        <v>0</v>
      </c>
      <c r="DA133" s="7">
        <f>'Initial absorption'!$G133*CZ133*$E133</f>
        <v>0</v>
      </c>
      <c r="DB133" s="7">
        <f t="shared" si="270"/>
        <v>0</v>
      </c>
      <c r="DC133" s="7">
        <f>'Initial absorption'!$M133*DB133*$I133</f>
        <v>0</v>
      </c>
      <c r="DD133" s="7"/>
      <c r="DE133" s="7">
        <f t="shared" si="271"/>
        <v>0</v>
      </c>
      <c r="DF133" s="7">
        <f t="shared" si="193"/>
        <v>0</v>
      </c>
      <c r="DG133" s="7">
        <f t="shared" si="227"/>
        <v>0</v>
      </c>
      <c r="DH133" s="7"/>
      <c r="DI133" s="7">
        <f>(1 - 'Initial absorption'!$M133)*DB133</f>
        <v>0</v>
      </c>
      <c r="DJ133" s="7">
        <f t="shared" si="272"/>
        <v>0</v>
      </c>
      <c r="DK133" s="7"/>
      <c r="DT133" s="7">
        <f t="shared" si="228"/>
        <v>0</v>
      </c>
      <c r="DU133" s="7">
        <f t="shared" si="229"/>
        <v>0</v>
      </c>
      <c r="DV133" s="7">
        <f t="shared" si="208"/>
        <v>0</v>
      </c>
      <c r="DW133" s="7">
        <f t="shared" si="247"/>
        <v>0</v>
      </c>
      <c r="DX133" s="7"/>
      <c r="DY133" s="7">
        <f t="shared" si="190"/>
        <v>0</v>
      </c>
      <c r="DZ133" s="7">
        <f t="shared" si="248"/>
        <v>0</v>
      </c>
      <c r="EA133" s="7">
        <f t="shared" si="230"/>
        <v>0</v>
      </c>
      <c r="EB133" s="7">
        <f t="shared" si="249"/>
        <v>0</v>
      </c>
      <c r="ED133" s="7">
        <f t="shared" si="273"/>
        <v>0</v>
      </c>
      <c r="EE133" s="7">
        <f t="shared" si="274"/>
        <v>0</v>
      </c>
      <c r="EF133" s="7">
        <f t="shared" si="275"/>
        <v>0</v>
      </c>
      <c r="EG133" s="7"/>
      <c r="EH133" s="7">
        <f t="shared" si="250"/>
        <v>0</v>
      </c>
      <c r="EI133" s="7">
        <f>'Initial absorption'!$G133*EH133*$E133</f>
        <v>0</v>
      </c>
      <c r="EJ133" s="7">
        <f t="shared" si="276"/>
        <v>0</v>
      </c>
      <c r="EK133" s="7">
        <f>'Initial absorption'!$M133*EJ133*$I133</f>
        <v>0</v>
      </c>
      <c r="EL133" s="7"/>
      <c r="EM133" s="7">
        <f t="shared" si="277"/>
        <v>0</v>
      </c>
      <c r="EN133" s="7">
        <f t="shared" si="194"/>
        <v>0</v>
      </c>
      <c r="EO133" s="7">
        <f t="shared" si="231"/>
        <v>0</v>
      </c>
      <c r="EP133" s="7"/>
      <c r="EQ133" s="7">
        <f>(1 - 'Initial absorption'!$M133)*EJ133</f>
        <v>0</v>
      </c>
      <c r="ER133" s="7">
        <f t="shared" si="278"/>
        <v>0</v>
      </c>
      <c r="ES133" s="7"/>
      <c r="FB133" s="7">
        <f t="shared" si="232"/>
        <v>0</v>
      </c>
      <c r="FC133" s="7">
        <f t="shared" si="233"/>
        <v>0</v>
      </c>
      <c r="FD133" s="7">
        <f t="shared" si="209"/>
        <v>0</v>
      </c>
      <c r="FE133" s="7">
        <f t="shared" si="251"/>
        <v>0</v>
      </c>
      <c r="FF133" s="7"/>
      <c r="FG133" s="7">
        <f t="shared" si="191"/>
        <v>0</v>
      </c>
      <c r="FH133" s="7">
        <f t="shared" si="252"/>
        <v>0</v>
      </c>
      <c r="FI133" s="7">
        <f t="shared" si="234"/>
        <v>0</v>
      </c>
      <c r="FJ133" s="7">
        <f t="shared" si="253"/>
        <v>0</v>
      </c>
      <c r="FL133" s="7">
        <f t="shared" si="279"/>
        <v>0</v>
      </c>
      <c r="FM133" s="7">
        <f t="shared" si="280"/>
        <v>0</v>
      </c>
      <c r="FN133" s="7">
        <f t="shared" si="281"/>
        <v>0</v>
      </c>
      <c r="FO133" s="7"/>
      <c r="FP133" s="7">
        <f t="shared" si="254"/>
        <v>0</v>
      </c>
      <c r="FQ133" s="7">
        <f>'Initial absorption'!$G133*FP133*$E133</f>
        <v>0</v>
      </c>
      <c r="FR133" s="7">
        <f t="shared" si="282"/>
        <v>0</v>
      </c>
      <c r="FS133" s="7">
        <f>'Initial absorption'!$M133*FR133*$I133</f>
        <v>0</v>
      </c>
      <c r="FT133" s="7"/>
      <c r="FU133" s="7">
        <f t="shared" si="283"/>
        <v>0</v>
      </c>
      <c r="FV133" s="7">
        <f t="shared" si="195"/>
        <v>0</v>
      </c>
      <c r="FW133" s="7">
        <f t="shared" si="235"/>
        <v>0</v>
      </c>
      <c r="FX133" s="7"/>
      <c r="FY133" s="7">
        <f>(1 - 'Initial absorption'!$M133)*FR133</f>
        <v>0</v>
      </c>
      <c r="FZ133" s="7">
        <f t="shared" si="284"/>
        <v>0</v>
      </c>
      <c r="GA133" s="7"/>
    </row>
    <row r="134" spans="3:183" x14ac:dyDescent="0.25">
      <c r="C134">
        <v>940</v>
      </c>
      <c r="D134">
        <f>'Input spectra'!B134</f>
        <v>0</v>
      </c>
      <c r="E134">
        <f>'Initial absorption'!I134</f>
        <v>0</v>
      </c>
      <c r="F134">
        <f>'Input spectra'!C134</f>
        <v>0</v>
      </c>
      <c r="G134">
        <f t="shared" si="255"/>
        <v>0</v>
      </c>
      <c r="H134">
        <f>'Input spectra'!D134</f>
        <v>0</v>
      </c>
      <c r="I134">
        <f>'Initial absorption'!O134</f>
        <v>0</v>
      </c>
      <c r="J134">
        <f>'Input spectra'!E134</f>
        <v>0</v>
      </c>
      <c r="K134">
        <f t="shared" si="256"/>
        <v>0</v>
      </c>
      <c r="M134">
        <f>'Reaching edge prob after ems 1'!$EZ135</f>
        <v>0.8791985729927364</v>
      </c>
      <c r="N134">
        <f>'Reaching edge prob after ems 2'!$EZ135</f>
        <v>0.8791985729927364</v>
      </c>
      <c r="O134">
        <f>1-EXP(-'Reaching edge prob after ems 1'!FC135*_k_in_ec_correction*($D134*_c1+'Input spectra'!S134))</f>
        <v>1.2331013519226608E-2</v>
      </c>
      <c r="P134">
        <f>1-EXP(-(_t-'Reaching edge prob after ems 1'!FC135)*_k_in_ec_correction*($D134*_c1+'Input spectra'!S134))</f>
        <v>1.2470456513242967E-2</v>
      </c>
      <c r="Q134">
        <f>1-EXP(-'Reaching edge prob after ems 2'!FC135*_k_in_ec_correction*($H134*_c2+'Input spectra'!S134))</f>
        <v>1.2331013519226608E-2</v>
      </c>
      <c r="R134">
        <f>1-EXP(-(_t-'Reaching edge prob after ems 2'!FC135)*_k_in_ec_correction*($H134*_c2+'Input spectra'!S134))</f>
        <v>1.2470456513242967E-2</v>
      </c>
      <c r="S134" s="16"/>
      <c r="T134" s="16"/>
      <c r="V134" s="7">
        <f t="shared" si="210"/>
        <v>0</v>
      </c>
      <c r="W134" s="7">
        <f t="shared" si="211"/>
        <v>0</v>
      </c>
      <c r="X134" s="7">
        <f t="shared" si="212"/>
        <v>0</v>
      </c>
      <c r="Y134" s="7">
        <f t="shared" si="236"/>
        <v>0</v>
      </c>
      <c r="Z134" s="7"/>
      <c r="AA134" s="7">
        <f t="shared" si="213"/>
        <v>0</v>
      </c>
      <c r="AB134" s="7">
        <f t="shared" si="214"/>
        <v>0</v>
      </c>
      <c r="AC134" s="7">
        <f t="shared" si="215"/>
        <v>0</v>
      </c>
      <c r="AD134" s="7">
        <f t="shared" si="237"/>
        <v>0</v>
      </c>
      <c r="AF134" s="7">
        <f t="shared" si="216"/>
        <v>0</v>
      </c>
      <c r="AG134" s="7">
        <f t="shared" si="257"/>
        <v>0</v>
      </c>
      <c r="AH134" s="7">
        <f t="shared" si="217"/>
        <v>0</v>
      </c>
      <c r="AI134" s="7"/>
      <c r="AJ134" s="7">
        <f t="shared" si="238"/>
        <v>0</v>
      </c>
      <c r="AK134" s="7">
        <f>'Initial absorption'!$G134*AJ134*$E134</f>
        <v>0</v>
      </c>
      <c r="AL134" s="7">
        <f t="shared" si="258"/>
        <v>0</v>
      </c>
      <c r="AM134" s="7">
        <f>'Initial absorption'!$M134*AL134*$I134</f>
        <v>0</v>
      </c>
      <c r="AN134" s="7"/>
      <c r="AO134" s="7">
        <f t="shared" si="218"/>
        <v>0</v>
      </c>
      <c r="AP134" s="7">
        <f t="shared" si="259"/>
        <v>0</v>
      </c>
      <c r="AQ134" s="7">
        <f t="shared" si="219"/>
        <v>0</v>
      </c>
      <c r="AR134" s="7"/>
      <c r="AS134" s="7">
        <f>(1 - 'Initial absorption'!$M134)*AL134</f>
        <v>0</v>
      </c>
      <c r="AT134" s="7">
        <f t="shared" si="260"/>
        <v>0</v>
      </c>
      <c r="AU134" s="7"/>
      <c r="BD134" s="7">
        <f t="shared" si="220"/>
        <v>0</v>
      </c>
      <c r="BE134" s="7">
        <f t="shared" si="221"/>
        <v>0</v>
      </c>
      <c r="BF134" s="7">
        <f t="shared" si="206"/>
        <v>0</v>
      </c>
      <c r="BG134" s="7">
        <f t="shared" si="239"/>
        <v>0</v>
      </c>
      <c r="BH134" s="7"/>
      <c r="BI134" s="7">
        <f t="shared" si="188"/>
        <v>0</v>
      </c>
      <c r="BJ134" s="7">
        <f t="shared" si="240"/>
        <v>0</v>
      </c>
      <c r="BK134" s="7">
        <f t="shared" si="222"/>
        <v>0</v>
      </c>
      <c r="BL134" s="7">
        <f t="shared" si="241"/>
        <v>0</v>
      </c>
      <c r="BN134" s="7">
        <f t="shared" si="261"/>
        <v>0</v>
      </c>
      <c r="BO134" s="7">
        <f t="shared" si="262"/>
        <v>0</v>
      </c>
      <c r="BP134" s="7">
        <f t="shared" si="263"/>
        <v>0</v>
      </c>
      <c r="BQ134" s="7"/>
      <c r="BR134" s="7">
        <f t="shared" si="242"/>
        <v>0</v>
      </c>
      <c r="BS134" s="7">
        <f>'Initial absorption'!$G134*BR134*$E134</f>
        <v>0</v>
      </c>
      <c r="BT134" s="7">
        <f t="shared" si="264"/>
        <v>0</v>
      </c>
      <c r="BU134" s="7">
        <f>'Initial absorption'!$M134*BT134*$I134</f>
        <v>0</v>
      </c>
      <c r="BV134" s="7"/>
      <c r="BW134" s="7">
        <f t="shared" si="265"/>
        <v>0</v>
      </c>
      <c r="BX134" s="7">
        <f t="shared" si="192"/>
        <v>0</v>
      </c>
      <c r="BY134" s="7">
        <f t="shared" si="223"/>
        <v>0</v>
      </c>
      <c r="BZ134" s="7"/>
      <c r="CA134" s="7">
        <f>(1 - 'Initial absorption'!$M134)*BT134</f>
        <v>0</v>
      </c>
      <c r="CB134" s="7">
        <f t="shared" si="266"/>
        <v>0</v>
      </c>
      <c r="CC134" s="7"/>
      <c r="CL134" s="7">
        <f t="shared" si="224"/>
        <v>0</v>
      </c>
      <c r="CM134" s="7">
        <f t="shared" si="225"/>
        <v>0</v>
      </c>
      <c r="CN134" s="7">
        <f t="shared" si="207"/>
        <v>0</v>
      </c>
      <c r="CO134" s="7">
        <f t="shared" si="243"/>
        <v>0</v>
      </c>
      <c r="CP134" s="7"/>
      <c r="CQ134" s="7">
        <f t="shared" si="189"/>
        <v>0</v>
      </c>
      <c r="CR134" s="7">
        <f t="shared" si="244"/>
        <v>0</v>
      </c>
      <c r="CS134" s="7">
        <f t="shared" si="226"/>
        <v>0</v>
      </c>
      <c r="CT134" s="7">
        <f t="shared" si="245"/>
        <v>0</v>
      </c>
      <c r="CV134" s="7">
        <f t="shared" si="267"/>
        <v>0</v>
      </c>
      <c r="CW134" s="7">
        <f t="shared" si="268"/>
        <v>0</v>
      </c>
      <c r="CX134" s="7">
        <f t="shared" si="269"/>
        <v>0</v>
      </c>
      <c r="CY134" s="7"/>
      <c r="CZ134" s="7">
        <f t="shared" si="246"/>
        <v>0</v>
      </c>
      <c r="DA134" s="7">
        <f>'Initial absorption'!$G134*CZ134*$E134</f>
        <v>0</v>
      </c>
      <c r="DB134" s="7">
        <f t="shared" si="270"/>
        <v>0</v>
      </c>
      <c r="DC134" s="7">
        <f>'Initial absorption'!$M134*DB134*$I134</f>
        <v>0</v>
      </c>
      <c r="DD134" s="7"/>
      <c r="DE134" s="7">
        <f t="shared" si="271"/>
        <v>0</v>
      </c>
      <c r="DF134" s="7">
        <f t="shared" si="193"/>
        <v>0</v>
      </c>
      <c r="DG134" s="7">
        <f t="shared" si="227"/>
        <v>0</v>
      </c>
      <c r="DH134" s="7"/>
      <c r="DI134" s="7">
        <f>(1 - 'Initial absorption'!$M134)*DB134</f>
        <v>0</v>
      </c>
      <c r="DJ134" s="7">
        <f t="shared" si="272"/>
        <v>0</v>
      </c>
      <c r="DK134" s="7"/>
      <c r="DT134" s="7">
        <f t="shared" si="228"/>
        <v>0</v>
      </c>
      <c r="DU134" s="7">
        <f t="shared" si="229"/>
        <v>0</v>
      </c>
      <c r="DV134" s="7">
        <f t="shared" si="208"/>
        <v>0</v>
      </c>
      <c r="DW134" s="7">
        <f t="shared" si="247"/>
        <v>0</v>
      </c>
      <c r="DX134" s="7"/>
      <c r="DY134" s="7">
        <f t="shared" si="190"/>
        <v>0</v>
      </c>
      <c r="DZ134" s="7">
        <f t="shared" si="248"/>
        <v>0</v>
      </c>
      <c r="EA134" s="7">
        <f t="shared" si="230"/>
        <v>0</v>
      </c>
      <c r="EB134" s="7">
        <f t="shared" si="249"/>
        <v>0</v>
      </c>
      <c r="ED134" s="7">
        <f t="shared" si="273"/>
        <v>0</v>
      </c>
      <c r="EE134" s="7">
        <f t="shared" si="274"/>
        <v>0</v>
      </c>
      <c r="EF134" s="7">
        <f t="shared" si="275"/>
        <v>0</v>
      </c>
      <c r="EG134" s="7"/>
      <c r="EH134" s="7">
        <f t="shared" si="250"/>
        <v>0</v>
      </c>
      <c r="EI134" s="7">
        <f>'Initial absorption'!$G134*EH134*$E134</f>
        <v>0</v>
      </c>
      <c r="EJ134" s="7">
        <f t="shared" si="276"/>
        <v>0</v>
      </c>
      <c r="EK134" s="7">
        <f>'Initial absorption'!$M134*EJ134*$I134</f>
        <v>0</v>
      </c>
      <c r="EL134" s="7"/>
      <c r="EM134" s="7">
        <f t="shared" si="277"/>
        <v>0</v>
      </c>
      <c r="EN134" s="7">
        <f t="shared" si="194"/>
        <v>0</v>
      </c>
      <c r="EO134" s="7">
        <f t="shared" si="231"/>
        <v>0</v>
      </c>
      <c r="EP134" s="7"/>
      <c r="EQ134" s="7">
        <f>(1 - 'Initial absorption'!$M134)*EJ134</f>
        <v>0</v>
      </c>
      <c r="ER134" s="7">
        <f t="shared" si="278"/>
        <v>0</v>
      </c>
      <c r="ES134" s="7"/>
      <c r="FB134" s="7">
        <f t="shared" si="232"/>
        <v>0</v>
      </c>
      <c r="FC134" s="7">
        <f t="shared" si="233"/>
        <v>0</v>
      </c>
      <c r="FD134" s="7">
        <f t="shared" si="209"/>
        <v>0</v>
      </c>
      <c r="FE134" s="7">
        <f t="shared" si="251"/>
        <v>0</v>
      </c>
      <c r="FF134" s="7"/>
      <c r="FG134" s="7">
        <f t="shared" si="191"/>
        <v>0</v>
      </c>
      <c r="FH134" s="7">
        <f t="shared" si="252"/>
        <v>0</v>
      </c>
      <c r="FI134" s="7">
        <f t="shared" si="234"/>
        <v>0</v>
      </c>
      <c r="FJ134" s="7">
        <f t="shared" si="253"/>
        <v>0</v>
      </c>
      <c r="FL134" s="7">
        <f t="shared" si="279"/>
        <v>0</v>
      </c>
      <c r="FM134" s="7">
        <f t="shared" si="280"/>
        <v>0</v>
      </c>
      <c r="FN134" s="7">
        <f t="shared" si="281"/>
        <v>0</v>
      </c>
      <c r="FO134" s="7"/>
      <c r="FP134" s="7">
        <f t="shared" si="254"/>
        <v>0</v>
      </c>
      <c r="FQ134" s="7">
        <f>'Initial absorption'!$G134*FP134*$E134</f>
        <v>0</v>
      </c>
      <c r="FR134" s="7">
        <f t="shared" si="282"/>
        <v>0</v>
      </c>
      <c r="FS134" s="7">
        <f>'Initial absorption'!$M134*FR134*$I134</f>
        <v>0</v>
      </c>
      <c r="FT134" s="7"/>
      <c r="FU134" s="7">
        <f t="shared" si="283"/>
        <v>0</v>
      </c>
      <c r="FV134" s="7">
        <f t="shared" si="195"/>
        <v>0</v>
      </c>
      <c r="FW134" s="7">
        <f t="shared" si="235"/>
        <v>0</v>
      </c>
      <c r="FX134" s="7"/>
      <c r="FY134" s="7">
        <f>(1 - 'Initial absorption'!$M134)*FR134</f>
        <v>0</v>
      </c>
      <c r="FZ134" s="7">
        <f t="shared" si="284"/>
        <v>0</v>
      </c>
      <c r="GA134" s="7"/>
    </row>
    <row r="135" spans="3:183" x14ac:dyDescent="0.25">
      <c r="C135">
        <v>945</v>
      </c>
      <c r="D135">
        <f>'Input spectra'!B135</f>
        <v>0</v>
      </c>
      <c r="E135">
        <f>'Initial absorption'!I135</f>
        <v>0</v>
      </c>
      <c r="F135">
        <f>'Input spectra'!C135</f>
        <v>0</v>
      </c>
      <c r="G135">
        <f t="shared" si="255"/>
        <v>0</v>
      </c>
      <c r="H135">
        <f>'Input spectra'!D135</f>
        <v>0</v>
      </c>
      <c r="I135">
        <f>'Initial absorption'!O135</f>
        <v>0</v>
      </c>
      <c r="J135">
        <f>'Input spectra'!E135</f>
        <v>0</v>
      </c>
      <c r="K135">
        <f t="shared" si="256"/>
        <v>0</v>
      </c>
      <c r="M135">
        <f>'Reaching edge prob after ems 1'!$EZ136</f>
        <v>0.87932542907705269</v>
      </c>
      <c r="N135">
        <f>'Reaching edge prob after ems 2'!$EZ136</f>
        <v>0.87932542907705269</v>
      </c>
      <c r="O135">
        <f>1-EXP(-'Reaching edge prob after ems 1'!FC136*_k_in_ec_correction*($D135*_c1+'Input spectra'!S135))</f>
        <v>1.231687507811241E-2</v>
      </c>
      <c r="P135">
        <f>1-EXP(-(_t-'Reaching edge prob after ems 1'!FC136)*_k_in_ec_correction*($D135*_c1+'Input spectra'!S135))</f>
        <v>1.2455996688457427E-2</v>
      </c>
      <c r="Q135">
        <f>1-EXP(-'Reaching edge prob after ems 2'!FC136*_k_in_ec_correction*($H135*_c2+'Input spectra'!S135))</f>
        <v>1.231687507811241E-2</v>
      </c>
      <c r="R135">
        <f>1-EXP(-(_t-'Reaching edge prob after ems 2'!FC136)*_k_in_ec_correction*($H135*_c2+'Input spectra'!S135))</f>
        <v>1.2455996688457427E-2</v>
      </c>
      <c r="S135" s="16"/>
      <c r="T135" s="16"/>
      <c r="V135" s="7">
        <f t="shared" si="210"/>
        <v>0</v>
      </c>
      <c r="W135" s="7">
        <f t="shared" si="211"/>
        <v>0</v>
      </c>
      <c r="X135" s="7">
        <f t="shared" si="212"/>
        <v>0</v>
      </c>
      <c r="Y135" s="7">
        <f t="shared" si="236"/>
        <v>0</v>
      </c>
      <c r="Z135" s="7"/>
      <c r="AA135" s="7">
        <f t="shared" si="213"/>
        <v>0</v>
      </c>
      <c r="AB135" s="7">
        <f t="shared" si="214"/>
        <v>0</v>
      </c>
      <c r="AC135" s="7">
        <f t="shared" si="215"/>
        <v>0</v>
      </c>
      <c r="AD135" s="7">
        <f t="shared" si="237"/>
        <v>0</v>
      </c>
      <c r="AF135" s="7">
        <f t="shared" si="216"/>
        <v>0</v>
      </c>
      <c r="AG135" s="7">
        <f t="shared" si="257"/>
        <v>0</v>
      </c>
      <c r="AH135" s="7">
        <f t="shared" si="217"/>
        <v>0</v>
      </c>
      <c r="AI135" s="7"/>
      <c r="AJ135" s="7">
        <f t="shared" si="238"/>
        <v>0</v>
      </c>
      <c r="AK135" s="7">
        <f>'Initial absorption'!$G135*AJ135*$E135</f>
        <v>0</v>
      </c>
      <c r="AL135" s="7">
        <f t="shared" si="258"/>
        <v>0</v>
      </c>
      <c r="AM135" s="7">
        <f>'Initial absorption'!$M135*AL135*$I135</f>
        <v>0</v>
      </c>
      <c r="AN135" s="7"/>
      <c r="AO135" s="7">
        <f t="shared" si="218"/>
        <v>0</v>
      </c>
      <c r="AP135" s="7">
        <f t="shared" si="259"/>
        <v>0</v>
      </c>
      <c r="AQ135" s="7">
        <f t="shared" si="219"/>
        <v>0</v>
      </c>
      <c r="AR135" s="7"/>
      <c r="AS135" s="7">
        <f>(1 - 'Initial absorption'!$M135)*AL135</f>
        <v>0</v>
      </c>
      <c r="AT135" s="7">
        <f t="shared" si="260"/>
        <v>0</v>
      </c>
      <c r="AU135" s="7"/>
      <c r="BD135" s="7">
        <f t="shared" si="220"/>
        <v>0</v>
      </c>
      <c r="BE135" s="7">
        <f t="shared" si="221"/>
        <v>0</v>
      </c>
      <c r="BF135" s="7">
        <f t="shared" si="206"/>
        <v>0</v>
      </c>
      <c r="BG135" s="7">
        <f t="shared" si="239"/>
        <v>0</v>
      </c>
      <c r="BH135" s="7"/>
      <c r="BI135" s="7">
        <f t="shared" si="188"/>
        <v>0</v>
      </c>
      <c r="BJ135" s="7">
        <f t="shared" si="240"/>
        <v>0</v>
      </c>
      <c r="BK135" s="7">
        <f t="shared" si="222"/>
        <v>0</v>
      </c>
      <c r="BL135" s="7">
        <f t="shared" si="241"/>
        <v>0</v>
      </c>
      <c r="BN135" s="7">
        <f t="shared" si="261"/>
        <v>0</v>
      </c>
      <c r="BO135" s="7">
        <f t="shared" si="262"/>
        <v>0</v>
      </c>
      <c r="BP135" s="7">
        <f t="shared" si="263"/>
        <v>0</v>
      </c>
      <c r="BQ135" s="7"/>
      <c r="BR135" s="7">
        <f t="shared" si="242"/>
        <v>0</v>
      </c>
      <c r="BS135" s="7">
        <f>'Initial absorption'!$G135*BR135*$E135</f>
        <v>0</v>
      </c>
      <c r="BT135" s="7">
        <f t="shared" si="264"/>
        <v>0</v>
      </c>
      <c r="BU135" s="7">
        <f>'Initial absorption'!$M135*BT135*$I135</f>
        <v>0</v>
      </c>
      <c r="BV135" s="7"/>
      <c r="BW135" s="7">
        <f t="shared" si="265"/>
        <v>0</v>
      </c>
      <c r="BX135" s="7">
        <f t="shared" si="192"/>
        <v>0</v>
      </c>
      <c r="BY135" s="7">
        <f t="shared" si="223"/>
        <v>0</v>
      </c>
      <c r="BZ135" s="7"/>
      <c r="CA135" s="7">
        <f>(1 - 'Initial absorption'!$M135)*BT135</f>
        <v>0</v>
      </c>
      <c r="CB135" s="7">
        <f t="shared" si="266"/>
        <v>0</v>
      </c>
      <c r="CC135" s="7"/>
      <c r="CL135" s="7">
        <f t="shared" si="224"/>
        <v>0</v>
      </c>
      <c r="CM135" s="7">
        <f t="shared" si="225"/>
        <v>0</v>
      </c>
      <c r="CN135" s="7">
        <f t="shared" si="207"/>
        <v>0</v>
      </c>
      <c r="CO135" s="7">
        <f t="shared" si="243"/>
        <v>0</v>
      </c>
      <c r="CP135" s="7"/>
      <c r="CQ135" s="7">
        <f t="shared" si="189"/>
        <v>0</v>
      </c>
      <c r="CR135" s="7">
        <f t="shared" si="244"/>
        <v>0</v>
      </c>
      <c r="CS135" s="7">
        <f t="shared" si="226"/>
        <v>0</v>
      </c>
      <c r="CT135" s="7">
        <f t="shared" si="245"/>
        <v>0</v>
      </c>
      <c r="CV135" s="7">
        <f t="shared" si="267"/>
        <v>0</v>
      </c>
      <c r="CW135" s="7">
        <f t="shared" si="268"/>
        <v>0</v>
      </c>
      <c r="CX135" s="7">
        <f t="shared" si="269"/>
        <v>0</v>
      </c>
      <c r="CY135" s="7"/>
      <c r="CZ135" s="7">
        <f t="shared" si="246"/>
        <v>0</v>
      </c>
      <c r="DA135" s="7">
        <f>'Initial absorption'!$G135*CZ135*$E135</f>
        <v>0</v>
      </c>
      <c r="DB135" s="7">
        <f t="shared" si="270"/>
        <v>0</v>
      </c>
      <c r="DC135" s="7">
        <f>'Initial absorption'!$M135*DB135*$I135</f>
        <v>0</v>
      </c>
      <c r="DD135" s="7"/>
      <c r="DE135" s="7">
        <f t="shared" si="271"/>
        <v>0</v>
      </c>
      <c r="DF135" s="7">
        <f t="shared" si="193"/>
        <v>0</v>
      </c>
      <c r="DG135" s="7">
        <f t="shared" si="227"/>
        <v>0</v>
      </c>
      <c r="DH135" s="7"/>
      <c r="DI135" s="7">
        <f>(1 - 'Initial absorption'!$M135)*DB135</f>
        <v>0</v>
      </c>
      <c r="DJ135" s="7">
        <f t="shared" si="272"/>
        <v>0</v>
      </c>
      <c r="DK135" s="7"/>
      <c r="DT135" s="7">
        <f t="shared" si="228"/>
        <v>0</v>
      </c>
      <c r="DU135" s="7">
        <f t="shared" si="229"/>
        <v>0</v>
      </c>
      <c r="DV135" s="7">
        <f t="shared" si="208"/>
        <v>0</v>
      </c>
      <c r="DW135" s="7">
        <f t="shared" si="247"/>
        <v>0</v>
      </c>
      <c r="DX135" s="7"/>
      <c r="DY135" s="7">
        <f t="shared" si="190"/>
        <v>0</v>
      </c>
      <c r="DZ135" s="7">
        <f t="shared" si="248"/>
        <v>0</v>
      </c>
      <c r="EA135" s="7">
        <f t="shared" si="230"/>
        <v>0</v>
      </c>
      <c r="EB135" s="7">
        <f t="shared" si="249"/>
        <v>0</v>
      </c>
      <c r="ED135" s="7">
        <f t="shared" si="273"/>
        <v>0</v>
      </c>
      <c r="EE135" s="7">
        <f t="shared" si="274"/>
        <v>0</v>
      </c>
      <c r="EF135" s="7">
        <f t="shared" si="275"/>
        <v>0</v>
      </c>
      <c r="EG135" s="7"/>
      <c r="EH135" s="7">
        <f t="shared" si="250"/>
        <v>0</v>
      </c>
      <c r="EI135" s="7">
        <f>'Initial absorption'!$G135*EH135*$E135</f>
        <v>0</v>
      </c>
      <c r="EJ135" s="7">
        <f t="shared" si="276"/>
        <v>0</v>
      </c>
      <c r="EK135" s="7">
        <f>'Initial absorption'!$M135*EJ135*$I135</f>
        <v>0</v>
      </c>
      <c r="EL135" s="7"/>
      <c r="EM135" s="7">
        <f t="shared" si="277"/>
        <v>0</v>
      </c>
      <c r="EN135" s="7">
        <f t="shared" si="194"/>
        <v>0</v>
      </c>
      <c r="EO135" s="7">
        <f t="shared" si="231"/>
        <v>0</v>
      </c>
      <c r="EP135" s="7"/>
      <c r="EQ135" s="7">
        <f>(1 - 'Initial absorption'!$M135)*EJ135</f>
        <v>0</v>
      </c>
      <c r="ER135" s="7">
        <f t="shared" si="278"/>
        <v>0</v>
      </c>
      <c r="ES135" s="7"/>
      <c r="FB135" s="7">
        <f t="shared" si="232"/>
        <v>0</v>
      </c>
      <c r="FC135" s="7">
        <f t="shared" si="233"/>
        <v>0</v>
      </c>
      <c r="FD135" s="7">
        <f t="shared" si="209"/>
        <v>0</v>
      </c>
      <c r="FE135" s="7">
        <f t="shared" si="251"/>
        <v>0</v>
      </c>
      <c r="FF135" s="7"/>
      <c r="FG135" s="7">
        <f t="shared" si="191"/>
        <v>0</v>
      </c>
      <c r="FH135" s="7">
        <f t="shared" si="252"/>
        <v>0</v>
      </c>
      <c r="FI135" s="7">
        <f t="shared" si="234"/>
        <v>0</v>
      </c>
      <c r="FJ135" s="7">
        <f t="shared" si="253"/>
        <v>0</v>
      </c>
      <c r="FL135" s="7">
        <f t="shared" si="279"/>
        <v>0</v>
      </c>
      <c r="FM135" s="7">
        <f t="shared" si="280"/>
        <v>0</v>
      </c>
      <c r="FN135" s="7">
        <f t="shared" si="281"/>
        <v>0</v>
      </c>
      <c r="FO135" s="7"/>
      <c r="FP135" s="7">
        <f t="shared" si="254"/>
        <v>0</v>
      </c>
      <c r="FQ135" s="7">
        <f>'Initial absorption'!$G135*FP135*$E135</f>
        <v>0</v>
      </c>
      <c r="FR135" s="7">
        <f t="shared" si="282"/>
        <v>0</v>
      </c>
      <c r="FS135" s="7">
        <f>'Initial absorption'!$M135*FR135*$I135</f>
        <v>0</v>
      </c>
      <c r="FT135" s="7"/>
      <c r="FU135" s="7">
        <f t="shared" si="283"/>
        <v>0</v>
      </c>
      <c r="FV135" s="7">
        <f t="shared" si="195"/>
        <v>0</v>
      </c>
      <c r="FW135" s="7">
        <f t="shared" si="235"/>
        <v>0</v>
      </c>
      <c r="FX135" s="7"/>
      <c r="FY135" s="7">
        <f>(1 - 'Initial absorption'!$M135)*FR135</f>
        <v>0</v>
      </c>
      <c r="FZ135" s="7">
        <f t="shared" si="284"/>
        <v>0</v>
      </c>
      <c r="GA135" s="7"/>
    </row>
    <row r="136" spans="3:183" x14ac:dyDescent="0.25">
      <c r="C136">
        <v>950</v>
      </c>
      <c r="D136">
        <f>'Input spectra'!B136</f>
        <v>0</v>
      </c>
      <c r="E136">
        <f>'Initial absorption'!I136</f>
        <v>0</v>
      </c>
      <c r="F136">
        <f>'Input spectra'!C136</f>
        <v>0</v>
      </c>
      <c r="G136">
        <f t="shared" si="255"/>
        <v>0</v>
      </c>
      <c r="H136">
        <f>'Input spectra'!D136</f>
        <v>0</v>
      </c>
      <c r="I136">
        <f>'Initial absorption'!O136</f>
        <v>0</v>
      </c>
      <c r="J136">
        <f>'Input spectra'!E136</f>
        <v>0</v>
      </c>
      <c r="K136">
        <f t="shared" si="256"/>
        <v>0</v>
      </c>
      <c r="M136">
        <f>'Reaching edge prob after ems 1'!$EZ137</f>
        <v>0.87945231363367504</v>
      </c>
      <c r="N136">
        <f>'Reaching edge prob after ems 2'!$EZ137</f>
        <v>0.87945231363367504</v>
      </c>
      <c r="O136">
        <f>1-EXP(-'Reaching edge prob after ems 1'!FC137*_k_in_ec_correction*($D136*_c1+'Input spectra'!S136))</f>
        <v>1.2302736246875501E-2</v>
      </c>
      <c r="P136">
        <f>1-EXP(-(_t-'Reaching edge prob after ems 1'!FC137)*_k_in_ec_correction*($D136*_c1+'Input spectra'!S136))</f>
        <v>1.2441536839650325E-2</v>
      </c>
      <c r="Q136">
        <f>1-EXP(-'Reaching edge prob after ems 2'!FC137*_k_in_ec_correction*($H136*_c2+'Input spectra'!S136))</f>
        <v>1.2302736246875501E-2</v>
      </c>
      <c r="R136">
        <f>1-EXP(-(_t-'Reaching edge prob after ems 2'!FC137)*_k_in_ec_correction*($H136*_c2+'Input spectra'!S136))</f>
        <v>1.2441536839650325E-2</v>
      </c>
      <c r="S136" s="16"/>
      <c r="T136" s="16"/>
      <c r="V136" s="7">
        <f t="shared" si="210"/>
        <v>0</v>
      </c>
      <c r="W136" s="7">
        <f t="shared" si="211"/>
        <v>0</v>
      </c>
      <c r="X136" s="7">
        <f t="shared" si="212"/>
        <v>0</v>
      </c>
      <c r="Y136" s="7">
        <f t="shared" si="236"/>
        <v>0</v>
      </c>
      <c r="Z136" s="7"/>
      <c r="AA136" s="7">
        <f t="shared" si="213"/>
        <v>0</v>
      </c>
      <c r="AB136" s="7">
        <f t="shared" si="214"/>
        <v>0</v>
      </c>
      <c r="AC136" s="7">
        <f t="shared" si="215"/>
        <v>0</v>
      </c>
      <c r="AD136" s="7">
        <f t="shared" si="237"/>
        <v>0</v>
      </c>
      <c r="AF136" s="7">
        <f t="shared" si="216"/>
        <v>0</v>
      </c>
      <c r="AG136" s="7">
        <f t="shared" si="257"/>
        <v>0</v>
      </c>
      <c r="AH136" s="7">
        <f t="shared" si="217"/>
        <v>0</v>
      </c>
      <c r="AI136" s="7"/>
      <c r="AJ136" s="7">
        <f t="shared" si="238"/>
        <v>0</v>
      </c>
      <c r="AK136" s="7">
        <f>'Initial absorption'!$G136*AJ136*$E136</f>
        <v>0</v>
      </c>
      <c r="AL136" s="7">
        <f t="shared" si="258"/>
        <v>0</v>
      </c>
      <c r="AM136" s="7">
        <f>'Initial absorption'!$M136*AL136*$I136</f>
        <v>0</v>
      </c>
      <c r="AN136" s="7"/>
      <c r="AO136" s="7">
        <f t="shared" si="218"/>
        <v>0</v>
      </c>
      <c r="AP136" s="7">
        <f t="shared" si="259"/>
        <v>0</v>
      </c>
      <c r="AQ136" s="7">
        <f t="shared" si="219"/>
        <v>0</v>
      </c>
      <c r="AR136" s="7"/>
      <c r="AS136" s="7">
        <f>(1 - 'Initial absorption'!$M136)*AL136</f>
        <v>0</v>
      </c>
      <c r="AT136" s="7">
        <f t="shared" si="260"/>
        <v>0</v>
      </c>
      <c r="AU136" s="7"/>
      <c r="BD136" s="7">
        <f t="shared" si="220"/>
        <v>0</v>
      </c>
      <c r="BE136" s="7">
        <f t="shared" si="221"/>
        <v>0</v>
      </c>
      <c r="BF136" s="7">
        <f t="shared" si="206"/>
        <v>0</v>
      </c>
      <c r="BG136" s="7">
        <f t="shared" si="239"/>
        <v>0</v>
      </c>
      <c r="BH136" s="7"/>
      <c r="BI136" s="7">
        <f t="shared" si="188"/>
        <v>0</v>
      </c>
      <c r="BJ136" s="7">
        <f t="shared" si="240"/>
        <v>0</v>
      </c>
      <c r="BK136" s="7">
        <f t="shared" si="222"/>
        <v>0</v>
      </c>
      <c r="BL136" s="7">
        <f t="shared" si="241"/>
        <v>0</v>
      </c>
      <c r="BN136" s="7">
        <f t="shared" si="261"/>
        <v>0</v>
      </c>
      <c r="BO136" s="7">
        <f t="shared" si="262"/>
        <v>0</v>
      </c>
      <c r="BP136" s="7">
        <f t="shared" si="263"/>
        <v>0</v>
      </c>
      <c r="BQ136" s="7"/>
      <c r="BR136" s="7">
        <f t="shared" si="242"/>
        <v>0</v>
      </c>
      <c r="BS136" s="7">
        <f>'Initial absorption'!$G136*BR136*$E136</f>
        <v>0</v>
      </c>
      <c r="BT136" s="7">
        <f t="shared" si="264"/>
        <v>0</v>
      </c>
      <c r="BU136" s="7">
        <f>'Initial absorption'!$M136*BT136*$I136</f>
        <v>0</v>
      </c>
      <c r="BV136" s="7"/>
      <c r="BW136" s="7">
        <f t="shared" si="265"/>
        <v>0</v>
      </c>
      <c r="BX136" s="7">
        <f t="shared" si="192"/>
        <v>0</v>
      </c>
      <c r="BY136" s="7">
        <f t="shared" si="223"/>
        <v>0</v>
      </c>
      <c r="BZ136" s="7"/>
      <c r="CA136" s="7">
        <f>(1 - 'Initial absorption'!$M136)*BT136</f>
        <v>0</v>
      </c>
      <c r="CB136" s="7">
        <f t="shared" si="266"/>
        <v>0</v>
      </c>
      <c r="CC136" s="7"/>
      <c r="CL136" s="7">
        <f t="shared" si="224"/>
        <v>0</v>
      </c>
      <c r="CM136" s="7">
        <f t="shared" si="225"/>
        <v>0</v>
      </c>
      <c r="CN136" s="7">
        <f t="shared" si="207"/>
        <v>0</v>
      </c>
      <c r="CO136" s="7">
        <f t="shared" si="243"/>
        <v>0</v>
      </c>
      <c r="CP136" s="7"/>
      <c r="CQ136" s="7">
        <f t="shared" si="189"/>
        <v>0</v>
      </c>
      <c r="CR136" s="7">
        <f t="shared" si="244"/>
        <v>0</v>
      </c>
      <c r="CS136" s="7">
        <f t="shared" si="226"/>
        <v>0</v>
      </c>
      <c r="CT136" s="7">
        <f t="shared" si="245"/>
        <v>0</v>
      </c>
      <c r="CV136" s="7">
        <f t="shared" si="267"/>
        <v>0</v>
      </c>
      <c r="CW136" s="7">
        <f t="shared" si="268"/>
        <v>0</v>
      </c>
      <c r="CX136" s="7">
        <f t="shared" si="269"/>
        <v>0</v>
      </c>
      <c r="CY136" s="7"/>
      <c r="CZ136" s="7">
        <f t="shared" si="246"/>
        <v>0</v>
      </c>
      <c r="DA136" s="7">
        <f>'Initial absorption'!$G136*CZ136*$E136</f>
        <v>0</v>
      </c>
      <c r="DB136" s="7">
        <f t="shared" si="270"/>
        <v>0</v>
      </c>
      <c r="DC136" s="7">
        <f>'Initial absorption'!$M136*DB136*$I136</f>
        <v>0</v>
      </c>
      <c r="DD136" s="7"/>
      <c r="DE136" s="7">
        <f t="shared" si="271"/>
        <v>0</v>
      </c>
      <c r="DF136" s="7">
        <f t="shared" si="193"/>
        <v>0</v>
      </c>
      <c r="DG136" s="7">
        <f t="shared" si="227"/>
        <v>0</v>
      </c>
      <c r="DH136" s="7"/>
      <c r="DI136" s="7">
        <f>(1 - 'Initial absorption'!$M136)*DB136</f>
        <v>0</v>
      </c>
      <c r="DJ136" s="7">
        <f t="shared" si="272"/>
        <v>0</v>
      </c>
      <c r="DK136" s="7"/>
      <c r="DT136" s="7">
        <f t="shared" si="228"/>
        <v>0</v>
      </c>
      <c r="DU136" s="7">
        <f t="shared" si="229"/>
        <v>0</v>
      </c>
      <c r="DV136" s="7">
        <f t="shared" si="208"/>
        <v>0</v>
      </c>
      <c r="DW136" s="7">
        <f t="shared" si="247"/>
        <v>0</v>
      </c>
      <c r="DX136" s="7"/>
      <c r="DY136" s="7">
        <f t="shared" si="190"/>
        <v>0</v>
      </c>
      <c r="DZ136" s="7">
        <f t="shared" si="248"/>
        <v>0</v>
      </c>
      <c r="EA136" s="7">
        <f t="shared" si="230"/>
        <v>0</v>
      </c>
      <c r="EB136" s="7">
        <f t="shared" si="249"/>
        <v>0</v>
      </c>
      <c r="ED136" s="7">
        <f t="shared" si="273"/>
        <v>0</v>
      </c>
      <c r="EE136" s="7">
        <f t="shared" si="274"/>
        <v>0</v>
      </c>
      <c r="EF136" s="7">
        <f t="shared" si="275"/>
        <v>0</v>
      </c>
      <c r="EG136" s="7"/>
      <c r="EH136" s="7">
        <f t="shared" si="250"/>
        <v>0</v>
      </c>
      <c r="EI136" s="7">
        <f>'Initial absorption'!$G136*EH136*$E136</f>
        <v>0</v>
      </c>
      <c r="EJ136" s="7">
        <f t="shared" si="276"/>
        <v>0</v>
      </c>
      <c r="EK136" s="7">
        <f>'Initial absorption'!$M136*EJ136*$I136</f>
        <v>0</v>
      </c>
      <c r="EL136" s="7"/>
      <c r="EM136" s="7">
        <f t="shared" si="277"/>
        <v>0</v>
      </c>
      <c r="EN136" s="7">
        <f t="shared" si="194"/>
        <v>0</v>
      </c>
      <c r="EO136" s="7">
        <f t="shared" si="231"/>
        <v>0</v>
      </c>
      <c r="EP136" s="7"/>
      <c r="EQ136" s="7">
        <f>(1 - 'Initial absorption'!$M136)*EJ136</f>
        <v>0</v>
      </c>
      <c r="ER136" s="7">
        <f t="shared" si="278"/>
        <v>0</v>
      </c>
      <c r="ES136" s="7"/>
      <c r="FB136" s="7">
        <f t="shared" si="232"/>
        <v>0</v>
      </c>
      <c r="FC136" s="7">
        <f t="shared" si="233"/>
        <v>0</v>
      </c>
      <c r="FD136" s="7">
        <f t="shared" si="209"/>
        <v>0</v>
      </c>
      <c r="FE136" s="7">
        <f t="shared" si="251"/>
        <v>0</v>
      </c>
      <c r="FF136" s="7"/>
      <c r="FG136" s="7">
        <f t="shared" si="191"/>
        <v>0</v>
      </c>
      <c r="FH136" s="7">
        <f t="shared" si="252"/>
        <v>0</v>
      </c>
      <c r="FI136" s="7">
        <f t="shared" si="234"/>
        <v>0</v>
      </c>
      <c r="FJ136" s="7">
        <f t="shared" si="253"/>
        <v>0</v>
      </c>
      <c r="FL136" s="7">
        <f t="shared" si="279"/>
        <v>0</v>
      </c>
      <c r="FM136" s="7">
        <f t="shared" si="280"/>
        <v>0</v>
      </c>
      <c r="FN136" s="7">
        <f t="shared" si="281"/>
        <v>0</v>
      </c>
      <c r="FO136" s="7"/>
      <c r="FP136" s="7">
        <f t="shared" si="254"/>
        <v>0</v>
      </c>
      <c r="FQ136" s="7">
        <f>'Initial absorption'!$G136*FP136*$E136</f>
        <v>0</v>
      </c>
      <c r="FR136" s="7">
        <f t="shared" si="282"/>
        <v>0</v>
      </c>
      <c r="FS136" s="7">
        <f>'Initial absorption'!$M136*FR136*$I136</f>
        <v>0</v>
      </c>
      <c r="FT136" s="7"/>
      <c r="FU136" s="7">
        <f t="shared" si="283"/>
        <v>0</v>
      </c>
      <c r="FV136" s="7">
        <f t="shared" si="195"/>
        <v>0</v>
      </c>
      <c r="FW136" s="7">
        <f t="shared" si="235"/>
        <v>0</v>
      </c>
      <c r="FX136" s="7"/>
      <c r="FY136" s="7">
        <f>(1 - 'Initial absorption'!$M136)*FR136</f>
        <v>0</v>
      </c>
      <c r="FZ136" s="7">
        <f t="shared" si="284"/>
        <v>0</v>
      </c>
      <c r="GA136" s="7"/>
    </row>
    <row r="137" spans="3:183" x14ac:dyDescent="0.25">
      <c r="C137">
        <v>955</v>
      </c>
      <c r="D137">
        <f>'Input spectra'!B137</f>
        <v>0</v>
      </c>
      <c r="E137">
        <f>'Initial absorption'!I137</f>
        <v>0</v>
      </c>
      <c r="F137">
        <f>'Input spectra'!C137</f>
        <v>0</v>
      </c>
      <c r="G137">
        <f t="shared" si="255"/>
        <v>0</v>
      </c>
      <c r="H137">
        <f>'Input spectra'!D137</f>
        <v>0</v>
      </c>
      <c r="I137">
        <f>'Initial absorption'!O137</f>
        <v>0</v>
      </c>
      <c r="J137">
        <f>'Input spectra'!E137</f>
        <v>0</v>
      </c>
      <c r="K137">
        <f t="shared" si="256"/>
        <v>0</v>
      </c>
      <c r="M137">
        <f>'Reaching edge prob after ems 1'!$EZ138</f>
        <v>0.87957922667056909</v>
      </c>
      <c r="N137">
        <f>'Reaching edge prob after ems 2'!$EZ138</f>
        <v>0.87957922667056909</v>
      </c>
      <c r="O137">
        <f>1-EXP(-'Reaching edge prob after ems 1'!FC138*_k_in_ec_correction*($D137*_c1+'Input spectra'!S137))</f>
        <v>1.2288597025504777E-2</v>
      </c>
      <c r="P137">
        <f>1-EXP(-(_t-'Reaching edge prob after ems 1'!FC138)*_k_in_ec_correction*($D137*_c1+'Input spectra'!S137))</f>
        <v>1.2427076966826656E-2</v>
      </c>
      <c r="Q137">
        <f>1-EXP(-'Reaching edge prob after ems 2'!FC138*_k_in_ec_correction*($H137*_c2+'Input spectra'!S137))</f>
        <v>1.2288597025504777E-2</v>
      </c>
      <c r="R137">
        <f>1-EXP(-(_t-'Reaching edge prob after ems 2'!FC138)*_k_in_ec_correction*($H137*_c2+'Input spectra'!S137))</f>
        <v>1.2427076966826656E-2</v>
      </c>
      <c r="S137" s="16"/>
      <c r="T137" s="16"/>
      <c r="V137" s="7">
        <f t="shared" si="210"/>
        <v>0</v>
      </c>
      <c r="W137" s="7">
        <f t="shared" si="211"/>
        <v>0</v>
      </c>
      <c r="X137" s="7">
        <f t="shared" si="212"/>
        <v>0</v>
      </c>
      <c r="Y137" s="7">
        <f t="shared" si="236"/>
        <v>0</v>
      </c>
      <c r="Z137" s="7"/>
      <c r="AA137" s="7">
        <f t="shared" si="213"/>
        <v>0</v>
      </c>
      <c r="AB137" s="7">
        <f t="shared" si="214"/>
        <v>0</v>
      </c>
      <c r="AC137" s="7">
        <f t="shared" si="215"/>
        <v>0</v>
      </c>
      <c r="AD137" s="7">
        <f t="shared" si="237"/>
        <v>0</v>
      </c>
      <c r="AF137" s="7">
        <f t="shared" si="216"/>
        <v>0</v>
      </c>
      <c r="AG137" s="7">
        <f t="shared" si="257"/>
        <v>0</v>
      </c>
      <c r="AH137" s="7">
        <f t="shared" si="217"/>
        <v>0</v>
      </c>
      <c r="AI137" s="7"/>
      <c r="AJ137" s="7">
        <f t="shared" si="238"/>
        <v>0</v>
      </c>
      <c r="AK137" s="7">
        <f>'Initial absorption'!$G137*AJ137*$E137</f>
        <v>0</v>
      </c>
      <c r="AL137" s="7">
        <f t="shared" si="258"/>
        <v>0</v>
      </c>
      <c r="AM137" s="7">
        <f>'Initial absorption'!$M137*AL137*$I137</f>
        <v>0</v>
      </c>
      <c r="AN137" s="7"/>
      <c r="AO137" s="7">
        <f t="shared" si="218"/>
        <v>0</v>
      </c>
      <c r="AP137" s="7">
        <f t="shared" si="259"/>
        <v>0</v>
      </c>
      <c r="AQ137" s="7">
        <f t="shared" si="219"/>
        <v>0</v>
      </c>
      <c r="AR137" s="7"/>
      <c r="AS137" s="7">
        <f>(1 - 'Initial absorption'!$M137)*AL137</f>
        <v>0</v>
      </c>
      <c r="AT137" s="7">
        <f t="shared" si="260"/>
        <v>0</v>
      </c>
      <c r="AU137" s="7"/>
      <c r="BD137" s="7">
        <f t="shared" si="220"/>
        <v>0</v>
      </c>
      <c r="BE137" s="7">
        <f t="shared" si="221"/>
        <v>0</v>
      </c>
      <c r="BF137" s="7">
        <f t="shared" si="206"/>
        <v>0</v>
      </c>
      <c r="BG137" s="7">
        <f t="shared" si="239"/>
        <v>0</v>
      </c>
      <c r="BH137" s="7"/>
      <c r="BI137" s="7">
        <f t="shared" si="188"/>
        <v>0</v>
      </c>
      <c r="BJ137" s="7">
        <f t="shared" si="240"/>
        <v>0</v>
      </c>
      <c r="BK137" s="7">
        <f t="shared" si="222"/>
        <v>0</v>
      </c>
      <c r="BL137" s="7">
        <f t="shared" si="241"/>
        <v>0</v>
      </c>
      <c r="BN137" s="7">
        <f t="shared" si="261"/>
        <v>0</v>
      </c>
      <c r="BO137" s="7">
        <f t="shared" si="262"/>
        <v>0</v>
      </c>
      <c r="BP137" s="7">
        <f t="shared" si="263"/>
        <v>0</v>
      </c>
      <c r="BQ137" s="7"/>
      <c r="BR137" s="7">
        <f t="shared" si="242"/>
        <v>0</v>
      </c>
      <c r="BS137" s="7">
        <f>'Initial absorption'!$G137*BR137*$E137</f>
        <v>0</v>
      </c>
      <c r="BT137" s="7">
        <f t="shared" si="264"/>
        <v>0</v>
      </c>
      <c r="BU137" s="7">
        <f>'Initial absorption'!$M137*BT137*$I137</f>
        <v>0</v>
      </c>
      <c r="BV137" s="7"/>
      <c r="BW137" s="7">
        <f t="shared" si="265"/>
        <v>0</v>
      </c>
      <c r="BX137" s="7">
        <f t="shared" si="192"/>
        <v>0</v>
      </c>
      <c r="BY137" s="7">
        <f t="shared" si="223"/>
        <v>0</v>
      </c>
      <c r="BZ137" s="7"/>
      <c r="CA137" s="7">
        <f>(1 - 'Initial absorption'!$M137)*BT137</f>
        <v>0</v>
      </c>
      <c r="CB137" s="7">
        <f t="shared" si="266"/>
        <v>0</v>
      </c>
      <c r="CC137" s="7"/>
      <c r="CL137" s="7">
        <f t="shared" si="224"/>
        <v>0</v>
      </c>
      <c r="CM137" s="7">
        <f t="shared" si="225"/>
        <v>0</v>
      </c>
      <c r="CN137" s="7">
        <f t="shared" si="207"/>
        <v>0</v>
      </c>
      <c r="CO137" s="7">
        <f t="shared" si="243"/>
        <v>0</v>
      </c>
      <c r="CP137" s="7"/>
      <c r="CQ137" s="7">
        <f t="shared" si="189"/>
        <v>0</v>
      </c>
      <c r="CR137" s="7">
        <f t="shared" si="244"/>
        <v>0</v>
      </c>
      <c r="CS137" s="7">
        <f t="shared" si="226"/>
        <v>0</v>
      </c>
      <c r="CT137" s="7">
        <f t="shared" si="245"/>
        <v>0</v>
      </c>
      <c r="CV137" s="7">
        <f t="shared" si="267"/>
        <v>0</v>
      </c>
      <c r="CW137" s="7">
        <f t="shared" si="268"/>
        <v>0</v>
      </c>
      <c r="CX137" s="7">
        <f t="shared" si="269"/>
        <v>0</v>
      </c>
      <c r="CY137" s="7"/>
      <c r="CZ137" s="7">
        <f t="shared" si="246"/>
        <v>0</v>
      </c>
      <c r="DA137" s="7">
        <f>'Initial absorption'!$G137*CZ137*$E137</f>
        <v>0</v>
      </c>
      <c r="DB137" s="7">
        <f t="shared" si="270"/>
        <v>0</v>
      </c>
      <c r="DC137" s="7">
        <f>'Initial absorption'!$M137*DB137*$I137</f>
        <v>0</v>
      </c>
      <c r="DD137" s="7"/>
      <c r="DE137" s="7">
        <f t="shared" si="271"/>
        <v>0</v>
      </c>
      <c r="DF137" s="7">
        <f t="shared" si="193"/>
        <v>0</v>
      </c>
      <c r="DG137" s="7">
        <f t="shared" si="227"/>
        <v>0</v>
      </c>
      <c r="DH137" s="7"/>
      <c r="DI137" s="7">
        <f>(1 - 'Initial absorption'!$M137)*DB137</f>
        <v>0</v>
      </c>
      <c r="DJ137" s="7">
        <f t="shared" si="272"/>
        <v>0</v>
      </c>
      <c r="DK137" s="7"/>
      <c r="DT137" s="7">
        <f t="shared" si="228"/>
        <v>0</v>
      </c>
      <c r="DU137" s="7">
        <f t="shared" si="229"/>
        <v>0</v>
      </c>
      <c r="DV137" s="7">
        <f t="shared" si="208"/>
        <v>0</v>
      </c>
      <c r="DW137" s="7">
        <f t="shared" si="247"/>
        <v>0</v>
      </c>
      <c r="DX137" s="7"/>
      <c r="DY137" s="7">
        <f t="shared" si="190"/>
        <v>0</v>
      </c>
      <c r="DZ137" s="7">
        <f t="shared" si="248"/>
        <v>0</v>
      </c>
      <c r="EA137" s="7">
        <f t="shared" si="230"/>
        <v>0</v>
      </c>
      <c r="EB137" s="7">
        <f t="shared" si="249"/>
        <v>0</v>
      </c>
      <c r="ED137" s="7">
        <f t="shared" si="273"/>
        <v>0</v>
      </c>
      <c r="EE137" s="7">
        <f t="shared" si="274"/>
        <v>0</v>
      </c>
      <c r="EF137" s="7">
        <f t="shared" si="275"/>
        <v>0</v>
      </c>
      <c r="EG137" s="7"/>
      <c r="EH137" s="7">
        <f t="shared" si="250"/>
        <v>0</v>
      </c>
      <c r="EI137" s="7">
        <f>'Initial absorption'!$G137*EH137*$E137</f>
        <v>0</v>
      </c>
      <c r="EJ137" s="7">
        <f t="shared" si="276"/>
        <v>0</v>
      </c>
      <c r="EK137" s="7">
        <f>'Initial absorption'!$M137*EJ137*$I137</f>
        <v>0</v>
      </c>
      <c r="EL137" s="7"/>
      <c r="EM137" s="7">
        <f t="shared" si="277"/>
        <v>0</v>
      </c>
      <c r="EN137" s="7">
        <f t="shared" si="194"/>
        <v>0</v>
      </c>
      <c r="EO137" s="7">
        <f t="shared" si="231"/>
        <v>0</v>
      </c>
      <c r="EP137" s="7"/>
      <c r="EQ137" s="7">
        <f>(1 - 'Initial absorption'!$M137)*EJ137</f>
        <v>0</v>
      </c>
      <c r="ER137" s="7">
        <f t="shared" si="278"/>
        <v>0</v>
      </c>
      <c r="ES137" s="7"/>
      <c r="FB137" s="7">
        <f t="shared" si="232"/>
        <v>0</v>
      </c>
      <c r="FC137" s="7">
        <f t="shared" si="233"/>
        <v>0</v>
      </c>
      <c r="FD137" s="7">
        <f t="shared" si="209"/>
        <v>0</v>
      </c>
      <c r="FE137" s="7">
        <f t="shared" si="251"/>
        <v>0</v>
      </c>
      <c r="FF137" s="7"/>
      <c r="FG137" s="7">
        <f t="shared" si="191"/>
        <v>0</v>
      </c>
      <c r="FH137" s="7">
        <f t="shared" si="252"/>
        <v>0</v>
      </c>
      <c r="FI137" s="7">
        <f t="shared" si="234"/>
        <v>0</v>
      </c>
      <c r="FJ137" s="7">
        <f t="shared" si="253"/>
        <v>0</v>
      </c>
      <c r="FL137" s="7">
        <f t="shared" si="279"/>
        <v>0</v>
      </c>
      <c r="FM137" s="7">
        <f t="shared" si="280"/>
        <v>0</v>
      </c>
      <c r="FN137" s="7">
        <f t="shared" si="281"/>
        <v>0</v>
      </c>
      <c r="FO137" s="7"/>
      <c r="FP137" s="7">
        <f t="shared" si="254"/>
        <v>0</v>
      </c>
      <c r="FQ137" s="7">
        <f>'Initial absorption'!$G137*FP137*$E137</f>
        <v>0</v>
      </c>
      <c r="FR137" s="7">
        <f t="shared" si="282"/>
        <v>0</v>
      </c>
      <c r="FS137" s="7">
        <f>'Initial absorption'!$M137*FR137*$I137</f>
        <v>0</v>
      </c>
      <c r="FT137" s="7"/>
      <c r="FU137" s="7">
        <f t="shared" si="283"/>
        <v>0</v>
      </c>
      <c r="FV137" s="7">
        <f t="shared" si="195"/>
        <v>0</v>
      </c>
      <c r="FW137" s="7">
        <f t="shared" si="235"/>
        <v>0</v>
      </c>
      <c r="FX137" s="7"/>
      <c r="FY137" s="7">
        <f>(1 - 'Initial absorption'!$M137)*FR137</f>
        <v>0</v>
      </c>
      <c r="FZ137" s="7">
        <f t="shared" si="284"/>
        <v>0</v>
      </c>
      <c r="GA137" s="7"/>
    </row>
    <row r="138" spans="3:183" x14ac:dyDescent="0.25">
      <c r="C138">
        <v>960</v>
      </c>
      <c r="D138">
        <f>'Input spectra'!B138</f>
        <v>0</v>
      </c>
      <c r="E138">
        <f>'Initial absorption'!I138</f>
        <v>0</v>
      </c>
      <c r="F138">
        <f>'Input spectra'!C138</f>
        <v>0</v>
      </c>
      <c r="G138">
        <f t="shared" si="255"/>
        <v>0</v>
      </c>
      <c r="H138">
        <f>'Input spectra'!D138</f>
        <v>0</v>
      </c>
      <c r="I138">
        <f>'Initial absorption'!O138</f>
        <v>0</v>
      </c>
      <c r="J138">
        <f>'Input spectra'!E138</f>
        <v>0</v>
      </c>
      <c r="K138">
        <f t="shared" si="256"/>
        <v>0</v>
      </c>
      <c r="M138">
        <f>'Reaching edge prob after ems 1'!$EZ139</f>
        <v>0.87970616819570235</v>
      </c>
      <c r="N138">
        <f>'Reaching edge prob after ems 2'!$EZ139</f>
        <v>0.87970616819570235</v>
      </c>
      <c r="O138">
        <f>1-EXP(-'Reaching edge prob after ems 1'!FC139*_k_in_ec_correction*($D138*_c1+'Input spectra'!S138))</f>
        <v>1.227445741398947E-2</v>
      </c>
      <c r="P138">
        <f>1-EXP(-(_t-'Reaching edge prob after ems 1'!FC139)*_k_in_ec_correction*($D138*_c1+'Input spectra'!S138))</f>
        <v>1.2412617069991527E-2</v>
      </c>
      <c r="Q138">
        <f>1-EXP(-'Reaching edge prob after ems 2'!FC139*_k_in_ec_correction*($H138*_c2+'Input spectra'!S138))</f>
        <v>1.227445741398947E-2</v>
      </c>
      <c r="R138">
        <f>1-EXP(-(_t-'Reaching edge prob after ems 2'!FC139)*_k_in_ec_correction*($H138*_c2+'Input spectra'!S138))</f>
        <v>1.2412617069991527E-2</v>
      </c>
      <c r="S138" s="16"/>
      <c r="T138" s="16"/>
      <c r="V138" s="7">
        <f t="shared" si="210"/>
        <v>0</v>
      </c>
      <c r="W138" s="7">
        <f t="shared" si="211"/>
        <v>0</v>
      </c>
      <c r="X138" s="7">
        <f t="shared" si="212"/>
        <v>0</v>
      </c>
      <c r="Y138" s="7">
        <f t="shared" si="236"/>
        <v>0</v>
      </c>
      <c r="Z138" s="7"/>
      <c r="AA138" s="7">
        <f t="shared" si="213"/>
        <v>0</v>
      </c>
      <c r="AB138" s="7">
        <f t="shared" si="214"/>
        <v>0</v>
      </c>
      <c r="AC138" s="7">
        <f t="shared" si="215"/>
        <v>0</v>
      </c>
      <c r="AD138" s="7">
        <f t="shared" si="237"/>
        <v>0</v>
      </c>
      <c r="AF138" s="7">
        <f t="shared" si="216"/>
        <v>0</v>
      </c>
      <c r="AG138" s="7">
        <f t="shared" si="257"/>
        <v>0</v>
      </c>
      <c r="AH138" s="7">
        <f t="shared" si="217"/>
        <v>0</v>
      </c>
      <c r="AI138" s="7"/>
      <c r="AJ138" s="7">
        <f t="shared" si="238"/>
        <v>0</v>
      </c>
      <c r="AK138" s="7">
        <f>'Initial absorption'!$G138*AJ138*$E138</f>
        <v>0</v>
      </c>
      <c r="AL138" s="7">
        <f t="shared" si="258"/>
        <v>0</v>
      </c>
      <c r="AM138" s="7">
        <f>'Initial absorption'!$M138*AL138*$I138</f>
        <v>0</v>
      </c>
      <c r="AN138" s="7"/>
      <c r="AO138" s="7">
        <f t="shared" si="218"/>
        <v>0</v>
      </c>
      <c r="AP138" s="7">
        <f t="shared" si="259"/>
        <v>0</v>
      </c>
      <c r="AQ138" s="7">
        <f t="shared" si="219"/>
        <v>0</v>
      </c>
      <c r="AR138" s="7"/>
      <c r="AS138" s="7">
        <f>(1 - 'Initial absorption'!$M138)*AL138</f>
        <v>0</v>
      </c>
      <c r="AT138" s="7">
        <f t="shared" si="260"/>
        <v>0</v>
      </c>
      <c r="AU138" s="7"/>
      <c r="BD138" s="7">
        <f t="shared" si="220"/>
        <v>0</v>
      </c>
      <c r="BE138" s="7">
        <f t="shared" si="221"/>
        <v>0</v>
      </c>
      <c r="BF138" s="7">
        <f t="shared" si="206"/>
        <v>0</v>
      </c>
      <c r="BG138" s="7">
        <f t="shared" si="239"/>
        <v>0</v>
      </c>
      <c r="BH138" s="7"/>
      <c r="BI138" s="7">
        <f t="shared" ref="BI138:BI201" si="285">BB$4*$K138*_ec_loss/2</f>
        <v>0</v>
      </c>
      <c r="BJ138" s="7">
        <f t="shared" si="240"/>
        <v>0</v>
      </c>
      <c r="BK138" s="7">
        <f t="shared" si="222"/>
        <v>0</v>
      </c>
      <c r="BL138" s="7">
        <f t="shared" si="241"/>
        <v>0</v>
      </c>
      <c r="BN138" s="7">
        <f t="shared" si="261"/>
        <v>0</v>
      </c>
      <c r="BO138" s="7">
        <f t="shared" si="262"/>
        <v>0</v>
      </c>
      <c r="BP138" s="7">
        <f t="shared" si="263"/>
        <v>0</v>
      </c>
      <c r="BQ138" s="7"/>
      <c r="BR138" s="7">
        <f t="shared" si="242"/>
        <v>0</v>
      </c>
      <c r="BS138" s="7">
        <f>'Initial absorption'!$G138*BR138*$E138</f>
        <v>0</v>
      </c>
      <c r="BT138" s="7">
        <f t="shared" si="264"/>
        <v>0</v>
      </c>
      <c r="BU138" s="7">
        <f>'Initial absorption'!$M138*BT138*$I138</f>
        <v>0</v>
      </c>
      <c r="BV138" s="7"/>
      <c r="BW138" s="7">
        <f t="shared" si="265"/>
        <v>0</v>
      </c>
      <c r="BX138" s="7">
        <f t="shared" si="192"/>
        <v>0</v>
      </c>
      <c r="BY138" s="7">
        <f t="shared" si="223"/>
        <v>0</v>
      </c>
      <c r="BZ138" s="7"/>
      <c r="CA138" s="7">
        <f>(1 - 'Initial absorption'!$M138)*BT138</f>
        <v>0</v>
      </c>
      <c r="CB138" s="7">
        <f t="shared" si="266"/>
        <v>0</v>
      </c>
      <c r="CC138" s="7"/>
      <c r="CL138" s="7">
        <f t="shared" si="224"/>
        <v>0</v>
      </c>
      <c r="CM138" s="7">
        <f t="shared" si="225"/>
        <v>0</v>
      </c>
      <c r="CN138" s="7">
        <f t="shared" si="207"/>
        <v>0</v>
      </c>
      <c r="CO138" s="7">
        <f t="shared" si="243"/>
        <v>0</v>
      </c>
      <c r="CP138" s="7"/>
      <c r="CQ138" s="7">
        <f t="shared" ref="CQ138:CQ201" si="286">CJ$4*$K138*_ec_loss/2</f>
        <v>0</v>
      </c>
      <c r="CR138" s="7">
        <f t="shared" si="244"/>
        <v>0</v>
      </c>
      <c r="CS138" s="7">
        <f t="shared" si="226"/>
        <v>0</v>
      </c>
      <c r="CT138" s="7">
        <f t="shared" si="245"/>
        <v>0</v>
      </c>
      <c r="CV138" s="7">
        <f t="shared" si="267"/>
        <v>0</v>
      </c>
      <c r="CW138" s="7">
        <f t="shared" si="268"/>
        <v>0</v>
      </c>
      <c r="CX138" s="7">
        <f t="shared" si="269"/>
        <v>0</v>
      </c>
      <c r="CY138" s="7"/>
      <c r="CZ138" s="7">
        <f t="shared" si="246"/>
        <v>0</v>
      </c>
      <c r="DA138" s="7">
        <f>'Initial absorption'!$G138*CZ138*$E138</f>
        <v>0</v>
      </c>
      <c r="DB138" s="7">
        <f t="shared" si="270"/>
        <v>0</v>
      </c>
      <c r="DC138" s="7">
        <f>'Initial absorption'!$M138*DB138*$I138</f>
        <v>0</v>
      </c>
      <c r="DD138" s="7"/>
      <c r="DE138" s="7">
        <f t="shared" si="271"/>
        <v>0</v>
      </c>
      <c r="DF138" s="7">
        <f t="shared" si="193"/>
        <v>0</v>
      </c>
      <c r="DG138" s="7">
        <f t="shared" si="227"/>
        <v>0</v>
      </c>
      <c r="DH138" s="7"/>
      <c r="DI138" s="7">
        <f>(1 - 'Initial absorption'!$M138)*DB138</f>
        <v>0</v>
      </c>
      <c r="DJ138" s="7">
        <f t="shared" si="272"/>
        <v>0</v>
      </c>
      <c r="DK138" s="7"/>
      <c r="DT138" s="7">
        <f t="shared" si="228"/>
        <v>0</v>
      </c>
      <c r="DU138" s="7">
        <f t="shared" si="229"/>
        <v>0</v>
      </c>
      <c r="DV138" s="7">
        <f t="shared" si="208"/>
        <v>0</v>
      </c>
      <c r="DW138" s="7">
        <f t="shared" si="247"/>
        <v>0</v>
      </c>
      <c r="DX138" s="7"/>
      <c r="DY138" s="7">
        <f t="shared" ref="DY138:DY201" si="287">DR$4*$K138*_ec_loss/2</f>
        <v>0</v>
      </c>
      <c r="DZ138" s="7">
        <f t="shared" si="248"/>
        <v>0</v>
      </c>
      <c r="EA138" s="7">
        <f t="shared" si="230"/>
        <v>0</v>
      </c>
      <c r="EB138" s="7">
        <f t="shared" si="249"/>
        <v>0</v>
      </c>
      <c r="ED138" s="7">
        <f t="shared" si="273"/>
        <v>0</v>
      </c>
      <c r="EE138" s="7">
        <f t="shared" si="274"/>
        <v>0</v>
      </c>
      <c r="EF138" s="7">
        <f t="shared" si="275"/>
        <v>0</v>
      </c>
      <c r="EG138" s="7"/>
      <c r="EH138" s="7">
        <f t="shared" si="250"/>
        <v>0</v>
      </c>
      <c r="EI138" s="7">
        <f>'Initial absorption'!$G138*EH138*$E138</f>
        <v>0</v>
      </c>
      <c r="EJ138" s="7">
        <f t="shared" si="276"/>
        <v>0</v>
      </c>
      <c r="EK138" s="7">
        <f>'Initial absorption'!$M138*EJ138*$I138</f>
        <v>0</v>
      </c>
      <c r="EL138" s="7"/>
      <c r="EM138" s="7">
        <f t="shared" si="277"/>
        <v>0</v>
      </c>
      <c r="EN138" s="7">
        <f t="shared" si="194"/>
        <v>0</v>
      </c>
      <c r="EO138" s="7">
        <f t="shared" si="231"/>
        <v>0</v>
      </c>
      <c r="EP138" s="7"/>
      <c r="EQ138" s="7">
        <f>(1 - 'Initial absorption'!$M138)*EJ138</f>
        <v>0</v>
      </c>
      <c r="ER138" s="7">
        <f t="shared" si="278"/>
        <v>0</v>
      </c>
      <c r="ES138" s="7"/>
      <c r="FB138" s="7">
        <f t="shared" si="232"/>
        <v>0</v>
      </c>
      <c r="FC138" s="7">
        <f t="shared" si="233"/>
        <v>0</v>
      </c>
      <c r="FD138" s="7">
        <f t="shared" si="209"/>
        <v>0</v>
      </c>
      <c r="FE138" s="7">
        <f t="shared" si="251"/>
        <v>0</v>
      </c>
      <c r="FF138" s="7"/>
      <c r="FG138" s="7">
        <f t="shared" ref="FG138:FG201" si="288">EZ$4*$K138*_ec_loss/2</f>
        <v>0</v>
      </c>
      <c r="FH138" s="7">
        <f t="shared" si="252"/>
        <v>0</v>
      </c>
      <c r="FI138" s="7">
        <f t="shared" si="234"/>
        <v>0</v>
      </c>
      <c r="FJ138" s="7">
        <f t="shared" si="253"/>
        <v>0</v>
      </c>
      <c r="FL138" s="7">
        <f t="shared" si="279"/>
        <v>0</v>
      </c>
      <c r="FM138" s="7">
        <f t="shared" si="280"/>
        <v>0</v>
      </c>
      <c r="FN138" s="7">
        <f t="shared" si="281"/>
        <v>0</v>
      </c>
      <c r="FO138" s="7"/>
      <c r="FP138" s="7">
        <f t="shared" si="254"/>
        <v>0</v>
      </c>
      <c r="FQ138" s="7">
        <f>'Initial absorption'!$G138*FP138*$E138</f>
        <v>0</v>
      </c>
      <c r="FR138" s="7">
        <f t="shared" si="282"/>
        <v>0</v>
      </c>
      <c r="FS138" s="7">
        <f>'Initial absorption'!$M138*FR138*$I138</f>
        <v>0</v>
      </c>
      <c r="FT138" s="7"/>
      <c r="FU138" s="7">
        <f t="shared" si="283"/>
        <v>0</v>
      </c>
      <c r="FV138" s="7">
        <f t="shared" si="195"/>
        <v>0</v>
      </c>
      <c r="FW138" s="7">
        <f t="shared" si="235"/>
        <v>0</v>
      </c>
      <c r="FX138" s="7"/>
      <c r="FY138" s="7">
        <f>(1 - 'Initial absorption'!$M138)*FR138</f>
        <v>0</v>
      </c>
      <c r="FZ138" s="7">
        <f t="shared" si="284"/>
        <v>0</v>
      </c>
      <c r="GA138" s="7"/>
    </row>
    <row r="139" spans="3:183" x14ac:dyDescent="0.25">
      <c r="C139">
        <v>965</v>
      </c>
      <c r="D139">
        <f>'Input spectra'!B139</f>
        <v>0</v>
      </c>
      <c r="E139">
        <f>'Initial absorption'!I139</f>
        <v>0</v>
      </c>
      <c r="F139">
        <f>'Input spectra'!C139</f>
        <v>0</v>
      </c>
      <c r="G139">
        <f t="shared" si="255"/>
        <v>0</v>
      </c>
      <c r="H139">
        <f>'Input spectra'!D139</f>
        <v>0</v>
      </c>
      <c r="I139">
        <f>'Initial absorption'!O139</f>
        <v>0</v>
      </c>
      <c r="J139">
        <f>'Input spectra'!E139</f>
        <v>0</v>
      </c>
      <c r="K139">
        <f t="shared" si="256"/>
        <v>0</v>
      </c>
      <c r="M139">
        <f>'Reaching edge prob after ems 1'!$EZ140</f>
        <v>0.87983313821704712</v>
      </c>
      <c r="N139">
        <f>'Reaching edge prob after ems 2'!$EZ140</f>
        <v>0.87983313821704712</v>
      </c>
      <c r="O139">
        <f>1-EXP(-'Reaching edge prob after ems 1'!FC140*_k_in_ec_correction*($D139*_c1+'Input spectra'!S139))</f>
        <v>1.2260317412318145E-2</v>
      </c>
      <c r="P139">
        <f>1-EXP(-(_t-'Reaching edge prob after ems 1'!FC140)*_k_in_ec_correction*($D139*_c1+'Input spectra'!S139))</f>
        <v>1.2398157149150379E-2</v>
      </c>
      <c r="Q139">
        <f>1-EXP(-'Reaching edge prob after ems 2'!FC140*_k_in_ec_correction*($H139*_c2+'Input spectra'!S139))</f>
        <v>1.2260317412318145E-2</v>
      </c>
      <c r="R139">
        <f>1-EXP(-(_t-'Reaching edge prob after ems 2'!FC140)*_k_in_ec_correction*($H139*_c2+'Input spectra'!S139))</f>
        <v>1.2398157149150379E-2</v>
      </c>
      <c r="S139" s="16"/>
      <c r="T139" s="16"/>
      <c r="V139" s="7">
        <f t="shared" si="210"/>
        <v>0</v>
      </c>
      <c r="W139" s="7">
        <f t="shared" si="211"/>
        <v>0</v>
      </c>
      <c r="X139" s="7">
        <f t="shared" si="212"/>
        <v>0</v>
      </c>
      <c r="Y139" s="7">
        <f t="shared" si="236"/>
        <v>0</v>
      </c>
      <c r="Z139" s="7"/>
      <c r="AA139" s="7">
        <f t="shared" si="213"/>
        <v>0</v>
      </c>
      <c r="AB139" s="7">
        <f t="shared" si="214"/>
        <v>0</v>
      </c>
      <c r="AC139" s="7">
        <f t="shared" si="215"/>
        <v>0</v>
      </c>
      <c r="AD139" s="7">
        <f t="shared" si="237"/>
        <v>0</v>
      </c>
      <c r="AF139" s="7">
        <f t="shared" si="216"/>
        <v>0</v>
      </c>
      <c r="AG139" s="7">
        <f t="shared" si="257"/>
        <v>0</v>
      </c>
      <c r="AH139" s="7">
        <f t="shared" si="217"/>
        <v>0</v>
      </c>
      <c r="AI139" s="7"/>
      <c r="AJ139" s="7">
        <f t="shared" si="238"/>
        <v>0</v>
      </c>
      <c r="AK139" s="7">
        <f>'Initial absorption'!$G139*AJ139*$E139</f>
        <v>0</v>
      </c>
      <c r="AL139" s="7">
        <f t="shared" si="258"/>
        <v>0</v>
      </c>
      <c r="AM139" s="7">
        <f>'Initial absorption'!$M139*AL139*$I139</f>
        <v>0</v>
      </c>
      <c r="AN139" s="7"/>
      <c r="AO139" s="7">
        <f t="shared" si="218"/>
        <v>0</v>
      </c>
      <c r="AP139" s="7">
        <f t="shared" si="259"/>
        <v>0</v>
      </c>
      <c r="AQ139" s="7">
        <f t="shared" si="219"/>
        <v>0</v>
      </c>
      <c r="AR139" s="7"/>
      <c r="AS139" s="7">
        <f>(1 - 'Initial absorption'!$M139)*AL139</f>
        <v>0</v>
      </c>
      <c r="AT139" s="7">
        <f t="shared" si="260"/>
        <v>0</v>
      </c>
      <c r="AU139" s="7"/>
      <c r="BD139" s="7">
        <f t="shared" si="220"/>
        <v>0</v>
      </c>
      <c r="BE139" s="7">
        <f t="shared" si="221"/>
        <v>0</v>
      </c>
      <c r="BF139" s="7">
        <f t="shared" si="206"/>
        <v>0</v>
      </c>
      <c r="BG139" s="7">
        <f t="shared" si="239"/>
        <v>0</v>
      </c>
      <c r="BH139" s="7"/>
      <c r="BI139" s="7">
        <f t="shared" si="285"/>
        <v>0</v>
      </c>
      <c r="BJ139" s="7">
        <f t="shared" si="240"/>
        <v>0</v>
      </c>
      <c r="BK139" s="7">
        <f t="shared" si="222"/>
        <v>0</v>
      </c>
      <c r="BL139" s="7">
        <f t="shared" si="241"/>
        <v>0</v>
      </c>
      <c r="BN139" s="7">
        <f t="shared" si="261"/>
        <v>0</v>
      </c>
      <c r="BO139" s="7">
        <f t="shared" si="262"/>
        <v>0</v>
      </c>
      <c r="BP139" s="7">
        <f t="shared" si="263"/>
        <v>0</v>
      </c>
      <c r="BQ139" s="7"/>
      <c r="BR139" s="7">
        <f t="shared" si="242"/>
        <v>0</v>
      </c>
      <c r="BS139" s="7">
        <f>'Initial absorption'!$G139*BR139*$E139</f>
        <v>0</v>
      </c>
      <c r="BT139" s="7">
        <f t="shared" si="264"/>
        <v>0</v>
      </c>
      <c r="BU139" s="7">
        <f>'Initial absorption'!$M139*BT139*$I139</f>
        <v>0</v>
      </c>
      <c r="BV139" s="7"/>
      <c r="BW139" s="7">
        <f t="shared" si="265"/>
        <v>0</v>
      </c>
      <c r="BX139" s="7">
        <f t="shared" si="192"/>
        <v>0</v>
      </c>
      <c r="BY139" s="7">
        <f t="shared" si="223"/>
        <v>0</v>
      </c>
      <c r="BZ139" s="7"/>
      <c r="CA139" s="7">
        <f>(1 - 'Initial absorption'!$M139)*BT139</f>
        <v>0</v>
      </c>
      <c r="CB139" s="7">
        <f t="shared" si="266"/>
        <v>0</v>
      </c>
      <c r="CC139" s="7"/>
      <c r="CL139" s="7">
        <f t="shared" si="224"/>
        <v>0</v>
      </c>
      <c r="CM139" s="7">
        <f t="shared" si="225"/>
        <v>0</v>
      </c>
      <c r="CN139" s="7">
        <f t="shared" si="207"/>
        <v>0</v>
      </c>
      <c r="CO139" s="7">
        <f t="shared" si="243"/>
        <v>0</v>
      </c>
      <c r="CP139" s="7"/>
      <c r="CQ139" s="7">
        <f t="shared" si="286"/>
        <v>0</v>
      </c>
      <c r="CR139" s="7">
        <f t="shared" si="244"/>
        <v>0</v>
      </c>
      <c r="CS139" s="7">
        <f t="shared" si="226"/>
        <v>0</v>
      </c>
      <c r="CT139" s="7">
        <f t="shared" si="245"/>
        <v>0</v>
      </c>
      <c r="CV139" s="7">
        <f t="shared" si="267"/>
        <v>0</v>
      </c>
      <c r="CW139" s="7">
        <f t="shared" si="268"/>
        <v>0</v>
      </c>
      <c r="CX139" s="7">
        <f t="shared" si="269"/>
        <v>0</v>
      </c>
      <c r="CY139" s="7"/>
      <c r="CZ139" s="7">
        <f t="shared" si="246"/>
        <v>0</v>
      </c>
      <c r="DA139" s="7">
        <f>'Initial absorption'!$G139*CZ139*$E139</f>
        <v>0</v>
      </c>
      <c r="DB139" s="7">
        <f t="shared" si="270"/>
        <v>0</v>
      </c>
      <c r="DC139" s="7">
        <f>'Initial absorption'!$M139*DB139*$I139</f>
        <v>0</v>
      </c>
      <c r="DD139" s="7"/>
      <c r="DE139" s="7">
        <f t="shared" si="271"/>
        <v>0</v>
      </c>
      <c r="DF139" s="7">
        <f t="shared" si="193"/>
        <v>0</v>
      </c>
      <c r="DG139" s="7">
        <f t="shared" si="227"/>
        <v>0</v>
      </c>
      <c r="DH139" s="7"/>
      <c r="DI139" s="7">
        <f>(1 - 'Initial absorption'!$M139)*DB139</f>
        <v>0</v>
      </c>
      <c r="DJ139" s="7">
        <f t="shared" si="272"/>
        <v>0</v>
      </c>
      <c r="DK139" s="7"/>
      <c r="DT139" s="7">
        <f t="shared" si="228"/>
        <v>0</v>
      </c>
      <c r="DU139" s="7">
        <f t="shared" si="229"/>
        <v>0</v>
      </c>
      <c r="DV139" s="7">
        <f t="shared" si="208"/>
        <v>0</v>
      </c>
      <c r="DW139" s="7">
        <f t="shared" si="247"/>
        <v>0</v>
      </c>
      <c r="DX139" s="7"/>
      <c r="DY139" s="7">
        <f t="shared" si="287"/>
        <v>0</v>
      </c>
      <c r="DZ139" s="7">
        <f t="shared" si="248"/>
        <v>0</v>
      </c>
      <c r="EA139" s="7">
        <f t="shared" si="230"/>
        <v>0</v>
      </c>
      <c r="EB139" s="7">
        <f t="shared" si="249"/>
        <v>0</v>
      </c>
      <c r="ED139" s="7">
        <f t="shared" si="273"/>
        <v>0</v>
      </c>
      <c r="EE139" s="7">
        <f t="shared" si="274"/>
        <v>0</v>
      </c>
      <c r="EF139" s="7">
        <f t="shared" si="275"/>
        <v>0</v>
      </c>
      <c r="EG139" s="7"/>
      <c r="EH139" s="7">
        <f t="shared" si="250"/>
        <v>0</v>
      </c>
      <c r="EI139" s="7">
        <f>'Initial absorption'!$G139*EH139*$E139</f>
        <v>0</v>
      </c>
      <c r="EJ139" s="7">
        <f t="shared" si="276"/>
        <v>0</v>
      </c>
      <c r="EK139" s="7">
        <f>'Initial absorption'!$M139*EJ139*$I139</f>
        <v>0</v>
      </c>
      <c r="EL139" s="7"/>
      <c r="EM139" s="7">
        <f t="shared" si="277"/>
        <v>0</v>
      </c>
      <c r="EN139" s="7">
        <f t="shared" si="194"/>
        <v>0</v>
      </c>
      <c r="EO139" s="7">
        <f t="shared" si="231"/>
        <v>0</v>
      </c>
      <c r="EP139" s="7"/>
      <c r="EQ139" s="7">
        <f>(1 - 'Initial absorption'!$M139)*EJ139</f>
        <v>0</v>
      </c>
      <c r="ER139" s="7">
        <f t="shared" si="278"/>
        <v>0</v>
      </c>
      <c r="ES139" s="7"/>
      <c r="FB139" s="7">
        <f t="shared" si="232"/>
        <v>0</v>
      </c>
      <c r="FC139" s="7">
        <f t="shared" si="233"/>
        <v>0</v>
      </c>
      <c r="FD139" s="7">
        <f t="shared" si="209"/>
        <v>0</v>
      </c>
      <c r="FE139" s="7">
        <f t="shared" si="251"/>
        <v>0</v>
      </c>
      <c r="FF139" s="7"/>
      <c r="FG139" s="7">
        <f t="shared" si="288"/>
        <v>0</v>
      </c>
      <c r="FH139" s="7">
        <f t="shared" si="252"/>
        <v>0</v>
      </c>
      <c r="FI139" s="7">
        <f t="shared" si="234"/>
        <v>0</v>
      </c>
      <c r="FJ139" s="7">
        <f t="shared" si="253"/>
        <v>0</v>
      </c>
      <c r="FL139" s="7">
        <f t="shared" si="279"/>
        <v>0</v>
      </c>
      <c r="FM139" s="7">
        <f t="shared" si="280"/>
        <v>0</v>
      </c>
      <c r="FN139" s="7">
        <f t="shared" si="281"/>
        <v>0</v>
      </c>
      <c r="FO139" s="7"/>
      <c r="FP139" s="7">
        <f t="shared" si="254"/>
        <v>0</v>
      </c>
      <c r="FQ139" s="7">
        <f>'Initial absorption'!$G139*FP139*$E139</f>
        <v>0</v>
      </c>
      <c r="FR139" s="7">
        <f t="shared" si="282"/>
        <v>0</v>
      </c>
      <c r="FS139" s="7">
        <f>'Initial absorption'!$M139*FR139*$I139</f>
        <v>0</v>
      </c>
      <c r="FT139" s="7"/>
      <c r="FU139" s="7">
        <f t="shared" si="283"/>
        <v>0</v>
      </c>
      <c r="FV139" s="7">
        <f t="shared" si="195"/>
        <v>0</v>
      </c>
      <c r="FW139" s="7">
        <f t="shared" si="235"/>
        <v>0</v>
      </c>
      <c r="FX139" s="7"/>
      <c r="FY139" s="7">
        <f>(1 - 'Initial absorption'!$M139)*FR139</f>
        <v>0</v>
      </c>
      <c r="FZ139" s="7">
        <f t="shared" si="284"/>
        <v>0</v>
      </c>
      <c r="GA139" s="7"/>
    </row>
    <row r="140" spans="3:183" x14ac:dyDescent="0.25">
      <c r="C140">
        <v>970</v>
      </c>
      <c r="D140">
        <f>'Input spectra'!B140</f>
        <v>0</v>
      </c>
      <c r="E140">
        <f>'Initial absorption'!I140</f>
        <v>0</v>
      </c>
      <c r="F140">
        <f>'Input spectra'!C140</f>
        <v>0</v>
      </c>
      <c r="G140">
        <f t="shared" si="255"/>
        <v>0</v>
      </c>
      <c r="H140">
        <f>'Input spectra'!D140</f>
        <v>0</v>
      </c>
      <c r="I140">
        <f>'Initial absorption'!O140</f>
        <v>0</v>
      </c>
      <c r="J140">
        <f>'Input spectra'!E140</f>
        <v>0</v>
      </c>
      <c r="K140">
        <f t="shared" si="256"/>
        <v>0</v>
      </c>
      <c r="M140">
        <f>'Reaching edge prob after ems 1'!$EZ141</f>
        <v>0.87996013674257678</v>
      </c>
      <c r="N140">
        <f>'Reaching edge prob after ems 2'!$EZ141</f>
        <v>0.87996013674257678</v>
      </c>
      <c r="O140">
        <f>1-EXP(-'Reaching edge prob after ems 1'!FC141*_k_in_ec_correction*($D140*_c1+'Input spectra'!S140))</f>
        <v>1.2246177020480031E-2</v>
      </c>
      <c r="P140">
        <f>1-EXP(-(_t-'Reaching edge prob after ems 1'!FC141)*_k_in_ec_correction*($D140*_c1+'Input spectra'!S140))</f>
        <v>1.238369720430843E-2</v>
      </c>
      <c r="Q140">
        <f>1-EXP(-'Reaching edge prob after ems 2'!FC141*_k_in_ec_correction*($H140*_c2+'Input spectra'!S140))</f>
        <v>1.2246177020480031E-2</v>
      </c>
      <c r="R140">
        <f>1-EXP(-(_t-'Reaching edge prob after ems 2'!FC141)*_k_in_ec_correction*($H140*_c2+'Input spectra'!S140))</f>
        <v>1.238369720430843E-2</v>
      </c>
      <c r="S140" s="16"/>
      <c r="T140" s="16"/>
      <c r="V140" s="7">
        <f t="shared" si="210"/>
        <v>0</v>
      </c>
      <c r="W140" s="7">
        <f t="shared" si="211"/>
        <v>0</v>
      </c>
      <c r="X140" s="7">
        <f t="shared" si="212"/>
        <v>0</v>
      </c>
      <c r="Y140" s="7">
        <f t="shared" si="236"/>
        <v>0</v>
      </c>
      <c r="Z140" s="7"/>
      <c r="AA140" s="7">
        <f t="shared" si="213"/>
        <v>0</v>
      </c>
      <c r="AB140" s="7">
        <f t="shared" si="214"/>
        <v>0</v>
      </c>
      <c r="AC140" s="7">
        <f t="shared" si="215"/>
        <v>0</v>
      </c>
      <c r="AD140" s="7">
        <f t="shared" si="237"/>
        <v>0</v>
      </c>
      <c r="AF140" s="7">
        <f t="shared" si="216"/>
        <v>0</v>
      </c>
      <c r="AG140" s="7">
        <f t="shared" si="257"/>
        <v>0</v>
      </c>
      <c r="AH140" s="7">
        <f t="shared" si="217"/>
        <v>0</v>
      </c>
      <c r="AI140" s="7"/>
      <c r="AJ140" s="7">
        <f t="shared" si="238"/>
        <v>0</v>
      </c>
      <c r="AK140" s="7">
        <f>'Initial absorption'!$G140*AJ140*$E140</f>
        <v>0</v>
      </c>
      <c r="AL140" s="7">
        <f t="shared" si="258"/>
        <v>0</v>
      </c>
      <c r="AM140" s="7">
        <f>'Initial absorption'!$M140*AL140*$I140</f>
        <v>0</v>
      </c>
      <c r="AN140" s="7"/>
      <c r="AO140" s="7">
        <f t="shared" si="218"/>
        <v>0</v>
      </c>
      <c r="AP140" s="7">
        <f t="shared" si="259"/>
        <v>0</v>
      </c>
      <c r="AQ140" s="7">
        <f t="shared" si="219"/>
        <v>0</v>
      </c>
      <c r="AR140" s="7"/>
      <c r="AS140" s="7">
        <f>(1 - 'Initial absorption'!$M140)*AL140</f>
        <v>0</v>
      </c>
      <c r="AT140" s="7">
        <f t="shared" si="260"/>
        <v>0</v>
      </c>
      <c r="AU140" s="7"/>
      <c r="BD140" s="7">
        <f t="shared" si="220"/>
        <v>0</v>
      </c>
      <c r="BE140" s="7">
        <f t="shared" si="221"/>
        <v>0</v>
      </c>
      <c r="BF140" s="7">
        <f t="shared" si="206"/>
        <v>0</v>
      </c>
      <c r="BG140" s="7">
        <f t="shared" si="239"/>
        <v>0</v>
      </c>
      <c r="BH140" s="7"/>
      <c r="BI140" s="7">
        <f t="shared" si="285"/>
        <v>0</v>
      </c>
      <c r="BJ140" s="7">
        <f t="shared" si="240"/>
        <v>0</v>
      </c>
      <c r="BK140" s="7">
        <f t="shared" si="222"/>
        <v>0</v>
      </c>
      <c r="BL140" s="7">
        <f t="shared" si="241"/>
        <v>0</v>
      </c>
      <c r="BN140" s="7">
        <f t="shared" si="261"/>
        <v>0</v>
      </c>
      <c r="BO140" s="7">
        <f t="shared" si="262"/>
        <v>0</v>
      </c>
      <c r="BP140" s="7">
        <f t="shared" si="263"/>
        <v>0</v>
      </c>
      <c r="BQ140" s="7"/>
      <c r="BR140" s="7">
        <f t="shared" si="242"/>
        <v>0</v>
      </c>
      <c r="BS140" s="7">
        <f>'Initial absorption'!$G140*BR140*$E140</f>
        <v>0</v>
      </c>
      <c r="BT140" s="7">
        <f t="shared" si="264"/>
        <v>0</v>
      </c>
      <c r="BU140" s="7">
        <f>'Initial absorption'!$M140*BT140*$I140</f>
        <v>0</v>
      </c>
      <c r="BV140" s="7"/>
      <c r="BW140" s="7">
        <f t="shared" si="265"/>
        <v>0</v>
      </c>
      <c r="BX140" s="7">
        <f t="shared" si="192"/>
        <v>0</v>
      </c>
      <c r="BY140" s="7">
        <f t="shared" si="223"/>
        <v>0</v>
      </c>
      <c r="BZ140" s="7"/>
      <c r="CA140" s="7">
        <f>(1 - 'Initial absorption'!$M140)*BT140</f>
        <v>0</v>
      </c>
      <c r="CB140" s="7">
        <f t="shared" si="266"/>
        <v>0</v>
      </c>
      <c r="CC140" s="7"/>
      <c r="CL140" s="7">
        <f t="shared" si="224"/>
        <v>0</v>
      </c>
      <c r="CM140" s="7">
        <f t="shared" si="225"/>
        <v>0</v>
      </c>
      <c r="CN140" s="7">
        <f t="shared" si="207"/>
        <v>0</v>
      </c>
      <c r="CO140" s="7">
        <f t="shared" si="243"/>
        <v>0</v>
      </c>
      <c r="CP140" s="7"/>
      <c r="CQ140" s="7">
        <f t="shared" si="286"/>
        <v>0</v>
      </c>
      <c r="CR140" s="7">
        <f t="shared" si="244"/>
        <v>0</v>
      </c>
      <c r="CS140" s="7">
        <f t="shared" si="226"/>
        <v>0</v>
      </c>
      <c r="CT140" s="7">
        <f t="shared" si="245"/>
        <v>0</v>
      </c>
      <c r="CV140" s="7">
        <f t="shared" si="267"/>
        <v>0</v>
      </c>
      <c r="CW140" s="7">
        <f t="shared" si="268"/>
        <v>0</v>
      </c>
      <c r="CX140" s="7">
        <f t="shared" si="269"/>
        <v>0</v>
      </c>
      <c r="CY140" s="7"/>
      <c r="CZ140" s="7">
        <f t="shared" si="246"/>
        <v>0</v>
      </c>
      <c r="DA140" s="7">
        <f>'Initial absorption'!$G140*CZ140*$E140</f>
        <v>0</v>
      </c>
      <c r="DB140" s="7">
        <f t="shared" si="270"/>
        <v>0</v>
      </c>
      <c r="DC140" s="7">
        <f>'Initial absorption'!$M140*DB140*$I140</f>
        <v>0</v>
      </c>
      <c r="DD140" s="7"/>
      <c r="DE140" s="7">
        <f t="shared" si="271"/>
        <v>0</v>
      </c>
      <c r="DF140" s="7">
        <f t="shared" si="193"/>
        <v>0</v>
      </c>
      <c r="DG140" s="7">
        <f t="shared" si="227"/>
        <v>0</v>
      </c>
      <c r="DH140" s="7"/>
      <c r="DI140" s="7">
        <f>(1 - 'Initial absorption'!$M140)*DB140</f>
        <v>0</v>
      </c>
      <c r="DJ140" s="7">
        <f t="shared" si="272"/>
        <v>0</v>
      </c>
      <c r="DK140" s="7"/>
      <c r="DT140" s="7">
        <f t="shared" si="228"/>
        <v>0</v>
      </c>
      <c r="DU140" s="7">
        <f t="shared" si="229"/>
        <v>0</v>
      </c>
      <c r="DV140" s="7">
        <f t="shared" si="208"/>
        <v>0</v>
      </c>
      <c r="DW140" s="7">
        <f t="shared" si="247"/>
        <v>0</v>
      </c>
      <c r="DX140" s="7"/>
      <c r="DY140" s="7">
        <f t="shared" si="287"/>
        <v>0</v>
      </c>
      <c r="DZ140" s="7">
        <f t="shared" si="248"/>
        <v>0</v>
      </c>
      <c r="EA140" s="7">
        <f t="shared" si="230"/>
        <v>0</v>
      </c>
      <c r="EB140" s="7">
        <f t="shared" si="249"/>
        <v>0</v>
      </c>
      <c r="ED140" s="7">
        <f t="shared" si="273"/>
        <v>0</v>
      </c>
      <c r="EE140" s="7">
        <f t="shared" si="274"/>
        <v>0</v>
      </c>
      <c r="EF140" s="7">
        <f t="shared" si="275"/>
        <v>0</v>
      </c>
      <c r="EG140" s="7"/>
      <c r="EH140" s="7">
        <f t="shared" si="250"/>
        <v>0</v>
      </c>
      <c r="EI140" s="7">
        <f>'Initial absorption'!$G140*EH140*$E140</f>
        <v>0</v>
      </c>
      <c r="EJ140" s="7">
        <f t="shared" si="276"/>
        <v>0</v>
      </c>
      <c r="EK140" s="7">
        <f>'Initial absorption'!$M140*EJ140*$I140</f>
        <v>0</v>
      </c>
      <c r="EL140" s="7"/>
      <c r="EM140" s="7">
        <f t="shared" si="277"/>
        <v>0</v>
      </c>
      <c r="EN140" s="7">
        <f t="shared" si="194"/>
        <v>0</v>
      </c>
      <c r="EO140" s="7">
        <f t="shared" si="231"/>
        <v>0</v>
      </c>
      <c r="EP140" s="7"/>
      <c r="EQ140" s="7">
        <f>(1 - 'Initial absorption'!$M140)*EJ140</f>
        <v>0</v>
      </c>
      <c r="ER140" s="7">
        <f t="shared" si="278"/>
        <v>0</v>
      </c>
      <c r="ES140" s="7"/>
      <c r="FB140" s="7">
        <f t="shared" si="232"/>
        <v>0</v>
      </c>
      <c r="FC140" s="7">
        <f t="shared" si="233"/>
        <v>0</v>
      </c>
      <c r="FD140" s="7">
        <f t="shared" si="209"/>
        <v>0</v>
      </c>
      <c r="FE140" s="7">
        <f t="shared" si="251"/>
        <v>0</v>
      </c>
      <c r="FF140" s="7"/>
      <c r="FG140" s="7">
        <f t="shared" si="288"/>
        <v>0</v>
      </c>
      <c r="FH140" s="7">
        <f t="shared" si="252"/>
        <v>0</v>
      </c>
      <c r="FI140" s="7">
        <f t="shared" si="234"/>
        <v>0</v>
      </c>
      <c r="FJ140" s="7">
        <f t="shared" si="253"/>
        <v>0</v>
      </c>
      <c r="FL140" s="7">
        <f t="shared" si="279"/>
        <v>0</v>
      </c>
      <c r="FM140" s="7">
        <f t="shared" si="280"/>
        <v>0</v>
      </c>
      <c r="FN140" s="7">
        <f t="shared" si="281"/>
        <v>0</v>
      </c>
      <c r="FO140" s="7"/>
      <c r="FP140" s="7">
        <f t="shared" si="254"/>
        <v>0</v>
      </c>
      <c r="FQ140" s="7">
        <f>'Initial absorption'!$G140*FP140*$E140</f>
        <v>0</v>
      </c>
      <c r="FR140" s="7">
        <f t="shared" si="282"/>
        <v>0</v>
      </c>
      <c r="FS140" s="7">
        <f>'Initial absorption'!$M140*FR140*$I140</f>
        <v>0</v>
      </c>
      <c r="FT140" s="7"/>
      <c r="FU140" s="7">
        <f t="shared" si="283"/>
        <v>0</v>
      </c>
      <c r="FV140" s="7">
        <f t="shared" si="195"/>
        <v>0</v>
      </c>
      <c r="FW140" s="7">
        <f t="shared" si="235"/>
        <v>0</v>
      </c>
      <c r="FX140" s="7"/>
      <c r="FY140" s="7">
        <f>(1 - 'Initial absorption'!$M140)*FR140</f>
        <v>0</v>
      </c>
      <c r="FZ140" s="7">
        <f t="shared" si="284"/>
        <v>0</v>
      </c>
      <c r="GA140" s="7"/>
    </row>
    <row r="141" spans="3:183" x14ac:dyDescent="0.25">
      <c r="C141">
        <v>975</v>
      </c>
      <c r="D141">
        <f>'Input spectra'!B141</f>
        <v>0</v>
      </c>
      <c r="E141">
        <f>'Initial absorption'!I141</f>
        <v>0</v>
      </c>
      <c r="F141">
        <f>'Input spectra'!C141</f>
        <v>0</v>
      </c>
      <c r="G141">
        <f t="shared" si="255"/>
        <v>0</v>
      </c>
      <c r="H141">
        <f>'Input spectra'!D141</f>
        <v>0</v>
      </c>
      <c r="I141">
        <f>'Initial absorption'!O141</f>
        <v>0</v>
      </c>
      <c r="J141">
        <f>'Input spectra'!E141</f>
        <v>0</v>
      </c>
      <c r="K141">
        <f t="shared" si="256"/>
        <v>0</v>
      </c>
      <c r="M141">
        <f>'Reaching edge prob after ems 1'!$EZ142</f>
        <v>0.88008716378026763</v>
      </c>
      <c r="N141">
        <f>'Reaching edge prob after ems 2'!$EZ142</f>
        <v>0.88008716378026763</v>
      </c>
      <c r="O141">
        <f>1-EXP(-'Reaching edge prob after ems 1'!FC142*_k_in_ec_correction*($D141*_c1+'Input spectra'!S141))</f>
        <v>1.223203623846425E-2</v>
      </c>
      <c r="P141">
        <f>1-EXP(-(_t-'Reaching edge prob after ems 1'!FC142)*_k_in_ec_correction*($D141*_c1+'Input spectra'!S141))</f>
        <v>1.2369237235470676E-2</v>
      </c>
      <c r="Q141">
        <f>1-EXP(-'Reaching edge prob after ems 2'!FC142*_k_in_ec_correction*($H141*_c2+'Input spectra'!S141))</f>
        <v>1.223203623846425E-2</v>
      </c>
      <c r="R141">
        <f>1-EXP(-(_t-'Reaching edge prob after ems 2'!FC142)*_k_in_ec_correction*($H141*_c2+'Input spectra'!S141))</f>
        <v>1.2369237235470676E-2</v>
      </c>
      <c r="S141" s="16"/>
      <c r="T141" s="16"/>
      <c r="V141" s="7">
        <f t="shared" si="210"/>
        <v>0</v>
      </c>
      <c r="W141" s="7">
        <f t="shared" si="211"/>
        <v>0</v>
      </c>
      <c r="X141" s="7">
        <f t="shared" si="212"/>
        <v>0</v>
      </c>
      <c r="Y141" s="7">
        <f t="shared" si="236"/>
        <v>0</v>
      </c>
      <c r="Z141" s="7"/>
      <c r="AA141" s="7">
        <f t="shared" si="213"/>
        <v>0</v>
      </c>
      <c r="AB141" s="7">
        <f t="shared" si="214"/>
        <v>0</v>
      </c>
      <c r="AC141" s="7">
        <f t="shared" si="215"/>
        <v>0</v>
      </c>
      <c r="AD141" s="7">
        <f t="shared" si="237"/>
        <v>0</v>
      </c>
      <c r="AF141" s="7">
        <f t="shared" si="216"/>
        <v>0</v>
      </c>
      <c r="AG141" s="7">
        <f t="shared" si="257"/>
        <v>0</v>
      </c>
      <c r="AH141" s="7">
        <f t="shared" si="217"/>
        <v>0</v>
      </c>
      <c r="AI141" s="7"/>
      <c r="AJ141" s="7">
        <f t="shared" si="238"/>
        <v>0</v>
      </c>
      <c r="AK141" s="7">
        <f>'Initial absorption'!$G141*AJ141*$E141</f>
        <v>0</v>
      </c>
      <c r="AL141" s="7">
        <f t="shared" si="258"/>
        <v>0</v>
      </c>
      <c r="AM141" s="7">
        <f>'Initial absorption'!$M141*AL141*$I141</f>
        <v>0</v>
      </c>
      <c r="AN141" s="7"/>
      <c r="AO141" s="7">
        <f t="shared" si="218"/>
        <v>0</v>
      </c>
      <c r="AP141" s="7">
        <f t="shared" si="259"/>
        <v>0</v>
      </c>
      <c r="AQ141" s="7">
        <f t="shared" si="219"/>
        <v>0</v>
      </c>
      <c r="AR141" s="7"/>
      <c r="AS141" s="7">
        <f>(1 - 'Initial absorption'!$M141)*AL141</f>
        <v>0</v>
      </c>
      <c r="AT141" s="7">
        <f t="shared" si="260"/>
        <v>0</v>
      </c>
      <c r="AU141" s="7"/>
      <c r="BD141" s="7">
        <f t="shared" si="220"/>
        <v>0</v>
      </c>
      <c r="BE141" s="7">
        <f t="shared" si="221"/>
        <v>0</v>
      </c>
      <c r="BF141" s="7">
        <f t="shared" si="206"/>
        <v>0</v>
      </c>
      <c r="BG141" s="7">
        <f t="shared" si="239"/>
        <v>0</v>
      </c>
      <c r="BH141" s="7"/>
      <c r="BI141" s="7">
        <f t="shared" si="285"/>
        <v>0</v>
      </c>
      <c r="BJ141" s="7">
        <f t="shared" si="240"/>
        <v>0</v>
      </c>
      <c r="BK141" s="7">
        <f t="shared" si="222"/>
        <v>0</v>
      </c>
      <c r="BL141" s="7">
        <f t="shared" si="241"/>
        <v>0</v>
      </c>
      <c r="BN141" s="7">
        <f t="shared" si="261"/>
        <v>0</v>
      </c>
      <c r="BO141" s="7">
        <f t="shared" si="262"/>
        <v>0</v>
      </c>
      <c r="BP141" s="7">
        <f t="shared" si="263"/>
        <v>0</v>
      </c>
      <c r="BQ141" s="7"/>
      <c r="BR141" s="7">
        <f t="shared" si="242"/>
        <v>0</v>
      </c>
      <c r="BS141" s="7">
        <f>'Initial absorption'!$G141*BR141*$E141</f>
        <v>0</v>
      </c>
      <c r="BT141" s="7">
        <f t="shared" si="264"/>
        <v>0</v>
      </c>
      <c r="BU141" s="7">
        <f>'Initial absorption'!$M141*BT141*$I141</f>
        <v>0</v>
      </c>
      <c r="BV141" s="7"/>
      <c r="BW141" s="7">
        <f t="shared" si="265"/>
        <v>0</v>
      </c>
      <c r="BX141" s="7">
        <f t="shared" si="192"/>
        <v>0</v>
      </c>
      <c r="BY141" s="7">
        <f t="shared" si="223"/>
        <v>0</v>
      </c>
      <c r="BZ141" s="7"/>
      <c r="CA141" s="7">
        <f>(1 - 'Initial absorption'!$M141)*BT141</f>
        <v>0</v>
      </c>
      <c r="CB141" s="7">
        <f t="shared" si="266"/>
        <v>0</v>
      </c>
      <c r="CC141" s="7"/>
      <c r="CL141" s="7">
        <f t="shared" si="224"/>
        <v>0</v>
      </c>
      <c r="CM141" s="7">
        <f t="shared" si="225"/>
        <v>0</v>
      </c>
      <c r="CN141" s="7">
        <f t="shared" si="207"/>
        <v>0</v>
      </c>
      <c r="CO141" s="7">
        <f t="shared" si="243"/>
        <v>0</v>
      </c>
      <c r="CP141" s="7"/>
      <c r="CQ141" s="7">
        <f t="shared" si="286"/>
        <v>0</v>
      </c>
      <c r="CR141" s="7">
        <f t="shared" si="244"/>
        <v>0</v>
      </c>
      <c r="CS141" s="7">
        <f t="shared" si="226"/>
        <v>0</v>
      </c>
      <c r="CT141" s="7">
        <f t="shared" si="245"/>
        <v>0</v>
      </c>
      <c r="CV141" s="7">
        <f t="shared" si="267"/>
        <v>0</v>
      </c>
      <c r="CW141" s="7">
        <f t="shared" si="268"/>
        <v>0</v>
      </c>
      <c r="CX141" s="7">
        <f t="shared" si="269"/>
        <v>0</v>
      </c>
      <c r="CY141" s="7"/>
      <c r="CZ141" s="7">
        <f t="shared" si="246"/>
        <v>0</v>
      </c>
      <c r="DA141" s="7">
        <f>'Initial absorption'!$G141*CZ141*$E141</f>
        <v>0</v>
      </c>
      <c r="DB141" s="7">
        <f t="shared" si="270"/>
        <v>0</v>
      </c>
      <c r="DC141" s="7">
        <f>'Initial absorption'!$M141*DB141*$I141</f>
        <v>0</v>
      </c>
      <c r="DD141" s="7"/>
      <c r="DE141" s="7">
        <f t="shared" si="271"/>
        <v>0</v>
      </c>
      <c r="DF141" s="7">
        <f t="shared" si="193"/>
        <v>0</v>
      </c>
      <c r="DG141" s="7">
        <f t="shared" si="227"/>
        <v>0</v>
      </c>
      <c r="DH141" s="7"/>
      <c r="DI141" s="7">
        <f>(1 - 'Initial absorption'!$M141)*DB141</f>
        <v>0</v>
      </c>
      <c r="DJ141" s="7">
        <f t="shared" si="272"/>
        <v>0</v>
      </c>
      <c r="DK141" s="7"/>
      <c r="DT141" s="7">
        <f t="shared" si="228"/>
        <v>0</v>
      </c>
      <c r="DU141" s="7">
        <f t="shared" si="229"/>
        <v>0</v>
      </c>
      <c r="DV141" s="7">
        <f t="shared" si="208"/>
        <v>0</v>
      </c>
      <c r="DW141" s="7">
        <f t="shared" si="247"/>
        <v>0</v>
      </c>
      <c r="DX141" s="7"/>
      <c r="DY141" s="7">
        <f t="shared" si="287"/>
        <v>0</v>
      </c>
      <c r="DZ141" s="7">
        <f t="shared" si="248"/>
        <v>0</v>
      </c>
      <c r="EA141" s="7">
        <f t="shared" si="230"/>
        <v>0</v>
      </c>
      <c r="EB141" s="7">
        <f t="shared" si="249"/>
        <v>0</v>
      </c>
      <c r="ED141" s="7">
        <f t="shared" si="273"/>
        <v>0</v>
      </c>
      <c r="EE141" s="7">
        <f t="shared" si="274"/>
        <v>0</v>
      </c>
      <c r="EF141" s="7">
        <f t="shared" si="275"/>
        <v>0</v>
      </c>
      <c r="EG141" s="7"/>
      <c r="EH141" s="7">
        <f t="shared" si="250"/>
        <v>0</v>
      </c>
      <c r="EI141" s="7">
        <f>'Initial absorption'!$G141*EH141*$E141</f>
        <v>0</v>
      </c>
      <c r="EJ141" s="7">
        <f t="shared" si="276"/>
        <v>0</v>
      </c>
      <c r="EK141" s="7">
        <f>'Initial absorption'!$M141*EJ141*$I141</f>
        <v>0</v>
      </c>
      <c r="EL141" s="7"/>
      <c r="EM141" s="7">
        <f t="shared" si="277"/>
        <v>0</v>
      </c>
      <c r="EN141" s="7">
        <f t="shared" si="194"/>
        <v>0</v>
      </c>
      <c r="EO141" s="7">
        <f t="shared" si="231"/>
        <v>0</v>
      </c>
      <c r="EP141" s="7"/>
      <c r="EQ141" s="7">
        <f>(1 - 'Initial absorption'!$M141)*EJ141</f>
        <v>0</v>
      </c>
      <c r="ER141" s="7">
        <f t="shared" si="278"/>
        <v>0</v>
      </c>
      <c r="ES141" s="7"/>
      <c r="FB141" s="7">
        <f t="shared" si="232"/>
        <v>0</v>
      </c>
      <c r="FC141" s="7">
        <f t="shared" si="233"/>
        <v>0</v>
      </c>
      <c r="FD141" s="7">
        <f t="shared" si="209"/>
        <v>0</v>
      </c>
      <c r="FE141" s="7">
        <f t="shared" si="251"/>
        <v>0</v>
      </c>
      <c r="FF141" s="7"/>
      <c r="FG141" s="7">
        <f t="shared" si="288"/>
        <v>0</v>
      </c>
      <c r="FH141" s="7">
        <f t="shared" si="252"/>
        <v>0</v>
      </c>
      <c r="FI141" s="7">
        <f t="shared" si="234"/>
        <v>0</v>
      </c>
      <c r="FJ141" s="7">
        <f t="shared" si="253"/>
        <v>0</v>
      </c>
      <c r="FL141" s="7">
        <f t="shared" si="279"/>
        <v>0</v>
      </c>
      <c r="FM141" s="7">
        <f t="shared" si="280"/>
        <v>0</v>
      </c>
      <c r="FN141" s="7">
        <f t="shared" si="281"/>
        <v>0</v>
      </c>
      <c r="FO141" s="7"/>
      <c r="FP141" s="7">
        <f t="shared" si="254"/>
        <v>0</v>
      </c>
      <c r="FQ141" s="7">
        <f>'Initial absorption'!$G141*FP141*$E141</f>
        <v>0</v>
      </c>
      <c r="FR141" s="7">
        <f t="shared" si="282"/>
        <v>0</v>
      </c>
      <c r="FS141" s="7">
        <f>'Initial absorption'!$M141*FR141*$I141</f>
        <v>0</v>
      </c>
      <c r="FT141" s="7"/>
      <c r="FU141" s="7">
        <f t="shared" si="283"/>
        <v>0</v>
      </c>
      <c r="FV141" s="7">
        <f t="shared" si="195"/>
        <v>0</v>
      </c>
      <c r="FW141" s="7">
        <f t="shared" si="235"/>
        <v>0</v>
      </c>
      <c r="FX141" s="7"/>
      <c r="FY141" s="7">
        <f>(1 - 'Initial absorption'!$M141)*FR141</f>
        <v>0</v>
      </c>
      <c r="FZ141" s="7">
        <f t="shared" si="284"/>
        <v>0</v>
      </c>
      <c r="GA141" s="7"/>
    </row>
    <row r="142" spans="3:183" x14ac:dyDescent="0.25">
      <c r="C142">
        <v>980</v>
      </c>
      <c r="D142">
        <f>'Input spectra'!B142</f>
        <v>0</v>
      </c>
      <c r="E142">
        <f>'Initial absorption'!I142</f>
        <v>0</v>
      </c>
      <c r="F142">
        <f>'Input spectra'!C142</f>
        <v>0</v>
      </c>
      <c r="G142">
        <f t="shared" si="255"/>
        <v>0</v>
      </c>
      <c r="H142">
        <f>'Input spectra'!D142</f>
        <v>0</v>
      </c>
      <c r="I142">
        <f>'Initial absorption'!O142</f>
        <v>0</v>
      </c>
      <c r="J142">
        <f>'Input spectra'!E142</f>
        <v>0</v>
      </c>
      <c r="K142">
        <f t="shared" si="256"/>
        <v>0</v>
      </c>
      <c r="M142">
        <f>'Reaching edge prob after ems 1'!$EZ143</f>
        <v>0.88021421933809851</v>
      </c>
      <c r="N142">
        <f>'Reaching edge prob after ems 2'!$EZ143</f>
        <v>0.88021421933809851</v>
      </c>
      <c r="O142">
        <f>1-EXP(-'Reaching edge prob after ems 1'!FC143*_k_in_ec_correction*($D142*_c1+'Input spectra'!S142))</f>
        <v>1.2217895066259477E-2</v>
      </c>
      <c r="P142">
        <f>1-EXP(-(_t-'Reaching edge prob after ems 1'!FC143)*_k_in_ec_correction*($D142*_c1+'Input spectra'!S142))</f>
        <v>1.2354777242642445E-2</v>
      </c>
      <c r="Q142">
        <f>1-EXP(-'Reaching edge prob after ems 2'!FC143*_k_in_ec_correction*($H142*_c2+'Input spectra'!S142))</f>
        <v>1.2217895066259477E-2</v>
      </c>
      <c r="R142">
        <f>1-EXP(-(_t-'Reaching edge prob after ems 2'!FC143)*_k_in_ec_correction*($H142*_c2+'Input spectra'!S142))</f>
        <v>1.2354777242642445E-2</v>
      </c>
      <c r="S142" s="16"/>
      <c r="T142" s="16"/>
      <c r="V142" s="7">
        <f t="shared" si="210"/>
        <v>0</v>
      </c>
      <c r="W142" s="7">
        <f t="shared" si="211"/>
        <v>0</v>
      </c>
      <c r="X142" s="7">
        <f t="shared" si="212"/>
        <v>0</v>
      </c>
      <c r="Y142" s="7">
        <f t="shared" si="236"/>
        <v>0</v>
      </c>
      <c r="Z142" s="7"/>
      <c r="AA142" s="7">
        <f t="shared" si="213"/>
        <v>0</v>
      </c>
      <c r="AB142" s="7">
        <f t="shared" si="214"/>
        <v>0</v>
      </c>
      <c r="AC142" s="7">
        <f t="shared" si="215"/>
        <v>0</v>
      </c>
      <c r="AD142" s="7">
        <f t="shared" si="237"/>
        <v>0</v>
      </c>
      <c r="AF142" s="7">
        <f t="shared" si="216"/>
        <v>0</v>
      </c>
      <c r="AG142" s="7">
        <f t="shared" si="257"/>
        <v>0</v>
      </c>
      <c r="AH142" s="7">
        <f t="shared" si="217"/>
        <v>0</v>
      </c>
      <c r="AI142" s="7"/>
      <c r="AJ142" s="7">
        <f t="shared" si="238"/>
        <v>0</v>
      </c>
      <c r="AK142" s="7">
        <f>'Initial absorption'!$G142*AJ142*$E142</f>
        <v>0</v>
      </c>
      <c r="AL142" s="7">
        <f t="shared" si="258"/>
        <v>0</v>
      </c>
      <c r="AM142" s="7">
        <f>'Initial absorption'!$M142*AL142*$I142</f>
        <v>0</v>
      </c>
      <c r="AN142" s="7"/>
      <c r="AO142" s="7">
        <f t="shared" si="218"/>
        <v>0</v>
      </c>
      <c r="AP142" s="7">
        <f t="shared" si="259"/>
        <v>0</v>
      </c>
      <c r="AQ142" s="7">
        <f t="shared" si="219"/>
        <v>0</v>
      </c>
      <c r="AR142" s="7"/>
      <c r="AS142" s="7">
        <f>(1 - 'Initial absorption'!$M142)*AL142</f>
        <v>0</v>
      </c>
      <c r="AT142" s="7">
        <f t="shared" si="260"/>
        <v>0</v>
      </c>
      <c r="AU142" s="7"/>
      <c r="BD142" s="7">
        <f t="shared" si="220"/>
        <v>0</v>
      </c>
      <c r="BE142" s="7">
        <f t="shared" si="221"/>
        <v>0</v>
      </c>
      <c r="BF142" s="7">
        <f t="shared" si="206"/>
        <v>0</v>
      </c>
      <c r="BG142" s="7">
        <f t="shared" si="239"/>
        <v>0</v>
      </c>
      <c r="BH142" s="7"/>
      <c r="BI142" s="7">
        <f t="shared" si="285"/>
        <v>0</v>
      </c>
      <c r="BJ142" s="7">
        <f t="shared" si="240"/>
        <v>0</v>
      </c>
      <c r="BK142" s="7">
        <f t="shared" si="222"/>
        <v>0</v>
      </c>
      <c r="BL142" s="7">
        <f t="shared" si="241"/>
        <v>0</v>
      </c>
      <c r="BN142" s="7">
        <f t="shared" si="261"/>
        <v>0</v>
      </c>
      <c r="BO142" s="7">
        <f t="shared" si="262"/>
        <v>0</v>
      </c>
      <c r="BP142" s="7">
        <f t="shared" si="263"/>
        <v>0</v>
      </c>
      <c r="BQ142" s="7"/>
      <c r="BR142" s="7">
        <f t="shared" si="242"/>
        <v>0</v>
      </c>
      <c r="BS142" s="7">
        <f>'Initial absorption'!$G142*BR142*$E142</f>
        <v>0</v>
      </c>
      <c r="BT142" s="7">
        <f t="shared" si="264"/>
        <v>0</v>
      </c>
      <c r="BU142" s="7">
        <f>'Initial absorption'!$M142*BT142*$I142</f>
        <v>0</v>
      </c>
      <c r="BV142" s="7"/>
      <c r="BW142" s="7">
        <f t="shared" si="265"/>
        <v>0</v>
      </c>
      <c r="BX142" s="7">
        <f t="shared" si="192"/>
        <v>0</v>
      </c>
      <c r="BY142" s="7">
        <f t="shared" si="223"/>
        <v>0</v>
      </c>
      <c r="BZ142" s="7"/>
      <c r="CA142" s="7">
        <f>(1 - 'Initial absorption'!$M142)*BT142</f>
        <v>0</v>
      </c>
      <c r="CB142" s="7">
        <f t="shared" si="266"/>
        <v>0</v>
      </c>
      <c r="CC142" s="7"/>
      <c r="CL142" s="7">
        <f t="shared" si="224"/>
        <v>0</v>
      </c>
      <c r="CM142" s="7">
        <f t="shared" si="225"/>
        <v>0</v>
      </c>
      <c r="CN142" s="7">
        <f t="shared" si="207"/>
        <v>0</v>
      </c>
      <c r="CO142" s="7">
        <f t="shared" si="243"/>
        <v>0</v>
      </c>
      <c r="CP142" s="7"/>
      <c r="CQ142" s="7">
        <f t="shared" si="286"/>
        <v>0</v>
      </c>
      <c r="CR142" s="7">
        <f t="shared" si="244"/>
        <v>0</v>
      </c>
      <c r="CS142" s="7">
        <f t="shared" si="226"/>
        <v>0</v>
      </c>
      <c r="CT142" s="7">
        <f t="shared" si="245"/>
        <v>0</v>
      </c>
      <c r="CV142" s="7">
        <f t="shared" si="267"/>
        <v>0</v>
      </c>
      <c r="CW142" s="7">
        <f t="shared" si="268"/>
        <v>0</v>
      </c>
      <c r="CX142" s="7">
        <f t="shared" si="269"/>
        <v>0</v>
      </c>
      <c r="CY142" s="7"/>
      <c r="CZ142" s="7">
        <f t="shared" si="246"/>
        <v>0</v>
      </c>
      <c r="DA142" s="7">
        <f>'Initial absorption'!$G142*CZ142*$E142</f>
        <v>0</v>
      </c>
      <c r="DB142" s="7">
        <f t="shared" si="270"/>
        <v>0</v>
      </c>
      <c r="DC142" s="7">
        <f>'Initial absorption'!$M142*DB142*$I142</f>
        <v>0</v>
      </c>
      <c r="DD142" s="7"/>
      <c r="DE142" s="7">
        <f t="shared" si="271"/>
        <v>0</v>
      </c>
      <c r="DF142" s="7">
        <f t="shared" si="193"/>
        <v>0</v>
      </c>
      <c r="DG142" s="7">
        <f t="shared" si="227"/>
        <v>0</v>
      </c>
      <c r="DH142" s="7"/>
      <c r="DI142" s="7">
        <f>(1 - 'Initial absorption'!$M142)*DB142</f>
        <v>0</v>
      </c>
      <c r="DJ142" s="7">
        <f t="shared" si="272"/>
        <v>0</v>
      </c>
      <c r="DK142" s="7"/>
      <c r="DT142" s="7">
        <f t="shared" si="228"/>
        <v>0</v>
      </c>
      <c r="DU142" s="7">
        <f t="shared" si="229"/>
        <v>0</v>
      </c>
      <c r="DV142" s="7">
        <f t="shared" si="208"/>
        <v>0</v>
      </c>
      <c r="DW142" s="7">
        <f t="shared" si="247"/>
        <v>0</v>
      </c>
      <c r="DX142" s="7"/>
      <c r="DY142" s="7">
        <f t="shared" si="287"/>
        <v>0</v>
      </c>
      <c r="DZ142" s="7">
        <f t="shared" si="248"/>
        <v>0</v>
      </c>
      <c r="EA142" s="7">
        <f t="shared" si="230"/>
        <v>0</v>
      </c>
      <c r="EB142" s="7">
        <f t="shared" si="249"/>
        <v>0</v>
      </c>
      <c r="ED142" s="7">
        <f t="shared" si="273"/>
        <v>0</v>
      </c>
      <c r="EE142" s="7">
        <f t="shared" si="274"/>
        <v>0</v>
      </c>
      <c r="EF142" s="7">
        <f t="shared" si="275"/>
        <v>0</v>
      </c>
      <c r="EG142" s="7"/>
      <c r="EH142" s="7">
        <f t="shared" si="250"/>
        <v>0</v>
      </c>
      <c r="EI142" s="7">
        <f>'Initial absorption'!$G142*EH142*$E142</f>
        <v>0</v>
      </c>
      <c r="EJ142" s="7">
        <f t="shared" si="276"/>
        <v>0</v>
      </c>
      <c r="EK142" s="7">
        <f>'Initial absorption'!$M142*EJ142*$I142</f>
        <v>0</v>
      </c>
      <c r="EL142" s="7"/>
      <c r="EM142" s="7">
        <f t="shared" si="277"/>
        <v>0</v>
      </c>
      <c r="EN142" s="7">
        <f t="shared" si="194"/>
        <v>0</v>
      </c>
      <c r="EO142" s="7">
        <f t="shared" si="231"/>
        <v>0</v>
      </c>
      <c r="EP142" s="7"/>
      <c r="EQ142" s="7">
        <f>(1 - 'Initial absorption'!$M142)*EJ142</f>
        <v>0</v>
      </c>
      <c r="ER142" s="7">
        <f t="shared" si="278"/>
        <v>0</v>
      </c>
      <c r="ES142" s="7"/>
      <c r="FB142" s="7">
        <f t="shared" si="232"/>
        <v>0</v>
      </c>
      <c r="FC142" s="7">
        <f t="shared" si="233"/>
        <v>0</v>
      </c>
      <c r="FD142" s="7">
        <f t="shared" si="209"/>
        <v>0</v>
      </c>
      <c r="FE142" s="7">
        <f t="shared" si="251"/>
        <v>0</v>
      </c>
      <c r="FF142" s="7"/>
      <c r="FG142" s="7">
        <f t="shared" si="288"/>
        <v>0</v>
      </c>
      <c r="FH142" s="7">
        <f t="shared" si="252"/>
        <v>0</v>
      </c>
      <c r="FI142" s="7">
        <f t="shared" si="234"/>
        <v>0</v>
      </c>
      <c r="FJ142" s="7">
        <f t="shared" si="253"/>
        <v>0</v>
      </c>
      <c r="FL142" s="7">
        <f t="shared" si="279"/>
        <v>0</v>
      </c>
      <c r="FM142" s="7">
        <f t="shared" si="280"/>
        <v>0</v>
      </c>
      <c r="FN142" s="7">
        <f t="shared" si="281"/>
        <v>0</v>
      </c>
      <c r="FO142" s="7"/>
      <c r="FP142" s="7">
        <f t="shared" si="254"/>
        <v>0</v>
      </c>
      <c r="FQ142" s="7">
        <f>'Initial absorption'!$G142*FP142*$E142</f>
        <v>0</v>
      </c>
      <c r="FR142" s="7">
        <f t="shared" si="282"/>
        <v>0</v>
      </c>
      <c r="FS142" s="7">
        <f>'Initial absorption'!$M142*FR142*$I142</f>
        <v>0</v>
      </c>
      <c r="FT142" s="7"/>
      <c r="FU142" s="7">
        <f t="shared" si="283"/>
        <v>0</v>
      </c>
      <c r="FV142" s="7">
        <f t="shared" si="195"/>
        <v>0</v>
      </c>
      <c r="FW142" s="7">
        <f t="shared" si="235"/>
        <v>0</v>
      </c>
      <c r="FX142" s="7"/>
      <c r="FY142" s="7">
        <f>(1 - 'Initial absorption'!$M142)*FR142</f>
        <v>0</v>
      </c>
      <c r="FZ142" s="7">
        <f t="shared" si="284"/>
        <v>0</v>
      </c>
      <c r="GA142" s="7"/>
    </row>
    <row r="143" spans="3:183" x14ac:dyDescent="0.25">
      <c r="C143">
        <v>985</v>
      </c>
      <c r="D143">
        <f>'Input spectra'!B143</f>
        <v>0</v>
      </c>
      <c r="E143">
        <f>'Initial absorption'!I143</f>
        <v>0</v>
      </c>
      <c r="F143">
        <f>'Input spectra'!C143</f>
        <v>0</v>
      </c>
      <c r="G143">
        <f t="shared" si="255"/>
        <v>0</v>
      </c>
      <c r="H143">
        <f>'Input spectra'!D143</f>
        <v>0</v>
      </c>
      <c r="I143">
        <f>'Initial absorption'!O143</f>
        <v>0</v>
      </c>
      <c r="J143">
        <f>'Input spectra'!E143</f>
        <v>0</v>
      </c>
      <c r="K143">
        <f t="shared" si="256"/>
        <v>0</v>
      </c>
      <c r="M143">
        <f>'Reaching edge prob after ems 1'!$EZ144</f>
        <v>0.88034130342405092</v>
      </c>
      <c r="N143">
        <f>'Reaching edge prob after ems 2'!$EZ144</f>
        <v>0.88034130342405092</v>
      </c>
      <c r="O143">
        <f>1-EXP(-'Reaching edge prob after ems 1'!FC144*_k_in_ec_correction*($D143*_c1+'Input spectra'!S143))</f>
        <v>1.2203753503854942E-2</v>
      </c>
      <c r="P143">
        <f>1-EXP(-(_t-'Reaching edge prob after ems 1'!FC144)*_k_in_ec_correction*($D143*_c1+'Input spectra'!S143))</f>
        <v>1.2340317225828956E-2</v>
      </c>
      <c r="Q143">
        <f>1-EXP(-'Reaching edge prob after ems 2'!FC144*_k_in_ec_correction*($H143*_c2+'Input spectra'!S143))</f>
        <v>1.2203753503854942E-2</v>
      </c>
      <c r="R143">
        <f>1-EXP(-(_t-'Reaching edge prob after ems 2'!FC144)*_k_in_ec_correction*($H143*_c2+'Input spectra'!S143))</f>
        <v>1.2340317225828956E-2</v>
      </c>
      <c r="S143" s="16"/>
      <c r="T143" s="16"/>
      <c r="V143" s="7">
        <f t="shared" si="210"/>
        <v>0</v>
      </c>
      <c r="W143" s="7">
        <f t="shared" si="211"/>
        <v>0</v>
      </c>
      <c r="X143" s="7">
        <f t="shared" si="212"/>
        <v>0</v>
      </c>
      <c r="Y143" s="7">
        <f t="shared" si="236"/>
        <v>0</v>
      </c>
      <c r="Z143" s="7"/>
      <c r="AA143" s="7">
        <f t="shared" si="213"/>
        <v>0</v>
      </c>
      <c r="AB143" s="7">
        <f t="shared" si="214"/>
        <v>0</v>
      </c>
      <c r="AC143" s="7">
        <f t="shared" si="215"/>
        <v>0</v>
      </c>
      <c r="AD143" s="7">
        <f t="shared" si="237"/>
        <v>0</v>
      </c>
      <c r="AF143" s="7">
        <f t="shared" si="216"/>
        <v>0</v>
      </c>
      <c r="AG143" s="7">
        <f t="shared" si="257"/>
        <v>0</v>
      </c>
      <c r="AH143" s="7">
        <f t="shared" si="217"/>
        <v>0</v>
      </c>
      <c r="AI143" s="7"/>
      <c r="AJ143" s="7">
        <f t="shared" si="238"/>
        <v>0</v>
      </c>
      <c r="AK143" s="7">
        <f>'Initial absorption'!$G143*AJ143*$E143</f>
        <v>0</v>
      </c>
      <c r="AL143" s="7">
        <f t="shared" si="258"/>
        <v>0</v>
      </c>
      <c r="AM143" s="7">
        <f>'Initial absorption'!$M143*AL143*$I143</f>
        <v>0</v>
      </c>
      <c r="AN143" s="7"/>
      <c r="AO143" s="7">
        <f t="shared" si="218"/>
        <v>0</v>
      </c>
      <c r="AP143" s="7">
        <f t="shared" si="259"/>
        <v>0</v>
      </c>
      <c r="AQ143" s="7">
        <f t="shared" si="219"/>
        <v>0</v>
      </c>
      <c r="AR143" s="7"/>
      <c r="AS143" s="7">
        <f>(1 - 'Initial absorption'!$M143)*AL143</f>
        <v>0</v>
      </c>
      <c r="AT143" s="7">
        <f t="shared" si="260"/>
        <v>0</v>
      </c>
      <c r="AU143" s="7"/>
      <c r="BD143" s="7">
        <f t="shared" si="220"/>
        <v>0</v>
      </c>
      <c r="BE143" s="7">
        <f t="shared" si="221"/>
        <v>0</v>
      </c>
      <c r="BF143" s="7">
        <f t="shared" si="206"/>
        <v>0</v>
      </c>
      <c r="BG143" s="7">
        <f t="shared" si="239"/>
        <v>0</v>
      </c>
      <c r="BH143" s="7"/>
      <c r="BI143" s="7">
        <f t="shared" si="285"/>
        <v>0</v>
      </c>
      <c r="BJ143" s="7">
        <f t="shared" si="240"/>
        <v>0</v>
      </c>
      <c r="BK143" s="7">
        <f t="shared" si="222"/>
        <v>0</v>
      </c>
      <c r="BL143" s="7">
        <f t="shared" si="241"/>
        <v>0</v>
      </c>
      <c r="BN143" s="7">
        <f t="shared" si="261"/>
        <v>0</v>
      </c>
      <c r="BO143" s="7">
        <f t="shared" si="262"/>
        <v>0</v>
      </c>
      <c r="BP143" s="7">
        <f t="shared" si="263"/>
        <v>0</v>
      </c>
      <c r="BQ143" s="7"/>
      <c r="BR143" s="7">
        <f t="shared" si="242"/>
        <v>0</v>
      </c>
      <c r="BS143" s="7">
        <f>'Initial absorption'!$G143*BR143*$E143</f>
        <v>0</v>
      </c>
      <c r="BT143" s="7">
        <f t="shared" si="264"/>
        <v>0</v>
      </c>
      <c r="BU143" s="7">
        <f>'Initial absorption'!$M143*BT143*$I143</f>
        <v>0</v>
      </c>
      <c r="BV143" s="7"/>
      <c r="BW143" s="7">
        <f t="shared" si="265"/>
        <v>0</v>
      </c>
      <c r="BX143" s="7">
        <f t="shared" si="192"/>
        <v>0</v>
      </c>
      <c r="BY143" s="7">
        <f t="shared" si="223"/>
        <v>0</v>
      </c>
      <c r="BZ143" s="7"/>
      <c r="CA143" s="7">
        <f>(1 - 'Initial absorption'!$M143)*BT143</f>
        <v>0</v>
      </c>
      <c r="CB143" s="7">
        <f t="shared" si="266"/>
        <v>0</v>
      </c>
      <c r="CC143" s="7"/>
      <c r="CL143" s="7">
        <f t="shared" si="224"/>
        <v>0</v>
      </c>
      <c r="CM143" s="7">
        <f t="shared" si="225"/>
        <v>0</v>
      </c>
      <c r="CN143" s="7">
        <f t="shared" si="207"/>
        <v>0</v>
      </c>
      <c r="CO143" s="7">
        <f t="shared" si="243"/>
        <v>0</v>
      </c>
      <c r="CP143" s="7"/>
      <c r="CQ143" s="7">
        <f t="shared" si="286"/>
        <v>0</v>
      </c>
      <c r="CR143" s="7">
        <f t="shared" si="244"/>
        <v>0</v>
      </c>
      <c r="CS143" s="7">
        <f t="shared" si="226"/>
        <v>0</v>
      </c>
      <c r="CT143" s="7">
        <f t="shared" si="245"/>
        <v>0</v>
      </c>
      <c r="CV143" s="7">
        <f t="shared" si="267"/>
        <v>0</v>
      </c>
      <c r="CW143" s="7">
        <f t="shared" si="268"/>
        <v>0</v>
      </c>
      <c r="CX143" s="7">
        <f t="shared" si="269"/>
        <v>0</v>
      </c>
      <c r="CY143" s="7"/>
      <c r="CZ143" s="7">
        <f t="shared" si="246"/>
        <v>0</v>
      </c>
      <c r="DA143" s="7">
        <f>'Initial absorption'!$G143*CZ143*$E143</f>
        <v>0</v>
      </c>
      <c r="DB143" s="7">
        <f t="shared" si="270"/>
        <v>0</v>
      </c>
      <c r="DC143" s="7">
        <f>'Initial absorption'!$M143*DB143*$I143</f>
        <v>0</v>
      </c>
      <c r="DD143" s="7"/>
      <c r="DE143" s="7">
        <f t="shared" si="271"/>
        <v>0</v>
      </c>
      <c r="DF143" s="7">
        <f t="shared" si="193"/>
        <v>0</v>
      </c>
      <c r="DG143" s="7">
        <f t="shared" si="227"/>
        <v>0</v>
      </c>
      <c r="DH143" s="7"/>
      <c r="DI143" s="7">
        <f>(1 - 'Initial absorption'!$M143)*DB143</f>
        <v>0</v>
      </c>
      <c r="DJ143" s="7">
        <f t="shared" si="272"/>
        <v>0</v>
      </c>
      <c r="DK143" s="7"/>
      <c r="DT143" s="7">
        <f t="shared" si="228"/>
        <v>0</v>
      </c>
      <c r="DU143" s="7">
        <f t="shared" si="229"/>
        <v>0</v>
      </c>
      <c r="DV143" s="7">
        <f t="shared" si="208"/>
        <v>0</v>
      </c>
      <c r="DW143" s="7">
        <f t="shared" si="247"/>
        <v>0</v>
      </c>
      <c r="DX143" s="7"/>
      <c r="DY143" s="7">
        <f t="shared" si="287"/>
        <v>0</v>
      </c>
      <c r="DZ143" s="7">
        <f t="shared" si="248"/>
        <v>0</v>
      </c>
      <c r="EA143" s="7">
        <f t="shared" si="230"/>
        <v>0</v>
      </c>
      <c r="EB143" s="7">
        <f t="shared" si="249"/>
        <v>0</v>
      </c>
      <c r="ED143" s="7">
        <f t="shared" si="273"/>
        <v>0</v>
      </c>
      <c r="EE143" s="7">
        <f t="shared" si="274"/>
        <v>0</v>
      </c>
      <c r="EF143" s="7">
        <f t="shared" si="275"/>
        <v>0</v>
      </c>
      <c r="EG143" s="7"/>
      <c r="EH143" s="7">
        <f t="shared" si="250"/>
        <v>0</v>
      </c>
      <c r="EI143" s="7">
        <f>'Initial absorption'!$G143*EH143*$E143</f>
        <v>0</v>
      </c>
      <c r="EJ143" s="7">
        <f t="shared" si="276"/>
        <v>0</v>
      </c>
      <c r="EK143" s="7">
        <f>'Initial absorption'!$M143*EJ143*$I143</f>
        <v>0</v>
      </c>
      <c r="EL143" s="7"/>
      <c r="EM143" s="7">
        <f t="shared" si="277"/>
        <v>0</v>
      </c>
      <c r="EN143" s="7">
        <f t="shared" si="194"/>
        <v>0</v>
      </c>
      <c r="EO143" s="7">
        <f t="shared" si="231"/>
        <v>0</v>
      </c>
      <c r="EP143" s="7"/>
      <c r="EQ143" s="7">
        <f>(1 - 'Initial absorption'!$M143)*EJ143</f>
        <v>0</v>
      </c>
      <c r="ER143" s="7">
        <f t="shared" si="278"/>
        <v>0</v>
      </c>
      <c r="ES143" s="7"/>
      <c r="FB143" s="7">
        <f t="shared" si="232"/>
        <v>0</v>
      </c>
      <c r="FC143" s="7">
        <f t="shared" si="233"/>
        <v>0</v>
      </c>
      <c r="FD143" s="7">
        <f t="shared" si="209"/>
        <v>0</v>
      </c>
      <c r="FE143" s="7">
        <f t="shared" si="251"/>
        <v>0</v>
      </c>
      <c r="FF143" s="7"/>
      <c r="FG143" s="7">
        <f t="shared" si="288"/>
        <v>0</v>
      </c>
      <c r="FH143" s="7">
        <f t="shared" si="252"/>
        <v>0</v>
      </c>
      <c r="FI143" s="7">
        <f t="shared" si="234"/>
        <v>0</v>
      </c>
      <c r="FJ143" s="7">
        <f t="shared" si="253"/>
        <v>0</v>
      </c>
      <c r="FL143" s="7">
        <f t="shared" si="279"/>
        <v>0</v>
      </c>
      <c r="FM143" s="7">
        <f t="shared" si="280"/>
        <v>0</v>
      </c>
      <c r="FN143" s="7">
        <f t="shared" si="281"/>
        <v>0</v>
      </c>
      <c r="FO143" s="7"/>
      <c r="FP143" s="7">
        <f t="shared" si="254"/>
        <v>0</v>
      </c>
      <c r="FQ143" s="7">
        <f>'Initial absorption'!$G143*FP143*$E143</f>
        <v>0</v>
      </c>
      <c r="FR143" s="7">
        <f t="shared" si="282"/>
        <v>0</v>
      </c>
      <c r="FS143" s="7">
        <f>'Initial absorption'!$M143*FR143*$I143</f>
        <v>0</v>
      </c>
      <c r="FT143" s="7"/>
      <c r="FU143" s="7">
        <f t="shared" si="283"/>
        <v>0</v>
      </c>
      <c r="FV143" s="7">
        <f t="shared" si="195"/>
        <v>0</v>
      </c>
      <c r="FW143" s="7">
        <f t="shared" si="235"/>
        <v>0</v>
      </c>
      <c r="FX143" s="7"/>
      <c r="FY143" s="7">
        <f>(1 - 'Initial absorption'!$M143)*FR143</f>
        <v>0</v>
      </c>
      <c r="FZ143" s="7">
        <f t="shared" si="284"/>
        <v>0</v>
      </c>
      <c r="GA143" s="7"/>
    </row>
    <row r="144" spans="3:183" x14ac:dyDescent="0.25">
      <c r="C144">
        <v>990</v>
      </c>
      <c r="D144">
        <f>'Input spectra'!B144</f>
        <v>0</v>
      </c>
      <c r="E144">
        <f>'Initial absorption'!I144</f>
        <v>0</v>
      </c>
      <c r="F144">
        <f>'Input spectra'!C144</f>
        <v>0</v>
      </c>
      <c r="G144">
        <f t="shared" si="255"/>
        <v>0</v>
      </c>
      <c r="H144">
        <f>'Input spectra'!D144</f>
        <v>0</v>
      </c>
      <c r="I144">
        <f>'Initial absorption'!O144</f>
        <v>0</v>
      </c>
      <c r="J144">
        <f>'Input spectra'!E144</f>
        <v>0</v>
      </c>
      <c r="K144">
        <f t="shared" si="256"/>
        <v>0</v>
      </c>
      <c r="M144">
        <f>'Reaching edge prob after ems 1'!$EZ145</f>
        <v>0.8804684160461097</v>
      </c>
      <c r="N144">
        <f>'Reaching edge prob after ems 2'!$EZ145</f>
        <v>0.8804684160461097</v>
      </c>
      <c r="O144">
        <f>1-EXP(-'Reaching edge prob after ems 1'!FC145*_k_in_ec_correction*($D144*_c1+'Input spectra'!S144))</f>
        <v>1.2189611551239432E-2</v>
      </c>
      <c r="P144">
        <f>1-EXP(-(_t-'Reaching edge prob after ems 1'!FC145)*_k_in_ec_correction*($D144*_c1+'Input spectra'!S144))</f>
        <v>1.2325857185035316E-2</v>
      </c>
      <c r="Q144">
        <f>1-EXP(-'Reaching edge prob after ems 2'!FC145*_k_in_ec_correction*($H144*_c2+'Input spectra'!S144))</f>
        <v>1.2189611551239432E-2</v>
      </c>
      <c r="R144">
        <f>1-EXP(-(_t-'Reaching edge prob after ems 2'!FC145)*_k_in_ec_correction*($H144*_c2+'Input spectra'!S144))</f>
        <v>1.2325857185035316E-2</v>
      </c>
      <c r="S144" s="16"/>
      <c r="T144" s="16"/>
      <c r="V144" s="7">
        <f t="shared" si="210"/>
        <v>0</v>
      </c>
      <c r="W144" s="7">
        <f t="shared" si="211"/>
        <v>0</v>
      </c>
      <c r="X144" s="7">
        <f t="shared" si="212"/>
        <v>0</v>
      </c>
      <c r="Y144" s="7">
        <f t="shared" si="236"/>
        <v>0</v>
      </c>
      <c r="Z144" s="7"/>
      <c r="AA144" s="7">
        <f t="shared" si="213"/>
        <v>0</v>
      </c>
      <c r="AB144" s="7">
        <f t="shared" si="214"/>
        <v>0</v>
      </c>
      <c r="AC144" s="7">
        <f t="shared" si="215"/>
        <v>0</v>
      </c>
      <c r="AD144" s="7">
        <f t="shared" si="237"/>
        <v>0</v>
      </c>
      <c r="AF144" s="7">
        <f t="shared" si="216"/>
        <v>0</v>
      </c>
      <c r="AG144" s="7">
        <f t="shared" si="257"/>
        <v>0</v>
      </c>
      <c r="AH144" s="7">
        <f t="shared" si="217"/>
        <v>0</v>
      </c>
      <c r="AI144" s="7"/>
      <c r="AJ144" s="7">
        <f t="shared" si="238"/>
        <v>0</v>
      </c>
      <c r="AK144" s="7">
        <f>'Initial absorption'!$G144*AJ144*$E144</f>
        <v>0</v>
      </c>
      <c r="AL144" s="7">
        <f t="shared" si="258"/>
        <v>0</v>
      </c>
      <c r="AM144" s="7">
        <f>'Initial absorption'!$M144*AL144*$I144</f>
        <v>0</v>
      </c>
      <c r="AN144" s="7"/>
      <c r="AO144" s="7">
        <f t="shared" si="218"/>
        <v>0</v>
      </c>
      <c r="AP144" s="7">
        <f t="shared" si="259"/>
        <v>0</v>
      </c>
      <c r="AQ144" s="7">
        <f t="shared" si="219"/>
        <v>0</v>
      </c>
      <c r="AR144" s="7"/>
      <c r="AS144" s="7">
        <f>(1 - 'Initial absorption'!$M144)*AL144</f>
        <v>0</v>
      </c>
      <c r="AT144" s="7">
        <f t="shared" si="260"/>
        <v>0</v>
      </c>
      <c r="AU144" s="7"/>
      <c r="BD144" s="7">
        <f t="shared" si="220"/>
        <v>0</v>
      </c>
      <c r="BE144" s="7">
        <f t="shared" si="221"/>
        <v>0</v>
      </c>
      <c r="BF144" s="7">
        <f t="shared" si="206"/>
        <v>0</v>
      </c>
      <c r="BG144" s="7">
        <f t="shared" si="239"/>
        <v>0</v>
      </c>
      <c r="BH144" s="7"/>
      <c r="BI144" s="7">
        <f t="shared" si="285"/>
        <v>0</v>
      </c>
      <c r="BJ144" s="7">
        <f t="shared" si="240"/>
        <v>0</v>
      </c>
      <c r="BK144" s="7">
        <f t="shared" si="222"/>
        <v>0</v>
      </c>
      <c r="BL144" s="7">
        <f t="shared" si="241"/>
        <v>0</v>
      </c>
      <c r="BN144" s="7">
        <f t="shared" si="261"/>
        <v>0</v>
      </c>
      <c r="BO144" s="7">
        <f t="shared" si="262"/>
        <v>0</v>
      </c>
      <c r="BP144" s="7">
        <f t="shared" si="263"/>
        <v>0</v>
      </c>
      <c r="BQ144" s="7"/>
      <c r="BR144" s="7">
        <f t="shared" si="242"/>
        <v>0</v>
      </c>
      <c r="BS144" s="7">
        <f>'Initial absorption'!$G144*BR144*$E144</f>
        <v>0</v>
      </c>
      <c r="BT144" s="7">
        <f t="shared" si="264"/>
        <v>0</v>
      </c>
      <c r="BU144" s="7">
        <f>'Initial absorption'!$M144*BT144*$I144</f>
        <v>0</v>
      </c>
      <c r="BV144" s="7"/>
      <c r="BW144" s="7">
        <f t="shared" si="265"/>
        <v>0</v>
      </c>
      <c r="BX144" s="7">
        <f t="shared" si="192"/>
        <v>0</v>
      </c>
      <c r="BY144" s="7">
        <f t="shared" si="223"/>
        <v>0</v>
      </c>
      <c r="BZ144" s="7"/>
      <c r="CA144" s="7">
        <f>(1 - 'Initial absorption'!$M144)*BT144</f>
        <v>0</v>
      </c>
      <c r="CB144" s="7">
        <f t="shared" si="266"/>
        <v>0</v>
      </c>
      <c r="CC144" s="7"/>
      <c r="CL144" s="7">
        <f t="shared" si="224"/>
        <v>0</v>
      </c>
      <c r="CM144" s="7">
        <f t="shared" si="225"/>
        <v>0</v>
      </c>
      <c r="CN144" s="7">
        <f t="shared" si="207"/>
        <v>0</v>
      </c>
      <c r="CO144" s="7">
        <f t="shared" si="243"/>
        <v>0</v>
      </c>
      <c r="CP144" s="7"/>
      <c r="CQ144" s="7">
        <f t="shared" si="286"/>
        <v>0</v>
      </c>
      <c r="CR144" s="7">
        <f t="shared" si="244"/>
        <v>0</v>
      </c>
      <c r="CS144" s="7">
        <f t="shared" si="226"/>
        <v>0</v>
      </c>
      <c r="CT144" s="7">
        <f t="shared" si="245"/>
        <v>0</v>
      </c>
      <c r="CV144" s="7">
        <f t="shared" si="267"/>
        <v>0</v>
      </c>
      <c r="CW144" s="7">
        <f t="shared" si="268"/>
        <v>0</v>
      </c>
      <c r="CX144" s="7">
        <f t="shared" si="269"/>
        <v>0</v>
      </c>
      <c r="CY144" s="7"/>
      <c r="CZ144" s="7">
        <f t="shared" si="246"/>
        <v>0</v>
      </c>
      <c r="DA144" s="7">
        <f>'Initial absorption'!$G144*CZ144*$E144</f>
        <v>0</v>
      </c>
      <c r="DB144" s="7">
        <f t="shared" si="270"/>
        <v>0</v>
      </c>
      <c r="DC144" s="7">
        <f>'Initial absorption'!$M144*DB144*$I144</f>
        <v>0</v>
      </c>
      <c r="DD144" s="7"/>
      <c r="DE144" s="7">
        <f t="shared" si="271"/>
        <v>0</v>
      </c>
      <c r="DF144" s="7">
        <f t="shared" si="193"/>
        <v>0</v>
      </c>
      <c r="DG144" s="7">
        <f t="shared" si="227"/>
        <v>0</v>
      </c>
      <c r="DH144" s="7"/>
      <c r="DI144" s="7">
        <f>(1 - 'Initial absorption'!$M144)*DB144</f>
        <v>0</v>
      </c>
      <c r="DJ144" s="7">
        <f t="shared" si="272"/>
        <v>0</v>
      </c>
      <c r="DK144" s="7"/>
      <c r="DT144" s="7">
        <f t="shared" si="228"/>
        <v>0</v>
      </c>
      <c r="DU144" s="7">
        <f t="shared" si="229"/>
        <v>0</v>
      </c>
      <c r="DV144" s="7">
        <f t="shared" si="208"/>
        <v>0</v>
      </c>
      <c r="DW144" s="7">
        <f t="shared" si="247"/>
        <v>0</v>
      </c>
      <c r="DX144" s="7"/>
      <c r="DY144" s="7">
        <f t="shared" si="287"/>
        <v>0</v>
      </c>
      <c r="DZ144" s="7">
        <f t="shared" si="248"/>
        <v>0</v>
      </c>
      <c r="EA144" s="7">
        <f t="shared" si="230"/>
        <v>0</v>
      </c>
      <c r="EB144" s="7">
        <f t="shared" si="249"/>
        <v>0</v>
      </c>
      <c r="ED144" s="7">
        <f t="shared" si="273"/>
        <v>0</v>
      </c>
      <c r="EE144" s="7">
        <f t="shared" si="274"/>
        <v>0</v>
      </c>
      <c r="EF144" s="7">
        <f t="shared" si="275"/>
        <v>0</v>
      </c>
      <c r="EG144" s="7"/>
      <c r="EH144" s="7">
        <f t="shared" si="250"/>
        <v>0</v>
      </c>
      <c r="EI144" s="7">
        <f>'Initial absorption'!$G144*EH144*$E144</f>
        <v>0</v>
      </c>
      <c r="EJ144" s="7">
        <f t="shared" si="276"/>
        <v>0</v>
      </c>
      <c r="EK144" s="7">
        <f>'Initial absorption'!$M144*EJ144*$I144</f>
        <v>0</v>
      </c>
      <c r="EL144" s="7"/>
      <c r="EM144" s="7">
        <f t="shared" si="277"/>
        <v>0</v>
      </c>
      <c r="EN144" s="7">
        <f t="shared" si="194"/>
        <v>0</v>
      </c>
      <c r="EO144" s="7">
        <f t="shared" si="231"/>
        <v>0</v>
      </c>
      <c r="EP144" s="7"/>
      <c r="EQ144" s="7">
        <f>(1 - 'Initial absorption'!$M144)*EJ144</f>
        <v>0</v>
      </c>
      <c r="ER144" s="7">
        <f t="shared" si="278"/>
        <v>0</v>
      </c>
      <c r="ES144" s="7"/>
      <c r="FB144" s="7">
        <f t="shared" si="232"/>
        <v>0</v>
      </c>
      <c r="FC144" s="7">
        <f t="shared" si="233"/>
        <v>0</v>
      </c>
      <c r="FD144" s="7">
        <f t="shared" si="209"/>
        <v>0</v>
      </c>
      <c r="FE144" s="7">
        <f t="shared" si="251"/>
        <v>0</v>
      </c>
      <c r="FF144" s="7"/>
      <c r="FG144" s="7">
        <f t="shared" si="288"/>
        <v>0</v>
      </c>
      <c r="FH144" s="7">
        <f t="shared" si="252"/>
        <v>0</v>
      </c>
      <c r="FI144" s="7">
        <f t="shared" si="234"/>
        <v>0</v>
      </c>
      <c r="FJ144" s="7">
        <f t="shared" si="253"/>
        <v>0</v>
      </c>
      <c r="FL144" s="7">
        <f t="shared" si="279"/>
        <v>0</v>
      </c>
      <c r="FM144" s="7">
        <f t="shared" si="280"/>
        <v>0</v>
      </c>
      <c r="FN144" s="7">
        <f t="shared" si="281"/>
        <v>0</v>
      </c>
      <c r="FO144" s="7"/>
      <c r="FP144" s="7">
        <f t="shared" si="254"/>
        <v>0</v>
      </c>
      <c r="FQ144" s="7">
        <f>'Initial absorption'!$G144*FP144*$E144</f>
        <v>0</v>
      </c>
      <c r="FR144" s="7">
        <f t="shared" si="282"/>
        <v>0</v>
      </c>
      <c r="FS144" s="7">
        <f>'Initial absorption'!$M144*FR144*$I144</f>
        <v>0</v>
      </c>
      <c r="FT144" s="7"/>
      <c r="FU144" s="7">
        <f t="shared" si="283"/>
        <v>0</v>
      </c>
      <c r="FV144" s="7">
        <f t="shared" si="195"/>
        <v>0</v>
      </c>
      <c r="FW144" s="7">
        <f t="shared" si="235"/>
        <v>0</v>
      </c>
      <c r="FX144" s="7"/>
      <c r="FY144" s="7">
        <f>(1 - 'Initial absorption'!$M144)*FR144</f>
        <v>0</v>
      </c>
      <c r="FZ144" s="7">
        <f t="shared" si="284"/>
        <v>0</v>
      </c>
      <c r="GA144" s="7"/>
    </row>
    <row r="145" spans="3:183" x14ac:dyDescent="0.25">
      <c r="C145">
        <v>995</v>
      </c>
      <c r="D145">
        <f>'Input spectra'!B145</f>
        <v>0</v>
      </c>
      <c r="E145">
        <f>'Initial absorption'!I145</f>
        <v>0</v>
      </c>
      <c r="F145">
        <f>'Input spectra'!C145</f>
        <v>0</v>
      </c>
      <c r="G145">
        <f t="shared" si="255"/>
        <v>0</v>
      </c>
      <c r="H145">
        <f>'Input spectra'!D145</f>
        <v>0</v>
      </c>
      <c r="I145">
        <f>'Initial absorption'!O145</f>
        <v>0</v>
      </c>
      <c r="J145">
        <f>'Input spectra'!E145</f>
        <v>0</v>
      </c>
      <c r="K145">
        <f t="shared" si="256"/>
        <v>0</v>
      </c>
      <c r="M145">
        <f>'Reaching edge prob after ems 1'!$EZ146</f>
        <v>0.88059555721226013</v>
      </c>
      <c r="N145">
        <f>'Reaching edge prob after ems 2'!$EZ146</f>
        <v>0.88059555721226013</v>
      </c>
      <c r="O145">
        <f>1-EXP(-'Reaching edge prob after ems 1'!FC146*_k_in_ec_correction*($D145*_c1+'Input spectra'!S145))</f>
        <v>1.2175469208402068E-2</v>
      </c>
      <c r="P145">
        <f>1-EXP(-(_t-'Reaching edge prob after ems 1'!FC146)*_k_in_ec_correction*($D145*_c1+'Input spectra'!S145))</f>
        <v>1.2311397120266854E-2</v>
      </c>
      <c r="Q145">
        <f>1-EXP(-'Reaching edge prob after ems 2'!FC146*_k_in_ec_correction*($H145*_c2+'Input spectra'!S145))</f>
        <v>1.2175469208402068E-2</v>
      </c>
      <c r="R145">
        <f>1-EXP(-(_t-'Reaching edge prob after ems 2'!FC146)*_k_in_ec_correction*($H145*_c2+'Input spectra'!S145))</f>
        <v>1.2311397120266854E-2</v>
      </c>
      <c r="S145" s="16"/>
      <c r="T145" s="16"/>
      <c r="V145" s="7">
        <f t="shared" si="210"/>
        <v>0</v>
      </c>
      <c r="W145" s="7">
        <f t="shared" si="211"/>
        <v>0</v>
      </c>
      <c r="X145" s="7">
        <f t="shared" si="212"/>
        <v>0</v>
      </c>
      <c r="Y145" s="7">
        <f t="shared" si="236"/>
        <v>0</v>
      </c>
      <c r="Z145" s="7"/>
      <c r="AA145" s="7">
        <f t="shared" si="213"/>
        <v>0</v>
      </c>
      <c r="AB145" s="7">
        <f t="shared" si="214"/>
        <v>0</v>
      </c>
      <c r="AC145" s="7">
        <f t="shared" si="215"/>
        <v>0</v>
      </c>
      <c r="AD145" s="7">
        <f t="shared" si="237"/>
        <v>0</v>
      </c>
      <c r="AF145" s="7">
        <f t="shared" si="216"/>
        <v>0</v>
      </c>
      <c r="AG145" s="7">
        <f t="shared" si="257"/>
        <v>0</v>
      </c>
      <c r="AH145" s="7">
        <f t="shared" si="217"/>
        <v>0</v>
      </c>
      <c r="AI145" s="7"/>
      <c r="AJ145" s="7">
        <f t="shared" si="238"/>
        <v>0</v>
      </c>
      <c r="AK145" s="7">
        <f>'Initial absorption'!$G145*AJ145*$E145</f>
        <v>0</v>
      </c>
      <c r="AL145" s="7">
        <f t="shared" si="258"/>
        <v>0</v>
      </c>
      <c r="AM145" s="7">
        <f>'Initial absorption'!$M145*AL145*$I145</f>
        <v>0</v>
      </c>
      <c r="AN145" s="7"/>
      <c r="AO145" s="7">
        <f t="shared" si="218"/>
        <v>0</v>
      </c>
      <c r="AP145" s="7">
        <f t="shared" si="259"/>
        <v>0</v>
      </c>
      <c r="AQ145" s="7">
        <f t="shared" si="219"/>
        <v>0</v>
      </c>
      <c r="AR145" s="7"/>
      <c r="AS145" s="7">
        <f>(1 - 'Initial absorption'!$M145)*AL145</f>
        <v>0</v>
      </c>
      <c r="AT145" s="7">
        <f t="shared" si="260"/>
        <v>0</v>
      </c>
      <c r="AU145" s="7"/>
      <c r="BD145" s="7">
        <f t="shared" si="220"/>
        <v>0</v>
      </c>
      <c r="BE145" s="7">
        <f t="shared" si="221"/>
        <v>0</v>
      </c>
      <c r="BF145" s="7">
        <f t="shared" si="206"/>
        <v>0</v>
      </c>
      <c r="BG145" s="7">
        <f t="shared" si="239"/>
        <v>0</v>
      </c>
      <c r="BH145" s="7"/>
      <c r="BI145" s="7">
        <f t="shared" si="285"/>
        <v>0</v>
      </c>
      <c r="BJ145" s="7">
        <f t="shared" si="240"/>
        <v>0</v>
      </c>
      <c r="BK145" s="7">
        <f t="shared" si="222"/>
        <v>0</v>
      </c>
      <c r="BL145" s="7">
        <f t="shared" si="241"/>
        <v>0</v>
      </c>
      <c r="BN145" s="7">
        <f t="shared" si="261"/>
        <v>0</v>
      </c>
      <c r="BO145" s="7">
        <f t="shared" si="262"/>
        <v>0</v>
      </c>
      <c r="BP145" s="7">
        <f t="shared" si="263"/>
        <v>0</v>
      </c>
      <c r="BQ145" s="7"/>
      <c r="BR145" s="7">
        <f t="shared" si="242"/>
        <v>0</v>
      </c>
      <c r="BS145" s="7">
        <f>'Initial absorption'!$G145*BR145*$E145</f>
        <v>0</v>
      </c>
      <c r="BT145" s="7">
        <f t="shared" si="264"/>
        <v>0</v>
      </c>
      <c r="BU145" s="7">
        <f>'Initial absorption'!$M145*BT145*$I145</f>
        <v>0</v>
      </c>
      <c r="BV145" s="7"/>
      <c r="BW145" s="7">
        <f t="shared" si="265"/>
        <v>0</v>
      </c>
      <c r="BX145" s="7">
        <f t="shared" si="192"/>
        <v>0</v>
      </c>
      <c r="BY145" s="7">
        <f t="shared" si="223"/>
        <v>0</v>
      </c>
      <c r="BZ145" s="7"/>
      <c r="CA145" s="7">
        <f>(1 - 'Initial absorption'!$M145)*BT145</f>
        <v>0</v>
      </c>
      <c r="CB145" s="7">
        <f t="shared" si="266"/>
        <v>0</v>
      </c>
      <c r="CC145" s="7"/>
      <c r="CL145" s="7">
        <f t="shared" si="224"/>
        <v>0</v>
      </c>
      <c r="CM145" s="7">
        <f t="shared" si="225"/>
        <v>0</v>
      </c>
      <c r="CN145" s="7">
        <f t="shared" si="207"/>
        <v>0</v>
      </c>
      <c r="CO145" s="7">
        <f t="shared" si="243"/>
        <v>0</v>
      </c>
      <c r="CP145" s="7"/>
      <c r="CQ145" s="7">
        <f t="shared" si="286"/>
        <v>0</v>
      </c>
      <c r="CR145" s="7">
        <f t="shared" si="244"/>
        <v>0</v>
      </c>
      <c r="CS145" s="7">
        <f t="shared" si="226"/>
        <v>0</v>
      </c>
      <c r="CT145" s="7">
        <f t="shared" si="245"/>
        <v>0</v>
      </c>
      <c r="CV145" s="7">
        <f t="shared" si="267"/>
        <v>0</v>
      </c>
      <c r="CW145" s="7">
        <f t="shared" si="268"/>
        <v>0</v>
      </c>
      <c r="CX145" s="7">
        <f t="shared" si="269"/>
        <v>0</v>
      </c>
      <c r="CY145" s="7"/>
      <c r="CZ145" s="7">
        <f t="shared" si="246"/>
        <v>0</v>
      </c>
      <c r="DA145" s="7">
        <f>'Initial absorption'!$G145*CZ145*$E145</f>
        <v>0</v>
      </c>
      <c r="DB145" s="7">
        <f t="shared" si="270"/>
        <v>0</v>
      </c>
      <c r="DC145" s="7">
        <f>'Initial absorption'!$M145*DB145*$I145</f>
        <v>0</v>
      </c>
      <c r="DD145" s="7"/>
      <c r="DE145" s="7">
        <f t="shared" si="271"/>
        <v>0</v>
      </c>
      <c r="DF145" s="7">
        <f t="shared" si="193"/>
        <v>0</v>
      </c>
      <c r="DG145" s="7">
        <f t="shared" si="227"/>
        <v>0</v>
      </c>
      <c r="DH145" s="7"/>
      <c r="DI145" s="7">
        <f>(1 - 'Initial absorption'!$M145)*DB145</f>
        <v>0</v>
      </c>
      <c r="DJ145" s="7">
        <f t="shared" si="272"/>
        <v>0</v>
      </c>
      <c r="DK145" s="7"/>
      <c r="DT145" s="7">
        <f t="shared" si="228"/>
        <v>0</v>
      </c>
      <c r="DU145" s="7">
        <f t="shared" si="229"/>
        <v>0</v>
      </c>
      <c r="DV145" s="7">
        <f t="shared" si="208"/>
        <v>0</v>
      </c>
      <c r="DW145" s="7">
        <f t="shared" si="247"/>
        <v>0</v>
      </c>
      <c r="DX145" s="7"/>
      <c r="DY145" s="7">
        <f t="shared" si="287"/>
        <v>0</v>
      </c>
      <c r="DZ145" s="7">
        <f t="shared" si="248"/>
        <v>0</v>
      </c>
      <c r="EA145" s="7">
        <f t="shared" si="230"/>
        <v>0</v>
      </c>
      <c r="EB145" s="7">
        <f t="shared" si="249"/>
        <v>0</v>
      </c>
      <c r="ED145" s="7">
        <f t="shared" si="273"/>
        <v>0</v>
      </c>
      <c r="EE145" s="7">
        <f t="shared" si="274"/>
        <v>0</v>
      </c>
      <c r="EF145" s="7">
        <f t="shared" si="275"/>
        <v>0</v>
      </c>
      <c r="EG145" s="7"/>
      <c r="EH145" s="7">
        <f t="shared" si="250"/>
        <v>0</v>
      </c>
      <c r="EI145" s="7">
        <f>'Initial absorption'!$G145*EH145*$E145</f>
        <v>0</v>
      </c>
      <c r="EJ145" s="7">
        <f t="shared" si="276"/>
        <v>0</v>
      </c>
      <c r="EK145" s="7">
        <f>'Initial absorption'!$M145*EJ145*$I145</f>
        <v>0</v>
      </c>
      <c r="EL145" s="7"/>
      <c r="EM145" s="7">
        <f t="shared" si="277"/>
        <v>0</v>
      </c>
      <c r="EN145" s="7">
        <f t="shared" si="194"/>
        <v>0</v>
      </c>
      <c r="EO145" s="7">
        <f t="shared" si="231"/>
        <v>0</v>
      </c>
      <c r="EP145" s="7"/>
      <c r="EQ145" s="7">
        <f>(1 - 'Initial absorption'!$M145)*EJ145</f>
        <v>0</v>
      </c>
      <c r="ER145" s="7">
        <f t="shared" si="278"/>
        <v>0</v>
      </c>
      <c r="ES145" s="7"/>
      <c r="FB145" s="7">
        <f t="shared" si="232"/>
        <v>0</v>
      </c>
      <c r="FC145" s="7">
        <f t="shared" si="233"/>
        <v>0</v>
      </c>
      <c r="FD145" s="7">
        <f t="shared" si="209"/>
        <v>0</v>
      </c>
      <c r="FE145" s="7">
        <f t="shared" si="251"/>
        <v>0</v>
      </c>
      <c r="FF145" s="7"/>
      <c r="FG145" s="7">
        <f t="shared" si="288"/>
        <v>0</v>
      </c>
      <c r="FH145" s="7">
        <f t="shared" si="252"/>
        <v>0</v>
      </c>
      <c r="FI145" s="7">
        <f t="shared" si="234"/>
        <v>0</v>
      </c>
      <c r="FJ145" s="7">
        <f t="shared" si="253"/>
        <v>0</v>
      </c>
      <c r="FL145" s="7">
        <f t="shared" si="279"/>
        <v>0</v>
      </c>
      <c r="FM145" s="7">
        <f t="shared" si="280"/>
        <v>0</v>
      </c>
      <c r="FN145" s="7">
        <f t="shared" si="281"/>
        <v>0</v>
      </c>
      <c r="FO145" s="7"/>
      <c r="FP145" s="7">
        <f t="shared" si="254"/>
        <v>0</v>
      </c>
      <c r="FQ145" s="7">
        <f>'Initial absorption'!$G145*FP145*$E145</f>
        <v>0</v>
      </c>
      <c r="FR145" s="7">
        <f t="shared" si="282"/>
        <v>0</v>
      </c>
      <c r="FS145" s="7">
        <f>'Initial absorption'!$M145*FR145*$I145</f>
        <v>0</v>
      </c>
      <c r="FT145" s="7"/>
      <c r="FU145" s="7">
        <f t="shared" si="283"/>
        <v>0</v>
      </c>
      <c r="FV145" s="7">
        <f t="shared" si="195"/>
        <v>0</v>
      </c>
      <c r="FW145" s="7">
        <f t="shared" si="235"/>
        <v>0</v>
      </c>
      <c r="FX145" s="7"/>
      <c r="FY145" s="7">
        <f>(1 - 'Initial absorption'!$M145)*FR145</f>
        <v>0</v>
      </c>
      <c r="FZ145" s="7">
        <f t="shared" si="284"/>
        <v>0</v>
      </c>
      <c r="GA145" s="7"/>
    </row>
    <row r="146" spans="3:183" x14ac:dyDescent="0.25">
      <c r="C146">
        <v>1000</v>
      </c>
      <c r="D146">
        <f>'Input spectra'!B146</f>
        <v>0</v>
      </c>
      <c r="E146">
        <f>'Initial absorption'!I146</f>
        <v>0</v>
      </c>
      <c r="F146">
        <f>'Input spectra'!C146</f>
        <v>0</v>
      </c>
      <c r="G146">
        <f t="shared" si="255"/>
        <v>0</v>
      </c>
      <c r="H146">
        <f>'Input spectra'!D146</f>
        <v>0</v>
      </c>
      <c r="I146">
        <f>'Initial absorption'!O146</f>
        <v>0</v>
      </c>
      <c r="J146">
        <f>'Input spectra'!E146</f>
        <v>0</v>
      </c>
      <c r="K146">
        <f t="shared" si="256"/>
        <v>0</v>
      </c>
      <c r="M146">
        <f>'Reaching edge prob after ems 1'!$EZ147</f>
        <v>0.88072272693049236</v>
      </c>
      <c r="N146">
        <f>'Reaching edge prob after ems 2'!$EZ147</f>
        <v>0.88072272693049236</v>
      </c>
      <c r="O146">
        <f>1-EXP(-'Reaching edge prob after ems 1'!FC147*_k_in_ec_correction*($D146*_c1+'Input spectra'!S146))</f>
        <v>1.2161326475331857E-2</v>
      </c>
      <c r="P146">
        <f>1-EXP(-(_t-'Reaching edge prob after ems 1'!FC147)*_k_in_ec_correction*($D146*_c1+'Input spectra'!S146))</f>
        <v>1.2296937031528565E-2</v>
      </c>
      <c r="Q146">
        <f>1-EXP(-'Reaching edge prob after ems 2'!FC147*_k_in_ec_correction*($H146*_c2+'Input spectra'!S146))</f>
        <v>1.2161326475331857E-2</v>
      </c>
      <c r="R146">
        <f>1-EXP(-(_t-'Reaching edge prob after ems 2'!FC147)*_k_in_ec_correction*($H146*_c2+'Input spectra'!S146))</f>
        <v>1.2296937031528565E-2</v>
      </c>
      <c r="S146" s="16"/>
      <c r="T146" s="16"/>
      <c r="V146" s="7">
        <f t="shared" si="210"/>
        <v>0</v>
      </c>
      <c r="W146" s="7">
        <f t="shared" si="211"/>
        <v>0</v>
      </c>
      <c r="X146" s="7">
        <f t="shared" si="212"/>
        <v>0</v>
      </c>
      <c r="Y146" s="7">
        <f t="shared" si="236"/>
        <v>0</v>
      </c>
      <c r="Z146" s="7"/>
      <c r="AA146" s="7">
        <f t="shared" si="213"/>
        <v>0</v>
      </c>
      <c r="AB146" s="7">
        <f t="shared" si="214"/>
        <v>0</v>
      </c>
      <c r="AC146" s="7">
        <f t="shared" si="215"/>
        <v>0</v>
      </c>
      <c r="AD146" s="7">
        <f t="shared" si="237"/>
        <v>0</v>
      </c>
      <c r="AF146" s="7">
        <f t="shared" si="216"/>
        <v>0</v>
      </c>
      <c r="AG146" s="7">
        <f t="shared" si="257"/>
        <v>0</v>
      </c>
      <c r="AH146" s="7">
        <f t="shared" si="217"/>
        <v>0</v>
      </c>
      <c r="AI146" s="7"/>
      <c r="AJ146" s="7">
        <f t="shared" si="238"/>
        <v>0</v>
      </c>
      <c r="AK146" s="7">
        <f>'Initial absorption'!$G146*AJ146*$E146</f>
        <v>0</v>
      </c>
      <c r="AL146" s="7">
        <f t="shared" si="258"/>
        <v>0</v>
      </c>
      <c r="AM146" s="7">
        <f>'Initial absorption'!$M146*AL146*$I146</f>
        <v>0</v>
      </c>
      <c r="AN146" s="7"/>
      <c r="AO146" s="7">
        <f t="shared" si="218"/>
        <v>0</v>
      </c>
      <c r="AP146" s="7">
        <f t="shared" si="259"/>
        <v>0</v>
      </c>
      <c r="AQ146" s="7">
        <f t="shared" si="219"/>
        <v>0</v>
      </c>
      <c r="AR146" s="7"/>
      <c r="AS146" s="7">
        <f>(1 - 'Initial absorption'!$M146)*AL146</f>
        <v>0</v>
      </c>
      <c r="AT146" s="7">
        <f t="shared" si="260"/>
        <v>0</v>
      </c>
      <c r="AU146" s="7"/>
      <c r="BD146" s="7">
        <f t="shared" si="220"/>
        <v>0</v>
      </c>
      <c r="BE146" s="7">
        <f t="shared" si="221"/>
        <v>0</v>
      </c>
      <c r="BF146" s="7">
        <f t="shared" si="206"/>
        <v>0</v>
      </c>
      <c r="BG146" s="7">
        <f t="shared" si="239"/>
        <v>0</v>
      </c>
      <c r="BH146" s="7"/>
      <c r="BI146" s="7">
        <f t="shared" si="285"/>
        <v>0</v>
      </c>
      <c r="BJ146" s="7">
        <f t="shared" si="240"/>
        <v>0</v>
      </c>
      <c r="BK146" s="7">
        <f t="shared" si="222"/>
        <v>0</v>
      </c>
      <c r="BL146" s="7">
        <f t="shared" si="241"/>
        <v>0</v>
      </c>
      <c r="BN146" s="7">
        <f t="shared" si="261"/>
        <v>0</v>
      </c>
      <c r="BO146" s="7">
        <f t="shared" si="262"/>
        <v>0</v>
      </c>
      <c r="BP146" s="7">
        <f t="shared" si="263"/>
        <v>0</v>
      </c>
      <c r="BQ146" s="7"/>
      <c r="BR146" s="7">
        <f t="shared" si="242"/>
        <v>0</v>
      </c>
      <c r="BS146" s="7">
        <f>'Initial absorption'!$G146*BR146*$E146</f>
        <v>0</v>
      </c>
      <c r="BT146" s="7">
        <f t="shared" si="264"/>
        <v>0</v>
      </c>
      <c r="BU146" s="7">
        <f>'Initial absorption'!$M146*BT146*$I146</f>
        <v>0</v>
      </c>
      <c r="BV146" s="7"/>
      <c r="BW146" s="7">
        <f t="shared" si="265"/>
        <v>0</v>
      </c>
      <c r="BX146" s="7">
        <f t="shared" si="192"/>
        <v>0</v>
      </c>
      <c r="BY146" s="7">
        <f t="shared" si="223"/>
        <v>0</v>
      </c>
      <c r="BZ146" s="7"/>
      <c r="CA146" s="7">
        <f>(1 - 'Initial absorption'!$M146)*BT146</f>
        <v>0</v>
      </c>
      <c r="CB146" s="7">
        <f t="shared" si="266"/>
        <v>0</v>
      </c>
      <c r="CC146" s="7"/>
      <c r="CL146" s="7">
        <f t="shared" si="224"/>
        <v>0</v>
      </c>
      <c r="CM146" s="7">
        <f t="shared" si="225"/>
        <v>0</v>
      </c>
      <c r="CN146" s="7">
        <f t="shared" si="207"/>
        <v>0</v>
      </c>
      <c r="CO146" s="7">
        <f t="shared" si="243"/>
        <v>0</v>
      </c>
      <c r="CP146" s="7"/>
      <c r="CQ146" s="7">
        <f t="shared" si="286"/>
        <v>0</v>
      </c>
      <c r="CR146" s="7">
        <f t="shared" si="244"/>
        <v>0</v>
      </c>
      <c r="CS146" s="7">
        <f t="shared" si="226"/>
        <v>0</v>
      </c>
      <c r="CT146" s="7">
        <f t="shared" si="245"/>
        <v>0</v>
      </c>
      <c r="CV146" s="7">
        <f t="shared" si="267"/>
        <v>0</v>
      </c>
      <c r="CW146" s="7">
        <f t="shared" si="268"/>
        <v>0</v>
      </c>
      <c r="CX146" s="7">
        <f t="shared" si="269"/>
        <v>0</v>
      </c>
      <c r="CY146" s="7"/>
      <c r="CZ146" s="7">
        <f t="shared" si="246"/>
        <v>0</v>
      </c>
      <c r="DA146" s="7">
        <f>'Initial absorption'!$G146*CZ146*$E146</f>
        <v>0</v>
      </c>
      <c r="DB146" s="7">
        <f t="shared" si="270"/>
        <v>0</v>
      </c>
      <c r="DC146" s="7">
        <f>'Initial absorption'!$M146*DB146*$I146</f>
        <v>0</v>
      </c>
      <c r="DD146" s="7"/>
      <c r="DE146" s="7">
        <f t="shared" si="271"/>
        <v>0</v>
      </c>
      <c r="DF146" s="7">
        <f t="shared" si="193"/>
        <v>0</v>
      </c>
      <c r="DG146" s="7">
        <f t="shared" si="227"/>
        <v>0</v>
      </c>
      <c r="DH146" s="7"/>
      <c r="DI146" s="7">
        <f>(1 - 'Initial absorption'!$M146)*DB146</f>
        <v>0</v>
      </c>
      <c r="DJ146" s="7">
        <f t="shared" si="272"/>
        <v>0</v>
      </c>
      <c r="DK146" s="7"/>
      <c r="DT146" s="7">
        <f t="shared" si="228"/>
        <v>0</v>
      </c>
      <c r="DU146" s="7">
        <f t="shared" si="229"/>
        <v>0</v>
      </c>
      <c r="DV146" s="7">
        <f t="shared" si="208"/>
        <v>0</v>
      </c>
      <c r="DW146" s="7">
        <f t="shared" si="247"/>
        <v>0</v>
      </c>
      <c r="DX146" s="7"/>
      <c r="DY146" s="7">
        <f t="shared" si="287"/>
        <v>0</v>
      </c>
      <c r="DZ146" s="7">
        <f t="shared" si="248"/>
        <v>0</v>
      </c>
      <c r="EA146" s="7">
        <f t="shared" si="230"/>
        <v>0</v>
      </c>
      <c r="EB146" s="7">
        <f t="shared" si="249"/>
        <v>0</v>
      </c>
      <c r="ED146" s="7">
        <f t="shared" si="273"/>
        <v>0</v>
      </c>
      <c r="EE146" s="7">
        <f t="shared" si="274"/>
        <v>0</v>
      </c>
      <c r="EF146" s="7">
        <f t="shared" si="275"/>
        <v>0</v>
      </c>
      <c r="EG146" s="7"/>
      <c r="EH146" s="7">
        <f t="shared" si="250"/>
        <v>0</v>
      </c>
      <c r="EI146" s="7">
        <f>'Initial absorption'!$G146*EH146*$E146</f>
        <v>0</v>
      </c>
      <c r="EJ146" s="7">
        <f t="shared" si="276"/>
        <v>0</v>
      </c>
      <c r="EK146" s="7">
        <f>'Initial absorption'!$M146*EJ146*$I146</f>
        <v>0</v>
      </c>
      <c r="EL146" s="7"/>
      <c r="EM146" s="7">
        <f t="shared" si="277"/>
        <v>0</v>
      </c>
      <c r="EN146" s="7">
        <f t="shared" si="194"/>
        <v>0</v>
      </c>
      <c r="EO146" s="7">
        <f t="shared" si="231"/>
        <v>0</v>
      </c>
      <c r="EP146" s="7"/>
      <c r="EQ146" s="7">
        <f>(1 - 'Initial absorption'!$M146)*EJ146</f>
        <v>0</v>
      </c>
      <c r="ER146" s="7">
        <f t="shared" si="278"/>
        <v>0</v>
      </c>
      <c r="ES146" s="7"/>
      <c r="FB146" s="7">
        <f t="shared" si="232"/>
        <v>0</v>
      </c>
      <c r="FC146" s="7">
        <f t="shared" si="233"/>
        <v>0</v>
      </c>
      <c r="FD146" s="7">
        <f t="shared" si="209"/>
        <v>0</v>
      </c>
      <c r="FE146" s="7">
        <f t="shared" si="251"/>
        <v>0</v>
      </c>
      <c r="FF146" s="7"/>
      <c r="FG146" s="7">
        <f t="shared" si="288"/>
        <v>0</v>
      </c>
      <c r="FH146" s="7">
        <f t="shared" si="252"/>
        <v>0</v>
      </c>
      <c r="FI146" s="7">
        <f t="shared" si="234"/>
        <v>0</v>
      </c>
      <c r="FJ146" s="7">
        <f t="shared" si="253"/>
        <v>0</v>
      </c>
      <c r="FL146" s="7">
        <f t="shared" si="279"/>
        <v>0</v>
      </c>
      <c r="FM146" s="7">
        <f t="shared" si="280"/>
        <v>0</v>
      </c>
      <c r="FN146" s="7">
        <f t="shared" si="281"/>
        <v>0</v>
      </c>
      <c r="FO146" s="7"/>
      <c r="FP146" s="7">
        <f t="shared" si="254"/>
        <v>0</v>
      </c>
      <c r="FQ146" s="7">
        <f>'Initial absorption'!$G146*FP146*$E146</f>
        <v>0</v>
      </c>
      <c r="FR146" s="7">
        <f t="shared" si="282"/>
        <v>0</v>
      </c>
      <c r="FS146" s="7">
        <f>'Initial absorption'!$M146*FR146*$I146</f>
        <v>0</v>
      </c>
      <c r="FT146" s="7"/>
      <c r="FU146" s="7">
        <f t="shared" si="283"/>
        <v>0</v>
      </c>
      <c r="FV146" s="7">
        <f t="shared" si="195"/>
        <v>0</v>
      </c>
      <c r="FW146" s="7">
        <f t="shared" si="235"/>
        <v>0</v>
      </c>
      <c r="FX146" s="7"/>
      <c r="FY146" s="7">
        <f>(1 - 'Initial absorption'!$M146)*FR146</f>
        <v>0</v>
      </c>
      <c r="FZ146" s="7">
        <f t="shared" si="284"/>
        <v>0</v>
      </c>
      <c r="GA146" s="7"/>
    </row>
    <row r="147" spans="3:183" x14ac:dyDescent="0.25">
      <c r="C147">
        <v>1005</v>
      </c>
      <c r="D147">
        <f>'Input spectra'!B147</f>
        <v>0</v>
      </c>
      <c r="E147">
        <f>'Initial absorption'!I147</f>
        <v>0</v>
      </c>
      <c r="F147">
        <f>'Input spectra'!C147</f>
        <v>0</v>
      </c>
      <c r="G147">
        <f t="shared" si="255"/>
        <v>0</v>
      </c>
      <c r="H147">
        <f>'Input spectra'!D147</f>
        <v>0</v>
      </c>
      <c r="I147">
        <f>'Initial absorption'!O147</f>
        <v>0</v>
      </c>
      <c r="J147">
        <f>'Input spectra'!E147</f>
        <v>0</v>
      </c>
      <c r="K147">
        <f t="shared" si="256"/>
        <v>0</v>
      </c>
      <c r="M147">
        <f>'Reaching edge prob after ems 1'!$EZ148</f>
        <v>0.88084992520879746</v>
      </c>
      <c r="N147">
        <f>'Reaching edge prob after ems 2'!$EZ148</f>
        <v>0.88084992520879746</v>
      </c>
      <c r="O147">
        <f>1-EXP(-'Reaching edge prob after ems 1'!FC148*_k_in_ec_correction*($D147*_c1+'Input spectra'!S147))</f>
        <v>1.2147183352017588E-2</v>
      </c>
      <c r="P147">
        <f>1-EXP(-(_t-'Reaching edge prob after ems 1'!FC148)*_k_in_ec_correction*($D147*_c1+'Input spectra'!S147))</f>
        <v>1.2282476918825891E-2</v>
      </c>
      <c r="Q147">
        <f>1-EXP(-'Reaching edge prob after ems 2'!FC148*_k_in_ec_correction*($H147*_c2+'Input spectra'!S147))</f>
        <v>1.2147183352017588E-2</v>
      </c>
      <c r="R147">
        <f>1-EXP(-(_t-'Reaching edge prob after ems 2'!FC148)*_k_in_ec_correction*($H147*_c2+'Input spectra'!S147))</f>
        <v>1.2282476918825891E-2</v>
      </c>
      <c r="S147" s="16"/>
      <c r="T147" s="16"/>
      <c r="V147" s="7">
        <f t="shared" si="210"/>
        <v>0</v>
      </c>
      <c r="W147" s="7">
        <f t="shared" si="211"/>
        <v>0</v>
      </c>
      <c r="X147" s="7">
        <f t="shared" si="212"/>
        <v>0</v>
      </c>
      <c r="Y147" s="7">
        <f t="shared" si="236"/>
        <v>0</v>
      </c>
      <c r="Z147" s="7"/>
      <c r="AA147" s="7">
        <f t="shared" si="213"/>
        <v>0</v>
      </c>
      <c r="AB147" s="7">
        <f t="shared" si="214"/>
        <v>0</v>
      </c>
      <c r="AC147" s="7">
        <f t="shared" si="215"/>
        <v>0</v>
      </c>
      <c r="AD147" s="7">
        <f t="shared" si="237"/>
        <v>0</v>
      </c>
      <c r="AF147" s="7">
        <f t="shared" si="216"/>
        <v>0</v>
      </c>
      <c r="AG147" s="7">
        <f t="shared" si="257"/>
        <v>0</v>
      </c>
      <c r="AH147" s="7">
        <f t="shared" si="217"/>
        <v>0</v>
      </c>
      <c r="AI147" s="7"/>
      <c r="AJ147" s="7">
        <f t="shared" si="238"/>
        <v>0</v>
      </c>
      <c r="AK147" s="7">
        <f>'Initial absorption'!$G147*AJ147*$E147</f>
        <v>0</v>
      </c>
      <c r="AL147" s="7">
        <f t="shared" si="258"/>
        <v>0</v>
      </c>
      <c r="AM147" s="7">
        <f>'Initial absorption'!$M147*AL147*$I147</f>
        <v>0</v>
      </c>
      <c r="AN147" s="7"/>
      <c r="AO147" s="7">
        <f t="shared" si="218"/>
        <v>0</v>
      </c>
      <c r="AP147" s="7">
        <f t="shared" si="259"/>
        <v>0</v>
      </c>
      <c r="AQ147" s="7">
        <f t="shared" si="219"/>
        <v>0</v>
      </c>
      <c r="AR147" s="7"/>
      <c r="AS147" s="7">
        <f>(1 - 'Initial absorption'!$M147)*AL147</f>
        <v>0</v>
      </c>
      <c r="AT147" s="7">
        <f t="shared" si="260"/>
        <v>0</v>
      </c>
      <c r="AU147" s="7"/>
      <c r="BD147" s="7">
        <f t="shared" si="220"/>
        <v>0</v>
      </c>
      <c r="BE147" s="7">
        <f t="shared" si="221"/>
        <v>0</v>
      </c>
      <c r="BF147" s="7">
        <f t="shared" si="206"/>
        <v>0</v>
      </c>
      <c r="BG147" s="7">
        <f t="shared" si="239"/>
        <v>0</v>
      </c>
      <c r="BH147" s="7"/>
      <c r="BI147" s="7">
        <f t="shared" si="285"/>
        <v>0</v>
      </c>
      <c r="BJ147" s="7">
        <f t="shared" si="240"/>
        <v>0</v>
      </c>
      <c r="BK147" s="7">
        <f t="shared" si="222"/>
        <v>0</v>
      </c>
      <c r="BL147" s="7">
        <f t="shared" si="241"/>
        <v>0</v>
      </c>
      <c r="BN147" s="7">
        <f t="shared" si="261"/>
        <v>0</v>
      </c>
      <c r="BO147" s="7">
        <f t="shared" si="262"/>
        <v>0</v>
      </c>
      <c r="BP147" s="7">
        <f t="shared" si="263"/>
        <v>0</v>
      </c>
      <c r="BQ147" s="7"/>
      <c r="BR147" s="7">
        <f t="shared" si="242"/>
        <v>0</v>
      </c>
      <c r="BS147" s="7">
        <f>'Initial absorption'!$G147*BR147*$E147</f>
        <v>0</v>
      </c>
      <c r="BT147" s="7">
        <f t="shared" si="264"/>
        <v>0</v>
      </c>
      <c r="BU147" s="7">
        <f>'Initial absorption'!$M147*BT147*$I147</f>
        <v>0</v>
      </c>
      <c r="BV147" s="7"/>
      <c r="BW147" s="7">
        <f t="shared" si="265"/>
        <v>0</v>
      </c>
      <c r="BX147" s="7">
        <f t="shared" si="192"/>
        <v>0</v>
      </c>
      <c r="BY147" s="7">
        <f t="shared" si="223"/>
        <v>0</v>
      </c>
      <c r="BZ147" s="7"/>
      <c r="CA147" s="7">
        <f>(1 - 'Initial absorption'!$M147)*BT147</f>
        <v>0</v>
      </c>
      <c r="CB147" s="7">
        <f t="shared" si="266"/>
        <v>0</v>
      </c>
      <c r="CC147" s="7"/>
      <c r="CL147" s="7">
        <f t="shared" si="224"/>
        <v>0</v>
      </c>
      <c r="CM147" s="7">
        <f t="shared" si="225"/>
        <v>0</v>
      </c>
      <c r="CN147" s="7">
        <f t="shared" si="207"/>
        <v>0</v>
      </c>
      <c r="CO147" s="7">
        <f t="shared" si="243"/>
        <v>0</v>
      </c>
      <c r="CP147" s="7"/>
      <c r="CQ147" s="7">
        <f t="shared" si="286"/>
        <v>0</v>
      </c>
      <c r="CR147" s="7">
        <f t="shared" si="244"/>
        <v>0</v>
      </c>
      <c r="CS147" s="7">
        <f t="shared" si="226"/>
        <v>0</v>
      </c>
      <c r="CT147" s="7">
        <f t="shared" si="245"/>
        <v>0</v>
      </c>
      <c r="CV147" s="7">
        <f t="shared" si="267"/>
        <v>0</v>
      </c>
      <c r="CW147" s="7">
        <f t="shared" si="268"/>
        <v>0</v>
      </c>
      <c r="CX147" s="7">
        <f t="shared" si="269"/>
        <v>0</v>
      </c>
      <c r="CY147" s="7"/>
      <c r="CZ147" s="7">
        <f t="shared" si="246"/>
        <v>0</v>
      </c>
      <c r="DA147" s="7">
        <f>'Initial absorption'!$G147*CZ147*$E147</f>
        <v>0</v>
      </c>
      <c r="DB147" s="7">
        <f t="shared" si="270"/>
        <v>0</v>
      </c>
      <c r="DC147" s="7">
        <f>'Initial absorption'!$M147*DB147*$I147</f>
        <v>0</v>
      </c>
      <c r="DD147" s="7"/>
      <c r="DE147" s="7">
        <f t="shared" si="271"/>
        <v>0</v>
      </c>
      <c r="DF147" s="7">
        <f t="shared" si="193"/>
        <v>0</v>
      </c>
      <c r="DG147" s="7">
        <f t="shared" si="227"/>
        <v>0</v>
      </c>
      <c r="DH147" s="7"/>
      <c r="DI147" s="7">
        <f>(1 - 'Initial absorption'!$M147)*DB147</f>
        <v>0</v>
      </c>
      <c r="DJ147" s="7">
        <f t="shared" si="272"/>
        <v>0</v>
      </c>
      <c r="DK147" s="7"/>
      <c r="DT147" s="7">
        <f t="shared" si="228"/>
        <v>0</v>
      </c>
      <c r="DU147" s="7">
        <f t="shared" si="229"/>
        <v>0</v>
      </c>
      <c r="DV147" s="7">
        <f t="shared" si="208"/>
        <v>0</v>
      </c>
      <c r="DW147" s="7">
        <f t="shared" si="247"/>
        <v>0</v>
      </c>
      <c r="DX147" s="7"/>
      <c r="DY147" s="7">
        <f t="shared" si="287"/>
        <v>0</v>
      </c>
      <c r="DZ147" s="7">
        <f t="shared" si="248"/>
        <v>0</v>
      </c>
      <c r="EA147" s="7">
        <f t="shared" si="230"/>
        <v>0</v>
      </c>
      <c r="EB147" s="7">
        <f t="shared" si="249"/>
        <v>0</v>
      </c>
      <c r="ED147" s="7">
        <f t="shared" si="273"/>
        <v>0</v>
      </c>
      <c r="EE147" s="7">
        <f t="shared" si="274"/>
        <v>0</v>
      </c>
      <c r="EF147" s="7">
        <f t="shared" si="275"/>
        <v>0</v>
      </c>
      <c r="EG147" s="7"/>
      <c r="EH147" s="7">
        <f t="shared" si="250"/>
        <v>0</v>
      </c>
      <c r="EI147" s="7">
        <f>'Initial absorption'!$G147*EH147*$E147</f>
        <v>0</v>
      </c>
      <c r="EJ147" s="7">
        <f t="shared" si="276"/>
        <v>0</v>
      </c>
      <c r="EK147" s="7">
        <f>'Initial absorption'!$M147*EJ147*$I147</f>
        <v>0</v>
      </c>
      <c r="EL147" s="7"/>
      <c r="EM147" s="7">
        <f t="shared" si="277"/>
        <v>0</v>
      </c>
      <c r="EN147" s="7">
        <f t="shared" si="194"/>
        <v>0</v>
      </c>
      <c r="EO147" s="7">
        <f t="shared" si="231"/>
        <v>0</v>
      </c>
      <c r="EP147" s="7"/>
      <c r="EQ147" s="7">
        <f>(1 - 'Initial absorption'!$M147)*EJ147</f>
        <v>0</v>
      </c>
      <c r="ER147" s="7">
        <f t="shared" si="278"/>
        <v>0</v>
      </c>
      <c r="ES147" s="7"/>
      <c r="FB147" s="7">
        <f t="shared" si="232"/>
        <v>0</v>
      </c>
      <c r="FC147" s="7">
        <f t="shared" si="233"/>
        <v>0</v>
      </c>
      <c r="FD147" s="7">
        <f t="shared" si="209"/>
        <v>0</v>
      </c>
      <c r="FE147" s="7">
        <f t="shared" si="251"/>
        <v>0</v>
      </c>
      <c r="FF147" s="7"/>
      <c r="FG147" s="7">
        <f t="shared" si="288"/>
        <v>0</v>
      </c>
      <c r="FH147" s="7">
        <f t="shared" si="252"/>
        <v>0</v>
      </c>
      <c r="FI147" s="7">
        <f t="shared" si="234"/>
        <v>0</v>
      </c>
      <c r="FJ147" s="7">
        <f t="shared" si="253"/>
        <v>0</v>
      </c>
      <c r="FL147" s="7">
        <f t="shared" si="279"/>
        <v>0</v>
      </c>
      <c r="FM147" s="7">
        <f t="shared" si="280"/>
        <v>0</v>
      </c>
      <c r="FN147" s="7">
        <f t="shared" si="281"/>
        <v>0</v>
      </c>
      <c r="FO147" s="7"/>
      <c r="FP147" s="7">
        <f t="shared" si="254"/>
        <v>0</v>
      </c>
      <c r="FQ147" s="7">
        <f>'Initial absorption'!$G147*FP147*$E147</f>
        <v>0</v>
      </c>
      <c r="FR147" s="7">
        <f t="shared" si="282"/>
        <v>0</v>
      </c>
      <c r="FS147" s="7">
        <f>'Initial absorption'!$M147*FR147*$I147</f>
        <v>0</v>
      </c>
      <c r="FT147" s="7"/>
      <c r="FU147" s="7">
        <f t="shared" si="283"/>
        <v>0</v>
      </c>
      <c r="FV147" s="7">
        <f t="shared" si="195"/>
        <v>0</v>
      </c>
      <c r="FW147" s="7">
        <f t="shared" si="235"/>
        <v>0</v>
      </c>
      <c r="FX147" s="7"/>
      <c r="FY147" s="7">
        <f>(1 - 'Initial absorption'!$M147)*FR147</f>
        <v>0</v>
      </c>
      <c r="FZ147" s="7">
        <f t="shared" si="284"/>
        <v>0</v>
      </c>
      <c r="GA147" s="7"/>
    </row>
    <row r="148" spans="3:183" x14ac:dyDescent="0.25">
      <c r="C148">
        <v>1010</v>
      </c>
      <c r="D148">
        <f>'Input spectra'!B148</f>
        <v>0</v>
      </c>
      <c r="E148">
        <f>'Initial absorption'!I148</f>
        <v>0</v>
      </c>
      <c r="F148">
        <f>'Input spectra'!C148</f>
        <v>0</v>
      </c>
      <c r="G148">
        <f t="shared" si="255"/>
        <v>0</v>
      </c>
      <c r="H148">
        <f>'Input spectra'!D148</f>
        <v>0</v>
      </c>
      <c r="I148">
        <f>'Initial absorption'!O148</f>
        <v>0</v>
      </c>
      <c r="J148">
        <f>'Input spectra'!E148</f>
        <v>0</v>
      </c>
      <c r="K148">
        <f t="shared" si="256"/>
        <v>0</v>
      </c>
      <c r="M148">
        <f>'Reaching edge prob after ems 1'!$EZ149</f>
        <v>0.88097715205517024</v>
      </c>
      <c r="N148">
        <f>'Reaching edge prob after ems 2'!$EZ149</f>
        <v>0.88097715205517024</v>
      </c>
      <c r="O148">
        <f>1-EXP(-'Reaching edge prob after ems 1'!FC149*_k_in_ec_correction*($D148*_c1+'Input spectra'!S148))</f>
        <v>1.2133039838448378E-2</v>
      </c>
      <c r="P148">
        <f>1-EXP(-(_t-'Reaching edge prob after ems 1'!FC149)*_k_in_ec_correction*($D148*_c1+'Input spectra'!S148))</f>
        <v>1.2268016782163937E-2</v>
      </c>
      <c r="Q148">
        <f>1-EXP(-'Reaching edge prob after ems 2'!FC149*_k_in_ec_correction*($H148*_c2+'Input spectra'!S148))</f>
        <v>1.2133039838448378E-2</v>
      </c>
      <c r="R148">
        <f>1-EXP(-(_t-'Reaching edge prob after ems 2'!FC149)*_k_in_ec_correction*($H148*_c2+'Input spectra'!S148))</f>
        <v>1.2268016782163937E-2</v>
      </c>
      <c r="S148" s="16"/>
      <c r="T148" s="16"/>
      <c r="V148" s="7">
        <f t="shared" si="210"/>
        <v>0</v>
      </c>
      <c r="W148" s="7">
        <f t="shared" si="211"/>
        <v>0</v>
      </c>
      <c r="X148" s="7">
        <f t="shared" si="212"/>
        <v>0</v>
      </c>
      <c r="Y148" s="7">
        <f t="shared" si="236"/>
        <v>0</v>
      </c>
      <c r="Z148" s="7"/>
      <c r="AA148" s="7">
        <f t="shared" si="213"/>
        <v>0</v>
      </c>
      <c r="AB148" s="7">
        <f t="shared" si="214"/>
        <v>0</v>
      </c>
      <c r="AC148" s="7">
        <f t="shared" si="215"/>
        <v>0</v>
      </c>
      <c r="AD148" s="7">
        <f t="shared" si="237"/>
        <v>0</v>
      </c>
      <c r="AF148" s="7">
        <f t="shared" si="216"/>
        <v>0</v>
      </c>
      <c r="AG148" s="7">
        <f t="shared" si="257"/>
        <v>0</v>
      </c>
      <c r="AH148" s="7">
        <f t="shared" si="217"/>
        <v>0</v>
      </c>
      <c r="AI148" s="7"/>
      <c r="AJ148" s="7">
        <f t="shared" si="238"/>
        <v>0</v>
      </c>
      <c r="AK148" s="7">
        <f>'Initial absorption'!$G148*AJ148*$E148</f>
        <v>0</v>
      </c>
      <c r="AL148" s="7">
        <f t="shared" si="258"/>
        <v>0</v>
      </c>
      <c r="AM148" s="7">
        <f>'Initial absorption'!$M148*AL148*$I148</f>
        <v>0</v>
      </c>
      <c r="AN148" s="7"/>
      <c r="AO148" s="7">
        <f t="shared" si="218"/>
        <v>0</v>
      </c>
      <c r="AP148" s="7">
        <f t="shared" si="259"/>
        <v>0</v>
      </c>
      <c r="AQ148" s="7">
        <f t="shared" si="219"/>
        <v>0</v>
      </c>
      <c r="AR148" s="7"/>
      <c r="AS148" s="7">
        <f>(1 - 'Initial absorption'!$M148)*AL148</f>
        <v>0</v>
      </c>
      <c r="AT148" s="7">
        <f t="shared" si="260"/>
        <v>0</v>
      </c>
      <c r="AU148" s="7"/>
      <c r="BD148" s="7">
        <f t="shared" si="220"/>
        <v>0</v>
      </c>
      <c r="BE148" s="7">
        <f t="shared" si="221"/>
        <v>0</v>
      </c>
      <c r="BF148" s="7">
        <f t="shared" si="206"/>
        <v>0</v>
      </c>
      <c r="BG148" s="7">
        <f t="shared" si="239"/>
        <v>0</v>
      </c>
      <c r="BH148" s="7"/>
      <c r="BI148" s="7">
        <f t="shared" si="285"/>
        <v>0</v>
      </c>
      <c r="BJ148" s="7">
        <f t="shared" si="240"/>
        <v>0</v>
      </c>
      <c r="BK148" s="7">
        <f t="shared" si="222"/>
        <v>0</v>
      </c>
      <c r="BL148" s="7">
        <f t="shared" si="241"/>
        <v>0</v>
      </c>
      <c r="BN148" s="7">
        <f t="shared" si="261"/>
        <v>0</v>
      </c>
      <c r="BO148" s="7">
        <f t="shared" si="262"/>
        <v>0</v>
      </c>
      <c r="BP148" s="7">
        <f t="shared" si="263"/>
        <v>0</v>
      </c>
      <c r="BQ148" s="7"/>
      <c r="BR148" s="7">
        <f t="shared" si="242"/>
        <v>0</v>
      </c>
      <c r="BS148" s="7">
        <f>'Initial absorption'!$G148*BR148*$E148</f>
        <v>0</v>
      </c>
      <c r="BT148" s="7">
        <f t="shared" si="264"/>
        <v>0</v>
      </c>
      <c r="BU148" s="7">
        <f>'Initial absorption'!$M148*BT148*$I148</f>
        <v>0</v>
      </c>
      <c r="BV148" s="7"/>
      <c r="BW148" s="7">
        <f t="shared" si="265"/>
        <v>0</v>
      </c>
      <c r="BX148" s="7">
        <f t="shared" si="192"/>
        <v>0</v>
      </c>
      <c r="BY148" s="7">
        <f t="shared" si="223"/>
        <v>0</v>
      </c>
      <c r="BZ148" s="7"/>
      <c r="CA148" s="7">
        <f>(1 - 'Initial absorption'!$M148)*BT148</f>
        <v>0</v>
      </c>
      <c r="CB148" s="7">
        <f t="shared" si="266"/>
        <v>0</v>
      </c>
      <c r="CC148" s="7"/>
      <c r="CL148" s="7">
        <f t="shared" si="224"/>
        <v>0</v>
      </c>
      <c r="CM148" s="7">
        <f t="shared" si="225"/>
        <v>0</v>
      </c>
      <c r="CN148" s="7">
        <f t="shared" si="207"/>
        <v>0</v>
      </c>
      <c r="CO148" s="7">
        <f t="shared" si="243"/>
        <v>0</v>
      </c>
      <c r="CP148" s="7"/>
      <c r="CQ148" s="7">
        <f t="shared" si="286"/>
        <v>0</v>
      </c>
      <c r="CR148" s="7">
        <f t="shared" si="244"/>
        <v>0</v>
      </c>
      <c r="CS148" s="7">
        <f t="shared" si="226"/>
        <v>0</v>
      </c>
      <c r="CT148" s="7">
        <f t="shared" si="245"/>
        <v>0</v>
      </c>
      <c r="CV148" s="7">
        <f t="shared" si="267"/>
        <v>0</v>
      </c>
      <c r="CW148" s="7">
        <f t="shared" si="268"/>
        <v>0</v>
      </c>
      <c r="CX148" s="7">
        <f t="shared" si="269"/>
        <v>0</v>
      </c>
      <c r="CY148" s="7"/>
      <c r="CZ148" s="7">
        <f t="shared" si="246"/>
        <v>0</v>
      </c>
      <c r="DA148" s="7">
        <f>'Initial absorption'!$G148*CZ148*$E148</f>
        <v>0</v>
      </c>
      <c r="DB148" s="7">
        <f t="shared" si="270"/>
        <v>0</v>
      </c>
      <c r="DC148" s="7">
        <f>'Initial absorption'!$M148*DB148*$I148</f>
        <v>0</v>
      </c>
      <c r="DD148" s="7"/>
      <c r="DE148" s="7">
        <f t="shared" si="271"/>
        <v>0</v>
      </c>
      <c r="DF148" s="7">
        <f t="shared" si="193"/>
        <v>0</v>
      </c>
      <c r="DG148" s="7">
        <f t="shared" si="227"/>
        <v>0</v>
      </c>
      <c r="DH148" s="7"/>
      <c r="DI148" s="7">
        <f>(1 - 'Initial absorption'!$M148)*DB148</f>
        <v>0</v>
      </c>
      <c r="DJ148" s="7">
        <f t="shared" si="272"/>
        <v>0</v>
      </c>
      <c r="DK148" s="7"/>
      <c r="DT148" s="7">
        <f t="shared" si="228"/>
        <v>0</v>
      </c>
      <c r="DU148" s="7">
        <f t="shared" si="229"/>
        <v>0</v>
      </c>
      <c r="DV148" s="7">
        <f t="shared" si="208"/>
        <v>0</v>
      </c>
      <c r="DW148" s="7">
        <f t="shared" si="247"/>
        <v>0</v>
      </c>
      <c r="DX148" s="7"/>
      <c r="DY148" s="7">
        <f t="shared" si="287"/>
        <v>0</v>
      </c>
      <c r="DZ148" s="7">
        <f t="shared" si="248"/>
        <v>0</v>
      </c>
      <c r="EA148" s="7">
        <f t="shared" si="230"/>
        <v>0</v>
      </c>
      <c r="EB148" s="7">
        <f t="shared" si="249"/>
        <v>0</v>
      </c>
      <c r="ED148" s="7">
        <f t="shared" si="273"/>
        <v>0</v>
      </c>
      <c r="EE148" s="7">
        <f t="shared" si="274"/>
        <v>0</v>
      </c>
      <c r="EF148" s="7">
        <f t="shared" si="275"/>
        <v>0</v>
      </c>
      <c r="EG148" s="7"/>
      <c r="EH148" s="7">
        <f t="shared" si="250"/>
        <v>0</v>
      </c>
      <c r="EI148" s="7">
        <f>'Initial absorption'!$G148*EH148*$E148</f>
        <v>0</v>
      </c>
      <c r="EJ148" s="7">
        <f t="shared" si="276"/>
        <v>0</v>
      </c>
      <c r="EK148" s="7">
        <f>'Initial absorption'!$M148*EJ148*$I148</f>
        <v>0</v>
      </c>
      <c r="EL148" s="7"/>
      <c r="EM148" s="7">
        <f t="shared" si="277"/>
        <v>0</v>
      </c>
      <c r="EN148" s="7">
        <f t="shared" si="194"/>
        <v>0</v>
      </c>
      <c r="EO148" s="7">
        <f t="shared" si="231"/>
        <v>0</v>
      </c>
      <c r="EP148" s="7"/>
      <c r="EQ148" s="7">
        <f>(1 - 'Initial absorption'!$M148)*EJ148</f>
        <v>0</v>
      </c>
      <c r="ER148" s="7">
        <f t="shared" si="278"/>
        <v>0</v>
      </c>
      <c r="ES148" s="7"/>
      <c r="FB148" s="7">
        <f t="shared" si="232"/>
        <v>0</v>
      </c>
      <c r="FC148" s="7">
        <f t="shared" si="233"/>
        <v>0</v>
      </c>
      <c r="FD148" s="7">
        <f t="shared" si="209"/>
        <v>0</v>
      </c>
      <c r="FE148" s="7">
        <f t="shared" si="251"/>
        <v>0</v>
      </c>
      <c r="FF148" s="7"/>
      <c r="FG148" s="7">
        <f t="shared" si="288"/>
        <v>0</v>
      </c>
      <c r="FH148" s="7">
        <f t="shared" si="252"/>
        <v>0</v>
      </c>
      <c r="FI148" s="7">
        <f t="shared" si="234"/>
        <v>0</v>
      </c>
      <c r="FJ148" s="7">
        <f t="shared" si="253"/>
        <v>0</v>
      </c>
      <c r="FL148" s="7">
        <f t="shared" si="279"/>
        <v>0</v>
      </c>
      <c r="FM148" s="7">
        <f t="shared" si="280"/>
        <v>0</v>
      </c>
      <c r="FN148" s="7">
        <f t="shared" si="281"/>
        <v>0</v>
      </c>
      <c r="FO148" s="7"/>
      <c r="FP148" s="7">
        <f t="shared" si="254"/>
        <v>0</v>
      </c>
      <c r="FQ148" s="7">
        <f>'Initial absorption'!$G148*FP148*$E148</f>
        <v>0</v>
      </c>
      <c r="FR148" s="7">
        <f t="shared" si="282"/>
        <v>0</v>
      </c>
      <c r="FS148" s="7">
        <f>'Initial absorption'!$M148*FR148*$I148</f>
        <v>0</v>
      </c>
      <c r="FT148" s="7"/>
      <c r="FU148" s="7">
        <f t="shared" si="283"/>
        <v>0</v>
      </c>
      <c r="FV148" s="7">
        <f t="shared" si="195"/>
        <v>0</v>
      </c>
      <c r="FW148" s="7">
        <f t="shared" si="235"/>
        <v>0</v>
      </c>
      <c r="FX148" s="7"/>
      <c r="FY148" s="7">
        <f>(1 - 'Initial absorption'!$M148)*FR148</f>
        <v>0</v>
      </c>
      <c r="FZ148" s="7">
        <f t="shared" si="284"/>
        <v>0</v>
      </c>
      <c r="GA148" s="7"/>
    </row>
    <row r="149" spans="3:183" x14ac:dyDescent="0.25">
      <c r="C149">
        <v>1015</v>
      </c>
      <c r="D149">
        <f>'Input spectra'!B149</f>
        <v>0</v>
      </c>
      <c r="E149">
        <f>'Initial absorption'!I149</f>
        <v>0</v>
      </c>
      <c r="F149">
        <f>'Input spectra'!C149</f>
        <v>0</v>
      </c>
      <c r="G149">
        <f t="shared" si="255"/>
        <v>0</v>
      </c>
      <c r="H149">
        <f>'Input spectra'!D149</f>
        <v>0</v>
      </c>
      <c r="I149">
        <f>'Initial absorption'!O149</f>
        <v>0</v>
      </c>
      <c r="J149">
        <f>'Input spectra'!E149</f>
        <v>0</v>
      </c>
      <c r="K149">
        <f t="shared" si="256"/>
        <v>0</v>
      </c>
      <c r="M149">
        <f>'Reaching edge prob after ems 1'!$EZ150</f>
        <v>0.8811044074776081</v>
      </c>
      <c r="N149">
        <f>'Reaching edge prob after ems 2'!$EZ150</f>
        <v>0.8811044074776081</v>
      </c>
      <c r="O149">
        <f>1-EXP(-'Reaching edge prob after ems 1'!FC150*_k_in_ec_correction*($D149*_c1+'Input spectra'!S149))</f>
        <v>1.211889593461335E-2</v>
      </c>
      <c r="P149">
        <f>1-EXP(-(_t-'Reaching edge prob after ems 1'!FC150)*_k_in_ec_correction*($D149*_c1+'Input spectra'!S149))</f>
        <v>1.2253556621547812E-2</v>
      </c>
      <c r="Q149">
        <f>1-EXP(-'Reaching edge prob after ems 2'!FC150*_k_in_ec_correction*($H149*_c2+'Input spectra'!S149))</f>
        <v>1.211889593461335E-2</v>
      </c>
      <c r="R149">
        <f>1-EXP(-(_t-'Reaching edge prob after ems 2'!FC150)*_k_in_ec_correction*($H149*_c2+'Input spectra'!S149))</f>
        <v>1.2253556621547812E-2</v>
      </c>
      <c r="S149" s="16"/>
      <c r="T149" s="16"/>
      <c r="V149" s="7">
        <f t="shared" si="210"/>
        <v>0</v>
      </c>
      <c r="W149" s="7">
        <f t="shared" si="211"/>
        <v>0</v>
      </c>
      <c r="X149" s="7">
        <f t="shared" si="212"/>
        <v>0</v>
      </c>
      <c r="Y149" s="7">
        <f t="shared" si="236"/>
        <v>0</v>
      </c>
      <c r="Z149" s="7"/>
      <c r="AA149" s="7">
        <f t="shared" si="213"/>
        <v>0</v>
      </c>
      <c r="AB149" s="7">
        <f t="shared" si="214"/>
        <v>0</v>
      </c>
      <c r="AC149" s="7">
        <f t="shared" si="215"/>
        <v>0</v>
      </c>
      <c r="AD149" s="7">
        <f t="shared" si="237"/>
        <v>0</v>
      </c>
      <c r="AF149" s="7">
        <f t="shared" si="216"/>
        <v>0</v>
      </c>
      <c r="AG149" s="7">
        <f t="shared" si="257"/>
        <v>0</v>
      </c>
      <c r="AH149" s="7">
        <f t="shared" si="217"/>
        <v>0</v>
      </c>
      <c r="AI149" s="7"/>
      <c r="AJ149" s="7">
        <f t="shared" si="238"/>
        <v>0</v>
      </c>
      <c r="AK149" s="7">
        <f>'Initial absorption'!$G149*AJ149*$E149</f>
        <v>0</v>
      </c>
      <c r="AL149" s="7">
        <f t="shared" si="258"/>
        <v>0</v>
      </c>
      <c r="AM149" s="7">
        <f>'Initial absorption'!$M149*AL149*$I149</f>
        <v>0</v>
      </c>
      <c r="AN149" s="7"/>
      <c r="AO149" s="7">
        <f t="shared" si="218"/>
        <v>0</v>
      </c>
      <c r="AP149" s="7">
        <f t="shared" si="259"/>
        <v>0</v>
      </c>
      <c r="AQ149" s="7">
        <f t="shared" si="219"/>
        <v>0</v>
      </c>
      <c r="AR149" s="7"/>
      <c r="AS149" s="7">
        <f>(1 - 'Initial absorption'!$M149)*AL149</f>
        <v>0</v>
      </c>
      <c r="AT149" s="7">
        <f t="shared" si="260"/>
        <v>0</v>
      </c>
      <c r="AU149" s="7"/>
      <c r="BD149" s="7">
        <f t="shared" si="220"/>
        <v>0</v>
      </c>
      <c r="BE149" s="7">
        <f t="shared" si="221"/>
        <v>0</v>
      </c>
      <c r="BF149" s="7">
        <f t="shared" si="206"/>
        <v>0</v>
      </c>
      <c r="BG149" s="7">
        <f t="shared" si="239"/>
        <v>0</v>
      </c>
      <c r="BH149" s="7"/>
      <c r="BI149" s="7">
        <f t="shared" si="285"/>
        <v>0</v>
      </c>
      <c r="BJ149" s="7">
        <f t="shared" si="240"/>
        <v>0</v>
      </c>
      <c r="BK149" s="7">
        <f t="shared" si="222"/>
        <v>0</v>
      </c>
      <c r="BL149" s="7">
        <f t="shared" si="241"/>
        <v>0</v>
      </c>
      <c r="BN149" s="7">
        <f t="shared" si="261"/>
        <v>0</v>
      </c>
      <c r="BO149" s="7">
        <f t="shared" si="262"/>
        <v>0</v>
      </c>
      <c r="BP149" s="7">
        <f t="shared" si="263"/>
        <v>0</v>
      </c>
      <c r="BQ149" s="7"/>
      <c r="BR149" s="7">
        <f t="shared" si="242"/>
        <v>0</v>
      </c>
      <c r="BS149" s="7">
        <f>'Initial absorption'!$G149*BR149*$E149</f>
        <v>0</v>
      </c>
      <c r="BT149" s="7">
        <f t="shared" si="264"/>
        <v>0</v>
      </c>
      <c r="BU149" s="7">
        <f>'Initial absorption'!$M149*BT149*$I149</f>
        <v>0</v>
      </c>
      <c r="BV149" s="7"/>
      <c r="BW149" s="7">
        <f t="shared" si="265"/>
        <v>0</v>
      </c>
      <c r="BX149" s="7">
        <f t="shared" si="192"/>
        <v>0</v>
      </c>
      <c r="BY149" s="7">
        <f t="shared" si="223"/>
        <v>0</v>
      </c>
      <c r="BZ149" s="7"/>
      <c r="CA149" s="7">
        <f>(1 - 'Initial absorption'!$M149)*BT149</f>
        <v>0</v>
      </c>
      <c r="CB149" s="7">
        <f t="shared" si="266"/>
        <v>0</v>
      </c>
      <c r="CC149" s="7"/>
      <c r="CL149" s="7">
        <f t="shared" si="224"/>
        <v>0</v>
      </c>
      <c r="CM149" s="7">
        <f t="shared" si="225"/>
        <v>0</v>
      </c>
      <c r="CN149" s="7">
        <f t="shared" si="207"/>
        <v>0</v>
      </c>
      <c r="CO149" s="7">
        <f t="shared" si="243"/>
        <v>0</v>
      </c>
      <c r="CP149" s="7"/>
      <c r="CQ149" s="7">
        <f t="shared" si="286"/>
        <v>0</v>
      </c>
      <c r="CR149" s="7">
        <f t="shared" si="244"/>
        <v>0</v>
      </c>
      <c r="CS149" s="7">
        <f t="shared" si="226"/>
        <v>0</v>
      </c>
      <c r="CT149" s="7">
        <f t="shared" si="245"/>
        <v>0</v>
      </c>
      <c r="CV149" s="7">
        <f t="shared" si="267"/>
        <v>0</v>
      </c>
      <c r="CW149" s="7">
        <f t="shared" si="268"/>
        <v>0</v>
      </c>
      <c r="CX149" s="7">
        <f t="shared" si="269"/>
        <v>0</v>
      </c>
      <c r="CY149" s="7"/>
      <c r="CZ149" s="7">
        <f t="shared" si="246"/>
        <v>0</v>
      </c>
      <c r="DA149" s="7">
        <f>'Initial absorption'!$G149*CZ149*$E149</f>
        <v>0</v>
      </c>
      <c r="DB149" s="7">
        <f t="shared" si="270"/>
        <v>0</v>
      </c>
      <c r="DC149" s="7">
        <f>'Initial absorption'!$M149*DB149*$I149</f>
        <v>0</v>
      </c>
      <c r="DD149" s="7"/>
      <c r="DE149" s="7">
        <f t="shared" si="271"/>
        <v>0</v>
      </c>
      <c r="DF149" s="7">
        <f t="shared" si="193"/>
        <v>0</v>
      </c>
      <c r="DG149" s="7">
        <f t="shared" si="227"/>
        <v>0</v>
      </c>
      <c r="DH149" s="7"/>
      <c r="DI149" s="7">
        <f>(1 - 'Initial absorption'!$M149)*DB149</f>
        <v>0</v>
      </c>
      <c r="DJ149" s="7">
        <f t="shared" si="272"/>
        <v>0</v>
      </c>
      <c r="DK149" s="7"/>
      <c r="DT149" s="7">
        <f t="shared" si="228"/>
        <v>0</v>
      </c>
      <c r="DU149" s="7">
        <f t="shared" si="229"/>
        <v>0</v>
      </c>
      <c r="DV149" s="7">
        <f t="shared" si="208"/>
        <v>0</v>
      </c>
      <c r="DW149" s="7">
        <f t="shared" si="247"/>
        <v>0</v>
      </c>
      <c r="DX149" s="7"/>
      <c r="DY149" s="7">
        <f t="shared" si="287"/>
        <v>0</v>
      </c>
      <c r="DZ149" s="7">
        <f t="shared" si="248"/>
        <v>0</v>
      </c>
      <c r="EA149" s="7">
        <f t="shared" si="230"/>
        <v>0</v>
      </c>
      <c r="EB149" s="7">
        <f t="shared" si="249"/>
        <v>0</v>
      </c>
      <c r="ED149" s="7">
        <f t="shared" si="273"/>
        <v>0</v>
      </c>
      <c r="EE149" s="7">
        <f t="shared" si="274"/>
        <v>0</v>
      </c>
      <c r="EF149" s="7">
        <f t="shared" si="275"/>
        <v>0</v>
      </c>
      <c r="EG149" s="7"/>
      <c r="EH149" s="7">
        <f t="shared" si="250"/>
        <v>0</v>
      </c>
      <c r="EI149" s="7">
        <f>'Initial absorption'!$G149*EH149*$E149</f>
        <v>0</v>
      </c>
      <c r="EJ149" s="7">
        <f t="shared" si="276"/>
        <v>0</v>
      </c>
      <c r="EK149" s="7">
        <f>'Initial absorption'!$M149*EJ149*$I149</f>
        <v>0</v>
      </c>
      <c r="EL149" s="7"/>
      <c r="EM149" s="7">
        <f t="shared" si="277"/>
        <v>0</v>
      </c>
      <c r="EN149" s="7">
        <f t="shared" si="194"/>
        <v>0</v>
      </c>
      <c r="EO149" s="7">
        <f t="shared" si="231"/>
        <v>0</v>
      </c>
      <c r="EP149" s="7"/>
      <c r="EQ149" s="7">
        <f>(1 - 'Initial absorption'!$M149)*EJ149</f>
        <v>0</v>
      </c>
      <c r="ER149" s="7">
        <f t="shared" si="278"/>
        <v>0</v>
      </c>
      <c r="ES149" s="7"/>
      <c r="FB149" s="7">
        <f t="shared" si="232"/>
        <v>0</v>
      </c>
      <c r="FC149" s="7">
        <f t="shared" si="233"/>
        <v>0</v>
      </c>
      <c r="FD149" s="7">
        <f t="shared" si="209"/>
        <v>0</v>
      </c>
      <c r="FE149" s="7">
        <f t="shared" si="251"/>
        <v>0</v>
      </c>
      <c r="FF149" s="7"/>
      <c r="FG149" s="7">
        <f t="shared" si="288"/>
        <v>0</v>
      </c>
      <c r="FH149" s="7">
        <f t="shared" si="252"/>
        <v>0</v>
      </c>
      <c r="FI149" s="7">
        <f t="shared" si="234"/>
        <v>0</v>
      </c>
      <c r="FJ149" s="7">
        <f t="shared" si="253"/>
        <v>0</v>
      </c>
      <c r="FL149" s="7">
        <f t="shared" si="279"/>
        <v>0</v>
      </c>
      <c r="FM149" s="7">
        <f t="shared" si="280"/>
        <v>0</v>
      </c>
      <c r="FN149" s="7">
        <f t="shared" si="281"/>
        <v>0</v>
      </c>
      <c r="FO149" s="7"/>
      <c r="FP149" s="7">
        <f t="shared" si="254"/>
        <v>0</v>
      </c>
      <c r="FQ149" s="7">
        <f>'Initial absorption'!$G149*FP149*$E149</f>
        <v>0</v>
      </c>
      <c r="FR149" s="7">
        <f t="shared" si="282"/>
        <v>0</v>
      </c>
      <c r="FS149" s="7">
        <f>'Initial absorption'!$M149*FR149*$I149</f>
        <v>0</v>
      </c>
      <c r="FT149" s="7"/>
      <c r="FU149" s="7">
        <f t="shared" si="283"/>
        <v>0</v>
      </c>
      <c r="FV149" s="7">
        <f t="shared" si="195"/>
        <v>0</v>
      </c>
      <c r="FW149" s="7">
        <f t="shared" si="235"/>
        <v>0</v>
      </c>
      <c r="FX149" s="7"/>
      <c r="FY149" s="7">
        <f>(1 - 'Initial absorption'!$M149)*FR149</f>
        <v>0</v>
      </c>
      <c r="FZ149" s="7">
        <f t="shared" si="284"/>
        <v>0</v>
      </c>
      <c r="GA149" s="7"/>
    </row>
    <row r="150" spans="3:183" x14ac:dyDescent="0.25">
      <c r="C150">
        <v>1020</v>
      </c>
      <c r="D150">
        <f>'Input spectra'!B150</f>
        <v>0</v>
      </c>
      <c r="E150">
        <f>'Initial absorption'!I150</f>
        <v>0</v>
      </c>
      <c r="F150">
        <f>'Input spectra'!C150</f>
        <v>0</v>
      </c>
      <c r="G150">
        <f t="shared" si="255"/>
        <v>0</v>
      </c>
      <c r="H150">
        <f>'Input spectra'!D150</f>
        <v>0</v>
      </c>
      <c r="I150">
        <f>'Initial absorption'!O150</f>
        <v>0</v>
      </c>
      <c r="J150">
        <f>'Input spectra'!E150</f>
        <v>0</v>
      </c>
      <c r="K150">
        <f t="shared" si="256"/>
        <v>0</v>
      </c>
      <c r="M150">
        <f>'Reaching edge prob after ems 1'!$EZ151</f>
        <v>0.88123169148410962</v>
      </c>
      <c r="N150">
        <f>'Reaching edge prob after ems 2'!$EZ151</f>
        <v>0.88123169148410962</v>
      </c>
      <c r="O150">
        <f>1-EXP(-'Reaching edge prob after ems 1'!FC151*_k_in_ec_correction*($D150*_c1+'Input spectra'!S150))</f>
        <v>1.2104751640501288E-2</v>
      </c>
      <c r="P150">
        <f>1-EXP(-(_t-'Reaching edge prob after ems 1'!FC151)*_k_in_ec_correction*($D150*_c1+'Input spectra'!S150))</f>
        <v>1.2239096436982844E-2</v>
      </c>
      <c r="Q150">
        <f>1-EXP(-'Reaching edge prob after ems 2'!FC151*_k_in_ec_correction*($H150*_c2+'Input spectra'!S150))</f>
        <v>1.2104751640501288E-2</v>
      </c>
      <c r="R150">
        <f>1-EXP(-(_t-'Reaching edge prob after ems 2'!FC151)*_k_in_ec_correction*($H150*_c2+'Input spectra'!S150))</f>
        <v>1.2239096436982844E-2</v>
      </c>
      <c r="S150" s="16"/>
      <c r="T150" s="16"/>
      <c r="V150" s="7">
        <f t="shared" si="210"/>
        <v>0</v>
      </c>
      <c r="W150" s="7">
        <f t="shared" si="211"/>
        <v>0</v>
      </c>
      <c r="X150" s="7">
        <f t="shared" si="212"/>
        <v>0</v>
      </c>
      <c r="Y150" s="7">
        <f t="shared" si="236"/>
        <v>0</v>
      </c>
      <c r="Z150" s="7"/>
      <c r="AA150" s="7">
        <f t="shared" si="213"/>
        <v>0</v>
      </c>
      <c r="AB150" s="7">
        <f t="shared" si="214"/>
        <v>0</v>
      </c>
      <c r="AC150" s="7">
        <f t="shared" si="215"/>
        <v>0</v>
      </c>
      <c r="AD150" s="7">
        <f t="shared" si="237"/>
        <v>0</v>
      </c>
      <c r="AF150" s="7">
        <f t="shared" si="216"/>
        <v>0</v>
      </c>
      <c r="AG150" s="7">
        <f t="shared" si="257"/>
        <v>0</v>
      </c>
      <c r="AH150" s="7">
        <f t="shared" si="217"/>
        <v>0</v>
      </c>
      <c r="AI150" s="7"/>
      <c r="AJ150" s="7">
        <f t="shared" si="238"/>
        <v>0</v>
      </c>
      <c r="AK150" s="7">
        <f>'Initial absorption'!$G150*AJ150*$E150</f>
        <v>0</v>
      </c>
      <c r="AL150" s="7">
        <f t="shared" si="258"/>
        <v>0</v>
      </c>
      <c r="AM150" s="7">
        <f>'Initial absorption'!$M150*AL150*$I150</f>
        <v>0</v>
      </c>
      <c r="AN150" s="7"/>
      <c r="AO150" s="7">
        <f t="shared" si="218"/>
        <v>0</v>
      </c>
      <c r="AP150" s="7">
        <f t="shared" si="259"/>
        <v>0</v>
      </c>
      <c r="AQ150" s="7">
        <f t="shared" si="219"/>
        <v>0</v>
      </c>
      <c r="AR150" s="7"/>
      <c r="AS150" s="7">
        <f>(1 - 'Initial absorption'!$M150)*AL150</f>
        <v>0</v>
      </c>
      <c r="AT150" s="7">
        <f t="shared" si="260"/>
        <v>0</v>
      </c>
      <c r="AU150" s="7"/>
      <c r="BD150" s="7">
        <f t="shared" si="220"/>
        <v>0</v>
      </c>
      <c r="BE150" s="7">
        <f t="shared" si="221"/>
        <v>0</v>
      </c>
      <c r="BF150" s="7">
        <f t="shared" si="206"/>
        <v>0</v>
      </c>
      <c r="BG150" s="7">
        <f t="shared" si="239"/>
        <v>0</v>
      </c>
      <c r="BH150" s="7"/>
      <c r="BI150" s="7">
        <f t="shared" si="285"/>
        <v>0</v>
      </c>
      <c r="BJ150" s="7">
        <f t="shared" si="240"/>
        <v>0</v>
      </c>
      <c r="BK150" s="7">
        <f t="shared" si="222"/>
        <v>0</v>
      </c>
      <c r="BL150" s="7">
        <f t="shared" si="241"/>
        <v>0</v>
      </c>
      <c r="BN150" s="7">
        <f t="shared" si="261"/>
        <v>0</v>
      </c>
      <c r="BO150" s="7">
        <f t="shared" si="262"/>
        <v>0</v>
      </c>
      <c r="BP150" s="7">
        <f t="shared" si="263"/>
        <v>0</v>
      </c>
      <c r="BQ150" s="7"/>
      <c r="BR150" s="7">
        <f t="shared" si="242"/>
        <v>0</v>
      </c>
      <c r="BS150" s="7">
        <f>'Initial absorption'!$G150*BR150*$E150</f>
        <v>0</v>
      </c>
      <c r="BT150" s="7">
        <f t="shared" si="264"/>
        <v>0</v>
      </c>
      <c r="BU150" s="7">
        <f>'Initial absorption'!$M150*BT150*$I150</f>
        <v>0</v>
      </c>
      <c r="BV150" s="7"/>
      <c r="BW150" s="7">
        <f t="shared" si="265"/>
        <v>0</v>
      </c>
      <c r="BX150" s="7">
        <f t="shared" si="192"/>
        <v>0</v>
      </c>
      <c r="BY150" s="7">
        <f t="shared" si="223"/>
        <v>0</v>
      </c>
      <c r="BZ150" s="7"/>
      <c r="CA150" s="7">
        <f>(1 - 'Initial absorption'!$M150)*BT150</f>
        <v>0</v>
      </c>
      <c r="CB150" s="7">
        <f t="shared" si="266"/>
        <v>0</v>
      </c>
      <c r="CC150" s="7"/>
      <c r="CL150" s="7">
        <f t="shared" si="224"/>
        <v>0</v>
      </c>
      <c r="CM150" s="7">
        <f t="shared" si="225"/>
        <v>0</v>
      </c>
      <c r="CN150" s="7">
        <f t="shared" si="207"/>
        <v>0</v>
      </c>
      <c r="CO150" s="7">
        <f t="shared" si="243"/>
        <v>0</v>
      </c>
      <c r="CP150" s="7"/>
      <c r="CQ150" s="7">
        <f t="shared" si="286"/>
        <v>0</v>
      </c>
      <c r="CR150" s="7">
        <f t="shared" si="244"/>
        <v>0</v>
      </c>
      <c r="CS150" s="7">
        <f t="shared" si="226"/>
        <v>0</v>
      </c>
      <c r="CT150" s="7">
        <f t="shared" si="245"/>
        <v>0</v>
      </c>
      <c r="CV150" s="7">
        <f t="shared" si="267"/>
        <v>0</v>
      </c>
      <c r="CW150" s="7">
        <f t="shared" si="268"/>
        <v>0</v>
      </c>
      <c r="CX150" s="7">
        <f t="shared" si="269"/>
        <v>0</v>
      </c>
      <c r="CY150" s="7"/>
      <c r="CZ150" s="7">
        <f t="shared" si="246"/>
        <v>0</v>
      </c>
      <c r="DA150" s="7">
        <f>'Initial absorption'!$G150*CZ150*$E150</f>
        <v>0</v>
      </c>
      <c r="DB150" s="7">
        <f t="shared" si="270"/>
        <v>0</v>
      </c>
      <c r="DC150" s="7">
        <f>'Initial absorption'!$M150*DB150*$I150</f>
        <v>0</v>
      </c>
      <c r="DD150" s="7"/>
      <c r="DE150" s="7">
        <f t="shared" si="271"/>
        <v>0</v>
      </c>
      <c r="DF150" s="7">
        <f t="shared" si="193"/>
        <v>0</v>
      </c>
      <c r="DG150" s="7">
        <f t="shared" si="227"/>
        <v>0</v>
      </c>
      <c r="DH150" s="7"/>
      <c r="DI150" s="7">
        <f>(1 - 'Initial absorption'!$M150)*DB150</f>
        <v>0</v>
      </c>
      <c r="DJ150" s="7">
        <f t="shared" si="272"/>
        <v>0</v>
      </c>
      <c r="DK150" s="7"/>
      <c r="DT150" s="7">
        <f t="shared" si="228"/>
        <v>0</v>
      </c>
      <c r="DU150" s="7">
        <f t="shared" si="229"/>
        <v>0</v>
      </c>
      <c r="DV150" s="7">
        <f t="shared" si="208"/>
        <v>0</v>
      </c>
      <c r="DW150" s="7">
        <f t="shared" si="247"/>
        <v>0</v>
      </c>
      <c r="DX150" s="7"/>
      <c r="DY150" s="7">
        <f t="shared" si="287"/>
        <v>0</v>
      </c>
      <c r="DZ150" s="7">
        <f t="shared" si="248"/>
        <v>0</v>
      </c>
      <c r="EA150" s="7">
        <f t="shared" si="230"/>
        <v>0</v>
      </c>
      <c r="EB150" s="7">
        <f t="shared" si="249"/>
        <v>0</v>
      </c>
      <c r="ED150" s="7">
        <f t="shared" si="273"/>
        <v>0</v>
      </c>
      <c r="EE150" s="7">
        <f t="shared" si="274"/>
        <v>0</v>
      </c>
      <c r="EF150" s="7">
        <f t="shared" si="275"/>
        <v>0</v>
      </c>
      <c r="EG150" s="7"/>
      <c r="EH150" s="7">
        <f t="shared" si="250"/>
        <v>0</v>
      </c>
      <c r="EI150" s="7">
        <f>'Initial absorption'!$G150*EH150*$E150</f>
        <v>0</v>
      </c>
      <c r="EJ150" s="7">
        <f t="shared" si="276"/>
        <v>0</v>
      </c>
      <c r="EK150" s="7">
        <f>'Initial absorption'!$M150*EJ150*$I150</f>
        <v>0</v>
      </c>
      <c r="EL150" s="7"/>
      <c r="EM150" s="7">
        <f t="shared" si="277"/>
        <v>0</v>
      </c>
      <c r="EN150" s="7">
        <f t="shared" si="194"/>
        <v>0</v>
      </c>
      <c r="EO150" s="7">
        <f t="shared" si="231"/>
        <v>0</v>
      </c>
      <c r="EP150" s="7"/>
      <c r="EQ150" s="7">
        <f>(1 - 'Initial absorption'!$M150)*EJ150</f>
        <v>0</v>
      </c>
      <c r="ER150" s="7">
        <f t="shared" si="278"/>
        <v>0</v>
      </c>
      <c r="ES150" s="7"/>
      <c r="FB150" s="7">
        <f t="shared" si="232"/>
        <v>0</v>
      </c>
      <c r="FC150" s="7">
        <f t="shared" si="233"/>
        <v>0</v>
      </c>
      <c r="FD150" s="7">
        <f t="shared" si="209"/>
        <v>0</v>
      </c>
      <c r="FE150" s="7">
        <f t="shared" si="251"/>
        <v>0</v>
      </c>
      <c r="FF150" s="7"/>
      <c r="FG150" s="7">
        <f t="shared" si="288"/>
        <v>0</v>
      </c>
      <c r="FH150" s="7">
        <f t="shared" si="252"/>
        <v>0</v>
      </c>
      <c r="FI150" s="7">
        <f t="shared" si="234"/>
        <v>0</v>
      </c>
      <c r="FJ150" s="7">
        <f t="shared" si="253"/>
        <v>0</v>
      </c>
      <c r="FL150" s="7">
        <f t="shared" si="279"/>
        <v>0</v>
      </c>
      <c r="FM150" s="7">
        <f t="shared" si="280"/>
        <v>0</v>
      </c>
      <c r="FN150" s="7">
        <f t="shared" si="281"/>
        <v>0</v>
      </c>
      <c r="FO150" s="7"/>
      <c r="FP150" s="7">
        <f t="shared" si="254"/>
        <v>0</v>
      </c>
      <c r="FQ150" s="7">
        <f>'Initial absorption'!$G150*FP150*$E150</f>
        <v>0</v>
      </c>
      <c r="FR150" s="7">
        <f t="shared" si="282"/>
        <v>0</v>
      </c>
      <c r="FS150" s="7">
        <f>'Initial absorption'!$M150*FR150*$I150</f>
        <v>0</v>
      </c>
      <c r="FT150" s="7"/>
      <c r="FU150" s="7">
        <f t="shared" si="283"/>
        <v>0</v>
      </c>
      <c r="FV150" s="7">
        <f t="shared" si="195"/>
        <v>0</v>
      </c>
      <c r="FW150" s="7">
        <f t="shared" si="235"/>
        <v>0</v>
      </c>
      <c r="FX150" s="7"/>
      <c r="FY150" s="7">
        <f>(1 - 'Initial absorption'!$M150)*FR150</f>
        <v>0</v>
      </c>
      <c r="FZ150" s="7">
        <f t="shared" si="284"/>
        <v>0</v>
      </c>
      <c r="GA150" s="7"/>
    </row>
    <row r="151" spans="3:183" x14ac:dyDescent="0.25">
      <c r="C151">
        <v>1025</v>
      </c>
      <c r="D151">
        <f>'Input spectra'!B151</f>
        <v>0</v>
      </c>
      <c r="E151">
        <f>'Initial absorption'!I151</f>
        <v>0</v>
      </c>
      <c r="F151">
        <f>'Input spectra'!C151</f>
        <v>0</v>
      </c>
      <c r="G151">
        <f t="shared" si="255"/>
        <v>0</v>
      </c>
      <c r="H151">
        <f>'Input spectra'!D151</f>
        <v>0</v>
      </c>
      <c r="I151">
        <f>'Initial absorption'!O151</f>
        <v>0</v>
      </c>
      <c r="J151">
        <f>'Input spectra'!E151</f>
        <v>0</v>
      </c>
      <c r="K151">
        <f t="shared" si="256"/>
        <v>0</v>
      </c>
      <c r="M151">
        <f>'Reaching edge prob after ems 1'!$EZ152</f>
        <v>0.88135900408267809</v>
      </c>
      <c r="N151">
        <f>'Reaching edge prob after ems 2'!$EZ152</f>
        <v>0.88135900408267809</v>
      </c>
      <c r="O151">
        <f>1-EXP(-'Reaching edge prob after ems 1'!FC152*_k_in_ec_correction*($D151*_c1+'Input spectra'!S151))</f>
        <v>1.2090606956101091E-2</v>
      </c>
      <c r="P151">
        <f>1-EXP(-(_t-'Reaching edge prob after ems 1'!FC152)*_k_in_ec_correction*($D151*_c1+'Input spectra'!S151))</f>
        <v>1.222463622847425E-2</v>
      </c>
      <c r="Q151">
        <f>1-EXP(-'Reaching edge prob after ems 2'!FC152*_k_in_ec_correction*($H151*_c2+'Input spectra'!S151))</f>
        <v>1.2090606956101091E-2</v>
      </c>
      <c r="R151">
        <f>1-EXP(-(_t-'Reaching edge prob after ems 2'!FC152)*_k_in_ec_correction*($H151*_c2+'Input spectra'!S151))</f>
        <v>1.222463622847425E-2</v>
      </c>
      <c r="S151" s="16"/>
      <c r="T151" s="16"/>
      <c r="V151" s="7">
        <f t="shared" si="210"/>
        <v>0</v>
      </c>
      <c r="W151" s="7">
        <f t="shared" si="211"/>
        <v>0</v>
      </c>
      <c r="X151" s="7">
        <f t="shared" si="212"/>
        <v>0</v>
      </c>
      <c r="Y151" s="7">
        <f t="shared" si="236"/>
        <v>0</v>
      </c>
      <c r="Z151" s="7"/>
      <c r="AA151" s="7">
        <f t="shared" si="213"/>
        <v>0</v>
      </c>
      <c r="AB151" s="7">
        <f t="shared" si="214"/>
        <v>0</v>
      </c>
      <c r="AC151" s="7">
        <f t="shared" si="215"/>
        <v>0</v>
      </c>
      <c r="AD151" s="7">
        <f t="shared" si="237"/>
        <v>0</v>
      </c>
      <c r="AF151" s="7">
        <f t="shared" si="216"/>
        <v>0</v>
      </c>
      <c r="AG151" s="7">
        <f t="shared" si="257"/>
        <v>0</v>
      </c>
      <c r="AH151" s="7">
        <f t="shared" si="217"/>
        <v>0</v>
      </c>
      <c r="AI151" s="7"/>
      <c r="AJ151" s="7">
        <f t="shared" si="238"/>
        <v>0</v>
      </c>
      <c r="AK151" s="7">
        <f>'Initial absorption'!$G151*AJ151*$E151</f>
        <v>0</v>
      </c>
      <c r="AL151" s="7">
        <f t="shared" si="258"/>
        <v>0</v>
      </c>
      <c r="AM151" s="7">
        <f>'Initial absorption'!$M151*AL151*$I151</f>
        <v>0</v>
      </c>
      <c r="AN151" s="7"/>
      <c r="AO151" s="7">
        <f t="shared" si="218"/>
        <v>0</v>
      </c>
      <c r="AP151" s="7">
        <f t="shared" si="259"/>
        <v>0</v>
      </c>
      <c r="AQ151" s="7">
        <f t="shared" si="219"/>
        <v>0</v>
      </c>
      <c r="AR151" s="7"/>
      <c r="AS151" s="7">
        <f>(1 - 'Initial absorption'!$M151)*AL151</f>
        <v>0</v>
      </c>
      <c r="AT151" s="7">
        <f t="shared" si="260"/>
        <v>0</v>
      </c>
      <c r="AU151" s="7"/>
      <c r="BD151" s="7">
        <f t="shared" si="220"/>
        <v>0</v>
      </c>
      <c r="BE151" s="7">
        <f t="shared" si="221"/>
        <v>0</v>
      </c>
      <c r="BF151" s="7">
        <f t="shared" si="206"/>
        <v>0</v>
      </c>
      <c r="BG151" s="7">
        <f t="shared" si="239"/>
        <v>0</v>
      </c>
      <c r="BH151" s="7"/>
      <c r="BI151" s="7">
        <f t="shared" si="285"/>
        <v>0</v>
      </c>
      <c r="BJ151" s="7">
        <f t="shared" si="240"/>
        <v>0</v>
      </c>
      <c r="BK151" s="7">
        <f t="shared" si="222"/>
        <v>0</v>
      </c>
      <c r="BL151" s="7">
        <f t="shared" si="241"/>
        <v>0</v>
      </c>
      <c r="BN151" s="7">
        <f t="shared" si="261"/>
        <v>0</v>
      </c>
      <c r="BO151" s="7">
        <f t="shared" si="262"/>
        <v>0</v>
      </c>
      <c r="BP151" s="7">
        <f t="shared" si="263"/>
        <v>0</v>
      </c>
      <c r="BQ151" s="7"/>
      <c r="BR151" s="7">
        <f t="shared" si="242"/>
        <v>0</v>
      </c>
      <c r="BS151" s="7">
        <f>'Initial absorption'!$G151*BR151*$E151</f>
        <v>0</v>
      </c>
      <c r="BT151" s="7">
        <f t="shared" si="264"/>
        <v>0</v>
      </c>
      <c r="BU151" s="7">
        <f>'Initial absorption'!$M151*BT151*$I151</f>
        <v>0</v>
      </c>
      <c r="BV151" s="7"/>
      <c r="BW151" s="7">
        <f t="shared" si="265"/>
        <v>0</v>
      </c>
      <c r="BX151" s="7">
        <f t="shared" si="192"/>
        <v>0</v>
      </c>
      <c r="BY151" s="7">
        <f t="shared" si="223"/>
        <v>0</v>
      </c>
      <c r="BZ151" s="7"/>
      <c r="CA151" s="7">
        <f>(1 - 'Initial absorption'!$M151)*BT151</f>
        <v>0</v>
      </c>
      <c r="CB151" s="7">
        <f t="shared" si="266"/>
        <v>0</v>
      </c>
      <c r="CC151" s="7"/>
      <c r="CL151" s="7">
        <f t="shared" si="224"/>
        <v>0</v>
      </c>
      <c r="CM151" s="7">
        <f t="shared" si="225"/>
        <v>0</v>
      </c>
      <c r="CN151" s="7">
        <f t="shared" si="207"/>
        <v>0</v>
      </c>
      <c r="CO151" s="7">
        <f t="shared" si="243"/>
        <v>0</v>
      </c>
      <c r="CP151" s="7"/>
      <c r="CQ151" s="7">
        <f t="shared" si="286"/>
        <v>0</v>
      </c>
      <c r="CR151" s="7">
        <f t="shared" si="244"/>
        <v>0</v>
      </c>
      <c r="CS151" s="7">
        <f t="shared" si="226"/>
        <v>0</v>
      </c>
      <c r="CT151" s="7">
        <f t="shared" si="245"/>
        <v>0</v>
      </c>
      <c r="CV151" s="7">
        <f t="shared" si="267"/>
        <v>0</v>
      </c>
      <c r="CW151" s="7">
        <f t="shared" si="268"/>
        <v>0</v>
      </c>
      <c r="CX151" s="7">
        <f t="shared" si="269"/>
        <v>0</v>
      </c>
      <c r="CY151" s="7"/>
      <c r="CZ151" s="7">
        <f t="shared" si="246"/>
        <v>0</v>
      </c>
      <c r="DA151" s="7">
        <f>'Initial absorption'!$G151*CZ151*$E151</f>
        <v>0</v>
      </c>
      <c r="DB151" s="7">
        <f t="shared" si="270"/>
        <v>0</v>
      </c>
      <c r="DC151" s="7">
        <f>'Initial absorption'!$M151*DB151*$I151</f>
        <v>0</v>
      </c>
      <c r="DD151" s="7"/>
      <c r="DE151" s="7">
        <f t="shared" si="271"/>
        <v>0</v>
      </c>
      <c r="DF151" s="7">
        <f t="shared" si="193"/>
        <v>0</v>
      </c>
      <c r="DG151" s="7">
        <f t="shared" si="227"/>
        <v>0</v>
      </c>
      <c r="DH151" s="7"/>
      <c r="DI151" s="7">
        <f>(1 - 'Initial absorption'!$M151)*DB151</f>
        <v>0</v>
      </c>
      <c r="DJ151" s="7">
        <f t="shared" si="272"/>
        <v>0</v>
      </c>
      <c r="DK151" s="7"/>
      <c r="DT151" s="7">
        <f t="shared" si="228"/>
        <v>0</v>
      </c>
      <c r="DU151" s="7">
        <f t="shared" si="229"/>
        <v>0</v>
      </c>
      <c r="DV151" s="7">
        <f t="shared" si="208"/>
        <v>0</v>
      </c>
      <c r="DW151" s="7">
        <f t="shared" si="247"/>
        <v>0</v>
      </c>
      <c r="DX151" s="7"/>
      <c r="DY151" s="7">
        <f t="shared" si="287"/>
        <v>0</v>
      </c>
      <c r="DZ151" s="7">
        <f t="shared" si="248"/>
        <v>0</v>
      </c>
      <c r="EA151" s="7">
        <f t="shared" si="230"/>
        <v>0</v>
      </c>
      <c r="EB151" s="7">
        <f t="shared" si="249"/>
        <v>0</v>
      </c>
      <c r="ED151" s="7">
        <f t="shared" si="273"/>
        <v>0</v>
      </c>
      <c r="EE151" s="7">
        <f t="shared" si="274"/>
        <v>0</v>
      </c>
      <c r="EF151" s="7">
        <f t="shared" si="275"/>
        <v>0</v>
      </c>
      <c r="EG151" s="7"/>
      <c r="EH151" s="7">
        <f t="shared" si="250"/>
        <v>0</v>
      </c>
      <c r="EI151" s="7">
        <f>'Initial absorption'!$G151*EH151*$E151</f>
        <v>0</v>
      </c>
      <c r="EJ151" s="7">
        <f t="shared" si="276"/>
        <v>0</v>
      </c>
      <c r="EK151" s="7">
        <f>'Initial absorption'!$M151*EJ151*$I151</f>
        <v>0</v>
      </c>
      <c r="EL151" s="7"/>
      <c r="EM151" s="7">
        <f t="shared" si="277"/>
        <v>0</v>
      </c>
      <c r="EN151" s="7">
        <f t="shared" si="194"/>
        <v>0</v>
      </c>
      <c r="EO151" s="7">
        <f t="shared" si="231"/>
        <v>0</v>
      </c>
      <c r="EP151" s="7"/>
      <c r="EQ151" s="7">
        <f>(1 - 'Initial absorption'!$M151)*EJ151</f>
        <v>0</v>
      </c>
      <c r="ER151" s="7">
        <f t="shared" si="278"/>
        <v>0</v>
      </c>
      <c r="ES151" s="7"/>
      <c r="FB151" s="7">
        <f t="shared" si="232"/>
        <v>0</v>
      </c>
      <c r="FC151" s="7">
        <f t="shared" si="233"/>
        <v>0</v>
      </c>
      <c r="FD151" s="7">
        <f t="shared" si="209"/>
        <v>0</v>
      </c>
      <c r="FE151" s="7">
        <f t="shared" si="251"/>
        <v>0</v>
      </c>
      <c r="FF151" s="7"/>
      <c r="FG151" s="7">
        <f t="shared" si="288"/>
        <v>0</v>
      </c>
      <c r="FH151" s="7">
        <f t="shared" si="252"/>
        <v>0</v>
      </c>
      <c r="FI151" s="7">
        <f t="shared" si="234"/>
        <v>0</v>
      </c>
      <c r="FJ151" s="7">
        <f t="shared" si="253"/>
        <v>0</v>
      </c>
      <c r="FL151" s="7">
        <f t="shared" si="279"/>
        <v>0</v>
      </c>
      <c r="FM151" s="7">
        <f t="shared" si="280"/>
        <v>0</v>
      </c>
      <c r="FN151" s="7">
        <f t="shared" si="281"/>
        <v>0</v>
      </c>
      <c r="FO151" s="7"/>
      <c r="FP151" s="7">
        <f t="shared" si="254"/>
        <v>0</v>
      </c>
      <c r="FQ151" s="7">
        <f>'Initial absorption'!$G151*FP151*$E151</f>
        <v>0</v>
      </c>
      <c r="FR151" s="7">
        <f t="shared" si="282"/>
        <v>0</v>
      </c>
      <c r="FS151" s="7">
        <f>'Initial absorption'!$M151*FR151*$I151</f>
        <v>0</v>
      </c>
      <c r="FT151" s="7"/>
      <c r="FU151" s="7">
        <f t="shared" si="283"/>
        <v>0</v>
      </c>
      <c r="FV151" s="7">
        <f t="shared" si="195"/>
        <v>0</v>
      </c>
      <c r="FW151" s="7">
        <f t="shared" si="235"/>
        <v>0</v>
      </c>
      <c r="FX151" s="7"/>
      <c r="FY151" s="7">
        <f>(1 - 'Initial absorption'!$M151)*FR151</f>
        <v>0</v>
      </c>
      <c r="FZ151" s="7">
        <f t="shared" si="284"/>
        <v>0</v>
      </c>
      <c r="GA151" s="7"/>
    </row>
    <row r="152" spans="3:183" x14ac:dyDescent="0.25">
      <c r="C152">
        <v>1030</v>
      </c>
      <c r="D152">
        <f>'Input spectra'!B152</f>
        <v>0</v>
      </c>
      <c r="E152">
        <f>'Initial absorption'!I152</f>
        <v>0</v>
      </c>
      <c r="F152">
        <f>'Input spectra'!C152</f>
        <v>0</v>
      </c>
      <c r="G152">
        <f t="shared" si="255"/>
        <v>0</v>
      </c>
      <c r="H152">
        <f>'Input spectra'!D152</f>
        <v>0</v>
      </c>
      <c r="I152">
        <f>'Initial absorption'!O152</f>
        <v>0</v>
      </c>
      <c r="J152">
        <f>'Input spectra'!E152</f>
        <v>0</v>
      </c>
      <c r="K152">
        <f t="shared" si="256"/>
        <v>0</v>
      </c>
      <c r="M152">
        <f>'Reaching edge prob after ems 1'!$EZ153</f>
        <v>0.88148634528131731</v>
      </c>
      <c r="N152">
        <f>'Reaching edge prob after ems 2'!$EZ153</f>
        <v>0.88148634528131731</v>
      </c>
      <c r="O152">
        <f>1-EXP(-'Reaching edge prob after ems 1'!FC153*_k_in_ec_correction*($D152*_c1+'Input spectra'!S152))</f>
        <v>1.207646188140199E-2</v>
      </c>
      <c r="P152">
        <f>1-EXP(-(_t-'Reaching edge prob after ems 1'!FC153)*_k_in_ec_correction*($D152*_c1+'Input spectra'!S152))</f>
        <v>1.2210175996027028E-2</v>
      </c>
      <c r="Q152">
        <f>1-EXP(-'Reaching edge prob after ems 2'!FC153*_k_in_ec_correction*($H152*_c2+'Input spectra'!S152))</f>
        <v>1.207646188140199E-2</v>
      </c>
      <c r="R152">
        <f>1-EXP(-(_t-'Reaching edge prob after ems 2'!FC153)*_k_in_ec_correction*($H152*_c2+'Input spectra'!S152))</f>
        <v>1.2210175996027028E-2</v>
      </c>
      <c r="S152" s="16"/>
      <c r="T152" s="16"/>
      <c r="V152" s="7">
        <f t="shared" si="210"/>
        <v>0</v>
      </c>
      <c r="W152" s="7">
        <f t="shared" si="211"/>
        <v>0</v>
      </c>
      <c r="X152" s="7">
        <f t="shared" si="212"/>
        <v>0</v>
      </c>
      <c r="Y152" s="7">
        <f t="shared" si="236"/>
        <v>0</v>
      </c>
      <c r="Z152" s="7"/>
      <c r="AA152" s="7">
        <f t="shared" si="213"/>
        <v>0</v>
      </c>
      <c r="AB152" s="7">
        <f t="shared" si="214"/>
        <v>0</v>
      </c>
      <c r="AC152" s="7">
        <f t="shared" si="215"/>
        <v>0</v>
      </c>
      <c r="AD152" s="7">
        <f t="shared" si="237"/>
        <v>0</v>
      </c>
      <c r="AF152" s="7">
        <f t="shared" si="216"/>
        <v>0</v>
      </c>
      <c r="AG152" s="7">
        <f t="shared" si="257"/>
        <v>0</v>
      </c>
      <c r="AH152" s="7">
        <f t="shared" si="217"/>
        <v>0</v>
      </c>
      <c r="AI152" s="7"/>
      <c r="AJ152" s="7">
        <f t="shared" si="238"/>
        <v>0</v>
      </c>
      <c r="AK152" s="7">
        <f>'Initial absorption'!$G152*AJ152*$E152</f>
        <v>0</v>
      </c>
      <c r="AL152" s="7">
        <f t="shared" si="258"/>
        <v>0</v>
      </c>
      <c r="AM152" s="7">
        <f>'Initial absorption'!$M152*AL152*$I152</f>
        <v>0</v>
      </c>
      <c r="AN152" s="7"/>
      <c r="AO152" s="7">
        <f t="shared" si="218"/>
        <v>0</v>
      </c>
      <c r="AP152" s="7">
        <f t="shared" si="259"/>
        <v>0</v>
      </c>
      <c r="AQ152" s="7">
        <f t="shared" si="219"/>
        <v>0</v>
      </c>
      <c r="AR152" s="7"/>
      <c r="AS152" s="7">
        <f>(1 - 'Initial absorption'!$M152)*AL152</f>
        <v>0</v>
      </c>
      <c r="AT152" s="7">
        <f t="shared" si="260"/>
        <v>0</v>
      </c>
      <c r="AU152" s="7"/>
      <c r="BD152" s="7">
        <f t="shared" si="220"/>
        <v>0</v>
      </c>
      <c r="BE152" s="7">
        <f t="shared" si="221"/>
        <v>0</v>
      </c>
      <c r="BF152" s="7">
        <f t="shared" si="206"/>
        <v>0</v>
      </c>
      <c r="BG152" s="7">
        <f t="shared" si="239"/>
        <v>0</v>
      </c>
      <c r="BH152" s="7"/>
      <c r="BI152" s="7">
        <f t="shared" si="285"/>
        <v>0</v>
      </c>
      <c r="BJ152" s="7">
        <f t="shared" si="240"/>
        <v>0</v>
      </c>
      <c r="BK152" s="7">
        <f t="shared" si="222"/>
        <v>0</v>
      </c>
      <c r="BL152" s="7">
        <f t="shared" si="241"/>
        <v>0</v>
      </c>
      <c r="BN152" s="7">
        <f t="shared" si="261"/>
        <v>0</v>
      </c>
      <c r="BO152" s="7">
        <f t="shared" si="262"/>
        <v>0</v>
      </c>
      <c r="BP152" s="7">
        <f t="shared" si="263"/>
        <v>0</v>
      </c>
      <c r="BQ152" s="7"/>
      <c r="BR152" s="7">
        <f t="shared" si="242"/>
        <v>0</v>
      </c>
      <c r="BS152" s="7">
        <f>'Initial absorption'!$G152*BR152*$E152</f>
        <v>0</v>
      </c>
      <c r="BT152" s="7">
        <f t="shared" si="264"/>
        <v>0</v>
      </c>
      <c r="BU152" s="7">
        <f>'Initial absorption'!$M152*BT152*$I152</f>
        <v>0</v>
      </c>
      <c r="BV152" s="7"/>
      <c r="BW152" s="7">
        <f t="shared" si="265"/>
        <v>0</v>
      </c>
      <c r="BX152" s="7">
        <f t="shared" si="192"/>
        <v>0</v>
      </c>
      <c r="BY152" s="7">
        <f t="shared" si="223"/>
        <v>0</v>
      </c>
      <c r="BZ152" s="7"/>
      <c r="CA152" s="7">
        <f>(1 - 'Initial absorption'!$M152)*BT152</f>
        <v>0</v>
      </c>
      <c r="CB152" s="7">
        <f t="shared" si="266"/>
        <v>0</v>
      </c>
      <c r="CC152" s="7"/>
      <c r="CL152" s="7">
        <f t="shared" si="224"/>
        <v>0</v>
      </c>
      <c r="CM152" s="7">
        <f t="shared" si="225"/>
        <v>0</v>
      </c>
      <c r="CN152" s="7">
        <f t="shared" si="207"/>
        <v>0</v>
      </c>
      <c r="CO152" s="7">
        <f t="shared" si="243"/>
        <v>0</v>
      </c>
      <c r="CP152" s="7"/>
      <c r="CQ152" s="7">
        <f t="shared" si="286"/>
        <v>0</v>
      </c>
      <c r="CR152" s="7">
        <f t="shared" si="244"/>
        <v>0</v>
      </c>
      <c r="CS152" s="7">
        <f t="shared" si="226"/>
        <v>0</v>
      </c>
      <c r="CT152" s="7">
        <f t="shared" si="245"/>
        <v>0</v>
      </c>
      <c r="CV152" s="7">
        <f t="shared" si="267"/>
        <v>0</v>
      </c>
      <c r="CW152" s="7">
        <f t="shared" si="268"/>
        <v>0</v>
      </c>
      <c r="CX152" s="7">
        <f t="shared" si="269"/>
        <v>0</v>
      </c>
      <c r="CY152" s="7"/>
      <c r="CZ152" s="7">
        <f t="shared" si="246"/>
        <v>0</v>
      </c>
      <c r="DA152" s="7">
        <f>'Initial absorption'!$G152*CZ152*$E152</f>
        <v>0</v>
      </c>
      <c r="DB152" s="7">
        <f t="shared" si="270"/>
        <v>0</v>
      </c>
      <c r="DC152" s="7">
        <f>'Initial absorption'!$M152*DB152*$I152</f>
        <v>0</v>
      </c>
      <c r="DD152" s="7"/>
      <c r="DE152" s="7">
        <f t="shared" si="271"/>
        <v>0</v>
      </c>
      <c r="DF152" s="7">
        <f t="shared" si="193"/>
        <v>0</v>
      </c>
      <c r="DG152" s="7">
        <f t="shared" si="227"/>
        <v>0</v>
      </c>
      <c r="DH152" s="7"/>
      <c r="DI152" s="7">
        <f>(1 - 'Initial absorption'!$M152)*DB152</f>
        <v>0</v>
      </c>
      <c r="DJ152" s="7">
        <f t="shared" si="272"/>
        <v>0</v>
      </c>
      <c r="DK152" s="7"/>
      <c r="DT152" s="7">
        <f t="shared" si="228"/>
        <v>0</v>
      </c>
      <c r="DU152" s="7">
        <f t="shared" si="229"/>
        <v>0</v>
      </c>
      <c r="DV152" s="7">
        <f t="shared" si="208"/>
        <v>0</v>
      </c>
      <c r="DW152" s="7">
        <f t="shared" si="247"/>
        <v>0</v>
      </c>
      <c r="DX152" s="7"/>
      <c r="DY152" s="7">
        <f t="shared" si="287"/>
        <v>0</v>
      </c>
      <c r="DZ152" s="7">
        <f t="shared" si="248"/>
        <v>0</v>
      </c>
      <c r="EA152" s="7">
        <f t="shared" si="230"/>
        <v>0</v>
      </c>
      <c r="EB152" s="7">
        <f t="shared" si="249"/>
        <v>0</v>
      </c>
      <c r="ED152" s="7">
        <f t="shared" si="273"/>
        <v>0</v>
      </c>
      <c r="EE152" s="7">
        <f t="shared" si="274"/>
        <v>0</v>
      </c>
      <c r="EF152" s="7">
        <f t="shared" si="275"/>
        <v>0</v>
      </c>
      <c r="EG152" s="7"/>
      <c r="EH152" s="7">
        <f t="shared" si="250"/>
        <v>0</v>
      </c>
      <c r="EI152" s="7">
        <f>'Initial absorption'!$G152*EH152*$E152</f>
        <v>0</v>
      </c>
      <c r="EJ152" s="7">
        <f t="shared" si="276"/>
        <v>0</v>
      </c>
      <c r="EK152" s="7">
        <f>'Initial absorption'!$M152*EJ152*$I152</f>
        <v>0</v>
      </c>
      <c r="EL152" s="7"/>
      <c r="EM152" s="7">
        <f t="shared" si="277"/>
        <v>0</v>
      </c>
      <c r="EN152" s="7">
        <f t="shared" si="194"/>
        <v>0</v>
      </c>
      <c r="EO152" s="7">
        <f t="shared" si="231"/>
        <v>0</v>
      </c>
      <c r="EP152" s="7"/>
      <c r="EQ152" s="7">
        <f>(1 - 'Initial absorption'!$M152)*EJ152</f>
        <v>0</v>
      </c>
      <c r="ER152" s="7">
        <f t="shared" si="278"/>
        <v>0</v>
      </c>
      <c r="ES152" s="7"/>
      <c r="FB152" s="7">
        <f t="shared" si="232"/>
        <v>0</v>
      </c>
      <c r="FC152" s="7">
        <f t="shared" si="233"/>
        <v>0</v>
      </c>
      <c r="FD152" s="7">
        <f t="shared" si="209"/>
        <v>0</v>
      </c>
      <c r="FE152" s="7">
        <f t="shared" si="251"/>
        <v>0</v>
      </c>
      <c r="FF152" s="7"/>
      <c r="FG152" s="7">
        <f t="shared" si="288"/>
        <v>0</v>
      </c>
      <c r="FH152" s="7">
        <f t="shared" si="252"/>
        <v>0</v>
      </c>
      <c r="FI152" s="7">
        <f t="shared" si="234"/>
        <v>0</v>
      </c>
      <c r="FJ152" s="7">
        <f t="shared" si="253"/>
        <v>0</v>
      </c>
      <c r="FL152" s="7">
        <f t="shared" si="279"/>
        <v>0</v>
      </c>
      <c r="FM152" s="7">
        <f t="shared" si="280"/>
        <v>0</v>
      </c>
      <c r="FN152" s="7">
        <f t="shared" si="281"/>
        <v>0</v>
      </c>
      <c r="FO152" s="7"/>
      <c r="FP152" s="7">
        <f t="shared" si="254"/>
        <v>0</v>
      </c>
      <c r="FQ152" s="7">
        <f>'Initial absorption'!$G152*FP152*$E152</f>
        <v>0</v>
      </c>
      <c r="FR152" s="7">
        <f t="shared" si="282"/>
        <v>0</v>
      </c>
      <c r="FS152" s="7">
        <f>'Initial absorption'!$M152*FR152*$I152</f>
        <v>0</v>
      </c>
      <c r="FT152" s="7"/>
      <c r="FU152" s="7">
        <f t="shared" si="283"/>
        <v>0</v>
      </c>
      <c r="FV152" s="7">
        <f t="shared" si="195"/>
        <v>0</v>
      </c>
      <c r="FW152" s="7">
        <f t="shared" si="235"/>
        <v>0</v>
      </c>
      <c r="FX152" s="7"/>
      <c r="FY152" s="7">
        <f>(1 - 'Initial absorption'!$M152)*FR152</f>
        <v>0</v>
      </c>
      <c r="FZ152" s="7">
        <f t="shared" si="284"/>
        <v>0</v>
      </c>
      <c r="GA152" s="7"/>
    </row>
    <row r="153" spans="3:183" x14ac:dyDescent="0.25">
      <c r="C153">
        <v>1035</v>
      </c>
      <c r="D153">
        <f>'Input spectra'!B153</f>
        <v>0</v>
      </c>
      <c r="E153">
        <f>'Initial absorption'!I153</f>
        <v>0</v>
      </c>
      <c r="F153">
        <f>'Input spectra'!C153</f>
        <v>0</v>
      </c>
      <c r="G153">
        <f t="shared" si="255"/>
        <v>0</v>
      </c>
      <c r="H153">
        <f>'Input spectra'!D153</f>
        <v>0</v>
      </c>
      <c r="I153">
        <f>'Initial absorption'!O153</f>
        <v>0</v>
      </c>
      <c r="J153">
        <f>'Input spectra'!E153</f>
        <v>0</v>
      </c>
      <c r="K153">
        <f t="shared" si="256"/>
        <v>0</v>
      </c>
      <c r="M153">
        <f>'Reaching edge prob after ems 1'!$EZ154</f>
        <v>0.8816137150880341</v>
      </c>
      <c r="N153">
        <f>'Reaching edge prob after ems 2'!$EZ154</f>
        <v>0.8816137150880341</v>
      </c>
      <c r="O153">
        <f>1-EXP(-'Reaching edge prob after ems 1'!FC154*_k_in_ec_correction*($D153*_c1+'Input spectra'!S153))</f>
        <v>1.2062316416392882E-2</v>
      </c>
      <c r="P153">
        <f>1-EXP(-(_t-'Reaching edge prob after ems 1'!FC154)*_k_in_ec_correction*($D153*_c1+'Input spectra'!S153))</f>
        <v>1.2195715739646507E-2</v>
      </c>
      <c r="Q153">
        <f>1-EXP(-'Reaching edge prob after ems 2'!FC154*_k_in_ec_correction*($H153*_c2+'Input spectra'!S153))</f>
        <v>1.2062316416392882E-2</v>
      </c>
      <c r="R153">
        <f>1-EXP(-(_t-'Reaching edge prob after ems 2'!FC154)*_k_in_ec_correction*($H153*_c2+'Input spectra'!S153))</f>
        <v>1.2195715739646507E-2</v>
      </c>
      <c r="V153" s="7">
        <f t="shared" ref="V153:V182" si="289">T$3*$G153*_ec_loss/2</f>
        <v>0</v>
      </c>
      <c r="W153" s="7">
        <f t="shared" ref="W153:W182" si="290">T$3*$G153*_ec_loss/2</f>
        <v>0</v>
      </c>
      <c r="X153" s="7">
        <f t="shared" ref="X153:X182" si="291">T$3*$G153*(1-_ec_loss)</f>
        <v>0</v>
      </c>
      <c r="Y153" s="7">
        <f t="shared" ref="Y153:Y182" si="292">X153*$M153</f>
        <v>0</v>
      </c>
      <c r="Z153" s="7"/>
      <c r="AA153" s="7">
        <f t="shared" ref="AA153:AA182" si="293">T$4*$K153*_ec_loss/2</f>
        <v>0</v>
      </c>
      <c r="AB153" s="7">
        <f t="shared" ref="AB153:AB182" si="294">T$4*$K153*_ec_loss/2</f>
        <v>0</v>
      </c>
      <c r="AC153" s="7">
        <f t="shared" ref="AC153:AC182" si="295">T$4*$K153*(1-_ec_loss)</f>
        <v>0</v>
      </c>
      <c r="AD153" s="7">
        <f t="shared" ref="AD153:AD182" si="296">AC153*$N153</f>
        <v>0</v>
      </c>
      <c r="AF153" s="7">
        <f t="shared" ref="AF153:AF182" si="297">V153*$O153*$E153</f>
        <v>0</v>
      </c>
      <c r="AG153" s="7">
        <f t="shared" ref="AG153:AG182" si="298">W153*$P153*$E153</f>
        <v>0</v>
      </c>
      <c r="AH153" s="7">
        <f t="shared" ref="AH153:AH182" si="299">X153*(1-$M153)*$E153</f>
        <v>0</v>
      </c>
      <c r="AI153" s="7"/>
      <c r="AJ153" s="7">
        <f t="shared" ref="AJ153:AJ182" si="300">(1 - $Q153)*AA153</f>
        <v>0</v>
      </c>
      <c r="AK153" s="7">
        <f>'Initial absorption'!$G153*AJ153*$E153</f>
        <v>0</v>
      </c>
      <c r="AL153" s="7">
        <f t="shared" ref="AL153:AL182" si="301">W153*(1-$P153)</f>
        <v>0</v>
      </c>
      <c r="AM153" s="7">
        <f>'Initial absorption'!$M153*AL153*$I153</f>
        <v>0</v>
      </c>
      <c r="AN153" s="7"/>
      <c r="AO153" s="7">
        <f t="shared" ref="AO153:AO182" si="302">AA153*$Q153*$I153</f>
        <v>0</v>
      </c>
      <c r="AP153" s="7">
        <f t="shared" ref="AP153:AP182" si="303">AB153*$R153*$I153</f>
        <v>0</v>
      </c>
      <c r="AQ153" s="7">
        <f t="shared" ref="AQ153:AQ182" si="304">AC153*(1-$N153)*$I153</f>
        <v>0</v>
      </c>
      <c r="AR153" s="7"/>
      <c r="AS153" s="7">
        <f>(1 - 'Initial absorption'!$M153)*AL153</f>
        <v>0</v>
      </c>
      <c r="AT153" s="7">
        <f t="shared" si="260"/>
        <v>0</v>
      </c>
      <c r="BC153"/>
      <c r="BD153" s="7">
        <f t="shared" si="220"/>
        <v>0</v>
      </c>
      <c r="BE153" s="7">
        <f t="shared" si="221"/>
        <v>0</v>
      </c>
      <c r="BF153" s="7">
        <f t="shared" si="206"/>
        <v>0</v>
      </c>
      <c r="BG153" s="7">
        <f t="shared" si="239"/>
        <v>0</v>
      </c>
      <c r="BH153" s="7"/>
      <c r="BI153" s="7">
        <f t="shared" si="285"/>
        <v>0</v>
      </c>
      <c r="BJ153" s="7">
        <f t="shared" si="240"/>
        <v>0</v>
      </c>
      <c r="BK153" s="7">
        <f t="shared" si="222"/>
        <v>0</v>
      </c>
      <c r="BL153" s="7">
        <f t="shared" si="241"/>
        <v>0</v>
      </c>
      <c r="BN153" s="7">
        <f t="shared" si="261"/>
        <v>0</v>
      </c>
      <c r="BO153" s="7">
        <f t="shared" si="262"/>
        <v>0</v>
      </c>
      <c r="BP153" s="7">
        <f t="shared" si="263"/>
        <v>0</v>
      </c>
      <c r="BQ153" s="7"/>
      <c r="BR153" s="7">
        <f t="shared" si="242"/>
        <v>0</v>
      </c>
      <c r="BS153" s="7">
        <f>'Initial absorption'!$G153*BR153*$E153</f>
        <v>0</v>
      </c>
      <c r="BT153" s="7">
        <f t="shared" si="264"/>
        <v>0</v>
      </c>
      <c r="BU153" s="7">
        <f>'Initial absorption'!$M153*BT153*$I153</f>
        <v>0</v>
      </c>
      <c r="BV153" s="7"/>
      <c r="BW153" s="7">
        <f t="shared" si="265"/>
        <v>0</v>
      </c>
      <c r="BX153" s="7">
        <f t="shared" si="192"/>
        <v>0</v>
      </c>
      <c r="BY153" s="7">
        <f t="shared" si="223"/>
        <v>0</v>
      </c>
      <c r="BZ153" s="7"/>
      <c r="CA153" s="7">
        <f>(1 - 'Initial absorption'!$M153)*BT153</f>
        <v>0</v>
      </c>
      <c r="CB153" s="7">
        <f t="shared" si="266"/>
        <v>0</v>
      </c>
      <c r="CK153"/>
      <c r="CL153" s="7">
        <f t="shared" si="224"/>
        <v>0</v>
      </c>
      <c r="CM153" s="7">
        <f t="shared" si="225"/>
        <v>0</v>
      </c>
      <c r="CN153" s="7">
        <f t="shared" si="207"/>
        <v>0</v>
      </c>
      <c r="CO153" s="7">
        <f t="shared" si="243"/>
        <v>0</v>
      </c>
      <c r="CP153" s="7"/>
      <c r="CQ153" s="7">
        <f t="shared" si="286"/>
        <v>0</v>
      </c>
      <c r="CR153" s="7">
        <f t="shared" si="244"/>
        <v>0</v>
      </c>
      <c r="CS153" s="7">
        <f t="shared" si="226"/>
        <v>0</v>
      </c>
      <c r="CT153" s="7">
        <f t="shared" si="245"/>
        <v>0</v>
      </c>
      <c r="CV153" s="7">
        <f t="shared" si="267"/>
        <v>0</v>
      </c>
      <c r="CW153" s="7">
        <f t="shared" si="268"/>
        <v>0</v>
      </c>
      <c r="CX153" s="7">
        <f t="shared" si="269"/>
        <v>0</v>
      </c>
      <c r="CY153" s="7"/>
      <c r="CZ153" s="7">
        <f t="shared" si="246"/>
        <v>0</v>
      </c>
      <c r="DA153" s="7">
        <f>'Initial absorption'!$G153*CZ153*$E153</f>
        <v>0</v>
      </c>
      <c r="DB153" s="7">
        <f t="shared" si="270"/>
        <v>0</v>
      </c>
      <c r="DC153" s="7">
        <f>'Initial absorption'!$M153*DB153*$I153</f>
        <v>0</v>
      </c>
      <c r="DD153" s="7"/>
      <c r="DE153" s="7">
        <f t="shared" si="271"/>
        <v>0</v>
      </c>
      <c r="DF153" s="7">
        <f t="shared" si="193"/>
        <v>0</v>
      </c>
      <c r="DG153" s="7">
        <f t="shared" si="227"/>
        <v>0</v>
      </c>
      <c r="DH153" s="7"/>
      <c r="DI153" s="7">
        <f>(1 - 'Initial absorption'!$M153)*DB153</f>
        <v>0</v>
      </c>
      <c r="DJ153" s="7">
        <f t="shared" si="272"/>
        <v>0</v>
      </c>
      <c r="DS153"/>
      <c r="DT153" s="7">
        <f t="shared" si="228"/>
        <v>0</v>
      </c>
      <c r="DU153" s="7">
        <f t="shared" si="229"/>
        <v>0</v>
      </c>
      <c r="DV153" s="7">
        <f t="shared" si="208"/>
        <v>0</v>
      </c>
      <c r="DW153" s="7">
        <f t="shared" si="247"/>
        <v>0</v>
      </c>
      <c r="DX153" s="7"/>
      <c r="DY153" s="7">
        <f t="shared" si="287"/>
        <v>0</v>
      </c>
      <c r="DZ153" s="7">
        <f t="shared" si="248"/>
        <v>0</v>
      </c>
      <c r="EA153" s="7">
        <f t="shared" si="230"/>
        <v>0</v>
      </c>
      <c r="EB153" s="7">
        <f t="shared" si="249"/>
        <v>0</v>
      </c>
      <c r="ED153" s="7">
        <f t="shared" si="273"/>
        <v>0</v>
      </c>
      <c r="EE153" s="7">
        <f t="shared" si="274"/>
        <v>0</v>
      </c>
      <c r="EF153" s="7">
        <f t="shared" si="275"/>
        <v>0</v>
      </c>
      <c r="EG153" s="7"/>
      <c r="EH153" s="7">
        <f t="shared" si="250"/>
        <v>0</v>
      </c>
      <c r="EI153" s="7">
        <f>'Initial absorption'!$G153*EH153*$E153</f>
        <v>0</v>
      </c>
      <c r="EJ153" s="7">
        <f t="shared" si="276"/>
        <v>0</v>
      </c>
      <c r="EK153" s="7">
        <f>'Initial absorption'!$M153*EJ153*$I153</f>
        <v>0</v>
      </c>
      <c r="EL153" s="7"/>
      <c r="EM153" s="7">
        <f t="shared" si="277"/>
        <v>0</v>
      </c>
      <c r="EN153" s="7">
        <f t="shared" si="194"/>
        <v>0</v>
      </c>
      <c r="EO153" s="7">
        <f t="shared" si="231"/>
        <v>0</v>
      </c>
      <c r="EP153" s="7"/>
      <c r="EQ153" s="7">
        <f>(1 - 'Initial absorption'!$M153)*EJ153</f>
        <v>0</v>
      </c>
      <c r="ER153" s="7">
        <f t="shared" si="278"/>
        <v>0</v>
      </c>
      <c r="FA153"/>
      <c r="FB153" s="7">
        <f t="shared" si="232"/>
        <v>0</v>
      </c>
      <c r="FC153" s="7">
        <f t="shared" si="233"/>
        <v>0</v>
      </c>
      <c r="FD153" s="7">
        <f t="shared" si="209"/>
        <v>0</v>
      </c>
      <c r="FE153" s="7">
        <f t="shared" si="251"/>
        <v>0</v>
      </c>
      <c r="FF153" s="7"/>
      <c r="FG153" s="7">
        <f t="shared" si="288"/>
        <v>0</v>
      </c>
      <c r="FH153" s="7">
        <f t="shared" si="252"/>
        <v>0</v>
      </c>
      <c r="FI153" s="7">
        <f t="shared" si="234"/>
        <v>0</v>
      </c>
      <c r="FJ153" s="7">
        <f t="shared" si="253"/>
        <v>0</v>
      </c>
      <c r="FL153" s="7">
        <f t="shared" si="279"/>
        <v>0</v>
      </c>
      <c r="FM153" s="7">
        <f t="shared" si="280"/>
        <v>0</v>
      </c>
      <c r="FN153" s="7">
        <f t="shared" si="281"/>
        <v>0</v>
      </c>
      <c r="FO153" s="7"/>
      <c r="FP153" s="7">
        <f t="shared" si="254"/>
        <v>0</v>
      </c>
      <c r="FQ153" s="7">
        <f>'Initial absorption'!$G153*FP153*$E153</f>
        <v>0</v>
      </c>
      <c r="FR153" s="7">
        <f t="shared" si="282"/>
        <v>0</v>
      </c>
      <c r="FS153" s="7">
        <f>'Initial absorption'!$M153*FR153*$I153</f>
        <v>0</v>
      </c>
      <c r="FT153" s="7"/>
      <c r="FU153" s="7">
        <f t="shared" si="283"/>
        <v>0</v>
      </c>
      <c r="FV153" s="7">
        <f t="shared" si="195"/>
        <v>0</v>
      </c>
      <c r="FW153" s="7">
        <f t="shared" si="235"/>
        <v>0</v>
      </c>
      <c r="FX153" s="7"/>
      <c r="FY153" s="7">
        <f>(1 - 'Initial absorption'!$M153)*FR153</f>
        <v>0</v>
      </c>
      <c r="FZ153" s="7">
        <f t="shared" si="284"/>
        <v>0</v>
      </c>
    </row>
    <row r="154" spans="3:183" x14ac:dyDescent="0.25">
      <c r="C154">
        <v>1040</v>
      </c>
      <c r="D154">
        <f>'Input spectra'!B154</f>
        <v>0</v>
      </c>
      <c r="E154">
        <f>'Initial absorption'!I154</f>
        <v>0</v>
      </c>
      <c r="F154">
        <f>'Input spectra'!C154</f>
        <v>0</v>
      </c>
      <c r="G154">
        <f t="shared" si="255"/>
        <v>0</v>
      </c>
      <c r="H154">
        <f>'Input spectra'!D154</f>
        <v>0</v>
      </c>
      <c r="I154">
        <f>'Initial absorption'!O154</f>
        <v>0</v>
      </c>
      <c r="J154">
        <f>'Input spectra'!E154</f>
        <v>0</v>
      </c>
      <c r="K154">
        <f t="shared" si="256"/>
        <v>0</v>
      </c>
      <c r="M154">
        <f>'Reaching edge prob after ems 1'!$EZ155</f>
        <v>0.88174111351083984</v>
      </c>
      <c r="N154">
        <f>'Reaching edge prob after ems 2'!$EZ155</f>
        <v>0.88174111351083984</v>
      </c>
      <c r="O154">
        <f>1-EXP(-'Reaching edge prob after ems 1'!FC155*_k_in_ec_correction*($D154*_c1+'Input spectra'!S154))</f>
        <v>1.2048170561062554E-2</v>
      </c>
      <c r="P154">
        <f>1-EXP(-(_t-'Reaching edge prob after ems 1'!FC155)*_k_in_ec_correction*($D154*_c1+'Input spectra'!S154))</f>
        <v>1.2181255459338014E-2</v>
      </c>
      <c r="Q154">
        <f>1-EXP(-'Reaching edge prob after ems 2'!FC155*_k_in_ec_correction*($H154*_c2+'Input spectra'!S154))</f>
        <v>1.2048170561062554E-2</v>
      </c>
      <c r="R154">
        <f>1-EXP(-(_t-'Reaching edge prob after ems 2'!FC155)*_k_in_ec_correction*($H154*_c2+'Input spectra'!S154))</f>
        <v>1.2181255459338014E-2</v>
      </c>
      <c r="V154" s="7">
        <f t="shared" si="289"/>
        <v>0</v>
      </c>
      <c r="W154" s="7">
        <f t="shared" si="290"/>
        <v>0</v>
      </c>
      <c r="X154" s="7">
        <f t="shared" si="291"/>
        <v>0</v>
      </c>
      <c r="Y154" s="7">
        <f t="shared" si="292"/>
        <v>0</v>
      </c>
      <c r="Z154" s="7"/>
      <c r="AA154" s="7">
        <f t="shared" si="293"/>
        <v>0</v>
      </c>
      <c r="AB154" s="7">
        <f t="shared" si="294"/>
        <v>0</v>
      </c>
      <c r="AC154" s="7">
        <f t="shared" si="295"/>
        <v>0</v>
      </c>
      <c r="AD154" s="7">
        <f t="shared" si="296"/>
        <v>0</v>
      </c>
      <c r="AF154" s="7">
        <f t="shared" si="297"/>
        <v>0</v>
      </c>
      <c r="AG154" s="7">
        <f t="shared" si="298"/>
        <v>0</v>
      </c>
      <c r="AH154" s="7">
        <f t="shared" si="299"/>
        <v>0</v>
      </c>
      <c r="AI154" s="7"/>
      <c r="AJ154" s="7">
        <f t="shared" si="300"/>
        <v>0</v>
      </c>
      <c r="AK154" s="7">
        <f>'Initial absorption'!$G154*AJ154*$E154</f>
        <v>0</v>
      </c>
      <c r="AL154" s="7">
        <f t="shared" si="301"/>
        <v>0</v>
      </c>
      <c r="AM154" s="7">
        <f>'Initial absorption'!$M154*AL154*$I154</f>
        <v>0</v>
      </c>
      <c r="AN154" s="7"/>
      <c r="AO154" s="7">
        <f t="shared" si="302"/>
        <v>0</v>
      </c>
      <c r="AP154" s="7">
        <f t="shared" si="303"/>
        <v>0</v>
      </c>
      <c r="AQ154" s="7">
        <f t="shared" si="304"/>
        <v>0</v>
      </c>
      <c r="AR154" s="7"/>
      <c r="AS154" s="7">
        <f>(1 - 'Initial absorption'!$M154)*AL154</f>
        <v>0</v>
      </c>
      <c r="AT154" s="7">
        <f t="shared" si="260"/>
        <v>0</v>
      </c>
      <c r="BD154" s="7">
        <f t="shared" si="220"/>
        <v>0</v>
      </c>
      <c r="BE154" s="7">
        <f t="shared" si="221"/>
        <v>0</v>
      </c>
      <c r="BF154" s="7">
        <f t="shared" si="206"/>
        <v>0</v>
      </c>
      <c r="BG154" s="7">
        <f t="shared" si="239"/>
        <v>0</v>
      </c>
      <c r="BH154" s="7"/>
      <c r="BI154" s="7">
        <f t="shared" si="285"/>
        <v>0</v>
      </c>
      <c r="BJ154" s="7">
        <f t="shared" si="240"/>
        <v>0</v>
      </c>
      <c r="BK154" s="7">
        <f t="shared" si="222"/>
        <v>0</v>
      </c>
      <c r="BL154" s="7">
        <f t="shared" si="241"/>
        <v>0</v>
      </c>
      <c r="BN154" s="7">
        <f t="shared" si="261"/>
        <v>0</v>
      </c>
      <c r="BO154" s="7">
        <f t="shared" si="262"/>
        <v>0</v>
      </c>
      <c r="BP154" s="7">
        <f t="shared" si="263"/>
        <v>0</v>
      </c>
      <c r="BQ154" s="7"/>
      <c r="BR154" s="7">
        <f t="shared" si="242"/>
        <v>0</v>
      </c>
      <c r="BS154" s="7">
        <f>'Initial absorption'!$G154*BR154*$E154</f>
        <v>0</v>
      </c>
      <c r="BT154" s="7">
        <f t="shared" si="264"/>
        <v>0</v>
      </c>
      <c r="BU154" s="7">
        <f>'Initial absorption'!$M154*BT154*$I154</f>
        <v>0</v>
      </c>
      <c r="BV154" s="7"/>
      <c r="BW154" s="7">
        <f t="shared" si="265"/>
        <v>0</v>
      </c>
      <c r="BX154" s="7">
        <f t="shared" si="192"/>
        <v>0</v>
      </c>
      <c r="BY154" s="7">
        <f t="shared" si="223"/>
        <v>0</v>
      </c>
      <c r="BZ154" s="7"/>
      <c r="CA154" s="7">
        <f>(1 - 'Initial absorption'!$M154)*BT154</f>
        <v>0</v>
      </c>
      <c r="CB154" s="7">
        <f t="shared" si="266"/>
        <v>0</v>
      </c>
      <c r="CL154" s="7">
        <f t="shared" si="224"/>
        <v>0</v>
      </c>
      <c r="CM154" s="7">
        <f t="shared" si="225"/>
        <v>0</v>
      </c>
      <c r="CN154" s="7">
        <f t="shared" si="207"/>
        <v>0</v>
      </c>
      <c r="CO154" s="7">
        <f t="shared" si="243"/>
        <v>0</v>
      </c>
      <c r="CP154" s="7"/>
      <c r="CQ154" s="7">
        <f t="shared" si="286"/>
        <v>0</v>
      </c>
      <c r="CR154" s="7">
        <f t="shared" si="244"/>
        <v>0</v>
      </c>
      <c r="CS154" s="7">
        <f t="shared" si="226"/>
        <v>0</v>
      </c>
      <c r="CT154" s="7">
        <f t="shared" si="245"/>
        <v>0</v>
      </c>
      <c r="CV154" s="7">
        <f t="shared" si="267"/>
        <v>0</v>
      </c>
      <c r="CW154" s="7">
        <f t="shared" si="268"/>
        <v>0</v>
      </c>
      <c r="CX154" s="7">
        <f t="shared" si="269"/>
        <v>0</v>
      </c>
      <c r="CY154" s="7"/>
      <c r="CZ154" s="7">
        <f t="shared" si="246"/>
        <v>0</v>
      </c>
      <c r="DA154" s="7">
        <f>'Initial absorption'!$G154*CZ154*$E154</f>
        <v>0</v>
      </c>
      <c r="DB154" s="7">
        <f t="shared" si="270"/>
        <v>0</v>
      </c>
      <c r="DC154" s="7">
        <f>'Initial absorption'!$M154*DB154*$I154</f>
        <v>0</v>
      </c>
      <c r="DD154" s="7"/>
      <c r="DE154" s="7">
        <f t="shared" si="271"/>
        <v>0</v>
      </c>
      <c r="DF154" s="7">
        <f t="shared" si="193"/>
        <v>0</v>
      </c>
      <c r="DG154" s="7">
        <f t="shared" si="227"/>
        <v>0</v>
      </c>
      <c r="DH154" s="7"/>
      <c r="DI154" s="7">
        <f>(1 - 'Initial absorption'!$M154)*DB154</f>
        <v>0</v>
      </c>
      <c r="DJ154" s="7">
        <f t="shared" si="272"/>
        <v>0</v>
      </c>
      <c r="DT154" s="7">
        <f t="shared" si="228"/>
        <v>0</v>
      </c>
      <c r="DU154" s="7">
        <f t="shared" si="229"/>
        <v>0</v>
      </c>
      <c r="DV154" s="7">
        <f t="shared" si="208"/>
        <v>0</v>
      </c>
      <c r="DW154" s="7">
        <f t="shared" si="247"/>
        <v>0</v>
      </c>
      <c r="DX154" s="7"/>
      <c r="DY154" s="7">
        <f t="shared" si="287"/>
        <v>0</v>
      </c>
      <c r="DZ154" s="7">
        <f t="shared" si="248"/>
        <v>0</v>
      </c>
      <c r="EA154" s="7">
        <f t="shared" si="230"/>
        <v>0</v>
      </c>
      <c r="EB154" s="7">
        <f t="shared" si="249"/>
        <v>0</v>
      </c>
      <c r="ED154" s="7">
        <f t="shared" si="273"/>
        <v>0</v>
      </c>
      <c r="EE154" s="7">
        <f t="shared" si="274"/>
        <v>0</v>
      </c>
      <c r="EF154" s="7">
        <f t="shared" si="275"/>
        <v>0</v>
      </c>
      <c r="EG154" s="7"/>
      <c r="EH154" s="7">
        <f t="shared" si="250"/>
        <v>0</v>
      </c>
      <c r="EI154" s="7">
        <f>'Initial absorption'!$G154*EH154*$E154</f>
        <v>0</v>
      </c>
      <c r="EJ154" s="7">
        <f t="shared" si="276"/>
        <v>0</v>
      </c>
      <c r="EK154" s="7">
        <f>'Initial absorption'!$M154*EJ154*$I154</f>
        <v>0</v>
      </c>
      <c r="EL154" s="7"/>
      <c r="EM154" s="7">
        <f t="shared" si="277"/>
        <v>0</v>
      </c>
      <c r="EN154" s="7">
        <f t="shared" si="194"/>
        <v>0</v>
      </c>
      <c r="EO154" s="7">
        <f t="shared" si="231"/>
        <v>0</v>
      </c>
      <c r="EP154" s="7"/>
      <c r="EQ154" s="7">
        <f>(1 - 'Initial absorption'!$M154)*EJ154</f>
        <v>0</v>
      </c>
      <c r="ER154" s="7">
        <f t="shared" si="278"/>
        <v>0</v>
      </c>
      <c r="FB154" s="7">
        <f t="shared" si="232"/>
        <v>0</v>
      </c>
      <c r="FC154" s="7">
        <f t="shared" si="233"/>
        <v>0</v>
      </c>
      <c r="FD154" s="7">
        <f t="shared" si="209"/>
        <v>0</v>
      </c>
      <c r="FE154" s="7">
        <f t="shared" si="251"/>
        <v>0</v>
      </c>
      <c r="FF154" s="7"/>
      <c r="FG154" s="7">
        <f t="shared" si="288"/>
        <v>0</v>
      </c>
      <c r="FH154" s="7">
        <f t="shared" si="252"/>
        <v>0</v>
      </c>
      <c r="FI154" s="7">
        <f t="shared" si="234"/>
        <v>0</v>
      </c>
      <c r="FJ154" s="7">
        <f t="shared" si="253"/>
        <v>0</v>
      </c>
      <c r="FL154" s="7">
        <f t="shared" si="279"/>
        <v>0</v>
      </c>
      <c r="FM154" s="7">
        <f t="shared" si="280"/>
        <v>0</v>
      </c>
      <c r="FN154" s="7">
        <f t="shared" si="281"/>
        <v>0</v>
      </c>
      <c r="FO154" s="7"/>
      <c r="FP154" s="7">
        <f t="shared" si="254"/>
        <v>0</v>
      </c>
      <c r="FQ154" s="7">
        <f>'Initial absorption'!$G154*FP154*$E154</f>
        <v>0</v>
      </c>
      <c r="FR154" s="7">
        <f t="shared" si="282"/>
        <v>0</v>
      </c>
      <c r="FS154" s="7">
        <f>'Initial absorption'!$M154*FR154*$I154</f>
        <v>0</v>
      </c>
      <c r="FT154" s="7"/>
      <c r="FU154" s="7">
        <f t="shared" si="283"/>
        <v>0</v>
      </c>
      <c r="FV154" s="7">
        <f t="shared" si="195"/>
        <v>0</v>
      </c>
      <c r="FW154" s="7">
        <f t="shared" si="235"/>
        <v>0</v>
      </c>
      <c r="FX154" s="7"/>
      <c r="FY154" s="7">
        <f>(1 - 'Initial absorption'!$M154)*FR154</f>
        <v>0</v>
      </c>
      <c r="FZ154" s="7">
        <f t="shared" si="284"/>
        <v>0</v>
      </c>
    </row>
    <row r="155" spans="3:183" x14ac:dyDescent="0.25">
      <c r="C155">
        <v>1045</v>
      </c>
      <c r="D155">
        <f>'Input spectra'!B155</f>
        <v>0</v>
      </c>
      <c r="E155">
        <f>'Initial absorption'!I155</f>
        <v>0</v>
      </c>
      <c r="F155">
        <f>'Input spectra'!C155</f>
        <v>0</v>
      </c>
      <c r="G155">
        <f t="shared" si="255"/>
        <v>0</v>
      </c>
      <c r="H155">
        <f>'Input spectra'!D155</f>
        <v>0</v>
      </c>
      <c r="I155">
        <f>'Initial absorption'!O155</f>
        <v>0</v>
      </c>
      <c r="J155">
        <f>'Input spectra'!E155</f>
        <v>0</v>
      </c>
      <c r="K155">
        <f t="shared" si="256"/>
        <v>0</v>
      </c>
      <c r="M155">
        <f>'Reaching edge prob after ems 1'!$EZ156</f>
        <v>0.88186854055774555</v>
      </c>
      <c r="N155">
        <f>'Reaching edge prob after ems 2'!$EZ156</f>
        <v>0.88186854055774555</v>
      </c>
      <c r="O155">
        <f>1-EXP(-'Reaching edge prob after ems 1'!FC156*_k_in_ec_correction*($D155*_c1+'Input spectra'!S155))</f>
        <v>1.2034024315400238E-2</v>
      </c>
      <c r="P155">
        <f>1-EXP(-(_t-'Reaching edge prob after ems 1'!FC156)*_k_in_ec_correction*($D155*_c1+'Input spectra'!S155))</f>
        <v>1.2166795155106658E-2</v>
      </c>
      <c r="Q155">
        <f>1-EXP(-'Reaching edge prob after ems 2'!FC156*_k_in_ec_correction*($H155*_c2+'Input spectra'!S155))</f>
        <v>1.2034024315400238E-2</v>
      </c>
      <c r="R155">
        <f>1-EXP(-(_t-'Reaching edge prob after ems 2'!FC156)*_k_in_ec_correction*($H155*_c2+'Input spectra'!S155))</f>
        <v>1.2166795155106658E-2</v>
      </c>
      <c r="V155" s="7">
        <f t="shared" si="289"/>
        <v>0</v>
      </c>
      <c r="W155" s="7">
        <f t="shared" si="290"/>
        <v>0</v>
      </c>
      <c r="X155" s="7">
        <f t="shared" si="291"/>
        <v>0</v>
      </c>
      <c r="Y155" s="7">
        <f t="shared" si="292"/>
        <v>0</v>
      </c>
      <c r="Z155" s="7"/>
      <c r="AA155" s="7">
        <f t="shared" si="293"/>
        <v>0</v>
      </c>
      <c r="AB155" s="7">
        <f t="shared" si="294"/>
        <v>0</v>
      </c>
      <c r="AC155" s="7">
        <f t="shared" si="295"/>
        <v>0</v>
      </c>
      <c r="AD155" s="7">
        <f t="shared" si="296"/>
        <v>0</v>
      </c>
      <c r="AF155" s="7">
        <f t="shared" si="297"/>
        <v>0</v>
      </c>
      <c r="AG155" s="7">
        <f t="shared" si="298"/>
        <v>0</v>
      </c>
      <c r="AH155" s="7">
        <f t="shared" si="299"/>
        <v>0</v>
      </c>
      <c r="AI155" s="7"/>
      <c r="AJ155" s="7">
        <f t="shared" si="300"/>
        <v>0</v>
      </c>
      <c r="AK155" s="7">
        <f>'Initial absorption'!$G155*AJ155*$E155</f>
        <v>0</v>
      </c>
      <c r="AL155" s="7">
        <f t="shared" si="301"/>
        <v>0</v>
      </c>
      <c r="AM155" s="7">
        <f>'Initial absorption'!$M155*AL155*$I155</f>
        <v>0</v>
      </c>
      <c r="AN155" s="7"/>
      <c r="AO155" s="7">
        <f t="shared" si="302"/>
        <v>0</v>
      </c>
      <c r="AP155" s="7">
        <f t="shared" si="303"/>
        <v>0</v>
      </c>
      <c r="AQ155" s="7">
        <f t="shared" si="304"/>
        <v>0</v>
      </c>
      <c r="AR155" s="7"/>
      <c r="AS155" s="7">
        <f>(1 - 'Initial absorption'!$M155)*AL155</f>
        <v>0</v>
      </c>
      <c r="AT155" s="7">
        <f t="shared" si="260"/>
        <v>0</v>
      </c>
      <c r="BD155" s="7">
        <f t="shared" si="220"/>
        <v>0</v>
      </c>
      <c r="BE155" s="7">
        <f t="shared" si="221"/>
        <v>0</v>
      </c>
      <c r="BF155" s="7">
        <f t="shared" si="206"/>
        <v>0</v>
      </c>
      <c r="BG155" s="7">
        <f t="shared" si="239"/>
        <v>0</v>
      </c>
      <c r="BH155" s="7"/>
      <c r="BI155" s="7">
        <f t="shared" si="285"/>
        <v>0</v>
      </c>
      <c r="BJ155" s="7">
        <f t="shared" si="240"/>
        <v>0</v>
      </c>
      <c r="BK155" s="7">
        <f t="shared" si="222"/>
        <v>0</v>
      </c>
      <c r="BL155" s="7">
        <f t="shared" si="241"/>
        <v>0</v>
      </c>
      <c r="BN155" s="7">
        <f t="shared" si="261"/>
        <v>0</v>
      </c>
      <c r="BO155" s="7">
        <f t="shared" si="262"/>
        <v>0</v>
      </c>
      <c r="BP155" s="7">
        <f t="shared" si="263"/>
        <v>0</v>
      </c>
      <c r="BQ155" s="7"/>
      <c r="BR155" s="7">
        <f t="shared" si="242"/>
        <v>0</v>
      </c>
      <c r="BS155" s="7">
        <f>'Initial absorption'!$G155*BR155*$E155</f>
        <v>0</v>
      </c>
      <c r="BT155" s="7">
        <f t="shared" si="264"/>
        <v>0</v>
      </c>
      <c r="BU155" s="7">
        <f>'Initial absorption'!$M155*BT155*$I155</f>
        <v>0</v>
      </c>
      <c r="BV155" s="7"/>
      <c r="BW155" s="7">
        <f t="shared" si="265"/>
        <v>0</v>
      </c>
      <c r="BX155" s="7">
        <f t="shared" si="192"/>
        <v>0</v>
      </c>
      <c r="BY155" s="7">
        <f t="shared" si="223"/>
        <v>0</v>
      </c>
      <c r="BZ155" s="7"/>
      <c r="CA155" s="7">
        <f>(1 - 'Initial absorption'!$M155)*BT155</f>
        <v>0</v>
      </c>
      <c r="CB155" s="7">
        <f t="shared" si="266"/>
        <v>0</v>
      </c>
      <c r="CL155" s="7">
        <f t="shared" si="224"/>
        <v>0</v>
      </c>
      <c r="CM155" s="7">
        <f t="shared" si="225"/>
        <v>0</v>
      </c>
      <c r="CN155" s="7">
        <f t="shared" si="207"/>
        <v>0</v>
      </c>
      <c r="CO155" s="7">
        <f t="shared" si="243"/>
        <v>0</v>
      </c>
      <c r="CP155" s="7"/>
      <c r="CQ155" s="7">
        <f t="shared" si="286"/>
        <v>0</v>
      </c>
      <c r="CR155" s="7">
        <f t="shared" si="244"/>
        <v>0</v>
      </c>
      <c r="CS155" s="7">
        <f t="shared" si="226"/>
        <v>0</v>
      </c>
      <c r="CT155" s="7">
        <f t="shared" si="245"/>
        <v>0</v>
      </c>
      <c r="CV155" s="7">
        <f t="shared" si="267"/>
        <v>0</v>
      </c>
      <c r="CW155" s="7">
        <f t="shared" si="268"/>
        <v>0</v>
      </c>
      <c r="CX155" s="7">
        <f t="shared" si="269"/>
        <v>0</v>
      </c>
      <c r="CY155" s="7"/>
      <c r="CZ155" s="7">
        <f t="shared" si="246"/>
        <v>0</v>
      </c>
      <c r="DA155" s="7">
        <f>'Initial absorption'!$G155*CZ155*$E155</f>
        <v>0</v>
      </c>
      <c r="DB155" s="7">
        <f t="shared" si="270"/>
        <v>0</v>
      </c>
      <c r="DC155" s="7">
        <f>'Initial absorption'!$M155*DB155*$I155</f>
        <v>0</v>
      </c>
      <c r="DD155" s="7"/>
      <c r="DE155" s="7">
        <f t="shared" si="271"/>
        <v>0</v>
      </c>
      <c r="DF155" s="7">
        <f t="shared" si="193"/>
        <v>0</v>
      </c>
      <c r="DG155" s="7">
        <f t="shared" si="227"/>
        <v>0</v>
      </c>
      <c r="DH155" s="7"/>
      <c r="DI155" s="7">
        <f>(1 - 'Initial absorption'!$M155)*DB155</f>
        <v>0</v>
      </c>
      <c r="DJ155" s="7">
        <f t="shared" si="272"/>
        <v>0</v>
      </c>
      <c r="DT155" s="7">
        <f t="shared" si="228"/>
        <v>0</v>
      </c>
      <c r="DU155" s="7">
        <f t="shared" si="229"/>
        <v>0</v>
      </c>
      <c r="DV155" s="7">
        <f t="shared" si="208"/>
        <v>0</v>
      </c>
      <c r="DW155" s="7">
        <f t="shared" si="247"/>
        <v>0</v>
      </c>
      <c r="DX155" s="7"/>
      <c r="DY155" s="7">
        <f t="shared" si="287"/>
        <v>0</v>
      </c>
      <c r="DZ155" s="7">
        <f t="shared" si="248"/>
        <v>0</v>
      </c>
      <c r="EA155" s="7">
        <f t="shared" si="230"/>
        <v>0</v>
      </c>
      <c r="EB155" s="7">
        <f t="shared" si="249"/>
        <v>0</v>
      </c>
      <c r="ED155" s="7">
        <f t="shared" si="273"/>
        <v>0</v>
      </c>
      <c r="EE155" s="7">
        <f t="shared" si="274"/>
        <v>0</v>
      </c>
      <c r="EF155" s="7">
        <f t="shared" si="275"/>
        <v>0</v>
      </c>
      <c r="EG155" s="7"/>
      <c r="EH155" s="7">
        <f t="shared" si="250"/>
        <v>0</v>
      </c>
      <c r="EI155" s="7">
        <f>'Initial absorption'!$G155*EH155*$E155</f>
        <v>0</v>
      </c>
      <c r="EJ155" s="7">
        <f t="shared" si="276"/>
        <v>0</v>
      </c>
      <c r="EK155" s="7">
        <f>'Initial absorption'!$M155*EJ155*$I155</f>
        <v>0</v>
      </c>
      <c r="EL155" s="7"/>
      <c r="EM155" s="7">
        <f t="shared" si="277"/>
        <v>0</v>
      </c>
      <c r="EN155" s="7">
        <f t="shared" si="194"/>
        <v>0</v>
      </c>
      <c r="EO155" s="7">
        <f t="shared" si="231"/>
        <v>0</v>
      </c>
      <c r="EP155" s="7"/>
      <c r="EQ155" s="7">
        <f>(1 - 'Initial absorption'!$M155)*EJ155</f>
        <v>0</v>
      </c>
      <c r="ER155" s="7">
        <f t="shared" si="278"/>
        <v>0</v>
      </c>
      <c r="FB155" s="7">
        <f t="shared" si="232"/>
        <v>0</v>
      </c>
      <c r="FC155" s="7">
        <f t="shared" si="233"/>
        <v>0</v>
      </c>
      <c r="FD155" s="7">
        <f t="shared" si="209"/>
        <v>0</v>
      </c>
      <c r="FE155" s="7">
        <f t="shared" si="251"/>
        <v>0</v>
      </c>
      <c r="FF155" s="7"/>
      <c r="FG155" s="7">
        <f t="shared" si="288"/>
        <v>0</v>
      </c>
      <c r="FH155" s="7">
        <f t="shared" si="252"/>
        <v>0</v>
      </c>
      <c r="FI155" s="7">
        <f t="shared" si="234"/>
        <v>0</v>
      </c>
      <c r="FJ155" s="7">
        <f t="shared" si="253"/>
        <v>0</v>
      </c>
      <c r="FL155" s="7">
        <f t="shared" si="279"/>
        <v>0</v>
      </c>
      <c r="FM155" s="7">
        <f t="shared" si="280"/>
        <v>0</v>
      </c>
      <c r="FN155" s="7">
        <f t="shared" si="281"/>
        <v>0</v>
      </c>
      <c r="FO155" s="7"/>
      <c r="FP155" s="7">
        <f t="shared" si="254"/>
        <v>0</v>
      </c>
      <c r="FQ155" s="7">
        <f>'Initial absorption'!$G155*FP155*$E155</f>
        <v>0</v>
      </c>
      <c r="FR155" s="7">
        <f t="shared" si="282"/>
        <v>0</v>
      </c>
      <c r="FS155" s="7">
        <f>'Initial absorption'!$M155*FR155*$I155</f>
        <v>0</v>
      </c>
      <c r="FT155" s="7"/>
      <c r="FU155" s="7">
        <f t="shared" si="283"/>
        <v>0</v>
      </c>
      <c r="FV155" s="7">
        <f t="shared" si="195"/>
        <v>0</v>
      </c>
      <c r="FW155" s="7">
        <f t="shared" si="235"/>
        <v>0</v>
      </c>
      <c r="FX155" s="7"/>
      <c r="FY155" s="7">
        <f>(1 - 'Initial absorption'!$M155)*FR155</f>
        <v>0</v>
      </c>
      <c r="FZ155" s="7">
        <f t="shared" si="284"/>
        <v>0</v>
      </c>
    </row>
    <row r="156" spans="3:183" x14ac:dyDescent="0.25">
      <c r="C156">
        <v>1050</v>
      </c>
      <c r="D156">
        <f>'Input spectra'!B156</f>
        <v>0</v>
      </c>
      <c r="E156">
        <f>'Initial absorption'!I156</f>
        <v>0</v>
      </c>
      <c r="F156">
        <f>'Input spectra'!C156</f>
        <v>0</v>
      </c>
      <c r="G156">
        <f t="shared" si="255"/>
        <v>0</v>
      </c>
      <c r="H156">
        <f>'Input spectra'!D156</f>
        <v>0</v>
      </c>
      <c r="I156">
        <f>'Initial absorption'!O156</f>
        <v>0</v>
      </c>
      <c r="J156">
        <f>'Input spectra'!E156</f>
        <v>0</v>
      </c>
      <c r="K156">
        <f t="shared" si="256"/>
        <v>0</v>
      </c>
      <c r="M156">
        <f>'Reaching edge prob after ems 1'!$EZ157</f>
        <v>0.88199599623676772</v>
      </c>
      <c r="N156">
        <f>'Reaching edge prob after ems 2'!$EZ157</f>
        <v>0.88199599623676772</v>
      </c>
      <c r="O156">
        <f>1-EXP(-'Reaching edge prob after ems 1'!FC157*_k_in_ec_correction*($D156*_c1+'Input spectra'!S156))</f>
        <v>1.2019877679394719E-2</v>
      </c>
      <c r="P156">
        <f>1-EXP(-(_t-'Reaching edge prob after ems 1'!FC157)*_k_in_ec_correction*($D156*_c1+'Input spectra'!S156))</f>
        <v>1.2152334826957545E-2</v>
      </c>
      <c r="Q156">
        <f>1-EXP(-'Reaching edge prob after ems 2'!FC157*_k_in_ec_correction*($H156*_c2+'Input spectra'!S156))</f>
        <v>1.2019877679394719E-2</v>
      </c>
      <c r="R156">
        <f>1-EXP(-(_t-'Reaching edge prob after ems 2'!FC157)*_k_in_ec_correction*($H156*_c2+'Input spectra'!S156))</f>
        <v>1.2152334826957545E-2</v>
      </c>
      <c r="V156" s="7">
        <f t="shared" si="289"/>
        <v>0</v>
      </c>
      <c r="W156" s="7">
        <f t="shared" si="290"/>
        <v>0</v>
      </c>
      <c r="X156" s="7">
        <f t="shared" si="291"/>
        <v>0</v>
      </c>
      <c r="Y156" s="7">
        <f t="shared" si="292"/>
        <v>0</v>
      </c>
      <c r="Z156" s="7"/>
      <c r="AA156" s="7">
        <f t="shared" si="293"/>
        <v>0</v>
      </c>
      <c r="AB156" s="7">
        <f t="shared" si="294"/>
        <v>0</v>
      </c>
      <c r="AC156" s="7">
        <f t="shared" si="295"/>
        <v>0</v>
      </c>
      <c r="AD156" s="7">
        <f t="shared" si="296"/>
        <v>0</v>
      </c>
      <c r="AF156" s="7">
        <f t="shared" si="297"/>
        <v>0</v>
      </c>
      <c r="AG156" s="7">
        <f t="shared" si="298"/>
        <v>0</v>
      </c>
      <c r="AH156" s="7">
        <f t="shared" si="299"/>
        <v>0</v>
      </c>
      <c r="AI156" s="7"/>
      <c r="AJ156" s="7">
        <f t="shared" si="300"/>
        <v>0</v>
      </c>
      <c r="AK156" s="7">
        <f>'Initial absorption'!$G156*AJ156*$E156</f>
        <v>0</v>
      </c>
      <c r="AL156" s="7">
        <f t="shared" si="301"/>
        <v>0</v>
      </c>
      <c r="AM156" s="7">
        <f>'Initial absorption'!$M156*AL156*$I156</f>
        <v>0</v>
      </c>
      <c r="AN156" s="7"/>
      <c r="AO156" s="7">
        <f t="shared" si="302"/>
        <v>0</v>
      </c>
      <c r="AP156" s="7">
        <f t="shared" si="303"/>
        <v>0</v>
      </c>
      <c r="AQ156" s="7">
        <f t="shared" si="304"/>
        <v>0</v>
      </c>
      <c r="AR156" s="7"/>
      <c r="AS156" s="7">
        <f>(1 - 'Initial absorption'!$M156)*AL156</f>
        <v>0</v>
      </c>
      <c r="AT156" s="7">
        <f t="shared" si="260"/>
        <v>0</v>
      </c>
      <c r="BD156" s="7">
        <f t="shared" si="220"/>
        <v>0</v>
      </c>
      <c r="BE156" s="7">
        <f t="shared" si="221"/>
        <v>0</v>
      </c>
      <c r="BF156" s="7">
        <f t="shared" si="206"/>
        <v>0</v>
      </c>
      <c r="BG156" s="7">
        <f t="shared" si="239"/>
        <v>0</v>
      </c>
      <c r="BH156" s="7"/>
      <c r="BI156" s="7">
        <f t="shared" si="285"/>
        <v>0</v>
      </c>
      <c r="BJ156" s="7">
        <f t="shared" si="240"/>
        <v>0</v>
      </c>
      <c r="BK156" s="7">
        <f t="shared" si="222"/>
        <v>0</v>
      </c>
      <c r="BL156" s="7">
        <f t="shared" si="241"/>
        <v>0</v>
      </c>
      <c r="BN156" s="7">
        <f t="shared" si="261"/>
        <v>0</v>
      </c>
      <c r="BO156" s="7">
        <f t="shared" si="262"/>
        <v>0</v>
      </c>
      <c r="BP156" s="7">
        <f t="shared" si="263"/>
        <v>0</v>
      </c>
      <c r="BQ156" s="7"/>
      <c r="BR156" s="7">
        <f t="shared" si="242"/>
        <v>0</v>
      </c>
      <c r="BS156" s="7">
        <f>'Initial absorption'!$G156*BR156*$E156</f>
        <v>0</v>
      </c>
      <c r="BT156" s="7">
        <f t="shared" si="264"/>
        <v>0</v>
      </c>
      <c r="BU156" s="7">
        <f>'Initial absorption'!$M156*BT156*$I156</f>
        <v>0</v>
      </c>
      <c r="BV156" s="7"/>
      <c r="BW156" s="7">
        <f t="shared" si="265"/>
        <v>0</v>
      </c>
      <c r="BX156" s="7">
        <f t="shared" si="192"/>
        <v>0</v>
      </c>
      <c r="BY156" s="7">
        <f t="shared" si="223"/>
        <v>0</v>
      </c>
      <c r="BZ156" s="7"/>
      <c r="CA156" s="7">
        <f>(1 - 'Initial absorption'!$M156)*BT156</f>
        <v>0</v>
      </c>
      <c r="CB156" s="7">
        <f t="shared" si="266"/>
        <v>0</v>
      </c>
      <c r="CL156" s="7">
        <f t="shared" si="224"/>
        <v>0</v>
      </c>
      <c r="CM156" s="7">
        <f t="shared" si="225"/>
        <v>0</v>
      </c>
      <c r="CN156" s="7">
        <f t="shared" si="207"/>
        <v>0</v>
      </c>
      <c r="CO156" s="7">
        <f t="shared" si="243"/>
        <v>0</v>
      </c>
      <c r="CP156" s="7"/>
      <c r="CQ156" s="7">
        <f t="shared" si="286"/>
        <v>0</v>
      </c>
      <c r="CR156" s="7">
        <f t="shared" si="244"/>
        <v>0</v>
      </c>
      <c r="CS156" s="7">
        <f t="shared" si="226"/>
        <v>0</v>
      </c>
      <c r="CT156" s="7">
        <f t="shared" si="245"/>
        <v>0</v>
      </c>
      <c r="CV156" s="7">
        <f t="shared" si="267"/>
        <v>0</v>
      </c>
      <c r="CW156" s="7">
        <f t="shared" si="268"/>
        <v>0</v>
      </c>
      <c r="CX156" s="7">
        <f t="shared" si="269"/>
        <v>0</v>
      </c>
      <c r="CY156" s="7"/>
      <c r="CZ156" s="7">
        <f t="shared" si="246"/>
        <v>0</v>
      </c>
      <c r="DA156" s="7">
        <f>'Initial absorption'!$G156*CZ156*$E156</f>
        <v>0</v>
      </c>
      <c r="DB156" s="7">
        <f t="shared" si="270"/>
        <v>0</v>
      </c>
      <c r="DC156" s="7">
        <f>'Initial absorption'!$M156*DB156*$I156</f>
        <v>0</v>
      </c>
      <c r="DD156" s="7"/>
      <c r="DE156" s="7">
        <f t="shared" si="271"/>
        <v>0</v>
      </c>
      <c r="DF156" s="7">
        <f t="shared" si="193"/>
        <v>0</v>
      </c>
      <c r="DG156" s="7">
        <f t="shared" si="227"/>
        <v>0</v>
      </c>
      <c r="DH156" s="7"/>
      <c r="DI156" s="7">
        <f>(1 - 'Initial absorption'!$M156)*DB156</f>
        <v>0</v>
      </c>
      <c r="DJ156" s="7">
        <f t="shared" si="272"/>
        <v>0</v>
      </c>
      <c r="DT156" s="7">
        <f t="shared" si="228"/>
        <v>0</v>
      </c>
      <c r="DU156" s="7">
        <f t="shared" si="229"/>
        <v>0</v>
      </c>
      <c r="DV156" s="7">
        <f t="shared" si="208"/>
        <v>0</v>
      </c>
      <c r="DW156" s="7">
        <f t="shared" si="247"/>
        <v>0</v>
      </c>
      <c r="DX156" s="7"/>
      <c r="DY156" s="7">
        <f t="shared" si="287"/>
        <v>0</v>
      </c>
      <c r="DZ156" s="7">
        <f t="shared" si="248"/>
        <v>0</v>
      </c>
      <c r="EA156" s="7">
        <f t="shared" si="230"/>
        <v>0</v>
      </c>
      <c r="EB156" s="7">
        <f t="shared" si="249"/>
        <v>0</v>
      </c>
      <c r="ED156" s="7">
        <f t="shared" si="273"/>
        <v>0</v>
      </c>
      <c r="EE156" s="7">
        <f t="shared" si="274"/>
        <v>0</v>
      </c>
      <c r="EF156" s="7">
        <f t="shared" si="275"/>
        <v>0</v>
      </c>
      <c r="EG156" s="7"/>
      <c r="EH156" s="7">
        <f t="shared" si="250"/>
        <v>0</v>
      </c>
      <c r="EI156" s="7">
        <f>'Initial absorption'!$G156*EH156*$E156</f>
        <v>0</v>
      </c>
      <c r="EJ156" s="7">
        <f t="shared" si="276"/>
        <v>0</v>
      </c>
      <c r="EK156" s="7">
        <f>'Initial absorption'!$M156*EJ156*$I156</f>
        <v>0</v>
      </c>
      <c r="EL156" s="7"/>
      <c r="EM156" s="7">
        <f t="shared" si="277"/>
        <v>0</v>
      </c>
      <c r="EN156" s="7">
        <f t="shared" si="194"/>
        <v>0</v>
      </c>
      <c r="EO156" s="7">
        <f t="shared" si="231"/>
        <v>0</v>
      </c>
      <c r="EP156" s="7"/>
      <c r="EQ156" s="7">
        <f>(1 - 'Initial absorption'!$M156)*EJ156</f>
        <v>0</v>
      </c>
      <c r="ER156" s="7">
        <f t="shared" si="278"/>
        <v>0</v>
      </c>
      <c r="FB156" s="7">
        <f t="shared" si="232"/>
        <v>0</v>
      </c>
      <c r="FC156" s="7">
        <f t="shared" si="233"/>
        <v>0</v>
      </c>
      <c r="FD156" s="7">
        <f t="shared" si="209"/>
        <v>0</v>
      </c>
      <c r="FE156" s="7">
        <f t="shared" si="251"/>
        <v>0</v>
      </c>
      <c r="FF156" s="7"/>
      <c r="FG156" s="7">
        <f t="shared" si="288"/>
        <v>0</v>
      </c>
      <c r="FH156" s="7">
        <f t="shared" si="252"/>
        <v>0</v>
      </c>
      <c r="FI156" s="7">
        <f t="shared" si="234"/>
        <v>0</v>
      </c>
      <c r="FJ156" s="7">
        <f t="shared" si="253"/>
        <v>0</v>
      </c>
      <c r="FL156" s="7">
        <f t="shared" si="279"/>
        <v>0</v>
      </c>
      <c r="FM156" s="7">
        <f t="shared" si="280"/>
        <v>0</v>
      </c>
      <c r="FN156" s="7">
        <f t="shared" si="281"/>
        <v>0</v>
      </c>
      <c r="FO156" s="7"/>
      <c r="FP156" s="7">
        <f t="shared" si="254"/>
        <v>0</v>
      </c>
      <c r="FQ156" s="7">
        <f>'Initial absorption'!$G156*FP156*$E156</f>
        <v>0</v>
      </c>
      <c r="FR156" s="7">
        <f t="shared" si="282"/>
        <v>0</v>
      </c>
      <c r="FS156" s="7">
        <f>'Initial absorption'!$M156*FR156*$I156</f>
        <v>0</v>
      </c>
      <c r="FT156" s="7"/>
      <c r="FU156" s="7">
        <f t="shared" si="283"/>
        <v>0</v>
      </c>
      <c r="FV156" s="7">
        <f t="shared" si="195"/>
        <v>0</v>
      </c>
      <c r="FW156" s="7">
        <f t="shared" si="235"/>
        <v>0</v>
      </c>
      <c r="FX156" s="7"/>
      <c r="FY156" s="7">
        <f>(1 - 'Initial absorption'!$M156)*FR156</f>
        <v>0</v>
      </c>
      <c r="FZ156" s="7">
        <f t="shared" si="284"/>
        <v>0</v>
      </c>
    </row>
    <row r="157" spans="3:183" x14ac:dyDescent="0.25">
      <c r="C157">
        <v>1055</v>
      </c>
      <c r="D157">
        <f>'Input spectra'!B157</f>
        <v>0</v>
      </c>
      <c r="E157">
        <f>'Initial absorption'!I157</f>
        <v>0</v>
      </c>
      <c r="F157">
        <f>'Input spectra'!C157</f>
        <v>0</v>
      </c>
      <c r="G157">
        <f t="shared" si="255"/>
        <v>0</v>
      </c>
      <c r="H157">
        <f>'Input spectra'!D157</f>
        <v>0</v>
      </c>
      <c r="I157">
        <f>'Initial absorption'!O157</f>
        <v>0</v>
      </c>
      <c r="J157">
        <f>'Input spectra'!E157</f>
        <v>0</v>
      </c>
      <c r="K157">
        <f t="shared" si="256"/>
        <v>0</v>
      </c>
      <c r="M157">
        <f>'Reaching edge prob after ems 1'!$EZ158</f>
        <v>0.88212348055592216</v>
      </c>
      <c r="N157">
        <f>'Reaching edge prob after ems 2'!$EZ158</f>
        <v>0.88212348055592216</v>
      </c>
      <c r="O157">
        <f>1-EXP(-'Reaching edge prob after ems 1'!FC158*_k_in_ec_correction*($D157*_c1+'Input spectra'!S157))</f>
        <v>1.2005730653035229E-2</v>
      </c>
      <c r="P157">
        <f>1-EXP(-(_t-'Reaching edge prob after ems 1'!FC158)*_k_in_ec_correction*($D157*_c1+'Input spectra'!S157))</f>
        <v>1.2137874474896004E-2</v>
      </c>
      <c r="Q157">
        <f>1-EXP(-'Reaching edge prob after ems 2'!FC158*_k_in_ec_correction*($H157*_c2+'Input spectra'!S157))</f>
        <v>1.2005730653035229E-2</v>
      </c>
      <c r="R157">
        <f>1-EXP(-(_t-'Reaching edge prob after ems 2'!FC158)*_k_in_ec_correction*($H157*_c2+'Input spectra'!S157))</f>
        <v>1.2137874474896004E-2</v>
      </c>
      <c r="V157" s="7">
        <f t="shared" si="289"/>
        <v>0</v>
      </c>
      <c r="W157" s="7">
        <f t="shared" si="290"/>
        <v>0</v>
      </c>
      <c r="X157" s="7">
        <f t="shared" si="291"/>
        <v>0</v>
      </c>
      <c r="Y157" s="7">
        <f t="shared" si="292"/>
        <v>0</v>
      </c>
      <c r="Z157" s="7"/>
      <c r="AA157" s="7">
        <f t="shared" si="293"/>
        <v>0</v>
      </c>
      <c r="AB157" s="7">
        <f t="shared" si="294"/>
        <v>0</v>
      </c>
      <c r="AC157" s="7">
        <f t="shared" si="295"/>
        <v>0</v>
      </c>
      <c r="AD157" s="7">
        <f t="shared" si="296"/>
        <v>0</v>
      </c>
      <c r="AF157" s="7">
        <f t="shared" si="297"/>
        <v>0</v>
      </c>
      <c r="AG157" s="7">
        <f t="shared" si="298"/>
        <v>0</v>
      </c>
      <c r="AH157" s="7">
        <f t="shared" si="299"/>
        <v>0</v>
      </c>
      <c r="AI157" s="7"/>
      <c r="AJ157" s="7">
        <f t="shared" si="300"/>
        <v>0</v>
      </c>
      <c r="AK157" s="7">
        <f>'Initial absorption'!$G157*AJ157*$E157</f>
        <v>0</v>
      </c>
      <c r="AL157" s="7">
        <f t="shared" si="301"/>
        <v>0</v>
      </c>
      <c r="AM157" s="7">
        <f>'Initial absorption'!$M157*AL157*$I157</f>
        <v>0</v>
      </c>
      <c r="AN157" s="7"/>
      <c r="AO157" s="7">
        <f t="shared" si="302"/>
        <v>0</v>
      </c>
      <c r="AP157" s="7">
        <f t="shared" si="303"/>
        <v>0</v>
      </c>
      <c r="AQ157" s="7">
        <f t="shared" si="304"/>
        <v>0</v>
      </c>
      <c r="AR157" s="7"/>
      <c r="AS157" s="7">
        <f>(1 - 'Initial absorption'!$M157)*AL157</f>
        <v>0</v>
      </c>
      <c r="AT157" s="7">
        <f t="shared" si="260"/>
        <v>0</v>
      </c>
      <c r="BD157" s="7">
        <f t="shared" si="220"/>
        <v>0</v>
      </c>
      <c r="BE157" s="7">
        <f t="shared" si="221"/>
        <v>0</v>
      </c>
      <c r="BF157" s="7">
        <f t="shared" si="206"/>
        <v>0</v>
      </c>
      <c r="BG157" s="7">
        <f t="shared" si="239"/>
        <v>0</v>
      </c>
      <c r="BH157" s="7"/>
      <c r="BI157" s="7">
        <f t="shared" si="285"/>
        <v>0</v>
      </c>
      <c r="BJ157" s="7">
        <f t="shared" si="240"/>
        <v>0</v>
      </c>
      <c r="BK157" s="7">
        <f t="shared" si="222"/>
        <v>0</v>
      </c>
      <c r="BL157" s="7">
        <f t="shared" si="241"/>
        <v>0</v>
      </c>
      <c r="BN157" s="7">
        <f t="shared" si="261"/>
        <v>0</v>
      </c>
      <c r="BO157" s="7">
        <f t="shared" si="262"/>
        <v>0</v>
      </c>
      <c r="BP157" s="7">
        <f t="shared" si="263"/>
        <v>0</v>
      </c>
      <c r="BQ157" s="7"/>
      <c r="BR157" s="7">
        <f t="shared" si="242"/>
        <v>0</v>
      </c>
      <c r="BS157" s="7">
        <f>'Initial absorption'!$G157*BR157*$E157</f>
        <v>0</v>
      </c>
      <c r="BT157" s="7">
        <f t="shared" si="264"/>
        <v>0</v>
      </c>
      <c r="BU157" s="7">
        <f>'Initial absorption'!$M157*BT157*$I157</f>
        <v>0</v>
      </c>
      <c r="BV157" s="7"/>
      <c r="BW157" s="7">
        <f t="shared" si="265"/>
        <v>0</v>
      </c>
      <c r="BX157" s="7">
        <f t="shared" si="192"/>
        <v>0</v>
      </c>
      <c r="BY157" s="7">
        <f t="shared" si="223"/>
        <v>0</v>
      </c>
      <c r="BZ157" s="7"/>
      <c r="CA157" s="7">
        <f>(1 - 'Initial absorption'!$M157)*BT157</f>
        <v>0</v>
      </c>
      <c r="CB157" s="7">
        <f t="shared" si="266"/>
        <v>0</v>
      </c>
      <c r="CL157" s="7">
        <f t="shared" si="224"/>
        <v>0</v>
      </c>
      <c r="CM157" s="7">
        <f t="shared" si="225"/>
        <v>0</v>
      </c>
      <c r="CN157" s="7">
        <f t="shared" si="207"/>
        <v>0</v>
      </c>
      <c r="CO157" s="7">
        <f t="shared" si="243"/>
        <v>0</v>
      </c>
      <c r="CP157" s="7"/>
      <c r="CQ157" s="7">
        <f t="shared" si="286"/>
        <v>0</v>
      </c>
      <c r="CR157" s="7">
        <f t="shared" si="244"/>
        <v>0</v>
      </c>
      <c r="CS157" s="7">
        <f t="shared" si="226"/>
        <v>0</v>
      </c>
      <c r="CT157" s="7">
        <f t="shared" si="245"/>
        <v>0</v>
      </c>
      <c r="CV157" s="7">
        <f t="shared" si="267"/>
        <v>0</v>
      </c>
      <c r="CW157" s="7">
        <f t="shared" si="268"/>
        <v>0</v>
      </c>
      <c r="CX157" s="7">
        <f t="shared" si="269"/>
        <v>0</v>
      </c>
      <c r="CY157" s="7"/>
      <c r="CZ157" s="7">
        <f t="shared" si="246"/>
        <v>0</v>
      </c>
      <c r="DA157" s="7">
        <f>'Initial absorption'!$G157*CZ157*$E157</f>
        <v>0</v>
      </c>
      <c r="DB157" s="7">
        <f t="shared" si="270"/>
        <v>0</v>
      </c>
      <c r="DC157" s="7">
        <f>'Initial absorption'!$M157*DB157*$I157</f>
        <v>0</v>
      </c>
      <c r="DD157" s="7"/>
      <c r="DE157" s="7">
        <f t="shared" si="271"/>
        <v>0</v>
      </c>
      <c r="DF157" s="7">
        <f t="shared" si="193"/>
        <v>0</v>
      </c>
      <c r="DG157" s="7">
        <f t="shared" si="227"/>
        <v>0</v>
      </c>
      <c r="DH157" s="7"/>
      <c r="DI157" s="7">
        <f>(1 - 'Initial absorption'!$M157)*DB157</f>
        <v>0</v>
      </c>
      <c r="DJ157" s="7">
        <f t="shared" si="272"/>
        <v>0</v>
      </c>
      <c r="DT157" s="7">
        <f t="shared" si="228"/>
        <v>0</v>
      </c>
      <c r="DU157" s="7">
        <f t="shared" si="229"/>
        <v>0</v>
      </c>
      <c r="DV157" s="7">
        <f t="shared" si="208"/>
        <v>0</v>
      </c>
      <c r="DW157" s="7">
        <f t="shared" si="247"/>
        <v>0</v>
      </c>
      <c r="DX157" s="7"/>
      <c r="DY157" s="7">
        <f t="shared" si="287"/>
        <v>0</v>
      </c>
      <c r="DZ157" s="7">
        <f t="shared" si="248"/>
        <v>0</v>
      </c>
      <c r="EA157" s="7">
        <f t="shared" si="230"/>
        <v>0</v>
      </c>
      <c r="EB157" s="7">
        <f t="shared" si="249"/>
        <v>0</v>
      </c>
      <c r="ED157" s="7">
        <f t="shared" si="273"/>
        <v>0</v>
      </c>
      <c r="EE157" s="7">
        <f t="shared" si="274"/>
        <v>0</v>
      </c>
      <c r="EF157" s="7">
        <f t="shared" si="275"/>
        <v>0</v>
      </c>
      <c r="EG157" s="7"/>
      <c r="EH157" s="7">
        <f t="shared" si="250"/>
        <v>0</v>
      </c>
      <c r="EI157" s="7">
        <f>'Initial absorption'!$G157*EH157*$E157</f>
        <v>0</v>
      </c>
      <c r="EJ157" s="7">
        <f t="shared" si="276"/>
        <v>0</v>
      </c>
      <c r="EK157" s="7">
        <f>'Initial absorption'!$M157*EJ157*$I157</f>
        <v>0</v>
      </c>
      <c r="EL157" s="7"/>
      <c r="EM157" s="7">
        <f t="shared" si="277"/>
        <v>0</v>
      </c>
      <c r="EN157" s="7">
        <f t="shared" si="194"/>
        <v>0</v>
      </c>
      <c r="EO157" s="7">
        <f t="shared" si="231"/>
        <v>0</v>
      </c>
      <c r="EP157" s="7"/>
      <c r="EQ157" s="7">
        <f>(1 - 'Initial absorption'!$M157)*EJ157</f>
        <v>0</v>
      </c>
      <c r="ER157" s="7">
        <f t="shared" si="278"/>
        <v>0</v>
      </c>
      <c r="FB157" s="7">
        <f t="shared" si="232"/>
        <v>0</v>
      </c>
      <c r="FC157" s="7">
        <f t="shared" si="233"/>
        <v>0</v>
      </c>
      <c r="FD157" s="7">
        <f t="shared" si="209"/>
        <v>0</v>
      </c>
      <c r="FE157" s="7">
        <f t="shared" si="251"/>
        <v>0</v>
      </c>
      <c r="FF157" s="7"/>
      <c r="FG157" s="7">
        <f t="shared" si="288"/>
        <v>0</v>
      </c>
      <c r="FH157" s="7">
        <f t="shared" si="252"/>
        <v>0</v>
      </c>
      <c r="FI157" s="7">
        <f t="shared" si="234"/>
        <v>0</v>
      </c>
      <c r="FJ157" s="7">
        <f t="shared" si="253"/>
        <v>0</v>
      </c>
      <c r="FL157" s="7">
        <f t="shared" si="279"/>
        <v>0</v>
      </c>
      <c r="FM157" s="7">
        <f t="shared" si="280"/>
        <v>0</v>
      </c>
      <c r="FN157" s="7">
        <f t="shared" si="281"/>
        <v>0</v>
      </c>
      <c r="FO157" s="7"/>
      <c r="FP157" s="7">
        <f t="shared" si="254"/>
        <v>0</v>
      </c>
      <c r="FQ157" s="7">
        <f>'Initial absorption'!$G157*FP157*$E157</f>
        <v>0</v>
      </c>
      <c r="FR157" s="7">
        <f t="shared" si="282"/>
        <v>0</v>
      </c>
      <c r="FS157" s="7">
        <f>'Initial absorption'!$M157*FR157*$I157</f>
        <v>0</v>
      </c>
      <c r="FT157" s="7"/>
      <c r="FU157" s="7">
        <f t="shared" si="283"/>
        <v>0</v>
      </c>
      <c r="FV157" s="7">
        <f t="shared" si="195"/>
        <v>0</v>
      </c>
      <c r="FW157" s="7">
        <f t="shared" si="235"/>
        <v>0</v>
      </c>
      <c r="FX157" s="7"/>
      <c r="FY157" s="7">
        <f>(1 - 'Initial absorption'!$M157)*FR157</f>
        <v>0</v>
      </c>
      <c r="FZ157" s="7">
        <f t="shared" si="284"/>
        <v>0</v>
      </c>
    </row>
    <row r="158" spans="3:183" x14ac:dyDescent="0.25">
      <c r="C158">
        <v>1060</v>
      </c>
      <c r="D158">
        <f>'Input spectra'!B158</f>
        <v>0</v>
      </c>
      <c r="E158">
        <f>'Initial absorption'!I158</f>
        <v>0</v>
      </c>
      <c r="F158">
        <f>'Input spectra'!C158</f>
        <v>0</v>
      </c>
      <c r="G158">
        <f t="shared" si="255"/>
        <v>0</v>
      </c>
      <c r="H158">
        <f>'Input spectra'!D158</f>
        <v>0</v>
      </c>
      <c r="I158">
        <f>'Initial absorption'!O158</f>
        <v>0</v>
      </c>
      <c r="J158">
        <f>'Input spectra'!E158</f>
        <v>0</v>
      </c>
      <c r="K158">
        <f t="shared" si="256"/>
        <v>0</v>
      </c>
      <c r="M158">
        <f>'Reaching edge prob after ems 1'!$EZ159</f>
        <v>0.88225099352323011</v>
      </c>
      <c r="N158">
        <f>'Reaching edge prob after ems 2'!$EZ159</f>
        <v>0.88225099352323011</v>
      </c>
      <c r="O158">
        <f>1-EXP(-'Reaching edge prob after ems 1'!FC159*_k_in_ec_correction*($D158*_c1+'Input spectra'!S158))</f>
        <v>1.1991583236310444E-2</v>
      </c>
      <c r="P158">
        <f>1-EXP(-(_t-'Reaching edge prob after ems 1'!FC159)*_k_in_ec_correction*($D158*_c1+'Input spectra'!S158))</f>
        <v>1.2123414098927032E-2</v>
      </c>
      <c r="Q158">
        <f>1-EXP(-'Reaching edge prob after ems 2'!FC159*_k_in_ec_correction*($H158*_c2+'Input spectra'!S158))</f>
        <v>1.1991583236310444E-2</v>
      </c>
      <c r="R158">
        <f>1-EXP(-(_t-'Reaching edge prob after ems 2'!FC159)*_k_in_ec_correction*($H158*_c2+'Input spectra'!S158))</f>
        <v>1.2123414098927032E-2</v>
      </c>
      <c r="V158" s="7">
        <f t="shared" si="289"/>
        <v>0</v>
      </c>
      <c r="W158" s="7">
        <f t="shared" si="290"/>
        <v>0</v>
      </c>
      <c r="X158" s="7">
        <f t="shared" si="291"/>
        <v>0</v>
      </c>
      <c r="Y158" s="7">
        <f t="shared" si="292"/>
        <v>0</v>
      </c>
      <c r="Z158" s="7"/>
      <c r="AA158" s="7">
        <f t="shared" si="293"/>
        <v>0</v>
      </c>
      <c r="AB158" s="7">
        <f t="shared" si="294"/>
        <v>0</v>
      </c>
      <c r="AC158" s="7">
        <f t="shared" si="295"/>
        <v>0</v>
      </c>
      <c r="AD158" s="7">
        <f t="shared" si="296"/>
        <v>0</v>
      </c>
      <c r="AF158" s="7">
        <f t="shared" si="297"/>
        <v>0</v>
      </c>
      <c r="AG158" s="7">
        <f t="shared" si="298"/>
        <v>0</v>
      </c>
      <c r="AH158" s="7">
        <f t="shared" si="299"/>
        <v>0</v>
      </c>
      <c r="AI158" s="7"/>
      <c r="AJ158" s="7">
        <f t="shared" si="300"/>
        <v>0</v>
      </c>
      <c r="AK158" s="7">
        <f>'Initial absorption'!$G158*AJ158*$E158</f>
        <v>0</v>
      </c>
      <c r="AL158" s="7">
        <f t="shared" si="301"/>
        <v>0</v>
      </c>
      <c r="AM158" s="7">
        <f>'Initial absorption'!$M158*AL158*$I158</f>
        <v>0</v>
      </c>
      <c r="AN158" s="7"/>
      <c r="AO158" s="7">
        <f t="shared" si="302"/>
        <v>0</v>
      </c>
      <c r="AP158" s="7">
        <f t="shared" si="303"/>
        <v>0</v>
      </c>
      <c r="AQ158" s="7">
        <f t="shared" si="304"/>
        <v>0</v>
      </c>
      <c r="AR158" s="7"/>
      <c r="AS158" s="7">
        <f>(1 - 'Initial absorption'!$M158)*AL158</f>
        <v>0</v>
      </c>
      <c r="AT158" s="7">
        <f t="shared" si="260"/>
        <v>0</v>
      </c>
      <c r="BD158" s="7">
        <f t="shared" si="220"/>
        <v>0</v>
      </c>
      <c r="BE158" s="7">
        <f t="shared" si="221"/>
        <v>0</v>
      </c>
      <c r="BF158" s="7">
        <f t="shared" si="206"/>
        <v>0</v>
      </c>
      <c r="BG158" s="7">
        <f t="shared" si="239"/>
        <v>0</v>
      </c>
      <c r="BH158" s="7"/>
      <c r="BI158" s="7">
        <f t="shared" si="285"/>
        <v>0</v>
      </c>
      <c r="BJ158" s="7">
        <f t="shared" si="240"/>
        <v>0</v>
      </c>
      <c r="BK158" s="7">
        <f t="shared" si="222"/>
        <v>0</v>
      </c>
      <c r="BL158" s="7">
        <f t="shared" si="241"/>
        <v>0</v>
      </c>
      <c r="BN158" s="7">
        <f t="shared" si="261"/>
        <v>0</v>
      </c>
      <c r="BO158" s="7">
        <f t="shared" si="262"/>
        <v>0</v>
      </c>
      <c r="BP158" s="7">
        <f t="shared" si="263"/>
        <v>0</v>
      </c>
      <c r="BQ158" s="7"/>
      <c r="BR158" s="7">
        <f t="shared" si="242"/>
        <v>0</v>
      </c>
      <c r="BS158" s="7">
        <f>'Initial absorption'!$G158*BR158*$E158</f>
        <v>0</v>
      </c>
      <c r="BT158" s="7">
        <f t="shared" si="264"/>
        <v>0</v>
      </c>
      <c r="BU158" s="7">
        <f>'Initial absorption'!$M158*BT158*$I158</f>
        <v>0</v>
      </c>
      <c r="BV158" s="7"/>
      <c r="BW158" s="7">
        <f t="shared" si="265"/>
        <v>0</v>
      </c>
      <c r="BX158" s="7">
        <f t="shared" si="192"/>
        <v>0</v>
      </c>
      <c r="BY158" s="7">
        <f t="shared" si="223"/>
        <v>0</v>
      </c>
      <c r="BZ158" s="7"/>
      <c r="CA158" s="7">
        <f>(1 - 'Initial absorption'!$M158)*BT158</f>
        <v>0</v>
      </c>
      <c r="CB158" s="7">
        <f t="shared" si="266"/>
        <v>0</v>
      </c>
      <c r="CL158" s="7">
        <f t="shared" si="224"/>
        <v>0</v>
      </c>
      <c r="CM158" s="7">
        <f t="shared" si="225"/>
        <v>0</v>
      </c>
      <c r="CN158" s="7">
        <f t="shared" si="207"/>
        <v>0</v>
      </c>
      <c r="CO158" s="7">
        <f t="shared" si="243"/>
        <v>0</v>
      </c>
      <c r="CP158" s="7"/>
      <c r="CQ158" s="7">
        <f t="shared" si="286"/>
        <v>0</v>
      </c>
      <c r="CR158" s="7">
        <f t="shared" si="244"/>
        <v>0</v>
      </c>
      <c r="CS158" s="7">
        <f t="shared" si="226"/>
        <v>0</v>
      </c>
      <c r="CT158" s="7">
        <f t="shared" si="245"/>
        <v>0</v>
      </c>
      <c r="CV158" s="7">
        <f t="shared" si="267"/>
        <v>0</v>
      </c>
      <c r="CW158" s="7">
        <f t="shared" si="268"/>
        <v>0</v>
      </c>
      <c r="CX158" s="7">
        <f t="shared" si="269"/>
        <v>0</v>
      </c>
      <c r="CY158" s="7"/>
      <c r="CZ158" s="7">
        <f t="shared" si="246"/>
        <v>0</v>
      </c>
      <c r="DA158" s="7">
        <f>'Initial absorption'!$G158*CZ158*$E158</f>
        <v>0</v>
      </c>
      <c r="DB158" s="7">
        <f t="shared" si="270"/>
        <v>0</v>
      </c>
      <c r="DC158" s="7">
        <f>'Initial absorption'!$M158*DB158*$I158</f>
        <v>0</v>
      </c>
      <c r="DD158" s="7"/>
      <c r="DE158" s="7">
        <f t="shared" si="271"/>
        <v>0</v>
      </c>
      <c r="DF158" s="7">
        <f t="shared" si="193"/>
        <v>0</v>
      </c>
      <c r="DG158" s="7">
        <f t="shared" si="227"/>
        <v>0</v>
      </c>
      <c r="DH158" s="7"/>
      <c r="DI158" s="7">
        <f>(1 - 'Initial absorption'!$M158)*DB158</f>
        <v>0</v>
      </c>
      <c r="DJ158" s="7">
        <f t="shared" si="272"/>
        <v>0</v>
      </c>
      <c r="DT158" s="7">
        <f t="shared" si="228"/>
        <v>0</v>
      </c>
      <c r="DU158" s="7">
        <f t="shared" si="229"/>
        <v>0</v>
      </c>
      <c r="DV158" s="7">
        <f t="shared" si="208"/>
        <v>0</v>
      </c>
      <c r="DW158" s="7">
        <f t="shared" si="247"/>
        <v>0</v>
      </c>
      <c r="DX158" s="7"/>
      <c r="DY158" s="7">
        <f t="shared" si="287"/>
        <v>0</v>
      </c>
      <c r="DZ158" s="7">
        <f t="shared" si="248"/>
        <v>0</v>
      </c>
      <c r="EA158" s="7">
        <f t="shared" si="230"/>
        <v>0</v>
      </c>
      <c r="EB158" s="7">
        <f t="shared" si="249"/>
        <v>0</v>
      </c>
      <c r="ED158" s="7">
        <f t="shared" si="273"/>
        <v>0</v>
      </c>
      <c r="EE158" s="7">
        <f t="shared" si="274"/>
        <v>0</v>
      </c>
      <c r="EF158" s="7">
        <f t="shared" si="275"/>
        <v>0</v>
      </c>
      <c r="EG158" s="7"/>
      <c r="EH158" s="7">
        <f t="shared" si="250"/>
        <v>0</v>
      </c>
      <c r="EI158" s="7">
        <f>'Initial absorption'!$G158*EH158*$E158</f>
        <v>0</v>
      </c>
      <c r="EJ158" s="7">
        <f t="shared" si="276"/>
        <v>0</v>
      </c>
      <c r="EK158" s="7">
        <f>'Initial absorption'!$M158*EJ158*$I158</f>
        <v>0</v>
      </c>
      <c r="EL158" s="7"/>
      <c r="EM158" s="7">
        <f t="shared" si="277"/>
        <v>0</v>
      </c>
      <c r="EN158" s="7">
        <f t="shared" si="194"/>
        <v>0</v>
      </c>
      <c r="EO158" s="7">
        <f t="shared" si="231"/>
        <v>0</v>
      </c>
      <c r="EP158" s="7"/>
      <c r="EQ158" s="7">
        <f>(1 - 'Initial absorption'!$M158)*EJ158</f>
        <v>0</v>
      </c>
      <c r="ER158" s="7">
        <f t="shared" si="278"/>
        <v>0</v>
      </c>
      <c r="FB158" s="7">
        <f t="shared" si="232"/>
        <v>0</v>
      </c>
      <c r="FC158" s="7">
        <f t="shared" si="233"/>
        <v>0</v>
      </c>
      <c r="FD158" s="7">
        <f t="shared" si="209"/>
        <v>0</v>
      </c>
      <c r="FE158" s="7">
        <f t="shared" si="251"/>
        <v>0</v>
      </c>
      <c r="FF158" s="7"/>
      <c r="FG158" s="7">
        <f t="shared" si="288"/>
        <v>0</v>
      </c>
      <c r="FH158" s="7">
        <f t="shared" si="252"/>
        <v>0</v>
      </c>
      <c r="FI158" s="7">
        <f t="shared" si="234"/>
        <v>0</v>
      </c>
      <c r="FJ158" s="7">
        <f t="shared" si="253"/>
        <v>0</v>
      </c>
      <c r="FL158" s="7">
        <f t="shared" si="279"/>
        <v>0</v>
      </c>
      <c r="FM158" s="7">
        <f t="shared" si="280"/>
        <v>0</v>
      </c>
      <c r="FN158" s="7">
        <f t="shared" si="281"/>
        <v>0</v>
      </c>
      <c r="FO158" s="7"/>
      <c r="FP158" s="7">
        <f t="shared" si="254"/>
        <v>0</v>
      </c>
      <c r="FQ158" s="7">
        <f>'Initial absorption'!$G158*FP158*$E158</f>
        <v>0</v>
      </c>
      <c r="FR158" s="7">
        <f t="shared" si="282"/>
        <v>0</v>
      </c>
      <c r="FS158" s="7">
        <f>'Initial absorption'!$M158*FR158*$I158</f>
        <v>0</v>
      </c>
      <c r="FT158" s="7"/>
      <c r="FU158" s="7">
        <f t="shared" si="283"/>
        <v>0</v>
      </c>
      <c r="FV158" s="7">
        <f t="shared" si="195"/>
        <v>0</v>
      </c>
      <c r="FW158" s="7">
        <f t="shared" si="235"/>
        <v>0</v>
      </c>
      <c r="FX158" s="7"/>
      <c r="FY158" s="7">
        <f>(1 - 'Initial absorption'!$M158)*FR158</f>
        <v>0</v>
      </c>
      <c r="FZ158" s="7">
        <f t="shared" si="284"/>
        <v>0</v>
      </c>
    </row>
    <row r="159" spans="3:183" x14ac:dyDescent="0.25">
      <c r="C159">
        <v>1065</v>
      </c>
      <c r="D159">
        <f>'Input spectra'!B159</f>
        <v>0</v>
      </c>
      <c r="E159">
        <f>'Initial absorption'!I159</f>
        <v>0</v>
      </c>
      <c r="F159">
        <f>'Input spectra'!C159</f>
        <v>0</v>
      </c>
      <c r="G159">
        <f t="shared" si="255"/>
        <v>0</v>
      </c>
      <c r="H159">
        <f>'Input spectra'!D159</f>
        <v>0</v>
      </c>
      <c r="I159">
        <f>'Initial absorption'!O159</f>
        <v>0</v>
      </c>
      <c r="J159">
        <f>'Input spectra'!E159</f>
        <v>0</v>
      </c>
      <c r="K159">
        <f t="shared" si="256"/>
        <v>0</v>
      </c>
      <c r="M159">
        <f>'Reaching edge prob after ems 1'!$EZ160</f>
        <v>0.88237853514671494</v>
      </c>
      <c r="N159">
        <f>'Reaching edge prob after ems 2'!$EZ160</f>
        <v>0.88237853514671494</v>
      </c>
      <c r="O159">
        <f>1-EXP(-'Reaching edge prob after ems 1'!FC160*_k_in_ec_correction*($D159*_c1+'Input spectra'!S159))</f>
        <v>1.1977435429209593E-2</v>
      </c>
      <c r="P159">
        <f>1-EXP(-(_t-'Reaching edge prob after ems 1'!FC160)*_k_in_ec_correction*($D159*_c1+'Input spectra'!S159))</f>
        <v>1.2108953699056069E-2</v>
      </c>
      <c r="Q159">
        <f>1-EXP(-'Reaching edge prob after ems 2'!FC160*_k_in_ec_correction*($H159*_c2+'Input spectra'!S159))</f>
        <v>1.1977435429209593E-2</v>
      </c>
      <c r="R159">
        <f>1-EXP(-(_t-'Reaching edge prob after ems 2'!FC160)*_k_in_ec_correction*($H159*_c2+'Input spectra'!S159))</f>
        <v>1.2108953699056069E-2</v>
      </c>
      <c r="V159" s="7">
        <f t="shared" si="289"/>
        <v>0</v>
      </c>
      <c r="W159" s="7">
        <f t="shared" si="290"/>
        <v>0</v>
      </c>
      <c r="X159" s="7">
        <f t="shared" si="291"/>
        <v>0</v>
      </c>
      <c r="Y159" s="7">
        <f t="shared" si="292"/>
        <v>0</v>
      </c>
      <c r="Z159" s="7"/>
      <c r="AA159" s="7">
        <f t="shared" si="293"/>
        <v>0</v>
      </c>
      <c r="AB159" s="7">
        <f t="shared" si="294"/>
        <v>0</v>
      </c>
      <c r="AC159" s="7">
        <f t="shared" si="295"/>
        <v>0</v>
      </c>
      <c r="AD159" s="7">
        <f t="shared" si="296"/>
        <v>0</v>
      </c>
      <c r="AF159" s="7">
        <f t="shared" si="297"/>
        <v>0</v>
      </c>
      <c r="AG159" s="7">
        <f t="shared" si="298"/>
        <v>0</v>
      </c>
      <c r="AH159" s="7">
        <f t="shared" si="299"/>
        <v>0</v>
      </c>
      <c r="AI159" s="7"/>
      <c r="AJ159" s="7">
        <f t="shared" si="300"/>
        <v>0</v>
      </c>
      <c r="AK159" s="7">
        <f>'Initial absorption'!$G159*AJ159*$E159</f>
        <v>0</v>
      </c>
      <c r="AL159" s="7">
        <f t="shared" si="301"/>
        <v>0</v>
      </c>
      <c r="AM159" s="7">
        <f>'Initial absorption'!$M159*AL159*$I159</f>
        <v>0</v>
      </c>
      <c r="AN159" s="7"/>
      <c r="AO159" s="7">
        <f t="shared" si="302"/>
        <v>0</v>
      </c>
      <c r="AP159" s="7">
        <f t="shared" si="303"/>
        <v>0</v>
      </c>
      <c r="AQ159" s="7">
        <f t="shared" si="304"/>
        <v>0</v>
      </c>
      <c r="AR159" s="7"/>
      <c r="AS159" s="7">
        <f>(1 - 'Initial absorption'!$M159)*AL159</f>
        <v>0</v>
      </c>
      <c r="AT159" s="7">
        <f t="shared" si="260"/>
        <v>0</v>
      </c>
      <c r="BD159" s="7">
        <f t="shared" si="220"/>
        <v>0</v>
      </c>
      <c r="BE159" s="7">
        <f t="shared" si="221"/>
        <v>0</v>
      </c>
      <c r="BF159" s="7">
        <f t="shared" si="206"/>
        <v>0</v>
      </c>
      <c r="BG159" s="7">
        <f t="shared" si="239"/>
        <v>0</v>
      </c>
      <c r="BH159" s="7"/>
      <c r="BI159" s="7">
        <f t="shared" si="285"/>
        <v>0</v>
      </c>
      <c r="BJ159" s="7">
        <f t="shared" si="240"/>
        <v>0</v>
      </c>
      <c r="BK159" s="7">
        <f t="shared" si="222"/>
        <v>0</v>
      </c>
      <c r="BL159" s="7">
        <f t="shared" si="241"/>
        <v>0</v>
      </c>
      <c r="BN159" s="7">
        <f t="shared" si="261"/>
        <v>0</v>
      </c>
      <c r="BO159" s="7">
        <f t="shared" si="262"/>
        <v>0</v>
      </c>
      <c r="BP159" s="7">
        <f t="shared" si="263"/>
        <v>0</v>
      </c>
      <c r="BQ159" s="7"/>
      <c r="BR159" s="7">
        <f t="shared" si="242"/>
        <v>0</v>
      </c>
      <c r="BS159" s="7">
        <f>'Initial absorption'!$G159*BR159*$E159</f>
        <v>0</v>
      </c>
      <c r="BT159" s="7">
        <f t="shared" si="264"/>
        <v>0</v>
      </c>
      <c r="BU159" s="7">
        <f>'Initial absorption'!$M159*BT159*$I159</f>
        <v>0</v>
      </c>
      <c r="BV159" s="7"/>
      <c r="BW159" s="7">
        <f t="shared" si="265"/>
        <v>0</v>
      </c>
      <c r="BX159" s="7">
        <f t="shared" si="192"/>
        <v>0</v>
      </c>
      <c r="BY159" s="7">
        <f t="shared" si="223"/>
        <v>0</v>
      </c>
      <c r="BZ159" s="7"/>
      <c r="CA159" s="7">
        <f>(1 - 'Initial absorption'!$M159)*BT159</f>
        <v>0</v>
      </c>
      <c r="CB159" s="7">
        <f t="shared" si="266"/>
        <v>0</v>
      </c>
      <c r="CL159" s="7">
        <f t="shared" si="224"/>
        <v>0</v>
      </c>
      <c r="CM159" s="7">
        <f t="shared" si="225"/>
        <v>0</v>
      </c>
      <c r="CN159" s="7">
        <f t="shared" si="207"/>
        <v>0</v>
      </c>
      <c r="CO159" s="7">
        <f t="shared" si="243"/>
        <v>0</v>
      </c>
      <c r="CP159" s="7"/>
      <c r="CQ159" s="7">
        <f t="shared" si="286"/>
        <v>0</v>
      </c>
      <c r="CR159" s="7">
        <f t="shared" si="244"/>
        <v>0</v>
      </c>
      <c r="CS159" s="7">
        <f t="shared" si="226"/>
        <v>0</v>
      </c>
      <c r="CT159" s="7">
        <f t="shared" si="245"/>
        <v>0</v>
      </c>
      <c r="CV159" s="7">
        <f t="shared" si="267"/>
        <v>0</v>
      </c>
      <c r="CW159" s="7">
        <f t="shared" si="268"/>
        <v>0</v>
      </c>
      <c r="CX159" s="7">
        <f t="shared" si="269"/>
        <v>0</v>
      </c>
      <c r="CY159" s="7"/>
      <c r="CZ159" s="7">
        <f t="shared" si="246"/>
        <v>0</v>
      </c>
      <c r="DA159" s="7">
        <f>'Initial absorption'!$G159*CZ159*$E159</f>
        <v>0</v>
      </c>
      <c r="DB159" s="7">
        <f t="shared" si="270"/>
        <v>0</v>
      </c>
      <c r="DC159" s="7">
        <f>'Initial absorption'!$M159*DB159*$I159</f>
        <v>0</v>
      </c>
      <c r="DD159" s="7"/>
      <c r="DE159" s="7">
        <f t="shared" si="271"/>
        <v>0</v>
      </c>
      <c r="DF159" s="7">
        <f t="shared" si="193"/>
        <v>0</v>
      </c>
      <c r="DG159" s="7">
        <f t="shared" si="227"/>
        <v>0</v>
      </c>
      <c r="DH159" s="7"/>
      <c r="DI159" s="7">
        <f>(1 - 'Initial absorption'!$M159)*DB159</f>
        <v>0</v>
      </c>
      <c r="DJ159" s="7">
        <f t="shared" si="272"/>
        <v>0</v>
      </c>
      <c r="DT159" s="7">
        <f t="shared" si="228"/>
        <v>0</v>
      </c>
      <c r="DU159" s="7">
        <f t="shared" si="229"/>
        <v>0</v>
      </c>
      <c r="DV159" s="7">
        <f t="shared" si="208"/>
        <v>0</v>
      </c>
      <c r="DW159" s="7">
        <f t="shared" si="247"/>
        <v>0</v>
      </c>
      <c r="DX159" s="7"/>
      <c r="DY159" s="7">
        <f t="shared" si="287"/>
        <v>0</v>
      </c>
      <c r="DZ159" s="7">
        <f t="shared" si="248"/>
        <v>0</v>
      </c>
      <c r="EA159" s="7">
        <f t="shared" si="230"/>
        <v>0</v>
      </c>
      <c r="EB159" s="7">
        <f t="shared" si="249"/>
        <v>0</v>
      </c>
      <c r="ED159" s="7">
        <f t="shared" si="273"/>
        <v>0</v>
      </c>
      <c r="EE159" s="7">
        <f t="shared" si="274"/>
        <v>0</v>
      </c>
      <c r="EF159" s="7">
        <f t="shared" si="275"/>
        <v>0</v>
      </c>
      <c r="EG159" s="7"/>
      <c r="EH159" s="7">
        <f t="shared" si="250"/>
        <v>0</v>
      </c>
      <c r="EI159" s="7">
        <f>'Initial absorption'!$G159*EH159*$E159</f>
        <v>0</v>
      </c>
      <c r="EJ159" s="7">
        <f t="shared" si="276"/>
        <v>0</v>
      </c>
      <c r="EK159" s="7">
        <f>'Initial absorption'!$M159*EJ159*$I159</f>
        <v>0</v>
      </c>
      <c r="EL159" s="7"/>
      <c r="EM159" s="7">
        <f t="shared" si="277"/>
        <v>0</v>
      </c>
      <c r="EN159" s="7">
        <f t="shared" si="194"/>
        <v>0</v>
      </c>
      <c r="EO159" s="7">
        <f t="shared" si="231"/>
        <v>0</v>
      </c>
      <c r="EP159" s="7"/>
      <c r="EQ159" s="7">
        <f>(1 - 'Initial absorption'!$M159)*EJ159</f>
        <v>0</v>
      </c>
      <c r="ER159" s="7">
        <f t="shared" si="278"/>
        <v>0</v>
      </c>
      <c r="FB159" s="7">
        <f t="shared" si="232"/>
        <v>0</v>
      </c>
      <c r="FC159" s="7">
        <f t="shared" si="233"/>
        <v>0</v>
      </c>
      <c r="FD159" s="7">
        <f t="shared" si="209"/>
        <v>0</v>
      </c>
      <c r="FE159" s="7">
        <f t="shared" si="251"/>
        <v>0</v>
      </c>
      <c r="FF159" s="7"/>
      <c r="FG159" s="7">
        <f t="shared" si="288"/>
        <v>0</v>
      </c>
      <c r="FH159" s="7">
        <f t="shared" si="252"/>
        <v>0</v>
      </c>
      <c r="FI159" s="7">
        <f t="shared" si="234"/>
        <v>0</v>
      </c>
      <c r="FJ159" s="7">
        <f t="shared" si="253"/>
        <v>0</v>
      </c>
      <c r="FL159" s="7">
        <f t="shared" si="279"/>
        <v>0</v>
      </c>
      <c r="FM159" s="7">
        <f t="shared" si="280"/>
        <v>0</v>
      </c>
      <c r="FN159" s="7">
        <f t="shared" si="281"/>
        <v>0</v>
      </c>
      <c r="FO159" s="7"/>
      <c r="FP159" s="7">
        <f t="shared" si="254"/>
        <v>0</v>
      </c>
      <c r="FQ159" s="7">
        <f>'Initial absorption'!$G159*FP159*$E159</f>
        <v>0</v>
      </c>
      <c r="FR159" s="7">
        <f t="shared" si="282"/>
        <v>0</v>
      </c>
      <c r="FS159" s="7">
        <f>'Initial absorption'!$M159*FR159*$I159</f>
        <v>0</v>
      </c>
      <c r="FT159" s="7"/>
      <c r="FU159" s="7">
        <f t="shared" si="283"/>
        <v>0</v>
      </c>
      <c r="FV159" s="7">
        <f t="shared" si="195"/>
        <v>0</v>
      </c>
      <c r="FW159" s="7">
        <f t="shared" si="235"/>
        <v>0</v>
      </c>
      <c r="FX159" s="7"/>
      <c r="FY159" s="7">
        <f>(1 - 'Initial absorption'!$M159)*FR159</f>
        <v>0</v>
      </c>
      <c r="FZ159" s="7">
        <f t="shared" si="284"/>
        <v>0</v>
      </c>
    </row>
    <row r="160" spans="3:183" x14ac:dyDescent="0.25">
      <c r="C160">
        <v>1070</v>
      </c>
      <c r="D160">
        <f>'Input spectra'!B160</f>
        <v>0</v>
      </c>
      <c r="E160">
        <f>'Initial absorption'!I160</f>
        <v>0</v>
      </c>
      <c r="F160">
        <f>'Input spectra'!C160</f>
        <v>0</v>
      </c>
      <c r="G160">
        <f t="shared" si="255"/>
        <v>0</v>
      </c>
      <c r="H160">
        <f>'Input spectra'!D160</f>
        <v>0</v>
      </c>
      <c r="I160">
        <f>'Initial absorption'!O160</f>
        <v>0</v>
      </c>
      <c r="J160">
        <f>'Input spectra'!E160</f>
        <v>0</v>
      </c>
      <c r="K160">
        <f t="shared" si="256"/>
        <v>0</v>
      </c>
      <c r="M160">
        <f>'Reaching edge prob after ems 1'!$EZ161</f>
        <v>0.88250610543440067</v>
      </c>
      <c r="N160">
        <f>'Reaching edge prob after ems 2'!$EZ161</f>
        <v>0.88250610543440067</v>
      </c>
      <c r="O160">
        <f>1-EXP(-'Reaching edge prob after ems 1'!FC161*_k_in_ec_correction*($D160*_c1+'Input spectra'!S160))</f>
        <v>1.1963287231721464E-2</v>
      </c>
      <c r="P160">
        <f>1-EXP(-(_t-'Reaching edge prob after ems 1'!FC161)*_k_in_ec_correction*($D160*_c1+'Input spectra'!S160))</f>
        <v>1.2094493275288332E-2</v>
      </c>
      <c r="Q160">
        <f>1-EXP(-'Reaching edge prob after ems 2'!FC161*_k_in_ec_correction*($H160*_c2+'Input spectra'!S160))</f>
        <v>1.1963287231721464E-2</v>
      </c>
      <c r="R160">
        <f>1-EXP(-(_t-'Reaching edge prob after ems 2'!FC161)*_k_in_ec_correction*($H160*_c2+'Input spectra'!S160))</f>
        <v>1.2094493275288332E-2</v>
      </c>
      <c r="V160" s="7">
        <f t="shared" si="289"/>
        <v>0</v>
      </c>
      <c r="W160" s="7">
        <f t="shared" si="290"/>
        <v>0</v>
      </c>
      <c r="X160" s="7">
        <f t="shared" si="291"/>
        <v>0</v>
      </c>
      <c r="Y160" s="7">
        <f t="shared" si="292"/>
        <v>0</v>
      </c>
      <c r="Z160" s="7"/>
      <c r="AA160" s="7">
        <f t="shared" si="293"/>
        <v>0</v>
      </c>
      <c r="AB160" s="7">
        <f t="shared" si="294"/>
        <v>0</v>
      </c>
      <c r="AC160" s="7">
        <f t="shared" si="295"/>
        <v>0</v>
      </c>
      <c r="AD160" s="7">
        <f t="shared" si="296"/>
        <v>0</v>
      </c>
      <c r="AF160" s="7">
        <f t="shared" si="297"/>
        <v>0</v>
      </c>
      <c r="AG160" s="7">
        <f t="shared" si="298"/>
        <v>0</v>
      </c>
      <c r="AH160" s="7">
        <f t="shared" si="299"/>
        <v>0</v>
      </c>
      <c r="AI160" s="7"/>
      <c r="AJ160" s="7">
        <f t="shared" si="300"/>
        <v>0</v>
      </c>
      <c r="AK160" s="7">
        <f>'Initial absorption'!$G160*AJ160*$E160</f>
        <v>0</v>
      </c>
      <c r="AL160" s="7">
        <f t="shared" si="301"/>
        <v>0</v>
      </c>
      <c r="AM160" s="7">
        <f>'Initial absorption'!$M160*AL160*$I160</f>
        <v>0</v>
      </c>
      <c r="AN160" s="7"/>
      <c r="AO160" s="7">
        <f t="shared" si="302"/>
        <v>0</v>
      </c>
      <c r="AP160" s="7">
        <f t="shared" si="303"/>
        <v>0</v>
      </c>
      <c r="AQ160" s="7">
        <f t="shared" si="304"/>
        <v>0</v>
      </c>
      <c r="AR160" s="7"/>
      <c r="AS160" s="7">
        <f>(1 - 'Initial absorption'!$M160)*AL160</f>
        <v>0</v>
      </c>
      <c r="AT160" s="7">
        <f t="shared" si="260"/>
        <v>0</v>
      </c>
      <c r="BD160" s="7">
        <f t="shared" si="220"/>
        <v>0</v>
      </c>
      <c r="BE160" s="7">
        <f t="shared" si="221"/>
        <v>0</v>
      </c>
      <c r="BF160" s="7">
        <f t="shared" si="206"/>
        <v>0</v>
      </c>
      <c r="BG160" s="7">
        <f t="shared" si="239"/>
        <v>0</v>
      </c>
      <c r="BH160" s="7"/>
      <c r="BI160" s="7">
        <f t="shared" si="285"/>
        <v>0</v>
      </c>
      <c r="BJ160" s="7">
        <f t="shared" si="240"/>
        <v>0</v>
      </c>
      <c r="BK160" s="7">
        <f t="shared" si="222"/>
        <v>0</v>
      </c>
      <c r="BL160" s="7">
        <f t="shared" si="241"/>
        <v>0</v>
      </c>
      <c r="BN160" s="7">
        <f t="shared" si="261"/>
        <v>0</v>
      </c>
      <c r="BO160" s="7">
        <f t="shared" si="262"/>
        <v>0</v>
      </c>
      <c r="BP160" s="7">
        <f t="shared" si="263"/>
        <v>0</v>
      </c>
      <c r="BQ160" s="7"/>
      <c r="BR160" s="7">
        <f t="shared" si="242"/>
        <v>0</v>
      </c>
      <c r="BS160" s="7">
        <f>'Initial absorption'!$G160*BR160*$E160</f>
        <v>0</v>
      </c>
      <c r="BT160" s="7">
        <f t="shared" si="264"/>
        <v>0</v>
      </c>
      <c r="BU160" s="7">
        <f>'Initial absorption'!$M160*BT160*$I160</f>
        <v>0</v>
      </c>
      <c r="BV160" s="7"/>
      <c r="BW160" s="7">
        <f t="shared" si="265"/>
        <v>0</v>
      </c>
      <c r="BX160" s="7">
        <f t="shared" si="192"/>
        <v>0</v>
      </c>
      <c r="BY160" s="7">
        <f t="shared" si="223"/>
        <v>0</v>
      </c>
      <c r="BZ160" s="7"/>
      <c r="CA160" s="7">
        <f>(1 - 'Initial absorption'!$M160)*BT160</f>
        <v>0</v>
      </c>
      <c r="CB160" s="7">
        <f t="shared" si="266"/>
        <v>0</v>
      </c>
      <c r="CL160" s="7">
        <f t="shared" si="224"/>
        <v>0</v>
      </c>
      <c r="CM160" s="7">
        <f t="shared" si="225"/>
        <v>0</v>
      </c>
      <c r="CN160" s="7">
        <f t="shared" si="207"/>
        <v>0</v>
      </c>
      <c r="CO160" s="7">
        <f t="shared" si="243"/>
        <v>0</v>
      </c>
      <c r="CP160" s="7"/>
      <c r="CQ160" s="7">
        <f t="shared" si="286"/>
        <v>0</v>
      </c>
      <c r="CR160" s="7">
        <f t="shared" si="244"/>
        <v>0</v>
      </c>
      <c r="CS160" s="7">
        <f t="shared" si="226"/>
        <v>0</v>
      </c>
      <c r="CT160" s="7">
        <f t="shared" si="245"/>
        <v>0</v>
      </c>
      <c r="CV160" s="7">
        <f t="shared" si="267"/>
        <v>0</v>
      </c>
      <c r="CW160" s="7">
        <f t="shared" si="268"/>
        <v>0</v>
      </c>
      <c r="CX160" s="7">
        <f t="shared" si="269"/>
        <v>0</v>
      </c>
      <c r="CY160" s="7"/>
      <c r="CZ160" s="7">
        <f t="shared" si="246"/>
        <v>0</v>
      </c>
      <c r="DA160" s="7">
        <f>'Initial absorption'!$G160*CZ160*$E160</f>
        <v>0</v>
      </c>
      <c r="DB160" s="7">
        <f t="shared" si="270"/>
        <v>0</v>
      </c>
      <c r="DC160" s="7">
        <f>'Initial absorption'!$M160*DB160*$I160</f>
        <v>0</v>
      </c>
      <c r="DD160" s="7"/>
      <c r="DE160" s="7">
        <f t="shared" si="271"/>
        <v>0</v>
      </c>
      <c r="DF160" s="7">
        <f t="shared" si="193"/>
        <v>0</v>
      </c>
      <c r="DG160" s="7">
        <f t="shared" si="227"/>
        <v>0</v>
      </c>
      <c r="DH160" s="7"/>
      <c r="DI160" s="7">
        <f>(1 - 'Initial absorption'!$M160)*DB160</f>
        <v>0</v>
      </c>
      <c r="DJ160" s="7">
        <f t="shared" si="272"/>
        <v>0</v>
      </c>
      <c r="DT160" s="7">
        <f t="shared" si="228"/>
        <v>0</v>
      </c>
      <c r="DU160" s="7">
        <f t="shared" si="229"/>
        <v>0</v>
      </c>
      <c r="DV160" s="7">
        <f t="shared" si="208"/>
        <v>0</v>
      </c>
      <c r="DW160" s="7">
        <f t="shared" si="247"/>
        <v>0</v>
      </c>
      <c r="DX160" s="7"/>
      <c r="DY160" s="7">
        <f t="shared" si="287"/>
        <v>0</v>
      </c>
      <c r="DZ160" s="7">
        <f t="shared" si="248"/>
        <v>0</v>
      </c>
      <c r="EA160" s="7">
        <f t="shared" si="230"/>
        <v>0</v>
      </c>
      <c r="EB160" s="7">
        <f t="shared" si="249"/>
        <v>0</v>
      </c>
      <c r="ED160" s="7">
        <f t="shared" si="273"/>
        <v>0</v>
      </c>
      <c r="EE160" s="7">
        <f t="shared" si="274"/>
        <v>0</v>
      </c>
      <c r="EF160" s="7">
        <f t="shared" si="275"/>
        <v>0</v>
      </c>
      <c r="EG160" s="7"/>
      <c r="EH160" s="7">
        <f t="shared" si="250"/>
        <v>0</v>
      </c>
      <c r="EI160" s="7">
        <f>'Initial absorption'!$G160*EH160*$E160</f>
        <v>0</v>
      </c>
      <c r="EJ160" s="7">
        <f t="shared" si="276"/>
        <v>0</v>
      </c>
      <c r="EK160" s="7">
        <f>'Initial absorption'!$M160*EJ160*$I160</f>
        <v>0</v>
      </c>
      <c r="EL160" s="7"/>
      <c r="EM160" s="7">
        <f t="shared" si="277"/>
        <v>0</v>
      </c>
      <c r="EN160" s="7">
        <f t="shared" si="194"/>
        <v>0</v>
      </c>
      <c r="EO160" s="7">
        <f t="shared" si="231"/>
        <v>0</v>
      </c>
      <c r="EP160" s="7"/>
      <c r="EQ160" s="7">
        <f>(1 - 'Initial absorption'!$M160)*EJ160</f>
        <v>0</v>
      </c>
      <c r="ER160" s="7">
        <f t="shared" si="278"/>
        <v>0</v>
      </c>
      <c r="FB160" s="7">
        <f t="shared" si="232"/>
        <v>0</v>
      </c>
      <c r="FC160" s="7">
        <f t="shared" si="233"/>
        <v>0</v>
      </c>
      <c r="FD160" s="7">
        <f t="shared" si="209"/>
        <v>0</v>
      </c>
      <c r="FE160" s="7">
        <f t="shared" si="251"/>
        <v>0</v>
      </c>
      <c r="FF160" s="7"/>
      <c r="FG160" s="7">
        <f t="shared" si="288"/>
        <v>0</v>
      </c>
      <c r="FH160" s="7">
        <f t="shared" si="252"/>
        <v>0</v>
      </c>
      <c r="FI160" s="7">
        <f t="shared" si="234"/>
        <v>0</v>
      </c>
      <c r="FJ160" s="7">
        <f t="shared" si="253"/>
        <v>0</v>
      </c>
      <c r="FL160" s="7">
        <f t="shared" si="279"/>
        <v>0</v>
      </c>
      <c r="FM160" s="7">
        <f t="shared" si="280"/>
        <v>0</v>
      </c>
      <c r="FN160" s="7">
        <f t="shared" si="281"/>
        <v>0</v>
      </c>
      <c r="FO160" s="7"/>
      <c r="FP160" s="7">
        <f t="shared" si="254"/>
        <v>0</v>
      </c>
      <c r="FQ160" s="7">
        <f>'Initial absorption'!$G160*FP160*$E160</f>
        <v>0</v>
      </c>
      <c r="FR160" s="7">
        <f t="shared" si="282"/>
        <v>0</v>
      </c>
      <c r="FS160" s="7">
        <f>'Initial absorption'!$M160*FR160*$I160</f>
        <v>0</v>
      </c>
      <c r="FT160" s="7"/>
      <c r="FU160" s="7">
        <f t="shared" si="283"/>
        <v>0</v>
      </c>
      <c r="FV160" s="7">
        <f t="shared" si="195"/>
        <v>0</v>
      </c>
      <c r="FW160" s="7">
        <f t="shared" si="235"/>
        <v>0</v>
      </c>
      <c r="FX160" s="7"/>
      <c r="FY160" s="7">
        <f>(1 - 'Initial absorption'!$M160)*FR160</f>
        <v>0</v>
      </c>
      <c r="FZ160" s="7">
        <f t="shared" si="284"/>
        <v>0</v>
      </c>
    </row>
    <row r="161" spans="3:182" x14ac:dyDescent="0.25">
      <c r="C161">
        <v>1075</v>
      </c>
      <c r="D161">
        <f>'Input spectra'!B161</f>
        <v>0</v>
      </c>
      <c r="E161">
        <f>'Initial absorption'!I161</f>
        <v>0</v>
      </c>
      <c r="F161">
        <f>'Input spectra'!C161</f>
        <v>0</v>
      </c>
      <c r="G161">
        <f t="shared" si="255"/>
        <v>0</v>
      </c>
      <c r="H161">
        <f>'Input spectra'!D161</f>
        <v>0</v>
      </c>
      <c r="I161">
        <f>'Initial absorption'!O161</f>
        <v>0</v>
      </c>
      <c r="J161">
        <f>'Input spectra'!E161</f>
        <v>0</v>
      </c>
      <c r="K161">
        <f t="shared" si="256"/>
        <v>0</v>
      </c>
      <c r="M161">
        <f>'Reaching edge prob after ems 1'!$EZ162</f>
        <v>0.88263370439431699</v>
      </c>
      <c r="N161">
        <f>'Reaching edge prob after ems 2'!$EZ162</f>
        <v>0.88263370439431699</v>
      </c>
      <c r="O161">
        <f>1-EXP(-'Reaching edge prob after ems 1'!FC162*_k_in_ec_correction*($D161*_c1+'Input spectra'!S161))</f>
        <v>1.1949138643835067E-2</v>
      </c>
      <c r="P161">
        <f>1-EXP(-(_t-'Reaching edge prob after ems 1'!FC162)*_k_in_ec_correction*($D161*_c1+'Input spectra'!S161))</f>
        <v>1.2080032827628817E-2</v>
      </c>
      <c r="Q161">
        <f>1-EXP(-'Reaching edge prob after ems 2'!FC162*_k_in_ec_correction*($H161*_c2+'Input spectra'!S161))</f>
        <v>1.1949138643835067E-2</v>
      </c>
      <c r="R161">
        <f>1-EXP(-(_t-'Reaching edge prob after ems 2'!FC162)*_k_in_ec_correction*($H161*_c2+'Input spectra'!S161))</f>
        <v>1.2080032827628817E-2</v>
      </c>
      <c r="V161" s="7">
        <f t="shared" si="289"/>
        <v>0</v>
      </c>
      <c r="W161" s="7">
        <f t="shared" si="290"/>
        <v>0</v>
      </c>
      <c r="X161" s="7">
        <f t="shared" si="291"/>
        <v>0</v>
      </c>
      <c r="Y161" s="7">
        <f t="shared" si="292"/>
        <v>0</v>
      </c>
      <c r="Z161" s="7"/>
      <c r="AA161" s="7">
        <f t="shared" si="293"/>
        <v>0</v>
      </c>
      <c r="AB161" s="7">
        <f t="shared" si="294"/>
        <v>0</v>
      </c>
      <c r="AC161" s="7">
        <f t="shared" si="295"/>
        <v>0</v>
      </c>
      <c r="AD161" s="7">
        <f t="shared" si="296"/>
        <v>0</v>
      </c>
      <c r="AF161" s="7">
        <f t="shared" si="297"/>
        <v>0</v>
      </c>
      <c r="AG161" s="7">
        <f t="shared" si="298"/>
        <v>0</v>
      </c>
      <c r="AH161" s="7">
        <f t="shared" si="299"/>
        <v>0</v>
      </c>
      <c r="AI161" s="7"/>
      <c r="AJ161" s="7">
        <f t="shared" si="300"/>
        <v>0</v>
      </c>
      <c r="AK161" s="7">
        <f>'Initial absorption'!$G161*AJ161*$E161</f>
        <v>0</v>
      </c>
      <c r="AL161" s="7">
        <f t="shared" si="301"/>
        <v>0</v>
      </c>
      <c r="AM161" s="7">
        <f>'Initial absorption'!$M161*AL161*$I161</f>
        <v>0</v>
      </c>
      <c r="AN161" s="7"/>
      <c r="AO161" s="7">
        <f t="shared" si="302"/>
        <v>0</v>
      </c>
      <c r="AP161" s="7">
        <f t="shared" si="303"/>
        <v>0</v>
      </c>
      <c r="AQ161" s="7">
        <f t="shared" si="304"/>
        <v>0</v>
      </c>
      <c r="AR161" s="7"/>
      <c r="AS161" s="7">
        <f>(1 - 'Initial absorption'!$M161)*AL161</f>
        <v>0</v>
      </c>
      <c r="AT161" s="7">
        <f t="shared" si="260"/>
        <v>0</v>
      </c>
      <c r="BD161" s="7">
        <f t="shared" si="220"/>
        <v>0</v>
      </c>
      <c r="BE161" s="7">
        <f t="shared" si="221"/>
        <v>0</v>
      </c>
      <c r="BF161" s="7">
        <f t="shared" si="206"/>
        <v>0</v>
      </c>
      <c r="BG161" s="7">
        <f t="shared" si="239"/>
        <v>0</v>
      </c>
      <c r="BH161" s="7"/>
      <c r="BI161" s="7">
        <f t="shared" si="285"/>
        <v>0</v>
      </c>
      <c r="BJ161" s="7">
        <f t="shared" si="240"/>
        <v>0</v>
      </c>
      <c r="BK161" s="7">
        <f t="shared" si="222"/>
        <v>0</v>
      </c>
      <c r="BL161" s="7">
        <f t="shared" si="241"/>
        <v>0</v>
      </c>
      <c r="BN161" s="7">
        <f t="shared" si="261"/>
        <v>0</v>
      </c>
      <c r="BO161" s="7">
        <f t="shared" si="262"/>
        <v>0</v>
      </c>
      <c r="BP161" s="7">
        <f t="shared" si="263"/>
        <v>0</v>
      </c>
      <c r="BQ161" s="7"/>
      <c r="BR161" s="7">
        <f t="shared" si="242"/>
        <v>0</v>
      </c>
      <c r="BS161" s="7">
        <f>'Initial absorption'!$G161*BR161*$E161</f>
        <v>0</v>
      </c>
      <c r="BT161" s="7">
        <f t="shared" si="264"/>
        <v>0</v>
      </c>
      <c r="BU161" s="7">
        <f>'Initial absorption'!$M161*BT161*$I161</f>
        <v>0</v>
      </c>
      <c r="BV161" s="7"/>
      <c r="BW161" s="7">
        <f t="shared" si="265"/>
        <v>0</v>
      </c>
      <c r="BX161" s="7">
        <f t="shared" ref="BX161:BX224" si="305">BJ161*$R161*$I161</f>
        <v>0</v>
      </c>
      <c r="BY161" s="7">
        <f t="shared" si="223"/>
        <v>0</v>
      </c>
      <c r="BZ161" s="7"/>
      <c r="CA161" s="7">
        <f>(1 - 'Initial absorption'!$M161)*BT161</f>
        <v>0</v>
      </c>
      <c r="CB161" s="7">
        <f t="shared" si="266"/>
        <v>0</v>
      </c>
      <c r="CL161" s="7">
        <f t="shared" si="224"/>
        <v>0</v>
      </c>
      <c r="CM161" s="7">
        <f t="shared" si="225"/>
        <v>0</v>
      </c>
      <c r="CN161" s="7">
        <f t="shared" si="207"/>
        <v>0</v>
      </c>
      <c r="CO161" s="7">
        <f t="shared" si="243"/>
        <v>0</v>
      </c>
      <c r="CP161" s="7"/>
      <c r="CQ161" s="7">
        <f t="shared" si="286"/>
        <v>0</v>
      </c>
      <c r="CR161" s="7">
        <f t="shared" si="244"/>
        <v>0</v>
      </c>
      <c r="CS161" s="7">
        <f t="shared" si="226"/>
        <v>0</v>
      </c>
      <c r="CT161" s="7">
        <f t="shared" si="245"/>
        <v>0</v>
      </c>
      <c r="CV161" s="7">
        <f t="shared" si="267"/>
        <v>0</v>
      </c>
      <c r="CW161" s="7">
        <f t="shared" si="268"/>
        <v>0</v>
      </c>
      <c r="CX161" s="7">
        <f t="shared" si="269"/>
        <v>0</v>
      </c>
      <c r="CY161" s="7"/>
      <c r="CZ161" s="7">
        <f t="shared" si="246"/>
        <v>0</v>
      </c>
      <c r="DA161" s="7">
        <f>'Initial absorption'!$G161*CZ161*$E161</f>
        <v>0</v>
      </c>
      <c r="DB161" s="7">
        <f t="shared" si="270"/>
        <v>0</v>
      </c>
      <c r="DC161" s="7">
        <f>'Initial absorption'!$M161*DB161*$I161</f>
        <v>0</v>
      </c>
      <c r="DD161" s="7"/>
      <c r="DE161" s="7">
        <f t="shared" si="271"/>
        <v>0</v>
      </c>
      <c r="DF161" s="7">
        <f t="shared" ref="DF161:DF224" si="306">CR161*$R161*$I161</f>
        <v>0</v>
      </c>
      <c r="DG161" s="7">
        <f t="shared" si="227"/>
        <v>0</v>
      </c>
      <c r="DH161" s="7"/>
      <c r="DI161" s="7">
        <f>(1 - 'Initial absorption'!$M161)*DB161</f>
        <v>0</v>
      </c>
      <c r="DJ161" s="7">
        <f t="shared" si="272"/>
        <v>0</v>
      </c>
      <c r="DT161" s="7">
        <f t="shared" si="228"/>
        <v>0</v>
      </c>
      <c r="DU161" s="7">
        <f t="shared" si="229"/>
        <v>0</v>
      </c>
      <c r="DV161" s="7">
        <f t="shared" si="208"/>
        <v>0</v>
      </c>
      <c r="DW161" s="7">
        <f t="shared" si="247"/>
        <v>0</v>
      </c>
      <c r="DX161" s="7"/>
      <c r="DY161" s="7">
        <f t="shared" si="287"/>
        <v>0</v>
      </c>
      <c r="DZ161" s="7">
        <f t="shared" si="248"/>
        <v>0</v>
      </c>
      <c r="EA161" s="7">
        <f t="shared" si="230"/>
        <v>0</v>
      </c>
      <c r="EB161" s="7">
        <f t="shared" si="249"/>
        <v>0</v>
      </c>
      <c r="ED161" s="7">
        <f t="shared" si="273"/>
        <v>0</v>
      </c>
      <c r="EE161" s="7">
        <f t="shared" si="274"/>
        <v>0</v>
      </c>
      <c r="EF161" s="7">
        <f t="shared" si="275"/>
        <v>0</v>
      </c>
      <c r="EG161" s="7"/>
      <c r="EH161" s="7">
        <f t="shared" si="250"/>
        <v>0</v>
      </c>
      <c r="EI161" s="7">
        <f>'Initial absorption'!$G161*EH161*$E161</f>
        <v>0</v>
      </c>
      <c r="EJ161" s="7">
        <f t="shared" si="276"/>
        <v>0</v>
      </c>
      <c r="EK161" s="7">
        <f>'Initial absorption'!$M161*EJ161*$I161</f>
        <v>0</v>
      </c>
      <c r="EL161" s="7"/>
      <c r="EM161" s="7">
        <f t="shared" si="277"/>
        <v>0</v>
      </c>
      <c r="EN161" s="7">
        <f t="shared" ref="EN161:EN224" si="307">DZ161*$R161*$I161</f>
        <v>0</v>
      </c>
      <c r="EO161" s="7">
        <f t="shared" si="231"/>
        <v>0</v>
      </c>
      <c r="EP161" s="7"/>
      <c r="EQ161" s="7">
        <f>(1 - 'Initial absorption'!$M161)*EJ161</f>
        <v>0</v>
      </c>
      <c r="ER161" s="7">
        <f t="shared" si="278"/>
        <v>0</v>
      </c>
      <c r="FB161" s="7">
        <f t="shared" si="232"/>
        <v>0</v>
      </c>
      <c r="FC161" s="7">
        <f t="shared" si="233"/>
        <v>0</v>
      </c>
      <c r="FD161" s="7">
        <f t="shared" si="209"/>
        <v>0</v>
      </c>
      <c r="FE161" s="7">
        <f t="shared" si="251"/>
        <v>0</v>
      </c>
      <c r="FF161" s="7"/>
      <c r="FG161" s="7">
        <f t="shared" si="288"/>
        <v>0</v>
      </c>
      <c r="FH161" s="7">
        <f t="shared" si="252"/>
        <v>0</v>
      </c>
      <c r="FI161" s="7">
        <f t="shared" si="234"/>
        <v>0</v>
      </c>
      <c r="FJ161" s="7">
        <f t="shared" si="253"/>
        <v>0</v>
      </c>
      <c r="FL161" s="7">
        <f t="shared" si="279"/>
        <v>0</v>
      </c>
      <c r="FM161" s="7">
        <f t="shared" si="280"/>
        <v>0</v>
      </c>
      <c r="FN161" s="7">
        <f t="shared" si="281"/>
        <v>0</v>
      </c>
      <c r="FO161" s="7"/>
      <c r="FP161" s="7">
        <f t="shared" si="254"/>
        <v>0</v>
      </c>
      <c r="FQ161" s="7">
        <f>'Initial absorption'!$G161*FP161*$E161</f>
        <v>0</v>
      </c>
      <c r="FR161" s="7">
        <f t="shared" si="282"/>
        <v>0</v>
      </c>
      <c r="FS161" s="7">
        <f>'Initial absorption'!$M161*FR161*$I161</f>
        <v>0</v>
      </c>
      <c r="FT161" s="7"/>
      <c r="FU161" s="7">
        <f t="shared" si="283"/>
        <v>0</v>
      </c>
      <c r="FV161" s="7">
        <f t="shared" ref="FV161:FV224" si="308">FH161*$R161*$I161</f>
        <v>0</v>
      </c>
      <c r="FW161" s="7">
        <f t="shared" si="235"/>
        <v>0</v>
      </c>
      <c r="FX161" s="7"/>
      <c r="FY161" s="7">
        <f>(1 - 'Initial absorption'!$M161)*FR161</f>
        <v>0</v>
      </c>
      <c r="FZ161" s="7">
        <f t="shared" si="284"/>
        <v>0</v>
      </c>
    </row>
    <row r="162" spans="3:182" x14ac:dyDescent="0.25">
      <c r="C162">
        <v>1080</v>
      </c>
      <c r="D162">
        <f>'Input spectra'!B162</f>
        <v>0</v>
      </c>
      <c r="E162">
        <f>'Initial absorption'!I162</f>
        <v>0</v>
      </c>
      <c r="F162">
        <f>'Input spectra'!C162</f>
        <v>0</v>
      </c>
      <c r="G162">
        <f t="shared" si="255"/>
        <v>0</v>
      </c>
      <c r="H162">
        <f>'Input spectra'!D162</f>
        <v>0</v>
      </c>
      <c r="I162">
        <f>'Initial absorption'!O162</f>
        <v>0</v>
      </c>
      <c r="J162">
        <f>'Input spectra'!E162</f>
        <v>0</v>
      </c>
      <c r="K162">
        <f t="shared" si="256"/>
        <v>0</v>
      </c>
      <c r="M162">
        <f>'Reaching edge prob after ems 1'!$EZ163</f>
        <v>0.88276133203449292</v>
      </c>
      <c r="N162">
        <f>'Reaching edge prob after ems 2'!$EZ163</f>
        <v>0.88276133203449292</v>
      </c>
      <c r="O162">
        <f>1-EXP(-'Reaching edge prob after ems 1'!FC163*_k_in_ec_correction*($D162*_c1+'Input spectra'!S162))</f>
        <v>1.1934989665539519E-2</v>
      </c>
      <c r="P162">
        <f>1-EXP(-(_t-'Reaching edge prob after ems 1'!FC163)*_k_in_ec_correction*($D162*_c1+'Input spectra'!S162))</f>
        <v>1.2065572356082854E-2</v>
      </c>
      <c r="Q162">
        <f>1-EXP(-'Reaching edge prob after ems 2'!FC163*_k_in_ec_correction*($H162*_c2+'Input spectra'!S162))</f>
        <v>1.1934989665539519E-2</v>
      </c>
      <c r="R162">
        <f>1-EXP(-(_t-'Reaching edge prob after ems 2'!FC163)*_k_in_ec_correction*($H162*_c2+'Input spectra'!S162))</f>
        <v>1.2065572356082854E-2</v>
      </c>
      <c r="V162" s="7">
        <f t="shared" si="289"/>
        <v>0</v>
      </c>
      <c r="W162" s="7">
        <f t="shared" si="290"/>
        <v>0</v>
      </c>
      <c r="X162" s="7">
        <f t="shared" si="291"/>
        <v>0</v>
      </c>
      <c r="Y162" s="7">
        <f t="shared" si="292"/>
        <v>0</v>
      </c>
      <c r="Z162" s="7"/>
      <c r="AA162" s="7">
        <f t="shared" si="293"/>
        <v>0</v>
      </c>
      <c r="AB162" s="7">
        <f t="shared" si="294"/>
        <v>0</v>
      </c>
      <c r="AC162" s="7">
        <f t="shared" si="295"/>
        <v>0</v>
      </c>
      <c r="AD162" s="7">
        <f t="shared" si="296"/>
        <v>0</v>
      </c>
      <c r="AF162" s="7">
        <f t="shared" si="297"/>
        <v>0</v>
      </c>
      <c r="AG162" s="7">
        <f t="shared" si="298"/>
        <v>0</v>
      </c>
      <c r="AH162" s="7">
        <f t="shared" si="299"/>
        <v>0</v>
      </c>
      <c r="AI162" s="7"/>
      <c r="AJ162" s="7">
        <f t="shared" si="300"/>
        <v>0</v>
      </c>
      <c r="AK162" s="7">
        <f>'Initial absorption'!$G162*AJ162*$E162</f>
        <v>0</v>
      </c>
      <c r="AL162" s="7">
        <f t="shared" si="301"/>
        <v>0</v>
      </c>
      <c r="AM162" s="7">
        <f>'Initial absorption'!$M162*AL162*$I162</f>
        <v>0</v>
      </c>
      <c r="AN162" s="7"/>
      <c r="AO162" s="7">
        <f t="shared" si="302"/>
        <v>0</v>
      </c>
      <c r="AP162" s="7">
        <f t="shared" si="303"/>
        <v>0</v>
      </c>
      <c r="AQ162" s="7">
        <f t="shared" si="304"/>
        <v>0</v>
      </c>
      <c r="AR162" s="7"/>
      <c r="AS162" s="7">
        <f>(1 - 'Initial absorption'!$M162)*AL162</f>
        <v>0</v>
      </c>
      <c r="AT162" s="7">
        <f t="shared" si="260"/>
        <v>0</v>
      </c>
      <c r="BD162" s="7">
        <f t="shared" si="220"/>
        <v>0</v>
      </c>
      <c r="BE162" s="7">
        <f t="shared" si="221"/>
        <v>0</v>
      </c>
      <c r="BF162" s="7">
        <f t="shared" si="206"/>
        <v>0</v>
      </c>
      <c r="BG162" s="7">
        <f t="shared" si="239"/>
        <v>0</v>
      </c>
      <c r="BH162" s="7"/>
      <c r="BI162" s="7">
        <f t="shared" si="285"/>
        <v>0</v>
      </c>
      <c r="BJ162" s="7">
        <f t="shared" si="240"/>
        <v>0</v>
      </c>
      <c r="BK162" s="7">
        <f t="shared" si="222"/>
        <v>0</v>
      </c>
      <c r="BL162" s="7">
        <f t="shared" si="241"/>
        <v>0</v>
      </c>
      <c r="BN162" s="7">
        <f t="shared" si="261"/>
        <v>0</v>
      </c>
      <c r="BO162" s="7">
        <f t="shared" si="262"/>
        <v>0</v>
      </c>
      <c r="BP162" s="7">
        <f t="shared" si="263"/>
        <v>0</v>
      </c>
      <c r="BQ162" s="7"/>
      <c r="BR162" s="7">
        <f t="shared" si="242"/>
        <v>0</v>
      </c>
      <c r="BS162" s="7">
        <f>'Initial absorption'!$G162*BR162*$E162</f>
        <v>0</v>
      </c>
      <c r="BT162" s="7">
        <f t="shared" si="264"/>
        <v>0</v>
      </c>
      <c r="BU162" s="7">
        <f>'Initial absorption'!$M162*BT162*$I162</f>
        <v>0</v>
      </c>
      <c r="BV162" s="7"/>
      <c r="BW162" s="7">
        <f t="shared" si="265"/>
        <v>0</v>
      </c>
      <c r="BX162" s="7">
        <f t="shared" si="305"/>
        <v>0</v>
      </c>
      <c r="BY162" s="7">
        <f t="shared" si="223"/>
        <v>0</v>
      </c>
      <c r="BZ162" s="7"/>
      <c r="CA162" s="7">
        <f>(1 - 'Initial absorption'!$M162)*BT162</f>
        <v>0</v>
      </c>
      <c r="CB162" s="7">
        <f t="shared" si="266"/>
        <v>0</v>
      </c>
      <c r="CL162" s="7">
        <f t="shared" si="224"/>
        <v>0</v>
      </c>
      <c r="CM162" s="7">
        <f t="shared" si="225"/>
        <v>0</v>
      </c>
      <c r="CN162" s="7">
        <f t="shared" si="207"/>
        <v>0</v>
      </c>
      <c r="CO162" s="7">
        <f t="shared" si="243"/>
        <v>0</v>
      </c>
      <c r="CP162" s="7"/>
      <c r="CQ162" s="7">
        <f t="shared" si="286"/>
        <v>0</v>
      </c>
      <c r="CR162" s="7">
        <f t="shared" si="244"/>
        <v>0</v>
      </c>
      <c r="CS162" s="7">
        <f t="shared" si="226"/>
        <v>0</v>
      </c>
      <c r="CT162" s="7">
        <f t="shared" si="245"/>
        <v>0</v>
      </c>
      <c r="CV162" s="7">
        <f t="shared" si="267"/>
        <v>0</v>
      </c>
      <c r="CW162" s="7">
        <f t="shared" si="268"/>
        <v>0</v>
      </c>
      <c r="CX162" s="7">
        <f t="shared" si="269"/>
        <v>0</v>
      </c>
      <c r="CY162" s="7"/>
      <c r="CZ162" s="7">
        <f t="shared" si="246"/>
        <v>0</v>
      </c>
      <c r="DA162" s="7">
        <f>'Initial absorption'!$G162*CZ162*$E162</f>
        <v>0</v>
      </c>
      <c r="DB162" s="7">
        <f t="shared" si="270"/>
        <v>0</v>
      </c>
      <c r="DC162" s="7">
        <f>'Initial absorption'!$M162*DB162*$I162</f>
        <v>0</v>
      </c>
      <c r="DD162" s="7"/>
      <c r="DE162" s="7">
        <f t="shared" si="271"/>
        <v>0</v>
      </c>
      <c r="DF162" s="7">
        <f t="shared" si="306"/>
        <v>0</v>
      </c>
      <c r="DG162" s="7">
        <f t="shared" si="227"/>
        <v>0</v>
      </c>
      <c r="DH162" s="7"/>
      <c r="DI162" s="7">
        <f>(1 - 'Initial absorption'!$M162)*DB162</f>
        <v>0</v>
      </c>
      <c r="DJ162" s="7">
        <f t="shared" si="272"/>
        <v>0</v>
      </c>
      <c r="DT162" s="7">
        <f t="shared" si="228"/>
        <v>0</v>
      </c>
      <c r="DU162" s="7">
        <f t="shared" si="229"/>
        <v>0</v>
      </c>
      <c r="DV162" s="7">
        <f t="shared" si="208"/>
        <v>0</v>
      </c>
      <c r="DW162" s="7">
        <f t="shared" si="247"/>
        <v>0</v>
      </c>
      <c r="DX162" s="7"/>
      <c r="DY162" s="7">
        <f t="shared" si="287"/>
        <v>0</v>
      </c>
      <c r="DZ162" s="7">
        <f t="shared" si="248"/>
        <v>0</v>
      </c>
      <c r="EA162" s="7">
        <f t="shared" si="230"/>
        <v>0</v>
      </c>
      <c r="EB162" s="7">
        <f t="shared" si="249"/>
        <v>0</v>
      </c>
      <c r="ED162" s="7">
        <f t="shared" si="273"/>
        <v>0</v>
      </c>
      <c r="EE162" s="7">
        <f t="shared" si="274"/>
        <v>0</v>
      </c>
      <c r="EF162" s="7">
        <f t="shared" si="275"/>
        <v>0</v>
      </c>
      <c r="EG162" s="7"/>
      <c r="EH162" s="7">
        <f t="shared" si="250"/>
        <v>0</v>
      </c>
      <c r="EI162" s="7">
        <f>'Initial absorption'!$G162*EH162*$E162</f>
        <v>0</v>
      </c>
      <c r="EJ162" s="7">
        <f t="shared" si="276"/>
        <v>0</v>
      </c>
      <c r="EK162" s="7">
        <f>'Initial absorption'!$M162*EJ162*$I162</f>
        <v>0</v>
      </c>
      <c r="EL162" s="7"/>
      <c r="EM162" s="7">
        <f t="shared" si="277"/>
        <v>0</v>
      </c>
      <c r="EN162" s="7">
        <f t="shared" si="307"/>
        <v>0</v>
      </c>
      <c r="EO162" s="7">
        <f t="shared" si="231"/>
        <v>0</v>
      </c>
      <c r="EP162" s="7"/>
      <c r="EQ162" s="7">
        <f>(1 - 'Initial absorption'!$M162)*EJ162</f>
        <v>0</v>
      </c>
      <c r="ER162" s="7">
        <f t="shared" si="278"/>
        <v>0</v>
      </c>
      <c r="FB162" s="7">
        <f t="shared" si="232"/>
        <v>0</v>
      </c>
      <c r="FC162" s="7">
        <f t="shared" si="233"/>
        <v>0</v>
      </c>
      <c r="FD162" s="7">
        <f t="shared" si="209"/>
        <v>0</v>
      </c>
      <c r="FE162" s="7">
        <f t="shared" si="251"/>
        <v>0</v>
      </c>
      <c r="FF162" s="7"/>
      <c r="FG162" s="7">
        <f t="shared" si="288"/>
        <v>0</v>
      </c>
      <c r="FH162" s="7">
        <f t="shared" si="252"/>
        <v>0</v>
      </c>
      <c r="FI162" s="7">
        <f t="shared" si="234"/>
        <v>0</v>
      </c>
      <c r="FJ162" s="7">
        <f t="shared" si="253"/>
        <v>0</v>
      </c>
      <c r="FL162" s="7">
        <f t="shared" si="279"/>
        <v>0</v>
      </c>
      <c r="FM162" s="7">
        <f t="shared" si="280"/>
        <v>0</v>
      </c>
      <c r="FN162" s="7">
        <f t="shared" si="281"/>
        <v>0</v>
      </c>
      <c r="FO162" s="7"/>
      <c r="FP162" s="7">
        <f t="shared" si="254"/>
        <v>0</v>
      </c>
      <c r="FQ162" s="7">
        <f>'Initial absorption'!$G162*FP162*$E162</f>
        <v>0</v>
      </c>
      <c r="FR162" s="7">
        <f t="shared" si="282"/>
        <v>0</v>
      </c>
      <c r="FS162" s="7">
        <f>'Initial absorption'!$M162*FR162*$I162</f>
        <v>0</v>
      </c>
      <c r="FT162" s="7"/>
      <c r="FU162" s="7">
        <f t="shared" si="283"/>
        <v>0</v>
      </c>
      <c r="FV162" s="7">
        <f t="shared" si="308"/>
        <v>0</v>
      </c>
      <c r="FW162" s="7">
        <f t="shared" si="235"/>
        <v>0</v>
      </c>
      <c r="FX162" s="7"/>
      <c r="FY162" s="7">
        <f>(1 - 'Initial absorption'!$M162)*FR162</f>
        <v>0</v>
      </c>
      <c r="FZ162" s="7">
        <f t="shared" si="284"/>
        <v>0</v>
      </c>
    </row>
    <row r="163" spans="3:182" x14ac:dyDescent="0.25">
      <c r="C163">
        <v>1085</v>
      </c>
      <c r="D163">
        <f>'Input spectra'!B163</f>
        <v>0</v>
      </c>
      <c r="E163">
        <f>'Initial absorption'!I163</f>
        <v>0</v>
      </c>
      <c r="F163">
        <f>'Input spectra'!C163</f>
        <v>0</v>
      </c>
      <c r="G163">
        <f t="shared" si="255"/>
        <v>0</v>
      </c>
      <c r="H163">
        <f>'Input spectra'!D163</f>
        <v>0</v>
      </c>
      <c r="I163">
        <f>'Initial absorption'!O163</f>
        <v>0</v>
      </c>
      <c r="J163">
        <f>'Input spectra'!E163</f>
        <v>0</v>
      </c>
      <c r="K163">
        <f t="shared" si="256"/>
        <v>0</v>
      </c>
      <c r="M163">
        <f>'Reaching edge prob after ems 1'!$EZ164</f>
        <v>0.88288898836296181</v>
      </c>
      <c r="N163">
        <f>'Reaching edge prob after ems 2'!$EZ164</f>
        <v>0.88288898836296181</v>
      </c>
      <c r="O163">
        <f>1-EXP(-'Reaching edge prob after ems 1'!FC164*_k_in_ec_correction*($D163*_c1+'Input spectra'!S163))</f>
        <v>1.1920840296823831E-2</v>
      </c>
      <c r="P163">
        <f>1-EXP(-(_t-'Reaching edge prob after ems 1'!FC164)*_k_in_ec_correction*($D163*_c1+'Input spectra'!S163))</f>
        <v>1.205111186065555E-2</v>
      </c>
      <c r="Q163">
        <f>1-EXP(-'Reaching edge prob after ems 2'!FC164*_k_in_ec_correction*($H163*_c2+'Input spectra'!S163))</f>
        <v>1.1920840296823831E-2</v>
      </c>
      <c r="R163">
        <f>1-EXP(-(_t-'Reaching edge prob after ems 2'!FC164)*_k_in_ec_correction*($H163*_c2+'Input spectra'!S163))</f>
        <v>1.205111186065555E-2</v>
      </c>
      <c r="V163" s="7">
        <f t="shared" si="289"/>
        <v>0</v>
      </c>
      <c r="W163" s="7">
        <f t="shared" si="290"/>
        <v>0</v>
      </c>
      <c r="X163" s="7">
        <f t="shared" si="291"/>
        <v>0</v>
      </c>
      <c r="Y163" s="7">
        <f t="shared" si="292"/>
        <v>0</v>
      </c>
      <c r="Z163" s="7"/>
      <c r="AA163" s="7">
        <f t="shared" si="293"/>
        <v>0</v>
      </c>
      <c r="AB163" s="7">
        <f t="shared" si="294"/>
        <v>0</v>
      </c>
      <c r="AC163" s="7">
        <f t="shared" si="295"/>
        <v>0</v>
      </c>
      <c r="AD163" s="7">
        <f t="shared" si="296"/>
        <v>0</v>
      </c>
      <c r="AF163" s="7">
        <f t="shared" si="297"/>
        <v>0</v>
      </c>
      <c r="AG163" s="7">
        <f t="shared" si="298"/>
        <v>0</v>
      </c>
      <c r="AH163" s="7">
        <f t="shared" si="299"/>
        <v>0</v>
      </c>
      <c r="AI163" s="7"/>
      <c r="AJ163" s="7">
        <f t="shared" si="300"/>
        <v>0</v>
      </c>
      <c r="AK163" s="7">
        <f>'Initial absorption'!$G163*AJ163*$E163</f>
        <v>0</v>
      </c>
      <c r="AL163" s="7">
        <f t="shared" si="301"/>
        <v>0</v>
      </c>
      <c r="AM163" s="7">
        <f>'Initial absorption'!$M163*AL163*$I163</f>
        <v>0</v>
      </c>
      <c r="AN163" s="7"/>
      <c r="AO163" s="7">
        <f t="shared" si="302"/>
        <v>0</v>
      </c>
      <c r="AP163" s="7">
        <f t="shared" si="303"/>
        <v>0</v>
      </c>
      <c r="AQ163" s="7">
        <f t="shared" si="304"/>
        <v>0</v>
      </c>
      <c r="AR163" s="7"/>
      <c r="AS163" s="7">
        <f>(1 - 'Initial absorption'!$M163)*AL163</f>
        <v>0</v>
      </c>
      <c r="AT163" s="7">
        <f t="shared" si="260"/>
        <v>0</v>
      </c>
      <c r="BD163" s="7">
        <f t="shared" si="220"/>
        <v>0</v>
      </c>
      <c r="BE163" s="7">
        <f t="shared" si="221"/>
        <v>0</v>
      </c>
      <c r="BF163" s="7">
        <f t="shared" si="206"/>
        <v>0</v>
      </c>
      <c r="BG163" s="7">
        <f t="shared" si="239"/>
        <v>0</v>
      </c>
      <c r="BH163" s="7"/>
      <c r="BI163" s="7">
        <f t="shared" si="285"/>
        <v>0</v>
      </c>
      <c r="BJ163" s="7">
        <f t="shared" si="240"/>
        <v>0</v>
      </c>
      <c r="BK163" s="7">
        <f t="shared" si="222"/>
        <v>0</v>
      </c>
      <c r="BL163" s="7">
        <f t="shared" si="241"/>
        <v>0</v>
      </c>
      <c r="BN163" s="7">
        <f t="shared" si="261"/>
        <v>0</v>
      </c>
      <c r="BO163" s="7">
        <f t="shared" si="262"/>
        <v>0</v>
      </c>
      <c r="BP163" s="7">
        <f t="shared" si="263"/>
        <v>0</v>
      </c>
      <c r="BQ163" s="7"/>
      <c r="BR163" s="7">
        <f t="shared" si="242"/>
        <v>0</v>
      </c>
      <c r="BS163" s="7">
        <f>'Initial absorption'!$G163*BR163*$E163</f>
        <v>0</v>
      </c>
      <c r="BT163" s="7">
        <f t="shared" si="264"/>
        <v>0</v>
      </c>
      <c r="BU163" s="7">
        <f>'Initial absorption'!$M163*BT163*$I163</f>
        <v>0</v>
      </c>
      <c r="BV163" s="7"/>
      <c r="BW163" s="7">
        <f t="shared" si="265"/>
        <v>0</v>
      </c>
      <c r="BX163" s="7">
        <f t="shared" si="305"/>
        <v>0</v>
      </c>
      <c r="BY163" s="7">
        <f t="shared" si="223"/>
        <v>0</v>
      </c>
      <c r="BZ163" s="7"/>
      <c r="CA163" s="7">
        <f>(1 - 'Initial absorption'!$M163)*BT163</f>
        <v>0</v>
      </c>
      <c r="CB163" s="7">
        <f t="shared" si="266"/>
        <v>0</v>
      </c>
      <c r="CL163" s="7">
        <f t="shared" si="224"/>
        <v>0</v>
      </c>
      <c r="CM163" s="7">
        <f t="shared" si="225"/>
        <v>0</v>
      </c>
      <c r="CN163" s="7">
        <f t="shared" si="207"/>
        <v>0</v>
      </c>
      <c r="CO163" s="7">
        <f t="shared" si="243"/>
        <v>0</v>
      </c>
      <c r="CP163" s="7"/>
      <c r="CQ163" s="7">
        <f t="shared" si="286"/>
        <v>0</v>
      </c>
      <c r="CR163" s="7">
        <f t="shared" si="244"/>
        <v>0</v>
      </c>
      <c r="CS163" s="7">
        <f t="shared" si="226"/>
        <v>0</v>
      </c>
      <c r="CT163" s="7">
        <f t="shared" si="245"/>
        <v>0</v>
      </c>
      <c r="CV163" s="7">
        <f t="shared" si="267"/>
        <v>0</v>
      </c>
      <c r="CW163" s="7">
        <f t="shared" si="268"/>
        <v>0</v>
      </c>
      <c r="CX163" s="7">
        <f t="shared" si="269"/>
        <v>0</v>
      </c>
      <c r="CY163" s="7"/>
      <c r="CZ163" s="7">
        <f t="shared" si="246"/>
        <v>0</v>
      </c>
      <c r="DA163" s="7">
        <f>'Initial absorption'!$G163*CZ163*$E163</f>
        <v>0</v>
      </c>
      <c r="DB163" s="7">
        <f t="shared" si="270"/>
        <v>0</v>
      </c>
      <c r="DC163" s="7">
        <f>'Initial absorption'!$M163*DB163*$I163</f>
        <v>0</v>
      </c>
      <c r="DD163" s="7"/>
      <c r="DE163" s="7">
        <f t="shared" si="271"/>
        <v>0</v>
      </c>
      <c r="DF163" s="7">
        <f t="shared" si="306"/>
        <v>0</v>
      </c>
      <c r="DG163" s="7">
        <f t="shared" si="227"/>
        <v>0</v>
      </c>
      <c r="DH163" s="7"/>
      <c r="DI163" s="7">
        <f>(1 - 'Initial absorption'!$M163)*DB163</f>
        <v>0</v>
      </c>
      <c r="DJ163" s="7">
        <f t="shared" si="272"/>
        <v>0</v>
      </c>
      <c r="DT163" s="7">
        <f t="shared" si="228"/>
        <v>0</v>
      </c>
      <c r="DU163" s="7">
        <f t="shared" si="229"/>
        <v>0</v>
      </c>
      <c r="DV163" s="7">
        <f t="shared" si="208"/>
        <v>0</v>
      </c>
      <c r="DW163" s="7">
        <f t="shared" si="247"/>
        <v>0</v>
      </c>
      <c r="DX163" s="7"/>
      <c r="DY163" s="7">
        <f t="shared" si="287"/>
        <v>0</v>
      </c>
      <c r="DZ163" s="7">
        <f t="shared" si="248"/>
        <v>0</v>
      </c>
      <c r="EA163" s="7">
        <f t="shared" si="230"/>
        <v>0</v>
      </c>
      <c r="EB163" s="7">
        <f t="shared" si="249"/>
        <v>0</v>
      </c>
      <c r="ED163" s="7">
        <f t="shared" si="273"/>
        <v>0</v>
      </c>
      <c r="EE163" s="7">
        <f t="shared" si="274"/>
        <v>0</v>
      </c>
      <c r="EF163" s="7">
        <f t="shared" si="275"/>
        <v>0</v>
      </c>
      <c r="EG163" s="7"/>
      <c r="EH163" s="7">
        <f t="shared" si="250"/>
        <v>0</v>
      </c>
      <c r="EI163" s="7">
        <f>'Initial absorption'!$G163*EH163*$E163</f>
        <v>0</v>
      </c>
      <c r="EJ163" s="7">
        <f t="shared" si="276"/>
        <v>0</v>
      </c>
      <c r="EK163" s="7">
        <f>'Initial absorption'!$M163*EJ163*$I163</f>
        <v>0</v>
      </c>
      <c r="EL163" s="7"/>
      <c r="EM163" s="7">
        <f t="shared" si="277"/>
        <v>0</v>
      </c>
      <c r="EN163" s="7">
        <f t="shared" si="307"/>
        <v>0</v>
      </c>
      <c r="EO163" s="7">
        <f t="shared" si="231"/>
        <v>0</v>
      </c>
      <c r="EP163" s="7"/>
      <c r="EQ163" s="7">
        <f>(1 - 'Initial absorption'!$M163)*EJ163</f>
        <v>0</v>
      </c>
      <c r="ER163" s="7">
        <f t="shared" si="278"/>
        <v>0</v>
      </c>
      <c r="FB163" s="7">
        <f t="shared" si="232"/>
        <v>0</v>
      </c>
      <c r="FC163" s="7">
        <f t="shared" si="233"/>
        <v>0</v>
      </c>
      <c r="FD163" s="7">
        <f t="shared" si="209"/>
        <v>0</v>
      </c>
      <c r="FE163" s="7">
        <f t="shared" si="251"/>
        <v>0</v>
      </c>
      <c r="FF163" s="7"/>
      <c r="FG163" s="7">
        <f t="shared" si="288"/>
        <v>0</v>
      </c>
      <c r="FH163" s="7">
        <f t="shared" si="252"/>
        <v>0</v>
      </c>
      <c r="FI163" s="7">
        <f t="shared" si="234"/>
        <v>0</v>
      </c>
      <c r="FJ163" s="7">
        <f t="shared" si="253"/>
        <v>0</v>
      </c>
      <c r="FL163" s="7">
        <f t="shared" si="279"/>
        <v>0</v>
      </c>
      <c r="FM163" s="7">
        <f t="shared" si="280"/>
        <v>0</v>
      </c>
      <c r="FN163" s="7">
        <f t="shared" si="281"/>
        <v>0</v>
      </c>
      <c r="FO163" s="7"/>
      <c r="FP163" s="7">
        <f t="shared" si="254"/>
        <v>0</v>
      </c>
      <c r="FQ163" s="7">
        <f>'Initial absorption'!$G163*FP163*$E163</f>
        <v>0</v>
      </c>
      <c r="FR163" s="7">
        <f t="shared" si="282"/>
        <v>0</v>
      </c>
      <c r="FS163" s="7">
        <f>'Initial absorption'!$M163*FR163*$I163</f>
        <v>0</v>
      </c>
      <c r="FT163" s="7"/>
      <c r="FU163" s="7">
        <f t="shared" si="283"/>
        <v>0</v>
      </c>
      <c r="FV163" s="7">
        <f t="shared" si="308"/>
        <v>0</v>
      </c>
      <c r="FW163" s="7">
        <f t="shared" si="235"/>
        <v>0</v>
      </c>
      <c r="FX163" s="7"/>
      <c r="FY163" s="7">
        <f>(1 - 'Initial absorption'!$M163)*FR163</f>
        <v>0</v>
      </c>
      <c r="FZ163" s="7">
        <f t="shared" si="284"/>
        <v>0</v>
      </c>
    </row>
    <row r="164" spans="3:182" x14ac:dyDescent="0.25">
      <c r="C164">
        <v>1090</v>
      </c>
      <c r="D164">
        <f>'Input spectra'!B164</f>
        <v>0</v>
      </c>
      <c r="E164">
        <f>'Initial absorption'!I164</f>
        <v>0</v>
      </c>
      <c r="F164">
        <f>'Input spectra'!C164</f>
        <v>0</v>
      </c>
      <c r="G164">
        <f t="shared" si="255"/>
        <v>0</v>
      </c>
      <c r="H164">
        <f>'Input spectra'!D164</f>
        <v>0</v>
      </c>
      <c r="I164">
        <f>'Initial absorption'!O164</f>
        <v>0</v>
      </c>
      <c r="J164">
        <f>'Input spectra'!E164</f>
        <v>0</v>
      </c>
      <c r="K164">
        <f t="shared" si="256"/>
        <v>0</v>
      </c>
      <c r="M164">
        <f>'Reaching edge prob after ems 1'!$EZ165</f>
        <v>0.88301667338775991</v>
      </c>
      <c r="N164">
        <f>'Reaching edge prob after ems 2'!$EZ165</f>
        <v>0.88301667338775991</v>
      </c>
      <c r="O164">
        <f>1-EXP(-'Reaching edge prob after ems 1'!FC165*_k_in_ec_correction*($D164*_c1+'Input spectra'!S164))</f>
        <v>1.1906690537676456E-2</v>
      </c>
      <c r="P164">
        <f>1-EXP(-(_t-'Reaching edge prob after ems 1'!FC165)*_k_in_ec_correction*($D164*_c1+'Input spectra'!S164))</f>
        <v>1.2036651341352345E-2</v>
      </c>
      <c r="Q164">
        <f>1-EXP(-'Reaching edge prob after ems 2'!FC165*_k_in_ec_correction*($H164*_c2+'Input spectra'!S164))</f>
        <v>1.1906690537676456E-2</v>
      </c>
      <c r="R164">
        <f>1-EXP(-(_t-'Reaching edge prob after ems 2'!FC165)*_k_in_ec_correction*($H164*_c2+'Input spectra'!S164))</f>
        <v>1.2036651341352345E-2</v>
      </c>
      <c r="V164" s="7">
        <f t="shared" si="289"/>
        <v>0</v>
      </c>
      <c r="W164" s="7">
        <f t="shared" si="290"/>
        <v>0</v>
      </c>
      <c r="X164" s="7">
        <f t="shared" si="291"/>
        <v>0</v>
      </c>
      <c r="Y164" s="7">
        <f t="shared" si="292"/>
        <v>0</v>
      </c>
      <c r="Z164" s="7"/>
      <c r="AA164" s="7">
        <f t="shared" si="293"/>
        <v>0</v>
      </c>
      <c r="AB164" s="7">
        <f t="shared" si="294"/>
        <v>0</v>
      </c>
      <c r="AC164" s="7">
        <f t="shared" si="295"/>
        <v>0</v>
      </c>
      <c r="AD164" s="7">
        <f t="shared" si="296"/>
        <v>0</v>
      </c>
      <c r="AF164" s="7">
        <f t="shared" si="297"/>
        <v>0</v>
      </c>
      <c r="AG164" s="7">
        <f t="shared" si="298"/>
        <v>0</v>
      </c>
      <c r="AH164" s="7">
        <f t="shared" si="299"/>
        <v>0</v>
      </c>
      <c r="AI164" s="7"/>
      <c r="AJ164" s="7">
        <f t="shared" si="300"/>
        <v>0</v>
      </c>
      <c r="AK164" s="7">
        <f>'Initial absorption'!$G164*AJ164*$E164</f>
        <v>0</v>
      </c>
      <c r="AL164" s="7">
        <f t="shared" si="301"/>
        <v>0</v>
      </c>
      <c r="AM164" s="7">
        <f>'Initial absorption'!$M164*AL164*$I164</f>
        <v>0</v>
      </c>
      <c r="AN164" s="7"/>
      <c r="AO164" s="7">
        <f t="shared" si="302"/>
        <v>0</v>
      </c>
      <c r="AP164" s="7">
        <f t="shared" si="303"/>
        <v>0</v>
      </c>
      <c r="AQ164" s="7">
        <f t="shared" si="304"/>
        <v>0</v>
      </c>
      <c r="AR164" s="7"/>
      <c r="AS164" s="7">
        <f>(1 - 'Initial absorption'!$M164)*AL164</f>
        <v>0</v>
      </c>
      <c r="AT164" s="7">
        <f t="shared" si="260"/>
        <v>0</v>
      </c>
      <c r="BD164" s="7">
        <f t="shared" si="220"/>
        <v>0</v>
      </c>
      <c r="BE164" s="7">
        <f t="shared" si="221"/>
        <v>0</v>
      </c>
      <c r="BF164" s="7">
        <f t="shared" si="206"/>
        <v>0</v>
      </c>
      <c r="BG164" s="7">
        <f t="shared" si="239"/>
        <v>0</v>
      </c>
      <c r="BH164" s="7"/>
      <c r="BI164" s="7">
        <f t="shared" si="285"/>
        <v>0</v>
      </c>
      <c r="BJ164" s="7">
        <f t="shared" si="240"/>
        <v>0</v>
      </c>
      <c r="BK164" s="7">
        <f t="shared" si="222"/>
        <v>0</v>
      </c>
      <c r="BL164" s="7">
        <f t="shared" si="241"/>
        <v>0</v>
      </c>
      <c r="BN164" s="7">
        <f t="shared" si="261"/>
        <v>0</v>
      </c>
      <c r="BO164" s="7">
        <f t="shared" si="262"/>
        <v>0</v>
      </c>
      <c r="BP164" s="7">
        <f t="shared" si="263"/>
        <v>0</v>
      </c>
      <c r="BQ164" s="7"/>
      <c r="BR164" s="7">
        <f t="shared" si="242"/>
        <v>0</v>
      </c>
      <c r="BS164" s="7">
        <f>'Initial absorption'!$G164*BR164*$E164</f>
        <v>0</v>
      </c>
      <c r="BT164" s="7">
        <f t="shared" si="264"/>
        <v>0</v>
      </c>
      <c r="BU164" s="7">
        <f>'Initial absorption'!$M164*BT164*$I164</f>
        <v>0</v>
      </c>
      <c r="BV164" s="7"/>
      <c r="BW164" s="7">
        <f t="shared" si="265"/>
        <v>0</v>
      </c>
      <c r="BX164" s="7">
        <f t="shared" si="305"/>
        <v>0</v>
      </c>
      <c r="BY164" s="7">
        <f t="shared" si="223"/>
        <v>0</v>
      </c>
      <c r="BZ164" s="7"/>
      <c r="CA164" s="7">
        <f>(1 - 'Initial absorption'!$M164)*BT164</f>
        <v>0</v>
      </c>
      <c r="CB164" s="7">
        <f t="shared" si="266"/>
        <v>0</v>
      </c>
      <c r="CL164" s="7">
        <f t="shared" si="224"/>
        <v>0</v>
      </c>
      <c r="CM164" s="7">
        <f t="shared" si="225"/>
        <v>0</v>
      </c>
      <c r="CN164" s="7">
        <f t="shared" si="207"/>
        <v>0</v>
      </c>
      <c r="CO164" s="7">
        <f t="shared" si="243"/>
        <v>0</v>
      </c>
      <c r="CP164" s="7"/>
      <c r="CQ164" s="7">
        <f t="shared" si="286"/>
        <v>0</v>
      </c>
      <c r="CR164" s="7">
        <f t="shared" si="244"/>
        <v>0</v>
      </c>
      <c r="CS164" s="7">
        <f t="shared" si="226"/>
        <v>0</v>
      </c>
      <c r="CT164" s="7">
        <f t="shared" si="245"/>
        <v>0</v>
      </c>
      <c r="CV164" s="7">
        <f t="shared" si="267"/>
        <v>0</v>
      </c>
      <c r="CW164" s="7">
        <f t="shared" si="268"/>
        <v>0</v>
      </c>
      <c r="CX164" s="7">
        <f t="shared" si="269"/>
        <v>0</v>
      </c>
      <c r="CY164" s="7"/>
      <c r="CZ164" s="7">
        <f t="shared" si="246"/>
        <v>0</v>
      </c>
      <c r="DA164" s="7">
        <f>'Initial absorption'!$G164*CZ164*$E164</f>
        <v>0</v>
      </c>
      <c r="DB164" s="7">
        <f t="shared" si="270"/>
        <v>0</v>
      </c>
      <c r="DC164" s="7">
        <f>'Initial absorption'!$M164*DB164*$I164</f>
        <v>0</v>
      </c>
      <c r="DD164" s="7"/>
      <c r="DE164" s="7">
        <f t="shared" si="271"/>
        <v>0</v>
      </c>
      <c r="DF164" s="7">
        <f t="shared" si="306"/>
        <v>0</v>
      </c>
      <c r="DG164" s="7">
        <f t="shared" si="227"/>
        <v>0</v>
      </c>
      <c r="DH164" s="7"/>
      <c r="DI164" s="7">
        <f>(1 - 'Initial absorption'!$M164)*DB164</f>
        <v>0</v>
      </c>
      <c r="DJ164" s="7">
        <f t="shared" si="272"/>
        <v>0</v>
      </c>
      <c r="DT164" s="7">
        <f t="shared" si="228"/>
        <v>0</v>
      </c>
      <c r="DU164" s="7">
        <f t="shared" si="229"/>
        <v>0</v>
      </c>
      <c r="DV164" s="7">
        <f t="shared" si="208"/>
        <v>0</v>
      </c>
      <c r="DW164" s="7">
        <f t="shared" si="247"/>
        <v>0</v>
      </c>
      <c r="DX164" s="7"/>
      <c r="DY164" s="7">
        <f t="shared" si="287"/>
        <v>0</v>
      </c>
      <c r="DZ164" s="7">
        <f t="shared" si="248"/>
        <v>0</v>
      </c>
      <c r="EA164" s="7">
        <f t="shared" si="230"/>
        <v>0</v>
      </c>
      <c r="EB164" s="7">
        <f t="shared" si="249"/>
        <v>0</v>
      </c>
      <c r="ED164" s="7">
        <f t="shared" si="273"/>
        <v>0</v>
      </c>
      <c r="EE164" s="7">
        <f t="shared" si="274"/>
        <v>0</v>
      </c>
      <c r="EF164" s="7">
        <f t="shared" si="275"/>
        <v>0</v>
      </c>
      <c r="EG164" s="7"/>
      <c r="EH164" s="7">
        <f t="shared" si="250"/>
        <v>0</v>
      </c>
      <c r="EI164" s="7">
        <f>'Initial absorption'!$G164*EH164*$E164</f>
        <v>0</v>
      </c>
      <c r="EJ164" s="7">
        <f t="shared" si="276"/>
        <v>0</v>
      </c>
      <c r="EK164" s="7">
        <f>'Initial absorption'!$M164*EJ164*$I164</f>
        <v>0</v>
      </c>
      <c r="EL164" s="7"/>
      <c r="EM164" s="7">
        <f t="shared" si="277"/>
        <v>0</v>
      </c>
      <c r="EN164" s="7">
        <f t="shared" si="307"/>
        <v>0</v>
      </c>
      <c r="EO164" s="7">
        <f t="shared" si="231"/>
        <v>0</v>
      </c>
      <c r="EP164" s="7"/>
      <c r="EQ164" s="7">
        <f>(1 - 'Initial absorption'!$M164)*EJ164</f>
        <v>0</v>
      </c>
      <c r="ER164" s="7">
        <f t="shared" si="278"/>
        <v>0</v>
      </c>
      <c r="FB164" s="7">
        <f t="shared" si="232"/>
        <v>0</v>
      </c>
      <c r="FC164" s="7">
        <f t="shared" si="233"/>
        <v>0</v>
      </c>
      <c r="FD164" s="7">
        <f t="shared" si="209"/>
        <v>0</v>
      </c>
      <c r="FE164" s="7">
        <f t="shared" si="251"/>
        <v>0</v>
      </c>
      <c r="FF164" s="7"/>
      <c r="FG164" s="7">
        <f t="shared" si="288"/>
        <v>0</v>
      </c>
      <c r="FH164" s="7">
        <f t="shared" si="252"/>
        <v>0</v>
      </c>
      <c r="FI164" s="7">
        <f t="shared" si="234"/>
        <v>0</v>
      </c>
      <c r="FJ164" s="7">
        <f t="shared" si="253"/>
        <v>0</v>
      </c>
      <c r="FL164" s="7">
        <f t="shared" si="279"/>
        <v>0</v>
      </c>
      <c r="FM164" s="7">
        <f t="shared" si="280"/>
        <v>0</v>
      </c>
      <c r="FN164" s="7">
        <f t="shared" si="281"/>
        <v>0</v>
      </c>
      <c r="FO164" s="7"/>
      <c r="FP164" s="7">
        <f t="shared" si="254"/>
        <v>0</v>
      </c>
      <c r="FQ164" s="7">
        <f>'Initial absorption'!$G164*FP164*$E164</f>
        <v>0</v>
      </c>
      <c r="FR164" s="7">
        <f t="shared" si="282"/>
        <v>0</v>
      </c>
      <c r="FS164" s="7">
        <f>'Initial absorption'!$M164*FR164*$I164</f>
        <v>0</v>
      </c>
      <c r="FT164" s="7"/>
      <c r="FU164" s="7">
        <f t="shared" si="283"/>
        <v>0</v>
      </c>
      <c r="FV164" s="7">
        <f t="shared" si="308"/>
        <v>0</v>
      </c>
      <c r="FW164" s="7">
        <f t="shared" si="235"/>
        <v>0</v>
      </c>
      <c r="FX164" s="7"/>
      <c r="FY164" s="7">
        <f>(1 - 'Initial absorption'!$M164)*FR164</f>
        <v>0</v>
      </c>
      <c r="FZ164" s="7">
        <f t="shared" si="284"/>
        <v>0</v>
      </c>
    </row>
    <row r="165" spans="3:182" x14ac:dyDescent="0.25">
      <c r="C165">
        <v>1095</v>
      </c>
      <c r="D165">
        <f>'Input spectra'!B165</f>
        <v>0</v>
      </c>
      <c r="E165">
        <f>'Initial absorption'!I165</f>
        <v>0</v>
      </c>
      <c r="F165">
        <f>'Input spectra'!C165</f>
        <v>0</v>
      </c>
      <c r="G165">
        <f t="shared" si="255"/>
        <v>0</v>
      </c>
      <c r="H165">
        <f>'Input spectra'!D165</f>
        <v>0</v>
      </c>
      <c r="I165">
        <f>'Initial absorption'!O165</f>
        <v>0</v>
      </c>
      <c r="J165">
        <f>'Input spectra'!E165</f>
        <v>0</v>
      </c>
      <c r="K165">
        <f t="shared" si="256"/>
        <v>0</v>
      </c>
      <c r="M165">
        <f>'Reaching edge prob after ems 1'!$EZ166</f>
        <v>0.88314438711692689</v>
      </c>
      <c r="N165">
        <f>'Reaching edge prob after ems 2'!$EZ166</f>
        <v>0.88314438711692689</v>
      </c>
      <c r="O165">
        <f>1-EXP(-'Reaching edge prob after ems 1'!FC166*_k_in_ec_correction*($D165*_c1+'Input spectra'!S165))</f>
        <v>1.1892540388087069E-2</v>
      </c>
      <c r="P165">
        <f>1-EXP(-(_t-'Reaching edge prob after ems 1'!FC166)*_k_in_ec_correction*($D165*_c1+'Input spectra'!S165))</f>
        <v>1.2022190798178123E-2</v>
      </c>
      <c r="Q165">
        <f>1-EXP(-'Reaching edge prob after ems 2'!FC166*_k_in_ec_correction*($H165*_c2+'Input spectra'!S165))</f>
        <v>1.1892540388087069E-2</v>
      </c>
      <c r="R165">
        <f>1-EXP(-(_t-'Reaching edge prob after ems 2'!FC166)*_k_in_ec_correction*($H165*_c2+'Input spectra'!S165))</f>
        <v>1.2022190798178123E-2</v>
      </c>
      <c r="V165" s="7">
        <f t="shared" si="289"/>
        <v>0</v>
      </c>
      <c r="W165" s="7">
        <f t="shared" si="290"/>
        <v>0</v>
      </c>
      <c r="X165" s="7">
        <f t="shared" si="291"/>
        <v>0</v>
      </c>
      <c r="Y165" s="7">
        <f t="shared" si="292"/>
        <v>0</v>
      </c>
      <c r="Z165" s="7"/>
      <c r="AA165" s="7">
        <f t="shared" si="293"/>
        <v>0</v>
      </c>
      <c r="AB165" s="7">
        <f t="shared" si="294"/>
        <v>0</v>
      </c>
      <c r="AC165" s="7">
        <f t="shared" si="295"/>
        <v>0</v>
      </c>
      <c r="AD165" s="7">
        <f t="shared" si="296"/>
        <v>0</v>
      </c>
      <c r="AF165" s="7">
        <f t="shared" si="297"/>
        <v>0</v>
      </c>
      <c r="AG165" s="7">
        <f t="shared" si="298"/>
        <v>0</v>
      </c>
      <c r="AH165" s="7">
        <f t="shared" si="299"/>
        <v>0</v>
      </c>
      <c r="AI165" s="7"/>
      <c r="AJ165" s="7">
        <f t="shared" si="300"/>
        <v>0</v>
      </c>
      <c r="AK165" s="7">
        <f>'Initial absorption'!$G165*AJ165*$E165</f>
        <v>0</v>
      </c>
      <c r="AL165" s="7">
        <f t="shared" si="301"/>
        <v>0</v>
      </c>
      <c r="AM165" s="7">
        <f>'Initial absorption'!$M165*AL165*$I165</f>
        <v>0</v>
      </c>
      <c r="AN165" s="7"/>
      <c r="AO165" s="7">
        <f t="shared" si="302"/>
        <v>0</v>
      </c>
      <c r="AP165" s="7">
        <f t="shared" si="303"/>
        <v>0</v>
      </c>
      <c r="AQ165" s="7">
        <f t="shared" si="304"/>
        <v>0</v>
      </c>
      <c r="AR165" s="7"/>
      <c r="AS165" s="7">
        <f>(1 - 'Initial absorption'!$M165)*AL165</f>
        <v>0</v>
      </c>
      <c r="AT165" s="7">
        <f t="shared" si="260"/>
        <v>0</v>
      </c>
      <c r="BD165" s="7">
        <f t="shared" si="220"/>
        <v>0</v>
      </c>
      <c r="BE165" s="7">
        <f t="shared" si="221"/>
        <v>0</v>
      </c>
      <c r="BF165" s="7">
        <f t="shared" si="206"/>
        <v>0</v>
      </c>
      <c r="BG165" s="7">
        <f t="shared" si="239"/>
        <v>0</v>
      </c>
      <c r="BH165" s="7"/>
      <c r="BI165" s="7">
        <f t="shared" si="285"/>
        <v>0</v>
      </c>
      <c r="BJ165" s="7">
        <f t="shared" si="240"/>
        <v>0</v>
      </c>
      <c r="BK165" s="7">
        <f t="shared" si="222"/>
        <v>0</v>
      </c>
      <c r="BL165" s="7">
        <f t="shared" si="241"/>
        <v>0</v>
      </c>
      <c r="BN165" s="7">
        <f t="shared" si="261"/>
        <v>0</v>
      </c>
      <c r="BO165" s="7">
        <f t="shared" si="262"/>
        <v>0</v>
      </c>
      <c r="BP165" s="7">
        <f t="shared" si="263"/>
        <v>0</v>
      </c>
      <c r="BQ165" s="7"/>
      <c r="BR165" s="7">
        <f t="shared" si="242"/>
        <v>0</v>
      </c>
      <c r="BS165" s="7">
        <f>'Initial absorption'!$G165*BR165*$E165</f>
        <v>0</v>
      </c>
      <c r="BT165" s="7">
        <f t="shared" si="264"/>
        <v>0</v>
      </c>
      <c r="BU165" s="7">
        <f>'Initial absorption'!$M165*BT165*$I165</f>
        <v>0</v>
      </c>
      <c r="BV165" s="7"/>
      <c r="BW165" s="7">
        <f t="shared" si="265"/>
        <v>0</v>
      </c>
      <c r="BX165" s="7">
        <f t="shared" si="305"/>
        <v>0</v>
      </c>
      <c r="BY165" s="7">
        <f t="shared" si="223"/>
        <v>0</v>
      </c>
      <c r="BZ165" s="7"/>
      <c r="CA165" s="7">
        <f>(1 - 'Initial absorption'!$M165)*BT165</f>
        <v>0</v>
      </c>
      <c r="CB165" s="7">
        <f t="shared" si="266"/>
        <v>0</v>
      </c>
      <c r="CL165" s="7">
        <f t="shared" si="224"/>
        <v>0</v>
      </c>
      <c r="CM165" s="7">
        <f t="shared" si="225"/>
        <v>0</v>
      </c>
      <c r="CN165" s="7">
        <f t="shared" si="207"/>
        <v>0</v>
      </c>
      <c r="CO165" s="7">
        <f t="shared" si="243"/>
        <v>0</v>
      </c>
      <c r="CP165" s="7"/>
      <c r="CQ165" s="7">
        <f t="shared" si="286"/>
        <v>0</v>
      </c>
      <c r="CR165" s="7">
        <f t="shared" si="244"/>
        <v>0</v>
      </c>
      <c r="CS165" s="7">
        <f t="shared" si="226"/>
        <v>0</v>
      </c>
      <c r="CT165" s="7">
        <f t="shared" si="245"/>
        <v>0</v>
      </c>
      <c r="CV165" s="7">
        <f t="shared" si="267"/>
        <v>0</v>
      </c>
      <c r="CW165" s="7">
        <f t="shared" si="268"/>
        <v>0</v>
      </c>
      <c r="CX165" s="7">
        <f t="shared" si="269"/>
        <v>0</v>
      </c>
      <c r="CY165" s="7"/>
      <c r="CZ165" s="7">
        <f t="shared" si="246"/>
        <v>0</v>
      </c>
      <c r="DA165" s="7">
        <f>'Initial absorption'!$G165*CZ165*$E165</f>
        <v>0</v>
      </c>
      <c r="DB165" s="7">
        <f t="shared" si="270"/>
        <v>0</v>
      </c>
      <c r="DC165" s="7">
        <f>'Initial absorption'!$M165*DB165*$I165</f>
        <v>0</v>
      </c>
      <c r="DD165" s="7"/>
      <c r="DE165" s="7">
        <f t="shared" si="271"/>
        <v>0</v>
      </c>
      <c r="DF165" s="7">
        <f t="shared" si="306"/>
        <v>0</v>
      </c>
      <c r="DG165" s="7">
        <f t="shared" si="227"/>
        <v>0</v>
      </c>
      <c r="DH165" s="7"/>
      <c r="DI165" s="7">
        <f>(1 - 'Initial absorption'!$M165)*DB165</f>
        <v>0</v>
      </c>
      <c r="DJ165" s="7">
        <f t="shared" si="272"/>
        <v>0</v>
      </c>
      <c r="DT165" s="7">
        <f t="shared" si="228"/>
        <v>0</v>
      </c>
      <c r="DU165" s="7">
        <f t="shared" si="229"/>
        <v>0</v>
      </c>
      <c r="DV165" s="7">
        <f t="shared" si="208"/>
        <v>0</v>
      </c>
      <c r="DW165" s="7">
        <f t="shared" si="247"/>
        <v>0</v>
      </c>
      <c r="DX165" s="7"/>
      <c r="DY165" s="7">
        <f t="shared" si="287"/>
        <v>0</v>
      </c>
      <c r="DZ165" s="7">
        <f t="shared" si="248"/>
        <v>0</v>
      </c>
      <c r="EA165" s="7">
        <f t="shared" si="230"/>
        <v>0</v>
      </c>
      <c r="EB165" s="7">
        <f t="shared" si="249"/>
        <v>0</v>
      </c>
      <c r="ED165" s="7">
        <f t="shared" si="273"/>
        <v>0</v>
      </c>
      <c r="EE165" s="7">
        <f t="shared" si="274"/>
        <v>0</v>
      </c>
      <c r="EF165" s="7">
        <f t="shared" si="275"/>
        <v>0</v>
      </c>
      <c r="EG165" s="7"/>
      <c r="EH165" s="7">
        <f t="shared" si="250"/>
        <v>0</v>
      </c>
      <c r="EI165" s="7">
        <f>'Initial absorption'!$G165*EH165*$E165</f>
        <v>0</v>
      </c>
      <c r="EJ165" s="7">
        <f t="shared" si="276"/>
        <v>0</v>
      </c>
      <c r="EK165" s="7">
        <f>'Initial absorption'!$M165*EJ165*$I165</f>
        <v>0</v>
      </c>
      <c r="EL165" s="7"/>
      <c r="EM165" s="7">
        <f t="shared" si="277"/>
        <v>0</v>
      </c>
      <c r="EN165" s="7">
        <f t="shared" si="307"/>
        <v>0</v>
      </c>
      <c r="EO165" s="7">
        <f t="shared" si="231"/>
        <v>0</v>
      </c>
      <c r="EP165" s="7"/>
      <c r="EQ165" s="7">
        <f>(1 - 'Initial absorption'!$M165)*EJ165</f>
        <v>0</v>
      </c>
      <c r="ER165" s="7">
        <f t="shared" si="278"/>
        <v>0</v>
      </c>
      <c r="FB165" s="7">
        <f t="shared" si="232"/>
        <v>0</v>
      </c>
      <c r="FC165" s="7">
        <f t="shared" si="233"/>
        <v>0</v>
      </c>
      <c r="FD165" s="7">
        <f t="shared" si="209"/>
        <v>0</v>
      </c>
      <c r="FE165" s="7">
        <f t="shared" si="251"/>
        <v>0</v>
      </c>
      <c r="FF165" s="7"/>
      <c r="FG165" s="7">
        <f t="shared" si="288"/>
        <v>0</v>
      </c>
      <c r="FH165" s="7">
        <f t="shared" si="252"/>
        <v>0</v>
      </c>
      <c r="FI165" s="7">
        <f t="shared" si="234"/>
        <v>0</v>
      </c>
      <c r="FJ165" s="7">
        <f t="shared" si="253"/>
        <v>0</v>
      </c>
      <c r="FL165" s="7">
        <f t="shared" si="279"/>
        <v>0</v>
      </c>
      <c r="FM165" s="7">
        <f t="shared" si="280"/>
        <v>0</v>
      </c>
      <c r="FN165" s="7">
        <f t="shared" si="281"/>
        <v>0</v>
      </c>
      <c r="FO165" s="7"/>
      <c r="FP165" s="7">
        <f t="shared" si="254"/>
        <v>0</v>
      </c>
      <c r="FQ165" s="7">
        <f>'Initial absorption'!$G165*FP165*$E165</f>
        <v>0</v>
      </c>
      <c r="FR165" s="7">
        <f t="shared" si="282"/>
        <v>0</v>
      </c>
      <c r="FS165" s="7">
        <f>'Initial absorption'!$M165*FR165*$I165</f>
        <v>0</v>
      </c>
      <c r="FT165" s="7"/>
      <c r="FU165" s="7">
        <f t="shared" si="283"/>
        <v>0</v>
      </c>
      <c r="FV165" s="7">
        <f t="shared" si="308"/>
        <v>0</v>
      </c>
      <c r="FW165" s="7">
        <f t="shared" si="235"/>
        <v>0</v>
      </c>
      <c r="FX165" s="7"/>
      <c r="FY165" s="7">
        <f>(1 - 'Initial absorption'!$M165)*FR165</f>
        <v>0</v>
      </c>
      <c r="FZ165" s="7">
        <f t="shared" si="284"/>
        <v>0</v>
      </c>
    </row>
    <row r="166" spans="3:182" x14ac:dyDescent="0.25">
      <c r="C166">
        <v>1100</v>
      </c>
      <c r="D166">
        <f>'Input spectra'!B166</f>
        <v>0</v>
      </c>
      <c r="E166">
        <f>'Initial absorption'!I166</f>
        <v>0</v>
      </c>
      <c r="F166">
        <f>'Input spectra'!C166</f>
        <v>0</v>
      </c>
      <c r="G166">
        <f t="shared" si="255"/>
        <v>0</v>
      </c>
      <c r="H166">
        <f>'Input spectra'!D166</f>
        <v>0</v>
      </c>
      <c r="I166">
        <f>'Initial absorption'!O166</f>
        <v>0</v>
      </c>
      <c r="J166">
        <f>'Input spectra'!E166</f>
        <v>0</v>
      </c>
      <c r="K166">
        <f t="shared" si="256"/>
        <v>0</v>
      </c>
      <c r="M166">
        <f>'Reaching edge prob after ems 1'!$EZ167</f>
        <v>0.88327212955850076</v>
      </c>
      <c r="N166">
        <f>'Reaching edge prob after ems 2'!$EZ167</f>
        <v>0.88327212955850076</v>
      </c>
      <c r="O166">
        <f>1-EXP(-'Reaching edge prob after ems 1'!FC167*_k_in_ec_correction*($D166*_c1+'Input spectra'!S166))</f>
        <v>1.1878389848044346E-2</v>
      </c>
      <c r="P166">
        <f>1-EXP(-(_t-'Reaching edge prob after ems 1'!FC167)*_k_in_ec_correction*($D166*_c1+'Input spectra'!S166))</f>
        <v>1.2007730231138214E-2</v>
      </c>
      <c r="Q166">
        <f>1-EXP(-'Reaching edge prob after ems 2'!FC167*_k_in_ec_correction*($H166*_c2+'Input spectra'!S166))</f>
        <v>1.1878389848044346E-2</v>
      </c>
      <c r="R166">
        <f>1-EXP(-(_t-'Reaching edge prob after ems 2'!FC167)*_k_in_ec_correction*($H166*_c2+'Input spectra'!S166))</f>
        <v>1.2007730231138214E-2</v>
      </c>
      <c r="V166" s="7">
        <f t="shared" si="289"/>
        <v>0</v>
      </c>
      <c r="W166" s="7">
        <f t="shared" si="290"/>
        <v>0</v>
      </c>
      <c r="X166" s="7">
        <f t="shared" si="291"/>
        <v>0</v>
      </c>
      <c r="Y166" s="7">
        <f t="shared" si="292"/>
        <v>0</v>
      </c>
      <c r="Z166" s="7"/>
      <c r="AA166" s="7">
        <f t="shared" si="293"/>
        <v>0</v>
      </c>
      <c r="AB166" s="7">
        <f t="shared" si="294"/>
        <v>0</v>
      </c>
      <c r="AC166" s="7">
        <f t="shared" si="295"/>
        <v>0</v>
      </c>
      <c r="AD166" s="7">
        <f t="shared" si="296"/>
        <v>0</v>
      </c>
      <c r="AF166" s="7">
        <f t="shared" si="297"/>
        <v>0</v>
      </c>
      <c r="AG166" s="7">
        <f t="shared" si="298"/>
        <v>0</v>
      </c>
      <c r="AH166" s="7">
        <f t="shared" si="299"/>
        <v>0</v>
      </c>
      <c r="AI166" s="7"/>
      <c r="AJ166" s="7">
        <f t="shared" si="300"/>
        <v>0</v>
      </c>
      <c r="AK166" s="7">
        <f>'Initial absorption'!$G166*AJ166*$E166</f>
        <v>0</v>
      </c>
      <c r="AL166" s="7">
        <f t="shared" si="301"/>
        <v>0</v>
      </c>
      <c r="AM166" s="7">
        <f>'Initial absorption'!$M166*AL166*$I166</f>
        <v>0</v>
      </c>
      <c r="AN166" s="7"/>
      <c r="AO166" s="7">
        <f t="shared" si="302"/>
        <v>0</v>
      </c>
      <c r="AP166" s="7">
        <f t="shared" si="303"/>
        <v>0</v>
      </c>
      <c r="AQ166" s="7">
        <f t="shared" si="304"/>
        <v>0</v>
      </c>
      <c r="AR166" s="7"/>
      <c r="AS166" s="7">
        <f>(1 - 'Initial absorption'!$M166)*AL166</f>
        <v>0</v>
      </c>
      <c r="AT166" s="7">
        <f t="shared" si="260"/>
        <v>0</v>
      </c>
      <c r="BD166" s="7">
        <f t="shared" si="220"/>
        <v>0</v>
      </c>
      <c r="BE166" s="7">
        <f t="shared" si="221"/>
        <v>0</v>
      </c>
      <c r="BF166" s="7">
        <f t="shared" si="206"/>
        <v>0</v>
      </c>
      <c r="BG166" s="7">
        <f t="shared" si="239"/>
        <v>0</v>
      </c>
      <c r="BH166" s="7"/>
      <c r="BI166" s="7">
        <f t="shared" si="285"/>
        <v>0</v>
      </c>
      <c r="BJ166" s="7">
        <f t="shared" si="240"/>
        <v>0</v>
      </c>
      <c r="BK166" s="7">
        <f t="shared" si="222"/>
        <v>0</v>
      </c>
      <c r="BL166" s="7">
        <f t="shared" si="241"/>
        <v>0</v>
      </c>
      <c r="BN166" s="7">
        <f t="shared" si="261"/>
        <v>0</v>
      </c>
      <c r="BO166" s="7">
        <f t="shared" si="262"/>
        <v>0</v>
      </c>
      <c r="BP166" s="7">
        <f t="shared" si="263"/>
        <v>0</v>
      </c>
      <c r="BQ166" s="7"/>
      <c r="BR166" s="7">
        <f t="shared" si="242"/>
        <v>0</v>
      </c>
      <c r="BS166" s="7">
        <f>'Initial absorption'!$G166*BR166*$E166</f>
        <v>0</v>
      </c>
      <c r="BT166" s="7">
        <f t="shared" si="264"/>
        <v>0</v>
      </c>
      <c r="BU166" s="7">
        <f>'Initial absorption'!$M166*BT166*$I166</f>
        <v>0</v>
      </c>
      <c r="BV166" s="7"/>
      <c r="BW166" s="7">
        <f t="shared" si="265"/>
        <v>0</v>
      </c>
      <c r="BX166" s="7">
        <f t="shared" si="305"/>
        <v>0</v>
      </c>
      <c r="BY166" s="7">
        <f t="shared" si="223"/>
        <v>0</v>
      </c>
      <c r="BZ166" s="7"/>
      <c r="CA166" s="7">
        <f>(1 - 'Initial absorption'!$M166)*BT166</f>
        <v>0</v>
      </c>
      <c r="CB166" s="7">
        <f t="shared" si="266"/>
        <v>0</v>
      </c>
      <c r="CL166" s="7">
        <f t="shared" si="224"/>
        <v>0</v>
      </c>
      <c r="CM166" s="7">
        <f t="shared" si="225"/>
        <v>0</v>
      </c>
      <c r="CN166" s="7">
        <f t="shared" si="207"/>
        <v>0</v>
      </c>
      <c r="CO166" s="7">
        <f t="shared" si="243"/>
        <v>0</v>
      </c>
      <c r="CP166" s="7"/>
      <c r="CQ166" s="7">
        <f t="shared" si="286"/>
        <v>0</v>
      </c>
      <c r="CR166" s="7">
        <f t="shared" si="244"/>
        <v>0</v>
      </c>
      <c r="CS166" s="7">
        <f t="shared" si="226"/>
        <v>0</v>
      </c>
      <c r="CT166" s="7">
        <f t="shared" si="245"/>
        <v>0</v>
      </c>
      <c r="CV166" s="7">
        <f t="shared" si="267"/>
        <v>0</v>
      </c>
      <c r="CW166" s="7">
        <f t="shared" si="268"/>
        <v>0</v>
      </c>
      <c r="CX166" s="7">
        <f t="shared" si="269"/>
        <v>0</v>
      </c>
      <c r="CY166" s="7"/>
      <c r="CZ166" s="7">
        <f t="shared" si="246"/>
        <v>0</v>
      </c>
      <c r="DA166" s="7">
        <f>'Initial absorption'!$G166*CZ166*$E166</f>
        <v>0</v>
      </c>
      <c r="DB166" s="7">
        <f t="shared" si="270"/>
        <v>0</v>
      </c>
      <c r="DC166" s="7">
        <f>'Initial absorption'!$M166*DB166*$I166</f>
        <v>0</v>
      </c>
      <c r="DD166" s="7"/>
      <c r="DE166" s="7">
        <f t="shared" si="271"/>
        <v>0</v>
      </c>
      <c r="DF166" s="7">
        <f t="shared" si="306"/>
        <v>0</v>
      </c>
      <c r="DG166" s="7">
        <f t="shared" si="227"/>
        <v>0</v>
      </c>
      <c r="DH166" s="7"/>
      <c r="DI166" s="7">
        <f>(1 - 'Initial absorption'!$M166)*DB166</f>
        <v>0</v>
      </c>
      <c r="DJ166" s="7">
        <f t="shared" si="272"/>
        <v>0</v>
      </c>
      <c r="DT166" s="7">
        <f t="shared" si="228"/>
        <v>0</v>
      </c>
      <c r="DU166" s="7">
        <f t="shared" si="229"/>
        <v>0</v>
      </c>
      <c r="DV166" s="7">
        <f t="shared" si="208"/>
        <v>0</v>
      </c>
      <c r="DW166" s="7">
        <f t="shared" si="247"/>
        <v>0</v>
      </c>
      <c r="DX166" s="7"/>
      <c r="DY166" s="7">
        <f t="shared" si="287"/>
        <v>0</v>
      </c>
      <c r="DZ166" s="7">
        <f t="shared" si="248"/>
        <v>0</v>
      </c>
      <c r="EA166" s="7">
        <f t="shared" si="230"/>
        <v>0</v>
      </c>
      <c r="EB166" s="7">
        <f t="shared" si="249"/>
        <v>0</v>
      </c>
      <c r="ED166" s="7">
        <f t="shared" si="273"/>
        <v>0</v>
      </c>
      <c r="EE166" s="7">
        <f t="shared" si="274"/>
        <v>0</v>
      </c>
      <c r="EF166" s="7">
        <f t="shared" si="275"/>
        <v>0</v>
      </c>
      <c r="EG166" s="7"/>
      <c r="EH166" s="7">
        <f t="shared" si="250"/>
        <v>0</v>
      </c>
      <c r="EI166" s="7">
        <f>'Initial absorption'!$G166*EH166*$E166</f>
        <v>0</v>
      </c>
      <c r="EJ166" s="7">
        <f t="shared" si="276"/>
        <v>0</v>
      </c>
      <c r="EK166" s="7">
        <f>'Initial absorption'!$M166*EJ166*$I166</f>
        <v>0</v>
      </c>
      <c r="EL166" s="7"/>
      <c r="EM166" s="7">
        <f t="shared" si="277"/>
        <v>0</v>
      </c>
      <c r="EN166" s="7">
        <f t="shared" si="307"/>
        <v>0</v>
      </c>
      <c r="EO166" s="7">
        <f t="shared" si="231"/>
        <v>0</v>
      </c>
      <c r="EP166" s="7"/>
      <c r="EQ166" s="7">
        <f>(1 - 'Initial absorption'!$M166)*EJ166</f>
        <v>0</v>
      </c>
      <c r="ER166" s="7">
        <f t="shared" si="278"/>
        <v>0</v>
      </c>
      <c r="FB166" s="7">
        <f t="shared" si="232"/>
        <v>0</v>
      </c>
      <c r="FC166" s="7">
        <f t="shared" si="233"/>
        <v>0</v>
      </c>
      <c r="FD166" s="7">
        <f t="shared" si="209"/>
        <v>0</v>
      </c>
      <c r="FE166" s="7">
        <f t="shared" si="251"/>
        <v>0</v>
      </c>
      <c r="FF166" s="7"/>
      <c r="FG166" s="7">
        <f t="shared" si="288"/>
        <v>0</v>
      </c>
      <c r="FH166" s="7">
        <f t="shared" si="252"/>
        <v>0</v>
      </c>
      <c r="FI166" s="7">
        <f t="shared" si="234"/>
        <v>0</v>
      </c>
      <c r="FJ166" s="7">
        <f t="shared" si="253"/>
        <v>0</v>
      </c>
      <c r="FL166" s="7">
        <f t="shared" si="279"/>
        <v>0</v>
      </c>
      <c r="FM166" s="7">
        <f t="shared" si="280"/>
        <v>0</v>
      </c>
      <c r="FN166" s="7">
        <f t="shared" si="281"/>
        <v>0</v>
      </c>
      <c r="FO166" s="7"/>
      <c r="FP166" s="7">
        <f t="shared" si="254"/>
        <v>0</v>
      </c>
      <c r="FQ166" s="7">
        <f>'Initial absorption'!$G166*FP166*$E166</f>
        <v>0</v>
      </c>
      <c r="FR166" s="7">
        <f t="shared" si="282"/>
        <v>0</v>
      </c>
      <c r="FS166" s="7">
        <f>'Initial absorption'!$M166*FR166*$I166</f>
        <v>0</v>
      </c>
      <c r="FT166" s="7"/>
      <c r="FU166" s="7">
        <f t="shared" si="283"/>
        <v>0</v>
      </c>
      <c r="FV166" s="7">
        <f t="shared" si="308"/>
        <v>0</v>
      </c>
      <c r="FW166" s="7">
        <f t="shared" si="235"/>
        <v>0</v>
      </c>
      <c r="FX166" s="7"/>
      <c r="FY166" s="7">
        <f>(1 - 'Initial absorption'!$M166)*FR166</f>
        <v>0</v>
      </c>
      <c r="FZ166" s="7">
        <f t="shared" si="284"/>
        <v>0</v>
      </c>
    </row>
    <row r="167" spans="3:182" x14ac:dyDescent="0.25">
      <c r="C167">
        <v>1105</v>
      </c>
      <c r="D167">
        <f>'Input spectra'!B167</f>
        <v>0</v>
      </c>
      <c r="E167">
        <f>'Initial absorption'!I167</f>
        <v>0</v>
      </c>
      <c r="F167">
        <f>'Input spectra'!C167</f>
        <v>0</v>
      </c>
      <c r="G167">
        <f t="shared" si="255"/>
        <v>0</v>
      </c>
      <c r="H167">
        <f>'Input spectra'!D167</f>
        <v>0</v>
      </c>
      <c r="I167">
        <f>'Initial absorption'!O167</f>
        <v>0</v>
      </c>
      <c r="J167">
        <f>'Input spectra'!E167</f>
        <v>0</v>
      </c>
      <c r="K167">
        <f t="shared" si="256"/>
        <v>0</v>
      </c>
      <c r="M167">
        <f>'Reaching edge prob after ems 1'!$EZ168</f>
        <v>0.88339990072052765</v>
      </c>
      <c r="N167">
        <f>'Reaching edge prob after ems 2'!$EZ168</f>
        <v>0.88339990072052765</v>
      </c>
      <c r="O167">
        <f>1-EXP(-'Reaching edge prob after ems 1'!FC168*_k_in_ec_correction*($D167*_c1+'Input spectra'!S167))</f>
        <v>1.1864238917537295E-2</v>
      </c>
      <c r="P167">
        <f>1-EXP(-(_t-'Reaching edge prob after ems 1'!FC168)*_k_in_ec_correction*($D167*_c1+'Input spectra'!S167))</f>
        <v>1.1993269640237836E-2</v>
      </c>
      <c r="Q167">
        <f>1-EXP(-'Reaching edge prob after ems 2'!FC168*_k_in_ec_correction*($H167*_c2+'Input spectra'!S167))</f>
        <v>1.1864238917537295E-2</v>
      </c>
      <c r="R167">
        <f>1-EXP(-(_t-'Reaching edge prob after ems 2'!FC168)*_k_in_ec_correction*($H167*_c2+'Input spectra'!S167))</f>
        <v>1.1993269640237836E-2</v>
      </c>
      <c r="V167" s="7">
        <f t="shared" si="289"/>
        <v>0</v>
      </c>
      <c r="W167" s="7">
        <f t="shared" si="290"/>
        <v>0</v>
      </c>
      <c r="X167" s="7">
        <f t="shared" si="291"/>
        <v>0</v>
      </c>
      <c r="Y167" s="7">
        <f t="shared" si="292"/>
        <v>0</v>
      </c>
      <c r="Z167" s="7"/>
      <c r="AA167" s="7">
        <f t="shared" si="293"/>
        <v>0</v>
      </c>
      <c r="AB167" s="7">
        <f t="shared" si="294"/>
        <v>0</v>
      </c>
      <c r="AC167" s="7">
        <f t="shared" si="295"/>
        <v>0</v>
      </c>
      <c r="AD167" s="7">
        <f t="shared" si="296"/>
        <v>0</v>
      </c>
      <c r="AF167" s="7">
        <f t="shared" si="297"/>
        <v>0</v>
      </c>
      <c r="AG167" s="7">
        <f t="shared" si="298"/>
        <v>0</v>
      </c>
      <c r="AH167" s="7">
        <f t="shared" si="299"/>
        <v>0</v>
      </c>
      <c r="AI167" s="7"/>
      <c r="AJ167" s="7">
        <f t="shared" si="300"/>
        <v>0</v>
      </c>
      <c r="AK167" s="7">
        <f>'Initial absorption'!$G167*AJ167*$E167</f>
        <v>0</v>
      </c>
      <c r="AL167" s="7">
        <f t="shared" si="301"/>
        <v>0</v>
      </c>
      <c r="AM167" s="7">
        <f>'Initial absorption'!$M167*AL167*$I167</f>
        <v>0</v>
      </c>
      <c r="AN167" s="7"/>
      <c r="AO167" s="7">
        <f t="shared" si="302"/>
        <v>0</v>
      </c>
      <c r="AP167" s="7">
        <f t="shared" si="303"/>
        <v>0</v>
      </c>
      <c r="AQ167" s="7">
        <f t="shared" si="304"/>
        <v>0</v>
      </c>
      <c r="AR167" s="7"/>
      <c r="AS167" s="7">
        <f>(1 - 'Initial absorption'!$M167)*AL167</f>
        <v>0</v>
      </c>
      <c r="AT167" s="7">
        <f t="shared" si="260"/>
        <v>0</v>
      </c>
      <c r="BD167" s="7">
        <f t="shared" si="220"/>
        <v>0</v>
      </c>
      <c r="BE167" s="7">
        <f t="shared" si="221"/>
        <v>0</v>
      </c>
      <c r="BF167" s="7">
        <f t="shared" si="206"/>
        <v>0</v>
      </c>
      <c r="BG167" s="7">
        <f t="shared" si="239"/>
        <v>0</v>
      </c>
      <c r="BH167" s="7"/>
      <c r="BI167" s="7">
        <f t="shared" si="285"/>
        <v>0</v>
      </c>
      <c r="BJ167" s="7">
        <f t="shared" si="240"/>
        <v>0</v>
      </c>
      <c r="BK167" s="7">
        <f t="shared" si="222"/>
        <v>0</v>
      </c>
      <c r="BL167" s="7">
        <f t="shared" si="241"/>
        <v>0</v>
      </c>
      <c r="BN167" s="7">
        <f t="shared" si="261"/>
        <v>0</v>
      </c>
      <c r="BO167" s="7">
        <f t="shared" si="262"/>
        <v>0</v>
      </c>
      <c r="BP167" s="7">
        <f t="shared" si="263"/>
        <v>0</v>
      </c>
      <c r="BQ167" s="7"/>
      <c r="BR167" s="7">
        <f t="shared" si="242"/>
        <v>0</v>
      </c>
      <c r="BS167" s="7">
        <f>'Initial absorption'!$G167*BR167*$E167</f>
        <v>0</v>
      </c>
      <c r="BT167" s="7">
        <f t="shared" si="264"/>
        <v>0</v>
      </c>
      <c r="BU167" s="7">
        <f>'Initial absorption'!$M167*BT167*$I167</f>
        <v>0</v>
      </c>
      <c r="BV167" s="7"/>
      <c r="BW167" s="7">
        <f t="shared" si="265"/>
        <v>0</v>
      </c>
      <c r="BX167" s="7">
        <f t="shared" si="305"/>
        <v>0</v>
      </c>
      <c r="BY167" s="7">
        <f t="shared" si="223"/>
        <v>0</v>
      </c>
      <c r="BZ167" s="7"/>
      <c r="CA167" s="7">
        <f>(1 - 'Initial absorption'!$M167)*BT167</f>
        <v>0</v>
      </c>
      <c r="CB167" s="7">
        <f t="shared" si="266"/>
        <v>0</v>
      </c>
      <c r="CL167" s="7">
        <f t="shared" si="224"/>
        <v>0</v>
      </c>
      <c r="CM167" s="7">
        <f t="shared" si="225"/>
        <v>0</v>
      </c>
      <c r="CN167" s="7">
        <f t="shared" si="207"/>
        <v>0</v>
      </c>
      <c r="CO167" s="7">
        <f t="shared" si="243"/>
        <v>0</v>
      </c>
      <c r="CP167" s="7"/>
      <c r="CQ167" s="7">
        <f t="shared" si="286"/>
        <v>0</v>
      </c>
      <c r="CR167" s="7">
        <f t="shared" si="244"/>
        <v>0</v>
      </c>
      <c r="CS167" s="7">
        <f t="shared" si="226"/>
        <v>0</v>
      </c>
      <c r="CT167" s="7">
        <f t="shared" si="245"/>
        <v>0</v>
      </c>
      <c r="CV167" s="7">
        <f t="shared" si="267"/>
        <v>0</v>
      </c>
      <c r="CW167" s="7">
        <f t="shared" si="268"/>
        <v>0</v>
      </c>
      <c r="CX167" s="7">
        <f t="shared" si="269"/>
        <v>0</v>
      </c>
      <c r="CY167" s="7"/>
      <c r="CZ167" s="7">
        <f t="shared" si="246"/>
        <v>0</v>
      </c>
      <c r="DA167" s="7">
        <f>'Initial absorption'!$G167*CZ167*$E167</f>
        <v>0</v>
      </c>
      <c r="DB167" s="7">
        <f t="shared" si="270"/>
        <v>0</v>
      </c>
      <c r="DC167" s="7">
        <f>'Initial absorption'!$M167*DB167*$I167</f>
        <v>0</v>
      </c>
      <c r="DD167" s="7"/>
      <c r="DE167" s="7">
        <f t="shared" si="271"/>
        <v>0</v>
      </c>
      <c r="DF167" s="7">
        <f t="shared" si="306"/>
        <v>0</v>
      </c>
      <c r="DG167" s="7">
        <f t="shared" si="227"/>
        <v>0</v>
      </c>
      <c r="DH167" s="7"/>
      <c r="DI167" s="7">
        <f>(1 - 'Initial absorption'!$M167)*DB167</f>
        <v>0</v>
      </c>
      <c r="DJ167" s="7">
        <f t="shared" si="272"/>
        <v>0</v>
      </c>
      <c r="DT167" s="7">
        <f t="shared" si="228"/>
        <v>0</v>
      </c>
      <c r="DU167" s="7">
        <f t="shared" si="229"/>
        <v>0</v>
      </c>
      <c r="DV167" s="7">
        <f t="shared" si="208"/>
        <v>0</v>
      </c>
      <c r="DW167" s="7">
        <f t="shared" si="247"/>
        <v>0</v>
      </c>
      <c r="DX167" s="7"/>
      <c r="DY167" s="7">
        <f t="shared" si="287"/>
        <v>0</v>
      </c>
      <c r="DZ167" s="7">
        <f t="shared" si="248"/>
        <v>0</v>
      </c>
      <c r="EA167" s="7">
        <f t="shared" si="230"/>
        <v>0</v>
      </c>
      <c r="EB167" s="7">
        <f t="shared" si="249"/>
        <v>0</v>
      </c>
      <c r="ED167" s="7">
        <f t="shared" si="273"/>
        <v>0</v>
      </c>
      <c r="EE167" s="7">
        <f t="shared" si="274"/>
        <v>0</v>
      </c>
      <c r="EF167" s="7">
        <f t="shared" si="275"/>
        <v>0</v>
      </c>
      <c r="EG167" s="7"/>
      <c r="EH167" s="7">
        <f t="shared" si="250"/>
        <v>0</v>
      </c>
      <c r="EI167" s="7">
        <f>'Initial absorption'!$G167*EH167*$E167</f>
        <v>0</v>
      </c>
      <c r="EJ167" s="7">
        <f t="shared" si="276"/>
        <v>0</v>
      </c>
      <c r="EK167" s="7">
        <f>'Initial absorption'!$M167*EJ167*$I167</f>
        <v>0</v>
      </c>
      <c r="EL167" s="7"/>
      <c r="EM167" s="7">
        <f t="shared" si="277"/>
        <v>0</v>
      </c>
      <c r="EN167" s="7">
        <f t="shared" si="307"/>
        <v>0</v>
      </c>
      <c r="EO167" s="7">
        <f t="shared" si="231"/>
        <v>0</v>
      </c>
      <c r="EP167" s="7"/>
      <c r="EQ167" s="7">
        <f>(1 - 'Initial absorption'!$M167)*EJ167</f>
        <v>0</v>
      </c>
      <c r="ER167" s="7">
        <f t="shared" si="278"/>
        <v>0</v>
      </c>
      <c r="FB167" s="7">
        <f t="shared" si="232"/>
        <v>0</v>
      </c>
      <c r="FC167" s="7">
        <f t="shared" si="233"/>
        <v>0</v>
      </c>
      <c r="FD167" s="7">
        <f t="shared" si="209"/>
        <v>0</v>
      </c>
      <c r="FE167" s="7">
        <f t="shared" si="251"/>
        <v>0</v>
      </c>
      <c r="FF167" s="7"/>
      <c r="FG167" s="7">
        <f t="shared" si="288"/>
        <v>0</v>
      </c>
      <c r="FH167" s="7">
        <f t="shared" si="252"/>
        <v>0</v>
      </c>
      <c r="FI167" s="7">
        <f t="shared" si="234"/>
        <v>0</v>
      </c>
      <c r="FJ167" s="7">
        <f t="shared" si="253"/>
        <v>0</v>
      </c>
      <c r="FL167" s="7">
        <f t="shared" si="279"/>
        <v>0</v>
      </c>
      <c r="FM167" s="7">
        <f t="shared" si="280"/>
        <v>0</v>
      </c>
      <c r="FN167" s="7">
        <f t="shared" si="281"/>
        <v>0</v>
      </c>
      <c r="FO167" s="7"/>
      <c r="FP167" s="7">
        <f t="shared" si="254"/>
        <v>0</v>
      </c>
      <c r="FQ167" s="7">
        <f>'Initial absorption'!$G167*FP167*$E167</f>
        <v>0</v>
      </c>
      <c r="FR167" s="7">
        <f t="shared" si="282"/>
        <v>0</v>
      </c>
      <c r="FS167" s="7">
        <f>'Initial absorption'!$M167*FR167*$I167</f>
        <v>0</v>
      </c>
      <c r="FT167" s="7"/>
      <c r="FU167" s="7">
        <f t="shared" si="283"/>
        <v>0</v>
      </c>
      <c r="FV167" s="7">
        <f t="shared" si="308"/>
        <v>0</v>
      </c>
      <c r="FW167" s="7">
        <f t="shared" si="235"/>
        <v>0</v>
      </c>
      <c r="FX167" s="7"/>
      <c r="FY167" s="7">
        <f>(1 - 'Initial absorption'!$M167)*FR167</f>
        <v>0</v>
      </c>
      <c r="FZ167" s="7">
        <f t="shared" si="284"/>
        <v>0</v>
      </c>
    </row>
    <row r="168" spans="3:182" x14ac:dyDescent="0.25">
      <c r="C168">
        <v>1110</v>
      </c>
      <c r="D168">
        <f>'Input spectra'!B168</f>
        <v>0</v>
      </c>
      <c r="E168">
        <f>'Initial absorption'!I168</f>
        <v>0</v>
      </c>
      <c r="F168">
        <f>'Input spectra'!C168</f>
        <v>0</v>
      </c>
      <c r="G168">
        <f t="shared" si="255"/>
        <v>0</v>
      </c>
      <c r="H168">
        <f>'Input spectra'!D168</f>
        <v>0</v>
      </c>
      <c r="I168">
        <f>'Initial absorption'!O168</f>
        <v>0</v>
      </c>
      <c r="J168">
        <f>'Input spectra'!E168</f>
        <v>0</v>
      </c>
      <c r="K168">
        <f t="shared" si="256"/>
        <v>0</v>
      </c>
      <c r="M168">
        <f>'Reaching edge prob after ems 1'!$EZ169</f>
        <v>0.88352770061105224</v>
      </c>
      <c r="N168">
        <f>'Reaching edge prob after ems 2'!$EZ169</f>
        <v>0.88352770061105224</v>
      </c>
      <c r="O168">
        <f>1-EXP(-'Reaching edge prob after ems 1'!FC169*_k_in_ec_correction*($D168*_c1+'Input spectra'!S168))</f>
        <v>1.1850087596554704E-2</v>
      </c>
      <c r="P168">
        <f>1-EXP(-(_t-'Reaching edge prob after ems 1'!FC169)*_k_in_ec_correction*($D168*_c1+'Input spectra'!S168))</f>
        <v>1.1978809025482207E-2</v>
      </c>
      <c r="Q168">
        <f>1-EXP(-'Reaching edge prob after ems 2'!FC169*_k_in_ec_correction*($H168*_c2+'Input spectra'!S168))</f>
        <v>1.1850087596554704E-2</v>
      </c>
      <c r="R168">
        <f>1-EXP(-(_t-'Reaching edge prob after ems 2'!FC169)*_k_in_ec_correction*($H168*_c2+'Input spectra'!S168))</f>
        <v>1.1978809025482207E-2</v>
      </c>
      <c r="V168" s="7">
        <f t="shared" si="289"/>
        <v>0</v>
      </c>
      <c r="W168" s="7">
        <f t="shared" si="290"/>
        <v>0</v>
      </c>
      <c r="X168" s="7">
        <f t="shared" si="291"/>
        <v>0</v>
      </c>
      <c r="Y168" s="7">
        <f t="shared" si="292"/>
        <v>0</v>
      </c>
      <c r="Z168" s="7"/>
      <c r="AA168" s="7">
        <f t="shared" si="293"/>
        <v>0</v>
      </c>
      <c r="AB168" s="7">
        <f t="shared" si="294"/>
        <v>0</v>
      </c>
      <c r="AC168" s="7">
        <f t="shared" si="295"/>
        <v>0</v>
      </c>
      <c r="AD168" s="7">
        <f t="shared" si="296"/>
        <v>0</v>
      </c>
      <c r="AF168" s="7">
        <f t="shared" si="297"/>
        <v>0</v>
      </c>
      <c r="AG168" s="7">
        <f t="shared" si="298"/>
        <v>0</v>
      </c>
      <c r="AH168" s="7">
        <f t="shared" si="299"/>
        <v>0</v>
      </c>
      <c r="AI168" s="7"/>
      <c r="AJ168" s="7">
        <f t="shared" si="300"/>
        <v>0</v>
      </c>
      <c r="AK168" s="7">
        <f>'Initial absorption'!$G168*AJ168*$E168</f>
        <v>0</v>
      </c>
      <c r="AL168" s="7">
        <f t="shared" si="301"/>
        <v>0</v>
      </c>
      <c r="AM168" s="7">
        <f>'Initial absorption'!$M168*AL168*$I168</f>
        <v>0</v>
      </c>
      <c r="AN168" s="7"/>
      <c r="AO168" s="7">
        <f t="shared" si="302"/>
        <v>0</v>
      </c>
      <c r="AP168" s="7">
        <f t="shared" si="303"/>
        <v>0</v>
      </c>
      <c r="AQ168" s="7">
        <f t="shared" si="304"/>
        <v>0</v>
      </c>
      <c r="AR168" s="7"/>
      <c r="AS168" s="7">
        <f>(1 - 'Initial absorption'!$M168)*AL168</f>
        <v>0</v>
      </c>
      <c r="AT168" s="7">
        <f t="shared" si="260"/>
        <v>0</v>
      </c>
      <c r="BD168" s="7">
        <f t="shared" si="220"/>
        <v>0</v>
      </c>
      <c r="BE168" s="7">
        <f t="shared" si="221"/>
        <v>0</v>
      </c>
      <c r="BF168" s="7">
        <f t="shared" si="206"/>
        <v>0</v>
      </c>
      <c r="BG168" s="7">
        <f t="shared" si="239"/>
        <v>0</v>
      </c>
      <c r="BH168" s="7"/>
      <c r="BI168" s="7">
        <f t="shared" si="285"/>
        <v>0</v>
      </c>
      <c r="BJ168" s="7">
        <f t="shared" si="240"/>
        <v>0</v>
      </c>
      <c r="BK168" s="7">
        <f t="shared" si="222"/>
        <v>0</v>
      </c>
      <c r="BL168" s="7">
        <f t="shared" si="241"/>
        <v>0</v>
      </c>
      <c r="BN168" s="7">
        <f t="shared" si="261"/>
        <v>0</v>
      </c>
      <c r="BO168" s="7">
        <f t="shared" si="262"/>
        <v>0</v>
      </c>
      <c r="BP168" s="7">
        <f t="shared" si="263"/>
        <v>0</v>
      </c>
      <c r="BQ168" s="7"/>
      <c r="BR168" s="7">
        <f t="shared" si="242"/>
        <v>0</v>
      </c>
      <c r="BS168" s="7">
        <f>'Initial absorption'!$G168*BR168*$E168</f>
        <v>0</v>
      </c>
      <c r="BT168" s="7">
        <f t="shared" si="264"/>
        <v>0</v>
      </c>
      <c r="BU168" s="7">
        <f>'Initial absorption'!$M168*BT168*$I168</f>
        <v>0</v>
      </c>
      <c r="BV168" s="7"/>
      <c r="BW168" s="7">
        <f t="shared" si="265"/>
        <v>0</v>
      </c>
      <c r="BX168" s="7">
        <f t="shared" si="305"/>
        <v>0</v>
      </c>
      <c r="BY168" s="7">
        <f t="shared" si="223"/>
        <v>0</v>
      </c>
      <c r="BZ168" s="7"/>
      <c r="CA168" s="7">
        <f>(1 - 'Initial absorption'!$M168)*BT168</f>
        <v>0</v>
      </c>
      <c r="CB168" s="7">
        <f t="shared" si="266"/>
        <v>0</v>
      </c>
      <c r="CL168" s="7">
        <f t="shared" si="224"/>
        <v>0</v>
      </c>
      <c r="CM168" s="7">
        <f t="shared" si="225"/>
        <v>0</v>
      </c>
      <c r="CN168" s="7">
        <f t="shared" si="207"/>
        <v>0</v>
      </c>
      <c r="CO168" s="7">
        <f t="shared" si="243"/>
        <v>0</v>
      </c>
      <c r="CP168" s="7"/>
      <c r="CQ168" s="7">
        <f t="shared" si="286"/>
        <v>0</v>
      </c>
      <c r="CR168" s="7">
        <f t="shared" si="244"/>
        <v>0</v>
      </c>
      <c r="CS168" s="7">
        <f t="shared" si="226"/>
        <v>0</v>
      </c>
      <c r="CT168" s="7">
        <f t="shared" si="245"/>
        <v>0</v>
      </c>
      <c r="CV168" s="7">
        <f t="shared" si="267"/>
        <v>0</v>
      </c>
      <c r="CW168" s="7">
        <f t="shared" si="268"/>
        <v>0</v>
      </c>
      <c r="CX168" s="7">
        <f t="shared" si="269"/>
        <v>0</v>
      </c>
      <c r="CY168" s="7"/>
      <c r="CZ168" s="7">
        <f t="shared" si="246"/>
        <v>0</v>
      </c>
      <c r="DA168" s="7">
        <f>'Initial absorption'!$G168*CZ168*$E168</f>
        <v>0</v>
      </c>
      <c r="DB168" s="7">
        <f t="shared" si="270"/>
        <v>0</v>
      </c>
      <c r="DC168" s="7">
        <f>'Initial absorption'!$M168*DB168*$I168</f>
        <v>0</v>
      </c>
      <c r="DD168" s="7"/>
      <c r="DE168" s="7">
        <f t="shared" si="271"/>
        <v>0</v>
      </c>
      <c r="DF168" s="7">
        <f t="shared" si="306"/>
        <v>0</v>
      </c>
      <c r="DG168" s="7">
        <f t="shared" si="227"/>
        <v>0</v>
      </c>
      <c r="DH168" s="7"/>
      <c r="DI168" s="7">
        <f>(1 - 'Initial absorption'!$M168)*DB168</f>
        <v>0</v>
      </c>
      <c r="DJ168" s="7">
        <f t="shared" si="272"/>
        <v>0</v>
      </c>
      <c r="DT168" s="7">
        <f t="shared" si="228"/>
        <v>0</v>
      </c>
      <c r="DU168" s="7">
        <f t="shared" si="229"/>
        <v>0</v>
      </c>
      <c r="DV168" s="7">
        <f t="shared" si="208"/>
        <v>0</v>
      </c>
      <c r="DW168" s="7">
        <f t="shared" si="247"/>
        <v>0</v>
      </c>
      <c r="DX168" s="7"/>
      <c r="DY168" s="7">
        <f t="shared" si="287"/>
        <v>0</v>
      </c>
      <c r="DZ168" s="7">
        <f t="shared" si="248"/>
        <v>0</v>
      </c>
      <c r="EA168" s="7">
        <f t="shared" si="230"/>
        <v>0</v>
      </c>
      <c r="EB168" s="7">
        <f t="shared" si="249"/>
        <v>0</v>
      </c>
      <c r="ED168" s="7">
        <f t="shared" si="273"/>
        <v>0</v>
      </c>
      <c r="EE168" s="7">
        <f t="shared" si="274"/>
        <v>0</v>
      </c>
      <c r="EF168" s="7">
        <f t="shared" si="275"/>
        <v>0</v>
      </c>
      <c r="EG168" s="7"/>
      <c r="EH168" s="7">
        <f t="shared" si="250"/>
        <v>0</v>
      </c>
      <c r="EI168" s="7">
        <f>'Initial absorption'!$G168*EH168*$E168</f>
        <v>0</v>
      </c>
      <c r="EJ168" s="7">
        <f t="shared" si="276"/>
        <v>0</v>
      </c>
      <c r="EK168" s="7">
        <f>'Initial absorption'!$M168*EJ168*$I168</f>
        <v>0</v>
      </c>
      <c r="EL168" s="7"/>
      <c r="EM168" s="7">
        <f t="shared" si="277"/>
        <v>0</v>
      </c>
      <c r="EN168" s="7">
        <f t="shared" si="307"/>
        <v>0</v>
      </c>
      <c r="EO168" s="7">
        <f t="shared" si="231"/>
        <v>0</v>
      </c>
      <c r="EP168" s="7"/>
      <c r="EQ168" s="7">
        <f>(1 - 'Initial absorption'!$M168)*EJ168</f>
        <v>0</v>
      </c>
      <c r="ER168" s="7">
        <f t="shared" si="278"/>
        <v>0</v>
      </c>
      <c r="FB168" s="7">
        <f t="shared" si="232"/>
        <v>0</v>
      </c>
      <c r="FC168" s="7">
        <f t="shared" si="233"/>
        <v>0</v>
      </c>
      <c r="FD168" s="7">
        <f t="shared" si="209"/>
        <v>0</v>
      </c>
      <c r="FE168" s="7">
        <f t="shared" si="251"/>
        <v>0</v>
      </c>
      <c r="FF168" s="7"/>
      <c r="FG168" s="7">
        <f t="shared" si="288"/>
        <v>0</v>
      </c>
      <c r="FH168" s="7">
        <f t="shared" si="252"/>
        <v>0</v>
      </c>
      <c r="FI168" s="7">
        <f t="shared" si="234"/>
        <v>0</v>
      </c>
      <c r="FJ168" s="7">
        <f t="shared" si="253"/>
        <v>0</v>
      </c>
      <c r="FL168" s="7">
        <f t="shared" si="279"/>
        <v>0</v>
      </c>
      <c r="FM168" s="7">
        <f t="shared" si="280"/>
        <v>0</v>
      </c>
      <c r="FN168" s="7">
        <f t="shared" si="281"/>
        <v>0</v>
      </c>
      <c r="FO168" s="7"/>
      <c r="FP168" s="7">
        <f t="shared" si="254"/>
        <v>0</v>
      </c>
      <c r="FQ168" s="7">
        <f>'Initial absorption'!$G168*FP168*$E168</f>
        <v>0</v>
      </c>
      <c r="FR168" s="7">
        <f t="shared" si="282"/>
        <v>0</v>
      </c>
      <c r="FS168" s="7">
        <f>'Initial absorption'!$M168*FR168*$I168</f>
        <v>0</v>
      </c>
      <c r="FT168" s="7"/>
      <c r="FU168" s="7">
        <f t="shared" si="283"/>
        <v>0</v>
      </c>
      <c r="FV168" s="7">
        <f t="shared" si="308"/>
        <v>0</v>
      </c>
      <c r="FW168" s="7">
        <f t="shared" si="235"/>
        <v>0</v>
      </c>
      <c r="FX168" s="7"/>
      <c r="FY168" s="7">
        <f>(1 - 'Initial absorption'!$M168)*FR168</f>
        <v>0</v>
      </c>
      <c r="FZ168" s="7">
        <f t="shared" si="284"/>
        <v>0</v>
      </c>
    </row>
    <row r="169" spans="3:182" x14ac:dyDescent="0.25">
      <c r="C169">
        <v>1115</v>
      </c>
      <c r="D169">
        <f>'Input spectra'!B169</f>
        <v>0</v>
      </c>
      <c r="E169">
        <f>'Initial absorption'!I169</f>
        <v>0</v>
      </c>
      <c r="F169">
        <f>'Input spectra'!C169</f>
        <v>0</v>
      </c>
      <c r="G169">
        <f t="shared" si="255"/>
        <v>0</v>
      </c>
      <c r="H169">
        <f>'Input spectra'!D169</f>
        <v>0</v>
      </c>
      <c r="I169">
        <f>'Initial absorption'!O169</f>
        <v>0</v>
      </c>
      <c r="J169">
        <f>'Input spectra'!E169</f>
        <v>0</v>
      </c>
      <c r="K169">
        <f t="shared" si="256"/>
        <v>0</v>
      </c>
      <c r="M169">
        <f>'Reaching edge prob after ems 1'!$EZ170</f>
        <v>0.88365552923812407</v>
      </c>
      <c r="N169">
        <f>'Reaching edge prob after ems 2'!$EZ170</f>
        <v>0.88365552923812407</v>
      </c>
      <c r="O169">
        <f>1-EXP(-'Reaching edge prob after ems 1'!FC170*_k_in_ec_correction*($D169*_c1+'Input spectra'!S169))</f>
        <v>1.1835935885085691E-2</v>
      </c>
      <c r="P169">
        <f>1-EXP(-(_t-'Reaching edge prob after ems 1'!FC170)*_k_in_ec_correction*($D169*_c1+'Input spectra'!S169))</f>
        <v>1.1964348386876655E-2</v>
      </c>
      <c r="Q169">
        <f>1-EXP(-'Reaching edge prob after ems 2'!FC170*_k_in_ec_correction*($H169*_c2+'Input spectra'!S169))</f>
        <v>1.1835935885085691E-2</v>
      </c>
      <c r="R169">
        <f>1-EXP(-(_t-'Reaching edge prob after ems 2'!FC170)*_k_in_ec_correction*($H169*_c2+'Input spectra'!S169))</f>
        <v>1.1964348386876655E-2</v>
      </c>
      <c r="V169" s="7">
        <f t="shared" si="289"/>
        <v>0</v>
      </c>
      <c r="W169" s="7">
        <f t="shared" si="290"/>
        <v>0</v>
      </c>
      <c r="X169" s="7">
        <f t="shared" si="291"/>
        <v>0</v>
      </c>
      <c r="Y169" s="7">
        <f t="shared" si="292"/>
        <v>0</v>
      </c>
      <c r="Z169" s="7"/>
      <c r="AA169" s="7">
        <f t="shared" si="293"/>
        <v>0</v>
      </c>
      <c r="AB169" s="7">
        <f t="shared" si="294"/>
        <v>0</v>
      </c>
      <c r="AC169" s="7">
        <f t="shared" si="295"/>
        <v>0</v>
      </c>
      <c r="AD169" s="7">
        <f t="shared" si="296"/>
        <v>0</v>
      </c>
      <c r="AF169" s="7">
        <f t="shared" si="297"/>
        <v>0</v>
      </c>
      <c r="AG169" s="7">
        <f t="shared" si="298"/>
        <v>0</v>
      </c>
      <c r="AH169" s="7">
        <f t="shared" si="299"/>
        <v>0</v>
      </c>
      <c r="AI169" s="7"/>
      <c r="AJ169" s="7">
        <f t="shared" si="300"/>
        <v>0</v>
      </c>
      <c r="AK169" s="7">
        <f>'Initial absorption'!$G169*AJ169*$E169</f>
        <v>0</v>
      </c>
      <c r="AL169" s="7">
        <f t="shared" si="301"/>
        <v>0</v>
      </c>
      <c r="AM169" s="7">
        <f>'Initial absorption'!$M169*AL169*$I169</f>
        <v>0</v>
      </c>
      <c r="AN169" s="7"/>
      <c r="AO169" s="7">
        <f t="shared" si="302"/>
        <v>0</v>
      </c>
      <c r="AP169" s="7">
        <f t="shared" si="303"/>
        <v>0</v>
      </c>
      <c r="AQ169" s="7">
        <f t="shared" si="304"/>
        <v>0</v>
      </c>
      <c r="AR169" s="7"/>
      <c r="AS169" s="7">
        <f>(1 - 'Initial absorption'!$M169)*AL169</f>
        <v>0</v>
      </c>
      <c r="AT169" s="7">
        <f t="shared" si="260"/>
        <v>0</v>
      </c>
      <c r="BD169" s="7">
        <f t="shared" si="220"/>
        <v>0</v>
      </c>
      <c r="BE169" s="7">
        <f t="shared" si="221"/>
        <v>0</v>
      </c>
      <c r="BF169" s="7">
        <f t="shared" si="206"/>
        <v>0</v>
      </c>
      <c r="BG169" s="7">
        <f t="shared" si="239"/>
        <v>0</v>
      </c>
      <c r="BH169" s="7"/>
      <c r="BI169" s="7">
        <f t="shared" si="285"/>
        <v>0</v>
      </c>
      <c r="BJ169" s="7">
        <f t="shared" si="240"/>
        <v>0</v>
      </c>
      <c r="BK169" s="7">
        <f t="shared" si="222"/>
        <v>0</v>
      </c>
      <c r="BL169" s="7">
        <f t="shared" si="241"/>
        <v>0</v>
      </c>
      <c r="BN169" s="7">
        <f t="shared" si="261"/>
        <v>0</v>
      </c>
      <c r="BO169" s="7">
        <f t="shared" si="262"/>
        <v>0</v>
      </c>
      <c r="BP169" s="7">
        <f t="shared" si="263"/>
        <v>0</v>
      </c>
      <c r="BQ169" s="7"/>
      <c r="BR169" s="7">
        <f t="shared" si="242"/>
        <v>0</v>
      </c>
      <c r="BS169" s="7">
        <f>'Initial absorption'!$G169*BR169*$E169</f>
        <v>0</v>
      </c>
      <c r="BT169" s="7">
        <f t="shared" si="264"/>
        <v>0</v>
      </c>
      <c r="BU169" s="7">
        <f>'Initial absorption'!$M169*BT169*$I169</f>
        <v>0</v>
      </c>
      <c r="BV169" s="7"/>
      <c r="BW169" s="7">
        <f t="shared" si="265"/>
        <v>0</v>
      </c>
      <c r="BX169" s="7">
        <f t="shared" si="305"/>
        <v>0</v>
      </c>
      <c r="BY169" s="7">
        <f t="shared" si="223"/>
        <v>0</v>
      </c>
      <c r="BZ169" s="7"/>
      <c r="CA169" s="7">
        <f>(1 - 'Initial absorption'!$M169)*BT169</f>
        <v>0</v>
      </c>
      <c r="CB169" s="7">
        <f t="shared" si="266"/>
        <v>0</v>
      </c>
      <c r="CL169" s="7">
        <f t="shared" si="224"/>
        <v>0</v>
      </c>
      <c r="CM169" s="7">
        <f t="shared" si="225"/>
        <v>0</v>
      </c>
      <c r="CN169" s="7">
        <f t="shared" si="207"/>
        <v>0</v>
      </c>
      <c r="CO169" s="7">
        <f t="shared" si="243"/>
        <v>0</v>
      </c>
      <c r="CP169" s="7"/>
      <c r="CQ169" s="7">
        <f t="shared" si="286"/>
        <v>0</v>
      </c>
      <c r="CR169" s="7">
        <f t="shared" si="244"/>
        <v>0</v>
      </c>
      <c r="CS169" s="7">
        <f t="shared" si="226"/>
        <v>0</v>
      </c>
      <c r="CT169" s="7">
        <f t="shared" si="245"/>
        <v>0</v>
      </c>
      <c r="CV169" s="7">
        <f t="shared" si="267"/>
        <v>0</v>
      </c>
      <c r="CW169" s="7">
        <f t="shared" si="268"/>
        <v>0</v>
      </c>
      <c r="CX169" s="7">
        <f t="shared" si="269"/>
        <v>0</v>
      </c>
      <c r="CY169" s="7"/>
      <c r="CZ169" s="7">
        <f t="shared" si="246"/>
        <v>0</v>
      </c>
      <c r="DA169" s="7">
        <f>'Initial absorption'!$G169*CZ169*$E169</f>
        <v>0</v>
      </c>
      <c r="DB169" s="7">
        <f t="shared" si="270"/>
        <v>0</v>
      </c>
      <c r="DC169" s="7">
        <f>'Initial absorption'!$M169*DB169*$I169</f>
        <v>0</v>
      </c>
      <c r="DD169" s="7"/>
      <c r="DE169" s="7">
        <f t="shared" si="271"/>
        <v>0</v>
      </c>
      <c r="DF169" s="7">
        <f t="shared" si="306"/>
        <v>0</v>
      </c>
      <c r="DG169" s="7">
        <f t="shared" si="227"/>
        <v>0</v>
      </c>
      <c r="DH169" s="7"/>
      <c r="DI169" s="7">
        <f>(1 - 'Initial absorption'!$M169)*DB169</f>
        <v>0</v>
      </c>
      <c r="DJ169" s="7">
        <f t="shared" si="272"/>
        <v>0</v>
      </c>
      <c r="DT169" s="7">
        <f t="shared" si="228"/>
        <v>0</v>
      </c>
      <c r="DU169" s="7">
        <f t="shared" si="229"/>
        <v>0</v>
      </c>
      <c r="DV169" s="7">
        <f t="shared" si="208"/>
        <v>0</v>
      </c>
      <c r="DW169" s="7">
        <f t="shared" si="247"/>
        <v>0</v>
      </c>
      <c r="DX169" s="7"/>
      <c r="DY169" s="7">
        <f t="shared" si="287"/>
        <v>0</v>
      </c>
      <c r="DZ169" s="7">
        <f t="shared" si="248"/>
        <v>0</v>
      </c>
      <c r="EA169" s="7">
        <f t="shared" si="230"/>
        <v>0</v>
      </c>
      <c r="EB169" s="7">
        <f t="shared" si="249"/>
        <v>0</v>
      </c>
      <c r="ED169" s="7">
        <f t="shared" si="273"/>
        <v>0</v>
      </c>
      <c r="EE169" s="7">
        <f t="shared" si="274"/>
        <v>0</v>
      </c>
      <c r="EF169" s="7">
        <f t="shared" si="275"/>
        <v>0</v>
      </c>
      <c r="EG169" s="7"/>
      <c r="EH169" s="7">
        <f t="shared" si="250"/>
        <v>0</v>
      </c>
      <c r="EI169" s="7">
        <f>'Initial absorption'!$G169*EH169*$E169</f>
        <v>0</v>
      </c>
      <c r="EJ169" s="7">
        <f t="shared" si="276"/>
        <v>0</v>
      </c>
      <c r="EK169" s="7">
        <f>'Initial absorption'!$M169*EJ169*$I169</f>
        <v>0</v>
      </c>
      <c r="EL169" s="7"/>
      <c r="EM169" s="7">
        <f t="shared" si="277"/>
        <v>0</v>
      </c>
      <c r="EN169" s="7">
        <f t="shared" si="307"/>
        <v>0</v>
      </c>
      <c r="EO169" s="7">
        <f t="shared" si="231"/>
        <v>0</v>
      </c>
      <c r="EP169" s="7"/>
      <c r="EQ169" s="7">
        <f>(1 - 'Initial absorption'!$M169)*EJ169</f>
        <v>0</v>
      </c>
      <c r="ER169" s="7">
        <f t="shared" si="278"/>
        <v>0</v>
      </c>
      <c r="FB169" s="7">
        <f t="shared" si="232"/>
        <v>0</v>
      </c>
      <c r="FC169" s="7">
        <f t="shared" si="233"/>
        <v>0</v>
      </c>
      <c r="FD169" s="7">
        <f t="shared" si="209"/>
        <v>0</v>
      </c>
      <c r="FE169" s="7">
        <f t="shared" si="251"/>
        <v>0</v>
      </c>
      <c r="FF169" s="7"/>
      <c r="FG169" s="7">
        <f t="shared" si="288"/>
        <v>0</v>
      </c>
      <c r="FH169" s="7">
        <f t="shared" si="252"/>
        <v>0</v>
      </c>
      <c r="FI169" s="7">
        <f t="shared" si="234"/>
        <v>0</v>
      </c>
      <c r="FJ169" s="7">
        <f t="shared" si="253"/>
        <v>0</v>
      </c>
      <c r="FL169" s="7">
        <f t="shared" si="279"/>
        <v>0</v>
      </c>
      <c r="FM169" s="7">
        <f t="shared" si="280"/>
        <v>0</v>
      </c>
      <c r="FN169" s="7">
        <f t="shared" si="281"/>
        <v>0</v>
      </c>
      <c r="FO169" s="7"/>
      <c r="FP169" s="7">
        <f t="shared" si="254"/>
        <v>0</v>
      </c>
      <c r="FQ169" s="7">
        <f>'Initial absorption'!$G169*FP169*$E169</f>
        <v>0</v>
      </c>
      <c r="FR169" s="7">
        <f t="shared" si="282"/>
        <v>0</v>
      </c>
      <c r="FS169" s="7">
        <f>'Initial absorption'!$M169*FR169*$I169</f>
        <v>0</v>
      </c>
      <c r="FT169" s="7"/>
      <c r="FU169" s="7">
        <f t="shared" si="283"/>
        <v>0</v>
      </c>
      <c r="FV169" s="7">
        <f t="shared" si="308"/>
        <v>0</v>
      </c>
      <c r="FW169" s="7">
        <f t="shared" si="235"/>
        <v>0</v>
      </c>
      <c r="FX169" s="7"/>
      <c r="FY169" s="7">
        <f>(1 - 'Initial absorption'!$M169)*FR169</f>
        <v>0</v>
      </c>
      <c r="FZ169" s="7">
        <f t="shared" si="284"/>
        <v>0</v>
      </c>
    </row>
    <row r="170" spans="3:182" x14ac:dyDescent="0.25">
      <c r="C170">
        <v>1120</v>
      </c>
      <c r="D170">
        <f>'Input spectra'!B170</f>
        <v>0</v>
      </c>
      <c r="E170">
        <f>'Initial absorption'!I170</f>
        <v>0</v>
      </c>
      <c r="F170">
        <f>'Input spectra'!C170</f>
        <v>0</v>
      </c>
      <c r="G170">
        <f t="shared" si="255"/>
        <v>0</v>
      </c>
      <c r="H170">
        <f>'Input spectra'!D170</f>
        <v>0</v>
      </c>
      <c r="I170">
        <f>'Initial absorption'!O170</f>
        <v>0</v>
      </c>
      <c r="J170">
        <f>'Input spectra'!E170</f>
        <v>0</v>
      </c>
      <c r="K170">
        <f t="shared" si="256"/>
        <v>0</v>
      </c>
      <c r="M170">
        <f>'Reaching edge prob after ems 1'!$EZ171</f>
        <v>0.88378338660979361</v>
      </c>
      <c r="N170">
        <f>'Reaching edge prob after ems 2'!$EZ171</f>
        <v>0.88378338660979361</v>
      </c>
      <c r="O170">
        <f>1-EXP(-'Reaching edge prob after ems 1'!FC171*_k_in_ec_correction*($D170*_c1+'Input spectra'!S170))</f>
        <v>1.1821783783119377E-2</v>
      </c>
      <c r="P170">
        <f>1-EXP(-(_t-'Reaching edge prob after ems 1'!FC171)*_k_in_ec_correction*($D170*_c1+'Input spectra'!S170))</f>
        <v>1.1949887724426067E-2</v>
      </c>
      <c r="Q170">
        <f>1-EXP(-'Reaching edge prob after ems 2'!FC171*_k_in_ec_correction*($H170*_c2+'Input spectra'!S170))</f>
        <v>1.1821783783119377E-2</v>
      </c>
      <c r="R170">
        <f>1-EXP(-(_t-'Reaching edge prob after ems 2'!FC171)*_k_in_ec_correction*($H170*_c2+'Input spectra'!S170))</f>
        <v>1.1949887724426067E-2</v>
      </c>
      <c r="V170" s="7">
        <f t="shared" si="289"/>
        <v>0</v>
      </c>
      <c r="W170" s="7">
        <f t="shared" si="290"/>
        <v>0</v>
      </c>
      <c r="X170" s="7">
        <f t="shared" si="291"/>
        <v>0</v>
      </c>
      <c r="Y170" s="7">
        <f t="shared" si="292"/>
        <v>0</v>
      </c>
      <c r="Z170" s="7"/>
      <c r="AA170" s="7">
        <f t="shared" si="293"/>
        <v>0</v>
      </c>
      <c r="AB170" s="7">
        <f t="shared" si="294"/>
        <v>0</v>
      </c>
      <c r="AC170" s="7">
        <f t="shared" si="295"/>
        <v>0</v>
      </c>
      <c r="AD170" s="7">
        <f t="shared" si="296"/>
        <v>0</v>
      </c>
      <c r="AF170" s="7">
        <f t="shared" si="297"/>
        <v>0</v>
      </c>
      <c r="AG170" s="7">
        <f t="shared" si="298"/>
        <v>0</v>
      </c>
      <c r="AH170" s="7">
        <f t="shared" si="299"/>
        <v>0</v>
      </c>
      <c r="AI170" s="7"/>
      <c r="AJ170" s="7">
        <f t="shared" si="300"/>
        <v>0</v>
      </c>
      <c r="AK170" s="7">
        <f>'Initial absorption'!$G170*AJ170*$E170</f>
        <v>0</v>
      </c>
      <c r="AL170" s="7">
        <f t="shared" si="301"/>
        <v>0</v>
      </c>
      <c r="AM170" s="7">
        <f>'Initial absorption'!$M170*AL170*$I170</f>
        <v>0</v>
      </c>
      <c r="AN170" s="7"/>
      <c r="AO170" s="7">
        <f t="shared" si="302"/>
        <v>0</v>
      </c>
      <c r="AP170" s="7">
        <f t="shared" si="303"/>
        <v>0</v>
      </c>
      <c r="AQ170" s="7">
        <f t="shared" si="304"/>
        <v>0</v>
      </c>
      <c r="AR170" s="7"/>
      <c r="AS170" s="7">
        <f>(1 - 'Initial absorption'!$M170)*AL170</f>
        <v>0</v>
      </c>
      <c r="AT170" s="7">
        <f t="shared" si="260"/>
        <v>0</v>
      </c>
      <c r="BD170" s="7">
        <f t="shared" si="220"/>
        <v>0</v>
      </c>
      <c r="BE170" s="7">
        <f t="shared" si="221"/>
        <v>0</v>
      </c>
      <c r="BF170" s="7">
        <f t="shared" si="206"/>
        <v>0</v>
      </c>
      <c r="BG170" s="7">
        <f t="shared" si="239"/>
        <v>0</v>
      </c>
      <c r="BH170" s="7"/>
      <c r="BI170" s="7">
        <f t="shared" si="285"/>
        <v>0</v>
      </c>
      <c r="BJ170" s="7">
        <f t="shared" si="240"/>
        <v>0</v>
      </c>
      <c r="BK170" s="7">
        <f t="shared" si="222"/>
        <v>0</v>
      </c>
      <c r="BL170" s="7">
        <f t="shared" si="241"/>
        <v>0</v>
      </c>
      <c r="BN170" s="7">
        <f t="shared" si="261"/>
        <v>0</v>
      </c>
      <c r="BO170" s="7">
        <f t="shared" si="262"/>
        <v>0</v>
      </c>
      <c r="BP170" s="7">
        <f t="shared" si="263"/>
        <v>0</v>
      </c>
      <c r="BQ170" s="7"/>
      <c r="BR170" s="7">
        <f t="shared" si="242"/>
        <v>0</v>
      </c>
      <c r="BS170" s="7">
        <f>'Initial absorption'!$G170*BR170*$E170</f>
        <v>0</v>
      </c>
      <c r="BT170" s="7">
        <f t="shared" si="264"/>
        <v>0</v>
      </c>
      <c r="BU170" s="7">
        <f>'Initial absorption'!$M170*BT170*$I170</f>
        <v>0</v>
      </c>
      <c r="BV170" s="7"/>
      <c r="BW170" s="7">
        <f t="shared" si="265"/>
        <v>0</v>
      </c>
      <c r="BX170" s="7">
        <f t="shared" si="305"/>
        <v>0</v>
      </c>
      <c r="BY170" s="7">
        <f t="shared" si="223"/>
        <v>0</v>
      </c>
      <c r="BZ170" s="7"/>
      <c r="CA170" s="7">
        <f>(1 - 'Initial absorption'!$M170)*BT170</f>
        <v>0</v>
      </c>
      <c r="CB170" s="7">
        <f t="shared" si="266"/>
        <v>0</v>
      </c>
      <c r="CL170" s="7">
        <f t="shared" si="224"/>
        <v>0</v>
      </c>
      <c r="CM170" s="7">
        <f t="shared" si="225"/>
        <v>0</v>
      </c>
      <c r="CN170" s="7">
        <f t="shared" si="207"/>
        <v>0</v>
      </c>
      <c r="CO170" s="7">
        <f t="shared" si="243"/>
        <v>0</v>
      </c>
      <c r="CP170" s="7"/>
      <c r="CQ170" s="7">
        <f t="shared" si="286"/>
        <v>0</v>
      </c>
      <c r="CR170" s="7">
        <f t="shared" si="244"/>
        <v>0</v>
      </c>
      <c r="CS170" s="7">
        <f t="shared" si="226"/>
        <v>0</v>
      </c>
      <c r="CT170" s="7">
        <f t="shared" si="245"/>
        <v>0</v>
      </c>
      <c r="CV170" s="7">
        <f t="shared" si="267"/>
        <v>0</v>
      </c>
      <c r="CW170" s="7">
        <f t="shared" si="268"/>
        <v>0</v>
      </c>
      <c r="CX170" s="7">
        <f t="shared" si="269"/>
        <v>0</v>
      </c>
      <c r="CY170" s="7"/>
      <c r="CZ170" s="7">
        <f t="shared" si="246"/>
        <v>0</v>
      </c>
      <c r="DA170" s="7">
        <f>'Initial absorption'!$G170*CZ170*$E170</f>
        <v>0</v>
      </c>
      <c r="DB170" s="7">
        <f t="shared" si="270"/>
        <v>0</v>
      </c>
      <c r="DC170" s="7">
        <f>'Initial absorption'!$M170*DB170*$I170</f>
        <v>0</v>
      </c>
      <c r="DD170" s="7"/>
      <c r="DE170" s="7">
        <f t="shared" si="271"/>
        <v>0</v>
      </c>
      <c r="DF170" s="7">
        <f t="shared" si="306"/>
        <v>0</v>
      </c>
      <c r="DG170" s="7">
        <f t="shared" si="227"/>
        <v>0</v>
      </c>
      <c r="DH170" s="7"/>
      <c r="DI170" s="7">
        <f>(1 - 'Initial absorption'!$M170)*DB170</f>
        <v>0</v>
      </c>
      <c r="DJ170" s="7">
        <f t="shared" si="272"/>
        <v>0</v>
      </c>
      <c r="DT170" s="7">
        <f t="shared" si="228"/>
        <v>0</v>
      </c>
      <c r="DU170" s="7">
        <f t="shared" si="229"/>
        <v>0</v>
      </c>
      <c r="DV170" s="7">
        <f t="shared" si="208"/>
        <v>0</v>
      </c>
      <c r="DW170" s="7">
        <f t="shared" si="247"/>
        <v>0</v>
      </c>
      <c r="DX170" s="7"/>
      <c r="DY170" s="7">
        <f t="shared" si="287"/>
        <v>0</v>
      </c>
      <c r="DZ170" s="7">
        <f t="shared" si="248"/>
        <v>0</v>
      </c>
      <c r="EA170" s="7">
        <f t="shared" si="230"/>
        <v>0</v>
      </c>
      <c r="EB170" s="7">
        <f t="shared" si="249"/>
        <v>0</v>
      </c>
      <c r="ED170" s="7">
        <f t="shared" si="273"/>
        <v>0</v>
      </c>
      <c r="EE170" s="7">
        <f t="shared" si="274"/>
        <v>0</v>
      </c>
      <c r="EF170" s="7">
        <f t="shared" si="275"/>
        <v>0</v>
      </c>
      <c r="EG170" s="7"/>
      <c r="EH170" s="7">
        <f t="shared" si="250"/>
        <v>0</v>
      </c>
      <c r="EI170" s="7">
        <f>'Initial absorption'!$G170*EH170*$E170</f>
        <v>0</v>
      </c>
      <c r="EJ170" s="7">
        <f t="shared" si="276"/>
        <v>0</v>
      </c>
      <c r="EK170" s="7">
        <f>'Initial absorption'!$M170*EJ170*$I170</f>
        <v>0</v>
      </c>
      <c r="EL170" s="7"/>
      <c r="EM170" s="7">
        <f t="shared" si="277"/>
        <v>0</v>
      </c>
      <c r="EN170" s="7">
        <f t="shared" si="307"/>
        <v>0</v>
      </c>
      <c r="EO170" s="7">
        <f t="shared" si="231"/>
        <v>0</v>
      </c>
      <c r="EP170" s="7"/>
      <c r="EQ170" s="7">
        <f>(1 - 'Initial absorption'!$M170)*EJ170</f>
        <v>0</v>
      </c>
      <c r="ER170" s="7">
        <f t="shared" si="278"/>
        <v>0</v>
      </c>
      <c r="FB170" s="7">
        <f t="shared" si="232"/>
        <v>0</v>
      </c>
      <c r="FC170" s="7">
        <f t="shared" si="233"/>
        <v>0</v>
      </c>
      <c r="FD170" s="7">
        <f t="shared" si="209"/>
        <v>0</v>
      </c>
      <c r="FE170" s="7">
        <f t="shared" si="251"/>
        <v>0</v>
      </c>
      <c r="FF170" s="7"/>
      <c r="FG170" s="7">
        <f t="shared" si="288"/>
        <v>0</v>
      </c>
      <c r="FH170" s="7">
        <f t="shared" si="252"/>
        <v>0</v>
      </c>
      <c r="FI170" s="7">
        <f t="shared" si="234"/>
        <v>0</v>
      </c>
      <c r="FJ170" s="7">
        <f t="shared" si="253"/>
        <v>0</v>
      </c>
      <c r="FL170" s="7">
        <f t="shared" si="279"/>
        <v>0</v>
      </c>
      <c r="FM170" s="7">
        <f t="shared" si="280"/>
        <v>0</v>
      </c>
      <c r="FN170" s="7">
        <f t="shared" si="281"/>
        <v>0</v>
      </c>
      <c r="FO170" s="7"/>
      <c r="FP170" s="7">
        <f t="shared" si="254"/>
        <v>0</v>
      </c>
      <c r="FQ170" s="7">
        <f>'Initial absorption'!$G170*FP170*$E170</f>
        <v>0</v>
      </c>
      <c r="FR170" s="7">
        <f t="shared" si="282"/>
        <v>0</v>
      </c>
      <c r="FS170" s="7">
        <f>'Initial absorption'!$M170*FR170*$I170</f>
        <v>0</v>
      </c>
      <c r="FT170" s="7"/>
      <c r="FU170" s="7">
        <f t="shared" si="283"/>
        <v>0</v>
      </c>
      <c r="FV170" s="7">
        <f t="shared" si="308"/>
        <v>0</v>
      </c>
      <c r="FW170" s="7">
        <f t="shared" si="235"/>
        <v>0</v>
      </c>
      <c r="FX170" s="7"/>
      <c r="FY170" s="7">
        <f>(1 - 'Initial absorption'!$M170)*FR170</f>
        <v>0</v>
      </c>
      <c r="FZ170" s="7">
        <f t="shared" si="284"/>
        <v>0</v>
      </c>
    </row>
    <row r="171" spans="3:182" x14ac:dyDescent="0.25">
      <c r="C171">
        <v>1125</v>
      </c>
      <c r="D171">
        <f>'Input spectra'!B171</f>
        <v>0</v>
      </c>
      <c r="E171">
        <f>'Initial absorption'!I171</f>
        <v>0</v>
      </c>
      <c r="F171">
        <f>'Input spectra'!C171</f>
        <v>0</v>
      </c>
      <c r="G171">
        <f t="shared" si="255"/>
        <v>0</v>
      </c>
      <c r="H171">
        <f>'Input spectra'!D171</f>
        <v>0</v>
      </c>
      <c r="I171">
        <f>'Initial absorption'!O171</f>
        <v>0</v>
      </c>
      <c r="J171">
        <f>'Input spectra'!E171</f>
        <v>0</v>
      </c>
      <c r="K171">
        <f t="shared" si="256"/>
        <v>0</v>
      </c>
      <c r="M171">
        <f>'Reaching edge prob after ems 1'!$EZ172</f>
        <v>0.88391127273411607</v>
      </c>
      <c r="N171">
        <f>'Reaching edge prob after ems 2'!$EZ172</f>
        <v>0.88391127273411607</v>
      </c>
      <c r="O171">
        <f>1-EXP(-'Reaching edge prob after ems 1'!FC172*_k_in_ec_correction*($D171*_c1+'Input spectra'!S171))</f>
        <v>1.1807631290644438E-2</v>
      </c>
      <c r="P171">
        <f>1-EXP(-(_t-'Reaching edge prob after ems 1'!FC172)*_k_in_ec_correction*($D171*_c1+'Input spectra'!S171))</f>
        <v>1.1935427038135993E-2</v>
      </c>
      <c r="Q171">
        <f>1-EXP(-'Reaching edge prob after ems 2'!FC172*_k_in_ec_correction*($H171*_c2+'Input spectra'!S171))</f>
        <v>1.1807631290644438E-2</v>
      </c>
      <c r="R171">
        <f>1-EXP(-(_t-'Reaching edge prob after ems 2'!FC172)*_k_in_ec_correction*($H171*_c2+'Input spectra'!S171))</f>
        <v>1.1935427038135993E-2</v>
      </c>
      <c r="V171" s="7">
        <f t="shared" si="289"/>
        <v>0</v>
      </c>
      <c r="W171" s="7">
        <f t="shared" si="290"/>
        <v>0</v>
      </c>
      <c r="X171" s="7">
        <f t="shared" si="291"/>
        <v>0</v>
      </c>
      <c r="Y171" s="7">
        <f t="shared" si="292"/>
        <v>0</v>
      </c>
      <c r="Z171" s="7"/>
      <c r="AA171" s="7">
        <f t="shared" si="293"/>
        <v>0</v>
      </c>
      <c r="AB171" s="7">
        <f t="shared" si="294"/>
        <v>0</v>
      </c>
      <c r="AC171" s="7">
        <f t="shared" si="295"/>
        <v>0</v>
      </c>
      <c r="AD171" s="7">
        <f t="shared" si="296"/>
        <v>0</v>
      </c>
      <c r="AF171" s="7">
        <f t="shared" si="297"/>
        <v>0</v>
      </c>
      <c r="AG171" s="7">
        <f t="shared" si="298"/>
        <v>0</v>
      </c>
      <c r="AH171" s="7">
        <f t="shared" si="299"/>
        <v>0</v>
      </c>
      <c r="AI171" s="7"/>
      <c r="AJ171" s="7">
        <f t="shared" si="300"/>
        <v>0</v>
      </c>
      <c r="AK171" s="7">
        <f>'Initial absorption'!$G171*AJ171*$E171</f>
        <v>0</v>
      </c>
      <c r="AL171" s="7">
        <f t="shared" si="301"/>
        <v>0</v>
      </c>
      <c r="AM171" s="7">
        <f>'Initial absorption'!$M171*AL171*$I171</f>
        <v>0</v>
      </c>
      <c r="AN171" s="7"/>
      <c r="AO171" s="7">
        <f t="shared" si="302"/>
        <v>0</v>
      </c>
      <c r="AP171" s="7">
        <f t="shared" si="303"/>
        <v>0</v>
      </c>
      <c r="AQ171" s="7">
        <f t="shared" si="304"/>
        <v>0</v>
      </c>
      <c r="AR171" s="7"/>
      <c r="AS171" s="7">
        <f>(1 - 'Initial absorption'!$M171)*AL171</f>
        <v>0</v>
      </c>
      <c r="AT171" s="7">
        <f t="shared" si="260"/>
        <v>0</v>
      </c>
      <c r="BD171" s="7">
        <f t="shared" si="220"/>
        <v>0</v>
      </c>
      <c r="BE171" s="7">
        <f t="shared" si="221"/>
        <v>0</v>
      </c>
      <c r="BF171" s="7">
        <f t="shared" si="206"/>
        <v>0</v>
      </c>
      <c r="BG171" s="7">
        <f t="shared" si="239"/>
        <v>0</v>
      </c>
      <c r="BH171" s="7"/>
      <c r="BI171" s="7">
        <f t="shared" si="285"/>
        <v>0</v>
      </c>
      <c r="BJ171" s="7">
        <f t="shared" si="240"/>
        <v>0</v>
      </c>
      <c r="BK171" s="7">
        <f t="shared" si="222"/>
        <v>0</v>
      </c>
      <c r="BL171" s="7">
        <f t="shared" si="241"/>
        <v>0</v>
      </c>
      <c r="BN171" s="7">
        <f t="shared" si="261"/>
        <v>0</v>
      </c>
      <c r="BO171" s="7">
        <f t="shared" si="262"/>
        <v>0</v>
      </c>
      <c r="BP171" s="7">
        <f t="shared" si="263"/>
        <v>0</v>
      </c>
      <c r="BQ171" s="7"/>
      <c r="BR171" s="7">
        <f t="shared" si="242"/>
        <v>0</v>
      </c>
      <c r="BS171" s="7">
        <f>'Initial absorption'!$G171*BR171*$E171</f>
        <v>0</v>
      </c>
      <c r="BT171" s="7">
        <f t="shared" si="264"/>
        <v>0</v>
      </c>
      <c r="BU171" s="7">
        <f>'Initial absorption'!$M171*BT171*$I171</f>
        <v>0</v>
      </c>
      <c r="BV171" s="7"/>
      <c r="BW171" s="7">
        <f t="shared" si="265"/>
        <v>0</v>
      </c>
      <c r="BX171" s="7">
        <f t="shared" si="305"/>
        <v>0</v>
      </c>
      <c r="BY171" s="7">
        <f t="shared" si="223"/>
        <v>0</v>
      </c>
      <c r="BZ171" s="7"/>
      <c r="CA171" s="7">
        <f>(1 - 'Initial absorption'!$M171)*BT171</f>
        <v>0</v>
      </c>
      <c r="CB171" s="7">
        <f t="shared" si="266"/>
        <v>0</v>
      </c>
      <c r="CL171" s="7">
        <f t="shared" si="224"/>
        <v>0</v>
      </c>
      <c r="CM171" s="7">
        <f t="shared" si="225"/>
        <v>0</v>
      </c>
      <c r="CN171" s="7">
        <f t="shared" si="207"/>
        <v>0</v>
      </c>
      <c r="CO171" s="7">
        <f t="shared" si="243"/>
        <v>0</v>
      </c>
      <c r="CP171" s="7"/>
      <c r="CQ171" s="7">
        <f t="shared" si="286"/>
        <v>0</v>
      </c>
      <c r="CR171" s="7">
        <f t="shared" si="244"/>
        <v>0</v>
      </c>
      <c r="CS171" s="7">
        <f t="shared" si="226"/>
        <v>0</v>
      </c>
      <c r="CT171" s="7">
        <f t="shared" si="245"/>
        <v>0</v>
      </c>
      <c r="CV171" s="7">
        <f t="shared" si="267"/>
        <v>0</v>
      </c>
      <c r="CW171" s="7">
        <f t="shared" si="268"/>
        <v>0</v>
      </c>
      <c r="CX171" s="7">
        <f t="shared" si="269"/>
        <v>0</v>
      </c>
      <c r="CY171" s="7"/>
      <c r="CZ171" s="7">
        <f t="shared" si="246"/>
        <v>0</v>
      </c>
      <c r="DA171" s="7">
        <f>'Initial absorption'!$G171*CZ171*$E171</f>
        <v>0</v>
      </c>
      <c r="DB171" s="7">
        <f t="shared" si="270"/>
        <v>0</v>
      </c>
      <c r="DC171" s="7">
        <f>'Initial absorption'!$M171*DB171*$I171</f>
        <v>0</v>
      </c>
      <c r="DD171" s="7"/>
      <c r="DE171" s="7">
        <f t="shared" si="271"/>
        <v>0</v>
      </c>
      <c r="DF171" s="7">
        <f t="shared" si="306"/>
        <v>0</v>
      </c>
      <c r="DG171" s="7">
        <f t="shared" si="227"/>
        <v>0</v>
      </c>
      <c r="DH171" s="7"/>
      <c r="DI171" s="7">
        <f>(1 - 'Initial absorption'!$M171)*DB171</f>
        <v>0</v>
      </c>
      <c r="DJ171" s="7">
        <f t="shared" si="272"/>
        <v>0</v>
      </c>
      <c r="DT171" s="7">
        <f t="shared" si="228"/>
        <v>0</v>
      </c>
      <c r="DU171" s="7">
        <f t="shared" si="229"/>
        <v>0</v>
      </c>
      <c r="DV171" s="7">
        <f t="shared" si="208"/>
        <v>0</v>
      </c>
      <c r="DW171" s="7">
        <f t="shared" si="247"/>
        <v>0</v>
      </c>
      <c r="DX171" s="7"/>
      <c r="DY171" s="7">
        <f t="shared" si="287"/>
        <v>0</v>
      </c>
      <c r="DZ171" s="7">
        <f t="shared" si="248"/>
        <v>0</v>
      </c>
      <c r="EA171" s="7">
        <f t="shared" si="230"/>
        <v>0</v>
      </c>
      <c r="EB171" s="7">
        <f t="shared" si="249"/>
        <v>0</v>
      </c>
      <c r="ED171" s="7">
        <f t="shared" si="273"/>
        <v>0</v>
      </c>
      <c r="EE171" s="7">
        <f t="shared" si="274"/>
        <v>0</v>
      </c>
      <c r="EF171" s="7">
        <f t="shared" si="275"/>
        <v>0</v>
      </c>
      <c r="EG171" s="7"/>
      <c r="EH171" s="7">
        <f t="shared" si="250"/>
        <v>0</v>
      </c>
      <c r="EI171" s="7">
        <f>'Initial absorption'!$G171*EH171*$E171</f>
        <v>0</v>
      </c>
      <c r="EJ171" s="7">
        <f t="shared" si="276"/>
        <v>0</v>
      </c>
      <c r="EK171" s="7">
        <f>'Initial absorption'!$M171*EJ171*$I171</f>
        <v>0</v>
      </c>
      <c r="EL171" s="7"/>
      <c r="EM171" s="7">
        <f t="shared" si="277"/>
        <v>0</v>
      </c>
      <c r="EN171" s="7">
        <f t="shared" si="307"/>
        <v>0</v>
      </c>
      <c r="EO171" s="7">
        <f t="shared" si="231"/>
        <v>0</v>
      </c>
      <c r="EP171" s="7"/>
      <c r="EQ171" s="7">
        <f>(1 - 'Initial absorption'!$M171)*EJ171</f>
        <v>0</v>
      </c>
      <c r="ER171" s="7">
        <f t="shared" si="278"/>
        <v>0</v>
      </c>
      <c r="FB171" s="7">
        <f t="shared" si="232"/>
        <v>0</v>
      </c>
      <c r="FC171" s="7">
        <f t="shared" si="233"/>
        <v>0</v>
      </c>
      <c r="FD171" s="7">
        <f t="shared" si="209"/>
        <v>0</v>
      </c>
      <c r="FE171" s="7">
        <f t="shared" si="251"/>
        <v>0</v>
      </c>
      <c r="FF171" s="7"/>
      <c r="FG171" s="7">
        <f t="shared" si="288"/>
        <v>0</v>
      </c>
      <c r="FH171" s="7">
        <f t="shared" si="252"/>
        <v>0</v>
      </c>
      <c r="FI171" s="7">
        <f t="shared" si="234"/>
        <v>0</v>
      </c>
      <c r="FJ171" s="7">
        <f t="shared" si="253"/>
        <v>0</v>
      </c>
      <c r="FL171" s="7">
        <f t="shared" si="279"/>
        <v>0</v>
      </c>
      <c r="FM171" s="7">
        <f t="shared" si="280"/>
        <v>0</v>
      </c>
      <c r="FN171" s="7">
        <f t="shared" si="281"/>
        <v>0</v>
      </c>
      <c r="FO171" s="7"/>
      <c r="FP171" s="7">
        <f t="shared" si="254"/>
        <v>0</v>
      </c>
      <c r="FQ171" s="7">
        <f>'Initial absorption'!$G171*FP171*$E171</f>
        <v>0</v>
      </c>
      <c r="FR171" s="7">
        <f t="shared" si="282"/>
        <v>0</v>
      </c>
      <c r="FS171" s="7">
        <f>'Initial absorption'!$M171*FR171*$I171</f>
        <v>0</v>
      </c>
      <c r="FT171" s="7"/>
      <c r="FU171" s="7">
        <f t="shared" si="283"/>
        <v>0</v>
      </c>
      <c r="FV171" s="7">
        <f t="shared" si="308"/>
        <v>0</v>
      </c>
      <c r="FW171" s="7">
        <f t="shared" si="235"/>
        <v>0</v>
      </c>
      <c r="FX171" s="7"/>
      <c r="FY171" s="7">
        <f>(1 - 'Initial absorption'!$M171)*FR171</f>
        <v>0</v>
      </c>
      <c r="FZ171" s="7">
        <f t="shared" si="284"/>
        <v>0</v>
      </c>
    </row>
    <row r="172" spans="3:182" x14ac:dyDescent="0.25">
      <c r="C172">
        <v>1130</v>
      </c>
      <c r="D172">
        <f>'Input spectra'!B172</f>
        <v>0</v>
      </c>
      <c r="E172">
        <f>'Initial absorption'!I172</f>
        <v>0</v>
      </c>
      <c r="F172">
        <f>'Input spectra'!C172</f>
        <v>0</v>
      </c>
      <c r="G172">
        <f t="shared" si="255"/>
        <v>0</v>
      </c>
      <c r="H172">
        <f>'Input spectra'!D172</f>
        <v>0</v>
      </c>
      <c r="I172">
        <f>'Initial absorption'!O172</f>
        <v>0</v>
      </c>
      <c r="J172">
        <f>'Input spectra'!E172</f>
        <v>0</v>
      </c>
      <c r="K172">
        <f t="shared" si="256"/>
        <v>0</v>
      </c>
      <c r="M172">
        <f>'Reaching edge prob after ems 1'!$EZ173</f>
        <v>0.88403918761914779</v>
      </c>
      <c r="N172">
        <f>'Reaching edge prob after ems 2'!$EZ173</f>
        <v>0.88403918761914779</v>
      </c>
      <c r="O172">
        <f>1-EXP(-'Reaching edge prob after ems 1'!FC173*_k_in_ec_correction*($D172*_c1+'Input spectra'!S172))</f>
        <v>1.1793478407650215E-2</v>
      </c>
      <c r="P172">
        <f>1-EXP(-(_t-'Reaching edge prob after ems 1'!FC173)*_k_in_ec_correction*($D172*_c1+'Input spectra'!S172))</f>
        <v>1.1920966328011207E-2</v>
      </c>
      <c r="Q172">
        <f>1-EXP(-'Reaching edge prob after ems 2'!FC173*_k_in_ec_correction*($H172*_c2+'Input spectra'!S172))</f>
        <v>1.1793478407650215E-2</v>
      </c>
      <c r="R172">
        <f>1-EXP(-(_t-'Reaching edge prob after ems 2'!FC173)*_k_in_ec_correction*($H172*_c2+'Input spectra'!S172))</f>
        <v>1.1920966328011207E-2</v>
      </c>
      <c r="V172" s="7">
        <f t="shared" si="289"/>
        <v>0</v>
      </c>
      <c r="W172" s="7">
        <f t="shared" si="290"/>
        <v>0</v>
      </c>
      <c r="X172" s="7">
        <f t="shared" si="291"/>
        <v>0</v>
      </c>
      <c r="Y172" s="7">
        <f t="shared" si="292"/>
        <v>0</v>
      </c>
      <c r="Z172" s="7"/>
      <c r="AA172" s="7">
        <f t="shared" si="293"/>
        <v>0</v>
      </c>
      <c r="AB172" s="7">
        <f t="shared" si="294"/>
        <v>0</v>
      </c>
      <c r="AC172" s="7">
        <f t="shared" si="295"/>
        <v>0</v>
      </c>
      <c r="AD172" s="7">
        <f t="shared" si="296"/>
        <v>0</v>
      </c>
      <c r="AF172" s="7">
        <f t="shared" si="297"/>
        <v>0</v>
      </c>
      <c r="AG172" s="7">
        <f t="shared" si="298"/>
        <v>0</v>
      </c>
      <c r="AH172" s="7">
        <f t="shared" si="299"/>
        <v>0</v>
      </c>
      <c r="AI172" s="7"/>
      <c r="AJ172" s="7">
        <f t="shared" si="300"/>
        <v>0</v>
      </c>
      <c r="AK172" s="7">
        <f>'Initial absorption'!$G172*AJ172*$E172</f>
        <v>0</v>
      </c>
      <c r="AL172" s="7">
        <f t="shared" si="301"/>
        <v>0</v>
      </c>
      <c r="AM172" s="7">
        <f>'Initial absorption'!$M172*AL172*$I172</f>
        <v>0</v>
      </c>
      <c r="AN172" s="7"/>
      <c r="AO172" s="7">
        <f t="shared" si="302"/>
        <v>0</v>
      </c>
      <c r="AP172" s="7">
        <f t="shared" si="303"/>
        <v>0</v>
      </c>
      <c r="AQ172" s="7">
        <f t="shared" si="304"/>
        <v>0</v>
      </c>
      <c r="AR172" s="7"/>
      <c r="AS172" s="7">
        <f>(1 - 'Initial absorption'!$M172)*AL172</f>
        <v>0</v>
      </c>
      <c r="AT172" s="7">
        <f t="shared" si="260"/>
        <v>0</v>
      </c>
      <c r="BD172" s="7">
        <f t="shared" si="220"/>
        <v>0</v>
      </c>
      <c r="BE172" s="7">
        <f t="shared" si="221"/>
        <v>0</v>
      </c>
      <c r="BF172" s="7">
        <f t="shared" si="206"/>
        <v>0</v>
      </c>
      <c r="BG172" s="7">
        <f t="shared" si="239"/>
        <v>0</v>
      </c>
      <c r="BH172" s="7"/>
      <c r="BI172" s="7">
        <f t="shared" si="285"/>
        <v>0</v>
      </c>
      <c r="BJ172" s="7">
        <f t="shared" si="240"/>
        <v>0</v>
      </c>
      <c r="BK172" s="7">
        <f t="shared" si="222"/>
        <v>0</v>
      </c>
      <c r="BL172" s="7">
        <f t="shared" si="241"/>
        <v>0</v>
      </c>
      <c r="BN172" s="7">
        <f t="shared" si="261"/>
        <v>0</v>
      </c>
      <c r="BO172" s="7">
        <f t="shared" si="262"/>
        <v>0</v>
      </c>
      <c r="BP172" s="7">
        <f t="shared" si="263"/>
        <v>0</v>
      </c>
      <c r="BQ172" s="7"/>
      <c r="BR172" s="7">
        <f t="shared" si="242"/>
        <v>0</v>
      </c>
      <c r="BS172" s="7">
        <f>'Initial absorption'!$G172*BR172*$E172</f>
        <v>0</v>
      </c>
      <c r="BT172" s="7">
        <f t="shared" si="264"/>
        <v>0</v>
      </c>
      <c r="BU172" s="7">
        <f>'Initial absorption'!$M172*BT172*$I172</f>
        <v>0</v>
      </c>
      <c r="BV172" s="7"/>
      <c r="BW172" s="7">
        <f t="shared" si="265"/>
        <v>0</v>
      </c>
      <c r="BX172" s="7">
        <f t="shared" si="305"/>
        <v>0</v>
      </c>
      <c r="BY172" s="7">
        <f t="shared" si="223"/>
        <v>0</v>
      </c>
      <c r="BZ172" s="7"/>
      <c r="CA172" s="7">
        <f>(1 - 'Initial absorption'!$M172)*BT172</f>
        <v>0</v>
      </c>
      <c r="CB172" s="7">
        <f t="shared" si="266"/>
        <v>0</v>
      </c>
      <c r="CL172" s="7">
        <f t="shared" si="224"/>
        <v>0</v>
      </c>
      <c r="CM172" s="7">
        <f t="shared" si="225"/>
        <v>0</v>
      </c>
      <c r="CN172" s="7">
        <f t="shared" si="207"/>
        <v>0</v>
      </c>
      <c r="CO172" s="7">
        <f t="shared" si="243"/>
        <v>0</v>
      </c>
      <c r="CP172" s="7"/>
      <c r="CQ172" s="7">
        <f t="shared" si="286"/>
        <v>0</v>
      </c>
      <c r="CR172" s="7">
        <f t="shared" si="244"/>
        <v>0</v>
      </c>
      <c r="CS172" s="7">
        <f t="shared" si="226"/>
        <v>0</v>
      </c>
      <c r="CT172" s="7">
        <f t="shared" si="245"/>
        <v>0</v>
      </c>
      <c r="CV172" s="7">
        <f t="shared" si="267"/>
        <v>0</v>
      </c>
      <c r="CW172" s="7">
        <f t="shared" si="268"/>
        <v>0</v>
      </c>
      <c r="CX172" s="7">
        <f t="shared" si="269"/>
        <v>0</v>
      </c>
      <c r="CY172" s="7"/>
      <c r="CZ172" s="7">
        <f t="shared" si="246"/>
        <v>0</v>
      </c>
      <c r="DA172" s="7">
        <f>'Initial absorption'!$G172*CZ172*$E172</f>
        <v>0</v>
      </c>
      <c r="DB172" s="7">
        <f t="shared" si="270"/>
        <v>0</v>
      </c>
      <c r="DC172" s="7">
        <f>'Initial absorption'!$M172*DB172*$I172</f>
        <v>0</v>
      </c>
      <c r="DD172" s="7"/>
      <c r="DE172" s="7">
        <f t="shared" si="271"/>
        <v>0</v>
      </c>
      <c r="DF172" s="7">
        <f t="shared" si="306"/>
        <v>0</v>
      </c>
      <c r="DG172" s="7">
        <f t="shared" si="227"/>
        <v>0</v>
      </c>
      <c r="DH172" s="7"/>
      <c r="DI172" s="7">
        <f>(1 - 'Initial absorption'!$M172)*DB172</f>
        <v>0</v>
      </c>
      <c r="DJ172" s="7">
        <f t="shared" si="272"/>
        <v>0</v>
      </c>
      <c r="DT172" s="7">
        <f t="shared" si="228"/>
        <v>0</v>
      </c>
      <c r="DU172" s="7">
        <f t="shared" si="229"/>
        <v>0</v>
      </c>
      <c r="DV172" s="7">
        <f t="shared" si="208"/>
        <v>0</v>
      </c>
      <c r="DW172" s="7">
        <f t="shared" si="247"/>
        <v>0</v>
      </c>
      <c r="DX172" s="7"/>
      <c r="DY172" s="7">
        <f t="shared" si="287"/>
        <v>0</v>
      </c>
      <c r="DZ172" s="7">
        <f t="shared" si="248"/>
        <v>0</v>
      </c>
      <c r="EA172" s="7">
        <f t="shared" si="230"/>
        <v>0</v>
      </c>
      <c r="EB172" s="7">
        <f t="shared" si="249"/>
        <v>0</v>
      </c>
      <c r="ED172" s="7">
        <f t="shared" si="273"/>
        <v>0</v>
      </c>
      <c r="EE172" s="7">
        <f t="shared" si="274"/>
        <v>0</v>
      </c>
      <c r="EF172" s="7">
        <f t="shared" si="275"/>
        <v>0</v>
      </c>
      <c r="EG172" s="7"/>
      <c r="EH172" s="7">
        <f t="shared" si="250"/>
        <v>0</v>
      </c>
      <c r="EI172" s="7">
        <f>'Initial absorption'!$G172*EH172*$E172</f>
        <v>0</v>
      </c>
      <c r="EJ172" s="7">
        <f t="shared" si="276"/>
        <v>0</v>
      </c>
      <c r="EK172" s="7">
        <f>'Initial absorption'!$M172*EJ172*$I172</f>
        <v>0</v>
      </c>
      <c r="EL172" s="7"/>
      <c r="EM172" s="7">
        <f t="shared" si="277"/>
        <v>0</v>
      </c>
      <c r="EN172" s="7">
        <f t="shared" si="307"/>
        <v>0</v>
      </c>
      <c r="EO172" s="7">
        <f t="shared" si="231"/>
        <v>0</v>
      </c>
      <c r="EP172" s="7"/>
      <c r="EQ172" s="7">
        <f>(1 - 'Initial absorption'!$M172)*EJ172</f>
        <v>0</v>
      </c>
      <c r="ER172" s="7">
        <f t="shared" si="278"/>
        <v>0</v>
      </c>
      <c r="FB172" s="7">
        <f t="shared" si="232"/>
        <v>0</v>
      </c>
      <c r="FC172" s="7">
        <f t="shared" si="233"/>
        <v>0</v>
      </c>
      <c r="FD172" s="7">
        <f t="shared" si="209"/>
        <v>0</v>
      </c>
      <c r="FE172" s="7">
        <f t="shared" si="251"/>
        <v>0</v>
      </c>
      <c r="FF172" s="7"/>
      <c r="FG172" s="7">
        <f t="shared" si="288"/>
        <v>0</v>
      </c>
      <c r="FH172" s="7">
        <f t="shared" si="252"/>
        <v>0</v>
      </c>
      <c r="FI172" s="7">
        <f t="shared" si="234"/>
        <v>0</v>
      </c>
      <c r="FJ172" s="7">
        <f t="shared" si="253"/>
        <v>0</v>
      </c>
      <c r="FL172" s="7">
        <f t="shared" si="279"/>
        <v>0</v>
      </c>
      <c r="FM172" s="7">
        <f t="shared" si="280"/>
        <v>0</v>
      </c>
      <c r="FN172" s="7">
        <f t="shared" si="281"/>
        <v>0</v>
      </c>
      <c r="FO172" s="7"/>
      <c r="FP172" s="7">
        <f t="shared" si="254"/>
        <v>0</v>
      </c>
      <c r="FQ172" s="7">
        <f>'Initial absorption'!$G172*FP172*$E172</f>
        <v>0</v>
      </c>
      <c r="FR172" s="7">
        <f t="shared" si="282"/>
        <v>0</v>
      </c>
      <c r="FS172" s="7">
        <f>'Initial absorption'!$M172*FR172*$I172</f>
        <v>0</v>
      </c>
      <c r="FT172" s="7"/>
      <c r="FU172" s="7">
        <f t="shared" si="283"/>
        <v>0</v>
      </c>
      <c r="FV172" s="7">
        <f t="shared" si="308"/>
        <v>0</v>
      </c>
      <c r="FW172" s="7">
        <f t="shared" si="235"/>
        <v>0</v>
      </c>
      <c r="FX172" s="7"/>
      <c r="FY172" s="7">
        <f>(1 - 'Initial absorption'!$M172)*FR172</f>
        <v>0</v>
      </c>
      <c r="FZ172" s="7">
        <f t="shared" si="284"/>
        <v>0</v>
      </c>
    </row>
    <row r="173" spans="3:182" x14ac:dyDescent="0.25">
      <c r="C173">
        <v>1135</v>
      </c>
      <c r="D173">
        <f>'Input spectra'!B173</f>
        <v>0</v>
      </c>
      <c r="E173">
        <f>'Initial absorption'!I173</f>
        <v>0</v>
      </c>
      <c r="F173">
        <f>'Input spectra'!C173</f>
        <v>0</v>
      </c>
      <c r="G173">
        <f t="shared" si="255"/>
        <v>0</v>
      </c>
      <c r="H173">
        <f>'Input spectra'!D173</f>
        <v>0</v>
      </c>
      <c r="I173">
        <f>'Initial absorption'!O173</f>
        <v>0</v>
      </c>
      <c r="J173">
        <f>'Input spectra'!E173</f>
        <v>0</v>
      </c>
      <c r="K173">
        <f t="shared" si="256"/>
        <v>0</v>
      </c>
      <c r="M173">
        <f>'Reaching edge prob after ems 1'!$EZ174</f>
        <v>0.88416713127294566</v>
      </c>
      <c r="N173">
        <f>'Reaching edge prob after ems 2'!$EZ174</f>
        <v>0.88416713127294566</v>
      </c>
      <c r="O173">
        <f>1-EXP(-'Reaching edge prob after ems 1'!FC174*_k_in_ec_correction*($D173*_c1+'Input spectra'!S173))</f>
        <v>1.1779325134125385E-2</v>
      </c>
      <c r="P173">
        <f>1-EXP(-(_t-'Reaching edge prob after ems 1'!FC174)*_k_in_ec_correction*($D173*_c1+'Input spectra'!S173))</f>
        <v>1.190650559405726E-2</v>
      </c>
      <c r="Q173">
        <f>1-EXP(-'Reaching edge prob after ems 2'!FC174*_k_in_ec_correction*($H173*_c2+'Input spectra'!S173))</f>
        <v>1.1779325134125385E-2</v>
      </c>
      <c r="R173">
        <f>1-EXP(-(_t-'Reaching edge prob after ems 2'!FC174)*_k_in_ec_correction*($H173*_c2+'Input spectra'!S173))</f>
        <v>1.190650559405726E-2</v>
      </c>
      <c r="V173" s="7">
        <f t="shared" si="289"/>
        <v>0</v>
      </c>
      <c r="W173" s="7">
        <f t="shared" si="290"/>
        <v>0</v>
      </c>
      <c r="X173" s="7">
        <f t="shared" si="291"/>
        <v>0</v>
      </c>
      <c r="Y173" s="7">
        <f t="shared" si="292"/>
        <v>0</v>
      </c>
      <c r="Z173" s="7"/>
      <c r="AA173" s="7">
        <f t="shared" si="293"/>
        <v>0</v>
      </c>
      <c r="AB173" s="7">
        <f t="shared" si="294"/>
        <v>0</v>
      </c>
      <c r="AC173" s="7">
        <f t="shared" si="295"/>
        <v>0</v>
      </c>
      <c r="AD173" s="7">
        <f t="shared" si="296"/>
        <v>0</v>
      </c>
      <c r="AF173" s="7">
        <f t="shared" si="297"/>
        <v>0</v>
      </c>
      <c r="AG173" s="7">
        <f t="shared" si="298"/>
        <v>0</v>
      </c>
      <c r="AH173" s="7">
        <f t="shared" si="299"/>
        <v>0</v>
      </c>
      <c r="AI173" s="7"/>
      <c r="AJ173" s="7">
        <f t="shared" si="300"/>
        <v>0</v>
      </c>
      <c r="AK173" s="7">
        <f>'Initial absorption'!$G173*AJ173*$E173</f>
        <v>0</v>
      </c>
      <c r="AL173" s="7">
        <f t="shared" si="301"/>
        <v>0</v>
      </c>
      <c r="AM173" s="7">
        <f>'Initial absorption'!$M173*AL173*$I173</f>
        <v>0</v>
      </c>
      <c r="AN173" s="7"/>
      <c r="AO173" s="7">
        <f t="shared" si="302"/>
        <v>0</v>
      </c>
      <c r="AP173" s="7">
        <f t="shared" si="303"/>
        <v>0</v>
      </c>
      <c r="AQ173" s="7">
        <f t="shared" si="304"/>
        <v>0</v>
      </c>
      <c r="AR173" s="7"/>
      <c r="AS173" s="7">
        <f>(1 - 'Initial absorption'!$M173)*AL173</f>
        <v>0</v>
      </c>
      <c r="AT173" s="7">
        <f t="shared" si="260"/>
        <v>0</v>
      </c>
      <c r="BD173" s="7">
        <f t="shared" si="220"/>
        <v>0</v>
      </c>
      <c r="BE173" s="7">
        <f t="shared" si="221"/>
        <v>0</v>
      </c>
      <c r="BF173" s="7">
        <f t="shared" si="206"/>
        <v>0</v>
      </c>
      <c r="BG173" s="7">
        <f t="shared" si="239"/>
        <v>0</v>
      </c>
      <c r="BH173" s="7"/>
      <c r="BI173" s="7">
        <f t="shared" si="285"/>
        <v>0</v>
      </c>
      <c r="BJ173" s="7">
        <f t="shared" si="240"/>
        <v>0</v>
      </c>
      <c r="BK173" s="7">
        <f t="shared" si="222"/>
        <v>0</v>
      </c>
      <c r="BL173" s="7">
        <f t="shared" si="241"/>
        <v>0</v>
      </c>
      <c r="BN173" s="7">
        <f t="shared" si="261"/>
        <v>0</v>
      </c>
      <c r="BO173" s="7">
        <f t="shared" si="262"/>
        <v>0</v>
      </c>
      <c r="BP173" s="7">
        <f t="shared" si="263"/>
        <v>0</v>
      </c>
      <c r="BQ173" s="7"/>
      <c r="BR173" s="7">
        <f t="shared" si="242"/>
        <v>0</v>
      </c>
      <c r="BS173" s="7">
        <f>'Initial absorption'!$G173*BR173*$E173</f>
        <v>0</v>
      </c>
      <c r="BT173" s="7">
        <f t="shared" si="264"/>
        <v>0</v>
      </c>
      <c r="BU173" s="7">
        <f>'Initial absorption'!$M173*BT173*$I173</f>
        <v>0</v>
      </c>
      <c r="BV173" s="7"/>
      <c r="BW173" s="7">
        <f t="shared" si="265"/>
        <v>0</v>
      </c>
      <c r="BX173" s="7">
        <f t="shared" si="305"/>
        <v>0</v>
      </c>
      <c r="BY173" s="7">
        <f t="shared" si="223"/>
        <v>0</v>
      </c>
      <c r="BZ173" s="7"/>
      <c r="CA173" s="7">
        <f>(1 - 'Initial absorption'!$M173)*BT173</f>
        <v>0</v>
      </c>
      <c r="CB173" s="7">
        <f t="shared" si="266"/>
        <v>0</v>
      </c>
      <c r="CL173" s="7">
        <f t="shared" si="224"/>
        <v>0</v>
      </c>
      <c r="CM173" s="7">
        <f t="shared" si="225"/>
        <v>0</v>
      </c>
      <c r="CN173" s="7">
        <f t="shared" si="207"/>
        <v>0</v>
      </c>
      <c r="CO173" s="7">
        <f t="shared" si="243"/>
        <v>0</v>
      </c>
      <c r="CP173" s="7"/>
      <c r="CQ173" s="7">
        <f t="shared" si="286"/>
        <v>0</v>
      </c>
      <c r="CR173" s="7">
        <f t="shared" si="244"/>
        <v>0</v>
      </c>
      <c r="CS173" s="7">
        <f t="shared" si="226"/>
        <v>0</v>
      </c>
      <c r="CT173" s="7">
        <f t="shared" si="245"/>
        <v>0</v>
      </c>
      <c r="CV173" s="7">
        <f t="shared" si="267"/>
        <v>0</v>
      </c>
      <c r="CW173" s="7">
        <f t="shared" si="268"/>
        <v>0</v>
      </c>
      <c r="CX173" s="7">
        <f t="shared" si="269"/>
        <v>0</v>
      </c>
      <c r="CY173" s="7"/>
      <c r="CZ173" s="7">
        <f t="shared" si="246"/>
        <v>0</v>
      </c>
      <c r="DA173" s="7">
        <f>'Initial absorption'!$G173*CZ173*$E173</f>
        <v>0</v>
      </c>
      <c r="DB173" s="7">
        <f t="shared" si="270"/>
        <v>0</v>
      </c>
      <c r="DC173" s="7">
        <f>'Initial absorption'!$M173*DB173*$I173</f>
        <v>0</v>
      </c>
      <c r="DD173" s="7"/>
      <c r="DE173" s="7">
        <f t="shared" si="271"/>
        <v>0</v>
      </c>
      <c r="DF173" s="7">
        <f t="shared" si="306"/>
        <v>0</v>
      </c>
      <c r="DG173" s="7">
        <f t="shared" si="227"/>
        <v>0</v>
      </c>
      <c r="DH173" s="7"/>
      <c r="DI173" s="7">
        <f>(1 - 'Initial absorption'!$M173)*DB173</f>
        <v>0</v>
      </c>
      <c r="DJ173" s="7">
        <f t="shared" si="272"/>
        <v>0</v>
      </c>
      <c r="DT173" s="7">
        <f t="shared" si="228"/>
        <v>0</v>
      </c>
      <c r="DU173" s="7">
        <f t="shared" si="229"/>
        <v>0</v>
      </c>
      <c r="DV173" s="7">
        <f t="shared" si="208"/>
        <v>0</v>
      </c>
      <c r="DW173" s="7">
        <f t="shared" si="247"/>
        <v>0</v>
      </c>
      <c r="DX173" s="7"/>
      <c r="DY173" s="7">
        <f t="shared" si="287"/>
        <v>0</v>
      </c>
      <c r="DZ173" s="7">
        <f t="shared" si="248"/>
        <v>0</v>
      </c>
      <c r="EA173" s="7">
        <f t="shared" si="230"/>
        <v>0</v>
      </c>
      <c r="EB173" s="7">
        <f t="shared" si="249"/>
        <v>0</v>
      </c>
      <c r="ED173" s="7">
        <f t="shared" si="273"/>
        <v>0</v>
      </c>
      <c r="EE173" s="7">
        <f t="shared" si="274"/>
        <v>0</v>
      </c>
      <c r="EF173" s="7">
        <f t="shared" si="275"/>
        <v>0</v>
      </c>
      <c r="EG173" s="7"/>
      <c r="EH173" s="7">
        <f t="shared" si="250"/>
        <v>0</v>
      </c>
      <c r="EI173" s="7">
        <f>'Initial absorption'!$G173*EH173*$E173</f>
        <v>0</v>
      </c>
      <c r="EJ173" s="7">
        <f t="shared" si="276"/>
        <v>0</v>
      </c>
      <c r="EK173" s="7">
        <f>'Initial absorption'!$M173*EJ173*$I173</f>
        <v>0</v>
      </c>
      <c r="EL173" s="7"/>
      <c r="EM173" s="7">
        <f t="shared" si="277"/>
        <v>0</v>
      </c>
      <c r="EN173" s="7">
        <f t="shared" si="307"/>
        <v>0</v>
      </c>
      <c r="EO173" s="7">
        <f t="shared" si="231"/>
        <v>0</v>
      </c>
      <c r="EP173" s="7"/>
      <c r="EQ173" s="7">
        <f>(1 - 'Initial absorption'!$M173)*EJ173</f>
        <v>0</v>
      </c>
      <c r="ER173" s="7">
        <f t="shared" si="278"/>
        <v>0</v>
      </c>
      <c r="FB173" s="7">
        <f t="shared" si="232"/>
        <v>0</v>
      </c>
      <c r="FC173" s="7">
        <f t="shared" si="233"/>
        <v>0</v>
      </c>
      <c r="FD173" s="7">
        <f t="shared" si="209"/>
        <v>0</v>
      </c>
      <c r="FE173" s="7">
        <f t="shared" si="251"/>
        <v>0</v>
      </c>
      <c r="FF173" s="7"/>
      <c r="FG173" s="7">
        <f t="shared" si="288"/>
        <v>0</v>
      </c>
      <c r="FH173" s="7">
        <f t="shared" si="252"/>
        <v>0</v>
      </c>
      <c r="FI173" s="7">
        <f t="shared" si="234"/>
        <v>0</v>
      </c>
      <c r="FJ173" s="7">
        <f t="shared" si="253"/>
        <v>0</v>
      </c>
      <c r="FL173" s="7">
        <f t="shared" si="279"/>
        <v>0</v>
      </c>
      <c r="FM173" s="7">
        <f t="shared" si="280"/>
        <v>0</v>
      </c>
      <c r="FN173" s="7">
        <f t="shared" si="281"/>
        <v>0</v>
      </c>
      <c r="FO173" s="7"/>
      <c r="FP173" s="7">
        <f t="shared" si="254"/>
        <v>0</v>
      </c>
      <c r="FQ173" s="7">
        <f>'Initial absorption'!$G173*FP173*$E173</f>
        <v>0</v>
      </c>
      <c r="FR173" s="7">
        <f t="shared" si="282"/>
        <v>0</v>
      </c>
      <c r="FS173" s="7">
        <f>'Initial absorption'!$M173*FR173*$I173</f>
        <v>0</v>
      </c>
      <c r="FT173" s="7"/>
      <c r="FU173" s="7">
        <f t="shared" si="283"/>
        <v>0</v>
      </c>
      <c r="FV173" s="7">
        <f t="shared" si="308"/>
        <v>0</v>
      </c>
      <c r="FW173" s="7">
        <f t="shared" si="235"/>
        <v>0</v>
      </c>
      <c r="FX173" s="7"/>
      <c r="FY173" s="7">
        <f>(1 - 'Initial absorption'!$M173)*FR173</f>
        <v>0</v>
      </c>
      <c r="FZ173" s="7">
        <f t="shared" si="284"/>
        <v>0</v>
      </c>
    </row>
    <row r="174" spans="3:182" x14ac:dyDescent="0.25">
      <c r="C174">
        <v>1140</v>
      </c>
      <c r="D174">
        <f>'Input spectra'!B174</f>
        <v>0</v>
      </c>
      <c r="E174">
        <f>'Initial absorption'!I174</f>
        <v>0</v>
      </c>
      <c r="F174">
        <f>'Input spectra'!C174</f>
        <v>0</v>
      </c>
      <c r="G174">
        <f t="shared" si="255"/>
        <v>0</v>
      </c>
      <c r="H174">
        <f>'Input spectra'!D174</f>
        <v>0</v>
      </c>
      <c r="I174">
        <f>'Initial absorption'!O174</f>
        <v>0</v>
      </c>
      <c r="J174">
        <f>'Input spectra'!E174</f>
        <v>0</v>
      </c>
      <c r="K174">
        <f t="shared" si="256"/>
        <v>0</v>
      </c>
      <c r="M174">
        <f>'Reaching edge prob after ems 1'!$EZ175</f>
        <v>0.88429510370357456</v>
      </c>
      <c r="N174">
        <f>'Reaching edge prob after ems 2'!$EZ175</f>
        <v>0.88429510370357456</v>
      </c>
      <c r="O174">
        <f>1-EXP(-'Reaching edge prob after ems 1'!FC175*_k_in_ec_correction*($D174*_c1+'Input spectra'!S174))</f>
        <v>1.1765171470058844E-2</v>
      </c>
      <c r="P174">
        <f>1-EXP(-(_t-'Reaching edge prob after ems 1'!FC175)*_k_in_ec_correction*($D174*_c1+'Input spectra'!S174))</f>
        <v>1.189204483627937E-2</v>
      </c>
      <c r="Q174">
        <f>1-EXP(-'Reaching edge prob after ems 2'!FC175*_k_in_ec_correction*($H174*_c2+'Input spectra'!S174))</f>
        <v>1.1765171470058844E-2</v>
      </c>
      <c r="R174">
        <f>1-EXP(-(_t-'Reaching edge prob after ems 2'!FC175)*_k_in_ec_correction*($H174*_c2+'Input spectra'!S174))</f>
        <v>1.189204483627937E-2</v>
      </c>
      <c r="V174" s="7">
        <f t="shared" si="289"/>
        <v>0</v>
      </c>
      <c r="W174" s="7">
        <f t="shared" si="290"/>
        <v>0</v>
      </c>
      <c r="X174" s="7">
        <f t="shared" si="291"/>
        <v>0</v>
      </c>
      <c r="Y174" s="7">
        <f t="shared" si="292"/>
        <v>0</v>
      </c>
      <c r="Z174" s="7"/>
      <c r="AA174" s="7">
        <f t="shared" si="293"/>
        <v>0</v>
      </c>
      <c r="AB174" s="7">
        <f t="shared" si="294"/>
        <v>0</v>
      </c>
      <c r="AC174" s="7">
        <f t="shared" si="295"/>
        <v>0</v>
      </c>
      <c r="AD174" s="7">
        <f t="shared" si="296"/>
        <v>0</v>
      </c>
      <c r="AF174" s="7">
        <f t="shared" si="297"/>
        <v>0</v>
      </c>
      <c r="AG174" s="7">
        <f t="shared" si="298"/>
        <v>0</v>
      </c>
      <c r="AH174" s="7">
        <f t="shared" si="299"/>
        <v>0</v>
      </c>
      <c r="AI174" s="7"/>
      <c r="AJ174" s="7">
        <f t="shared" si="300"/>
        <v>0</v>
      </c>
      <c r="AK174" s="7">
        <f>'Initial absorption'!$G174*AJ174*$E174</f>
        <v>0</v>
      </c>
      <c r="AL174" s="7">
        <f t="shared" si="301"/>
        <v>0</v>
      </c>
      <c r="AM174" s="7">
        <f>'Initial absorption'!$M174*AL174*$I174</f>
        <v>0</v>
      </c>
      <c r="AN174" s="7"/>
      <c r="AO174" s="7">
        <f t="shared" si="302"/>
        <v>0</v>
      </c>
      <c r="AP174" s="7">
        <f t="shared" si="303"/>
        <v>0</v>
      </c>
      <c r="AQ174" s="7">
        <f t="shared" si="304"/>
        <v>0</v>
      </c>
      <c r="AR174" s="7"/>
      <c r="AS174" s="7">
        <f>(1 - 'Initial absorption'!$M174)*AL174</f>
        <v>0</v>
      </c>
      <c r="AT174" s="7">
        <f t="shared" si="260"/>
        <v>0</v>
      </c>
      <c r="BD174" s="7">
        <f t="shared" si="220"/>
        <v>0</v>
      </c>
      <c r="BE174" s="7">
        <f t="shared" si="221"/>
        <v>0</v>
      </c>
      <c r="BF174" s="7">
        <f t="shared" si="206"/>
        <v>0</v>
      </c>
      <c r="BG174" s="7">
        <f t="shared" si="239"/>
        <v>0</v>
      </c>
      <c r="BH174" s="7"/>
      <c r="BI174" s="7">
        <f t="shared" si="285"/>
        <v>0</v>
      </c>
      <c r="BJ174" s="7">
        <f t="shared" si="240"/>
        <v>0</v>
      </c>
      <c r="BK174" s="7">
        <f t="shared" si="222"/>
        <v>0</v>
      </c>
      <c r="BL174" s="7">
        <f t="shared" si="241"/>
        <v>0</v>
      </c>
      <c r="BN174" s="7">
        <f t="shared" si="261"/>
        <v>0</v>
      </c>
      <c r="BO174" s="7">
        <f t="shared" si="262"/>
        <v>0</v>
      </c>
      <c r="BP174" s="7">
        <f t="shared" si="263"/>
        <v>0</v>
      </c>
      <c r="BQ174" s="7"/>
      <c r="BR174" s="7">
        <f t="shared" si="242"/>
        <v>0</v>
      </c>
      <c r="BS174" s="7">
        <f>'Initial absorption'!$G174*BR174*$E174</f>
        <v>0</v>
      </c>
      <c r="BT174" s="7">
        <f t="shared" si="264"/>
        <v>0</v>
      </c>
      <c r="BU174" s="7">
        <f>'Initial absorption'!$M174*BT174*$I174</f>
        <v>0</v>
      </c>
      <c r="BV174" s="7"/>
      <c r="BW174" s="7">
        <f t="shared" si="265"/>
        <v>0</v>
      </c>
      <c r="BX174" s="7">
        <f t="shared" si="305"/>
        <v>0</v>
      </c>
      <c r="BY174" s="7">
        <f t="shared" si="223"/>
        <v>0</v>
      </c>
      <c r="BZ174" s="7"/>
      <c r="CA174" s="7">
        <f>(1 - 'Initial absorption'!$M174)*BT174</f>
        <v>0</v>
      </c>
      <c r="CB174" s="7">
        <f t="shared" si="266"/>
        <v>0</v>
      </c>
      <c r="CL174" s="7">
        <f t="shared" si="224"/>
        <v>0</v>
      </c>
      <c r="CM174" s="7">
        <f t="shared" si="225"/>
        <v>0</v>
      </c>
      <c r="CN174" s="7">
        <f t="shared" si="207"/>
        <v>0</v>
      </c>
      <c r="CO174" s="7">
        <f t="shared" si="243"/>
        <v>0</v>
      </c>
      <c r="CP174" s="7"/>
      <c r="CQ174" s="7">
        <f t="shared" si="286"/>
        <v>0</v>
      </c>
      <c r="CR174" s="7">
        <f t="shared" si="244"/>
        <v>0</v>
      </c>
      <c r="CS174" s="7">
        <f t="shared" si="226"/>
        <v>0</v>
      </c>
      <c r="CT174" s="7">
        <f t="shared" si="245"/>
        <v>0</v>
      </c>
      <c r="CV174" s="7">
        <f t="shared" si="267"/>
        <v>0</v>
      </c>
      <c r="CW174" s="7">
        <f t="shared" si="268"/>
        <v>0</v>
      </c>
      <c r="CX174" s="7">
        <f t="shared" si="269"/>
        <v>0</v>
      </c>
      <c r="CY174" s="7"/>
      <c r="CZ174" s="7">
        <f t="shared" si="246"/>
        <v>0</v>
      </c>
      <c r="DA174" s="7">
        <f>'Initial absorption'!$G174*CZ174*$E174</f>
        <v>0</v>
      </c>
      <c r="DB174" s="7">
        <f t="shared" si="270"/>
        <v>0</v>
      </c>
      <c r="DC174" s="7">
        <f>'Initial absorption'!$M174*DB174*$I174</f>
        <v>0</v>
      </c>
      <c r="DD174" s="7"/>
      <c r="DE174" s="7">
        <f t="shared" si="271"/>
        <v>0</v>
      </c>
      <c r="DF174" s="7">
        <f t="shared" si="306"/>
        <v>0</v>
      </c>
      <c r="DG174" s="7">
        <f t="shared" si="227"/>
        <v>0</v>
      </c>
      <c r="DH174" s="7"/>
      <c r="DI174" s="7">
        <f>(1 - 'Initial absorption'!$M174)*DB174</f>
        <v>0</v>
      </c>
      <c r="DJ174" s="7">
        <f t="shared" si="272"/>
        <v>0</v>
      </c>
      <c r="DT174" s="7">
        <f t="shared" si="228"/>
        <v>0</v>
      </c>
      <c r="DU174" s="7">
        <f t="shared" si="229"/>
        <v>0</v>
      </c>
      <c r="DV174" s="7">
        <f t="shared" si="208"/>
        <v>0</v>
      </c>
      <c r="DW174" s="7">
        <f t="shared" si="247"/>
        <v>0</v>
      </c>
      <c r="DX174" s="7"/>
      <c r="DY174" s="7">
        <f t="shared" si="287"/>
        <v>0</v>
      </c>
      <c r="DZ174" s="7">
        <f t="shared" si="248"/>
        <v>0</v>
      </c>
      <c r="EA174" s="7">
        <f t="shared" si="230"/>
        <v>0</v>
      </c>
      <c r="EB174" s="7">
        <f t="shared" si="249"/>
        <v>0</v>
      </c>
      <c r="ED174" s="7">
        <f t="shared" si="273"/>
        <v>0</v>
      </c>
      <c r="EE174" s="7">
        <f t="shared" si="274"/>
        <v>0</v>
      </c>
      <c r="EF174" s="7">
        <f t="shared" si="275"/>
        <v>0</v>
      </c>
      <c r="EG174" s="7"/>
      <c r="EH174" s="7">
        <f t="shared" si="250"/>
        <v>0</v>
      </c>
      <c r="EI174" s="7">
        <f>'Initial absorption'!$G174*EH174*$E174</f>
        <v>0</v>
      </c>
      <c r="EJ174" s="7">
        <f t="shared" si="276"/>
        <v>0</v>
      </c>
      <c r="EK174" s="7">
        <f>'Initial absorption'!$M174*EJ174*$I174</f>
        <v>0</v>
      </c>
      <c r="EL174" s="7"/>
      <c r="EM174" s="7">
        <f t="shared" si="277"/>
        <v>0</v>
      </c>
      <c r="EN174" s="7">
        <f t="shared" si="307"/>
        <v>0</v>
      </c>
      <c r="EO174" s="7">
        <f t="shared" si="231"/>
        <v>0</v>
      </c>
      <c r="EP174" s="7"/>
      <c r="EQ174" s="7">
        <f>(1 - 'Initial absorption'!$M174)*EJ174</f>
        <v>0</v>
      </c>
      <c r="ER174" s="7">
        <f t="shared" si="278"/>
        <v>0</v>
      </c>
      <c r="FB174" s="7">
        <f t="shared" si="232"/>
        <v>0</v>
      </c>
      <c r="FC174" s="7">
        <f t="shared" si="233"/>
        <v>0</v>
      </c>
      <c r="FD174" s="7">
        <f t="shared" si="209"/>
        <v>0</v>
      </c>
      <c r="FE174" s="7">
        <f t="shared" si="251"/>
        <v>0</v>
      </c>
      <c r="FF174" s="7"/>
      <c r="FG174" s="7">
        <f t="shared" si="288"/>
        <v>0</v>
      </c>
      <c r="FH174" s="7">
        <f t="shared" si="252"/>
        <v>0</v>
      </c>
      <c r="FI174" s="7">
        <f t="shared" si="234"/>
        <v>0</v>
      </c>
      <c r="FJ174" s="7">
        <f t="shared" si="253"/>
        <v>0</v>
      </c>
      <c r="FL174" s="7">
        <f t="shared" si="279"/>
        <v>0</v>
      </c>
      <c r="FM174" s="7">
        <f t="shared" si="280"/>
        <v>0</v>
      </c>
      <c r="FN174" s="7">
        <f t="shared" si="281"/>
        <v>0</v>
      </c>
      <c r="FO174" s="7"/>
      <c r="FP174" s="7">
        <f t="shared" si="254"/>
        <v>0</v>
      </c>
      <c r="FQ174" s="7">
        <f>'Initial absorption'!$G174*FP174*$E174</f>
        <v>0</v>
      </c>
      <c r="FR174" s="7">
        <f t="shared" si="282"/>
        <v>0</v>
      </c>
      <c r="FS174" s="7">
        <f>'Initial absorption'!$M174*FR174*$I174</f>
        <v>0</v>
      </c>
      <c r="FT174" s="7"/>
      <c r="FU174" s="7">
        <f t="shared" si="283"/>
        <v>0</v>
      </c>
      <c r="FV174" s="7">
        <f t="shared" si="308"/>
        <v>0</v>
      </c>
      <c r="FW174" s="7">
        <f t="shared" si="235"/>
        <v>0</v>
      </c>
      <c r="FX174" s="7"/>
      <c r="FY174" s="7">
        <f>(1 - 'Initial absorption'!$M174)*FR174</f>
        <v>0</v>
      </c>
      <c r="FZ174" s="7">
        <f t="shared" si="284"/>
        <v>0</v>
      </c>
    </row>
    <row r="175" spans="3:182" x14ac:dyDescent="0.25">
      <c r="C175">
        <v>1145</v>
      </c>
      <c r="D175">
        <f>'Input spectra'!B175</f>
        <v>0</v>
      </c>
      <c r="E175">
        <f>'Initial absorption'!I175</f>
        <v>0</v>
      </c>
      <c r="F175">
        <f>'Input spectra'!C175</f>
        <v>0</v>
      </c>
      <c r="G175">
        <f t="shared" si="255"/>
        <v>0</v>
      </c>
      <c r="H175">
        <f>'Input spectra'!D175</f>
        <v>0</v>
      </c>
      <c r="I175">
        <f>'Initial absorption'!O175</f>
        <v>0</v>
      </c>
      <c r="J175">
        <f>'Input spectra'!E175</f>
        <v>0</v>
      </c>
      <c r="K175">
        <f t="shared" si="256"/>
        <v>0</v>
      </c>
      <c r="M175">
        <f>'Reaching edge prob after ems 1'!$EZ176</f>
        <v>0.88442310491909737</v>
      </c>
      <c r="N175">
        <f>'Reaching edge prob after ems 2'!$EZ176</f>
        <v>0.88442310491909737</v>
      </c>
      <c r="O175">
        <f>1-EXP(-'Reaching edge prob after ems 1'!FC176*_k_in_ec_correction*($D175*_c1+'Input spectra'!S175))</f>
        <v>1.1751017415439935E-2</v>
      </c>
      <c r="P175">
        <f>1-EXP(-(_t-'Reaching edge prob after ems 1'!FC176)*_k_in_ec_correction*($D175*_c1+'Input spectra'!S175))</f>
        <v>1.1877584054682533E-2</v>
      </c>
      <c r="Q175">
        <f>1-EXP(-'Reaching edge prob after ems 2'!FC176*_k_in_ec_correction*($H175*_c2+'Input spectra'!S175))</f>
        <v>1.1751017415439935E-2</v>
      </c>
      <c r="R175">
        <f>1-EXP(-(_t-'Reaching edge prob after ems 2'!FC176)*_k_in_ec_correction*($H175*_c2+'Input spectra'!S175))</f>
        <v>1.1877584054682533E-2</v>
      </c>
      <c r="V175" s="7">
        <f t="shared" si="289"/>
        <v>0</v>
      </c>
      <c r="W175" s="7">
        <f t="shared" si="290"/>
        <v>0</v>
      </c>
      <c r="X175" s="7">
        <f t="shared" si="291"/>
        <v>0</v>
      </c>
      <c r="Y175" s="7">
        <f t="shared" si="292"/>
        <v>0</v>
      </c>
      <c r="Z175" s="7"/>
      <c r="AA175" s="7">
        <f t="shared" si="293"/>
        <v>0</v>
      </c>
      <c r="AB175" s="7">
        <f t="shared" si="294"/>
        <v>0</v>
      </c>
      <c r="AC175" s="7">
        <f t="shared" si="295"/>
        <v>0</v>
      </c>
      <c r="AD175" s="7">
        <f t="shared" si="296"/>
        <v>0</v>
      </c>
      <c r="AF175" s="7">
        <f t="shared" si="297"/>
        <v>0</v>
      </c>
      <c r="AG175" s="7">
        <f t="shared" si="298"/>
        <v>0</v>
      </c>
      <c r="AH175" s="7">
        <f t="shared" si="299"/>
        <v>0</v>
      </c>
      <c r="AI175" s="7"/>
      <c r="AJ175" s="7">
        <f t="shared" si="300"/>
        <v>0</v>
      </c>
      <c r="AK175" s="7">
        <f>'Initial absorption'!$G175*AJ175*$E175</f>
        <v>0</v>
      </c>
      <c r="AL175" s="7">
        <f t="shared" si="301"/>
        <v>0</v>
      </c>
      <c r="AM175" s="7">
        <f>'Initial absorption'!$M175*AL175*$I175</f>
        <v>0</v>
      </c>
      <c r="AN175" s="7"/>
      <c r="AO175" s="7">
        <f t="shared" si="302"/>
        <v>0</v>
      </c>
      <c r="AP175" s="7">
        <f t="shared" si="303"/>
        <v>0</v>
      </c>
      <c r="AQ175" s="7">
        <f t="shared" si="304"/>
        <v>0</v>
      </c>
      <c r="AR175" s="7"/>
      <c r="AS175" s="7">
        <f>(1 - 'Initial absorption'!$M175)*AL175</f>
        <v>0</v>
      </c>
      <c r="AT175" s="7">
        <f t="shared" si="260"/>
        <v>0</v>
      </c>
      <c r="BD175" s="7">
        <f t="shared" si="220"/>
        <v>0</v>
      </c>
      <c r="BE175" s="7">
        <f t="shared" si="221"/>
        <v>0</v>
      </c>
      <c r="BF175" s="7">
        <f t="shared" si="206"/>
        <v>0</v>
      </c>
      <c r="BG175" s="7">
        <f t="shared" si="239"/>
        <v>0</v>
      </c>
      <c r="BH175" s="7"/>
      <c r="BI175" s="7">
        <f t="shared" si="285"/>
        <v>0</v>
      </c>
      <c r="BJ175" s="7">
        <f t="shared" si="240"/>
        <v>0</v>
      </c>
      <c r="BK175" s="7">
        <f t="shared" si="222"/>
        <v>0</v>
      </c>
      <c r="BL175" s="7">
        <f t="shared" si="241"/>
        <v>0</v>
      </c>
      <c r="BN175" s="7">
        <f t="shared" si="261"/>
        <v>0</v>
      </c>
      <c r="BO175" s="7">
        <f t="shared" si="262"/>
        <v>0</v>
      </c>
      <c r="BP175" s="7">
        <f t="shared" si="263"/>
        <v>0</v>
      </c>
      <c r="BQ175" s="7"/>
      <c r="BR175" s="7">
        <f t="shared" si="242"/>
        <v>0</v>
      </c>
      <c r="BS175" s="7">
        <f>'Initial absorption'!$G175*BR175*$E175</f>
        <v>0</v>
      </c>
      <c r="BT175" s="7">
        <f t="shared" si="264"/>
        <v>0</v>
      </c>
      <c r="BU175" s="7">
        <f>'Initial absorption'!$M175*BT175*$I175</f>
        <v>0</v>
      </c>
      <c r="BV175" s="7"/>
      <c r="BW175" s="7">
        <f t="shared" si="265"/>
        <v>0</v>
      </c>
      <c r="BX175" s="7">
        <f t="shared" si="305"/>
        <v>0</v>
      </c>
      <c r="BY175" s="7">
        <f t="shared" si="223"/>
        <v>0</v>
      </c>
      <c r="BZ175" s="7"/>
      <c r="CA175" s="7">
        <f>(1 - 'Initial absorption'!$M175)*BT175</f>
        <v>0</v>
      </c>
      <c r="CB175" s="7">
        <f t="shared" si="266"/>
        <v>0</v>
      </c>
      <c r="CL175" s="7">
        <f t="shared" si="224"/>
        <v>0</v>
      </c>
      <c r="CM175" s="7">
        <f t="shared" si="225"/>
        <v>0</v>
      </c>
      <c r="CN175" s="7">
        <f t="shared" si="207"/>
        <v>0</v>
      </c>
      <c r="CO175" s="7">
        <f t="shared" si="243"/>
        <v>0</v>
      </c>
      <c r="CP175" s="7"/>
      <c r="CQ175" s="7">
        <f t="shared" si="286"/>
        <v>0</v>
      </c>
      <c r="CR175" s="7">
        <f t="shared" si="244"/>
        <v>0</v>
      </c>
      <c r="CS175" s="7">
        <f t="shared" si="226"/>
        <v>0</v>
      </c>
      <c r="CT175" s="7">
        <f t="shared" si="245"/>
        <v>0</v>
      </c>
      <c r="CV175" s="7">
        <f t="shared" si="267"/>
        <v>0</v>
      </c>
      <c r="CW175" s="7">
        <f t="shared" si="268"/>
        <v>0</v>
      </c>
      <c r="CX175" s="7">
        <f t="shared" si="269"/>
        <v>0</v>
      </c>
      <c r="CY175" s="7"/>
      <c r="CZ175" s="7">
        <f t="shared" si="246"/>
        <v>0</v>
      </c>
      <c r="DA175" s="7">
        <f>'Initial absorption'!$G175*CZ175*$E175</f>
        <v>0</v>
      </c>
      <c r="DB175" s="7">
        <f t="shared" si="270"/>
        <v>0</v>
      </c>
      <c r="DC175" s="7">
        <f>'Initial absorption'!$M175*DB175*$I175</f>
        <v>0</v>
      </c>
      <c r="DD175" s="7"/>
      <c r="DE175" s="7">
        <f t="shared" si="271"/>
        <v>0</v>
      </c>
      <c r="DF175" s="7">
        <f t="shared" si="306"/>
        <v>0</v>
      </c>
      <c r="DG175" s="7">
        <f t="shared" si="227"/>
        <v>0</v>
      </c>
      <c r="DH175" s="7"/>
      <c r="DI175" s="7">
        <f>(1 - 'Initial absorption'!$M175)*DB175</f>
        <v>0</v>
      </c>
      <c r="DJ175" s="7">
        <f t="shared" si="272"/>
        <v>0</v>
      </c>
      <c r="DT175" s="7">
        <f t="shared" si="228"/>
        <v>0</v>
      </c>
      <c r="DU175" s="7">
        <f t="shared" si="229"/>
        <v>0</v>
      </c>
      <c r="DV175" s="7">
        <f t="shared" si="208"/>
        <v>0</v>
      </c>
      <c r="DW175" s="7">
        <f t="shared" si="247"/>
        <v>0</v>
      </c>
      <c r="DX175" s="7"/>
      <c r="DY175" s="7">
        <f t="shared" si="287"/>
        <v>0</v>
      </c>
      <c r="DZ175" s="7">
        <f t="shared" si="248"/>
        <v>0</v>
      </c>
      <c r="EA175" s="7">
        <f t="shared" si="230"/>
        <v>0</v>
      </c>
      <c r="EB175" s="7">
        <f t="shared" si="249"/>
        <v>0</v>
      </c>
      <c r="ED175" s="7">
        <f t="shared" si="273"/>
        <v>0</v>
      </c>
      <c r="EE175" s="7">
        <f t="shared" si="274"/>
        <v>0</v>
      </c>
      <c r="EF175" s="7">
        <f t="shared" si="275"/>
        <v>0</v>
      </c>
      <c r="EG175" s="7"/>
      <c r="EH175" s="7">
        <f t="shared" si="250"/>
        <v>0</v>
      </c>
      <c r="EI175" s="7">
        <f>'Initial absorption'!$G175*EH175*$E175</f>
        <v>0</v>
      </c>
      <c r="EJ175" s="7">
        <f t="shared" si="276"/>
        <v>0</v>
      </c>
      <c r="EK175" s="7">
        <f>'Initial absorption'!$M175*EJ175*$I175</f>
        <v>0</v>
      </c>
      <c r="EL175" s="7"/>
      <c r="EM175" s="7">
        <f t="shared" si="277"/>
        <v>0</v>
      </c>
      <c r="EN175" s="7">
        <f t="shared" si="307"/>
        <v>0</v>
      </c>
      <c r="EO175" s="7">
        <f t="shared" si="231"/>
        <v>0</v>
      </c>
      <c r="EP175" s="7"/>
      <c r="EQ175" s="7">
        <f>(1 - 'Initial absorption'!$M175)*EJ175</f>
        <v>0</v>
      </c>
      <c r="ER175" s="7">
        <f t="shared" si="278"/>
        <v>0</v>
      </c>
      <c r="FB175" s="7">
        <f t="shared" si="232"/>
        <v>0</v>
      </c>
      <c r="FC175" s="7">
        <f t="shared" si="233"/>
        <v>0</v>
      </c>
      <c r="FD175" s="7">
        <f t="shared" si="209"/>
        <v>0</v>
      </c>
      <c r="FE175" s="7">
        <f t="shared" si="251"/>
        <v>0</v>
      </c>
      <c r="FF175" s="7"/>
      <c r="FG175" s="7">
        <f t="shared" si="288"/>
        <v>0</v>
      </c>
      <c r="FH175" s="7">
        <f t="shared" si="252"/>
        <v>0</v>
      </c>
      <c r="FI175" s="7">
        <f t="shared" si="234"/>
        <v>0</v>
      </c>
      <c r="FJ175" s="7">
        <f t="shared" si="253"/>
        <v>0</v>
      </c>
      <c r="FL175" s="7">
        <f t="shared" si="279"/>
        <v>0</v>
      </c>
      <c r="FM175" s="7">
        <f t="shared" si="280"/>
        <v>0</v>
      </c>
      <c r="FN175" s="7">
        <f t="shared" si="281"/>
        <v>0</v>
      </c>
      <c r="FO175" s="7"/>
      <c r="FP175" s="7">
        <f t="shared" si="254"/>
        <v>0</v>
      </c>
      <c r="FQ175" s="7">
        <f>'Initial absorption'!$G175*FP175*$E175</f>
        <v>0</v>
      </c>
      <c r="FR175" s="7">
        <f t="shared" si="282"/>
        <v>0</v>
      </c>
      <c r="FS175" s="7">
        <f>'Initial absorption'!$M175*FR175*$I175</f>
        <v>0</v>
      </c>
      <c r="FT175" s="7"/>
      <c r="FU175" s="7">
        <f t="shared" si="283"/>
        <v>0</v>
      </c>
      <c r="FV175" s="7">
        <f t="shared" si="308"/>
        <v>0</v>
      </c>
      <c r="FW175" s="7">
        <f t="shared" si="235"/>
        <v>0</v>
      </c>
      <c r="FX175" s="7"/>
      <c r="FY175" s="7">
        <f>(1 - 'Initial absorption'!$M175)*FR175</f>
        <v>0</v>
      </c>
      <c r="FZ175" s="7">
        <f t="shared" si="284"/>
        <v>0</v>
      </c>
    </row>
    <row r="176" spans="3:182" x14ac:dyDescent="0.25">
      <c r="C176">
        <v>1150</v>
      </c>
      <c r="D176">
        <f>'Input spectra'!B176</f>
        <v>0</v>
      </c>
      <c r="E176">
        <f>'Initial absorption'!I176</f>
        <v>0</v>
      </c>
      <c r="F176">
        <f>'Input spectra'!C176</f>
        <v>0</v>
      </c>
      <c r="G176">
        <f t="shared" si="255"/>
        <v>0</v>
      </c>
      <c r="H176">
        <f>'Input spectra'!D176</f>
        <v>0</v>
      </c>
      <c r="I176">
        <f>'Initial absorption'!O176</f>
        <v>0</v>
      </c>
      <c r="J176">
        <f>'Input spectra'!E176</f>
        <v>0</v>
      </c>
      <c r="K176">
        <f t="shared" si="256"/>
        <v>0</v>
      </c>
      <c r="M176">
        <f>'Reaching edge prob after ems 1'!$EZ177</f>
        <v>0.88455113492758108</v>
      </c>
      <c r="N176">
        <f>'Reaching edge prob after ems 2'!$EZ177</f>
        <v>0.88455113492758108</v>
      </c>
      <c r="O176">
        <f>1-EXP(-'Reaching edge prob after ems 1'!FC177*_k_in_ec_correction*($D176*_c1+'Input spectra'!S176))</f>
        <v>1.1736862970257333E-2</v>
      </c>
      <c r="P176">
        <f>1-EXP(-(_t-'Reaching edge prob after ems 1'!FC177)*_k_in_ec_correction*($D176*_c1+'Input spectra'!S176))</f>
        <v>1.1863123249272189E-2</v>
      </c>
      <c r="Q176">
        <f>1-EXP(-'Reaching edge prob after ems 2'!FC177*_k_in_ec_correction*($H176*_c2+'Input spectra'!S176))</f>
        <v>1.1736862970257333E-2</v>
      </c>
      <c r="R176">
        <f>1-EXP(-(_t-'Reaching edge prob after ems 2'!FC177)*_k_in_ec_correction*($H176*_c2+'Input spectra'!S176))</f>
        <v>1.1863123249272189E-2</v>
      </c>
      <c r="V176" s="7">
        <f t="shared" si="289"/>
        <v>0</v>
      </c>
      <c r="W176" s="7">
        <f t="shared" si="290"/>
        <v>0</v>
      </c>
      <c r="X176" s="7">
        <f t="shared" si="291"/>
        <v>0</v>
      </c>
      <c r="Y176" s="7">
        <f t="shared" si="292"/>
        <v>0</v>
      </c>
      <c r="Z176" s="7"/>
      <c r="AA176" s="7">
        <f t="shared" si="293"/>
        <v>0</v>
      </c>
      <c r="AB176" s="7">
        <f t="shared" si="294"/>
        <v>0</v>
      </c>
      <c r="AC176" s="7">
        <f t="shared" si="295"/>
        <v>0</v>
      </c>
      <c r="AD176" s="7">
        <f t="shared" si="296"/>
        <v>0</v>
      </c>
      <c r="AF176" s="7">
        <f t="shared" si="297"/>
        <v>0</v>
      </c>
      <c r="AG176" s="7">
        <f t="shared" si="298"/>
        <v>0</v>
      </c>
      <c r="AH176" s="7">
        <f t="shared" si="299"/>
        <v>0</v>
      </c>
      <c r="AI176" s="7"/>
      <c r="AJ176" s="7">
        <f t="shared" si="300"/>
        <v>0</v>
      </c>
      <c r="AK176" s="7">
        <f>'Initial absorption'!$G176*AJ176*$E176</f>
        <v>0</v>
      </c>
      <c r="AL176" s="7">
        <f t="shared" si="301"/>
        <v>0</v>
      </c>
      <c r="AM176" s="7">
        <f>'Initial absorption'!$M176*AL176*$I176</f>
        <v>0</v>
      </c>
      <c r="AN176" s="7"/>
      <c r="AO176" s="7">
        <f t="shared" si="302"/>
        <v>0</v>
      </c>
      <c r="AP176" s="7">
        <f t="shared" si="303"/>
        <v>0</v>
      </c>
      <c r="AQ176" s="7">
        <f t="shared" si="304"/>
        <v>0</v>
      </c>
      <c r="AR176" s="7"/>
      <c r="AS176" s="7">
        <f>(1 - 'Initial absorption'!$M176)*AL176</f>
        <v>0</v>
      </c>
      <c r="AT176" s="7">
        <f t="shared" si="260"/>
        <v>0</v>
      </c>
      <c r="BD176" s="7">
        <f t="shared" si="220"/>
        <v>0</v>
      </c>
      <c r="BE176" s="7">
        <f t="shared" si="221"/>
        <v>0</v>
      </c>
      <c r="BF176" s="7">
        <f t="shared" si="206"/>
        <v>0</v>
      </c>
      <c r="BG176" s="7">
        <f t="shared" si="239"/>
        <v>0</v>
      </c>
      <c r="BH176" s="7"/>
      <c r="BI176" s="7">
        <f t="shared" si="285"/>
        <v>0</v>
      </c>
      <c r="BJ176" s="7">
        <f t="shared" si="240"/>
        <v>0</v>
      </c>
      <c r="BK176" s="7">
        <f t="shared" si="222"/>
        <v>0</v>
      </c>
      <c r="BL176" s="7">
        <f t="shared" si="241"/>
        <v>0</v>
      </c>
      <c r="BN176" s="7">
        <f t="shared" si="261"/>
        <v>0</v>
      </c>
      <c r="BO176" s="7">
        <f t="shared" si="262"/>
        <v>0</v>
      </c>
      <c r="BP176" s="7">
        <f t="shared" si="263"/>
        <v>0</v>
      </c>
      <c r="BQ176" s="7"/>
      <c r="BR176" s="7">
        <f t="shared" si="242"/>
        <v>0</v>
      </c>
      <c r="BS176" s="7">
        <f>'Initial absorption'!$G176*BR176*$E176</f>
        <v>0</v>
      </c>
      <c r="BT176" s="7">
        <f t="shared" si="264"/>
        <v>0</v>
      </c>
      <c r="BU176" s="7">
        <f>'Initial absorption'!$M176*BT176*$I176</f>
        <v>0</v>
      </c>
      <c r="BV176" s="7"/>
      <c r="BW176" s="7">
        <f t="shared" si="265"/>
        <v>0</v>
      </c>
      <c r="BX176" s="7">
        <f t="shared" si="305"/>
        <v>0</v>
      </c>
      <c r="BY176" s="7">
        <f t="shared" si="223"/>
        <v>0</v>
      </c>
      <c r="BZ176" s="7"/>
      <c r="CA176" s="7">
        <f>(1 - 'Initial absorption'!$M176)*BT176</f>
        <v>0</v>
      </c>
      <c r="CB176" s="7">
        <f t="shared" si="266"/>
        <v>0</v>
      </c>
      <c r="CL176" s="7">
        <f t="shared" si="224"/>
        <v>0</v>
      </c>
      <c r="CM176" s="7">
        <f t="shared" si="225"/>
        <v>0</v>
      </c>
      <c r="CN176" s="7">
        <f t="shared" si="207"/>
        <v>0</v>
      </c>
      <c r="CO176" s="7">
        <f t="shared" si="243"/>
        <v>0</v>
      </c>
      <c r="CP176" s="7"/>
      <c r="CQ176" s="7">
        <f t="shared" si="286"/>
        <v>0</v>
      </c>
      <c r="CR176" s="7">
        <f t="shared" si="244"/>
        <v>0</v>
      </c>
      <c r="CS176" s="7">
        <f t="shared" si="226"/>
        <v>0</v>
      </c>
      <c r="CT176" s="7">
        <f t="shared" si="245"/>
        <v>0</v>
      </c>
      <c r="CV176" s="7">
        <f t="shared" si="267"/>
        <v>0</v>
      </c>
      <c r="CW176" s="7">
        <f t="shared" si="268"/>
        <v>0</v>
      </c>
      <c r="CX176" s="7">
        <f t="shared" si="269"/>
        <v>0</v>
      </c>
      <c r="CY176" s="7"/>
      <c r="CZ176" s="7">
        <f t="shared" si="246"/>
        <v>0</v>
      </c>
      <c r="DA176" s="7">
        <f>'Initial absorption'!$G176*CZ176*$E176</f>
        <v>0</v>
      </c>
      <c r="DB176" s="7">
        <f t="shared" si="270"/>
        <v>0</v>
      </c>
      <c r="DC176" s="7">
        <f>'Initial absorption'!$M176*DB176*$I176</f>
        <v>0</v>
      </c>
      <c r="DD176" s="7"/>
      <c r="DE176" s="7">
        <f t="shared" si="271"/>
        <v>0</v>
      </c>
      <c r="DF176" s="7">
        <f t="shared" si="306"/>
        <v>0</v>
      </c>
      <c r="DG176" s="7">
        <f t="shared" si="227"/>
        <v>0</v>
      </c>
      <c r="DH176" s="7"/>
      <c r="DI176" s="7">
        <f>(1 - 'Initial absorption'!$M176)*DB176</f>
        <v>0</v>
      </c>
      <c r="DJ176" s="7">
        <f t="shared" si="272"/>
        <v>0</v>
      </c>
      <c r="DT176" s="7">
        <f t="shared" si="228"/>
        <v>0</v>
      </c>
      <c r="DU176" s="7">
        <f t="shared" si="229"/>
        <v>0</v>
      </c>
      <c r="DV176" s="7">
        <f t="shared" si="208"/>
        <v>0</v>
      </c>
      <c r="DW176" s="7">
        <f t="shared" si="247"/>
        <v>0</v>
      </c>
      <c r="DX176" s="7"/>
      <c r="DY176" s="7">
        <f t="shared" si="287"/>
        <v>0</v>
      </c>
      <c r="DZ176" s="7">
        <f t="shared" si="248"/>
        <v>0</v>
      </c>
      <c r="EA176" s="7">
        <f t="shared" si="230"/>
        <v>0</v>
      </c>
      <c r="EB176" s="7">
        <f t="shared" si="249"/>
        <v>0</v>
      </c>
      <c r="ED176" s="7">
        <f t="shared" si="273"/>
        <v>0</v>
      </c>
      <c r="EE176" s="7">
        <f t="shared" si="274"/>
        <v>0</v>
      </c>
      <c r="EF176" s="7">
        <f t="shared" si="275"/>
        <v>0</v>
      </c>
      <c r="EG176" s="7"/>
      <c r="EH176" s="7">
        <f t="shared" si="250"/>
        <v>0</v>
      </c>
      <c r="EI176" s="7">
        <f>'Initial absorption'!$G176*EH176*$E176</f>
        <v>0</v>
      </c>
      <c r="EJ176" s="7">
        <f t="shared" si="276"/>
        <v>0</v>
      </c>
      <c r="EK176" s="7">
        <f>'Initial absorption'!$M176*EJ176*$I176</f>
        <v>0</v>
      </c>
      <c r="EL176" s="7"/>
      <c r="EM176" s="7">
        <f t="shared" si="277"/>
        <v>0</v>
      </c>
      <c r="EN176" s="7">
        <f t="shared" si="307"/>
        <v>0</v>
      </c>
      <c r="EO176" s="7">
        <f t="shared" si="231"/>
        <v>0</v>
      </c>
      <c r="EP176" s="7"/>
      <c r="EQ176" s="7">
        <f>(1 - 'Initial absorption'!$M176)*EJ176</f>
        <v>0</v>
      </c>
      <c r="ER176" s="7">
        <f t="shared" si="278"/>
        <v>0</v>
      </c>
      <c r="FB176" s="7">
        <f t="shared" si="232"/>
        <v>0</v>
      </c>
      <c r="FC176" s="7">
        <f t="shared" si="233"/>
        <v>0</v>
      </c>
      <c r="FD176" s="7">
        <f t="shared" si="209"/>
        <v>0</v>
      </c>
      <c r="FE176" s="7">
        <f t="shared" si="251"/>
        <v>0</v>
      </c>
      <c r="FF176" s="7"/>
      <c r="FG176" s="7">
        <f t="shared" si="288"/>
        <v>0</v>
      </c>
      <c r="FH176" s="7">
        <f t="shared" si="252"/>
        <v>0</v>
      </c>
      <c r="FI176" s="7">
        <f t="shared" si="234"/>
        <v>0</v>
      </c>
      <c r="FJ176" s="7">
        <f t="shared" si="253"/>
        <v>0</v>
      </c>
      <c r="FL176" s="7">
        <f t="shared" si="279"/>
        <v>0</v>
      </c>
      <c r="FM176" s="7">
        <f t="shared" si="280"/>
        <v>0</v>
      </c>
      <c r="FN176" s="7">
        <f t="shared" si="281"/>
        <v>0</v>
      </c>
      <c r="FO176" s="7"/>
      <c r="FP176" s="7">
        <f t="shared" si="254"/>
        <v>0</v>
      </c>
      <c r="FQ176" s="7">
        <f>'Initial absorption'!$G176*FP176*$E176</f>
        <v>0</v>
      </c>
      <c r="FR176" s="7">
        <f t="shared" si="282"/>
        <v>0</v>
      </c>
      <c r="FS176" s="7">
        <f>'Initial absorption'!$M176*FR176*$I176</f>
        <v>0</v>
      </c>
      <c r="FT176" s="7"/>
      <c r="FU176" s="7">
        <f t="shared" si="283"/>
        <v>0</v>
      </c>
      <c r="FV176" s="7">
        <f t="shared" si="308"/>
        <v>0</v>
      </c>
      <c r="FW176" s="7">
        <f t="shared" si="235"/>
        <v>0</v>
      </c>
      <c r="FX176" s="7"/>
      <c r="FY176" s="7">
        <f>(1 - 'Initial absorption'!$M176)*FR176</f>
        <v>0</v>
      </c>
      <c r="FZ176" s="7">
        <f t="shared" si="284"/>
        <v>0</v>
      </c>
    </row>
    <row r="177" spans="3:182" x14ac:dyDescent="0.25">
      <c r="C177">
        <v>1155</v>
      </c>
      <c r="D177">
        <f>'Input spectra'!B177</f>
        <v>0</v>
      </c>
      <c r="E177">
        <f>'Initial absorption'!I177</f>
        <v>0</v>
      </c>
      <c r="F177">
        <f>'Input spectra'!C177</f>
        <v>0</v>
      </c>
      <c r="G177">
        <f t="shared" si="255"/>
        <v>0</v>
      </c>
      <c r="H177">
        <f>'Input spectra'!D177</f>
        <v>0</v>
      </c>
      <c r="I177">
        <f>'Initial absorption'!O177</f>
        <v>0</v>
      </c>
      <c r="J177">
        <f>'Input spectra'!E177</f>
        <v>0</v>
      </c>
      <c r="K177">
        <f t="shared" si="256"/>
        <v>0</v>
      </c>
      <c r="M177">
        <f>'Reaching edge prob after ems 1'!$EZ178</f>
        <v>0.88467919373709569</v>
      </c>
      <c r="N177">
        <f>'Reaching edge prob after ems 2'!$EZ178</f>
        <v>0.88467919373709569</v>
      </c>
      <c r="O177">
        <f>1-EXP(-'Reaching edge prob after ems 1'!FC178*_k_in_ec_correction*($D177*_c1+'Input spectra'!S177))</f>
        <v>1.1722708134500048E-2</v>
      </c>
      <c r="P177">
        <f>1-EXP(-(_t-'Reaching edge prob after ems 1'!FC178)*_k_in_ec_correction*($D177*_c1+'Input spectra'!S177))</f>
        <v>1.1848662420053224E-2</v>
      </c>
      <c r="Q177">
        <f>1-EXP(-'Reaching edge prob after ems 2'!FC178*_k_in_ec_correction*($H177*_c2+'Input spectra'!S177))</f>
        <v>1.1722708134500048E-2</v>
      </c>
      <c r="R177">
        <f>1-EXP(-(_t-'Reaching edge prob after ems 2'!FC178)*_k_in_ec_correction*($H177*_c2+'Input spectra'!S177))</f>
        <v>1.1848662420053224E-2</v>
      </c>
      <c r="V177" s="7">
        <f t="shared" si="289"/>
        <v>0</v>
      </c>
      <c r="W177" s="7">
        <f t="shared" si="290"/>
        <v>0</v>
      </c>
      <c r="X177" s="7">
        <f t="shared" si="291"/>
        <v>0</v>
      </c>
      <c r="Y177" s="7">
        <f t="shared" si="292"/>
        <v>0</v>
      </c>
      <c r="Z177" s="7"/>
      <c r="AA177" s="7">
        <f t="shared" si="293"/>
        <v>0</v>
      </c>
      <c r="AB177" s="7">
        <f t="shared" si="294"/>
        <v>0</v>
      </c>
      <c r="AC177" s="7">
        <f t="shared" si="295"/>
        <v>0</v>
      </c>
      <c r="AD177" s="7">
        <f t="shared" si="296"/>
        <v>0</v>
      </c>
      <c r="AF177" s="7">
        <f t="shared" si="297"/>
        <v>0</v>
      </c>
      <c r="AG177" s="7">
        <f t="shared" si="298"/>
        <v>0</v>
      </c>
      <c r="AH177" s="7">
        <f t="shared" si="299"/>
        <v>0</v>
      </c>
      <c r="AI177" s="7"/>
      <c r="AJ177" s="7">
        <f t="shared" si="300"/>
        <v>0</v>
      </c>
      <c r="AK177" s="7">
        <f>'Initial absorption'!$G177*AJ177*$E177</f>
        <v>0</v>
      </c>
      <c r="AL177" s="7">
        <f t="shared" si="301"/>
        <v>0</v>
      </c>
      <c r="AM177" s="7">
        <f>'Initial absorption'!$M177*AL177*$I177</f>
        <v>0</v>
      </c>
      <c r="AN177" s="7"/>
      <c r="AO177" s="7">
        <f t="shared" si="302"/>
        <v>0</v>
      </c>
      <c r="AP177" s="7">
        <f t="shared" si="303"/>
        <v>0</v>
      </c>
      <c r="AQ177" s="7">
        <f t="shared" si="304"/>
        <v>0</v>
      </c>
      <c r="AR177" s="7"/>
      <c r="AS177" s="7">
        <f>(1 - 'Initial absorption'!$M177)*AL177</f>
        <v>0</v>
      </c>
      <c r="AT177" s="7">
        <f t="shared" si="260"/>
        <v>0</v>
      </c>
      <c r="BD177" s="7">
        <f t="shared" si="220"/>
        <v>0</v>
      </c>
      <c r="BE177" s="7">
        <f t="shared" si="221"/>
        <v>0</v>
      </c>
      <c r="BF177" s="7">
        <f t="shared" si="206"/>
        <v>0</v>
      </c>
      <c r="BG177" s="7">
        <f t="shared" si="239"/>
        <v>0</v>
      </c>
      <c r="BH177" s="7"/>
      <c r="BI177" s="7">
        <f t="shared" si="285"/>
        <v>0</v>
      </c>
      <c r="BJ177" s="7">
        <f t="shared" si="240"/>
        <v>0</v>
      </c>
      <c r="BK177" s="7">
        <f t="shared" si="222"/>
        <v>0</v>
      </c>
      <c r="BL177" s="7">
        <f t="shared" si="241"/>
        <v>0</v>
      </c>
      <c r="BN177" s="7">
        <f t="shared" si="261"/>
        <v>0</v>
      </c>
      <c r="BO177" s="7">
        <f t="shared" si="262"/>
        <v>0</v>
      </c>
      <c r="BP177" s="7">
        <f t="shared" si="263"/>
        <v>0</v>
      </c>
      <c r="BQ177" s="7"/>
      <c r="BR177" s="7">
        <f t="shared" si="242"/>
        <v>0</v>
      </c>
      <c r="BS177" s="7">
        <f>'Initial absorption'!$G177*BR177*$E177</f>
        <v>0</v>
      </c>
      <c r="BT177" s="7">
        <f t="shared" si="264"/>
        <v>0</v>
      </c>
      <c r="BU177" s="7">
        <f>'Initial absorption'!$M177*BT177*$I177</f>
        <v>0</v>
      </c>
      <c r="BV177" s="7"/>
      <c r="BW177" s="7">
        <f t="shared" si="265"/>
        <v>0</v>
      </c>
      <c r="BX177" s="7">
        <f t="shared" si="305"/>
        <v>0</v>
      </c>
      <c r="BY177" s="7">
        <f t="shared" si="223"/>
        <v>0</v>
      </c>
      <c r="BZ177" s="7"/>
      <c r="CA177" s="7">
        <f>(1 - 'Initial absorption'!$M177)*BT177</f>
        <v>0</v>
      </c>
      <c r="CB177" s="7">
        <f t="shared" si="266"/>
        <v>0</v>
      </c>
      <c r="CL177" s="7">
        <f t="shared" si="224"/>
        <v>0</v>
      </c>
      <c r="CM177" s="7">
        <f t="shared" si="225"/>
        <v>0</v>
      </c>
      <c r="CN177" s="7">
        <f t="shared" si="207"/>
        <v>0</v>
      </c>
      <c r="CO177" s="7">
        <f t="shared" si="243"/>
        <v>0</v>
      </c>
      <c r="CP177" s="7"/>
      <c r="CQ177" s="7">
        <f t="shared" si="286"/>
        <v>0</v>
      </c>
      <c r="CR177" s="7">
        <f t="shared" si="244"/>
        <v>0</v>
      </c>
      <c r="CS177" s="7">
        <f t="shared" si="226"/>
        <v>0</v>
      </c>
      <c r="CT177" s="7">
        <f t="shared" si="245"/>
        <v>0</v>
      </c>
      <c r="CV177" s="7">
        <f t="shared" si="267"/>
        <v>0</v>
      </c>
      <c r="CW177" s="7">
        <f t="shared" si="268"/>
        <v>0</v>
      </c>
      <c r="CX177" s="7">
        <f t="shared" si="269"/>
        <v>0</v>
      </c>
      <c r="CY177" s="7"/>
      <c r="CZ177" s="7">
        <f t="shared" si="246"/>
        <v>0</v>
      </c>
      <c r="DA177" s="7">
        <f>'Initial absorption'!$G177*CZ177*$E177</f>
        <v>0</v>
      </c>
      <c r="DB177" s="7">
        <f t="shared" si="270"/>
        <v>0</v>
      </c>
      <c r="DC177" s="7">
        <f>'Initial absorption'!$M177*DB177*$I177</f>
        <v>0</v>
      </c>
      <c r="DD177" s="7"/>
      <c r="DE177" s="7">
        <f t="shared" si="271"/>
        <v>0</v>
      </c>
      <c r="DF177" s="7">
        <f t="shared" si="306"/>
        <v>0</v>
      </c>
      <c r="DG177" s="7">
        <f t="shared" si="227"/>
        <v>0</v>
      </c>
      <c r="DH177" s="7"/>
      <c r="DI177" s="7">
        <f>(1 - 'Initial absorption'!$M177)*DB177</f>
        <v>0</v>
      </c>
      <c r="DJ177" s="7">
        <f t="shared" si="272"/>
        <v>0</v>
      </c>
      <c r="DT177" s="7">
        <f t="shared" si="228"/>
        <v>0</v>
      </c>
      <c r="DU177" s="7">
        <f t="shared" si="229"/>
        <v>0</v>
      </c>
      <c r="DV177" s="7">
        <f t="shared" si="208"/>
        <v>0</v>
      </c>
      <c r="DW177" s="7">
        <f t="shared" si="247"/>
        <v>0</v>
      </c>
      <c r="DX177" s="7"/>
      <c r="DY177" s="7">
        <f t="shared" si="287"/>
        <v>0</v>
      </c>
      <c r="DZ177" s="7">
        <f t="shared" si="248"/>
        <v>0</v>
      </c>
      <c r="EA177" s="7">
        <f t="shared" si="230"/>
        <v>0</v>
      </c>
      <c r="EB177" s="7">
        <f t="shared" si="249"/>
        <v>0</v>
      </c>
      <c r="ED177" s="7">
        <f t="shared" si="273"/>
        <v>0</v>
      </c>
      <c r="EE177" s="7">
        <f t="shared" si="274"/>
        <v>0</v>
      </c>
      <c r="EF177" s="7">
        <f t="shared" si="275"/>
        <v>0</v>
      </c>
      <c r="EG177" s="7"/>
      <c r="EH177" s="7">
        <f t="shared" si="250"/>
        <v>0</v>
      </c>
      <c r="EI177" s="7">
        <f>'Initial absorption'!$G177*EH177*$E177</f>
        <v>0</v>
      </c>
      <c r="EJ177" s="7">
        <f t="shared" si="276"/>
        <v>0</v>
      </c>
      <c r="EK177" s="7">
        <f>'Initial absorption'!$M177*EJ177*$I177</f>
        <v>0</v>
      </c>
      <c r="EL177" s="7"/>
      <c r="EM177" s="7">
        <f t="shared" si="277"/>
        <v>0</v>
      </c>
      <c r="EN177" s="7">
        <f t="shared" si="307"/>
        <v>0</v>
      </c>
      <c r="EO177" s="7">
        <f t="shared" si="231"/>
        <v>0</v>
      </c>
      <c r="EP177" s="7"/>
      <c r="EQ177" s="7">
        <f>(1 - 'Initial absorption'!$M177)*EJ177</f>
        <v>0</v>
      </c>
      <c r="ER177" s="7">
        <f t="shared" si="278"/>
        <v>0</v>
      </c>
      <c r="FB177" s="7">
        <f t="shared" si="232"/>
        <v>0</v>
      </c>
      <c r="FC177" s="7">
        <f t="shared" si="233"/>
        <v>0</v>
      </c>
      <c r="FD177" s="7">
        <f t="shared" si="209"/>
        <v>0</v>
      </c>
      <c r="FE177" s="7">
        <f t="shared" si="251"/>
        <v>0</v>
      </c>
      <c r="FF177" s="7"/>
      <c r="FG177" s="7">
        <f t="shared" si="288"/>
        <v>0</v>
      </c>
      <c r="FH177" s="7">
        <f t="shared" si="252"/>
        <v>0</v>
      </c>
      <c r="FI177" s="7">
        <f t="shared" si="234"/>
        <v>0</v>
      </c>
      <c r="FJ177" s="7">
        <f t="shared" si="253"/>
        <v>0</v>
      </c>
      <c r="FL177" s="7">
        <f t="shared" si="279"/>
        <v>0</v>
      </c>
      <c r="FM177" s="7">
        <f t="shared" si="280"/>
        <v>0</v>
      </c>
      <c r="FN177" s="7">
        <f t="shared" si="281"/>
        <v>0</v>
      </c>
      <c r="FO177" s="7"/>
      <c r="FP177" s="7">
        <f t="shared" si="254"/>
        <v>0</v>
      </c>
      <c r="FQ177" s="7">
        <f>'Initial absorption'!$G177*FP177*$E177</f>
        <v>0</v>
      </c>
      <c r="FR177" s="7">
        <f t="shared" si="282"/>
        <v>0</v>
      </c>
      <c r="FS177" s="7">
        <f>'Initial absorption'!$M177*FR177*$I177</f>
        <v>0</v>
      </c>
      <c r="FT177" s="7"/>
      <c r="FU177" s="7">
        <f t="shared" si="283"/>
        <v>0</v>
      </c>
      <c r="FV177" s="7">
        <f t="shared" si="308"/>
        <v>0</v>
      </c>
      <c r="FW177" s="7">
        <f t="shared" si="235"/>
        <v>0</v>
      </c>
      <c r="FX177" s="7"/>
      <c r="FY177" s="7">
        <f>(1 - 'Initial absorption'!$M177)*FR177</f>
        <v>0</v>
      </c>
      <c r="FZ177" s="7">
        <f t="shared" si="284"/>
        <v>0</v>
      </c>
    </row>
    <row r="178" spans="3:182" x14ac:dyDescent="0.25">
      <c r="C178">
        <v>1160</v>
      </c>
      <c r="D178">
        <f>'Input spectra'!B178</f>
        <v>0</v>
      </c>
      <c r="E178">
        <f>'Initial absorption'!I178</f>
        <v>0</v>
      </c>
      <c r="F178">
        <f>'Input spectra'!C178</f>
        <v>0</v>
      </c>
      <c r="G178">
        <f t="shared" si="255"/>
        <v>0</v>
      </c>
      <c r="H178">
        <f>'Input spectra'!D178</f>
        <v>0</v>
      </c>
      <c r="I178">
        <f>'Initial absorption'!O178</f>
        <v>0</v>
      </c>
      <c r="J178">
        <f>'Input spectra'!E178</f>
        <v>0</v>
      </c>
      <c r="K178">
        <f t="shared" si="256"/>
        <v>0</v>
      </c>
      <c r="M178">
        <f>'Reaching edge prob after ems 1'!$EZ179</f>
        <v>0.88480728135571329</v>
      </c>
      <c r="N178">
        <f>'Reaching edge prob after ems 2'!$EZ179</f>
        <v>0.88480728135571329</v>
      </c>
      <c r="O178">
        <f>1-EXP(-'Reaching edge prob after ems 1'!FC179*_k_in_ec_correction*($D178*_c1+'Input spectra'!S178))</f>
        <v>1.170855290815731E-2</v>
      </c>
      <c r="P178">
        <f>1-EXP(-(_t-'Reaching edge prob after ems 1'!FC179)*_k_in_ec_correction*($D178*_c1+'Input spectra'!S178))</f>
        <v>1.1834201567031077E-2</v>
      </c>
      <c r="Q178">
        <f>1-EXP(-'Reaching edge prob after ems 2'!FC179*_k_in_ec_correction*($H178*_c2+'Input spectra'!S178))</f>
        <v>1.170855290815731E-2</v>
      </c>
      <c r="R178">
        <f>1-EXP(-(_t-'Reaching edge prob after ems 2'!FC179)*_k_in_ec_correction*($H178*_c2+'Input spectra'!S178))</f>
        <v>1.1834201567031077E-2</v>
      </c>
      <c r="V178" s="7">
        <f t="shared" si="289"/>
        <v>0</v>
      </c>
      <c r="W178" s="7">
        <f t="shared" si="290"/>
        <v>0</v>
      </c>
      <c r="X178" s="7">
        <f t="shared" si="291"/>
        <v>0</v>
      </c>
      <c r="Y178" s="7">
        <f t="shared" si="292"/>
        <v>0</v>
      </c>
      <c r="Z178" s="7"/>
      <c r="AA178" s="7">
        <f t="shared" si="293"/>
        <v>0</v>
      </c>
      <c r="AB178" s="7">
        <f t="shared" si="294"/>
        <v>0</v>
      </c>
      <c r="AC178" s="7">
        <f t="shared" si="295"/>
        <v>0</v>
      </c>
      <c r="AD178" s="7">
        <f t="shared" si="296"/>
        <v>0</v>
      </c>
      <c r="AF178" s="7">
        <f t="shared" si="297"/>
        <v>0</v>
      </c>
      <c r="AG178" s="7">
        <f t="shared" si="298"/>
        <v>0</v>
      </c>
      <c r="AH178" s="7">
        <f t="shared" si="299"/>
        <v>0</v>
      </c>
      <c r="AI178" s="7"/>
      <c r="AJ178" s="7">
        <f t="shared" si="300"/>
        <v>0</v>
      </c>
      <c r="AK178" s="7">
        <f>'Initial absorption'!$G178*AJ178*$E178</f>
        <v>0</v>
      </c>
      <c r="AL178" s="7">
        <f t="shared" si="301"/>
        <v>0</v>
      </c>
      <c r="AM178" s="7">
        <f>'Initial absorption'!$M178*AL178*$I178</f>
        <v>0</v>
      </c>
      <c r="AN178" s="7"/>
      <c r="AO178" s="7">
        <f t="shared" si="302"/>
        <v>0</v>
      </c>
      <c r="AP178" s="7">
        <f t="shared" si="303"/>
        <v>0</v>
      </c>
      <c r="AQ178" s="7">
        <f t="shared" si="304"/>
        <v>0</v>
      </c>
      <c r="AR178" s="7"/>
      <c r="AS178" s="7">
        <f>(1 - 'Initial absorption'!$M178)*AL178</f>
        <v>0</v>
      </c>
      <c r="AT178" s="7">
        <f t="shared" si="260"/>
        <v>0</v>
      </c>
      <c r="BD178" s="7">
        <f t="shared" si="220"/>
        <v>0</v>
      </c>
      <c r="BE178" s="7">
        <f t="shared" si="221"/>
        <v>0</v>
      </c>
      <c r="BF178" s="7">
        <f t="shared" si="206"/>
        <v>0</v>
      </c>
      <c r="BG178" s="7">
        <f t="shared" si="239"/>
        <v>0</v>
      </c>
      <c r="BH178" s="7"/>
      <c r="BI178" s="7">
        <f t="shared" si="285"/>
        <v>0</v>
      </c>
      <c r="BJ178" s="7">
        <f t="shared" si="240"/>
        <v>0</v>
      </c>
      <c r="BK178" s="7">
        <f t="shared" si="222"/>
        <v>0</v>
      </c>
      <c r="BL178" s="7">
        <f t="shared" si="241"/>
        <v>0</v>
      </c>
      <c r="BN178" s="7">
        <f t="shared" si="261"/>
        <v>0</v>
      </c>
      <c r="BO178" s="7">
        <f t="shared" si="262"/>
        <v>0</v>
      </c>
      <c r="BP178" s="7">
        <f t="shared" si="263"/>
        <v>0</v>
      </c>
      <c r="BQ178" s="7"/>
      <c r="BR178" s="7">
        <f t="shared" si="242"/>
        <v>0</v>
      </c>
      <c r="BS178" s="7">
        <f>'Initial absorption'!$G178*BR178*$E178</f>
        <v>0</v>
      </c>
      <c r="BT178" s="7">
        <f t="shared" si="264"/>
        <v>0</v>
      </c>
      <c r="BU178" s="7">
        <f>'Initial absorption'!$M178*BT178*$I178</f>
        <v>0</v>
      </c>
      <c r="BV178" s="7"/>
      <c r="BW178" s="7">
        <f t="shared" si="265"/>
        <v>0</v>
      </c>
      <c r="BX178" s="7">
        <f t="shared" si="305"/>
        <v>0</v>
      </c>
      <c r="BY178" s="7">
        <f t="shared" si="223"/>
        <v>0</v>
      </c>
      <c r="BZ178" s="7"/>
      <c r="CA178" s="7">
        <f>(1 - 'Initial absorption'!$M178)*BT178</f>
        <v>0</v>
      </c>
      <c r="CB178" s="7">
        <f t="shared" si="266"/>
        <v>0</v>
      </c>
      <c r="CL178" s="7">
        <f t="shared" si="224"/>
        <v>0</v>
      </c>
      <c r="CM178" s="7">
        <f t="shared" si="225"/>
        <v>0</v>
      </c>
      <c r="CN178" s="7">
        <f t="shared" si="207"/>
        <v>0</v>
      </c>
      <c r="CO178" s="7">
        <f t="shared" si="243"/>
        <v>0</v>
      </c>
      <c r="CP178" s="7"/>
      <c r="CQ178" s="7">
        <f t="shared" si="286"/>
        <v>0</v>
      </c>
      <c r="CR178" s="7">
        <f t="shared" si="244"/>
        <v>0</v>
      </c>
      <c r="CS178" s="7">
        <f t="shared" si="226"/>
        <v>0</v>
      </c>
      <c r="CT178" s="7">
        <f t="shared" si="245"/>
        <v>0</v>
      </c>
      <c r="CV178" s="7">
        <f t="shared" si="267"/>
        <v>0</v>
      </c>
      <c r="CW178" s="7">
        <f t="shared" si="268"/>
        <v>0</v>
      </c>
      <c r="CX178" s="7">
        <f t="shared" si="269"/>
        <v>0</v>
      </c>
      <c r="CY178" s="7"/>
      <c r="CZ178" s="7">
        <f t="shared" si="246"/>
        <v>0</v>
      </c>
      <c r="DA178" s="7">
        <f>'Initial absorption'!$G178*CZ178*$E178</f>
        <v>0</v>
      </c>
      <c r="DB178" s="7">
        <f t="shared" si="270"/>
        <v>0</v>
      </c>
      <c r="DC178" s="7">
        <f>'Initial absorption'!$M178*DB178*$I178</f>
        <v>0</v>
      </c>
      <c r="DD178" s="7"/>
      <c r="DE178" s="7">
        <f t="shared" si="271"/>
        <v>0</v>
      </c>
      <c r="DF178" s="7">
        <f t="shared" si="306"/>
        <v>0</v>
      </c>
      <c r="DG178" s="7">
        <f t="shared" si="227"/>
        <v>0</v>
      </c>
      <c r="DH178" s="7"/>
      <c r="DI178" s="7">
        <f>(1 - 'Initial absorption'!$M178)*DB178</f>
        <v>0</v>
      </c>
      <c r="DJ178" s="7">
        <f t="shared" si="272"/>
        <v>0</v>
      </c>
      <c r="DT178" s="7">
        <f t="shared" si="228"/>
        <v>0</v>
      </c>
      <c r="DU178" s="7">
        <f t="shared" si="229"/>
        <v>0</v>
      </c>
      <c r="DV178" s="7">
        <f t="shared" si="208"/>
        <v>0</v>
      </c>
      <c r="DW178" s="7">
        <f t="shared" si="247"/>
        <v>0</v>
      </c>
      <c r="DX178" s="7"/>
      <c r="DY178" s="7">
        <f t="shared" si="287"/>
        <v>0</v>
      </c>
      <c r="DZ178" s="7">
        <f t="shared" si="248"/>
        <v>0</v>
      </c>
      <c r="EA178" s="7">
        <f t="shared" si="230"/>
        <v>0</v>
      </c>
      <c r="EB178" s="7">
        <f t="shared" si="249"/>
        <v>0</v>
      </c>
      <c r="ED178" s="7">
        <f t="shared" si="273"/>
        <v>0</v>
      </c>
      <c r="EE178" s="7">
        <f t="shared" si="274"/>
        <v>0</v>
      </c>
      <c r="EF178" s="7">
        <f t="shared" si="275"/>
        <v>0</v>
      </c>
      <c r="EG178" s="7"/>
      <c r="EH178" s="7">
        <f t="shared" si="250"/>
        <v>0</v>
      </c>
      <c r="EI178" s="7">
        <f>'Initial absorption'!$G178*EH178*$E178</f>
        <v>0</v>
      </c>
      <c r="EJ178" s="7">
        <f t="shared" si="276"/>
        <v>0</v>
      </c>
      <c r="EK178" s="7">
        <f>'Initial absorption'!$M178*EJ178*$I178</f>
        <v>0</v>
      </c>
      <c r="EL178" s="7"/>
      <c r="EM178" s="7">
        <f t="shared" si="277"/>
        <v>0</v>
      </c>
      <c r="EN178" s="7">
        <f t="shared" si="307"/>
        <v>0</v>
      </c>
      <c r="EO178" s="7">
        <f t="shared" si="231"/>
        <v>0</v>
      </c>
      <c r="EP178" s="7"/>
      <c r="EQ178" s="7">
        <f>(1 - 'Initial absorption'!$M178)*EJ178</f>
        <v>0</v>
      </c>
      <c r="ER178" s="7">
        <f t="shared" si="278"/>
        <v>0</v>
      </c>
      <c r="FB178" s="7">
        <f t="shared" si="232"/>
        <v>0</v>
      </c>
      <c r="FC178" s="7">
        <f t="shared" si="233"/>
        <v>0</v>
      </c>
      <c r="FD178" s="7">
        <f t="shared" si="209"/>
        <v>0</v>
      </c>
      <c r="FE178" s="7">
        <f t="shared" si="251"/>
        <v>0</v>
      </c>
      <c r="FF178" s="7"/>
      <c r="FG178" s="7">
        <f t="shared" si="288"/>
        <v>0</v>
      </c>
      <c r="FH178" s="7">
        <f t="shared" si="252"/>
        <v>0</v>
      </c>
      <c r="FI178" s="7">
        <f t="shared" si="234"/>
        <v>0</v>
      </c>
      <c r="FJ178" s="7">
        <f t="shared" si="253"/>
        <v>0</v>
      </c>
      <c r="FL178" s="7">
        <f t="shared" si="279"/>
        <v>0</v>
      </c>
      <c r="FM178" s="7">
        <f t="shared" si="280"/>
        <v>0</v>
      </c>
      <c r="FN178" s="7">
        <f t="shared" si="281"/>
        <v>0</v>
      </c>
      <c r="FO178" s="7"/>
      <c r="FP178" s="7">
        <f t="shared" si="254"/>
        <v>0</v>
      </c>
      <c r="FQ178" s="7">
        <f>'Initial absorption'!$G178*FP178*$E178</f>
        <v>0</v>
      </c>
      <c r="FR178" s="7">
        <f t="shared" si="282"/>
        <v>0</v>
      </c>
      <c r="FS178" s="7">
        <f>'Initial absorption'!$M178*FR178*$I178</f>
        <v>0</v>
      </c>
      <c r="FT178" s="7"/>
      <c r="FU178" s="7">
        <f t="shared" si="283"/>
        <v>0</v>
      </c>
      <c r="FV178" s="7">
        <f t="shared" si="308"/>
        <v>0</v>
      </c>
      <c r="FW178" s="7">
        <f t="shared" si="235"/>
        <v>0</v>
      </c>
      <c r="FX178" s="7"/>
      <c r="FY178" s="7">
        <f>(1 - 'Initial absorption'!$M178)*FR178</f>
        <v>0</v>
      </c>
      <c r="FZ178" s="7">
        <f t="shared" si="284"/>
        <v>0</v>
      </c>
    </row>
    <row r="179" spans="3:182" x14ac:dyDescent="0.25">
      <c r="C179">
        <v>1165</v>
      </c>
      <c r="D179">
        <f>'Input spectra'!B179</f>
        <v>0</v>
      </c>
      <c r="E179">
        <f>'Initial absorption'!I179</f>
        <v>0</v>
      </c>
      <c r="F179">
        <f>'Input spectra'!C179</f>
        <v>0</v>
      </c>
      <c r="G179">
        <f t="shared" si="255"/>
        <v>0</v>
      </c>
      <c r="H179">
        <f>'Input spectra'!D179</f>
        <v>0</v>
      </c>
      <c r="I179">
        <f>'Initial absorption'!O179</f>
        <v>0</v>
      </c>
      <c r="J179">
        <f>'Input spectra'!E179</f>
        <v>0</v>
      </c>
      <c r="K179">
        <f t="shared" si="256"/>
        <v>0</v>
      </c>
      <c r="M179">
        <f>'Reaching edge prob after ems 1'!$EZ180</f>
        <v>0.88493539779150798</v>
      </c>
      <c r="N179">
        <f>'Reaching edge prob after ems 2'!$EZ180</f>
        <v>0.88493539779150798</v>
      </c>
      <c r="O179">
        <f>1-EXP(-'Reaching edge prob after ems 1'!FC180*_k_in_ec_correction*($D179*_c1+'Input spectra'!S179))</f>
        <v>1.1694397291217684E-2</v>
      </c>
      <c r="P179">
        <f>1-EXP(-(_t-'Reaching edge prob after ems 1'!FC180)*_k_in_ec_correction*($D179*_c1+'Input spectra'!S179))</f>
        <v>1.1819740690210856E-2</v>
      </c>
      <c r="Q179">
        <f>1-EXP(-'Reaching edge prob after ems 2'!FC180*_k_in_ec_correction*($H179*_c2+'Input spectra'!S179))</f>
        <v>1.1694397291217684E-2</v>
      </c>
      <c r="R179">
        <f>1-EXP(-(_t-'Reaching edge prob after ems 2'!FC180)*_k_in_ec_correction*($H179*_c2+'Input spectra'!S179))</f>
        <v>1.1819740690210856E-2</v>
      </c>
      <c r="V179" s="7">
        <f t="shared" si="289"/>
        <v>0</v>
      </c>
      <c r="W179" s="7">
        <f t="shared" si="290"/>
        <v>0</v>
      </c>
      <c r="X179" s="7">
        <f t="shared" si="291"/>
        <v>0</v>
      </c>
      <c r="Y179" s="7">
        <f t="shared" si="292"/>
        <v>0</v>
      </c>
      <c r="Z179" s="7"/>
      <c r="AA179" s="7">
        <f t="shared" si="293"/>
        <v>0</v>
      </c>
      <c r="AB179" s="7">
        <f t="shared" si="294"/>
        <v>0</v>
      </c>
      <c r="AC179" s="7">
        <f t="shared" si="295"/>
        <v>0</v>
      </c>
      <c r="AD179" s="7">
        <f t="shared" si="296"/>
        <v>0</v>
      </c>
      <c r="AF179" s="7">
        <f t="shared" si="297"/>
        <v>0</v>
      </c>
      <c r="AG179" s="7">
        <f t="shared" si="298"/>
        <v>0</v>
      </c>
      <c r="AH179" s="7">
        <f t="shared" si="299"/>
        <v>0</v>
      </c>
      <c r="AI179" s="7"/>
      <c r="AJ179" s="7">
        <f t="shared" si="300"/>
        <v>0</v>
      </c>
      <c r="AK179" s="7">
        <f>'Initial absorption'!$G179*AJ179*$E179</f>
        <v>0</v>
      </c>
      <c r="AL179" s="7">
        <f t="shared" si="301"/>
        <v>0</v>
      </c>
      <c r="AM179" s="7">
        <f>'Initial absorption'!$M179*AL179*$I179</f>
        <v>0</v>
      </c>
      <c r="AN179" s="7"/>
      <c r="AO179" s="7">
        <f t="shared" si="302"/>
        <v>0</v>
      </c>
      <c r="AP179" s="7">
        <f t="shared" si="303"/>
        <v>0</v>
      </c>
      <c r="AQ179" s="7">
        <f t="shared" si="304"/>
        <v>0</v>
      </c>
      <c r="AR179" s="7"/>
      <c r="AS179" s="7">
        <f>(1 - 'Initial absorption'!$M179)*AL179</f>
        <v>0</v>
      </c>
      <c r="AT179" s="7">
        <f t="shared" si="260"/>
        <v>0</v>
      </c>
      <c r="BD179" s="7">
        <f t="shared" si="220"/>
        <v>0</v>
      </c>
      <c r="BE179" s="7">
        <f t="shared" si="221"/>
        <v>0</v>
      </c>
      <c r="BF179" s="7">
        <f t="shared" si="206"/>
        <v>0</v>
      </c>
      <c r="BG179" s="7">
        <f t="shared" si="239"/>
        <v>0</v>
      </c>
      <c r="BH179" s="7"/>
      <c r="BI179" s="7">
        <f t="shared" si="285"/>
        <v>0</v>
      </c>
      <c r="BJ179" s="7">
        <f t="shared" si="240"/>
        <v>0</v>
      </c>
      <c r="BK179" s="7">
        <f t="shared" si="222"/>
        <v>0</v>
      </c>
      <c r="BL179" s="7">
        <f t="shared" si="241"/>
        <v>0</v>
      </c>
      <c r="BN179" s="7">
        <f t="shared" si="261"/>
        <v>0</v>
      </c>
      <c r="BO179" s="7">
        <f t="shared" si="262"/>
        <v>0</v>
      </c>
      <c r="BP179" s="7">
        <f t="shared" si="263"/>
        <v>0</v>
      </c>
      <c r="BQ179" s="7"/>
      <c r="BR179" s="7">
        <f t="shared" si="242"/>
        <v>0</v>
      </c>
      <c r="BS179" s="7">
        <f>'Initial absorption'!$G179*BR179*$E179</f>
        <v>0</v>
      </c>
      <c r="BT179" s="7">
        <f t="shared" si="264"/>
        <v>0</v>
      </c>
      <c r="BU179" s="7">
        <f>'Initial absorption'!$M179*BT179*$I179</f>
        <v>0</v>
      </c>
      <c r="BV179" s="7"/>
      <c r="BW179" s="7">
        <f t="shared" si="265"/>
        <v>0</v>
      </c>
      <c r="BX179" s="7">
        <f t="shared" si="305"/>
        <v>0</v>
      </c>
      <c r="BY179" s="7">
        <f t="shared" si="223"/>
        <v>0</v>
      </c>
      <c r="BZ179" s="7"/>
      <c r="CA179" s="7">
        <f>(1 - 'Initial absorption'!$M179)*BT179</f>
        <v>0</v>
      </c>
      <c r="CB179" s="7">
        <f t="shared" si="266"/>
        <v>0</v>
      </c>
      <c r="CL179" s="7">
        <f t="shared" si="224"/>
        <v>0</v>
      </c>
      <c r="CM179" s="7">
        <f t="shared" si="225"/>
        <v>0</v>
      </c>
      <c r="CN179" s="7">
        <f t="shared" si="207"/>
        <v>0</v>
      </c>
      <c r="CO179" s="7">
        <f t="shared" si="243"/>
        <v>0</v>
      </c>
      <c r="CP179" s="7"/>
      <c r="CQ179" s="7">
        <f t="shared" si="286"/>
        <v>0</v>
      </c>
      <c r="CR179" s="7">
        <f t="shared" si="244"/>
        <v>0</v>
      </c>
      <c r="CS179" s="7">
        <f t="shared" si="226"/>
        <v>0</v>
      </c>
      <c r="CT179" s="7">
        <f t="shared" si="245"/>
        <v>0</v>
      </c>
      <c r="CV179" s="7">
        <f t="shared" si="267"/>
        <v>0</v>
      </c>
      <c r="CW179" s="7">
        <f t="shared" si="268"/>
        <v>0</v>
      </c>
      <c r="CX179" s="7">
        <f t="shared" si="269"/>
        <v>0</v>
      </c>
      <c r="CY179" s="7"/>
      <c r="CZ179" s="7">
        <f t="shared" si="246"/>
        <v>0</v>
      </c>
      <c r="DA179" s="7">
        <f>'Initial absorption'!$G179*CZ179*$E179</f>
        <v>0</v>
      </c>
      <c r="DB179" s="7">
        <f t="shared" si="270"/>
        <v>0</v>
      </c>
      <c r="DC179" s="7">
        <f>'Initial absorption'!$M179*DB179*$I179</f>
        <v>0</v>
      </c>
      <c r="DD179" s="7"/>
      <c r="DE179" s="7">
        <f t="shared" si="271"/>
        <v>0</v>
      </c>
      <c r="DF179" s="7">
        <f t="shared" si="306"/>
        <v>0</v>
      </c>
      <c r="DG179" s="7">
        <f t="shared" si="227"/>
        <v>0</v>
      </c>
      <c r="DH179" s="7"/>
      <c r="DI179" s="7">
        <f>(1 - 'Initial absorption'!$M179)*DB179</f>
        <v>0</v>
      </c>
      <c r="DJ179" s="7">
        <f t="shared" si="272"/>
        <v>0</v>
      </c>
      <c r="DT179" s="7">
        <f t="shared" si="228"/>
        <v>0</v>
      </c>
      <c r="DU179" s="7">
        <f t="shared" si="229"/>
        <v>0</v>
      </c>
      <c r="DV179" s="7">
        <f t="shared" si="208"/>
        <v>0</v>
      </c>
      <c r="DW179" s="7">
        <f t="shared" si="247"/>
        <v>0</v>
      </c>
      <c r="DX179" s="7"/>
      <c r="DY179" s="7">
        <f t="shared" si="287"/>
        <v>0</v>
      </c>
      <c r="DZ179" s="7">
        <f t="shared" si="248"/>
        <v>0</v>
      </c>
      <c r="EA179" s="7">
        <f t="shared" si="230"/>
        <v>0</v>
      </c>
      <c r="EB179" s="7">
        <f t="shared" si="249"/>
        <v>0</v>
      </c>
      <c r="ED179" s="7">
        <f t="shared" si="273"/>
        <v>0</v>
      </c>
      <c r="EE179" s="7">
        <f t="shared" si="274"/>
        <v>0</v>
      </c>
      <c r="EF179" s="7">
        <f t="shared" si="275"/>
        <v>0</v>
      </c>
      <c r="EG179" s="7"/>
      <c r="EH179" s="7">
        <f t="shared" si="250"/>
        <v>0</v>
      </c>
      <c r="EI179" s="7">
        <f>'Initial absorption'!$G179*EH179*$E179</f>
        <v>0</v>
      </c>
      <c r="EJ179" s="7">
        <f t="shared" si="276"/>
        <v>0</v>
      </c>
      <c r="EK179" s="7">
        <f>'Initial absorption'!$M179*EJ179*$I179</f>
        <v>0</v>
      </c>
      <c r="EL179" s="7"/>
      <c r="EM179" s="7">
        <f t="shared" si="277"/>
        <v>0</v>
      </c>
      <c r="EN179" s="7">
        <f t="shared" si="307"/>
        <v>0</v>
      </c>
      <c r="EO179" s="7">
        <f t="shared" si="231"/>
        <v>0</v>
      </c>
      <c r="EP179" s="7"/>
      <c r="EQ179" s="7">
        <f>(1 - 'Initial absorption'!$M179)*EJ179</f>
        <v>0</v>
      </c>
      <c r="ER179" s="7">
        <f t="shared" si="278"/>
        <v>0</v>
      </c>
      <c r="FB179" s="7">
        <f t="shared" si="232"/>
        <v>0</v>
      </c>
      <c r="FC179" s="7">
        <f t="shared" si="233"/>
        <v>0</v>
      </c>
      <c r="FD179" s="7">
        <f t="shared" si="209"/>
        <v>0</v>
      </c>
      <c r="FE179" s="7">
        <f t="shared" si="251"/>
        <v>0</v>
      </c>
      <c r="FF179" s="7"/>
      <c r="FG179" s="7">
        <f t="shared" si="288"/>
        <v>0</v>
      </c>
      <c r="FH179" s="7">
        <f t="shared" si="252"/>
        <v>0</v>
      </c>
      <c r="FI179" s="7">
        <f t="shared" si="234"/>
        <v>0</v>
      </c>
      <c r="FJ179" s="7">
        <f t="shared" si="253"/>
        <v>0</v>
      </c>
      <c r="FL179" s="7">
        <f t="shared" si="279"/>
        <v>0</v>
      </c>
      <c r="FM179" s="7">
        <f t="shared" si="280"/>
        <v>0</v>
      </c>
      <c r="FN179" s="7">
        <f t="shared" si="281"/>
        <v>0</v>
      </c>
      <c r="FO179" s="7"/>
      <c r="FP179" s="7">
        <f t="shared" si="254"/>
        <v>0</v>
      </c>
      <c r="FQ179" s="7">
        <f>'Initial absorption'!$G179*FP179*$E179</f>
        <v>0</v>
      </c>
      <c r="FR179" s="7">
        <f t="shared" si="282"/>
        <v>0</v>
      </c>
      <c r="FS179" s="7">
        <f>'Initial absorption'!$M179*FR179*$I179</f>
        <v>0</v>
      </c>
      <c r="FT179" s="7"/>
      <c r="FU179" s="7">
        <f t="shared" si="283"/>
        <v>0</v>
      </c>
      <c r="FV179" s="7">
        <f t="shared" si="308"/>
        <v>0</v>
      </c>
      <c r="FW179" s="7">
        <f t="shared" si="235"/>
        <v>0</v>
      </c>
      <c r="FX179" s="7"/>
      <c r="FY179" s="7">
        <f>(1 - 'Initial absorption'!$M179)*FR179</f>
        <v>0</v>
      </c>
      <c r="FZ179" s="7">
        <f t="shared" si="284"/>
        <v>0</v>
      </c>
    </row>
    <row r="180" spans="3:182" x14ac:dyDescent="0.25">
      <c r="C180">
        <v>1170</v>
      </c>
      <c r="D180">
        <f>'Input spectra'!B180</f>
        <v>0</v>
      </c>
      <c r="E180">
        <f>'Initial absorption'!I180</f>
        <v>0</v>
      </c>
      <c r="F180">
        <f>'Input spectra'!C180</f>
        <v>0</v>
      </c>
      <c r="G180">
        <f t="shared" si="255"/>
        <v>0</v>
      </c>
      <c r="H180">
        <f>'Input spectra'!D180</f>
        <v>0</v>
      </c>
      <c r="I180">
        <f>'Initial absorption'!O180</f>
        <v>0</v>
      </c>
      <c r="J180">
        <f>'Input spectra'!E180</f>
        <v>0</v>
      </c>
      <c r="K180">
        <f t="shared" si="256"/>
        <v>0</v>
      </c>
      <c r="M180">
        <f>'Reaching edge prob after ems 1'!$EZ181</f>
        <v>0.88506354305255841</v>
      </c>
      <c r="N180">
        <f>'Reaching edge prob after ems 2'!$EZ181</f>
        <v>0.88506354305255841</v>
      </c>
      <c r="O180">
        <f>1-EXP(-'Reaching edge prob after ems 1'!FC181*_k_in_ec_correction*($D180*_c1+'Input spectra'!S180))</f>
        <v>1.1680241283670512E-2</v>
      </c>
      <c r="P180">
        <f>1-EXP(-(_t-'Reaching edge prob after ems 1'!FC181)*_k_in_ec_correction*($D180*_c1+'Input spectra'!S180))</f>
        <v>1.1805279789597667E-2</v>
      </c>
      <c r="Q180">
        <f>1-EXP(-'Reaching edge prob after ems 2'!FC181*_k_in_ec_correction*($H180*_c2+'Input spectra'!S180))</f>
        <v>1.1680241283670512E-2</v>
      </c>
      <c r="R180">
        <f>1-EXP(-(_t-'Reaching edge prob after ems 2'!FC181)*_k_in_ec_correction*($H180*_c2+'Input spectra'!S180))</f>
        <v>1.1805279789597667E-2</v>
      </c>
      <c r="V180" s="7">
        <f t="shared" si="289"/>
        <v>0</v>
      </c>
      <c r="W180" s="7">
        <f t="shared" si="290"/>
        <v>0</v>
      </c>
      <c r="X180" s="7">
        <f t="shared" si="291"/>
        <v>0</v>
      </c>
      <c r="Y180" s="7">
        <f t="shared" si="292"/>
        <v>0</v>
      </c>
      <c r="Z180" s="7"/>
      <c r="AA180" s="7">
        <f t="shared" si="293"/>
        <v>0</v>
      </c>
      <c r="AB180" s="7">
        <f t="shared" si="294"/>
        <v>0</v>
      </c>
      <c r="AC180" s="7">
        <f t="shared" si="295"/>
        <v>0</v>
      </c>
      <c r="AD180" s="7">
        <f t="shared" si="296"/>
        <v>0</v>
      </c>
      <c r="AF180" s="7">
        <f t="shared" si="297"/>
        <v>0</v>
      </c>
      <c r="AG180" s="7">
        <f t="shared" si="298"/>
        <v>0</v>
      </c>
      <c r="AH180" s="7">
        <f t="shared" si="299"/>
        <v>0</v>
      </c>
      <c r="AI180" s="7"/>
      <c r="AJ180" s="7">
        <f t="shared" si="300"/>
        <v>0</v>
      </c>
      <c r="AK180" s="7">
        <f>'Initial absorption'!$G180*AJ180*$E180</f>
        <v>0</v>
      </c>
      <c r="AL180" s="7">
        <f t="shared" si="301"/>
        <v>0</v>
      </c>
      <c r="AM180" s="7">
        <f>'Initial absorption'!$M180*AL180*$I180</f>
        <v>0</v>
      </c>
      <c r="AN180" s="7"/>
      <c r="AO180" s="7">
        <f t="shared" si="302"/>
        <v>0</v>
      </c>
      <c r="AP180" s="7">
        <f t="shared" si="303"/>
        <v>0</v>
      </c>
      <c r="AQ180" s="7">
        <f t="shared" si="304"/>
        <v>0</v>
      </c>
      <c r="AR180" s="7"/>
      <c r="AS180" s="7">
        <f>(1 - 'Initial absorption'!$M180)*AL180</f>
        <v>0</v>
      </c>
      <c r="AT180" s="7">
        <f t="shared" si="260"/>
        <v>0</v>
      </c>
      <c r="BD180" s="7">
        <f t="shared" si="220"/>
        <v>0</v>
      </c>
      <c r="BE180" s="7">
        <f t="shared" si="221"/>
        <v>0</v>
      </c>
      <c r="BF180" s="7">
        <f t="shared" si="206"/>
        <v>0</v>
      </c>
      <c r="BG180" s="7">
        <f t="shared" si="239"/>
        <v>0</v>
      </c>
      <c r="BH180" s="7"/>
      <c r="BI180" s="7">
        <f t="shared" si="285"/>
        <v>0</v>
      </c>
      <c r="BJ180" s="7">
        <f t="shared" si="240"/>
        <v>0</v>
      </c>
      <c r="BK180" s="7">
        <f t="shared" si="222"/>
        <v>0</v>
      </c>
      <c r="BL180" s="7">
        <f t="shared" si="241"/>
        <v>0</v>
      </c>
      <c r="BN180" s="7">
        <f t="shared" si="261"/>
        <v>0</v>
      </c>
      <c r="BO180" s="7">
        <f t="shared" si="262"/>
        <v>0</v>
      </c>
      <c r="BP180" s="7">
        <f t="shared" si="263"/>
        <v>0</v>
      </c>
      <c r="BQ180" s="7"/>
      <c r="BR180" s="7">
        <f t="shared" si="242"/>
        <v>0</v>
      </c>
      <c r="BS180" s="7">
        <f>'Initial absorption'!$G180*BR180*$E180</f>
        <v>0</v>
      </c>
      <c r="BT180" s="7">
        <f t="shared" si="264"/>
        <v>0</v>
      </c>
      <c r="BU180" s="7">
        <f>'Initial absorption'!$M180*BT180*$I180</f>
        <v>0</v>
      </c>
      <c r="BV180" s="7"/>
      <c r="BW180" s="7">
        <f t="shared" si="265"/>
        <v>0</v>
      </c>
      <c r="BX180" s="7">
        <f t="shared" si="305"/>
        <v>0</v>
      </c>
      <c r="BY180" s="7">
        <f t="shared" si="223"/>
        <v>0</v>
      </c>
      <c r="BZ180" s="7"/>
      <c r="CA180" s="7">
        <f>(1 - 'Initial absorption'!$M180)*BT180</f>
        <v>0</v>
      </c>
      <c r="CB180" s="7">
        <f t="shared" si="266"/>
        <v>0</v>
      </c>
      <c r="CL180" s="7">
        <f t="shared" si="224"/>
        <v>0</v>
      </c>
      <c r="CM180" s="7">
        <f t="shared" si="225"/>
        <v>0</v>
      </c>
      <c r="CN180" s="7">
        <f t="shared" si="207"/>
        <v>0</v>
      </c>
      <c r="CO180" s="7">
        <f t="shared" si="243"/>
        <v>0</v>
      </c>
      <c r="CP180" s="7"/>
      <c r="CQ180" s="7">
        <f t="shared" si="286"/>
        <v>0</v>
      </c>
      <c r="CR180" s="7">
        <f t="shared" si="244"/>
        <v>0</v>
      </c>
      <c r="CS180" s="7">
        <f t="shared" si="226"/>
        <v>0</v>
      </c>
      <c r="CT180" s="7">
        <f t="shared" si="245"/>
        <v>0</v>
      </c>
      <c r="CV180" s="7">
        <f t="shared" si="267"/>
        <v>0</v>
      </c>
      <c r="CW180" s="7">
        <f t="shared" si="268"/>
        <v>0</v>
      </c>
      <c r="CX180" s="7">
        <f t="shared" si="269"/>
        <v>0</v>
      </c>
      <c r="CY180" s="7"/>
      <c r="CZ180" s="7">
        <f t="shared" si="246"/>
        <v>0</v>
      </c>
      <c r="DA180" s="7">
        <f>'Initial absorption'!$G180*CZ180*$E180</f>
        <v>0</v>
      </c>
      <c r="DB180" s="7">
        <f t="shared" si="270"/>
        <v>0</v>
      </c>
      <c r="DC180" s="7">
        <f>'Initial absorption'!$M180*DB180*$I180</f>
        <v>0</v>
      </c>
      <c r="DD180" s="7"/>
      <c r="DE180" s="7">
        <f t="shared" si="271"/>
        <v>0</v>
      </c>
      <c r="DF180" s="7">
        <f t="shared" si="306"/>
        <v>0</v>
      </c>
      <c r="DG180" s="7">
        <f t="shared" si="227"/>
        <v>0</v>
      </c>
      <c r="DH180" s="7"/>
      <c r="DI180" s="7">
        <f>(1 - 'Initial absorption'!$M180)*DB180</f>
        <v>0</v>
      </c>
      <c r="DJ180" s="7">
        <f t="shared" si="272"/>
        <v>0</v>
      </c>
      <c r="DT180" s="7">
        <f t="shared" si="228"/>
        <v>0</v>
      </c>
      <c r="DU180" s="7">
        <f t="shared" si="229"/>
        <v>0</v>
      </c>
      <c r="DV180" s="7">
        <f t="shared" si="208"/>
        <v>0</v>
      </c>
      <c r="DW180" s="7">
        <f t="shared" si="247"/>
        <v>0</v>
      </c>
      <c r="DX180" s="7"/>
      <c r="DY180" s="7">
        <f t="shared" si="287"/>
        <v>0</v>
      </c>
      <c r="DZ180" s="7">
        <f t="shared" si="248"/>
        <v>0</v>
      </c>
      <c r="EA180" s="7">
        <f t="shared" si="230"/>
        <v>0</v>
      </c>
      <c r="EB180" s="7">
        <f t="shared" si="249"/>
        <v>0</v>
      </c>
      <c r="ED180" s="7">
        <f t="shared" si="273"/>
        <v>0</v>
      </c>
      <c r="EE180" s="7">
        <f t="shared" si="274"/>
        <v>0</v>
      </c>
      <c r="EF180" s="7">
        <f t="shared" si="275"/>
        <v>0</v>
      </c>
      <c r="EG180" s="7"/>
      <c r="EH180" s="7">
        <f t="shared" si="250"/>
        <v>0</v>
      </c>
      <c r="EI180" s="7">
        <f>'Initial absorption'!$G180*EH180*$E180</f>
        <v>0</v>
      </c>
      <c r="EJ180" s="7">
        <f t="shared" si="276"/>
        <v>0</v>
      </c>
      <c r="EK180" s="7">
        <f>'Initial absorption'!$M180*EJ180*$I180</f>
        <v>0</v>
      </c>
      <c r="EL180" s="7"/>
      <c r="EM180" s="7">
        <f t="shared" si="277"/>
        <v>0</v>
      </c>
      <c r="EN180" s="7">
        <f t="shared" si="307"/>
        <v>0</v>
      </c>
      <c r="EO180" s="7">
        <f t="shared" si="231"/>
        <v>0</v>
      </c>
      <c r="EP180" s="7"/>
      <c r="EQ180" s="7">
        <f>(1 - 'Initial absorption'!$M180)*EJ180</f>
        <v>0</v>
      </c>
      <c r="ER180" s="7">
        <f t="shared" si="278"/>
        <v>0</v>
      </c>
      <c r="FB180" s="7">
        <f t="shared" si="232"/>
        <v>0</v>
      </c>
      <c r="FC180" s="7">
        <f t="shared" si="233"/>
        <v>0</v>
      </c>
      <c r="FD180" s="7">
        <f t="shared" si="209"/>
        <v>0</v>
      </c>
      <c r="FE180" s="7">
        <f t="shared" si="251"/>
        <v>0</v>
      </c>
      <c r="FF180" s="7"/>
      <c r="FG180" s="7">
        <f t="shared" si="288"/>
        <v>0</v>
      </c>
      <c r="FH180" s="7">
        <f t="shared" si="252"/>
        <v>0</v>
      </c>
      <c r="FI180" s="7">
        <f t="shared" si="234"/>
        <v>0</v>
      </c>
      <c r="FJ180" s="7">
        <f t="shared" si="253"/>
        <v>0</v>
      </c>
      <c r="FL180" s="7">
        <f t="shared" si="279"/>
        <v>0</v>
      </c>
      <c r="FM180" s="7">
        <f t="shared" si="280"/>
        <v>0</v>
      </c>
      <c r="FN180" s="7">
        <f t="shared" si="281"/>
        <v>0</v>
      </c>
      <c r="FO180" s="7"/>
      <c r="FP180" s="7">
        <f t="shared" si="254"/>
        <v>0</v>
      </c>
      <c r="FQ180" s="7">
        <f>'Initial absorption'!$G180*FP180*$E180</f>
        <v>0</v>
      </c>
      <c r="FR180" s="7">
        <f t="shared" si="282"/>
        <v>0</v>
      </c>
      <c r="FS180" s="7">
        <f>'Initial absorption'!$M180*FR180*$I180</f>
        <v>0</v>
      </c>
      <c r="FT180" s="7"/>
      <c r="FU180" s="7">
        <f t="shared" si="283"/>
        <v>0</v>
      </c>
      <c r="FV180" s="7">
        <f t="shared" si="308"/>
        <v>0</v>
      </c>
      <c r="FW180" s="7">
        <f t="shared" si="235"/>
        <v>0</v>
      </c>
      <c r="FX180" s="7"/>
      <c r="FY180" s="7">
        <f>(1 - 'Initial absorption'!$M180)*FR180</f>
        <v>0</v>
      </c>
      <c r="FZ180" s="7">
        <f t="shared" si="284"/>
        <v>0</v>
      </c>
    </row>
    <row r="181" spans="3:182" x14ac:dyDescent="0.25">
      <c r="C181">
        <v>1175</v>
      </c>
      <c r="D181">
        <f>'Input spectra'!B181</f>
        <v>0</v>
      </c>
      <c r="E181">
        <f>'Initial absorption'!I181</f>
        <v>0</v>
      </c>
      <c r="F181">
        <f>'Input spectra'!C181</f>
        <v>0</v>
      </c>
      <c r="G181">
        <f t="shared" si="255"/>
        <v>0</v>
      </c>
      <c r="H181">
        <f>'Input spectra'!D181</f>
        <v>0</v>
      </c>
      <c r="I181">
        <f>'Initial absorption'!O181</f>
        <v>0</v>
      </c>
      <c r="J181">
        <f>'Input spectra'!E181</f>
        <v>0</v>
      </c>
      <c r="K181">
        <f t="shared" si="256"/>
        <v>0</v>
      </c>
      <c r="M181">
        <f>'Reaching edge prob after ems 1'!$EZ182</f>
        <v>0.88519171714694345</v>
      </c>
      <c r="N181">
        <f>'Reaching edge prob after ems 2'!$EZ182</f>
        <v>0.88519171714694345</v>
      </c>
      <c r="O181">
        <f>1-EXP(-'Reaching edge prob after ems 1'!FC182*_k_in_ec_correction*($D181*_c1+'Input spectra'!S181))</f>
        <v>1.1666084885504469E-2</v>
      </c>
      <c r="P181">
        <f>1-EXP(-(_t-'Reaching edge prob after ems 1'!FC182)*_k_in_ec_correction*($D181*_c1+'Input spectra'!S181))</f>
        <v>1.1790818865197061E-2</v>
      </c>
      <c r="Q181">
        <f>1-EXP(-'Reaching edge prob after ems 2'!FC182*_k_in_ec_correction*($H181*_c2+'Input spectra'!S181))</f>
        <v>1.1666084885504469E-2</v>
      </c>
      <c r="R181">
        <f>1-EXP(-(_t-'Reaching edge prob after ems 2'!FC182)*_k_in_ec_correction*($H181*_c2+'Input spectra'!S181))</f>
        <v>1.1790818865197061E-2</v>
      </c>
      <c r="V181" s="7">
        <f t="shared" si="289"/>
        <v>0</v>
      </c>
      <c r="W181" s="7">
        <f t="shared" si="290"/>
        <v>0</v>
      </c>
      <c r="X181" s="7">
        <f t="shared" si="291"/>
        <v>0</v>
      </c>
      <c r="Y181" s="7">
        <f t="shared" si="292"/>
        <v>0</v>
      </c>
      <c r="Z181" s="7"/>
      <c r="AA181" s="7">
        <f t="shared" si="293"/>
        <v>0</v>
      </c>
      <c r="AB181" s="7">
        <f t="shared" si="294"/>
        <v>0</v>
      </c>
      <c r="AC181" s="7">
        <f t="shared" si="295"/>
        <v>0</v>
      </c>
      <c r="AD181" s="7">
        <f t="shared" si="296"/>
        <v>0</v>
      </c>
      <c r="AF181" s="7">
        <f t="shared" si="297"/>
        <v>0</v>
      </c>
      <c r="AG181" s="7">
        <f t="shared" si="298"/>
        <v>0</v>
      </c>
      <c r="AH181" s="7">
        <f t="shared" si="299"/>
        <v>0</v>
      </c>
      <c r="AI181" s="7"/>
      <c r="AJ181" s="7">
        <f t="shared" si="300"/>
        <v>0</v>
      </c>
      <c r="AK181" s="7">
        <f>'Initial absorption'!$G181*AJ181*$E181</f>
        <v>0</v>
      </c>
      <c r="AL181" s="7">
        <f t="shared" si="301"/>
        <v>0</v>
      </c>
      <c r="AM181" s="7">
        <f>'Initial absorption'!$M181*AL181*$I181</f>
        <v>0</v>
      </c>
      <c r="AN181" s="7"/>
      <c r="AO181" s="7">
        <f t="shared" si="302"/>
        <v>0</v>
      </c>
      <c r="AP181" s="7">
        <f t="shared" si="303"/>
        <v>0</v>
      </c>
      <c r="AQ181" s="7">
        <f t="shared" si="304"/>
        <v>0</v>
      </c>
      <c r="AR181" s="7"/>
      <c r="AS181" s="7">
        <f>(1 - 'Initial absorption'!$M181)*AL181</f>
        <v>0</v>
      </c>
      <c r="AT181" s="7">
        <f t="shared" si="260"/>
        <v>0</v>
      </c>
      <c r="BD181" s="7">
        <f t="shared" si="220"/>
        <v>0</v>
      </c>
      <c r="BE181" s="7">
        <f t="shared" si="221"/>
        <v>0</v>
      </c>
      <c r="BF181" s="7">
        <f t="shared" si="206"/>
        <v>0</v>
      </c>
      <c r="BG181" s="7">
        <f t="shared" si="239"/>
        <v>0</v>
      </c>
      <c r="BH181" s="7"/>
      <c r="BI181" s="7">
        <f t="shared" si="285"/>
        <v>0</v>
      </c>
      <c r="BJ181" s="7">
        <f t="shared" si="240"/>
        <v>0</v>
      </c>
      <c r="BK181" s="7">
        <f t="shared" si="222"/>
        <v>0</v>
      </c>
      <c r="BL181" s="7">
        <f t="shared" si="241"/>
        <v>0</v>
      </c>
      <c r="BN181" s="7">
        <f t="shared" si="261"/>
        <v>0</v>
      </c>
      <c r="BO181" s="7">
        <f t="shared" si="262"/>
        <v>0</v>
      </c>
      <c r="BP181" s="7">
        <f t="shared" si="263"/>
        <v>0</v>
      </c>
      <c r="BQ181" s="7"/>
      <c r="BR181" s="7">
        <f t="shared" si="242"/>
        <v>0</v>
      </c>
      <c r="BS181" s="7">
        <f>'Initial absorption'!$G181*BR181*$E181</f>
        <v>0</v>
      </c>
      <c r="BT181" s="7">
        <f t="shared" si="264"/>
        <v>0</v>
      </c>
      <c r="BU181" s="7">
        <f>'Initial absorption'!$M181*BT181*$I181</f>
        <v>0</v>
      </c>
      <c r="BV181" s="7"/>
      <c r="BW181" s="7">
        <f t="shared" si="265"/>
        <v>0</v>
      </c>
      <c r="BX181" s="7">
        <f t="shared" si="305"/>
        <v>0</v>
      </c>
      <c r="BY181" s="7">
        <f t="shared" si="223"/>
        <v>0</v>
      </c>
      <c r="BZ181" s="7"/>
      <c r="CA181" s="7">
        <f>(1 - 'Initial absorption'!$M181)*BT181</f>
        <v>0</v>
      </c>
      <c r="CB181" s="7">
        <f t="shared" si="266"/>
        <v>0</v>
      </c>
      <c r="CL181" s="7">
        <f t="shared" si="224"/>
        <v>0</v>
      </c>
      <c r="CM181" s="7">
        <f t="shared" si="225"/>
        <v>0</v>
      </c>
      <c r="CN181" s="7">
        <f t="shared" si="207"/>
        <v>0</v>
      </c>
      <c r="CO181" s="7">
        <f t="shared" si="243"/>
        <v>0</v>
      </c>
      <c r="CP181" s="7"/>
      <c r="CQ181" s="7">
        <f t="shared" si="286"/>
        <v>0</v>
      </c>
      <c r="CR181" s="7">
        <f t="shared" si="244"/>
        <v>0</v>
      </c>
      <c r="CS181" s="7">
        <f t="shared" si="226"/>
        <v>0</v>
      </c>
      <c r="CT181" s="7">
        <f t="shared" si="245"/>
        <v>0</v>
      </c>
      <c r="CV181" s="7">
        <f t="shared" si="267"/>
        <v>0</v>
      </c>
      <c r="CW181" s="7">
        <f t="shared" si="268"/>
        <v>0</v>
      </c>
      <c r="CX181" s="7">
        <f t="shared" si="269"/>
        <v>0</v>
      </c>
      <c r="CY181" s="7"/>
      <c r="CZ181" s="7">
        <f t="shared" si="246"/>
        <v>0</v>
      </c>
      <c r="DA181" s="7">
        <f>'Initial absorption'!$G181*CZ181*$E181</f>
        <v>0</v>
      </c>
      <c r="DB181" s="7">
        <f t="shared" si="270"/>
        <v>0</v>
      </c>
      <c r="DC181" s="7">
        <f>'Initial absorption'!$M181*DB181*$I181</f>
        <v>0</v>
      </c>
      <c r="DD181" s="7"/>
      <c r="DE181" s="7">
        <f t="shared" si="271"/>
        <v>0</v>
      </c>
      <c r="DF181" s="7">
        <f t="shared" si="306"/>
        <v>0</v>
      </c>
      <c r="DG181" s="7">
        <f t="shared" si="227"/>
        <v>0</v>
      </c>
      <c r="DH181" s="7"/>
      <c r="DI181" s="7">
        <f>(1 - 'Initial absorption'!$M181)*DB181</f>
        <v>0</v>
      </c>
      <c r="DJ181" s="7">
        <f t="shared" si="272"/>
        <v>0</v>
      </c>
      <c r="DT181" s="7">
        <f t="shared" si="228"/>
        <v>0</v>
      </c>
      <c r="DU181" s="7">
        <f t="shared" si="229"/>
        <v>0</v>
      </c>
      <c r="DV181" s="7">
        <f t="shared" si="208"/>
        <v>0</v>
      </c>
      <c r="DW181" s="7">
        <f t="shared" si="247"/>
        <v>0</v>
      </c>
      <c r="DX181" s="7"/>
      <c r="DY181" s="7">
        <f t="shared" si="287"/>
        <v>0</v>
      </c>
      <c r="DZ181" s="7">
        <f t="shared" si="248"/>
        <v>0</v>
      </c>
      <c r="EA181" s="7">
        <f t="shared" si="230"/>
        <v>0</v>
      </c>
      <c r="EB181" s="7">
        <f t="shared" si="249"/>
        <v>0</v>
      </c>
      <c r="ED181" s="7">
        <f t="shared" si="273"/>
        <v>0</v>
      </c>
      <c r="EE181" s="7">
        <f t="shared" si="274"/>
        <v>0</v>
      </c>
      <c r="EF181" s="7">
        <f t="shared" si="275"/>
        <v>0</v>
      </c>
      <c r="EG181" s="7"/>
      <c r="EH181" s="7">
        <f t="shared" si="250"/>
        <v>0</v>
      </c>
      <c r="EI181" s="7">
        <f>'Initial absorption'!$G181*EH181*$E181</f>
        <v>0</v>
      </c>
      <c r="EJ181" s="7">
        <f t="shared" si="276"/>
        <v>0</v>
      </c>
      <c r="EK181" s="7">
        <f>'Initial absorption'!$M181*EJ181*$I181</f>
        <v>0</v>
      </c>
      <c r="EL181" s="7"/>
      <c r="EM181" s="7">
        <f t="shared" si="277"/>
        <v>0</v>
      </c>
      <c r="EN181" s="7">
        <f t="shared" si="307"/>
        <v>0</v>
      </c>
      <c r="EO181" s="7">
        <f t="shared" si="231"/>
        <v>0</v>
      </c>
      <c r="EP181" s="7"/>
      <c r="EQ181" s="7">
        <f>(1 - 'Initial absorption'!$M181)*EJ181</f>
        <v>0</v>
      </c>
      <c r="ER181" s="7">
        <f t="shared" si="278"/>
        <v>0</v>
      </c>
      <c r="FB181" s="7">
        <f t="shared" si="232"/>
        <v>0</v>
      </c>
      <c r="FC181" s="7">
        <f t="shared" si="233"/>
        <v>0</v>
      </c>
      <c r="FD181" s="7">
        <f t="shared" si="209"/>
        <v>0</v>
      </c>
      <c r="FE181" s="7">
        <f t="shared" si="251"/>
        <v>0</v>
      </c>
      <c r="FF181" s="7"/>
      <c r="FG181" s="7">
        <f t="shared" si="288"/>
        <v>0</v>
      </c>
      <c r="FH181" s="7">
        <f t="shared" si="252"/>
        <v>0</v>
      </c>
      <c r="FI181" s="7">
        <f t="shared" si="234"/>
        <v>0</v>
      </c>
      <c r="FJ181" s="7">
        <f t="shared" si="253"/>
        <v>0</v>
      </c>
      <c r="FL181" s="7">
        <f t="shared" si="279"/>
        <v>0</v>
      </c>
      <c r="FM181" s="7">
        <f t="shared" si="280"/>
        <v>0</v>
      </c>
      <c r="FN181" s="7">
        <f t="shared" si="281"/>
        <v>0</v>
      </c>
      <c r="FO181" s="7"/>
      <c r="FP181" s="7">
        <f t="shared" si="254"/>
        <v>0</v>
      </c>
      <c r="FQ181" s="7">
        <f>'Initial absorption'!$G181*FP181*$E181</f>
        <v>0</v>
      </c>
      <c r="FR181" s="7">
        <f t="shared" si="282"/>
        <v>0</v>
      </c>
      <c r="FS181" s="7">
        <f>'Initial absorption'!$M181*FR181*$I181</f>
        <v>0</v>
      </c>
      <c r="FT181" s="7"/>
      <c r="FU181" s="7">
        <f t="shared" si="283"/>
        <v>0</v>
      </c>
      <c r="FV181" s="7">
        <f t="shared" si="308"/>
        <v>0</v>
      </c>
      <c r="FW181" s="7">
        <f t="shared" si="235"/>
        <v>0</v>
      </c>
      <c r="FX181" s="7"/>
      <c r="FY181" s="7">
        <f>(1 - 'Initial absorption'!$M181)*FR181</f>
        <v>0</v>
      </c>
      <c r="FZ181" s="7">
        <f t="shared" si="284"/>
        <v>0</v>
      </c>
    </row>
    <row r="182" spans="3:182" x14ac:dyDescent="0.25">
      <c r="C182">
        <v>1180</v>
      </c>
      <c r="D182">
        <f>'Input spectra'!B182</f>
        <v>0</v>
      </c>
      <c r="E182">
        <f>'Initial absorption'!I182</f>
        <v>0</v>
      </c>
      <c r="F182">
        <f>'Input spectra'!C182</f>
        <v>0</v>
      </c>
      <c r="G182">
        <f t="shared" si="255"/>
        <v>0</v>
      </c>
      <c r="H182">
        <f>'Input spectra'!D182</f>
        <v>0</v>
      </c>
      <c r="I182">
        <f>'Initial absorption'!O182</f>
        <v>0</v>
      </c>
      <c r="J182">
        <f>'Input spectra'!E182</f>
        <v>0</v>
      </c>
      <c r="K182">
        <f t="shared" si="256"/>
        <v>0</v>
      </c>
      <c r="M182">
        <f>'Reaching edge prob after ems 1'!$EZ183</f>
        <v>0.8853199200827454</v>
      </c>
      <c r="N182">
        <f>'Reaching edge prob after ems 2'!$EZ183</f>
        <v>0.8853199200827454</v>
      </c>
      <c r="O182">
        <f>1-EXP(-'Reaching edge prob after ems 1'!FC183*_k_in_ec_correction*($D182*_c1+'Input spectra'!S182))</f>
        <v>1.1651928096708675E-2</v>
      </c>
      <c r="P182">
        <f>1-EXP(-(_t-'Reaching edge prob after ems 1'!FC183)*_k_in_ec_correction*($D182*_c1+'Input spectra'!S182))</f>
        <v>1.1776357917013924E-2</v>
      </c>
      <c r="Q182">
        <f>1-EXP(-'Reaching edge prob after ems 2'!FC183*_k_in_ec_correction*($H182*_c2+'Input spectra'!S182))</f>
        <v>1.1651928096708675E-2</v>
      </c>
      <c r="R182">
        <f>1-EXP(-(_t-'Reaching edge prob after ems 2'!FC183)*_k_in_ec_correction*($H182*_c2+'Input spectra'!S182))</f>
        <v>1.1776357917013924E-2</v>
      </c>
      <c r="V182" s="7">
        <f t="shared" si="289"/>
        <v>0</v>
      </c>
      <c r="W182" s="7">
        <f t="shared" si="290"/>
        <v>0</v>
      </c>
      <c r="X182" s="7">
        <f t="shared" si="291"/>
        <v>0</v>
      </c>
      <c r="Y182" s="7">
        <f t="shared" si="292"/>
        <v>0</v>
      </c>
      <c r="Z182" s="7"/>
      <c r="AA182" s="7">
        <f t="shared" si="293"/>
        <v>0</v>
      </c>
      <c r="AB182" s="7">
        <f t="shared" si="294"/>
        <v>0</v>
      </c>
      <c r="AC182" s="7">
        <f t="shared" si="295"/>
        <v>0</v>
      </c>
      <c r="AD182" s="7">
        <f t="shared" si="296"/>
        <v>0</v>
      </c>
      <c r="AF182" s="7">
        <f t="shared" si="297"/>
        <v>0</v>
      </c>
      <c r="AG182" s="7">
        <f t="shared" si="298"/>
        <v>0</v>
      </c>
      <c r="AH182" s="7">
        <f t="shared" si="299"/>
        <v>0</v>
      </c>
      <c r="AI182" s="7"/>
      <c r="AJ182" s="7">
        <f t="shared" si="300"/>
        <v>0</v>
      </c>
      <c r="AK182" s="7">
        <f>'Initial absorption'!$G182*AJ182*$E182</f>
        <v>0</v>
      </c>
      <c r="AL182" s="7">
        <f t="shared" si="301"/>
        <v>0</v>
      </c>
      <c r="AM182" s="7">
        <f>'Initial absorption'!$M182*AL182*$I182</f>
        <v>0</v>
      </c>
      <c r="AN182" s="7"/>
      <c r="AO182" s="7">
        <f t="shared" si="302"/>
        <v>0</v>
      </c>
      <c r="AP182" s="7">
        <f t="shared" si="303"/>
        <v>0</v>
      </c>
      <c r="AQ182" s="7">
        <f t="shared" si="304"/>
        <v>0</v>
      </c>
      <c r="AR182" s="7"/>
      <c r="AS182" s="7">
        <f>(1 - 'Initial absorption'!$M182)*AL182</f>
        <v>0</v>
      </c>
      <c r="AT182" s="7">
        <f t="shared" si="260"/>
        <v>0</v>
      </c>
      <c r="BD182" s="7">
        <f t="shared" si="220"/>
        <v>0</v>
      </c>
      <c r="BE182" s="7">
        <f t="shared" si="221"/>
        <v>0</v>
      </c>
      <c r="BF182" s="7">
        <f t="shared" si="206"/>
        <v>0</v>
      </c>
      <c r="BG182" s="7">
        <f t="shared" si="239"/>
        <v>0</v>
      </c>
      <c r="BH182" s="7"/>
      <c r="BI182" s="7">
        <f t="shared" si="285"/>
        <v>0</v>
      </c>
      <c r="BJ182" s="7">
        <f t="shared" si="240"/>
        <v>0</v>
      </c>
      <c r="BK182" s="7">
        <f t="shared" si="222"/>
        <v>0</v>
      </c>
      <c r="BL182" s="7">
        <f t="shared" si="241"/>
        <v>0</v>
      </c>
      <c r="BN182" s="7">
        <f t="shared" si="261"/>
        <v>0</v>
      </c>
      <c r="BO182" s="7">
        <f t="shared" si="262"/>
        <v>0</v>
      </c>
      <c r="BP182" s="7">
        <f t="shared" si="263"/>
        <v>0</v>
      </c>
      <c r="BQ182" s="7"/>
      <c r="BR182" s="7">
        <f t="shared" si="242"/>
        <v>0</v>
      </c>
      <c r="BS182" s="7">
        <f>'Initial absorption'!$G182*BR182*$E182</f>
        <v>0</v>
      </c>
      <c r="BT182" s="7">
        <f t="shared" si="264"/>
        <v>0</v>
      </c>
      <c r="BU182" s="7">
        <f>'Initial absorption'!$M182*BT182*$I182</f>
        <v>0</v>
      </c>
      <c r="BV182" s="7"/>
      <c r="BW182" s="7">
        <f t="shared" si="265"/>
        <v>0</v>
      </c>
      <c r="BX182" s="7">
        <f t="shared" si="305"/>
        <v>0</v>
      </c>
      <c r="BY182" s="7">
        <f t="shared" si="223"/>
        <v>0</v>
      </c>
      <c r="BZ182" s="7"/>
      <c r="CA182" s="7">
        <f>(1 - 'Initial absorption'!$M182)*BT182</f>
        <v>0</v>
      </c>
      <c r="CB182" s="7">
        <f t="shared" si="266"/>
        <v>0</v>
      </c>
      <c r="CL182" s="7">
        <f t="shared" si="224"/>
        <v>0</v>
      </c>
      <c r="CM182" s="7">
        <f t="shared" si="225"/>
        <v>0</v>
      </c>
      <c r="CN182" s="7">
        <f t="shared" si="207"/>
        <v>0</v>
      </c>
      <c r="CO182" s="7">
        <f t="shared" si="243"/>
        <v>0</v>
      </c>
      <c r="CP182" s="7"/>
      <c r="CQ182" s="7">
        <f t="shared" si="286"/>
        <v>0</v>
      </c>
      <c r="CR182" s="7">
        <f t="shared" si="244"/>
        <v>0</v>
      </c>
      <c r="CS182" s="7">
        <f t="shared" si="226"/>
        <v>0</v>
      </c>
      <c r="CT182" s="7">
        <f t="shared" si="245"/>
        <v>0</v>
      </c>
      <c r="CV182" s="7">
        <f t="shared" si="267"/>
        <v>0</v>
      </c>
      <c r="CW182" s="7">
        <f t="shared" si="268"/>
        <v>0</v>
      </c>
      <c r="CX182" s="7">
        <f t="shared" si="269"/>
        <v>0</v>
      </c>
      <c r="CY182" s="7"/>
      <c r="CZ182" s="7">
        <f t="shared" si="246"/>
        <v>0</v>
      </c>
      <c r="DA182" s="7">
        <f>'Initial absorption'!$G182*CZ182*$E182</f>
        <v>0</v>
      </c>
      <c r="DB182" s="7">
        <f t="shared" si="270"/>
        <v>0</v>
      </c>
      <c r="DC182" s="7">
        <f>'Initial absorption'!$M182*DB182*$I182</f>
        <v>0</v>
      </c>
      <c r="DD182" s="7"/>
      <c r="DE182" s="7">
        <f t="shared" si="271"/>
        <v>0</v>
      </c>
      <c r="DF182" s="7">
        <f t="shared" si="306"/>
        <v>0</v>
      </c>
      <c r="DG182" s="7">
        <f t="shared" si="227"/>
        <v>0</v>
      </c>
      <c r="DH182" s="7"/>
      <c r="DI182" s="7">
        <f>(1 - 'Initial absorption'!$M182)*DB182</f>
        <v>0</v>
      </c>
      <c r="DJ182" s="7">
        <f t="shared" si="272"/>
        <v>0</v>
      </c>
      <c r="DT182" s="7">
        <f t="shared" si="228"/>
        <v>0</v>
      </c>
      <c r="DU182" s="7">
        <f t="shared" si="229"/>
        <v>0</v>
      </c>
      <c r="DV182" s="7">
        <f t="shared" si="208"/>
        <v>0</v>
      </c>
      <c r="DW182" s="7">
        <f t="shared" si="247"/>
        <v>0</v>
      </c>
      <c r="DX182" s="7"/>
      <c r="DY182" s="7">
        <f t="shared" si="287"/>
        <v>0</v>
      </c>
      <c r="DZ182" s="7">
        <f t="shared" si="248"/>
        <v>0</v>
      </c>
      <c r="EA182" s="7">
        <f t="shared" si="230"/>
        <v>0</v>
      </c>
      <c r="EB182" s="7">
        <f t="shared" si="249"/>
        <v>0</v>
      </c>
      <c r="ED182" s="7">
        <f t="shared" si="273"/>
        <v>0</v>
      </c>
      <c r="EE182" s="7">
        <f t="shared" si="274"/>
        <v>0</v>
      </c>
      <c r="EF182" s="7">
        <f t="shared" si="275"/>
        <v>0</v>
      </c>
      <c r="EG182" s="7"/>
      <c r="EH182" s="7">
        <f t="shared" si="250"/>
        <v>0</v>
      </c>
      <c r="EI182" s="7">
        <f>'Initial absorption'!$G182*EH182*$E182</f>
        <v>0</v>
      </c>
      <c r="EJ182" s="7">
        <f t="shared" si="276"/>
        <v>0</v>
      </c>
      <c r="EK182" s="7">
        <f>'Initial absorption'!$M182*EJ182*$I182</f>
        <v>0</v>
      </c>
      <c r="EL182" s="7"/>
      <c r="EM182" s="7">
        <f t="shared" si="277"/>
        <v>0</v>
      </c>
      <c r="EN182" s="7">
        <f t="shared" si="307"/>
        <v>0</v>
      </c>
      <c r="EO182" s="7">
        <f t="shared" si="231"/>
        <v>0</v>
      </c>
      <c r="EP182" s="7"/>
      <c r="EQ182" s="7">
        <f>(1 - 'Initial absorption'!$M182)*EJ182</f>
        <v>0</v>
      </c>
      <c r="ER182" s="7">
        <f t="shared" si="278"/>
        <v>0</v>
      </c>
      <c r="FB182" s="7">
        <f t="shared" si="232"/>
        <v>0</v>
      </c>
      <c r="FC182" s="7">
        <f t="shared" si="233"/>
        <v>0</v>
      </c>
      <c r="FD182" s="7">
        <f t="shared" si="209"/>
        <v>0</v>
      </c>
      <c r="FE182" s="7">
        <f t="shared" si="251"/>
        <v>0</v>
      </c>
      <c r="FF182" s="7"/>
      <c r="FG182" s="7">
        <f t="shared" si="288"/>
        <v>0</v>
      </c>
      <c r="FH182" s="7">
        <f t="shared" si="252"/>
        <v>0</v>
      </c>
      <c r="FI182" s="7">
        <f t="shared" si="234"/>
        <v>0</v>
      </c>
      <c r="FJ182" s="7">
        <f t="shared" si="253"/>
        <v>0</v>
      </c>
      <c r="FL182" s="7">
        <f t="shared" si="279"/>
        <v>0</v>
      </c>
      <c r="FM182" s="7">
        <f t="shared" si="280"/>
        <v>0</v>
      </c>
      <c r="FN182" s="7">
        <f t="shared" si="281"/>
        <v>0</v>
      </c>
      <c r="FO182" s="7"/>
      <c r="FP182" s="7">
        <f t="shared" si="254"/>
        <v>0</v>
      </c>
      <c r="FQ182" s="7">
        <f>'Initial absorption'!$G182*FP182*$E182</f>
        <v>0</v>
      </c>
      <c r="FR182" s="7">
        <f t="shared" si="282"/>
        <v>0</v>
      </c>
      <c r="FS182" s="7">
        <f>'Initial absorption'!$M182*FR182*$I182</f>
        <v>0</v>
      </c>
      <c r="FT182" s="7"/>
      <c r="FU182" s="7">
        <f t="shared" si="283"/>
        <v>0</v>
      </c>
      <c r="FV182" s="7">
        <f t="shared" si="308"/>
        <v>0</v>
      </c>
      <c r="FW182" s="7">
        <f t="shared" si="235"/>
        <v>0</v>
      </c>
      <c r="FX182" s="7"/>
      <c r="FY182" s="7">
        <f>(1 - 'Initial absorption'!$M182)*FR182</f>
        <v>0</v>
      </c>
      <c r="FZ182" s="7">
        <f t="shared" si="284"/>
        <v>0</v>
      </c>
    </row>
    <row r="183" spans="3:182" x14ac:dyDescent="0.25">
      <c r="C183">
        <v>1185</v>
      </c>
      <c r="D183">
        <f>'Input spectra'!B183</f>
        <v>0</v>
      </c>
      <c r="E183">
        <f>'Initial absorption'!I183</f>
        <v>0</v>
      </c>
      <c r="F183">
        <f>'Input spectra'!C183</f>
        <v>0</v>
      </c>
      <c r="G183">
        <f t="shared" ref="G183:G246" si="309">F183/SUM($F$2:$F$182)</f>
        <v>0</v>
      </c>
      <c r="H183">
        <f>'Input spectra'!D183</f>
        <v>0</v>
      </c>
      <c r="I183">
        <f>'Initial absorption'!O183</f>
        <v>0</v>
      </c>
      <c r="J183">
        <f>'Input spectra'!E183</f>
        <v>0</v>
      </c>
      <c r="K183">
        <f t="shared" ref="K183:K246" si="310">J183/SUM($J$2:$J$182)</f>
        <v>0</v>
      </c>
      <c r="M183">
        <f>'Reaching edge prob after ems 1'!$EZ184</f>
        <v>0.88544815186805137</v>
      </c>
      <c r="N183">
        <f>'Reaching edge prob after ems 2'!$EZ184</f>
        <v>0.88544815186805137</v>
      </c>
      <c r="O183">
        <f>1-EXP(-'Reaching edge prob after ems 1'!FC184*_k_in_ec_correction*($D183*_c1+'Input spectra'!S183))</f>
        <v>1.1637770917272139E-2</v>
      </c>
      <c r="P183">
        <f>1-EXP(-(_t-'Reaching edge prob after ems 1'!FC184)*_k_in_ec_correction*($D183*_c1+'Input spectra'!S183))</f>
        <v>1.1761896945053585E-2</v>
      </c>
      <c r="Q183">
        <f>1-EXP(-'Reaching edge prob after ems 2'!FC184*_k_in_ec_correction*($H183*_c2+'Input spectra'!S183))</f>
        <v>1.1637770917272139E-2</v>
      </c>
      <c r="R183">
        <f>1-EXP(-(_t-'Reaching edge prob after ems 2'!FC184)*_k_in_ec_correction*($H183*_c2+'Input spectra'!S183))</f>
        <v>1.1761896945053585E-2</v>
      </c>
      <c r="V183" s="7">
        <f t="shared" ref="V183:V246" si="311">T$3*$G183*_ec_loss/2</f>
        <v>0</v>
      </c>
      <c r="W183" s="7">
        <f t="shared" ref="W183:W246" si="312">T$3*$G183*_ec_loss/2</f>
        <v>0</v>
      </c>
      <c r="X183" s="7">
        <f t="shared" ref="X183:X246" si="313">T$3*$G183*(1-_ec_loss)</f>
        <v>0</v>
      </c>
      <c r="Y183" s="7">
        <f t="shared" ref="Y183:Y246" si="314">X183*$M183</f>
        <v>0</v>
      </c>
      <c r="Z183" s="7"/>
      <c r="AA183" s="7">
        <f t="shared" ref="AA183:AA246" si="315">T$4*$K183*_ec_loss/2</f>
        <v>0</v>
      </c>
      <c r="AB183" s="7">
        <f t="shared" ref="AB183:AB246" si="316">T$4*$K183*_ec_loss/2</f>
        <v>0</v>
      </c>
      <c r="AC183" s="7">
        <f t="shared" ref="AC183:AC246" si="317">T$4*$K183*(1-_ec_loss)</f>
        <v>0</v>
      </c>
      <c r="AD183" s="7">
        <f t="shared" ref="AD183:AD246" si="318">AC183*$N183</f>
        <v>0</v>
      </c>
      <c r="AF183" s="7">
        <f t="shared" ref="AF183:AF246" si="319">V183*$O183*$E183</f>
        <v>0</v>
      </c>
      <c r="AG183" s="7">
        <f t="shared" ref="AG183:AG246" si="320">W183*$P183*$E183</f>
        <v>0</v>
      </c>
      <c r="AH183" s="7">
        <f t="shared" ref="AH183:AH246" si="321">X183*(1-$M183)*$E183</f>
        <v>0</v>
      </c>
      <c r="AI183" s="7"/>
      <c r="AJ183" s="7">
        <f t="shared" ref="AJ183:AJ246" si="322">(1 - $Q183)*AA183</f>
        <v>0</v>
      </c>
      <c r="AK183" s="7">
        <f>'Initial absorption'!$G183*AJ183*$E183</f>
        <v>0</v>
      </c>
      <c r="AL183" s="7">
        <f t="shared" ref="AL183:AL246" si="323">W183*(1-$P183)</f>
        <v>0</v>
      </c>
      <c r="AM183" s="7">
        <f>'Initial absorption'!$M183*AL183*$I183</f>
        <v>0</v>
      </c>
      <c r="AN183" s="7"/>
      <c r="AO183" s="7">
        <f t="shared" ref="AO183:AO246" si="324">AA183*$Q183*$I183</f>
        <v>0</v>
      </c>
      <c r="AP183" s="7">
        <f t="shared" ref="AP183:AP246" si="325">AB183*$R183*$I183</f>
        <v>0</v>
      </c>
      <c r="AQ183" s="7">
        <f t="shared" ref="AQ183:AQ246" si="326">AC183*(1-$N183)*$I183</f>
        <v>0</v>
      </c>
      <c r="AR183" s="7"/>
      <c r="AS183" s="7">
        <f>(1 - 'Initial absorption'!$M183)*AL183</f>
        <v>0</v>
      </c>
      <c r="AT183" s="7">
        <f t="shared" si="260"/>
        <v>0</v>
      </c>
      <c r="BD183" s="7">
        <f t="shared" si="220"/>
        <v>0</v>
      </c>
      <c r="BE183" s="7">
        <f t="shared" si="221"/>
        <v>0</v>
      </c>
      <c r="BF183" s="7">
        <f t="shared" si="206"/>
        <v>0</v>
      </c>
      <c r="BG183" s="7">
        <f t="shared" si="239"/>
        <v>0</v>
      </c>
      <c r="BH183" s="7"/>
      <c r="BI183" s="7">
        <f t="shared" si="285"/>
        <v>0</v>
      </c>
      <c r="BJ183" s="7">
        <f t="shared" si="240"/>
        <v>0</v>
      </c>
      <c r="BK183" s="7">
        <f t="shared" si="222"/>
        <v>0</v>
      </c>
      <c r="BL183" s="7">
        <f t="shared" si="241"/>
        <v>0</v>
      </c>
      <c r="BN183" s="7">
        <f t="shared" si="261"/>
        <v>0</v>
      </c>
      <c r="BO183" s="7">
        <f t="shared" si="262"/>
        <v>0</v>
      </c>
      <c r="BP183" s="7">
        <f t="shared" si="263"/>
        <v>0</v>
      </c>
      <c r="BQ183" s="7"/>
      <c r="BR183" s="7">
        <f t="shared" si="242"/>
        <v>0</v>
      </c>
      <c r="BS183" s="7">
        <f>'Initial absorption'!$G183*BR183*$E183</f>
        <v>0</v>
      </c>
      <c r="BT183" s="7">
        <f t="shared" si="264"/>
        <v>0</v>
      </c>
      <c r="BU183" s="7">
        <f>'Initial absorption'!$M183*BT183*$I183</f>
        <v>0</v>
      </c>
      <c r="BV183" s="7"/>
      <c r="BW183" s="7">
        <f t="shared" si="265"/>
        <v>0</v>
      </c>
      <c r="BX183" s="7">
        <f t="shared" si="305"/>
        <v>0</v>
      </c>
      <c r="BY183" s="7">
        <f t="shared" si="223"/>
        <v>0</v>
      </c>
      <c r="BZ183" s="7"/>
      <c r="CA183" s="7">
        <f>(1 - 'Initial absorption'!$M183)*BT183</f>
        <v>0</v>
      </c>
      <c r="CB183" s="7">
        <f t="shared" si="266"/>
        <v>0</v>
      </c>
      <c r="CL183" s="7">
        <f t="shared" si="224"/>
        <v>0</v>
      </c>
      <c r="CM183" s="7">
        <f t="shared" si="225"/>
        <v>0</v>
      </c>
      <c r="CN183" s="7">
        <f t="shared" si="207"/>
        <v>0</v>
      </c>
      <c r="CO183" s="7">
        <f t="shared" si="243"/>
        <v>0</v>
      </c>
      <c r="CP183" s="7"/>
      <c r="CQ183" s="7">
        <f t="shared" si="286"/>
        <v>0</v>
      </c>
      <c r="CR183" s="7">
        <f t="shared" si="244"/>
        <v>0</v>
      </c>
      <c r="CS183" s="7">
        <f t="shared" si="226"/>
        <v>0</v>
      </c>
      <c r="CT183" s="7">
        <f t="shared" si="245"/>
        <v>0</v>
      </c>
      <c r="CV183" s="7">
        <f t="shared" si="267"/>
        <v>0</v>
      </c>
      <c r="CW183" s="7">
        <f t="shared" si="268"/>
        <v>0</v>
      </c>
      <c r="CX183" s="7">
        <f t="shared" si="269"/>
        <v>0</v>
      </c>
      <c r="CY183" s="7"/>
      <c r="CZ183" s="7">
        <f t="shared" si="246"/>
        <v>0</v>
      </c>
      <c r="DA183" s="7">
        <f>'Initial absorption'!$G183*CZ183*$E183</f>
        <v>0</v>
      </c>
      <c r="DB183" s="7">
        <f t="shared" si="270"/>
        <v>0</v>
      </c>
      <c r="DC183" s="7">
        <f>'Initial absorption'!$M183*DB183*$I183</f>
        <v>0</v>
      </c>
      <c r="DD183" s="7"/>
      <c r="DE183" s="7">
        <f t="shared" si="271"/>
        <v>0</v>
      </c>
      <c r="DF183" s="7">
        <f t="shared" si="306"/>
        <v>0</v>
      </c>
      <c r="DG183" s="7">
        <f t="shared" si="227"/>
        <v>0</v>
      </c>
      <c r="DH183" s="7"/>
      <c r="DI183" s="7">
        <f>(1 - 'Initial absorption'!$M183)*DB183</f>
        <v>0</v>
      </c>
      <c r="DJ183" s="7">
        <f t="shared" si="272"/>
        <v>0</v>
      </c>
      <c r="DT183" s="7">
        <f t="shared" si="228"/>
        <v>0</v>
      </c>
      <c r="DU183" s="7">
        <f t="shared" si="229"/>
        <v>0</v>
      </c>
      <c r="DV183" s="7">
        <f t="shared" si="208"/>
        <v>0</v>
      </c>
      <c r="DW183" s="7">
        <f t="shared" si="247"/>
        <v>0</v>
      </c>
      <c r="DX183" s="7"/>
      <c r="DY183" s="7">
        <f t="shared" si="287"/>
        <v>0</v>
      </c>
      <c r="DZ183" s="7">
        <f t="shared" si="248"/>
        <v>0</v>
      </c>
      <c r="EA183" s="7">
        <f t="shared" si="230"/>
        <v>0</v>
      </c>
      <c r="EB183" s="7">
        <f t="shared" si="249"/>
        <v>0</v>
      </c>
      <c r="ED183" s="7">
        <f t="shared" si="273"/>
        <v>0</v>
      </c>
      <c r="EE183" s="7">
        <f t="shared" si="274"/>
        <v>0</v>
      </c>
      <c r="EF183" s="7">
        <f t="shared" si="275"/>
        <v>0</v>
      </c>
      <c r="EG183" s="7"/>
      <c r="EH183" s="7">
        <f t="shared" si="250"/>
        <v>0</v>
      </c>
      <c r="EI183" s="7">
        <f>'Initial absorption'!$G183*EH183*$E183</f>
        <v>0</v>
      </c>
      <c r="EJ183" s="7">
        <f t="shared" si="276"/>
        <v>0</v>
      </c>
      <c r="EK183" s="7">
        <f>'Initial absorption'!$M183*EJ183*$I183</f>
        <v>0</v>
      </c>
      <c r="EL183" s="7"/>
      <c r="EM183" s="7">
        <f t="shared" si="277"/>
        <v>0</v>
      </c>
      <c r="EN183" s="7">
        <f t="shared" si="307"/>
        <v>0</v>
      </c>
      <c r="EO183" s="7">
        <f t="shared" si="231"/>
        <v>0</v>
      </c>
      <c r="EP183" s="7"/>
      <c r="EQ183" s="7">
        <f>(1 - 'Initial absorption'!$M183)*EJ183</f>
        <v>0</v>
      </c>
      <c r="ER183" s="7">
        <f t="shared" si="278"/>
        <v>0</v>
      </c>
      <c r="FB183" s="7">
        <f t="shared" si="232"/>
        <v>0</v>
      </c>
      <c r="FC183" s="7">
        <f t="shared" si="233"/>
        <v>0</v>
      </c>
      <c r="FD183" s="7">
        <f t="shared" si="209"/>
        <v>0</v>
      </c>
      <c r="FE183" s="7">
        <f t="shared" si="251"/>
        <v>0</v>
      </c>
      <c r="FF183" s="7"/>
      <c r="FG183" s="7">
        <f t="shared" si="288"/>
        <v>0</v>
      </c>
      <c r="FH183" s="7">
        <f t="shared" si="252"/>
        <v>0</v>
      </c>
      <c r="FI183" s="7">
        <f t="shared" si="234"/>
        <v>0</v>
      </c>
      <c r="FJ183" s="7">
        <f t="shared" si="253"/>
        <v>0</v>
      </c>
      <c r="FL183" s="7">
        <f t="shared" si="279"/>
        <v>0</v>
      </c>
      <c r="FM183" s="7">
        <f t="shared" si="280"/>
        <v>0</v>
      </c>
      <c r="FN183" s="7">
        <f t="shared" si="281"/>
        <v>0</v>
      </c>
      <c r="FO183" s="7"/>
      <c r="FP183" s="7">
        <f t="shared" si="254"/>
        <v>0</v>
      </c>
      <c r="FQ183" s="7">
        <f>'Initial absorption'!$G183*FP183*$E183</f>
        <v>0</v>
      </c>
      <c r="FR183" s="7">
        <f t="shared" si="282"/>
        <v>0</v>
      </c>
      <c r="FS183" s="7">
        <f>'Initial absorption'!$M183*FR183*$I183</f>
        <v>0</v>
      </c>
      <c r="FT183" s="7"/>
      <c r="FU183" s="7">
        <f t="shared" si="283"/>
        <v>0</v>
      </c>
      <c r="FV183" s="7">
        <f t="shared" si="308"/>
        <v>0</v>
      </c>
      <c r="FW183" s="7">
        <f t="shared" si="235"/>
        <v>0</v>
      </c>
      <c r="FX183" s="7"/>
      <c r="FY183" s="7">
        <f>(1 - 'Initial absorption'!$M183)*FR183</f>
        <v>0</v>
      </c>
      <c r="FZ183" s="7">
        <f t="shared" si="284"/>
        <v>0</v>
      </c>
    </row>
    <row r="184" spans="3:182" x14ac:dyDescent="0.25">
      <c r="C184">
        <v>1190</v>
      </c>
      <c r="D184">
        <f>'Input spectra'!B184</f>
        <v>0</v>
      </c>
      <c r="E184">
        <f>'Initial absorption'!I184</f>
        <v>0</v>
      </c>
      <c r="F184">
        <f>'Input spectra'!C184</f>
        <v>0</v>
      </c>
      <c r="G184">
        <f t="shared" si="309"/>
        <v>0</v>
      </c>
      <c r="H184">
        <f>'Input spectra'!D184</f>
        <v>0</v>
      </c>
      <c r="I184">
        <f>'Initial absorption'!O184</f>
        <v>0</v>
      </c>
      <c r="J184">
        <f>'Input spectra'!E184</f>
        <v>0</v>
      </c>
      <c r="K184">
        <f t="shared" si="310"/>
        <v>0</v>
      </c>
      <c r="M184">
        <f>'Reaching edge prob after ems 1'!$EZ185</f>
        <v>0.88557641251094832</v>
      </c>
      <c r="N184">
        <f>'Reaching edge prob after ems 2'!$EZ185</f>
        <v>0.88557641251094832</v>
      </c>
      <c r="O184">
        <f>1-EXP(-'Reaching edge prob after ems 1'!FC185*_k_in_ec_correction*($D184*_c1+'Input spectra'!S184))</f>
        <v>1.1623613347183648E-2</v>
      </c>
      <c r="P184">
        <f>1-EXP(-(_t-'Reaching edge prob after ems 1'!FC185)*_k_in_ec_correction*($D184*_c1+'Input spectra'!S184))</f>
        <v>1.174743594932115E-2</v>
      </c>
      <c r="Q184">
        <f>1-EXP(-'Reaching edge prob after ems 2'!FC185*_k_in_ec_correction*($H184*_c2+'Input spectra'!S184))</f>
        <v>1.1623613347183648E-2</v>
      </c>
      <c r="R184">
        <f>1-EXP(-(_t-'Reaching edge prob after ems 2'!FC185)*_k_in_ec_correction*($H184*_c2+'Input spectra'!S184))</f>
        <v>1.174743594932115E-2</v>
      </c>
      <c r="V184" s="7">
        <f t="shared" si="311"/>
        <v>0</v>
      </c>
      <c r="W184" s="7">
        <f t="shared" si="312"/>
        <v>0</v>
      </c>
      <c r="X184" s="7">
        <f t="shared" si="313"/>
        <v>0</v>
      </c>
      <c r="Y184" s="7">
        <f t="shared" si="314"/>
        <v>0</v>
      </c>
      <c r="Z184" s="7"/>
      <c r="AA184" s="7">
        <f t="shared" si="315"/>
        <v>0</v>
      </c>
      <c r="AB184" s="7">
        <f t="shared" si="316"/>
        <v>0</v>
      </c>
      <c r="AC184" s="7">
        <f t="shared" si="317"/>
        <v>0</v>
      </c>
      <c r="AD184" s="7">
        <f t="shared" si="318"/>
        <v>0</v>
      </c>
      <c r="AF184" s="7">
        <f t="shared" si="319"/>
        <v>0</v>
      </c>
      <c r="AG184" s="7">
        <f t="shared" si="320"/>
        <v>0</v>
      </c>
      <c r="AH184" s="7">
        <f t="shared" si="321"/>
        <v>0</v>
      </c>
      <c r="AI184" s="7"/>
      <c r="AJ184" s="7">
        <f t="shared" si="322"/>
        <v>0</v>
      </c>
      <c r="AK184" s="7">
        <f>'Initial absorption'!$G184*AJ184*$E184</f>
        <v>0</v>
      </c>
      <c r="AL184" s="7">
        <f t="shared" si="323"/>
        <v>0</v>
      </c>
      <c r="AM184" s="7">
        <f>'Initial absorption'!$M184*AL184*$I184</f>
        <v>0</v>
      </c>
      <c r="AN184" s="7"/>
      <c r="AO184" s="7">
        <f t="shared" si="324"/>
        <v>0</v>
      </c>
      <c r="AP184" s="7">
        <f t="shared" si="325"/>
        <v>0</v>
      </c>
      <c r="AQ184" s="7">
        <f t="shared" si="326"/>
        <v>0</v>
      </c>
      <c r="AR184" s="7"/>
      <c r="AS184" s="7">
        <f>(1 - 'Initial absorption'!$M184)*AL184</f>
        <v>0</v>
      </c>
      <c r="AT184" s="7">
        <f t="shared" si="260"/>
        <v>0</v>
      </c>
      <c r="BD184" s="7">
        <f t="shared" si="220"/>
        <v>0</v>
      </c>
      <c r="BE184" s="7">
        <f t="shared" si="221"/>
        <v>0</v>
      </c>
      <c r="BF184" s="7">
        <f t="shared" ref="BF184:BF246" si="327">BB$3*$G184*(1-_ec_loss)</f>
        <v>0</v>
      </c>
      <c r="BG184" s="7">
        <f t="shared" si="239"/>
        <v>0</v>
      </c>
      <c r="BH184" s="7"/>
      <c r="BI184" s="7">
        <f t="shared" si="285"/>
        <v>0</v>
      </c>
      <c r="BJ184" s="7">
        <f t="shared" si="240"/>
        <v>0</v>
      </c>
      <c r="BK184" s="7">
        <f t="shared" si="222"/>
        <v>0</v>
      </c>
      <c r="BL184" s="7">
        <f t="shared" si="241"/>
        <v>0</v>
      </c>
      <c r="BN184" s="7">
        <f t="shared" si="261"/>
        <v>0</v>
      </c>
      <c r="BO184" s="7">
        <f t="shared" si="262"/>
        <v>0</v>
      </c>
      <c r="BP184" s="7">
        <f t="shared" si="263"/>
        <v>0</v>
      </c>
      <c r="BQ184" s="7"/>
      <c r="BR184" s="7">
        <f t="shared" si="242"/>
        <v>0</v>
      </c>
      <c r="BS184" s="7">
        <f>'Initial absorption'!$G184*BR184*$E184</f>
        <v>0</v>
      </c>
      <c r="BT184" s="7">
        <f t="shared" si="264"/>
        <v>0</v>
      </c>
      <c r="BU184" s="7">
        <f>'Initial absorption'!$M184*BT184*$I184</f>
        <v>0</v>
      </c>
      <c r="BV184" s="7"/>
      <c r="BW184" s="7">
        <f t="shared" si="265"/>
        <v>0</v>
      </c>
      <c r="BX184" s="7">
        <f t="shared" si="305"/>
        <v>0</v>
      </c>
      <c r="BY184" s="7">
        <f t="shared" si="223"/>
        <v>0</v>
      </c>
      <c r="BZ184" s="7"/>
      <c r="CA184" s="7">
        <f>(1 - 'Initial absorption'!$M184)*BT184</f>
        <v>0</v>
      </c>
      <c r="CB184" s="7">
        <f t="shared" si="266"/>
        <v>0</v>
      </c>
      <c r="CL184" s="7">
        <f t="shared" si="224"/>
        <v>0</v>
      </c>
      <c r="CM184" s="7">
        <f t="shared" si="225"/>
        <v>0</v>
      </c>
      <c r="CN184" s="7">
        <f t="shared" ref="CN184:CN246" si="328">CJ$3*$G184*(1-_ec_loss)</f>
        <v>0</v>
      </c>
      <c r="CO184" s="7">
        <f t="shared" si="243"/>
        <v>0</v>
      </c>
      <c r="CP184" s="7"/>
      <c r="CQ184" s="7">
        <f t="shared" si="286"/>
        <v>0</v>
      </c>
      <c r="CR184" s="7">
        <f t="shared" si="244"/>
        <v>0</v>
      </c>
      <c r="CS184" s="7">
        <f t="shared" si="226"/>
        <v>0</v>
      </c>
      <c r="CT184" s="7">
        <f t="shared" si="245"/>
        <v>0</v>
      </c>
      <c r="CV184" s="7">
        <f t="shared" si="267"/>
        <v>0</v>
      </c>
      <c r="CW184" s="7">
        <f t="shared" si="268"/>
        <v>0</v>
      </c>
      <c r="CX184" s="7">
        <f t="shared" si="269"/>
        <v>0</v>
      </c>
      <c r="CY184" s="7"/>
      <c r="CZ184" s="7">
        <f t="shared" si="246"/>
        <v>0</v>
      </c>
      <c r="DA184" s="7">
        <f>'Initial absorption'!$G184*CZ184*$E184</f>
        <v>0</v>
      </c>
      <c r="DB184" s="7">
        <f t="shared" si="270"/>
        <v>0</v>
      </c>
      <c r="DC184" s="7">
        <f>'Initial absorption'!$M184*DB184*$I184</f>
        <v>0</v>
      </c>
      <c r="DD184" s="7"/>
      <c r="DE184" s="7">
        <f t="shared" si="271"/>
        <v>0</v>
      </c>
      <c r="DF184" s="7">
        <f t="shared" si="306"/>
        <v>0</v>
      </c>
      <c r="DG184" s="7">
        <f t="shared" si="227"/>
        <v>0</v>
      </c>
      <c r="DH184" s="7"/>
      <c r="DI184" s="7">
        <f>(1 - 'Initial absorption'!$M184)*DB184</f>
        <v>0</v>
      </c>
      <c r="DJ184" s="7">
        <f t="shared" si="272"/>
        <v>0</v>
      </c>
      <c r="DT184" s="7">
        <f t="shared" si="228"/>
        <v>0</v>
      </c>
      <c r="DU184" s="7">
        <f t="shared" si="229"/>
        <v>0</v>
      </c>
      <c r="DV184" s="7">
        <f t="shared" ref="DV184:DV246" si="329">DR$3*$G184*(1-_ec_loss)</f>
        <v>0</v>
      </c>
      <c r="DW184" s="7">
        <f t="shared" si="247"/>
        <v>0</v>
      </c>
      <c r="DX184" s="7"/>
      <c r="DY184" s="7">
        <f t="shared" si="287"/>
        <v>0</v>
      </c>
      <c r="DZ184" s="7">
        <f t="shared" si="248"/>
        <v>0</v>
      </c>
      <c r="EA184" s="7">
        <f t="shared" si="230"/>
        <v>0</v>
      </c>
      <c r="EB184" s="7">
        <f t="shared" si="249"/>
        <v>0</v>
      </c>
      <c r="ED184" s="7">
        <f t="shared" si="273"/>
        <v>0</v>
      </c>
      <c r="EE184" s="7">
        <f t="shared" si="274"/>
        <v>0</v>
      </c>
      <c r="EF184" s="7">
        <f t="shared" si="275"/>
        <v>0</v>
      </c>
      <c r="EG184" s="7"/>
      <c r="EH184" s="7">
        <f t="shared" si="250"/>
        <v>0</v>
      </c>
      <c r="EI184" s="7">
        <f>'Initial absorption'!$G184*EH184*$E184</f>
        <v>0</v>
      </c>
      <c r="EJ184" s="7">
        <f t="shared" si="276"/>
        <v>0</v>
      </c>
      <c r="EK184" s="7">
        <f>'Initial absorption'!$M184*EJ184*$I184</f>
        <v>0</v>
      </c>
      <c r="EL184" s="7"/>
      <c r="EM184" s="7">
        <f t="shared" si="277"/>
        <v>0</v>
      </c>
      <c r="EN184" s="7">
        <f t="shared" si="307"/>
        <v>0</v>
      </c>
      <c r="EO184" s="7">
        <f t="shared" si="231"/>
        <v>0</v>
      </c>
      <c r="EP184" s="7"/>
      <c r="EQ184" s="7">
        <f>(1 - 'Initial absorption'!$M184)*EJ184</f>
        <v>0</v>
      </c>
      <c r="ER184" s="7">
        <f t="shared" si="278"/>
        <v>0</v>
      </c>
      <c r="FB184" s="7">
        <f t="shared" si="232"/>
        <v>0</v>
      </c>
      <c r="FC184" s="7">
        <f t="shared" si="233"/>
        <v>0</v>
      </c>
      <c r="FD184" s="7">
        <f t="shared" ref="FD184:FD246" si="330">EZ$3*$G184*(1-_ec_loss)</f>
        <v>0</v>
      </c>
      <c r="FE184" s="7">
        <f t="shared" si="251"/>
        <v>0</v>
      </c>
      <c r="FF184" s="7"/>
      <c r="FG184" s="7">
        <f t="shared" si="288"/>
        <v>0</v>
      </c>
      <c r="FH184" s="7">
        <f t="shared" si="252"/>
        <v>0</v>
      </c>
      <c r="FI184" s="7">
        <f t="shared" si="234"/>
        <v>0</v>
      </c>
      <c r="FJ184" s="7">
        <f t="shared" si="253"/>
        <v>0</v>
      </c>
      <c r="FL184" s="7">
        <f t="shared" si="279"/>
        <v>0</v>
      </c>
      <c r="FM184" s="7">
        <f t="shared" si="280"/>
        <v>0</v>
      </c>
      <c r="FN184" s="7">
        <f t="shared" si="281"/>
        <v>0</v>
      </c>
      <c r="FO184" s="7"/>
      <c r="FP184" s="7">
        <f t="shared" si="254"/>
        <v>0</v>
      </c>
      <c r="FQ184" s="7">
        <f>'Initial absorption'!$G184*FP184*$E184</f>
        <v>0</v>
      </c>
      <c r="FR184" s="7">
        <f t="shared" si="282"/>
        <v>0</v>
      </c>
      <c r="FS184" s="7">
        <f>'Initial absorption'!$M184*FR184*$I184</f>
        <v>0</v>
      </c>
      <c r="FT184" s="7"/>
      <c r="FU184" s="7">
        <f t="shared" si="283"/>
        <v>0</v>
      </c>
      <c r="FV184" s="7">
        <f t="shared" si="308"/>
        <v>0</v>
      </c>
      <c r="FW184" s="7">
        <f t="shared" si="235"/>
        <v>0</v>
      </c>
      <c r="FX184" s="7"/>
      <c r="FY184" s="7">
        <f>(1 - 'Initial absorption'!$M184)*FR184</f>
        <v>0</v>
      </c>
      <c r="FZ184" s="7">
        <f t="shared" si="284"/>
        <v>0</v>
      </c>
    </row>
    <row r="185" spans="3:182" x14ac:dyDescent="0.25">
      <c r="C185">
        <v>1195</v>
      </c>
      <c r="D185">
        <f>'Input spectra'!B185</f>
        <v>0</v>
      </c>
      <c r="E185">
        <f>'Initial absorption'!I185</f>
        <v>0</v>
      </c>
      <c r="F185">
        <f>'Input spectra'!C185</f>
        <v>0</v>
      </c>
      <c r="G185">
        <f t="shared" si="309"/>
        <v>0</v>
      </c>
      <c r="H185">
        <f>'Input spectra'!D185</f>
        <v>0</v>
      </c>
      <c r="I185">
        <f>'Initial absorption'!O185</f>
        <v>0</v>
      </c>
      <c r="J185">
        <f>'Input spectra'!E185</f>
        <v>0</v>
      </c>
      <c r="K185">
        <f t="shared" si="310"/>
        <v>0</v>
      </c>
      <c r="M185">
        <f>'Reaching edge prob after ems 1'!$EZ186</f>
        <v>0.88570470201952534</v>
      </c>
      <c r="N185">
        <f>'Reaching edge prob after ems 2'!$EZ186</f>
        <v>0.88570470201952534</v>
      </c>
      <c r="O185">
        <f>1-EXP(-'Reaching edge prob after ems 1'!FC186*_k_in_ec_correction*($D185*_c1+'Input spectra'!S185))</f>
        <v>1.1609455386432432E-2</v>
      </c>
      <c r="P185">
        <f>1-EXP(-(_t-'Reaching edge prob after ems 1'!FC186)*_k_in_ec_correction*($D185*_c1+'Input spectra'!S185))</f>
        <v>1.1732974929821838E-2</v>
      </c>
      <c r="Q185">
        <f>1-EXP(-'Reaching edge prob after ems 2'!FC186*_k_in_ec_correction*($H185*_c2+'Input spectra'!S185))</f>
        <v>1.1609455386432432E-2</v>
      </c>
      <c r="R185">
        <f>1-EXP(-(_t-'Reaching edge prob after ems 2'!FC186)*_k_in_ec_correction*($H185*_c2+'Input spectra'!S185))</f>
        <v>1.1732974929821838E-2</v>
      </c>
      <c r="V185" s="7">
        <f t="shared" si="311"/>
        <v>0</v>
      </c>
      <c r="W185" s="7">
        <f t="shared" si="312"/>
        <v>0</v>
      </c>
      <c r="X185" s="7">
        <f t="shared" si="313"/>
        <v>0</v>
      </c>
      <c r="Y185" s="7">
        <f t="shared" si="314"/>
        <v>0</v>
      </c>
      <c r="Z185" s="7"/>
      <c r="AA185" s="7">
        <f t="shared" si="315"/>
        <v>0</v>
      </c>
      <c r="AB185" s="7">
        <f t="shared" si="316"/>
        <v>0</v>
      </c>
      <c r="AC185" s="7">
        <f t="shared" si="317"/>
        <v>0</v>
      </c>
      <c r="AD185" s="7">
        <f t="shared" si="318"/>
        <v>0</v>
      </c>
      <c r="AF185" s="7">
        <f t="shared" si="319"/>
        <v>0</v>
      </c>
      <c r="AG185" s="7">
        <f t="shared" si="320"/>
        <v>0</v>
      </c>
      <c r="AH185" s="7">
        <f t="shared" si="321"/>
        <v>0</v>
      </c>
      <c r="AI185" s="7"/>
      <c r="AJ185" s="7">
        <f t="shared" si="322"/>
        <v>0</v>
      </c>
      <c r="AK185" s="7">
        <f>'Initial absorption'!$G185*AJ185*$E185</f>
        <v>0</v>
      </c>
      <c r="AL185" s="7">
        <f t="shared" si="323"/>
        <v>0</v>
      </c>
      <c r="AM185" s="7">
        <f>'Initial absorption'!$M185*AL185*$I185</f>
        <v>0</v>
      </c>
      <c r="AN185" s="7"/>
      <c r="AO185" s="7">
        <f t="shared" si="324"/>
        <v>0</v>
      </c>
      <c r="AP185" s="7">
        <f t="shared" si="325"/>
        <v>0</v>
      </c>
      <c r="AQ185" s="7">
        <f t="shared" si="326"/>
        <v>0</v>
      </c>
      <c r="AR185" s="7"/>
      <c r="AS185" s="7">
        <f>(1 - 'Initial absorption'!$M185)*AL185</f>
        <v>0</v>
      </c>
      <c r="AT185" s="7">
        <f t="shared" si="260"/>
        <v>0</v>
      </c>
      <c r="BD185" s="7">
        <f t="shared" si="220"/>
        <v>0</v>
      </c>
      <c r="BE185" s="7">
        <f t="shared" si="221"/>
        <v>0</v>
      </c>
      <c r="BF185" s="7">
        <f t="shared" si="327"/>
        <v>0</v>
      </c>
      <c r="BG185" s="7">
        <f t="shared" si="239"/>
        <v>0</v>
      </c>
      <c r="BH185" s="7"/>
      <c r="BI185" s="7">
        <f t="shared" si="285"/>
        <v>0</v>
      </c>
      <c r="BJ185" s="7">
        <f t="shared" si="240"/>
        <v>0</v>
      </c>
      <c r="BK185" s="7">
        <f t="shared" si="222"/>
        <v>0</v>
      </c>
      <c r="BL185" s="7">
        <f t="shared" si="241"/>
        <v>0</v>
      </c>
      <c r="BN185" s="7">
        <f t="shared" si="261"/>
        <v>0</v>
      </c>
      <c r="BO185" s="7">
        <f t="shared" si="262"/>
        <v>0</v>
      </c>
      <c r="BP185" s="7">
        <f t="shared" si="263"/>
        <v>0</v>
      </c>
      <c r="BQ185" s="7"/>
      <c r="BR185" s="7">
        <f t="shared" si="242"/>
        <v>0</v>
      </c>
      <c r="BS185" s="7">
        <f>'Initial absorption'!$G185*BR185*$E185</f>
        <v>0</v>
      </c>
      <c r="BT185" s="7">
        <f t="shared" si="264"/>
        <v>0</v>
      </c>
      <c r="BU185" s="7">
        <f>'Initial absorption'!$M185*BT185*$I185</f>
        <v>0</v>
      </c>
      <c r="BV185" s="7"/>
      <c r="BW185" s="7">
        <f t="shared" si="265"/>
        <v>0</v>
      </c>
      <c r="BX185" s="7">
        <f t="shared" si="305"/>
        <v>0</v>
      </c>
      <c r="BY185" s="7">
        <f t="shared" si="223"/>
        <v>0</v>
      </c>
      <c r="BZ185" s="7"/>
      <c r="CA185" s="7">
        <f>(1 - 'Initial absorption'!$M185)*BT185</f>
        <v>0</v>
      </c>
      <c r="CB185" s="7">
        <f t="shared" si="266"/>
        <v>0</v>
      </c>
      <c r="CL185" s="7">
        <f t="shared" si="224"/>
        <v>0</v>
      </c>
      <c r="CM185" s="7">
        <f t="shared" si="225"/>
        <v>0</v>
      </c>
      <c r="CN185" s="7">
        <f t="shared" si="328"/>
        <v>0</v>
      </c>
      <c r="CO185" s="7">
        <f t="shared" si="243"/>
        <v>0</v>
      </c>
      <c r="CP185" s="7"/>
      <c r="CQ185" s="7">
        <f t="shared" si="286"/>
        <v>0</v>
      </c>
      <c r="CR185" s="7">
        <f t="shared" si="244"/>
        <v>0</v>
      </c>
      <c r="CS185" s="7">
        <f t="shared" si="226"/>
        <v>0</v>
      </c>
      <c r="CT185" s="7">
        <f t="shared" si="245"/>
        <v>0</v>
      </c>
      <c r="CV185" s="7">
        <f t="shared" si="267"/>
        <v>0</v>
      </c>
      <c r="CW185" s="7">
        <f t="shared" si="268"/>
        <v>0</v>
      </c>
      <c r="CX185" s="7">
        <f t="shared" si="269"/>
        <v>0</v>
      </c>
      <c r="CY185" s="7"/>
      <c r="CZ185" s="7">
        <f t="shared" si="246"/>
        <v>0</v>
      </c>
      <c r="DA185" s="7">
        <f>'Initial absorption'!$G185*CZ185*$E185</f>
        <v>0</v>
      </c>
      <c r="DB185" s="7">
        <f t="shared" si="270"/>
        <v>0</v>
      </c>
      <c r="DC185" s="7">
        <f>'Initial absorption'!$M185*DB185*$I185</f>
        <v>0</v>
      </c>
      <c r="DD185" s="7"/>
      <c r="DE185" s="7">
        <f t="shared" si="271"/>
        <v>0</v>
      </c>
      <c r="DF185" s="7">
        <f t="shared" si="306"/>
        <v>0</v>
      </c>
      <c r="DG185" s="7">
        <f t="shared" si="227"/>
        <v>0</v>
      </c>
      <c r="DH185" s="7"/>
      <c r="DI185" s="7">
        <f>(1 - 'Initial absorption'!$M185)*DB185</f>
        <v>0</v>
      </c>
      <c r="DJ185" s="7">
        <f t="shared" si="272"/>
        <v>0</v>
      </c>
      <c r="DT185" s="7">
        <f t="shared" si="228"/>
        <v>0</v>
      </c>
      <c r="DU185" s="7">
        <f t="shared" si="229"/>
        <v>0</v>
      </c>
      <c r="DV185" s="7">
        <f t="shared" si="329"/>
        <v>0</v>
      </c>
      <c r="DW185" s="7">
        <f t="shared" si="247"/>
        <v>0</v>
      </c>
      <c r="DX185" s="7"/>
      <c r="DY185" s="7">
        <f t="shared" si="287"/>
        <v>0</v>
      </c>
      <c r="DZ185" s="7">
        <f t="shared" si="248"/>
        <v>0</v>
      </c>
      <c r="EA185" s="7">
        <f t="shared" si="230"/>
        <v>0</v>
      </c>
      <c r="EB185" s="7">
        <f t="shared" si="249"/>
        <v>0</v>
      </c>
      <c r="ED185" s="7">
        <f t="shared" si="273"/>
        <v>0</v>
      </c>
      <c r="EE185" s="7">
        <f t="shared" si="274"/>
        <v>0</v>
      </c>
      <c r="EF185" s="7">
        <f t="shared" si="275"/>
        <v>0</v>
      </c>
      <c r="EG185" s="7"/>
      <c r="EH185" s="7">
        <f t="shared" si="250"/>
        <v>0</v>
      </c>
      <c r="EI185" s="7">
        <f>'Initial absorption'!$G185*EH185*$E185</f>
        <v>0</v>
      </c>
      <c r="EJ185" s="7">
        <f t="shared" si="276"/>
        <v>0</v>
      </c>
      <c r="EK185" s="7">
        <f>'Initial absorption'!$M185*EJ185*$I185</f>
        <v>0</v>
      </c>
      <c r="EL185" s="7"/>
      <c r="EM185" s="7">
        <f t="shared" si="277"/>
        <v>0</v>
      </c>
      <c r="EN185" s="7">
        <f t="shared" si="307"/>
        <v>0</v>
      </c>
      <c r="EO185" s="7">
        <f t="shared" si="231"/>
        <v>0</v>
      </c>
      <c r="EP185" s="7"/>
      <c r="EQ185" s="7">
        <f>(1 - 'Initial absorption'!$M185)*EJ185</f>
        <v>0</v>
      </c>
      <c r="ER185" s="7">
        <f t="shared" si="278"/>
        <v>0</v>
      </c>
      <c r="FB185" s="7">
        <f t="shared" si="232"/>
        <v>0</v>
      </c>
      <c r="FC185" s="7">
        <f t="shared" si="233"/>
        <v>0</v>
      </c>
      <c r="FD185" s="7">
        <f t="shared" si="330"/>
        <v>0</v>
      </c>
      <c r="FE185" s="7">
        <f t="shared" si="251"/>
        <v>0</v>
      </c>
      <c r="FF185" s="7"/>
      <c r="FG185" s="7">
        <f t="shared" si="288"/>
        <v>0</v>
      </c>
      <c r="FH185" s="7">
        <f t="shared" si="252"/>
        <v>0</v>
      </c>
      <c r="FI185" s="7">
        <f t="shared" si="234"/>
        <v>0</v>
      </c>
      <c r="FJ185" s="7">
        <f t="shared" si="253"/>
        <v>0</v>
      </c>
      <c r="FL185" s="7">
        <f t="shared" si="279"/>
        <v>0</v>
      </c>
      <c r="FM185" s="7">
        <f t="shared" si="280"/>
        <v>0</v>
      </c>
      <c r="FN185" s="7">
        <f t="shared" si="281"/>
        <v>0</v>
      </c>
      <c r="FO185" s="7"/>
      <c r="FP185" s="7">
        <f t="shared" si="254"/>
        <v>0</v>
      </c>
      <c r="FQ185" s="7">
        <f>'Initial absorption'!$G185*FP185*$E185</f>
        <v>0</v>
      </c>
      <c r="FR185" s="7">
        <f t="shared" si="282"/>
        <v>0</v>
      </c>
      <c r="FS185" s="7">
        <f>'Initial absorption'!$M185*FR185*$I185</f>
        <v>0</v>
      </c>
      <c r="FT185" s="7"/>
      <c r="FU185" s="7">
        <f t="shared" si="283"/>
        <v>0</v>
      </c>
      <c r="FV185" s="7">
        <f t="shared" si="308"/>
        <v>0</v>
      </c>
      <c r="FW185" s="7">
        <f t="shared" si="235"/>
        <v>0</v>
      </c>
      <c r="FX185" s="7"/>
      <c r="FY185" s="7">
        <f>(1 - 'Initial absorption'!$M185)*FR185</f>
        <v>0</v>
      </c>
      <c r="FZ185" s="7">
        <f t="shared" si="284"/>
        <v>0</v>
      </c>
    </row>
    <row r="186" spans="3:182" x14ac:dyDescent="0.25">
      <c r="C186">
        <v>1200</v>
      </c>
      <c r="D186">
        <f>'Input spectra'!B186</f>
        <v>0</v>
      </c>
      <c r="E186">
        <f>'Initial absorption'!I186</f>
        <v>0</v>
      </c>
      <c r="F186">
        <f>'Input spectra'!C186</f>
        <v>0</v>
      </c>
      <c r="G186">
        <f t="shared" si="309"/>
        <v>0</v>
      </c>
      <c r="H186">
        <f>'Input spectra'!D186</f>
        <v>0</v>
      </c>
      <c r="I186">
        <f>'Initial absorption'!O186</f>
        <v>0</v>
      </c>
      <c r="J186">
        <f>'Input spectra'!E186</f>
        <v>0</v>
      </c>
      <c r="K186">
        <f t="shared" si="310"/>
        <v>0</v>
      </c>
      <c r="M186">
        <f>'Reaching edge prob after ems 1'!$EZ187</f>
        <v>0.88583302040187761</v>
      </c>
      <c r="N186">
        <f>'Reaching edge prob after ems 2'!$EZ187</f>
        <v>0.88583302040187761</v>
      </c>
      <c r="O186">
        <f>1-EXP(-'Reaching edge prob after ems 1'!FC187*_k_in_ec_correction*($D186*_c1+'Input spectra'!S186))</f>
        <v>1.1595297035007279E-2</v>
      </c>
      <c r="P186">
        <f>1-EXP(-(_t-'Reaching edge prob after ems 1'!FC187)*_k_in_ec_correction*($D186*_c1+'Input spectra'!S186))</f>
        <v>1.1718513886560977E-2</v>
      </c>
      <c r="Q186">
        <f>1-EXP(-'Reaching edge prob after ems 2'!FC187*_k_in_ec_correction*($H186*_c2+'Input spectra'!S186))</f>
        <v>1.1595297035007279E-2</v>
      </c>
      <c r="R186">
        <f>1-EXP(-(_t-'Reaching edge prob after ems 2'!FC187)*_k_in_ec_correction*($H186*_c2+'Input spectra'!S186))</f>
        <v>1.1718513886560977E-2</v>
      </c>
      <c r="V186" s="7">
        <f t="shared" si="311"/>
        <v>0</v>
      </c>
      <c r="W186" s="7">
        <f t="shared" si="312"/>
        <v>0</v>
      </c>
      <c r="X186" s="7">
        <f t="shared" si="313"/>
        <v>0</v>
      </c>
      <c r="Y186" s="7">
        <f t="shared" si="314"/>
        <v>0</v>
      </c>
      <c r="Z186" s="7"/>
      <c r="AA186" s="7">
        <f t="shared" si="315"/>
        <v>0</v>
      </c>
      <c r="AB186" s="7">
        <f t="shared" si="316"/>
        <v>0</v>
      </c>
      <c r="AC186" s="7">
        <f t="shared" si="317"/>
        <v>0</v>
      </c>
      <c r="AD186" s="7">
        <f t="shared" si="318"/>
        <v>0</v>
      </c>
      <c r="AF186" s="7">
        <f t="shared" si="319"/>
        <v>0</v>
      </c>
      <c r="AG186" s="7">
        <f t="shared" si="320"/>
        <v>0</v>
      </c>
      <c r="AH186" s="7">
        <f t="shared" si="321"/>
        <v>0</v>
      </c>
      <c r="AI186" s="7"/>
      <c r="AJ186" s="7">
        <f t="shared" si="322"/>
        <v>0</v>
      </c>
      <c r="AK186" s="7">
        <f>'Initial absorption'!$G186*AJ186*$E186</f>
        <v>0</v>
      </c>
      <c r="AL186" s="7">
        <f t="shared" si="323"/>
        <v>0</v>
      </c>
      <c r="AM186" s="7">
        <f>'Initial absorption'!$M186*AL186*$I186</f>
        <v>0</v>
      </c>
      <c r="AN186" s="7"/>
      <c r="AO186" s="7">
        <f t="shared" si="324"/>
        <v>0</v>
      </c>
      <c r="AP186" s="7">
        <f t="shared" si="325"/>
        <v>0</v>
      </c>
      <c r="AQ186" s="7">
        <f t="shared" si="326"/>
        <v>0</v>
      </c>
      <c r="AR186" s="7"/>
      <c r="AS186" s="7">
        <f>(1 - 'Initial absorption'!$M186)*AL186</f>
        <v>0</v>
      </c>
      <c r="AT186" s="7">
        <f t="shared" si="260"/>
        <v>0</v>
      </c>
      <c r="BD186" s="7">
        <f t="shared" si="220"/>
        <v>0</v>
      </c>
      <c r="BE186" s="7">
        <f t="shared" si="221"/>
        <v>0</v>
      </c>
      <c r="BF186" s="7">
        <f t="shared" si="327"/>
        <v>0</v>
      </c>
      <c r="BG186" s="7">
        <f t="shared" si="239"/>
        <v>0</v>
      </c>
      <c r="BH186" s="7"/>
      <c r="BI186" s="7">
        <f t="shared" si="285"/>
        <v>0</v>
      </c>
      <c r="BJ186" s="7">
        <f t="shared" si="240"/>
        <v>0</v>
      </c>
      <c r="BK186" s="7">
        <f t="shared" si="222"/>
        <v>0</v>
      </c>
      <c r="BL186" s="7">
        <f t="shared" si="241"/>
        <v>0</v>
      </c>
      <c r="BN186" s="7">
        <f t="shared" si="261"/>
        <v>0</v>
      </c>
      <c r="BO186" s="7">
        <f t="shared" si="262"/>
        <v>0</v>
      </c>
      <c r="BP186" s="7">
        <f t="shared" si="263"/>
        <v>0</v>
      </c>
      <c r="BQ186" s="7"/>
      <c r="BR186" s="7">
        <f t="shared" si="242"/>
        <v>0</v>
      </c>
      <c r="BS186" s="7">
        <f>'Initial absorption'!$G186*BR186*$E186</f>
        <v>0</v>
      </c>
      <c r="BT186" s="7">
        <f t="shared" si="264"/>
        <v>0</v>
      </c>
      <c r="BU186" s="7">
        <f>'Initial absorption'!$M186*BT186*$I186</f>
        <v>0</v>
      </c>
      <c r="BV186" s="7"/>
      <c r="BW186" s="7">
        <f t="shared" si="265"/>
        <v>0</v>
      </c>
      <c r="BX186" s="7">
        <f t="shared" si="305"/>
        <v>0</v>
      </c>
      <c r="BY186" s="7">
        <f t="shared" si="223"/>
        <v>0</v>
      </c>
      <c r="BZ186" s="7"/>
      <c r="CA186" s="7">
        <f>(1 - 'Initial absorption'!$M186)*BT186</f>
        <v>0</v>
      </c>
      <c r="CB186" s="7">
        <f t="shared" si="266"/>
        <v>0</v>
      </c>
      <c r="CL186" s="7">
        <f t="shared" si="224"/>
        <v>0</v>
      </c>
      <c r="CM186" s="7">
        <f t="shared" si="225"/>
        <v>0</v>
      </c>
      <c r="CN186" s="7">
        <f t="shared" si="328"/>
        <v>0</v>
      </c>
      <c r="CO186" s="7">
        <f t="shared" si="243"/>
        <v>0</v>
      </c>
      <c r="CP186" s="7"/>
      <c r="CQ186" s="7">
        <f t="shared" si="286"/>
        <v>0</v>
      </c>
      <c r="CR186" s="7">
        <f t="shared" si="244"/>
        <v>0</v>
      </c>
      <c r="CS186" s="7">
        <f t="shared" si="226"/>
        <v>0</v>
      </c>
      <c r="CT186" s="7">
        <f t="shared" si="245"/>
        <v>0</v>
      </c>
      <c r="CV186" s="7">
        <f t="shared" si="267"/>
        <v>0</v>
      </c>
      <c r="CW186" s="7">
        <f t="shared" si="268"/>
        <v>0</v>
      </c>
      <c r="CX186" s="7">
        <f t="shared" si="269"/>
        <v>0</v>
      </c>
      <c r="CY186" s="7"/>
      <c r="CZ186" s="7">
        <f t="shared" si="246"/>
        <v>0</v>
      </c>
      <c r="DA186" s="7">
        <f>'Initial absorption'!$G186*CZ186*$E186</f>
        <v>0</v>
      </c>
      <c r="DB186" s="7">
        <f t="shared" si="270"/>
        <v>0</v>
      </c>
      <c r="DC186" s="7">
        <f>'Initial absorption'!$M186*DB186*$I186</f>
        <v>0</v>
      </c>
      <c r="DD186" s="7"/>
      <c r="DE186" s="7">
        <f t="shared" si="271"/>
        <v>0</v>
      </c>
      <c r="DF186" s="7">
        <f t="shared" si="306"/>
        <v>0</v>
      </c>
      <c r="DG186" s="7">
        <f t="shared" si="227"/>
        <v>0</v>
      </c>
      <c r="DH186" s="7"/>
      <c r="DI186" s="7">
        <f>(1 - 'Initial absorption'!$M186)*DB186</f>
        <v>0</v>
      </c>
      <c r="DJ186" s="7">
        <f t="shared" si="272"/>
        <v>0</v>
      </c>
      <c r="DT186" s="7">
        <f t="shared" si="228"/>
        <v>0</v>
      </c>
      <c r="DU186" s="7">
        <f t="shared" si="229"/>
        <v>0</v>
      </c>
      <c r="DV186" s="7">
        <f t="shared" si="329"/>
        <v>0</v>
      </c>
      <c r="DW186" s="7">
        <f t="shared" si="247"/>
        <v>0</v>
      </c>
      <c r="DX186" s="7"/>
      <c r="DY186" s="7">
        <f t="shared" si="287"/>
        <v>0</v>
      </c>
      <c r="DZ186" s="7">
        <f t="shared" si="248"/>
        <v>0</v>
      </c>
      <c r="EA186" s="7">
        <f t="shared" si="230"/>
        <v>0</v>
      </c>
      <c r="EB186" s="7">
        <f t="shared" si="249"/>
        <v>0</v>
      </c>
      <c r="ED186" s="7">
        <f t="shared" si="273"/>
        <v>0</v>
      </c>
      <c r="EE186" s="7">
        <f t="shared" si="274"/>
        <v>0</v>
      </c>
      <c r="EF186" s="7">
        <f t="shared" si="275"/>
        <v>0</v>
      </c>
      <c r="EG186" s="7"/>
      <c r="EH186" s="7">
        <f t="shared" si="250"/>
        <v>0</v>
      </c>
      <c r="EI186" s="7">
        <f>'Initial absorption'!$G186*EH186*$E186</f>
        <v>0</v>
      </c>
      <c r="EJ186" s="7">
        <f t="shared" si="276"/>
        <v>0</v>
      </c>
      <c r="EK186" s="7">
        <f>'Initial absorption'!$M186*EJ186*$I186</f>
        <v>0</v>
      </c>
      <c r="EL186" s="7"/>
      <c r="EM186" s="7">
        <f t="shared" si="277"/>
        <v>0</v>
      </c>
      <c r="EN186" s="7">
        <f t="shared" si="307"/>
        <v>0</v>
      </c>
      <c r="EO186" s="7">
        <f t="shared" si="231"/>
        <v>0</v>
      </c>
      <c r="EP186" s="7"/>
      <c r="EQ186" s="7">
        <f>(1 - 'Initial absorption'!$M186)*EJ186</f>
        <v>0</v>
      </c>
      <c r="ER186" s="7">
        <f t="shared" si="278"/>
        <v>0</v>
      </c>
      <c r="FB186" s="7">
        <f t="shared" si="232"/>
        <v>0</v>
      </c>
      <c r="FC186" s="7">
        <f t="shared" si="233"/>
        <v>0</v>
      </c>
      <c r="FD186" s="7">
        <f t="shared" si="330"/>
        <v>0</v>
      </c>
      <c r="FE186" s="7">
        <f t="shared" si="251"/>
        <v>0</v>
      </c>
      <c r="FF186" s="7"/>
      <c r="FG186" s="7">
        <f t="shared" si="288"/>
        <v>0</v>
      </c>
      <c r="FH186" s="7">
        <f t="shared" si="252"/>
        <v>0</v>
      </c>
      <c r="FI186" s="7">
        <f t="shared" si="234"/>
        <v>0</v>
      </c>
      <c r="FJ186" s="7">
        <f t="shared" si="253"/>
        <v>0</v>
      </c>
      <c r="FL186" s="7">
        <f t="shared" si="279"/>
        <v>0</v>
      </c>
      <c r="FM186" s="7">
        <f t="shared" si="280"/>
        <v>0</v>
      </c>
      <c r="FN186" s="7">
        <f t="shared" si="281"/>
        <v>0</v>
      </c>
      <c r="FO186" s="7"/>
      <c r="FP186" s="7">
        <f t="shared" si="254"/>
        <v>0</v>
      </c>
      <c r="FQ186" s="7">
        <f>'Initial absorption'!$G186*FP186*$E186</f>
        <v>0</v>
      </c>
      <c r="FR186" s="7">
        <f t="shared" si="282"/>
        <v>0</v>
      </c>
      <c r="FS186" s="7">
        <f>'Initial absorption'!$M186*FR186*$I186</f>
        <v>0</v>
      </c>
      <c r="FT186" s="7"/>
      <c r="FU186" s="7">
        <f t="shared" si="283"/>
        <v>0</v>
      </c>
      <c r="FV186" s="7">
        <f t="shared" si="308"/>
        <v>0</v>
      </c>
      <c r="FW186" s="7">
        <f t="shared" si="235"/>
        <v>0</v>
      </c>
      <c r="FX186" s="7"/>
      <c r="FY186" s="7">
        <f>(1 - 'Initial absorption'!$M186)*FR186</f>
        <v>0</v>
      </c>
      <c r="FZ186" s="7">
        <f t="shared" si="284"/>
        <v>0</v>
      </c>
    </row>
    <row r="187" spans="3:182" x14ac:dyDescent="0.25">
      <c r="C187">
        <v>1205</v>
      </c>
      <c r="D187">
        <f>'Input spectra'!B187</f>
        <v>0</v>
      </c>
      <c r="E187">
        <f>'Initial absorption'!I187</f>
        <v>0</v>
      </c>
      <c r="F187">
        <f>'Input spectra'!C187</f>
        <v>0</v>
      </c>
      <c r="G187">
        <f t="shared" si="309"/>
        <v>0</v>
      </c>
      <c r="H187">
        <f>'Input spectra'!D187</f>
        <v>0</v>
      </c>
      <c r="I187">
        <f>'Initial absorption'!O187</f>
        <v>0</v>
      </c>
      <c r="J187">
        <f>'Input spectra'!E187</f>
        <v>0</v>
      </c>
      <c r="K187">
        <f t="shared" si="310"/>
        <v>0</v>
      </c>
      <c r="M187">
        <f>'Reaching edge prob after ems 1'!$EZ188</f>
        <v>0.88596136766609945</v>
      </c>
      <c r="N187">
        <f>'Reaching edge prob after ems 2'!$EZ188</f>
        <v>0.88596136766609945</v>
      </c>
      <c r="O187">
        <f>1-EXP(-'Reaching edge prob after ems 1'!FC188*_k_in_ec_correction*($D187*_c1+'Input spectra'!S187))</f>
        <v>1.1581138292897197E-2</v>
      </c>
      <c r="P187">
        <f>1-EXP(-(_t-'Reaching edge prob after ems 1'!FC188)*_k_in_ec_correction*($D187*_c1+'Input spectra'!S187))</f>
        <v>1.1704052819543675E-2</v>
      </c>
      <c r="Q187">
        <f>1-EXP(-'Reaching edge prob after ems 2'!FC188*_k_in_ec_correction*($H187*_c2+'Input spectra'!S187))</f>
        <v>1.1581138292897197E-2</v>
      </c>
      <c r="R187">
        <f>1-EXP(-(_t-'Reaching edge prob after ems 2'!FC188)*_k_in_ec_correction*($H187*_c2+'Input spectra'!S187))</f>
        <v>1.1704052819543675E-2</v>
      </c>
      <c r="V187" s="7">
        <f t="shared" si="311"/>
        <v>0</v>
      </c>
      <c r="W187" s="7">
        <f t="shared" si="312"/>
        <v>0</v>
      </c>
      <c r="X187" s="7">
        <f t="shared" si="313"/>
        <v>0</v>
      </c>
      <c r="Y187" s="7">
        <f t="shared" si="314"/>
        <v>0</v>
      </c>
      <c r="Z187" s="7"/>
      <c r="AA187" s="7">
        <f t="shared" si="315"/>
        <v>0</v>
      </c>
      <c r="AB187" s="7">
        <f t="shared" si="316"/>
        <v>0</v>
      </c>
      <c r="AC187" s="7">
        <f t="shared" si="317"/>
        <v>0</v>
      </c>
      <c r="AD187" s="7">
        <f t="shared" si="318"/>
        <v>0</v>
      </c>
      <c r="AF187" s="7">
        <f t="shared" si="319"/>
        <v>0</v>
      </c>
      <c r="AG187" s="7">
        <f t="shared" si="320"/>
        <v>0</v>
      </c>
      <c r="AH187" s="7">
        <f t="shared" si="321"/>
        <v>0</v>
      </c>
      <c r="AI187" s="7"/>
      <c r="AJ187" s="7">
        <f t="shared" si="322"/>
        <v>0</v>
      </c>
      <c r="AK187" s="7">
        <f>'Initial absorption'!$G187*AJ187*$E187</f>
        <v>0</v>
      </c>
      <c r="AL187" s="7">
        <f t="shared" si="323"/>
        <v>0</v>
      </c>
      <c r="AM187" s="7">
        <f>'Initial absorption'!$M187*AL187*$I187</f>
        <v>0</v>
      </c>
      <c r="AN187" s="7"/>
      <c r="AO187" s="7">
        <f t="shared" si="324"/>
        <v>0</v>
      </c>
      <c r="AP187" s="7">
        <f t="shared" si="325"/>
        <v>0</v>
      </c>
      <c r="AQ187" s="7">
        <f t="shared" si="326"/>
        <v>0</v>
      </c>
      <c r="AR187" s="7"/>
      <c r="AS187" s="7">
        <f>(1 - 'Initial absorption'!$M187)*AL187</f>
        <v>0</v>
      </c>
      <c r="AT187" s="7">
        <f t="shared" si="260"/>
        <v>0</v>
      </c>
      <c r="BD187" s="7">
        <f t="shared" si="220"/>
        <v>0</v>
      </c>
      <c r="BE187" s="7">
        <f t="shared" si="221"/>
        <v>0</v>
      </c>
      <c r="BF187" s="7">
        <f t="shared" si="327"/>
        <v>0</v>
      </c>
      <c r="BG187" s="7">
        <f t="shared" si="239"/>
        <v>0</v>
      </c>
      <c r="BH187" s="7"/>
      <c r="BI187" s="7">
        <f t="shared" si="285"/>
        <v>0</v>
      </c>
      <c r="BJ187" s="7">
        <f t="shared" si="240"/>
        <v>0</v>
      </c>
      <c r="BK187" s="7">
        <f t="shared" si="222"/>
        <v>0</v>
      </c>
      <c r="BL187" s="7">
        <f t="shared" si="241"/>
        <v>0</v>
      </c>
      <c r="BN187" s="7">
        <f t="shared" si="261"/>
        <v>0</v>
      </c>
      <c r="BO187" s="7">
        <f t="shared" si="262"/>
        <v>0</v>
      </c>
      <c r="BP187" s="7">
        <f t="shared" si="263"/>
        <v>0</v>
      </c>
      <c r="BQ187" s="7"/>
      <c r="BR187" s="7">
        <f t="shared" si="242"/>
        <v>0</v>
      </c>
      <c r="BS187" s="7">
        <f>'Initial absorption'!$G187*BR187*$E187</f>
        <v>0</v>
      </c>
      <c r="BT187" s="7">
        <f t="shared" si="264"/>
        <v>0</v>
      </c>
      <c r="BU187" s="7">
        <f>'Initial absorption'!$M187*BT187*$I187</f>
        <v>0</v>
      </c>
      <c r="BV187" s="7"/>
      <c r="BW187" s="7">
        <f t="shared" si="265"/>
        <v>0</v>
      </c>
      <c r="BX187" s="7">
        <f t="shared" si="305"/>
        <v>0</v>
      </c>
      <c r="BY187" s="7">
        <f t="shared" si="223"/>
        <v>0</v>
      </c>
      <c r="BZ187" s="7"/>
      <c r="CA187" s="7">
        <f>(1 - 'Initial absorption'!$M187)*BT187</f>
        <v>0</v>
      </c>
      <c r="CB187" s="7">
        <f t="shared" si="266"/>
        <v>0</v>
      </c>
      <c r="CL187" s="7">
        <f t="shared" si="224"/>
        <v>0</v>
      </c>
      <c r="CM187" s="7">
        <f t="shared" si="225"/>
        <v>0</v>
      </c>
      <c r="CN187" s="7">
        <f t="shared" si="328"/>
        <v>0</v>
      </c>
      <c r="CO187" s="7">
        <f t="shared" si="243"/>
        <v>0</v>
      </c>
      <c r="CP187" s="7"/>
      <c r="CQ187" s="7">
        <f t="shared" si="286"/>
        <v>0</v>
      </c>
      <c r="CR187" s="7">
        <f t="shared" si="244"/>
        <v>0</v>
      </c>
      <c r="CS187" s="7">
        <f t="shared" si="226"/>
        <v>0</v>
      </c>
      <c r="CT187" s="7">
        <f t="shared" si="245"/>
        <v>0</v>
      </c>
      <c r="CV187" s="7">
        <f t="shared" si="267"/>
        <v>0</v>
      </c>
      <c r="CW187" s="7">
        <f t="shared" si="268"/>
        <v>0</v>
      </c>
      <c r="CX187" s="7">
        <f t="shared" si="269"/>
        <v>0</v>
      </c>
      <c r="CY187" s="7"/>
      <c r="CZ187" s="7">
        <f t="shared" si="246"/>
        <v>0</v>
      </c>
      <c r="DA187" s="7">
        <f>'Initial absorption'!$G187*CZ187*$E187</f>
        <v>0</v>
      </c>
      <c r="DB187" s="7">
        <f t="shared" si="270"/>
        <v>0</v>
      </c>
      <c r="DC187" s="7">
        <f>'Initial absorption'!$M187*DB187*$I187</f>
        <v>0</v>
      </c>
      <c r="DD187" s="7"/>
      <c r="DE187" s="7">
        <f t="shared" si="271"/>
        <v>0</v>
      </c>
      <c r="DF187" s="7">
        <f t="shared" si="306"/>
        <v>0</v>
      </c>
      <c r="DG187" s="7">
        <f t="shared" si="227"/>
        <v>0</v>
      </c>
      <c r="DH187" s="7"/>
      <c r="DI187" s="7">
        <f>(1 - 'Initial absorption'!$M187)*DB187</f>
        <v>0</v>
      </c>
      <c r="DJ187" s="7">
        <f t="shared" si="272"/>
        <v>0</v>
      </c>
      <c r="DT187" s="7">
        <f t="shared" si="228"/>
        <v>0</v>
      </c>
      <c r="DU187" s="7">
        <f t="shared" si="229"/>
        <v>0</v>
      </c>
      <c r="DV187" s="7">
        <f t="shared" si="329"/>
        <v>0</v>
      </c>
      <c r="DW187" s="7">
        <f t="shared" si="247"/>
        <v>0</v>
      </c>
      <c r="DX187" s="7"/>
      <c r="DY187" s="7">
        <f t="shared" si="287"/>
        <v>0</v>
      </c>
      <c r="DZ187" s="7">
        <f t="shared" si="248"/>
        <v>0</v>
      </c>
      <c r="EA187" s="7">
        <f t="shared" si="230"/>
        <v>0</v>
      </c>
      <c r="EB187" s="7">
        <f t="shared" si="249"/>
        <v>0</v>
      </c>
      <c r="ED187" s="7">
        <f t="shared" si="273"/>
        <v>0</v>
      </c>
      <c r="EE187" s="7">
        <f t="shared" si="274"/>
        <v>0</v>
      </c>
      <c r="EF187" s="7">
        <f t="shared" si="275"/>
        <v>0</v>
      </c>
      <c r="EG187" s="7"/>
      <c r="EH187" s="7">
        <f t="shared" si="250"/>
        <v>0</v>
      </c>
      <c r="EI187" s="7">
        <f>'Initial absorption'!$G187*EH187*$E187</f>
        <v>0</v>
      </c>
      <c r="EJ187" s="7">
        <f t="shared" si="276"/>
        <v>0</v>
      </c>
      <c r="EK187" s="7">
        <f>'Initial absorption'!$M187*EJ187*$I187</f>
        <v>0</v>
      </c>
      <c r="EL187" s="7"/>
      <c r="EM187" s="7">
        <f t="shared" si="277"/>
        <v>0</v>
      </c>
      <c r="EN187" s="7">
        <f t="shared" si="307"/>
        <v>0</v>
      </c>
      <c r="EO187" s="7">
        <f t="shared" si="231"/>
        <v>0</v>
      </c>
      <c r="EP187" s="7"/>
      <c r="EQ187" s="7">
        <f>(1 - 'Initial absorption'!$M187)*EJ187</f>
        <v>0</v>
      </c>
      <c r="ER187" s="7">
        <f t="shared" si="278"/>
        <v>0</v>
      </c>
      <c r="FB187" s="7">
        <f t="shared" si="232"/>
        <v>0</v>
      </c>
      <c r="FC187" s="7">
        <f t="shared" si="233"/>
        <v>0</v>
      </c>
      <c r="FD187" s="7">
        <f t="shared" si="330"/>
        <v>0</v>
      </c>
      <c r="FE187" s="7">
        <f t="shared" si="251"/>
        <v>0</v>
      </c>
      <c r="FF187" s="7"/>
      <c r="FG187" s="7">
        <f t="shared" si="288"/>
        <v>0</v>
      </c>
      <c r="FH187" s="7">
        <f t="shared" si="252"/>
        <v>0</v>
      </c>
      <c r="FI187" s="7">
        <f t="shared" si="234"/>
        <v>0</v>
      </c>
      <c r="FJ187" s="7">
        <f t="shared" si="253"/>
        <v>0</v>
      </c>
      <c r="FL187" s="7">
        <f t="shared" si="279"/>
        <v>0</v>
      </c>
      <c r="FM187" s="7">
        <f t="shared" si="280"/>
        <v>0</v>
      </c>
      <c r="FN187" s="7">
        <f t="shared" si="281"/>
        <v>0</v>
      </c>
      <c r="FO187" s="7"/>
      <c r="FP187" s="7">
        <f t="shared" si="254"/>
        <v>0</v>
      </c>
      <c r="FQ187" s="7">
        <f>'Initial absorption'!$G187*FP187*$E187</f>
        <v>0</v>
      </c>
      <c r="FR187" s="7">
        <f t="shared" si="282"/>
        <v>0</v>
      </c>
      <c r="FS187" s="7">
        <f>'Initial absorption'!$M187*FR187*$I187</f>
        <v>0</v>
      </c>
      <c r="FT187" s="7"/>
      <c r="FU187" s="7">
        <f t="shared" si="283"/>
        <v>0</v>
      </c>
      <c r="FV187" s="7">
        <f t="shared" si="308"/>
        <v>0</v>
      </c>
      <c r="FW187" s="7">
        <f t="shared" si="235"/>
        <v>0</v>
      </c>
      <c r="FX187" s="7"/>
      <c r="FY187" s="7">
        <f>(1 - 'Initial absorption'!$M187)*FR187</f>
        <v>0</v>
      </c>
      <c r="FZ187" s="7">
        <f t="shared" si="284"/>
        <v>0</v>
      </c>
    </row>
    <row r="188" spans="3:182" x14ac:dyDescent="0.25">
      <c r="C188">
        <v>1210</v>
      </c>
      <c r="D188">
        <f>'Input spectra'!B188</f>
        <v>0</v>
      </c>
      <c r="E188">
        <f>'Initial absorption'!I188</f>
        <v>0</v>
      </c>
      <c r="F188">
        <f>'Input spectra'!C188</f>
        <v>0</v>
      </c>
      <c r="G188">
        <f t="shared" si="309"/>
        <v>0</v>
      </c>
      <c r="H188">
        <f>'Input spectra'!D188</f>
        <v>0</v>
      </c>
      <c r="I188">
        <f>'Initial absorption'!O188</f>
        <v>0</v>
      </c>
      <c r="J188">
        <f>'Input spectra'!E188</f>
        <v>0</v>
      </c>
      <c r="K188">
        <f t="shared" si="310"/>
        <v>0</v>
      </c>
      <c r="M188">
        <f>'Reaching edge prob after ems 1'!$EZ189</f>
        <v>0.8860897438202896</v>
      </c>
      <c r="N188">
        <f>'Reaching edge prob after ems 2'!$EZ189</f>
        <v>0.8860897438202896</v>
      </c>
      <c r="O188">
        <f>1-EXP(-'Reaching edge prob after ems 1'!FC189*_k_in_ec_correction*($D188*_c1+'Input spectra'!S188))</f>
        <v>1.1566979160091306E-2</v>
      </c>
      <c r="P188">
        <f>1-EXP(-(_t-'Reaching edge prob after ems 1'!FC189)*_k_in_ec_correction*($D188*_c1+'Input spectra'!S188))</f>
        <v>1.1689591728774928E-2</v>
      </c>
      <c r="Q188">
        <f>1-EXP(-'Reaching edge prob after ems 2'!FC189*_k_in_ec_correction*($H188*_c2+'Input spectra'!S188))</f>
        <v>1.1566979160091306E-2</v>
      </c>
      <c r="R188">
        <f>1-EXP(-(_t-'Reaching edge prob after ems 2'!FC189)*_k_in_ec_correction*($H188*_c2+'Input spectra'!S188))</f>
        <v>1.1689591728774928E-2</v>
      </c>
      <c r="V188" s="7">
        <f t="shared" si="311"/>
        <v>0</v>
      </c>
      <c r="W188" s="7">
        <f t="shared" si="312"/>
        <v>0</v>
      </c>
      <c r="X188" s="7">
        <f t="shared" si="313"/>
        <v>0</v>
      </c>
      <c r="Y188" s="7">
        <f t="shared" si="314"/>
        <v>0</v>
      </c>
      <c r="Z188" s="7"/>
      <c r="AA188" s="7">
        <f t="shared" si="315"/>
        <v>0</v>
      </c>
      <c r="AB188" s="7">
        <f t="shared" si="316"/>
        <v>0</v>
      </c>
      <c r="AC188" s="7">
        <f t="shared" si="317"/>
        <v>0</v>
      </c>
      <c r="AD188" s="7">
        <f t="shared" si="318"/>
        <v>0</v>
      </c>
      <c r="AF188" s="7">
        <f t="shared" si="319"/>
        <v>0</v>
      </c>
      <c r="AG188" s="7">
        <f t="shared" si="320"/>
        <v>0</v>
      </c>
      <c r="AH188" s="7">
        <f t="shared" si="321"/>
        <v>0</v>
      </c>
      <c r="AI188" s="7"/>
      <c r="AJ188" s="7">
        <f t="shared" si="322"/>
        <v>0</v>
      </c>
      <c r="AK188" s="7">
        <f>'Initial absorption'!$G188*AJ188*$E188</f>
        <v>0</v>
      </c>
      <c r="AL188" s="7">
        <f t="shared" si="323"/>
        <v>0</v>
      </c>
      <c r="AM188" s="7">
        <f>'Initial absorption'!$M188*AL188*$I188</f>
        <v>0</v>
      </c>
      <c r="AN188" s="7"/>
      <c r="AO188" s="7">
        <f t="shared" si="324"/>
        <v>0</v>
      </c>
      <c r="AP188" s="7">
        <f t="shared" si="325"/>
        <v>0</v>
      </c>
      <c r="AQ188" s="7">
        <f t="shared" si="326"/>
        <v>0</v>
      </c>
      <c r="AR188" s="7"/>
      <c r="AS188" s="7">
        <f>(1 - 'Initial absorption'!$M188)*AL188</f>
        <v>0</v>
      </c>
      <c r="AT188" s="7">
        <f t="shared" si="260"/>
        <v>0</v>
      </c>
      <c r="BD188" s="7">
        <f t="shared" si="220"/>
        <v>0</v>
      </c>
      <c r="BE188" s="7">
        <f t="shared" si="221"/>
        <v>0</v>
      </c>
      <c r="BF188" s="7">
        <f t="shared" si="327"/>
        <v>0</v>
      </c>
      <c r="BG188" s="7">
        <f t="shared" si="239"/>
        <v>0</v>
      </c>
      <c r="BH188" s="7"/>
      <c r="BI188" s="7">
        <f t="shared" si="285"/>
        <v>0</v>
      </c>
      <c r="BJ188" s="7">
        <f t="shared" si="240"/>
        <v>0</v>
      </c>
      <c r="BK188" s="7">
        <f t="shared" si="222"/>
        <v>0</v>
      </c>
      <c r="BL188" s="7">
        <f t="shared" si="241"/>
        <v>0</v>
      </c>
      <c r="BN188" s="7">
        <f t="shared" si="261"/>
        <v>0</v>
      </c>
      <c r="BO188" s="7">
        <f t="shared" si="262"/>
        <v>0</v>
      </c>
      <c r="BP188" s="7">
        <f t="shared" si="263"/>
        <v>0</v>
      </c>
      <c r="BQ188" s="7"/>
      <c r="BR188" s="7">
        <f t="shared" si="242"/>
        <v>0</v>
      </c>
      <c r="BS188" s="7">
        <f>'Initial absorption'!$G188*BR188*$E188</f>
        <v>0</v>
      </c>
      <c r="BT188" s="7">
        <f t="shared" si="264"/>
        <v>0</v>
      </c>
      <c r="BU188" s="7">
        <f>'Initial absorption'!$M188*BT188*$I188</f>
        <v>0</v>
      </c>
      <c r="BV188" s="7"/>
      <c r="BW188" s="7">
        <f t="shared" si="265"/>
        <v>0</v>
      </c>
      <c r="BX188" s="7">
        <f t="shared" si="305"/>
        <v>0</v>
      </c>
      <c r="BY188" s="7">
        <f t="shared" si="223"/>
        <v>0</v>
      </c>
      <c r="BZ188" s="7"/>
      <c r="CA188" s="7">
        <f>(1 - 'Initial absorption'!$M188)*BT188</f>
        <v>0</v>
      </c>
      <c r="CB188" s="7">
        <f t="shared" si="266"/>
        <v>0</v>
      </c>
      <c r="CL188" s="7">
        <f t="shared" si="224"/>
        <v>0</v>
      </c>
      <c r="CM188" s="7">
        <f t="shared" si="225"/>
        <v>0</v>
      </c>
      <c r="CN188" s="7">
        <f t="shared" si="328"/>
        <v>0</v>
      </c>
      <c r="CO188" s="7">
        <f t="shared" si="243"/>
        <v>0</v>
      </c>
      <c r="CP188" s="7"/>
      <c r="CQ188" s="7">
        <f t="shared" si="286"/>
        <v>0</v>
      </c>
      <c r="CR188" s="7">
        <f t="shared" si="244"/>
        <v>0</v>
      </c>
      <c r="CS188" s="7">
        <f t="shared" si="226"/>
        <v>0</v>
      </c>
      <c r="CT188" s="7">
        <f t="shared" si="245"/>
        <v>0</v>
      </c>
      <c r="CV188" s="7">
        <f t="shared" si="267"/>
        <v>0</v>
      </c>
      <c r="CW188" s="7">
        <f t="shared" si="268"/>
        <v>0</v>
      </c>
      <c r="CX188" s="7">
        <f t="shared" si="269"/>
        <v>0</v>
      </c>
      <c r="CY188" s="7"/>
      <c r="CZ188" s="7">
        <f t="shared" si="246"/>
        <v>0</v>
      </c>
      <c r="DA188" s="7">
        <f>'Initial absorption'!$G188*CZ188*$E188</f>
        <v>0</v>
      </c>
      <c r="DB188" s="7">
        <f t="shared" si="270"/>
        <v>0</v>
      </c>
      <c r="DC188" s="7">
        <f>'Initial absorption'!$M188*DB188*$I188</f>
        <v>0</v>
      </c>
      <c r="DD188" s="7"/>
      <c r="DE188" s="7">
        <f t="shared" si="271"/>
        <v>0</v>
      </c>
      <c r="DF188" s="7">
        <f t="shared" si="306"/>
        <v>0</v>
      </c>
      <c r="DG188" s="7">
        <f t="shared" si="227"/>
        <v>0</v>
      </c>
      <c r="DH188" s="7"/>
      <c r="DI188" s="7">
        <f>(1 - 'Initial absorption'!$M188)*DB188</f>
        <v>0</v>
      </c>
      <c r="DJ188" s="7">
        <f t="shared" si="272"/>
        <v>0</v>
      </c>
      <c r="DT188" s="7">
        <f t="shared" si="228"/>
        <v>0</v>
      </c>
      <c r="DU188" s="7">
        <f t="shared" si="229"/>
        <v>0</v>
      </c>
      <c r="DV188" s="7">
        <f t="shared" si="329"/>
        <v>0</v>
      </c>
      <c r="DW188" s="7">
        <f t="shared" si="247"/>
        <v>0</v>
      </c>
      <c r="DX188" s="7"/>
      <c r="DY188" s="7">
        <f t="shared" si="287"/>
        <v>0</v>
      </c>
      <c r="DZ188" s="7">
        <f t="shared" si="248"/>
        <v>0</v>
      </c>
      <c r="EA188" s="7">
        <f t="shared" si="230"/>
        <v>0</v>
      </c>
      <c r="EB188" s="7">
        <f t="shared" si="249"/>
        <v>0</v>
      </c>
      <c r="ED188" s="7">
        <f t="shared" si="273"/>
        <v>0</v>
      </c>
      <c r="EE188" s="7">
        <f t="shared" si="274"/>
        <v>0</v>
      </c>
      <c r="EF188" s="7">
        <f t="shared" si="275"/>
        <v>0</v>
      </c>
      <c r="EG188" s="7"/>
      <c r="EH188" s="7">
        <f t="shared" si="250"/>
        <v>0</v>
      </c>
      <c r="EI188" s="7">
        <f>'Initial absorption'!$G188*EH188*$E188</f>
        <v>0</v>
      </c>
      <c r="EJ188" s="7">
        <f t="shared" si="276"/>
        <v>0</v>
      </c>
      <c r="EK188" s="7">
        <f>'Initial absorption'!$M188*EJ188*$I188</f>
        <v>0</v>
      </c>
      <c r="EL188" s="7"/>
      <c r="EM188" s="7">
        <f t="shared" si="277"/>
        <v>0</v>
      </c>
      <c r="EN188" s="7">
        <f t="shared" si="307"/>
        <v>0</v>
      </c>
      <c r="EO188" s="7">
        <f t="shared" si="231"/>
        <v>0</v>
      </c>
      <c r="EP188" s="7"/>
      <c r="EQ188" s="7">
        <f>(1 - 'Initial absorption'!$M188)*EJ188</f>
        <v>0</v>
      </c>
      <c r="ER188" s="7">
        <f t="shared" si="278"/>
        <v>0</v>
      </c>
      <c r="FB188" s="7">
        <f t="shared" si="232"/>
        <v>0</v>
      </c>
      <c r="FC188" s="7">
        <f t="shared" si="233"/>
        <v>0</v>
      </c>
      <c r="FD188" s="7">
        <f t="shared" si="330"/>
        <v>0</v>
      </c>
      <c r="FE188" s="7">
        <f t="shared" si="251"/>
        <v>0</v>
      </c>
      <c r="FF188" s="7"/>
      <c r="FG188" s="7">
        <f t="shared" si="288"/>
        <v>0</v>
      </c>
      <c r="FH188" s="7">
        <f t="shared" si="252"/>
        <v>0</v>
      </c>
      <c r="FI188" s="7">
        <f t="shared" si="234"/>
        <v>0</v>
      </c>
      <c r="FJ188" s="7">
        <f t="shared" si="253"/>
        <v>0</v>
      </c>
      <c r="FL188" s="7">
        <f t="shared" si="279"/>
        <v>0</v>
      </c>
      <c r="FM188" s="7">
        <f t="shared" si="280"/>
        <v>0</v>
      </c>
      <c r="FN188" s="7">
        <f t="shared" si="281"/>
        <v>0</v>
      </c>
      <c r="FO188" s="7"/>
      <c r="FP188" s="7">
        <f t="shared" si="254"/>
        <v>0</v>
      </c>
      <c r="FQ188" s="7">
        <f>'Initial absorption'!$G188*FP188*$E188</f>
        <v>0</v>
      </c>
      <c r="FR188" s="7">
        <f t="shared" si="282"/>
        <v>0</v>
      </c>
      <c r="FS188" s="7">
        <f>'Initial absorption'!$M188*FR188*$I188</f>
        <v>0</v>
      </c>
      <c r="FT188" s="7"/>
      <c r="FU188" s="7">
        <f t="shared" si="283"/>
        <v>0</v>
      </c>
      <c r="FV188" s="7">
        <f t="shared" si="308"/>
        <v>0</v>
      </c>
      <c r="FW188" s="7">
        <f t="shared" si="235"/>
        <v>0</v>
      </c>
      <c r="FX188" s="7"/>
      <c r="FY188" s="7">
        <f>(1 - 'Initial absorption'!$M188)*FR188</f>
        <v>0</v>
      </c>
      <c r="FZ188" s="7">
        <f t="shared" si="284"/>
        <v>0</v>
      </c>
    </row>
    <row r="189" spans="3:182" x14ac:dyDescent="0.25">
      <c r="C189">
        <v>1215</v>
      </c>
      <c r="D189">
        <f>'Input spectra'!B189</f>
        <v>0</v>
      </c>
      <c r="E189">
        <f>'Initial absorption'!I189</f>
        <v>0</v>
      </c>
      <c r="F189">
        <f>'Input spectra'!C189</f>
        <v>0</v>
      </c>
      <c r="G189">
        <f t="shared" si="309"/>
        <v>0</v>
      </c>
      <c r="H189">
        <f>'Input spectra'!D189</f>
        <v>0</v>
      </c>
      <c r="I189">
        <f>'Initial absorption'!O189</f>
        <v>0</v>
      </c>
      <c r="J189">
        <f>'Input spectra'!E189</f>
        <v>0</v>
      </c>
      <c r="K189">
        <f t="shared" si="310"/>
        <v>0</v>
      </c>
      <c r="M189">
        <f>'Reaching edge prob after ems 1'!$EZ190</f>
        <v>0.88621814887254968</v>
      </c>
      <c r="N189">
        <f>'Reaching edge prob after ems 2'!$EZ190</f>
        <v>0.88621814887254968</v>
      </c>
      <c r="O189">
        <f>1-EXP(-'Reaching edge prob after ems 1'!FC190*_k_in_ec_correction*($D189*_c1+'Input spectra'!S189))</f>
        <v>1.1552819636578171E-2</v>
      </c>
      <c r="P189">
        <f>1-EXP(-(_t-'Reaching edge prob after ems 1'!FC190)*_k_in_ec_correction*($D189*_c1+'Input spectra'!S189))</f>
        <v>1.1675130614260509E-2</v>
      </c>
      <c r="Q189">
        <f>1-EXP(-'Reaching edge prob after ems 2'!FC190*_k_in_ec_correction*($H189*_c2+'Input spectra'!S189))</f>
        <v>1.1552819636578171E-2</v>
      </c>
      <c r="R189">
        <f>1-EXP(-(_t-'Reaching edge prob after ems 2'!FC190)*_k_in_ec_correction*($H189*_c2+'Input spectra'!S189))</f>
        <v>1.1675130614260509E-2</v>
      </c>
      <c r="V189" s="7">
        <f t="shared" si="311"/>
        <v>0</v>
      </c>
      <c r="W189" s="7">
        <f t="shared" si="312"/>
        <v>0</v>
      </c>
      <c r="X189" s="7">
        <f t="shared" si="313"/>
        <v>0</v>
      </c>
      <c r="Y189" s="7">
        <f t="shared" si="314"/>
        <v>0</v>
      </c>
      <c r="Z189" s="7"/>
      <c r="AA189" s="7">
        <f t="shared" si="315"/>
        <v>0</v>
      </c>
      <c r="AB189" s="7">
        <f t="shared" si="316"/>
        <v>0</v>
      </c>
      <c r="AC189" s="7">
        <f t="shared" si="317"/>
        <v>0</v>
      </c>
      <c r="AD189" s="7">
        <f t="shared" si="318"/>
        <v>0</v>
      </c>
      <c r="AF189" s="7">
        <f t="shared" si="319"/>
        <v>0</v>
      </c>
      <c r="AG189" s="7">
        <f t="shared" si="320"/>
        <v>0</v>
      </c>
      <c r="AH189" s="7">
        <f t="shared" si="321"/>
        <v>0</v>
      </c>
      <c r="AI189" s="7"/>
      <c r="AJ189" s="7">
        <f t="shared" si="322"/>
        <v>0</v>
      </c>
      <c r="AK189" s="7">
        <f>'Initial absorption'!$G189*AJ189*$E189</f>
        <v>0</v>
      </c>
      <c r="AL189" s="7">
        <f t="shared" si="323"/>
        <v>0</v>
      </c>
      <c r="AM189" s="7">
        <f>'Initial absorption'!$M189*AL189*$I189</f>
        <v>0</v>
      </c>
      <c r="AN189" s="7"/>
      <c r="AO189" s="7">
        <f t="shared" si="324"/>
        <v>0</v>
      </c>
      <c r="AP189" s="7">
        <f t="shared" si="325"/>
        <v>0</v>
      </c>
      <c r="AQ189" s="7">
        <f t="shared" si="326"/>
        <v>0</v>
      </c>
      <c r="AR189" s="7"/>
      <c r="AS189" s="7">
        <f>(1 - 'Initial absorption'!$M189)*AL189</f>
        <v>0</v>
      </c>
      <c r="AT189" s="7">
        <f t="shared" si="260"/>
        <v>0</v>
      </c>
      <c r="BD189" s="7">
        <f t="shared" si="220"/>
        <v>0</v>
      </c>
      <c r="BE189" s="7">
        <f t="shared" si="221"/>
        <v>0</v>
      </c>
      <c r="BF189" s="7">
        <f t="shared" si="327"/>
        <v>0</v>
      </c>
      <c r="BG189" s="7">
        <f t="shared" si="239"/>
        <v>0</v>
      </c>
      <c r="BH189" s="7"/>
      <c r="BI189" s="7">
        <f t="shared" si="285"/>
        <v>0</v>
      </c>
      <c r="BJ189" s="7">
        <f t="shared" si="240"/>
        <v>0</v>
      </c>
      <c r="BK189" s="7">
        <f t="shared" si="222"/>
        <v>0</v>
      </c>
      <c r="BL189" s="7">
        <f t="shared" si="241"/>
        <v>0</v>
      </c>
      <c r="BN189" s="7">
        <f t="shared" si="261"/>
        <v>0</v>
      </c>
      <c r="BO189" s="7">
        <f t="shared" si="262"/>
        <v>0</v>
      </c>
      <c r="BP189" s="7">
        <f t="shared" si="263"/>
        <v>0</v>
      </c>
      <c r="BQ189" s="7"/>
      <c r="BR189" s="7">
        <f t="shared" si="242"/>
        <v>0</v>
      </c>
      <c r="BS189" s="7">
        <f>'Initial absorption'!$G189*BR189*$E189</f>
        <v>0</v>
      </c>
      <c r="BT189" s="7">
        <f t="shared" si="264"/>
        <v>0</v>
      </c>
      <c r="BU189" s="7">
        <f>'Initial absorption'!$M189*BT189*$I189</f>
        <v>0</v>
      </c>
      <c r="BV189" s="7"/>
      <c r="BW189" s="7">
        <f t="shared" si="265"/>
        <v>0</v>
      </c>
      <c r="BX189" s="7">
        <f t="shared" si="305"/>
        <v>0</v>
      </c>
      <c r="BY189" s="7">
        <f t="shared" si="223"/>
        <v>0</v>
      </c>
      <c r="BZ189" s="7"/>
      <c r="CA189" s="7">
        <f>(1 - 'Initial absorption'!$M189)*BT189</f>
        <v>0</v>
      </c>
      <c r="CB189" s="7">
        <f t="shared" si="266"/>
        <v>0</v>
      </c>
      <c r="CL189" s="7">
        <f t="shared" si="224"/>
        <v>0</v>
      </c>
      <c r="CM189" s="7">
        <f t="shared" si="225"/>
        <v>0</v>
      </c>
      <c r="CN189" s="7">
        <f t="shared" si="328"/>
        <v>0</v>
      </c>
      <c r="CO189" s="7">
        <f t="shared" si="243"/>
        <v>0</v>
      </c>
      <c r="CP189" s="7"/>
      <c r="CQ189" s="7">
        <f t="shared" si="286"/>
        <v>0</v>
      </c>
      <c r="CR189" s="7">
        <f t="shared" si="244"/>
        <v>0</v>
      </c>
      <c r="CS189" s="7">
        <f t="shared" si="226"/>
        <v>0</v>
      </c>
      <c r="CT189" s="7">
        <f t="shared" si="245"/>
        <v>0</v>
      </c>
      <c r="CV189" s="7">
        <f t="shared" si="267"/>
        <v>0</v>
      </c>
      <c r="CW189" s="7">
        <f t="shared" si="268"/>
        <v>0</v>
      </c>
      <c r="CX189" s="7">
        <f t="shared" si="269"/>
        <v>0</v>
      </c>
      <c r="CY189" s="7"/>
      <c r="CZ189" s="7">
        <f t="shared" si="246"/>
        <v>0</v>
      </c>
      <c r="DA189" s="7">
        <f>'Initial absorption'!$G189*CZ189*$E189</f>
        <v>0</v>
      </c>
      <c r="DB189" s="7">
        <f t="shared" si="270"/>
        <v>0</v>
      </c>
      <c r="DC189" s="7">
        <f>'Initial absorption'!$M189*DB189*$I189</f>
        <v>0</v>
      </c>
      <c r="DD189" s="7"/>
      <c r="DE189" s="7">
        <f t="shared" si="271"/>
        <v>0</v>
      </c>
      <c r="DF189" s="7">
        <f t="shared" si="306"/>
        <v>0</v>
      </c>
      <c r="DG189" s="7">
        <f t="shared" si="227"/>
        <v>0</v>
      </c>
      <c r="DH189" s="7"/>
      <c r="DI189" s="7">
        <f>(1 - 'Initial absorption'!$M189)*DB189</f>
        <v>0</v>
      </c>
      <c r="DJ189" s="7">
        <f t="shared" si="272"/>
        <v>0</v>
      </c>
      <c r="DT189" s="7">
        <f t="shared" si="228"/>
        <v>0</v>
      </c>
      <c r="DU189" s="7">
        <f t="shared" si="229"/>
        <v>0</v>
      </c>
      <c r="DV189" s="7">
        <f t="shared" si="329"/>
        <v>0</v>
      </c>
      <c r="DW189" s="7">
        <f t="shared" si="247"/>
        <v>0</v>
      </c>
      <c r="DX189" s="7"/>
      <c r="DY189" s="7">
        <f t="shared" si="287"/>
        <v>0</v>
      </c>
      <c r="DZ189" s="7">
        <f t="shared" si="248"/>
        <v>0</v>
      </c>
      <c r="EA189" s="7">
        <f t="shared" si="230"/>
        <v>0</v>
      </c>
      <c r="EB189" s="7">
        <f t="shared" si="249"/>
        <v>0</v>
      </c>
      <c r="ED189" s="7">
        <f t="shared" si="273"/>
        <v>0</v>
      </c>
      <c r="EE189" s="7">
        <f t="shared" si="274"/>
        <v>0</v>
      </c>
      <c r="EF189" s="7">
        <f t="shared" si="275"/>
        <v>0</v>
      </c>
      <c r="EG189" s="7"/>
      <c r="EH189" s="7">
        <f t="shared" si="250"/>
        <v>0</v>
      </c>
      <c r="EI189" s="7">
        <f>'Initial absorption'!$G189*EH189*$E189</f>
        <v>0</v>
      </c>
      <c r="EJ189" s="7">
        <f t="shared" si="276"/>
        <v>0</v>
      </c>
      <c r="EK189" s="7">
        <f>'Initial absorption'!$M189*EJ189*$I189</f>
        <v>0</v>
      </c>
      <c r="EL189" s="7"/>
      <c r="EM189" s="7">
        <f t="shared" si="277"/>
        <v>0</v>
      </c>
      <c r="EN189" s="7">
        <f t="shared" si="307"/>
        <v>0</v>
      </c>
      <c r="EO189" s="7">
        <f t="shared" si="231"/>
        <v>0</v>
      </c>
      <c r="EP189" s="7"/>
      <c r="EQ189" s="7">
        <f>(1 - 'Initial absorption'!$M189)*EJ189</f>
        <v>0</v>
      </c>
      <c r="ER189" s="7">
        <f t="shared" si="278"/>
        <v>0</v>
      </c>
      <c r="FB189" s="7">
        <f t="shared" si="232"/>
        <v>0</v>
      </c>
      <c r="FC189" s="7">
        <f t="shared" si="233"/>
        <v>0</v>
      </c>
      <c r="FD189" s="7">
        <f t="shared" si="330"/>
        <v>0</v>
      </c>
      <c r="FE189" s="7">
        <f t="shared" si="251"/>
        <v>0</v>
      </c>
      <c r="FF189" s="7"/>
      <c r="FG189" s="7">
        <f t="shared" si="288"/>
        <v>0</v>
      </c>
      <c r="FH189" s="7">
        <f t="shared" si="252"/>
        <v>0</v>
      </c>
      <c r="FI189" s="7">
        <f t="shared" si="234"/>
        <v>0</v>
      </c>
      <c r="FJ189" s="7">
        <f t="shared" si="253"/>
        <v>0</v>
      </c>
      <c r="FL189" s="7">
        <f t="shared" si="279"/>
        <v>0</v>
      </c>
      <c r="FM189" s="7">
        <f t="shared" si="280"/>
        <v>0</v>
      </c>
      <c r="FN189" s="7">
        <f t="shared" si="281"/>
        <v>0</v>
      </c>
      <c r="FO189" s="7"/>
      <c r="FP189" s="7">
        <f t="shared" si="254"/>
        <v>0</v>
      </c>
      <c r="FQ189" s="7">
        <f>'Initial absorption'!$G189*FP189*$E189</f>
        <v>0</v>
      </c>
      <c r="FR189" s="7">
        <f t="shared" si="282"/>
        <v>0</v>
      </c>
      <c r="FS189" s="7">
        <f>'Initial absorption'!$M189*FR189*$I189</f>
        <v>0</v>
      </c>
      <c r="FT189" s="7"/>
      <c r="FU189" s="7">
        <f t="shared" si="283"/>
        <v>0</v>
      </c>
      <c r="FV189" s="7">
        <f t="shared" si="308"/>
        <v>0</v>
      </c>
      <c r="FW189" s="7">
        <f t="shared" si="235"/>
        <v>0</v>
      </c>
      <c r="FX189" s="7"/>
      <c r="FY189" s="7">
        <f>(1 - 'Initial absorption'!$M189)*FR189</f>
        <v>0</v>
      </c>
      <c r="FZ189" s="7">
        <f t="shared" si="284"/>
        <v>0</v>
      </c>
    </row>
    <row r="190" spans="3:182" x14ac:dyDescent="0.25">
      <c r="C190">
        <v>1220</v>
      </c>
      <c r="D190">
        <f>'Input spectra'!B190</f>
        <v>0</v>
      </c>
      <c r="E190">
        <f>'Initial absorption'!I190</f>
        <v>0</v>
      </c>
      <c r="F190">
        <f>'Input spectra'!C190</f>
        <v>0</v>
      </c>
      <c r="G190">
        <f t="shared" si="309"/>
        <v>0</v>
      </c>
      <c r="H190">
        <f>'Input spectra'!D190</f>
        <v>0</v>
      </c>
      <c r="I190">
        <f>'Initial absorption'!O190</f>
        <v>0</v>
      </c>
      <c r="J190">
        <f>'Input spectra'!E190</f>
        <v>0</v>
      </c>
      <c r="K190">
        <f t="shared" si="310"/>
        <v>0</v>
      </c>
      <c r="M190">
        <f>'Reaching edge prob after ems 1'!$EZ191</f>
        <v>0.886346582830982</v>
      </c>
      <c r="N190">
        <f>'Reaching edge prob after ems 2'!$EZ191</f>
        <v>0.886346582830982</v>
      </c>
      <c r="O190">
        <f>1-EXP(-'Reaching edge prob after ems 1'!FC191*_k_in_ec_correction*($D190*_c1+'Input spectra'!S190))</f>
        <v>1.1538659722347022E-2</v>
      </c>
      <c r="P190">
        <f>1-EXP(-(_t-'Reaching edge prob after ems 1'!FC191)*_k_in_ec_correction*($D190*_c1+'Input spectra'!S190))</f>
        <v>1.1660669476005081E-2</v>
      </c>
      <c r="Q190">
        <f>1-EXP(-'Reaching edge prob after ems 2'!FC191*_k_in_ec_correction*($H190*_c2+'Input spectra'!S190))</f>
        <v>1.1538659722347022E-2</v>
      </c>
      <c r="R190">
        <f>1-EXP(-(_t-'Reaching edge prob after ems 2'!FC191)*_k_in_ec_correction*($H190*_c2+'Input spectra'!S190))</f>
        <v>1.1660669476005081E-2</v>
      </c>
      <c r="V190" s="7">
        <f t="shared" si="311"/>
        <v>0</v>
      </c>
      <c r="W190" s="7">
        <f t="shared" si="312"/>
        <v>0</v>
      </c>
      <c r="X190" s="7">
        <f t="shared" si="313"/>
        <v>0</v>
      </c>
      <c r="Y190" s="7">
        <f t="shared" si="314"/>
        <v>0</v>
      </c>
      <c r="Z190" s="7"/>
      <c r="AA190" s="7">
        <f t="shared" si="315"/>
        <v>0</v>
      </c>
      <c r="AB190" s="7">
        <f t="shared" si="316"/>
        <v>0</v>
      </c>
      <c r="AC190" s="7">
        <f t="shared" si="317"/>
        <v>0</v>
      </c>
      <c r="AD190" s="7">
        <f t="shared" si="318"/>
        <v>0</v>
      </c>
      <c r="AF190" s="7">
        <f t="shared" si="319"/>
        <v>0</v>
      </c>
      <c r="AG190" s="7">
        <f t="shared" si="320"/>
        <v>0</v>
      </c>
      <c r="AH190" s="7">
        <f t="shared" si="321"/>
        <v>0</v>
      </c>
      <c r="AI190" s="7"/>
      <c r="AJ190" s="7">
        <f t="shared" si="322"/>
        <v>0</v>
      </c>
      <c r="AK190" s="7">
        <f>'Initial absorption'!$G190*AJ190*$E190</f>
        <v>0</v>
      </c>
      <c r="AL190" s="7">
        <f t="shared" si="323"/>
        <v>0</v>
      </c>
      <c r="AM190" s="7">
        <f>'Initial absorption'!$M190*AL190*$I190</f>
        <v>0</v>
      </c>
      <c r="AN190" s="7"/>
      <c r="AO190" s="7">
        <f t="shared" si="324"/>
        <v>0</v>
      </c>
      <c r="AP190" s="7">
        <f t="shared" si="325"/>
        <v>0</v>
      </c>
      <c r="AQ190" s="7">
        <f t="shared" si="326"/>
        <v>0</v>
      </c>
      <c r="AR190" s="7"/>
      <c r="AS190" s="7">
        <f>(1 - 'Initial absorption'!$M190)*AL190</f>
        <v>0</v>
      </c>
      <c r="AT190" s="7">
        <f t="shared" si="260"/>
        <v>0</v>
      </c>
      <c r="BD190" s="7">
        <f t="shared" si="220"/>
        <v>0</v>
      </c>
      <c r="BE190" s="7">
        <f t="shared" si="221"/>
        <v>0</v>
      </c>
      <c r="BF190" s="7">
        <f t="shared" si="327"/>
        <v>0</v>
      </c>
      <c r="BG190" s="7">
        <f t="shared" si="239"/>
        <v>0</v>
      </c>
      <c r="BH190" s="7"/>
      <c r="BI190" s="7">
        <f t="shared" si="285"/>
        <v>0</v>
      </c>
      <c r="BJ190" s="7">
        <f t="shared" si="240"/>
        <v>0</v>
      </c>
      <c r="BK190" s="7">
        <f t="shared" si="222"/>
        <v>0</v>
      </c>
      <c r="BL190" s="7">
        <f t="shared" si="241"/>
        <v>0</v>
      </c>
      <c r="BN190" s="7">
        <f t="shared" si="261"/>
        <v>0</v>
      </c>
      <c r="BO190" s="7">
        <f t="shared" si="262"/>
        <v>0</v>
      </c>
      <c r="BP190" s="7">
        <f t="shared" si="263"/>
        <v>0</v>
      </c>
      <c r="BQ190" s="7"/>
      <c r="BR190" s="7">
        <f t="shared" si="242"/>
        <v>0</v>
      </c>
      <c r="BS190" s="7">
        <f>'Initial absorption'!$G190*BR190*$E190</f>
        <v>0</v>
      </c>
      <c r="BT190" s="7">
        <f t="shared" si="264"/>
        <v>0</v>
      </c>
      <c r="BU190" s="7">
        <f>'Initial absorption'!$M190*BT190*$I190</f>
        <v>0</v>
      </c>
      <c r="BV190" s="7"/>
      <c r="BW190" s="7">
        <f t="shared" si="265"/>
        <v>0</v>
      </c>
      <c r="BX190" s="7">
        <f t="shared" si="305"/>
        <v>0</v>
      </c>
      <c r="BY190" s="7">
        <f t="shared" si="223"/>
        <v>0</v>
      </c>
      <c r="BZ190" s="7"/>
      <c r="CA190" s="7">
        <f>(1 - 'Initial absorption'!$M190)*BT190</f>
        <v>0</v>
      </c>
      <c r="CB190" s="7">
        <f t="shared" si="266"/>
        <v>0</v>
      </c>
      <c r="CL190" s="7">
        <f t="shared" si="224"/>
        <v>0</v>
      </c>
      <c r="CM190" s="7">
        <f t="shared" si="225"/>
        <v>0</v>
      </c>
      <c r="CN190" s="7">
        <f t="shared" si="328"/>
        <v>0</v>
      </c>
      <c r="CO190" s="7">
        <f t="shared" si="243"/>
        <v>0</v>
      </c>
      <c r="CP190" s="7"/>
      <c r="CQ190" s="7">
        <f t="shared" si="286"/>
        <v>0</v>
      </c>
      <c r="CR190" s="7">
        <f t="shared" si="244"/>
        <v>0</v>
      </c>
      <c r="CS190" s="7">
        <f t="shared" si="226"/>
        <v>0</v>
      </c>
      <c r="CT190" s="7">
        <f t="shared" si="245"/>
        <v>0</v>
      </c>
      <c r="CV190" s="7">
        <f t="shared" si="267"/>
        <v>0</v>
      </c>
      <c r="CW190" s="7">
        <f t="shared" si="268"/>
        <v>0</v>
      </c>
      <c r="CX190" s="7">
        <f t="shared" si="269"/>
        <v>0</v>
      </c>
      <c r="CY190" s="7"/>
      <c r="CZ190" s="7">
        <f t="shared" si="246"/>
        <v>0</v>
      </c>
      <c r="DA190" s="7">
        <f>'Initial absorption'!$G190*CZ190*$E190</f>
        <v>0</v>
      </c>
      <c r="DB190" s="7">
        <f t="shared" si="270"/>
        <v>0</v>
      </c>
      <c r="DC190" s="7">
        <f>'Initial absorption'!$M190*DB190*$I190</f>
        <v>0</v>
      </c>
      <c r="DD190" s="7"/>
      <c r="DE190" s="7">
        <f t="shared" si="271"/>
        <v>0</v>
      </c>
      <c r="DF190" s="7">
        <f t="shared" si="306"/>
        <v>0</v>
      </c>
      <c r="DG190" s="7">
        <f t="shared" si="227"/>
        <v>0</v>
      </c>
      <c r="DH190" s="7"/>
      <c r="DI190" s="7">
        <f>(1 - 'Initial absorption'!$M190)*DB190</f>
        <v>0</v>
      </c>
      <c r="DJ190" s="7">
        <f t="shared" si="272"/>
        <v>0</v>
      </c>
      <c r="DT190" s="7">
        <f t="shared" si="228"/>
        <v>0</v>
      </c>
      <c r="DU190" s="7">
        <f t="shared" si="229"/>
        <v>0</v>
      </c>
      <c r="DV190" s="7">
        <f t="shared" si="329"/>
        <v>0</v>
      </c>
      <c r="DW190" s="7">
        <f t="shared" si="247"/>
        <v>0</v>
      </c>
      <c r="DX190" s="7"/>
      <c r="DY190" s="7">
        <f t="shared" si="287"/>
        <v>0</v>
      </c>
      <c r="DZ190" s="7">
        <f t="shared" si="248"/>
        <v>0</v>
      </c>
      <c r="EA190" s="7">
        <f t="shared" si="230"/>
        <v>0</v>
      </c>
      <c r="EB190" s="7">
        <f t="shared" si="249"/>
        <v>0</v>
      </c>
      <c r="ED190" s="7">
        <f t="shared" si="273"/>
        <v>0</v>
      </c>
      <c r="EE190" s="7">
        <f t="shared" si="274"/>
        <v>0</v>
      </c>
      <c r="EF190" s="7">
        <f t="shared" si="275"/>
        <v>0</v>
      </c>
      <c r="EG190" s="7"/>
      <c r="EH190" s="7">
        <f t="shared" si="250"/>
        <v>0</v>
      </c>
      <c r="EI190" s="7">
        <f>'Initial absorption'!$G190*EH190*$E190</f>
        <v>0</v>
      </c>
      <c r="EJ190" s="7">
        <f t="shared" si="276"/>
        <v>0</v>
      </c>
      <c r="EK190" s="7">
        <f>'Initial absorption'!$M190*EJ190*$I190</f>
        <v>0</v>
      </c>
      <c r="EL190" s="7"/>
      <c r="EM190" s="7">
        <f t="shared" si="277"/>
        <v>0</v>
      </c>
      <c r="EN190" s="7">
        <f t="shared" si="307"/>
        <v>0</v>
      </c>
      <c r="EO190" s="7">
        <f t="shared" si="231"/>
        <v>0</v>
      </c>
      <c r="EP190" s="7"/>
      <c r="EQ190" s="7">
        <f>(1 - 'Initial absorption'!$M190)*EJ190</f>
        <v>0</v>
      </c>
      <c r="ER190" s="7">
        <f t="shared" si="278"/>
        <v>0</v>
      </c>
      <c r="FB190" s="7">
        <f t="shared" si="232"/>
        <v>0</v>
      </c>
      <c r="FC190" s="7">
        <f t="shared" si="233"/>
        <v>0</v>
      </c>
      <c r="FD190" s="7">
        <f t="shared" si="330"/>
        <v>0</v>
      </c>
      <c r="FE190" s="7">
        <f t="shared" si="251"/>
        <v>0</v>
      </c>
      <c r="FF190" s="7"/>
      <c r="FG190" s="7">
        <f t="shared" si="288"/>
        <v>0</v>
      </c>
      <c r="FH190" s="7">
        <f t="shared" si="252"/>
        <v>0</v>
      </c>
      <c r="FI190" s="7">
        <f t="shared" si="234"/>
        <v>0</v>
      </c>
      <c r="FJ190" s="7">
        <f t="shared" si="253"/>
        <v>0</v>
      </c>
      <c r="FL190" s="7">
        <f t="shared" si="279"/>
        <v>0</v>
      </c>
      <c r="FM190" s="7">
        <f t="shared" si="280"/>
        <v>0</v>
      </c>
      <c r="FN190" s="7">
        <f t="shared" si="281"/>
        <v>0</v>
      </c>
      <c r="FO190" s="7"/>
      <c r="FP190" s="7">
        <f t="shared" si="254"/>
        <v>0</v>
      </c>
      <c r="FQ190" s="7">
        <f>'Initial absorption'!$G190*FP190*$E190</f>
        <v>0</v>
      </c>
      <c r="FR190" s="7">
        <f t="shared" si="282"/>
        <v>0</v>
      </c>
      <c r="FS190" s="7">
        <f>'Initial absorption'!$M190*FR190*$I190</f>
        <v>0</v>
      </c>
      <c r="FT190" s="7"/>
      <c r="FU190" s="7">
        <f t="shared" si="283"/>
        <v>0</v>
      </c>
      <c r="FV190" s="7">
        <f t="shared" si="308"/>
        <v>0</v>
      </c>
      <c r="FW190" s="7">
        <f t="shared" si="235"/>
        <v>0</v>
      </c>
      <c r="FX190" s="7"/>
      <c r="FY190" s="7">
        <f>(1 - 'Initial absorption'!$M190)*FR190</f>
        <v>0</v>
      </c>
      <c r="FZ190" s="7">
        <f t="shared" si="284"/>
        <v>0</v>
      </c>
    </row>
    <row r="191" spans="3:182" x14ac:dyDescent="0.25">
      <c r="C191">
        <v>1225</v>
      </c>
      <c r="D191">
        <f>'Input spectra'!B191</f>
        <v>0</v>
      </c>
      <c r="E191">
        <f>'Initial absorption'!I191</f>
        <v>0</v>
      </c>
      <c r="F191">
        <f>'Input spectra'!C191</f>
        <v>0</v>
      </c>
      <c r="G191">
        <f t="shared" si="309"/>
        <v>0</v>
      </c>
      <c r="H191">
        <f>'Input spectra'!D191</f>
        <v>0</v>
      </c>
      <c r="I191">
        <f>'Initial absorption'!O191</f>
        <v>0</v>
      </c>
      <c r="J191">
        <f>'Input spectra'!E191</f>
        <v>0</v>
      </c>
      <c r="K191">
        <f t="shared" si="310"/>
        <v>0</v>
      </c>
      <c r="M191">
        <f>'Reaching edge prob after ems 1'!$EZ192</f>
        <v>0.88647504570369318</v>
      </c>
      <c r="N191">
        <f>'Reaching edge prob after ems 2'!$EZ192</f>
        <v>0.88647504570369318</v>
      </c>
      <c r="O191">
        <f>1-EXP(-'Reaching edge prob after ems 1'!FC192*_k_in_ec_correction*($D191*_c1+'Input spectra'!S191))</f>
        <v>1.1524499417386869E-2</v>
      </c>
      <c r="P191">
        <f>1-EXP(-(_t-'Reaching edge prob after ems 1'!FC192)*_k_in_ec_correction*($D191*_c1+'Input spectra'!S191))</f>
        <v>1.1646208314014084E-2</v>
      </c>
      <c r="Q191">
        <f>1-EXP(-'Reaching edge prob after ems 2'!FC192*_k_in_ec_correction*($H191*_c2+'Input spectra'!S191))</f>
        <v>1.1524499417386869E-2</v>
      </c>
      <c r="R191">
        <f>1-EXP(-(_t-'Reaching edge prob after ems 2'!FC192)*_k_in_ec_correction*($H191*_c2+'Input spectra'!S191))</f>
        <v>1.1646208314014084E-2</v>
      </c>
      <c r="V191" s="7">
        <f t="shared" si="311"/>
        <v>0</v>
      </c>
      <c r="W191" s="7">
        <f t="shared" si="312"/>
        <v>0</v>
      </c>
      <c r="X191" s="7">
        <f t="shared" si="313"/>
        <v>0</v>
      </c>
      <c r="Y191" s="7">
        <f t="shared" si="314"/>
        <v>0</v>
      </c>
      <c r="Z191" s="7"/>
      <c r="AA191" s="7">
        <f t="shared" si="315"/>
        <v>0</v>
      </c>
      <c r="AB191" s="7">
        <f t="shared" si="316"/>
        <v>0</v>
      </c>
      <c r="AC191" s="7">
        <f t="shared" si="317"/>
        <v>0</v>
      </c>
      <c r="AD191" s="7">
        <f t="shared" si="318"/>
        <v>0</v>
      </c>
      <c r="AF191" s="7">
        <f t="shared" si="319"/>
        <v>0</v>
      </c>
      <c r="AG191" s="7">
        <f t="shared" si="320"/>
        <v>0</v>
      </c>
      <c r="AH191" s="7">
        <f t="shared" si="321"/>
        <v>0</v>
      </c>
      <c r="AI191" s="7"/>
      <c r="AJ191" s="7">
        <f t="shared" si="322"/>
        <v>0</v>
      </c>
      <c r="AK191" s="7">
        <f>'Initial absorption'!$G191*AJ191*$E191</f>
        <v>0</v>
      </c>
      <c r="AL191" s="7">
        <f t="shared" si="323"/>
        <v>0</v>
      </c>
      <c r="AM191" s="7">
        <f>'Initial absorption'!$M191*AL191*$I191</f>
        <v>0</v>
      </c>
      <c r="AN191" s="7"/>
      <c r="AO191" s="7">
        <f t="shared" si="324"/>
        <v>0</v>
      </c>
      <c r="AP191" s="7">
        <f t="shared" si="325"/>
        <v>0</v>
      </c>
      <c r="AQ191" s="7">
        <f t="shared" si="326"/>
        <v>0</v>
      </c>
      <c r="AR191" s="7"/>
      <c r="AS191" s="7">
        <f>(1 - 'Initial absorption'!$M191)*AL191</f>
        <v>0</v>
      </c>
      <c r="AT191" s="7">
        <f t="shared" si="260"/>
        <v>0</v>
      </c>
      <c r="BD191" s="7">
        <f t="shared" si="220"/>
        <v>0</v>
      </c>
      <c r="BE191" s="7">
        <f t="shared" si="221"/>
        <v>0</v>
      </c>
      <c r="BF191" s="7">
        <f t="shared" si="327"/>
        <v>0</v>
      </c>
      <c r="BG191" s="7">
        <f t="shared" si="239"/>
        <v>0</v>
      </c>
      <c r="BH191" s="7"/>
      <c r="BI191" s="7">
        <f t="shared" si="285"/>
        <v>0</v>
      </c>
      <c r="BJ191" s="7">
        <f t="shared" si="240"/>
        <v>0</v>
      </c>
      <c r="BK191" s="7">
        <f t="shared" si="222"/>
        <v>0</v>
      </c>
      <c r="BL191" s="7">
        <f t="shared" si="241"/>
        <v>0</v>
      </c>
      <c r="BN191" s="7">
        <f t="shared" si="261"/>
        <v>0</v>
      </c>
      <c r="BO191" s="7">
        <f t="shared" si="262"/>
        <v>0</v>
      </c>
      <c r="BP191" s="7">
        <f t="shared" si="263"/>
        <v>0</v>
      </c>
      <c r="BQ191" s="7"/>
      <c r="BR191" s="7">
        <f t="shared" si="242"/>
        <v>0</v>
      </c>
      <c r="BS191" s="7">
        <f>'Initial absorption'!$G191*BR191*$E191</f>
        <v>0</v>
      </c>
      <c r="BT191" s="7">
        <f t="shared" si="264"/>
        <v>0</v>
      </c>
      <c r="BU191" s="7">
        <f>'Initial absorption'!$M191*BT191*$I191</f>
        <v>0</v>
      </c>
      <c r="BV191" s="7"/>
      <c r="BW191" s="7">
        <f t="shared" si="265"/>
        <v>0</v>
      </c>
      <c r="BX191" s="7">
        <f t="shared" si="305"/>
        <v>0</v>
      </c>
      <c r="BY191" s="7">
        <f t="shared" si="223"/>
        <v>0</v>
      </c>
      <c r="BZ191" s="7"/>
      <c r="CA191" s="7">
        <f>(1 - 'Initial absorption'!$M191)*BT191</f>
        <v>0</v>
      </c>
      <c r="CB191" s="7">
        <f t="shared" si="266"/>
        <v>0</v>
      </c>
      <c r="CL191" s="7">
        <f t="shared" si="224"/>
        <v>0</v>
      </c>
      <c r="CM191" s="7">
        <f t="shared" si="225"/>
        <v>0</v>
      </c>
      <c r="CN191" s="7">
        <f t="shared" si="328"/>
        <v>0</v>
      </c>
      <c r="CO191" s="7">
        <f t="shared" si="243"/>
        <v>0</v>
      </c>
      <c r="CP191" s="7"/>
      <c r="CQ191" s="7">
        <f t="shared" si="286"/>
        <v>0</v>
      </c>
      <c r="CR191" s="7">
        <f t="shared" si="244"/>
        <v>0</v>
      </c>
      <c r="CS191" s="7">
        <f t="shared" si="226"/>
        <v>0</v>
      </c>
      <c r="CT191" s="7">
        <f t="shared" si="245"/>
        <v>0</v>
      </c>
      <c r="CV191" s="7">
        <f t="shared" si="267"/>
        <v>0</v>
      </c>
      <c r="CW191" s="7">
        <f t="shared" si="268"/>
        <v>0</v>
      </c>
      <c r="CX191" s="7">
        <f t="shared" si="269"/>
        <v>0</v>
      </c>
      <c r="CY191" s="7"/>
      <c r="CZ191" s="7">
        <f t="shared" si="246"/>
        <v>0</v>
      </c>
      <c r="DA191" s="7">
        <f>'Initial absorption'!$G191*CZ191*$E191</f>
        <v>0</v>
      </c>
      <c r="DB191" s="7">
        <f t="shared" si="270"/>
        <v>0</v>
      </c>
      <c r="DC191" s="7">
        <f>'Initial absorption'!$M191*DB191*$I191</f>
        <v>0</v>
      </c>
      <c r="DD191" s="7"/>
      <c r="DE191" s="7">
        <f t="shared" si="271"/>
        <v>0</v>
      </c>
      <c r="DF191" s="7">
        <f t="shared" si="306"/>
        <v>0</v>
      </c>
      <c r="DG191" s="7">
        <f t="shared" si="227"/>
        <v>0</v>
      </c>
      <c r="DH191" s="7"/>
      <c r="DI191" s="7">
        <f>(1 - 'Initial absorption'!$M191)*DB191</f>
        <v>0</v>
      </c>
      <c r="DJ191" s="7">
        <f t="shared" si="272"/>
        <v>0</v>
      </c>
      <c r="DT191" s="7">
        <f t="shared" si="228"/>
        <v>0</v>
      </c>
      <c r="DU191" s="7">
        <f t="shared" si="229"/>
        <v>0</v>
      </c>
      <c r="DV191" s="7">
        <f t="shared" si="329"/>
        <v>0</v>
      </c>
      <c r="DW191" s="7">
        <f t="shared" si="247"/>
        <v>0</v>
      </c>
      <c r="DX191" s="7"/>
      <c r="DY191" s="7">
        <f t="shared" si="287"/>
        <v>0</v>
      </c>
      <c r="DZ191" s="7">
        <f t="shared" si="248"/>
        <v>0</v>
      </c>
      <c r="EA191" s="7">
        <f t="shared" si="230"/>
        <v>0</v>
      </c>
      <c r="EB191" s="7">
        <f t="shared" si="249"/>
        <v>0</v>
      </c>
      <c r="ED191" s="7">
        <f t="shared" si="273"/>
        <v>0</v>
      </c>
      <c r="EE191" s="7">
        <f t="shared" si="274"/>
        <v>0</v>
      </c>
      <c r="EF191" s="7">
        <f t="shared" si="275"/>
        <v>0</v>
      </c>
      <c r="EG191" s="7"/>
      <c r="EH191" s="7">
        <f t="shared" si="250"/>
        <v>0</v>
      </c>
      <c r="EI191" s="7">
        <f>'Initial absorption'!$G191*EH191*$E191</f>
        <v>0</v>
      </c>
      <c r="EJ191" s="7">
        <f t="shared" si="276"/>
        <v>0</v>
      </c>
      <c r="EK191" s="7">
        <f>'Initial absorption'!$M191*EJ191*$I191</f>
        <v>0</v>
      </c>
      <c r="EL191" s="7"/>
      <c r="EM191" s="7">
        <f t="shared" si="277"/>
        <v>0</v>
      </c>
      <c r="EN191" s="7">
        <f t="shared" si="307"/>
        <v>0</v>
      </c>
      <c r="EO191" s="7">
        <f t="shared" si="231"/>
        <v>0</v>
      </c>
      <c r="EP191" s="7"/>
      <c r="EQ191" s="7">
        <f>(1 - 'Initial absorption'!$M191)*EJ191</f>
        <v>0</v>
      </c>
      <c r="ER191" s="7">
        <f t="shared" si="278"/>
        <v>0</v>
      </c>
      <c r="FB191" s="7">
        <f t="shared" si="232"/>
        <v>0</v>
      </c>
      <c r="FC191" s="7">
        <f t="shared" si="233"/>
        <v>0</v>
      </c>
      <c r="FD191" s="7">
        <f t="shared" si="330"/>
        <v>0</v>
      </c>
      <c r="FE191" s="7">
        <f t="shared" si="251"/>
        <v>0</v>
      </c>
      <c r="FF191" s="7"/>
      <c r="FG191" s="7">
        <f t="shared" si="288"/>
        <v>0</v>
      </c>
      <c r="FH191" s="7">
        <f t="shared" si="252"/>
        <v>0</v>
      </c>
      <c r="FI191" s="7">
        <f t="shared" si="234"/>
        <v>0</v>
      </c>
      <c r="FJ191" s="7">
        <f t="shared" si="253"/>
        <v>0</v>
      </c>
      <c r="FL191" s="7">
        <f t="shared" si="279"/>
        <v>0</v>
      </c>
      <c r="FM191" s="7">
        <f t="shared" si="280"/>
        <v>0</v>
      </c>
      <c r="FN191" s="7">
        <f t="shared" si="281"/>
        <v>0</v>
      </c>
      <c r="FO191" s="7"/>
      <c r="FP191" s="7">
        <f t="shared" si="254"/>
        <v>0</v>
      </c>
      <c r="FQ191" s="7">
        <f>'Initial absorption'!$G191*FP191*$E191</f>
        <v>0</v>
      </c>
      <c r="FR191" s="7">
        <f t="shared" si="282"/>
        <v>0</v>
      </c>
      <c r="FS191" s="7">
        <f>'Initial absorption'!$M191*FR191*$I191</f>
        <v>0</v>
      </c>
      <c r="FT191" s="7"/>
      <c r="FU191" s="7">
        <f t="shared" si="283"/>
        <v>0</v>
      </c>
      <c r="FV191" s="7">
        <f t="shared" si="308"/>
        <v>0</v>
      </c>
      <c r="FW191" s="7">
        <f t="shared" si="235"/>
        <v>0</v>
      </c>
      <c r="FX191" s="7"/>
      <c r="FY191" s="7">
        <f>(1 - 'Initial absorption'!$M191)*FR191</f>
        <v>0</v>
      </c>
      <c r="FZ191" s="7">
        <f t="shared" si="284"/>
        <v>0</v>
      </c>
    </row>
    <row r="192" spans="3:182" x14ac:dyDescent="0.25">
      <c r="C192">
        <v>1230</v>
      </c>
      <c r="D192">
        <f>'Input spectra'!B192</f>
        <v>0</v>
      </c>
      <c r="E192">
        <f>'Initial absorption'!I192</f>
        <v>0</v>
      </c>
      <c r="F192">
        <f>'Input spectra'!C192</f>
        <v>0</v>
      </c>
      <c r="G192">
        <f t="shared" si="309"/>
        <v>0</v>
      </c>
      <c r="H192">
        <f>'Input spectra'!D192</f>
        <v>0</v>
      </c>
      <c r="I192">
        <f>'Initial absorption'!O192</f>
        <v>0</v>
      </c>
      <c r="J192">
        <f>'Input spectra'!E192</f>
        <v>0</v>
      </c>
      <c r="K192">
        <f t="shared" si="310"/>
        <v>0</v>
      </c>
      <c r="M192">
        <f>'Reaching edge prob after ems 1'!$EZ193</f>
        <v>0.88660353749879273</v>
      </c>
      <c r="N192">
        <f>'Reaching edge prob after ems 2'!$EZ193</f>
        <v>0.88660353749879273</v>
      </c>
      <c r="O192">
        <f>1-EXP(-'Reaching edge prob after ems 1'!FC193*_k_in_ec_correction*($D192*_c1+'Input spectra'!S192))</f>
        <v>1.151033872168683E-2</v>
      </c>
      <c r="P192">
        <f>1-EXP(-(_t-'Reaching edge prob after ems 1'!FC193)*_k_in_ec_correction*($D192*_c1+'Input spectra'!S192))</f>
        <v>1.1631747128292624E-2</v>
      </c>
      <c r="Q192">
        <f>1-EXP(-'Reaching edge prob after ems 2'!FC193*_k_in_ec_correction*($H192*_c2+'Input spectra'!S192))</f>
        <v>1.151033872168683E-2</v>
      </c>
      <c r="R192">
        <f>1-EXP(-(_t-'Reaching edge prob after ems 2'!FC193)*_k_in_ec_correction*($H192*_c2+'Input spectra'!S192))</f>
        <v>1.1631747128292624E-2</v>
      </c>
      <c r="V192" s="7">
        <f t="shared" si="311"/>
        <v>0</v>
      </c>
      <c r="W192" s="7">
        <f t="shared" si="312"/>
        <v>0</v>
      </c>
      <c r="X192" s="7">
        <f t="shared" si="313"/>
        <v>0</v>
      </c>
      <c r="Y192" s="7">
        <f t="shared" si="314"/>
        <v>0</v>
      </c>
      <c r="Z192" s="7"/>
      <c r="AA192" s="7">
        <f t="shared" si="315"/>
        <v>0</v>
      </c>
      <c r="AB192" s="7">
        <f t="shared" si="316"/>
        <v>0</v>
      </c>
      <c r="AC192" s="7">
        <f t="shared" si="317"/>
        <v>0</v>
      </c>
      <c r="AD192" s="7">
        <f t="shared" si="318"/>
        <v>0</v>
      </c>
      <c r="AF192" s="7">
        <f t="shared" si="319"/>
        <v>0</v>
      </c>
      <c r="AG192" s="7">
        <f t="shared" si="320"/>
        <v>0</v>
      </c>
      <c r="AH192" s="7">
        <f t="shared" si="321"/>
        <v>0</v>
      </c>
      <c r="AI192" s="7"/>
      <c r="AJ192" s="7">
        <f t="shared" si="322"/>
        <v>0</v>
      </c>
      <c r="AK192" s="7">
        <f>'Initial absorption'!$G192*AJ192*$E192</f>
        <v>0</v>
      </c>
      <c r="AL192" s="7">
        <f t="shared" si="323"/>
        <v>0</v>
      </c>
      <c r="AM192" s="7">
        <f>'Initial absorption'!$M192*AL192*$I192</f>
        <v>0</v>
      </c>
      <c r="AN192" s="7"/>
      <c r="AO192" s="7">
        <f t="shared" si="324"/>
        <v>0</v>
      </c>
      <c r="AP192" s="7">
        <f t="shared" si="325"/>
        <v>0</v>
      </c>
      <c r="AQ192" s="7">
        <f t="shared" si="326"/>
        <v>0</v>
      </c>
      <c r="AR192" s="7"/>
      <c r="AS192" s="7">
        <f>(1 - 'Initial absorption'!$M192)*AL192</f>
        <v>0</v>
      </c>
      <c r="AT192" s="7">
        <f t="shared" si="260"/>
        <v>0</v>
      </c>
      <c r="BD192" s="7">
        <f t="shared" si="220"/>
        <v>0</v>
      </c>
      <c r="BE192" s="7">
        <f t="shared" si="221"/>
        <v>0</v>
      </c>
      <c r="BF192" s="7">
        <f t="shared" si="327"/>
        <v>0</v>
      </c>
      <c r="BG192" s="7">
        <f t="shared" si="239"/>
        <v>0</v>
      </c>
      <c r="BH192" s="7"/>
      <c r="BI192" s="7">
        <f t="shared" si="285"/>
        <v>0</v>
      </c>
      <c r="BJ192" s="7">
        <f t="shared" si="240"/>
        <v>0</v>
      </c>
      <c r="BK192" s="7">
        <f t="shared" si="222"/>
        <v>0</v>
      </c>
      <c r="BL192" s="7">
        <f t="shared" si="241"/>
        <v>0</v>
      </c>
      <c r="BN192" s="7">
        <f t="shared" si="261"/>
        <v>0</v>
      </c>
      <c r="BO192" s="7">
        <f t="shared" si="262"/>
        <v>0</v>
      </c>
      <c r="BP192" s="7">
        <f t="shared" si="263"/>
        <v>0</v>
      </c>
      <c r="BQ192" s="7"/>
      <c r="BR192" s="7">
        <f t="shared" si="242"/>
        <v>0</v>
      </c>
      <c r="BS192" s="7">
        <f>'Initial absorption'!$G192*BR192*$E192</f>
        <v>0</v>
      </c>
      <c r="BT192" s="7">
        <f t="shared" si="264"/>
        <v>0</v>
      </c>
      <c r="BU192" s="7">
        <f>'Initial absorption'!$M192*BT192*$I192</f>
        <v>0</v>
      </c>
      <c r="BV192" s="7"/>
      <c r="BW192" s="7">
        <f t="shared" si="265"/>
        <v>0</v>
      </c>
      <c r="BX192" s="7">
        <f t="shared" si="305"/>
        <v>0</v>
      </c>
      <c r="BY192" s="7">
        <f t="shared" si="223"/>
        <v>0</v>
      </c>
      <c r="BZ192" s="7"/>
      <c r="CA192" s="7">
        <f>(1 - 'Initial absorption'!$M192)*BT192</f>
        <v>0</v>
      </c>
      <c r="CB192" s="7">
        <f t="shared" si="266"/>
        <v>0</v>
      </c>
      <c r="CL192" s="7">
        <f t="shared" si="224"/>
        <v>0</v>
      </c>
      <c r="CM192" s="7">
        <f t="shared" si="225"/>
        <v>0</v>
      </c>
      <c r="CN192" s="7">
        <f t="shared" si="328"/>
        <v>0</v>
      </c>
      <c r="CO192" s="7">
        <f t="shared" si="243"/>
        <v>0</v>
      </c>
      <c r="CP192" s="7"/>
      <c r="CQ192" s="7">
        <f t="shared" si="286"/>
        <v>0</v>
      </c>
      <c r="CR192" s="7">
        <f t="shared" si="244"/>
        <v>0</v>
      </c>
      <c r="CS192" s="7">
        <f t="shared" si="226"/>
        <v>0</v>
      </c>
      <c r="CT192" s="7">
        <f t="shared" si="245"/>
        <v>0</v>
      </c>
      <c r="CV192" s="7">
        <f t="shared" si="267"/>
        <v>0</v>
      </c>
      <c r="CW192" s="7">
        <f t="shared" si="268"/>
        <v>0</v>
      </c>
      <c r="CX192" s="7">
        <f t="shared" si="269"/>
        <v>0</v>
      </c>
      <c r="CY192" s="7"/>
      <c r="CZ192" s="7">
        <f t="shared" si="246"/>
        <v>0</v>
      </c>
      <c r="DA192" s="7">
        <f>'Initial absorption'!$G192*CZ192*$E192</f>
        <v>0</v>
      </c>
      <c r="DB192" s="7">
        <f t="shared" si="270"/>
        <v>0</v>
      </c>
      <c r="DC192" s="7">
        <f>'Initial absorption'!$M192*DB192*$I192</f>
        <v>0</v>
      </c>
      <c r="DD192" s="7"/>
      <c r="DE192" s="7">
        <f t="shared" si="271"/>
        <v>0</v>
      </c>
      <c r="DF192" s="7">
        <f t="shared" si="306"/>
        <v>0</v>
      </c>
      <c r="DG192" s="7">
        <f t="shared" si="227"/>
        <v>0</v>
      </c>
      <c r="DH192" s="7"/>
      <c r="DI192" s="7">
        <f>(1 - 'Initial absorption'!$M192)*DB192</f>
        <v>0</v>
      </c>
      <c r="DJ192" s="7">
        <f t="shared" si="272"/>
        <v>0</v>
      </c>
      <c r="DT192" s="7">
        <f t="shared" si="228"/>
        <v>0</v>
      </c>
      <c r="DU192" s="7">
        <f t="shared" si="229"/>
        <v>0</v>
      </c>
      <c r="DV192" s="7">
        <f t="shared" si="329"/>
        <v>0</v>
      </c>
      <c r="DW192" s="7">
        <f t="shared" si="247"/>
        <v>0</v>
      </c>
      <c r="DX192" s="7"/>
      <c r="DY192" s="7">
        <f t="shared" si="287"/>
        <v>0</v>
      </c>
      <c r="DZ192" s="7">
        <f t="shared" si="248"/>
        <v>0</v>
      </c>
      <c r="EA192" s="7">
        <f t="shared" si="230"/>
        <v>0</v>
      </c>
      <c r="EB192" s="7">
        <f t="shared" si="249"/>
        <v>0</v>
      </c>
      <c r="ED192" s="7">
        <f t="shared" si="273"/>
        <v>0</v>
      </c>
      <c r="EE192" s="7">
        <f t="shared" si="274"/>
        <v>0</v>
      </c>
      <c r="EF192" s="7">
        <f t="shared" si="275"/>
        <v>0</v>
      </c>
      <c r="EG192" s="7"/>
      <c r="EH192" s="7">
        <f t="shared" si="250"/>
        <v>0</v>
      </c>
      <c r="EI192" s="7">
        <f>'Initial absorption'!$G192*EH192*$E192</f>
        <v>0</v>
      </c>
      <c r="EJ192" s="7">
        <f t="shared" si="276"/>
        <v>0</v>
      </c>
      <c r="EK192" s="7">
        <f>'Initial absorption'!$M192*EJ192*$I192</f>
        <v>0</v>
      </c>
      <c r="EL192" s="7"/>
      <c r="EM192" s="7">
        <f t="shared" si="277"/>
        <v>0</v>
      </c>
      <c r="EN192" s="7">
        <f t="shared" si="307"/>
        <v>0</v>
      </c>
      <c r="EO192" s="7">
        <f t="shared" si="231"/>
        <v>0</v>
      </c>
      <c r="EP192" s="7"/>
      <c r="EQ192" s="7">
        <f>(1 - 'Initial absorption'!$M192)*EJ192</f>
        <v>0</v>
      </c>
      <c r="ER192" s="7">
        <f t="shared" si="278"/>
        <v>0</v>
      </c>
      <c r="FB192" s="7">
        <f t="shared" si="232"/>
        <v>0</v>
      </c>
      <c r="FC192" s="7">
        <f t="shared" si="233"/>
        <v>0</v>
      </c>
      <c r="FD192" s="7">
        <f t="shared" si="330"/>
        <v>0</v>
      </c>
      <c r="FE192" s="7">
        <f t="shared" si="251"/>
        <v>0</v>
      </c>
      <c r="FF192" s="7"/>
      <c r="FG192" s="7">
        <f t="shared" si="288"/>
        <v>0</v>
      </c>
      <c r="FH192" s="7">
        <f t="shared" si="252"/>
        <v>0</v>
      </c>
      <c r="FI192" s="7">
        <f t="shared" si="234"/>
        <v>0</v>
      </c>
      <c r="FJ192" s="7">
        <f t="shared" si="253"/>
        <v>0</v>
      </c>
      <c r="FL192" s="7">
        <f t="shared" si="279"/>
        <v>0</v>
      </c>
      <c r="FM192" s="7">
        <f t="shared" si="280"/>
        <v>0</v>
      </c>
      <c r="FN192" s="7">
        <f t="shared" si="281"/>
        <v>0</v>
      </c>
      <c r="FO192" s="7"/>
      <c r="FP192" s="7">
        <f t="shared" si="254"/>
        <v>0</v>
      </c>
      <c r="FQ192" s="7">
        <f>'Initial absorption'!$G192*FP192*$E192</f>
        <v>0</v>
      </c>
      <c r="FR192" s="7">
        <f t="shared" si="282"/>
        <v>0</v>
      </c>
      <c r="FS192" s="7">
        <f>'Initial absorption'!$M192*FR192*$I192</f>
        <v>0</v>
      </c>
      <c r="FT192" s="7"/>
      <c r="FU192" s="7">
        <f t="shared" si="283"/>
        <v>0</v>
      </c>
      <c r="FV192" s="7">
        <f t="shared" si="308"/>
        <v>0</v>
      </c>
      <c r="FW192" s="7">
        <f t="shared" si="235"/>
        <v>0</v>
      </c>
      <c r="FX192" s="7"/>
      <c r="FY192" s="7">
        <f>(1 - 'Initial absorption'!$M192)*FR192</f>
        <v>0</v>
      </c>
      <c r="FZ192" s="7">
        <f t="shared" si="284"/>
        <v>0</v>
      </c>
    </row>
    <row r="193" spans="3:182" x14ac:dyDescent="0.25">
      <c r="C193">
        <v>1235</v>
      </c>
      <c r="D193">
        <f>'Input spectra'!B193</f>
        <v>0</v>
      </c>
      <c r="E193">
        <f>'Initial absorption'!I193</f>
        <v>0</v>
      </c>
      <c r="F193">
        <f>'Input spectra'!C193</f>
        <v>0</v>
      </c>
      <c r="G193">
        <f t="shared" si="309"/>
        <v>0</v>
      </c>
      <c r="H193">
        <f>'Input spectra'!D193</f>
        <v>0</v>
      </c>
      <c r="I193">
        <f>'Initial absorption'!O193</f>
        <v>0</v>
      </c>
      <c r="J193">
        <f>'Input spectra'!E193</f>
        <v>0</v>
      </c>
      <c r="K193">
        <f t="shared" si="310"/>
        <v>0</v>
      </c>
      <c r="M193">
        <f>'Reaching edge prob after ems 1'!$EZ194</f>
        <v>0.88673205822439072</v>
      </c>
      <c r="N193">
        <f>'Reaching edge prob after ems 2'!$EZ194</f>
        <v>0.88673205822439072</v>
      </c>
      <c r="O193">
        <f>1-EXP(-'Reaching edge prob after ems 1'!FC194*_k_in_ec_correction*($D193*_c1+'Input spectra'!S193))</f>
        <v>1.1496177635235583E-2</v>
      </c>
      <c r="P193">
        <f>1-EXP(-(_t-'Reaching edge prob after ems 1'!FC194)*_k_in_ec_correction*($D193*_c1+'Input spectra'!S193))</f>
        <v>1.1617285918845921E-2</v>
      </c>
      <c r="Q193">
        <f>1-EXP(-'Reaching edge prob after ems 2'!FC194*_k_in_ec_correction*($H193*_c2+'Input spectra'!S193))</f>
        <v>1.1496177635235583E-2</v>
      </c>
      <c r="R193">
        <f>1-EXP(-(_t-'Reaching edge prob after ems 2'!FC194)*_k_in_ec_correction*($H193*_c2+'Input spectra'!S193))</f>
        <v>1.1617285918845921E-2</v>
      </c>
      <c r="V193" s="7">
        <f t="shared" si="311"/>
        <v>0</v>
      </c>
      <c r="W193" s="7">
        <f t="shared" si="312"/>
        <v>0</v>
      </c>
      <c r="X193" s="7">
        <f t="shared" si="313"/>
        <v>0</v>
      </c>
      <c r="Y193" s="7">
        <f t="shared" si="314"/>
        <v>0</v>
      </c>
      <c r="Z193" s="7"/>
      <c r="AA193" s="7">
        <f t="shared" si="315"/>
        <v>0</v>
      </c>
      <c r="AB193" s="7">
        <f t="shared" si="316"/>
        <v>0</v>
      </c>
      <c r="AC193" s="7">
        <f t="shared" si="317"/>
        <v>0</v>
      </c>
      <c r="AD193" s="7">
        <f t="shared" si="318"/>
        <v>0</v>
      </c>
      <c r="AF193" s="7">
        <f t="shared" si="319"/>
        <v>0</v>
      </c>
      <c r="AG193" s="7">
        <f t="shared" si="320"/>
        <v>0</v>
      </c>
      <c r="AH193" s="7">
        <f t="shared" si="321"/>
        <v>0</v>
      </c>
      <c r="AI193" s="7"/>
      <c r="AJ193" s="7">
        <f t="shared" si="322"/>
        <v>0</v>
      </c>
      <c r="AK193" s="7">
        <f>'Initial absorption'!$G193*AJ193*$E193</f>
        <v>0</v>
      </c>
      <c r="AL193" s="7">
        <f t="shared" si="323"/>
        <v>0</v>
      </c>
      <c r="AM193" s="7">
        <f>'Initial absorption'!$M193*AL193*$I193</f>
        <v>0</v>
      </c>
      <c r="AN193" s="7"/>
      <c r="AO193" s="7">
        <f t="shared" si="324"/>
        <v>0</v>
      </c>
      <c r="AP193" s="7">
        <f t="shared" si="325"/>
        <v>0</v>
      </c>
      <c r="AQ193" s="7">
        <f t="shared" si="326"/>
        <v>0</v>
      </c>
      <c r="AR193" s="7"/>
      <c r="AS193" s="7">
        <f>(1 - 'Initial absorption'!$M193)*AL193</f>
        <v>0</v>
      </c>
      <c r="AT193" s="7">
        <f t="shared" si="260"/>
        <v>0</v>
      </c>
      <c r="BD193" s="7">
        <f t="shared" si="220"/>
        <v>0</v>
      </c>
      <c r="BE193" s="7">
        <f t="shared" si="221"/>
        <v>0</v>
      </c>
      <c r="BF193" s="7">
        <f t="shared" si="327"/>
        <v>0</v>
      </c>
      <c r="BG193" s="7">
        <f t="shared" si="239"/>
        <v>0</v>
      </c>
      <c r="BH193" s="7"/>
      <c r="BI193" s="7">
        <f t="shared" si="285"/>
        <v>0</v>
      </c>
      <c r="BJ193" s="7">
        <f t="shared" si="240"/>
        <v>0</v>
      </c>
      <c r="BK193" s="7">
        <f t="shared" si="222"/>
        <v>0</v>
      </c>
      <c r="BL193" s="7">
        <f t="shared" si="241"/>
        <v>0</v>
      </c>
      <c r="BN193" s="7">
        <f t="shared" si="261"/>
        <v>0</v>
      </c>
      <c r="BO193" s="7">
        <f t="shared" si="262"/>
        <v>0</v>
      </c>
      <c r="BP193" s="7">
        <f t="shared" si="263"/>
        <v>0</v>
      </c>
      <c r="BQ193" s="7"/>
      <c r="BR193" s="7">
        <f t="shared" si="242"/>
        <v>0</v>
      </c>
      <c r="BS193" s="7">
        <f>'Initial absorption'!$G193*BR193*$E193</f>
        <v>0</v>
      </c>
      <c r="BT193" s="7">
        <f t="shared" si="264"/>
        <v>0</v>
      </c>
      <c r="BU193" s="7">
        <f>'Initial absorption'!$M193*BT193*$I193</f>
        <v>0</v>
      </c>
      <c r="BV193" s="7"/>
      <c r="BW193" s="7">
        <f t="shared" si="265"/>
        <v>0</v>
      </c>
      <c r="BX193" s="7">
        <f t="shared" si="305"/>
        <v>0</v>
      </c>
      <c r="BY193" s="7">
        <f t="shared" si="223"/>
        <v>0</v>
      </c>
      <c r="BZ193" s="7"/>
      <c r="CA193" s="7">
        <f>(1 - 'Initial absorption'!$M193)*BT193</f>
        <v>0</v>
      </c>
      <c r="CB193" s="7">
        <f t="shared" si="266"/>
        <v>0</v>
      </c>
      <c r="CL193" s="7">
        <f t="shared" si="224"/>
        <v>0</v>
      </c>
      <c r="CM193" s="7">
        <f t="shared" si="225"/>
        <v>0</v>
      </c>
      <c r="CN193" s="7">
        <f t="shared" si="328"/>
        <v>0</v>
      </c>
      <c r="CO193" s="7">
        <f t="shared" si="243"/>
        <v>0</v>
      </c>
      <c r="CP193" s="7"/>
      <c r="CQ193" s="7">
        <f t="shared" si="286"/>
        <v>0</v>
      </c>
      <c r="CR193" s="7">
        <f t="shared" si="244"/>
        <v>0</v>
      </c>
      <c r="CS193" s="7">
        <f t="shared" si="226"/>
        <v>0</v>
      </c>
      <c r="CT193" s="7">
        <f t="shared" si="245"/>
        <v>0</v>
      </c>
      <c r="CV193" s="7">
        <f t="shared" si="267"/>
        <v>0</v>
      </c>
      <c r="CW193" s="7">
        <f t="shared" si="268"/>
        <v>0</v>
      </c>
      <c r="CX193" s="7">
        <f t="shared" si="269"/>
        <v>0</v>
      </c>
      <c r="CY193" s="7"/>
      <c r="CZ193" s="7">
        <f t="shared" si="246"/>
        <v>0</v>
      </c>
      <c r="DA193" s="7">
        <f>'Initial absorption'!$G193*CZ193*$E193</f>
        <v>0</v>
      </c>
      <c r="DB193" s="7">
        <f t="shared" si="270"/>
        <v>0</v>
      </c>
      <c r="DC193" s="7">
        <f>'Initial absorption'!$M193*DB193*$I193</f>
        <v>0</v>
      </c>
      <c r="DD193" s="7"/>
      <c r="DE193" s="7">
        <f t="shared" si="271"/>
        <v>0</v>
      </c>
      <c r="DF193" s="7">
        <f t="shared" si="306"/>
        <v>0</v>
      </c>
      <c r="DG193" s="7">
        <f t="shared" si="227"/>
        <v>0</v>
      </c>
      <c r="DH193" s="7"/>
      <c r="DI193" s="7">
        <f>(1 - 'Initial absorption'!$M193)*DB193</f>
        <v>0</v>
      </c>
      <c r="DJ193" s="7">
        <f t="shared" si="272"/>
        <v>0</v>
      </c>
      <c r="DT193" s="7">
        <f t="shared" si="228"/>
        <v>0</v>
      </c>
      <c r="DU193" s="7">
        <f t="shared" si="229"/>
        <v>0</v>
      </c>
      <c r="DV193" s="7">
        <f t="shared" si="329"/>
        <v>0</v>
      </c>
      <c r="DW193" s="7">
        <f t="shared" si="247"/>
        <v>0</v>
      </c>
      <c r="DX193" s="7"/>
      <c r="DY193" s="7">
        <f t="shared" si="287"/>
        <v>0</v>
      </c>
      <c r="DZ193" s="7">
        <f t="shared" si="248"/>
        <v>0</v>
      </c>
      <c r="EA193" s="7">
        <f t="shared" si="230"/>
        <v>0</v>
      </c>
      <c r="EB193" s="7">
        <f t="shared" si="249"/>
        <v>0</v>
      </c>
      <c r="ED193" s="7">
        <f t="shared" si="273"/>
        <v>0</v>
      </c>
      <c r="EE193" s="7">
        <f t="shared" si="274"/>
        <v>0</v>
      </c>
      <c r="EF193" s="7">
        <f t="shared" si="275"/>
        <v>0</v>
      </c>
      <c r="EG193" s="7"/>
      <c r="EH193" s="7">
        <f t="shared" si="250"/>
        <v>0</v>
      </c>
      <c r="EI193" s="7">
        <f>'Initial absorption'!$G193*EH193*$E193</f>
        <v>0</v>
      </c>
      <c r="EJ193" s="7">
        <f t="shared" si="276"/>
        <v>0</v>
      </c>
      <c r="EK193" s="7">
        <f>'Initial absorption'!$M193*EJ193*$I193</f>
        <v>0</v>
      </c>
      <c r="EL193" s="7"/>
      <c r="EM193" s="7">
        <f t="shared" si="277"/>
        <v>0</v>
      </c>
      <c r="EN193" s="7">
        <f t="shared" si="307"/>
        <v>0</v>
      </c>
      <c r="EO193" s="7">
        <f t="shared" si="231"/>
        <v>0</v>
      </c>
      <c r="EP193" s="7"/>
      <c r="EQ193" s="7">
        <f>(1 - 'Initial absorption'!$M193)*EJ193</f>
        <v>0</v>
      </c>
      <c r="ER193" s="7">
        <f t="shared" si="278"/>
        <v>0</v>
      </c>
      <c r="FB193" s="7">
        <f t="shared" si="232"/>
        <v>0</v>
      </c>
      <c r="FC193" s="7">
        <f t="shared" si="233"/>
        <v>0</v>
      </c>
      <c r="FD193" s="7">
        <f t="shared" si="330"/>
        <v>0</v>
      </c>
      <c r="FE193" s="7">
        <f t="shared" si="251"/>
        <v>0</v>
      </c>
      <c r="FF193" s="7"/>
      <c r="FG193" s="7">
        <f t="shared" si="288"/>
        <v>0</v>
      </c>
      <c r="FH193" s="7">
        <f t="shared" si="252"/>
        <v>0</v>
      </c>
      <c r="FI193" s="7">
        <f t="shared" si="234"/>
        <v>0</v>
      </c>
      <c r="FJ193" s="7">
        <f t="shared" si="253"/>
        <v>0</v>
      </c>
      <c r="FL193" s="7">
        <f t="shared" si="279"/>
        <v>0</v>
      </c>
      <c r="FM193" s="7">
        <f t="shared" si="280"/>
        <v>0</v>
      </c>
      <c r="FN193" s="7">
        <f t="shared" si="281"/>
        <v>0</v>
      </c>
      <c r="FO193" s="7"/>
      <c r="FP193" s="7">
        <f t="shared" si="254"/>
        <v>0</v>
      </c>
      <c r="FQ193" s="7">
        <f>'Initial absorption'!$G193*FP193*$E193</f>
        <v>0</v>
      </c>
      <c r="FR193" s="7">
        <f t="shared" si="282"/>
        <v>0</v>
      </c>
      <c r="FS193" s="7">
        <f>'Initial absorption'!$M193*FR193*$I193</f>
        <v>0</v>
      </c>
      <c r="FT193" s="7"/>
      <c r="FU193" s="7">
        <f t="shared" si="283"/>
        <v>0</v>
      </c>
      <c r="FV193" s="7">
        <f t="shared" si="308"/>
        <v>0</v>
      </c>
      <c r="FW193" s="7">
        <f t="shared" si="235"/>
        <v>0</v>
      </c>
      <c r="FX193" s="7"/>
      <c r="FY193" s="7">
        <f>(1 - 'Initial absorption'!$M193)*FR193</f>
        <v>0</v>
      </c>
      <c r="FZ193" s="7">
        <f t="shared" si="284"/>
        <v>0</v>
      </c>
    </row>
    <row r="194" spans="3:182" x14ac:dyDescent="0.25">
      <c r="C194">
        <v>1240</v>
      </c>
      <c r="D194">
        <f>'Input spectra'!B194</f>
        <v>0</v>
      </c>
      <c r="E194">
        <f>'Initial absorption'!I194</f>
        <v>0</v>
      </c>
      <c r="F194">
        <f>'Input spectra'!C194</f>
        <v>0</v>
      </c>
      <c r="G194">
        <f t="shared" si="309"/>
        <v>0</v>
      </c>
      <c r="H194">
        <f>'Input spectra'!D194</f>
        <v>0</v>
      </c>
      <c r="I194">
        <f>'Initial absorption'!O194</f>
        <v>0</v>
      </c>
      <c r="J194">
        <f>'Input spectra'!E194</f>
        <v>0</v>
      </c>
      <c r="K194">
        <f t="shared" si="310"/>
        <v>0</v>
      </c>
      <c r="M194">
        <f>'Reaching edge prob after ems 1'!$EZ195</f>
        <v>0.88686060788860199</v>
      </c>
      <c r="N194">
        <f>'Reaching edge prob after ems 2'!$EZ195</f>
        <v>0.88686060788860199</v>
      </c>
      <c r="O194">
        <f>1-EXP(-'Reaching edge prob after ems 1'!FC195*_k_in_ec_correction*($D194*_c1+'Input spectra'!S194))</f>
        <v>1.1482016158022024E-2</v>
      </c>
      <c r="P194">
        <f>1-EXP(-(_t-'Reaching edge prob after ems 1'!FC195)*_k_in_ec_correction*($D194*_c1+'Input spectra'!S194))</f>
        <v>1.1602824685679303E-2</v>
      </c>
      <c r="Q194">
        <f>1-EXP(-'Reaching edge prob after ems 2'!FC195*_k_in_ec_correction*($H194*_c2+'Input spectra'!S194))</f>
        <v>1.1482016158022024E-2</v>
      </c>
      <c r="R194">
        <f>1-EXP(-(_t-'Reaching edge prob after ems 2'!FC195)*_k_in_ec_correction*($H194*_c2+'Input spectra'!S194))</f>
        <v>1.1602824685679303E-2</v>
      </c>
      <c r="V194" s="7">
        <f t="shared" si="311"/>
        <v>0</v>
      </c>
      <c r="W194" s="7">
        <f t="shared" si="312"/>
        <v>0</v>
      </c>
      <c r="X194" s="7">
        <f t="shared" si="313"/>
        <v>0</v>
      </c>
      <c r="Y194" s="7">
        <f t="shared" si="314"/>
        <v>0</v>
      </c>
      <c r="Z194" s="7"/>
      <c r="AA194" s="7">
        <f t="shared" si="315"/>
        <v>0</v>
      </c>
      <c r="AB194" s="7">
        <f t="shared" si="316"/>
        <v>0</v>
      </c>
      <c r="AC194" s="7">
        <f t="shared" si="317"/>
        <v>0</v>
      </c>
      <c r="AD194" s="7">
        <f t="shared" si="318"/>
        <v>0</v>
      </c>
      <c r="AF194" s="7">
        <f t="shared" si="319"/>
        <v>0</v>
      </c>
      <c r="AG194" s="7">
        <f t="shared" si="320"/>
        <v>0</v>
      </c>
      <c r="AH194" s="7">
        <f t="shared" si="321"/>
        <v>0</v>
      </c>
      <c r="AI194" s="7"/>
      <c r="AJ194" s="7">
        <f t="shared" si="322"/>
        <v>0</v>
      </c>
      <c r="AK194" s="7">
        <f>'Initial absorption'!$G194*AJ194*$E194</f>
        <v>0</v>
      </c>
      <c r="AL194" s="7">
        <f t="shared" si="323"/>
        <v>0</v>
      </c>
      <c r="AM194" s="7">
        <f>'Initial absorption'!$M194*AL194*$I194</f>
        <v>0</v>
      </c>
      <c r="AN194" s="7"/>
      <c r="AO194" s="7">
        <f t="shared" si="324"/>
        <v>0</v>
      </c>
      <c r="AP194" s="7">
        <f t="shared" si="325"/>
        <v>0</v>
      </c>
      <c r="AQ194" s="7">
        <f t="shared" si="326"/>
        <v>0</v>
      </c>
      <c r="AR194" s="7"/>
      <c r="AS194" s="7">
        <f>(1 - 'Initial absorption'!$M194)*AL194</f>
        <v>0</v>
      </c>
      <c r="AT194" s="7">
        <f t="shared" si="260"/>
        <v>0</v>
      </c>
      <c r="BD194" s="7">
        <f t="shared" ref="BD194:BD246" si="331">BB$3*$G194*_ec_loss/2</f>
        <v>0</v>
      </c>
      <c r="BE194" s="7">
        <f t="shared" ref="BE194:BE246" si="332">BB$3*$G194*_ec_loss/2</f>
        <v>0</v>
      </c>
      <c r="BF194" s="7">
        <f t="shared" si="327"/>
        <v>0</v>
      </c>
      <c r="BG194" s="7">
        <f t="shared" si="239"/>
        <v>0</v>
      </c>
      <c r="BH194" s="7"/>
      <c r="BI194" s="7">
        <f t="shared" si="285"/>
        <v>0</v>
      </c>
      <c r="BJ194" s="7">
        <f t="shared" si="240"/>
        <v>0</v>
      </c>
      <c r="BK194" s="7">
        <f t="shared" ref="BK194:BK246" si="333">BB$4*$K194*(1-_ec_loss)</f>
        <v>0</v>
      </c>
      <c r="BL194" s="7">
        <f t="shared" si="241"/>
        <v>0</v>
      </c>
      <c r="BN194" s="7">
        <f t="shared" si="261"/>
        <v>0</v>
      </c>
      <c r="BO194" s="7">
        <f t="shared" si="262"/>
        <v>0</v>
      </c>
      <c r="BP194" s="7">
        <f t="shared" si="263"/>
        <v>0</v>
      </c>
      <c r="BQ194" s="7"/>
      <c r="BR194" s="7">
        <f t="shared" si="242"/>
        <v>0</v>
      </c>
      <c r="BS194" s="7">
        <f>'Initial absorption'!$G194*BR194*$E194</f>
        <v>0</v>
      </c>
      <c r="BT194" s="7">
        <f t="shared" si="264"/>
        <v>0</v>
      </c>
      <c r="BU194" s="7">
        <f>'Initial absorption'!$M194*BT194*$I194</f>
        <v>0</v>
      </c>
      <c r="BV194" s="7"/>
      <c r="BW194" s="7">
        <f t="shared" si="265"/>
        <v>0</v>
      </c>
      <c r="BX194" s="7">
        <f t="shared" si="305"/>
        <v>0</v>
      </c>
      <c r="BY194" s="7">
        <f t="shared" ref="BY194:BY246" si="334">BK194*(1-$N194)*$I194</f>
        <v>0</v>
      </c>
      <c r="BZ194" s="7"/>
      <c r="CA194" s="7">
        <f>(1 - 'Initial absorption'!$M194)*BT194</f>
        <v>0</v>
      </c>
      <c r="CB194" s="7">
        <f t="shared" si="266"/>
        <v>0</v>
      </c>
      <c r="CL194" s="7">
        <f t="shared" ref="CL194:CL246" si="335">CJ$3*$G194*_ec_loss/2</f>
        <v>0</v>
      </c>
      <c r="CM194" s="7">
        <f t="shared" ref="CM194:CM246" si="336">CJ$3*$G194*_ec_loss/2</f>
        <v>0</v>
      </c>
      <c r="CN194" s="7">
        <f t="shared" si="328"/>
        <v>0</v>
      </c>
      <c r="CO194" s="7">
        <f t="shared" si="243"/>
        <v>0</v>
      </c>
      <c r="CP194" s="7"/>
      <c r="CQ194" s="7">
        <f t="shared" si="286"/>
        <v>0</v>
      </c>
      <c r="CR194" s="7">
        <f t="shared" si="244"/>
        <v>0</v>
      </c>
      <c r="CS194" s="7">
        <f t="shared" ref="CS194:CS246" si="337">CJ$4*$K194*(1-_ec_loss)</f>
        <v>0</v>
      </c>
      <c r="CT194" s="7">
        <f t="shared" si="245"/>
        <v>0</v>
      </c>
      <c r="CV194" s="7">
        <f t="shared" si="267"/>
        <v>0</v>
      </c>
      <c r="CW194" s="7">
        <f t="shared" si="268"/>
        <v>0</v>
      </c>
      <c r="CX194" s="7">
        <f t="shared" si="269"/>
        <v>0</v>
      </c>
      <c r="CY194" s="7"/>
      <c r="CZ194" s="7">
        <f t="shared" si="246"/>
        <v>0</v>
      </c>
      <c r="DA194" s="7">
        <f>'Initial absorption'!$G194*CZ194*$E194</f>
        <v>0</v>
      </c>
      <c r="DB194" s="7">
        <f t="shared" si="270"/>
        <v>0</v>
      </c>
      <c r="DC194" s="7">
        <f>'Initial absorption'!$M194*DB194*$I194</f>
        <v>0</v>
      </c>
      <c r="DD194" s="7"/>
      <c r="DE194" s="7">
        <f t="shared" si="271"/>
        <v>0</v>
      </c>
      <c r="DF194" s="7">
        <f t="shared" si="306"/>
        <v>0</v>
      </c>
      <c r="DG194" s="7">
        <f t="shared" ref="DG194:DG246" si="338">CS194*(1-$N194)*$I194</f>
        <v>0</v>
      </c>
      <c r="DH194" s="7"/>
      <c r="DI194" s="7">
        <f>(1 - 'Initial absorption'!$M194)*DB194</f>
        <v>0</v>
      </c>
      <c r="DJ194" s="7">
        <f t="shared" si="272"/>
        <v>0</v>
      </c>
      <c r="DT194" s="7">
        <f t="shared" ref="DT194:DT246" si="339">DR$3*$G194*_ec_loss/2</f>
        <v>0</v>
      </c>
      <c r="DU194" s="7">
        <f t="shared" ref="DU194:DU246" si="340">DR$3*$G194*_ec_loss/2</f>
        <v>0</v>
      </c>
      <c r="DV194" s="7">
        <f t="shared" si="329"/>
        <v>0</v>
      </c>
      <c r="DW194" s="7">
        <f t="shared" si="247"/>
        <v>0</v>
      </c>
      <c r="DX194" s="7"/>
      <c r="DY194" s="7">
        <f t="shared" si="287"/>
        <v>0</v>
      </c>
      <c r="DZ194" s="7">
        <f t="shared" si="248"/>
        <v>0</v>
      </c>
      <c r="EA194" s="7">
        <f t="shared" ref="EA194:EA246" si="341">DR$4*$K194*(1-_ec_loss)</f>
        <v>0</v>
      </c>
      <c r="EB194" s="7">
        <f t="shared" si="249"/>
        <v>0</v>
      </c>
      <c r="ED194" s="7">
        <f t="shared" si="273"/>
        <v>0</v>
      </c>
      <c r="EE194" s="7">
        <f t="shared" si="274"/>
        <v>0</v>
      </c>
      <c r="EF194" s="7">
        <f t="shared" si="275"/>
        <v>0</v>
      </c>
      <c r="EG194" s="7"/>
      <c r="EH194" s="7">
        <f t="shared" si="250"/>
        <v>0</v>
      </c>
      <c r="EI194" s="7">
        <f>'Initial absorption'!$G194*EH194*$E194</f>
        <v>0</v>
      </c>
      <c r="EJ194" s="7">
        <f t="shared" si="276"/>
        <v>0</v>
      </c>
      <c r="EK194" s="7">
        <f>'Initial absorption'!$M194*EJ194*$I194</f>
        <v>0</v>
      </c>
      <c r="EL194" s="7"/>
      <c r="EM194" s="7">
        <f t="shared" si="277"/>
        <v>0</v>
      </c>
      <c r="EN194" s="7">
        <f t="shared" si="307"/>
        <v>0</v>
      </c>
      <c r="EO194" s="7">
        <f t="shared" ref="EO194:EO246" si="342">EA194*(1-$N194)*$I194</f>
        <v>0</v>
      </c>
      <c r="EP194" s="7"/>
      <c r="EQ194" s="7">
        <f>(1 - 'Initial absorption'!$M194)*EJ194</f>
        <v>0</v>
      </c>
      <c r="ER194" s="7">
        <f t="shared" si="278"/>
        <v>0</v>
      </c>
      <c r="FB194" s="7">
        <f t="shared" ref="FB194:FB246" si="343">EZ$3*$G194*_ec_loss/2</f>
        <v>0</v>
      </c>
      <c r="FC194" s="7">
        <f t="shared" ref="FC194:FC246" si="344">EZ$3*$G194*_ec_loss/2</f>
        <v>0</v>
      </c>
      <c r="FD194" s="7">
        <f t="shared" si="330"/>
        <v>0</v>
      </c>
      <c r="FE194" s="7">
        <f t="shared" si="251"/>
        <v>0</v>
      </c>
      <c r="FF194" s="7"/>
      <c r="FG194" s="7">
        <f t="shared" si="288"/>
        <v>0</v>
      </c>
      <c r="FH194" s="7">
        <f t="shared" si="252"/>
        <v>0</v>
      </c>
      <c r="FI194" s="7">
        <f t="shared" ref="FI194:FI246" si="345">EZ$4*$K194*(1-_ec_loss)</f>
        <v>0</v>
      </c>
      <c r="FJ194" s="7">
        <f t="shared" si="253"/>
        <v>0</v>
      </c>
      <c r="FL194" s="7">
        <f t="shared" si="279"/>
        <v>0</v>
      </c>
      <c r="FM194" s="7">
        <f t="shared" si="280"/>
        <v>0</v>
      </c>
      <c r="FN194" s="7">
        <f t="shared" si="281"/>
        <v>0</v>
      </c>
      <c r="FO194" s="7"/>
      <c r="FP194" s="7">
        <f t="shared" si="254"/>
        <v>0</v>
      </c>
      <c r="FQ194" s="7">
        <f>'Initial absorption'!$G194*FP194*$E194</f>
        <v>0</v>
      </c>
      <c r="FR194" s="7">
        <f t="shared" si="282"/>
        <v>0</v>
      </c>
      <c r="FS194" s="7">
        <f>'Initial absorption'!$M194*FR194*$I194</f>
        <v>0</v>
      </c>
      <c r="FT194" s="7"/>
      <c r="FU194" s="7">
        <f t="shared" si="283"/>
        <v>0</v>
      </c>
      <c r="FV194" s="7">
        <f t="shared" si="308"/>
        <v>0</v>
      </c>
      <c r="FW194" s="7">
        <f t="shared" ref="FW194:FW246" si="346">FI194*(1-$N194)*$I194</f>
        <v>0</v>
      </c>
      <c r="FX194" s="7"/>
      <c r="FY194" s="7">
        <f>(1 - 'Initial absorption'!$M194)*FR194</f>
        <v>0</v>
      </c>
      <c r="FZ194" s="7">
        <f t="shared" si="284"/>
        <v>0</v>
      </c>
    </row>
    <row r="195" spans="3:182" x14ac:dyDescent="0.25">
      <c r="C195">
        <v>1245</v>
      </c>
      <c r="D195">
        <f>'Input spectra'!B195</f>
        <v>0</v>
      </c>
      <c r="E195">
        <f>'Initial absorption'!I195</f>
        <v>0</v>
      </c>
      <c r="F195">
        <f>'Input spectra'!C195</f>
        <v>0</v>
      </c>
      <c r="G195">
        <f t="shared" si="309"/>
        <v>0</v>
      </c>
      <c r="H195">
        <f>'Input spectra'!D195</f>
        <v>0</v>
      </c>
      <c r="I195">
        <f>'Initial absorption'!O195</f>
        <v>0</v>
      </c>
      <c r="J195">
        <f>'Input spectra'!E195</f>
        <v>0</v>
      </c>
      <c r="K195">
        <f t="shared" si="310"/>
        <v>0</v>
      </c>
      <c r="M195">
        <f>'Reaching edge prob after ems 1'!$EZ196</f>
        <v>0.8869891864995435</v>
      </c>
      <c r="N195">
        <f>'Reaching edge prob after ems 2'!$EZ196</f>
        <v>0.8869891864995435</v>
      </c>
      <c r="O195">
        <f>1-EXP(-'Reaching edge prob after ems 1'!FC196*_k_in_ec_correction*($D195*_c1+'Input spectra'!S195))</f>
        <v>1.1467854290035384E-2</v>
      </c>
      <c r="P195">
        <f>1-EXP(-(_t-'Reaching edge prob after ems 1'!FC196)*_k_in_ec_correction*($D195*_c1+'Input spectra'!S195))</f>
        <v>1.1588363428797765E-2</v>
      </c>
      <c r="Q195">
        <f>1-EXP(-'Reaching edge prob after ems 2'!FC196*_k_in_ec_correction*($H195*_c2+'Input spectra'!S195))</f>
        <v>1.1467854290035384E-2</v>
      </c>
      <c r="R195">
        <f>1-EXP(-(_t-'Reaching edge prob after ems 2'!FC196)*_k_in_ec_correction*($H195*_c2+'Input spectra'!S195))</f>
        <v>1.1588363428797765E-2</v>
      </c>
      <c r="V195" s="7">
        <f t="shared" si="311"/>
        <v>0</v>
      </c>
      <c r="W195" s="7">
        <f t="shared" si="312"/>
        <v>0</v>
      </c>
      <c r="X195" s="7">
        <f t="shared" si="313"/>
        <v>0</v>
      </c>
      <c r="Y195" s="7">
        <f t="shared" si="314"/>
        <v>0</v>
      </c>
      <c r="Z195" s="7"/>
      <c r="AA195" s="7">
        <f t="shared" si="315"/>
        <v>0</v>
      </c>
      <c r="AB195" s="7">
        <f t="shared" si="316"/>
        <v>0</v>
      </c>
      <c r="AC195" s="7">
        <f t="shared" si="317"/>
        <v>0</v>
      </c>
      <c r="AD195" s="7">
        <f t="shared" si="318"/>
        <v>0</v>
      </c>
      <c r="AF195" s="7">
        <f t="shared" si="319"/>
        <v>0</v>
      </c>
      <c r="AG195" s="7">
        <f t="shared" si="320"/>
        <v>0</v>
      </c>
      <c r="AH195" s="7">
        <f t="shared" si="321"/>
        <v>0</v>
      </c>
      <c r="AI195" s="7"/>
      <c r="AJ195" s="7">
        <f t="shared" si="322"/>
        <v>0</v>
      </c>
      <c r="AK195" s="7">
        <f>'Initial absorption'!$G195*AJ195*$E195</f>
        <v>0</v>
      </c>
      <c r="AL195" s="7">
        <f t="shared" si="323"/>
        <v>0</v>
      </c>
      <c r="AM195" s="7">
        <f>'Initial absorption'!$M195*AL195*$I195</f>
        <v>0</v>
      </c>
      <c r="AN195" s="7"/>
      <c r="AO195" s="7">
        <f t="shared" si="324"/>
        <v>0</v>
      </c>
      <c r="AP195" s="7">
        <f t="shared" si="325"/>
        <v>0</v>
      </c>
      <c r="AQ195" s="7">
        <f t="shared" si="326"/>
        <v>0</v>
      </c>
      <c r="AR195" s="7"/>
      <c r="AS195" s="7">
        <f>(1 - 'Initial absorption'!$M195)*AL195</f>
        <v>0</v>
      </c>
      <c r="AT195" s="7">
        <f t="shared" si="260"/>
        <v>0</v>
      </c>
      <c r="BD195" s="7">
        <f t="shared" si="331"/>
        <v>0</v>
      </c>
      <c r="BE195" s="7">
        <f t="shared" si="332"/>
        <v>0</v>
      </c>
      <c r="BF195" s="7">
        <f t="shared" si="327"/>
        <v>0</v>
      </c>
      <c r="BG195" s="7">
        <f t="shared" ref="BG195:BG246" si="347">BF195*$M195</f>
        <v>0</v>
      </c>
      <c r="BH195" s="7"/>
      <c r="BI195" s="7">
        <f t="shared" si="285"/>
        <v>0</v>
      </c>
      <c r="BJ195" s="7">
        <f t="shared" ref="BJ195:BJ246" si="348">BB$4*$K195*_ec_loss/2</f>
        <v>0</v>
      </c>
      <c r="BK195" s="7">
        <f t="shared" si="333"/>
        <v>0</v>
      </c>
      <c r="BL195" s="7">
        <f t="shared" ref="BL195:BL246" si="349">BK195*$N195</f>
        <v>0</v>
      </c>
      <c r="BN195" s="7">
        <f t="shared" si="261"/>
        <v>0</v>
      </c>
      <c r="BO195" s="7">
        <f t="shared" si="262"/>
        <v>0</v>
      </c>
      <c r="BP195" s="7">
        <f t="shared" si="263"/>
        <v>0</v>
      </c>
      <c r="BQ195" s="7"/>
      <c r="BR195" s="7">
        <f t="shared" ref="BR195:BR246" si="350">(1 - $Q195)*BI195</f>
        <v>0</v>
      </c>
      <c r="BS195" s="7">
        <f>'Initial absorption'!$G195*BR195*$E195</f>
        <v>0</v>
      </c>
      <c r="BT195" s="7">
        <f t="shared" si="264"/>
        <v>0</v>
      </c>
      <c r="BU195" s="7">
        <f>'Initial absorption'!$M195*BT195*$I195</f>
        <v>0</v>
      </c>
      <c r="BV195" s="7"/>
      <c r="BW195" s="7">
        <f t="shared" si="265"/>
        <v>0</v>
      </c>
      <c r="BX195" s="7">
        <f t="shared" si="305"/>
        <v>0</v>
      </c>
      <c r="BY195" s="7">
        <f t="shared" si="334"/>
        <v>0</v>
      </c>
      <c r="BZ195" s="7"/>
      <c r="CA195" s="7">
        <f>(1 - 'Initial absorption'!$M195)*BT195</f>
        <v>0</v>
      </c>
      <c r="CB195" s="7">
        <f t="shared" si="266"/>
        <v>0</v>
      </c>
      <c r="CL195" s="7">
        <f t="shared" si="335"/>
        <v>0</v>
      </c>
      <c r="CM195" s="7">
        <f t="shared" si="336"/>
        <v>0</v>
      </c>
      <c r="CN195" s="7">
        <f t="shared" si="328"/>
        <v>0</v>
      </c>
      <c r="CO195" s="7">
        <f t="shared" ref="CO195:CO246" si="351">CN195*$M195</f>
        <v>0</v>
      </c>
      <c r="CP195" s="7"/>
      <c r="CQ195" s="7">
        <f t="shared" si="286"/>
        <v>0</v>
      </c>
      <c r="CR195" s="7">
        <f t="shared" ref="CR195:CR246" si="352">CJ$4*$K195*_ec_loss/2</f>
        <v>0</v>
      </c>
      <c r="CS195" s="7">
        <f t="shared" si="337"/>
        <v>0</v>
      </c>
      <c r="CT195" s="7">
        <f t="shared" ref="CT195:CT246" si="353">CS195*$N195</f>
        <v>0</v>
      </c>
      <c r="CV195" s="7">
        <f t="shared" si="267"/>
        <v>0</v>
      </c>
      <c r="CW195" s="7">
        <f t="shared" si="268"/>
        <v>0</v>
      </c>
      <c r="CX195" s="7">
        <f t="shared" si="269"/>
        <v>0</v>
      </c>
      <c r="CY195" s="7"/>
      <c r="CZ195" s="7">
        <f t="shared" ref="CZ195:CZ246" si="354">(1 - $Q195)*CQ195</f>
        <v>0</v>
      </c>
      <c r="DA195" s="7">
        <f>'Initial absorption'!$G195*CZ195*$E195</f>
        <v>0</v>
      </c>
      <c r="DB195" s="7">
        <f t="shared" si="270"/>
        <v>0</v>
      </c>
      <c r="DC195" s="7">
        <f>'Initial absorption'!$M195*DB195*$I195</f>
        <v>0</v>
      </c>
      <c r="DD195" s="7"/>
      <c r="DE195" s="7">
        <f t="shared" si="271"/>
        <v>0</v>
      </c>
      <c r="DF195" s="7">
        <f t="shared" si="306"/>
        <v>0</v>
      </c>
      <c r="DG195" s="7">
        <f t="shared" si="338"/>
        <v>0</v>
      </c>
      <c r="DH195" s="7"/>
      <c r="DI195" s="7">
        <f>(1 - 'Initial absorption'!$M195)*DB195</f>
        <v>0</v>
      </c>
      <c r="DJ195" s="7">
        <f t="shared" si="272"/>
        <v>0</v>
      </c>
      <c r="DT195" s="7">
        <f t="shared" si="339"/>
        <v>0</v>
      </c>
      <c r="DU195" s="7">
        <f t="shared" si="340"/>
        <v>0</v>
      </c>
      <c r="DV195" s="7">
        <f t="shared" si="329"/>
        <v>0</v>
      </c>
      <c r="DW195" s="7">
        <f t="shared" ref="DW195:DW246" si="355">DV195*$M195</f>
        <v>0</v>
      </c>
      <c r="DX195" s="7"/>
      <c r="DY195" s="7">
        <f t="shared" si="287"/>
        <v>0</v>
      </c>
      <c r="DZ195" s="7">
        <f t="shared" ref="DZ195:DZ246" si="356">DR$4*$K195*_ec_loss/2</f>
        <v>0</v>
      </c>
      <c r="EA195" s="7">
        <f t="shared" si="341"/>
        <v>0</v>
      </c>
      <c r="EB195" s="7">
        <f t="shared" ref="EB195:EB246" si="357">EA195*$N195</f>
        <v>0</v>
      </c>
      <c r="ED195" s="7">
        <f t="shared" si="273"/>
        <v>0</v>
      </c>
      <c r="EE195" s="7">
        <f t="shared" si="274"/>
        <v>0</v>
      </c>
      <c r="EF195" s="7">
        <f t="shared" si="275"/>
        <v>0</v>
      </c>
      <c r="EG195" s="7"/>
      <c r="EH195" s="7">
        <f t="shared" ref="EH195:EH246" si="358">(1 - $Q195)*DY195</f>
        <v>0</v>
      </c>
      <c r="EI195" s="7">
        <f>'Initial absorption'!$G195*EH195*$E195</f>
        <v>0</v>
      </c>
      <c r="EJ195" s="7">
        <f t="shared" si="276"/>
        <v>0</v>
      </c>
      <c r="EK195" s="7">
        <f>'Initial absorption'!$M195*EJ195*$I195</f>
        <v>0</v>
      </c>
      <c r="EL195" s="7"/>
      <c r="EM195" s="7">
        <f t="shared" si="277"/>
        <v>0</v>
      </c>
      <c r="EN195" s="7">
        <f t="shared" si="307"/>
        <v>0</v>
      </c>
      <c r="EO195" s="7">
        <f t="shared" si="342"/>
        <v>0</v>
      </c>
      <c r="EP195" s="7"/>
      <c r="EQ195" s="7">
        <f>(1 - 'Initial absorption'!$M195)*EJ195</f>
        <v>0</v>
      </c>
      <c r="ER195" s="7">
        <f t="shared" si="278"/>
        <v>0</v>
      </c>
      <c r="FB195" s="7">
        <f t="shared" si="343"/>
        <v>0</v>
      </c>
      <c r="FC195" s="7">
        <f t="shared" si="344"/>
        <v>0</v>
      </c>
      <c r="FD195" s="7">
        <f t="shared" si="330"/>
        <v>0</v>
      </c>
      <c r="FE195" s="7">
        <f t="shared" ref="FE195:FE246" si="359">FD195*$M195</f>
        <v>0</v>
      </c>
      <c r="FF195" s="7"/>
      <c r="FG195" s="7">
        <f t="shared" si="288"/>
        <v>0</v>
      </c>
      <c r="FH195" s="7">
        <f t="shared" ref="FH195:FH246" si="360">EZ$4*$K195*_ec_loss/2</f>
        <v>0</v>
      </c>
      <c r="FI195" s="7">
        <f t="shared" si="345"/>
        <v>0</v>
      </c>
      <c r="FJ195" s="7">
        <f t="shared" ref="FJ195:FJ246" si="361">FI195*$N195</f>
        <v>0</v>
      </c>
      <c r="FL195" s="7">
        <f t="shared" si="279"/>
        <v>0</v>
      </c>
      <c r="FM195" s="7">
        <f t="shared" si="280"/>
        <v>0</v>
      </c>
      <c r="FN195" s="7">
        <f t="shared" si="281"/>
        <v>0</v>
      </c>
      <c r="FO195" s="7"/>
      <c r="FP195" s="7">
        <f t="shared" ref="FP195:FP246" si="362">(1 - $Q195)*FG195</f>
        <v>0</v>
      </c>
      <c r="FQ195" s="7">
        <f>'Initial absorption'!$G195*FP195*$E195</f>
        <v>0</v>
      </c>
      <c r="FR195" s="7">
        <f t="shared" si="282"/>
        <v>0</v>
      </c>
      <c r="FS195" s="7">
        <f>'Initial absorption'!$M195*FR195*$I195</f>
        <v>0</v>
      </c>
      <c r="FT195" s="7"/>
      <c r="FU195" s="7">
        <f t="shared" si="283"/>
        <v>0</v>
      </c>
      <c r="FV195" s="7">
        <f t="shared" si="308"/>
        <v>0</v>
      </c>
      <c r="FW195" s="7">
        <f t="shared" si="346"/>
        <v>0</v>
      </c>
      <c r="FX195" s="7"/>
      <c r="FY195" s="7">
        <f>(1 - 'Initial absorption'!$M195)*FR195</f>
        <v>0</v>
      </c>
      <c r="FZ195" s="7">
        <f t="shared" si="284"/>
        <v>0</v>
      </c>
    </row>
    <row r="196" spans="3:182" x14ac:dyDescent="0.25">
      <c r="C196">
        <v>1250</v>
      </c>
      <c r="D196">
        <f>'Input spectra'!B196</f>
        <v>0</v>
      </c>
      <c r="E196">
        <f>'Initial absorption'!I196</f>
        <v>0</v>
      </c>
      <c r="F196">
        <f>'Input spectra'!C196</f>
        <v>0</v>
      </c>
      <c r="G196">
        <f t="shared" si="309"/>
        <v>0</v>
      </c>
      <c r="H196">
        <f>'Input spectra'!D196</f>
        <v>0</v>
      </c>
      <c r="I196">
        <f>'Initial absorption'!O196</f>
        <v>0</v>
      </c>
      <c r="J196">
        <f>'Input spectra'!E196</f>
        <v>0</v>
      </c>
      <c r="K196">
        <f t="shared" si="310"/>
        <v>0</v>
      </c>
      <c r="M196">
        <f>'Reaching edge prob after ems 1'!$EZ197</f>
        <v>0.88711779406533331</v>
      </c>
      <c r="N196">
        <f>'Reaching edge prob after ems 2'!$EZ197</f>
        <v>0.88711779406533331</v>
      </c>
      <c r="O196">
        <f>1-EXP(-'Reaching edge prob after ems 1'!FC197*_k_in_ec_correction*($D196*_c1+'Input spectra'!S196))</f>
        <v>1.1453692031264562E-2</v>
      </c>
      <c r="P196">
        <f>1-EXP(-(_t-'Reaching edge prob after ems 1'!FC197)*_k_in_ec_correction*($D196*_c1+'Input spectra'!S196))</f>
        <v>1.1573902148206749E-2</v>
      </c>
      <c r="Q196">
        <f>1-EXP(-'Reaching edge prob after ems 2'!FC197*_k_in_ec_correction*($H196*_c2+'Input spectra'!S196))</f>
        <v>1.1453692031264562E-2</v>
      </c>
      <c r="R196">
        <f>1-EXP(-(_t-'Reaching edge prob after ems 2'!FC197)*_k_in_ec_correction*($H196*_c2+'Input spectra'!S196))</f>
        <v>1.1573902148206749E-2</v>
      </c>
      <c r="V196" s="7">
        <f t="shared" si="311"/>
        <v>0</v>
      </c>
      <c r="W196" s="7">
        <f t="shared" si="312"/>
        <v>0</v>
      </c>
      <c r="X196" s="7">
        <f t="shared" si="313"/>
        <v>0</v>
      </c>
      <c r="Y196" s="7">
        <f t="shared" si="314"/>
        <v>0</v>
      </c>
      <c r="Z196" s="7"/>
      <c r="AA196" s="7">
        <f t="shared" si="315"/>
        <v>0</v>
      </c>
      <c r="AB196" s="7">
        <f t="shared" si="316"/>
        <v>0</v>
      </c>
      <c r="AC196" s="7">
        <f t="shared" si="317"/>
        <v>0</v>
      </c>
      <c r="AD196" s="7">
        <f t="shared" si="318"/>
        <v>0</v>
      </c>
      <c r="AF196" s="7">
        <f t="shared" si="319"/>
        <v>0</v>
      </c>
      <c r="AG196" s="7">
        <f t="shared" si="320"/>
        <v>0</v>
      </c>
      <c r="AH196" s="7">
        <f t="shared" si="321"/>
        <v>0</v>
      </c>
      <c r="AI196" s="7"/>
      <c r="AJ196" s="7">
        <f t="shared" si="322"/>
        <v>0</v>
      </c>
      <c r="AK196" s="7">
        <f>'Initial absorption'!$G196*AJ196*$E196</f>
        <v>0</v>
      </c>
      <c r="AL196" s="7">
        <f t="shared" si="323"/>
        <v>0</v>
      </c>
      <c r="AM196" s="7">
        <f>'Initial absorption'!$M196*AL196*$I196</f>
        <v>0</v>
      </c>
      <c r="AN196" s="7"/>
      <c r="AO196" s="7">
        <f t="shared" si="324"/>
        <v>0</v>
      </c>
      <c r="AP196" s="7">
        <f t="shared" si="325"/>
        <v>0</v>
      </c>
      <c r="AQ196" s="7">
        <f t="shared" si="326"/>
        <v>0</v>
      </c>
      <c r="AR196" s="7"/>
      <c r="AS196" s="7">
        <f>(1 - 'Initial absorption'!$M196)*AL196</f>
        <v>0</v>
      </c>
      <c r="AT196" s="7">
        <f t="shared" ref="AT196:AT246" si="363">AB196*(1-$R196)</f>
        <v>0</v>
      </c>
      <c r="BD196" s="7">
        <f t="shared" si="331"/>
        <v>0</v>
      </c>
      <c r="BE196" s="7">
        <f t="shared" si="332"/>
        <v>0</v>
      </c>
      <c r="BF196" s="7">
        <f t="shared" si="327"/>
        <v>0</v>
      </c>
      <c r="BG196" s="7">
        <f t="shared" si="347"/>
        <v>0</v>
      </c>
      <c r="BH196" s="7"/>
      <c r="BI196" s="7">
        <f t="shared" si="285"/>
        <v>0</v>
      </c>
      <c r="BJ196" s="7">
        <f t="shared" si="348"/>
        <v>0</v>
      </c>
      <c r="BK196" s="7">
        <f t="shared" si="333"/>
        <v>0</v>
      </c>
      <c r="BL196" s="7">
        <f t="shared" si="349"/>
        <v>0</v>
      </c>
      <c r="BN196" s="7">
        <f t="shared" ref="BN196:BN246" si="364">BD196*$O196*$E196</f>
        <v>0</v>
      </c>
      <c r="BO196" s="7">
        <f t="shared" ref="BO196:BO246" si="365">BE196*$P196*$E196</f>
        <v>0</v>
      </c>
      <c r="BP196" s="7">
        <f t="shared" ref="BP196:BP246" si="366">BF196*(1-$M196)*$E196</f>
        <v>0</v>
      </c>
      <c r="BQ196" s="7"/>
      <c r="BR196" s="7">
        <f t="shared" si="350"/>
        <v>0</v>
      </c>
      <c r="BS196" s="7">
        <f>'Initial absorption'!$G196*BR196*$E196</f>
        <v>0</v>
      </c>
      <c r="BT196" s="7">
        <f t="shared" ref="BT196:BT246" si="367">BE196*(1-$P196)</f>
        <v>0</v>
      </c>
      <c r="BU196" s="7">
        <f>'Initial absorption'!$M196*BT196*$I196</f>
        <v>0</v>
      </c>
      <c r="BV196" s="7"/>
      <c r="BW196" s="7">
        <f t="shared" ref="BW196:BW246" si="368">BI196*$Q196*$I196</f>
        <v>0</v>
      </c>
      <c r="BX196" s="7">
        <f t="shared" si="305"/>
        <v>0</v>
      </c>
      <c r="BY196" s="7">
        <f t="shared" si="334"/>
        <v>0</v>
      </c>
      <c r="BZ196" s="7"/>
      <c r="CA196" s="7">
        <f>(1 - 'Initial absorption'!$M196)*BT196</f>
        <v>0</v>
      </c>
      <c r="CB196" s="7">
        <f t="shared" ref="CB196:CB246" si="369">BJ196*(1-$R196)</f>
        <v>0</v>
      </c>
      <c r="CL196" s="7">
        <f t="shared" si="335"/>
        <v>0</v>
      </c>
      <c r="CM196" s="7">
        <f t="shared" si="336"/>
        <v>0</v>
      </c>
      <c r="CN196" s="7">
        <f t="shared" si="328"/>
        <v>0</v>
      </c>
      <c r="CO196" s="7">
        <f t="shared" si="351"/>
        <v>0</v>
      </c>
      <c r="CP196" s="7"/>
      <c r="CQ196" s="7">
        <f t="shared" si="286"/>
        <v>0</v>
      </c>
      <c r="CR196" s="7">
        <f t="shared" si="352"/>
        <v>0</v>
      </c>
      <c r="CS196" s="7">
        <f t="shared" si="337"/>
        <v>0</v>
      </c>
      <c r="CT196" s="7">
        <f t="shared" si="353"/>
        <v>0</v>
      </c>
      <c r="CV196" s="7">
        <f t="shared" ref="CV196:CV246" si="370">CL196*$O196*$E196</f>
        <v>0</v>
      </c>
      <c r="CW196" s="7">
        <f t="shared" ref="CW196:CW246" si="371">CM196*$P196*$E196</f>
        <v>0</v>
      </c>
      <c r="CX196" s="7">
        <f t="shared" ref="CX196:CX246" si="372">CN196*(1-$M196)*$E196</f>
        <v>0</v>
      </c>
      <c r="CY196" s="7"/>
      <c r="CZ196" s="7">
        <f t="shared" si="354"/>
        <v>0</v>
      </c>
      <c r="DA196" s="7">
        <f>'Initial absorption'!$G196*CZ196*$E196</f>
        <v>0</v>
      </c>
      <c r="DB196" s="7">
        <f t="shared" ref="DB196:DB246" si="373">CM196*(1-$P196)</f>
        <v>0</v>
      </c>
      <c r="DC196" s="7">
        <f>'Initial absorption'!$M196*DB196*$I196</f>
        <v>0</v>
      </c>
      <c r="DD196" s="7"/>
      <c r="DE196" s="7">
        <f t="shared" ref="DE196:DE246" si="374">CQ196*$Q196*$I196</f>
        <v>0</v>
      </c>
      <c r="DF196" s="7">
        <f t="shared" si="306"/>
        <v>0</v>
      </c>
      <c r="DG196" s="7">
        <f t="shared" si="338"/>
        <v>0</v>
      </c>
      <c r="DH196" s="7"/>
      <c r="DI196" s="7">
        <f>(1 - 'Initial absorption'!$M196)*DB196</f>
        <v>0</v>
      </c>
      <c r="DJ196" s="7">
        <f t="shared" ref="DJ196:DJ246" si="375">CR196*(1-$R196)</f>
        <v>0</v>
      </c>
      <c r="DT196" s="7">
        <f t="shared" si="339"/>
        <v>0</v>
      </c>
      <c r="DU196" s="7">
        <f t="shared" si="340"/>
        <v>0</v>
      </c>
      <c r="DV196" s="7">
        <f t="shared" si="329"/>
        <v>0</v>
      </c>
      <c r="DW196" s="7">
        <f t="shared" si="355"/>
        <v>0</v>
      </c>
      <c r="DX196" s="7"/>
      <c r="DY196" s="7">
        <f t="shared" si="287"/>
        <v>0</v>
      </c>
      <c r="DZ196" s="7">
        <f t="shared" si="356"/>
        <v>0</v>
      </c>
      <c r="EA196" s="7">
        <f t="shared" si="341"/>
        <v>0</v>
      </c>
      <c r="EB196" s="7">
        <f t="shared" si="357"/>
        <v>0</v>
      </c>
      <c r="ED196" s="7">
        <f t="shared" ref="ED196:ED246" si="376">DT196*$O196*$E196</f>
        <v>0</v>
      </c>
      <c r="EE196" s="7">
        <f t="shared" ref="EE196:EE246" si="377">DU196*$P196*$E196</f>
        <v>0</v>
      </c>
      <c r="EF196" s="7">
        <f t="shared" ref="EF196:EF246" si="378">DV196*(1-$M196)*$E196</f>
        <v>0</v>
      </c>
      <c r="EG196" s="7"/>
      <c r="EH196" s="7">
        <f t="shared" si="358"/>
        <v>0</v>
      </c>
      <c r="EI196" s="7">
        <f>'Initial absorption'!$G196*EH196*$E196</f>
        <v>0</v>
      </c>
      <c r="EJ196" s="7">
        <f t="shared" ref="EJ196:EJ246" si="379">DU196*(1-$P196)</f>
        <v>0</v>
      </c>
      <c r="EK196" s="7">
        <f>'Initial absorption'!$M196*EJ196*$I196</f>
        <v>0</v>
      </c>
      <c r="EL196" s="7"/>
      <c r="EM196" s="7">
        <f t="shared" ref="EM196:EM246" si="380">DY196*$Q196*$I196</f>
        <v>0</v>
      </c>
      <c r="EN196" s="7">
        <f t="shared" si="307"/>
        <v>0</v>
      </c>
      <c r="EO196" s="7">
        <f t="shared" si="342"/>
        <v>0</v>
      </c>
      <c r="EP196" s="7"/>
      <c r="EQ196" s="7">
        <f>(1 - 'Initial absorption'!$M196)*EJ196</f>
        <v>0</v>
      </c>
      <c r="ER196" s="7">
        <f t="shared" ref="ER196:ER246" si="381">DZ196*(1-$R196)</f>
        <v>0</v>
      </c>
      <c r="FB196" s="7">
        <f t="shared" si="343"/>
        <v>0</v>
      </c>
      <c r="FC196" s="7">
        <f t="shared" si="344"/>
        <v>0</v>
      </c>
      <c r="FD196" s="7">
        <f t="shared" si="330"/>
        <v>0</v>
      </c>
      <c r="FE196" s="7">
        <f t="shared" si="359"/>
        <v>0</v>
      </c>
      <c r="FF196" s="7"/>
      <c r="FG196" s="7">
        <f t="shared" si="288"/>
        <v>0</v>
      </c>
      <c r="FH196" s="7">
        <f t="shared" si="360"/>
        <v>0</v>
      </c>
      <c r="FI196" s="7">
        <f t="shared" si="345"/>
        <v>0</v>
      </c>
      <c r="FJ196" s="7">
        <f t="shared" si="361"/>
        <v>0</v>
      </c>
      <c r="FL196" s="7">
        <f t="shared" ref="FL196:FL246" si="382">FB196*$O196*$E196</f>
        <v>0</v>
      </c>
      <c r="FM196" s="7">
        <f t="shared" ref="FM196:FM246" si="383">FC196*$P196*$E196</f>
        <v>0</v>
      </c>
      <c r="FN196" s="7">
        <f t="shared" ref="FN196:FN246" si="384">FD196*(1-$M196)*$E196</f>
        <v>0</v>
      </c>
      <c r="FO196" s="7"/>
      <c r="FP196" s="7">
        <f t="shared" si="362"/>
        <v>0</v>
      </c>
      <c r="FQ196" s="7">
        <f>'Initial absorption'!$G196*FP196*$E196</f>
        <v>0</v>
      </c>
      <c r="FR196" s="7">
        <f t="shared" ref="FR196:FR246" si="385">FC196*(1-$P196)</f>
        <v>0</v>
      </c>
      <c r="FS196" s="7">
        <f>'Initial absorption'!$M196*FR196*$I196</f>
        <v>0</v>
      </c>
      <c r="FT196" s="7"/>
      <c r="FU196" s="7">
        <f t="shared" ref="FU196:FU246" si="386">FG196*$Q196*$I196</f>
        <v>0</v>
      </c>
      <c r="FV196" s="7">
        <f t="shared" si="308"/>
        <v>0</v>
      </c>
      <c r="FW196" s="7">
        <f t="shared" si="346"/>
        <v>0</v>
      </c>
      <c r="FX196" s="7"/>
      <c r="FY196" s="7">
        <f>(1 - 'Initial absorption'!$M196)*FR196</f>
        <v>0</v>
      </c>
      <c r="FZ196" s="7">
        <f t="shared" ref="FZ196:FZ246" si="387">FH196*(1-$R196)</f>
        <v>0</v>
      </c>
    </row>
    <row r="197" spans="3:182" x14ac:dyDescent="0.25">
      <c r="C197">
        <v>1255</v>
      </c>
      <c r="D197">
        <f>'Input spectra'!B197</f>
        <v>0</v>
      </c>
      <c r="E197">
        <f>'Initial absorption'!I197</f>
        <v>0</v>
      </c>
      <c r="F197">
        <f>'Input spectra'!C197</f>
        <v>0</v>
      </c>
      <c r="G197">
        <f t="shared" si="309"/>
        <v>0</v>
      </c>
      <c r="H197">
        <f>'Input spectra'!D197</f>
        <v>0</v>
      </c>
      <c r="I197">
        <f>'Initial absorption'!O197</f>
        <v>0</v>
      </c>
      <c r="J197">
        <f>'Input spectra'!E197</f>
        <v>0</v>
      </c>
      <c r="K197">
        <f t="shared" si="310"/>
        <v>0</v>
      </c>
      <c r="M197">
        <f>'Reaching edge prob after ems 1'!$EZ198</f>
        <v>0.88724643059409558</v>
      </c>
      <c r="N197">
        <f>'Reaching edge prob after ems 2'!$EZ198</f>
        <v>0.88724643059409558</v>
      </c>
      <c r="O197">
        <f>1-EXP(-'Reaching edge prob after ems 1'!FC198*_k_in_ec_correction*($D197*_c1+'Input spectra'!S197))</f>
        <v>1.1439529381698565E-2</v>
      </c>
      <c r="P197">
        <f>1-EXP(-(_t-'Reaching edge prob after ems 1'!FC198)*_k_in_ec_correction*($D197*_c1+'Input spectra'!S197))</f>
        <v>1.155944084391114E-2</v>
      </c>
      <c r="Q197">
        <f>1-EXP(-'Reaching edge prob after ems 2'!FC198*_k_in_ec_correction*($H197*_c2+'Input spectra'!S197))</f>
        <v>1.1439529381698565E-2</v>
      </c>
      <c r="R197">
        <f>1-EXP(-(_t-'Reaching edge prob after ems 2'!FC198)*_k_in_ec_correction*($H197*_c2+'Input spectra'!S197))</f>
        <v>1.155944084391114E-2</v>
      </c>
      <c r="V197" s="7">
        <f t="shared" si="311"/>
        <v>0</v>
      </c>
      <c r="W197" s="7">
        <f t="shared" si="312"/>
        <v>0</v>
      </c>
      <c r="X197" s="7">
        <f t="shared" si="313"/>
        <v>0</v>
      </c>
      <c r="Y197" s="7">
        <f t="shared" si="314"/>
        <v>0</v>
      </c>
      <c r="Z197" s="7"/>
      <c r="AA197" s="7">
        <f t="shared" si="315"/>
        <v>0</v>
      </c>
      <c r="AB197" s="7">
        <f t="shared" si="316"/>
        <v>0</v>
      </c>
      <c r="AC197" s="7">
        <f t="shared" si="317"/>
        <v>0</v>
      </c>
      <c r="AD197" s="7">
        <f t="shared" si="318"/>
        <v>0</v>
      </c>
      <c r="AF197" s="7">
        <f t="shared" si="319"/>
        <v>0</v>
      </c>
      <c r="AG197" s="7">
        <f t="shared" si="320"/>
        <v>0</v>
      </c>
      <c r="AH197" s="7">
        <f t="shared" si="321"/>
        <v>0</v>
      </c>
      <c r="AI197" s="7"/>
      <c r="AJ197" s="7">
        <f t="shared" si="322"/>
        <v>0</v>
      </c>
      <c r="AK197" s="7">
        <f>'Initial absorption'!$G197*AJ197*$E197</f>
        <v>0</v>
      </c>
      <c r="AL197" s="7">
        <f t="shared" si="323"/>
        <v>0</v>
      </c>
      <c r="AM197" s="7">
        <f>'Initial absorption'!$M197*AL197*$I197</f>
        <v>0</v>
      </c>
      <c r="AN197" s="7"/>
      <c r="AO197" s="7">
        <f t="shared" si="324"/>
        <v>0</v>
      </c>
      <c r="AP197" s="7">
        <f t="shared" si="325"/>
        <v>0</v>
      </c>
      <c r="AQ197" s="7">
        <f t="shared" si="326"/>
        <v>0</v>
      </c>
      <c r="AR197" s="7"/>
      <c r="AS197" s="7">
        <f>(1 - 'Initial absorption'!$M197)*AL197</f>
        <v>0</v>
      </c>
      <c r="AT197" s="7">
        <f t="shared" si="363"/>
        <v>0</v>
      </c>
      <c r="BD197" s="7">
        <f t="shared" si="331"/>
        <v>0</v>
      </c>
      <c r="BE197" s="7">
        <f t="shared" si="332"/>
        <v>0</v>
      </c>
      <c r="BF197" s="7">
        <f t="shared" si="327"/>
        <v>0</v>
      </c>
      <c r="BG197" s="7">
        <f t="shared" si="347"/>
        <v>0</v>
      </c>
      <c r="BH197" s="7"/>
      <c r="BI197" s="7">
        <f t="shared" si="285"/>
        <v>0</v>
      </c>
      <c r="BJ197" s="7">
        <f t="shared" si="348"/>
        <v>0</v>
      </c>
      <c r="BK197" s="7">
        <f t="shared" si="333"/>
        <v>0</v>
      </c>
      <c r="BL197" s="7">
        <f t="shared" si="349"/>
        <v>0</v>
      </c>
      <c r="BN197" s="7">
        <f t="shared" si="364"/>
        <v>0</v>
      </c>
      <c r="BO197" s="7">
        <f t="shared" si="365"/>
        <v>0</v>
      </c>
      <c r="BP197" s="7">
        <f t="shared" si="366"/>
        <v>0</v>
      </c>
      <c r="BQ197" s="7"/>
      <c r="BR197" s="7">
        <f t="shared" si="350"/>
        <v>0</v>
      </c>
      <c r="BS197" s="7">
        <f>'Initial absorption'!$G197*BR197*$E197</f>
        <v>0</v>
      </c>
      <c r="BT197" s="7">
        <f t="shared" si="367"/>
        <v>0</v>
      </c>
      <c r="BU197" s="7">
        <f>'Initial absorption'!$M197*BT197*$I197</f>
        <v>0</v>
      </c>
      <c r="BV197" s="7"/>
      <c r="BW197" s="7">
        <f t="shared" si="368"/>
        <v>0</v>
      </c>
      <c r="BX197" s="7">
        <f t="shared" si="305"/>
        <v>0</v>
      </c>
      <c r="BY197" s="7">
        <f t="shared" si="334"/>
        <v>0</v>
      </c>
      <c r="BZ197" s="7"/>
      <c r="CA197" s="7">
        <f>(1 - 'Initial absorption'!$M197)*BT197</f>
        <v>0</v>
      </c>
      <c r="CB197" s="7">
        <f t="shared" si="369"/>
        <v>0</v>
      </c>
      <c r="CL197" s="7">
        <f t="shared" si="335"/>
        <v>0</v>
      </c>
      <c r="CM197" s="7">
        <f t="shared" si="336"/>
        <v>0</v>
      </c>
      <c r="CN197" s="7">
        <f t="shared" si="328"/>
        <v>0</v>
      </c>
      <c r="CO197" s="7">
        <f t="shared" si="351"/>
        <v>0</v>
      </c>
      <c r="CP197" s="7"/>
      <c r="CQ197" s="7">
        <f t="shared" si="286"/>
        <v>0</v>
      </c>
      <c r="CR197" s="7">
        <f t="shared" si="352"/>
        <v>0</v>
      </c>
      <c r="CS197" s="7">
        <f t="shared" si="337"/>
        <v>0</v>
      </c>
      <c r="CT197" s="7">
        <f t="shared" si="353"/>
        <v>0</v>
      </c>
      <c r="CV197" s="7">
        <f t="shared" si="370"/>
        <v>0</v>
      </c>
      <c r="CW197" s="7">
        <f t="shared" si="371"/>
        <v>0</v>
      </c>
      <c r="CX197" s="7">
        <f t="shared" si="372"/>
        <v>0</v>
      </c>
      <c r="CY197" s="7"/>
      <c r="CZ197" s="7">
        <f t="shared" si="354"/>
        <v>0</v>
      </c>
      <c r="DA197" s="7">
        <f>'Initial absorption'!$G197*CZ197*$E197</f>
        <v>0</v>
      </c>
      <c r="DB197" s="7">
        <f t="shared" si="373"/>
        <v>0</v>
      </c>
      <c r="DC197" s="7">
        <f>'Initial absorption'!$M197*DB197*$I197</f>
        <v>0</v>
      </c>
      <c r="DD197" s="7"/>
      <c r="DE197" s="7">
        <f t="shared" si="374"/>
        <v>0</v>
      </c>
      <c r="DF197" s="7">
        <f t="shared" si="306"/>
        <v>0</v>
      </c>
      <c r="DG197" s="7">
        <f t="shared" si="338"/>
        <v>0</v>
      </c>
      <c r="DH197" s="7"/>
      <c r="DI197" s="7">
        <f>(1 - 'Initial absorption'!$M197)*DB197</f>
        <v>0</v>
      </c>
      <c r="DJ197" s="7">
        <f t="shared" si="375"/>
        <v>0</v>
      </c>
      <c r="DT197" s="7">
        <f t="shared" si="339"/>
        <v>0</v>
      </c>
      <c r="DU197" s="7">
        <f t="shared" si="340"/>
        <v>0</v>
      </c>
      <c r="DV197" s="7">
        <f t="shared" si="329"/>
        <v>0</v>
      </c>
      <c r="DW197" s="7">
        <f t="shared" si="355"/>
        <v>0</v>
      </c>
      <c r="DX197" s="7"/>
      <c r="DY197" s="7">
        <f t="shared" si="287"/>
        <v>0</v>
      </c>
      <c r="DZ197" s="7">
        <f t="shared" si="356"/>
        <v>0</v>
      </c>
      <c r="EA197" s="7">
        <f t="shared" si="341"/>
        <v>0</v>
      </c>
      <c r="EB197" s="7">
        <f t="shared" si="357"/>
        <v>0</v>
      </c>
      <c r="ED197" s="7">
        <f t="shared" si="376"/>
        <v>0</v>
      </c>
      <c r="EE197" s="7">
        <f t="shared" si="377"/>
        <v>0</v>
      </c>
      <c r="EF197" s="7">
        <f t="shared" si="378"/>
        <v>0</v>
      </c>
      <c r="EG197" s="7"/>
      <c r="EH197" s="7">
        <f t="shared" si="358"/>
        <v>0</v>
      </c>
      <c r="EI197" s="7">
        <f>'Initial absorption'!$G197*EH197*$E197</f>
        <v>0</v>
      </c>
      <c r="EJ197" s="7">
        <f t="shared" si="379"/>
        <v>0</v>
      </c>
      <c r="EK197" s="7">
        <f>'Initial absorption'!$M197*EJ197*$I197</f>
        <v>0</v>
      </c>
      <c r="EL197" s="7"/>
      <c r="EM197" s="7">
        <f t="shared" si="380"/>
        <v>0</v>
      </c>
      <c r="EN197" s="7">
        <f t="shared" si="307"/>
        <v>0</v>
      </c>
      <c r="EO197" s="7">
        <f t="shared" si="342"/>
        <v>0</v>
      </c>
      <c r="EP197" s="7"/>
      <c r="EQ197" s="7">
        <f>(1 - 'Initial absorption'!$M197)*EJ197</f>
        <v>0</v>
      </c>
      <c r="ER197" s="7">
        <f t="shared" si="381"/>
        <v>0</v>
      </c>
      <c r="FB197" s="7">
        <f t="shared" si="343"/>
        <v>0</v>
      </c>
      <c r="FC197" s="7">
        <f t="shared" si="344"/>
        <v>0</v>
      </c>
      <c r="FD197" s="7">
        <f t="shared" si="330"/>
        <v>0</v>
      </c>
      <c r="FE197" s="7">
        <f t="shared" si="359"/>
        <v>0</v>
      </c>
      <c r="FF197" s="7"/>
      <c r="FG197" s="7">
        <f t="shared" si="288"/>
        <v>0</v>
      </c>
      <c r="FH197" s="7">
        <f t="shared" si="360"/>
        <v>0</v>
      </c>
      <c r="FI197" s="7">
        <f t="shared" si="345"/>
        <v>0</v>
      </c>
      <c r="FJ197" s="7">
        <f t="shared" si="361"/>
        <v>0</v>
      </c>
      <c r="FL197" s="7">
        <f t="shared" si="382"/>
        <v>0</v>
      </c>
      <c r="FM197" s="7">
        <f t="shared" si="383"/>
        <v>0</v>
      </c>
      <c r="FN197" s="7">
        <f t="shared" si="384"/>
        <v>0</v>
      </c>
      <c r="FO197" s="7"/>
      <c r="FP197" s="7">
        <f t="shared" si="362"/>
        <v>0</v>
      </c>
      <c r="FQ197" s="7">
        <f>'Initial absorption'!$G197*FP197*$E197</f>
        <v>0</v>
      </c>
      <c r="FR197" s="7">
        <f t="shared" si="385"/>
        <v>0</v>
      </c>
      <c r="FS197" s="7">
        <f>'Initial absorption'!$M197*FR197*$I197</f>
        <v>0</v>
      </c>
      <c r="FT197" s="7"/>
      <c r="FU197" s="7">
        <f t="shared" si="386"/>
        <v>0</v>
      </c>
      <c r="FV197" s="7">
        <f t="shared" si="308"/>
        <v>0</v>
      </c>
      <c r="FW197" s="7">
        <f t="shared" si="346"/>
        <v>0</v>
      </c>
      <c r="FX197" s="7"/>
      <c r="FY197" s="7">
        <f>(1 - 'Initial absorption'!$M197)*FR197</f>
        <v>0</v>
      </c>
      <c r="FZ197" s="7">
        <f t="shared" si="387"/>
        <v>0</v>
      </c>
    </row>
    <row r="198" spans="3:182" x14ac:dyDescent="0.25">
      <c r="C198">
        <v>1260</v>
      </c>
      <c r="D198">
        <f>'Input spectra'!B198</f>
        <v>0</v>
      </c>
      <c r="E198">
        <f>'Initial absorption'!I198</f>
        <v>0</v>
      </c>
      <c r="F198">
        <f>'Input spectra'!C198</f>
        <v>0</v>
      </c>
      <c r="G198">
        <f t="shared" si="309"/>
        <v>0</v>
      </c>
      <c r="H198">
        <f>'Input spectra'!D198</f>
        <v>0</v>
      </c>
      <c r="I198">
        <f>'Initial absorption'!O198</f>
        <v>0</v>
      </c>
      <c r="J198">
        <f>'Input spectra'!E198</f>
        <v>0</v>
      </c>
      <c r="K198">
        <f t="shared" si="310"/>
        <v>0</v>
      </c>
      <c r="M198">
        <f>'Reaching edge prob after ems 1'!$EZ199</f>
        <v>0.88737509609395271</v>
      </c>
      <c r="N198">
        <f>'Reaching edge prob after ems 2'!$EZ199</f>
        <v>0.88737509609395271</v>
      </c>
      <c r="O198">
        <f>1-EXP(-'Reaching edge prob after ems 1'!FC199*_k_in_ec_correction*($D198*_c1+'Input spectra'!S198))</f>
        <v>1.1425366341326182E-2</v>
      </c>
      <c r="P198">
        <f>1-EXP(-(_t-'Reaching edge prob after ems 1'!FC199)*_k_in_ec_correction*($D198*_c1+'Input spectra'!S198))</f>
        <v>1.1544979515916376E-2</v>
      </c>
      <c r="Q198">
        <f>1-EXP(-'Reaching edge prob after ems 2'!FC199*_k_in_ec_correction*($H198*_c2+'Input spectra'!S198))</f>
        <v>1.1425366341326182E-2</v>
      </c>
      <c r="R198">
        <f>1-EXP(-(_t-'Reaching edge prob after ems 2'!FC199)*_k_in_ec_correction*($H198*_c2+'Input spectra'!S198))</f>
        <v>1.1544979515916376E-2</v>
      </c>
      <c r="V198" s="7">
        <f t="shared" si="311"/>
        <v>0</v>
      </c>
      <c r="W198" s="7">
        <f t="shared" si="312"/>
        <v>0</v>
      </c>
      <c r="X198" s="7">
        <f t="shared" si="313"/>
        <v>0</v>
      </c>
      <c r="Y198" s="7">
        <f t="shared" si="314"/>
        <v>0</v>
      </c>
      <c r="Z198" s="7"/>
      <c r="AA198" s="7">
        <f t="shared" si="315"/>
        <v>0</v>
      </c>
      <c r="AB198" s="7">
        <f t="shared" si="316"/>
        <v>0</v>
      </c>
      <c r="AC198" s="7">
        <f t="shared" si="317"/>
        <v>0</v>
      </c>
      <c r="AD198" s="7">
        <f t="shared" si="318"/>
        <v>0</v>
      </c>
      <c r="AF198" s="7">
        <f t="shared" si="319"/>
        <v>0</v>
      </c>
      <c r="AG198" s="7">
        <f t="shared" si="320"/>
        <v>0</v>
      </c>
      <c r="AH198" s="7">
        <f t="shared" si="321"/>
        <v>0</v>
      </c>
      <c r="AI198" s="7"/>
      <c r="AJ198" s="7">
        <f t="shared" si="322"/>
        <v>0</v>
      </c>
      <c r="AK198" s="7">
        <f>'Initial absorption'!$G198*AJ198*$E198</f>
        <v>0</v>
      </c>
      <c r="AL198" s="7">
        <f t="shared" si="323"/>
        <v>0</v>
      </c>
      <c r="AM198" s="7">
        <f>'Initial absorption'!$M198*AL198*$I198</f>
        <v>0</v>
      </c>
      <c r="AN198" s="7"/>
      <c r="AO198" s="7">
        <f t="shared" si="324"/>
        <v>0</v>
      </c>
      <c r="AP198" s="7">
        <f t="shared" si="325"/>
        <v>0</v>
      </c>
      <c r="AQ198" s="7">
        <f t="shared" si="326"/>
        <v>0</v>
      </c>
      <c r="AR198" s="7"/>
      <c r="AS198" s="7">
        <f>(1 - 'Initial absorption'!$M198)*AL198</f>
        <v>0</v>
      </c>
      <c r="AT198" s="7">
        <f t="shared" si="363"/>
        <v>0</v>
      </c>
      <c r="BD198" s="7">
        <f t="shared" si="331"/>
        <v>0</v>
      </c>
      <c r="BE198" s="7">
        <f t="shared" si="332"/>
        <v>0</v>
      </c>
      <c r="BF198" s="7">
        <f t="shared" si="327"/>
        <v>0</v>
      </c>
      <c r="BG198" s="7">
        <f t="shared" si="347"/>
        <v>0</v>
      </c>
      <c r="BH198" s="7"/>
      <c r="BI198" s="7">
        <f t="shared" si="285"/>
        <v>0</v>
      </c>
      <c r="BJ198" s="7">
        <f t="shared" si="348"/>
        <v>0</v>
      </c>
      <c r="BK198" s="7">
        <f t="shared" si="333"/>
        <v>0</v>
      </c>
      <c r="BL198" s="7">
        <f t="shared" si="349"/>
        <v>0</v>
      </c>
      <c r="BN198" s="7">
        <f t="shared" si="364"/>
        <v>0</v>
      </c>
      <c r="BO198" s="7">
        <f t="shared" si="365"/>
        <v>0</v>
      </c>
      <c r="BP198" s="7">
        <f t="shared" si="366"/>
        <v>0</v>
      </c>
      <c r="BQ198" s="7"/>
      <c r="BR198" s="7">
        <f t="shared" si="350"/>
        <v>0</v>
      </c>
      <c r="BS198" s="7">
        <f>'Initial absorption'!$G198*BR198*$E198</f>
        <v>0</v>
      </c>
      <c r="BT198" s="7">
        <f t="shared" si="367"/>
        <v>0</v>
      </c>
      <c r="BU198" s="7">
        <f>'Initial absorption'!$M198*BT198*$I198</f>
        <v>0</v>
      </c>
      <c r="BV198" s="7"/>
      <c r="BW198" s="7">
        <f t="shared" si="368"/>
        <v>0</v>
      </c>
      <c r="BX198" s="7">
        <f t="shared" si="305"/>
        <v>0</v>
      </c>
      <c r="BY198" s="7">
        <f t="shared" si="334"/>
        <v>0</v>
      </c>
      <c r="BZ198" s="7"/>
      <c r="CA198" s="7">
        <f>(1 - 'Initial absorption'!$M198)*BT198</f>
        <v>0</v>
      </c>
      <c r="CB198" s="7">
        <f t="shared" si="369"/>
        <v>0</v>
      </c>
      <c r="CL198" s="7">
        <f t="shared" si="335"/>
        <v>0</v>
      </c>
      <c r="CM198" s="7">
        <f t="shared" si="336"/>
        <v>0</v>
      </c>
      <c r="CN198" s="7">
        <f t="shared" si="328"/>
        <v>0</v>
      </c>
      <c r="CO198" s="7">
        <f t="shared" si="351"/>
        <v>0</v>
      </c>
      <c r="CP198" s="7"/>
      <c r="CQ198" s="7">
        <f t="shared" si="286"/>
        <v>0</v>
      </c>
      <c r="CR198" s="7">
        <f t="shared" si="352"/>
        <v>0</v>
      </c>
      <c r="CS198" s="7">
        <f t="shared" si="337"/>
        <v>0</v>
      </c>
      <c r="CT198" s="7">
        <f t="shared" si="353"/>
        <v>0</v>
      </c>
      <c r="CV198" s="7">
        <f t="shared" si="370"/>
        <v>0</v>
      </c>
      <c r="CW198" s="7">
        <f t="shared" si="371"/>
        <v>0</v>
      </c>
      <c r="CX198" s="7">
        <f t="shared" si="372"/>
        <v>0</v>
      </c>
      <c r="CY198" s="7"/>
      <c r="CZ198" s="7">
        <f t="shared" si="354"/>
        <v>0</v>
      </c>
      <c r="DA198" s="7">
        <f>'Initial absorption'!$G198*CZ198*$E198</f>
        <v>0</v>
      </c>
      <c r="DB198" s="7">
        <f t="shared" si="373"/>
        <v>0</v>
      </c>
      <c r="DC198" s="7">
        <f>'Initial absorption'!$M198*DB198*$I198</f>
        <v>0</v>
      </c>
      <c r="DD198" s="7"/>
      <c r="DE198" s="7">
        <f t="shared" si="374"/>
        <v>0</v>
      </c>
      <c r="DF198" s="7">
        <f t="shared" si="306"/>
        <v>0</v>
      </c>
      <c r="DG198" s="7">
        <f t="shared" si="338"/>
        <v>0</v>
      </c>
      <c r="DH198" s="7"/>
      <c r="DI198" s="7">
        <f>(1 - 'Initial absorption'!$M198)*DB198</f>
        <v>0</v>
      </c>
      <c r="DJ198" s="7">
        <f t="shared" si="375"/>
        <v>0</v>
      </c>
      <c r="DT198" s="7">
        <f t="shared" si="339"/>
        <v>0</v>
      </c>
      <c r="DU198" s="7">
        <f t="shared" si="340"/>
        <v>0</v>
      </c>
      <c r="DV198" s="7">
        <f t="shared" si="329"/>
        <v>0</v>
      </c>
      <c r="DW198" s="7">
        <f t="shared" si="355"/>
        <v>0</v>
      </c>
      <c r="DX198" s="7"/>
      <c r="DY198" s="7">
        <f t="shared" si="287"/>
        <v>0</v>
      </c>
      <c r="DZ198" s="7">
        <f t="shared" si="356"/>
        <v>0</v>
      </c>
      <c r="EA198" s="7">
        <f t="shared" si="341"/>
        <v>0</v>
      </c>
      <c r="EB198" s="7">
        <f t="shared" si="357"/>
        <v>0</v>
      </c>
      <c r="ED198" s="7">
        <f t="shared" si="376"/>
        <v>0</v>
      </c>
      <c r="EE198" s="7">
        <f t="shared" si="377"/>
        <v>0</v>
      </c>
      <c r="EF198" s="7">
        <f t="shared" si="378"/>
        <v>0</v>
      </c>
      <c r="EG198" s="7"/>
      <c r="EH198" s="7">
        <f t="shared" si="358"/>
        <v>0</v>
      </c>
      <c r="EI198" s="7">
        <f>'Initial absorption'!$G198*EH198*$E198</f>
        <v>0</v>
      </c>
      <c r="EJ198" s="7">
        <f t="shared" si="379"/>
        <v>0</v>
      </c>
      <c r="EK198" s="7">
        <f>'Initial absorption'!$M198*EJ198*$I198</f>
        <v>0</v>
      </c>
      <c r="EL198" s="7"/>
      <c r="EM198" s="7">
        <f t="shared" si="380"/>
        <v>0</v>
      </c>
      <c r="EN198" s="7">
        <f t="shared" si="307"/>
        <v>0</v>
      </c>
      <c r="EO198" s="7">
        <f t="shared" si="342"/>
        <v>0</v>
      </c>
      <c r="EP198" s="7"/>
      <c r="EQ198" s="7">
        <f>(1 - 'Initial absorption'!$M198)*EJ198</f>
        <v>0</v>
      </c>
      <c r="ER198" s="7">
        <f t="shared" si="381"/>
        <v>0</v>
      </c>
      <c r="FB198" s="7">
        <f t="shared" si="343"/>
        <v>0</v>
      </c>
      <c r="FC198" s="7">
        <f t="shared" si="344"/>
        <v>0</v>
      </c>
      <c r="FD198" s="7">
        <f t="shared" si="330"/>
        <v>0</v>
      </c>
      <c r="FE198" s="7">
        <f t="shared" si="359"/>
        <v>0</v>
      </c>
      <c r="FF198" s="7"/>
      <c r="FG198" s="7">
        <f t="shared" si="288"/>
        <v>0</v>
      </c>
      <c r="FH198" s="7">
        <f t="shared" si="360"/>
        <v>0</v>
      </c>
      <c r="FI198" s="7">
        <f t="shared" si="345"/>
        <v>0</v>
      </c>
      <c r="FJ198" s="7">
        <f t="shared" si="361"/>
        <v>0</v>
      </c>
      <c r="FL198" s="7">
        <f t="shared" si="382"/>
        <v>0</v>
      </c>
      <c r="FM198" s="7">
        <f t="shared" si="383"/>
        <v>0</v>
      </c>
      <c r="FN198" s="7">
        <f t="shared" si="384"/>
        <v>0</v>
      </c>
      <c r="FO198" s="7"/>
      <c r="FP198" s="7">
        <f t="shared" si="362"/>
        <v>0</v>
      </c>
      <c r="FQ198" s="7">
        <f>'Initial absorption'!$G198*FP198*$E198</f>
        <v>0</v>
      </c>
      <c r="FR198" s="7">
        <f t="shared" si="385"/>
        <v>0</v>
      </c>
      <c r="FS198" s="7">
        <f>'Initial absorption'!$M198*FR198*$I198</f>
        <v>0</v>
      </c>
      <c r="FT198" s="7"/>
      <c r="FU198" s="7">
        <f t="shared" si="386"/>
        <v>0</v>
      </c>
      <c r="FV198" s="7">
        <f t="shared" si="308"/>
        <v>0</v>
      </c>
      <c r="FW198" s="7">
        <f t="shared" si="346"/>
        <v>0</v>
      </c>
      <c r="FX198" s="7"/>
      <c r="FY198" s="7">
        <f>(1 - 'Initial absorption'!$M198)*FR198</f>
        <v>0</v>
      </c>
      <c r="FZ198" s="7">
        <f t="shared" si="387"/>
        <v>0</v>
      </c>
    </row>
    <row r="199" spans="3:182" x14ac:dyDescent="0.25">
      <c r="C199">
        <v>1265</v>
      </c>
      <c r="D199">
        <f>'Input spectra'!B199</f>
        <v>0</v>
      </c>
      <c r="E199">
        <f>'Initial absorption'!I199</f>
        <v>0</v>
      </c>
      <c r="F199">
        <f>'Input spectra'!C199</f>
        <v>0</v>
      </c>
      <c r="G199">
        <f t="shared" si="309"/>
        <v>0</v>
      </c>
      <c r="H199">
        <f>'Input spectra'!D199</f>
        <v>0</v>
      </c>
      <c r="I199">
        <f>'Initial absorption'!O199</f>
        <v>0</v>
      </c>
      <c r="J199">
        <f>'Input spectra'!E199</f>
        <v>0</v>
      </c>
      <c r="K199">
        <f t="shared" si="310"/>
        <v>0</v>
      </c>
      <c r="M199">
        <f>'Reaching edge prob after ems 1'!$EZ200</f>
        <v>0.88750379057303208</v>
      </c>
      <c r="N199">
        <f>'Reaching edge prob after ems 2'!$EZ200</f>
        <v>0.88750379057303208</v>
      </c>
      <c r="O199">
        <f>1-EXP(-'Reaching edge prob after ems 1'!FC200*_k_in_ec_correction*($D199*_c1+'Input spectra'!S199))</f>
        <v>1.1411202910136531E-2</v>
      </c>
      <c r="P199">
        <f>1-EXP(-(_t-'Reaching edge prob after ems 1'!FC200)*_k_in_ec_correction*($D199*_c1+'Input spectra'!S199))</f>
        <v>1.1530518164227677E-2</v>
      </c>
      <c r="Q199">
        <f>1-EXP(-'Reaching edge prob after ems 2'!FC200*_k_in_ec_correction*($H199*_c2+'Input spectra'!S199))</f>
        <v>1.1411202910136531E-2</v>
      </c>
      <c r="R199">
        <f>1-EXP(-(_t-'Reaching edge prob after ems 2'!FC200)*_k_in_ec_correction*($H199*_c2+'Input spectra'!S199))</f>
        <v>1.1530518164227677E-2</v>
      </c>
      <c r="V199" s="7">
        <f t="shared" si="311"/>
        <v>0</v>
      </c>
      <c r="W199" s="7">
        <f t="shared" si="312"/>
        <v>0</v>
      </c>
      <c r="X199" s="7">
        <f t="shared" si="313"/>
        <v>0</v>
      </c>
      <c r="Y199" s="7">
        <f t="shared" si="314"/>
        <v>0</v>
      </c>
      <c r="Z199" s="7"/>
      <c r="AA199" s="7">
        <f t="shared" si="315"/>
        <v>0</v>
      </c>
      <c r="AB199" s="7">
        <f t="shared" si="316"/>
        <v>0</v>
      </c>
      <c r="AC199" s="7">
        <f t="shared" si="317"/>
        <v>0</v>
      </c>
      <c r="AD199" s="7">
        <f t="shared" si="318"/>
        <v>0</v>
      </c>
      <c r="AF199" s="7">
        <f t="shared" si="319"/>
        <v>0</v>
      </c>
      <c r="AG199" s="7">
        <f t="shared" si="320"/>
        <v>0</v>
      </c>
      <c r="AH199" s="7">
        <f t="shared" si="321"/>
        <v>0</v>
      </c>
      <c r="AI199" s="7"/>
      <c r="AJ199" s="7">
        <f t="shared" si="322"/>
        <v>0</v>
      </c>
      <c r="AK199" s="7">
        <f>'Initial absorption'!$G199*AJ199*$E199</f>
        <v>0</v>
      </c>
      <c r="AL199" s="7">
        <f t="shared" si="323"/>
        <v>0</v>
      </c>
      <c r="AM199" s="7">
        <f>'Initial absorption'!$M199*AL199*$I199</f>
        <v>0</v>
      </c>
      <c r="AN199" s="7"/>
      <c r="AO199" s="7">
        <f t="shared" si="324"/>
        <v>0</v>
      </c>
      <c r="AP199" s="7">
        <f t="shared" si="325"/>
        <v>0</v>
      </c>
      <c r="AQ199" s="7">
        <f t="shared" si="326"/>
        <v>0</v>
      </c>
      <c r="AR199" s="7"/>
      <c r="AS199" s="7">
        <f>(1 - 'Initial absorption'!$M199)*AL199</f>
        <v>0</v>
      </c>
      <c r="AT199" s="7">
        <f t="shared" si="363"/>
        <v>0</v>
      </c>
      <c r="BD199" s="7">
        <f t="shared" si="331"/>
        <v>0</v>
      </c>
      <c r="BE199" s="7">
        <f t="shared" si="332"/>
        <v>0</v>
      </c>
      <c r="BF199" s="7">
        <f t="shared" si="327"/>
        <v>0</v>
      </c>
      <c r="BG199" s="7">
        <f t="shared" si="347"/>
        <v>0</v>
      </c>
      <c r="BH199" s="7"/>
      <c r="BI199" s="7">
        <f t="shared" si="285"/>
        <v>0</v>
      </c>
      <c r="BJ199" s="7">
        <f t="shared" si="348"/>
        <v>0</v>
      </c>
      <c r="BK199" s="7">
        <f t="shared" si="333"/>
        <v>0</v>
      </c>
      <c r="BL199" s="7">
        <f t="shared" si="349"/>
        <v>0</v>
      </c>
      <c r="BN199" s="7">
        <f t="shared" si="364"/>
        <v>0</v>
      </c>
      <c r="BO199" s="7">
        <f t="shared" si="365"/>
        <v>0</v>
      </c>
      <c r="BP199" s="7">
        <f t="shared" si="366"/>
        <v>0</v>
      </c>
      <c r="BQ199" s="7"/>
      <c r="BR199" s="7">
        <f t="shared" si="350"/>
        <v>0</v>
      </c>
      <c r="BS199" s="7">
        <f>'Initial absorption'!$G199*BR199*$E199</f>
        <v>0</v>
      </c>
      <c r="BT199" s="7">
        <f t="shared" si="367"/>
        <v>0</v>
      </c>
      <c r="BU199" s="7">
        <f>'Initial absorption'!$M199*BT199*$I199</f>
        <v>0</v>
      </c>
      <c r="BV199" s="7"/>
      <c r="BW199" s="7">
        <f t="shared" si="368"/>
        <v>0</v>
      </c>
      <c r="BX199" s="7">
        <f t="shared" si="305"/>
        <v>0</v>
      </c>
      <c r="BY199" s="7">
        <f t="shared" si="334"/>
        <v>0</v>
      </c>
      <c r="BZ199" s="7"/>
      <c r="CA199" s="7">
        <f>(1 - 'Initial absorption'!$M199)*BT199</f>
        <v>0</v>
      </c>
      <c r="CB199" s="7">
        <f t="shared" si="369"/>
        <v>0</v>
      </c>
      <c r="CL199" s="7">
        <f t="shared" si="335"/>
        <v>0</v>
      </c>
      <c r="CM199" s="7">
        <f t="shared" si="336"/>
        <v>0</v>
      </c>
      <c r="CN199" s="7">
        <f t="shared" si="328"/>
        <v>0</v>
      </c>
      <c r="CO199" s="7">
        <f t="shared" si="351"/>
        <v>0</v>
      </c>
      <c r="CP199" s="7"/>
      <c r="CQ199" s="7">
        <f t="shared" si="286"/>
        <v>0</v>
      </c>
      <c r="CR199" s="7">
        <f t="shared" si="352"/>
        <v>0</v>
      </c>
      <c r="CS199" s="7">
        <f t="shared" si="337"/>
        <v>0</v>
      </c>
      <c r="CT199" s="7">
        <f t="shared" si="353"/>
        <v>0</v>
      </c>
      <c r="CV199" s="7">
        <f t="shared" si="370"/>
        <v>0</v>
      </c>
      <c r="CW199" s="7">
        <f t="shared" si="371"/>
        <v>0</v>
      </c>
      <c r="CX199" s="7">
        <f t="shared" si="372"/>
        <v>0</v>
      </c>
      <c r="CY199" s="7"/>
      <c r="CZ199" s="7">
        <f t="shared" si="354"/>
        <v>0</v>
      </c>
      <c r="DA199" s="7">
        <f>'Initial absorption'!$G199*CZ199*$E199</f>
        <v>0</v>
      </c>
      <c r="DB199" s="7">
        <f t="shared" si="373"/>
        <v>0</v>
      </c>
      <c r="DC199" s="7">
        <f>'Initial absorption'!$M199*DB199*$I199</f>
        <v>0</v>
      </c>
      <c r="DD199" s="7"/>
      <c r="DE199" s="7">
        <f t="shared" si="374"/>
        <v>0</v>
      </c>
      <c r="DF199" s="7">
        <f t="shared" si="306"/>
        <v>0</v>
      </c>
      <c r="DG199" s="7">
        <f t="shared" si="338"/>
        <v>0</v>
      </c>
      <c r="DH199" s="7"/>
      <c r="DI199" s="7">
        <f>(1 - 'Initial absorption'!$M199)*DB199</f>
        <v>0</v>
      </c>
      <c r="DJ199" s="7">
        <f t="shared" si="375"/>
        <v>0</v>
      </c>
      <c r="DT199" s="7">
        <f t="shared" si="339"/>
        <v>0</v>
      </c>
      <c r="DU199" s="7">
        <f t="shared" si="340"/>
        <v>0</v>
      </c>
      <c r="DV199" s="7">
        <f t="shared" si="329"/>
        <v>0</v>
      </c>
      <c r="DW199" s="7">
        <f t="shared" si="355"/>
        <v>0</v>
      </c>
      <c r="DX199" s="7"/>
      <c r="DY199" s="7">
        <f t="shared" si="287"/>
        <v>0</v>
      </c>
      <c r="DZ199" s="7">
        <f t="shared" si="356"/>
        <v>0</v>
      </c>
      <c r="EA199" s="7">
        <f t="shared" si="341"/>
        <v>0</v>
      </c>
      <c r="EB199" s="7">
        <f t="shared" si="357"/>
        <v>0</v>
      </c>
      <c r="ED199" s="7">
        <f t="shared" si="376"/>
        <v>0</v>
      </c>
      <c r="EE199" s="7">
        <f t="shared" si="377"/>
        <v>0</v>
      </c>
      <c r="EF199" s="7">
        <f t="shared" si="378"/>
        <v>0</v>
      </c>
      <c r="EG199" s="7"/>
      <c r="EH199" s="7">
        <f t="shared" si="358"/>
        <v>0</v>
      </c>
      <c r="EI199" s="7">
        <f>'Initial absorption'!$G199*EH199*$E199</f>
        <v>0</v>
      </c>
      <c r="EJ199" s="7">
        <f t="shared" si="379"/>
        <v>0</v>
      </c>
      <c r="EK199" s="7">
        <f>'Initial absorption'!$M199*EJ199*$I199</f>
        <v>0</v>
      </c>
      <c r="EL199" s="7"/>
      <c r="EM199" s="7">
        <f t="shared" si="380"/>
        <v>0</v>
      </c>
      <c r="EN199" s="7">
        <f t="shared" si="307"/>
        <v>0</v>
      </c>
      <c r="EO199" s="7">
        <f t="shared" si="342"/>
        <v>0</v>
      </c>
      <c r="EP199" s="7"/>
      <c r="EQ199" s="7">
        <f>(1 - 'Initial absorption'!$M199)*EJ199</f>
        <v>0</v>
      </c>
      <c r="ER199" s="7">
        <f t="shared" si="381"/>
        <v>0</v>
      </c>
      <c r="FB199" s="7">
        <f t="shared" si="343"/>
        <v>0</v>
      </c>
      <c r="FC199" s="7">
        <f t="shared" si="344"/>
        <v>0</v>
      </c>
      <c r="FD199" s="7">
        <f t="shared" si="330"/>
        <v>0</v>
      </c>
      <c r="FE199" s="7">
        <f t="shared" si="359"/>
        <v>0</v>
      </c>
      <c r="FF199" s="7"/>
      <c r="FG199" s="7">
        <f t="shared" si="288"/>
        <v>0</v>
      </c>
      <c r="FH199" s="7">
        <f t="shared" si="360"/>
        <v>0</v>
      </c>
      <c r="FI199" s="7">
        <f t="shared" si="345"/>
        <v>0</v>
      </c>
      <c r="FJ199" s="7">
        <f t="shared" si="361"/>
        <v>0</v>
      </c>
      <c r="FL199" s="7">
        <f t="shared" si="382"/>
        <v>0</v>
      </c>
      <c r="FM199" s="7">
        <f t="shared" si="383"/>
        <v>0</v>
      </c>
      <c r="FN199" s="7">
        <f t="shared" si="384"/>
        <v>0</v>
      </c>
      <c r="FO199" s="7"/>
      <c r="FP199" s="7">
        <f t="shared" si="362"/>
        <v>0</v>
      </c>
      <c r="FQ199" s="7">
        <f>'Initial absorption'!$G199*FP199*$E199</f>
        <v>0</v>
      </c>
      <c r="FR199" s="7">
        <f t="shared" si="385"/>
        <v>0</v>
      </c>
      <c r="FS199" s="7">
        <f>'Initial absorption'!$M199*FR199*$I199</f>
        <v>0</v>
      </c>
      <c r="FT199" s="7"/>
      <c r="FU199" s="7">
        <f t="shared" si="386"/>
        <v>0</v>
      </c>
      <c r="FV199" s="7">
        <f t="shared" si="308"/>
        <v>0</v>
      </c>
      <c r="FW199" s="7">
        <f t="shared" si="346"/>
        <v>0</v>
      </c>
      <c r="FX199" s="7"/>
      <c r="FY199" s="7">
        <f>(1 - 'Initial absorption'!$M199)*FR199</f>
        <v>0</v>
      </c>
      <c r="FZ199" s="7">
        <f t="shared" si="387"/>
        <v>0</v>
      </c>
    </row>
    <row r="200" spans="3:182" x14ac:dyDescent="0.25">
      <c r="C200">
        <v>1270</v>
      </c>
      <c r="D200">
        <f>'Input spectra'!B200</f>
        <v>0</v>
      </c>
      <c r="E200">
        <f>'Initial absorption'!I200</f>
        <v>0</v>
      </c>
      <c r="F200">
        <f>'Input spectra'!C200</f>
        <v>0</v>
      </c>
      <c r="G200">
        <f t="shared" si="309"/>
        <v>0</v>
      </c>
      <c r="H200">
        <f>'Input spectra'!D200</f>
        <v>0</v>
      </c>
      <c r="I200">
        <f>'Initial absorption'!O200</f>
        <v>0</v>
      </c>
      <c r="J200">
        <f>'Input spectra'!E200</f>
        <v>0</v>
      </c>
      <c r="K200">
        <f t="shared" si="310"/>
        <v>0</v>
      </c>
      <c r="M200">
        <f>'Reaching edge prob after ems 1'!$EZ201</f>
        <v>0.88763251403946442</v>
      </c>
      <c r="N200">
        <f>'Reaching edge prob after ems 2'!$EZ201</f>
        <v>0.88763251403946442</v>
      </c>
      <c r="O200">
        <f>1-EXP(-'Reaching edge prob after ems 1'!FC201*_k_in_ec_correction*($D200*_c1+'Input spectra'!S200))</f>
        <v>1.1397039088118399E-2</v>
      </c>
      <c r="P200">
        <f>1-EXP(-(_t-'Reaching edge prob after ems 1'!FC201)*_k_in_ec_correction*($D200*_c1+'Input spectra'!S200))</f>
        <v>1.1516056788850149E-2</v>
      </c>
      <c r="Q200">
        <f>1-EXP(-'Reaching edge prob after ems 2'!FC201*_k_in_ec_correction*($H200*_c2+'Input spectra'!S200))</f>
        <v>1.1397039088118399E-2</v>
      </c>
      <c r="R200">
        <f>1-EXP(-(_t-'Reaching edge prob after ems 2'!FC201)*_k_in_ec_correction*($H200*_c2+'Input spectra'!S200))</f>
        <v>1.1516056788850149E-2</v>
      </c>
      <c r="V200" s="7">
        <f t="shared" si="311"/>
        <v>0</v>
      </c>
      <c r="W200" s="7">
        <f t="shared" si="312"/>
        <v>0</v>
      </c>
      <c r="X200" s="7">
        <f t="shared" si="313"/>
        <v>0</v>
      </c>
      <c r="Y200" s="7">
        <f t="shared" si="314"/>
        <v>0</v>
      </c>
      <c r="Z200" s="7"/>
      <c r="AA200" s="7">
        <f t="shared" si="315"/>
        <v>0</v>
      </c>
      <c r="AB200" s="7">
        <f t="shared" si="316"/>
        <v>0</v>
      </c>
      <c r="AC200" s="7">
        <f t="shared" si="317"/>
        <v>0</v>
      </c>
      <c r="AD200" s="7">
        <f t="shared" si="318"/>
        <v>0</v>
      </c>
      <c r="AF200" s="7">
        <f t="shared" si="319"/>
        <v>0</v>
      </c>
      <c r="AG200" s="7">
        <f t="shared" si="320"/>
        <v>0</v>
      </c>
      <c r="AH200" s="7">
        <f t="shared" si="321"/>
        <v>0</v>
      </c>
      <c r="AI200" s="7"/>
      <c r="AJ200" s="7">
        <f t="shared" si="322"/>
        <v>0</v>
      </c>
      <c r="AK200" s="7">
        <f>'Initial absorption'!$G200*AJ200*$E200</f>
        <v>0</v>
      </c>
      <c r="AL200" s="7">
        <f t="shared" si="323"/>
        <v>0</v>
      </c>
      <c r="AM200" s="7">
        <f>'Initial absorption'!$M200*AL200*$I200</f>
        <v>0</v>
      </c>
      <c r="AN200" s="7"/>
      <c r="AO200" s="7">
        <f t="shared" si="324"/>
        <v>0</v>
      </c>
      <c r="AP200" s="7">
        <f t="shared" si="325"/>
        <v>0</v>
      </c>
      <c r="AQ200" s="7">
        <f t="shared" si="326"/>
        <v>0</v>
      </c>
      <c r="AR200" s="7"/>
      <c r="AS200" s="7">
        <f>(1 - 'Initial absorption'!$M200)*AL200</f>
        <v>0</v>
      </c>
      <c r="AT200" s="7">
        <f t="shared" si="363"/>
        <v>0</v>
      </c>
      <c r="BD200" s="7">
        <f t="shared" si="331"/>
        <v>0</v>
      </c>
      <c r="BE200" s="7">
        <f t="shared" si="332"/>
        <v>0</v>
      </c>
      <c r="BF200" s="7">
        <f t="shared" si="327"/>
        <v>0</v>
      </c>
      <c r="BG200" s="7">
        <f t="shared" si="347"/>
        <v>0</v>
      </c>
      <c r="BH200" s="7"/>
      <c r="BI200" s="7">
        <f t="shared" si="285"/>
        <v>0</v>
      </c>
      <c r="BJ200" s="7">
        <f t="shared" si="348"/>
        <v>0</v>
      </c>
      <c r="BK200" s="7">
        <f t="shared" si="333"/>
        <v>0</v>
      </c>
      <c r="BL200" s="7">
        <f t="shared" si="349"/>
        <v>0</v>
      </c>
      <c r="BN200" s="7">
        <f t="shared" si="364"/>
        <v>0</v>
      </c>
      <c r="BO200" s="7">
        <f t="shared" si="365"/>
        <v>0</v>
      </c>
      <c r="BP200" s="7">
        <f t="shared" si="366"/>
        <v>0</v>
      </c>
      <c r="BQ200" s="7"/>
      <c r="BR200" s="7">
        <f t="shared" si="350"/>
        <v>0</v>
      </c>
      <c r="BS200" s="7">
        <f>'Initial absorption'!$G200*BR200*$E200</f>
        <v>0</v>
      </c>
      <c r="BT200" s="7">
        <f t="shared" si="367"/>
        <v>0</v>
      </c>
      <c r="BU200" s="7">
        <f>'Initial absorption'!$M200*BT200*$I200</f>
        <v>0</v>
      </c>
      <c r="BV200" s="7"/>
      <c r="BW200" s="7">
        <f t="shared" si="368"/>
        <v>0</v>
      </c>
      <c r="BX200" s="7">
        <f t="shared" si="305"/>
        <v>0</v>
      </c>
      <c r="BY200" s="7">
        <f t="shared" si="334"/>
        <v>0</v>
      </c>
      <c r="BZ200" s="7"/>
      <c r="CA200" s="7">
        <f>(1 - 'Initial absorption'!$M200)*BT200</f>
        <v>0</v>
      </c>
      <c r="CB200" s="7">
        <f t="shared" si="369"/>
        <v>0</v>
      </c>
      <c r="CL200" s="7">
        <f t="shared" si="335"/>
        <v>0</v>
      </c>
      <c r="CM200" s="7">
        <f t="shared" si="336"/>
        <v>0</v>
      </c>
      <c r="CN200" s="7">
        <f t="shared" si="328"/>
        <v>0</v>
      </c>
      <c r="CO200" s="7">
        <f t="shared" si="351"/>
        <v>0</v>
      </c>
      <c r="CP200" s="7"/>
      <c r="CQ200" s="7">
        <f t="shared" si="286"/>
        <v>0</v>
      </c>
      <c r="CR200" s="7">
        <f t="shared" si="352"/>
        <v>0</v>
      </c>
      <c r="CS200" s="7">
        <f t="shared" si="337"/>
        <v>0</v>
      </c>
      <c r="CT200" s="7">
        <f t="shared" si="353"/>
        <v>0</v>
      </c>
      <c r="CV200" s="7">
        <f t="shared" si="370"/>
        <v>0</v>
      </c>
      <c r="CW200" s="7">
        <f t="shared" si="371"/>
        <v>0</v>
      </c>
      <c r="CX200" s="7">
        <f t="shared" si="372"/>
        <v>0</v>
      </c>
      <c r="CY200" s="7"/>
      <c r="CZ200" s="7">
        <f t="shared" si="354"/>
        <v>0</v>
      </c>
      <c r="DA200" s="7">
        <f>'Initial absorption'!$G200*CZ200*$E200</f>
        <v>0</v>
      </c>
      <c r="DB200" s="7">
        <f t="shared" si="373"/>
        <v>0</v>
      </c>
      <c r="DC200" s="7">
        <f>'Initial absorption'!$M200*DB200*$I200</f>
        <v>0</v>
      </c>
      <c r="DD200" s="7"/>
      <c r="DE200" s="7">
        <f t="shared" si="374"/>
        <v>0</v>
      </c>
      <c r="DF200" s="7">
        <f t="shared" si="306"/>
        <v>0</v>
      </c>
      <c r="DG200" s="7">
        <f t="shared" si="338"/>
        <v>0</v>
      </c>
      <c r="DH200" s="7"/>
      <c r="DI200" s="7">
        <f>(1 - 'Initial absorption'!$M200)*DB200</f>
        <v>0</v>
      </c>
      <c r="DJ200" s="7">
        <f t="shared" si="375"/>
        <v>0</v>
      </c>
      <c r="DT200" s="7">
        <f t="shared" si="339"/>
        <v>0</v>
      </c>
      <c r="DU200" s="7">
        <f t="shared" si="340"/>
        <v>0</v>
      </c>
      <c r="DV200" s="7">
        <f t="shared" si="329"/>
        <v>0</v>
      </c>
      <c r="DW200" s="7">
        <f t="shared" si="355"/>
        <v>0</v>
      </c>
      <c r="DX200" s="7"/>
      <c r="DY200" s="7">
        <f t="shared" si="287"/>
        <v>0</v>
      </c>
      <c r="DZ200" s="7">
        <f t="shared" si="356"/>
        <v>0</v>
      </c>
      <c r="EA200" s="7">
        <f t="shared" si="341"/>
        <v>0</v>
      </c>
      <c r="EB200" s="7">
        <f t="shared" si="357"/>
        <v>0</v>
      </c>
      <c r="ED200" s="7">
        <f t="shared" si="376"/>
        <v>0</v>
      </c>
      <c r="EE200" s="7">
        <f t="shared" si="377"/>
        <v>0</v>
      </c>
      <c r="EF200" s="7">
        <f t="shared" si="378"/>
        <v>0</v>
      </c>
      <c r="EG200" s="7"/>
      <c r="EH200" s="7">
        <f t="shared" si="358"/>
        <v>0</v>
      </c>
      <c r="EI200" s="7">
        <f>'Initial absorption'!$G200*EH200*$E200</f>
        <v>0</v>
      </c>
      <c r="EJ200" s="7">
        <f t="shared" si="379"/>
        <v>0</v>
      </c>
      <c r="EK200" s="7">
        <f>'Initial absorption'!$M200*EJ200*$I200</f>
        <v>0</v>
      </c>
      <c r="EL200" s="7"/>
      <c r="EM200" s="7">
        <f t="shared" si="380"/>
        <v>0</v>
      </c>
      <c r="EN200" s="7">
        <f t="shared" si="307"/>
        <v>0</v>
      </c>
      <c r="EO200" s="7">
        <f t="shared" si="342"/>
        <v>0</v>
      </c>
      <c r="EP200" s="7"/>
      <c r="EQ200" s="7">
        <f>(1 - 'Initial absorption'!$M200)*EJ200</f>
        <v>0</v>
      </c>
      <c r="ER200" s="7">
        <f t="shared" si="381"/>
        <v>0</v>
      </c>
      <c r="FB200" s="7">
        <f t="shared" si="343"/>
        <v>0</v>
      </c>
      <c r="FC200" s="7">
        <f t="shared" si="344"/>
        <v>0</v>
      </c>
      <c r="FD200" s="7">
        <f t="shared" si="330"/>
        <v>0</v>
      </c>
      <c r="FE200" s="7">
        <f t="shared" si="359"/>
        <v>0</v>
      </c>
      <c r="FF200" s="7"/>
      <c r="FG200" s="7">
        <f t="shared" si="288"/>
        <v>0</v>
      </c>
      <c r="FH200" s="7">
        <f t="shared" si="360"/>
        <v>0</v>
      </c>
      <c r="FI200" s="7">
        <f t="shared" si="345"/>
        <v>0</v>
      </c>
      <c r="FJ200" s="7">
        <f t="shared" si="361"/>
        <v>0</v>
      </c>
      <c r="FL200" s="7">
        <f t="shared" si="382"/>
        <v>0</v>
      </c>
      <c r="FM200" s="7">
        <f t="shared" si="383"/>
        <v>0</v>
      </c>
      <c r="FN200" s="7">
        <f t="shared" si="384"/>
        <v>0</v>
      </c>
      <c r="FO200" s="7"/>
      <c r="FP200" s="7">
        <f t="shared" si="362"/>
        <v>0</v>
      </c>
      <c r="FQ200" s="7">
        <f>'Initial absorption'!$G200*FP200*$E200</f>
        <v>0</v>
      </c>
      <c r="FR200" s="7">
        <f t="shared" si="385"/>
        <v>0</v>
      </c>
      <c r="FS200" s="7">
        <f>'Initial absorption'!$M200*FR200*$I200</f>
        <v>0</v>
      </c>
      <c r="FT200" s="7"/>
      <c r="FU200" s="7">
        <f t="shared" si="386"/>
        <v>0</v>
      </c>
      <c r="FV200" s="7">
        <f t="shared" si="308"/>
        <v>0</v>
      </c>
      <c r="FW200" s="7">
        <f t="shared" si="346"/>
        <v>0</v>
      </c>
      <c r="FX200" s="7"/>
      <c r="FY200" s="7">
        <f>(1 - 'Initial absorption'!$M200)*FR200</f>
        <v>0</v>
      </c>
      <c r="FZ200" s="7">
        <f t="shared" si="387"/>
        <v>0</v>
      </c>
    </row>
    <row r="201" spans="3:182" x14ac:dyDescent="0.25">
      <c r="C201">
        <v>1275</v>
      </c>
      <c r="D201">
        <f>'Input spectra'!B201</f>
        <v>0</v>
      </c>
      <c r="E201">
        <f>'Initial absorption'!I201</f>
        <v>0</v>
      </c>
      <c r="F201">
        <f>'Input spectra'!C201</f>
        <v>0</v>
      </c>
      <c r="G201">
        <f t="shared" si="309"/>
        <v>0</v>
      </c>
      <c r="H201">
        <f>'Input spectra'!D201</f>
        <v>0</v>
      </c>
      <c r="I201">
        <f>'Initial absorption'!O201</f>
        <v>0</v>
      </c>
      <c r="J201">
        <f>'Input spectra'!E201</f>
        <v>0</v>
      </c>
      <c r="K201">
        <f t="shared" si="310"/>
        <v>0</v>
      </c>
      <c r="M201">
        <f>'Reaching edge prob after ems 1'!$EZ202</f>
        <v>0.88776126650138221</v>
      </c>
      <c r="N201">
        <f>'Reaching edge prob after ems 2'!$EZ202</f>
        <v>0.88776126650138221</v>
      </c>
      <c r="O201">
        <f>1-EXP(-'Reaching edge prob after ems 1'!FC202*_k_in_ec_correction*($D201*_c1+'Input spectra'!S201))</f>
        <v>1.1382874875261018E-2</v>
      </c>
      <c r="P201">
        <f>1-EXP(-(_t-'Reaching edge prob after ems 1'!FC202)*_k_in_ec_correction*($D201*_c1+'Input spectra'!S201))</f>
        <v>1.150159538978901E-2</v>
      </c>
      <c r="Q201">
        <f>1-EXP(-'Reaching edge prob after ems 2'!FC202*_k_in_ec_correction*($H201*_c2+'Input spectra'!S201))</f>
        <v>1.1382874875261018E-2</v>
      </c>
      <c r="R201">
        <f>1-EXP(-(_t-'Reaching edge prob after ems 2'!FC202)*_k_in_ec_correction*($H201*_c2+'Input spectra'!S201))</f>
        <v>1.150159538978901E-2</v>
      </c>
      <c r="V201" s="7">
        <f t="shared" si="311"/>
        <v>0</v>
      </c>
      <c r="W201" s="7">
        <f t="shared" si="312"/>
        <v>0</v>
      </c>
      <c r="X201" s="7">
        <f t="shared" si="313"/>
        <v>0</v>
      </c>
      <c r="Y201" s="7">
        <f t="shared" si="314"/>
        <v>0</v>
      </c>
      <c r="Z201" s="7"/>
      <c r="AA201" s="7">
        <f t="shared" si="315"/>
        <v>0</v>
      </c>
      <c r="AB201" s="7">
        <f t="shared" si="316"/>
        <v>0</v>
      </c>
      <c r="AC201" s="7">
        <f t="shared" si="317"/>
        <v>0</v>
      </c>
      <c r="AD201" s="7">
        <f t="shared" si="318"/>
        <v>0</v>
      </c>
      <c r="AF201" s="7">
        <f t="shared" si="319"/>
        <v>0</v>
      </c>
      <c r="AG201" s="7">
        <f t="shared" si="320"/>
        <v>0</v>
      </c>
      <c r="AH201" s="7">
        <f t="shared" si="321"/>
        <v>0</v>
      </c>
      <c r="AI201" s="7"/>
      <c r="AJ201" s="7">
        <f t="shared" si="322"/>
        <v>0</v>
      </c>
      <c r="AK201" s="7">
        <f>'Initial absorption'!$G201*AJ201*$E201</f>
        <v>0</v>
      </c>
      <c r="AL201" s="7">
        <f t="shared" si="323"/>
        <v>0</v>
      </c>
      <c r="AM201" s="7">
        <f>'Initial absorption'!$M201*AL201*$I201</f>
        <v>0</v>
      </c>
      <c r="AN201" s="7"/>
      <c r="AO201" s="7">
        <f t="shared" si="324"/>
        <v>0</v>
      </c>
      <c r="AP201" s="7">
        <f t="shared" si="325"/>
        <v>0</v>
      </c>
      <c r="AQ201" s="7">
        <f t="shared" si="326"/>
        <v>0</v>
      </c>
      <c r="AR201" s="7"/>
      <c r="AS201" s="7">
        <f>(1 - 'Initial absorption'!$M201)*AL201</f>
        <v>0</v>
      </c>
      <c r="AT201" s="7">
        <f t="shared" si="363"/>
        <v>0</v>
      </c>
      <c r="BD201" s="7">
        <f t="shared" si="331"/>
        <v>0</v>
      </c>
      <c r="BE201" s="7">
        <f t="shared" si="332"/>
        <v>0</v>
      </c>
      <c r="BF201" s="7">
        <f t="shared" si="327"/>
        <v>0</v>
      </c>
      <c r="BG201" s="7">
        <f t="shared" si="347"/>
        <v>0</v>
      </c>
      <c r="BH201" s="7"/>
      <c r="BI201" s="7">
        <f t="shared" si="285"/>
        <v>0</v>
      </c>
      <c r="BJ201" s="7">
        <f t="shared" si="348"/>
        <v>0</v>
      </c>
      <c r="BK201" s="7">
        <f t="shared" si="333"/>
        <v>0</v>
      </c>
      <c r="BL201" s="7">
        <f t="shared" si="349"/>
        <v>0</v>
      </c>
      <c r="BN201" s="7">
        <f t="shared" si="364"/>
        <v>0</v>
      </c>
      <c r="BO201" s="7">
        <f t="shared" si="365"/>
        <v>0</v>
      </c>
      <c r="BP201" s="7">
        <f t="shared" si="366"/>
        <v>0</v>
      </c>
      <c r="BQ201" s="7"/>
      <c r="BR201" s="7">
        <f t="shared" si="350"/>
        <v>0</v>
      </c>
      <c r="BS201" s="7">
        <f>'Initial absorption'!$G201*BR201*$E201</f>
        <v>0</v>
      </c>
      <c r="BT201" s="7">
        <f t="shared" si="367"/>
        <v>0</v>
      </c>
      <c r="BU201" s="7">
        <f>'Initial absorption'!$M201*BT201*$I201</f>
        <v>0</v>
      </c>
      <c r="BV201" s="7"/>
      <c r="BW201" s="7">
        <f t="shared" si="368"/>
        <v>0</v>
      </c>
      <c r="BX201" s="7">
        <f t="shared" si="305"/>
        <v>0</v>
      </c>
      <c r="BY201" s="7">
        <f t="shared" si="334"/>
        <v>0</v>
      </c>
      <c r="BZ201" s="7"/>
      <c r="CA201" s="7">
        <f>(1 - 'Initial absorption'!$M201)*BT201</f>
        <v>0</v>
      </c>
      <c r="CB201" s="7">
        <f t="shared" si="369"/>
        <v>0</v>
      </c>
      <c r="CL201" s="7">
        <f t="shared" si="335"/>
        <v>0</v>
      </c>
      <c r="CM201" s="7">
        <f t="shared" si="336"/>
        <v>0</v>
      </c>
      <c r="CN201" s="7">
        <f t="shared" si="328"/>
        <v>0</v>
      </c>
      <c r="CO201" s="7">
        <f t="shared" si="351"/>
        <v>0</v>
      </c>
      <c r="CP201" s="7"/>
      <c r="CQ201" s="7">
        <f t="shared" si="286"/>
        <v>0</v>
      </c>
      <c r="CR201" s="7">
        <f t="shared" si="352"/>
        <v>0</v>
      </c>
      <c r="CS201" s="7">
        <f t="shared" si="337"/>
        <v>0</v>
      </c>
      <c r="CT201" s="7">
        <f t="shared" si="353"/>
        <v>0</v>
      </c>
      <c r="CV201" s="7">
        <f t="shared" si="370"/>
        <v>0</v>
      </c>
      <c r="CW201" s="7">
        <f t="shared" si="371"/>
        <v>0</v>
      </c>
      <c r="CX201" s="7">
        <f t="shared" si="372"/>
        <v>0</v>
      </c>
      <c r="CY201" s="7"/>
      <c r="CZ201" s="7">
        <f t="shared" si="354"/>
        <v>0</v>
      </c>
      <c r="DA201" s="7">
        <f>'Initial absorption'!$G201*CZ201*$E201</f>
        <v>0</v>
      </c>
      <c r="DB201" s="7">
        <f t="shared" si="373"/>
        <v>0</v>
      </c>
      <c r="DC201" s="7">
        <f>'Initial absorption'!$M201*DB201*$I201</f>
        <v>0</v>
      </c>
      <c r="DD201" s="7"/>
      <c r="DE201" s="7">
        <f t="shared" si="374"/>
        <v>0</v>
      </c>
      <c r="DF201" s="7">
        <f t="shared" si="306"/>
        <v>0</v>
      </c>
      <c r="DG201" s="7">
        <f t="shared" si="338"/>
        <v>0</v>
      </c>
      <c r="DH201" s="7"/>
      <c r="DI201" s="7">
        <f>(1 - 'Initial absorption'!$M201)*DB201</f>
        <v>0</v>
      </c>
      <c r="DJ201" s="7">
        <f t="shared" si="375"/>
        <v>0</v>
      </c>
      <c r="DT201" s="7">
        <f t="shared" si="339"/>
        <v>0</v>
      </c>
      <c r="DU201" s="7">
        <f t="shared" si="340"/>
        <v>0</v>
      </c>
      <c r="DV201" s="7">
        <f t="shared" si="329"/>
        <v>0</v>
      </c>
      <c r="DW201" s="7">
        <f t="shared" si="355"/>
        <v>0</v>
      </c>
      <c r="DX201" s="7"/>
      <c r="DY201" s="7">
        <f t="shared" si="287"/>
        <v>0</v>
      </c>
      <c r="DZ201" s="7">
        <f t="shared" si="356"/>
        <v>0</v>
      </c>
      <c r="EA201" s="7">
        <f t="shared" si="341"/>
        <v>0</v>
      </c>
      <c r="EB201" s="7">
        <f t="shared" si="357"/>
        <v>0</v>
      </c>
      <c r="ED201" s="7">
        <f t="shared" si="376"/>
        <v>0</v>
      </c>
      <c r="EE201" s="7">
        <f t="shared" si="377"/>
        <v>0</v>
      </c>
      <c r="EF201" s="7">
        <f t="shared" si="378"/>
        <v>0</v>
      </c>
      <c r="EG201" s="7"/>
      <c r="EH201" s="7">
        <f t="shared" si="358"/>
        <v>0</v>
      </c>
      <c r="EI201" s="7">
        <f>'Initial absorption'!$G201*EH201*$E201</f>
        <v>0</v>
      </c>
      <c r="EJ201" s="7">
        <f t="shared" si="379"/>
        <v>0</v>
      </c>
      <c r="EK201" s="7">
        <f>'Initial absorption'!$M201*EJ201*$I201</f>
        <v>0</v>
      </c>
      <c r="EL201" s="7"/>
      <c r="EM201" s="7">
        <f t="shared" si="380"/>
        <v>0</v>
      </c>
      <c r="EN201" s="7">
        <f t="shared" si="307"/>
        <v>0</v>
      </c>
      <c r="EO201" s="7">
        <f t="shared" si="342"/>
        <v>0</v>
      </c>
      <c r="EP201" s="7"/>
      <c r="EQ201" s="7">
        <f>(1 - 'Initial absorption'!$M201)*EJ201</f>
        <v>0</v>
      </c>
      <c r="ER201" s="7">
        <f t="shared" si="381"/>
        <v>0</v>
      </c>
      <c r="FB201" s="7">
        <f t="shared" si="343"/>
        <v>0</v>
      </c>
      <c r="FC201" s="7">
        <f t="shared" si="344"/>
        <v>0</v>
      </c>
      <c r="FD201" s="7">
        <f t="shared" si="330"/>
        <v>0</v>
      </c>
      <c r="FE201" s="7">
        <f t="shared" si="359"/>
        <v>0</v>
      </c>
      <c r="FF201" s="7"/>
      <c r="FG201" s="7">
        <f t="shared" si="288"/>
        <v>0</v>
      </c>
      <c r="FH201" s="7">
        <f t="shared" si="360"/>
        <v>0</v>
      </c>
      <c r="FI201" s="7">
        <f t="shared" si="345"/>
        <v>0</v>
      </c>
      <c r="FJ201" s="7">
        <f t="shared" si="361"/>
        <v>0</v>
      </c>
      <c r="FL201" s="7">
        <f t="shared" si="382"/>
        <v>0</v>
      </c>
      <c r="FM201" s="7">
        <f t="shared" si="383"/>
        <v>0</v>
      </c>
      <c r="FN201" s="7">
        <f t="shared" si="384"/>
        <v>0</v>
      </c>
      <c r="FO201" s="7"/>
      <c r="FP201" s="7">
        <f t="shared" si="362"/>
        <v>0</v>
      </c>
      <c r="FQ201" s="7">
        <f>'Initial absorption'!$G201*FP201*$E201</f>
        <v>0</v>
      </c>
      <c r="FR201" s="7">
        <f t="shared" si="385"/>
        <v>0</v>
      </c>
      <c r="FS201" s="7">
        <f>'Initial absorption'!$M201*FR201*$I201</f>
        <v>0</v>
      </c>
      <c r="FT201" s="7"/>
      <c r="FU201" s="7">
        <f t="shared" si="386"/>
        <v>0</v>
      </c>
      <c r="FV201" s="7">
        <f t="shared" si="308"/>
        <v>0</v>
      </c>
      <c r="FW201" s="7">
        <f t="shared" si="346"/>
        <v>0</v>
      </c>
      <c r="FX201" s="7"/>
      <c r="FY201" s="7">
        <f>(1 - 'Initial absorption'!$M201)*FR201</f>
        <v>0</v>
      </c>
      <c r="FZ201" s="7">
        <f t="shared" si="387"/>
        <v>0</v>
      </c>
    </row>
    <row r="202" spans="3:182" x14ac:dyDescent="0.25">
      <c r="C202">
        <v>1280</v>
      </c>
      <c r="D202">
        <f>'Input spectra'!B202</f>
        <v>0</v>
      </c>
      <c r="E202">
        <f>'Initial absorption'!I202</f>
        <v>0</v>
      </c>
      <c r="F202">
        <f>'Input spectra'!C202</f>
        <v>0</v>
      </c>
      <c r="G202">
        <f t="shared" si="309"/>
        <v>0</v>
      </c>
      <c r="H202">
        <f>'Input spectra'!D202</f>
        <v>0</v>
      </c>
      <c r="I202">
        <f>'Initial absorption'!O202</f>
        <v>0</v>
      </c>
      <c r="J202">
        <f>'Input spectra'!E202</f>
        <v>0</v>
      </c>
      <c r="K202">
        <f t="shared" si="310"/>
        <v>0</v>
      </c>
      <c r="M202">
        <f>'Reaching edge prob after ems 1'!$EZ203</f>
        <v>0.88789004796691939</v>
      </c>
      <c r="N202">
        <f>'Reaching edge prob after ems 2'!$EZ203</f>
        <v>0.88789004796691939</v>
      </c>
      <c r="O202">
        <f>1-EXP(-'Reaching edge prob after ems 1'!FC203*_k_in_ec_correction*($D202*_c1+'Input spectra'!S202))</f>
        <v>1.1368710271553173E-2</v>
      </c>
      <c r="P202">
        <f>1-EXP(-(_t-'Reaching edge prob after ems 1'!FC203)*_k_in_ec_correction*($D202*_c1+'Input spectra'!S202))</f>
        <v>1.148713396704959E-2</v>
      </c>
      <c r="Q202">
        <f>1-EXP(-'Reaching edge prob after ems 2'!FC203*_k_in_ec_correction*($H202*_c2+'Input spectra'!S202))</f>
        <v>1.1368710271553173E-2</v>
      </c>
      <c r="R202">
        <f>1-EXP(-(_t-'Reaching edge prob after ems 2'!FC203)*_k_in_ec_correction*($H202*_c2+'Input spectra'!S202))</f>
        <v>1.148713396704959E-2</v>
      </c>
      <c r="V202" s="7">
        <f t="shared" si="311"/>
        <v>0</v>
      </c>
      <c r="W202" s="7">
        <f t="shared" si="312"/>
        <v>0</v>
      </c>
      <c r="X202" s="7">
        <f t="shared" si="313"/>
        <v>0</v>
      </c>
      <c r="Y202" s="7">
        <f t="shared" si="314"/>
        <v>0</v>
      </c>
      <c r="Z202" s="7"/>
      <c r="AA202" s="7">
        <f t="shared" si="315"/>
        <v>0</v>
      </c>
      <c r="AB202" s="7">
        <f t="shared" si="316"/>
        <v>0</v>
      </c>
      <c r="AC202" s="7">
        <f t="shared" si="317"/>
        <v>0</v>
      </c>
      <c r="AD202" s="7">
        <f t="shared" si="318"/>
        <v>0</v>
      </c>
      <c r="AF202" s="7">
        <f t="shared" si="319"/>
        <v>0</v>
      </c>
      <c r="AG202" s="7">
        <f t="shared" si="320"/>
        <v>0</v>
      </c>
      <c r="AH202" s="7">
        <f t="shared" si="321"/>
        <v>0</v>
      </c>
      <c r="AI202" s="7"/>
      <c r="AJ202" s="7">
        <f t="shared" si="322"/>
        <v>0</v>
      </c>
      <c r="AK202" s="7">
        <f>'Initial absorption'!$G202*AJ202*$E202</f>
        <v>0</v>
      </c>
      <c r="AL202" s="7">
        <f t="shared" si="323"/>
        <v>0</v>
      </c>
      <c r="AM202" s="7">
        <f>'Initial absorption'!$M202*AL202*$I202</f>
        <v>0</v>
      </c>
      <c r="AN202" s="7"/>
      <c r="AO202" s="7">
        <f t="shared" si="324"/>
        <v>0</v>
      </c>
      <c r="AP202" s="7">
        <f t="shared" si="325"/>
        <v>0</v>
      </c>
      <c r="AQ202" s="7">
        <f t="shared" si="326"/>
        <v>0</v>
      </c>
      <c r="AR202" s="7"/>
      <c r="AS202" s="7">
        <f>(1 - 'Initial absorption'!$M202)*AL202</f>
        <v>0</v>
      </c>
      <c r="AT202" s="7">
        <f t="shared" si="363"/>
        <v>0</v>
      </c>
      <c r="BD202" s="7">
        <f t="shared" si="331"/>
        <v>0</v>
      </c>
      <c r="BE202" s="7">
        <f t="shared" si="332"/>
        <v>0</v>
      </c>
      <c r="BF202" s="7">
        <f t="shared" si="327"/>
        <v>0</v>
      </c>
      <c r="BG202" s="7">
        <f t="shared" si="347"/>
        <v>0</v>
      </c>
      <c r="BH202" s="7"/>
      <c r="BI202" s="7">
        <f t="shared" ref="BI202:BI246" si="388">BB$4*$K202*_ec_loss/2</f>
        <v>0</v>
      </c>
      <c r="BJ202" s="7">
        <f t="shared" si="348"/>
        <v>0</v>
      </c>
      <c r="BK202" s="7">
        <f t="shared" si="333"/>
        <v>0</v>
      </c>
      <c r="BL202" s="7">
        <f t="shared" si="349"/>
        <v>0</v>
      </c>
      <c r="BN202" s="7">
        <f t="shared" si="364"/>
        <v>0</v>
      </c>
      <c r="BO202" s="7">
        <f t="shared" si="365"/>
        <v>0</v>
      </c>
      <c r="BP202" s="7">
        <f t="shared" si="366"/>
        <v>0</v>
      </c>
      <c r="BQ202" s="7"/>
      <c r="BR202" s="7">
        <f t="shared" si="350"/>
        <v>0</v>
      </c>
      <c r="BS202" s="7">
        <f>'Initial absorption'!$G202*BR202*$E202</f>
        <v>0</v>
      </c>
      <c r="BT202" s="7">
        <f t="shared" si="367"/>
        <v>0</v>
      </c>
      <c r="BU202" s="7">
        <f>'Initial absorption'!$M202*BT202*$I202</f>
        <v>0</v>
      </c>
      <c r="BV202" s="7"/>
      <c r="BW202" s="7">
        <f t="shared" si="368"/>
        <v>0</v>
      </c>
      <c r="BX202" s="7">
        <f t="shared" si="305"/>
        <v>0</v>
      </c>
      <c r="BY202" s="7">
        <f t="shared" si="334"/>
        <v>0</v>
      </c>
      <c r="BZ202" s="7"/>
      <c r="CA202" s="7">
        <f>(1 - 'Initial absorption'!$M202)*BT202</f>
        <v>0</v>
      </c>
      <c r="CB202" s="7">
        <f t="shared" si="369"/>
        <v>0</v>
      </c>
      <c r="CL202" s="7">
        <f t="shared" si="335"/>
        <v>0</v>
      </c>
      <c r="CM202" s="7">
        <f t="shared" si="336"/>
        <v>0</v>
      </c>
      <c r="CN202" s="7">
        <f t="shared" si="328"/>
        <v>0</v>
      </c>
      <c r="CO202" s="7">
        <f t="shared" si="351"/>
        <v>0</v>
      </c>
      <c r="CP202" s="7"/>
      <c r="CQ202" s="7">
        <f t="shared" ref="CQ202:CQ246" si="389">CJ$4*$K202*_ec_loss/2</f>
        <v>0</v>
      </c>
      <c r="CR202" s="7">
        <f t="shared" si="352"/>
        <v>0</v>
      </c>
      <c r="CS202" s="7">
        <f t="shared" si="337"/>
        <v>0</v>
      </c>
      <c r="CT202" s="7">
        <f t="shared" si="353"/>
        <v>0</v>
      </c>
      <c r="CV202" s="7">
        <f t="shared" si="370"/>
        <v>0</v>
      </c>
      <c r="CW202" s="7">
        <f t="shared" si="371"/>
        <v>0</v>
      </c>
      <c r="CX202" s="7">
        <f t="shared" si="372"/>
        <v>0</v>
      </c>
      <c r="CY202" s="7"/>
      <c r="CZ202" s="7">
        <f t="shared" si="354"/>
        <v>0</v>
      </c>
      <c r="DA202" s="7">
        <f>'Initial absorption'!$G202*CZ202*$E202</f>
        <v>0</v>
      </c>
      <c r="DB202" s="7">
        <f t="shared" si="373"/>
        <v>0</v>
      </c>
      <c r="DC202" s="7">
        <f>'Initial absorption'!$M202*DB202*$I202</f>
        <v>0</v>
      </c>
      <c r="DD202" s="7"/>
      <c r="DE202" s="7">
        <f t="shared" si="374"/>
        <v>0</v>
      </c>
      <c r="DF202" s="7">
        <f t="shared" si="306"/>
        <v>0</v>
      </c>
      <c r="DG202" s="7">
        <f t="shared" si="338"/>
        <v>0</v>
      </c>
      <c r="DH202" s="7"/>
      <c r="DI202" s="7">
        <f>(1 - 'Initial absorption'!$M202)*DB202</f>
        <v>0</v>
      </c>
      <c r="DJ202" s="7">
        <f t="shared" si="375"/>
        <v>0</v>
      </c>
      <c r="DT202" s="7">
        <f t="shared" si="339"/>
        <v>0</v>
      </c>
      <c r="DU202" s="7">
        <f t="shared" si="340"/>
        <v>0</v>
      </c>
      <c r="DV202" s="7">
        <f t="shared" si="329"/>
        <v>0</v>
      </c>
      <c r="DW202" s="7">
        <f t="shared" si="355"/>
        <v>0</v>
      </c>
      <c r="DX202" s="7"/>
      <c r="DY202" s="7">
        <f t="shared" ref="DY202:DY246" si="390">DR$4*$K202*_ec_loss/2</f>
        <v>0</v>
      </c>
      <c r="DZ202" s="7">
        <f t="shared" si="356"/>
        <v>0</v>
      </c>
      <c r="EA202" s="7">
        <f t="shared" si="341"/>
        <v>0</v>
      </c>
      <c r="EB202" s="7">
        <f t="shared" si="357"/>
        <v>0</v>
      </c>
      <c r="ED202" s="7">
        <f t="shared" si="376"/>
        <v>0</v>
      </c>
      <c r="EE202" s="7">
        <f t="shared" si="377"/>
        <v>0</v>
      </c>
      <c r="EF202" s="7">
        <f t="shared" si="378"/>
        <v>0</v>
      </c>
      <c r="EG202" s="7"/>
      <c r="EH202" s="7">
        <f t="shared" si="358"/>
        <v>0</v>
      </c>
      <c r="EI202" s="7">
        <f>'Initial absorption'!$G202*EH202*$E202</f>
        <v>0</v>
      </c>
      <c r="EJ202" s="7">
        <f t="shared" si="379"/>
        <v>0</v>
      </c>
      <c r="EK202" s="7">
        <f>'Initial absorption'!$M202*EJ202*$I202</f>
        <v>0</v>
      </c>
      <c r="EL202" s="7"/>
      <c r="EM202" s="7">
        <f t="shared" si="380"/>
        <v>0</v>
      </c>
      <c r="EN202" s="7">
        <f t="shared" si="307"/>
        <v>0</v>
      </c>
      <c r="EO202" s="7">
        <f t="shared" si="342"/>
        <v>0</v>
      </c>
      <c r="EP202" s="7"/>
      <c r="EQ202" s="7">
        <f>(1 - 'Initial absorption'!$M202)*EJ202</f>
        <v>0</v>
      </c>
      <c r="ER202" s="7">
        <f t="shared" si="381"/>
        <v>0</v>
      </c>
      <c r="FB202" s="7">
        <f t="shared" si="343"/>
        <v>0</v>
      </c>
      <c r="FC202" s="7">
        <f t="shared" si="344"/>
        <v>0</v>
      </c>
      <c r="FD202" s="7">
        <f t="shared" si="330"/>
        <v>0</v>
      </c>
      <c r="FE202" s="7">
        <f t="shared" si="359"/>
        <v>0</v>
      </c>
      <c r="FF202" s="7"/>
      <c r="FG202" s="7">
        <f t="shared" ref="FG202:FG246" si="391">EZ$4*$K202*_ec_loss/2</f>
        <v>0</v>
      </c>
      <c r="FH202" s="7">
        <f t="shared" si="360"/>
        <v>0</v>
      </c>
      <c r="FI202" s="7">
        <f t="shared" si="345"/>
        <v>0</v>
      </c>
      <c r="FJ202" s="7">
        <f t="shared" si="361"/>
        <v>0</v>
      </c>
      <c r="FL202" s="7">
        <f t="shared" si="382"/>
        <v>0</v>
      </c>
      <c r="FM202" s="7">
        <f t="shared" si="383"/>
        <v>0</v>
      </c>
      <c r="FN202" s="7">
        <f t="shared" si="384"/>
        <v>0</v>
      </c>
      <c r="FO202" s="7"/>
      <c r="FP202" s="7">
        <f t="shared" si="362"/>
        <v>0</v>
      </c>
      <c r="FQ202" s="7">
        <f>'Initial absorption'!$G202*FP202*$E202</f>
        <v>0</v>
      </c>
      <c r="FR202" s="7">
        <f t="shared" si="385"/>
        <v>0</v>
      </c>
      <c r="FS202" s="7">
        <f>'Initial absorption'!$M202*FR202*$I202</f>
        <v>0</v>
      </c>
      <c r="FT202" s="7"/>
      <c r="FU202" s="7">
        <f t="shared" si="386"/>
        <v>0</v>
      </c>
      <c r="FV202" s="7">
        <f t="shared" si="308"/>
        <v>0</v>
      </c>
      <c r="FW202" s="7">
        <f t="shared" si="346"/>
        <v>0</v>
      </c>
      <c r="FX202" s="7"/>
      <c r="FY202" s="7">
        <f>(1 - 'Initial absorption'!$M202)*FR202</f>
        <v>0</v>
      </c>
      <c r="FZ202" s="7">
        <f t="shared" si="387"/>
        <v>0</v>
      </c>
    </row>
    <row r="203" spans="3:182" x14ac:dyDescent="0.25">
      <c r="C203">
        <v>1285</v>
      </c>
      <c r="D203">
        <f>'Input spectra'!B203</f>
        <v>0</v>
      </c>
      <c r="E203">
        <f>'Initial absorption'!I203</f>
        <v>0</v>
      </c>
      <c r="F203">
        <f>'Input spectra'!C203</f>
        <v>0</v>
      </c>
      <c r="G203">
        <f t="shared" si="309"/>
        <v>0</v>
      </c>
      <c r="H203">
        <f>'Input spectra'!D203</f>
        <v>0</v>
      </c>
      <c r="I203">
        <f>'Initial absorption'!O203</f>
        <v>0</v>
      </c>
      <c r="J203">
        <f>'Input spectra'!E203</f>
        <v>0</v>
      </c>
      <c r="K203">
        <f t="shared" si="310"/>
        <v>0</v>
      </c>
      <c r="M203">
        <f>'Reaching edge prob after ems 1'!$EZ204</f>
        <v>0.88801885844421369</v>
      </c>
      <c r="N203">
        <f>'Reaching edge prob after ems 2'!$EZ204</f>
        <v>0.88801885844421369</v>
      </c>
      <c r="O203">
        <f>1-EXP(-'Reaching edge prob after ems 1'!FC204*_k_in_ec_correction*($D203*_c1+'Input spectra'!S203))</f>
        <v>1.1354545276983874E-2</v>
      </c>
      <c r="P203">
        <f>1-EXP(-(_t-'Reaching edge prob after ems 1'!FC204)*_k_in_ec_correction*($D203*_c1+'Input spectra'!S203))</f>
        <v>1.1472672520636773E-2</v>
      </c>
      <c r="Q203">
        <f>1-EXP(-'Reaching edge prob after ems 2'!FC204*_k_in_ec_correction*($H203*_c2+'Input spectra'!S203))</f>
        <v>1.1354545276983874E-2</v>
      </c>
      <c r="R203">
        <f>1-EXP(-(_t-'Reaching edge prob after ems 2'!FC204)*_k_in_ec_correction*($H203*_c2+'Input spectra'!S203))</f>
        <v>1.1472672520636773E-2</v>
      </c>
      <c r="V203" s="7">
        <f t="shared" si="311"/>
        <v>0</v>
      </c>
      <c r="W203" s="7">
        <f t="shared" si="312"/>
        <v>0</v>
      </c>
      <c r="X203" s="7">
        <f t="shared" si="313"/>
        <v>0</v>
      </c>
      <c r="Y203" s="7">
        <f t="shared" si="314"/>
        <v>0</v>
      </c>
      <c r="Z203" s="7"/>
      <c r="AA203" s="7">
        <f t="shared" si="315"/>
        <v>0</v>
      </c>
      <c r="AB203" s="7">
        <f t="shared" si="316"/>
        <v>0</v>
      </c>
      <c r="AC203" s="7">
        <f t="shared" si="317"/>
        <v>0</v>
      </c>
      <c r="AD203" s="7">
        <f t="shared" si="318"/>
        <v>0</v>
      </c>
      <c r="AF203" s="7">
        <f t="shared" si="319"/>
        <v>0</v>
      </c>
      <c r="AG203" s="7">
        <f t="shared" si="320"/>
        <v>0</v>
      </c>
      <c r="AH203" s="7">
        <f t="shared" si="321"/>
        <v>0</v>
      </c>
      <c r="AI203" s="7"/>
      <c r="AJ203" s="7">
        <f t="shared" si="322"/>
        <v>0</v>
      </c>
      <c r="AK203" s="7">
        <f>'Initial absorption'!$G203*AJ203*$E203</f>
        <v>0</v>
      </c>
      <c r="AL203" s="7">
        <f t="shared" si="323"/>
        <v>0</v>
      </c>
      <c r="AM203" s="7">
        <f>'Initial absorption'!$M203*AL203*$I203</f>
        <v>0</v>
      </c>
      <c r="AN203" s="7"/>
      <c r="AO203" s="7">
        <f t="shared" si="324"/>
        <v>0</v>
      </c>
      <c r="AP203" s="7">
        <f t="shared" si="325"/>
        <v>0</v>
      </c>
      <c r="AQ203" s="7">
        <f t="shared" si="326"/>
        <v>0</v>
      </c>
      <c r="AR203" s="7"/>
      <c r="AS203" s="7">
        <f>(1 - 'Initial absorption'!$M203)*AL203</f>
        <v>0</v>
      </c>
      <c r="AT203" s="7">
        <f t="shared" si="363"/>
        <v>0</v>
      </c>
      <c r="BD203" s="7">
        <f t="shared" si="331"/>
        <v>0</v>
      </c>
      <c r="BE203" s="7">
        <f t="shared" si="332"/>
        <v>0</v>
      </c>
      <c r="BF203" s="7">
        <f t="shared" si="327"/>
        <v>0</v>
      </c>
      <c r="BG203" s="7">
        <f t="shared" si="347"/>
        <v>0</v>
      </c>
      <c r="BH203" s="7"/>
      <c r="BI203" s="7">
        <f t="shared" si="388"/>
        <v>0</v>
      </c>
      <c r="BJ203" s="7">
        <f t="shared" si="348"/>
        <v>0</v>
      </c>
      <c r="BK203" s="7">
        <f t="shared" si="333"/>
        <v>0</v>
      </c>
      <c r="BL203" s="7">
        <f t="shared" si="349"/>
        <v>0</v>
      </c>
      <c r="BN203" s="7">
        <f t="shared" si="364"/>
        <v>0</v>
      </c>
      <c r="BO203" s="7">
        <f t="shared" si="365"/>
        <v>0</v>
      </c>
      <c r="BP203" s="7">
        <f t="shared" si="366"/>
        <v>0</v>
      </c>
      <c r="BQ203" s="7"/>
      <c r="BR203" s="7">
        <f t="shared" si="350"/>
        <v>0</v>
      </c>
      <c r="BS203" s="7">
        <f>'Initial absorption'!$G203*BR203*$E203</f>
        <v>0</v>
      </c>
      <c r="BT203" s="7">
        <f t="shared" si="367"/>
        <v>0</v>
      </c>
      <c r="BU203" s="7">
        <f>'Initial absorption'!$M203*BT203*$I203</f>
        <v>0</v>
      </c>
      <c r="BV203" s="7"/>
      <c r="BW203" s="7">
        <f t="shared" si="368"/>
        <v>0</v>
      </c>
      <c r="BX203" s="7">
        <f t="shared" si="305"/>
        <v>0</v>
      </c>
      <c r="BY203" s="7">
        <f t="shared" si="334"/>
        <v>0</v>
      </c>
      <c r="BZ203" s="7"/>
      <c r="CA203" s="7">
        <f>(1 - 'Initial absorption'!$M203)*BT203</f>
        <v>0</v>
      </c>
      <c r="CB203" s="7">
        <f t="shared" si="369"/>
        <v>0</v>
      </c>
      <c r="CL203" s="7">
        <f t="shared" si="335"/>
        <v>0</v>
      </c>
      <c r="CM203" s="7">
        <f t="shared" si="336"/>
        <v>0</v>
      </c>
      <c r="CN203" s="7">
        <f t="shared" si="328"/>
        <v>0</v>
      </c>
      <c r="CO203" s="7">
        <f t="shared" si="351"/>
        <v>0</v>
      </c>
      <c r="CP203" s="7"/>
      <c r="CQ203" s="7">
        <f t="shared" si="389"/>
        <v>0</v>
      </c>
      <c r="CR203" s="7">
        <f t="shared" si="352"/>
        <v>0</v>
      </c>
      <c r="CS203" s="7">
        <f t="shared" si="337"/>
        <v>0</v>
      </c>
      <c r="CT203" s="7">
        <f t="shared" si="353"/>
        <v>0</v>
      </c>
      <c r="CV203" s="7">
        <f t="shared" si="370"/>
        <v>0</v>
      </c>
      <c r="CW203" s="7">
        <f t="shared" si="371"/>
        <v>0</v>
      </c>
      <c r="CX203" s="7">
        <f t="shared" si="372"/>
        <v>0</v>
      </c>
      <c r="CY203" s="7"/>
      <c r="CZ203" s="7">
        <f t="shared" si="354"/>
        <v>0</v>
      </c>
      <c r="DA203" s="7">
        <f>'Initial absorption'!$G203*CZ203*$E203</f>
        <v>0</v>
      </c>
      <c r="DB203" s="7">
        <f t="shared" si="373"/>
        <v>0</v>
      </c>
      <c r="DC203" s="7">
        <f>'Initial absorption'!$M203*DB203*$I203</f>
        <v>0</v>
      </c>
      <c r="DD203" s="7"/>
      <c r="DE203" s="7">
        <f t="shared" si="374"/>
        <v>0</v>
      </c>
      <c r="DF203" s="7">
        <f t="shared" si="306"/>
        <v>0</v>
      </c>
      <c r="DG203" s="7">
        <f t="shared" si="338"/>
        <v>0</v>
      </c>
      <c r="DH203" s="7"/>
      <c r="DI203" s="7">
        <f>(1 - 'Initial absorption'!$M203)*DB203</f>
        <v>0</v>
      </c>
      <c r="DJ203" s="7">
        <f t="shared" si="375"/>
        <v>0</v>
      </c>
      <c r="DT203" s="7">
        <f t="shared" si="339"/>
        <v>0</v>
      </c>
      <c r="DU203" s="7">
        <f t="shared" si="340"/>
        <v>0</v>
      </c>
      <c r="DV203" s="7">
        <f t="shared" si="329"/>
        <v>0</v>
      </c>
      <c r="DW203" s="7">
        <f t="shared" si="355"/>
        <v>0</v>
      </c>
      <c r="DX203" s="7"/>
      <c r="DY203" s="7">
        <f t="shared" si="390"/>
        <v>0</v>
      </c>
      <c r="DZ203" s="7">
        <f t="shared" si="356"/>
        <v>0</v>
      </c>
      <c r="EA203" s="7">
        <f t="shared" si="341"/>
        <v>0</v>
      </c>
      <c r="EB203" s="7">
        <f t="shared" si="357"/>
        <v>0</v>
      </c>
      <c r="ED203" s="7">
        <f t="shared" si="376"/>
        <v>0</v>
      </c>
      <c r="EE203" s="7">
        <f t="shared" si="377"/>
        <v>0</v>
      </c>
      <c r="EF203" s="7">
        <f t="shared" si="378"/>
        <v>0</v>
      </c>
      <c r="EG203" s="7"/>
      <c r="EH203" s="7">
        <f t="shared" si="358"/>
        <v>0</v>
      </c>
      <c r="EI203" s="7">
        <f>'Initial absorption'!$G203*EH203*$E203</f>
        <v>0</v>
      </c>
      <c r="EJ203" s="7">
        <f t="shared" si="379"/>
        <v>0</v>
      </c>
      <c r="EK203" s="7">
        <f>'Initial absorption'!$M203*EJ203*$I203</f>
        <v>0</v>
      </c>
      <c r="EL203" s="7"/>
      <c r="EM203" s="7">
        <f t="shared" si="380"/>
        <v>0</v>
      </c>
      <c r="EN203" s="7">
        <f t="shared" si="307"/>
        <v>0</v>
      </c>
      <c r="EO203" s="7">
        <f t="shared" si="342"/>
        <v>0</v>
      </c>
      <c r="EP203" s="7"/>
      <c r="EQ203" s="7">
        <f>(1 - 'Initial absorption'!$M203)*EJ203</f>
        <v>0</v>
      </c>
      <c r="ER203" s="7">
        <f t="shared" si="381"/>
        <v>0</v>
      </c>
      <c r="FB203" s="7">
        <f t="shared" si="343"/>
        <v>0</v>
      </c>
      <c r="FC203" s="7">
        <f t="shared" si="344"/>
        <v>0</v>
      </c>
      <c r="FD203" s="7">
        <f t="shared" si="330"/>
        <v>0</v>
      </c>
      <c r="FE203" s="7">
        <f t="shared" si="359"/>
        <v>0</v>
      </c>
      <c r="FF203" s="7"/>
      <c r="FG203" s="7">
        <f t="shared" si="391"/>
        <v>0</v>
      </c>
      <c r="FH203" s="7">
        <f t="shared" si="360"/>
        <v>0</v>
      </c>
      <c r="FI203" s="7">
        <f t="shared" si="345"/>
        <v>0</v>
      </c>
      <c r="FJ203" s="7">
        <f t="shared" si="361"/>
        <v>0</v>
      </c>
      <c r="FL203" s="7">
        <f t="shared" si="382"/>
        <v>0</v>
      </c>
      <c r="FM203" s="7">
        <f t="shared" si="383"/>
        <v>0</v>
      </c>
      <c r="FN203" s="7">
        <f t="shared" si="384"/>
        <v>0</v>
      </c>
      <c r="FO203" s="7"/>
      <c r="FP203" s="7">
        <f t="shared" si="362"/>
        <v>0</v>
      </c>
      <c r="FQ203" s="7">
        <f>'Initial absorption'!$G203*FP203*$E203</f>
        <v>0</v>
      </c>
      <c r="FR203" s="7">
        <f t="shared" si="385"/>
        <v>0</v>
      </c>
      <c r="FS203" s="7">
        <f>'Initial absorption'!$M203*FR203*$I203</f>
        <v>0</v>
      </c>
      <c r="FT203" s="7"/>
      <c r="FU203" s="7">
        <f t="shared" si="386"/>
        <v>0</v>
      </c>
      <c r="FV203" s="7">
        <f t="shared" si="308"/>
        <v>0</v>
      </c>
      <c r="FW203" s="7">
        <f t="shared" si="346"/>
        <v>0</v>
      </c>
      <c r="FX203" s="7"/>
      <c r="FY203" s="7">
        <f>(1 - 'Initial absorption'!$M203)*FR203</f>
        <v>0</v>
      </c>
      <c r="FZ203" s="7">
        <f t="shared" si="387"/>
        <v>0</v>
      </c>
    </row>
    <row r="204" spans="3:182" x14ac:dyDescent="0.25">
      <c r="C204">
        <v>1290</v>
      </c>
      <c r="D204">
        <f>'Input spectra'!B204</f>
        <v>0</v>
      </c>
      <c r="E204">
        <f>'Initial absorption'!I204</f>
        <v>0</v>
      </c>
      <c r="F204">
        <f>'Input spectra'!C204</f>
        <v>0</v>
      </c>
      <c r="G204">
        <f t="shared" si="309"/>
        <v>0</v>
      </c>
      <c r="H204">
        <f>'Input spectra'!D204</f>
        <v>0</v>
      </c>
      <c r="I204">
        <f>'Initial absorption'!O204</f>
        <v>0</v>
      </c>
      <c r="J204">
        <f>'Input spectra'!E204</f>
        <v>0</v>
      </c>
      <c r="K204">
        <f t="shared" si="310"/>
        <v>0</v>
      </c>
      <c r="M204">
        <f>'Reaching edge prob after ems 1'!$EZ205</f>
        <v>0.88814769794140669</v>
      </c>
      <c r="N204">
        <f>'Reaching edge prob after ems 2'!$EZ205</f>
        <v>0.88814769794140669</v>
      </c>
      <c r="O204">
        <f>1-EXP(-'Reaching edge prob after ems 1'!FC205*_k_in_ec_correction*($D204*_c1+'Input spectra'!S204))</f>
        <v>1.1340379891541907E-2</v>
      </c>
      <c r="P204">
        <f>1-EXP(-(_t-'Reaching edge prob after ems 1'!FC205)*_k_in_ec_correction*($D204*_c1+'Input spectra'!S204))</f>
        <v>1.1458211050556222E-2</v>
      </c>
      <c r="Q204">
        <f>1-EXP(-'Reaching edge prob after ems 2'!FC205*_k_in_ec_correction*($H204*_c2+'Input spectra'!S204))</f>
        <v>1.1340379891541907E-2</v>
      </c>
      <c r="R204">
        <f>1-EXP(-(_t-'Reaching edge prob after ems 2'!FC205)*_k_in_ec_correction*($H204*_c2+'Input spectra'!S204))</f>
        <v>1.1458211050556222E-2</v>
      </c>
      <c r="V204" s="7">
        <f t="shared" si="311"/>
        <v>0</v>
      </c>
      <c r="W204" s="7">
        <f t="shared" si="312"/>
        <v>0</v>
      </c>
      <c r="X204" s="7">
        <f t="shared" si="313"/>
        <v>0</v>
      </c>
      <c r="Y204" s="7">
        <f t="shared" si="314"/>
        <v>0</v>
      </c>
      <c r="Z204" s="7"/>
      <c r="AA204" s="7">
        <f t="shared" si="315"/>
        <v>0</v>
      </c>
      <c r="AB204" s="7">
        <f t="shared" si="316"/>
        <v>0</v>
      </c>
      <c r="AC204" s="7">
        <f t="shared" si="317"/>
        <v>0</v>
      </c>
      <c r="AD204" s="7">
        <f t="shared" si="318"/>
        <v>0</v>
      </c>
      <c r="AF204" s="7">
        <f t="shared" si="319"/>
        <v>0</v>
      </c>
      <c r="AG204" s="7">
        <f t="shared" si="320"/>
        <v>0</v>
      </c>
      <c r="AH204" s="7">
        <f t="shared" si="321"/>
        <v>0</v>
      </c>
      <c r="AI204" s="7"/>
      <c r="AJ204" s="7">
        <f t="shared" si="322"/>
        <v>0</v>
      </c>
      <c r="AK204" s="7">
        <f>'Initial absorption'!$G204*AJ204*$E204</f>
        <v>0</v>
      </c>
      <c r="AL204" s="7">
        <f t="shared" si="323"/>
        <v>0</v>
      </c>
      <c r="AM204" s="7">
        <f>'Initial absorption'!$M204*AL204*$I204</f>
        <v>0</v>
      </c>
      <c r="AN204" s="7"/>
      <c r="AO204" s="7">
        <f t="shared" si="324"/>
        <v>0</v>
      </c>
      <c r="AP204" s="7">
        <f t="shared" si="325"/>
        <v>0</v>
      </c>
      <c r="AQ204" s="7">
        <f t="shared" si="326"/>
        <v>0</v>
      </c>
      <c r="AR204" s="7"/>
      <c r="AS204" s="7">
        <f>(1 - 'Initial absorption'!$M204)*AL204</f>
        <v>0</v>
      </c>
      <c r="AT204" s="7">
        <f t="shared" si="363"/>
        <v>0</v>
      </c>
      <c r="BD204" s="7">
        <f t="shared" si="331"/>
        <v>0</v>
      </c>
      <c r="BE204" s="7">
        <f t="shared" si="332"/>
        <v>0</v>
      </c>
      <c r="BF204" s="7">
        <f t="shared" si="327"/>
        <v>0</v>
      </c>
      <c r="BG204" s="7">
        <f t="shared" si="347"/>
        <v>0</v>
      </c>
      <c r="BH204" s="7"/>
      <c r="BI204" s="7">
        <f t="shared" si="388"/>
        <v>0</v>
      </c>
      <c r="BJ204" s="7">
        <f t="shared" si="348"/>
        <v>0</v>
      </c>
      <c r="BK204" s="7">
        <f t="shared" si="333"/>
        <v>0</v>
      </c>
      <c r="BL204" s="7">
        <f t="shared" si="349"/>
        <v>0</v>
      </c>
      <c r="BN204" s="7">
        <f t="shared" si="364"/>
        <v>0</v>
      </c>
      <c r="BO204" s="7">
        <f t="shared" si="365"/>
        <v>0</v>
      </c>
      <c r="BP204" s="7">
        <f t="shared" si="366"/>
        <v>0</v>
      </c>
      <c r="BQ204" s="7"/>
      <c r="BR204" s="7">
        <f t="shared" si="350"/>
        <v>0</v>
      </c>
      <c r="BS204" s="7">
        <f>'Initial absorption'!$G204*BR204*$E204</f>
        <v>0</v>
      </c>
      <c r="BT204" s="7">
        <f t="shared" si="367"/>
        <v>0</v>
      </c>
      <c r="BU204" s="7">
        <f>'Initial absorption'!$M204*BT204*$I204</f>
        <v>0</v>
      </c>
      <c r="BV204" s="7"/>
      <c r="BW204" s="7">
        <f t="shared" si="368"/>
        <v>0</v>
      </c>
      <c r="BX204" s="7">
        <f t="shared" si="305"/>
        <v>0</v>
      </c>
      <c r="BY204" s="7">
        <f t="shared" si="334"/>
        <v>0</v>
      </c>
      <c r="BZ204" s="7"/>
      <c r="CA204" s="7">
        <f>(1 - 'Initial absorption'!$M204)*BT204</f>
        <v>0</v>
      </c>
      <c r="CB204" s="7">
        <f t="shared" si="369"/>
        <v>0</v>
      </c>
      <c r="CL204" s="7">
        <f t="shared" si="335"/>
        <v>0</v>
      </c>
      <c r="CM204" s="7">
        <f t="shared" si="336"/>
        <v>0</v>
      </c>
      <c r="CN204" s="7">
        <f t="shared" si="328"/>
        <v>0</v>
      </c>
      <c r="CO204" s="7">
        <f t="shared" si="351"/>
        <v>0</v>
      </c>
      <c r="CP204" s="7"/>
      <c r="CQ204" s="7">
        <f t="shared" si="389"/>
        <v>0</v>
      </c>
      <c r="CR204" s="7">
        <f t="shared" si="352"/>
        <v>0</v>
      </c>
      <c r="CS204" s="7">
        <f t="shared" si="337"/>
        <v>0</v>
      </c>
      <c r="CT204" s="7">
        <f t="shared" si="353"/>
        <v>0</v>
      </c>
      <c r="CV204" s="7">
        <f t="shared" si="370"/>
        <v>0</v>
      </c>
      <c r="CW204" s="7">
        <f t="shared" si="371"/>
        <v>0</v>
      </c>
      <c r="CX204" s="7">
        <f t="shared" si="372"/>
        <v>0</v>
      </c>
      <c r="CY204" s="7"/>
      <c r="CZ204" s="7">
        <f t="shared" si="354"/>
        <v>0</v>
      </c>
      <c r="DA204" s="7">
        <f>'Initial absorption'!$G204*CZ204*$E204</f>
        <v>0</v>
      </c>
      <c r="DB204" s="7">
        <f t="shared" si="373"/>
        <v>0</v>
      </c>
      <c r="DC204" s="7">
        <f>'Initial absorption'!$M204*DB204*$I204</f>
        <v>0</v>
      </c>
      <c r="DD204" s="7"/>
      <c r="DE204" s="7">
        <f t="shared" si="374"/>
        <v>0</v>
      </c>
      <c r="DF204" s="7">
        <f t="shared" si="306"/>
        <v>0</v>
      </c>
      <c r="DG204" s="7">
        <f t="shared" si="338"/>
        <v>0</v>
      </c>
      <c r="DH204" s="7"/>
      <c r="DI204" s="7">
        <f>(1 - 'Initial absorption'!$M204)*DB204</f>
        <v>0</v>
      </c>
      <c r="DJ204" s="7">
        <f t="shared" si="375"/>
        <v>0</v>
      </c>
      <c r="DT204" s="7">
        <f t="shared" si="339"/>
        <v>0</v>
      </c>
      <c r="DU204" s="7">
        <f t="shared" si="340"/>
        <v>0</v>
      </c>
      <c r="DV204" s="7">
        <f t="shared" si="329"/>
        <v>0</v>
      </c>
      <c r="DW204" s="7">
        <f t="shared" si="355"/>
        <v>0</v>
      </c>
      <c r="DX204" s="7"/>
      <c r="DY204" s="7">
        <f t="shared" si="390"/>
        <v>0</v>
      </c>
      <c r="DZ204" s="7">
        <f t="shared" si="356"/>
        <v>0</v>
      </c>
      <c r="EA204" s="7">
        <f t="shared" si="341"/>
        <v>0</v>
      </c>
      <c r="EB204" s="7">
        <f t="shared" si="357"/>
        <v>0</v>
      </c>
      <c r="ED204" s="7">
        <f t="shared" si="376"/>
        <v>0</v>
      </c>
      <c r="EE204" s="7">
        <f t="shared" si="377"/>
        <v>0</v>
      </c>
      <c r="EF204" s="7">
        <f t="shared" si="378"/>
        <v>0</v>
      </c>
      <c r="EG204" s="7"/>
      <c r="EH204" s="7">
        <f t="shared" si="358"/>
        <v>0</v>
      </c>
      <c r="EI204" s="7">
        <f>'Initial absorption'!$G204*EH204*$E204</f>
        <v>0</v>
      </c>
      <c r="EJ204" s="7">
        <f t="shared" si="379"/>
        <v>0</v>
      </c>
      <c r="EK204" s="7">
        <f>'Initial absorption'!$M204*EJ204*$I204</f>
        <v>0</v>
      </c>
      <c r="EL204" s="7"/>
      <c r="EM204" s="7">
        <f t="shared" si="380"/>
        <v>0</v>
      </c>
      <c r="EN204" s="7">
        <f t="shared" si="307"/>
        <v>0</v>
      </c>
      <c r="EO204" s="7">
        <f t="shared" si="342"/>
        <v>0</v>
      </c>
      <c r="EP204" s="7"/>
      <c r="EQ204" s="7">
        <f>(1 - 'Initial absorption'!$M204)*EJ204</f>
        <v>0</v>
      </c>
      <c r="ER204" s="7">
        <f t="shared" si="381"/>
        <v>0</v>
      </c>
      <c r="FB204" s="7">
        <f t="shared" si="343"/>
        <v>0</v>
      </c>
      <c r="FC204" s="7">
        <f t="shared" si="344"/>
        <v>0</v>
      </c>
      <c r="FD204" s="7">
        <f t="shared" si="330"/>
        <v>0</v>
      </c>
      <c r="FE204" s="7">
        <f t="shared" si="359"/>
        <v>0</v>
      </c>
      <c r="FF204" s="7"/>
      <c r="FG204" s="7">
        <f t="shared" si="391"/>
        <v>0</v>
      </c>
      <c r="FH204" s="7">
        <f t="shared" si="360"/>
        <v>0</v>
      </c>
      <c r="FI204" s="7">
        <f t="shared" si="345"/>
        <v>0</v>
      </c>
      <c r="FJ204" s="7">
        <f t="shared" si="361"/>
        <v>0</v>
      </c>
      <c r="FL204" s="7">
        <f t="shared" si="382"/>
        <v>0</v>
      </c>
      <c r="FM204" s="7">
        <f t="shared" si="383"/>
        <v>0</v>
      </c>
      <c r="FN204" s="7">
        <f t="shared" si="384"/>
        <v>0</v>
      </c>
      <c r="FO204" s="7"/>
      <c r="FP204" s="7">
        <f t="shared" si="362"/>
        <v>0</v>
      </c>
      <c r="FQ204" s="7">
        <f>'Initial absorption'!$G204*FP204*$E204</f>
        <v>0</v>
      </c>
      <c r="FR204" s="7">
        <f t="shared" si="385"/>
        <v>0</v>
      </c>
      <c r="FS204" s="7">
        <f>'Initial absorption'!$M204*FR204*$I204</f>
        <v>0</v>
      </c>
      <c r="FT204" s="7"/>
      <c r="FU204" s="7">
        <f t="shared" si="386"/>
        <v>0</v>
      </c>
      <c r="FV204" s="7">
        <f t="shared" si="308"/>
        <v>0</v>
      </c>
      <c r="FW204" s="7">
        <f t="shared" si="346"/>
        <v>0</v>
      </c>
      <c r="FX204" s="7"/>
      <c r="FY204" s="7">
        <f>(1 - 'Initial absorption'!$M204)*FR204</f>
        <v>0</v>
      </c>
      <c r="FZ204" s="7">
        <f t="shared" si="387"/>
        <v>0</v>
      </c>
    </row>
    <row r="205" spans="3:182" x14ac:dyDescent="0.25">
      <c r="C205">
        <v>1295</v>
      </c>
      <c r="D205">
        <f>'Input spectra'!B205</f>
        <v>0</v>
      </c>
      <c r="E205">
        <f>'Initial absorption'!I205</f>
        <v>0</v>
      </c>
      <c r="F205">
        <f>'Input spectra'!C205</f>
        <v>0</v>
      </c>
      <c r="G205">
        <f t="shared" si="309"/>
        <v>0</v>
      </c>
      <c r="H205">
        <f>'Input spectra'!D205</f>
        <v>0</v>
      </c>
      <c r="I205">
        <f>'Initial absorption'!O205</f>
        <v>0</v>
      </c>
      <c r="J205">
        <f>'Input spectra'!E205</f>
        <v>0</v>
      </c>
      <c r="K205">
        <f t="shared" si="310"/>
        <v>0</v>
      </c>
      <c r="M205">
        <f>'Reaching edge prob after ems 1'!$EZ206</f>
        <v>0.88827656646664033</v>
      </c>
      <c r="N205">
        <f>'Reaching edge prob after ems 2'!$EZ206</f>
        <v>0.88827656646664033</v>
      </c>
      <c r="O205">
        <f>1-EXP(-'Reaching edge prob after ems 1'!FC206*_k_in_ec_correction*($D205*_c1+'Input spectra'!S205))</f>
        <v>1.1326214115216615E-2</v>
      </c>
      <c r="P205">
        <f>1-EXP(-(_t-'Reaching edge prob after ems 1'!FC206)*_k_in_ec_correction*($D205*_c1+'Input spectra'!S205))</f>
        <v>1.1443749556812599E-2</v>
      </c>
      <c r="Q205">
        <f>1-EXP(-'Reaching edge prob after ems 2'!FC206*_k_in_ec_correction*($H205*_c2+'Input spectra'!S205))</f>
        <v>1.1326214115216615E-2</v>
      </c>
      <c r="R205">
        <f>1-EXP(-(_t-'Reaching edge prob after ems 2'!FC206)*_k_in_ec_correction*($H205*_c2+'Input spectra'!S205))</f>
        <v>1.1443749556812599E-2</v>
      </c>
      <c r="V205" s="7">
        <f t="shared" si="311"/>
        <v>0</v>
      </c>
      <c r="W205" s="7">
        <f t="shared" si="312"/>
        <v>0</v>
      </c>
      <c r="X205" s="7">
        <f t="shared" si="313"/>
        <v>0</v>
      </c>
      <c r="Y205" s="7">
        <f t="shared" si="314"/>
        <v>0</v>
      </c>
      <c r="Z205" s="7"/>
      <c r="AA205" s="7">
        <f t="shared" si="315"/>
        <v>0</v>
      </c>
      <c r="AB205" s="7">
        <f t="shared" si="316"/>
        <v>0</v>
      </c>
      <c r="AC205" s="7">
        <f t="shared" si="317"/>
        <v>0</v>
      </c>
      <c r="AD205" s="7">
        <f t="shared" si="318"/>
        <v>0</v>
      </c>
      <c r="AF205" s="7">
        <f t="shared" si="319"/>
        <v>0</v>
      </c>
      <c r="AG205" s="7">
        <f t="shared" si="320"/>
        <v>0</v>
      </c>
      <c r="AH205" s="7">
        <f t="shared" si="321"/>
        <v>0</v>
      </c>
      <c r="AI205" s="7"/>
      <c r="AJ205" s="7">
        <f t="shared" si="322"/>
        <v>0</v>
      </c>
      <c r="AK205" s="7">
        <f>'Initial absorption'!$G205*AJ205*$E205</f>
        <v>0</v>
      </c>
      <c r="AL205" s="7">
        <f t="shared" si="323"/>
        <v>0</v>
      </c>
      <c r="AM205" s="7">
        <f>'Initial absorption'!$M205*AL205*$I205</f>
        <v>0</v>
      </c>
      <c r="AN205" s="7"/>
      <c r="AO205" s="7">
        <f t="shared" si="324"/>
        <v>0</v>
      </c>
      <c r="AP205" s="7">
        <f t="shared" si="325"/>
        <v>0</v>
      </c>
      <c r="AQ205" s="7">
        <f t="shared" si="326"/>
        <v>0</v>
      </c>
      <c r="AR205" s="7"/>
      <c r="AS205" s="7">
        <f>(1 - 'Initial absorption'!$M205)*AL205</f>
        <v>0</v>
      </c>
      <c r="AT205" s="7">
        <f t="shared" si="363"/>
        <v>0</v>
      </c>
      <c r="BD205" s="7">
        <f t="shared" si="331"/>
        <v>0</v>
      </c>
      <c r="BE205" s="7">
        <f t="shared" si="332"/>
        <v>0</v>
      </c>
      <c r="BF205" s="7">
        <f t="shared" si="327"/>
        <v>0</v>
      </c>
      <c r="BG205" s="7">
        <f t="shared" si="347"/>
        <v>0</v>
      </c>
      <c r="BH205" s="7"/>
      <c r="BI205" s="7">
        <f t="shared" si="388"/>
        <v>0</v>
      </c>
      <c r="BJ205" s="7">
        <f t="shared" si="348"/>
        <v>0</v>
      </c>
      <c r="BK205" s="7">
        <f t="shared" si="333"/>
        <v>0</v>
      </c>
      <c r="BL205" s="7">
        <f t="shared" si="349"/>
        <v>0</v>
      </c>
      <c r="BN205" s="7">
        <f t="shared" si="364"/>
        <v>0</v>
      </c>
      <c r="BO205" s="7">
        <f t="shared" si="365"/>
        <v>0</v>
      </c>
      <c r="BP205" s="7">
        <f t="shared" si="366"/>
        <v>0</v>
      </c>
      <c r="BQ205" s="7"/>
      <c r="BR205" s="7">
        <f t="shared" si="350"/>
        <v>0</v>
      </c>
      <c r="BS205" s="7">
        <f>'Initial absorption'!$G205*BR205*$E205</f>
        <v>0</v>
      </c>
      <c r="BT205" s="7">
        <f t="shared" si="367"/>
        <v>0</v>
      </c>
      <c r="BU205" s="7">
        <f>'Initial absorption'!$M205*BT205*$I205</f>
        <v>0</v>
      </c>
      <c r="BV205" s="7"/>
      <c r="BW205" s="7">
        <f t="shared" si="368"/>
        <v>0</v>
      </c>
      <c r="BX205" s="7">
        <f t="shared" si="305"/>
        <v>0</v>
      </c>
      <c r="BY205" s="7">
        <f t="shared" si="334"/>
        <v>0</v>
      </c>
      <c r="BZ205" s="7"/>
      <c r="CA205" s="7">
        <f>(1 - 'Initial absorption'!$M205)*BT205</f>
        <v>0</v>
      </c>
      <c r="CB205" s="7">
        <f t="shared" si="369"/>
        <v>0</v>
      </c>
      <c r="CL205" s="7">
        <f t="shared" si="335"/>
        <v>0</v>
      </c>
      <c r="CM205" s="7">
        <f t="shared" si="336"/>
        <v>0</v>
      </c>
      <c r="CN205" s="7">
        <f t="shared" si="328"/>
        <v>0</v>
      </c>
      <c r="CO205" s="7">
        <f t="shared" si="351"/>
        <v>0</v>
      </c>
      <c r="CP205" s="7"/>
      <c r="CQ205" s="7">
        <f t="shared" si="389"/>
        <v>0</v>
      </c>
      <c r="CR205" s="7">
        <f t="shared" si="352"/>
        <v>0</v>
      </c>
      <c r="CS205" s="7">
        <f t="shared" si="337"/>
        <v>0</v>
      </c>
      <c r="CT205" s="7">
        <f t="shared" si="353"/>
        <v>0</v>
      </c>
      <c r="CV205" s="7">
        <f t="shared" si="370"/>
        <v>0</v>
      </c>
      <c r="CW205" s="7">
        <f t="shared" si="371"/>
        <v>0</v>
      </c>
      <c r="CX205" s="7">
        <f t="shared" si="372"/>
        <v>0</v>
      </c>
      <c r="CY205" s="7"/>
      <c r="CZ205" s="7">
        <f t="shared" si="354"/>
        <v>0</v>
      </c>
      <c r="DA205" s="7">
        <f>'Initial absorption'!$G205*CZ205*$E205</f>
        <v>0</v>
      </c>
      <c r="DB205" s="7">
        <f t="shared" si="373"/>
        <v>0</v>
      </c>
      <c r="DC205" s="7">
        <f>'Initial absorption'!$M205*DB205*$I205</f>
        <v>0</v>
      </c>
      <c r="DD205" s="7"/>
      <c r="DE205" s="7">
        <f t="shared" si="374"/>
        <v>0</v>
      </c>
      <c r="DF205" s="7">
        <f t="shared" si="306"/>
        <v>0</v>
      </c>
      <c r="DG205" s="7">
        <f t="shared" si="338"/>
        <v>0</v>
      </c>
      <c r="DH205" s="7"/>
      <c r="DI205" s="7">
        <f>(1 - 'Initial absorption'!$M205)*DB205</f>
        <v>0</v>
      </c>
      <c r="DJ205" s="7">
        <f t="shared" si="375"/>
        <v>0</v>
      </c>
      <c r="DT205" s="7">
        <f t="shared" si="339"/>
        <v>0</v>
      </c>
      <c r="DU205" s="7">
        <f t="shared" si="340"/>
        <v>0</v>
      </c>
      <c r="DV205" s="7">
        <f t="shared" si="329"/>
        <v>0</v>
      </c>
      <c r="DW205" s="7">
        <f t="shared" si="355"/>
        <v>0</v>
      </c>
      <c r="DX205" s="7"/>
      <c r="DY205" s="7">
        <f t="shared" si="390"/>
        <v>0</v>
      </c>
      <c r="DZ205" s="7">
        <f t="shared" si="356"/>
        <v>0</v>
      </c>
      <c r="EA205" s="7">
        <f t="shared" si="341"/>
        <v>0</v>
      </c>
      <c r="EB205" s="7">
        <f t="shared" si="357"/>
        <v>0</v>
      </c>
      <c r="ED205" s="7">
        <f t="shared" si="376"/>
        <v>0</v>
      </c>
      <c r="EE205" s="7">
        <f t="shared" si="377"/>
        <v>0</v>
      </c>
      <c r="EF205" s="7">
        <f t="shared" si="378"/>
        <v>0</v>
      </c>
      <c r="EG205" s="7"/>
      <c r="EH205" s="7">
        <f t="shared" si="358"/>
        <v>0</v>
      </c>
      <c r="EI205" s="7">
        <f>'Initial absorption'!$G205*EH205*$E205</f>
        <v>0</v>
      </c>
      <c r="EJ205" s="7">
        <f t="shared" si="379"/>
        <v>0</v>
      </c>
      <c r="EK205" s="7">
        <f>'Initial absorption'!$M205*EJ205*$I205</f>
        <v>0</v>
      </c>
      <c r="EL205" s="7"/>
      <c r="EM205" s="7">
        <f t="shared" si="380"/>
        <v>0</v>
      </c>
      <c r="EN205" s="7">
        <f t="shared" si="307"/>
        <v>0</v>
      </c>
      <c r="EO205" s="7">
        <f t="shared" si="342"/>
        <v>0</v>
      </c>
      <c r="EP205" s="7"/>
      <c r="EQ205" s="7">
        <f>(1 - 'Initial absorption'!$M205)*EJ205</f>
        <v>0</v>
      </c>
      <c r="ER205" s="7">
        <f t="shared" si="381"/>
        <v>0</v>
      </c>
      <c r="FB205" s="7">
        <f t="shared" si="343"/>
        <v>0</v>
      </c>
      <c r="FC205" s="7">
        <f t="shared" si="344"/>
        <v>0</v>
      </c>
      <c r="FD205" s="7">
        <f t="shared" si="330"/>
        <v>0</v>
      </c>
      <c r="FE205" s="7">
        <f t="shared" si="359"/>
        <v>0</v>
      </c>
      <c r="FF205" s="7"/>
      <c r="FG205" s="7">
        <f t="shared" si="391"/>
        <v>0</v>
      </c>
      <c r="FH205" s="7">
        <f t="shared" si="360"/>
        <v>0</v>
      </c>
      <c r="FI205" s="7">
        <f t="shared" si="345"/>
        <v>0</v>
      </c>
      <c r="FJ205" s="7">
        <f t="shared" si="361"/>
        <v>0</v>
      </c>
      <c r="FL205" s="7">
        <f t="shared" si="382"/>
        <v>0</v>
      </c>
      <c r="FM205" s="7">
        <f t="shared" si="383"/>
        <v>0</v>
      </c>
      <c r="FN205" s="7">
        <f t="shared" si="384"/>
        <v>0</v>
      </c>
      <c r="FO205" s="7"/>
      <c r="FP205" s="7">
        <f t="shared" si="362"/>
        <v>0</v>
      </c>
      <c r="FQ205" s="7">
        <f>'Initial absorption'!$G205*FP205*$E205</f>
        <v>0</v>
      </c>
      <c r="FR205" s="7">
        <f t="shared" si="385"/>
        <v>0</v>
      </c>
      <c r="FS205" s="7">
        <f>'Initial absorption'!$M205*FR205*$I205</f>
        <v>0</v>
      </c>
      <c r="FT205" s="7"/>
      <c r="FU205" s="7">
        <f t="shared" si="386"/>
        <v>0</v>
      </c>
      <c r="FV205" s="7">
        <f t="shared" si="308"/>
        <v>0</v>
      </c>
      <c r="FW205" s="7">
        <f t="shared" si="346"/>
        <v>0</v>
      </c>
      <c r="FX205" s="7"/>
      <c r="FY205" s="7">
        <f>(1 - 'Initial absorption'!$M205)*FR205</f>
        <v>0</v>
      </c>
      <c r="FZ205" s="7">
        <f t="shared" si="387"/>
        <v>0</v>
      </c>
    </row>
    <row r="206" spans="3:182" x14ac:dyDescent="0.25">
      <c r="C206">
        <v>1300</v>
      </c>
      <c r="D206">
        <f>'Input spectra'!B206</f>
        <v>0</v>
      </c>
      <c r="E206">
        <f>'Initial absorption'!I206</f>
        <v>0</v>
      </c>
      <c r="F206">
        <f>'Input spectra'!C206</f>
        <v>0</v>
      </c>
      <c r="G206">
        <f t="shared" si="309"/>
        <v>0</v>
      </c>
      <c r="H206">
        <f>'Input spectra'!D206</f>
        <v>0</v>
      </c>
      <c r="I206">
        <f>'Initial absorption'!O206</f>
        <v>0</v>
      </c>
      <c r="J206">
        <f>'Input spectra'!E206</f>
        <v>0</v>
      </c>
      <c r="K206">
        <f t="shared" si="310"/>
        <v>0</v>
      </c>
      <c r="M206">
        <f>'Reaching edge prob after ems 1'!$EZ207</f>
        <v>0.88840546402806064</v>
      </c>
      <c r="N206">
        <f>'Reaching edge prob after ems 2'!$EZ207</f>
        <v>0.88840546402806064</v>
      </c>
      <c r="O206">
        <f>1-EXP(-'Reaching edge prob after ems 1'!FC207*_k_in_ec_correction*($D206*_c1+'Input spectra'!S206))</f>
        <v>1.1312047947996673E-2</v>
      </c>
      <c r="P206">
        <f>1-EXP(-(_t-'Reaching edge prob after ems 1'!FC207)*_k_in_ec_correction*($D206*_c1+'Input spectra'!S206))</f>
        <v>1.1429288039411567E-2</v>
      </c>
      <c r="Q206">
        <f>1-EXP(-'Reaching edge prob after ems 2'!FC207*_k_in_ec_correction*($H206*_c2+'Input spectra'!S206))</f>
        <v>1.1312047947996673E-2</v>
      </c>
      <c r="R206">
        <f>1-EXP(-(_t-'Reaching edge prob after ems 2'!FC207)*_k_in_ec_correction*($H206*_c2+'Input spectra'!S206))</f>
        <v>1.1429288039411567E-2</v>
      </c>
      <c r="V206" s="7">
        <f t="shared" si="311"/>
        <v>0</v>
      </c>
      <c r="W206" s="7">
        <f t="shared" si="312"/>
        <v>0</v>
      </c>
      <c r="X206" s="7">
        <f t="shared" si="313"/>
        <v>0</v>
      </c>
      <c r="Y206" s="7">
        <f t="shared" si="314"/>
        <v>0</v>
      </c>
      <c r="Z206" s="7"/>
      <c r="AA206" s="7">
        <f t="shared" si="315"/>
        <v>0</v>
      </c>
      <c r="AB206" s="7">
        <f t="shared" si="316"/>
        <v>0</v>
      </c>
      <c r="AC206" s="7">
        <f t="shared" si="317"/>
        <v>0</v>
      </c>
      <c r="AD206" s="7">
        <f t="shared" si="318"/>
        <v>0</v>
      </c>
      <c r="AF206" s="7">
        <f t="shared" si="319"/>
        <v>0</v>
      </c>
      <c r="AG206" s="7">
        <f t="shared" si="320"/>
        <v>0</v>
      </c>
      <c r="AH206" s="7">
        <f t="shared" si="321"/>
        <v>0</v>
      </c>
      <c r="AI206" s="7"/>
      <c r="AJ206" s="7">
        <f t="shared" si="322"/>
        <v>0</v>
      </c>
      <c r="AK206" s="7">
        <f>'Initial absorption'!$G206*AJ206*$E206</f>
        <v>0</v>
      </c>
      <c r="AL206" s="7">
        <f t="shared" si="323"/>
        <v>0</v>
      </c>
      <c r="AM206" s="7">
        <f>'Initial absorption'!$M206*AL206*$I206</f>
        <v>0</v>
      </c>
      <c r="AN206" s="7"/>
      <c r="AO206" s="7">
        <f t="shared" si="324"/>
        <v>0</v>
      </c>
      <c r="AP206" s="7">
        <f t="shared" si="325"/>
        <v>0</v>
      </c>
      <c r="AQ206" s="7">
        <f t="shared" si="326"/>
        <v>0</v>
      </c>
      <c r="AR206" s="7"/>
      <c r="AS206" s="7">
        <f>(1 - 'Initial absorption'!$M206)*AL206</f>
        <v>0</v>
      </c>
      <c r="AT206" s="7">
        <f t="shared" si="363"/>
        <v>0</v>
      </c>
      <c r="BD206" s="7">
        <f t="shared" si="331"/>
        <v>0</v>
      </c>
      <c r="BE206" s="7">
        <f t="shared" si="332"/>
        <v>0</v>
      </c>
      <c r="BF206" s="7">
        <f t="shared" si="327"/>
        <v>0</v>
      </c>
      <c r="BG206" s="7">
        <f t="shared" si="347"/>
        <v>0</v>
      </c>
      <c r="BH206" s="7"/>
      <c r="BI206" s="7">
        <f t="shared" si="388"/>
        <v>0</v>
      </c>
      <c r="BJ206" s="7">
        <f t="shared" si="348"/>
        <v>0</v>
      </c>
      <c r="BK206" s="7">
        <f t="shared" si="333"/>
        <v>0</v>
      </c>
      <c r="BL206" s="7">
        <f t="shared" si="349"/>
        <v>0</v>
      </c>
      <c r="BN206" s="7">
        <f t="shared" si="364"/>
        <v>0</v>
      </c>
      <c r="BO206" s="7">
        <f t="shared" si="365"/>
        <v>0</v>
      </c>
      <c r="BP206" s="7">
        <f t="shared" si="366"/>
        <v>0</v>
      </c>
      <c r="BQ206" s="7"/>
      <c r="BR206" s="7">
        <f t="shared" si="350"/>
        <v>0</v>
      </c>
      <c r="BS206" s="7">
        <f>'Initial absorption'!$G206*BR206*$E206</f>
        <v>0</v>
      </c>
      <c r="BT206" s="7">
        <f t="shared" si="367"/>
        <v>0</v>
      </c>
      <c r="BU206" s="7">
        <f>'Initial absorption'!$M206*BT206*$I206</f>
        <v>0</v>
      </c>
      <c r="BV206" s="7"/>
      <c r="BW206" s="7">
        <f t="shared" si="368"/>
        <v>0</v>
      </c>
      <c r="BX206" s="7">
        <f t="shared" si="305"/>
        <v>0</v>
      </c>
      <c r="BY206" s="7">
        <f t="shared" si="334"/>
        <v>0</v>
      </c>
      <c r="BZ206" s="7"/>
      <c r="CA206" s="7">
        <f>(1 - 'Initial absorption'!$M206)*BT206</f>
        <v>0</v>
      </c>
      <c r="CB206" s="7">
        <f t="shared" si="369"/>
        <v>0</v>
      </c>
      <c r="CL206" s="7">
        <f t="shared" si="335"/>
        <v>0</v>
      </c>
      <c r="CM206" s="7">
        <f t="shared" si="336"/>
        <v>0</v>
      </c>
      <c r="CN206" s="7">
        <f t="shared" si="328"/>
        <v>0</v>
      </c>
      <c r="CO206" s="7">
        <f t="shared" si="351"/>
        <v>0</v>
      </c>
      <c r="CP206" s="7"/>
      <c r="CQ206" s="7">
        <f t="shared" si="389"/>
        <v>0</v>
      </c>
      <c r="CR206" s="7">
        <f t="shared" si="352"/>
        <v>0</v>
      </c>
      <c r="CS206" s="7">
        <f t="shared" si="337"/>
        <v>0</v>
      </c>
      <c r="CT206" s="7">
        <f t="shared" si="353"/>
        <v>0</v>
      </c>
      <c r="CV206" s="7">
        <f t="shared" si="370"/>
        <v>0</v>
      </c>
      <c r="CW206" s="7">
        <f t="shared" si="371"/>
        <v>0</v>
      </c>
      <c r="CX206" s="7">
        <f t="shared" si="372"/>
        <v>0</v>
      </c>
      <c r="CY206" s="7"/>
      <c r="CZ206" s="7">
        <f t="shared" si="354"/>
        <v>0</v>
      </c>
      <c r="DA206" s="7">
        <f>'Initial absorption'!$G206*CZ206*$E206</f>
        <v>0</v>
      </c>
      <c r="DB206" s="7">
        <f t="shared" si="373"/>
        <v>0</v>
      </c>
      <c r="DC206" s="7">
        <f>'Initial absorption'!$M206*DB206*$I206</f>
        <v>0</v>
      </c>
      <c r="DD206" s="7"/>
      <c r="DE206" s="7">
        <f t="shared" si="374"/>
        <v>0</v>
      </c>
      <c r="DF206" s="7">
        <f t="shared" si="306"/>
        <v>0</v>
      </c>
      <c r="DG206" s="7">
        <f t="shared" si="338"/>
        <v>0</v>
      </c>
      <c r="DH206" s="7"/>
      <c r="DI206" s="7">
        <f>(1 - 'Initial absorption'!$M206)*DB206</f>
        <v>0</v>
      </c>
      <c r="DJ206" s="7">
        <f t="shared" si="375"/>
        <v>0</v>
      </c>
      <c r="DT206" s="7">
        <f t="shared" si="339"/>
        <v>0</v>
      </c>
      <c r="DU206" s="7">
        <f t="shared" si="340"/>
        <v>0</v>
      </c>
      <c r="DV206" s="7">
        <f t="shared" si="329"/>
        <v>0</v>
      </c>
      <c r="DW206" s="7">
        <f t="shared" si="355"/>
        <v>0</v>
      </c>
      <c r="DX206" s="7"/>
      <c r="DY206" s="7">
        <f t="shared" si="390"/>
        <v>0</v>
      </c>
      <c r="DZ206" s="7">
        <f t="shared" si="356"/>
        <v>0</v>
      </c>
      <c r="EA206" s="7">
        <f t="shared" si="341"/>
        <v>0</v>
      </c>
      <c r="EB206" s="7">
        <f t="shared" si="357"/>
        <v>0</v>
      </c>
      <c r="ED206" s="7">
        <f t="shared" si="376"/>
        <v>0</v>
      </c>
      <c r="EE206" s="7">
        <f t="shared" si="377"/>
        <v>0</v>
      </c>
      <c r="EF206" s="7">
        <f t="shared" si="378"/>
        <v>0</v>
      </c>
      <c r="EG206" s="7"/>
      <c r="EH206" s="7">
        <f t="shared" si="358"/>
        <v>0</v>
      </c>
      <c r="EI206" s="7">
        <f>'Initial absorption'!$G206*EH206*$E206</f>
        <v>0</v>
      </c>
      <c r="EJ206" s="7">
        <f t="shared" si="379"/>
        <v>0</v>
      </c>
      <c r="EK206" s="7">
        <f>'Initial absorption'!$M206*EJ206*$I206</f>
        <v>0</v>
      </c>
      <c r="EL206" s="7"/>
      <c r="EM206" s="7">
        <f t="shared" si="380"/>
        <v>0</v>
      </c>
      <c r="EN206" s="7">
        <f t="shared" si="307"/>
        <v>0</v>
      </c>
      <c r="EO206" s="7">
        <f t="shared" si="342"/>
        <v>0</v>
      </c>
      <c r="EP206" s="7"/>
      <c r="EQ206" s="7">
        <f>(1 - 'Initial absorption'!$M206)*EJ206</f>
        <v>0</v>
      </c>
      <c r="ER206" s="7">
        <f t="shared" si="381"/>
        <v>0</v>
      </c>
      <c r="FB206" s="7">
        <f t="shared" si="343"/>
        <v>0</v>
      </c>
      <c r="FC206" s="7">
        <f t="shared" si="344"/>
        <v>0</v>
      </c>
      <c r="FD206" s="7">
        <f t="shared" si="330"/>
        <v>0</v>
      </c>
      <c r="FE206" s="7">
        <f t="shared" si="359"/>
        <v>0</v>
      </c>
      <c r="FF206" s="7"/>
      <c r="FG206" s="7">
        <f t="shared" si="391"/>
        <v>0</v>
      </c>
      <c r="FH206" s="7">
        <f t="shared" si="360"/>
        <v>0</v>
      </c>
      <c r="FI206" s="7">
        <f t="shared" si="345"/>
        <v>0</v>
      </c>
      <c r="FJ206" s="7">
        <f t="shared" si="361"/>
        <v>0</v>
      </c>
      <c r="FL206" s="7">
        <f t="shared" si="382"/>
        <v>0</v>
      </c>
      <c r="FM206" s="7">
        <f t="shared" si="383"/>
        <v>0</v>
      </c>
      <c r="FN206" s="7">
        <f t="shared" si="384"/>
        <v>0</v>
      </c>
      <c r="FO206" s="7"/>
      <c r="FP206" s="7">
        <f t="shared" si="362"/>
        <v>0</v>
      </c>
      <c r="FQ206" s="7">
        <f>'Initial absorption'!$G206*FP206*$E206</f>
        <v>0</v>
      </c>
      <c r="FR206" s="7">
        <f t="shared" si="385"/>
        <v>0</v>
      </c>
      <c r="FS206" s="7">
        <f>'Initial absorption'!$M206*FR206*$I206</f>
        <v>0</v>
      </c>
      <c r="FT206" s="7"/>
      <c r="FU206" s="7">
        <f t="shared" si="386"/>
        <v>0</v>
      </c>
      <c r="FV206" s="7">
        <f t="shared" si="308"/>
        <v>0</v>
      </c>
      <c r="FW206" s="7">
        <f t="shared" si="346"/>
        <v>0</v>
      </c>
      <c r="FX206" s="7"/>
      <c r="FY206" s="7">
        <f>(1 - 'Initial absorption'!$M206)*FR206</f>
        <v>0</v>
      </c>
      <c r="FZ206" s="7">
        <f t="shared" si="387"/>
        <v>0</v>
      </c>
    </row>
    <row r="207" spans="3:182" x14ac:dyDescent="0.25">
      <c r="C207">
        <v>1305</v>
      </c>
      <c r="D207">
        <f>'Input spectra'!B207</f>
        <v>0</v>
      </c>
      <c r="E207">
        <f>'Initial absorption'!I207</f>
        <v>0</v>
      </c>
      <c r="F207">
        <f>'Input spectra'!C207</f>
        <v>0</v>
      </c>
      <c r="G207">
        <f t="shared" si="309"/>
        <v>0</v>
      </c>
      <c r="H207">
        <f>'Input spectra'!D207</f>
        <v>0</v>
      </c>
      <c r="I207">
        <f>'Initial absorption'!O207</f>
        <v>0</v>
      </c>
      <c r="J207">
        <f>'Input spectra'!E207</f>
        <v>0</v>
      </c>
      <c r="K207">
        <f t="shared" si="310"/>
        <v>0</v>
      </c>
      <c r="M207">
        <f>'Reaching edge prob after ems 1'!$EZ208</f>
        <v>0.88853439063381601</v>
      </c>
      <c r="N207">
        <f>'Reaching edge prob after ems 2'!$EZ208</f>
        <v>0.88853439063381601</v>
      </c>
      <c r="O207">
        <f>1-EXP(-'Reaching edge prob after ems 1'!FC208*_k_in_ec_correction*($D207*_c1+'Input spectra'!S207))</f>
        <v>1.1297881389871089E-2</v>
      </c>
      <c r="P207">
        <f>1-EXP(-(_t-'Reaching edge prob after ems 1'!FC208)*_k_in_ec_correction*($D207*_c1+'Input spectra'!S207))</f>
        <v>1.1414826498358122E-2</v>
      </c>
      <c r="Q207">
        <f>1-EXP(-'Reaching edge prob after ems 2'!FC208*_k_in_ec_correction*($H207*_c2+'Input spectra'!S207))</f>
        <v>1.1297881389871089E-2</v>
      </c>
      <c r="R207">
        <f>1-EXP(-(_t-'Reaching edge prob after ems 2'!FC208)*_k_in_ec_correction*($H207*_c2+'Input spectra'!S207))</f>
        <v>1.1414826498358122E-2</v>
      </c>
      <c r="V207" s="7">
        <f t="shared" si="311"/>
        <v>0</v>
      </c>
      <c r="W207" s="7">
        <f t="shared" si="312"/>
        <v>0</v>
      </c>
      <c r="X207" s="7">
        <f t="shared" si="313"/>
        <v>0</v>
      </c>
      <c r="Y207" s="7">
        <f t="shared" si="314"/>
        <v>0</v>
      </c>
      <c r="Z207" s="7"/>
      <c r="AA207" s="7">
        <f t="shared" si="315"/>
        <v>0</v>
      </c>
      <c r="AB207" s="7">
        <f t="shared" si="316"/>
        <v>0</v>
      </c>
      <c r="AC207" s="7">
        <f t="shared" si="317"/>
        <v>0</v>
      </c>
      <c r="AD207" s="7">
        <f t="shared" si="318"/>
        <v>0</v>
      </c>
      <c r="AF207" s="7">
        <f t="shared" si="319"/>
        <v>0</v>
      </c>
      <c r="AG207" s="7">
        <f t="shared" si="320"/>
        <v>0</v>
      </c>
      <c r="AH207" s="7">
        <f t="shared" si="321"/>
        <v>0</v>
      </c>
      <c r="AI207" s="7"/>
      <c r="AJ207" s="7">
        <f t="shared" si="322"/>
        <v>0</v>
      </c>
      <c r="AK207" s="7">
        <f>'Initial absorption'!$G207*AJ207*$E207</f>
        <v>0</v>
      </c>
      <c r="AL207" s="7">
        <f t="shared" si="323"/>
        <v>0</v>
      </c>
      <c r="AM207" s="7">
        <f>'Initial absorption'!$M207*AL207*$I207</f>
        <v>0</v>
      </c>
      <c r="AN207" s="7"/>
      <c r="AO207" s="7">
        <f t="shared" si="324"/>
        <v>0</v>
      </c>
      <c r="AP207" s="7">
        <f t="shared" si="325"/>
        <v>0</v>
      </c>
      <c r="AQ207" s="7">
        <f t="shared" si="326"/>
        <v>0</v>
      </c>
      <c r="AR207" s="7"/>
      <c r="AS207" s="7">
        <f>(1 - 'Initial absorption'!$M207)*AL207</f>
        <v>0</v>
      </c>
      <c r="AT207" s="7">
        <f t="shared" si="363"/>
        <v>0</v>
      </c>
      <c r="BD207" s="7">
        <f t="shared" si="331"/>
        <v>0</v>
      </c>
      <c r="BE207" s="7">
        <f t="shared" si="332"/>
        <v>0</v>
      </c>
      <c r="BF207" s="7">
        <f t="shared" si="327"/>
        <v>0</v>
      </c>
      <c r="BG207" s="7">
        <f t="shared" si="347"/>
        <v>0</v>
      </c>
      <c r="BH207" s="7"/>
      <c r="BI207" s="7">
        <f t="shared" si="388"/>
        <v>0</v>
      </c>
      <c r="BJ207" s="7">
        <f t="shared" si="348"/>
        <v>0</v>
      </c>
      <c r="BK207" s="7">
        <f t="shared" si="333"/>
        <v>0</v>
      </c>
      <c r="BL207" s="7">
        <f t="shared" si="349"/>
        <v>0</v>
      </c>
      <c r="BN207" s="7">
        <f t="shared" si="364"/>
        <v>0</v>
      </c>
      <c r="BO207" s="7">
        <f t="shared" si="365"/>
        <v>0</v>
      </c>
      <c r="BP207" s="7">
        <f t="shared" si="366"/>
        <v>0</v>
      </c>
      <c r="BQ207" s="7"/>
      <c r="BR207" s="7">
        <f t="shared" si="350"/>
        <v>0</v>
      </c>
      <c r="BS207" s="7">
        <f>'Initial absorption'!$G207*BR207*$E207</f>
        <v>0</v>
      </c>
      <c r="BT207" s="7">
        <f t="shared" si="367"/>
        <v>0</v>
      </c>
      <c r="BU207" s="7">
        <f>'Initial absorption'!$M207*BT207*$I207</f>
        <v>0</v>
      </c>
      <c r="BV207" s="7"/>
      <c r="BW207" s="7">
        <f t="shared" si="368"/>
        <v>0</v>
      </c>
      <c r="BX207" s="7">
        <f t="shared" si="305"/>
        <v>0</v>
      </c>
      <c r="BY207" s="7">
        <f t="shared" si="334"/>
        <v>0</v>
      </c>
      <c r="BZ207" s="7"/>
      <c r="CA207" s="7">
        <f>(1 - 'Initial absorption'!$M207)*BT207</f>
        <v>0</v>
      </c>
      <c r="CB207" s="7">
        <f t="shared" si="369"/>
        <v>0</v>
      </c>
      <c r="CL207" s="7">
        <f t="shared" si="335"/>
        <v>0</v>
      </c>
      <c r="CM207" s="7">
        <f t="shared" si="336"/>
        <v>0</v>
      </c>
      <c r="CN207" s="7">
        <f t="shared" si="328"/>
        <v>0</v>
      </c>
      <c r="CO207" s="7">
        <f t="shared" si="351"/>
        <v>0</v>
      </c>
      <c r="CP207" s="7"/>
      <c r="CQ207" s="7">
        <f t="shared" si="389"/>
        <v>0</v>
      </c>
      <c r="CR207" s="7">
        <f t="shared" si="352"/>
        <v>0</v>
      </c>
      <c r="CS207" s="7">
        <f t="shared" si="337"/>
        <v>0</v>
      </c>
      <c r="CT207" s="7">
        <f t="shared" si="353"/>
        <v>0</v>
      </c>
      <c r="CV207" s="7">
        <f t="shared" si="370"/>
        <v>0</v>
      </c>
      <c r="CW207" s="7">
        <f t="shared" si="371"/>
        <v>0</v>
      </c>
      <c r="CX207" s="7">
        <f t="shared" si="372"/>
        <v>0</v>
      </c>
      <c r="CY207" s="7"/>
      <c r="CZ207" s="7">
        <f t="shared" si="354"/>
        <v>0</v>
      </c>
      <c r="DA207" s="7">
        <f>'Initial absorption'!$G207*CZ207*$E207</f>
        <v>0</v>
      </c>
      <c r="DB207" s="7">
        <f t="shared" si="373"/>
        <v>0</v>
      </c>
      <c r="DC207" s="7">
        <f>'Initial absorption'!$M207*DB207*$I207</f>
        <v>0</v>
      </c>
      <c r="DD207" s="7"/>
      <c r="DE207" s="7">
        <f t="shared" si="374"/>
        <v>0</v>
      </c>
      <c r="DF207" s="7">
        <f t="shared" si="306"/>
        <v>0</v>
      </c>
      <c r="DG207" s="7">
        <f t="shared" si="338"/>
        <v>0</v>
      </c>
      <c r="DH207" s="7"/>
      <c r="DI207" s="7">
        <f>(1 - 'Initial absorption'!$M207)*DB207</f>
        <v>0</v>
      </c>
      <c r="DJ207" s="7">
        <f t="shared" si="375"/>
        <v>0</v>
      </c>
      <c r="DT207" s="7">
        <f t="shared" si="339"/>
        <v>0</v>
      </c>
      <c r="DU207" s="7">
        <f t="shared" si="340"/>
        <v>0</v>
      </c>
      <c r="DV207" s="7">
        <f t="shared" si="329"/>
        <v>0</v>
      </c>
      <c r="DW207" s="7">
        <f t="shared" si="355"/>
        <v>0</v>
      </c>
      <c r="DX207" s="7"/>
      <c r="DY207" s="7">
        <f t="shared" si="390"/>
        <v>0</v>
      </c>
      <c r="DZ207" s="7">
        <f t="shared" si="356"/>
        <v>0</v>
      </c>
      <c r="EA207" s="7">
        <f t="shared" si="341"/>
        <v>0</v>
      </c>
      <c r="EB207" s="7">
        <f t="shared" si="357"/>
        <v>0</v>
      </c>
      <c r="ED207" s="7">
        <f t="shared" si="376"/>
        <v>0</v>
      </c>
      <c r="EE207" s="7">
        <f t="shared" si="377"/>
        <v>0</v>
      </c>
      <c r="EF207" s="7">
        <f t="shared" si="378"/>
        <v>0</v>
      </c>
      <c r="EG207" s="7"/>
      <c r="EH207" s="7">
        <f t="shared" si="358"/>
        <v>0</v>
      </c>
      <c r="EI207" s="7">
        <f>'Initial absorption'!$G207*EH207*$E207</f>
        <v>0</v>
      </c>
      <c r="EJ207" s="7">
        <f t="shared" si="379"/>
        <v>0</v>
      </c>
      <c r="EK207" s="7">
        <f>'Initial absorption'!$M207*EJ207*$I207</f>
        <v>0</v>
      </c>
      <c r="EL207" s="7"/>
      <c r="EM207" s="7">
        <f t="shared" si="380"/>
        <v>0</v>
      </c>
      <c r="EN207" s="7">
        <f t="shared" si="307"/>
        <v>0</v>
      </c>
      <c r="EO207" s="7">
        <f t="shared" si="342"/>
        <v>0</v>
      </c>
      <c r="EP207" s="7"/>
      <c r="EQ207" s="7">
        <f>(1 - 'Initial absorption'!$M207)*EJ207</f>
        <v>0</v>
      </c>
      <c r="ER207" s="7">
        <f t="shared" si="381"/>
        <v>0</v>
      </c>
      <c r="FB207" s="7">
        <f t="shared" si="343"/>
        <v>0</v>
      </c>
      <c r="FC207" s="7">
        <f t="shared" si="344"/>
        <v>0</v>
      </c>
      <c r="FD207" s="7">
        <f t="shared" si="330"/>
        <v>0</v>
      </c>
      <c r="FE207" s="7">
        <f t="shared" si="359"/>
        <v>0</v>
      </c>
      <c r="FF207" s="7"/>
      <c r="FG207" s="7">
        <f t="shared" si="391"/>
        <v>0</v>
      </c>
      <c r="FH207" s="7">
        <f t="shared" si="360"/>
        <v>0</v>
      </c>
      <c r="FI207" s="7">
        <f t="shared" si="345"/>
        <v>0</v>
      </c>
      <c r="FJ207" s="7">
        <f t="shared" si="361"/>
        <v>0</v>
      </c>
      <c r="FL207" s="7">
        <f t="shared" si="382"/>
        <v>0</v>
      </c>
      <c r="FM207" s="7">
        <f t="shared" si="383"/>
        <v>0</v>
      </c>
      <c r="FN207" s="7">
        <f t="shared" si="384"/>
        <v>0</v>
      </c>
      <c r="FO207" s="7"/>
      <c r="FP207" s="7">
        <f t="shared" si="362"/>
        <v>0</v>
      </c>
      <c r="FQ207" s="7">
        <f>'Initial absorption'!$G207*FP207*$E207</f>
        <v>0</v>
      </c>
      <c r="FR207" s="7">
        <f t="shared" si="385"/>
        <v>0</v>
      </c>
      <c r="FS207" s="7">
        <f>'Initial absorption'!$M207*FR207*$I207</f>
        <v>0</v>
      </c>
      <c r="FT207" s="7"/>
      <c r="FU207" s="7">
        <f t="shared" si="386"/>
        <v>0</v>
      </c>
      <c r="FV207" s="7">
        <f t="shared" si="308"/>
        <v>0</v>
      </c>
      <c r="FW207" s="7">
        <f t="shared" si="346"/>
        <v>0</v>
      </c>
      <c r="FX207" s="7"/>
      <c r="FY207" s="7">
        <f>(1 - 'Initial absorption'!$M207)*FR207</f>
        <v>0</v>
      </c>
      <c r="FZ207" s="7">
        <f t="shared" si="387"/>
        <v>0</v>
      </c>
    </row>
    <row r="208" spans="3:182" x14ac:dyDescent="0.25">
      <c r="C208">
        <v>1310</v>
      </c>
      <c r="D208">
        <f>'Input spectra'!B208</f>
        <v>0</v>
      </c>
      <c r="E208">
        <f>'Initial absorption'!I208</f>
        <v>0</v>
      </c>
      <c r="F208">
        <f>'Input spectra'!C208</f>
        <v>0</v>
      </c>
      <c r="G208">
        <f t="shared" si="309"/>
        <v>0</v>
      </c>
      <c r="H208">
        <f>'Input spectra'!D208</f>
        <v>0</v>
      </c>
      <c r="I208">
        <f>'Initial absorption'!O208</f>
        <v>0</v>
      </c>
      <c r="J208">
        <f>'Input spectra'!E208</f>
        <v>0</v>
      </c>
      <c r="K208">
        <f t="shared" si="310"/>
        <v>0</v>
      </c>
      <c r="M208">
        <f>'Reaching edge prob after ems 1'!$EZ209</f>
        <v>0.88866334629205579</v>
      </c>
      <c r="N208">
        <f>'Reaching edge prob after ems 2'!$EZ209</f>
        <v>0.88866334629205579</v>
      </c>
      <c r="O208">
        <f>1-EXP(-'Reaching edge prob after ems 1'!FC209*_k_in_ec_correction*($D208*_c1+'Input spectra'!S208))</f>
        <v>1.1283714440828874E-2</v>
      </c>
      <c r="P208">
        <f>1-EXP(-(_t-'Reaching edge prob after ems 1'!FC209)*_k_in_ec_correction*($D208*_c1+'Input spectra'!S208))</f>
        <v>1.1400364933657481E-2</v>
      </c>
      <c r="Q208">
        <f>1-EXP(-'Reaching edge prob after ems 2'!FC209*_k_in_ec_correction*($H208*_c2+'Input spectra'!S208))</f>
        <v>1.1283714440828874E-2</v>
      </c>
      <c r="R208">
        <f>1-EXP(-(_t-'Reaching edge prob after ems 2'!FC209)*_k_in_ec_correction*($H208*_c2+'Input spectra'!S208))</f>
        <v>1.1400364933657481E-2</v>
      </c>
      <c r="V208" s="7">
        <f t="shared" si="311"/>
        <v>0</v>
      </c>
      <c r="W208" s="7">
        <f t="shared" si="312"/>
        <v>0</v>
      </c>
      <c r="X208" s="7">
        <f t="shared" si="313"/>
        <v>0</v>
      </c>
      <c r="Y208" s="7">
        <f t="shared" si="314"/>
        <v>0</v>
      </c>
      <c r="Z208" s="7"/>
      <c r="AA208" s="7">
        <f t="shared" si="315"/>
        <v>0</v>
      </c>
      <c r="AB208" s="7">
        <f t="shared" si="316"/>
        <v>0</v>
      </c>
      <c r="AC208" s="7">
        <f t="shared" si="317"/>
        <v>0</v>
      </c>
      <c r="AD208" s="7">
        <f t="shared" si="318"/>
        <v>0</v>
      </c>
      <c r="AF208" s="7">
        <f t="shared" si="319"/>
        <v>0</v>
      </c>
      <c r="AG208" s="7">
        <f t="shared" si="320"/>
        <v>0</v>
      </c>
      <c r="AH208" s="7">
        <f t="shared" si="321"/>
        <v>0</v>
      </c>
      <c r="AI208" s="7"/>
      <c r="AJ208" s="7">
        <f t="shared" si="322"/>
        <v>0</v>
      </c>
      <c r="AK208" s="7">
        <f>'Initial absorption'!$G208*AJ208*$E208</f>
        <v>0</v>
      </c>
      <c r="AL208" s="7">
        <f t="shared" si="323"/>
        <v>0</v>
      </c>
      <c r="AM208" s="7">
        <f>'Initial absorption'!$M208*AL208*$I208</f>
        <v>0</v>
      </c>
      <c r="AN208" s="7"/>
      <c r="AO208" s="7">
        <f t="shared" si="324"/>
        <v>0</v>
      </c>
      <c r="AP208" s="7">
        <f t="shared" si="325"/>
        <v>0</v>
      </c>
      <c r="AQ208" s="7">
        <f t="shared" si="326"/>
        <v>0</v>
      </c>
      <c r="AR208" s="7"/>
      <c r="AS208" s="7">
        <f>(1 - 'Initial absorption'!$M208)*AL208</f>
        <v>0</v>
      </c>
      <c r="AT208" s="7">
        <f t="shared" si="363"/>
        <v>0</v>
      </c>
      <c r="BD208" s="7">
        <f t="shared" si="331"/>
        <v>0</v>
      </c>
      <c r="BE208" s="7">
        <f t="shared" si="332"/>
        <v>0</v>
      </c>
      <c r="BF208" s="7">
        <f t="shared" si="327"/>
        <v>0</v>
      </c>
      <c r="BG208" s="7">
        <f t="shared" si="347"/>
        <v>0</v>
      </c>
      <c r="BH208" s="7"/>
      <c r="BI208" s="7">
        <f t="shared" si="388"/>
        <v>0</v>
      </c>
      <c r="BJ208" s="7">
        <f t="shared" si="348"/>
        <v>0</v>
      </c>
      <c r="BK208" s="7">
        <f t="shared" si="333"/>
        <v>0</v>
      </c>
      <c r="BL208" s="7">
        <f t="shared" si="349"/>
        <v>0</v>
      </c>
      <c r="BN208" s="7">
        <f t="shared" si="364"/>
        <v>0</v>
      </c>
      <c r="BO208" s="7">
        <f t="shared" si="365"/>
        <v>0</v>
      </c>
      <c r="BP208" s="7">
        <f t="shared" si="366"/>
        <v>0</v>
      </c>
      <c r="BQ208" s="7"/>
      <c r="BR208" s="7">
        <f t="shared" si="350"/>
        <v>0</v>
      </c>
      <c r="BS208" s="7">
        <f>'Initial absorption'!$G208*BR208*$E208</f>
        <v>0</v>
      </c>
      <c r="BT208" s="7">
        <f t="shared" si="367"/>
        <v>0</v>
      </c>
      <c r="BU208" s="7">
        <f>'Initial absorption'!$M208*BT208*$I208</f>
        <v>0</v>
      </c>
      <c r="BV208" s="7"/>
      <c r="BW208" s="7">
        <f t="shared" si="368"/>
        <v>0</v>
      </c>
      <c r="BX208" s="7">
        <f t="shared" si="305"/>
        <v>0</v>
      </c>
      <c r="BY208" s="7">
        <f t="shared" si="334"/>
        <v>0</v>
      </c>
      <c r="BZ208" s="7"/>
      <c r="CA208" s="7">
        <f>(1 - 'Initial absorption'!$M208)*BT208</f>
        <v>0</v>
      </c>
      <c r="CB208" s="7">
        <f t="shared" si="369"/>
        <v>0</v>
      </c>
      <c r="CL208" s="7">
        <f t="shared" si="335"/>
        <v>0</v>
      </c>
      <c r="CM208" s="7">
        <f t="shared" si="336"/>
        <v>0</v>
      </c>
      <c r="CN208" s="7">
        <f t="shared" si="328"/>
        <v>0</v>
      </c>
      <c r="CO208" s="7">
        <f t="shared" si="351"/>
        <v>0</v>
      </c>
      <c r="CP208" s="7"/>
      <c r="CQ208" s="7">
        <f t="shared" si="389"/>
        <v>0</v>
      </c>
      <c r="CR208" s="7">
        <f t="shared" si="352"/>
        <v>0</v>
      </c>
      <c r="CS208" s="7">
        <f t="shared" si="337"/>
        <v>0</v>
      </c>
      <c r="CT208" s="7">
        <f t="shared" si="353"/>
        <v>0</v>
      </c>
      <c r="CV208" s="7">
        <f t="shared" si="370"/>
        <v>0</v>
      </c>
      <c r="CW208" s="7">
        <f t="shared" si="371"/>
        <v>0</v>
      </c>
      <c r="CX208" s="7">
        <f t="shared" si="372"/>
        <v>0</v>
      </c>
      <c r="CY208" s="7"/>
      <c r="CZ208" s="7">
        <f t="shared" si="354"/>
        <v>0</v>
      </c>
      <c r="DA208" s="7">
        <f>'Initial absorption'!$G208*CZ208*$E208</f>
        <v>0</v>
      </c>
      <c r="DB208" s="7">
        <f t="shared" si="373"/>
        <v>0</v>
      </c>
      <c r="DC208" s="7">
        <f>'Initial absorption'!$M208*DB208*$I208</f>
        <v>0</v>
      </c>
      <c r="DD208" s="7"/>
      <c r="DE208" s="7">
        <f t="shared" si="374"/>
        <v>0</v>
      </c>
      <c r="DF208" s="7">
        <f t="shared" si="306"/>
        <v>0</v>
      </c>
      <c r="DG208" s="7">
        <f t="shared" si="338"/>
        <v>0</v>
      </c>
      <c r="DH208" s="7"/>
      <c r="DI208" s="7">
        <f>(1 - 'Initial absorption'!$M208)*DB208</f>
        <v>0</v>
      </c>
      <c r="DJ208" s="7">
        <f t="shared" si="375"/>
        <v>0</v>
      </c>
      <c r="DT208" s="7">
        <f t="shared" si="339"/>
        <v>0</v>
      </c>
      <c r="DU208" s="7">
        <f t="shared" si="340"/>
        <v>0</v>
      </c>
      <c r="DV208" s="7">
        <f t="shared" si="329"/>
        <v>0</v>
      </c>
      <c r="DW208" s="7">
        <f t="shared" si="355"/>
        <v>0</v>
      </c>
      <c r="DX208" s="7"/>
      <c r="DY208" s="7">
        <f t="shared" si="390"/>
        <v>0</v>
      </c>
      <c r="DZ208" s="7">
        <f t="shared" si="356"/>
        <v>0</v>
      </c>
      <c r="EA208" s="7">
        <f t="shared" si="341"/>
        <v>0</v>
      </c>
      <c r="EB208" s="7">
        <f t="shared" si="357"/>
        <v>0</v>
      </c>
      <c r="ED208" s="7">
        <f t="shared" si="376"/>
        <v>0</v>
      </c>
      <c r="EE208" s="7">
        <f t="shared" si="377"/>
        <v>0</v>
      </c>
      <c r="EF208" s="7">
        <f t="shared" si="378"/>
        <v>0</v>
      </c>
      <c r="EG208" s="7"/>
      <c r="EH208" s="7">
        <f t="shared" si="358"/>
        <v>0</v>
      </c>
      <c r="EI208" s="7">
        <f>'Initial absorption'!$G208*EH208*$E208</f>
        <v>0</v>
      </c>
      <c r="EJ208" s="7">
        <f t="shared" si="379"/>
        <v>0</v>
      </c>
      <c r="EK208" s="7">
        <f>'Initial absorption'!$M208*EJ208*$I208</f>
        <v>0</v>
      </c>
      <c r="EL208" s="7"/>
      <c r="EM208" s="7">
        <f t="shared" si="380"/>
        <v>0</v>
      </c>
      <c r="EN208" s="7">
        <f t="shared" si="307"/>
        <v>0</v>
      </c>
      <c r="EO208" s="7">
        <f t="shared" si="342"/>
        <v>0</v>
      </c>
      <c r="EP208" s="7"/>
      <c r="EQ208" s="7">
        <f>(1 - 'Initial absorption'!$M208)*EJ208</f>
        <v>0</v>
      </c>
      <c r="ER208" s="7">
        <f t="shared" si="381"/>
        <v>0</v>
      </c>
      <c r="FB208" s="7">
        <f t="shared" si="343"/>
        <v>0</v>
      </c>
      <c r="FC208" s="7">
        <f t="shared" si="344"/>
        <v>0</v>
      </c>
      <c r="FD208" s="7">
        <f t="shared" si="330"/>
        <v>0</v>
      </c>
      <c r="FE208" s="7">
        <f t="shared" si="359"/>
        <v>0</v>
      </c>
      <c r="FF208" s="7"/>
      <c r="FG208" s="7">
        <f t="shared" si="391"/>
        <v>0</v>
      </c>
      <c r="FH208" s="7">
        <f t="shared" si="360"/>
        <v>0</v>
      </c>
      <c r="FI208" s="7">
        <f t="shared" si="345"/>
        <v>0</v>
      </c>
      <c r="FJ208" s="7">
        <f t="shared" si="361"/>
        <v>0</v>
      </c>
      <c r="FL208" s="7">
        <f t="shared" si="382"/>
        <v>0</v>
      </c>
      <c r="FM208" s="7">
        <f t="shared" si="383"/>
        <v>0</v>
      </c>
      <c r="FN208" s="7">
        <f t="shared" si="384"/>
        <v>0</v>
      </c>
      <c r="FO208" s="7"/>
      <c r="FP208" s="7">
        <f t="shared" si="362"/>
        <v>0</v>
      </c>
      <c r="FQ208" s="7">
        <f>'Initial absorption'!$G208*FP208*$E208</f>
        <v>0</v>
      </c>
      <c r="FR208" s="7">
        <f t="shared" si="385"/>
        <v>0</v>
      </c>
      <c r="FS208" s="7">
        <f>'Initial absorption'!$M208*FR208*$I208</f>
        <v>0</v>
      </c>
      <c r="FT208" s="7"/>
      <c r="FU208" s="7">
        <f t="shared" si="386"/>
        <v>0</v>
      </c>
      <c r="FV208" s="7">
        <f t="shared" si="308"/>
        <v>0</v>
      </c>
      <c r="FW208" s="7">
        <f t="shared" si="346"/>
        <v>0</v>
      </c>
      <c r="FX208" s="7"/>
      <c r="FY208" s="7">
        <f>(1 - 'Initial absorption'!$M208)*FR208</f>
        <v>0</v>
      </c>
      <c r="FZ208" s="7">
        <f t="shared" si="387"/>
        <v>0</v>
      </c>
    </row>
    <row r="209" spans="3:182" x14ac:dyDescent="0.25">
      <c r="C209">
        <v>1315</v>
      </c>
      <c r="D209">
        <f>'Input spectra'!B209</f>
        <v>0</v>
      </c>
      <c r="E209">
        <f>'Initial absorption'!I209</f>
        <v>0</v>
      </c>
      <c r="F209">
        <f>'Input spectra'!C209</f>
        <v>0</v>
      </c>
      <c r="G209">
        <f t="shared" si="309"/>
        <v>0</v>
      </c>
      <c r="H209">
        <f>'Input spectra'!D209</f>
        <v>0</v>
      </c>
      <c r="I209">
        <f>'Initial absorption'!O209</f>
        <v>0</v>
      </c>
      <c r="J209">
        <f>'Input spectra'!E209</f>
        <v>0</v>
      </c>
      <c r="K209">
        <f t="shared" si="310"/>
        <v>0</v>
      </c>
      <c r="M209">
        <f>'Reaching edge prob after ems 1'!$EZ210</f>
        <v>0.88879233101093524</v>
      </c>
      <c r="N209">
        <f>'Reaching edge prob after ems 2'!$EZ210</f>
        <v>0.88879233101093524</v>
      </c>
      <c r="O209">
        <f>1-EXP(-'Reaching edge prob after ems 1'!FC210*_k_in_ec_correction*($D209*_c1+'Input spectra'!S209))</f>
        <v>1.1269547100859034E-2</v>
      </c>
      <c r="P209">
        <f>1-EXP(-(_t-'Reaching edge prob after ems 1'!FC210)*_k_in_ec_correction*($D209*_c1+'Input spectra'!S209))</f>
        <v>1.1385903345314863E-2</v>
      </c>
      <c r="Q209">
        <f>1-EXP(-'Reaching edge prob after ems 2'!FC210*_k_in_ec_correction*($H209*_c2+'Input spectra'!S209))</f>
        <v>1.1269547100859034E-2</v>
      </c>
      <c r="R209">
        <f>1-EXP(-(_t-'Reaching edge prob after ems 2'!FC210)*_k_in_ec_correction*($H209*_c2+'Input spectra'!S209))</f>
        <v>1.1385903345314863E-2</v>
      </c>
      <c r="V209" s="7">
        <f t="shared" si="311"/>
        <v>0</v>
      </c>
      <c r="W209" s="7">
        <f t="shared" si="312"/>
        <v>0</v>
      </c>
      <c r="X209" s="7">
        <f t="shared" si="313"/>
        <v>0</v>
      </c>
      <c r="Y209" s="7">
        <f t="shared" si="314"/>
        <v>0</v>
      </c>
      <c r="Z209" s="7"/>
      <c r="AA209" s="7">
        <f t="shared" si="315"/>
        <v>0</v>
      </c>
      <c r="AB209" s="7">
        <f t="shared" si="316"/>
        <v>0</v>
      </c>
      <c r="AC209" s="7">
        <f t="shared" si="317"/>
        <v>0</v>
      </c>
      <c r="AD209" s="7">
        <f t="shared" si="318"/>
        <v>0</v>
      </c>
      <c r="AF209" s="7">
        <f t="shared" si="319"/>
        <v>0</v>
      </c>
      <c r="AG209" s="7">
        <f t="shared" si="320"/>
        <v>0</v>
      </c>
      <c r="AH209" s="7">
        <f t="shared" si="321"/>
        <v>0</v>
      </c>
      <c r="AI209" s="7"/>
      <c r="AJ209" s="7">
        <f t="shared" si="322"/>
        <v>0</v>
      </c>
      <c r="AK209" s="7">
        <f>'Initial absorption'!$G209*AJ209*$E209</f>
        <v>0</v>
      </c>
      <c r="AL209" s="7">
        <f t="shared" si="323"/>
        <v>0</v>
      </c>
      <c r="AM209" s="7">
        <f>'Initial absorption'!$M209*AL209*$I209</f>
        <v>0</v>
      </c>
      <c r="AN209" s="7"/>
      <c r="AO209" s="7">
        <f t="shared" si="324"/>
        <v>0</v>
      </c>
      <c r="AP209" s="7">
        <f t="shared" si="325"/>
        <v>0</v>
      </c>
      <c r="AQ209" s="7">
        <f t="shared" si="326"/>
        <v>0</v>
      </c>
      <c r="AR209" s="7"/>
      <c r="AS209" s="7">
        <f>(1 - 'Initial absorption'!$M209)*AL209</f>
        <v>0</v>
      </c>
      <c r="AT209" s="7">
        <f t="shared" si="363"/>
        <v>0</v>
      </c>
      <c r="BD209" s="7">
        <f t="shared" si="331"/>
        <v>0</v>
      </c>
      <c r="BE209" s="7">
        <f t="shared" si="332"/>
        <v>0</v>
      </c>
      <c r="BF209" s="7">
        <f t="shared" si="327"/>
        <v>0</v>
      </c>
      <c r="BG209" s="7">
        <f t="shared" si="347"/>
        <v>0</v>
      </c>
      <c r="BH209" s="7"/>
      <c r="BI209" s="7">
        <f t="shared" si="388"/>
        <v>0</v>
      </c>
      <c r="BJ209" s="7">
        <f t="shared" si="348"/>
        <v>0</v>
      </c>
      <c r="BK209" s="7">
        <f t="shared" si="333"/>
        <v>0</v>
      </c>
      <c r="BL209" s="7">
        <f t="shared" si="349"/>
        <v>0</v>
      </c>
      <c r="BN209" s="7">
        <f t="shared" si="364"/>
        <v>0</v>
      </c>
      <c r="BO209" s="7">
        <f t="shared" si="365"/>
        <v>0</v>
      </c>
      <c r="BP209" s="7">
        <f t="shared" si="366"/>
        <v>0</v>
      </c>
      <c r="BQ209" s="7"/>
      <c r="BR209" s="7">
        <f t="shared" si="350"/>
        <v>0</v>
      </c>
      <c r="BS209" s="7">
        <f>'Initial absorption'!$G209*BR209*$E209</f>
        <v>0</v>
      </c>
      <c r="BT209" s="7">
        <f t="shared" si="367"/>
        <v>0</v>
      </c>
      <c r="BU209" s="7">
        <f>'Initial absorption'!$M209*BT209*$I209</f>
        <v>0</v>
      </c>
      <c r="BV209" s="7"/>
      <c r="BW209" s="7">
        <f t="shared" si="368"/>
        <v>0</v>
      </c>
      <c r="BX209" s="7">
        <f t="shared" si="305"/>
        <v>0</v>
      </c>
      <c r="BY209" s="7">
        <f t="shared" si="334"/>
        <v>0</v>
      </c>
      <c r="BZ209" s="7"/>
      <c r="CA209" s="7">
        <f>(1 - 'Initial absorption'!$M209)*BT209</f>
        <v>0</v>
      </c>
      <c r="CB209" s="7">
        <f t="shared" si="369"/>
        <v>0</v>
      </c>
      <c r="CL209" s="7">
        <f t="shared" si="335"/>
        <v>0</v>
      </c>
      <c r="CM209" s="7">
        <f t="shared" si="336"/>
        <v>0</v>
      </c>
      <c r="CN209" s="7">
        <f t="shared" si="328"/>
        <v>0</v>
      </c>
      <c r="CO209" s="7">
        <f t="shared" si="351"/>
        <v>0</v>
      </c>
      <c r="CP209" s="7"/>
      <c r="CQ209" s="7">
        <f t="shared" si="389"/>
        <v>0</v>
      </c>
      <c r="CR209" s="7">
        <f t="shared" si="352"/>
        <v>0</v>
      </c>
      <c r="CS209" s="7">
        <f t="shared" si="337"/>
        <v>0</v>
      </c>
      <c r="CT209" s="7">
        <f t="shared" si="353"/>
        <v>0</v>
      </c>
      <c r="CV209" s="7">
        <f t="shared" si="370"/>
        <v>0</v>
      </c>
      <c r="CW209" s="7">
        <f t="shared" si="371"/>
        <v>0</v>
      </c>
      <c r="CX209" s="7">
        <f t="shared" si="372"/>
        <v>0</v>
      </c>
      <c r="CY209" s="7"/>
      <c r="CZ209" s="7">
        <f t="shared" si="354"/>
        <v>0</v>
      </c>
      <c r="DA209" s="7">
        <f>'Initial absorption'!$G209*CZ209*$E209</f>
        <v>0</v>
      </c>
      <c r="DB209" s="7">
        <f t="shared" si="373"/>
        <v>0</v>
      </c>
      <c r="DC209" s="7">
        <f>'Initial absorption'!$M209*DB209*$I209</f>
        <v>0</v>
      </c>
      <c r="DD209" s="7"/>
      <c r="DE209" s="7">
        <f t="shared" si="374"/>
        <v>0</v>
      </c>
      <c r="DF209" s="7">
        <f t="shared" si="306"/>
        <v>0</v>
      </c>
      <c r="DG209" s="7">
        <f t="shared" si="338"/>
        <v>0</v>
      </c>
      <c r="DH209" s="7"/>
      <c r="DI209" s="7">
        <f>(1 - 'Initial absorption'!$M209)*DB209</f>
        <v>0</v>
      </c>
      <c r="DJ209" s="7">
        <f t="shared" si="375"/>
        <v>0</v>
      </c>
      <c r="DT209" s="7">
        <f t="shared" si="339"/>
        <v>0</v>
      </c>
      <c r="DU209" s="7">
        <f t="shared" si="340"/>
        <v>0</v>
      </c>
      <c r="DV209" s="7">
        <f t="shared" si="329"/>
        <v>0</v>
      </c>
      <c r="DW209" s="7">
        <f t="shared" si="355"/>
        <v>0</v>
      </c>
      <c r="DX209" s="7"/>
      <c r="DY209" s="7">
        <f t="shared" si="390"/>
        <v>0</v>
      </c>
      <c r="DZ209" s="7">
        <f t="shared" si="356"/>
        <v>0</v>
      </c>
      <c r="EA209" s="7">
        <f t="shared" si="341"/>
        <v>0</v>
      </c>
      <c r="EB209" s="7">
        <f t="shared" si="357"/>
        <v>0</v>
      </c>
      <c r="ED209" s="7">
        <f t="shared" si="376"/>
        <v>0</v>
      </c>
      <c r="EE209" s="7">
        <f t="shared" si="377"/>
        <v>0</v>
      </c>
      <c r="EF209" s="7">
        <f t="shared" si="378"/>
        <v>0</v>
      </c>
      <c r="EG209" s="7"/>
      <c r="EH209" s="7">
        <f t="shared" si="358"/>
        <v>0</v>
      </c>
      <c r="EI209" s="7">
        <f>'Initial absorption'!$G209*EH209*$E209</f>
        <v>0</v>
      </c>
      <c r="EJ209" s="7">
        <f t="shared" si="379"/>
        <v>0</v>
      </c>
      <c r="EK209" s="7">
        <f>'Initial absorption'!$M209*EJ209*$I209</f>
        <v>0</v>
      </c>
      <c r="EL209" s="7"/>
      <c r="EM209" s="7">
        <f t="shared" si="380"/>
        <v>0</v>
      </c>
      <c r="EN209" s="7">
        <f t="shared" si="307"/>
        <v>0</v>
      </c>
      <c r="EO209" s="7">
        <f t="shared" si="342"/>
        <v>0</v>
      </c>
      <c r="EP209" s="7"/>
      <c r="EQ209" s="7">
        <f>(1 - 'Initial absorption'!$M209)*EJ209</f>
        <v>0</v>
      </c>
      <c r="ER209" s="7">
        <f t="shared" si="381"/>
        <v>0</v>
      </c>
      <c r="FB209" s="7">
        <f t="shared" si="343"/>
        <v>0</v>
      </c>
      <c r="FC209" s="7">
        <f t="shared" si="344"/>
        <v>0</v>
      </c>
      <c r="FD209" s="7">
        <f t="shared" si="330"/>
        <v>0</v>
      </c>
      <c r="FE209" s="7">
        <f t="shared" si="359"/>
        <v>0</v>
      </c>
      <c r="FF209" s="7"/>
      <c r="FG209" s="7">
        <f t="shared" si="391"/>
        <v>0</v>
      </c>
      <c r="FH209" s="7">
        <f t="shared" si="360"/>
        <v>0</v>
      </c>
      <c r="FI209" s="7">
        <f t="shared" si="345"/>
        <v>0</v>
      </c>
      <c r="FJ209" s="7">
        <f t="shared" si="361"/>
        <v>0</v>
      </c>
      <c r="FL209" s="7">
        <f t="shared" si="382"/>
        <v>0</v>
      </c>
      <c r="FM209" s="7">
        <f t="shared" si="383"/>
        <v>0</v>
      </c>
      <c r="FN209" s="7">
        <f t="shared" si="384"/>
        <v>0</v>
      </c>
      <c r="FO209" s="7"/>
      <c r="FP209" s="7">
        <f t="shared" si="362"/>
        <v>0</v>
      </c>
      <c r="FQ209" s="7">
        <f>'Initial absorption'!$G209*FP209*$E209</f>
        <v>0</v>
      </c>
      <c r="FR209" s="7">
        <f t="shared" si="385"/>
        <v>0</v>
      </c>
      <c r="FS209" s="7">
        <f>'Initial absorption'!$M209*FR209*$I209</f>
        <v>0</v>
      </c>
      <c r="FT209" s="7"/>
      <c r="FU209" s="7">
        <f t="shared" si="386"/>
        <v>0</v>
      </c>
      <c r="FV209" s="7">
        <f t="shared" si="308"/>
        <v>0</v>
      </c>
      <c r="FW209" s="7">
        <f t="shared" si="346"/>
        <v>0</v>
      </c>
      <c r="FX209" s="7"/>
      <c r="FY209" s="7">
        <f>(1 - 'Initial absorption'!$M209)*FR209</f>
        <v>0</v>
      </c>
      <c r="FZ209" s="7">
        <f t="shared" si="387"/>
        <v>0</v>
      </c>
    </row>
    <row r="210" spans="3:182" x14ac:dyDescent="0.25">
      <c r="C210">
        <v>1320</v>
      </c>
      <c r="D210">
        <f>'Input spectra'!B210</f>
        <v>0</v>
      </c>
      <c r="E210">
        <f>'Initial absorption'!I210</f>
        <v>0</v>
      </c>
      <c r="F210">
        <f>'Input spectra'!C210</f>
        <v>0</v>
      </c>
      <c r="G210">
        <f t="shared" si="309"/>
        <v>0</v>
      </c>
      <c r="H210">
        <f>'Input spectra'!D210</f>
        <v>0</v>
      </c>
      <c r="I210">
        <f>'Initial absorption'!O210</f>
        <v>0</v>
      </c>
      <c r="J210">
        <f>'Input spectra'!E210</f>
        <v>0</v>
      </c>
      <c r="K210">
        <f t="shared" si="310"/>
        <v>0</v>
      </c>
      <c r="M210">
        <f>'Reaching edge prob after ems 1'!$EZ211</f>
        <v>0.88892134479861007</v>
      </c>
      <c r="N210">
        <f>'Reaching edge prob after ems 2'!$EZ211</f>
        <v>0.88892134479861007</v>
      </c>
      <c r="O210">
        <f>1-EXP(-'Reaching edge prob after ems 1'!FC211*_k_in_ec_correction*($D210*_c1+'Input spectra'!S210))</f>
        <v>1.1255379369950358E-2</v>
      </c>
      <c r="P210">
        <f>1-EXP(-(_t-'Reaching edge prob after ems 1'!FC211)*_k_in_ec_correction*($D210*_c1+'Input spectra'!S210))</f>
        <v>1.1371441733335486E-2</v>
      </c>
      <c r="Q210">
        <f>1-EXP(-'Reaching edge prob after ems 2'!FC211*_k_in_ec_correction*($H210*_c2+'Input spectra'!S210))</f>
        <v>1.1255379369950358E-2</v>
      </c>
      <c r="R210">
        <f>1-EXP(-(_t-'Reaching edge prob after ems 2'!FC211)*_k_in_ec_correction*($H210*_c2+'Input spectra'!S210))</f>
        <v>1.1371441733335486E-2</v>
      </c>
      <c r="V210" s="7">
        <f t="shared" si="311"/>
        <v>0</v>
      </c>
      <c r="W210" s="7">
        <f t="shared" si="312"/>
        <v>0</v>
      </c>
      <c r="X210" s="7">
        <f t="shared" si="313"/>
        <v>0</v>
      </c>
      <c r="Y210" s="7">
        <f t="shared" si="314"/>
        <v>0</v>
      </c>
      <c r="Z210" s="7"/>
      <c r="AA210" s="7">
        <f t="shared" si="315"/>
        <v>0</v>
      </c>
      <c r="AB210" s="7">
        <f t="shared" si="316"/>
        <v>0</v>
      </c>
      <c r="AC210" s="7">
        <f t="shared" si="317"/>
        <v>0</v>
      </c>
      <c r="AD210" s="7">
        <f t="shared" si="318"/>
        <v>0</v>
      </c>
      <c r="AF210" s="7">
        <f t="shared" si="319"/>
        <v>0</v>
      </c>
      <c r="AG210" s="7">
        <f t="shared" si="320"/>
        <v>0</v>
      </c>
      <c r="AH210" s="7">
        <f t="shared" si="321"/>
        <v>0</v>
      </c>
      <c r="AI210" s="7"/>
      <c r="AJ210" s="7">
        <f t="shared" si="322"/>
        <v>0</v>
      </c>
      <c r="AK210" s="7">
        <f>'Initial absorption'!$G210*AJ210*$E210</f>
        <v>0</v>
      </c>
      <c r="AL210" s="7">
        <f t="shared" si="323"/>
        <v>0</v>
      </c>
      <c r="AM210" s="7">
        <f>'Initial absorption'!$M210*AL210*$I210</f>
        <v>0</v>
      </c>
      <c r="AN210" s="7"/>
      <c r="AO210" s="7">
        <f t="shared" si="324"/>
        <v>0</v>
      </c>
      <c r="AP210" s="7">
        <f t="shared" si="325"/>
        <v>0</v>
      </c>
      <c r="AQ210" s="7">
        <f t="shared" si="326"/>
        <v>0</v>
      </c>
      <c r="AR210" s="7"/>
      <c r="AS210" s="7">
        <f>(1 - 'Initial absorption'!$M210)*AL210</f>
        <v>0</v>
      </c>
      <c r="AT210" s="7">
        <f t="shared" si="363"/>
        <v>0</v>
      </c>
      <c r="BD210" s="7">
        <f t="shared" si="331"/>
        <v>0</v>
      </c>
      <c r="BE210" s="7">
        <f t="shared" si="332"/>
        <v>0</v>
      </c>
      <c r="BF210" s="7">
        <f t="shared" si="327"/>
        <v>0</v>
      </c>
      <c r="BG210" s="7">
        <f t="shared" si="347"/>
        <v>0</v>
      </c>
      <c r="BH210" s="7"/>
      <c r="BI210" s="7">
        <f t="shared" si="388"/>
        <v>0</v>
      </c>
      <c r="BJ210" s="7">
        <f t="shared" si="348"/>
        <v>0</v>
      </c>
      <c r="BK210" s="7">
        <f t="shared" si="333"/>
        <v>0</v>
      </c>
      <c r="BL210" s="7">
        <f t="shared" si="349"/>
        <v>0</v>
      </c>
      <c r="BN210" s="7">
        <f t="shared" si="364"/>
        <v>0</v>
      </c>
      <c r="BO210" s="7">
        <f t="shared" si="365"/>
        <v>0</v>
      </c>
      <c r="BP210" s="7">
        <f t="shared" si="366"/>
        <v>0</v>
      </c>
      <c r="BQ210" s="7"/>
      <c r="BR210" s="7">
        <f t="shared" si="350"/>
        <v>0</v>
      </c>
      <c r="BS210" s="7">
        <f>'Initial absorption'!$G210*BR210*$E210</f>
        <v>0</v>
      </c>
      <c r="BT210" s="7">
        <f t="shared" si="367"/>
        <v>0</v>
      </c>
      <c r="BU210" s="7">
        <f>'Initial absorption'!$M210*BT210*$I210</f>
        <v>0</v>
      </c>
      <c r="BV210" s="7"/>
      <c r="BW210" s="7">
        <f t="shared" si="368"/>
        <v>0</v>
      </c>
      <c r="BX210" s="7">
        <f t="shared" si="305"/>
        <v>0</v>
      </c>
      <c r="BY210" s="7">
        <f t="shared" si="334"/>
        <v>0</v>
      </c>
      <c r="BZ210" s="7"/>
      <c r="CA210" s="7">
        <f>(1 - 'Initial absorption'!$M210)*BT210</f>
        <v>0</v>
      </c>
      <c r="CB210" s="7">
        <f t="shared" si="369"/>
        <v>0</v>
      </c>
      <c r="CL210" s="7">
        <f t="shared" si="335"/>
        <v>0</v>
      </c>
      <c r="CM210" s="7">
        <f t="shared" si="336"/>
        <v>0</v>
      </c>
      <c r="CN210" s="7">
        <f t="shared" si="328"/>
        <v>0</v>
      </c>
      <c r="CO210" s="7">
        <f t="shared" si="351"/>
        <v>0</v>
      </c>
      <c r="CP210" s="7"/>
      <c r="CQ210" s="7">
        <f t="shared" si="389"/>
        <v>0</v>
      </c>
      <c r="CR210" s="7">
        <f t="shared" si="352"/>
        <v>0</v>
      </c>
      <c r="CS210" s="7">
        <f t="shared" si="337"/>
        <v>0</v>
      </c>
      <c r="CT210" s="7">
        <f t="shared" si="353"/>
        <v>0</v>
      </c>
      <c r="CV210" s="7">
        <f t="shared" si="370"/>
        <v>0</v>
      </c>
      <c r="CW210" s="7">
        <f t="shared" si="371"/>
        <v>0</v>
      </c>
      <c r="CX210" s="7">
        <f t="shared" si="372"/>
        <v>0</v>
      </c>
      <c r="CY210" s="7"/>
      <c r="CZ210" s="7">
        <f t="shared" si="354"/>
        <v>0</v>
      </c>
      <c r="DA210" s="7">
        <f>'Initial absorption'!$G210*CZ210*$E210</f>
        <v>0</v>
      </c>
      <c r="DB210" s="7">
        <f t="shared" si="373"/>
        <v>0</v>
      </c>
      <c r="DC210" s="7">
        <f>'Initial absorption'!$M210*DB210*$I210</f>
        <v>0</v>
      </c>
      <c r="DD210" s="7"/>
      <c r="DE210" s="7">
        <f t="shared" si="374"/>
        <v>0</v>
      </c>
      <c r="DF210" s="7">
        <f t="shared" si="306"/>
        <v>0</v>
      </c>
      <c r="DG210" s="7">
        <f t="shared" si="338"/>
        <v>0</v>
      </c>
      <c r="DH210" s="7"/>
      <c r="DI210" s="7">
        <f>(1 - 'Initial absorption'!$M210)*DB210</f>
        <v>0</v>
      </c>
      <c r="DJ210" s="7">
        <f t="shared" si="375"/>
        <v>0</v>
      </c>
      <c r="DT210" s="7">
        <f t="shared" si="339"/>
        <v>0</v>
      </c>
      <c r="DU210" s="7">
        <f t="shared" si="340"/>
        <v>0</v>
      </c>
      <c r="DV210" s="7">
        <f t="shared" si="329"/>
        <v>0</v>
      </c>
      <c r="DW210" s="7">
        <f t="shared" si="355"/>
        <v>0</v>
      </c>
      <c r="DX210" s="7"/>
      <c r="DY210" s="7">
        <f t="shared" si="390"/>
        <v>0</v>
      </c>
      <c r="DZ210" s="7">
        <f t="shared" si="356"/>
        <v>0</v>
      </c>
      <c r="EA210" s="7">
        <f t="shared" si="341"/>
        <v>0</v>
      </c>
      <c r="EB210" s="7">
        <f t="shared" si="357"/>
        <v>0</v>
      </c>
      <c r="ED210" s="7">
        <f t="shared" si="376"/>
        <v>0</v>
      </c>
      <c r="EE210" s="7">
        <f t="shared" si="377"/>
        <v>0</v>
      </c>
      <c r="EF210" s="7">
        <f t="shared" si="378"/>
        <v>0</v>
      </c>
      <c r="EG210" s="7"/>
      <c r="EH210" s="7">
        <f t="shared" si="358"/>
        <v>0</v>
      </c>
      <c r="EI210" s="7">
        <f>'Initial absorption'!$G210*EH210*$E210</f>
        <v>0</v>
      </c>
      <c r="EJ210" s="7">
        <f t="shared" si="379"/>
        <v>0</v>
      </c>
      <c r="EK210" s="7">
        <f>'Initial absorption'!$M210*EJ210*$I210</f>
        <v>0</v>
      </c>
      <c r="EL210" s="7"/>
      <c r="EM210" s="7">
        <f t="shared" si="380"/>
        <v>0</v>
      </c>
      <c r="EN210" s="7">
        <f t="shared" si="307"/>
        <v>0</v>
      </c>
      <c r="EO210" s="7">
        <f t="shared" si="342"/>
        <v>0</v>
      </c>
      <c r="EP210" s="7"/>
      <c r="EQ210" s="7">
        <f>(1 - 'Initial absorption'!$M210)*EJ210</f>
        <v>0</v>
      </c>
      <c r="ER210" s="7">
        <f t="shared" si="381"/>
        <v>0</v>
      </c>
      <c r="FB210" s="7">
        <f t="shared" si="343"/>
        <v>0</v>
      </c>
      <c r="FC210" s="7">
        <f t="shared" si="344"/>
        <v>0</v>
      </c>
      <c r="FD210" s="7">
        <f t="shared" si="330"/>
        <v>0</v>
      </c>
      <c r="FE210" s="7">
        <f t="shared" si="359"/>
        <v>0</v>
      </c>
      <c r="FF210" s="7"/>
      <c r="FG210" s="7">
        <f t="shared" si="391"/>
        <v>0</v>
      </c>
      <c r="FH210" s="7">
        <f t="shared" si="360"/>
        <v>0</v>
      </c>
      <c r="FI210" s="7">
        <f t="shared" si="345"/>
        <v>0</v>
      </c>
      <c r="FJ210" s="7">
        <f t="shared" si="361"/>
        <v>0</v>
      </c>
      <c r="FL210" s="7">
        <f t="shared" si="382"/>
        <v>0</v>
      </c>
      <c r="FM210" s="7">
        <f t="shared" si="383"/>
        <v>0</v>
      </c>
      <c r="FN210" s="7">
        <f t="shared" si="384"/>
        <v>0</v>
      </c>
      <c r="FO210" s="7"/>
      <c r="FP210" s="7">
        <f t="shared" si="362"/>
        <v>0</v>
      </c>
      <c r="FQ210" s="7">
        <f>'Initial absorption'!$G210*FP210*$E210</f>
        <v>0</v>
      </c>
      <c r="FR210" s="7">
        <f t="shared" si="385"/>
        <v>0</v>
      </c>
      <c r="FS210" s="7">
        <f>'Initial absorption'!$M210*FR210*$I210</f>
        <v>0</v>
      </c>
      <c r="FT210" s="7"/>
      <c r="FU210" s="7">
        <f t="shared" si="386"/>
        <v>0</v>
      </c>
      <c r="FV210" s="7">
        <f t="shared" si="308"/>
        <v>0</v>
      </c>
      <c r="FW210" s="7">
        <f t="shared" si="346"/>
        <v>0</v>
      </c>
      <c r="FX210" s="7"/>
      <c r="FY210" s="7">
        <f>(1 - 'Initial absorption'!$M210)*FR210</f>
        <v>0</v>
      </c>
      <c r="FZ210" s="7">
        <f t="shared" si="387"/>
        <v>0</v>
      </c>
    </row>
    <row r="211" spans="3:182" x14ac:dyDescent="0.25">
      <c r="C211">
        <v>1325</v>
      </c>
      <c r="D211">
        <f>'Input spectra'!B211</f>
        <v>0</v>
      </c>
      <c r="E211">
        <f>'Initial absorption'!I211</f>
        <v>0</v>
      </c>
      <c r="F211">
        <f>'Input spectra'!C211</f>
        <v>0</v>
      </c>
      <c r="G211">
        <f t="shared" si="309"/>
        <v>0</v>
      </c>
      <c r="H211">
        <f>'Input spectra'!D211</f>
        <v>0</v>
      </c>
      <c r="I211">
        <f>'Initial absorption'!O211</f>
        <v>0</v>
      </c>
      <c r="J211">
        <f>'Input spectra'!E211</f>
        <v>0</v>
      </c>
      <c r="K211">
        <f t="shared" si="310"/>
        <v>0</v>
      </c>
      <c r="M211">
        <f>'Reaching edge prob after ems 1'!$EZ212</f>
        <v>0.88905038766323896</v>
      </c>
      <c r="N211">
        <f>'Reaching edge prob after ems 2'!$EZ212</f>
        <v>0.88905038766323896</v>
      </c>
      <c r="O211">
        <f>1-EXP(-'Reaching edge prob after ems 1'!FC212*_k_in_ec_correction*($D211*_c1+'Input spectra'!S211))</f>
        <v>1.1241211248092076E-2</v>
      </c>
      <c r="P211">
        <f>1-EXP(-(_t-'Reaching edge prob after ems 1'!FC212)*_k_in_ec_correction*($D211*_c1+'Input spectra'!S211))</f>
        <v>1.1356980097724567E-2</v>
      </c>
      <c r="Q211">
        <f>1-EXP(-'Reaching edge prob after ems 2'!FC212*_k_in_ec_correction*($H211*_c2+'Input spectra'!S211))</f>
        <v>1.1241211248092076E-2</v>
      </c>
      <c r="R211">
        <f>1-EXP(-(_t-'Reaching edge prob after ems 2'!FC212)*_k_in_ec_correction*($H211*_c2+'Input spectra'!S211))</f>
        <v>1.1356980097724567E-2</v>
      </c>
      <c r="V211" s="7">
        <f t="shared" si="311"/>
        <v>0</v>
      </c>
      <c r="W211" s="7">
        <f t="shared" si="312"/>
        <v>0</v>
      </c>
      <c r="X211" s="7">
        <f t="shared" si="313"/>
        <v>0</v>
      </c>
      <c r="Y211" s="7">
        <f t="shared" si="314"/>
        <v>0</v>
      </c>
      <c r="Z211" s="7"/>
      <c r="AA211" s="7">
        <f t="shared" si="315"/>
        <v>0</v>
      </c>
      <c r="AB211" s="7">
        <f t="shared" si="316"/>
        <v>0</v>
      </c>
      <c r="AC211" s="7">
        <f t="shared" si="317"/>
        <v>0</v>
      </c>
      <c r="AD211" s="7">
        <f t="shared" si="318"/>
        <v>0</v>
      </c>
      <c r="AF211" s="7">
        <f t="shared" si="319"/>
        <v>0</v>
      </c>
      <c r="AG211" s="7">
        <f t="shared" si="320"/>
        <v>0</v>
      </c>
      <c r="AH211" s="7">
        <f t="shared" si="321"/>
        <v>0</v>
      </c>
      <c r="AI211" s="7"/>
      <c r="AJ211" s="7">
        <f t="shared" si="322"/>
        <v>0</v>
      </c>
      <c r="AK211" s="7">
        <f>'Initial absorption'!$G211*AJ211*$E211</f>
        <v>0</v>
      </c>
      <c r="AL211" s="7">
        <f t="shared" si="323"/>
        <v>0</v>
      </c>
      <c r="AM211" s="7">
        <f>'Initial absorption'!$M211*AL211*$I211</f>
        <v>0</v>
      </c>
      <c r="AN211" s="7"/>
      <c r="AO211" s="7">
        <f t="shared" si="324"/>
        <v>0</v>
      </c>
      <c r="AP211" s="7">
        <f t="shared" si="325"/>
        <v>0</v>
      </c>
      <c r="AQ211" s="7">
        <f t="shared" si="326"/>
        <v>0</v>
      </c>
      <c r="AR211" s="7"/>
      <c r="AS211" s="7">
        <f>(1 - 'Initial absorption'!$M211)*AL211</f>
        <v>0</v>
      </c>
      <c r="AT211" s="7">
        <f t="shared" si="363"/>
        <v>0</v>
      </c>
      <c r="BD211" s="7">
        <f t="shared" si="331"/>
        <v>0</v>
      </c>
      <c r="BE211" s="7">
        <f t="shared" si="332"/>
        <v>0</v>
      </c>
      <c r="BF211" s="7">
        <f t="shared" si="327"/>
        <v>0</v>
      </c>
      <c r="BG211" s="7">
        <f t="shared" si="347"/>
        <v>0</v>
      </c>
      <c r="BH211" s="7"/>
      <c r="BI211" s="7">
        <f t="shared" si="388"/>
        <v>0</v>
      </c>
      <c r="BJ211" s="7">
        <f t="shared" si="348"/>
        <v>0</v>
      </c>
      <c r="BK211" s="7">
        <f t="shared" si="333"/>
        <v>0</v>
      </c>
      <c r="BL211" s="7">
        <f t="shared" si="349"/>
        <v>0</v>
      </c>
      <c r="BN211" s="7">
        <f t="shared" si="364"/>
        <v>0</v>
      </c>
      <c r="BO211" s="7">
        <f t="shared" si="365"/>
        <v>0</v>
      </c>
      <c r="BP211" s="7">
        <f t="shared" si="366"/>
        <v>0</v>
      </c>
      <c r="BQ211" s="7"/>
      <c r="BR211" s="7">
        <f t="shared" si="350"/>
        <v>0</v>
      </c>
      <c r="BS211" s="7">
        <f>'Initial absorption'!$G211*BR211*$E211</f>
        <v>0</v>
      </c>
      <c r="BT211" s="7">
        <f t="shared" si="367"/>
        <v>0</v>
      </c>
      <c r="BU211" s="7">
        <f>'Initial absorption'!$M211*BT211*$I211</f>
        <v>0</v>
      </c>
      <c r="BV211" s="7"/>
      <c r="BW211" s="7">
        <f t="shared" si="368"/>
        <v>0</v>
      </c>
      <c r="BX211" s="7">
        <f t="shared" si="305"/>
        <v>0</v>
      </c>
      <c r="BY211" s="7">
        <f t="shared" si="334"/>
        <v>0</v>
      </c>
      <c r="BZ211" s="7"/>
      <c r="CA211" s="7">
        <f>(1 - 'Initial absorption'!$M211)*BT211</f>
        <v>0</v>
      </c>
      <c r="CB211" s="7">
        <f t="shared" si="369"/>
        <v>0</v>
      </c>
      <c r="CL211" s="7">
        <f t="shared" si="335"/>
        <v>0</v>
      </c>
      <c r="CM211" s="7">
        <f t="shared" si="336"/>
        <v>0</v>
      </c>
      <c r="CN211" s="7">
        <f t="shared" si="328"/>
        <v>0</v>
      </c>
      <c r="CO211" s="7">
        <f t="shared" si="351"/>
        <v>0</v>
      </c>
      <c r="CP211" s="7"/>
      <c r="CQ211" s="7">
        <f t="shared" si="389"/>
        <v>0</v>
      </c>
      <c r="CR211" s="7">
        <f t="shared" si="352"/>
        <v>0</v>
      </c>
      <c r="CS211" s="7">
        <f t="shared" si="337"/>
        <v>0</v>
      </c>
      <c r="CT211" s="7">
        <f t="shared" si="353"/>
        <v>0</v>
      </c>
      <c r="CV211" s="7">
        <f t="shared" si="370"/>
        <v>0</v>
      </c>
      <c r="CW211" s="7">
        <f t="shared" si="371"/>
        <v>0</v>
      </c>
      <c r="CX211" s="7">
        <f t="shared" si="372"/>
        <v>0</v>
      </c>
      <c r="CY211" s="7"/>
      <c r="CZ211" s="7">
        <f t="shared" si="354"/>
        <v>0</v>
      </c>
      <c r="DA211" s="7">
        <f>'Initial absorption'!$G211*CZ211*$E211</f>
        <v>0</v>
      </c>
      <c r="DB211" s="7">
        <f t="shared" si="373"/>
        <v>0</v>
      </c>
      <c r="DC211" s="7">
        <f>'Initial absorption'!$M211*DB211*$I211</f>
        <v>0</v>
      </c>
      <c r="DD211" s="7"/>
      <c r="DE211" s="7">
        <f t="shared" si="374"/>
        <v>0</v>
      </c>
      <c r="DF211" s="7">
        <f t="shared" si="306"/>
        <v>0</v>
      </c>
      <c r="DG211" s="7">
        <f t="shared" si="338"/>
        <v>0</v>
      </c>
      <c r="DH211" s="7"/>
      <c r="DI211" s="7">
        <f>(1 - 'Initial absorption'!$M211)*DB211</f>
        <v>0</v>
      </c>
      <c r="DJ211" s="7">
        <f t="shared" si="375"/>
        <v>0</v>
      </c>
      <c r="DT211" s="7">
        <f t="shared" si="339"/>
        <v>0</v>
      </c>
      <c r="DU211" s="7">
        <f t="shared" si="340"/>
        <v>0</v>
      </c>
      <c r="DV211" s="7">
        <f t="shared" si="329"/>
        <v>0</v>
      </c>
      <c r="DW211" s="7">
        <f t="shared" si="355"/>
        <v>0</v>
      </c>
      <c r="DX211" s="7"/>
      <c r="DY211" s="7">
        <f t="shared" si="390"/>
        <v>0</v>
      </c>
      <c r="DZ211" s="7">
        <f t="shared" si="356"/>
        <v>0</v>
      </c>
      <c r="EA211" s="7">
        <f t="shared" si="341"/>
        <v>0</v>
      </c>
      <c r="EB211" s="7">
        <f t="shared" si="357"/>
        <v>0</v>
      </c>
      <c r="ED211" s="7">
        <f t="shared" si="376"/>
        <v>0</v>
      </c>
      <c r="EE211" s="7">
        <f t="shared" si="377"/>
        <v>0</v>
      </c>
      <c r="EF211" s="7">
        <f t="shared" si="378"/>
        <v>0</v>
      </c>
      <c r="EG211" s="7"/>
      <c r="EH211" s="7">
        <f t="shared" si="358"/>
        <v>0</v>
      </c>
      <c r="EI211" s="7">
        <f>'Initial absorption'!$G211*EH211*$E211</f>
        <v>0</v>
      </c>
      <c r="EJ211" s="7">
        <f t="shared" si="379"/>
        <v>0</v>
      </c>
      <c r="EK211" s="7">
        <f>'Initial absorption'!$M211*EJ211*$I211</f>
        <v>0</v>
      </c>
      <c r="EL211" s="7"/>
      <c r="EM211" s="7">
        <f t="shared" si="380"/>
        <v>0</v>
      </c>
      <c r="EN211" s="7">
        <f t="shared" si="307"/>
        <v>0</v>
      </c>
      <c r="EO211" s="7">
        <f t="shared" si="342"/>
        <v>0</v>
      </c>
      <c r="EP211" s="7"/>
      <c r="EQ211" s="7">
        <f>(1 - 'Initial absorption'!$M211)*EJ211</f>
        <v>0</v>
      </c>
      <c r="ER211" s="7">
        <f t="shared" si="381"/>
        <v>0</v>
      </c>
      <c r="FB211" s="7">
        <f t="shared" si="343"/>
        <v>0</v>
      </c>
      <c r="FC211" s="7">
        <f t="shared" si="344"/>
        <v>0</v>
      </c>
      <c r="FD211" s="7">
        <f t="shared" si="330"/>
        <v>0</v>
      </c>
      <c r="FE211" s="7">
        <f t="shared" si="359"/>
        <v>0</v>
      </c>
      <c r="FF211" s="7"/>
      <c r="FG211" s="7">
        <f t="shared" si="391"/>
        <v>0</v>
      </c>
      <c r="FH211" s="7">
        <f t="shared" si="360"/>
        <v>0</v>
      </c>
      <c r="FI211" s="7">
        <f t="shared" si="345"/>
        <v>0</v>
      </c>
      <c r="FJ211" s="7">
        <f t="shared" si="361"/>
        <v>0</v>
      </c>
      <c r="FL211" s="7">
        <f t="shared" si="382"/>
        <v>0</v>
      </c>
      <c r="FM211" s="7">
        <f t="shared" si="383"/>
        <v>0</v>
      </c>
      <c r="FN211" s="7">
        <f t="shared" si="384"/>
        <v>0</v>
      </c>
      <c r="FO211" s="7"/>
      <c r="FP211" s="7">
        <f t="shared" si="362"/>
        <v>0</v>
      </c>
      <c r="FQ211" s="7">
        <f>'Initial absorption'!$G211*FP211*$E211</f>
        <v>0</v>
      </c>
      <c r="FR211" s="7">
        <f t="shared" si="385"/>
        <v>0</v>
      </c>
      <c r="FS211" s="7">
        <f>'Initial absorption'!$M211*FR211*$I211</f>
        <v>0</v>
      </c>
      <c r="FT211" s="7"/>
      <c r="FU211" s="7">
        <f t="shared" si="386"/>
        <v>0</v>
      </c>
      <c r="FV211" s="7">
        <f t="shared" si="308"/>
        <v>0</v>
      </c>
      <c r="FW211" s="7">
        <f t="shared" si="346"/>
        <v>0</v>
      </c>
      <c r="FX211" s="7"/>
      <c r="FY211" s="7">
        <f>(1 - 'Initial absorption'!$M211)*FR211</f>
        <v>0</v>
      </c>
      <c r="FZ211" s="7">
        <f t="shared" si="387"/>
        <v>0</v>
      </c>
    </row>
    <row r="212" spans="3:182" x14ac:dyDescent="0.25">
      <c r="C212">
        <v>1330</v>
      </c>
      <c r="D212">
        <f>'Input spectra'!B212</f>
        <v>0</v>
      </c>
      <c r="E212">
        <f>'Initial absorption'!I212</f>
        <v>0</v>
      </c>
      <c r="F212">
        <f>'Input spectra'!C212</f>
        <v>0</v>
      </c>
      <c r="G212">
        <f t="shared" si="309"/>
        <v>0</v>
      </c>
      <c r="H212">
        <f>'Input spectra'!D212</f>
        <v>0</v>
      </c>
      <c r="I212">
        <f>'Initial absorption'!O212</f>
        <v>0</v>
      </c>
      <c r="J212">
        <f>'Input spectra'!E212</f>
        <v>0</v>
      </c>
      <c r="K212">
        <f t="shared" si="310"/>
        <v>0</v>
      </c>
      <c r="M212">
        <f>'Reaching edge prob after ems 1'!$EZ213</f>
        <v>0.88917945961298162</v>
      </c>
      <c r="N212">
        <f>'Reaching edge prob after ems 2'!$EZ213</f>
        <v>0.88917945961298162</v>
      </c>
      <c r="O212">
        <f>1-EXP(-'Reaching edge prob after ems 1'!FC213*_k_in_ec_correction*($D212*_c1+'Input spectra'!S212))</f>
        <v>1.1227042735272863E-2</v>
      </c>
      <c r="P212">
        <f>1-EXP(-(_t-'Reaching edge prob after ems 1'!FC213)*_k_in_ec_correction*($D212*_c1+'Input spectra'!S212))</f>
        <v>1.1342518438487104E-2</v>
      </c>
      <c r="Q212">
        <f>1-EXP(-'Reaching edge prob after ems 2'!FC213*_k_in_ec_correction*($H212*_c2+'Input spectra'!S212))</f>
        <v>1.1227042735272863E-2</v>
      </c>
      <c r="R212">
        <f>1-EXP(-(_t-'Reaching edge prob after ems 2'!FC213)*_k_in_ec_correction*($H212*_c2+'Input spectra'!S212))</f>
        <v>1.1342518438487104E-2</v>
      </c>
      <c r="V212" s="7">
        <f t="shared" si="311"/>
        <v>0</v>
      </c>
      <c r="W212" s="7">
        <f t="shared" si="312"/>
        <v>0</v>
      </c>
      <c r="X212" s="7">
        <f t="shared" si="313"/>
        <v>0</v>
      </c>
      <c r="Y212" s="7">
        <f t="shared" si="314"/>
        <v>0</v>
      </c>
      <c r="Z212" s="7"/>
      <c r="AA212" s="7">
        <f t="shared" si="315"/>
        <v>0</v>
      </c>
      <c r="AB212" s="7">
        <f t="shared" si="316"/>
        <v>0</v>
      </c>
      <c r="AC212" s="7">
        <f t="shared" si="317"/>
        <v>0</v>
      </c>
      <c r="AD212" s="7">
        <f t="shared" si="318"/>
        <v>0</v>
      </c>
      <c r="AF212" s="7">
        <f t="shared" si="319"/>
        <v>0</v>
      </c>
      <c r="AG212" s="7">
        <f t="shared" si="320"/>
        <v>0</v>
      </c>
      <c r="AH212" s="7">
        <f t="shared" si="321"/>
        <v>0</v>
      </c>
      <c r="AI212" s="7"/>
      <c r="AJ212" s="7">
        <f t="shared" si="322"/>
        <v>0</v>
      </c>
      <c r="AK212" s="7">
        <f>'Initial absorption'!$G212*AJ212*$E212</f>
        <v>0</v>
      </c>
      <c r="AL212" s="7">
        <f t="shared" si="323"/>
        <v>0</v>
      </c>
      <c r="AM212" s="7">
        <f>'Initial absorption'!$M212*AL212*$I212</f>
        <v>0</v>
      </c>
      <c r="AN212" s="7"/>
      <c r="AO212" s="7">
        <f t="shared" si="324"/>
        <v>0</v>
      </c>
      <c r="AP212" s="7">
        <f t="shared" si="325"/>
        <v>0</v>
      </c>
      <c r="AQ212" s="7">
        <f t="shared" si="326"/>
        <v>0</v>
      </c>
      <c r="AR212" s="7"/>
      <c r="AS212" s="7">
        <f>(1 - 'Initial absorption'!$M212)*AL212</f>
        <v>0</v>
      </c>
      <c r="AT212" s="7">
        <f t="shared" si="363"/>
        <v>0</v>
      </c>
      <c r="BD212" s="7">
        <f t="shared" si="331"/>
        <v>0</v>
      </c>
      <c r="BE212" s="7">
        <f t="shared" si="332"/>
        <v>0</v>
      </c>
      <c r="BF212" s="7">
        <f t="shared" si="327"/>
        <v>0</v>
      </c>
      <c r="BG212" s="7">
        <f t="shared" si="347"/>
        <v>0</v>
      </c>
      <c r="BH212" s="7"/>
      <c r="BI212" s="7">
        <f t="shared" si="388"/>
        <v>0</v>
      </c>
      <c r="BJ212" s="7">
        <f t="shared" si="348"/>
        <v>0</v>
      </c>
      <c r="BK212" s="7">
        <f t="shared" si="333"/>
        <v>0</v>
      </c>
      <c r="BL212" s="7">
        <f t="shared" si="349"/>
        <v>0</v>
      </c>
      <c r="BN212" s="7">
        <f t="shared" si="364"/>
        <v>0</v>
      </c>
      <c r="BO212" s="7">
        <f t="shared" si="365"/>
        <v>0</v>
      </c>
      <c r="BP212" s="7">
        <f t="shared" si="366"/>
        <v>0</v>
      </c>
      <c r="BQ212" s="7"/>
      <c r="BR212" s="7">
        <f t="shared" si="350"/>
        <v>0</v>
      </c>
      <c r="BS212" s="7">
        <f>'Initial absorption'!$G212*BR212*$E212</f>
        <v>0</v>
      </c>
      <c r="BT212" s="7">
        <f t="shared" si="367"/>
        <v>0</v>
      </c>
      <c r="BU212" s="7">
        <f>'Initial absorption'!$M212*BT212*$I212</f>
        <v>0</v>
      </c>
      <c r="BV212" s="7"/>
      <c r="BW212" s="7">
        <f t="shared" si="368"/>
        <v>0</v>
      </c>
      <c r="BX212" s="7">
        <f t="shared" si="305"/>
        <v>0</v>
      </c>
      <c r="BY212" s="7">
        <f t="shared" si="334"/>
        <v>0</v>
      </c>
      <c r="BZ212" s="7"/>
      <c r="CA212" s="7">
        <f>(1 - 'Initial absorption'!$M212)*BT212</f>
        <v>0</v>
      </c>
      <c r="CB212" s="7">
        <f t="shared" si="369"/>
        <v>0</v>
      </c>
      <c r="CL212" s="7">
        <f t="shared" si="335"/>
        <v>0</v>
      </c>
      <c r="CM212" s="7">
        <f t="shared" si="336"/>
        <v>0</v>
      </c>
      <c r="CN212" s="7">
        <f t="shared" si="328"/>
        <v>0</v>
      </c>
      <c r="CO212" s="7">
        <f t="shared" si="351"/>
        <v>0</v>
      </c>
      <c r="CP212" s="7"/>
      <c r="CQ212" s="7">
        <f t="shared" si="389"/>
        <v>0</v>
      </c>
      <c r="CR212" s="7">
        <f t="shared" si="352"/>
        <v>0</v>
      </c>
      <c r="CS212" s="7">
        <f t="shared" si="337"/>
        <v>0</v>
      </c>
      <c r="CT212" s="7">
        <f t="shared" si="353"/>
        <v>0</v>
      </c>
      <c r="CV212" s="7">
        <f t="shared" si="370"/>
        <v>0</v>
      </c>
      <c r="CW212" s="7">
        <f t="shared" si="371"/>
        <v>0</v>
      </c>
      <c r="CX212" s="7">
        <f t="shared" si="372"/>
        <v>0</v>
      </c>
      <c r="CY212" s="7"/>
      <c r="CZ212" s="7">
        <f t="shared" si="354"/>
        <v>0</v>
      </c>
      <c r="DA212" s="7">
        <f>'Initial absorption'!$G212*CZ212*$E212</f>
        <v>0</v>
      </c>
      <c r="DB212" s="7">
        <f t="shared" si="373"/>
        <v>0</v>
      </c>
      <c r="DC212" s="7">
        <f>'Initial absorption'!$M212*DB212*$I212</f>
        <v>0</v>
      </c>
      <c r="DD212" s="7"/>
      <c r="DE212" s="7">
        <f t="shared" si="374"/>
        <v>0</v>
      </c>
      <c r="DF212" s="7">
        <f t="shared" si="306"/>
        <v>0</v>
      </c>
      <c r="DG212" s="7">
        <f t="shared" si="338"/>
        <v>0</v>
      </c>
      <c r="DH212" s="7"/>
      <c r="DI212" s="7">
        <f>(1 - 'Initial absorption'!$M212)*DB212</f>
        <v>0</v>
      </c>
      <c r="DJ212" s="7">
        <f t="shared" si="375"/>
        <v>0</v>
      </c>
      <c r="DT212" s="7">
        <f t="shared" si="339"/>
        <v>0</v>
      </c>
      <c r="DU212" s="7">
        <f t="shared" si="340"/>
        <v>0</v>
      </c>
      <c r="DV212" s="7">
        <f t="shared" si="329"/>
        <v>0</v>
      </c>
      <c r="DW212" s="7">
        <f t="shared" si="355"/>
        <v>0</v>
      </c>
      <c r="DX212" s="7"/>
      <c r="DY212" s="7">
        <f t="shared" si="390"/>
        <v>0</v>
      </c>
      <c r="DZ212" s="7">
        <f t="shared" si="356"/>
        <v>0</v>
      </c>
      <c r="EA212" s="7">
        <f t="shared" si="341"/>
        <v>0</v>
      </c>
      <c r="EB212" s="7">
        <f t="shared" si="357"/>
        <v>0</v>
      </c>
      <c r="ED212" s="7">
        <f t="shared" si="376"/>
        <v>0</v>
      </c>
      <c r="EE212" s="7">
        <f t="shared" si="377"/>
        <v>0</v>
      </c>
      <c r="EF212" s="7">
        <f t="shared" si="378"/>
        <v>0</v>
      </c>
      <c r="EG212" s="7"/>
      <c r="EH212" s="7">
        <f t="shared" si="358"/>
        <v>0</v>
      </c>
      <c r="EI212" s="7">
        <f>'Initial absorption'!$G212*EH212*$E212</f>
        <v>0</v>
      </c>
      <c r="EJ212" s="7">
        <f t="shared" si="379"/>
        <v>0</v>
      </c>
      <c r="EK212" s="7">
        <f>'Initial absorption'!$M212*EJ212*$I212</f>
        <v>0</v>
      </c>
      <c r="EL212" s="7"/>
      <c r="EM212" s="7">
        <f t="shared" si="380"/>
        <v>0</v>
      </c>
      <c r="EN212" s="7">
        <f t="shared" si="307"/>
        <v>0</v>
      </c>
      <c r="EO212" s="7">
        <f t="shared" si="342"/>
        <v>0</v>
      </c>
      <c r="EP212" s="7"/>
      <c r="EQ212" s="7">
        <f>(1 - 'Initial absorption'!$M212)*EJ212</f>
        <v>0</v>
      </c>
      <c r="ER212" s="7">
        <f t="shared" si="381"/>
        <v>0</v>
      </c>
      <c r="FB212" s="7">
        <f t="shared" si="343"/>
        <v>0</v>
      </c>
      <c r="FC212" s="7">
        <f t="shared" si="344"/>
        <v>0</v>
      </c>
      <c r="FD212" s="7">
        <f t="shared" si="330"/>
        <v>0</v>
      </c>
      <c r="FE212" s="7">
        <f t="shared" si="359"/>
        <v>0</v>
      </c>
      <c r="FF212" s="7"/>
      <c r="FG212" s="7">
        <f t="shared" si="391"/>
        <v>0</v>
      </c>
      <c r="FH212" s="7">
        <f t="shared" si="360"/>
        <v>0</v>
      </c>
      <c r="FI212" s="7">
        <f t="shared" si="345"/>
        <v>0</v>
      </c>
      <c r="FJ212" s="7">
        <f t="shared" si="361"/>
        <v>0</v>
      </c>
      <c r="FL212" s="7">
        <f t="shared" si="382"/>
        <v>0</v>
      </c>
      <c r="FM212" s="7">
        <f t="shared" si="383"/>
        <v>0</v>
      </c>
      <c r="FN212" s="7">
        <f t="shared" si="384"/>
        <v>0</v>
      </c>
      <c r="FO212" s="7"/>
      <c r="FP212" s="7">
        <f t="shared" si="362"/>
        <v>0</v>
      </c>
      <c r="FQ212" s="7">
        <f>'Initial absorption'!$G212*FP212*$E212</f>
        <v>0</v>
      </c>
      <c r="FR212" s="7">
        <f t="shared" si="385"/>
        <v>0</v>
      </c>
      <c r="FS212" s="7">
        <f>'Initial absorption'!$M212*FR212*$I212</f>
        <v>0</v>
      </c>
      <c r="FT212" s="7"/>
      <c r="FU212" s="7">
        <f t="shared" si="386"/>
        <v>0</v>
      </c>
      <c r="FV212" s="7">
        <f t="shared" si="308"/>
        <v>0</v>
      </c>
      <c r="FW212" s="7">
        <f t="shared" si="346"/>
        <v>0</v>
      </c>
      <c r="FX212" s="7"/>
      <c r="FY212" s="7">
        <f>(1 - 'Initial absorption'!$M212)*FR212</f>
        <v>0</v>
      </c>
      <c r="FZ212" s="7">
        <f t="shared" si="387"/>
        <v>0</v>
      </c>
    </row>
    <row r="213" spans="3:182" x14ac:dyDescent="0.25">
      <c r="C213">
        <v>1335</v>
      </c>
      <c r="D213">
        <f>'Input spectra'!B213</f>
        <v>0</v>
      </c>
      <c r="E213">
        <f>'Initial absorption'!I213</f>
        <v>0</v>
      </c>
      <c r="F213">
        <f>'Input spectra'!C213</f>
        <v>0</v>
      </c>
      <c r="G213">
        <f t="shared" si="309"/>
        <v>0</v>
      </c>
      <c r="H213">
        <f>'Input spectra'!D213</f>
        <v>0</v>
      </c>
      <c r="I213">
        <f>'Initial absorption'!O213</f>
        <v>0</v>
      </c>
      <c r="J213">
        <f>'Input spectra'!E213</f>
        <v>0</v>
      </c>
      <c r="K213">
        <f t="shared" si="310"/>
        <v>0</v>
      </c>
      <c r="M213">
        <f>'Reaching edge prob after ems 1'!$EZ214</f>
        <v>0.88930856065600539</v>
      </c>
      <c r="N213">
        <f>'Reaching edge prob after ems 2'!$EZ214</f>
        <v>0.88930856065600539</v>
      </c>
      <c r="O213">
        <f>1-EXP(-'Reaching edge prob after ems 1'!FC214*_k_in_ec_correction*($D213*_c1+'Input spectra'!S213))</f>
        <v>1.121287383148184E-2</v>
      </c>
      <c r="P213">
        <f>1-EXP(-(_t-'Reaching edge prob after ems 1'!FC214)*_k_in_ec_correction*($D213*_c1+'Input spectra'!S213))</f>
        <v>1.1328056755628646E-2</v>
      </c>
      <c r="Q213">
        <f>1-EXP(-'Reaching edge prob after ems 2'!FC214*_k_in_ec_correction*($H213*_c2+'Input spectra'!S213))</f>
        <v>1.121287383148184E-2</v>
      </c>
      <c r="R213">
        <f>1-EXP(-(_t-'Reaching edge prob after ems 2'!FC214)*_k_in_ec_correction*($H213*_c2+'Input spectra'!S213))</f>
        <v>1.1328056755628646E-2</v>
      </c>
      <c r="V213" s="7">
        <f t="shared" si="311"/>
        <v>0</v>
      </c>
      <c r="W213" s="7">
        <f t="shared" si="312"/>
        <v>0</v>
      </c>
      <c r="X213" s="7">
        <f t="shared" si="313"/>
        <v>0</v>
      </c>
      <c r="Y213" s="7">
        <f t="shared" si="314"/>
        <v>0</v>
      </c>
      <c r="Z213" s="7"/>
      <c r="AA213" s="7">
        <f t="shared" si="315"/>
        <v>0</v>
      </c>
      <c r="AB213" s="7">
        <f t="shared" si="316"/>
        <v>0</v>
      </c>
      <c r="AC213" s="7">
        <f t="shared" si="317"/>
        <v>0</v>
      </c>
      <c r="AD213" s="7">
        <f t="shared" si="318"/>
        <v>0</v>
      </c>
      <c r="AF213" s="7">
        <f t="shared" si="319"/>
        <v>0</v>
      </c>
      <c r="AG213" s="7">
        <f t="shared" si="320"/>
        <v>0</v>
      </c>
      <c r="AH213" s="7">
        <f t="shared" si="321"/>
        <v>0</v>
      </c>
      <c r="AI213" s="7"/>
      <c r="AJ213" s="7">
        <f t="shared" si="322"/>
        <v>0</v>
      </c>
      <c r="AK213" s="7">
        <f>'Initial absorption'!$G213*AJ213*$E213</f>
        <v>0</v>
      </c>
      <c r="AL213" s="7">
        <f t="shared" si="323"/>
        <v>0</v>
      </c>
      <c r="AM213" s="7">
        <f>'Initial absorption'!$M213*AL213*$I213</f>
        <v>0</v>
      </c>
      <c r="AN213" s="7"/>
      <c r="AO213" s="7">
        <f t="shared" si="324"/>
        <v>0</v>
      </c>
      <c r="AP213" s="7">
        <f t="shared" si="325"/>
        <v>0</v>
      </c>
      <c r="AQ213" s="7">
        <f t="shared" si="326"/>
        <v>0</v>
      </c>
      <c r="AR213" s="7"/>
      <c r="AS213" s="7">
        <f>(1 - 'Initial absorption'!$M213)*AL213</f>
        <v>0</v>
      </c>
      <c r="AT213" s="7">
        <f t="shared" si="363"/>
        <v>0</v>
      </c>
      <c r="BD213" s="7">
        <f t="shared" si="331"/>
        <v>0</v>
      </c>
      <c r="BE213" s="7">
        <f t="shared" si="332"/>
        <v>0</v>
      </c>
      <c r="BF213" s="7">
        <f t="shared" si="327"/>
        <v>0</v>
      </c>
      <c r="BG213" s="7">
        <f t="shared" si="347"/>
        <v>0</v>
      </c>
      <c r="BH213" s="7"/>
      <c r="BI213" s="7">
        <f t="shared" si="388"/>
        <v>0</v>
      </c>
      <c r="BJ213" s="7">
        <f t="shared" si="348"/>
        <v>0</v>
      </c>
      <c r="BK213" s="7">
        <f t="shared" si="333"/>
        <v>0</v>
      </c>
      <c r="BL213" s="7">
        <f t="shared" si="349"/>
        <v>0</v>
      </c>
      <c r="BN213" s="7">
        <f t="shared" si="364"/>
        <v>0</v>
      </c>
      <c r="BO213" s="7">
        <f t="shared" si="365"/>
        <v>0</v>
      </c>
      <c r="BP213" s="7">
        <f t="shared" si="366"/>
        <v>0</v>
      </c>
      <c r="BQ213" s="7"/>
      <c r="BR213" s="7">
        <f t="shared" si="350"/>
        <v>0</v>
      </c>
      <c r="BS213" s="7">
        <f>'Initial absorption'!$G213*BR213*$E213</f>
        <v>0</v>
      </c>
      <c r="BT213" s="7">
        <f t="shared" si="367"/>
        <v>0</v>
      </c>
      <c r="BU213" s="7">
        <f>'Initial absorption'!$M213*BT213*$I213</f>
        <v>0</v>
      </c>
      <c r="BV213" s="7"/>
      <c r="BW213" s="7">
        <f t="shared" si="368"/>
        <v>0</v>
      </c>
      <c r="BX213" s="7">
        <f t="shared" si="305"/>
        <v>0</v>
      </c>
      <c r="BY213" s="7">
        <f t="shared" si="334"/>
        <v>0</v>
      </c>
      <c r="BZ213" s="7"/>
      <c r="CA213" s="7">
        <f>(1 - 'Initial absorption'!$M213)*BT213</f>
        <v>0</v>
      </c>
      <c r="CB213" s="7">
        <f t="shared" si="369"/>
        <v>0</v>
      </c>
      <c r="CL213" s="7">
        <f t="shared" si="335"/>
        <v>0</v>
      </c>
      <c r="CM213" s="7">
        <f t="shared" si="336"/>
        <v>0</v>
      </c>
      <c r="CN213" s="7">
        <f t="shared" si="328"/>
        <v>0</v>
      </c>
      <c r="CO213" s="7">
        <f t="shared" si="351"/>
        <v>0</v>
      </c>
      <c r="CP213" s="7"/>
      <c r="CQ213" s="7">
        <f t="shared" si="389"/>
        <v>0</v>
      </c>
      <c r="CR213" s="7">
        <f t="shared" si="352"/>
        <v>0</v>
      </c>
      <c r="CS213" s="7">
        <f t="shared" si="337"/>
        <v>0</v>
      </c>
      <c r="CT213" s="7">
        <f t="shared" si="353"/>
        <v>0</v>
      </c>
      <c r="CV213" s="7">
        <f t="shared" si="370"/>
        <v>0</v>
      </c>
      <c r="CW213" s="7">
        <f t="shared" si="371"/>
        <v>0</v>
      </c>
      <c r="CX213" s="7">
        <f t="shared" si="372"/>
        <v>0</v>
      </c>
      <c r="CY213" s="7"/>
      <c r="CZ213" s="7">
        <f t="shared" si="354"/>
        <v>0</v>
      </c>
      <c r="DA213" s="7">
        <f>'Initial absorption'!$G213*CZ213*$E213</f>
        <v>0</v>
      </c>
      <c r="DB213" s="7">
        <f t="shared" si="373"/>
        <v>0</v>
      </c>
      <c r="DC213" s="7">
        <f>'Initial absorption'!$M213*DB213*$I213</f>
        <v>0</v>
      </c>
      <c r="DD213" s="7"/>
      <c r="DE213" s="7">
        <f t="shared" si="374"/>
        <v>0</v>
      </c>
      <c r="DF213" s="7">
        <f t="shared" si="306"/>
        <v>0</v>
      </c>
      <c r="DG213" s="7">
        <f t="shared" si="338"/>
        <v>0</v>
      </c>
      <c r="DH213" s="7"/>
      <c r="DI213" s="7">
        <f>(1 - 'Initial absorption'!$M213)*DB213</f>
        <v>0</v>
      </c>
      <c r="DJ213" s="7">
        <f t="shared" si="375"/>
        <v>0</v>
      </c>
      <c r="DT213" s="7">
        <f t="shared" si="339"/>
        <v>0</v>
      </c>
      <c r="DU213" s="7">
        <f t="shared" si="340"/>
        <v>0</v>
      </c>
      <c r="DV213" s="7">
        <f t="shared" si="329"/>
        <v>0</v>
      </c>
      <c r="DW213" s="7">
        <f t="shared" si="355"/>
        <v>0</v>
      </c>
      <c r="DX213" s="7"/>
      <c r="DY213" s="7">
        <f t="shared" si="390"/>
        <v>0</v>
      </c>
      <c r="DZ213" s="7">
        <f t="shared" si="356"/>
        <v>0</v>
      </c>
      <c r="EA213" s="7">
        <f t="shared" si="341"/>
        <v>0</v>
      </c>
      <c r="EB213" s="7">
        <f t="shared" si="357"/>
        <v>0</v>
      </c>
      <c r="ED213" s="7">
        <f t="shared" si="376"/>
        <v>0</v>
      </c>
      <c r="EE213" s="7">
        <f t="shared" si="377"/>
        <v>0</v>
      </c>
      <c r="EF213" s="7">
        <f t="shared" si="378"/>
        <v>0</v>
      </c>
      <c r="EG213" s="7"/>
      <c r="EH213" s="7">
        <f t="shared" si="358"/>
        <v>0</v>
      </c>
      <c r="EI213" s="7">
        <f>'Initial absorption'!$G213*EH213*$E213</f>
        <v>0</v>
      </c>
      <c r="EJ213" s="7">
        <f t="shared" si="379"/>
        <v>0</v>
      </c>
      <c r="EK213" s="7">
        <f>'Initial absorption'!$M213*EJ213*$I213</f>
        <v>0</v>
      </c>
      <c r="EL213" s="7"/>
      <c r="EM213" s="7">
        <f t="shared" si="380"/>
        <v>0</v>
      </c>
      <c r="EN213" s="7">
        <f t="shared" si="307"/>
        <v>0</v>
      </c>
      <c r="EO213" s="7">
        <f t="shared" si="342"/>
        <v>0</v>
      </c>
      <c r="EP213" s="7"/>
      <c r="EQ213" s="7">
        <f>(1 - 'Initial absorption'!$M213)*EJ213</f>
        <v>0</v>
      </c>
      <c r="ER213" s="7">
        <f t="shared" si="381"/>
        <v>0</v>
      </c>
      <c r="FB213" s="7">
        <f t="shared" si="343"/>
        <v>0</v>
      </c>
      <c r="FC213" s="7">
        <f t="shared" si="344"/>
        <v>0</v>
      </c>
      <c r="FD213" s="7">
        <f t="shared" si="330"/>
        <v>0</v>
      </c>
      <c r="FE213" s="7">
        <f t="shared" si="359"/>
        <v>0</v>
      </c>
      <c r="FF213" s="7"/>
      <c r="FG213" s="7">
        <f t="shared" si="391"/>
        <v>0</v>
      </c>
      <c r="FH213" s="7">
        <f t="shared" si="360"/>
        <v>0</v>
      </c>
      <c r="FI213" s="7">
        <f t="shared" si="345"/>
        <v>0</v>
      </c>
      <c r="FJ213" s="7">
        <f t="shared" si="361"/>
        <v>0</v>
      </c>
      <c r="FL213" s="7">
        <f t="shared" si="382"/>
        <v>0</v>
      </c>
      <c r="FM213" s="7">
        <f t="shared" si="383"/>
        <v>0</v>
      </c>
      <c r="FN213" s="7">
        <f t="shared" si="384"/>
        <v>0</v>
      </c>
      <c r="FO213" s="7"/>
      <c r="FP213" s="7">
        <f t="shared" si="362"/>
        <v>0</v>
      </c>
      <c r="FQ213" s="7">
        <f>'Initial absorption'!$G213*FP213*$E213</f>
        <v>0</v>
      </c>
      <c r="FR213" s="7">
        <f t="shared" si="385"/>
        <v>0</v>
      </c>
      <c r="FS213" s="7">
        <f>'Initial absorption'!$M213*FR213*$I213</f>
        <v>0</v>
      </c>
      <c r="FT213" s="7"/>
      <c r="FU213" s="7">
        <f t="shared" si="386"/>
        <v>0</v>
      </c>
      <c r="FV213" s="7">
        <f t="shared" si="308"/>
        <v>0</v>
      </c>
      <c r="FW213" s="7">
        <f t="shared" si="346"/>
        <v>0</v>
      </c>
      <c r="FX213" s="7"/>
      <c r="FY213" s="7">
        <f>(1 - 'Initial absorption'!$M213)*FR213</f>
        <v>0</v>
      </c>
      <c r="FZ213" s="7">
        <f t="shared" si="387"/>
        <v>0</v>
      </c>
    </row>
    <row r="214" spans="3:182" x14ac:dyDescent="0.25">
      <c r="C214">
        <v>1340</v>
      </c>
      <c r="D214">
        <f>'Input spectra'!B214</f>
        <v>0</v>
      </c>
      <c r="E214">
        <f>'Initial absorption'!I214</f>
        <v>0</v>
      </c>
      <c r="F214">
        <f>'Input spectra'!C214</f>
        <v>0</v>
      </c>
      <c r="G214">
        <f t="shared" si="309"/>
        <v>0</v>
      </c>
      <c r="H214">
        <f>'Input spectra'!D214</f>
        <v>0</v>
      </c>
      <c r="I214">
        <f>'Initial absorption'!O214</f>
        <v>0</v>
      </c>
      <c r="J214">
        <f>'Input spectra'!E214</f>
        <v>0</v>
      </c>
      <c r="K214">
        <f t="shared" si="310"/>
        <v>0</v>
      </c>
      <c r="M214">
        <f>'Reaching edge prob after ems 1'!$EZ215</f>
        <v>0.88943769080047419</v>
      </c>
      <c r="N214">
        <f>'Reaching edge prob after ems 2'!$EZ215</f>
        <v>0.88943769080047419</v>
      </c>
      <c r="O214">
        <f>1-EXP(-'Reaching edge prob after ems 1'!FC215*_k_in_ec_correction*($D214*_c1+'Input spectra'!S214))</f>
        <v>1.1198704536707904E-2</v>
      </c>
      <c r="P214">
        <f>1-EXP(-(_t-'Reaching edge prob after ems 1'!FC215)*_k_in_ec_correction*($D214*_c1+'Input spectra'!S214))</f>
        <v>1.131359504915419E-2</v>
      </c>
      <c r="Q214">
        <f>1-EXP(-'Reaching edge prob after ems 2'!FC215*_k_in_ec_correction*($H214*_c2+'Input spectra'!S214))</f>
        <v>1.1198704536707904E-2</v>
      </c>
      <c r="R214">
        <f>1-EXP(-(_t-'Reaching edge prob after ems 2'!FC215)*_k_in_ec_correction*($H214*_c2+'Input spectra'!S214))</f>
        <v>1.131359504915419E-2</v>
      </c>
      <c r="V214" s="7">
        <f t="shared" si="311"/>
        <v>0</v>
      </c>
      <c r="W214" s="7">
        <f t="shared" si="312"/>
        <v>0</v>
      </c>
      <c r="X214" s="7">
        <f t="shared" si="313"/>
        <v>0</v>
      </c>
      <c r="Y214" s="7">
        <f t="shared" si="314"/>
        <v>0</v>
      </c>
      <c r="Z214" s="7"/>
      <c r="AA214" s="7">
        <f t="shared" si="315"/>
        <v>0</v>
      </c>
      <c r="AB214" s="7">
        <f t="shared" si="316"/>
        <v>0</v>
      </c>
      <c r="AC214" s="7">
        <f t="shared" si="317"/>
        <v>0</v>
      </c>
      <c r="AD214" s="7">
        <f t="shared" si="318"/>
        <v>0</v>
      </c>
      <c r="AF214" s="7">
        <f t="shared" si="319"/>
        <v>0</v>
      </c>
      <c r="AG214" s="7">
        <f t="shared" si="320"/>
        <v>0</v>
      </c>
      <c r="AH214" s="7">
        <f t="shared" si="321"/>
        <v>0</v>
      </c>
      <c r="AI214" s="7"/>
      <c r="AJ214" s="7">
        <f t="shared" si="322"/>
        <v>0</v>
      </c>
      <c r="AK214" s="7">
        <f>'Initial absorption'!$G214*AJ214*$E214</f>
        <v>0</v>
      </c>
      <c r="AL214" s="7">
        <f t="shared" si="323"/>
        <v>0</v>
      </c>
      <c r="AM214" s="7">
        <f>'Initial absorption'!$M214*AL214*$I214</f>
        <v>0</v>
      </c>
      <c r="AN214" s="7"/>
      <c r="AO214" s="7">
        <f t="shared" si="324"/>
        <v>0</v>
      </c>
      <c r="AP214" s="7">
        <f t="shared" si="325"/>
        <v>0</v>
      </c>
      <c r="AQ214" s="7">
        <f t="shared" si="326"/>
        <v>0</v>
      </c>
      <c r="AR214" s="7"/>
      <c r="AS214" s="7">
        <f>(1 - 'Initial absorption'!$M214)*AL214</f>
        <v>0</v>
      </c>
      <c r="AT214" s="7">
        <f t="shared" si="363"/>
        <v>0</v>
      </c>
      <c r="BD214" s="7">
        <f t="shared" si="331"/>
        <v>0</v>
      </c>
      <c r="BE214" s="7">
        <f t="shared" si="332"/>
        <v>0</v>
      </c>
      <c r="BF214" s="7">
        <f t="shared" si="327"/>
        <v>0</v>
      </c>
      <c r="BG214" s="7">
        <f t="shared" si="347"/>
        <v>0</v>
      </c>
      <c r="BH214" s="7"/>
      <c r="BI214" s="7">
        <f t="shared" si="388"/>
        <v>0</v>
      </c>
      <c r="BJ214" s="7">
        <f t="shared" si="348"/>
        <v>0</v>
      </c>
      <c r="BK214" s="7">
        <f t="shared" si="333"/>
        <v>0</v>
      </c>
      <c r="BL214" s="7">
        <f t="shared" si="349"/>
        <v>0</v>
      </c>
      <c r="BN214" s="7">
        <f t="shared" si="364"/>
        <v>0</v>
      </c>
      <c r="BO214" s="7">
        <f t="shared" si="365"/>
        <v>0</v>
      </c>
      <c r="BP214" s="7">
        <f t="shared" si="366"/>
        <v>0</v>
      </c>
      <c r="BQ214" s="7"/>
      <c r="BR214" s="7">
        <f t="shared" si="350"/>
        <v>0</v>
      </c>
      <c r="BS214" s="7">
        <f>'Initial absorption'!$G214*BR214*$E214</f>
        <v>0</v>
      </c>
      <c r="BT214" s="7">
        <f t="shared" si="367"/>
        <v>0</v>
      </c>
      <c r="BU214" s="7">
        <f>'Initial absorption'!$M214*BT214*$I214</f>
        <v>0</v>
      </c>
      <c r="BV214" s="7"/>
      <c r="BW214" s="7">
        <f t="shared" si="368"/>
        <v>0</v>
      </c>
      <c r="BX214" s="7">
        <f t="shared" si="305"/>
        <v>0</v>
      </c>
      <c r="BY214" s="7">
        <f t="shared" si="334"/>
        <v>0</v>
      </c>
      <c r="BZ214" s="7"/>
      <c r="CA214" s="7">
        <f>(1 - 'Initial absorption'!$M214)*BT214</f>
        <v>0</v>
      </c>
      <c r="CB214" s="7">
        <f t="shared" si="369"/>
        <v>0</v>
      </c>
      <c r="CL214" s="7">
        <f t="shared" si="335"/>
        <v>0</v>
      </c>
      <c r="CM214" s="7">
        <f t="shared" si="336"/>
        <v>0</v>
      </c>
      <c r="CN214" s="7">
        <f t="shared" si="328"/>
        <v>0</v>
      </c>
      <c r="CO214" s="7">
        <f t="shared" si="351"/>
        <v>0</v>
      </c>
      <c r="CP214" s="7"/>
      <c r="CQ214" s="7">
        <f t="shared" si="389"/>
        <v>0</v>
      </c>
      <c r="CR214" s="7">
        <f t="shared" si="352"/>
        <v>0</v>
      </c>
      <c r="CS214" s="7">
        <f t="shared" si="337"/>
        <v>0</v>
      </c>
      <c r="CT214" s="7">
        <f t="shared" si="353"/>
        <v>0</v>
      </c>
      <c r="CV214" s="7">
        <f t="shared" si="370"/>
        <v>0</v>
      </c>
      <c r="CW214" s="7">
        <f t="shared" si="371"/>
        <v>0</v>
      </c>
      <c r="CX214" s="7">
        <f t="shared" si="372"/>
        <v>0</v>
      </c>
      <c r="CY214" s="7"/>
      <c r="CZ214" s="7">
        <f t="shared" si="354"/>
        <v>0</v>
      </c>
      <c r="DA214" s="7">
        <f>'Initial absorption'!$G214*CZ214*$E214</f>
        <v>0</v>
      </c>
      <c r="DB214" s="7">
        <f t="shared" si="373"/>
        <v>0</v>
      </c>
      <c r="DC214" s="7">
        <f>'Initial absorption'!$M214*DB214*$I214</f>
        <v>0</v>
      </c>
      <c r="DD214" s="7"/>
      <c r="DE214" s="7">
        <f t="shared" si="374"/>
        <v>0</v>
      </c>
      <c r="DF214" s="7">
        <f t="shared" si="306"/>
        <v>0</v>
      </c>
      <c r="DG214" s="7">
        <f t="shared" si="338"/>
        <v>0</v>
      </c>
      <c r="DH214" s="7"/>
      <c r="DI214" s="7">
        <f>(1 - 'Initial absorption'!$M214)*DB214</f>
        <v>0</v>
      </c>
      <c r="DJ214" s="7">
        <f t="shared" si="375"/>
        <v>0</v>
      </c>
      <c r="DT214" s="7">
        <f t="shared" si="339"/>
        <v>0</v>
      </c>
      <c r="DU214" s="7">
        <f t="shared" si="340"/>
        <v>0</v>
      </c>
      <c r="DV214" s="7">
        <f t="shared" si="329"/>
        <v>0</v>
      </c>
      <c r="DW214" s="7">
        <f t="shared" si="355"/>
        <v>0</v>
      </c>
      <c r="DX214" s="7"/>
      <c r="DY214" s="7">
        <f t="shared" si="390"/>
        <v>0</v>
      </c>
      <c r="DZ214" s="7">
        <f t="shared" si="356"/>
        <v>0</v>
      </c>
      <c r="EA214" s="7">
        <f t="shared" si="341"/>
        <v>0</v>
      </c>
      <c r="EB214" s="7">
        <f t="shared" si="357"/>
        <v>0</v>
      </c>
      <c r="ED214" s="7">
        <f t="shared" si="376"/>
        <v>0</v>
      </c>
      <c r="EE214" s="7">
        <f t="shared" si="377"/>
        <v>0</v>
      </c>
      <c r="EF214" s="7">
        <f t="shared" si="378"/>
        <v>0</v>
      </c>
      <c r="EG214" s="7"/>
      <c r="EH214" s="7">
        <f t="shared" si="358"/>
        <v>0</v>
      </c>
      <c r="EI214" s="7">
        <f>'Initial absorption'!$G214*EH214*$E214</f>
        <v>0</v>
      </c>
      <c r="EJ214" s="7">
        <f t="shared" si="379"/>
        <v>0</v>
      </c>
      <c r="EK214" s="7">
        <f>'Initial absorption'!$M214*EJ214*$I214</f>
        <v>0</v>
      </c>
      <c r="EL214" s="7"/>
      <c r="EM214" s="7">
        <f t="shared" si="380"/>
        <v>0</v>
      </c>
      <c r="EN214" s="7">
        <f t="shared" si="307"/>
        <v>0</v>
      </c>
      <c r="EO214" s="7">
        <f t="shared" si="342"/>
        <v>0</v>
      </c>
      <c r="EP214" s="7"/>
      <c r="EQ214" s="7">
        <f>(1 - 'Initial absorption'!$M214)*EJ214</f>
        <v>0</v>
      </c>
      <c r="ER214" s="7">
        <f t="shared" si="381"/>
        <v>0</v>
      </c>
      <c r="FB214" s="7">
        <f t="shared" si="343"/>
        <v>0</v>
      </c>
      <c r="FC214" s="7">
        <f t="shared" si="344"/>
        <v>0</v>
      </c>
      <c r="FD214" s="7">
        <f t="shared" si="330"/>
        <v>0</v>
      </c>
      <c r="FE214" s="7">
        <f t="shared" si="359"/>
        <v>0</v>
      </c>
      <c r="FF214" s="7"/>
      <c r="FG214" s="7">
        <f t="shared" si="391"/>
        <v>0</v>
      </c>
      <c r="FH214" s="7">
        <f t="shared" si="360"/>
        <v>0</v>
      </c>
      <c r="FI214" s="7">
        <f t="shared" si="345"/>
        <v>0</v>
      </c>
      <c r="FJ214" s="7">
        <f t="shared" si="361"/>
        <v>0</v>
      </c>
      <c r="FL214" s="7">
        <f t="shared" si="382"/>
        <v>0</v>
      </c>
      <c r="FM214" s="7">
        <f t="shared" si="383"/>
        <v>0</v>
      </c>
      <c r="FN214" s="7">
        <f t="shared" si="384"/>
        <v>0</v>
      </c>
      <c r="FO214" s="7"/>
      <c r="FP214" s="7">
        <f t="shared" si="362"/>
        <v>0</v>
      </c>
      <c r="FQ214" s="7">
        <f>'Initial absorption'!$G214*FP214*$E214</f>
        <v>0</v>
      </c>
      <c r="FR214" s="7">
        <f t="shared" si="385"/>
        <v>0</v>
      </c>
      <c r="FS214" s="7">
        <f>'Initial absorption'!$M214*FR214*$I214</f>
        <v>0</v>
      </c>
      <c r="FT214" s="7"/>
      <c r="FU214" s="7">
        <f t="shared" si="386"/>
        <v>0</v>
      </c>
      <c r="FV214" s="7">
        <f t="shared" si="308"/>
        <v>0</v>
      </c>
      <c r="FW214" s="7">
        <f t="shared" si="346"/>
        <v>0</v>
      </c>
      <c r="FX214" s="7"/>
      <c r="FY214" s="7">
        <f>(1 - 'Initial absorption'!$M214)*FR214</f>
        <v>0</v>
      </c>
      <c r="FZ214" s="7">
        <f t="shared" si="387"/>
        <v>0</v>
      </c>
    </row>
    <row r="215" spans="3:182" x14ac:dyDescent="0.25">
      <c r="C215">
        <v>1345</v>
      </c>
      <c r="D215">
        <f>'Input spectra'!B215</f>
        <v>0</v>
      </c>
      <c r="E215">
        <f>'Initial absorption'!I215</f>
        <v>0</v>
      </c>
      <c r="F215">
        <f>'Input spectra'!C215</f>
        <v>0</v>
      </c>
      <c r="G215">
        <f t="shared" si="309"/>
        <v>0</v>
      </c>
      <c r="H215">
        <f>'Input spectra'!D215</f>
        <v>0</v>
      </c>
      <c r="I215">
        <f>'Initial absorption'!O215</f>
        <v>0</v>
      </c>
      <c r="J215">
        <f>'Input spectra'!E215</f>
        <v>0</v>
      </c>
      <c r="K215">
        <f t="shared" si="310"/>
        <v>0</v>
      </c>
      <c r="M215">
        <f>'Reaching edge prob after ems 1'!$EZ216</f>
        <v>0.88956685005455816</v>
      </c>
      <c r="N215">
        <f>'Reaching edge prob after ems 2'!$EZ216</f>
        <v>0.88956685005455816</v>
      </c>
      <c r="O215">
        <f>1-EXP(-'Reaching edge prob after ems 1'!FC216*_k_in_ec_correction*($D215*_c1+'Input spectra'!S215))</f>
        <v>1.1184534850939953E-2</v>
      </c>
      <c r="P215">
        <f>1-EXP(-(_t-'Reaching edge prob after ems 1'!FC216)*_k_in_ec_correction*($D215*_c1+'Input spectra'!S215))</f>
        <v>1.1299133319069066E-2</v>
      </c>
      <c r="Q215">
        <f>1-EXP(-'Reaching edge prob after ems 2'!FC216*_k_in_ec_correction*($H215*_c2+'Input spectra'!S215))</f>
        <v>1.1184534850939953E-2</v>
      </c>
      <c r="R215">
        <f>1-EXP(-(_t-'Reaching edge prob after ems 2'!FC216)*_k_in_ec_correction*($H215*_c2+'Input spectra'!S215))</f>
        <v>1.1299133319069066E-2</v>
      </c>
      <c r="V215" s="7">
        <f t="shared" si="311"/>
        <v>0</v>
      </c>
      <c r="W215" s="7">
        <f t="shared" si="312"/>
        <v>0</v>
      </c>
      <c r="X215" s="7">
        <f t="shared" si="313"/>
        <v>0</v>
      </c>
      <c r="Y215" s="7">
        <f t="shared" si="314"/>
        <v>0</v>
      </c>
      <c r="Z215" s="7"/>
      <c r="AA215" s="7">
        <f t="shared" si="315"/>
        <v>0</v>
      </c>
      <c r="AB215" s="7">
        <f t="shared" si="316"/>
        <v>0</v>
      </c>
      <c r="AC215" s="7">
        <f t="shared" si="317"/>
        <v>0</v>
      </c>
      <c r="AD215" s="7">
        <f t="shared" si="318"/>
        <v>0</v>
      </c>
      <c r="AF215" s="7">
        <f t="shared" si="319"/>
        <v>0</v>
      </c>
      <c r="AG215" s="7">
        <f t="shared" si="320"/>
        <v>0</v>
      </c>
      <c r="AH215" s="7">
        <f t="shared" si="321"/>
        <v>0</v>
      </c>
      <c r="AI215" s="7"/>
      <c r="AJ215" s="7">
        <f t="shared" si="322"/>
        <v>0</v>
      </c>
      <c r="AK215" s="7">
        <f>'Initial absorption'!$G215*AJ215*$E215</f>
        <v>0</v>
      </c>
      <c r="AL215" s="7">
        <f t="shared" si="323"/>
        <v>0</v>
      </c>
      <c r="AM215" s="7">
        <f>'Initial absorption'!$M215*AL215*$I215</f>
        <v>0</v>
      </c>
      <c r="AN215" s="7"/>
      <c r="AO215" s="7">
        <f t="shared" si="324"/>
        <v>0</v>
      </c>
      <c r="AP215" s="7">
        <f t="shared" si="325"/>
        <v>0</v>
      </c>
      <c r="AQ215" s="7">
        <f t="shared" si="326"/>
        <v>0</v>
      </c>
      <c r="AR215" s="7"/>
      <c r="AS215" s="7">
        <f>(1 - 'Initial absorption'!$M215)*AL215</f>
        <v>0</v>
      </c>
      <c r="AT215" s="7">
        <f t="shared" si="363"/>
        <v>0</v>
      </c>
      <c r="BD215" s="7">
        <f t="shared" si="331"/>
        <v>0</v>
      </c>
      <c r="BE215" s="7">
        <f t="shared" si="332"/>
        <v>0</v>
      </c>
      <c r="BF215" s="7">
        <f t="shared" si="327"/>
        <v>0</v>
      </c>
      <c r="BG215" s="7">
        <f t="shared" si="347"/>
        <v>0</v>
      </c>
      <c r="BH215" s="7"/>
      <c r="BI215" s="7">
        <f t="shared" si="388"/>
        <v>0</v>
      </c>
      <c r="BJ215" s="7">
        <f t="shared" si="348"/>
        <v>0</v>
      </c>
      <c r="BK215" s="7">
        <f t="shared" si="333"/>
        <v>0</v>
      </c>
      <c r="BL215" s="7">
        <f t="shared" si="349"/>
        <v>0</v>
      </c>
      <c r="BN215" s="7">
        <f t="shared" si="364"/>
        <v>0</v>
      </c>
      <c r="BO215" s="7">
        <f t="shared" si="365"/>
        <v>0</v>
      </c>
      <c r="BP215" s="7">
        <f t="shared" si="366"/>
        <v>0</v>
      </c>
      <c r="BQ215" s="7"/>
      <c r="BR215" s="7">
        <f t="shared" si="350"/>
        <v>0</v>
      </c>
      <c r="BS215" s="7">
        <f>'Initial absorption'!$G215*BR215*$E215</f>
        <v>0</v>
      </c>
      <c r="BT215" s="7">
        <f t="shared" si="367"/>
        <v>0</v>
      </c>
      <c r="BU215" s="7">
        <f>'Initial absorption'!$M215*BT215*$I215</f>
        <v>0</v>
      </c>
      <c r="BV215" s="7"/>
      <c r="BW215" s="7">
        <f t="shared" si="368"/>
        <v>0</v>
      </c>
      <c r="BX215" s="7">
        <f t="shared" si="305"/>
        <v>0</v>
      </c>
      <c r="BY215" s="7">
        <f t="shared" si="334"/>
        <v>0</v>
      </c>
      <c r="BZ215" s="7"/>
      <c r="CA215" s="7">
        <f>(1 - 'Initial absorption'!$M215)*BT215</f>
        <v>0</v>
      </c>
      <c r="CB215" s="7">
        <f t="shared" si="369"/>
        <v>0</v>
      </c>
      <c r="CL215" s="7">
        <f t="shared" si="335"/>
        <v>0</v>
      </c>
      <c r="CM215" s="7">
        <f t="shared" si="336"/>
        <v>0</v>
      </c>
      <c r="CN215" s="7">
        <f t="shared" si="328"/>
        <v>0</v>
      </c>
      <c r="CO215" s="7">
        <f t="shared" si="351"/>
        <v>0</v>
      </c>
      <c r="CP215" s="7"/>
      <c r="CQ215" s="7">
        <f t="shared" si="389"/>
        <v>0</v>
      </c>
      <c r="CR215" s="7">
        <f t="shared" si="352"/>
        <v>0</v>
      </c>
      <c r="CS215" s="7">
        <f t="shared" si="337"/>
        <v>0</v>
      </c>
      <c r="CT215" s="7">
        <f t="shared" si="353"/>
        <v>0</v>
      </c>
      <c r="CV215" s="7">
        <f t="shared" si="370"/>
        <v>0</v>
      </c>
      <c r="CW215" s="7">
        <f t="shared" si="371"/>
        <v>0</v>
      </c>
      <c r="CX215" s="7">
        <f t="shared" si="372"/>
        <v>0</v>
      </c>
      <c r="CY215" s="7"/>
      <c r="CZ215" s="7">
        <f t="shared" si="354"/>
        <v>0</v>
      </c>
      <c r="DA215" s="7">
        <f>'Initial absorption'!$G215*CZ215*$E215</f>
        <v>0</v>
      </c>
      <c r="DB215" s="7">
        <f t="shared" si="373"/>
        <v>0</v>
      </c>
      <c r="DC215" s="7">
        <f>'Initial absorption'!$M215*DB215*$I215</f>
        <v>0</v>
      </c>
      <c r="DD215" s="7"/>
      <c r="DE215" s="7">
        <f t="shared" si="374"/>
        <v>0</v>
      </c>
      <c r="DF215" s="7">
        <f t="shared" si="306"/>
        <v>0</v>
      </c>
      <c r="DG215" s="7">
        <f t="shared" si="338"/>
        <v>0</v>
      </c>
      <c r="DH215" s="7"/>
      <c r="DI215" s="7">
        <f>(1 - 'Initial absorption'!$M215)*DB215</f>
        <v>0</v>
      </c>
      <c r="DJ215" s="7">
        <f t="shared" si="375"/>
        <v>0</v>
      </c>
      <c r="DT215" s="7">
        <f t="shared" si="339"/>
        <v>0</v>
      </c>
      <c r="DU215" s="7">
        <f t="shared" si="340"/>
        <v>0</v>
      </c>
      <c r="DV215" s="7">
        <f t="shared" si="329"/>
        <v>0</v>
      </c>
      <c r="DW215" s="7">
        <f t="shared" si="355"/>
        <v>0</v>
      </c>
      <c r="DX215" s="7"/>
      <c r="DY215" s="7">
        <f t="shared" si="390"/>
        <v>0</v>
      </c>
      <c r="DZ215" s="7">
        <f t="shared" si="356"/>
        <v>0</v>
      </c>
      <c r="EA215" s="7">
        <f t="shared" si="341"/>
        <v>0</v>
      </c>
      <c r="EB215" s="7">
        <f t="shared" si="357"/>
        <v>0</v>
      </c>
      <c r="ED215" s="7">
        <f t="shared" si="376"/>
        <v>0</v>
      </c>
      <c r="EE215" s="7">
        <f t="shared" si="377"/>
        <v>0</v>
      </c>
      <c r="EF215" s="7">
        <f t="shared" si="378"/>
        <v>0</v>
      </c>
      <c r="EG215" s="7"/>
      <c r="EH215" s="7">
        <f t="shared" si="358"/>
        <v>0</v>
      </c>
      <c r="EI215" s="7">
        <f>'Initial absorption'!$G215*EH215*$E215</f>
        <v>0</v>
      </c>
      <c r="EJ215" s="7">
        <f t="shared" si="379"/>
        <v>0</v>
      </c>
      <c r="EK215" s="7">
        <f>'Initial absorption'!$M215*EJ215*$I215</f>
        <v>0</v>
      </c>
      <c r="EL215" s="7"/>
      <c r="EM215" s="7">
        <f t="shared" si="380"/>
        <v>0</v>
      </c>
      <c r="EN215" s="7">
        <f t="shared" si="307"/>
        <v>0</v>
      </c>
      <c r="EO215" s="7">
        <f t="shared" si="342"/>
        <v>0</v>
      </c>
      <c r="EP215" s="7"/>
      <c r="EQ215" s="7">
        <f>(1 - 'Initial absorption'!$M215)*EJ215</f>
        <v>0</v>
      </c>
      <c r="ER215" s="7">
        <f t="shared" si="381"/>
        <v>0</v>
      </c>
      <c r="FB215" s="7">
        <f t="shared" si="343"/>
        <v>0</v>
      </c>
      <c r="FC215" s="7">
        <f t="shared" si="344"/>
        <v>0</v>
      </c>
      <c r="FD215" s="7">
        <f t="shared" si="330"/>
        <v>0</v>
      </c>
      <c r="FE215" s="7">
        <f t="shared" si="359"/>
        <v>0</v>
      </c>
      <c r="FF215" s="7"/>
      <c r="FG215" s="7">
        <f t="shared" si="391"/>
        <v>0</v>
      </c>
      <c r="FH215" s="7">
        <f t="shared" si="360"/>
        <v>0</v>
      </c>
      <c r="FI215" s="7">
        <f t="shared" si="345"/>
        <v>0</v>
      </c>
      <c r="FJ215" s="7">
        <f t="shared" si="361"/>
        <v>0</v>
      </c>
      <c r="FL215" s="7">
        <f t="shared" si="382"/>
        <v>0</v>
      </c>
      <c r="FM215" s="7">
        <f t="shared" si="383"/>
        <v>0</v>
      </c>
      <c r="FN215" s="7">
        <f t="shared" si="384"/>
        <v>0</v>
      </c>
      <c r="FO215" s="7"/>
      <c r="FP215" s="7">
        <f t="shared" si="362"/>
        <v>0</v>
      </c>
      <c r="FQ215" s="7">
        <f>'Initial absorption'!$G215*FP215*$E215</f>
        <v>0</v>
      </c>
      <c r="FR215" s="7">
        <f t="shared" si="385"/>
        <v>0</v>
      </c>
      <c r="FS215" s="7">
        <f>'Initial absorption'!$M215*FR215*$I215</f>
        <v>0</v>
      </c>
      <c r="FT215" s="7"/>
      <c r="FU215" s="7">
        <f t="shared" si="386"/>
        <v>0</v>
      </c>
      <c r="FV215" s="7">
        <f t="shared" si="308"/>
        <v>0</v>
      </c>
      <c r="FW215" s="7">
        <f t="shared" si="346"/>
        <v>0</v>
      </c>
      <c r="FX215" s="7"/>
      <c r="FY215" s="7">
        <f>(1 - 'Initial absorption'!$M215)*FR215</f>
        <v>0</v>
      </c>
      <c r="FZ215" s="7">
        <f t="shared" si="387"/>
        <v>0</v>
      </c>
    </row>
    <row r="216" spans="3:182" x14ac:dyDescent="0.25">
      <c r="C216">
        <v>1350</v>
      </c>
      <c r="D216">
        <f>'Input spectra'!B216</f>
        <v>0</v>
      </c>
      <c r="E216">
        <f>'Initial absorption'!I216</f>
        <v>0</v>
      </c>
      <c r="F216">
        <f>'Input spectra'!C216</f>
        <v>0</v>
      </c>
      <c r="G216">
        <f t="shared" si="309"/>
        <v>0</v>
      </c>
      <c r="H216">
        <f>'Input spectra'!D216</f>
        <v>0</v>
      </c>
      <c r="I216">
        <f>'Initial absorption'!O216</f>
        <v>0</v>
      </c>
      <c r="J216">
        <f>'Input spectra'!E216</f>
        <v>0</v>
      </c>
      <c r="K216">
        <f t="shared" si="310"/>
        <v>0</v>
      </c>
      <c r="M216">
        <f>'Reaching edge prob after ems 1'!$EZ217</f>
        <v>0.88969603842643019</v>
      </c>
      <c r="N216">
        <f>'Reaching edge prob after ems 2'!$EZ217</f>
        <v>0.88969603842643019</v>
      </c>
      <c r="O216">
        <f>1-EXP(-'Reaching edge prob after ems 1'!FC217*_k_in_ec_correction*($D216*_c1+'Input spectra'!S216))</f>
        <v>1.1170364774167219E-2</v>
      </c>
      <c r="P216">
        <f>1-EXP(-(_t-'Reaching edge prob after ems 1'!FC217)*_k_in_ec_correction*($D216*_c1+'Input spectra'!S216))</f>
        <v>1.1284671565378268E-2</v>
      </c>
      <c r="Q216">
        <f>1-EXP(-'Reaching edge prob after ems 2'!FC217*_k_in_ec_correction*($H216*_c2+'Input spectra'!S216))</f>
        <v>1.1170364774167219E-2</v>
      </c>
      <c r="R216">
        <f>1-EXP(-(_t-'Reaching edge prob after ems 2'!FC217)*_k_in_ec_correction*($H216*_c2+'Input spectra'!S216))</f>
        <v>1.1284671565378268E-2</v>
      </c>
      <c r="V216" s="7">
        <f t="shared" si="311"/>
        <v>0</v>
      </c>
      <c r="W216" s="7">
        <f t="shared" si="312"/>
        <v>0</v>
      </c>
      <c r="X216" s="7">
        <f t="shared" si="313"/>
        <v>0</v>
      </c>
      <c r="Y216" s="7">
        <f t="shared" si="314"/>
        <v>0</v>
      </c>
      <c r="Z216" s="7"/>
      <c r="AA216" s="7">
        <f t="shared" si="315"/>
        <v>0</v>
      </c>
      <c r="AB216" s="7">
        <f t="shared" si="316"/>
        <v>0</v>
      </c>
      <c r="AC216" s="7">
        <f t="shared" si="317"/>
        <v>0</v>
      </c>
      <c r="AD216" s="7">
        <f t="shared" si="318"/>
        <v>0</v>
      </c>
      <c r="AF216" s="7">
        <f t="shared" si="319"/>
        <v>0</v>
      </c>
      <c r="AG216" s="7">
        <f t="shared" si="320"/>
        <v>0</v>
      </c>
      <c r="AH216" s="7">
        <f t="shared" si="321"/>
        <v>0</v>
      </c>
      <c r="AI216" s="7"/>
      <c r="AJ216" s="7">
        <f t="shared" si="322"/>
        <v>0</v>
      </c>
      <c r="AK216" s="7">
        <f>'Initial absorption'!$G216*AJ216*$E216</f>
        <v>0</v>
      </c>
      <c r="AL216" s="7">
        <f t="shared" si="323"/>
        <v>0</v>
      </c>
      <c r="AM216" s="7">
        <f>'Initial absorption'!$M216*AL216*$I216</f>
        <v>0</v>
      </c>
      <c r="AN216" s="7"/>
      <c r="AO216" s="7">
        <f t="shared" si="324"/>
        <v>0</v>
      </c>
      <c r="AP216" s="7">
        <f t="shared" si="325"/>
        <v>0</v>
      </c>
      <c r="AQ216" s="7">
        <f t="shared" si="326"/>
        <v>0</v>
      </c>
      <c r="AR216" s="7"/>
      <c r="AS216" s="7">
        <f>(1 - 'Initial absorption'!$M216)*AL216</f>
        <v>0</v>
      </c>
      <c r="AT216" s="7">
        <f t="shared" si="363"/>
        <v>0</v>
      </c>
      <c r="BD216" s="7">
        <f t="shared" si="331"/>
        <v>0</v>
      </c>
      <c r="BE216" s="7">
        <f t="shared" si="332"/>
        <v>0</v>
      </c>
      <c r="BF216" s="7">
        <f t="shared" si="327"/>
        <v>0</v>
      </c>
      <c r="BG216" s="7">
        <f t="shared" si="347"/>
        <v>0</v>
      </c>
      <c r="BH216" s="7"/>
      <c r="BI216" s="7">
        <f t="shared" si="388"/>
        <v>0</v>
      </c>
      <c r="BJ216" s="7">
        <f t="shared" si="348"/>
        <v>0</v>
      </c>
      <c r="BK216" s="7">
        <f t="shared" si="333"/>
        <v>0</v>
      </c>
      <c r="BL216" s="7">
        <f t="shared" si="349"/>
        <v>0</v>
      </c>
      <c r="BN216" s="7">
        <f t="shared" si="364"/>
        <v>0</v>
      </c>
      <c r="BO216" s="7">
        <f t="shared" si="365"/>
        <v>0</v>
      </c>
      <c r="BP216" s="7">
        <f t="shared" si="366"/>
        <v>0</v>
      </c>
      <c r="BQ216" s="7"/>
      <c r="BR216" s="7">
        <f t="shared" si="350"/>
        <v>0</v>
      </c>
      <c r="BS216" s="7">
        <f>'Initial absorption'!$G216*BR216*$E216</f>
        <v>0</v>
      </c>
      <c r="BT216" s="7">
        <f t="shared" si="367"/>
        <v>0</v>
      </c>
      <c r="BU216" s="7">
        <f>'Initial absorption'!$M216*BT216*$I216</f>
        <v>0</v>
      </c>
      <c r="BV216" s="7"/>
      <c r="BW216" s="7">
        <f t="shared" si="368"/>
        <v>0</v>
      </c>
      <c r="BX216" s="7">
        <f t="shared" si="305"/>
        <v>0</v>
      </c>
      <c r="BY216" s="7">
        <f t="shared" si="334"/>
        <v>0</v>
      </c>
      <c r="BZ216" s="7"/>
      <c r="CA216" s="7">
        <f>(1 - 'Initial absorption'!$M216)*BT216</f>
        <v>0</v>
      </c>
      <c r="CB216" s="7">
        <f t="shared" si="369"/>
        <v>0</v>
      </c>
      <c r="CL216" s="7">
        <f t="shared" si="335"/>
        <v>0</v>
      </c>
      <c r="CM216" s="7">
        <f t="shared" si="336"/>
        <v>0</v>
      </c>
      <c r="CN216" s="7">
        <f t="shared" si="328"/>
        <v>0</v>
      </c>
      <c r="CO216" s="7">
        <f t="shared" si="351"/>
        <v>0</v>
      </c>
      <c r="CP216" s="7"/>
      <c r="CQ216" s="7">
        <f t="shared" si="389"/>
        <v>0</v>
      </c>
      <c r="CR216" s="7">
        <f t="shared" si="352"/>
        <v>0</v>
      </c>
      <c r="CS216" s="7">
        <f t="shared" si="337"/>
        <v>0</v>
      </c>
      <c r="CT216" s="7">
        <f t="shared" si="353"/>
        <v>0</v>
      </c>
      <c r="CV216" s="7">
        <f t="shared" si="370"/>
        <v>0</v>
      </c>
      <c r="CW216" s="7">
        <f t="shared" si="371"/>
        <v>0</v>
      </c>
      <c r="CX216" s="7">
        <f t="shared" si="372"/>
        <v>0</v>
      </c>
      <c r="CY216" s="7"/>
      <c r="CZ216" s="7">
        <f t="shared" si="354"/>
        <v>0</v>
      </c>
      <c r="DA216" s="7">
        <f>'Initial absorption'!$G216*CZ216*$E216</f>
        <v>0</v>
      </c>
      <c r="DB216" s="7">
        <f t="shared" si="373"/>
        <v>0</v>
      </c>
      <c r="DC216" s="7">
        <f>'Initial absorption'!$M216*DB216*$I216</f>
        <v>0</v>
      </c>
      <c r="DD216" s="7"/>
      <c r="DE216" s="7">
        <f t="shared" si="374"/>
        <v>0</v>
      </c>
      <c r="DF216" s="7">
        <f t="shared" si="306"/>
        <v>0</v>
      </c>
      <c r="DG216" s="7">
        <f t="shared" si="338"/>
        <v>0</v>
      </c>
      <c r="DH216" s="7"/>
      <c r="DI216" s="7">
        <f>(1 - 'Initial absorption'!$M216)*DB216</f>
        <v>0</v>
      </c>
      <c r="DJ216" s="7">
        <f t="shared" si="375"/>
        <v>0</v>
      </c>
      <c r="DT216" s="7">
        <f t="shared" si="339"/>
        <v>0</v>
      </c>
      <c r="DU216" s="7">
        <f t="shared" si="340"/>
        <v>0</v>
      </c>
      <c r="DV216" s="7">
        <f t="shared" si="329"/>
        <v>0</v>
      </c>
      <c r="DW216" s="7">
        <f t="shared" si="355"/>
        <v>0</v>
      </c>
      <c r="DX216" s="7"/>
      <c r="DY216" s="7">
        <f t="shared" si="390"/>
        <v>0</v>
      </c>
      <c r="DZ216" s="7">
        <f t="shared" si="356"/>
        <v>0</v>
      </c>
      <c r="EA216" s="7">
        <f t="shared" si="341"/>
        <v>0</v>
      </c>
      <c r="EB216" s="7">
        <f t="shared" si="357"/>
        <v>0</v>
      </c>
      <c r="ED216" s="7">
        <f t="shared" si="376"/>
        <v>0</v>
      </c>
      <c r="EE216" s="7">
        <f t="shared" si="377"/>
        <v>0</v>
      </c>
      <c r="EF216" s="7">
        <f t="shared" si="378"/>
        <v>0</v>
      </c>
      <c r="EG216" s="7"/>
      <c r="EH216" s="7">
        <f t="shared" si="358"/>
        <v>0</v>
      </c>
      <c r="EI216" s="7">
        <f>'Initial absorption'!$G216*EH216*$E216</f>
        <v>0</v>
      </c>
      <c r="EJ216" s="7">
        <f t="shared" si="379"/>
        <v>0</v>
      </c>
      <c r="EK216" s="7">
        <f>'Initial absorption'!$M216*EJ216*$I216</f>
        <v>0</v>
      </c>
      <c r="EL216" s="7"/>
      <c r="EM216" s="7">
        <f t="shared" si="380"/>
        <v>0</v>
      </c>
      <c r="EN216" s="7">
        <f t="shared" si="307"/>
        <v>0</v>
      </c>
      <c r="EO216" s="7">
        <f t="shared" si="342"/>
        <v>0</v>
      </c>
      <c r="EP216" s="7"/>
      <c r="EQ216" s="7">
        <f>(1 - 'Initial absorption'!$M216)*EJ216</f>
        <v>0</v>
      </c>
      <c r="ER216" s="7">
        <f t="shared" si="381"/>
        <v>0</v>
      </c>
      <c r="FB216" s="7">
        <f t="shared" si="343"/>
        <v>0</v>
      </c>
      <c r="FC216" s="7">
        <f t="shared" si="344"/>
        <v>0</v>
      </c>
      <c r="FD216" s="7">
        <f t="shared" si="330"/>
        <v>0</v>
      </c>
      <c r="FE216" s="7">
        <f t="shared" si="359"/>
        <v>0</v>
      </c>
      <c r="FF216" s="7"/>
      <c r="FG216" s="7">
        <f t="shared" si="391"/>
        <v>0</v>
      </c>
      <c r="FH216" s="7">
        <f t="shared" si="360"/>
        <v>0</v>
      </c>
      <c r="FI216" s="7">
        <f t="shared" si="345"/>
        <v>0</v>
      </c>
      <c r="FJ216" s="7">
        <f t="shared" si="361"/>
        <v>0</v>
      </c>
      <c r="FL216" s="7">
        <f t="shared" si="382"/>
        <v>0</v>
      </c>
      <c r="FM216" s="7">
        <f t="shared" si="383"/>
        <v>0</v>
      </c>
      <c r="FN216" s="7">
        <f t="shared" si="384"/>
        <v>0</v>
      </c>
      <c r="FO216" s="7"/>
      <c r="FP216" s="7">
        <f t="shared" si="362"/>
        <v>0</v>
      </c>
      <c r="FQ216" s="7">
        <f>'Initial absorption'!$G216*FP216*$E216</f>
        <v>0</v>
      </c>
      <c r="FR216" s="7">
        <f t="shared" si="385"/>
        <v>0</v>
      </c>
      <c r="FS216" s="7">
        <f>'Initial absorption'!$M216*FR216*$I216</f>
        <v>0</v>
      </c>
      <c r="FT216" s="7"/>
      <c r="FU216" s="7">
        <f t="shared" si="386"/>
        <v>0</v>
      </c>
      <c r="FV216" s="7">
        <f t="shared" si="308"/>
        <v>0</v>
      </c>
      <c r="FW216" s="7">
        <f t="shared" si="346"/>
        <v>0</v>
      </c>
      <c r="FX216" s="7"/>
      <c r="FY216" s="7">
        <f>(1 - 'Initial absorption'!$M216)*FR216</f>
        <v>0</v>
      </c>
      <c r="FZ216" s="7">
        <f t="shared" si="387"/>
        <v>0</v>
      </c>
    </row>
    <row r="217" spans="3:182" x14ac:dyDescent="0.25">
      <c r="C217">
        <v>1355</v>
      </c>
      <c r="D217">
        <f>'Input spectra'!B217</f>
        <v>0</v>
      </c>
      <c r="E217">
        <f>'Initial absorption'!I217</f>
        <v>0</v>
      </c>
      <c r="F217">
        <f>'Input spectra'!C217</f>
        <v>0</v>
      </c>
      <c r="G217">
        <f t="shared" si="309"/>
        <v>0</v>
      </c>
      <c r="H217">
        <f>'Input spectra'!D217</f>
        <v>0</v>
      </c>
      <c r="I217">
        <f>'Initial absorption'!O217</f>
        <v>0</v>
      </c>
      <c r="J217">
        <f>'Input spectra'!E217</f>
        <v>0</v>
      </c>
      <c r="K217">
        <f t="shared" si="310"/>
        <v>0</v>
      </c>
      <c r="M217">
        <f>'Reaching edge prob after ems 1'!$EZ218</f>
        <v>0.88982525592426298</v>
      </c>
      <c r="N217">
        <f>'Reaching edge prob after ems 2'!$EZ218</f>
        <v>0.88982525592426298</v>
      </c>
      <c r="O217">
        <f>1-EXP(-'Reaching edge prob after ems 1'!FC218*_k_in_ec_correction*($D217*_c1+'Input spectra'!S217))</f>
        <v>1.1156194306378597E-2</v>
      </c>
      <c r="P217">
        <f>1-EXP(-(_t-'Reaching edge prob after ems 1'!FC218)*_k_in_ec_correction*($D217*_c1+'Input spectra'!S217))</f>
        <v>1.1270209788087016E-2</v>
      </c>
      <c r="Q217">
        <f>1-EXP(-'Reaching edge prob after ems 2'!FC218*_k_in_ec_correction*($H217*_c2+'Input spectra'!S217))</f>
        <v>1.1156194306378597E-2</v>
      </c>
      <c r="R217">
        <f>1-EXP(-(_t-'Reaching edge prob after ems 2'!FC218)*_k_in_ec_correction*($H217*_c2+'Input spectra'!S217))</f>
        <v>1.1270209788087016E-2</v>
      </c>
      <c r="V217" s="7">
        <f t="shared" si="311"/>
        <v>0</v>
      </c>
      <c r="W217" s="7">
        <f t="shared" si="312"/>
        <v>0</v>
      </c>
      <c r="X217" s="7">
        <f t="shared" si="313"/>
        <v>0</v>
      </c>
      <c r="Y217" s="7">
        <f t="shared" si="314"/>
        <v>0</v>
      </c>
      <c r="Z217" s="7"/>
      <c r="AA217" s="7">
        <f t="shared" si="315"/>
        <v>0</v>
      </c>
      <c r="AB217" s="7">
        <f t="shared" si="316"/>
        <v>0</v>
      </c>
      <c r="AC217" s="7">
        <f t="shared" si="317"/>
        <v>0</v>
      </c>
      <c r="AD217" s="7">
        <f t="shared" si="318"/>
        <v>0</v>
      </c>
      <c r="AF217" s="7">
        <f t="shared" si="319"/>
        <v>0</v>
      </c>
      <c r="AG217" s="7">
        <f t="shared" si="320"/>
        <v>0</v>
      </c>
      <c r="AH217" s="7">
        <f t="shared" si="321"/>
        <v>0</v>
      </c>
      <c r="AI217" s="7"/>
      <c r="AJ217" s="7">
        <f t="shared" si="322"/>
        <v>0</v>
      </c>
      <c r="AK217" s="7">
        <f>'Initial absorption'!$G217*AJ217*$E217</f>
        <v>0</v>
      </c>
      <c r="AL217" s="7">
        <f t="shared" si="323"/>
        <v>0</v>
      </c>
      <c r="AM217" s="7">
        <f>'Initial absorption'!$M217*AL217*$I217</f>
        <v>0</v>
      </c>
      <c r="AN217" s="7"/>
      <c r="AO217" s="7">
        <f t="shared" si="324"/>
        <v>0</v>
      </c>
      <c r="AP217" s="7">
        <f t="shared" si="325"/>
        <v>0</v>
      </c>
      <c r="AQ217" s="7">
        <f t="shared" si="326"/>
        <v>0</v>
      </c>
      <c r="AR217" s="7"/>
      <c r="AS217" s="7">
        <f>(1 - 'Initial absorption'!$M217)*AL217</f>
        <v>0</v>
      </c>
      <c r="AT217" s="7">
        <f t="shared" si="363"/>
        <v>0</v>
      </c>
      <c r="BD217" s="7">
        <f t="shared" si="331"/>
        <v>0</v>
      </c>
      <c r="BE217" s="7">
        <f t="shared" si="332"/>
        <v>0</v>
      </c>
      <c r="BF217" s="7">
        <f t="shared" si="327"/>
        <v>0</v>
      </c>
      <c r="BG217" s="7">
        <f t="shared" si="347"/>
        <v>0</v>
      </c>
      <c r="BH217" s="7"/>
      <c r="BI217" s="7">
        <f t="shared" si="388"/>
        <v>0</v>
      </c>
      <c r="BJ217" s="7">
        <f t="shared" si="348"/>
        <v>0</v>
      </c>
      <c r="BK217" s="7">
        <f t="shared" si="333"/>
        <v>0</v>
      </c>
      <c r="BL217" s="7">
        <f t="shared" si="349"/>
        <v>0</v>
      </c>
      <c r="BN217" s="7">
        <f t="shared" si="364"/>
        <v>0</v>
      </c>
      <c r="BO217" s="7">
        <f t="shared" si="365"/>
        <v>0</v>
      </c>
      <c r="BP217" s="7">
        <f t="shared" si="366"/>
        <v>0</v>
      </c>
      <c r="BQ217" s="7"/>
      <c r="BR217" s="7">
        <f t="shared" si="350"/>
        <v>0</v>
      </c>
      <c r="BS217" s="7">
        <f>'Initial absorption'!$G217*BR217*$E217</f>
        <v>0</v>
      </c>
      <c r="BT217" s="7">
        <f t="shared" si="367"/>
        <v>0</v>
      </c>
      <c r="BU217" s="7">
        <f>'Initial absorption'!$M217*BT217*$I217</f>
        <v>0</v>
      </c>
      <c r="BV217" s="7"/>
      <c r="BW217" s="7">
        <f t="shared" si="368"/>
        <v>0</v>
      </c>
      <c r="BX217" s="7">
        <f t="shared" si="305"/>
        <v>0</v>
      </c>
      <c r="BY217" s="7">
        <f t="shared" si="334"/>
        <v>0</v>
      </c>
      <c r="BZ217" s="7"/>
      <c r="CA217" s="7">
        <f>(1 - 'Initial absorption'!$M217)*BT217</f>
        <v>0</v>
      </c>
      <c r="CB217" s="7">
        <f t="shared" si="369"/>
        <v>0</v>
      </c>
      <c r="CL217" s="7">
        <f t="shared" si="335"/>
        <v>0</v>
      </c>
      <c r="CM217" s="7">
        <f t="shared" si="336"/>
        <v>0</v>
      </c>
      <c r="CN217" s="7">
        <f t="shared" si="328"/>
        <v>0</v>
      </c>
      <c r="CO217" s="7">
        <f t="shared" si="351"/>
        <v>0</v>
      </c>
      <c r="CP217" s="7"/>
      <c r="CQ217" s="7">
        <f t="shared" si="389"/>
        <v>0</v>
      </c>
      <c r="CR217" s="7">
        <f t="shared" si="352"/>
        <v>0</v>
      </c>
      <c r="CS217" s="7">
        <f t="shared" si="337"/>
        <v>0</v>
      </c>
      <c r="CT217" s="7">
        <f t="shared" si="353"/>
        <v>0</v>
      </c>
      <c r="CV217" s="7">
        <f t="shared" si="370"/>
        <v>0</v>
      </c>
      <c r="CW217" s="7">
        <f t="shared" si="371"/>
        <v>0</v>
      </c>
      <c r="CX217" s="7">
        <f t="shared" si="372"/>
        <v>0</v>
      </c>
      <c r="CY217" s="7"/>
      <c r="CZ217" s="7">
        <f t="shared" si="354"/>
        <v>0</v>
      </c>
      <c r="DA217" s="7">
        <f>'Initial absorption'!$G217*CZ217*$E217</f>
        <v>0</v>
      </c>
      <c r="DB217" s="7">
        <f t="shared" si="373"/>
        <v>0</v>
      </c>
      <c r="DC217" s="7">
        <f>'Initial absorption'!$M217*DB217*$I217</f>
        <v>0</v>
      </c>
      <c r="DD217" s="7"/>
      <c r="DE217" s="7">
        <f t="shared" si="374"/>
        <v>0</v>
      </c>
      <c r="DF217" s="7">
        <f t="shared" si="306"/>
        <v>0</v>
      </c>
      <c r="DG217" s="7">
        <f t="shared" si="338"/>
        <v>0</v>
      </c>
      <c r="DH217" s="7"/>
      <c r="DI217" s="7">
        <f>(1 - 'Initial absorption'!$M217)*DB217</f>
        <v>0</v>
      </c>
      <c r="DJ217" s="7">
        <f t="shared" si="375"/>
        <v>0</v>
      </c>
      <c r="DT217" s="7">
        <f t="shared" si="339"/>
        <v>0</v>
      </c>
      <c r="DU217" s="7">
        <f t="shared" si="340"/>
        <v>0</v>
      </c>
      <c r="DV217" s="7">
        <f t="shared" si="329"/>
        <v>0</v>
      </c>
      <c r="DW217" s="7">
        <f t="shared" si="355"/>
        <v>0</v>
      </c>
      <c r="DX217" s="7"/>
      <c r="DY217" s="7">
        <f t="shared" si="390"/>
        <v>0</v>
      </c>
      <c r="DZ217" s="7">
        <f t="shared" si="356"/>
        <v>0</v>
      </c>
      <c r="EA217" s="7">
        <f t="shared" si="341"/>
        <v>0</v>
      </c>
      <c r="EB217" s="7">
        <f t="shared" si="357"/>
        <v>0</v>
      </c>
      <c r="ED217" s="7">
        <f t="shared" si="376"/>
        <v>0</v>
      </c>
      <c r="EE217" s="7">
        <f t="shared" si="377"/>
        <v>0</v>
      </c>
      <c r="EF217" s="7">
        <f t="shared" si="378"/>
        <v>0</v>
      </c>
      <c r="EG217" s="7"/>
      <c r="EH217" s="7">
        <f t="shared" si="358"/>
        <v>0</v>
      </c>
      <c r="EI217" s="7">
        <f>'Initial absorption'!$G217*EH217*$E217</f>
        <v>0</v>
      </c>
      <c r="EJ217" s="7">
        <f t="shared" si="379"/>
        <v>0</v>
      </c>
      <c r="EK217" s="7">
        <f>'Initial absorption'!$M217*EJ217*$I217</f>
        <v>0</v>
      </c>
      <c r="EL217" s="7"/>
      <c r="EM217" s="7">
        <f t="shared" si="380"/>
        <v>0</v>
      </c>
      <c r="EN217" s="7">
        <f t="shared" si="307"/>
        <v>0</v>
      </c>
      <c r="EO217" s="7">
        <f t="shared" si="342"/>
        <v>0</v>
      </c>
      <c r="EP217" s="7"/>
      <c r="EQ217" s="7">
        <f>(1 - 'Initial absorption'!$M217)*EJ217</f>
        <v>0</v>
      </c>
      <c r="ER217" s="7">
        <f t="shared" si="381"/>
        <v>0</v>
      </c>
      <c r="FB217" s="7">
        <f t="shared" si="343"/>
        <v>0</v>
      </c>
      <c r="FC217" s="7">
        <f t="shared" si="344"/>
        <v>0</v>
      </c>
      <c r="FD217" s="7">
        <f t="shared" si="330"/>
        <v>0</v>
      </c>
      <c r="FE217" s="7">
        <f t="shared" si="359"/>
        <v>0</v>
      </c>
      <c r="FF217" s="7"/>
      <c r="FG217" s="7">
        <f t="shared" si="391"/>
        <v>0</v>
      </c>
      <c r="FH217" s="7">
        <f t="shared" si="360"/>
        <v>0</v>
      </c>
      <c r="FI217" s="7">
        <f t="shared" si="345"/>
        <v>0</v>
      </c>
      <c r="FJ217" s="7">
        <f t="shared" si="361"/>
        <v>0</v>
      </c>
      <c r="FL217" s="7">
        <f t="shared" si="382"/>
        <v>0</v>
      </c>
      <c r="FM217" s="7">
        <f t="shared" si="383"/>
        <v>0</v>
      </c>
      <c r="FN217" s="7">
        <f t="shared" si="384"/>
        <v>0</v>
      </c>
      <c r="FO217" s="7"/>
      <c r="FP217" s="7">
        <f t="shared" si="362"/>
        <v>0</v>
      </c>
      <c r="FQ217" s="7">
        <f>'Initial absorption'!$G217*FP217*$E217</f>
        <v>0</v>
      </c>
      <c r="FR217" s="7">
        <f t="shared" si="385"/>
        <v>0</v>
      </c>
      <c r="FS217" s="7">
        <f>'Initial absorption'!$M217*FR217*$I217</f>
        <v>0</v>
      </c>
      <c r="FT217" s="7"/>
      <c r="FU217" s="7">
        <f t="shared" si="386"/>
        <v>0</v>
      </c>
      <c r="FV217" s="7">
        <f t="shared" si="308"/>
        <v>0</v>
      </c>
      <c r="FW217" s="7">
        <f t="shared" si="346"/>
        <v>0</v>
      </c>
      <c r="FX217" s="7"/>
      <c r="FY217" s="7">
        <f>(1 - 'Initial absorption'!$M217)*FR217</f>
        <v>0</v>
      </c>
      <c r="FZ217" s="7">
        <f t="shared" si="387"/>
        <v>0</v>
      </c>
    </row>
    <row r="218" spans="3:182" x14ac:dyDescent="0.25">
      <c r="C218">
        <v>1360</v>
      </c>
      <c r="D218">
        <f>'Input spectra'!B218</f>
        <v>0</v>
      </c>
      <c r="E218">
        <f>'Initial absorption'!I218</f>
        <v>0</v>
      </c>
      <c r="F218">
        <f>'Input spectra'!C218</f>
        <v>0</v>
      </c>
      <c r="G218">
        <f t="shared" si="309"/>
        <v>0</v>
      </c>
      <c r="H218">
        <f>'Input spectra'!D218</f>
        <v>0</v>
      </c>
      <c r="I218">
        <f>'Initial absorption'!O218</f>
        <v>0</v>
      </c>
      <c r="J218">
        <f>'Input spectra'!E218</f>
        <v>0</v>
      </c>
      <c r="K218">
        <f t="shared" si="310"/>
        <v>0</v>
      </c>
      <c r="M218">
        <f>'Reaching edge prob after ems 1'!$EZ219</f>
        <v>0.88995450255623521</v>
      </c>
      <c r="N218">
        <f>'Reaching edge prob after ems 2'!$EZ219</f>
        <v>0.88995450255623521</v>
      </c>
      <c r="O218">
        <f>1-EXP(-'Reaching edge prob after ems 1'!FC219*_k_in_ec_correction*($D218*_c1+'Input spectra'!S218))</f>
        <v>1.1142023447562766E-2</v>
      </c>
      <c r="P218">
        <f>1-EXP(-(_t-'Reaching edge prob after ems 1'!FC219)*_k_in_ec_correction*($D218*_c1+'Input spectra'!S218))</f>
        <v>1.1255747987200748E-2</v>
      </c>
      <c r="Q218">
        <f>1-EXP(-'Reaching edge prob after ems 2'!FC219*_k_in_ec_correction*($H218*_c2+'Input spectra'!S218))</f>
        <v>1.1142023447562766E-2</v>
      </c>
      <c r="R218">
        <f>1-EXP(-(_t-'Reaching edge prob after ems 2'!FC219)*_k_in_ec_correction*($H218*_c2+'Input spectra'!S218))</f>
        <v>1.1255747987200748E-2</v>
      </c>
      <c r="V218" s="7">
        <f t="shared" si="311"/>
        <v>0</v>
      </c>
      <c r="W218" s="7">
        <f t="shared" si="312"/>
        <v>0</v>
      </c>
      <c r="X218" s="7">
        <f t="shared" si="313"/>
        <v>0</v>
      </c>
      <c r="Y218" s="7">
        <f t="shared" si="314"/>
        <v>0</v>
      </c>
      <c r="Z218" s="7"/>
      <c r="AA218" s="7">
        <f t="shared" si="315"/>
        <v>0</v>
      </c>
      <c r="AB218" s="7">
        <f t="shared" si="316"/>
        <v>0</v>
      </c>
      <c r="AC218" s="7">
        <f t="shared" si="317"/>
        <v>0</v>
      </c>
      <c r="AD218" s="7">
        <f t="shared" si="318"/>
        <v>0</v>
      </c>
      <c r="AF218" s="7">
        <f t="shared" si="319"/>
        <v>0</v>
      </c>
      <c r="AG218" s="7">
        <f t="shared" si="320"/>
        <v>0</v>
      </c>
      <c r="AH218" s="7">
        <f t="shared" si="321"/>
        <v>0</v>
      </c>
      <c r="AI218" s="7"/>
      <c r="AJ218" s="7">
        <f t="shared" si="322"/>
        <v>0</v>
      </c>
      <c r="AK218" s="7">
        <f>'Initial absorption'!$G218*AJ218*$E218</f>
        <v>0</v>
      </c>
      <c r="AL218" s="7">
        <f t="shared" si="323"/>
        <v>0</v>
      </c>
      <c r="AM218" s="7">
        <f>'Initial absorption'!$M218*AL218*$I218</f>
        <v>0</v>
      </c>
      <c r="AN218" s="7"/>
      <c r="AO218" s="7">
        <f t="shared" si="324"/>
        <v>0</v>
      </c>
      <c r="AP218" s="7">
        <f t="shared" si="325"/>
        <v>0</v>
      </c>
      <c r="AQ218" s="7">
        <f t="shared" si="326"/>
        <v>0</v>
      </c>
      <c r="AR218" s="7"/>
      <c r="AS218" s="7">
        <f>(1 - 'Initial absorption'!$M218)*AL218</f>
        <v>0</v>
      </c>
      <c r="AT218" s="7">
        <f t="shared" si="363"/>
        <v>0</v>
      </c>
      <c r="BD218" s="7">
        <f t="shared" si="331"/>
        <v>0</v>
      </c>
      <c r="BE218" s="7">
        <f t="shared" si="332"/>
        <v>0</v>
      </c>
      <c r="BF218" s="7">
        <f t="shared" si="327"/>
        <v>0</v>
      </c>
      <c r="BG218" s="7">
        <f t="shared" si="347"/>
        <v>0</v>
      </c>
      <c r="BH218" s="7"/>
      <c r="BI218" s="7">
        <f t="shared" si="388"/>
        <v>0</v>
      </c>
      <c r="BJ218" s="7">
        <f t="shared" si="348"/>
        <v>0</v>
      </c>
      <c r="BK218" s="7">
        <f t="shared" si="333"/>
        <v>0</v>
      </c>
      <c r="BL218" s="7">
        <f t="shared" si="349"/>
        <v>0</v>
      </c>
      <c r="BN218" s="7">
        <f t="shared" si="364"/>
        <v>0</v>
      </c>
      <c r="BO218" s="7">
        <f t="shared" si="365"/>
        <v>0</v>
      </c>
      <c r="BP218" s="7">
        <f t="shared" si="366"/>
        <v>0</v>
      </c>
      <c r="BQ218" s="7"/>
      <c r="BR218" s="7">
        <f t="shared" si="350"/>
        <v>0</v>
      </c>
      <c r="BS218" s="7">
        <f>'Initial absorption'!$G218*BR218*$E218</f>
        <v>0</v>
      </c>
      <c r="BT218" s="7">
        <f t="shared" si="367"/>
        <v>0</v>
      </c>
      <c r="BU218" s="7">
        <f>'Initial absorption'!$M218*BT218*$I218</f>
        <v>0</v>
      </c>
      <c r="BV218" s="7"/>
      <c r="BW218" s="7">
        <f t="shared" si="368"/>
        <v>0</v>
      </c>
      <c r="BX218" s="7">
        <f t="shared" si="305"/>
        <v>0</v>
      </c>
      <c r="BY218" s="7">
        <f t="shared" si="334"/>
        <v>0</v>
      </c>
      <c r="BZ218" s="7"/>
      <c r="CA218" s="7">
        <f>(1 - 'Initial absorption'!$M218)*BT218</f>
        <v>0</v>
      </c>
      <c r="CB218" s="7">
        <f t="shared" si="369"/>
        <v>0</v>
      </c>
      <c r="CL218" s="7">
        <f t="shared" si="335"/>
        <v>0</v>
      </c>
      <c r="CM218" s="7">
        <f t="shared" si="336"/>
        <v>0</v>
      </c>
      <c r="CN218" s="7">
        <f t="shared" si="328"/>
        <v>0</v>
      </c>
      <c r="CO218" s="7">
        <f t="shared" si="351"/>
        <v>0</v>
      </c>
      <c r="CP218" s="7"/>
      <c r="CQ218" s="7">
        <f t="shared" si="389"/>
        <v>0</v>
      </c>
      <c r="CR218" s="7">
        <f t="shared" si="352"/>
        <v>0</v>
      </c>
      <c r="CS218" s="7">
        <f t="shared" si="337"/>
        <v>0</v>
      </c>
      <c r="CT218" s="7">
        <f t="shared" si="353"/>
        <v>0</v>
      </c>
      <c r="CV218" s="7">
        <f t="shared" si="370"/>
        <v>0</v>
      </c>
      <c r="CW218" s="7">
        <f t="shared" si="371"/>
        <v>0</v>
      </c>
      <c r="CX218" s="7">
        <f t="shared" si="372"/>
        <v>0</v>
      </c>
      <c r="CY218" s="7"/>
      <c r="CZ218" s="7">
        <f t="shared" si="354"/>
        <v>0</v>
      </c>
      <c r="DA218" s="7">
        <f>'Initial absorption'!$G218*CZ218*$E218</f>
        <v>0</v>
      </c>
      <c r="DB218" s="7">
        <f t="shared" si="373"/>
        <v>0</v>
      </c>
      <c r="DC218" s="7">
        <f>'Initial absorption'!$M218*DB218*$I218</f>
        <v>0</v>
      </c>
      <c r="DD218" s="7"/>
      <c r="DE218" s="7">
        <f t="shared" si="374"/>
        <v>0</v>
      </c>
      <c r="DF218" s="7">
        <f t="shared" si="306"/>
        <v>0</v>
      </c>
      <c r="DG218" s="7">
        <f t="shared" si="338"/>
        <v>0</v>
      </c>
      <c r="DH218" s="7"/>
      <c r="DI218" s="7">
        <f>(1 - 'Initial absorption'!$M218)*DB218</f>
        <v>0</v>
      </c>
      <c r="DJ218" s="7">
        <f t="shared" si="375"/>
        <v>0</v>
      </c>
      <c r="DT218" s="7">
        <f t="shared" si="339"/>
        <v>0</v>
      </c>
      <c r="DU218" s="7">
        <f t="shared" si="340"/>
        <v>0</v>
      </c>
      <c r="DV218" s="7">
        <f t="shared" si="329"/>
        <v>0</v>
      </c>
      <c r="DW218" s="7">
        <f t="shared" si="355"/>
        <v>0</v>
      </c>
      <c r="DX218" s="7"/>
      <c r="DY218" s="7">
        <f t="shared" si="390"/>
        <v>0</v>
      </c>
      <c r="DZ218" s="7">
        <f t="shared" si="356"/>
        <v>0</v>
      </c>
      <c r="EA218" s="7">
        <f t="shared" si="341"/>
        <v>0</v>
      </c>
      <c r="EB218" s="7">
        <f t="shared" si="357"/>
        <v>0</v>
      </c>
      <c r="ED218" s="7">
        <f t="shared" si="376"/>
        <v>0</v>
      </c>
      <c r="EE218" s="7">
        <f t="shared" si="377"/>
        <v>0</v>
      </c>
      <c r="EF218" s="7">
        <f t="shared" si="378"/>
        <v>0</v>
      </c>
      <c r="EG218" s="7"/>
      <c r="EH218" s="7">
        <f t="shared" si="358"/>
        <v>0</v>
      </c>
      <c r="EI218" s="7">
        <f>'Initial absorption'!$G218*EH218*$E218</f>
        <v>0</v>
      </c>
      <c r="EJ218" s="7">
        <f t="shared" si="379"/>
        <v>0</v>
      </c>
      <c r="EK218" s="7">
        <f>'Initial absorption'!$M218*EJ218*$I218</f>
        <v>0</v>
      </c>
      <c r="EL218" s="7"/>
      <c r="EM218" s="7">
        <f t="shared" si="380"/>
        <v>0</v>
      </c>
      <c r="EN218" s="7">
        <f t="shared" si="307"/>
        <v>0</v>
      </c>
      <c r="EO218" s="7">
        <f t="shared" si="342"/>
        <v>0</v>
      </c>
      <c r="EP218" s="7"/>
      <c r="EQ218" s="7">
        <f>(1 - 'Initial absorption'!$M218)*EJ218</f>
        <v>0</v>
      </c>
      <c r="ER218" s="7">
        <f t="shared" si="381"/>
        <v>0</v>
      </c>
      <c r="FB218" s="7">
        <f t="shared" si="343"/>
        <v>0</v>
      </c>
      <c r="FC218" s="7">
        <f t="shared" si="344"/>
        <v>0</v>
      </c>
      <c r="FD218" s="7">
        <f t="shared" si="330"/>
        <v>0</v>
      </c>
      <c r="FE218" s="7">
        <f t="shared" si="359"/>
        <v>0</v>
      </c>
      <c r="FF218" s="7"/>
      <c r="FG218" s="7">
        <f t="shared" si="391"/>
        <v>0</v>
      </c>
      <c r="FH218" s="7">
        <f t="shared" si="360"/>
        <v>0</v>
      </c>
      <c r="FI218" s="7">
        <f t="shared" si="345"/>
        <v>0</v>
      </c>
      <c r="FJ218" s="7">
        <f t="shared" si="361"/>
        <v>0</v>
      </c>
      <c r="FL218" s="7">
        <f t="shared" si="382"/>
        <v>0</v>
      </c>
      <c r="FM218" s="7">
        <f t="shared" si="383"/>
        <v>0</v>
      </c>
      <c r="FN218" s="7">
        <f t="shared" si="384"/>
        <v>0</v>
      </c>
      <c r="FO218" s="7"/>
      <c r="FP218" s="7">
        <f t="shared" si="362"/>
        <v>0</v>
      </c>
      <c r="FQ218" s="7">
        <f>'Initial absorption'!$G218*FP218*$E218</f>
        <v>0</v>
      </c>
      <c r="FR218" s="7">
        <f t="shared" si="385"/>
        <v>0</v>
      </c>
      <c r="FS218" s="7">
        <f>'Initial absorption'!$M218*FR218*$I218</f>
        <v>0</v>
      </c>
      <c r="FT218" s="7"/>
      <c r="FU218" s="7">
        <f t="shared" si="386"/>
        <v>0</v>
      </c>
      <c r="FV218" s="7">
        <f t="shared" si="308"/>
        <v>0</v>
      </c>
      <c r="FW218" s="7">
        <f t="shared" si="346"/>
        <v>0</v>
      </c>
      <c r="FX218" s="7"/>
      <c r="FY218" s="7">
        <f>(1 - 'Initial absorption'!$M218)*FR218</f>
        <v>0</v>
      </c>
      <c r="FZ218" s="7">
        <f t="shared" si="387"/>
        <v>0</v>
      </c>
    </row>
    <row r="219" spans="3:182" x14ac:dyDescent="0.25">
      <c r="C219">
        <v>1365</v>
      </c>
      <c r="D219">
        <f>'Input spectra'!B219</f>
        <v>0</v>
      </c>
      <c r="E219">
        <f>'Initial absorption'!I219</f>
        <v>0</v>
      </c>
      <c r="F219">
        <f>'Input spectra'!C219</f>
        <v>0</v>
      </c>
      <c r="G219">
        <f t="shared" si="309"/>
        <v>0</v>
      </c>
      <c r="H219">
        <f>'Input spectra'!D219</f>
        <v>0</v>
      </c>
      <c r="I219">
        <f>'Initial absorption'!O219</f>
        <v>0</v>
      </c>
      <c r="J219">
        <f>'Input spectra'!E219</f>
        <v>0</v>
      </c>
      <c r="K219">
        <f t="shared" si="310"/>
        <v>0</v>
      </c>
      <c r="M219">
        <f>'Reaching edge prob after ems 1'!$EZ220</f>
        <v>0.89008377833052732</v>
      </c>
      <c r="N219">
        <f>'Reaching edge prob after ems 2'!$EZ220</f>
        <v>0.89008377833052732</v>
      </c>
      <c r="O219">
        <f>1-EXP(-'Reaching edge prob after ems 1'!FC220*_k_in_ec_correction*($D219*_c1+'Input spectra'!S219))</f>
        <v>1.1127852197708732E-2</v>
      </c>
      <c r="P219">
        <f>1-EXP(-(_t-'Reaching edge prob after ems 1'!FC220)*_k_in_ec_correction*($D219*_c1+'Input spectra'!S219))</f>
        <v>1.1241286162724573E-2</v>
      </c>
      <c r="Q219">
        <f>1-EXP(-'Reaching edge prob after ems 2'!FC220*_k_in_ec_correction*($H219*_c2+'Input spectra'!S219))</f>
        <v>1.1127852197708732E-2</v>
      </c>
      <c r="R219">
        <f>1-EXP(-(_t-'Reaching edge prob after ems 2'!FC220)*_k_in_ec_correction*($H219*_c2+'Input spectra'!S219))</f>
        <v>1.1241286162724573E-2</v>
      </c>
      <c r="V219" s="7">
        <f t="shared" si="311"/>
        <v>0</v>
      </c>
      <c r="W219" s="7">
        <f t="shared" si="312"/>
        <v>0</v>
      </c>
      <c r="X219" s="7">
        <f t="shared" si="313"/>
        <v>0</v>
      </c>
      <c r="Y219" s="7">
        <f t="shared" si="314"/>
        <v>0</v>
      </c>
      <c r="Z219" s="7"/>
      <c r="AA219" s="7">
        <f t="shared" si="315"/>
        <v>0</v>
      </c>
      <c r="AB219" s="7">
        <f t="shared" si="316"/>
        <v>0</v>
      </c>
      <c r="AC219" s="7">
        <f t="shared" si="317"/>
        <v>0</v>
      </c>
      <c r="AD219" s="7">
        <f t="shared" si="318"/>
        <v>0</v>
      </c>
      <c r="AF219" s="7">
        <f t="shared" si="319"/>
        <v>0</v>
      </c>
      <c r="AG219" s="7">
        <f t="shared" si="320"/>
        <v>0</v>
      </c>
      <c r="AH219" s="7">
        <f t="shared" si="321"/>
        <v>0</v>
      </c>
      <c r="AI219" s="7"/>
      <c r="AJ219" s="7">
        <f t="shared" si="322"/>
        <v>0</v>
      </c>
      <c r="AK219" s="7">
        <f>'Initial absorption'!$G219*AJ219*$E219</f>
        <v>0</v>
      </c>
      <c r="AL219" s="7">
        <f t="shared" si="323"/>
        <v>0</v>
      </c>
      <c r="AM219" s="7">
        <f>'Initial absorption'!$M219*AL219*$I219</f>
        <v>0</v>
      </c>
      <c r="AN219" s="7"/>
      <c r="AO219" s="7">
        <f t="shared" si="324"/>
        <v>0</v>
      </c>
      <c r="AP219" s="7">
        <f t="shared" si="325"/>
        <v>0</v>
      </c>
      <c r="AQ219" s="7">
        <f t="shared" si="326"/>
        <v>0</v>
      </c>
      <c r="AR219" s="7"/>
      <c r="AS219" s="7">
        <f>(1 - 'Initial absorption'!$M219)*AL219</f>
        <v>0</v>
      </c>
      <c r="AT219" s="7">
        <f t="shared" si="363"/>
        <v>0</v>
      </c>
      <c r="BD219" s="7">
        <f t="shared" si="331"/>
        <v>0</v>
      </c>
      <c r="BE219" s="7">
        <f t="shared" si="332"/>
        <v>0</v>
      </c>
      <c r="BF219" s="7">
        <f t="shared" si="327"/>
        <v>0</v>
      </c>
      <c r="BG219" s="7">
        <f t="shared" si="347"/>
        <v>0</v>
      </c>
      <c r="BH219" s="7"/>
      <c r="BI219" s="7">
        <f t="shared" si="388"/>
        <v>0</v>
      </c>
      <c r="BJ219" s="7">
        <f t="shared" si="348"/>
        <v>0</v>
      </c>
      <c r="BK219" s="7">
        <f t="shared" si="333"/>
        <v>0</v>
      </c>
      <c r="BL219" s="7">
        <f t="shared" si="349"/>
        <v>0</v>
      </c>
      <c r="BN219" s="7">
        <f t="shared" si="364"/>
        <v>0</v>
      </c>
      <c r="BO219" s="7">
        <f t="shared" si="365"/>
        <v>0</v>
      </c>
      <c r="BP219" s="7">
        <f t="shared" si="366"/>
        <v>0</v>
      </c>
      <c r="BQ219" s="7"/>
      <c r="BR219" s="7">
        <f t="shared" si="350"/>
        <v>0</v>
      </c>
      <c r="BS219" s="7">
        <f>'Initial absorption'!$G219*BR219*$E219</f>
        <v>0</v>
      </c>
      <c r="BT219" s="7">
        <f t="shared" si="367"/>
        <v>0</v>
      </c>
      <c r="BU219" s="7">
        <f>'Initial absorption'!$M219*BT219*$I219</f>
        <v>0</v>
      </c>
      <c r="BV219" s="7"/>
      <c r="BW219" s="7">
        <f t="shared" si="368"/>
        <v>0</v>
      </c>
      <c r="BX219" s="7">
        <f t="shared" si="305"/>
        <v>0</v>
      </c>
      <c r="BY219" s="7">
        <f t="shared" si="334"/>
        <v>0</v>
      </c>
      <c r="BZ219" s="7"/>
      <c r="CA219" s="7">
        <f>(1 - 'Initial absorption'!$M219)*BT219</f>
        <v>0</v>
      </c>
      <c r="CB219" s="7">
        <f t="shared" si="369"/>
        <v>0</v>
      </c>
      <c r="CL219" s="7">
        <f t="shared" si="335"/>
        <v>0</v>
      </c>
      <c r="CM219" s="7">
        <f t="shared" si="336"/>
        <v>0</v>
      </c>
      <c r="CN219" s="7">
        <f t="shared" si="328"/>
        <v>0</v>
      </c>
      <c r="CO219" s="7">
        <f t="shared" si="351"/>
        <v>0</v>
      </c>
      <c r="CP219" s="7"/>
      <c r="CQ219" s="7">
        <f t="shared" si="389"/>
        <v>0</v>
      </c>
      <c r="CR219" s="7">
        <f t="shared" si="352"/>
        <v>0</v>
      </c>
      <c r="CS219" s="7">
        <f t="shared" si="337"/>
        <v>0</v>
      </c>
      <c r="CT219" s="7">
        <f t="shared" si="353"/>
        <v>0</v>
      </c>
      <c r="CV219" s="7">
        <f t="shared" si="370"/>
        <v>0</v>
      </c>
      <c r="CW219" s="7">
        <f t="shared" si="371"/>
        <v>0</v>
      </c>
      <c r="CX219" s="7">
        <f t="shared" si="372"/>
        <v>0</v>
      </c>
      <c r="CY219" s="7"/>
      <c r="CZ219" s="7">
        <f t="shared" si="354"/>
        <v>0</v>
      </c>
      <c r="DA219" s="7">
        <f>'Initial absorption'!$G219*CZ219*$E219</f>
        <v>0</v>
      </c>
      <c r="DB219" s="7">
        <f t="shared" si="373"/>
        <v>0</v>
      </c>
      <c r="DC219" s="7">
        <f>'Initial absorption'!$M219*DB219*$I219</f>
        <v>0</v>
      </c>
      <c r="DD219" s="7"/>
      <c r="DE219" s="7">
        <f t="shared" si="374"/>
        <v>0</v>
      </c>
      <c r="DF219" s="7">
        <f t="shared" si="306"/>
        <v>0</v>
      </c>
      <c r="DG219" s="7">
        <f t="shared" si="338"/>
        <v>0</v>
      </c>
      <c r="DH219" s="7"/>
      <c r="DI219" s="7">
        <f>(1 - 'Initial absorption'!$M219)*DB219</f>
        <v>0</v>
      </c>
      <c r="DJ219" s="7">
        <f t="shared" si="375"/>
        <v>0</v>
      </c>
      <c r="DT219" s="7">
        <f t="shared" si="339"/>
        <v>0</v>
      </c>
      <c r="DU219" s="7">
        <f t="shared" si="340"/>
        <v>0</v>
      </c>
      <c r="DV219" s="7">
        <f t="shared" si="329"/>
        <v>0</v>
      </c>
      <c r="DW219" s="7">
        <f t="shared" si="355"/>
        <v>0</v>
      </c>
      <c r="DX219" s="7"/>
      <c r="DY219" s="7">
        <f t="shared" si="390"/>
        <v>0</v>
      </c>
      <c r="DZ219" s="7">
        <f t="shared" si="356"/>
        <v>0</v>
      </c>
      <c r="EA219" s="7">
        <f t="shared" si="341"/>
        <v>0</v>
      </c>
      <c r="EB219" s="7">
        <f t="shared" si="357"/>
        <v>0</v>
      </c>
      <c r="ED219" s="7">
        <f t="shared" si="376"/>
        <v>0</v>
      </c>
      <c r="EE219" s="7">
        <f t="shared" si="377"/>
        <v>0</v>
      </c>
      <c r="EF219" s="7">
        <f t="shared" si="378"/>
        <v>0</v>
      </c>
      <c r="EG219" s="7"/>
      <c r="EH219" s="7">
        <f t="shared" si="358"/>
        <v>0</v>
      </c>
      <c r="EI219" s="7">
        <f>'Initial absorption'!$G219*EH219*$E219</f>
        <v>0</v>
      </c>
      <c r="EJ219" s="7">
        <f t="shared" si="379"/>
        <v>0</v>
      </c>
      <c r="EK219" s="7">
        <f>'Initial absorption'!$M219*EJ219*$I219</f>
        <v>0</v>
      </c>
      <c r="EL219" s="7"/>
      <c r="EM219" s="7">
        <f t="shared" si="380"/>
        <v>0</v>
      </c>
      <c r="EN219" s="7">
        <f t="shared" si="307"/>
        <v>0</v>
      </c>
      <c r="EO219" s="7">
        <f t="shared" si="342"/>
        <v>0</v>
      </c>
      <c r="EP219" s="7"/>
      <c r="EQ219" s="7">
        <f>(1 - 'Initial absorption'!$M219)*EJ219</f>
        <v>0</v>
      </c>
      <c r="ER219" s="7">
        <f t="shared" si="381"/>
        <v>0</v>
      </c>
      <c r="FB219" s="7">
        <f t="shared" si="343"/>
        <v>0</v>
      </c>
      <c r="FC219" s="7">
        <f t="shared" si="344"/>
        <v>0</v>
      </c>
      <c r="FD219" s="7">
        <f t="shared" si="330"/>
        <v>0</v>
      </c>
      <c r="FE219" s="7">
        <f t="shared" si="359"/>
        <v>0</v>
      </c>
      <c r="FF219" s="7"/>
      <c r="FG219" s="7">
        <f t="shared" si="391"/>
        <v>0</v>
      </c>
      <c r="FH219" s="7">
        <f t="shared" si="360"/>
        <v>0</v>
      </c>
      <c r="FI219" s="7">
        <f t="shared" si="345"/>
        <v>0</v>
      </c>
      <c r="FJ219" s="7">
        <f t="shared" si="361"/>
        <v>0</v>
      </c>
      <c r="FL219" s="7">
        <f t="shared" si="382"/>
        <v>0</v>
      </c>
      <c r="FM219" s="7">
        <f t="shared" si="383"/>
        <v>0</v>
      </c>
      <c r="FN219" s="7">
        <f t="shared" si="384"/>
        <v>0</v>
      </c>
      <c r="FO219" s="7"/>
      <c r="FP219" s="7">
        <f t="shared" si="362"/>
        <v>0</v>
      </c>
      <c r="FQ219" s="7">
        <f>'Initial absorption'!$G219*FP219*$E219</f>
        <v>0</v>
      </c>
      <c r="FR219" s="7">
        <f t="shared" si="385"/>
        <v>0</v>
      </c>
      <c r="FS219" s="7">
        <f>'Initial absorption'!$M219*FR219*$I219</f>
        <v>0</v>
      </c>
      <c r="FT219" s="7"/>
      <c r="FU219" s="7">
        <f t="shared" si="386"/>
        <v>0</v>
      </c>
      <c r="FV219" s="7">
        <f t="shared" si="308"/>
        <v>0</v>
      </c>
      <c r="FW219" s="7">
        <f t="shared" si="346"/>
        <v>0</v>
      </c>
      <c r="FX219" s="7"/>
      <c r="FY219" s="7">
        <f>(1 - 'Initial absorption'!$M219)*FR219</f>
        <v>0</v>
      </c>
      <c r="FZ219" s="7">
        <f t="shared" si="387"/>
        <v>0</v>
      </c>
    </row>
    <row r="220" spans="3:182" x14ac:dyDescent="0.25">
      <c r="C220">
        <v>1370</v>
      </c>
      <c r="D220">
        <f>'Input spectra'!B220</f>
        <v>0</v>
      </c>
      <c r="E220">
        <f>'Initial absorption'!I220</f>
        <v>0</v>
      </c>
      <c r="F220">
        <f>'Input spectra'!C220</f>
        <v>0</v>
      </c>
      <c r="G220">
        <f t="shared" si="309"/>
        <v>0</v>
      </c>
      <c r="H220">
        <f>'Input spectra'!D220</f>
        <v>0</v>
      </c>
      <c r="I220">
        <f>'Initial absorption'!O220</f>
        <v>0</v>
      </c>
      <c r="J220">
        <f>'Input spectra'!E220</f>
        <v>0</v>
      </c>
      <c r="K220">
        <f t="shared" si="310"/>
        <v>0</v>
      </c>
      <c r="M220">
        <f>'Reaching edge prob after ems 1'!$EZ221</f>
        <v>0.89021308325531989</v>
      </c>
      <c r="N220">
        <f>'Reaching edge prob after ems 2'!$EZ221</f>
        <v>0.89021308325531989</v>
      </c>
      <c r="O220">
        <f>1-EXP(-'Reaching edge prob after ems 1'!FC221*_k_in_ec_correction*($D220*_c1+'Input spectra'!S220))</f>
        <v>1.1113680556805727E-2</v>
      </c>
      <c r="P220">
        <f>1-EXP(-(_t-'Reaching edge prob after ems 1'!FC221)*_k_in_ec_correction*($D220*_c1+'Input spectra'!S220))</f>
        <v>1.1226824314663597E-2</v>
      </c>
      <c r="Q220">
        <f>1-EXP(-'Reaching edge prob after ems 2'!FC221*_k_in_ec_correction*($H220*_c2+'Input spectra'!S220))</f>
        <v>1.1113680556805727E-2</v>
      </c>
      <c r="R220">
        <f>1-EXP(-(_t-'Reaching edge prob after ems 2'!FC221)*_k_in_ec_correction*($H220*_c2+'Input spectra'!S220))</f>
        <v>1.1226824314663597E-2</v>
      </c>
      <c r="V220" s="7">
        <f t="shared" si="311"/>
        <v>0</v>
      </c>
      <c r="W220" s="7">
        <f t="shared" si="312"/>
        <v>0</v>
      </c>
      <c r="X220" s="7">
        <f t="shared" si="313"/>
        <v>0</v>
      </c>
      <c r="Y220" s="7">
        <f t="shared" si="314"/>
        <v>0</v>
      </c>
      <c r="Z220" s="7"/>
      <c r="AA220" s="7">
        <f t="shared" si="315"/>
        <v>0</v>
      </c>
      <c r="AB220" s="7">
        <f t="shared" si="316"/>
        <v>0</v>
      </c>
      <c r="AC220" s="7">
        <f t="shared" si="317"/>
        <v>0</v>
      </c>
      <c r="AD220" s="7">
        <f t="shared" si="318"/>
        <v>0</v>
      </c>
      <c r="AF220" s="7">
        <f t="shared" si="319"/>
        <v>0</v>
      </c>
      <c r="AG220" s="7">
        <f t="shared" si="320"/>
        <v>0</v>
      </c>
      <c r="AH220" s="7">
        <f t="shared" si="321"/>
        <v>0</v>
      </c>
      <c r="AI220" s="7"/>
      <c r="AJ220" s="7">
        <f t="shared" si="322"/>
        <v>0</v>
      </c>
      <c r="AK220" s="7">
        <f>'Initial absorption'!$G220*AJ220*$E220</f>
        <v>0</v>
      </c>
      <c r="AL220" s="7">
        <f t="shared" si="323"/>
        <v>0</v>
      </c>
      <c r="AM220" s="7">
        <f>'Initial absorption'!$M220*AL220*$I220</f>
        <v>0</v>
      </c>
      <c r="AN220" s="7"/>
      <c r="AO220" s="7">
        <f t="shared" si="324"/>
        <v>0</v>
      </c>
      <c r="AP220" s="7">
        <f t="shared" si="325"/>
        <v>0</v>
      </c>
      <c r="AQ220" s="7">
        <f t="shared" si="326"/>
        <v>0</v>
      </c>
      <c r="AR220" s="7"/>
      <c r="AS220" s="7">
        <f>(1 - 'Initial absorption'!$M220)*AL220</f>
        <v>0</v>
      </c>
      <c r="AT220" s="7">
        <f t="shared" si="363"/>
        <v>0</v>
      </c>
      <c r="BD220" s="7">
        <f t="shared" si="331"/>
        <v>0</v>
      </c>
      <c r="BE220" s="7">
        <f t="shared" si="332"/>
        <v>0</v>
      </c>
      <c r="BF220" s="7">
        <f t="shared" si="327"/>
        <v>0</v>
      </c>
      <c r="BG220" s="7">
        <f t="shared" si="347"/>
        <v>0</v>
      </c>
      <c r="BH220" s="7"/>
      <c r="BI220" s="7">
        <f t="shared" si="388"/>
        <v>0</v>
      </c>
      <c r="BJ220" s="7">
        <f t="shared" si="348"/>
        <v>0</v>
      </c>
      <c r="BK220" s="7">
        <f t="shared" si="333"/>
        <v>0</v>
      </c>
      <c r="BL220" s="7">
        <f t="shared" si="349"/>
        <v>0</v>
      </c>
      <c r="BN220" s="7">
        <f t="shared" si="364"/>
        <v>0</v>
      </c>
      <c r="BO220" s="7">
        <f t="shared" si="365"/>
        <v>0</v>
      </c>
      <c r="BP220" s="7">
        <f t="shared" si="366"/>
        <v>0</v>
      </c>
      <c r="BQ220" s="7"/>
      <c r="BR220" s="7">
        <f t="shared" si="350"/>
        <v>0</v>
      </c>
      <c r="BS220" s="7">
        <f>'Initial absorption'!$G220*BR220*$E220</f>
        <v>0</v>
      </c>
      <c r="BT220" s="7">
        <f t="shared" si="367"/>
        <v>0</v>
      </c>
      <c r="BU220" s="7">
        <f>'Initial absorption'!$M220*BT220*$I220</f>
        <v>0</v>
      </c>
      <c r="BV220" s="7"/>
      <c r="BW220" s="7">
        <f t="shared" si="368"/>
        <v>0</v>
      </c>
      <c r="BX220" s="7">
        <f t="shared" si="305"/>
        <v>0</v>
      </c>
      <c r="BY220" s="7">
        <f t="shared" si="334"/>
        <v>0</v>
      </c>
      <c r="BZ220" s="7"/>
      <c r="CA220" s="7">
        <f>(1 - 'Initial absorption'!$M220)*BT220</f>
        <v>0</v>
      </c>
      <c r="CB220" s="7">
        <f t="shared" si="369"/>
        <v>0</v>
      </c>
      <c r="CL220" s="7">
        <f t="shared" si="335"/>
        <v>0</v>
      </c>
      <c r="CM220" s="7">
        <f t="shared" si="336"/>
        <v>0</v>
      </c>
      <c r="CN220" s="7">
        <f t="shared" si="328"/>
        <v>0</v>
      </c>
      <c r="CO220" s="7">
        <f t="shared" si="351"/>
        <v>0</v>
      </c>
      <c r="CP220" s="7"/>
      <c r="CQ220" s="7">
        <f t="shared" si="389"/>
        <v>0</v>
      </c>
      <c r="CR220" s="7">
        <f t="shared" si="352"/>
        <v>0</v>
      </c>
      <c r="CS220" s="7">
        <f t="shared" si="337"/>
        <v>0</v>
      </c>
      <c r="CT220" s="7">
        <f t="shared" si="353"/>
        <v>0</v>
      </c>
      <c r="CV220" s="7">
        <f t="shared" si="370"/>
        <v>0</v>
      </c>
      <c r="CW220" s="7">
        <f t="shared" si="371"/>
        <v>0</v>
      </c>
      <c r="CX220" s="7">
        <f t="shared" si="372"/>
        <v>0</v>
      </c>
      <c r="CY220" s="7"/>
      <c r="CZ220" s="7">
        <f t="shared" si="354"/>
        <v>0</v>
      </c>
      <c r="DA220" s="7">
        <f>'Initial absorption'!$G220*CZ220*$E220</f>
        <v>0</v>
      </c>
      <c r="DB220" s="7">
        <f t="shared" si="373"/>
        <v>0</v>
      </c>
      <c r="DC220" s="7">
        <f>'Initial absorption'!$M220*DB220*$I220</f>
        <v>0</v>
      </c>
      <c r="DD220" s="7"/>
      <c r="DE220" s="7">
        <f t="shared" si="374"/>
        <v>0</v>
      </c>
      <c r="DF220" s="7">
        <f t="shared" si="306"/>
        <v>0</v>
      </c>
      <c r="DG220" s="7">
        <f t="shared" si="338"/>
        <v>0</v>
      </c>
      <c r="DH220" s="7"/>
      <c r="DI220" s="7">
        <f>(1 - 'Initial absorption'!$M220)*DB220</f>
        <v>0</v>
      </c>
      <c r="DJ220" s="7">
        <f t="shared" si="375"/>
        <v>0</v>
      </c>
      <c r="DT220" s="7">
        <f t="shared" si="339"/>
        <v>0</v>
      </c>
      <c r="DU220" s="7">
        <f t="shared" si="340"/>
        <v>0</v>
      </c>
      <c r="DV220" s="7">
        <f t="shared" si="329"/>
        <v>0</v>
      </c>
      <c r="DW220" s="7">
        <f t="shared" si="355"/>
        <v>0</v>
      </c>
      <c r="DX220" s="7"/>
      <c r="DY220" s="7">
        <f t="shared" si="390"/>
        <v>0</v>
      </c>
      <c r="DZ220" s="7">
        <f t="shared" si="356"/>
        <v>0</v>
      </c>
      <c r="EA220" s="7">
        <f t="shared" si="341"/>
        <v>0</v>
      </c>
      <c r="EB220" s="7">
        <f t="shared" si="357"/>
        <v>0</v>
      </c>
      <c r="ED220" s="7">
        <f t="shared" si="376"/>
        <v>0</v>
      </c>
      <c r="EE220" s="7">
        <f t="shared" si="377"/>
        <v>0</v>
      </c>
      <c r="EF220" s="7">
        <f t="shared" si="378"/>
        <v>0</v>
      </c>
      <c r="EG220" s="7"/>
      <c r="EH220" s="7">
        <f t="shared" si="358"/>
        <v>0</v>
      </c>
      <c r="EI220" s="7">
        <f>'Initial absorption'!$G220*EH220*$E220</f>
        <v>0</v>
      </c>
      <c r="EJ220" s="7">
        <f t="shared" si="379"/>
        <v>0</v>
      </c>
      <c r="EK220" s="7">
        <f>'Initial absorption'!$M220*EJ220*$I220</f>
        <v>0</v>
      </c>
      <c r="EL220" s="7"/>
      <c r="EM220" s="7">
        <f t="shared" si="380"/>
        <v>0</v>
      </c>
      <c r="EN220" s="7">
        <f t="shared" si="307"/>
        <v>0</v>
      </c>
      <c r="EO220" s="7">
        <f t="shared" si="342"/>
        <v>0</v>
      </c>
      <c r="EP220" s="7"/>
      <c r="EQ220" s="7">
        <f>(1 - 'Initial absorption'!$M220)*EJ220</f>
        <v>0</v>
      </c>
      <c r="ER220" s="7">
        <f t="shared" si="381"/>
        <v>0</v>
      </c>
      <c r="FB220" s="7">
        <f t="shared" si="343"/>
        <v>0</v>
      </c>
      <c r="FC220" s="7">
        <f t="shared" si="344"/>
        <v>0</v>
      </c>
      <c r="FD220" s="7">
        <f t="shared" si="330"/>
        <v>0</v>
      </c>
      <c r="FE220" s="7">
        <f t="shared" si="359"/>
        <v>0</v>
      </c>
      <c r="FF220" s="7"/>
      <c r="FG220" s="7">
        <f t="shared" si="391"/>
        <v>0</v>
      </c>
      <c r="FH220" s="7">
        <f t="shared" si="360"/>
        <v>0</v>
      </c>
      <c r="FI220" s="7">
        <f t="shared" si="345"/>
        <v>0</v>
      </c>
      <c r="FJ220" s="7">
        <f t="shared" si="361"/>
        <v>0</v>
      </c>
      <c r="FL220" s="7">
        <f t="shared" si="382"/>
        <v>0</v>
      </c>
      <c r="FM220" s="7">
        <f t="shared" si="383"/>
        <v>0</v>
      </c>
      <c r="FN220" s="7">
        <f t="shared" si="384"/>
        <v>0</v>
      </c>
      <c r="FO220" s="7"/>
      <c r="FP220" s="7">
        <f t="shared" si="362"/>
        <v>0</v>
      </c>
      <c r="FQ220" s="7">
        <f>'Initial absorption'!$G220*FP220*$E220</f>
        <v>0</v>
      </c>
      <c r="FR220" s="7">
        <f t="shared" si="385"/>
        <v>0</v>
      </c>
      <c r="FS220" s="7">
        <f>'Initial absorption'!$M220*FR220*$I220</f>
        <v>0</v>
      </c>
      <c r="FT220" s="7"/>
      <c r="FU220" s="7">
        <f t="shared" si="386"/>
        <v>0</v>
      </c>
      <c r="FV220" s="7">
        <f t="shared" si="308"/>
        <v>0</v>
      </c>
      <c r="FW220" s="7">
        <f t="shared" si="346"/>
        <v>0</v>
      </c>
      <c r="FX220" s="7"/>
      <c r="FY220" s="7">
        <f>(1 - 'Initial absorption'!$M220)*FR220</f>
        <v>0</v>
      </c>
      <c r="FZ220" s="7">
        <f t="shared" si="387"/>
        <v>0</v>
      </c>
    </row>
    <row r="221" spans="3:182" x14ac:dyDescent="0.25">
      <c r="C221">
        <v>1375</v>
      </c>
      <c r="D221">
        <f>'Input spectra'!B221</f>
        <v>0</v>
      </c>
      <c r="E221">
        <f>'Initial absorption'!I221</f>
        <v>0</v>
      </c>
      <c r="F221">
        <f>'Input spectra'!C221</f>
        <v>0</v>
      </c>
      <c r="G221">
        <f t="shared" si="309"/>
        <v>0</v>
      </c>
      <c r="H221">
        <f>'Input spectra'!D221</f>
        <v>0</v>
      </c>
      <c r="I221">
        <f>'Initial absorption'!O221</f>
        <v>0</v>
      </c>
      <c r="J221">
        <f>'Input spectra'!E221</f>
        <v>0</v>
      </c>
      <c r="K221">
        <f t="shared" si="310"/>
        <v>0</v>
      </c>
      <c r="M221">
        <f>'Reaching edge prob after ems 1'!$EZ222</f>
        <v>0.89034241733879971</v>
      </c>
      <c r="N221">
        <f>'Reaching edge prob after ems 2'!$EZ222</f>
        <v>0.89034241733879971</v>
      </c>
      <c r="O221">
        <f>1-EXP(-'Reaching edge prob after ems 1'!FC222*_k_in_ec_correction*($D221*_c1+'Input spectra'!S221))</f>
        <v>1.1099508524842538E-2</v>
      </c>
      <c r="P221">
        <f>1-EXP(-(_t-'Reaching edge prob after ems 1'!FC222)*_k_in_ec_correction*($D221*_c1+'Input spectra'!S221))</f>
        <v>1.1212362443023038E-2</v>
      </c>
      <c r="Q221">
        <f>1-EXP(-'Reaching edge prob after ems 2'!FC222*_k_in_ec_correction*($H221*_c2+'Input spectra'!S221))</f>
        <v>1.1099508524842538E-2</v>
      </c>
      <c r="R221">
        <f>1-EXP(-(_t-'Reaching edge prob after ems 2'!FC222)*_k_in_ec_correction*($H221*_c2+'Input spectra'!S221))</f>
        <v>1.1212362443023038E-2</v>
      </c>
      <c r="V221" s="7">
        <f t="shared" si="311"/>
        <v>0</v>
      </c>
      <c r="W221" s="7">
        <f t="shared" si="312"/>
        <v>0</v>
      </c>
      <c r="X221" s="7">
        <f t="shared" si="313"/>
        <v>0</v>
      </c>
      <c r="Y221" s="7">
        <f t="shared" si="314"/>
        <v>0</v>
      </c>
      <c r="Z221" s="7"/>
      <c r="AA221" s="7">
        <f t="shared" si="315"/>
        <v>0</v>
      </c>
      <c r="AB221" s="7">
        <f t="shared" si="316"/>
        <v>0</v>
      </c>
      <c r="AC221" s="7">
        <f t="shared" si="317"/>
        <v>0</v>
      </c>
      <c r="AD221" s="7">
        <f t="shared" si="318"/>
        <v>0</v>
      </c>
      <c r="AF221" s="7">
        <f t="shared" si="319"/>
        <v>0</v>
      </c>
      <c r="AG221" s="7">
        <f t="shared" si="320"/>
        <v>0</v>
      </c>
      <c r="AH221" s="7">
        <f t="shared" si="321"/>
        <v>0</v>
      </c>
      <c r="AI221" s="7"/>
      <c r="AJ221" s="7">
        <f t="shared" si="322"/>
        <v>0</v>
      </c>
      <c r="AK221" s="7">
        <f>'Initial absorption'!$G221*AJ221*$E221</f>
        <v>0</v>
      </c>
      <c r="AL221" s="7">
        <f t="shared" si="323"/>
        <v>0</v>
      </c>
      <c r="AM221" s="7">
        <f>'Initial absorption'!$M221*AL221*$I221</f>
        <v>0</v>
      </c>
      <c r="AN221" s="7"/>
      <c r="AO221" s="7">
        <f t="shared" si="324"/>
        <v>0</v>
      </c>
      <c r="AP221" s="7">
        <f t="shared" si="325"/>
        <v>0</v>
      </c>
      <c r="AQ221" s="7">
        <f t="shared" si="326"/>
        <v>0</v>
      </c>
      <c r="AR221" s="7"/>
      <c r="AS221" s="7">
        <f>(1 - 'Initial absorption'!$M221)*AL221</f>
        <v>0</v>
      </c>
      <c r="AT221" s="7">
        <f t="shared" si="363"/>
        <v>0</v>
      </c>
      <c r="BD221" s="7">
        <f t="shared" si="331"/>
        <v>0</v>
      </c>
      <c r="BE221" s="7">
        <f t="shared" si="332"/>
        <v>0</v>
      </c>
      <c r="BF221" s="7">
        <f t="shared" si="327"/>
        <v>0</v>
      </c>
      <c r="BG221" s="7">
        <f t="shared" si="347"/>
        <v>0</v>
      </c>
      <c r="BH221" s="7"/>
      <c r="BI221" s="7">
        <f t="shared" si="388"/>
        <v>0</v>
      </c>
      <c r="BJ221" s="7">
        <f t="shared" si="348"/>
        <v>0</v>
      </c>
      <c r="BK221" s="7">
        <f t="shared" si="333"/>
        <v>0</v>
      </c>
      <c r="BL221" s="7">
        <f t="shared" si="349"/>
        <v>0</v>
      </c>
      <c r="BN221" s="7">
        <f t="shared" si="364"/>
        <v>0</v>
      </c>
      <c r="BO221" s="7">
        <f t="shared" si="365"/>
        <v>0</v>
      </c>
      <c r="BP221" s="7">
        <f t="shared" si="366"/>
        <v>0</v>
      </c>
      <c r="BQ221" s="7"/>
      <c r="BR221" s="7">
        <f t="shared" si="350"/>
        <v>0</v>
      </c>
      <c r="BS221" s="7">
        <f>'Initial absorption'!$G221*BR221*$E221</f>
        <v>0</v>
      </c>
      <c r="BT221" s="7">
        <f t="shared" si="367"/>
        <v>0</v>
      </c>
      <c r="BU221" s="7">
        <f>'Initial absorption'!$M221*BT221*$I221</f>
        <v>0</v>
      </c>
      <c r="BV221" s="7"/>
      <c r="BW221" s="7">
        <f t="shared" si="368"/>
        <v>0</v>
      </c>
      <c r="BX221" s="7">
        <f t="shared" si="305"/>
        <v>0</v>
      </c>
      <c r="BY221" s="7">
        <f t="shared" si="334"/>
        <v>0</v>
      </c>
      <c r="BZ221" s="7"/>
      <c r="CA221" s="7">
        <f>(1 - 'Initial absorption'!$M221)*BT221</f>
        <v>0</v>
      </c>
      <c r="CB221" s="7">
        <f t="shared" si="369"/>
        <v>0</v>
      </c>
      <c r="CL221" s="7">
        <f t="shared" si="335"/>
        <v>0</v>
      </c>
      <c r="CM221" s="7">
        <f t="shared" si="336"/>
        <v>0</v>
      </c>
      <c r="CN221" s="7">
        <f t="shared" si="328"/>
        <v>0</v>
      </c>
      <c r="CO221" s="7">
        <f t="shared" si="351"/>
        <v>0</v>
      </c>
      <c r="CP221" s="7"/>
      <c r="CQ221" s="7">
        <f t="shared" si="389"/>
        <v>0</v>
      </c>
      <c r="CR221" s="7">
        <f t="shared" si="352"/>
        <v>0</v>
      </c>
      <c r="CS221" s="7">
        <f t="shared" si="337"/>
        <v>0</v>
      </c>
      <c r="CT221" s="7">
        <f t="shared" si="353"/>
        <v>0</v>
      </c>
      <c r="CV221" s="7">
        <f t="shared" si="370"/>
        <v>0</v>
      </c>
      <c r="CW221" s="7">
        <f t="shared" si="371"/>
        <v>0</v>
      </c>
      <c r="CX221" s="7">
        <f t="shared" si="372"/>
        <v>0</v>
      </c>
      <c r="CY221" s="7"/>
      <c r="CZ221" s="7">
        <f t="shared" si="354"/>
        <v>0</v>
      </c>
      <c r="DA221" s="7">
        <f>'Initial absorption'!$G221*CZ221*$E221</f>
        <v>0</v>
      </c>
      <c r="DB221" s="7">
        <f t="shared" si="373"/>
        <v>0</v>
      </c>
      <c r="DC221" s="7">
        <f>'Initial absorption'!$M221*DB221*$I221</f>
        <v>0</v>
      </c>
      <c r="DD221" s="7"/>
      <c r="DE221" s="7">
        <f t="shared" si="374"/>
        <v>0</v>
      </c>
      <c r="DF221" s="7">
        <f t="shared" si="306"/>
        <v>0</v>
      </c>
      <c r="DG221" s="7">
        <f t="shared" si="338"/>
        <v>0</v>
      </c>
      <c r="DH221" s="7"/>
      <c r="DI221" s="7">
        <f>(1 - 'Initial absorption'!$M221)*DB221</f>
        <v>0</v>
      </c>
      <c r="DJ221" s="7">
        <f t="shared" si="375"/>
        <v>0</v>
      </c>
      <c r="DT221" s="7">
        <f t="shared" si="339"/>
        <v>0</v>
      </c>
      <c r="DU221" s="7">
        <f t="shared" si="340"/>
        <v>0</v>
      </c>
      <c r="DV221" s="7">
        <f t="shared" si="329"/>
        <v>0</v>
      </c>
      <c r="DW221" s="7">
        <f t="shared" si="355"/>
        <v>0</v>
      </c>
      <c r="DX221" s="7"/>
      <c r="DY221" s="7">
        <f t="shared" si="390"/>
        <v>0</v>
      </c>
      <c r="DZ221" s="7">
        <f t="shared" si="356"/>
        <v>0</v>
      </c>
      <c r="EA221" s="7">
        <f t="shared" si="341"/>
        <v>0</v>
      </c>
      <c r="EB221" s="7">
        <f t="shared" si="357"/>
        <v>0</v>
      </c>
      <c r="ED221" s="7">
        <f t="shared" si="376"/>
        <v>0</v>
      </c>
      <c r="EE221" s="7">
        <f t="shared" si="377"/>
        <v>0</v>
      </c>
      <c r="EF221" s="7">
        <f t="shared" si="378"/>
        <v>0</v>
      </c>
      <c r="EG221" s="7"/>
      <c r="EH221" s="7">
        <f t="shared" si="358"/>
        <v>0</v>
      </c>
      <c r="EI221" s="7">
        <f>'Initial absorption'!$G221*EH221*$E221</f>
        <v>0</v>
      </c>
      <c r="EJ221" s="7">
        <f t="shared" si="379"/>
        <v>0</v>
      </c>
      <c r="EK221" s="7">
        <f>'Initial absorption'!$M221*EJ221*$I221</f>
        <v>0</v>
      </c>
      <c r="EL221" s="7"/>
      <c r="EM221" s="7">
        <f t="shared" si="380"/>
        <v>0</v>
      </c>
      <c r="EN221" s="7">
        <f t="shared" si="307"/>
        <v>0</v>
      </c>
      <c r="EO221" s="7">
        <f t="shared" si="342"/>
        <v>0</v>
      </c>
      <c r="EP221" s="7"/>
      <c r="EQ221" s="7">
        <f>(1 - 'Initial absorption'!$M221)*EJ221</f>
        <v>0</v>
      </c>
      <c r="ER221" s="7">
        <f t="shared" si="381"/>
        <v>0</v>
      </c>
      <c r="FB221" s="7">
        <f t="shared" si="343"/>
        <v>0</v>
      </c>
      <c r="FC221" s="7">
        <f t="shared" si="344"/>
        <v>0</v>
      </c>
      <c r="FD221" s="7">
        <f t="shared" si="330"/>
        <v>0</v>
      </c>
      <c r="FE221" s="7">
        <f t="shared" si="359"/>
        <v>0</v>
      </c>
      <c r="FF221" s="7"/>
      <c r="FG221" s="7">
        <f t="shared" si="391"/>
        <v>0</v>
      </c>
      <c r="FH221" s="7">
        <f t="shared" si="360"/>
        <v>0</v>
      </c>
      <c r="FI221" s="7">
        <f t="shared" si="345"/>
        <v>0</v>
      </c>
      <c r="FJ221" s="7">
        <f t="shared" si="361"/>
        <v>0</v>
      </c>
      <c r="FL221" s="7">
        <f t="shared" si="382"/>
        <v>0</v>
      </c>
      <c r="FM221" s="7">
        <f t="shared" si="383"/>
        <v>0</v>
      </c>
      <c r="FN221" s="7">
        <f t="shared" si="384"/>
        <v>0</v>
      </c>
      <c r="FO221" s="7"/>
      <c r="FP221" s="7">
        <f t="shared" si="362"/>
        <v>0</v>
      </c>
      <c r="FQ221" s="7">
        <f>'Initial absorption'!$G221*FP221*$E221</f>
        <v>0</v>
      </c>
      <c r="FR221" s="7">
        <f t="shared" si="385"/>
        <v>0</v>
      </c>
      <c r="FS221" s="7">
        <f>'Initial absorption'!$M221*FR221*$I221</f>
        <v>0</v>
      </c>
      <c r="FT221" s="7"/>
      <c r="FU221" s="7">
        <f t="shared" si="386"/>
        <v>0</v>
      </c>
      <c r="FV221" s="7">
        <f t="shared" si="308"/>
        <v>0</v>
      </c>
      <c r="FW221" s="7">
        <f t="shared" si="346"/>
        <v>0</v>
      </c>
      <c r="FX221" s="7"/>
      <c r="FY221" s="7">
        <f>(1 - 'Initial absorption'!$M221)*FR221</f>
        <v>0</v>
      </c>
      <c r="FZ221" s="7">
        <f t="shared" si="387"/>
        <v>0</v>
      </c>
    </row>
    <row r="222" spans="3:182" x14ac:dyDescent="0.25">
      <c r="C222">
        <v>1380</v>
      </c>
      <c r="D222">
        <f>'Input spectra'!B222</f>
        <v>0</v>
      </c>
      <c r="E222">
        <f>'Initial absorption'!I222</f>
        <v>0</v>
      </c>
      <c r="F222">
        <f>'Input spectra'!C222</f>
        <v>0</v>
      </c>
      <c r="G222">
        <f t="shared" si="309"/>
        <v>0</v>
      </c>
      <c r="H222">
        <f>'Input spectra'!D222</f>
        <v>0</v>
      </c>
      <c r="I222">
        <f>'Initial absorption'!O222</f>
        <v>0</v>
      </c>
      <c r="J222">
        <f>'Input spectra'!E222</f>
        <v>0</v>
      </c>
      <c r="K222">
        <f t="shared" si="310"/>
        <v>0</v>
      </c>
      <c r="M222">
        <f>'Reaching edge prob after ems 1'!$EZ223</f>
        <v>0.89047178058915355</v>
      </c>
      <c r="N222">
        <f>'Reaching edge prob after ems 2'!$EZ223</f>
        <v>0.89047178058915355</v>
      </c>
      <c r="O222">
        <f>1-EXP(-'Reaching edge prob after ems 1'!FC223*_k_in_ec_correction*($D222*_c1+'Input spectra'!S222))</f>
        <v>1.1085336101808174E-2</v>
      </c>
      <c r="P222">
        <f>1-EXP(-(_t-'Reaching edge prob after ems 1'!FC223)*_k_in_ec_correction*($D222*_c1+'Input spectra'!S222))</f>
        <v>1.1197900547808115E-2</v>
      </c>
      <c r="Q222">
        <f>1-EXP(-'Reaching edge prob after ems 2'!FC223*_k_in_ec_correction*($H222*_c2+'Input spectra'!S222))</f>
        <v>1.1085336101808174E-2</v>
      </c>
      <c r="R222">
        <f>1-EXP(-(_t-'Reaching edge prob after ems 2'!FC223)*_k_in_ec_correction*($H222*_c2+'Input spectra'!S222))</f>
        <v>1.1197900547808115E-2</v>
      </c>
      <c r="V222" s="7">
        <f t="shared" si="311"/>
        <v>0</v>
      </c>
      <c r="W222" s="7">
        <f t="shared" si="312"/>
        <v>0</v>
      </c>
      <c r="X222" s="7">
        <f t="shared" si="313"/>
        <v>0</v>
      </c>
      <c r="Y222" s="7">
        <f t="shared" si="314"/>
        <v>0</v>
      </c>
      <c r="Z222" s="7"/>
      <c r="AA222" s="7">
        <f t="shared" si="315"/>
        <v>0</v>
      </c>
      <c r="AB222" s="7">
        <f t="shared" si="316"/>
        <v>0</v>
      </c>
      <c r="AC222" s="7">
        <f t="shared" si="317"/>
        <v>0</v>
      </c>
      <c r="AD222" s="7">
        <f t="shared" si="318"/>
        <v>0</v>
      </c>
      <c r="AF222" s="7">
        <f t="shared" si="319"/>
        <v>0</v>
      </c>
      <c r="AG222" s="7">
        <f t="shared" si="320"/>
        <v>0</v>
      </c>
      <c r="AH222" s="7">
        <f t="shared" si="321"/>
        <v>0</v>
      </c>
      <c r="AI222" s="7"/>
      <c r="AJ222" s="7">
        <f t="shared" si="322"/>
        <v>0</v>
      </c>
      <c r="AK222" s="7">
        <f>'Initial absorption'!$G222*AJ222*$E222</f>
        <v>0</v>
      </c>
      <c r="AL222" s="7">
        <f t="shared" si="323"/>
        <v>0</v>
      </c>
      <c r="AM222" s="7">
        <f>'Initial absorption'!$M222*AL222*$I222</f>
        <v>0</v>
      </c>
      <c r="AN222" s="7"/>
      <c r="AO222" s="7">
        <f t="shared" si="324"/>
        <v>0</v>
      </c>
      <c r="AP222" s="7">
        <f t="shared" si="325"/>
        <v>0</v>
      </c>
      <c r="AQ222" s="7">
        <f t="shared" si="326"/>
        <v>0</v>
      </c>
      <c r="AR222" s="7"/>
      <c r="AS222" s="7">
        <f>(1 - 'Initial absorption'!$M222)*AL222</f>
        <v>0</v>
      </c>
      <c r="AT222" s="7">
        <f t="shared" si="363"/>
        <v>0</v>
      </c>
      <c r="BD222" s="7">
        <f t="shared" si="331"/>
        <v>0</v>
      </c>
      <c r="BE222" s="7">
        <f t="shared" si="332"/>
        <v>0</v>
      </c>
      <c r="BF222" s="7">
        <f t="shared" si="327"/>
        <v>0</v>
      </c>
      <c r="BG222" s="7">
        <f t="shared" si="347"/>
        <v>0</v>
      </c>
      <c r="BH222" s="7"/>
      <c r="BI222" s="7">
        <f t="shared" si="388"/>
        <v>0</v>
      </c>
      <c r="BJ222" s="7">
        <f t="shared" si="348"/>
        <v>0</v>
      </c>
      <c r="BK222" s="7">
        <f t="shared" si="333"/>
        <v>0</v>
      </c>
      <c r="BL222" s="7">
        <f t="shared" si="349"/>
        <v>0</v>
      </c>
      <c r="BN222" s="7">
        <f t="shared" si="364"/>
        <v>0</v>
      </c>
      <c r="BO222" s="7">
        <f t="shared" si="365"/>
        <v>0</v>
      </c>
      <c r="BP222" s="7">
        <f t="shared" si="366"/>
        <v>0</v>
      </c>
      <c r="BQ222" s="7"/>
      <c r="BR222" s="7">
        <f t="shared" si="350"/>
        <v>0</v>
      </c>
      <c r="BS222" s="7">
        <f>'Initial absorption'!$G222*BR222*$E222</f>
        <v>0</v>
      </c>
      <c r="BT222" s="7">
        <f t="shared" si="367"/>
        <v>0</v>
      </c>
      <c r="BU222" s="7">
        <f>'Initial absorption'!$M222*BT222*$I222</f>
        <v>0</v>
      </c>
      <c r="BV222" s="7"/>
      <c r="BW222" s="7">
        <f t="shared" si="368"/>
        <v>0</v>
      </c>
      <c r="BX222" s="7">
        <f t="shared" si="305"/>
        <v>0</v>
      </c>
      <c r="BY222" s="7">
        <f t="shared" si="334"/>
        <v>0</v>
      </c>
      <c r="BZ222" s="7"/>
      <c r="CA222" s="7">
        <f>(1 - 'Initial absorption'!$M222)*BT222</f>
        <v>0</v>
      </c>
      <c r="CB222" s="7">
        <f t="shared" si="369"/>
        <v>0</v>
      </c>
      <c r="CL222" s="7">
        <f t="shared" si="335"/>
        <v>0</v>
      </c>
      <c r="CM222" s="7">
        <f t="shared" si="336"/>
        <v>0</v>
      </c>
      <c r="CN222" s="7">
        <f t="shared" si="328"/>
        <v>0</v>
      </c>
      <c r="CO222" s="7">
        <f t="shared" si="351"/>
        <v>0</v>
      </c>
      <c r="CP222" s="7"/>
      <c r="CQ222" s="7">
        <f t="shared" si="389"/>
        <v>0</v>
      </c>
      <c r="CR222" s="7">
        <f t="shared" si="352"/>
        <v>0</v>
      </c>
      <c r="CS222" s="7">
        <f t="shared" si="337"/>
        <v>0</v>
      </c>
      <c r="CT222" s="7">
        <f t="shared" si="353"/>
        <v>0</v>
      </c>
      <c r="CV222" s="7">
        <f t="shared" si="370"/>
        <v>0</v>
      </c>
      <c r="CW222" s="7">
        <f t="shared" si="371"/>
        <v>0</v>
      </c>
      <c r="CX222" s="7">
        <f t="shared" si="372"/>
        <v>0</v>
      </c>
      <c r="CY222" s="7"/>
      <c r="CZ222" s="7">
        <f t="shared" si="354"/>
        <v>0</v>
      </c>
      <c r="DA222" s="7">
        <f>'Initial absorption'!$G222*CZ222*$E222</f>
        <v>0</v>
      </c>
      <c r="DB222" s="7">
        <f t="shared" si="373"/>
        <v>0</v>
      </c>
      <c r="DC222" s="7">
        <f>'Initial absorption'!$M222*DB222*$I222</f>
        <v>0</v>
      </c>
      <c r="DD222" s="7"/>
      <c r="DE222" s="7">
        <f t="shared" si="374"/>
        <v>0</v>
      </c>
      <c r="DF222" s="7">
        <f t="shared" si="306"/>
        <v>0</v>
      </c>
      <c r="DG222" s="7">
        <f t="shared" si="338"/>
        <v>0</v>
      </c>
      <c r="DH222" s="7"/>
      <c r="DI222" s="7">
        <f>(1 - 'Initial absorption'!$M222)*DB222</f>
        <v>0</v>
      </c>
      <c r="DJ222" s="7">
        <f t="shared" si="375"/>
        <v>0</v>
      </c>
      <c r="DT222" s="7">
        <f t="shared" si="339"/>
        <v>0</v>
      </c>
      <c r="DU222" s="7">
        <f t="shared" si="340"/>
        <v>0</v>
      </c>
      <c r="DV222" s="7">
        <f t="shared" si="329"/>
        <v>0</v>
      </c>
      <c r="DW222" s="7">
        <f t="shared" si="355"/>
        <v>0</v>
      </c>
      <c r="DX222" s="7"/>
      <c r="DY222" s="7">
        <f t="shared" si="390"/>
        <v>0</v>
      </c>
      <c r="DZ222" s="7">
        <f t="shared" si="356"/>
        <v>0</v>
      </c>
      <c r="EA222" s="7">
        <f t="shared" si="341"/>
        <v>0</v>
      </c>
      <c r="EB222" s="7">
        <f t="shared" si="357"/>
        <v>0</v>
      </c>
      <c r="ED222" s="7">
        <f t="shared" si="376"/>
        <v>0</v>
      </c>
      <c r="EE222" s="7">
        <f t="shared" si="377"/>
        <v>0</v>
      </c>
      <c r="EF222" s="7">
        <f t="shared" si="378"/>
        <v>0</v>
      </c>
      <c r="EG222" s="7"/>
      <c r="EH222" s="7">
        <f t="shared" si="358"/>
        <v>0</v>
      </c>
      <c r="EI222" s="7">
        <f>'Initial absorption'!$G222*EH222*$E222</f>
        <v>0</v>
      </c>
      <c r="EJ222" s="7">
        <f t="shared" si="379"/>
        <v>0</v>
      </c>
      <c r="EK222" s="7">
        <f>'Initial absorption'!$M222*EJ222*$I222</f>
        <v>0</v>
      </c>
      <c r="EL222" s="7"/>
      <c r="EM222" s="7">
        <f t="shared" si="380"/>
        <v>0</v>
      </c>
      <c r="EN222" s="7">
        <f t="shared" si="307"/>
        <v>0</v>
      </c>
      <c r="EO222" s="7">
        <f t="shared" si="342"/>
        <v>0</v>
      </c>
      <c r="EP222" s="7"/>
      <c r="EQ222" s="7">
        <f>(1 - 'Initial absorption'!$M222)*EJ222</f>
        <v>0</v>
      </c>
      <c r="ER222" s="7">
        <f t="shared" si="381"/>
        <v>0</v>
      </c>
      <c r="FB222" s="7">
        <f t="shared" si="343"/>
        <v>0</v>
      </c>
      <c r="FC222" s="7">
        <f t="shared" si="344"/>
        <v>0</v>
      </c>
      <c r="FD222" s="7">
        <f t="shared" si="330"/>
        <v>0</v>
      </c>
      <c r="FE222" s="7">
        <f t="shared" si="359"/>
        <v>0</v>
      </c>
      <c r="FF222" s="7"/>
      <c r="FG222" s="7">
        <f t="shared" si="391"/>
        <v>0</v>
      </c>
      <c r="FH222" s="7">
        <f t="shared" si="360"/>
        <v>0</v>
      </c>
      <c r="FI222" s="7">
        <f t="shared" si="345"/>
        <v>0</v>
      </c>
      <c r="FJ222" s="7">
        <f t="shared" si="361"/>
        <v>0</v>
      </c>
      <c r="FL222" s="7">
        <f t="shared" si="382"/>
        <v>0</v>
      </c>
      <c r="FM222" s="7">
        <f t="shared" si="383"/>
        <v>0</v>
      </c>
      <c r="FN222" s="7">
        <f t="shared" si="384"/>
        <v>0</v>
      </c>
      <c r="FO222" s="7"/>
      <c r="FP222" s="7">
        <f t="shared" si="362"/>
        <v>0</v>
      </c>
      <c r="FQ222" s="7">
        <f>'Initial absorption'!$G222*FP222*$E222</f>
        <v>0</v>
      </c>
      <c r="FR222" s="7">
        <f t="shared" si="385"/>
        <v>0</v>
      </c>
      <c r="FS222" s="7">
        <f>'Initial absorption'!$M222*FR222*$I222</f>
        <v>0</v>
      </c>
      <c r="FT222" s="7"/>
      <c r="FU222" s="7">
        <f t="shared" si="386"/>
        <v>0</v>
      </c>
      <c r="FV222" s="7">
        <f t="shared" si="308"/>
        <v>0</v>
      </c>
      <c r="FW222" s="7">
        <f t="shared" si="346"/>
        <v>0</v>
      </c>
      <c r="FX222" s="7"/>
      <c r="FY222" s="7">
        <f>(1 - 'Initial absorption'!$M222)*FR222</f>
        <v>0</v>
      </c>
      <c r="FZ222" s="7">
        <f t="shared" si="387"/>
        <v>0</v>
      </c>
    </row>
    <row r="223" spans="3:182" x14ac:dyDescent="0.25">
      <c r="C223">
        <v>1385</v>
      </c>
      <c r="D223">
        <f>'Input spectra'!B223</f>
        <v>0</v>
      </c>
      <c r="E223">
        <f>'Initial absorption'!I223</f>
        <v>0</v>
      </c>
      <c r="F223">
        <f>'Input spectra'!C223</f>
        <v>0</v>
      </c>
      <c r="G223">
        <f t="shared" si="309"/>
        <v>0</v>
      </c>
      <c r="H223">
        <f>'Input spectra'!D223</f>
        <v>0</v>
      </c>
      <c r="I223">
        <f>'Initial absorption'!O223</f>
        <v>0</v>
      </c>
      <c r="J223">
        <f>'Input spectra'!E223</f>
        <v>0</v>
      </c>
      <c r="K223">
        <f t="shared" si="310"/>
        <v>0</v>
      </c>
      <c r="M223">
        <f>'Reaching edge prob after ems 1'!$EZ224</f>
        <v>0.89060117301457353</v>
      </c>
      <c r="N223">
        <f>'Reaching edge prob after ems 2'!$EZ224</f>
        <v>0.89060117301457353</v>
      </c>
      <c r="O223">
        <f>1-EXP(-'Reaching edge prob after ems 1'!FC224*_k_in_ec_correction*($D223*_c1+'Input spectra'!S223))</f>
        <v>1.107116328769131E-2</v>
      </c>
      <c r="P223">
        <f>1-EXP(-(_t-'Reaching edge prob after ems 1'!FC224)*_k_in_ec_correction*($D223*_c1+'Input spectra'!S223))</f>
        <v>1.1183438629024267E-2</v>
      </c>
      <c r="Q223">
        <f>1-EXP(-'Reaching edge prob after ems 2'!FC224*_k_in_ec_correction*($H223*_c2+'Input spectra'!S223))</f>
        <v>1.107116328769131E-2</v>
      </c>
      <c r="R223">
        <f>1-EXP(-(_t-'Reaching edge prob after ems 2'!FC224)*_k_in_ec_correction*($H223*_c2+'Input spectra'!S223))</f>
        <v>1.1183438629024267E-2</v>
      </c>
      <c r="V223" s="7">
        <f t="shared" si="311"/>
        <v>0</v>
      </c>
      <c r="W223" s="7">
        <f t="shared" si="312"/>
        <v>0</v>
      </c>
      <c r="X223" s="7">
        <f t="shared" si="313"/>
        <v>0</v>
      </c>
      <c r="Y223" s="7">
        <f t="shared" si="314"/>
        <v>0</v>
      </c>
      <c r="Z223" s="7"/>
      <c r="AA223" s="7">
        <f t="shared" si="315"/>
        <v>0</v>
      </c>
      <c r="AB223" s="7">
        <f t="shared" si="316"/>
        <v>0</v>
      </c>
      <c r="AC223" s="7">
        <f t="shared" si="317"/>
        <v>0</v>
      </c>
      <c r="AD223" s="7">
        <f t="shared" si="318"/>
        <v>0</v>
      </c>
      <c r="AF223" s="7">
        <f t="shared" si="319"/>
        <v>0</v>
      </c>
      <c r="AG223" s="7">
        <f t="shared" si="320"/>
        <v>0</v>
      </c>
      <c r="AH223" s="7">
        <f t="shared" si="321"/>
        <v>0</v>
      </c>
      <c r="AI223" s="7"/>
      <c r="AJ223" s="7">
        <f t="shared" si="322"/>
        <v>0</v>
      </c>
      <c r="AK223" s="7">
        <f>'Initial absorption'!$G223*AJ223*$E223</f>
        <v>0</v>
      </c>
      <c r="AL223" s="7">
        <f t="shared" si="323"/>
        <v>0</v>
      </c>
      <c r="AM223" s="7">
        <f>'Initial absorption'!$M223*AL223*$I223</f>
        <v>0</v>
      </c>
      <c r="AN223" s="7"/>
      <c r="AO223" s="7">
        <f t="shared" si="324"/>
        <v>0</v>
      </c>
      <c r="AP223" s="7">
        <f t="shared" si="325"/>
        <v>0</v>
      </c>
      <c r="AQ223" s="7">
        <f t="shared" si="326"/>
        <v>0</v>
      </c>
      <c r="AR223" s="7"/>
      <c r="AS223" s="7">
        <f>(1 - 'Initial absorption'!$M223)*AL223</f>
        <v>0</v>
      </c>
      <c r="AT223" s="7">
        <f t="shared" si="363"/>
        <v>0</v>
      </c>
      <c r="BD223" s="7">
        <f t="shared" si="331"/>
        <v>0</v>
      </c>
      <c r="BE223" s="7">
        <f t="shared" si="332"/>
        <v>0</v>
      </c>
      <c r="BF223" s="7">
        <f t="shared" si="327"/>
        <v>0</v>
      </c>
      <c r="BG223" s="7">
        <f t="shared" si="347"/>
        <v>0</v>
      </c>
      <c r="BH223" s="7"/>
      <c r="BI223" s="7">
        <f t="shared" si="388"/>
        <v>0</v>
      </c>
      <c r="BJ223" s="7">
        <f t="shared" si="348"/>
        <v>0</v>
      </c>
      <c r="BK223" s="7">
        <f t="shared" si="333"/>
        <v>0</v>
      </c>
      <c r="BL223" s="7">
        <f t="shared" si="349"/>
        <v>0</v>
      </c>
      <c r="BN223" s="7">
        <f t="shared" si="364"/>
        <v>0</v>
      </c>
      <c r="BO223" s="7">
        <f t="shared" si="365"/>
        <v>0</v>
      </c>
      <c r="BP223" s="7">
        <f t="shared" si="366"/>
        <v>0</v>
      </c>
      <c r="BQ223" s="7"/>
      <c r="BR223" s="7">
        <f t="shared" si="350"/>
        <v>0</v>
      </c>
      <c r="BS223" s="7">
        <f>'Initial absorption'!$G223*BR223*$E223</f>
        <v>0</v>
      </c>
      <c r="BT223" s="7">
        <f t="shared" si="367"/>
        <v>0</v>
      </c>
      <c r="BU223" s="7">
        <f>'Initial absorption'!$M223*BT223*$I223</f>
        <v>0</v>
      </c>
      <c r="BV223" s="7"/>
      <c r="BW223" s="7">
        <f t="shared" si="368"/>
        <v>0</v>
      </c>
      <c r="BX223" s="7">
        <f t="shared" si="305"/>
        <v>0</v>
      </c>
      <c r="BY223" s="7">
        <f t="shared" si="334"/>
        <v>0</v>
      </c>
      <c r="BZ223" s="7"/>
      <c r="CA223" s="7">
        <f>(1 - 'Initial absorption'!$M223)*BT223</f>
        <v>0</v>
      </c>
      <c r="CB223" s="7">
        <f t="shared" si="369"/>
        <v>0</v>
      </c>
      <c r="CL223" s="7">
        <f t="shared" si="335"/>
        <v>0</v>
      </c>
      <c r="CM223" s="7">
        <f t="shared" si="336"/>
        <v>0</v>
      </c>
      <c r="CN223" s="7">
        <f t="shared" si="328"/>
        <v>0</v>
      </c>
      <c r="CO223" s="7">
        <f t="shared" si="351"/>
        <v>0</v>
      </c>
      <c r="CP223" s="7"/>
      <c r="CQ223" s="7">
        <f t="shared" si="389"/>
        <v>0</v>
      </c>
      <c r="CR223" s="7">
        <f t="shared" si="352"/>
        <v>0</v>
      </c>
      <c r="CS223" s="7">
        <f t="shared" si="337"/>
        <v>0</v>
      </c>
      <c r="CT223" s="7">
        <f t="shared" si="353"/>
        <v>0</v>
      </c>
      <c r="CV223" s="7">
        <f t="shared" si="370"/>
        <v>0</v>
      </c>
      <c r="CW223" s="7">
        <f t="shared" si="371"/>
        <v>0</v>
      </c>
      <c r="CX223" s="7">
        <f t="shared" si="372"/>
        <v>0</v>
      </c>
      <c r="CY223" s="7"/>
      <c r="CZ223" s="7">
        <f t="shared" si="354"/>
        <v>0</v>
      </c>
      <c r="DA223" s="7">
        <f>'Initial absorption'!$G223*CZ223*$E223</f>
        <v>0</v>
      </c>
      <c r="DB223" s="7">
        <f t="shared" si="373"/>
        <v>0</v>
      </c>
      <c r="DC223" s="7">
        <f>'Initial absorption'!$M223*DB223*$I223</f>
        <v>0</v>
      </c>
      <c r="DD223" s="7"/>
      <c r="DE223" s="7">
        <f t="shared" si="374"/>
        <v>0</v>
      </c>
      <c r="DF223" s="7">
        <f t="shared" si="306"/>
        <v>0</v>
      </c>
      <c r="DG223" s="7">
        <f t="shared" si="338"/>
        <v>0</v>
      </c>
      <c r="DH223" s="7"/>
      <c r="DI223" s="7">
        <f>(1 - 'Initial absorption'!$M223)*DB223</f>
        <v>0</v>
      </c>
      <c r="DJ223" s="7">
        <f t="shared" si="375"/>
        <v>0</v>
      </c>
      <c r="DT223" s="7">
        <f t="shared" si="339"/>
        <v>0</v>
      </c>
      <c r="DU223" s="7">
        <f t="shared" si="340"/>
        <v>0</v>
      </c>
      <c r="DV223" s="7">
        <f t="shared" si="329"/>
        <v>0</v>
      </c>
      <c r="DW223" s="7">
        <f t="shared" si="355"/>
        <v>0</v>
      </c>
      <c r="DX223" s="7"/>
      <c r="DY223" s="7">
        <f t="shared" si="390"/>
        <v>0</v>
      </c>
      <c r="DZ223" s="7">
        <f t="shared" si="356"/>
        <v>0</v>
      </c>
      <c r="EA223" s="7">
        <f t="shared" si="341"/>
        <v>0</v>
      </c>
      <c r="EB223" s="7">
        <f t="shared" si="357"/>
        <v>0</v>
      </c>
      <c r="ED223" s="7">
        <f t="shared" si="376"/>
        <v>0</v>
      </c>
      <c r="EE223" s="7">
        <f t="shared" si="377"/>
        <v>0</v>
      </c>
      <c r="EF223" s="7">
        <f t="shared" si="378"/>
        <v>0</v>
      </c>
      <c r="EG223" s="7"/>
      <c r="EH223" s="7">
        <f t="shared" si="358"/>
        <v>0</v>
      </c>
      <c r="EI223" s="7">
        <f>'Initial absorption'!$G223*EH223*$E223</f>
        <v>0</v>
      </c>
      <c r="EJ223" s="7">
        <f t="shared" si="379"/>
        <v>0</v>
      </c>
      <c r="EK223" s="7">
        <f>'Initial absorption'!$M223*EJ223*$I223</f>
        <v>0</v>
      </c>
      <c r="EL223" s="7"/>
      <c r="EM223" s="7">
        <f t="shared" si="380"/>
        <v>0</v>
      </c>
      <c r="EN223" s="7">
        <f t="shared" si="307"/>
        <v>0</v>
      </c>
      <c r="EO223" s="7">
        <f t="shared" si="342"/>
        <v>0</v>
      </c>
      <c r="EP223" s="7"/>
      <c r="EQ223" s="7">
        <f>(1 - 'Initial absorption'!$M223)*EJ223</f>
        <v>0</v>
      </c>
      <c r="ER223" s="7">
        <f t="shared" si="381"/>
        <v>0</v>
      </c>
      <c r="FB223" s="7">
        <f t="shared" si="343"/>
        <v>0</v>
      </c>
      <c r="FC223" s="7">
        <f t="shared" si="344"/>
        <v>0</v>
      </c>
      <c r="FD223" s="7">
        <f t="shared" si="330"/>
        <v>0</v>
      </c>
      <c r="FE223" s="7">
        <f t="shared" si="359"/>
        <v>0</v>
      </c>
      <c r="FF223" s="7"/>
      <c r="FG223" s="7">
        <f t="shared" si="391"/>
        <v>0</v>
      </c>
      <c r="FH223" s="7">
        <f t="shared" si="360"/>
        <v>0</v>
      </c>
      <c r="FI223" s="7">
        <f t="shared" si="345"/>
        <v>0</v>
      </c>
      <c r="FJ223" s="7">
        <f t="shared" si="361"/>
        <v>0</v>
      </c>
      <c r="FL223" s="7">
        <f t="shared" si="382"/>
        <v>0</v>
      </c>
      <c r="FM223" s="7">
        <f t="shared" si="383"/>
        <v>0</v>
      </c>
      <c r="FN223" s="7">
        <f t="shared" si="384"/>
        <v>0</v>
      </c>
      <c r="FO223" s="7"/>
      <c r="FP223" s="7">
        <f t="shared" si="362"/>
        <v>0</v>
      </c>
      <c r="FQ223" s="7">
        <f>'Initial absorption'!$G223*FP223*$E223</f>
        <v>0</v>
      </c>
      <c r="FR223" s="7">
        <f t="shared" si="385"/>
        <v>0</v>
      </c>
      <c r="FS223" s="7">
        <f>'Initial absorption'!$M223*FR223*$I223</f>
        <v>0</v>
      </c>
      <c r="FT223" s="7"/>
      <c r="FU223" s="7">
        <f t="shared" si="386"/>
        <v>0</v>
      </c>
      <c r="FV223" s="7">
        <f t="shared" si="308"/>
        <v>0</v>
      </c>
      <c r="FW223" s="7">
        <f t="shared" si="346"/>
        <v>0</v>
      </c>
      <c r="FX223" s="7"/>
      <c r="FY223" s="7">
        <f>(1 - 'Initial absorption'!$M223)*FR223</f>
        <v>0</v>
      </c>
      <c r="FZ223" s="7">
        <f t="shared" si="387"/>
        <v>0</v>
      </c>
    </row>
    <row r="224" spans="3:182" x14ac:dyDescent="0.25">
      <c r="C224">
        <v>1390</v>
      </c>
      <c r="D224">
        <f>'Input spectra'!B224</f>
        <v>0</v>
      </c>
      <c r="E224">
        <f>'Initial absorption'!I224</f>
        <v>0</v>
      </c>
      <c r="F224">
        <f>'Input spectra'!C224</f>
        <v>0</v>
      </c>
      <c r="G224">
        <f t="shared" si="309"/>
        <v>0</v>
      </c>
      <c r="H224">
        <f>'Input spectra'!D224</f>
        <v>0</v>
      </c>
      <c r="I224">
        <f>'Initial absorption'!O224</f>
        <v>0</v>
      </c>
      <c r="J224">
        <f>'Input spectra'!E224</f>
        <v>0</v>
      </c>
      <c r="K224">
        <f t="shared" si="310"/>
        <v>0</v>
      </c>
      <c r="M224">
        <f>'Reaching edge prob after ems 1'!$EZ225</f>
        <v>0.89073059462325055</v>
      </c>
      <c r="N224">
        <f>'Reaching edge prob after ems 2'!$EZ225</f>
        <v>0.89073059462325055</v>
      </c>
      <c r="O224">
        <f>1-EXP(-'Reaching edge prob after ems 1'!FC225*_k_in_ec_correction*($D224*_c1+'Input spectra'!S224))</f>
        <v>1.105699008248151E-2</v>
      </c>
      <c r="P224">
        <f>1-EXP(-(_t-'Reaching edge prob after ems 1'!FC225)*_k_in_ec_correction*($D224*_c1+'Input spectra'!S224))</f>
        <v>1.1168976686676269E-2</v>
      </c>
      <c r="Q224">
        <f>1-EXP(-'Reaching edge prob after ems 2'!FC225*_k_in_ec_correction*($H224*_c2+'Input spectra'!S224))</f>
        <v>1.105699008248151E-2</v>
      </c>
      <c r="R224">
        <f>1-EXP(-(_t-'Reaching edge prob after ems 2'!FC225)*_k_in_ec_correction*($H224*_c2+'Input spectra'!S224))</f>
        <v>1.1168976686676269E-2</v>
      </c>
      <c r="V224" s="7">
        <f t="shared" si="311"/>
        <v>0</v>
      </c>
      <c r="W224" s="7">
        <f t="shared" si="312"/>
        <v>0</v>
      </c>
      <c r="X224" s="7">
        <f t="shared" si="313"/>
        <v>0</v>
      </c>
      <c r="Y224" s="7">
        <f t="shared" si="314"/>
        <v>0</v>
      </c>
      <c r="Z224" s="7"/>
      <c r="AA224" s="7">
        <f t="shared" si="315"/>
        <v>0</v>
      </c>
      <c r="AB224" s="7">
        <f t="shared" si="316"/>
        <v>0</v>
      </c>
      <c r="AC224" s="7">
        <f t="shared" si="317"/>
        <v>0</v>
      </c>
      <c r="AD224" s="7">
        <f t="shared" si="318"/>
        <v>0</v>
      </c>
      <c r="AF224" s="7">
        <f t="shared" si="319"/>
        <v>0</v>
      </c>
      <c r="AG224" s="7">
        <f t="shared" si="320"/>
        <v>0</v>
      </c>
      <c r="AH224" s="7">
        <f t="shared" si="321"/>
        <v>0</v>
      </c>
      <c r="AI224" s="7"/>
      <c r="AJ224" s="7">
        <f t="shared" si="322"/>
        <v>0</v>
      </c>
      <c r="AK224" s="7">
        <f>'Initial absorption'!$G224*AJ224*$E224</f>
        <v>0</v>
      </c>
      <c r="AL224" s="7">
        <f t="shared" si="323"/>
        <v>0</v>
      </c>
      <c r="AM224" s="7">
        <f>'Initial absorption'!$M224*AL224*$I224</f>
        <v>0</v>
      </c>
      <c r="AN224" s="7"/>
      <c r="AO224" s="7">
        <f t="shared" si="324"/>
        <v>0</v>
      </c>
      <c r="AP224" s="7">
        <f t="shared" si="325"/>
        <v>0</v>
      </c>
      <c r="AQ224" s="7">
        <f t="shared" si="326"/>
        <v>0</v>
      </c>
      <c r="AR224" s="7"/>
      <c r="AS224" s="7">
        <f>(1 - 'Initial absorption'!$M224)*AL224</f>
        <v>0</v>
      </c>
      <c r="AT224" s="7">
        <f t="shared" si="363"/>
        <v>0</v>
      </c>
      <c r="BD224" s="7">
        <f t="shared" si="331"/>
        <v>0</v>
      </c>
      <c r="BE224" s="7">
        <f t="shared" si="332"/>
        <v>0</v>
      </c>
      <c r="BF224" s="7">
        <f t="shared" si="327"/>
        <v>0</v>
      </c>
      <c r="BG224" s="7">
        <f t="shared" si="347"/>
        <v>0</v>
      </c>
      <c r="BH224" s="7"/>
      <c r="BI224" s="7">
        <f t="shared" si="388"/>
        <v>0</v>
      </c>
      <c r="BJ224" s="7">
        <f t="shared" si="348"/>
        <v>0</v>
      </c>
      <c r="BK224" s="7">
        <f t="shared" si="333"/>
        <v>0</v>
      </c>
      <c r="BL224" s="7">
        <f t="shared" si="349"/>
        <v>0</v>
      </c>
      <c r="BN224" s="7">
        <f t="shared" si="364"/>
        <v>0</v>
      </c>
      <c r="BO224" s="7">
        <f t="shared" si="365"/>
        <v>0</v>
      </c>
      <c r="BP224" s="7">
        <f t="shared" si="366"/>
        <v>0</v>
      </c>
      <c r="BQ224" s="7"/>
      <c r="BR224" s="7">
        <f t="shared" si="350"/>
        <v>0</v>
      </c>
      <c r="BS224" s="7">
        <f>'Initial absorption'!$G224*BR224*$E224</f>
        <v>0</v>
      </c>
      <c r="BT224" s="7">
        <f t="shared" si="367"/>
        <v>0</v>
      </c>
      <c r="BU224" s="7">
        <f>'Initial absorption'!$M224*BT224*$I224</f>
        <v>0</v>
      </c>
      <c r="BV224" s="7"/>
      <c r="BW224" s="7">
        <f t="shared" si="368"/>
        <v>0</v>
      </c>
      <c r="BX224" s="7">
        <f t="shared" si="305"/>
        <v>0</v>
      </c>
      <c r="BY224" s="7">
        <f t="shared" si="334"/>
        <v>0</v>
      </c>
      <c r="BZ224" s="7"/>
      <c r="CA224" s="7">
        <f>(1 - 'Initial absorption'!$M224)*BT224</f>
        <v>0</v>
      </c>
      <c r="CB224" s="7">
        <f t="shared" si="369"/>
        <v>0</v>
      </c>
      <c r="CL224" s="7">
        <f t="shared" si="335"/>
        <v>0</v>
      </c>
      <c r="CM224" s="7">
        <f t="shared" si="336"/>
        <v>0</v>
      </c>
      <c r="CN224" s="7">
        <f t="shared" si="328"/>
        <v>0</v>
      </c>
      <c r="CO224" s="7">
        <f t="shared" si="351"/>
        <v>0</v>
      </c>
      <c r="CP224" s="7"/>
      <c r="CQ224" s="7">
        <f t="shared" si="389"/>
        <v>0</v>
      </c>
      <c r="CR224" s="7">
        <f t="shared" si="352"/>
        <v>0</v>
      </c>
      <c r="CS224" s="7">
        <f t="shared" si="337"/>
        <v>0</v>
      </c>
      <c r="CT224" s="7">
        <f t="shared" si="353"/>
        <v>0</v>
      </c>
      <c r="CV224" s="7">
        <f t="shared" si="370"/>
        <v>0</v>
      </c>
      <c r="CW224" s="7">
        <f t="shared" si="371"/>
        <v>0</v>
      </c>
      <c r="CX224" s="7">
        <f t="shared" si="372"/>
        <v>0</v>
      </c>
      <c r="CY224" s="7"/>
      <c r="CZ224" s="7">
        <f t="shared" si="354"/>
        <v>0</v>
      </c>
      <c r="DA224" s="7">
        <f>'Initial absorption'!$G224*CZ224*$E224</f>
        <v>0</v>
      </c>
      <c r="DB224" s="7">
        <f t="shared" si="373"/>
        <v>0</v>
      </c>
      <c r="DC224" s="7">
        <f>'Initial absorption'!$M224*DB224*$I224</f>
        <v>0</v>
      </c>
      <c r="DD224" s="7"/>
      <c r="DE224" s="7">
        <f t="shared" si="374"/>
        <v>0</v>
      </c>
      <c r="DF224" s="7">
        <f t="shared" si="306"/>
        <v>0</v>
      </c>
      <c r="DG224" s="7">
        <f t="shared" si="338"/>
        <v>0</v>
      </c>
      <c r="DH224" s="7"/>
      <c r="DI224" s="7">
        <f>(1 - 'Initial absorption'!$M224)*DB224</f>
        <v>0</v>
      </c>
      <c r="DJ224" s="7">
        <f t="shared" si="375"/>
        <v>0</v>
      </c>
      <c r="DT224" s="7">
        <f t="shared" si="339"/>
        <v>0</v>
      </c>
      <c r="DU224" s="7">
        <f t="shared" si="340"/>
        <v>0</v>
      </c>
      <c r="DV224" s="7">
        <f t="shared" si="329"/>
        <v>0</v>
      </c>
      <c r="DW224" s="7">
        <f t="shared" si="355"/>
        <v>0</v>
      </c>
      <c r="DX224" s="7"/>
      <c r="DY224" s="7">
        <f t="shared" si="390"/>
        <v>0</v>
      </c>
      <c r="DZ224" s="7">
        <f t="shared" si="356"/>
        <v>0</v>
      </c>
      <c r="EA224" s="7">
        <f t="shared" si="341"/>
        <v>0</v>
      </c>
      <c r="EB224" s="7">
        <f t="shared" si="357"/>
        <v>0</v>
      </c>
      <c r="ED224" s="7">
        <f t="shared" si="376"/>
        <v>0</v>
      </c>
      <c r="EE224" s="7">
        <f t="shared" si="377"/>
        <v>0</v>
      </c>
      <c r="EF224" s="7">
        <f t="shared" si="378"/>
        <v>0</v>
      </c>
      <c r="EG224" s="7"/>
      <c r="EH224" s="7">
        <f t="shared" si="358"/>
        <v>0</v>
      </c>
      <c r="EI224" s="7">
        <f>'Initial absorption'!$G224*EH224*$E224</f>
        <v>0</v>
      </c>
      <c r="EJ224" s="7">
        <f t="shared" si="379"/>
        <v>0</v>
      </c>
      <c r="EK224" s="7">
        <f>'Initial absorption'!$M224*EJ224*$I224</f>
        <v>0</v>
      </c>
      <c r="EL224" s="7"/>
      <c r="EM224" s="7">
        <f t="shared" si="380"/>
        <v>0</v>
      </c>
      <c r="EN224" s="7">
        <f t="shared" si="307"/>
        <v>0</v>
      </c>
      <c r="EO224" s="7">
        <f t="shared" si="342"/>
        <v>0</v>
      </c>
      <c r="EP224" s="7"/>
      <c r="EQ224" s="7">
        <f>(1 - 'Initial absorption'!$M224)*EJ224</f>
        <v>0</v>
      </c>
      <c r="ER224" s="7">
        <f t="shared" si="381"/>
        <v>0</v>
      </c>
      <c r="FB224" s="7">
        <f t="shared" si="343"/>
        <v>0</v>
      </c>
      <c r="FC224" s="7">
        <f t="shared" si="344"/>
        <v>0</v>
      </c>
      <c r="FD224" s="7">
        <f t="shared" si="330"/>
        <v>0</v>
      </c>
      <c r="FE224" s="7">
        <f t="shared" si="359"/>
        <v>0</v>
      </c>
      <c r="FF224" s="7"/>
      <c r="FG224" s="7">
        <f t="shared" si="391"/>
        <v>0</v>
      </c>
      <c r="FH224" s="7">
        <f t="shared" si="360"/>
        <v>0</v>
      </c>
      <c r="FI224" s="7">
        <f t="shared" si="345"/>
        <v>0</v>
      </c>
      <c r="FJ224" s="7">
        <f t="shared" si="361"/>
        <v>0</v>
      </c>
      <c r="FL224" s="7">
        <f t="shared" si="382"/>
        <v>0</v>
      </c>
      <c r="FM224" s="7">
        <f t="shared" si="383"/>
        <v>0</v>
      </c>
      <c r="FN224" s="7">
        <f t="shared" si="384"/>
        <v>0</v>
      </c>
      <c r="FO224" s="7"/>
      <c r="FP224" s="7">
        <f t="shared" si="362"/>
        <v>0</v>
      </c>
      <c r="FQ224" s="7">
        <f>'Initial absorption'!$G224*FP224*$E224</f>
        <v>0</v>
      </c>
      <c r="FR224" s="7">
        <f t="shared" si="385"/>
        <v>0</v>
      </c>
      <c r="FS224" s="7">
        <f>'Initial absorption'!$M224*FR224*$I224</f>
        <v>0</v>
      </c>
      <c r="FT224" s="7"/>
      <c r="FU224" s="7">
        <f t="shared" si="386"/>
        <v>0</v>
      </c>
      <c r="FV224" s="7">
        <f t="shared" si="308"/>
        <v>0</v>
      </c>
      <c r="FW224" s="7">
        <f t="shared" si="346"/>
        <v>0</v>
      </c>
      <c r="FX224" s="7"/>
      <c r="FY224" s="7">
        <f>(1 - 'Initial absorption'!$M224)*FR224</f>
        <v>0</v>
      </c>
      <c r="FZ224" s="7">
        <f t="shared" si="387"/>
        <v>0</v>
      </c>
    </row>
    <row r="225" spans="3:182" x14ac:dyDescent="0.25">
      <c r="C225">
        <v>1395</v>
      </c>
      <c r="D225">
        <f>'Input spectra'!B225</f>
        <v>0</v>
      </c>
      <c r="E225">
        <f>'Initial absorption'!I225</f>
        <v>0</v>
      </c>
      <c r="F225">
        <f>'Input spectra'!C225</f>
        <v>0</v>
      </c>
      <c r="G225">
        <f t="shared" si="309"/>
        <v>0</v>
      </c>
      <c r="H225">
        <f>'Input spectra'!D225</f>
        <v>0</v>
      </c>
      <c r="I225">
        <f>'Initial absorption'!O225</f>
        <v>0</v>
      </c>
      <c r="J225">
        <f>'Input spectra'!E225</f>
        <v>0</v>
      </c>
      <c r="K225">
        <f t="shared" si="310"/>
        <v>0</v>
      </c>
      <c r="M225">
        <f>'Reaching edge prob after ems 1'!$EZ226</f>
        <v>0.89086004542338293</v>
      </c>
      <c r="N225">
        <f>'Reaching edge prob after ems 2'!$EZ226</f>
        <v>0.89086004542338293</v>
      </c>
      <c r="O225">
        <f>1-EXP(-'Reaching edge prob after ems 1'!FC226*_k_in_ec_correction*($D225*_c1+'Input spectra'!S225))</f>
        <v>1.1042816486167117E-2</v>
      </c>
      <c r="P225">
        <f>1-EXP(-(_t-'Reaching edge prob after ems 1'!FC226)*_k_in_ec_correction*($D225*_c1+'Input spectra'!S225))</f>
        <v>1.115451472076967E-2</v>
      </c>
      <c r="Q225">
        <f>1-EXP(-'Reaching edge prob after ems 2'!FC226*_k_in_ec_correction*($H225*_c2+'Input spectra'!S225))</f>
        <v>1.1042816486167117E-2</v>
      </c>
      <c r="R225">
        <f>1-EXP(-(_t-'Reaching edge prob after ems 2'!FC226)*_k_in_ec_correction*($H225*_c2+'Input spectra'!S225))</f>
        <v>1.115451472076967E-2</v>
      </c>
      <c r="V225" s="7">
        <f t="shared" si="311"/>
        <v>0</v>
      </c>
      <c r="W225" s="7">
        <f t="shared" si="312"/>
        <v>0</v>
      </c>
      <c r="X225" s="7">
        <f t="shared" si="313"/>
        <v>0</v>
      </c>
      <c r="Y225" s="7">
        <f t="shared" si="314"/>
        <v>0</v>
      </c>
      <c r="Z225" s="7"/>
      <c r="AA225" s="7">
        <f t="shared" si="315"/>
        <v>0</v>
      </c>
      <c r="AB225" s="7">
        <f t="shared" si="316"/>
        <v>0</v>
      </c>
      <c r="AC225" s="7">
        <f t="shared" si="317"/>
        <v>0</v>
      </c>
      <c r="AD225" s="7">
        <f t="shared" si="318"/>
        <v>0</v>
      </c>
      <c r="AF225" s="7">
        <f t="shared" si="319"/>
        <v>0</v>
      </c>
      <c r="AG225" s="7">
        <f t="shared" si="320"/>
        <v>0</v>
      </c>
      <c r="AH225" s="7">
        <f t="shared" si="321"/>
        <v>0</v>
      </c>
      <c r="AI225" s="7"/>
      <c r="AJ225" s="7">
        <f t="shared" si="322"/>
        <v>0</v>
      </c>
      <c r="AK225" s="7">
        <f>'Initial absorption'!$G225*AJ225*$E225</f>
        <v>0</v>
      </c>
      <c r="AL225" s="7">
        <f t="shared" si="323"/>
        <v>0</v>
      </c>
      <c r="AM225" s="7">
        <f>'Initial absorption'!$M225*AL225*$I225</f>
        <v>0</v>
      </c>
      <c r="AN225" s="7"/>
      <c r="AO225" s="7">
        <f t="shared" si="324"/>
        <v>0</v>
      </c>
      <c r="AP225" s="7">
        <f t="shared" si="325"/>
        <v>0</v>
      </c>
      <c r="AQ225" s="7">
        <f t="shared" si="326"/>
        <v>0</v>
      </c>
      <c r="AR225" s="7"/>
      <c r="AS225" s="7">
        <f>(1 - 'Initial absorption'!$M225)*AL225</f>
        <v>0</v>
      </c>
      <c r="AT225" s="7">
        <f t="shared" si="363"/>
        <v>0</v>
      </c>
      <c r="BD225" s="7">
        <f t="shared" si="331"/>
        <v>0</v>
      </c>
      <c r="BE225" s="7">
        <f t="shared" si="332"/>
        <v>0</v>
      </c>
      <c r="BF225" s="7">
        <f t="shared" si="327"/>
        <v>0</v>
      </c>
      <c r="BG225" s="7">
        <f t="shared" si="347"/>
        <v>0</v>
      </c>
      <c r="BH225" s="7"/>
      <c r="BI225" s="7">
        <f t="shared" si="388"/>
        <v>0</v>
      </c>
      <c r="BJ225" s="7">
        <f t="shared" si="348"/>
        <v>0</v>
      </c>
      <c r="BK225" s="7">
        <f t="shared" si="333"/>
        <v>0</v>
      </c>
      <c r="BL225" s="7">
        <f t="shared" si="349"/>
        <v>0</v>
      </c>
      <c r="BN225" s="7">
        <f t="shared" si="364"/>
        <v>0</v>
      </c>
      <c r="BO225" s="7">
        <f t="shared" si="365"/>
        <v>0</v>
      </c>
      <c r="BP225" s="7">
        <f t="shared" si="366"/>
        <v>0</v>
      </c>
      <c r="BQ225" s="7"/>
      <c r="BR225" s="7">
        <f t="shared" si="350"/>
        <v>0</v>
      </c>
      <c r="BS225" s="7">
        <f>'Initial absorption'!$G225*BR225*$E225</f>
        <v>0</v>
      </c>
      <c r="BT225" s="7">
        <f t="shared" si="367"/>
        <v>0</v>
      </c>
      <c r="BU225" s="7">
        <f>'Initial absorption'!$M225*BT225*$I225</f>
        <v>0</v>
      </c>
      <c r="BV225" s="7"/>
      <c r="BW225" s="7">
        <f t="shared" si="368"/>
        <v>0</v>
      </c>
      <c r="BX225" s="7">
        <f t="shared" ref="BX225:BX246" si="392">BJ225*$R225*$I225</f>
        <v>0</v>
      </c>
      <c r="BY225" s="7">
        <f t="shared" si="334"/>
        <v>0</v>
      </c>
      <c r="BZ225" s="7"/>
      <c r="CA225" s="7">
        <f>(1 - 'Initial absorption'!$M225)*BT225</f>
        <v>0</v>
      </c>
      <c r="CB225" s="7">
        <f t="shared" si="369"/>
        <v>0</v>
      </c>
      <c r="CL225" s="7">
        <f t="shared" si="335"/>
        <v>0</v>
      </c>
      <c r="CM225" s="7">
        <f t="shared" si="336"/>
        <v>0</v>
      </c>
      <c r="CN225" s="7">
        <f t="shared" si="328"/>
        <v>0</v>
      </c>
      <c r="CO225" s="7">
        <f t="shared" si="351"/>
        <v>0</v>
      </c>
      <c r="CP225" s="7"/>
      <c r="CQ225" s="7">
        <f t="shared" si="389"/>
        <v>0</v>
      </c>
      <c r="CR225" s="7">
        <f t="shared" si="352"/>
        <v>0</v>
      </c>
      <c r="CS225" s="7">
        <f t="shared" si="337"/>
        <v>0</v>
      </c>
      <c r="CT225" s="7">
        <f t="shared" si="353"/>
        <v>0</v>
      </c>
      <c r="CV225" s="7">
        <f t="shared" si="370"/>
        <v>0</v>
      </c>
      <c r="CW225" s="7">
        <f t="shared" si="371"/>
        <v>0</v>
      </c>
      <c r="CX225" s="7">
        <f t="shared" si="372"/>
        <v>0</v>
      </c>
      <c r="CY225" s="7"/>
      <c r="CZ225" s="7">
        <f t="shared" si="354"/>
        <v>0</v>
      </c>
      <c r="DA225" s="7">
        <f>'Initial absorption'!$G225*CZ225*$E225</f>
        <v>0</v>
      </c>
      <c r="DB225" s="7">
        <f t="shared" si="373"/>
        <v>0</v>
      </c>
      <c r="DC225" s="7">
        <f>'Initial absorption'!$M225*DB225*$I225</f>
        <v>0</v>
      </c>
      <c r="DD225" s="7"/>
      <c r="DE225" s="7">
        <f t="shared" si="374"/>
        <v>0</v>
      </c>
      <c r="DF225" s="7">
        <f t="shared" ref="DF225:DF246" si="393">CR225*$R225*$I225</f>
        <v>0</v>
      </c>
      <c r="DG225" s="7">
        <f t="shared" si="338"/>
        <v>0</v>
      </c>
      <c r="DH225" s="7"/>
      <c r="DI225" s="7">
        <f>(1 - 'Initial absorption'!$M225)*DB225</f>
        <v>0</v>
      </c>
      <c r="DJ225" s="7">
        <f t="shared" si="375"/>
        <v>0</v>
      </c>
      <c r="DT225" s="7">
        <f t="shared" si="339"/>
        <v>0</v>
      </c>
      <c r="DU225" s="7">
        <f t="shared" si="340"/>
        <v>0</v>
      </c>
      <c r="DV225" s="7">
        <f t="shared" si="329"/>
        <v>0</v>
      </c>
      <c r="DW225" s="7">
        <f t="shared" si="355"/>
        <v>0</v>
      </c>
      <c r="DX225" s="7"/>
      <c r="DY225" s="7">
        <f t="shared" si="390"/>
        <v>0</v>
      </c>
      <c r="DZ225" s="7">
        <f t="shared" si="356"/>
        <v>0</v>
      </c>
      <c r="EA225" s="7">
        <f t="shared" si="341"/>
        <v>0</v>
      </c>
      <c r="EB225" s="7">
        <f t="shared" si="357"/>
        <v>0</v>
      </c>
      <c r="ED225" s="7">
        <f t="shared" si="376"/>
        <v>0</v>
      </c>
      <c r="EE225" s="7">
        <f t="shared" si="377"/>
        <v>0</v>
      </c>
      <c r="EF225" s="7">
        <f t="shared" si="378"/>
        <v>0</v>
      </c>
      <c r="EG225" s="7"/>
      <c r="EH225" s="7">
        <f t="shared" si="358"/>
        <v>0</v>
      </c>
      <c r="EI225" s="7">
        <f>'Initial absorption'!$G225*EH225*$E225</f>
        <v>0</v>
      </c>
      <c r="EJ225" s="7">
        <f t="shared" si="379"/>
        <v>0</v>
      </c>
      <c r="EK225" s="7">
        <f>'Initial absorption'!$M225*EJ225*$I225</f>
        <v>0</v>
      </c>
      <c r="EL225" s="7"/>
      <c r="EM225" s="7">
        <f t="shared" si="380"/>
        <v>0</v>
      </c>
      <c r="EN225" s="7">
        <f t="shared" ref="EN225:EN246" si="394">DZ225*$R225*$I225</f>
        <v>0</v>
      </c>
      <c r="EO225" s="7">
        <f t="shared" si="342"/>
        <v>0</v>
      </c>
      <c r="EP225" s="7"/>
      <c r="EQ225" s="7">
        <f>(1 - 'Initial absorption'!$M225)*EJ225</f>
        <v>0</v>
      </c>
      <c r="ER225" s="7">
        <f t="shared" si="381"/>
        <v>0</v>
      </c>
      <c r="FB225" s="7">
        <f t="shared" si="343"/>
        <v>0</v>
      </c>
      <c r="FC225" s="7">
        <f t="shared" si="344"/>
        <v>0</v>
      </c>
      <c r="FD225" s="7">
        <f t="shared" si="330"/>
        <v>0</v>
      </c>
      <c r="FE225" s="7">
        <f t="shared" si="359"/>
        <v>0</v>
      </c>
      <c r="FF225" s="7"/>
      <c r="FG225" s="7">
        <f t="shared" si="391"/>
        <v>0</v>
      </c>
      <c r="FH225" s="7">
        <f t="shared" si="360"/>
        <v>0</v>
      </c>
      <c r="FI225" s="7">
        <f t="shared" si="345"/>
        <v>0</v>
      </c>
      <c r="FJ225" s="7">
        <f t="shared" si="361"/>
        <v>0</v>
      </c>
      <c r="FL225" s="7">
        <f t="shared" si="382"/>
        <v>0</v>
      </c>
      <c r="FM225" s="7">
        <f t="shared" si="383"/>
        <v>0</v>
      </c>
      <c r="FN225" s="7">
        <f t="shared" si="384"/>
        <v>0</v>
      </c>
      <c r="FO225" s="7"/>
      <c r="FP225" s="7">
        <f t="shared" si="362"/>
        <v>0</v>
      </c>
      <c r="FQ225" s="7">
        <f>'Initial absorption'!$G225*FP225*$E225</f>
        <v>0</v>
      </c>
      <c r="FR225" s="7">
        <f t="shared" si="385"/>
        <v>0</v>
      </c>
      <c r="FS225" s="7">
        <f>'Initial absorption'!$M225*FR225*$I225</f>
        <v>0</v>
      </c>
      <c r="FT225" s="7"/>
      <c r="FU225" s="7">
        <f t="shared" si="386"/>
        <v>0</v>
      </c>
      <c r="FV225" s="7">
        <f t="shared" ref="FV225:FV246" si="395">FH225*$R225*$I225</f>
        <v>0</v>
      </c>
      <c r="FW225" s="7">
        <f t="shared" si="346"/>
        <v>0</v>
      </c>
      <c r="FX225" s="7"/>
      <c r="FY225" s="7">
        <f>(1 - 'Initial absorption'!$M225)*FR225</f>
        <v>0</v>
      </c>
      <c r="FZ225" s="7">
        <f t="shared" si="387"/>
        <v>0</v>
      </c>
    </row>
    <row r="226" spans="3:182" x14ac:dyDescent="0.25">
      <c r="C226">
        <v>1400</v>
      </c>
      <c r="D226">
        <f>'Input spectra'!B226</f>
        <v>0</v>
      </c>
      <c r="E226">
        <f>'Initial absorption'!I226</f>
        <v>0</v>
      </c>
      <c r="F226">
        <f>'Input spectra'!C226</f>
        <v>0</v>
      </c>
      <c r="G226">
        <f t="shared" si="309"/>
        <v>0</v>
      </c>
      <c r="H226">
        <f>'Input spectra'!D226</f>
        <v>0</v>
      </c>
      <c r="I226">
        <f>'Initial absorption'!O226</f>
        <v>0</v>
      </c>
      <c r="J226">
        <f>'Input spectra'!E226</f>
        <v>0</v>
      </c>
      <c r="K226">
        <f t="shared" si="310"/>
        <v>0</v>
      </c>
      <c r="M226">
        <f>'Reaching edge prob after ems 1'!$EZ227</f>
        <v>0.89098952542316634</v>
      </c>
      <c r="N226">
        <f>'Reaching edge prob after ems 2'!$EZ227</f>
        <v>0.89098952542316634</v>
      </c>
      <c r="O226">
        <f>1-EXP(-'Reaching edge prob after ems 1'!FC227*_k_in_ec_correction*($D226*_c1+'Input spectra'!S226))</f>
        <v>1.1028642498737584E-2</v>
      </c>
      <c r="P226">
        <f>1-EXP(-(_t-'Reaching edge prob after ems 1'!FC227)*_k_in_ec_correction*($D226*_c1+'Input spectra'!S226))</f>
        <v>1.1140052731309358E-2</v>
      </c>
      <c r="Q226">
        <f>1-EXP(-'Reaching edge prob after ems 2'!FC227*_k_in_ec_correction*($H226*_c2+'Input spectra'!S226))</f>
        <v>1.1028642498737584E-2</v>
      </c>
      <c r="R226">
        <f>1-EXP(-(_t-'Reaching edge prob after ems 2'!FC227)*_k_in_ec_correction*($H226*_c2+'Input spectra'!S226))</f>
        <v>1.1140052731309358E-2</v>
      </c>
      <c r="V226" s="7">
        <f t="shared" si="311"/>
        <v>0</v>
      </c>
      <c r="W226" s="7">
        <f t="shared" si="312"/>
        <v>0</v>
      </c>
      <c r="X226" s="7">
        <f t="shared" si="313"/>
        <v>0</v>
      </c>
      <c r="Y226" s="7">
        <f t="shared" si="314"/>
        <v>0</v>
      </c>
      <c r="Z226" s="7"/>
      <c r="AA226" s="7">
        <f t="shared" si="315"/>
        <v>0</v>
      </c>
      <c r="AB226" s="7">
        <f t="shared" si="316"/>
        <v>0</v>
      </c>
      <c r="AC226" s="7">
        <f t="shared" si="317"/>
        <v>0</v>
      </c>
      <c r="AD226" s="7">
        <f t="shared" si="318"/>
        <v>0</v>
      </c>
      <c r="AF226" s="7">
        <f t="shared" si="319"/>
        <v>0</v>
      </c>
      <c r="AG226" s="7">
        <f t="shared" si="320"/>
        <v>0</v>
      </c>
      <c r="AH226" s="7">
        <f t="shared" si="321"/>
        <v>0</v>
      </c>
      <c r="AI226" s="7"/>
      <c r="AJ226" s="7">
        <f t="shared" si="322"/>
        <v>0</v>
      </c>
      <c r="AK226" s="7">
        <f>'Initial absorption'!$G226*AJ226*$E226</f>
        <v>0</v>
      </c>
      <c r="AL226" s="7">
        <f t="shared" si="323"/>
        <v>0</v>
      </c>
      <c r="AM226" s="7">
        <f>'Initial absorption'!$M226*AL226*$I226</f>
        <v>0</v>
      </c>
      <c r="AN226" s="7"/>
      <c r="AO226" s="7">
        <f t="shared" si="324"/>
        <v>0</v>
      </c>
      <c r="AP226" s="7">
        <f t="shared" si="325"/>
        <v>0</v>
      </c>
      <c r="AQ226" s="7">
        <f t="shared" si="326"/>
        <v>0</v>
      </c>
      <c r="AR226" s="7"/>
      <c r="AS226" s="7">
        <f>(1 - 'Initial absorption'!$M226)*AL226</f>
        <v>0</v>
      </c>
      <c r="AT226" s="7">
        <f t="shared" si="363"/>
        <v>0</v>
      </c>
      <c r="BD226" s="7">
        <f t="shared" si="331"/>
        <v>0</v>
      </c>
      <c r="BE226" s="7">
        <f t="shared" si="332"/>
        <v>0</v>
      </c>
      <c r="BF226" s="7">
        <f t="shared" si="327"/>
        <v>0</v>
      </c>
      <c r="BG226" s="7">
        <f t="shared" si="347"/>
        <v>0</v>
      </c>
      <c r="BH226" s="7"/>
      <c r="BI226" s="7">
        <f t="shared" si="388"/>
        <v>0</v>
      </c>
      <c r="BJ226" s="7">
        <f t="shared" si="348"/>
        <v>0</v>
      </c>
      <c r="BK226" s="7">
        <f t="shared" si="333"/>
        <v>0</v>
      </c>
      <c r="BL226" s="7">
        <f t="shared" si="349"/>
        <v>0</v>
      </c>
      <c r="BN226" s="7">
        <f t="shared" si="364"/>
        <v>0</v>
      </c>
      <c r="BO226" s="7">
        <f t="shared" si="365"/>
        <v>0</v>
      </c>
      <c r="BP226" s="7">
        <f t="shared" si="366"/>
        <v>0</v>
      </c>
      <c r="BQ226" s="7"/>
      <c r="BR226" s="7">
        <f t="shared" si="350"/>
        <v>0</v>
      </c>
      <c r="BS226" s="7">
        <f>'Initial absorption'!$G226*BR226*$E226</f>
        <v>0</v>
      </c>
      <c r="BT226" s="7">
        <f t="shared" si="367"/>
        <v>0</v>
      </c>
      <c r="BU226" s="7">
        <f>'Initial absorption'!$M226*BT226*$I226</f>
        <v>0</v>
      </c>
      <c r="BV226" s="7"/>
      <c r="BW226" s="7">
        <f t="shared" si="368"/>
        <v>0</v>
      </c>
      <c r="BX226" s="7">
        <f t="shared" si="392"/>
        <v>0</v>
      </c>
      <c r="BY226" s="7">
        <f t="shared" si="334"/>
        <v>0</v>
      </c>
      <c r="BZ226" s="7"/>
      <c r="CA226" s="7">
        <f>(1 - 'Initial absorption'!$M226)*BT226</f>
        <v>0</v>
      </c>
      <c r="CB226" s="7">
        <f t="shared" si="369"/>
        <v>0</v>
      </c>
      <c r="CL226" s="7">
        <f t="shared" si="335"/>
        <v>0</v>
      </c>
      <c r="CM226" s="7">
        <f t="shared" si="336"/>
        <v>0</v>
      </c>
      <c r="CN226" s="7">
        <f t="shared" si="328"/>
        <v>0</v>
      </c>
      <c r="CO226" s="7">
        <f t="shared" si="351"/>
        <v>0</v>
      </c>
      <c r="CP226" s="7"/>
      <c r="CQ226" s="7">
        <f t="shared" si="389"/>
        <v>0</v>
      </c>
      <c r="CR226" s="7">
        <f t="shared" si="352"/>
        <v>0</v>
      </c>
      <c r="CS226" s="7">
        <f t="shared" si="337"/>
        <v>0</v>
      </c>
      <c r="CT226" s="7">
        <f t="shared" si="353"/>
        <v>0</v>
      </c>
      <c r="CV226" s="7">
        <f t="shared" si="370"/>
        <v>0</v>
      </c>
      <c r="CW226" s="7">
        <f t="shared" si="371"/>
        <v>0</v>
      </c>
      <c r="CX226" s="7">
        <f t="shared" si="372"/>
        <v>0</v>
      </c>
      <c r="CY226" s="7"/>
      <c r="CZ226" s="7">
        <f t="shared" si="354"/>
        <v>0</v>
      </c>
      <c r="DA226" s="7">
        <f>'Initial absorption'!$G226*CZ226*$E226</f>
        <v>0</v>
      </c>
      <c r="DB226" s="7">
        <f t="shared" si="373"/>
        <v>0</v>
      </c>
      <c r="DC226" s="7">
        <f>'Initial absorption'!$M226*DB226*$I226</f>
        <v>0</v>
      </c>
      <c r="DD226" s="7"/>
      <c r="DE226" s="7">
        <f t="shared" si="374"/>
        <v>0</v>
      </c>
      <c r="DF226" s="7">
        <f t="shared" si="393"/>
        <v>0</v>
      </c>
      <c r="DG226" s="7">
        <f t="shared" si="338"/>
        <v>0</v>
      </c>
      <c r="DH226" s="7"/>
      <c r="DI226" s="7">
        <f>(1 - 'Initial absorption'!$M226)*DB226</f>
        <v>0</v>
      </c>
      <c r="DJ226" s="7">
        <f t="shared" si="375"/>
        <v>0</v>
      </c>
      <c r="DT226" s="7">
        <f t="shared" si="339"/>
        <v>0</v>
      </c>
      <c r="DU226" s="7">
        <f t="shared" si="340"/>
        <v>0</v>
      </c>
      <c r="DV226" s="7">
        <f t="shared" si="329"/>
        <v>0</v>
      </c>
      <c r="DW226" s="7">
        <f t="shared" si="355"/>
        <v>0</v>
      </c>
      <c r="DX226" s="7"/>
      <c r="DY226" s="7">
        <f t="shared" si="390"/>
        <v>0</v>
      </c>
      <c r="DZ226" s="7">
        <f t="shared" si="356"/>
        <v>0</v>
      </c>
      <c r="EA226" s="7">
        <f t="shared" si="341"/>
        <v>0</v>
      </c>
      <c r="EB226" s="7">
        <f t="shared" si="357"/>
        <v>0</v>
      </c>
      <c r="ED226" s="7">
        <f t="shared" si="376"/>
        <v>0</v>
      </c>
      <c r="EE226" s="7">
        <f t="shared" si="377"/>
        <v>0</v>
      </c>
      <c r="EF226" s="7">
        <f t="shared" si="378"/>
        <v>0</v>
      </c>
      <c r="EG226" s="7"/>
      <c r="EH226" s="7">
        <f t="shared" si="358"/>
        <v>0</v>
      </c>
      <c r="EI226" s="7">
        <f>'Initial absorption'!$G226*EH226*$E226</f>
        <v>0</v>
      </c>
      <c r="EJ226" s="7">
        <f t="shared" si="379"/>
        <v>0</v>
      </c>
      <c r="EK226" s="7">
        <f>'Initial absorption'!$M226*EJ226*$I226</f>
        <v>0</v>
      </c>
      <c r="EL226" s="7"/>
      <c r="EM226" s="7">
        <f t="shared" si="380"/>
        <v>0</v>
      </c>
      <c r="EN226" s="7">
        <f t="shared" si="394"/>
        <v>0</v>
      </c>
      <c r="EO226" s="7">
        <f t="shared" si="342"/>
        <v>0</v>
      </c>
      <c r="EP226" s="7"/>
      <c r="EQ226" s="7">
        <f>(1 - 'Initial absorption'!$M226)*EJ226</f>
        <v>0</v>
      </c>
      <c r="ER226" s="7">
        <f t="shared" si="381"/>
        <v>0</v>
      </c>
      <c r="FB226" s="7">
        <f t="shared" si="343"/>
        <v>0</v>
      </c>
      <c r="FC226" s="7">
        <f t="shared" si="344"/>
        <v>0</v>
      </c>
      <c r="FD226" s="7">
        <f t="shared" si="330"/>
        <v>0</v>
      </c>
      <c r="FE226" s="7">
        <f t="shared" si="359"/>
        <v>0</v>
      </c>
      <c r="FF226" s="7"/>
      <c r="FG226" s="7">
        <f t="shared" si="391"/>
        <v>0</v>
      </c>
      <c r="FH226" s="7">
        <f t="shared" si="360"/>
        <v>0</v>
      </c>
      <c r="FI226" s="7">
        <f t="shared" si="345"/>
        <v>0</v>
      </c>
      <c r="FJ226" s="7">
        <f t="shared" si="361"/>
        <v>0</v>
      </c>
      <c r="FL226" s="7">
        <f t="shared" si="382"/>
        <v>0</v>
      </c>
      <c r="FM226" s="7">
        <f t="shared" si="383"/>
        <v>0</v>
      </c>
      <c r="FN226" s="7">
        <f t="shared" si="384"/>
        <v>0</v>
      </c>
      <c r="FO226" s="7"/>
      <c r="FP226" s="7">
        <f t="shared" si="362"/>
        <v>0</v>
      </c>
      <c r="FQ226" s="7">
        <f>'Initial absorption'!$G226*FP226*$E226</f>
        <v>0</v>
      </c>
      <c r="FR226" s="7">
        <f t="shared" si="385"/>
        <v>0</v>
      </c>
      <c r="FS226" s="7">
        <f>'Initial absorption'!$M226*FR226*$I226</f>
        <v>0</v>
      </c>
      <c r="FT226" s="7"/>
      <c r="FU226" s="7">
        <f t="shared" si="386"/>
        <v>0</v>
      </c>
      <c r="FV226" s="7">
        <f t="shared" si="395"/>
        <v>0</v>
      </c>
      <c r="FW226" s="7">
        <f t="shared" si="346"/>
        <v>0</v>
      </c>
      <c r="FX226" s="7"/>
      <c r="FY226" s="7">
        <f>(1 - 'Initial absorption'!$M226)*FR226</f>
        <v>0</v>
      </c>
      <c r="FZ226" s="7">
        <f t="shared" si="387"/>
        <v>0</v>
      </c>
    </row>
    <row r="227" spans="3:182" x14ac:dyDescent="0.25">
      <c r="C227">
        <v>1405</v>
      </c>
      <c r="D227">
        <f>'Input spectra'!B227</f>
        <v>0</v>
      </c>
      <c r="E227">
        <f>'Initial absorption'!I227</f>
        <v>0</v>
      </c>
      <c r="F227">
        <f>'Input spectra'!C227</f>
        <v>0</v>
      </c>
      <c r="G227">
        <f t="shared" si="309"/>
        <v>0</v>
      </c>
      <c r="H227">
        <f>'Input spectra'!D227</f>
        <v>0</v>
      </c>
      <c r="I227">
        <f>'Initial absorption'!O227</f>
        <v>0</v>
      </c>
      <c r="J227">
        <f>'Input spectra'!E227</f>
        <v>0</v>
      </c>
      <c r="K227">
        <f t="shared" si="310"/>
        <v>0</v>
      </c>
      <c r="M227">
        <f>'Reaching edge prob after ems 1'!$EZ228</f>
        <v>0.89111903463080444</v>
      </c>
      <c r="N227">
        <f>'Reaching edge prob after ems 2'!$EZ228</f>
        <v>0.89111903463080444</v>
      </c>
      <c r="O227">
        <f>1-EXP(-'Reaching edge prob after ems 1'!FC228*_k_in_ec_correction*($D227*_c1+'Input spectra'!S227))</f>
        <v>1.1014468120181364E-2</v>
      </c>
      <c r="P227">
        <f>1-EXP(-(_t-'Reaching edge prob after ems 1'!FC228)*_k_in_ec_correction*($D227*_c1+'Input spectra'!S227))</f>
        <v>1.1125590718300993E-2</v>
      </c>
      <c r="Q227">
        <f>1-EXP(-'Reaching edge prob after ems 2'!FC228*_k_in_ec_correction*($H227*_c2+'Input spectra'!S227))</f>
        <v>1.1014468120181364E-2</v>
      </c>
      <c r="R227">
        <f>1-EXP(-(_t-'Reaching edge prob after ems 2'!FC228)*_k_in_ec_correction*($H227*_c2+'Input spectra'!S227))</f>
        <v>1.1125590718300993E-2</v>
      </c>
      <c r="V227" s="7">
        <f t="shared" si="311"/>
        <v>0</v>
      </c>
      <c r="W227" s="7">
        <f t="shared" si="312"/>
        <v>0</v>
      </c>
      <c r="X227" s="7">
        <f t="shared" si="313"/>
        <v>0</v>
      </c>
      <c r="Y227" s="7">
        <f t="shared" si="314"/>
        <v>0</v>
      </c>
      <c r="Z227" s="7"/>
      <c r="AA227" s="7">
        <f t="shared" si="315"/>
        <v>0</v>
      </c>
      <c r="AB227" s="7">
        <f t="shared" si="316"/>
        <v>0</v>
      </c>
      <c r="AC227" s="7">
        <f t="shared" si="317"/>
        <v>0</v>
      </c>
      <c r="AD227" s="7">
        <f t="shared" si="318"/>
        <v>0</v>
      </c>
      <c r="AF227" s="7">
        <f t="shared" si="319"/>
        <v>0</v>
      </c>
      <c r="AG227" s="7">
        <f t="shared" si="320"/>
        <v>0</v>
      </c>
      <c r="AH227" s="7">
        <f t="shared" si="321"/>
        <v>0</v>
      </c>
      <c r="AI227" s="7"/>
      <c r="AJ227" s="7">
        <f t="shared" si="322"/>
        <v>0</v>
      </c>
      <c r="AK227" s="7">
        <f>'Initial absorption'!$G227*AJ227*$E227</f>
        <v>0</v>
      </c>
      <c r="AL227" s="7">
        <f t="shared" si="323"/>
        <v>0</v>
      </c>
      <c r="AM227" s="7">
        <f>'Initial absorption'!$M227*AL227*$I227</f>
        <v>0</v>
      </c>
      <c r="AN227" s="7"/>
      <c r="AO227" s="7">
        <f t="shared" si="324"/>
        <v>0</v>
      </c>
      <c r="AP227" s="7">
        <f t="shared" si="325"/>
        <v>0</v>
      </c>
      <c r="AQ227" s="7">
        <f t="shared" si="326"/>
        <v>0</v>
      </c>
      <c r="AR227" s="7"/>
      <c r="AS227" s="7">
        <f>(1 - 'Initial absorption'!$M227)*AL227</f>
        <v>0</v>
      </c>
      <c r="AT227" s="7">
        <f t="shared" si="363"/>
        <v>0</v>
      </c>
      <c r="BD227" s="7">
        <f t="shared" si="331"/>
        <v>0</v>
      </c>
      <c r="BE227" s="7">
        <f t="shared" si="332"/>
        <v>0</v>
      </c>
      <c r="BF227" s="7">
        <f t="shared" si="327"/>
        <v>0</v>
      </c>
      <c r="BG227" s="7">
        <f t="shared" si="347"/>
        <v>0</v>
      </c>
      <c r="BH227" s="7"/>
      <c r="BI227" s="7">
        <f t="shared" si="388"/>
        <v>0</v>
      </c>
      <c r="BJ227" s="7">
        <f t="shared" si="348"/>
        <v>0</v>
      </c>
      <c r="BK227" s="7">
        <f t="shared" si="333"/>
        <v>0</v>
      </c>
      <c r="BL227" s="7">
        <f t="shared" si="349"/>
        <v>0</v>
      </c>
      <c r="BN227" s="7">
        <f t="shared" si="364"/>
        <v>0</v>
      </c>
      <c r="BO227" s="7">
        <f t="shared" si="365"/>
        <v>0</v>
      </c>
      <c r="BP227" s="7">
        <f t="shared" si="366"/>
        <v>0</v>
      </c>
      <c r="BQ227" s="7"/>
      <c r="BR227" s="7">
        <f t="shared" si="350"/>
        <v>0</v>
      </c>
      <c r="BS227" s="7">
        <f>'Initial absorption'!$G227*BR227*$E227</f>
        <v>0</v>
      </c>
      <c r="BT227" s="7">
        <f t="shared" si="367"/>
        <v>0</v>
      </c>
      <c r="BU227" s="7">
        <f>'Initial absorption'!$M227*BT227*$I227</f>
        <v>0</v>
      </c>
      <c r="BV227" s="7"/>
      <c r="BW227" s="7">
        <f t="shared" si="368"/>
        <v>0</v>
      </c>
      <c r="BX227" s="7">
        <f t="shared" si="392"/>
        <v>0</v>
      </c>
      <c r="BY227" s="7">
        <f t="shared" si="334"/>
        <v>0</v>
      </c>
      <c r="BZ227" s="7"/>
      <c r="CA227" s="7">
        <f>(1 - 'Initial absorption'!$M227)*BT227</f>
        <v>0</v>
      </c>
      <c r="CB227" s="7">
        <f t="shared" si="369"/>
        <v>0</v>
      </c>
      <c r="CL227" s="7">
        <f t="shared" si="335"/>
        <v>0</v>
      </c>
      <c r="CM227" s="7">
        <f t="shared" si="336"/>
        <v>0</v>
      </c>
      <c r="CN227" s="7">
        <f t="shared" si="328"/>
        <v>0</v>
      </c>
      <c r="CO227" s="7">
        <f t="shared" si="351"/>
        <v>0</v>
      </c>
      <c r="CP227" s="7"/>
      <c r="CQ227" s="7">
        <f t="shared" si="389"/>
        <v>0</v>
      </c>
      <c r="CR227" s="7">
        <f t="shared" si="352"/>
        <v>0</v>
      </c>
      <c r="CS227" s="7">
        <f t="shared" si="337"/>
        <v>0</v>
      </c>
      <c r="CT227" s="7">
        <f t="shared" si="353"/>
        <v>0</v>
      </c>
      <c r="CV227" s="7">
        <f t="shared" si="370"/>
        <v>0</v>
      </c>
      <c r="CW227" s="7">
        <f t="shared" si="371"/>
        <v>0</v>
      </c>
      <c r="CX227" s="7">
        <f t="shared" si="372"/>
        <v>0</v>
      </c>
      <c r="CY227" s="7"/>
      <c r="CZ227" s="7">
        <f t="shared" si="354"/>
        <v>0</v>
      </c>
      <c r="DA227" s="7">
        <f>'Initial absorption'!$G227*CZ227*$E227</f>
        <v>0</v>
      </c>
      <c r="DB227" s="7">
        <f t="shared" si="373"/>
        <v>0</v>
      </c>
      <c r="DC227" s="7">
        <f>'Initial absorption'!$M227*DB227*$I227</f>
        <v>0</v>
      </c>
      <c r="DD227" s="7"/>
      <c r="DE227" s="7">
        <f t="shared" si="374"/>
        <v>0</v>
      </c>
      <c r="DF227" s="7">
        <f t="shared" si="393"/>
        <v>0</v>
      </c>
      <c r="DG227" s="7">
        <f t="shared" si="338"/>
        <v>0</v>
      </c>
      <c r="DH227" s="7"/>
      <c r="DI227" s="7">
        <f>(1 - 'Initial absorption'!$M227)*DB227</f>
        <v>0</v>
      </c>
      <c r="DJ227" s="7">
        <f t="shared" si="375"/>
        <v>0</v>
      </c>
      <c r="DT227" s="7">
        <f t="shared" si="339"/>
        <v>0</v>
      </c>
      <c r="DU227" s="7">
        <f t="shared" si="340"/>
        <v>0</v>
      </c>
      <c r="DV227" s="7">
        <f t="shared" si="329"/>
        <v>0</v>
      </c>
      <c r="DW227" s="7">
        <f t="shared" si="355"/>
        <v>0</v>
      </c>
      <c r="DX227" s="7"/>
      <c r="DY227" s="7">
        <f t="shared" si="390"/>
        <v>0</v>
      </c>
      <c r="DZ227" s="7">
        <f t="shared" si="356"/>
        <v>0</v>
      </c>
      <c r="EA227" s="7">
        <f t="shared" si="341"/>
        <v>0</v>
      </c>
      <c r="EB227" s="7">
        <f t="shared" si="357"/>
        <v>0</v>
      </c>
      <c r="ED227" s="7">
        <f t="shared" si="376"/>
        <v>0</v>
      </c>
      <c r="EE227" s="7">
        <f t="shared" si="377"/>
        <v>0</v>
      </c>
      <c r="EF227" s="7">
        <f t="shared" si="378"/>
        <v>0</v>
      </c>
      <c r="EG227" s="7"/>
      <c r="EH227" s="7">
        <f t="shared" si="358"/>
        <v>0</v>
      </c>
      <c r="EI227" s="7">
        <f>'Initial absorption'!$G227*EH227*$E227</f>
        <v>0</v>
      </c>
      <c r="EJ227" s="7">
        <f t="shared" si="379"/>
        <v>0</v>
      </c>
      <c r="EK227" s="7">
        <f>'Initial absorption'!$M227*EJ227*$I227</f>
        <v>0</v>
      </c>
      <c r="EL227" s="7"/>
      <c r="EM227" s="7">
        <f t="shared" si="380"/>
        <v>0</v>
      </c>
      <c r="EN227" s="7">
        <f t="shared" si="394"/>
        <v>0</v>
      </c>
      <c r="EO227" s="7">
        <f t="shared" si="342"/>
        <v>0</v>
      </c>
      <c r="EP227" s="7"/>
      <c r="EQ227" s="7">
        <f>(1 - 'Initial absorption'!$M227)*EJ227</f>
        <v>0</v>
      </c>
      <c r="ER227" s="7">
        <f t="shared" si="381"/>
        <v>0</v>
      </c>
      <c r="FB227" s="7">
        <f t="shared" si="343"/>
        <v>0</v>
      </c>
      <c r="FC227" s="7">
        <f t="shared" si="344"/>
        <v>0</v>
      </c>
      <c r="FD227" s="7">
        <f t="shared" si="330"/>
        <v>0</v>
      </c>
      <c r="FE227" s="7">
        <f t="shared" si="359"/>
        <v>0</v>
      </c>
      <c r="FF227" s="7"/>
      <c r="FG227" s="7">
        <f t="shared" si="391"/>
        <v>0</v>
      </c>
      <c r="FH227" s="7">
        <f t="shared" si="360"/>
        <v>0</v>
      </c>
      <c r="FI227" s="7">
        <f t="shared" si="345"/>
        <v>0</v>
      </c>
      <c r="FJ227" s="7">
        <f t="shared" si="361"/>
        <v>0</v>
      </c>
      <c r="FL227" s="7">
        <f t="shared" si="382"/>
        <v>0</v>
      </c>
      <c r="FM227" s="7">
        <f t="shared" si="383"/>
        <v>0</v>
      </c>
      <c r="FN227" s="7">
        <f t="shared" si="384"/>
        <v>0</v>
      </c>
      <c r="FO227" s="7"/>
      <c r="FP227" s="7">
        <f t="shared" si="362"/>
        <v>0</v>
      </c>
      <c r="FQ227" s="7">
        <f>'Initial absorption'!$G227*FP227*$E227</f>
        <v>0</v>
      </c>
      <c r="FR227" s="7">
        <f t="shared" si="385"/>
        <v>0</v>
      </c>
      <c r="FS227" s="7">
        <f>'Initial absorption'!$M227*FR227*$I227</f>
        <v>0</v>
      </c>
      <c r="FT227" s="7"/>
      <c r="FU227" s="7">
        <f t="shared" si="386"/>
        <v>0</v>
      </c>
      <c r="FV227" s="7">
        <f t="shared" si="395"/>
        <v>0</v>
      </c>
      <c r="FW227" s="7">
        <f t="shared" si="346"/>
        <v>0</v>
      </c>
      <c r="FX227" s="7"/>
      <c r="FY227" s="7">
        <f>(1 - 'Initial absorption'!$M227)*FR227</f>
        <v>0</v>
      </c>
      <c r="FZ227" s="7">
        <f t="shared" si="387"/>
        <v>0</v>
      </c>
    </row>
    <row r="228" spans="3:182" x14ac:dyDescent="0.25">
      <c r="C228">
        <v>1410</v>
      </c>
      <c r="D228">
        <f>'Input spectra'!B228</f>
        <v>0</v>
      </c>
      <c r="E228">
        <f>'Initial absorption'!I228</f>
        <v>0</v>
      </c>
      <c r="F228">
        <f>'Input spectra'!C228</f>
        <v>0</v>
      </c>
      <c r="G228">
        <f t="shared" si="309"/>
        <v>0</v>
      </c>
      <c r="H228">
        <f>'Input spectra'!D228</f>
        <v>0</v>
      </c>
      <c r="I228">
        <f>'Initial absorption'!O228</f>
        <v>0</v>
      </c>
      <c r="J228">
        <f>'Input spectra'!E228</f>
        <v>0</v>
      </c>
      <c r="K228">
        <f t="shared" si="310"/>
        <v>0</v>
      </c>
      <c r="M228">
        <f>'Reaching edge prob after ems 1'!$EZ229</f>
        <v>0.89124857305449889</v>
      </c>
      <c r="N228">
        <f>'Reaching edge prob after ems 2'!$EZ229</f>
        <v>0.89124857305449889</v>
      </c>
      <c r="O228">
        <f>1-EXP(-'Reaching edge prob after ems 1'!FC229*_k_in_ec_correction*($D228*_c1+'Input spectra'!S228))</f>
        <v>1.1000293350487911E-2</v>
      </c>
      <c r="P228">
        <f>1-EXP(-(_t-'Reaching edge prob after ems 1'!FC229)*_k_in_ec_correction*($D228*_c1+'Input spectra'!S228))</f>
        <v>1.1111128681749127E-2</v>
      </c>
      <c r="Q228">
        <f>1-EXP(-'Reaching edge prob after ems 2'!FC229*_k_in_ec_correction*($H228*_c2+'Input spectra'!S228))</f>
        <v>1.1000293350487911E-2</v>
      </c>
      <c r="R228">
        <f>1-EXP(-(_t-'Reaching edge prob after ems 2'!FC229)*_k_in_ec_correction*($H228*_c2+'Input spectra'!S228))</f>
        <v>1.1111128681749127E-2</v>
      </c>
      <c r="V228" s="7">
        <f t="shared" si="311"/>
        <v>0</v>
      </c>
      <c r="W228" s="7">
        <f t="shared" si="312"/>
        <v>0</v>
      </c>
      <c r="X228" s="7">
        <f t="shared" si="313"/>
        <v>0</v>
      </c>
      <c r="Y228" s="7">
        <f t="shared" si="314"/>
        <v>0</v>
      </c>
      <c r="Z228" s="7"/>
      <c r="AA228" s="7">
        <f t="shared" si="315"/>
        <v>0</v>
      </c>
      <c r="AB228" s="7">
        <f t="shared" si="316"/>
        <v>0</v>
      </c>
      <c r="AC228" s="7">
        <f t="shared" si="317"/>
        <v>0</v>
      </c>
      <c r="AD228" s="7">
        <f t="shared" si="318"/>
        <v>0</v>
      </c>
      <c r="AF228" s="7">
        <f t="shared" si="319"/>
        <v>0</v>
      </c>
      <c r="AG228" s="7">
        <f t="shared" si="320"/>
        <v>0</v>
      </c>
      <c r="AH228" s="7">
        <f t="shared" si="321"/>
        <v>0</v>
      </c>
      <c r="AI228" s="7"/>
      <c r="AJ228" s="7">
        <f t="shared" si="322"/>
        <v>0</v>
      </c>
      <c r="AK228" s="7">
        <f>'Initial absorption'!$G228*AJ228*$E228</f>
        <v>0</v>
      </c>
      <c r="AL228" s="7">
        <f t="shared" si="323"/>
        <v>0</v>
      </c>
      <c r="AM228" s="7">
        <f>'Initial absorption'!$M228*AL228*$I228</f>
        <v>0</v>
      </c>
      <c r="AN228" s="7"/>
      <c r="AO228" s="7">
        <f t="shared" si="324"/>
        <v>0</v>
      </c>
      <c r="AP228" s="7">
        <f t="shared" si="325"/>
        <v>0</v>
      </c>
      <c r="AQ228" s="7">
        <f t="shared" si="326"/>
        <v>0</v>
      </c>
      <c r="AR228" s="7"/>
      <c r="AS228" s="7">
        <f>(1 - 'Initial absorption'!$M228)*AL228</f>
        <v>0</v>
      </c>
      <c r="AT228" s="7">
        <f t="shared" si="363"/>
        <v>0</v>
      </c>
      <c r="BD228" s="7">
        <f t="shared" si="331"/>
        <v>0</v>
      </c>
      <c r="BE228" s="7">
        <f t="shared" si="332"/>
        <v>0</v>
      </c>
      <c r="BF228" s="7">
        <f t="shared" si="327"/>
        <v>0</v>
      </c>
      <c r="BG228" s="7">
        <f t="shared" si="347"/>
        <v>0</v>
      </c>
      <c r="BH228" s="7"/>
      <c r="BI228" s="7">
        <f t="shared" si="388"/>
        <v>0</v>
      </c>
      <c r="BJ228" s="7">
        <f t="shared" si="348"/>
        <v>0</v>
      </c>
      <c r="BK228" s="7">
        <f t="shared" si="333"/>
        <v>0</v>
      </c>
      <c r="BL228" s="7">
        <f t="shared" si="349"/>
        <v>0</v>
      </c>
      <c r="BN228" s="7">
        <f t="shared" si="364"/>
        <v>0</v>
      </c>
      <c r="BO228" s="7">
        <f t="shared" si="365"/>
        <v>0</v>
      </c>
      <c r="BP228" s="7">
        <f t="shared" si="366"/>
        <v>0</v>
      </c>
      <c r="BQ228" s="7"/>
      <c r="BR228" s="7">
        <f t="shared" si="350"/>
        <v>0</v>
      </c>
      <c r="BS228" s="7">
        <f>'Initial absorption'!$G228*BR228*$E228</f>
        <v>0</v>
      </c>
      <c r="BT228" s="7">
        <f t="shared" si="367"/>
        <v>0</v>
      </c>
      <c r="BU228" s="7">
        <f>'Initial absorption'!$M228*BT228*$I228</f>
        <v>0</v>
      </c>
      <c r="BV228" s="7"/>
      <c r="BW228" s="7">
        <f t="shared" si="368"/>
        <v>0</v>
      </c>
      <c r="BX228" s="7">
        <f t="shared" si="392"/>
        <v>0</v>
      </c>
      <c r="BY228" s="7">
        <f t="shared" si="334"/>
        <v>0</v>
      </c>
      <c r="BZ228" s="7"/>
      <c r="CA228" s="7">
        <f>(1 - 'Initial absorption'!$M228)*BT228</f>
        <v>0</v>
      </c>
      <c r="CB228" s="7">
        <f t="shared" si="369"/>
        <v>0</v>
      </c>
      <c r="CL228" s="7">
        <f t="shared" si="335"/>
        <v>0</v>
      </c>
      <c r="CM228" s="7">
        <f t="shared" si="336"/>
        <v>0</v>
      </c>
      <c r="CN228" s="7">
        <f t="shared" si="328"/>
        <v>0</v>
      </c>
      <c r="CO228" s="7">
        <f t="shared" si="351"/>
        <v>0</v>
      </c>
      <c r="CP228" s="7"/>
      <c r="CQ228" s="7">
        <f t="shared" si="389"/>
        <v>0</v>
      </c>
      <c r="CR228" s="7">
        <f t="shared" si="352"/>
        <v>0</v>
      </c>
      <c r="CS228" s="7">
        <f t="shared" si="337"/>
        <v>0</v>
      </c>
      <c r="CT228" s="7">
        <f t="shared" si="353"/>
        <v>0</v>
      </c>
      <c r="CV228" s="7">
        <f t="shared" si="370"/>
        <v>0</v>
      </c>
      <c r="CW228" s="7">
        <f t="shared" si="371"/>
        <v>0</v>
      </c>
      <c r="CX228" s="7">
        <f t="shared" si="372"/>
        <v>0</v>
      </c>
      <c r="CY228" s="7"/>
      <c r="CZ228" s="7">
        <f t="shared" si="354"/>
        <v>0</v>
      </c>
      <c r="DA228" s="7">
        <f>'Initial absorption'!$G228*CZ228*$E228</f>
        <v>0</v>
      </c>
      <c r="DB228" s="7">
        <f t="shared" si="373"/>
        <v>0</v>
      </c>
      <c r="DC228" s="7">
        <f>'Initial absorption'!$M228*DB228*$I228</f>
        <v>0</v>
      </c>
      <c r="DD228" s="7"/>
      <c r="DE228" s="7">
        <f t="shared" si="374"/>
        <v>0</v>
      </c>
      <c r="DF228" s="7">
        <f t="shared" si="393"/>
        <v>0</v>
      </c>
      <c r="DG228" s="7">
        <f t="shared" si="338"/>
        <v>0</v>
      </c>
      <c r="DH228" s="7"/>
      <c r="DI228" s="7">
        <f>(1 - 'Initial absorption'!$M228)*DB228</f>
        <v>0</v>
      </c>
      <c r="DJ228" s="7">
        <f t="shared" si="375"/>
        <v>0</v>
      </c>
      <c r="DT228" s="7">
        <f t="shared" si="339"/>
        <v>0</v>
      </c>
      <c r="DU228" s="7">
        <f t="shared" si="340"/>
        <v>0</v>
      </c>
      <c r="DV228" s="7">
        <f t="shared" si="329"/>
        <v>0</v>
      </c>
      <c r="DW228" s="7">
        <f t="shared" si="355"/>
        <v>0</v>
      </c>
      <c r="DX228" s="7"/>
      <c r="DY228" s="7">
        <f t="shared" si="390"/>
        <v>0</v>
      </c>
      <c r="DZ228" s="7">
        <f t="shared" si="356"/>
        <v>0</v>
      </c>
      <c r="EA228" s="7">
        <f t="shared" si="341"/>
        <v>0</v>
      </c>
      <c r="EB228" s="7">
        <f t="shared" si="357"/>
        <v>0</v>
      </c>
      <c r="ED228" s="7">
        <f t="shared" si="376"/>
        <v>0</v>
      </c>
      <c r="EE228" s="7">
        <f t="shared" si="377"/>
        <v>0</v>
      </c>
      <c r="EF228" s="7">
        <f t="shared" si="378"/>
        <v>0</v>
      </c>
      <c r="EG228" s="7"/>
      <c r="EH228" s="7">
        <f t="shared" si="358"/>
        <v>0</v>
      </c>
      <c r="EI228" s="7">
        <f>'Initial absorption'!$G228*EH228*$E228</f>
        <v>0</v>
      </c>
      <c r="EJ228" s="7">
        <f t="shared" si="379"/>
        <v>0</v>
      </c>
      <c r="EK228" s="7">
        <f>'Initial absorption'!$M228*EJ228*$I228</f>
        <v>0</v>
      </c>
      <c r="EL228" s="7"/>
      <c r="EM228" s="7">
        <f t="shared" si="380"/>
        <v>0</v>
      </c>
      <c r="EN228" s="7">
        <f t="shared" si="394"/>
        <v>0</v>
      </c>
      <c r="EO228" s="7">
        <f t="shared" si="342"/>
        <v>0</v>
      </c>
      <c r="EP228" s="7"/>
      <c r="EQ228" s="7">
        <f>(1 - 'Initial absorption'!$M228)*EJ228</f>
        <v>0</v>
      </c>
      <c r="ER228" s="7">
        <f t="shared" si="381"/>
        <v>0</v>
      </c>
      <c r="FB228" s="7">
        <f t="shared" si="343"/>
        <v>0</v>
      </c>
      <c r="FC228" s="7">
        <f t="shared" si="344"/>
        <v>0</v>
      </c>
      <c r="FD228" s="7">
        <f t="shared" si="330"/>
        <v>0</v>
      </c>
      <c r="FE228" s="7">
        <f t="shared" si="359"/>
        <v>0</v>
      </c>
      <c r="FF228" s="7"/>
      <c r="FG228" s="7">
        <f t="shared" si="391"/>
        <v>0</v>
      </c>
      <c r="FH228" s="7">
        <f t="shared" si="360"/>
        <v>0</v>
      </c>
      <c r="FI228" s="7">
        <f t="shared" si="345"/>
        <v>0</v>
      </c>
      <c r="FJ228" s="7">
        <f t="shared" si="361"/>
        <v>0</v>
      </c>
      <c r="FL228" s="7">
        <f t="shared" si="382"/>
        <v>0</v>
      </c>
      <c r="FM228" s="7">
        <f t="shared" si="383"/>
        <v>0</v>
      </c>
      <c r="FN228" s="7">
        <f t="shared" si="384"/>
        <v>0</v>
      </c>
      <c r="FO228" s="7"/>
      <c r="FP228" s="7">
        <f t="shared" si="362"/>
        <v>0</v>
      </c>
      <c r="FQ228" s="7">
        <f>'Initial absorption'!$G228*FP228*$E228</f>
        <v>0</v>
      </c>
      <c r="FR228" s="7">
        <f t="shared" si="385"/>
        <v>0</v>
      </c>
      <c r="FS228" s="7">
        <f>'Initial absorption'!$M228*FR228*$I228</f>
        <v>0</v>
      </c>
      <c r="FT228" s="7"/>
      <c r="FU228" s="7">
        <f t="shared" si="386"/>
        <v>0</v>
      </c>
      <c r="FV228" s="7">
        <f t="shared" si="395"/>
        <v>0</v>
      </c>
      <c r="FW228" s="7">
        <f t="shared" si="346"/>
        <v>0</v>
      </c>
      <c r="FX228" s="7"/>
      <c r="FY228" s="7">
        <f>(1 - 'Initial absorption'!$M228)*FR228</f>
        <v>0</v>
      </c>
      <c r="FZ228" s="7">
        <f t="shared" si="387"/>
        <v>0</v>
      </c>
    </row>
    <row r="229" spans="3:182" x14ac:dyDescent="0.25">
      <c r="C229">
        <v>1415</v>
      </c>
      <c r="D229">
        <f>'Input spectra'!B229</f>
        <v>0</v>
      </c>
      <c r="E229">
        <f>'Initial absorption'!I229</f>
        <v>0</v>
      </c>
      <c r="F229">
        <f>'Input spectra'!C229</f>
        <v>0</v>
      </c>
      <c r="G229">
        <f t="shared" si="309"/>
        <v>0</v>
      </c>
      <c r="H229">
        <f>'Input spectra'!D229</f>
        <v>0</v>
      </c>
      <c r="I229">
        <f>'Initial absorption'!O229</f>
        <v>0</v>
      </c>
      <c r="J229">
        <f>'Input spectra'!E229</f>
        <v>0</v>
      </c>
      <c r="K229">
        <f t="shared" si="310"/>
        <v>0</v>
      </c>
      <c r="M229">
        <f>'Reaching edge prob after ems 1'!$EZ230</f>
        <v>0.89137814070245702</v>
      </c>
      <c r="N229">
        <f>'Reaching edge prob after ems 2'!$EZ230</f>
        <v>0.89137814070245702</v>
      </c>
      <c r="O229">
        <f>1-EXP(-'Reaching edge prob after ems 1'!FC230*_k_in_ec_correction*($D229*_c1+'Input spectra'!S229))</f>
        <v>1.0986118189645677E-2</v>
      </c>
      <c r="P229">
        <f>1-EXP(-(_t-'Reaching edge prob after ems 1'!FC230)*_k_in_ec_correction*($D229*_c1+'Input spectra'!S229))</f>
        <v>1.1096666621659756E-2</v>
      </c>
      <c r="Q229">
        <f>1-EXP(-'Reaching edge prob after ems 2'!FC230*_k_in_ec_correction*($H229*_c2+'Input spectra'!S229))</f>
        <v>1.0986118189645677E-2</v>
      </c>
      <c r="R229">
        <f>1-EXP(-(_t-'Reaching edge prob after ems 2'!FC230)*_k_in_ec_correction*($H229*_c2+'Input spectra'!S229))</f>
        <v>1.1096666621659756E-2</v>
      </c>
      <c r="V229" s="7">
        <f t="shared" si="311"/>
        <v>0</v>
      </c>
      <c r="W229" s="7">
        <f t="shared" si="312"/>
        <v>0</v>
      </c>
      <c r="X229" s="7">
        <f t="shared" si="313"/>
        <v>0</v>
      </c>
      <c r="Y229" s="7">
        <f t="shared" si="314"/>
        <v>0</v>
      </c>
      <c r="Z229" s="7"/>
      <c r="AA229" s="7">
        <f t="shared" si="315"/>
        <v>0</v>
      </c>
      <c r="AB229" s="7">
        <f t="shared" si="316"/>
        <v>0</v>
      </c>
      <c r="AC229" s="7">
        <f t="shared" si="317"/>
        <v>0</v>
      </c>
      <c r="AD229" s="7">
        <f t="shared" si="318"/>
        <v>0</v>
      </c>
      <c r="AF229" s="7">
        <f t="shared" si="319"/>
        <v>0</v>
      </c>
      <c r="AG229" s="7">
        <f t="shared" si="320"/>
        <v>0</v>
      </c>
      <c r="AH229" s="7">
        <f t="shared" si="321"/>
        <v>0</v>
      </c>
      <c r="AI229" s="7"/>
      <c r="AJ229" s="7">
        <f t="shared" si="322"/>
        <v>0</v>
      </c>
      <c r="AK229" s="7">
        <f>'Initial absorption'!$G229*AJ229*$E229</f>
        <v>0</v>
      </c>
      <c r="AL229" s="7">
        <f t="shared" si="323"/>
        <v>0</v>
      </c>
      <c r="AM229" s="7">
        <f>'Initial absorption'!$M229*AL229*$I229</f>
        <v>0</v>
      </c>
      <c r="AN229" s="7"/>
      <c r="AO229" s="7">
        <f t="shared" si="324"/>
        <v>0</v>
      </c>
      <c r="AP229" s="7">
        <f t="shared" si="325"/>
        <v>0</v>
      </c>
      <c r="AQ229" s="7">
        <f t="shared" si="326"/>
        <v>0</v>
      </c>
      <c r="AR229" s="7"/>
      <c r="AS229" s="7">
        <f>(1 - 'Initial absorption'!$M229)*AL229</f>
        <v>0</v>
      </c>
      <c r="AT229" s="7">
        <f t="shared" si="363"/>
        <v>0</v>
      </c>
      <c r="BD229" s="7">
        <f t="shared" si="331"/>
        <v>0</v>
      </c>
      <c r="BE229" s="7">
        <f t="shared" si="332"/>
        <v>0</v>
      </c>
      <c r="BF229" s="7">
        <f t="shared" si="327"/>
        <v>0</v>
      </c>
      <c r="BG229" s="7">
        <f t="shared" si="347"/>
        <v>0</v>
      </c>
      <c r="BH229" s="7"/>
      <c r="BI229" s="7">
        <f t="shared" si="388"/>
        <v>0</v>
      </c>
      <c r="BJ229" s="7">
        <f t="shared" si="348"/>
        <v>0</v>
      </c>
      <c r="BK229" s="7">
        <f t="shared" si="333"/>
        <v>0</v>
      </c>
      <c r="BL229" s="7">
        <f t="shared" si="349"/>
        <v>0</v>
      </c>
      <c r="BN229" s="7">
        <f t="shared" si="364"/>
        <v>0</v>
      </c>
      <c r="BO229" s="7">
        <f t="shared" si="365"/>
        <v>0</v>
      </c>
      <c r="BP229" s="7">
        <f t="shared" si="366"/>
        <v>0</v>
      </c>
      <c r="BQ229" s="7"/>
      <c r="BR229" s="7">
        <f t="shared" si="350"/>
        <v>0</v>
      </c>
      <c r="BS229" s="7">
        <f>'Initial absorption'!$G229*BR229*$E229</f>
        <v>0</v>
      </c>
      <c r="BT229" s="7">
        <f t="shared" si="367"/>
        <v>0</v>
      </c>
      <c r="BU229" s="7">
        <f>'Initial absorption'!$M229*BT229*$I229</f>
        <v>0</v>
      </c>
      <c r="BV229" s="7"/>
      <c r="BW229" s="7">
        <f t="shared" si="368"/>
        <v>0</v>
      </c>
      <c r="BX229" s="7">
        <f t="shared" si="392"/>
        <v>0</v>
      </c>
      <c r="BY229" s="7">
        <f t="shared" si="334"/>
        <v>0</v>
      </c>
      <c r="BZ229" s="7"/>
      <c r="CA229" s="7">
        <f>(1 - 'Initial absorption'!$M229)*BT229</f>
        <v>0</v>
      </c>
      <c r="CB229" s="7">
        <f t="shared" si="369"/>
        <v>0</v>
      </c>
      <c r="CL229" s="7">
        <f t="shared" si="335"/>
        <v>0</v>
      </c>
      <c r="CM229" s="7">
        <f t="shared" si="336"/>
        <v>0</v>
      </c>
      <c r="CN229" s="7">
        <f t="shared" si="328"/>
        <v>0</v>
      </c>
      <c r="CO229" s="7">
        <f t="shared" si="351"/>
        <v>0</v>
      </c>
      <c r="CP229" s="7"/>
      <c r="CQ229" s="7">
        <f t="shared" si="389"/>
        <v>0</v>
      </c>
      <c r="CR229" s="7">
        <f t="shared" si="352"/>
        <v>0</v>
      </c>
      <c r="CS229" s="7">
        <f t="shared" si="337"/>
        <v>0</v>
      </c>
      <c r="CT229" s="7">
        <f t="shared" si="353"/>
        <v>0</v>
      </c>
      <c r="CV229" s="7">
        <f t="shared" si="370"/>
        <v>0</v>
      </c>
      <c r="CW229" s="7">
        <f t="shared" si="371"/>
        <v>0</v>
      </c>
      <c r="CX229" s="7">
        <f t="shared" si="372"/>
        <v>0</v>
      </c>
      <c r="CY229" s="7"/>
      <c r="CZ229" s="7">
        <f t="shared" si="354"/>
        <v>0</v>
      </c>
      <c r="DA229" s="7">
        <f>'Initial absorption'!$G229*CZ229*$E229</f>
        <v>0</v>
      </c>
      <c r="DB229" s="7">
        <f t="shared" si="373"/>
        <v>0</v>
      </c>
      <c r="DC229" s="7">
        <f>'Initial absorption'!$M229*DB229*$I229</f>
        <v>0</v>
      </c>
      <c r="DD229" s="7"/>
      <c r="DE229" s="7">
        <f t="shared" si="374"/>
        <v>0</v>
      </c>
      <c r="DF229" s="7">
        <f t="shared" si="393"/>
        <v>0</v>
      </c>
      <c r="DG229" s="7">
        <f t="shared" si="338"/>
        <v>0</v>
      </c>
      <c r="DH229" s="7"/>
      <c r="DI229" s="7">
        <f>(1 - 'Initial absorption'!$M229)*DB229</f>
        <v>0</v>
      </c>
      <c r="DJ229" s="7">
        <f t="shared" si="375"/>
        <v>0</v>
      </c>
      <c r="DT229" s="7">
        <f t="shared" si="339"/>
        <v>0</v>
      </c>
      <c r="DU229" s="7">
        <f t="shared" si="340"/>
        <v>0</v>
      </c>
      <c r="DV229" s="7">
        <f t="shared" si="329"/>
        <v>0</v>
      </c>
      <c r="DW229" s="7">
        <f t="shared" si="355"/>
        <v>0</v>
      </c>
      <c r="DX229" s="7"/>
      <c r="DY229" s="7">
        <f t="shared" si="390"/>
        <v>0</v>
      </c>
      <c r="DZ229" s="7">
        <f t="shared" si="356"/>
        <v>0</v>
      </c>
      <c r="EA229" s="7">
        <f t="shared" si="341"/>
        <v>0</v>
      </c>
      <c r="EB229" s="7">
        <f t="shared" si="357"/>
        <v>0</v>
      </c>
      <c r="ED229" s="7">
        <f t="shared" si="376"/>
        <v>0</v>
      </c>
      <c r="EE229" s="7">
        <f t="shared" si="377"/>
        <v>0</v>
      </c>
      <c r="EF229" s="7">
        <f t="shared" si="378"/>
        <v>0</v>
      </c>
      <c r="EG229" s="7"/>
      <c r="EH229" s="7">
        <f t="shared" si="358"/>
        <v>0</v>
      </c>
      <c r="EI229" s="7">
        <f>'Initial absorption'!$G229*EH229*$E229</f>
        <v>0</v>
      </c>
      <c r="EJ229" s="7">
        <f t="shared" si="379"/>
        <v>0</v>
      </c>
      <c r="EK229" s="7">
        <f>'Initial absorption'!$M229*EJ229*$I229</f>
        <v>0</v>
      </c>
      <c r="EL229" s="7"/>
      <c r="EM229" s="7">
        <f t="shared" si="380"/>
        <v>0</v>
      </c>
      <c r="EN229" s="7">
        <f t="shared" si="394"/>
        <v>0</v>
      </c>
      <c r="EO229" s="7">
        <f t="shared" si="342"/>
        <v>0</v>
      </c>
      <c r="EP229" s="7"/>
      <c r="EQ229" s="7">
        <f>(1 - 'Initial absorption'!$M229)*EJ229</f>
        <v>0</v>
      </c>
      <c r="ER229" s="7">
        <f t="shared" si="381"/>
        <v>0</v>
      </c>
      <c r="FB229" s="7">
        <f t="shared" si="343"/>
        <v>0</v>
      </c>
      <c r="FC229" s="7">
        <f t="shared" si="344"/>
        <v>0</v>
      </c>
      <c r="FD229" s="7">
        <f t="shared" si="330"/>
        <v>0</v>
      </c>
      <c r="FE229" s="7">
        <f t="shared" si="359"/>
        <v>0</v>
      </c>
      <c r="FF229" s="7"/>
      <c r="FG229" s="7">
        <f t="shared" si="391"/>
        <v>0</v>
      </c>
      <c r="FH229" s="7">
        <f t="shared" si="360"/>
        <v>0</v>
      </c>
      <c r="FI229" s="7">
        <f t="shared" si="345"/>
        <v>0</v>
      </c>
      <c r="FJ229" s="7">
        <f t="shared" si="361"/>
        <v>0</v>
      </c>
      <c r="FL229" s="7">
        <f t="shared" si="382"/>
        <v>0</v>
      </c>
      <c r="FM229" s="7">
        <f t="shared" si="383"/>
        <v>0</v>
      </c>
      <c r="FN229" s="7">
        <f t="shared" si="384"/>
        <v>0</v>
      </c>
      <c r="FO229" s="7"/>
      <c r="FP229" s="7">
        <f t="shared" si="362"/>
        <v>0</v>
      </c>
      <c r="FQ229" s="7">
        <f>'Initial absorption'!$G229*FP229*$E229</f>
        <v>0</v>
      </c>
      <c r="FR229" s="7">
        <f t="shared" si="385"/>
        <v>0</v>
      </c>
      <c r="FS229" s="7">
        <f>'Initial absorption'!$M229*FR229*$I229</f>
        <v>0</v>
      </c>
      <c r="FT229" s="7"/>
      <c r="FU229" s="7">
        <f t="shared" si="386"/>
        <v>0</v>
      </c>
      <c r="FV229" s="7">
        <f t="shared" si="395"/>
        <v>0</v>
      </c>
      <c r="FW229" s="7">
        <f t="shared" si="346"/>
        <v>0</v>
      </c>
      <c r="FX229" s="7"/>
      <c r="FY229" s="7">
        <f>(1 - 'Initial absorption'!$M229)*FR229</f>
        <v>0</v>
      </c>
      <c r="FZ229" s="7">
        <f t="shared" si="387"/>
        <v>0</v>
      </c>
    </row>
    <row r="230" spans="3:182" x14ac:dyDescent="0.25">
      <c r="C230">
        <v>1420</v>
      </c>
      <c r="D230">
        <f>'Input spectra'!B230</f>
        <v>0</v>
      </c>
      <c r="E230">
        <f>'Initial absorption'!I230</f>
        <v>0</v>
      </c>
      <c r="F230">
        <f>'Input spectra'!C230</f>
        <v>0</v>
      </c>
      <c r="G230">
        <f t="shared" si="309"/>
        <v>0</v>
      </c>
      <c r="H230">
        <f>'Input spectra'!D230</f>
        <v>0</v>
      </c>
      <c r="I230">
        <f>'Initial absorption'!O230</f>
        <v>0</v>
      </c>
      <c r="J230">
        <f>'Input spectra'!E230</f>
        <v>0</v>
      </c>
      <c r="K230">
        <f t="shared" si="310"/>
        <v>0</v>
      </c>
      <c r="M230">
        <f>'Reaching edge prob after ems 1'!$EZ231</f>
        <v>0.8915077375828887</v>
      </c>
      <c r="N230">
        <f>'Reaching edge prob after ems 2'!$EZ231</f>
        <v>0.8915077375828887</v>
      </c>
      <c r="O230">
        <f>1-EXP(-'Reaching edge prob after ems 1'!FC231*_k_in_ec_correction*($D230*_c1+'Input spectra'!S230))</f>
        <v>1.0971942637644116E-2</v>
      </c>
      <c r="P230">
        <f>1-EXP(-(_t-'Reaching edge prob after ems 1'!FC231)*_k_in_ec_correction*($D230*_c1+'Input spectra'!S230))</f>
        <v>1.1082204538037432E-2</v>
      </c>
      <c r="Q230">
        <f>1-EXP(-'Reaching edge prob after ems 2'!FC231*_k_in_ec_correction*($H230*_c2+'Input spectra'!S230))</f>
        <v>1.0971942637644116E-2</v>
      </c>
      <c r="R230">
        <f>1-EXP(-(_t-'Reaching edge prob after ems 2'!FC231)*_k_in_ec_correction*($H230*_c2+'Input spectra'!S230))</f>
        <v>1.1082204538037432E-2</v>
      </c>
      <c r="V230" s="7">
        <f t="shared" si="311"/>
        <v>0</v>
      </c>
      <c r="W230" s="7">
        <f t="shared" si="312"/>
        <v>0</v>
      </c>
      <c r="X230" s="7">
        <f t="shared" si="313"/>
        <v>0</v>
      </c>
      <c r="Y230" s="7">
        <f t="shared" si="314"/>
        <v>0</v>
      </c>
      <c r="Z230" s="7"/>
      <c r="AA230" s="7">
        <f t="shared" si="315"/>
        <v>0</v>
      </c>
      <c r="AB230" s="7">
        <f t="shared" si="316"/>
        <v>0</v>
      </c>
      <c r="AC230" s="7">
        <f t="shared" si="317"/>
        <v>0</v>
      </c>
      <c r="AD230" s="7">
        <f t="shared" si="318"/>
        <v>0</v>
      </c>
      <c r="AF230" s="7">
        <f t="shared" si="319"/>
        <v>0</v>
      </c>
      <c r="AG230" s="7">
        <f t="shared" si="320"/>
        <v>0</v>
      </c>
      <c r="AH230" s="7">
        <f t="shared" si="321"/>
        <v>0</v>
      </c>
      <c r="AI230" s="7"/>
      <c r="AJ230" s="7">
        <f t="shared" si="322"/>
        <v>0</v>
      </c>
      <c r="AK230" s="7">
        <f>'Initial absorption'!$G230*AJ230*$E230</f>
        <v>0</v>
      </c>
      <c r="AL230" s="7">
        <f t="shared" si="323"/>
        <v>0</v>
      </c>
      <c r="AM230" s="7">
        <f>'Initial absorption'!$M230*AL230*$I230</f>
        <v>0</v>
      </c>
      <c r="AN230" s="7"/>
      <c r="AO230" s="7">
        <f t="shared" si="324"/>
        <v>0</v>
      </c>
      <c r="AP230" s="7">
        <f t="shared" si="325"/>
        <v>0</v>
      </c>
      <c r="AQ230" s="7">
        <f t="shared" si="326"/>
        <v>0</v>
      </c>
      <c r="AR230" s="7"/>
      <c r="AS230" s="7">
        <f>(1 - 'Initial absorption'!$M230)*AL230</f>
        <v>0</v>
      </c>
      <c r="AT230" s="7">
        <f t="shared" si="363"/>
        <v>0</v>
      </c>
      <c r="BD230" s="7">
        <f t="shared" si="331"/>
        <v>0</v>
      </c>
      <c r="BE230" s="7">
        <f t="shared" si="332"/>
        <v>0</v>
      </c>
      <c r="BF230" s="7">
        <f t="shared" si="327"/>
        <v>0</v>
      </c>
      <c r="BG230" s="7">
        <f t="shared" si="347"/>
        <v>0</v>
      </c>
      <c r="BH230" s="7"/>
      <c r="BI230" s="7">
        <f t="shared" si="388"/>
        <v>0</v>
      </c>
      <c r="BJ230" s="7">
        <f t="shared" si="348"/>
        <v>0</v>
      </c>
      <c r="BK230" s="7">
        <f t="shared" si="333"/>
        <v>0</v>
      </c>
      <c r="BL230" s="7">
        <f t="shared" si="349"/>
        <v>0</v>
      </c>
      <c r="BN230" s="7">
        <f t="shared" si="364"/>
        <v>0</v>
      </c>
      <c r="BO230" s="7">
        <f t="shared" si="365"/>
        <v>0</v>
      </c>
      <c r="BP230" s="7">
        <f t="shared" si="366"/>
        <v>0</v>
      </c>
      <c r="BQ230" s="7"/>
      <c r="BR230" s="7">
        <f t="shared" si="350"/>
        <v>0</v>
      </c>
      <c r="BS230" s="7">
        <f>'Initial absorption'!$G230*BR230*$E230</f>
        <v>0</v>
      </c>
      <c r="BT230" s="7">
        <f t="shared" si="367"/>
        <v>0</v>
      </c>
      <c r="BU230" s="7">
        <f>'Initial absorption'!$M230*BT230*$I230</f>
        <v>0</v>
      </c>
      <c r="BV230" s="7"/>
      <c r="BW230" s="7">
        <f t="shared" si="368"/>
        <v>0</v>
      </c>
      <c r="BX230" s="7">
        <f t="shared" si="392"/>
        <v>0</v>
      </c>
      <c r="BY230" s="7">
        <f t="shared" si="334"/>
        <v>0</v>
      </c>
      <c r="BZ230" s="7"/>
      <c r="CA230" s="7">
        <f>(1 - 'Initial absorption'!$M230)*BT230</f>
        <v>0</v>
      </c>
      <c r="CB230" s="7">
        <f t="shared" si="369"/>
        <v>0</v>
      </c>
      <c r="CL230" s="7">
        <f t="shared" si="335"/>
        <v>0</v>
      </c>
      <c r="CM230" s="7">
        <f t="shared" si="336"/>
        <v>0</v>
      </c>
      <c r="CN230" s="7">
        <f t="shared" si="328"/>
        <v>0</v>
      </c>
      <c r="CO230" s="7">
        <f t="shared" si="351"/>
        <v>0</v>
      </c>
      <c r="CP230" s="7"/>
      <c r="CQ230" s="7">
        <f t="shared" si="389"/>
        <v>0</v>
      </c>
      <c r="CR230" s="7">
        <f t="shared" si="352"/>
        <v>0</v>
      </c>
      <c r="CS230" s="7">
        <f t="shared" si="337"/>
        <v>0</v>
      </c>
      <c r="CT230" s="7">
        <f t="shared" si="353"/>
        <v>0</v>
      </c>
      <c r="CV230" s="7">
        <f t="shared" si="370"/>
        <v>0</v>
      </c>
      <c r="CW230" s="7">
        <f t="shared" si="371"/>
        <v>0</v>
      </c>
      <c r="CX230" s="7">
        <f t="shared" si="372"/>
        <v>0</v>
      </c>
      <c r="CY230" s="7"/>
      <c r="CZ230" s="7">
        <f t="shared" si="354"/>
        <v>0</v>
      </c>
      <c r="DA230" s="7">
        <f>'Initial absorption'!$G230*CZ230*$E230</f>
        <v>0</v>
      </c>
      <c r="DB230" s="7">
        <f t="shared" si="373"/>
        <v>0</v>
      </c>
      <c r="DC230" s="7">
        <f>'Initial absorption'!$M230*DB230*$I230</f>
        <v>0</v>
      </c>
      <c r="DD230" s="7"/>
      <c r="DE230" s="7">
        <f t="shared" si="374"/>
        <v>0</v>
      </c>
      <c r="DF230" s="7">
        <f t="shared" si="393"/>
        <v>0</v>
      </c>
      <c r="DG230" s="7">
        <f t="shared" si="338"/>
        <v>0</v>
      </c>
      <c r="DH230" s="7"/>
      <c r="DI230" s="7">
        <f>(1 - 'Initial absorption'!$M230)*DB230</f>
        <v>0</v>
      </c>
      <c r="DJ230" s="7">
        <f t="shared" si="375"/>
        <v>0</v>
      </c>
      <c r="DT230" s="7">
        <f t="shared" si="339"/>
        <v>0</v>
      </c>
      <c r="DU230" s="7">
        <f t="shared" si="340"/>
        <v>0</v>
      </c>
      <c r="DV230" s="7">
        <f t="shared" si="329"/>
        <v>0</v>
      </c>
      <c r="DW230" s="7">
        <f t="shared" si="355"/>
        <v>0</v>
      </c>
      <c r="DX230" s="7"/>
      <c r="DY230" s="7">
        <f t="shared" si="390"/>
        <v>0</v>
      </c>
      <c r="DZ230" s="7">
        <f t="shared" si="356"/>
        <v>0</v>
      </c>
      <c r="EA230" s="7">
        <f t="shared" si="341"/>
        <v>0</v>
      </c>
      <c r="EB230" s="7">
        <f t="shared" si="357"/>
        <v>0</v>
      </c>
      <c r="ED230" s="7">
        <f t="shared" si="376"/>
        <v>0</v>
      </c>
      <c r="EE230" s="7">
        <f t="shared" si="377"/>
        <v>0</v>
      </c>
      <c r="EF230" s="7">
        <f t="shared" si="378"/>
        <v>0</v>
      </c>
      <c r="EG230" s="7"/>
      <c r="EH230" s="7">
        <f t="shared" si="358"/>
        <v>0</v>
      </c>
      <c r="EI230" s="7">
        <f>'Initial absorption'!$G230*EH230*$E230</f>
        <v>0</v>
      </c>
      <c r="EJ230" s="7">
        <f t="shared" si="379"/>
        <v>0</v>
      </c>
      <c r="EK230" s="7">
        <f>'Initial absorption'!$M230*EJ230*$I230</f>
        <v>0</v>
      </c>
      <c r="EL230" s="7"/>
      <c r="EM230" s="7">
        <f t="shared" si="380"/>
        <v>0</v>
      </c>
      <c r="EN230" s="7">
        <f t="shared" si="394"/>
        <v>0</v>
      </c>
      <c r="EO230" s="7">
        <f t="shared" si="342"/>
        <v>0</v>
      </c>
      <c r="EP230" s="7"/>
      <c r="EQ230" s="7">
        <f>(1 - 'Initial absorption'!$M230)*EJ230</f>
        <v>0</v>
      </c>
      <c r="ER230" s="7">
        <f t="shared" si="381"/>
        <v>0</v>
      </c>
      <c r="FB230" s="7">
        <f t="shared" si="343"/>
        <v>0</v>
      </c>
      <c r="FC230" s="7">
        <f t="shared" si="344"/>
        <v>0</v>
      </c>
      <c r="FD230" s="7">
        <f t="shared" si="330"/>
        <v>0</v>
      </c>
      <c r="FE230" s="7">
        <f t="shared" si="359"/>
        <v>0</v>
      </c>
      <c r="FF230" s="7"/>
      <c r="FG230" s="7">
        <f t="shared" si="391"/>
        <v>0</v>
      </c>
      <c r="FH230" s="7">
        <f t="shared" si="360"/>
        <v>0</v>
      </c>
      <c r="FI230" s="7">
        <f t="shared" si="345"/>
        <v>0</v>
      </c>
      <c r="FJ230" s="7">
        <f t="shared" si="361"/>
        <v>0</v>
      </c>
      <c r="FL230" s="7">
        <f t="shared" si="382"/>
        <v>0</v>
      </c>
      <c r="FM230" s="7">
        <f t="shared" si="383"/>
        <v>0</v>
      </c>
      <c r="FN230" s="7">
        <f t="shared" si="384"/>
        <v>0</v>
      </c>
      <c r="FO230" s="7"/>
      <c r="FP230" s="7">
        <f t="shared" si="362"/>
        <v>0</v>
      </c>
      <c r="FQ230" s="7">
        <f>'Initial absorption'!$G230*FP230*$E230</f>
        <v>0</v>
      </c>
      <c r="FR230" s="7">
        <f t="shared" si="385"/>
        <v>0</v>
      </c>
      <c r="FS230" s="7">
        <f>'Initial absorption'!$M230*FR230*$I230</f>
        <v>0</v>
      </c>
      <c r="FT230" s="7"/>
      <c r="FU230" s="7">
        <f t="shared" si="386"/>
        <v>0</v>
      </c>
      <c r="FV230" s="7">
        <f t="shared" si="395"/>
        <v>0</v>
      </c>
      <c r="FW230" s="7">
        <f t="shared" si="346"/>
        <v>0</v>
      </c>
      <c r="FX230" s="7"/>
      <c r="FY230" s="7">
        <f>(1 - 'Initial absorption'!$M230)*FR230</f>
        <v>0</v>
      </c>
      <c r="FZ230" s="7">
        <f t="shared" si="387"/>
        <v>0</v>
      </c>
    </row>
    <row r="231" spans="3:182" x14ac:dyDescent="0.25">
      <c r="C231">
        <v>1425</v>
      </c>
      <c r="D231">
        <f>'Input spectra'!B231</f>
        <v>0</v>
      </c>
      <c r="E231">
        <f>'Initial absorption'!I231</f>
        <v>0</v>
      </c>
      <c r="F231">
        <f>'Input spectra'!C231</f>
        <v>0</v>
      </c>
      <c r="G231">
        <f t="shared" si="309"/>
        <v>0</v>
      </c>
      <c r="H231">
        <f>'Input spectra'!D231</f>
        <v>0</v>
      </c>
      <c r="I231">
        <f>'Initial absorption'!O231</f>
        <v>0</v>
      </c>
      <c r="J231">
        <f>'Input spectra'!E231</f>
        <v>0</v>
      </c>
      <c r="K231">
        <f t="shared" si="310"/>
        <v>0</v>
      </c>
      <c r="M231">
        <f>'Reaching edge prob after ems 1'!$EZ232</f>
        <v>0.89163736370400359</v>
      </c>
      <c r="N231">
        <f>'Reaching edge prob after ems 2'!$EZ232</f>
        <v>0.89163736370400359</v>
      </c>
      <c r="O231">
        <f>1-EXP(-'Reaching edge prob after ems 1'!FC232*_k_in_ec_correction*($D231*_c1+'Input spectra'!S231))</f>
        <v>1.0957766694471793E-2</v>
      </c>
      <c r="P231">
        <f>1-EXP(-(_t-'Reaching edge prob after ems 1'!FC232)*_k_in_ec_correction*($D231*_c1+'Input spectra'!S231))</f>
        <v>1.1067742430887595E-2</v>
      </c>
      <c r="Q231">
        <f>1-EXP(-'Reaching edge prob after ems 2'!FC232*_k_in_ec_correction*($H231*_c2+'Input spectra'!S231))</f>
        <v>1.0957766694471793E-2</v>
      </c>
      <c r="R231">
        <f>1-EXP(-(_t-'Reaching edge prob after ems 2'!FC232)*_k_in_ec_correction*($H231*_c2+'Input spectra'!S231))</f>
        <v>1.1067742430887595E-2</v>
      </c>
      <c r="V231" s="7">
        <f t="shared" si="311"/>
        <v>0</v>
      </c>
      <c r="W231" s="7">
        <f t="shared" si="312"/>
        <v>0</v>
      </c>
      <c r="X231" s="7">
        <f t="shared" si="313"/>
        <v>0</v>
      </c>
      <c r="Y231" s="7">
        <f t="shared" si="314"/>
        <v>0</v>
      </c>
      <c r="Z231" s="7"/>
      <c r="AA231" s="7">
        <f t="shared" si="315"/>
        <v>0</v>
      </c>
      <c r="AB231" s="7">
        <f t="shared" si="316"/>
        <v>0</v>
      </c>
      <c r="AC231" s="7">
        <f t="shared" si="317"/>
        <v>0</v>
      </c>
      <c r="AD231" s="7">
        <f t="shared" si="318"/>
        <v>0</v>
      </c>
      <c r="AF231" s="7">
        <f t="shared" si="319"/>
        <v>0</v>
      </c>
      <c r="AG231" s="7">
        <f t="shared" si="320"/>
        <v>0</v>
      </c>
      <c r="AH231" s="7">
        <f t="shared" si="321"/>
        <v>0</v>
      </c>
      <c r="AI231" s="7"/>
      <c r="AJ231" s="7">
        <f t="shared" si="322"/>
        <v>0</v>
      </c>
      <c r="AK231" s="7">
        <f>'Initial absorption'!$G231*AJ231*$E231</f>
        <v>0</v>
      </c>
      <c r="AL231" s="7">
        <f t="shared" si="323"/>
        <v>0</v>
      </c>
      <c r="AM231" s="7">
        <f>'Initial absorption'!$M231*AL231*$I231</f>
        <v>0</v>
      </c>
      <c r="AN231" s="7"/>
      <c r="AO231" s="7">
        <f t="shared" si="324"/>
        <v>0</v>
      </c>
      <c r="AP231" s="7">
        <f t="shared" si="325"/>
        <v>0</v>
      </c>
      <c r="AQ231" s="7">
        <f t="shared" si="326"/>
        <v>0</v>
      </c>
      <c r="AR231" s="7"/>
      <c r="AS231" s="7">
        <f>(1 - 'Initial absorption'!$M231)*AL231</f>
        <v>0</v>
      </c>
      <c r="AT231" s="7">
        <f t="shared" si="363"/>
        <v>0</v>
      </c>
      <c r="BD231" s="7">
        <f t="shared" si="331"/>
        <v>0</v>
      </c>
      <c r="BE231" s="7">
        <f t="shared" si="332"/>
        <v>0</v>
      </c>
      <c r="BF231" s="7">
        <f t="shared" si="327"/>
        <v>0</v>
      </c>
      <c r="BG231" s="7">
        <f t="shared" si="347"/>
        <v>0</v>
      </c>
      <c r="BH231" s="7"/>
      <c r="BI231" s="7">
        <f t="shared" si="388"/>
        <v>0</v>
      </c>
      <c r="BJ231" s="7">
        <f t="shared" si="348"/>
        <v>0</v>
      </c>
      <c r="BK231" s="7">
        <f t="shared" si="333"/>
        <v>0</v>
      </c>
      <c r="BL231" s="7">
        <f t="shared" si="349"/>
        <v>0</v>
      </c>
      <c r="BN231" s="7">
        <f t="shared" si="364"/>
        <v>0</v>
      </c>
      <c r="BO231" s="7">
        <f t="shared" si="365"/>
        <v>0</v>
      </c>
      <c r="BP231" s="7">
        <f t="shared" si="366"/>
        <v>0</v>
      </c>
      <c r="BQ231" s="7"/>
      <c r="BR231" s="7">
        <f t="shared" si="350"/>
        <v>0</v>
      </c>
      <c r="BS231" s="7">
        <f>'Initial absorption'!$G231*BR231*$E231</f>
        <v>0</v>
      </c>
      <c r="BT231" s="7">
        <f t="shared" si="367"/>
        <v>0</v>
      </c>
      <c r="BU231" s="7">
        <f>'Initial absorption'!$M231*BT231*$I231</f>
        <v>0</v>
      </c>
      <c r="BV231" s="7"/>
      <c r="BW231" s="7">
        <f t="shared" si="368"/>
        <v>0</v>
      </c>
      <c r="BX231" s="7">
        <f t="shared" si="392"/>
        <v>0</v>
      </c>
      <c r="BY231" s="7">
        <f t="shared" si="334"/>
        <v>0</v>
      </c>
      <c r="BZ231" s="7"/>
      <c r="CA231" s="7">
        <f>(1 - 'Initial absorption'!$M231)*BT231</f>
        <v>0</v>
      </c>
      <c r="CB231" s="7">
        <f t="shared" si="369"/>
        <v>0</v>
      </c>
      <c r="CL231" s="7">
        <f t="shared" si="335"/>
        <v>0</v>
      </c>
      <c r="CM231" s="7">
        <f t="shared" si="336"/>
        <v>0</v>
      </c>
      <c r="CN231" s="7">
        <f t="shared" si="328"/>
        <v>0</v>
      </c>
      <c r="CO231" s="7">
        <f t="shared" si="351"/>
        <v>0</v>
      </c>
      <c r="CP231" s="7"/>
      <c r="CQ231" s="7">
        <f t="shared" si="389"/>
        <v>0</v>
      </c>
      <c r="CR231" s="7">
        <f t="shared" si="352"/>
        <v>0</v>
      </c>
      <c r="CS231" s="7">
        <f t="shared" si="337"/>
        <v>0</v>
      </c>
      <c r="CT231" s="7">
        <f t="shared" si="353"/>
        <v>0</v>
      </c>
      <c r="CV231" s="7">
        <f t="shared" si="370"/>
        <v>0</v>
      </c>
      <c r="CW231" s="7">
        <f t="shared" si="371"/>
        <v>0</v>
      </c>
      <c r="CX231" s="7">
        <f t="shared" si="372"/>
        <v>0</v>
      </c>
      <c r="CY231" s="7"/>
      <c r="CZ231" s="7">
        <f t="shared" si="354"/>
        <v>0</v>
      </c>
      <c r="DA231" s="7">
        <f>'Initial absorption'!$G231*CZ231*$E231</f>
        <v>0</v>
      </c>
      <c r="DB231" s="7">
        <f t="shared" si="373"/>
        <v>0</v>
      </c>
      <c r="DC231" s="7">
        <f>'Initial absorption'!$M231*DB231*$I231</f>
        <v>0</v>
      </c>
      <c r="DD231" s="7"/>
      <c r="DE231" s="7">
        <f t="shared" si="374"/>
        <v>0</v>
      </c>
      <c r="DF231" s="7">
        <f t="shared" si="393"/>
        <v>0</v>
      </c>
      <c r="DG231" s="7">
        <f t="shared" si="338"/>
        <v>0</v>
      </c>
      <c r="DH231" s="7"/>
      <c r="DI231" s="7">
        <f>(1 - 'Initial absorption'!$M231)*DB231</f>
        <v>0</v>
      </c>
      <c r="DJ231" s="7">
        <f t="shared" si="375"/>
        <v>0</v>
      </c>
      <c r="DT231" s="7">
        <f t="shared" si="339"/>
        <v>0</v>
      </c>
      <c r="DU231" s="7">
        <f t="shared" si="340"/>
        <v>0</v>
      </c>
      <c r="DV231" s="7">
        <f t="shared" si="329"/>
        <v>0</v>
      </c>
      <c r="DW231" s="7">
        <f t="shared" si="355"/>
        <v>0</v>
      </c>
      <c r="DX231" s="7"/>
      <c r="DY231" s="7">
        <f t="shared" si="390"/>
        <v>0</v>
      </c>
      <c r="DZ231" s="7">
        <f t="shared" si="356"/>
        <v>0</v>
      </c>
      <c r="EA231" s="7">
        <f t="shared" si="341"/>
        <v>0</v>
      </c>
      <c r="EB231" s="7">
        <f t="shared" si="357"/>
        <v>0</v>
      </c>
      <c r="ED231" s="7">
        <f t="shared" si="376"/>
        <v>0</v>
      </c>
      <c r="EE231" s="7">
        <f t="shared" si="377"/>
        <v>0</v>
      </c>
      <c r="EF231" s="7">
        <f t="shared" si="378"/>
        <v>0</v>
      </c>
      <c r="EG231" s="7"/>
      <c r="EH231" s="7">
        <f t="shared" si="358"/>
        <v>0</v>
      </c>
      <c r="EI231" s="7">
        <f>'Initial absorption'!$G231*EH231*$E231</f>
        <v>0</v>
      </c>
      <c r="EJ231" s="7">
        <f t="shared" si="379"/>
        <v>0</v>
      </c>
      <c r="EK231" s="7">
        <f>'Initial absorption'!$M231*EJ231*$I231</f>
        <v>0</v>
      </c>
      <c r="EL231" s="7"/>
      <c r="EM231" s="7">
        <f t="shared" si="380"/>
        <v>0</v>
      </c>
      <c r="EN231" s="7">
        <f t="shared" si="394"/>
        <v>0</v>
      </c>
      <c r="EO231" s="7">
        <f t="shared" si="342"/>
        <v>0</v>
      </c>
      <c r="EP231" s="7"/>
      <c r="EQ231" s="7">
        <f>(1 - 'Initial absorption'!$M231)*EJ231</f>
        <v>0</v>
      </c>
      <c r="ER231" s="7">
        <f t="shared" si="381"/>
        <v>0</v>
      </c>
      <c r="FB231" s="7">
        <f t="shared" si="343"/>
        <v>0</v>
      </c>
      <c r="FC231" s="7">
        <f t="shared" si="344"/>
        <v>0</v>
      </c>
      <c r="FD231" s="7">
        <f t="shared" si="330"/>
        <v>0</v>
      </c>
      <c r="FE231" s="7">
        <f t="shared" si="359"/>
        <v>0</v>
      </c>
      <c r="FF231" s="7"/>
      <c r="FG231" s="7">
        <f t="shared" si="391"/>
        <v>0</v>
      </c>
      <c r="FH231" s="7">
        <f t="shared" si="360"/>
        <v>0</v>
      </c>
      <c r="FI231" s="7">
        <f t="shared" si="345"/>
        <v>0</v>
      </c>
      <c r="FJ231" s="7">
        <f t="shared" si="361"/>
        <v>0</v>
      </c>
      <c r="FL231" s="7">
        <f t="shared" si="382"/>
        <v>0</v>
      </c>
      <c r="FM231" s="7">
        <f t="shared" si="383"/>
        <v>0</v>
      </c>
      <c r="FN231" s="7">
        <f t="shared" si="384"/>
        <v>0</v>
      </c>
      <c r="FO231" s="7"/>
      <c r="FP231" s="7">
        <f t="shared" si="362"/>
        <v>0</v>
      </c>
      <c r="FQ231" s="7">
        <f>'Initial absorption'!$G231*FP231*$E231</f>
        <v>0</v>
      </c>
      <c r="FR231" s="7">
        <f t="shared" si="385"/>
        <v>0</v>
      </c>
      <c r="FS231" s="7">
        <f>'Initial absorption'!$M231*FR231*$I231</f>
        <v>0</v>
      </c>
      <c r="FT231" s="7"/>
      <c r="FU231" s="7">
        <f t="shared" si="386"/>
        <v>0</v>
      </c>
      <c r="FV231" s="7">
        <f t="shared" si="395"/>
        <v>0</v>
      </c>
      <c r="FW231" s="7">
        <f t="shared" si="346"/>
        <v>0</v>
      </c>
      <c r="FX231" s="7"/>
      <c r="FY231" s="7">
        <f>(1 - 'Initial absorption'!$M231)*FR231</f>
        <v>0</v>
      </c>
      <c r="FZ231" s="7">
        <f t="shared" si="387"/>
        <v>0</v>
      </c>
    </row>
    <row r="232" spans="3:182" x14ac:dyDescent="0.25">
      <c r="C232">
        <v>1430</v>
      </c>
      <c r="D232">
        <f>'Input spectra'!B232</f>
        <v>0</v>
      </c>
      <c r="E232">
        <f>'Initial absorption'!I232</f>
        <v>0</v>
      </c>
      <c r="F232">
        <f>'Input spectra'!C232</f>
        <v>0</v>
      </c>
      <c r="G232">
        <f t="shared" si="309"/>
        <v>0</v>
      </c>
      <c r="H232">
        <f>'Input spectra'!D232</f>
        <v>0</v>
      </c>
      <c r="I232">
        <f>'Initial absorption'!O232</f>
        <v>0</v>
      </c>
      <c r="J232">
        <f>'Input spectra'!E232</f>
        <v>0</v>
      </c>
      <c r="K232">
        <f t="shared" si="310"/>
        <v>0</v>
      </c>
      <c r="M232">
        <f>'Reaching edge prob after ems 1'!$EZ233</f>
        <v>0.89176701907401779</v>
      </c>
      <c r="N232">
        <f>'Reaching edge prob after ems 2'!$EZ233</f>
        <v>0.89176701907401779</v>
      </c>
      <c r="O232">
        <f>1-EXP(-'Reaching edge prob after ems 1'!FC233*_k_in_ec_correction*($D232*_c1+'Input spectra'!S232))</f>
        <v>1.0943590360117939E-2</v>
      </c>
      <c r="P232">
        <f>1-EXP(-(_t-'Reaching edge prob after ems 1'!FC233)*_k_in_ec_correction*($D232*_c1+'Input spectra'!S232))</f>
        <v>1.1053280300215573E-2</v>
      </c>
      <c r="Q232">
        <f>1-EXP(-'Reaching edge prob after ems 2'!FC233*_k_in_ec_correction*($H232*_c2+'Input spectra'!S232))</f>
        <v>1.0943590360117939E-2</v>
      </c>
      <c r="R232">
        <f>1-EXP(-(_t-'Reaching edge prob after ems 2'!FC233)*_k_in_ec_correction*($H232*_c2+'Input spectra'!S232))</f>
        <v>1.1053280300215573E-2</v>
      </c>
      <c r="V232" s="7">
        <f t="shared" si="311"/>
        <v>0</v>
      </c>
      <c r="W232" s="7">
        <f t="shared" si="312"/>
        <v>0</v>
      </c>
      <c r="X232" s="7">
        <f t="shared" si="313"/>
        <v>0</v>
      </c>
      <c r="Y232" s="7">
        <f t="shared" si="314"/>
        <v>0</v>
      </c>
      <c r="Z232" s="7"/>
      <c r="AA232" s="7">
        <f t="shared" si="315"/>
        <v>0</v>
      </c>
      <c r="AB232" s="7">
        <f t="shared" si="316"/>
        <v>0</v>
      </c>
      <c r="AC232" s="7">
        <f t="shared" si="317"/>
        <v>0</v>
      </c>
      <c r="AD232" s="7">
        <f t="shared" si="318"/>
        <v>0</v>
      </c>
      <c r="AF232" s="7">
        <f t="shared" si="319"/>
        <v>0</v>
      </c>
      <c r="AG232" s="7">
        <f t="shared" si="320"/>
        <v>0</v>
      </c>
      <c r="AH232" s="7">
        <f t="shared" si="321"/>
        <v>0</v>
      </c>
      <c r="AI232" s="7"/>
      <c r="AJ232" s="7">
        <f t="shared" si="322"/>
        <v>0</v>
      </c>
      <c r="AK232" s="7">
        <f>'Initial absorption'!$G232*AJ232*$E232</f>
        <v>0</v>
      </c>
      <c r="AL232" s="7">
        <f t="shared" si="323"/>
        <v>0</v>
      </c>
      <c r="AM232" s="7">
        <f>'Initial absorption'!$M232*AL232*$I232</f>
        <v>0</v>
      </c>
      <c r="AN232" s="7"/>
      <c r="AO232" s="7">
        <f t="shared" si="324"/>
        <v>0</v>
      </c>
      <c r="AP232" s="7">
        <f t="shared" si="325"/>
        <v>0</v>
      </c>
      <c r="AQ232" s="7">
        <f t="shared" si="326"/>
        <v>0</v>
      </c>
      <c r="AR232" s="7"/>
      <c r="AS232" s="7">
        <f>(1 - 'Initial absorption'!$M232)*AL232</f>
        <v>0</v>
      </c>
      <c r="AT232" s="7">
        <f t="shared" si="363"/>
        <v>0</v>
      </c>
      <c r="BD232" s="7">
        <f t="shared" si="331"/>
        <v>0</v>
      </c>
      <c r="BE232" s="7">
        <f t="shared" si="332"/>
        <v>0</v>
      </c>
      <c r="BF232" s="7">
        <f t="shared" si="327"/>
        <v>0</v>
      </c>
      <c r="BG232" s="7">
        <f t="shared" si="347"/>
        <v>0</v>
      </c>
      <c r="BH232" s="7"/>
      <c r="BI232" s="7">
        <f t="shared" si="388"/>
        <v>0</v>
      </c>
      <c r="BJ232" s="7">
        <f t="shared" si="348"/>
        <v>0</v>
      </c>
      <c r="BK232" s="7">
        <f t="shared" si="333"/>
        <v>0</v>
      </c>
      <c r="BL232" s="7">
        <f t="shared" si="349"/>
        <v>0</v>
      </c>
      <c r="BN232" s="7">
        <f t="shared" si="364"/>
        <v>0</v>
      </c>
      <c r="BO232" s="7">
        <f t="shared" si="365"/>
        <v>0</v>
      </c>
      <c r="BP232" s="7">
        <f t="shared" si="366"/>
        <v>0</v>
      </c>
      <c r="BQ232" s="7"/>
      <c r="BR232" s="7">
        <f t="shared" si="350"/>
        <v>0</v>
      </c>
      <c r="BS232" s="7">
        <f>'Initial absorption'!$G232*BR232*$E232</f>
        <v>0</v>
      </c>
      <c r="BT232" s="7">
        <f t="shared" si="367"/>
        <v>0</v>
      </c>
      <c r="BU232" s="7">
        <f>'Initial absorption'!$M232*BT232*$I232</f>
        <v>0</v>
      </c>
      <c r="BV232" s="7"/>
      <c r="BW232" s="7">
        <f t="shared" si="368"/>
        <v>0</v>
      </c>
      <c r="BX232" s="7">
        <f t="shared" si="392"/>
        <v>0</v>
      </c>
      <c r="BY232" s="7">
        <f t="shared" si="334"/>
        <v>0</v>
      </c>
      <c r="BZ232" s="7"/>
      <c r="CA232" s="7">
        <f>(1 - 'Initial absorption'!$M232)*BT232</f>
        <v>0</v>
      </c>
      <c r="CB232" s="7">
        <f t="shared" si="369"/>
        <v>0</v>
      </c>
      <c r="CL232" s="7">
        <f t="shared" si="335"/>
        <v>0</v>
      </c>
      <c r="CM232" s="7">
        <f t="shared" si="336"/>
        <v>0</v>
      </c>
      <c r="CN232" s="7">
        <f t="shared" si="328"/>
        <v>0</v>
      </c>
      <c r="CO232" s="7">
        <f t="shared" si="351"/>
        <v>0</v>
      </c>
      <c r="CP232" s="7"/>
      <c r="CQ232" s="7">
        <f t="shared" si="389"/>
        <v>0</v>
      </c>
      <c r="CR232" s="7">
        <f t="shared" si="352"/>
        <v>0</v>
      </c>
      <c r="CS232" s="7">
        <f t="shared" si="337"/>
        <v>0</v>
      </c>
      <c r="CT232" s="7">
        <f t="shared" si="353"/>
        <v>0</v>
      </c>
      <c r="CV232" s="7">
        <f t="shared" si="370"/>
        <v>0</v>
      </c>
      <c r="CW232" s="7">
        <f t="shared" si="371"/>
        <v>0</v>
      </c>
      <c r="CX232" s="7">
        <f t="shared" si="372"/>
        <v>0</v>
      </c>
      <c r="CY232" s="7"/>
      <c r="CZ232" s="7">
        <f t="shared" si="354"/>
        <v>0</v>
      </c>
      <c r="DA232" s="7">
        <f>'Initial absorption'!$G232*CZ232*$E232</f>
        <v>0</v>
      </c>
      <c r="DB232" s="7">
        <f t="shared" si="373"/>
        <v>0</v>
      </c>
      <c r="DC232" s="7">
        <f>'Initial absorption'!$M232*DB232*$I232</f>
        <v>0</v>
      </c>
      <c r="DD232" s="7"/>
      <c r="DE232" s="7">
        <f t="shared" si="374"/>
        <v>0</v>
      </c>
      <c r="DF232" s="7">
        <f t="shared" si="393"/>
        <v>0</v>
      </c>
      <c r="DG232" s="7">
        <f t="shared" si="338"/>
        <v>0</v>
      </c>
      <c r="DH232" s="7"/>
      <c r="DI232" s="7">
        <f>(1 - 'Initial absorption'!$M232)*DB232</f>
        <v>0</v>
      </c>
      <c r="DJ232" s="7">
        <f t="shared" si="375"/>
        <v>0</v>
      </c>
      <c r="DT232" s="7">
        <f t="shared" si="339"/>
        <v>0</v>
      </c>
      <c r="DU232" s="7">
        <f t="shared" si="340"/>
        <v>0</v>
      </c>
      <c r="DV232" s="7">
        <f t="shared" si="329"/>
        <v>0</v>
      </c>
      <c r="DW232" s="7">
        <f t="shared" si="355"/>
        <v>0</v>
      </c>
      <c r="DX232" s="7"/>
      <c r="DY232" s="7">
        <f t="shared" si="390"/>
        <v>0</v>
      </c>
      <c r="DZ232" s="7">
        <f t="shared" si="356"/>
        <v>0</v>
      </c>
      <c r="EA232" s="7">
        <f t="shared" si="341"/>
        <v>0</v>
      </c>
      <c r="EB232" s="7">
        <f t="shared" si="357"/>
        <v>0</v>
      </c>
      <c r="ED232" s="7">
        <f t="shared" si="376"/>
        <v>0</v>
      </c>
      <c r="EE232" s="7">
        <f t="shared" si="377"/>
        <v>0</v>
      </c>
      <c r="EF232" s="7">
        <f t="shared" si="378"/>
        <v>0</v>
      </c>
      <c r="EG232" s="7"/>
      <c r="EH232" s="7">
        <f t="shared" si="358"/>
        <v>0</v>
      </c>
      <c r="EI232" s="7">
        <f>'Initial absorption'!$G232*EH232*$E232</f>
        <v>0</v>
      </c>
      <c r="EJ232" s="7">
        <f t="shared" si="379"/>
        <v>0</v>
      </c>
      <c r="EK232" s="7">
        <f>'Initial absorption'!$M232*EJ232*$I232</f>
        <v>0</v>
      </c>
      <c r="EL232" s="7"/>
      <c r="EM232" s="7">
        <f t="shared" si="380"/>
        <v>0</v>
      </c>
      <c r="EN232" s="7">
        <f t="shared" si="394"/>
        <v>0</v>
      </c>
      <c r="EO232" s="7">
        <f t="shared" si="342"/>
        <v>0</v>
      </c>
      <c r="EP232" s="7"/>
      <c r="EQ232" s="7">
        <f>(1 - 'Initial absorption'!$M232)*EJ232</f>
        <v>0</v>
      </c>
      <c r="ER232" s="7">
        <f t="shared" si="381"/>
        <v>0</v>
      </c>
      <c r="FB232" s="7">
        <f t="shared" si="343"/>
        <v>0</v>
      </c>
      <c r="FC232" s="7">
        <f t="shared" si="344"/>
        <v>0</v>
      </c>
      <c r="FD232" s="7">
        <f t="shared" si="330"/>
        <v>0</v>
      </c>
      <c r="FE232" s="7">
        <f t="shared" si="359"/>
        <v>0</v>
      </c>
      <c r="FF232" s="7"/>
      <c r="FG232" s="7">
        <f t="shared" si="391"/>
        <v>0</v>
      </c>
      <c r="FH232" s="7">
        <f t="shared" si="360"/>
        <v>0</v>
      </c>
      <c r="FI232" s="7">
        <f t="shared" si="345"/>
        <v>0</v>
      </c>
      <c r="FJ232" s="7">
        <f t="shared" si="361"/>
        <v>0</v>
      </c>
      <c r="FL232" s="7">
        <f t="shared" si="382"/>
        <v>0</v>
      </c>
      <c r="FM232" s="7">
        <f t="shared" si="383"/>
        <v>0</v>
      </c>
      <c r="FN232" s="7">
        <f t="shared" si="384"/>
        <v>0</v>
      </c>
      <c r="FO232" s="7"/>
      <c r="FP232" s="7">
        <f t="shared" si="362"/>
        <v>0</v>
      </c>
      <c r="FQ232" s="7">
        <f>'Initial absorption'!$G232*FP232*$E232</f>
        <v>0</v>
      </c>
      <c r="FR232" s="7">
        <f t="shared" si="385"/>
        <v>0</v>
      </c>
      <c r="FS232" s="7">
        <f>'Initial absorption'!$M232*FR232*$I232</f>
        <v>0</v>
      </c>
      <c r="FT232" s="7"/>
      <c r="FU232" s="7">
        <f t="shared" si="386"/>
        <v>0</v>
      </c>
      <c r="FV232" s="7">
        <f t="shared" si="395"/>
        <v>0</v>
      </c>
      <c r="FW232" s="7">
        <f t="shared" si="346"/>
        <v>0</v>
      </c>
      <c r="FX232" s="7"/>
      <c r="FY232" s="7">
        <f>(1 - 'Initial absorption'!$M232)*FR232</f>
        <v>0</v>
      </c>
      <c r="FZ232" s="7">
        <f t="shared" si="387"/>
        <v>0</v>
      </c>
    </row>
    <row r="233" spans="3:182" x14ac:dyDescent="0.25">
      <c r="C233">
        <v>1435</v>
      </c>
      <c r="D233">
        <f>'Input spectra'!B233</f>
        <v>0</v>
      </c>
      <c r="E233">
        <f>'Initial absorption'!I233</f>
        <v>0</v>
      </c>
      <c r="F233">
        <f>'Input spectra'!C233</f>
        <v>0</v>
      </c>
      <c r="G233">
        <f t="shared" si="309"/>
        <v>0</v>
      </c>
      <c r="H233">
        <f>'Input spectra'!D233</f>
        <v>0</v>
      </c>
      <c r="I233">
        <f>'Initial absorption'!O233</f>
        <v>0</v>
      </c>
      <c r="J233">
        <f>'Input spectra'!E233</f>
        <v>0</v>
      </c>
      <c r="K233">
        <f t="shared" si="310"/>
        <v>0</v>
      </c>
      <c r="M233">
        <f>'Reaching edge prob after ems 1'!$EZ234</f>
        <v>0.89189670370114849</v>
      </c>
      <c r="N233">
        <f>'Reaching edge prob after ems 2'!$EZ234</f>
        <v>0.89189670370114849</v>
      </c>
      <c r="O233">
        <f>1-EXP(-'Reaching edge prob after ems 1'!FC234*_k_in_ec_correction*($D233*_c1+'Input spectra'!S233))</f>
        <v>1.0929413634571339E-2</v>
      </c>
      <c r="P233">
        <f>1-EXP(-(_t-'Reaching edge prob after ems 1'!FC234)*_k_in_ec_correction*($D233*_c1+'Input spectra'!S233))</f>
        <v>1.1038818146026363E-2</v>
      </c>
      <c r="Q233">
        <f>1-EXP(-'Reaching edge prob after ems 2'!FC234*_k_in_ec_correction*($H233*_c2+'Input spectra'!S233))</f>
        <v>1.0929413634571339E-2</v>
      </c>
      <c r="R233">
        <f>1-EXP(-(_t-'Reaching edge prob after ems 2'!FC234)*_k_in_ec_correction*($H233*_c2+'Input spectra'!S233))</f>
        <v>1.1038818146026363E-2</v>
      </c>
      <c r="V233" s="7">
        <f t="shared" si="311"/>
        <v>0</v>
      </c>
      <c r="W233" s="7">
        <f t="shared" si="312"/>
        <v>0</v>
      </c>
      <c r="X233" s="7">
        <f t="shared" si="313"/>
        <v>0</v>
      </c>
      <c r="Y233" s="7">
        <f t="shared" si="314"/>
        <v>0</v>
      </c>
      <c r="Z233" s="7"/>
      <c r="AA233" s="7">
        <f t="shared" si="315"/>
        <v>0</v>
      </c>
      <c r="AB233" s="7">
        <f t="shared" si="316"/>
        <v>0</v>
      </c>
      <c r="AC233" s="7">
        <f t="shared" si="317"/>
        <v>0</v>
      </c>
      <c r="AD233" s="7">
        <f t="shared" si="318"/>
        <v>0</v>
      </c>
      <c r="AF233" s="7">
        <f t="shared" si="319"/>
        <v>0</v>
      </c>
      <c r="AG233" s="7">
        <f t="shared" si="320"/>
        <v>0</v>
      </c>
      <c r="AH233" s="7">
        <f t="shared" si="321"/>
        <v>0</v>
      </c>
      <c r="AI233" s="7"/>
      <c r="AJ233" s="7">
        <f t="shared" si="322"/>
        <v>0</v>
      </c>
      <c r="AK233" s="7">
        <f>'Initial absorption'!$G233*AJ233*$E233</f>
        <v>0</v>
      </c>
      <c r="AL233" s="7">
        <f t="shared" si="323"/>
        <v>0</v>
      </c>
      <c r="AM233" s="7">
        <f>'Initial absorption'!$M233*AL233*$I233</f>
        <v>0</v>
      </c>
      <c r="AN233" s="7"/>
      <c r="AO233" s="7">
        <f t="shared" si="324"/>
        <v>0</v>
      </c>
      <c r="AP233" s="7">
        <f t="shared" si="325"/>
        <v>0</v>
      </c>
      <c r="AQ233" s="7">
        <f t="shared" si="326"/>
        <v>0</v>
      </c>
      <c r="AR233" s="7"/>
      <c r="AS233" s="7">
        <f>(1 - 'Initial absorption'!$M233)*AL233</f>
        <v>0</v>
      </c>
      <c r="AT233" s="7">
        <f t="shared" si="363"/>
        <v>0</v>
      </c>
      <c r="BD233" s="7">
        <f t="shared" si="331"/>
        <v>0</v>
      </c>
      <c r="BE233" s="7">
        <f t="shared" si="332"/>
        <v>0</v>
      </c>
      <c r="BF233" s="7">
        <f t="shared" si="327"/>
        <v>0</v>
      </c>
      <c r="BG233" s="7">
        <f t="shared" si="347"/>
        <v>0</v>
      </c>
      <c r="BH233" s="7"/>
      <c r="BI233" s="7">
        <f t="shared" si="388"/>
        <v>0</v>
      </c>
      <c r="BJ233" s="7">
        <f t="shared" si="348"/>
        <v>0</v>
      </c>
      <c r="BK233" s="7">
        <f t="shared" si="333"/>
        <v>0</v>
      </c>
      <c r="BL233" s="7">
        <f t="shared" si="349"/>
        <v>0</v>
      </c>
      <c r="BN233" s="7">
        <f t="shared" si="364"/>
        <v>0</v>
      </c>
      <c r="BO233" s="7">
        <f t="shared" si="365"/>
        <v>0</v>
      </c>
      <c r="BP233" s="7">
        <f t="shared" si="366"/>
        <v>0</v>
      </c>
      <c r="BQ233" s="7"/>
      <c r="BR233" s="7">
        <f t="shared" si="350"/>
        <v>0</v>
      </c>
      <c r="BS233" s="7">
        <f>'Initial absorption'!$G233*BR233*$E233</f>
        <v>0</v>
      </c>
      <c r="BT233" s="7">
        <f t="shared" si="367"/>
        <v>0</v>
      </c>
      <c r="BU233" s="7">
        <f>'Initial absorption'!$M233*BT233*$I233</f>
        <v>0</v>
      </c>
      <c r="BV233" s="7"/>
      <c r="BW233" s="7">
        <f t="shared" si="368"/>
        <v>0</v>
      </c>
      <c r="BX233" s="7">
        <f t="shared" si="392"/>
        <v>0</v>
      </c>
      <c r="BY233" s="7">
        <f t="shared" si="334"/>
        <v>0</v>
      </c>
      <c r="BZ233" s="7"/>
      <c r="CA233" s="7">
        <f>(1 - 'Initial absorption'!$M233)*BT233</f>
        <v>0</v>
      </c>
      <c r="CB233" s="7">
        <f t="shared" si="369"/>
        <v>0</v>
      </c>
      <c r="CL233" s="7">
        <f t="shared" si="335"/>
        <v>0</v>
      </c>
      <c r="CM233" s="7">
        <f t="shared" si="336"/>
        <v>0</v>
      </c>
      <c r="CN233" s="7">
        <f t="shared" si="328"/>
        <v>0</v>
      </c>
      <c r="CO233" s="7">
        <f t="shared" si="351"/>
        <v>0</v>
      </c>
      <c r="CP233" s="7"/>
      <c r="CQ233" s="7">
        <f t="shared" si="389"/>
        <v>0</v>
      </c>
      <c r="CR233" s="7">
        <f t="shared" si="352"/>
        <v>0</v>
      </c>
      <c r="CS233" s="7">
        <f t="shared" si="337"/>
        <v>0</v>
      </c>
      <c r="CT233" s="7">
        <f t="shared" si="353"/>
        <v>0</v>
      </c>
      <c r="CV233" s="7">
        <f t="shared" si="370"/>
        <v>0</v>
      </c>
      <c r="CW233" s="7">
        <f t="shared" si="371"/>
        <v>0</v>
      </c>
      <c r="CX233" s="7">
        <f t="shared" si="372"/>
        <v>0</v>
      </c>
      <c r="CY233" s="7"/>
      <c r="CZ233" s="7">
        <f t="shared" si="354"/>
        <v>0</v>
      </c>
      <c r="DA233" s="7">
        <f>'Initial absorption'!$G233*CZ233*$E233</f>
        <v>0</v>
      </c>
      <c r="DB233" s="7">
        <f t="shared" si="373"/>
        <v>0</v>
      </c>
      <c r="DC233" s="7">
        <f>'Initial absorption'!$M233*DB233*$I233</f>
        <v>0</v>
      </c>
      <c r="DD233" s="7"/>
      <c r="DE233" s="7">
        <f t="shared" si="374"/>
        <v>0</v>
      </c>
      <c r="DF233" s="7">
        <f t="shared" si="393"/>
        <v>0</v>
      </c>
      <c r="DG233" s="7">
        <f t="shared" si="338"/>
        <v>0</v>
      </c>
      <c r="DH233" s="7"/>
      <c r="DI233" s="7">
        <f>(1 - 'Initial absorption'!$M233)*DB233</f>
        <v>0</v>
      </c>
      <c r="DJ233" s="7">
        <f t="shared" si="375"/>
        <v>0</v>
      </c>
      <c r="DT233" s="7">
        <f t="shared" si="339"/>
        <v>0</v>
      </c>
      <c r="DU233" s="7">
        <f t="shared" si="340"/>
        <v>0</v>
      </c>
      <c r="DV233" s="7">
        <f t="shared" si="329"/>
        <v>0</v>
      </c>
      <c r="DW233" s="7">
        <f t="shared" si="355"/>
        <v>0</v>
      </c>
      <c r="DX233" s="7"/>
      <c r="DY233" s="7">
        <f t="shared" si="390"/>
        <v>0</v>
      </c>
      <c r="DZ233" s="7">
        <f t="shared" si="356"/>
        <v>0</v>
      </c>
      <c r="EA233" s="7">
        <f t="shared" si="341"/>
        <v>0</v>
      </c>
      <c r="EB233" s="7">
        <f t="shared" si="357"/>
        <v>0</v>
      </c>
      <c r="ED233" s="7">
        <f t="shared" si="376"/>
        <v>0</v>
      </c>
      <c r="EE233" s="7">
        <f t="shared" si="377"/>
        <v>0</v>
      </c>
      <c r="EF233" s="7">
        <f t="shared" si="378"/>
        <v>0</v>
      </c>
      <c r="EG233" s="7"/>
      <c r="EH233" s="7">
        <f t="shared" si="358"/>
        <v>0</v>
      </c>
      <c r="EI233" s="7">
        <f>'Initial absorption'!$G233*EH233*$E233</f>
        <v>0</v>
      </c>
      <c r="EJ233" s="7">
        <f t="shared" si="379"/>
        <v>0</v>
      </c>
      <c r="EK233" s="7">
        <f>'Initial absorption'!$M233*EJ233*$I233</f>
        <v>0</v>
      </c>
      <c r="EL233" s="7"/>
      <c r="EM233" s="7">
        <f t="shared" si="380"/>
        <v>0</v>
      </c>
      <c r="EN233" s="7">
        <f t="shared" si="394"/>
        <v>0</v>
      </c>
      <c r="EO233" s="7">
        <f t="shared" si="342"/>
        <v>0</v>
      </c>
      <c r="EP233" s="7"/>
      <c r="EQ233" s="7">
        <f>(1 - 'Initial absorption'!$M233)*EJ233</f>
        <v>0</v>
      </c>
      <c r="ER233" s="7">
        <f t="shared" si="381"/>
        <v>0</v>
      </c>
      <c r="FB233" s="7">
        <f t="shared" si="343"/>
        <v>0</v>
      </c>
      <c r="FC233" s="7">
        <f t="shared" si="344"/>
        <v>0</v>
      </c>
      <c r="FD233" s="7">
        <f t="shared" si="330"/>
        <v>0</v>
      </c>
      <c r="FE233" s="7">
        <f t="shared" si="359"/>
        <v>0</v>
      </c>
      <c r="FF233" s="7"/>
      <c r="FG233" s="7">
        <f t="shared" si="391"/>
        <v>0</v>
      </c>
      <c r="FH233" s="7">
        <f t="shared" si="360"/>
        <v>0</v>
      </c>
      <c r="FI233" s="7">
        <f t="shared" si="345"/>
        <v>0</v>
      </c>
      <c r="FJ233" s="7">
        <f t="shared" si="361"/>
        <v>0</v>
      </c>
      <c r="FL233" s="7">
        <f t="shared" si="382"/>
        <v>0</v>
      </c>
      <c r="FM233" s="7">
        <f t="shared" si="383"/>
        <v>0</v>
      </c>
      <c r="FN233" s="7">
        <f t="shared" si="384"/>
        <v>0</v>
      </c>
      <c r="FO233" s="7"/>
      <c r="FP233" s="7">
        <f t="shared" si="362"/>
        <v>0</v>
      </c>
      <c r="FQ233" s="7">
        <f>'Initial absorption'!$G233*FP233*$E233</f>
        <v>0</v>
      </c>
      <c r="FR233" s="7">
        <f t="shared" si="385"/>
        <v>0</v>
      </c>
      <c r="FS233" s="7">
        <f>'Initial absorption'!$M233*FR233*$I233</f>
        <v>0</v>
      </c>
      <c r="FT233" s="7"/>
      <c r="FU233" s="7">
        <f t="shared" si="386"/>
        <v>0</v>
      </c>
      <c r="FV233" s="7">
        <f t="shared" si="395"/>
        <v>0</v>
      </c>
      <c r="FW233" s="7">
        <f t="shared" si="346"/>
        <v>0</v>
      </c>
      <c r="FX233" s="7"/>
      <c r="FY233" s="7">
        <f>(1 - 'Initial absorption'!$M233)*FR233</f>
        <v>0</v>
      </c>
      <c r="FZ233" s="7">
        <f t="shared" si="387"/>
        <v>0</v>
      </c>
    </row>
    <row r="234" spans="3:182" x14ac:dyDescent="0.25">
      <c r="C234">
        <v>1440</v>
      </c>
      <c r="D234">
        <f>'Input spectra'!B234</f>
        <v>0</v>
      </c>
      <c r="E234">
        <f>'Initial absorption'!I234</f>
        <v>0</v>
      </c>
      <c r="F234">
        <f>'Input spectra'!C234</f>
        <v>0</v>
      </c>
      <c r="G234">
        <f t="shared" si="309"/>
        <v>0</v>
      </c>
      <c r="H234">
        <f>'Input spectra'!D234</f>
        <v>0</v>
      </c>
      <c r="I234">
        <f>'Initial absorption'!O234</f>
        <v>0</v>
      </c>
      <c r="J234">
        <f>'Input spectra'!E234</f>
        <v>0</v>
      </c>
      <c r="K234">
        <f t="shared" si="310"/>
        <v>0</v>
      </c>
      <c r="M234">
        <f>'Reaching edge prob after ems 1'!$EZ235</f>
        <v>0.89202641759361423</v>
      </c>
      <c r="N234">
        <f>'Reaching edge prob after ems 2'!$EZ235</f>
        <v>0.89202641759361423</v>
      </c>
      <c r="O234">
        <f>1-EXP(-'Reaching edge prob after ems 1'!FC235*_k_in_ec_correction*($D234*_c1+'Input spectra'!S234))</f>
        <v>1.0915236517821003E-2</v>
      </c>
      <c r="P234">
        <f>1-EXP(-(_t-'Reaching edge prob after ems 1'!FC235)*_k_in_ec_correction*($D234*_c1+'Input spectra'!S234))</f>
        <v>1.1024355968325295E-2</v>
      </c>
      <c r="Q234">
        <f>1-EXP(-'Reaching edge prob after ems 2'!FC235*_k_in_ec_correction*($H234*_c2+'Input spectra'!S234))</f>
        <v>1.0915236517821003E-2</v>
      </c>
      <c r="R234">
        <f>1-EXP(-(_t-'Reaching edge prob after ems 2'!FC235)*_k_in_ec_correction*($H234*_c2+'Input spectra'!S234))</f>
        <v>1.1024355968325295E-2</v>
      </c>
      <c r="V234" s="7">
        <f t="shared" si="311"/>
        <v>0</v>
      </c>
      <c r="W234" s="7">
        <f t="shared" si="312"/>
        <v>0</v>
      </c>
      <c r="X234" s="7">
        <f t="shared" si="313"/>
        <v>0</v>
      </c>
      <c r="Y234" s="7">
        <f t="shared" si="314"/>
        <v>0</v>
      </c>
      <c r="Z234" s="7"/>
      <c r="AA234" s="7">
        <f t="shared" si="315"/>
        <v>0</v>
      </c>
      <c r="AB234" s="7">
        <f t="shared" si="316"/>
        <v>0</v>
      </c>
      <c r="AC234" s="7">
        <f t="shared" si="317"/>
        <v>0</v>
      </c>
      <c r="AD234" s="7">
        <f t="shared" si="318"/>
        <v>0</v>
      </c>
      <c r="AF234" s="7">
        <f t="shared" si="319"/>
        <v>0</v>
      </c>
      <c r="AG234" s="7">
        <f t="shared" si="320"/>
        <v>0</v>
      </c>
      <c r="AH234" s="7">
        <f t="shared" si="321"/>
        <v>0</v>
      </c>
      <c r="AI234" s="7"/>
      <c r="AJ234" s="7">
        <f t="shared" si="322"/>
        <v>0</v>
      </c>
      <c r="AK234" s="7">
        <f>'Initial absorption'!$G234*AJ234*$E234</f>
        <v>0</v>
      </c>
      <c r="AL234" s="7">
        <f t="shared" si="323"/>
        <v>0</v>
      </c>
      <c r="AM234" s="7">
        <f>'Initial absorption'!$M234*AL234*$I234</f>
        <v>0</v>
      </c>
      <c r="AN234" s="7"/>
      <c r="AO234" s="7">
        <f t="shared" si="324"/>
        <v>0</v>
      </c>
      <c r="AP234" s="7">
        <f t="shared" si="325"/>
        <v>0</v>
      </c>
      <c r="AQ234" s="7">
        <f t="shared" si="326"/>
        <v>0</v>
      </c>
      <c r="AR234" s="7"/>
      <c r="AS234" s="7">
        <f>(1 - 'Initial absorption'!$M234)*AL234</f>
        <v>0</v>
      </c>
      <c r="AT234" s="7">
        <f t="shared" si="363"/>
        <v>0</v>
      </c>
      <c r="BD234" s="7">
        <f t="shared" si="331"/>
        <v>0</v>
      </c>
      <c r="BE234" s="7">
        <f t="shared" si="332"/>
        <v>0</v>
      </c>
      <c r="BF234" s="7">
        <f t="shared" si="327"/>
        <v>0</v>
      </c>
      <c r="BG234" s="7">
        <f t="shared" si="347"/>
        <v>0</v>
      </c>
      <c r="BH234" s="7"/>
      <c r="BI234" s="7">
        <f t="shared" si="388"/>
        <v>0</v>
      </c>
      <c r="BJ234" s="7">
        <f t="shared" si="348"/>
        <v>0</v>
      </c>
      <c r="BK234" s="7">
        <f t="shared" si="333"/>
        <v>0</v>
      </c>
      <c r="BL234" s="7">
        <f t="shared" si="349"/>
        <v>0</v>
      </c>
      <c r="BN234" s="7">
        <f t="shared" si="364"/>
        <v>0</v>
      </c>
      <c r="BO234" s="7">
        <f t="shared" si="365"/>
        <v>0</v>
      </c>
      <c r="BP234" s="7">
        <f t="shared" si="366"/>
        <v>0</v>
      </c>
      <c r="BQ234" s="7"/>
      <c r="BR234" s="7">
        <f t="shared" si="350"/>
        <v>0</v>
      </c>
      <c r="BS234" s="7">
        <f>'Initial absorption'!$G234*BR234*$E234</f>
        <v>0</v>
      </c>
      <c r="BT234" s="7">
        <f t="shared" si="367"/>
        <v>0</v>
      </c>
      <c r="BU234" s="7">
        <f>'Initial absorption'!$M234*BT234*$I234</f>
        <v>0</v>
      </c>
      <c r="BV234" s="7"/>
      <c r="BW234" s="7">
        <f t="shared" si="368"/>
        <v>0</v>
      </c>
      <c r="BX234" s="7">
        <f t="shared" si="392"/>
        <v>0</v>
      </c>
      <c r="BY234" s="7">
        <f t="shared" si="334"/>
        <v>0</v>
      </c>
      <c r="BZ234" s="7"/>
      <c r="CA234" s="7">
        <f>(1 - 'Initial absorption'!$M234)*BT234</f>
        <v>0</v>
      </c>
      <c r="CB234" s="7">
        <f t="shared" si="369"/>
        <v>0</v>
      </c>
      <c r="CL234" s="7">
        <f t="shared" si="335"/>
        <v>0</v>
      </c>
      <c r="CM234" s="7">
        <f t="shared" si="336"/>
        <v>0</v>
      </c>
      <c r="CN234" s="7">
        <f t="shared" si="328"/>
        <v>0</v>
      </c>
      <c r="CO234" s="7">
        <f t="shared" si="351"/>
        <v>0</v>
      </c>
      <c r="CP234" s="7"/>
      <c r="CQ234" s="7">
        <f t="shared" si="389"/>
        <v>0</v>
      </c>
      <c r="CR234" s="7">
        <f t="shared" si="352"/>
        <v>0</v>
      </c>
      <c r="CS234" s="7">
        <f t="shared" si="337"/>
        <v>0</v>
      </c>
      <c r="CT234" s="7">
        <f t="shared" si="353"/>
        <v>0</v>
      </c>
      <c r="CV234" s="7">
        <f t="shared" si="370"/>
        <v>0</v>
      </c>
      <c r="CW234" s="7">
        <f t="shared" si="371"/>
        <v>0</v>
      </c>
      <c r="CX234" s="7">
        <f t="shared" si="372"/>
        <v>0</v>
      </c>
      <c r="CY234" s="7"/>
      <c r="CZ234" s="7">
        <f t="shared" si="354"/>
        <v>0</v>
      </c>
      <c r="DA234" s="7">
        <f>'Initial absorption'!$G234*CZ234*$E234</f>
        <v>0</v>
      </c>
      <c r="DB234" s="7">
        <f t="shared" si="373"/>
        <v>0</v>
      </c>
      <c r="DC234" s="7">
        <f>'Initial absorption'!$M234*DB234*$I234</f>
        <v>0</v>
      </c>
      <c r="DD234" s="7"/>
      <c r="DE234" s="7">
        <f t="shared" si="374"/>
        <v>0</v>
      </c>
      <c r="DF234" s="7">
        <f t="shared" si="393"/>
        <v>0</v>
      </c>
      <c r="DG234" s="7">
        <f t="shared" si="338"/>
        <v>0</v>
      </c>
      <c r="DH234" s="7"/>
      <c r="DI234" s="7">
        <f>(1 - 'Initial absorption'!$M234)*DB234</f>
        <v>0</v>
      </c>
      <c r="DJ234" s="7">
        <f t="shared" si="375"/>
        <v>0</v>
      </c>
      <c r="DT234" s="7">
        <f t="shared" si="339"/>
        <v>0</v>
      </c>
      <c r="DU234" s="7">
        <f t="shared" si="340"/>
        <v>0</v>
      </c>
      <c r="DV234" s="7">
        <f t="shared" si="329"/>
        <v>0</v>
      </c>
      <c r="DW234" s="7">
        <f t="shared" si="355"/>
        <v>0</v>
      </c>
      <c r="DX234" s="7"/>
      <c r="DY234" s="7">
        <f t="shared" si="390"/>
        <v>0</v>
      </c>
      <c r="DZ234" s="7">
        <f t="shared" si="356"/>
        <v>0</v>
      </c>
      <c r="EA234" s="7">
        <f t="shared" si="341"/>
        <v>0</v>
      </c>
      <c r="EB234" s="7">
        <f t="shared" si="357"/>
        <v>0</v>
      </c>
      <c r="ED234" s="7">
        <f t="shared" si="376"/>
        <v>0</v>
      </c>
      <c r="EE234" s="7">
        <f t="shared" si="377"/>
        <v>0</v>
      </c>
      <c r="EF234" s="7">
        <f t="shared" si="378"/>
        <v>0</v>
      </c>
      <c r="EG234" s="7"/>
      <c r="EH234" s="7">
        <f t="shared" si="358"/>
        <v>0</v>
      </c>
      <c r="EI234" s="7">
        <f>'Initial absorption'!$G234*EH234*$E234</f>
        <v>0</v>
      </c>
      <c r="EJ234" s="7">
        <f t="shared" si="379"/>
        <v>0</v>
      </c>
      <c r="EK234" s="7">
        <f>'Initial absorption'!$M234*EJ234*$I234</f>
        <v>0</v>
      </c>
      <c r="EL234" s="7"/>
      <c r="EM234" s="7">
        <f t="shared" si="380"/>
        <v>0</v>
      </c>
      <c r="EN234" s="7">
        <f t="shared" si="394"/>
        <v>0</v>
      </c>
      <c r="EO234" s="7">
        <f t="shared" si="342"/>
        <v>0</v>
      </c>
      <c r="EP234" s="7"/>
      <c r="EQ234" s="7">
        <f>(1 - 'Initial absorption'!$M234)*EJ234</f>
        <v>0</v>
      </c>
      <c r="ER234" s="7">
        <f t="shared" si="381"/>
        <v>0</v>
      </c>
      <c r="FB234" s="7">
        <f t="shared" si="343"/>
        <v>0</v>
      </c>
      <c r="FC234" s="7">
        <f t="shared" si="344"/>
        <v>0</v>
      </c>
      <c r="FD234" s="7">
        <f t="shared" si="330"/>
        <v>0</v>
      </c>
      <c r="FE234" s="7">
        <f t="shared" si="359"/>
        <v>0</v>
      </c>
      <c r="FF234" s="7"/>
      <c r="FG234" s="7">
        <f t="shared" si="391"/>
        <v>0</v>
      </c>
      <c r="FH234" s="7">
        <f t="shared" si="360"/>
        <v>0</v>
      </c>
      <c r="FI234" s="7">
        <f t="shared" si="345"/>
        <v>0</v>
      </c>
      <c r="FJ234" s="7">
        <f t="shared" si="361"/>
        <v>0</v>
      </c>
      <c r="FL234" s="7">
        <f t="shared" si="382"/>
        <v>0</v>
      </c>
      <c r="FM234" s="7">
        <f t="shared" si="383"/>
        <v>0</v>
      </c>
      <c r="FN234" s="7">
        <f t="shared" si="384"/>
        <v>0</v>
      </c>
      <c r="FO234" s="7"/>
      <c r="FP234" s="7">
        <f t="shared" si="362"/>
        <v>0</v>
      </c>
      <c r="FQ234" s="7">
        <f>'Initial absorption'!$G234*FP234*$E234</f>
        <v>0</v>
      </c>
      <c r="FR234" s="7">
        <f t="shared" si="385"/>
        <v>0</v>
      </c>
      <c r="FS234" s="7">
        <f>'Initial absorption'!$M234*FR234*$I234</f>
        <v>0</v>
      </c>
      <c r="FT234" s="7"/>
      <c r="FU234" s="7">
        <f t="shared" si="386"/>
        <v>0</v>
      </c>
      <c r="FV234" s="7">
        <f t="shared" si="395"/>
        <v>0</v>
      </c>
      <c r="FW234" s="7">
        <f t="shared" si="346"/>
        <v>0</v>
      </c>
      <c r="FX234" s="7"/>
      <c r="FY234" s="7">
        <f>(1 - 'Initial absorption'!$M234)*FR234</f>
        <v>0</v>
      </c>
      <c r="FZ234" s="7">
        <f t="shared" si="387"/>
        <v>0</v>
      </c>
    </row>
    <row r="235" spans="3:182" x14ac:dyDescent="0.25">
      <c r="C235">
        <v>1445</v>
      </c>
      <c r="D235">
        <f>'Input spectra'!B235</f>
        <v>0</v>
      </c>
      <c r="E235">
        <f>'Initial absorption'!I235</f>
        <v>0</v>
      </c>
      <c r="F235">
        <f>'Input spectra'!C235</f>
        <v>0</v>
      </c>
      <c r="G235">
        <f t="shared" si="309"/>
        <v>0</v>
      </c>
      <c r="H235">
        <f>'Input spectra'!D235</f>
        <v>0</v>
      </c>
      <c r="I235">
        <f>'Initial absorption'!O235</f>
        <v>0</v>
      </c>
      <c r="J235">
        <f>'Input spectra'!E235</f>
        <v>0</v>
      </c>
      <c r="K235">
        <f t="shared" si="310"/>
        <v>0</v>
      </c>
      <c r="M235">
        <f>'Reaching edge prob after ems 1'!$EZ236</f>
        <v>0.89215616075963822</v>
      </c>
      <c r="N235">
        <f>'Reaching edge prob after ems 2'!$EZ236</f>
        <v>0.89215616075963822</v>
      </c>
      <c r="O235">
        <f>1-EXP(-'Reaching edge prob after ems 1'!FC236*_k_in_ec_correction*($D235*_c1+'Input spectra'!S235))</f>
        <v>1.0901059009855829E-2</v>
      </c>
      <c r="P235">
        <f>1-EXP(-(_t-'Reaching edge prob after ems 1'!FC236)*_k_in_ec_correction*($D235*_c1+'Input spectra'!S235))</f>
        <v>1.1009893767117473E-2</v>
      </c>
      <c r="Q235">
        <f>1-EXP(-'Reaching edge prob after ems 2'!FC236*_k_in_ec_correction*($H235*_c2+'Input spectra'!S235))</f>
        <v>1.0901059009855829E-2</v>
      </c>
      <c r="R235">
        <f>1-EXP(-(_t-'Reaching edge prob after ems 2'!FC236)*_k_in_ec_correction*($H235*_c2+'Input spectra'!S235))</f>
        <v>1.1009893767117473E-2</v>
      </c>
      <c r="V235" s="7">
        <f t="shared" si="311"/>
        <v>0</v>
      </c>
      <c r="W235" s="7">
        <f t="shared" si="312"/>
        <v>0</v>
      </c>
      <c r="X235" s="7">
        <f t="shared" si="313"/>
        <v>0</v>
      </c>
      <c r="Y235" s="7">
        <f t="shared" si="314"/>
        <v>0</v>
      </c>
      <c r="Z235" s="7"/>
      <c r="AA235" s="7">
        <f t="shared" si="315"/>
        <v>0</v>
      </c>
      <c r="AB235" s="7">
        <f t="shared" si="316"/>
        <v>0</v>
      </c>
      <c r="AC235" s="7">
        <f t="shared" si="317"/>
        <v>0</v>
      </c>
      <c r="AD235" s="7">
        <f t="shared" si="318"/>
        <v>0</v>
      </c>
      <c r="AF235" s="7">
        <f t="shared" si="319"/>
        <v>0</v>
      </c>
      <c r="AG235" s="7">
        <f t="shared" si="320"/>
        <v>0</v>
      </c>
      <c r="AH235" s="7">
        <f t="shared" si="321"/>
        <v>0</v>
      </c>
      <c r="AI235" s="7"/>
      <c r="AJ235" s="7">
        <f t="shared" si="322"/>
        <v>0</v>
      </c>
      <c r="AK235" s="7">
        <f>'Initial absorption'!$G235*AJ235*$E235</f>
        <v>0</v>
      </c>
      <c r="AL235" s="7">
        <f t="shared" si="323"/>
        <v>0</v>
      </c>
      <c r="AM235" s="7">
        <f>'Initial absorption'!$M235*AL235*$I235</f>
        <v>0</v>
      </c>
      <c r="AN235" s="7"/>
      <c r="AO235" s="7">
        <f t="shared" si="324"/>
        <v>0</v>
      </c>
      <c r="AP235" s="7">
        <f t="shared" si="325"/>
        <v>0</v>
      </c>
      <c r="AQ235" s="7">
        <f t="shared" si="326"/>
        <v>0</v>
      </c>
      <c r="AR235" s="7"/>
      <c r="AS235" s="7">
        <f>(1 - 'Initial absorption'!$M235)*AL235</f>
        <v>0</v>
      </c>
      <c r="AT235" s="7">
        <f t="shared" si="363"/>
        <v>0</v>
      </c>
      <c r="BD235" s="7">
        <f t="shared" si="331"/>
        <v>0</v>
      </c>
      <c r="BE235" s="7">
        <f t="shared" si="332"/>
        <v>0</v>
      </c>
      <c r="BF235" s="7">
        <f t="shared" si="327"/>
        <v>0</v>
      </c>
      <c r="BG235" s="7">
        <f t="shared" si="347"/>
        <v>0</v>
      </c>
      <c r="BH235" s="7"/>
      <c r="BI235" s="7">
        <f t="shared" si="388"/>
        <v>0</v>
      </c>
      <c r="BJ235" s="7">
        <f t="shared" si="348"/>
        <v>0</v>
      </c>
      <c r="BK235" s="7">
        <f t="shared" si="333"/>
        <v>0</v>
      </c>
      <c r="BL235" s="7">
        <f t="shared" si="349"/>
        <v>0</v>
      </c>
      <c r="BN235" s="7">
        <f t="shared" si="364"/>
        <v>0</v>
      </c>
      <c r="BO235" s="7">
        <f t="shared" si="365"/>
        <v>0</v>
      </c>
      <c r="BP235" s="7">
        <f t="shared" si="366"/>
        <v>0</v>
      </c>
      <c r="BQ235" s="7"/>
      <c r="BR235" s="7">
        <f t="shared" si="350"/>
        <v>0</v>
      </c>
      <c r="BS235" s="7">
        <f>'Initial absorption'!$G235*BR235*$E235</f>
        <v>0</v>
      </c>
      <c r="BT235" s="7">
        <f t="shared" si="367"/>
        <v>0</v>
      </c>
      <c r="BU235" s="7">
        <f>'Initial absorption'!$M235*BT235*$I235</f>
        <v>0</v>
      </c>
      <c r="BV235" s="7"/>
      <c r="BW235" s="7">
        <f t="shared" si="368"/>
        <v>0</v>
      </c>
      <c r="BX235" s="7">
        <f t="shared" si="392"/>
        <v>0</v>
      </c>
      <c r="BY235" s="7">
        <f t="shared" si="334"/>
        <v>0</v>
      </c>
      <c r="BZ235" s="7"/>
      <c r="CA235" s="7">
        <f>(1 - 'Initial absorption'!$M235)*BT235</f>
        <v>0</v>
      </c>
      <c r="CB235" s="7">
        <f t="shared" si="369"/>
        <v>0</v>
      </c>
      <c r="CL235" s="7">
        <f t="shared" si="335"/>
        <v>0</v>
      </c>
      <c r="CM235" s="7">
        <f t="shared" si="336"/>
        <v>0</v>
      </c>
      <c r="CN235" s="7">
        <f t="shared" si="328"/>
        <v>0</v>
      </c>
      <c r="CO235" s="7">
        <f t="shared" si="351"/>
        <v>0</v>
      </c>
      <c r="CP235" s="7"/>
      <c r="CQ235" s="7">
        <f t="shared" si="389"/>
        <v>0</v>
      </c>
      <c r="CR235" s="7">
        <f t="shared" si="352"/>
        <v>0</v>
      </c>
      <c r="CS235" s="7">
        <f t="shared" si="337"/>
        <v>0</v>
      </c>
      <c r="CT235" s="7">
        <f t="shared" si="353"/>
        <v>0</v>
      </c>
      <c r="CV235" s="7">
        <f t="shared" si="370"/>
        <v>0</v>
      </c>
      <c r="CW235" s="7">
        <f t="shared" si="371"/>
        <v>0</v>
      </c>
      <c r="CX235" s="7">
        <f t="shared" si="372"/>
        <v>0</v>
      </c>
      <c r="CY235" s="7"/>
      <c r="CZ235" s="7">
        <f t="shared" si="354"/>
        <v>0</v>
      </c>
      <c r="DA235" s="7">
        <f>'Initial absorption'!$G235*CZ235*$E235</f>
        <v>0</v>
      </c>
      <c r="DB235" s="7">
        <f t="shared" si="373"/>
        <v>0</v>
      </c>
      <c r="DC235" s="7">
        <f>'Initial absorption'!$M235*DB235*$I235</f>
        <v>0</v>
      </c>
      <c r="DD235" s="7"/>
      <c r="DE235" s="7">
        <f t="shared" si="374"/>
        <v>0</v>
      </c>
      <c r="DF235" s="7">
        <f t="shared" si="393"/>
        <v>0</v>
      </c>
      <c r="DG235" s="7">
        <f t="shared" si="338"/>
        <v>0</v>
      </c>
      <c r="DH235" s="7"/>
      <c r="DI235" s="7">
        <f>(1 - 'Initial absorption'!$M235)*DB235</f>
        <v>0</v>
      </c>
      <c r="DJ235" s="7">
        <f t="shared" si="375"/>
        <v>0</v>
      </c>
      <c r="DT235" s="7">
        <f t="shared" si="339"/>
        <v>0</v>
      </c>
      <c r="DU235" s="7">
        <f t="shared" si="340"/>
        <v>0</v>
      </c>
      <c r="DV235" s="7">
        <f t="shared" si="329"/>
        <v>0</v>
      </c>
      <c r="DW235" s="7">
        <f t="shared" si="355"/>
        <v>0</v>
      </c>
      <c r="DX235" s="7"/>
      <c r="DY235" s="7">
        <f t="shared" si="390"/>
        <v>0</v>
      </c>
      <c r="DZ235" s="7">
        <f t="shared" si="356"/>
        <v>0</v>
      </c>
      <c r="EA235" s="7">
        <f t="shared" si="341"/>
        <v>0</v>
      </c>
      <c r="EB235" s="7">
        <f t="shared" si="357"/>
        <v>0</v>
      </c>
      <c r="ED235" s="7">
        <f t="shared" si="376"/>
        <v>0</v>
      </c>
      <c r="EE235" s="7">
        <f t="shared" si="377"/>
        <v>0</v>
      </c>
      <c r="EF235" s="7">
        <f t="shared" si="378"/>
        <v>0</v>
      </c>
      <c r="EG235" s="7"/>
      <c r="EH235" s="7">
        <f t="shared" si="358"/>
        <v>0</v>
      </c>
      <c r="EI235" s="7">
        <f>'Initial absorption'!$G235*EH235*$E235</f>
        <v>0</v>
      </c>
      <c r="EJ235" s="7">
        <f t="shared" si="379"/>
        <v>0</v>
      </c>
      <c r="EK235" s="7">
        <f>'Initial absorption'!$M235*EJ235*$I235</f>
        <v>0</v>
      </c>
      <c r="EL235" s="7"/>
      <c r="EM235" s="7">
        <f t="shared" si="380"/>
        <v>0</v>
      </c>
      <c r="EN235" s="7">
        <f t="shared" si="394"/>
        <v>0</v>
      </c>
      <c r="EO235" s="7">
        <f t="shared" si="342"/>
        <v>0</v>
      </c>
      <c r="EP235" s="7"/>
      <c r="EQ235" s="7">
        <f>(1 - 'Initial absorption'!$M235)*EJ235</f>
        <v>0</v>
      </c>
      <c r="ER235" s="7">
        <f t="shared" si="381"/>
        <v>0</v>
      </c>
      <c r="FB235" s="7">
        <f t="shared" si="343"/>
        <v>0</v>
      </c>
      <c r="FC235" s="7">
        <f t="shared" si="344"/>
        <v>0</v>
      </c>
      <c r="FD235" s="7">
        <f t="shared" si="330"/>
        <v>0</v>
      </c>
      <c r="FE235" s="7">
        <f t="shared" si="359"/>
        <v>0</v>
      </c>
      <c r="FF235" s="7"/>
      <c r="FG235" s="7">
        <f t="shared" si="391"/>
        <v>0</v>
      </c>
      <c r="FH235" s="7">
        <f t="shared" si="360"/>
        <v>0</v>
      </c>
      <c r="FI235" s="7">
        <f t="shared" si="345"/>
        <v>0</v>
      </c>
      <c r="FJ235" s="7">
        <f t="shared" si="361"/>
        <v>0</v>
      </c>
      <c r="FL235" s="7">
        <f t="shared" si="382"/>
        <v>0</v>
      </c>
      <c r="FM235" s="7">
        <f t="shared" si="383"/>
        <v>0</v>
      </c>
      <c r="FN235" s="7">
        <f t="shared" si="384"/>
        <v>0</v>
      </c>
      <c r="FO235" s="7"/>
      <c r="FP235" s="7">
        <f t="shared" si="362"/>
        <v>0</v>
      </c>
      <c r="FQ235" s="7">
        <f>'Initial absorption'!$G235*FP235*$E235</f>
        <v>0</v>
      </c>
      <c r="FR235" s="7">
        <f t="shared" si="385"/>
        <v>0</v>
      </c>
      <c r="FS235" s="7">
        <f>'Initial absorption'!$M235*FR235*$I235</f>
        <v>0</v>
      </c>
      <c r="FT235" s="7"/>
      <c r="FU235" s="7">
        <f t="shared" si="386"/>
        <v>0</v>
      </c>
      <c r="FV235" s="7">
        <f t="shared" si="395"/>
        <v>0</v>
      </c>
      <c r="FW235" s="7">
        <f t="shared" si="346"/>
        <v>0</v>
      </c>
      <c r="FX235" s="7"/>
      <c r="FY235" s="7">
        <f>(1 - 'Initial absorption'!$M235)*FR235</f>
        <v>0</v>
      </c>
      <c r="FZ235" s="7">
        <f t="shared" si="387"/>
        <v>0</v>
      </c>
    </row>
    <row r="236" spans="3:182" x14ac:dyDescent="0.25">
      <c r="C236">
        <v>1450</v>
      </c>
      <c r="D236">
        <f>'Input spectra'!B236</f>
        <v>0</v>
      </c>
      <c r="E236">
        <f>'Initial absorption'!I236</f>
        <v>0</v>
      </c>
      <c r="F236">
        <f>'Input spectra'!C236</f>
        <v>0</v>
      </c>
      <c r="G236">
        <f t="shared" si="309"/>
        <v>0</v>
      </c>
      <c r="H236">
        <f>'Input spectra'!D236</f>
        <v>0</v>
      </c>
      <c r="I236">
        <f>'Initial absorption'!O236</f>
        <v>0</v>
      </c>
      <c r="J236">
        <f>'Input spectra'!E236</f>
        <v>0</v>
      </c>
      <c r="K236">
        <f t="shared" si="310"/>
        <v>0</v>
      </c>
      <c r="M236">
        <f>'Reaching edge prob after ems 1'!$EZ237</f>
        <v>0.89228593320744531</v>
      </c>
      <c r="N236">
        <f>'Reaching edge prob after ems 2'!$EZ237</f>
        <v>0.89228593320744531</v>
      </c>
      <c r="O236">
        <f>1-EXP(-'Reaching edge prob after ems 1'!FC237*_k_in_ec_correction*($D236*_c1+'Input spectra'!S236))</f>
        <v>1.0886881110664826E-2</v>
      </c>
      <c r="P236">
        <f>1-EXP(-(_t-'Reaching edge prob after ems 1'!FC237)*_k_in_ec_correction*($D236*_c1+'Input spectra'!S236))</f>
        <v>1.0995431542408229E-2</v>
      </c>
      <c r="Q236">
        <f>1-EXP(-'Reaching edge prob after ems 2'!FC237*_k_in_ec_correction*($H236*_c2+'Input spectra'!S236))</f>
        <v>1.0886881110664826E-2</v>
      </c>
      <c r="R236">
        <f>1-EXP(-(_t-'Reaching edge prob after ems 2'!FC237)*_k_in_ec_correction*($H236*_c2+'Input spectra'!S236))</f>
        <v>1.0995431542408229E-2</v>
      </c>
      <c r="V236" s="7">
        <f t="shared" si="311"/>
        <v>0</v>
      </c>
      <c r="W236" s="7">
        <f t="shared" si="312"/>
        <v>0</v>
      </c>
      <c r="X236" s="7">
        <f t="shared" si="313"/>
        <v>0</v>
      </c>
      <c r="Y236" s="7">
        <f t="shared" si="314"/>
        <v>0</v>
      </c>
      <c r="Z236" s="7"/>
      <c r="AA236" s="7">
        <f t="shared" si="315"/>
        <v>0</v>
      </c>
      <c r="AB236" s="7">
        <f t="shared" si="316"/>
        <v>0</v>
      </c>
      <c r="AC236" s="7">
        <f t="shared" si="317"/>
        <v>0</v>
      </c>
      <c r="AD236" s="7">
        <f t="shared" si="318"/>
        <v>0</v>
      </c>
      <c r="AF236" s="7">
        <f t="shared" si="319"/>
        <v>0</v>
      </c>
      <c r="AG236" s="7">
        <f t="shared" si="320"/>
        <v>0</v>
      </c>
      <c r="AH236" s="7">
        <f t="shared" si="321"/>
        <v>0</v>
      </c>
      <c r="AI236" s="7"/>
      <c r="AJ236" s="7">
        <f t="shared" si="322"/>
        <v>0</v>
      </c>
      <c r="AK236" s="7">
        <f>'Initial absorption'!$G236*AJ236*$E236</f>
        <v>0</v>
      </c>
      <c r="AL236" s="7">
        <f t="shared" si="323"/>
        <v>0</v>
      </c>
      <c r="AM236" s="7">
        <f>'Initial absorption'!$M236*AL236*$I236</f>
        <v>0</v>
      </c>
      <c r="AN236" s="7"/>
      <c r="AO236" s="7">
        <f t="shared" si="324"/>
        <v>0</v>
      </c>
      <c r="AP236" s="7">
        <f t="shared" si="325"/>
        <v>0</v>
      </c>
      <c r="AQ236" s="7">
        <f t="shared" si="326"/>
        <v>0</v>
      </c>
      <c r="AR236" s="7"/>
      <c r="AS236" s="7">
        <f>(1 - 'Initial absorption'!$M236)*AL236</f>
        <v>0</v>
      </c>
      <c r="AT236" s="7">
        <f t="shared" si="363"/>
        <v>0</v>
      </c>
      <c r="BD236" s="7">
        <f t="shared" si="331"/>
        <v>0</v>
      </c>
      <c r="BE236" s="7">
        <f t="shared" si="332"/>
        <v>0</v>
      </c>
      <c r="BF236" s="7">
        <f t="shared" si="327"/>
        <v>0</v>
      </c>
      <c r="BG236" s="7">
        <f t="shared" si="347"/>
        <v>0</v>
      </c>
      <c r="BH236" s="7"/>
      <c r="BI236" s="7">
        <f t="shared" si="388"/>
        <v>0</v>
      </c>
      <c r="BJ236" s="7">
        <f t="shared" si="348"/>
        <v>0</v>
      </c>
      <c r="BK236" s="7">
        <f t="shared" si="333"/>
        <v>0</v>
      </c>
      <c r="BL236" s="7">
        <f t="shared" si="349"/>
        <v>0</v>
      </c>
      <c r="BN236" s="7">
        <f t="shared" si="364"/>
        <v>0</v>
      </c>
      <c r="BO236" s="7">
        <f t="shared" si="365"/>
        <v>0</v>
      </c>
      <c r="BP236" s="7">
        <f t="shared" si="366"/>
        <v>0</v>
      </c>
      <c r="BQ236" s="7"/>
      <c r="BR236" s="7">
        <f t="shared" si="350"/>
        <v>0</v>
      </c>
      <c r="BS236" s="7">
        <f>'Initial absorption'!$G236*BR236*$E236</f>
        <v>0</v>
      </c>
      <c r="BT236" s="7">
        <f t="shared" si="367"/>
        <v>0</v>
      </c>
      <c r="BU236" s="7">
        <f>'Initial absorption'!$M236*BT236*$I236</f>
        <v>0</v>
      </c>
      <c r="BV236" s="7"/>
      <c r="BW236" s="7">
        <f t="shared" si="368"/>
        <v>0</v>
      </c>
      <c r="BX236" s="7">
        <f t="shared" si="392"/>
        <v>0</v>
      </c>
      <c r="BY236" s="7">
        <f t="shared" si="334"/>
        <v>0</v>
      </c>
      <c r="BZ236" s="7"/>
      <c r="CA236" s="7">
        <f>(1 - 'Initial absorption'!$M236)*BT236</f>
        <v>0</v>
      </c>
      <c r="CB236" s="7">
        <f t="shared" si="369"/>
        <v>0</v>
      </c>
      <c r="CL236" s="7">
        <f t="shared" si="335"/>
        <v>0</v>
      </c>
      <c r="CM236" s="7">
        <f t="shared" si="336"/>
        <v>0</v>
      </c>
      <c r="CN236" s="7">
        <f t="shared" si="328"/>
        <v>0</v>
      </c>
      <c r="CO236" s="7">
        <f t="shared" si="351"/>
        <v>0</v>
      </c>
      <c r="CP236" s="7"/>
      <c r="CQ236" s="7">
        <f t="shared" si="389"/>
        <v>0</v>
      </c>
      <c r="CR236" s="7">
        <f t="shared" si="352"/>
        <v>0</v>
      </c>
      <c r="CS236" s="7">
        <f t="shared" si="337"/>
        <v>0</v>
      </c>
      <c r="CT236" s="7">
        <f t="shared" si="353"/>
        <v>0</v>
      </c>
      <c r="CV236" s="7">
        <f t="shared" si="370"/>
        <v>0</v>
      </c>
      <c r="CW236" s="7">
        <f t="shared" si="371"/>
        <v>0</v>
      </c>
      <c r="CX236" s="7">
        <f t="shared" si="372"/>
        <v>0</v>
      </c>
      <c r="CY236" s="7"/>
      <c r="CZ236" s="7">
        <f t="shared" si="354"/>
        <v>0</v>
      </c>
      <c r="DA236" s="7">
        <f>'Initial absorption'!$G236*CZ236*$E236</f>
        <v>0</v>
      </c>
      <c r="DB236" s="7">
        <f t="shared" si="373"/>
        <v>0</v>
      </c>
      <c r="DC236" s="7">
        <f>'Initial absorption'!$M236*DB236*$I236</f>
        <v>0</v>
      </c>
      <c r="DD236" s="7"/>
      <c r="DE236" s="7">
        <f t="shared" si="374"/>
        <v>0</v>
      </c>
      <c r="DF236" s="7">
        <f t="shared" si="393"/>
        <v>0</v>
      </c>
      <c r="DG236" s="7">
        <f t="shared" si="338"/>
        <v>0</v>
      </c>
      <c r="DH236" s="7"/>
      <c r="DI236" s="7">
        <f>(1 - 'Initial absorption'!$M236)*DB236</f>
        <v>0</v>
      </c>
      <c r="DJ236" s="7">
        <f t="shared" si="375"/>
        <v>0</v>
      </c>
      <c r="DT236" s="7">
        <f t="shared" si="339"/>
        <v>0</v>
      </c>
      <c r="DU236" s="7">
        <f t="shared" si="340"/>
        <v>0</v>
      </c>
      <c r="DV236" s="7">
        <f t="shared" si="329"/>
        <v>0</v>
      </c>
      <c r="DW236" s="7">
        <f t="shared" si="355"/>
        <v>0</v>
      </c>
      <c r="DX236" s="7"/>
      <c r="DY236" s="7">
        <f t="shared" si="390"/>
        <v>0</v>
      </c>
      <c r="DZ236" s="7">
        <f t="shared" si="356"/>
        <v>0</v>
      </c>
      <c r="EA236" s="7">
        <f t="shared" si="341"/>
        <v>0</v>
      </c>
      <c r="EB236" s="7">
        <f t="shared" si="357"/>
        <v>0</v>
      </c>
      <c r="ED236" s="7">
        <f t="shared" si="376"/>
        <v>0</v>
      </c>
      <c r="EE236" s="7">
        <f t="shared" si="377"/>
        <v>0</v>
      </c>
      <c r="EF236" s="7">
        <f t="shared" si="378"/>
        <v>0</v>
      </c>
      <c r="EG236" s="7"/>
      <c r="EH236" s="7">
        <f t="shared" si="358"/>
        <v>0</v>
      </c>
      <c r="EI236" s="7">
        <f>'Initial absorption'!$G236*EH236*$E236</f>
        <v>0</v>
      </c>
      <c r="EJ236" s="7">
        <f t="shared" si="379"/>
        <v>0</v>
      </c>
      <c r="EK236" s="7">
        <f>'Initial absorption'!$M236*EJ236*$I236</f>
        <v>0</v>
      </c>
      <c r="EL236" s="7"/>
      <c r="EM236" s="7">
        <f t="shared" si="380"/>
        <v>0</v>
      </c>
      <c r="EN236" s="7">
        <f t="shared" si="394"/>
        <v>0</v>
      </c>
      <c r="EO236" s="7">
        <f t="shared" si="342"/>
        <v>0</v>
      </c>
      <c r="EP236" s="7"/>
      <c r="EQ236" s="7">
        <f>(1 - 'Initial absorption'!$M236)*EJ236</f>
        <v>0</v>
      </c>
      <c r="ER236" s="7">
        <f t="shared" si="381"/>
        <v>0</v>
      </c>
      <c r="FB236" s="7">
        <f t="shared" si="343"/>
        <v>0</v>
      </c>
      <c r="FC236" s="7">
        <f t="shared" si="344"/>
        <v>0</v>
      </c>
      <c r="FD236" s="7">
        <f t="shared" si="330"/>
        <v>0</v>
      </c>
      <c r="FE236" s="7">
        <f t="shared" si="359"/>
        <v>0</v>
      </c>
      <c r="FF236" s="7"/>
      <c r="FG236" s="7">
        <f t="shared" si="391"/>
        <v>0</v>
      </c>
      <c r="FH236" s="7">
        <f t="shared" si="360"/>
        <v>0</v>
      </c>
      <c r="FI236" s="7">
        <f t="shared" si="345"/>
        <v>0</v>
      </c>
      <c r="FJ236" s="7">
        <f t="shared" si="361"/>
        <v>0</v>
      </c>
      <c r="FL236" s="7">
        <f t="shared" si="382"/>
        <v>0</v>
      </c>
      <c r="FM236" s="7">
        <f t="shared" si="383"/>
        <v>0</v>
      </c>
      <c r="FN236" s="7">
        <f t="shared" si="384"/>
        <v>0</v>
      </c>
      <c r="FO236" s="7"/>
      <c r="FP236" s="7">
        <f t="shared" si="362"/>
        <v>0</v>
      </c>
      <c r="FQ236" s="7">
        <f>'Initial absorption'!$G236*FP236*$E236</f>
        <v>0</v>
      </c>
      <c r="FR236" s="7">
        <f t="shared" si="385"/>
        <v>0</v>
      </c>
      <c r="FS236" s="7">
        <f>'Initial absorption'!$M236*FR236*$I236</f>
        <v>0</v>
      </c>
      <c r="FT236" s="7"/>
      <c r="FU236" s="7">
        <f t="shared" si="386"/>
        <v>0</v>
      </c>
      <c r="FV236" s="7">
        <f t="shared" si="395"/>
        <v>0</v>
      </c>
      <c r="FW236" s="7">
        <f t="shared" si="346"/>
        <v>0</v>
      </c>
      <c r="FX236" s="7"/>
      <c r="FY236" s="7">
        <f>(1 - 'Initial absorption'!$M236)*FR236</f>
        <v>0</v>
      </c>
      <c r="FZ236" s="7">
        <f t="shared" si="387"/>
        <v>0</v>
      </c>
    </row>
    <row r="237" spans="3:182" x14ac:dyDescent="0.25">
      <c r="C237">
        <v>1455</v>
      </c>
      <c r="D237">
        <f>'Input spectra'!B237</f>
        <v>0</v>
      </c>
      <c r="E237">
        <f>'Initial absorption'!I237</f>
        <v>0</v>
      </c>
      <c r="F237">
        <f>'Input spectra'!C237</f>
        <v>0</v>
      </c>
      <c r="G237">
        <f t="shared" si="309"/>
        <v>0</v>
      </c>
      <c r="H237">
        <f>'Input spectra'!D237</f>
        <v>0</v>
      </c>
      <c r="I237">
        <f>'Initial absorption'!O237</f>
        <v>0</v>
      </c>
      <c r="J237">
        <f>'Input spectra'!E237</f>
        <v>0</v>
      </c>
      <c r="K237">
        <f t="shared" si="310"/>
        <v>0</v>
      </c>
      <c r="M237">
        <f>'Reaching edge prob after ems 1'!$EZ238</f>
        <v>0.89241573494526272</v>
      </c>
      <c r="N237">
        <f>'Reaching edge prob after ems 2'!$EZ238</f>
        <v>0.89241573494526272</v>
      </c>
      <c r="O237">
        <f>1-EXP(-'Reaching edge prob after ems 1'!FC238*_k_in_ec_correction*($D237*_c1+'Input spectra'!S237))</f>
        <v>1.0872702820237001E-2</v>
      </c>
      <c r="P237">
        <f>1-EXP(-(_t-'Reaching edge prob after ems 1'!FC238)*_k_in_ec_correction*($D237*_c1+'Input spectra'!S237))</f>
        <v>1.0980969294202669E-2</v>
      </c>
      <c r="Q237">
        <f>1-EXP(-'Reaching edge prob after ems 2'!FC238*_k_in_ec_correction*($H237*_c2+'Input spectra'!S237))</f>
        <v>1.0872702820237001E-2</v>
      </c>
      <c r="R237">
        <f>1-EXP(-(_t-'Reaching edge prob after ems 2'!FC238)*_k_in_ec_correction*($H237*_c2+'Input spectra'!S237))</f>
        <v>1.0980969294202669E-2</v>
      </c>
      <c r="V237" s="7">
        <f t="shared" si="311"/>
        <v>0</v>
      </c>
      <c r="W237" s="7">
        <f t="shared" si="312"/>
        <v>0</v>
      </c>
      <c r="X237" s="7">
        <f t="shared" si="313"/>
        <v>0</v>
      </c>
      <c r="Y237" s="7">
        <f t="shared" si="314"/>
        <v>0</v>
      </c>
      <c r="Z237" s="7"/>
      <c r="AA237" s="7">
        <f t="shared" si="315"/>
        <v>0</v>
      </c>
      <c r="AB237" s="7">
        <f t="shared" si="316"/>
        <v>0</v>
      </c>
      <c r="AC237" s="7">
        <f t="shared" si="317"/>
        <v>0</v>
      </c>
      <c r="AD237" s="7">
        <f t="shared" si="318"/>
        <v>0</v>
      </c>
      <c r="AF237" s="7">
        <f t="shared" si="319"/>
        <v>0</v>
      </c>
      <c r="AG237" s="7">
        <f t="shared" si="320"/>
        <v>0</v>
      </c>
      <c r="AH237" s="7">
        <f t="shared" si="321"/>
        <v>0</v>
      </c>
      <c r="AI237" s="7"/>
      <c r="AJ237" s="7">
        <f t="shared" si="322"/>
        <v>0</v>
      </c>
      <c r="AK237" s="7">
        <f>'Initial absorption'!$G237*AJ237*$E237</f>
        <v>0</v>
      </c>
      <c r="AL237" s="7">
        <f t="shared" si="323"/>
        <v>0</v>
      </c>
      <c r="AM237" s="7">
        <f>'Initial absorption'!$M237*AL237*$I237</f>
        <v>0</v>
      </c>
      <c r="AN237" s="7"/>
      <c r="AO237" s="7">
        <f t="shared" si="324"/>
        <v>0</v>
      </c>
      <c r="AP237" s="7">
        <f t="shared" si="325"/>
        <v>0</v>
      </c>
      <c r="AQ237" s="7">
        <f t="shared" si="326"/>
        <v>0</v>
      </c>
      <c r="AR237" s="7"/>
      <c r="AS237" s="7">
        <f>(1 - 'Initial absorption'!$M237)*AL237</f>
        <v>0</v>
      </c>
      <c r="AT237" s="7">
        <f t="shared" si="363"/>
        <v>0</v>
      </c>
      <c r="BD237" s="7">
        <f t="shared" si="331"/>
        <v>0</v>
      </c>
      <c r="BE237" s="7">
        <f t="shared" si="332"/>
        <v>0</v>
      </c>
      <c r="BF237" s="7">
        <f t="shared" si="327"/>
        <v>0</v>
      </c>
      <c r="BG237" s="7">
        <f t="shared" si="347"/>
        <v>0</v>
      </c>
      <c r="BH237" s="7"/>
      <c r="BI237" s="7">
        <f t="shared" si="388"/>
        <v>0</v>
      </c>
      <c r="BJ237" s="7">
        <f t="shared" si="348"/>
        <v>0</v>
      </c>
      <c r="BK237" s="7">
        <f t="shared" si="333"/>
        <v>0</v>
      </c>
      <c r="BL237" s="7">
        <f t="shared" si="349"/>
        <v>0</v>
      </c>
      <c r="BN237" s="7">
        <f t="shared" si="364"/>
        <v>0</v>
      </c>
      <c r="BO237" s="7">
        <f t="shared" si="365"/>
        <v>0</v>
      </c>
      <c r="BP237" s="7">
        <f t="shared" si="366"/>
        <v>0</v>
      </c>
      <c r="BQ237" s="7"/>
      <c r="BR237" s="7">
        <f t="shared" si="350"/>
        <v>0</v>
      </c>
      <c r="BS237" s="7">
        <f>'Initial absorption'!$G237*BR237*$E237</f>
        <v>0</v>
      </c>
      <c r="BT237" s="7">
        <f t="shared" si="367"/>
        <v>0</v>
      </c>
      <c r="BU237" s="7">
        <f>'Initial absorption'!$M237*BT237*$I237</f>
        <v>0</v>
      </c>
      <c r="BV237" s="7"/>
      <c r="BW237" s="7">
        <f t="shared" si="368"/>
        <v>0</v>
      </c>
      <c r="BX237" s="7">
        <f t="shared" si="392"/>
        <v>0</v>
      </c>
      <c r="BY237" s="7">
        <f t="shared" si="334"/>
        <v>0</v>
      </c>
      <c r="BZ237" s="7"/>
      <c r="CA237" s="7">
        <f>(1 - 'Initial absorption'!$M237)*BT237</f>
        <v>0</v>
      </c>
      <c r="CB237" s="7">
        <f t="shared" si="369"/>
        <v>0</v>
      </c>
      <c r="CL237" s="7">
        <f t="shared" si="335"/>
        <v>0</v>
      </c>
      <c r="CM237" s="7">
        <f t="shared" si="336"/>
        <v>0</v>
      </c>
      <c r="CN237" s="7">
        <f t="shared" si="328"/>
        <v>0</v>
      </c>
      <c r="CO237" s="7">
        <f t="shared" si="351"/>
        <v>0</v>
      </c>
      <c r="CP237" s="7"/>
      <c r="CQ237" s="7">
        <f t="shared" si="389"/>
        <v>0</v>
      </c>
      <c r="CR237" s="7">
        <f t="shared" si="352"/>
        <v>0</v>
      </c>
      <c r="CS237" s="7">
        <f t="shared" si="337"/>
        <v>0</v>
      </c>
      <c r="CT237" s="7">
        <f t="shared" si="353"/>
        <v>0</v>
      </c>
      <c r="CV237" s="7">
        <f t="shared" si="370"/>
        <v>0</v>
      </c>
      <c r="CW237" s="7">
        <f t="shared" si="371"/>
        <v>0</v>
      </c>
      <c r="CX237" s="7">
        <f t="shared" si="372"/>
        <v>0</v>
      </c>
      <c r="CY237" s="7"/>
      <c r="CZ237" s="7">
        <f t="shared" si="354"/>
        <v>0</v>
      </c>
      <c r="DA237" s="7">
        <f>'Initial absorption'!$G237*CZ237*$E237</f>
        <v>0</v>
      </c>
      <c r="DB237" s="7">
        <f t="shared" si="373"/>
        <v>0</v>
      </c>
      <c r="DC237" s="7">
        <f>'Initial absorption'!$M237*DB237*$I237</f>
        <v>0</v>
      </c>
      <c r="DD237" s="7"/>
      <c r="DE237" s="7">
        <f t="shared" si="374"/>
        <v>0</v>
      </c>
      <c r="DF237" s="7">
        <f t="shared" si="393"/>
        <v>0</v>
      </c>
      <c r="DG237" s="7">
        <f t="shared" si="338"/>
        <v>0</v>
      </c>
      <c r="DH237" s="7"/>
      <c r="DI237" s="7">
        <f>(1 - 'Initial absorption'!$M237)*DB237</f>
        <v>0</v>
      </c>
      <c r="DJ237" s="7">
        <f t="shared" si="375"/>
        <v>0</v>
      </c>
      <c r="DT237" s="7">
        <f t="shared" si="339"/>
        <v>0</v>
      </c>
      <c r="DU237" s="7">
        <f t="shared" si="340"/>
        <v>0</v>
      </c>
      <c r="DV237" s="7">
        <f t="shared" si="329"/>
        <v>0</v>
      </c>
      <c r="DW237" s="7">
        <f t="shared" si="355"/>
        <v>0</v>
      </c>
      <c r="DX237" s="7"/>
      <c r="DY237" s="7">
        <f t="shared" si="390"/>
        <v>0</v>
      </c>
      <c r="DZ237" s="7">
        <f t="shared" si="356"/>
        <v>0</v>
      </c>
      <c r="EA237" s="7">
        <f t="shared" si="341"/>
        <v>0</v>
      </c>
      <c r="EB237" s="7">
        <f t="shared" si="357"/>
        <v>0</v>
      </c>
      <c r="ED237" s="7">
        <f t="shared" si="376"/>
        <v>0</v>
      </c>
      <c r="EE237" s="7">
        <f t="shared" si="377"/>
        <v>0</v>
      </c>
      <c r="EF237" s="7">
        <f t="shared" si="378"/>
        <v>0</v>
      </c>
      <c r="EG237" s="7"/>
      <c r="EH237" s="7">
        <f t="shared" si="358"/>
        <v>0</v>
      </c>
      <c r="EI237" s="7">
        <f>'Initial absorption'!$G237*EH237*$E237</f>
        <v>0</v>
      </c>
      <c r="EJ237" s="7">
        <f t="shared" si="379"/>
        <v>0</v>
      </c>
      <c r="EK237" s="7">
        <f>'Initial absorption'!$M237*EJ237*$I237</f>
        <v>0</v>
      </c>
      <c r="EL237" s="7"/>
      <c r="EM237" s="7">
        <f t="shared" si="380"/>
        <v>0</v>
      </c>
      <c r="EN237" s="7">
        <f t="shared" si="394"/>
        <v>0</v>
      </c>
      <c r="EO237" s="7">
        <f t="shared" si="342"/>
        <v>0</v>
      </c>
      <c r="EP237" s="7"/>
      <c r="EQ237" s="7">
        <f>(1 - 'Initial absorption'!$M237)*EJ237</f>
        <v>0</v>
      </c>
      <c r="ER237" s="7">
        <f t="shared" si="381"/>
        <v>0</v>
      </c>
      <c r="FB237" s="7">
        <f t="shared" si="343"/>
        <v>0</v>
      </c>
      <c r="FC237" s="7">
        <f t="shared" si="344"/>
        <v>0</v>
      </c>
      <c r="FD237" s="7">
        <f t="shared" si="330"/>
        <v>0</v>
      </c>
      <c r="FE237" s="7">
        <f t="shared" si="359"/>
        <v>0</v>
      </c>
      <c r="FF237" s="7"/>
      <c r="FG237" s="7">
        <f t="shared" si="391"/>
        <v>0</v>
      </c>
      <c r="FH237" s="7">
        <f t="shared" si="360"/>
        <v>0</v>
      </c>
      <c r="FI237" s="7">
        <f t="shared" si="345"/>
        <v>0</v>
      </c>
      <c r="FJ237" s="7">
        <f t="shared" si="361"/>
        <v>0</v>
      </c>
      <c r="FL237" s="7">
        <f t="shared" si="382"/>
        <v>0</v>
      </c>
      <c r="FM237" s="7">
        <f t="shared" si="383"/>
        <v>0</v>
      </c>
      <c r="FN237" s="7">
        <f t="shared" si="384"/>
        <v>0</v>
      </c>
      <c r="FO237" s="7"/>
      <c r="FP237" s="7">
        <f t="shared" si="362"/>
        <v>0</v>
      </c>
      <c r="FQ237" s="7">
        <f>'Initial absorption'!$G237*FP237*$E237</f>
        <v>0</v>
      </c>
      <c r="FR237" s="7">
        <f t="shared" si="385"/>
        <v>0</v>
      </c>
      <c r="FS237" s="7">
        <f>'Initial absorption'!$M237*FR237*$I237</f>
        <v>0</v>
      </c>
      <c r="FT237" s="7"/>
      <c r="FU237" s="7">
        <f t="shared" si="386"/>
        <v>0</v>
      </c>
      <c r="FV237" s="7">
        <f t="shared" si="395"/>
        <v>0</v>
      </c>
      <c r="FW237" s="7">
        <f t="shared" si="346"/>
        <v>0</v>
      </c>
      <c r="FX237" s="7"/>
      <c r="FY237" s="7">
        <f>(1 - 'Initial absorption'!$M237)*FR237</f>
        <v>0</v>
      </c>
      <c r="FZ237" s="7">
        <f t="shared" si="387"/>
        <v>0</v>
      </c>
    </row>
    <row r="238" spans="3:182" x14ac:dyDescent="0.25">
      <c r="C238">
        <v>1460</v>
      </c>
      <c r="D238">
        <f>'Input spectra'!B238</f>
        <v>0</v>
      </c>
      <c r="E238">
        <f>'Initial absorption'!I238</f>
        <v>0</v>
      </c>
      <c r="F238">
        <f>'Input spectra'!C238</f>
        <v>0</v>
      </c>
      <c r="G238">
        <f t="shared" si="309"/>
        <v>0</v>
      </c>
      <c r="H238">
        <f>'Input spectra'!D238</f>
        <v>0</v>
      </c>
      <c r="I238">
        <f>'Initial absorption'!O238</f>
        <v>0</v>
      </c>
      <c r="J238">
        <f>'Input spectra'!E238</f>
        <v>0</v>
      </c>
      <c r="K238">
        <f t="shared" si="310"/>
        <v>0</v>
      </c>
      <c r="M238">
        <f>'Reaching edge prob after ems 1'!$EZ239</f>
        <v>0.89254556598132151</v>
      </c>
      <c r="N238">
        <f>'Reaching edge prob after ems 2'!$EZ239</f>
        <v>0.89254556598132151</v>
      </c>
      <c r="O238">
        <f>1-EXP(-'Reaching edge prob after ems 1'!FC239*_k_in_ec_correction*($D238*_c1+'Input spectra'!S238))</f>
        <v>1.0858524138561254E-2</v>
      </c>
      <c r="P238">
        <f>1-EXP(-(_t-'Reaching edge prob after ems 1'!FC239)*_k_in_ec_correction*($D238*_c1+'Input spectra'!S238))</f>
        <v>1.0966507022506011E-2</v>
      </c>
      <c r="Q238">
        <f>1-EXP(-'Reaching edge prob after ems 2'!FC239*_k_in_ec_correction*($H238*_c2+'Input spectra'!S238))</f>
        <v>1.0858524138561254E-2</v>
      </c>
      <c r="R238">
        <f>1-EXP(-(_t-'Reaching edge prob after ems 2'!FC239)*_k_in_ec_correction*($H238*_c2+'Input spectra'!S238))</f>
        <v>1.0966507022506011E-2</v>
      </c>
      <c r="V238" s="7">
        <f t="shared" si="311"/>
        <v>0</v>
      </c>
      <c r="W238" s="7">
        <f t="shared" si="312"/>
        <v>0</v>
      </c>
      <c r="X238" s="7">
        <f t="shared" si="313"/>
        <v>0</v>
      </c>
      <c r="Y238" s="7">
        <f t="shared" si="314"/>
        <v>0</v>
      </c>
      <c r="Z238" s="7"/>
      <c r="AA238" s="7">
        <f t="shared" si="315"/>
        <v>0</v>
      </c>
      <c r="AB238" s="7">
        <f t="shared" si="316"/>
        <v>0</v>
      </c>
      <c r="AC238" s="7">
        <f t="shared" si="317"/>
        <v>0</v>
      </c>
      <c r="AD238" s="7">
        <f t="shared" si="318"/>
        <v>0</v>
      </c>
      <c r="AF238" s="7">
        <f t="shared" si="319"/>
        <v>0</v>
      </c>
      <c r="AG238" s="7">
        <f t="shared" si="320"/>
        <v>0</v>
      </c>
      <c r="AH238" s="7">
        <f t="shared" si="321"/>
        <v>0</v>
      </c>
      <c r="AI238" s="7"/>
      <c r="AJ238" s="7">
        <f t="shared" si="322"/>
        <v>0</v>
      </c>
      <c r="AK238" s="7">
        <f>'Initial absorption'!$G238*AJ238*$E238</f>
        <v>0</v>
      </c>
      <c r="AL238" s="7">
        <f t="shared" si="323"/>
        <v>0</v>
      </c>
      <c r="AM238" s="7">
        <f>'Initial absorption'!$M238*AL238*$I238</f>
        <v>0</v>
      </c>
      <c r="AN238" s="7"/>
      <c r="AO238" s="7">
        <f t="shared" si="324"/>
        <v>0</v>
      </c>
      <c r="AP238" s="7">
        <f t="shared" si="325"/>
        <v>0</v>
      </c>
      <c r="AQ238" s="7">
        <f t="shared" si="326"/>
        <v>0</v>
      </c>
      <c r="AR238" s="7"/>
      <c r="AS238" s="7">
        <f>(1 - 'Initial absorption'!$M238)*AL238</f>
        <v>0</v>
      </c>
      <c r="AT238" s="7">
        <f t="shared" si="363"/>
        <v>0</v>
      </c>
      <c r="BD238" s="7">
        <f t="shared" si="331"/>
        <v>0</v>
      </c>
      <c r="BE238" s="7">
        <f t="shared" si="332"/>
        <v>0</v>
      </c>
      <c r="BF238" s="7">
        <f t="shared" si="327"/>
        <v>0</v>
      </c>
      <c r="BG238" s="7">
        <f t="shared" si="347"/>
        <v>0</v>
      </c>
      <c r="BH238" s="7"/>
      <c r="BI238" s="7">
        <f t="shared" si="388"/>
        <v>0</v>
      </c>
      <c r="BJ238" s="7">
        <f t="shared" si="348"/>
        <v>0</v>
      </c>
      <c r="BK238" s="7">
        <f t="shared" si="333"/>
        <v>0</v>
      </c>
      <c r="BL238" s="7">
        <f t="shared" si="349"/>
        <v>0</v>
      </c>
      <c r="BN238" s="7">
        <f t="shared" si="364"/>
        <v>0</v>
      </c>
      <c r="BO238" s="7">
        <f t="shared" si="365"/>
        <v>0</v>
      </c>
      <c r="BP238" s="7">
        <f t="shared" si="366"/>
        <v>0</v>
      </c>
      <c r="BQ238" s="7"/>
      <c r="BR238" s="7">
        <f t="shared" si="350"/>
        <v>0</v>
      </c>
      <c r="BS238" s="7">
        <f>'Initial absorption'!$G238*BR238*$E238</f>
        <v>0</v>
      </c>
      <c r="BT238" s="7">
        <f t="shared" si="367"/>
        <v>0</v>
      </c>
      <c r="BU238" s="7">
        <f>'Initial absorption'!$M238*BT238*$I238</f>
        <v>0</v>
      </c>
      <c r="BV238" s="7"/>
      <c r="BW238" s="7">
        <f t="shared" si="368"/>
        <v>0</v>
      </c>
      <c r="BX238" s="7">
        <f t="shared" si="392"/>
        <v>0</v>
      </c>
      <c r="BY238" s="7">
        <f t="shared" si="334"/>
        <v>0</v>
      </c>
      <c r="BZ238" s="7"/>
      <c r="CA238" s="7">
        <f>(1 - 'Initial absorption'!$M238)*BT238</f>
        <v>0</v>
      </c>
      <c r="CB238" s="7">
        <f t="shared" si="369"/>
        <v>0</v>
      </c>
      <c r="CL238" s="7">
        <f t="shared" si="335"/>
        <v>0</v>
      </c>
      <c r="CM238" s="7">
        <f t="shared" si="336"/>
        <v>0</v>
      </c>
      <c r="CN238" s="7">
        <f t="shared" si="328"/>
        <v>0</v>
      </c>
      <c r="CO238" s="7">
        <f t="shared" si="351"/>
        <v>0</v>
      </c>
      <c r="CP238" s="7"/>
      <c r="CQ238" s="7">
        <f t="shared" si="389"/>
        <v>0</v>
      </c>
      <c r="CR238" s="7">
        <f t="shared" si="352"/>
        <v>0</v>
      </c>
      <c r="CS238" s="7">
        <f t="shared" si="337"/>
        <v>0</v>
      </c>
      <c r="CT238" s="7">
        <f t="shared" si="353"/>
        <v>0</v>
      </c>
      <c r="CV238" s="7">
        <f t="shared" si="370"/>
        <v>0</v>
      </c>
      <c r="CW238" s="7">
        <f t="shared" si="371"/>
        <v>0</v>
      </c>
      <c r="CX238" s="7">
        <f t="shared" si="372"/>
        <v>0</v>
      </c>
      <c r="CY238" s="7"/>
      <c r="CZ238" s="7">
        <f t="shared" si="354"/>
        <v>0</v>
      </c>
      <c r="DA238" s="7">
        <f>'Initial absorption'!$G238*CZ238*$E238</f>
        <v>0</v>
      </c>
      <c r="DB238" s="7">
        <f t="shared" si="373"/>
        <v>0</v>
      </c>
      <c r="DC238" s="7">
        <f>'Initial absorption'!$M238*DB238*$I238</f>
        <v>0</v>
      </c>
      <c r="DD238" s="7"/>
      <c r="DE238" s="7">
        <f t="shared" si="374"/>
        <v>0</v>
      </c>
      <c r="DF238" s="7">
        <f t="shared" si="393"/>
        <v>0</v>
      </c>
      <c r="DG238" s="7">
        <f t="shared" si="338"/>
        <v>0</v>
      </c>
      <c r="DH238" s="7"/>
      <c r="DI238" s="7">
        <f>(1 - 'Initial absorption'!$M238)*DB238</f>
        <v>0</v>
      </c>
      <c r="DJ238" s="7">
        <f t="shared" si="375"/>
        <v>0</v>
      </c>
      <c r="DT238" s="7">
        <f t="shared" si="339"/>
        <v>0</v>
      </c>
      <c r="DU238" s="7">
        <f t="shared" si="340"/>
        <v>0</v>
      </c>
      <c r="DV238" s="7">
        <f t="shared" si="329"/>
        <v>0</v>
      </c>
      <c r="DW238" s="7">
        <f t="shared" si="355"/>
        <v>0</v>
      </c>
      <c r="DX238" s="7"/>
      <c r="DY238" s="7">
        <f t="shared" si="390"/>
        <v>0</v>
      </c>
      <c r="DZ238" s="7">
        <f t="shared" si="356"/>
        <v>0</v>
      </c>
      <c r="EA238" s="7">
        <f t="shared" si="341"/>
        <v>0</v>
      </c>
      <c r="EB238" s="7">
        <f t="shared" si="357"/>
        <v>0</v>
      </c>
      <c r="ED238" s="7">
        <f t="shared" si="376"/>
        <v>0</v>
      </c>
      <c r="EE238" s="7">
        <f t="shared" si="377"/>
        <v>0</v>
      </c>
      <c r="EF238" s="7">
        <f t="shared" si="378"/>
        <v>0</v>
      </c>
      <c r="EG238" s="7"/>
      <c r="EH238" s="7">
        <f t="shared" si="358"/>
        <v>0</v>
      </c>
      <c r="EI238" s="7">
        <f>'Initial absorption'!$G238*EH238*$E238</f>
        <v>0</v>
      </c>
      <c r="EJ238" s="7">
        <f t="shared" si="379"/>
        <v>0</v>
      </c>
      <c r="EK238" s="7">
        <f>'Initial absorption'!$M238*EJ238*$I238</f>
        <v>0</v>
      </c>
      <c r="EL238" s="7"/>
      <c r="EM238" s="7">
        <f t="shared" si="380"/>
        <v>0</v>
      </c>
      <c r="EN238" s="7">
        <f t="shared" si="394"/>
        <v>0</v>
      </c>
      <c r="EO238" s="7">
        <f t="shared" si="342"/>
        <v>0</v>
      </c>
      <c r="EP238" s="7"/>
      <c r="EQ238" s="7">
        <f>(1 - 'Initial absorption'!$M238)*EJ238</f>
        <v>0</v>
      </c>
      <c r="ER238" s="7">
        <f t="shared" si="381"/>
        <v>0</v>
      </c>
      <c r="FB238" s="7">
        <f t="shared" si="343"/>
        <v>0</v>
      </c>
      <c r="FC238" s="7">
        <f t="shared" si="344"/>
        <v>0</v>
      </c>
      <c r="FD238" s="7">
        <f t="shared" si="330"/>
        <v>0</v>
      </c>
      <c r="FE238" s="7">
        <f t="shared" si="359"/>
        <v>0</v>
      </c>
      <c r="FF238" s="7"/>
      <c r="FG238" s="7">
        <f t="shared" si="391"/>
        <v>0</v>
      </c>
      <c r="FH238" s="7">
        <f t="shared" si="360"/>
        <v>0</v>
      </c>
      <c r="FI238" s="7">
        <f t="shared" si="345"/>
        <v>0</v>
      </c>
      <c r="FJ238" s="7">
        <f t="shared" si="361"/>
        <v>0</v>
      </c>
      <c r="FL238" s="7">
        <f t="shared" si="382"/>
        <v>0</v>
      </c>
      <c r="FM238" s="7">
        <f t="shared" si="383"/>
        <v>0</v>
      </c>
      <c r="FN238" s="7">
        <f t="shared" si="384"/>
        <v>0</v>
      </c>
      <c r="FO238" s="7"/>
      <c r="FP238" s="7">
        <f t="shared" si="362"/>
        <v>0</v>
      </c>
      <c r="FQ238" s="7">
        <f>'Initial absorption'!$G238*FP238*$E238</f>
        <v>0</v>
      </c>
      <c r="FR238" s="7">
        <f t="shared" si="385"/>
        <v>0</v>
      </c>
      <c r="FS238" s="7">
        <f>'Initial absorption'!$M238*FR238*$I238</f>
        <v>0</v>
      </c>
      <c r="FT238" s="7"/>
      <c r="FU238" s="7">
        <f t="shared" si="386"/>
        <v>0</v>
      </c>
      <c r="FV238" s="7">
        <f t="shared" si="395"/>
        <v>0</v>
      </c>
      <c r="FW238" s="7">
        <f t="shared" si="346"/>
        <v>0</v>
      </c>
      <c r="FX238" s="7"/>
      <c r="FY238" s="7">
        <f>(1 - 'Initial absorption'!$M238)*FR238</f>
        <v>0</v>
      </c>
      <c r="FZ238" s="7">
        <f t="shared" si="387"/>
        <v>0</v>
      </c>
    </row>
    <row r="239" spans="3:182" x14ac:dyDescent="0.25">
      <c r="C239">
        <v>1465</v>
      </c>
      <c r="D239">
        <f>'Input spectra'!B239</f>
        <v>0</v>
      </c>
      <c r="E239">
        <f>'Initial absorption'!I239</f>
        <v>0</v>
      </c>
      <c r="F239">
        <f>'Input spectra'!C239</f>
        <v>0</v>
      </c>
      <c r="G239">
        <f t="shared" si="309"/>
        <v>0</v>
      </c>
      <c r="H239">
        <f>'Input spectra'!D239</f>
        <v>0</v>
      </c>
      <c r="I239">
        <f>'Initial absorption'!O239</f>
        <v>0</v>
      </c>
      <c r="J239">
        <f>'Input spectra'!E239</f>
        <v>0</v>
      </c>
      <c r="K239">
        <f t="shared" si="310"/>
        <v>0</v>
      </c>
      <c r="M239">
        <f>'Reaching edge prob after ems 1'!$EZ240</f>
        <v>0.89267542632385299</v>
      </c>
      <c r="N239">
        <f>'Reaching edge prob after ems 2'!$EZ240</f>
        <v>0.89267542632385299</v>
      </c>
      <c r="O239">
        <f>1-EXP(-'Reaching edge prob after ems 1'!FC240*_k_in_ec_correction*($D239*_c1+'Input spectra'!S239))</f>
        <v>1.0844345065626482E-2</v>
      </c>
      <c r="P239">
        <f>1-EXP(-(_t-'Reaching edge prob after ems 1'!FC240)*_k_in_ec_correction*($D239*_c1+'Input spectra'!S239))</f>
        <v>1.0952044727323473E-2</v>
      </c>
      <c r="Q239">
        <f>1-EXP(-'Reaching edge prob after ems 2'!FC240*_k_in_ec_correction*($H239*_c2+'Input spectra'!S239))</f>
        <v>1.0844345065626482E-2</v>
      </c>
      <c r="R239">
        <f>1-EXP(-(_t-'Reaching edge prob after ems 2'!FC240)*_k_in_ec_correction*($H239*_c2+'Input spectra'!S239))</f>
        <v>1.0952044727323473E-2</v>
      </c>
      <c r="V239" s="7">
        <f t="shared" si="311"/>
        <v>0</v>
      </c>
      <c r="W239" s="7">
        <f t="shared" si="312"/>
        <v>0</v>
      </c>
      <c r="X239" s="7">
        <f t="shared" si="313"/>
        <v>0</v>
      </c>
      <c r="Y239" s="7">
        <f t="shared" si="314"/>
        <v>0</v>
      </c>
      <c r="Z239" s="7"/>
      <c r="AA239" s="7">
        <f t="shared" si="315"/>
        <v>0</v>
      </c>
      <c r="AB239" s="7">
        <f t="shared" si="316"/>
        <v>0</v>
      </c>
      <c r="AC239" s="7">
        <f t="shared" si="317"/>
        <v>0</v>
      </c>
      <c r="AD239" s="7">
        <f t="shared" si="318"/>
        <v>0</v>
      </c>
      <c r="AF239" s="7">
        <f t="shared" si="319"/>
        <v>0</v>
      </c>
      <c r="AG239" s="7">
        <f t="shared" si="320"/>
        <v>0</v>
      </c>
      <c r="AH239" s="7">
        <f t="shared" si="321"/>
        <v>0</v>
      </c>
      <c r="AI239" s="7"/>
      <c r="AJ239" s="7">
        <f t="shared" si="322"/>
        <v>0</v>
      </c>
      <c r="AK239" s="7">
        <f>'Initial absorption'!$G239*AJ239*$E239</f>
        <v>0</v>
      </c>
      <c r="AL239" s="7">
        <f t="shared" si="323"/>
        <v>0</v>
      </c>
      <c r="AM239" s="7">
        <f>'Initial absorption'!$M239*AL239*$I239</f>
        <v>0</v>
      </c>
      <c r="AN239" s="7"/>
      <c r="AO239" s="7">
        <f t="shared" si="324"/>
        <v>0</v>
      </c>
      <c r="AP239" s="7">
        <f t="shared" si="325"/>
        <v>0</v>
      </c>
      <c r="AQ239" s="7">
        <f t="shared" si="326"/>
        <v>0</v>
      </c>
      <c r="AR239" s="7"/>
      <c r="AS239" s="7">
        <f>(1 - 'Initial absorption'!$M239)*AL239</f>
        <v>0</v>
      </c>
      <c r="AT239" s="7">
        <f t="shared" si="363"/>
        <v>0</v>
      </c>
      <c r="BD239" s="7">
        <f t="shared" si="331"/>
        <v>0</v>
      </c>
      <c r="BE239" s="7">
        <f t="shared" si="332"/>
        <v>0</v>
      </c>
      <c r="BF239" s="7">
        <f t="shared" si="327"/>
        <v>0</v>
      </c>
      <c r="BG239" s="7">
        <f t="shared" si="347"/>
        <v>0</v>
      </c>
      <c r="BH239" s="7"/>
      <c r="BI239" s="7">
        <f t="shared" si="388"/>
        <v>0</v>
      </c>
      <c r="BJ239" s="7">
        <f t="shared" si="348"/>
        <v>0</v>
      </c>
      <c r="BK239" s="7">
        <f t="shared" si="333"/>
        <v>0</v>
      </c>
      <c r="BL239" s="7">
        <f t="shared" si="349"/>
        <v>0</v>
      </c>
      <c r="BN239" s="7">
        <f t="shared" si="364"/>
        <v>0</v>
      </c>
      <c r="BO239" s="7">
        <f t="shared" si="365"/>
        <v>0</v>
      </c>
      <c r="BP239" s="7">
        <f t="shared" si="366"/>
        <v>0</v>
      </c>
      <c r="BQ239" s="7"/>
      <c r="BR239" s="7">
        <f t="shared" si="350"/>
        <v>0</v>
      </c>
      <c r="BS239" s="7">
        <f>'Initial absorption'!$G239*BR239*$E239</f>
        <v>0</v>
      </c>
      <c r="BT239" s="7">
        <f t="shared" si="367"/>
        <v>0</v>
      </c>
      <c r="BU239" s="7">
        <f>'Initial absorption'!$M239*BT239*$I239</f>
        <v>0</v>
      </c>
      <c r="BV239" s="7"/>
      <c r="BW239" s="7">
        <f t="shared" si="368"/>
        <v>0</v>
      </c>
      <c r="BX239" s="7">
        <f t="shared" si="392"/>
        <v>0</v>
      </c>
      <c r="BY239" s="7">
        <f t="shared" si="334"/>
        <v>0</v>
      </c>
      <c r="BZ239" s="7"/>
      <c r="CA239" s="7">
        <f>(1 - 'Initial absorption'!$M239)*BT239</f>
        <v>0</v>
      </c>
      <c r="CB239" s="7">
        <f t="shared" si="369"/>
        <v>0</v>
      </c>
      <c r="CL239" s="7">
        <f t="shared" si="335"/>
        <v>0</v>
      </c>
      <c r="CM239" s="7">
        <f t="shared" si="336"/>
        <v>0</v>
      </c>
      <c r="CN239" s="7">
        <f t="shared" si="328"/>
        <v>0</v>
      </c>
      <c r="CO239" s="7">
        <f t="shared" si="351"/>
        <v>0</v>
      </c>
      <c r="CP239" s="7"/>
      <c r="CQ239" s="7">
        <f t="shared" si="389"/>
        <v>0</v>
      </c>
      <c r="CR239" s="7">
        <f t="shared" si="352"/>
        <v>0</v>
      </c>
      <c r="CS239" s="7">
        <f t="shared" si="337"/>
        <v>0</v>
      </c>
      <c r="CT239" s="7">
        <f t="shared" si="353"/>
        <v>0</v>
      </c>
      <c r="CV239" s="7">
        <f t="shared" si="370"/>
        <v>0</v>
      </c>
      <c r="CW239" s="7">
        <f t="shared" si="371"/>
        <v>0</v>
      </c>
      <c r="CX239" s="7">
        <f t="shared" si="372"/>
        <v>0</v>
      </c>
      <c r="CY239" s="7"/>
      <c r="CZ239" s="7">
        <f t="shared" si="354"/>
        <v>0</v>
      </c>
      <c r="DA239" s="7">
        <f>'Initial absorption'!$G239*CZ239*$E239</f>
        <v>0</v>
      </c>
      <c r="DB239" s="7">
        <f t="shared" si="373"/>
        <v>0</v>
      </c>
      <c r="DC239" s="7">
        <f>'Initial absorption'!$M239*DB239*$I239</f>
        <v>0</v>
      </c>
      <c r="DD239" s="7"/>
      <c r="DE239" s="7">
        <f t="shared" si="374"/>
        <v>0</v>
      </c>
      <c r="DF239" s="7">
        <f t="shared" si="393"/>
        <v>0</v>
      </c>
      <c r="DG239" s="7">
        <f t="shared" si="338"/>
        <v>0</v>
      </c>
      <c r="DH239" s="7"/>
      <c r="DI239" s="7">
        <f>(1 - 'Initial absorption'!$M239)*DB239</f>
        <v>0</v>
      </c>
      <c r="DJ239" s="7">
        <f t="shared" si="375"/>
        <v>0</v>
      </c>
      <c r="DT239" s="7">
        <f t="shared" si="339"/>
        <v>0</v>
      </c>
      <c r="DU239" s="7">
        <f t="shared" si="340"/>
        <v>0</v>
      </c>
      <c r="DV239" s="7">
        <f t="shared" si="329"/>
        <v>0</v>
      </c>
      <c r="DW239" s="7">
        <f t="shared" si="355"/>
        <v>0</v>
      </c>
      <c r="DX239" s="7"/>
      <c r="DY239" s="7">
        <f t="shared" si="390"/>
        <v>0</v>
      </c>
      <c r="DZ239" s="7">
        <f t="shared" si="356"/>
        <v>0</v>
      </c>
      <c r="EA239" s="7">
        <f t="shared" si="341"/>
        <v>0</v>
      </c>
      <c r="EB239" s="7">
        <f t="shared" si="357"/>
        <v>0</v>
      </c>
      <c r="ED239" s="7">
        <f t="shared" si="376"/>
        <v>0</v>
      </c>
      <c r="EE239" s="7">
        <f t="shared" si="377"/>
        <v>0</v>
      </c>
      <c r="EF239" s="7">
        <f t="shared" si="378"/>
        <v>0</v>
      </c>
      <c r="EG239" s="7"/>
      <c r="EH239" s="7">
        <f t="shared" si="358"/>
        <v>0</v>
      </c>
      <c r="EI239" s="7">
        <f>'Initial absorption'!$G239*EH239*$E239</f>
        <v>0</v>
      </c>
      <c r="EJ239" s="7">
        <f t="shared" si="379"/>
        <v>0</v>
      </c>
      <c r="EK239" s="7">
        <f>'Initial absorption'!$M239*EJ239*$I239</f>
        <v>0</v>
      </c>
      <c r="EL239" s="7"/>
      <c r="EM239" s="7">
        <f t="shared" si="380"/>
        <v>0</v>
      </c>
      <c r="EN239" s="7">
        <f t="shared" si="394"/>
        <v>0</v>
      </c>
      <c r="EO239" s="7">
        <f t="shared" si="342"/>
        <v>0</v>
      </c>
      <c r="EP239" s="7"/>
      <c r="EQ239" s="7">
        <f>(1 - 'Initial absorption'!$M239)*EJ239</f>
        <v>0</v>
      </c>
      <c r="ER239" s="7">
        <f t="shared" si="381"/>
        <v>0</v>
      </c>
      <c r="FB239" s="7">
        <f t="shared" si="343"/>
        <v>0</v>
      </c>
      <c r="FC239" s="7">
        <f t="shared" si="344"/>
        <v>0</v>
      </c>
      <c r="FD239" s="7">
        <f t="shared" si="330"/>
        <v>0</v>
      </c>
      <c r="FE239" s="7">
        <f t="shared" si="359"/>
        <v>0</v>
      </c>
      <c r="FF239" s="7"/>
      <c r="FG239" s="7">
        <f t="shared" si="391"/>
        <v>0</v>
      </c>
      <c r="FH239" s="7">
        <f t="shared" si="360"/>
        <v>0</v>
      </c>
      <c r="FI239" s="7">
        <f t="shared" si="345"/>
        <v>0</v>
      </c>
      <c r="FJ239" s="7">
        <f t="shared" si="361"/>
        <v>0</v>
      </c>
      <c r="FL239" s="7">
        <f t="shared" si="382"/>
        <v>0</v>
      </c>
      <c r="FM239" s="7">
        <f t="shared" si="383"/>
        <v>0</v>
      </c>
      <c r="FN239" s="7">
        <f t="shared" si="384"/>
        <v>0</v>
      </c>
      <c r="FO239" s="7"/>
      <c r="FP239" s="7">
        <f t="shared" si="362"/>
        <v>0</v>
      </c>
      <c r="FQ239" s="7">
        <f>'Initial absorption'!$G239*FP239*$E239</f>
        <v>0</v>
      </c>
      <c r="FR239" s="7">
        <f t="shared" si="385"/>
        <v>0</v>
      </c>
      <c r="FS239" s="7">
        <f>'Initial absorption'!$M239*FR239*$I239</f>
        <v>0</v>
      </c>
      <c r="FT239" s="7"/>
      <c r="FU239" s="7">
        <f t="shared" si="386"/>
        <v>0</v>
      </c>
      <c r="FV239" s="7">
        <f t="shared" si="395"/>
        <v>0</v>
      </c>
      <c r="FW239" s="7">
        <f t="shared" si="346"/>
        <v>0</v>
      </c>
      <c r="FX239" s="7"/>
      <c r="FY239" s="7">
        <f>(1 - 'Initial absorption'!$M239)*FR239</f>
        <v>0</v>
      </c>
      <c r="FZ239" s="7">
        <f t="shared" si="387"/>
        <v>0</v>
      </c>
    </row>
    <row r="240" spans="3:182" x14ac:dyDescent="0.25">
      <c r="C240">
        <v>1470</v>
      </c>
      <c r="D240">
        <f>'Input spectra'!B240</f>
        <v>0</v>
      </c>
      <c r="E240">
        <f>'Initial absorption'!I240</f>
        <v>0</v>
      </c>
      <c r="F240">
        <f>'Input spectra'!C240</f>
        <v>0</v>
      </c>
      <c r="G240">
        <f t="shared" si="309"/>
        <v>0</v>
      </c>
      <c r="H240">
        <f>'Input spectra'!D240</f>
        <v>0</v>
      </c>
      <c r="I240">
        <f>'Initial absorption'!O240</f>
        <v>0</v>
      </c>
      <c r="J240">
        <f>'Input spectra'!E240</f>
        <v>0</v>
      </c>
      <c r="K240">
        <f t="shared" si="310"/>
        <v>0</v>
      </c>
      <c r="M240">
        <f>'Reaching edge prob after ems 1'!$EZ241</f>
        <v>0.89280531598109514</v>
      </c>
      <c r="N240">
        <f>'Reaching edge prob after ems 2'!$EZ241</f>
        <v>0.89280531598109514</v>
      </c>
      <c r="O240">
        <f>1-EXP(-'Reaching edge prob after ems 1'!FC241*_k_in_ec_correction*($D240*_c1+'Input spectra'!S240))</f>
        <v>1.0830165601421693E-2</v>
      </c>
      <c r="P240">
        <f>1-EXP(-(_t-'Reaching edge prob after ems 1'!FC241)*_k_in_ec_correction*($D240*_c1+'Input spectra'!S240))</f>
        <v>1.0937582408660163E-2</v>
      </c>
      <c r="Q240">
        <f>1-EXP(-'Reaching edge prob after ems 2'!FC241*_k_in_ec_correction*($H240*_c2+'Input spectra'!S240))</f>
        <v>1.0830165601421693E-2</v>
      </c>
      <c r="R240">
        <f>1-EXP(-(_t-'Reaching edge prob after ems 2'!FC241)*_k_in_ec_correction*($H240*_c2+'Input spectra'!S240))</f>
        <v>1.0937582408660163E-2</v>
      </c>
      <c r="V240" s="7">
        <f t="shared" si="311"/>
        <v>0</v>
      </c>
      <c r="W240" s="7">
        <f t="shared" si="312"/>
        <v>0</v>
      </c>
      <c r="X240" s="7">
        <f t="shared" si="313"/>
        <v>0</v>
      </c>
      <c r="Y240" s="7">
        <f t="shared" si="314"/>
        <v>0</v>
      </c>
      <c r="Z240" s="7"/>
      <c r="AA240" s="7">
        <f t="shared" si="315"/>
        <v>0</v>
      </c>
      <c r="AB240" s="7">
        <f t="shared" si="316"/>
        <v>0</v>
      </c>
      <c r="AC240" s="7">
        <f t="shared" si="317"/>
        <v>0</v>
      </c>
      <c r="AD240" s="7">
        <f t="shared" si="318"/>
        <v>0</v>
      </c>
      <c r="AF240" s="7">
        <f t="shared" si="319"/>
        <v>0</v>
      </c>
      <c r="AG240" s="7">
        <f t="shared" si="320"/>
        <v>0</v>
      </c>
      <c r="AH240" s="7">
        <f t="shared" si="321"/>
        <v>0</v>
      </c>
      <c r="AI240" s="7"/>
      <c r="AJ240" s="7">
        <f t="shared" si="322"/>
        <v>0</v>
      </c>
      <c r="AK240" s="7">
        <f>'Initial absorption'!$G240*AJ240*$E240</f>
        <v>0</v>
      </c>
      <c r="AL240" s="7">
        <f t="shared" si="323"/>
        <v>0</v>
      </c>
      <c r="AM240" s="7">
        <f>'Initial absorption'!$M240*AL240*$I240</f>
        <v>0</v>
      </c>
      <c r="AN240" s="7"/>
      <c r="AO240" s="7">
        <f t="shared" si="324"/>
        <v>0</v>
      </c>
      <c r="AP240" s="7">
        <f t="shared" si="325"/>
        <v>0</v>
      </c>
      <c r="AQ240" s="7">
        <f t="shared" si="326"/>
        <v>0</v>
      </c>
      <c r="AR240" s="7"/>
      <c r="AS240" s="7">
        <f>(1 - 'Initial absorption'!$M240)*AL240</f>
        <v>0</v>
      </c>
      <c r="AT240" s="7">
        <f t="shared" si="363"/>
        <v>0</v>
      </c>
      <c r="BD240" s="7">
        <f t="shared" si="331"/>
        <v>0</v>
      </c>
      <c r="BE240" s="7">
        <f t="shared" si="332"/>
        <v>0</v>
      </c>
      <c r="BF240" s="7">
        <f t="shared" si="327"/>
        <v>0</v>
      </c>
      <c r="BG240" s="7">
        <f t="shared" si="347"/>
        <v>0</v>
      </c>
      <c r="BH240" s="7"/>
      <c r="BI240" s="7">
        <f t="shared" si="388"/>
        <v>0</v>
      </c>
      <c r="BJ240" s="7">
        <f t="shared" si="348"/>
        <v>0</v>
      </c>
      <c r="BK240" s="7">
        <f t="shared" si="333"/>
        <v>0</v>
      </c>
      <c r="BL240" s="7">
        <f t="shared" si="349"/>
        <v>0</v>
      </c>
      <c r="BN240" s="7">
        <f t="shared" si="364"/>
        <v>0</v>
      </c>
      <c r="BO240" s="7">
        <f t="shared" si="365"/>
        <v>0</v>
      </c>
      <c r="BP240" s="7">
        <f t="shared" si="366"/>
        <v>0</v>
      </c>
      <c r="BQ240" s="7"/>
      <c r="BR240" s="7">
        <f t="shared" si="350"/>
        <v>0</v>
      </c>
      <c r="BS240" s="7">
        <f>'Initial absorption'!$G240*BR240*$E240</f>
        <v>0</v>
      </c>
      <c r="BT240" s="7">
        <f t="shared" si="367"/>
        <v>0</v>
      </c>
      <c r="BU240" s="7">
        <f>'Initial absorption'!$M240*BT240*$I240</f>
        <v>0</v>
      </c>
      <c r="BV240" s="7"/>
      <c r="BW240" s="7">
        <f t="shared" si="368"/>
        <v>0</v>
      </c>
      <c r="BX240" s="7">
        <f t="shared" si="392"/>
        <v>0</v>
      </c>
      <c r="BY240" s="7">
        <f t="shared" si="334"/>
        <v>0</v>
      </c>
      <c r="BZ240" s="7"/>
      <c r="CA240" s="7">
        <f>(1 - 'Initial absorption'!$M240)*BT240</f>
        <v>0</v>
      </c>
      <c r="CB240" s="7">
        <f t="shared" si="369"/>
        <v>0</v>
      </c>
      <c r="CL240" s="7">
        <f t="shared" si="335"/>
        <v>0</v>
      </c>
      <c r="CM240" s="7">
        <f t="shared" si="336"/>
        <v>0</v>
      </c>
      <c r="CN240" s="7">
        <f t="shared" si="328"/>
        <v>0</v>
      </c>
      <c r="CO240" s="7">
        <f t="shared" si="351"/>
        <v>0</v>
      </c>
      <c r="CP240" s="7"/>
      <c r="CQ240" s="7">
        <f t="shared" si="389"/>
        <v>0</v>
      </c>
      <c r="CR240" s="7">
        <f t="shared" si="352"/>
        <v>0</v>
      </c>
      <c r="CS240" s="7">
        <f t="shared" si="337"/>
        <v>0</v>
      </c>
      <c r="CT240" s="7">
        <f t="shared" si="353"/>
        <v>0</v>
      </c>
      <c r="CV240" s="7">
        <f t="shared" si="370"/>
        <v>0</v>
      </c>
      <c r="CW240" s="7">
        <f t="shared" si="371"/>
        <v>0</v>
      </c>
      <c r="CX240" s="7">
        <f t="shared" si="372"/>
        <v>0</v>
      </c>
      <c r="CY240" s="7"/>
      <c r="CZ240" s="7">
        <f t="shared" si="354"/>
        <v>0</v>
      </c>
      <c r="DA240" s="7">
        <f>'Initial absorption'!$G240*CZ240*$E240</f>
        <v>0</v>
      </c>
      <c r="DB240" s="7">
        <f t="shared" si="373"/>
        <v>0</v>
      </c>
      <c r="DC240" s="7">
        <f>'Initial absorption'!$M240*DB240*$I240</f>
        <v>0</v>
      </c>
      <c r="DD240" s="7"/>
      <c r="DE240" s="7">
        <f t="shared" si="374"/>
        <v>0</v>
      </c>
      <c r="DF240" s="7">
        <f t="shared" si="393"/>
        <v>0</v>
      </c>
      <c r="DG240" s="7">
        <f t="shared" si="338"/>
        <v>0</v>
      </c>
      <c r="DH240" s="7"/>
      <c r="DI240" s="7">
        <f>(1 - 'Initial absorption'!$M240)*DB240</f>
        <v>0</v>
      </c>
      <c r="DJ240" s="7">
        <f t="shared" si="375"/>
        <v>0</v>
      </c>
      <c r="DT240" s="7">
        <f t="shared" si="339"/>
        <v>0</v>
      </c>
      <c r="DU240" s="7">
        <f t="shared" si="340"/>
        <v>0</v>
      </c>
      <c r="DV240" s="7">
        <f t="shared" si="329"/>
        <v>0</v>
      </c>
      <c r="DW240" s="7">
        <f t="shared" si="355"/>
        <v>0</v>
      </c>
      <c r="DX240" s="7"/>
      <c r="DY240" s="7">
        <f t="shared" si="390"/>
        <v>0</v>
      </c>
      <c r="DZ240" s="7">
        <f t="shared" si="356"/>
        <v>0</v>
      </c>
      <c r="EA240" s="7">
        <f t="shared" si="341"/>
        <v>0</v>
      </c>
      <c r="EB240" s="7">
        <f t="shared" si="357"/>
        <v>0</v>
      </c>
      <c r="ED240" s="7">
        <f t="shared" si="376"/>
        <v>0</v>
      </c>
      <c r="EE240" s="7">
        <f t="shared" si="377"/>
        <v>0</v>
      </c>
      <c r="EF240" s="7">
        <f t="shared" si="378"/>
        <v>0</v>
      </c>
      <c r="EG240" s="7"/>
      <c r="EH240" s="7">
        <f t="shared" si="358"/>
        <v>0</v>
      </c>
      <c r="EI240" s="7">
        <f>'Initial absorption'!$G240*EH240*$E240</f>
        <v>0</v>
      </c>
      <c r="EJ240" s="7">
        <f t="shared" si="379"/>
        <v>0</v>
      </c>
      <c r="EK240" s="7">
        <f>'Initial absorption'!$M240*EJ240*$I240</f>
        <v>0</v>
      </c>
      <c r="EL240" s="7"/>
      <c r="EM240" s="7">
        <f t="shared" si="380"/>
        <v>0</v>
      </c>
      <c r="EN240" s="7">
        <f t="shared" si="394"/>
        <v>0</v>
      </c>
      <c r="EO240" s="7">
        <f t="shared" si="342"/>
        <v>0</v>
      </c>
      <c r="EP240" s="7"/>
      <c r="EQ240" s="7">
        <f>(1 - 'Initial absorption'!$M240)*EJ240</f>
        <v>0</v>
      </c>
      <c r="ER240" s="7">
        <f t="shared" si="381"/>
        <v>0</v>
      </c>
      <c r="FB240" s="7">
        <f t="shared" si="343"/>
        <v>0</v>
      </c>
      <c r="FC240" s="7">
        <f t="shared" si="344"/>
        <v>0</v>
      </c>
      <c r="FD240" s="7">
        <f t="shared" si="330"/>
        <v>0</v>
      </c>
      <c r="FE240" s="7">
        <f t="shared" si="359"/>
        <v>0</v>
      </c>
      <c r="FF240" s="7"/>
      <c r="FG240" s="7">
        <f t="shared" si="391"/>
        <v>0</v>
      </c>
      <c r="FH240" s="7">
        <f t="shared" si="360"/>
        <v>0</v>
      </c>
      <c r="FI240" s="7">
        <f t="shared" si="345"/>
        <v>0</v>
      </c>
      <c r="FJ240" s="7">
        <f t="shared" si="361"/>
        <v>0</v>
      </c>
      <c r="FL240" s="7">
        <f t="shared" si="382"/>
        <v>0</v>
      </c>
      <c r="FM240" s="7">
        <f t="shared" si="383"/>
        <v>0</v>
      </c>
      <c r="FN240" s="7">
        <f t="shared" si="384"/>
        <v>0</v>
      </c>
      <c r="FO240" s="7"/>
      <c r="FP240" s="7">
        <f t="shared" si="362"/>
        <v>0</v>
      </c>
      <c r="FQ240" s="7">
        <f>'Initial absorption'!$G240*FP240*$E240</f>
        <v>0</v>
      </c>
      <c r="FR240" s="7">
        <f t="shared" si="385"/>
        <v>0</v>
      </c>
      <c r="FS240" s="7">
        <f>'Initial absorption'!$M240*FR240*$I240</f>
        <v>0</v>
      </c>
      <c r="FT240" s="7"/>
      <c r="FU240" s="7">
        <f t="shared" si="386"/>
        <v>0</v>
      </c>
      <c r="FV240" s="7">
        <f t="shared" si="395"/>
        <v>0</v>
      </c>
      <c r="FW240" s="7">
        <f t="shared" si="346"/>
        <v>0</v>
      </c>
      <c r="FX240" s="7"/>
      <c r="FY240" s="7">
        <f>(1 - 'Initial absorption'!$M240)*FR240</f>
        <v>0</v>
      </c>
      <c r="FZ240" s="7">
        <f t="shared" si="387"/>
        <v>0</v>
      </c>
    </row>
    <row r="241" spans="3:182" x14ac:dyDescent="0.25">
      <c r="C241">
        <v>1475</v>
      </c>
      <c r="D241">
        <f>'Input spectra'!B241</f>
        <v>0</v>
      </c>
      <c r="E241">
        <f>'Initial absorption'!I241</f>
        <v>0</v>
      </c>
      <c r="F241">
        <f>'Input spectra'!C241</f>
        <v>0</v>
      </c>
      <c r="G241">
        <f t="shared" si="309"/>
        <v>0</v>
      </c>
      <c r="H241">
        <f>'Input spectra'!D241</f>
        <v>0</v>
      </c>
      <c r="I241">
        <f>'Initial absorption'!O241</f>
        <v>0</v>
      </c>
      <c r="J241">
        <f>'Input spectra'!E241</f>
        <v>0</v>
      </c>
      <c r="K241">
        <f t="shared" si="310"/>
        <v>0</v>
      </c>
      <c r="M241">
        <f>'Reaching edge prob after ems 1'!$EZ242</f>
        <v>0.89293523496128469</v>
      </c>
      <c r="N241">
        <f>'Reaching edge prob after ems 2'!$EZ242</f>
        <v>0.89293523496128469</v>
      </c>
      <c r="O241">
        <f>1-EXP(-'Reaching edge prob after ems 1'!FC242*_k_in_ec_correction*($D241*_c1+'Input spectra'!S241))</f>
        <v>1.0815985745935897E-2</v>
      </c>
      <c r="P241">
        <f>1-EXP(-(_t-'Reaching edge prob after ems 1'!FC242)*_k_in_ec_correction*($D241*_c1+'Input spectra'!S241))</f>
        <v>1.0923120066521519E-2</v>
      </c>
      <c r="Q241">
        <f>1-EXP(-'Reaching edge prob after ems 2'!FC242*_k_in_ec_correction*($H241*_c2+'Input spectra'!S241))</f>
        <v>1.0815985745935897E-2</v>
      </c>
      <c r="R241">
        <f>1-EXP(-(_t-'Reaching edge prob after ems 2'!FC242)*_k_in_ec_correction*($H241*_c2+'Input spectra'!S241))</f>
        <v>1.0923120066521519E-2</v>
      </c>
      <c r="V241" s="7">
        <f t="shared" si="311"/>
        <v>0</v>
      </c>
      <c r="W241" s="7">
        <f t="shared" si="312"/>
        <v>0</v>
      </c>
      <c r="X241" s="7">
        <f t="shared" si="313"/>
        <v>0</v>
      </c>
      <c r="Y241" s="7">
        <f t="shared" si="314"/>
        <v>0</v>
      </c>
      <c r="Z241" s="7"/>
      <c r="AA241" s="7">
        <f t="shared" si="315"/>
        <v>0</v>
      </c>
      <c r="AB241" s="7">
        <f t="shared" si="316"/>
        <v>0</v>
      </c>
      <c r="AC241" s="7">
        <f t="shared" si="317"/>
        <v>0</v>
      </c>
      <c r="AD241" s="7">
        <f t="shared" si="318"/>
        <v>0</v>
      </c>
      <c r="AF241" s="7">
        <f t="shared" si="319"/>
        <v>0</v>
      </c>
      <c r="AG241" s="7">
        <f t="shared" si="320"/>
        <v>0</v>
      </c>
      <c r="AH241" s="7">
        <f t="shared" si="321"/>
        <v>0</v>
      </c>
      <c r="AI241" s="7"/>
      <c r="AJ241" s="7">
        <f t="shared" si="322"/>
        <v>0</v>
      </c>
      <c r="AK241" s="7">
        <f>'Initial absorption'!$G241*AJ241*$E241</f>
        <v>0</v>
      </c>
      <c r="AL241" s="7">
        <f t="shared" si="323"/>
        <v>0</v>
      </c>
      <c r="AM241" s="7">
        <f>'Initial absorption'!$M241*AL241*$I241</f>
        <v>0</v>
      </c>
      <c r="AN241" s="7"/>
      <c r="AO241" s="7">
        <f t="shared" si="324"/>
        <v>0</v>
      </c>
      <c r="AP241" s="7">
        <f t="shared" si="325"/>
        <v>0</v>
      </c>
      <c r="AQ241" s="7">
        <f t="shared" si="326"/>
        <v>0</v>
      </c>
      <c r="AR241" s="7"/>
      <c r="AS241" s="7">
        <f>(1 - 'Initial absorption'!$M241)*AL241</f>
        <v>0</v>
      </c>
      <c r="AT241" s="7">
        <f t="shared" si="363"/>
        <v>0</v>
      </c>
      <c r="BD241" s="7">
        <f t="shared" si="331"/>
        <v>0</v>
      </c>
      <c r="BE241" s="7">
        <f t="shared" si="332"/>
        <v>0</v>
      </c>
      <c r="BF241" s="7">
        <f t="shared" si="327"/>
        <v>0</v>
      </c>
      <c r="BG241" s="7">
        <f t="shared" si="347"/>
        <v>0</v>
      </c>
      <c r="BH241" s="7"/>
      <c r="BI241" s="7">
        <f t="shared" si="388"/>
        <v>0</v>
      </c>
      <c r="BJ241" s="7">
        <f t="shared" si="348"/>
        <v>0</v>
      </c>
      <c r="BK241" s="7">
        <f t="shared" si="333"/>
        <v>0</v>
      </c>
      <c r="BL241" s="7">
        <f t="shared" si="349"/>
        <v>0</v>
      </c>
      <c r="BN241" s="7">
        <f t="shared" si="364"/>
        <v>0</v>
      </c>
      <c r="BO241" s="7">
        <f t="shared" si="365"/>
        <v>0</v>
      </c>
      <c r="BP241" s="7">
        <f t="shared" si="366"/>
        <v>0</v>
      </c>
      <c r="BQ241" s="7"/>
      <c r="BR241" s="7">
        <f t="shared" si="350"/>
        <v>0</v>
      </c>
      <c r="BS241" s="7">
        <f>'Initial absorption'!$G241*BR241*$E241</f>
        <v>0</v>
      </c>
      <c r="BT241" s="7">
        <f t="shared" si="367"/>
        <v>0</v>
      </c>
      <c r="BU241" s="7">
        <f>'Initial absorption'!$M241*BT241*$I241</f>
        <v>0</v>
      </c>
      <c r="BV241" s="7"/>
      <c r="BW241" s="7">
        <f t="shared" si="368"/>
        <v>0</v>
      </c>
      <c r="BX241" s="7">
        <f t="shared" si="392"/>
        <v>0</v>
      </c>
      <c r="BY241" s="7">
        <f t="shared" si="334"/>
        <v>0</v>
      </c>
      <c r="BZ241" s="7"/>
      <c r="CA241" s="7">
        <f>(1 - 'Initial absorption'!$M241)*BT241</f>
        <v>0</v>
      </c>
      <c r="CB241" s="7">
        <f t="shared" si="369"/>
        <v>0</v>
      </c>
      <c r="CL241" s="7">
        <f t="shared" si="335"/>
        <v>0</v>
      </c>
      <c r="CM241" s="7">
        <f t="shared" si="336"/>
        <v>0</v>
      </c>
      <c r="CN241" s="7">
        <f t="shared" si="328"/>
        <v>0</v>
      </c>
      <c r="CO241" s="7">
        <f t="shared" si="351"/>
        <v>0</v>
      </c>
      <c r="CP241" s="7"/>
      <c r="CQ241" s="7">
        <f t="shared" si="389"/>
        <v>0</v>
      </c>
      <c r="CR241" s="7">
        <f t="shared" si="352"/>
        <v>0</v>
      </c>
      <c r="CS241" s="7">
        <f t="shared" si="337"/>
        <v>0</v>
      </c>
      <c r="CT241" s="7">
        <f t="shared" si="353"/>
        <v>0</v>
      </c>
      <c r="CV241" s="7">
        <f t="shared" si="370"/>
        <v>0</v>
      </c>
      <c r="CW241" s="7">
        <f t="shared" si="371"/>
        <v>0</v>
      </c>
      <c r="CX241" s="7">
        <f t="shared" si="372"/>
        <v>0</v>
      </c>
      <c r="CY241" s="7"/>
      <c r="CZ241" s="7">
        <f t="shared" si="354"/>
        <v>0</v>
      </c>
      <c r="DA241" s="7">
        <f>'Initial absorption'!$G241*CZ241*$E241</f>
        <v>0</v>
      </c>
      <c r="DB241" s="7">
        <f t="shared" si="373"/>
        <v>0</v>
      </c>
      <c r="DC241" s="7">
        <f>'Initial absorption'!$M241*DB241*$I241</f>
        <v>0</v>
      </c>
      <c r="DD241" s="7"/>
      <c r="DE241" s="7">
        <f t="shared" si="374"/>
        <v>0</v>
      </c>
      <c r="DF241" s="7">
        <f t="shared" si="393"/>
        <v>0</v>
      </c>
      <c r="DG241" s="7">
        <f t="shared" si="338"/>
        <v>0</v>
      </c>
      <c r="DH241" s="7"/>
      <c r="DI241" s="7">
        <f>(1 - 'Initial absorption'!$M241)*DB241</f>
        <v>0</v>
      </c>
      <c r="DJ241" s="7">
        <f t="shared" si="375"/>
        <v>0</v>
      </c>
      <c r="DT241" s="7">
        <f t="shared" si="339"/>
        <v>0</v>
      </c>
      <c r="DU241" s="7">
        <f t="shared" si="340"/>
        <v>0</v>
      </c>
      <c r="DV241" s="7">
        <f t="shared" si="329"/>
        <v>0</v>
      </c>
      <c r="DW241" s="7">
        <f t="shared" si="355"/>
        <v>0</v>
      </c>
      <c r="DX241" s="7"/>
      <c r="DY241" s="7">
        <f t="shared" si="390"/>
        <v>0</v>
      </c>
      <c r="DZ241" s="7">
        <f t="shared" si="356"/>
        <v>0</v>
      </c>
      <c r="EA241" s="7">
        <f t="shared" si="341"/>
        <v>0</v>
      </c>
      <c r="EB241" s="7">
        <f t="shared" si="357"/>
        <v>0</v>
      </c>
      <c r="ED241" s="7">
        <f t="shared" si="376"/>
        <v>0</v>
      </c>
      <c r="EE241" s="7">
        <f t="shared" si="377"/>
        <v>0</v>
      </c>
      <c r="EF241" s="7">
        <f t="shared" si="378"/>
        <v>0</v>
      </c>
      <c r="EG241" s="7"/>
      <c r="EH241" s="7">
        <f t="shared" si="358"/>
        <v>0</v>
      </c>
      <c r="EI241" s="7">
        <f>'Initial absorption'!$G241*EH241*$E241</f>
        <v>0</v>
      </c>
      <c r="EJ241" s="7">
        <f t="shared" si="379"/>
        <v>0</v>
      </c>
      <c r="EK241" s="7">
        <f>'Initial absorption'!$M241*EJ241*$I241</f>
        <v>0</v>
      </c>
      <c r="EL241" s="7"/>
      <c r="EM241" s="7">
        <f t="shared" si="380"/>
        <v>0</v>
      </c>
      <c r="EN241" s="7">
        <f t="shared" si="394"/>
        <v>0</v>
      </c>
      <c r="EO241" s="7">
        <f t="shared" si="342"/>
        <v>0</v>
      </c>
      <c r="EP241" s="7"/>
      <c r="EQ241" s="7">
        <f>(1 - 'Initial absorption'!$M241)*EJ241</f>
        <v>0</v>
      </c>
      <c r="ER241" s="7">
        <f t="shared" si="381"/>
        <v>0</v>
      </c>
      <c r="FB241" s="7">
        <f t="shared" si="343"/>
        <v>0</v>
      </c>
      <c r="FC241" s="7">
        <f t="shared" si="344"/>
        <v>0</v>
      </c>
      <c r="FD241" s="7">
        <f t="shared" si="330"/>
        <v>0</v>
      </c>
      <c r="FE241" s="7">
        <f t="shared" si="359"/>
        <v>0</v>
      </c>
      <c r="FF241" s="7"/>
      <c r="FG241" s="7">
        <f t="shared" si="391"/>
        <v>0</v>
      </c>
      <c r="FH241" s="7">
        <f t="shared" si="360"/>
        <v>0</v>
      </c>
      <c r="FI241" s="7">
        <f t="shared" si="345"/>
        <v>0</v>
      </c>
      <c r="FJ241" s="7">
        <f t="shared" si="361"/>
        <v>0</v>
      </c>
      <c r="FL241" s="7">
        <f t="shared" si="382"/>
        <v>0</v>
      </c>
      <c r="FM241" s="7">
        <f t="shared" si="383"/>
        <v>0</v>
      </c>
      <c r="FN241" s="7">
        <f t="shared" si="384"/>
        <v>0</v>
      </c>
      <c r="FO241" s="7"/>
      <c r="FP241" s="7">
        <f t="shared" si="362"/>
        <v>0</v>
      </c>
      <c r="FQ241" s="7">
        <f>'Initial absorption'!$G241*FP241*$E241</f>
        <v>0</v>
      </c>
      <c r="FR241" s="7">
        <f t="shared" si="385"/>
        <v>0</v>
      </c>
      <c r="FS241" s="7">
        <f>'Initial absorption'!$M241*FR241*$I241</f>
        <v>0</v>
      </c>
      <c r="FT241" s="7"/>
      <c r="FU241" s="7">
        <f t="shared" si="386"/>
        <v>0</v>
      </c>
      <c r="FV241" s="7">
        <f t="shared" si="395"/>
        <v>0</v>
      </c>
      <c r="FW241" s="7">
        <f t="shared" si="346"/>
        <v>0</v>
      </c>
      <c r="FX241" s="7"/>
      <c r="FY241" s="7">
        <f>(1 - 'Initial absorption'!$M241)*FR241</f>
        <v>0</v>
      </c>
      <c r="FZ241" s="7">
        <f t="shared" si="387"/>
        <v>0</v>
      </c>
    </row>
    <row r="242" spans="3:182" x14ac:dyDescent="0.25">
      <c r="C242">
        <v>1480</v>
      </c>
      <c r="D242">
        <f>'Input spectra'!B242</f>
        <v>0</v>
      </c>
      <c r="E242">
        <f>'Initial absorption'!I242</f>
        <v>0</v>
      </c>
      <c r="F242">
        <f>'Input spectra'!C242</f>
        <v>0</v>
      </c>
      <c r="G242">
        <f t="shared" si="309"/>
        <v>0</v>
      </c>
      <c r="H242">
        <f>'Input spectra'!D242</f>
        <v>0</v>
      </c>
      <c r="I242">
        <f>'Initial absorption'!O242</f>
        <v>0</v>
      </c>
      <c r="J242">
        <f>'Input spectra'!E242</f>
        <v>0</v>
      </c>
      <c r="K242">
        <f t="shared" si="310"/>
        <v>0</v>
      </c>
      <c r="M242">
        <f>'Reaching edge prob after ems 1'!$EZ243</f>
        <v>0.89306518327266382</v>
      </c>
      <c r="N242">
        <f>'Reaching edge prob after ems 2'!$EZ243</f>
        <v>0.89306518327266382</v>
      </c>
      <c r="O242">
        <f>1-EXP(-'Reaching edge prob after ems 1'!FC243*_k_in_ec_correction*($D242*_c1+'Input spectra'!S242))</f>
        <v>1.080180549915799E-2</v>
      </c>
      <c r="P242">
        <f>1-EXP(-(_t-'Reaching edge prob after ems 1'!FC243)*_k_in_ec_correction*($D242*_c1+'Input spectra'!S242))</f>
        <v>1.0908657700912427E-2</v>
      </c>
      <c r="Q242">
        <f>1-EXP(-'Reaching edge prob after ems 2'!FC243*_k_in_ec_correction*($H242*_c2+'Input spectra'!S242))</f>
        <v>1.080180549915799E-2</v>
      </c>
      <c r="R242">
        <f>1-EXP(-(_t-'Reaching edge prob after ems 2'!FC243)*_k_in_ec_correction*($H242*_c2+'Input spectra'!S242))</f>
        <v>1.0908657700912427E-2</v>
      </c>
      <c r="V242" s="7">
        <f t="shared" si="311"/>
        <v>0</v>
      </c>
      <c r="W242" s="7">
        <f t="shared" si="312"/>
        <v>0</v>
      </c>
      <c r="X242" s="7">
        <f t="shared" si="313"/>
        <v>0</v>
      </c>
      <c r="Y242" s="7">
        <f t="shared" si="314"/>
        <v>0</v>
      </c>
      <c r="Z242" s="7"/>
      <c r="AA242" s="7">
        <f t="shared" si="315"/>
        <v>0</v>
      </c>
      <c r="AB242" s="7">
        <f t="shared" si="316"/>
        <v>0</v>
      </c>
      <c r="AC242" s="7">
        <f t="shared" si="317"/>
        <v>0</v>
      </c>
      <c r="AD242" s="7">
        <f t="shared" si="318"/>
        <v>0</v>
      </c>
      <c r="AF242" s="7">
        <f t="shared" si="319"/>
        <v>0</v>
      </c>
      <c r="AG242" s="7">
        <f t="shared" si="320"/>
        <v>0</v>
      </c>
      <c r="AH242" s="7">
        <f t="shared" si="321"/>
        <v>0</v>
      </c>
      <c r="AI242" s="7"/>
      <c r="AJ242" s="7">
        <f t="shared" si="322"/>
        <v>0</v>
      </c>
      <c r="AK242" s="7">
        <f>'Initial absorption'!$G242*AJ242*$E242</f>
        <v>0</v>
      </c>
      <c r="AL242" s="7">
        <f t="shared" si="323"/>
        <v>0</v>
      </c>
      <c r="AM242" s="7">
        <f>'Initial absorption'!$M242*AL242*$I242</f>
        <v>0</v>
      </c>
      <c r="AN242" s="7"/>
      <c r="AO242" s="7">
        <f t="shared" si="324"/>
        <v>0</v>
      </c>
      <c r="AP242" s="7">
        <f t="shared" si="325"/>
        <v>0</v>
      </c>
      <c r="AQ242" s="7">
        <f t="shared" si="326"/>
        <v>0</v>
      </c>
      <c r="AR242" s="7"/>
      <c r="AS242" s="7">
        <f>(1 - 'Initial absorption'!$M242)*AL242</f>
        <v>0</v>
      </c>
      <c r="AT242" s="7">
        <f t="shared" si="363"/>
        <v>0</v>
      </c>
      <c r="BD242" s="7">
        <f t="shared" si="331"/>
        <v>0</v>
      </c>
      <c r="BE242" s="7">
        <f t="shared" si="332"/>
        <v>0</v>
      </c>
      <c r="BF242" s="7">
        <f t="shared" si="327"/>
        <v>0</v>
      </c>
      <c r="BG242" s="7">
        <f t="shared" si="347"/>
        <v>0</v>
      </c>
      <c r="BH242" s="7"/>
      <c r="BI242" s="7">
        <f t="shared" si="388"/>
        <v>0</v>
      </c>
      <c r="BJ242" s="7">
        <f t="shared" si="348"/>
        <v>0</v>
      </c>
      <c r="BK242" s="7">
        <f t="shared" si="333"/>
        <v>0</v>
      </c>
      <c r="BL242" s="7">
        <f t="shared" si="349"/>
        <v>0</v>
      </c>
      <c r="BN242" s="7">
        <f t="shared" si="364"/>
        <v>0</v>
      </c>
      <c r="BO242" s="7">
        <f t="shared" si="365"/>
        <v>0</v>
      </c>
      <c r="BP242" s="7">
        <f t="shared" si="366"/>
        <v>0</v>
      </c>
      <c r="BQ242" s="7"/>
      <c r="BR242" s="7">
        <f t="shared" si="350"/>
        <v>0</v>
      </c>
      <c r="BS242" s="7">
        <f>'Initial absorption'!$G242*BR242*$E242</f>
        <v>0</v>
      </c>
      <c r="BT242" s="7">
        <f t="shared" si="367"/>
        <v>0</v>
      </c>
      <c r="BU242" s="7">
        <f>'Initial absorption'!$M242*BT242*$I242</f>
        <v>0</v>
      </c>
      <c r="BV242" s="7"/>
      <c r="BW242" s="7">
        <f t="shared" si="368"/>
        <v>0</v>
      </c>
      <c r="BX242" s="7">
        <f t="shared" si="392"/>
        <v>0</v>
      </c>
      <c r="BY242" s="7">
        <f t="shared" si="334"/>
        <v>0</v>
      </c>
      <c r="BZ242" s="7"/>
      <c r="CA242" s="7">
        <f>(1 - 'Initial absorption'!$M242)*BT242</f>
        <v>0</v>
      </c>
      <c r="CB242" s="7">
        <f t="shared" si="369"/>
        <v>0</v>
      </c>
      <c r="CL242" s="7">
        <f t="shared" si="335"/>
        <v>0</v>
      </c>
      <c r="CM242" s="7">
        <f t="shared" si="336"/>
        <v>0</v>
      </c>
      <c r="CN242" s="7">
        <f t="shared" si="328"/>
        <v>0</v>
      </c>
      <c r="CO242" s="7">
        <f t="shared" si="351"/>
        <v>0</v>
      </c>
      <c r="CP242" s="7"/>
      <c r="CQ242" s="7">
        <f t="shared" si="389"/>
        <v>0</v>
      </c>
      <c r="CR242" s="7">
        <f t="shared" si="352"/>
        <v>0</v>
      </c>
      <c r="CS242" s="7">
        <f t="shared" si="337"/>
        <v>0</v>
      </c>
      <c r="CT242" s="7">
        <f t="shared" si="353"/>
        <v>0</v>
      </c>
      <c r="CV242" s="7">
        <f t="shared" si="370"/>
        <v>0</v>
      </c>
      <c r="CW242" s="7">
        <f t="shared" si="371"/>
        <v>0</v>
      </c>
      <c r="CX242" s="7">
        <f t="shared" si="372"/>
        <v>0</v>
      </c>
      <c r="CY242" s="7"/>
      <c r="CZ242" s="7">
        <f t="shared" si="354"/>
        <v>0</v>
      </c>
      <c r="DA242" s="7">
        <f>'Initial absorption'!$G242*CZ242*$E242</f>
        <v>0</v>
      </c>
      <c r="DB242" s="7">
        <f t="shared" si="373"/>
        <v>0</v>
      </c>
      <c r="DC242" s="7">
        <f>'Initial absorption'!$M242*DB242*$I242</f>
        <v>0</v>
      </c>
      <c r="DD242" s="7"/>
      <c r="DE242" s="7">
        <f t="shared" si="374"/>
        <v>0</v>
      </c>
      <c r="DF242" s="7">
        <f t="shared" si="393"/>
        <v>0</v>
      </c>
      <c r="DG242" s="7">
        <f t="shared" si="338"/>
        <v>0</v>
      </c>
      <c r="DH242" s="7"/>
      <c r="DI242" s="7">
        <f>(1 - 'Initial absorption'!$M242)*DB242</f>
        <v>0</v>
      </c>
      <c r="DJ242" s="7">
        <f t="shared" si="375"/>
        <v>0</v>
      </c>
      <c r="DT242" s="7">
        <f t="shared" si="339"/>
        <v>0</v>
      </c>
      <c r="DU242" s="7">
        <f t="shared" si="340"/>
        <v>0</v>
      </c>
      <c r="DV242" s="7">
        <f t="shared" si="329"/>
        <v>0</v>
      </c>
      <c r="DW242" s="7">
        <f t="shared" si="355"/>
        <v>0</v>
      </c>
      <c r="DX242" s="7"/>
      <c r="DY242" s="7">
        <f t="shared" si="390"/>
        <v>0</v>
      </c>
      <c r="DZ242" s="7">
        <f t="shared" si="356"/>
        <v>0</v>
      </c>
      <c r="EA242" s="7">
        <f t="shared" si="341"/>
        <v>0</v>
      </c>
      <c r="EB242" s="7">
        <f t="shared" si="357"/>
        <v>0</v>
      </c>
      <c r="ED242" s="7">
        <f t="shared" si="376"/>
        <v>0</v>
      </c>
      <c r="EE242" s="7">
        <f t="shared" si="377"/>
        <v>0</v>
      </c>
      <c r="EF242" s="7">
        <f t="shared" si="378"/>
        <v>0</v>
      </c>
      <c r="EG242" s="7"/>
      <c r="EH242" s="7">
        <f t="shared" si="358"/>
        <v>0</v>
      </c>
      <c r="EI242" s="7">
        <f>'Initial absorption'!$G242*EH242*$E242</f>
        <v>0</v>
      </c>
      <c r="EJ242" s="7">
        <f t="shared" si="379"/>
        <v>0</v>
      </c>
      <c r="EK242" s="7">
        <f>'Initial absorption'!$M242*EJ242*$I242</f>
        <v>0</v>
      </c>
      <c r="EL242" s="7"/>
      <c r="EM242" s="7">
        <f t="shared" si="380"/>
        <v>0</v>
      </c>
      <c r="EN242" s="7">
        <f t="shared" si="394"/>
        <v>0</v>
      </c>
      <c r="EO242" s="7">
        <f t="shared" si="342"/>
        <v>0</v>
      </c>
      <c r="EP242" s="7"/>
      <c r="EQ242" s="7">
        <f>(1 - 'Initial absorption'!$M242)*EJ242</f>
        <v>0</v>
      </c>
      <c r="ER242" s="7">
        <f t="shared" si="381"/>
        <v>0</v>
      </c>
      <c r="FB242" s="7">
        <f t="shared" si="343"/>
        <v>0</v>
      </c>
      <c r="FC242" s="7">
        <f t="shared" si="344"/>
        <v>0</v>
      </c>
      <c r="FD242" s="7">
        <f t="shared" si="330"/>
        <v>0</v>
      </c>
      <c r="FE242" s="7">
        <f t="shared" si="359"/>
        <v>0</v>
      </c>
      <c r="FF242" s="7"/>
      <c r="FG242" s="7">
        <f t="shared" si="391"/>
        <v>0</v>
      </c>
      <c r="FH242" s="7">
        <f t="shared" si="360"/>
        <v>0</v>
      </c>
      <c r="FI242" s="7">
        <f t="shared" si="345"/>
        <v>0</v>
      </c>
      <c r="FJ242" s="7">
        <f t="shared" si="361"/>
        <v>0</v>
      </c>
      <c r="FL242" s="7">
        <f t="shared" si="382"/>
        <v>0</v>
      </c>
      <c r="FM242" s="7">
        <f t="shared" si="383"/>
        <v>0</v>
      </c>
      <c r="FN242" s="7">
        <f t="shared" si="384"/>
        <v>0</v>
      </c>
      <c r="FO242" s="7"/>
      <c r="FP242" s="7">
        <f t="shared" si="362"/>
        <v>0</v>
      </c>
      <c r="FQ242" s="7">
        <f>'Initial absorption'!$G242*FP242*$E242</f>
        <v>0</v>
      </c>
      <c r="FR242" s="7">
        <f t="shared" si="385"/>
        <v>0</v>
      </c>
      <c r="FS242" s="7">
        <f>'Initial absorption'!$M242*FR242*$I242</f>
        <v>0</v>
      </c>
      <c r="FT242" s="7"/>
      <c r="FU242" s="7">
        <f t="shared" si="386"/>
        <v>0</v>
      </c>
      <c r="FV242" s="7">
        <f t="shared" si="395"/>
        <v>0</v>
      </c>
      <c r="FW242" s="7">
        <f t="shared" si="346"/>
        <v>0</v>
      </c>
      <c r="FX242" s="7"/>
      <c r="FY242" s="7">
        <f>(1 - 'Initial absorption'!$M242)*FR242</f>
        <v>0</v>
      </c>
      <c r="FZ242" s="7">
        <f t="shared" si="387"/>
        <v>0</v>
      </c>
    </row>
    <row r="243" spans="3:182" x14ac:dyDescent="0.25">
      <c r="C243">
        <v>1485</v>
      </c>
      <c r="D243">
        <f>'Input spectra'!B243</f>
        <v>0</v>
      </c>
      <c r="E243">
        <f>'Initial absorption'!I243</f>
        <v>0</v>
      </c>
      <c r="F243">
        <f>'Input spectra'!C243</f>
        <v>0</v>
      </c>
      <c r="G243">
        <f t="shared" si="309"/>
        <v>0</v>
      </c>
      <c r="H243">
        <f>'Input spectra'!D243</f>
        <v>0</v>
      </c>
      <c r="I243">
        <f>'Initial absorption'!O243</f>
        <v>0</v>
      </c>
      <c r="J243">
        <f>'Input spectra'!E243</f>
        <v>0</v>
      </c>
      <c r="K243">
        <f t="shared" si="310"/>
        <v>0</v>
      </c>
      <c r="M243">
        <f>'Reaching edge prob after ems 1'!$EZ244</f>
        <v>0.89319516092347595</v>
      </c>
      <c r="N243">
        <f>'Reaching edge prob after ems 2'!$EZ244</f>
        <v>0.89319516092347595</v>
      </c>
      <c r="O243">
        <f>1-EXP(-'Reaching edge prob after ems 1'!FC244*_k_in_ec_correction*($D243*_c1+'Input spectra'!S243))</f>
        <v>1.0787624861076872E-2</v>
      </c>
      <c r="P243">
        <f>1-EXP(-(_t-'Reaching edge prob after ems 1'!FC244)*_k_in_ec_correction*($D243*_c1+'Input spectra'!S243))</f>
        <v>1.0894195311838439E-2</v>
      </c>
      <c r="Q243">
        <f>1-EXP(-'Reaching edge prob after ems 2'!FC244*_k_in_ec_correction*($H243*_c2+'Input spectra'!S243))</f>
        <v>1.0787624861076872E-2</v>
      </c>
      <c r="R243">
        <f>1-EXP(-(_t-'Reaching edge prob after ems 2'!FC244)*_k_in_ec_correction*($H243*_c2+'Input spectra'!S243))</f>
        <v>1.0894195311838439E-2</v>
      </c>
      <c r="V243" s="7">
        <f t="shared" si="311"/>
        <v>0</v>
      </c>
      <c r="W243" s="7">
        <f t="shared" si="312"/>
        <v>0</v>
      </c>
      <c r="X243" s="7">
        <f t="shared" si="313"/>
        <v>0</v>
      </c>
      <c r="Y243" s="7">
        <f t="shared" si="314"/>
        <v>0</v>
      </c>
      <c r="Z243" s="7"/>
      <c r="AA243" s="7">
        <f t="shared" si="315"/>
        <v>0</v>
      </c>
      <c r="AB243" s="7">
        <f t="shared" si="316"/>
        <v>0</v>
      </c>
      <c r="AC243" s="7">
        <f t="shared" si="317"/>
        <v>0</v>
      </c>
      <c r="AD243" s="7">
        <f t="shared" si="318"/>
        <v>0</v>
      </c>
      <c r="AF243" s="7">
        <f t="shared" si="319"/>
        <v>0</v>
      </c>
      <c r="AG243" s="7">
        <f t="shared" si="320"/>
        <v>0</v>
      </c>
      <c r="AH243" s="7">
        <f t="shared" si="321"/>
        <v>0</v>
      </c>
      <c r="AI243" s="7"/>
      <c r="AJ243" s="7">
        <f t="shared" si="322"/>
        <v>0</v>
      </c>
      <c r="AK243" s="7">
        <f>'Initial absorption'!$G243*AJ243*$E243</f>
        <v>0</v>
      </c>
      <c r="AL243" s="7">
        <f t="shared" si="323"/>
        <v>0</v>
      </c>
      <c r="AM243" s="7">
        <f>'Initial absorption'!$M243*AL243*$I243</f>
        <v>0</v>
      </c>
      <c r="AN243" s="7"/>
      <c r="AO243" s="7">
        <f t="shared" si="324"/>
        <v>0</v>
      </c>
      <c r="AP243" s="7">
        <f t="shared" si="325"/>
        <v>0</v>
      </c>
      <c r="AQ243" s="7">
        <f t="shared" si="326"/>
        <v>0</v>
      </c>
      <c r="AR243" s="7"/>
      <c r="AS243" s="7">
        <f>(1 - 'Initial absorption'!$M243)*AL243</f>
        <v>0</v>
      </c>
      <c r="AT243" s="7">
        <f t="shared" si="363"/>
        <v>0</v>
      </c>
      <c r="BD243" s="7">
        <f t="shared" si="331"/>
        <v>0</v>
      </c>
      <c r="BE243" s="7">
        <f t="shared" si="332"/>
        <v>0</v>
      </c>
      <c r="BF243" s="7">
        <f t="shared" si="327"/>
        <v>0</v>
      </c>
      <c r="BG243" s="7">
        <f t="shared" si="347"/>
        <v>0</v>
      </c>
      <c r="BH243" s="7"/>
      <c r="BI243" s="7">
        <f t="shared" si="388"/>
        <v>0</v>
      </c>
      <c r="BJ243" s="7">
        <f t="shared" si="348"/>
        <v>0</v>
      </c>
      <c r="BK243" s="7">
        <f t="shared" si="333"/>
        <v>0</v>
      </c>
      <c r="BL243" s="7">
        <f t="shared" si="349"/>
        <v>0</v>
      </c>
      <c r="BN243" s="7">
        <f t="shared" si="364"/>
        <v>0</v>
      </c>
      <c r="BO243" s="7">
        <f t="shared" si="365"/>
        <v>0</v>
      </c>
      <c r="BP243" s="7">
        <f t="shared" si="366"/>
        <v>0</v>
      </c>
      <c r="BQ243" s="7"/>
      <c r="BR243" s="7">
        <f t="shared" si="350"/>
        <v>0</v>
      </c>
      <c r="BS243" s="7">
        <f>'Initial absorption'!$G243*BR243*$E243</f>
        <v>0</v>
      </c>
      <c r="BT243" s="7">
        <f t="shared" si="367"/>
        <v>0</v>
      </c>
      <c r="BU243" s="7">
        <f>'Initial absorption'!$M243*BT243*$I243</f>
        <v>0</v>
      </c>
      <c r="BV243" s="7"/>
      <c r="BW243" s="7">
        <f t="shared" si="368"/>
        <v>0</v>
      </c>
      <c r="BX243" s="7">
        <f t="shared" si="392"/>
        <v>0</v>
      </c>
      <c r="BY243" s="7">
        <f t="shared" si="334"/>
        <v>0</v>
      </c>
      <c r="BZ243" s="7"/>
      <c r="CA243" s="7">
        <f>(1 - 'Initial absorption'!$M243)*BT243</f>
        <v>0</v>
      </c>
      <c r="CB243" s="7">
        <f t="shared" si="369"/>
        <v>0</v>
      </c>
      <c r="CL243" s="7">
        <f t="shared" si="335"/>
        <v>0</v>
      </c>
      <c r="CM243" s="7">
        <f t="shared" si="336"/>
        <v>0</v>
      </c>
      <c r="CN243" s="7">
        <f t="shared" si="328"/>
        <v>0</v>
      </c>
      <c r="CO243" s="7">
        <f t="shared" si="351"/>
        <v>0</v>
      </c>
      <c r="CP243" s="7"/>
      <c r="CQ243" s="7">
        <f t="shared" si="389"/>
        <v>0</v>
      </c>
      <c r="CR243" s="7">
        <f t="shared" si="352"/>
        <v>0</v>
      </c>
      <c r="CS243" s="7">
        <f t="shared" si="337"/>
        <v>0</v>
      </c>
      <c r="CT243" s="7">
        <f t="shared" si="353"/>
        <v>0</v>
      </c>
      <c r="CV243" s="7">
        <f t="shared" si="370"/>
        <v>0</v>
      </c>
      <c r="CW243" s="7">
        <f t="shared" si="371"/>
        <v>0</v>
      </c>
      <c r="CX243" s="7">
        <f t="shared" si="372"/>
        <v>0</v>
      </c>
      <c r="CY243" s="7"/>
      <c r="CZ243" s="7">
        <f t="shared" si="354"/>
        <v>0</v>
      </c>
      <c r="DA243" s="7">
        <f>'Initial absorption'!$G243*CZ243*$E243</f>
        <v>0</v>
      </c>
      <c r="DB243" s="7">
        <f t="shared" si="373"/>
        <v>0</v>
      </c>
      <c r="DC243" s="7">
        <f>'Initial absorption'!$M243*DB243*$I243</f>
        <v>0</v>
      </c>
      <c r="DD243" s="7"/>
      <c r="DE243" s="7">
        <f t="shared" si="374"/>
        <v>0</v>
      </c>
      <c r="DF243" s="7">
        <f t="shared" si="393"/>
        <v>0</v>
      </c>
      <c r="DG243" s="7">
        <f t="shared" si="338"/>
        <v>0</v>
      </c>
      <c r="DH243" s="7"/>
      <c r="DI243" s="7">
        <f>(1 - 'Initial absorption'!$M243)*DB243</f>
        <v>0</v>
      </c>
      <c r="DJ243" s="7">
        <f t="shared" si="375"/>
        <v>0</v>
      </c>
      <c r="DT243" s="7">
        <f t="shared" si="339"/>
        <v>0</v>
      </c>
      <c r="DU243" s="7">
        <f t="shared" si="340"/>
        <v>0</v>
      </c>
      <c r="DV243" s="7">
        <f t="shared" si="329"/>
        <v>0</v>
      </c>
      <c r="DW243" s="7">
        <f t="shared" si="355"/>
        <v>0</v>
      </c>
      <c r="DX243" s="7"/>
      <c r="DY243" s="7">
        <f t="shared" si="390"/>
        <v>0</v>
      </c>
      <c r="DZ243" s="7">
        <f t="shared" si="356"/>
        <v>0</v>
      </c>
      <c r="EA243" s="7">
        <f t="shared" si="341"/>
        <v>0</v>
      </c>
      <c r="EB243" s="7">
        <f t="shared" si="357"/>
        <v>0</v>
      </c>
      <c r="ED243" s="7">
        <f t="shared" si="376"/>
        <v>0</v>
      </c>
      <c r="EE243" s="7">
        <f t="shared" si="377"/>
        <v>0</v>
      </c>
      <c r="EF243" s="7">
        <f t="shared" si="378"/>
        <v>0</v>
      </c>
      <c r="EG243" s="7"/>
      <c r="EH243" s="7">
        <f t="shared" si="358"/>
        <v>0</v>
      </c>
      <c r="EI243" s="7">
        <f>'Initial absorption'!$G243*EH243*$E243</f>
        <v>0</v>
      </c>
      <c r="EJ243" s="7">
        <f t="shared" si="379"/>
        <v>0</v>
      </c>
      <c r="EK243" s="7">
        <f>'Initial absorption'!$M243*EJ243*$I243</f>
        <v>0</v>
      </c>
      <c r="EL243" s="7"/>
      <c r="EM243" s="7">
        <f t="shared" si="380"/>
        <v>0</v>
      </c>
      <c r="EN243" s="7">
        <f t="shared" si="394"/>
        <v>0</v>
      </c>
      <c r="EO243" s="7">
        <f t="shared" si="342"/>
        <v>0</v>
      </c>
      <c r="EP243" s="7"/>
      <c r="EQ243" s="7">
        <f>(1 - 'Initial absorption'!$M243)*EJ243</f>
        <v>0</v>
      </c>
      <c r="ER243" s="7">
        <f t="shared" si="381"/>
        <v>0</v>
      </c>
      <c r="FB243" s="7">
        <f t="shared" si="343"/>
        <v>0</v>
      </c>
      <c r="FC243" s="7">
        <f t="shared" si="344"/>
        <v>0</v>
      </c>
      <c r="FD243" s="7">
        <f t="shared" si="330"/>
        <v>0</v>
      </c>
      <c r="FE243" s="7">
        <f t="shared" si="359"/>
        <v>0</v>
      </c>
      <c r="FF243" s="7"/>
      <c r="FG243" s="7">
        <f t="shared" si="391"/>
        <v>0</v>
      </c>
      <c r="FH243" s="7">
        <f t="shared" si="360"/>
        <v>0</v>
      </c>
      <c r="FI243" s="7">
        <f t="shared" si="345"/>
        <v>0</v>
      </c>
      <c r="FJ243" s="7">
        <f t="shared" si="361"/>
        <v>0</v>
      </c>
      <c r="FL243" s="7">
        <f t="shared" si="382"/>
        <v>0</v>
      </c>
      <c r="FM243" s="7">
        <f t="shared" si="383"/>
        <v>0</v>
      </c>
      <c r="FN243" s="7">
        <f t="shared" si="384"/>
        <v>0</v>
      </c>
      <c r="FO243" s="7"/>
      <c r="FP243" s="7">
        <f t="shared" si="362"/>
        <v>0</v>
      </c>
      <c r="FQ243" s="7">
        <f>'Initial absorption'!$G243*FP243*$E243</f>
        <v>0</v>
      </c>
      <c r="FR243" s="7">
        <f t="shared" si="385"/>
        <v>0</v>
      </c>
      <c r="FS243" s="7">
        <f>'Initial absorption'!$M243*FR243*$I243</f>
        <v>0</v>
      </c>
      <c r="FT243" s="7"/>
      <c r="FU243" s="7">
        <f t="shared" si="386"/>
        <v>0</v>
      </c>
      <c r="FV243" s="7">
        <f t="shared" si="395"/>
        <v>0</v>
      </c>
      <c r="FW243" s="7">
        <f t="shared" si="346"/>
        <v>0</v>
      </c>
      <c r="FX243" s="7"/>
      <c r="FY243" s="7">
        <f>(1 - 'Initial absorption'!$M243)*FR243</f>
        <v>0</v>
      </c>
      <c r="FZ243" s="7">
        <f t="shared" si="387"/>
        <v>0</v>
      </c>
    </row>
    <row r="244" spans="3:182" x14ac:dyDescent="0.25">
      <c r="C244">
        <v>1490</v>
      </c>
      <c r="D244">
        <f>'Input spectra'!B244</f>
        <v>0</v>
      </c>
      <c r="E244">
        <f>'Initial absorption'!I244</f>
        <v>0</v>
      </c>
      <c r="F244">
        <f>'Input spectra'!C244</f>
        <v>0</v>
      </c>
      <c r="G244">
        <f t="shared" si="309"/>
        <v>0</v>
      </c>
      <c r="H244">
        <f>'Input spectra'!D244</f>
        <v>0</v>
      </c>
      <c r="I244">
        <f>'Initial absorption'!O244</f>
        <v>0</v>
      </c>
      <c r="J244">
        <f>'Input spectra'!E244</f>
        <v>0</v>
      </c>
      <c r="K244">
        <f t="shared" si="310"/>
        <v>0</v>
      </c>
      <c r="M244">
        <f>'Reaching edge prob after ems 1'!$EZ245</f>
        <v>0.89332516792196615</v>
      </c>
      <c r="N244">
        <f>'Reaching edge prob after ems 2'!$EZ245</f>
        <v>0.89332516792196615</v>
      </c>
      <c r="O244">
        <f>1-EXP(-'Reaching edge prob after ems 1'!FC245*_k_in_ec_correction*($D244*_c1+'Input spectra'!S244))</f>
        <v>1.077344383168144E-2</v>
      </c>
      <c r="P244">
        <f>1-EXP(-(_t-'Reaching edge prob after ems 1'!FC245)*_k_in_ec_correction*($D244*_c1+'Input spectra'!S244))</f>
        <v>1.0879732899304662E-2</v>
      </c>
      <c r="Q244">
        <f>1-EXP(-'Reaching edge prob after ems 2'!FC245*_k_in_ec_correction*($H244*_c2+'Input spectra'!S244))</f>
        <v>1.077344383168144E-2</v>
      </c>
      <c r="R244">
        <f>1-EXP(-(_t-'Reaching edge prob after ems 2'!FC245)*_k_in_ec_correction*($H244*_c2+'Input spectra'!S244))</f>
        <v>1.0879732899304662E-2</v>
      </c>
      <c r="V244" s="7">
        <f t="shared" si="311"/>
        <v>0</v>
      </c>
      <c r="W244" s="7">
        <f t="shared" si="312"/>
        <v>0</v>
      </c>
      <c r="X244" s="7">
        <f t="shared" si="313"/>
        <v>0</v>
      </c>
      <c r="Y244" s="7">
        <f t="shared" si="314"/>
        <v>0</v>
      </c>
      <c r="Z244" s="7"/>
      <c r="AA244" s="7">
        <f t="shared" si="315"/>
        <v>0</v>
      </c>
      <c r="AB244" s="7">
        <f t="shared" si="316"/>
        <v>0</v>
      </c>
      <c r="AC244" s="7">
        <f t="shared" si="317"/>
        <v>0</v>
      </c>
      <c r="AD244" s="7">
        <f t="shared" si="318"/>
        <v>0</v>
      </c>
      <c r="AF244" s="7">
        <f t="shared" si="319"/>
        <v>0</v>
      </c>
      <c r="AG244" s="7">
        <f t="shared" si="320"/>
        <v>0</v>
      </c>
      <c r="AH244" s="7">
        <f t="shared" si="321"/>
        <v>0</v>
      </c>
      <c r="AI244" s="7"/>
      <c r="AJ244" s="7">
        <f t="shared" si="322"/>
        <v>0</v>
      </c>
      <c r="AK244" s="7">
        <f>'Initial absorption'!$G244*AJ244*$E244</f>
        <v>0</v>
      </c>
      <c r="AL244" s="7">
        <f t="shared" si="323"/>
        <v>0</v>
      </c>
      <c r="AM244" s="7">
        <f>'Initial absorption'!$M244*AL244*$I244</f>
        <v>0</v>
      </c>
      <c r="AN244" s="7"/>
      <c r="AO244" s="7">
        <f t="shared" si="324"/>
        <v>0</v>
      </c>
      <c r="AP244" s="7">
        <f t="shared" si="325"/>
        <v>0</v>
      </c>
      <c r="AQ244" s="7">
        <f t="shared" si="326"/>
        <v>0</v>
      </c>
      <c r="AR244" s="7"/>
      <c r="AS244" s="7">
        <f>(1 - 'Initial absorption'!$M244)*AL244</f>
        <v>0</v>
      </c>
      <c r="AT244" s="7">
        <f t="shared" si="363"/>
        <v>0</v>
      </c>
      <c r="BD244" s="7">
        <f t="shared" si="331"/>
        <v>0</v>
      </c>
      <c r="BE244" s="7">
        <f t="shared" si="332"/>
        <v>0</v>
      </c>
      <c r="BF244" s="7">
        <f t="shared" si="327"/>
        <v>0</v>
      </c>
      <c r="BG244" s="7">
        <f t="shared" si="347"/>
        <v>0</v>
      </c>
      <c r="BH244" s="7"/>
      <c r="BI244" s="7">
        <f t="shared" si="388"/>
        <v>0</v>
      </c>
      <c r="BJ244" s="7">
        <f t="shared" si="348"/>
        <v>0</v>
      </c>
      <c r="BK244" s="7">
        <f t="shared" si="333"/>
        <v>0</v>
      </c>
      <c r="BL244" s="7">
        <f t="shared" si="349"/>
        <v>0</v>
      </c>
      <c r="BN244" s="7">
        <f t="shared" si="364"/>
        <v>0</v>
      </c>
      <c r="BO244" s="7">
        <f t="shared" si="365"/>
        <v>0</v>
      </c>
      <c r="BP244" s="7">
        <f t="shared" si="366"/>
        <v>0</v>
      </c>
      <c r="BQ244" s="7"/>
      <c r="BR244" s="7">
        <f t="shared" si="350"/>
        <v>0</v>
      </c>
      <c r="BS244" s="7">
        <f>'Initial absorption'!$G244*BR244*$E244</f>
        <v>0</v>
      </c>
      <c r="BT244" s="7">
        <f t="shared" si="367"/>
        <v>0</v>
      </c>
      <c r="BU244" s="7">
        <f>'Initial absorption'!$M244*BT244*$I244</f>
        <v>0</v>
      </c>
      <c r="BV244" s="7"/>
      <c r="BW244" s="7">
        <f t="shared" si="368"/>
        <v>0</v>
      </c>
      <c r="BX244" s="7">
        <f t="shared" si="392"/>
        <v>0</v>
      </c>
      <c r="BY244" s="7">
        <f t="shared" si="334"/>
        <v>0</v>
      </c>
      <c r="BZ244" s="7"/>
      <c r="CA244" s="7">
        <f>(1 - 'Initial absorption'!$M244)*BT244</f>
        <v>0</v>
      </c>
      <c r="CB244" s="7">
        <f t="shared" si="369"/>
        <v>0</v>
      </c>
      <c r="CL244" s="7">
        <f t="shared" si="335"/>
        <v>0</v>
      </c>
      <c r="CM244" s="7">
        <f t="shared" si="336"/>
        <v>0</v>
      </c>
      <c r="CN244" s="7">
        <f t="shared" si="328"/>
        <v>0</v>
      </c>
      <c r="CO244" s="7">
        <f t="shared" si="351"/>
        <v>0</v>
      </c>
      <c r="CP244" s="7"/>
      <c r="CQ244" s="7">
        <f t="shared" si="389"/>
        <v>0</v>
      </c>
      <c r="CR244" s="7">
        <f t="shared" si="352"/>
        <v>0</v>
      </c>
      <c r="CS244" s="7">
        <f t="shared" si="337"/>
        <v>0</v>
      </c>
      <c r="CT244" s="7">
        <f t="shared" si="353"/>
        <v>0</v>
      </c>
      <c r="CV244" s="7">
        <f t="shared" si="370"/>
        <v>0</v>
      </c>
      <c r="CW244" s="7">
        <f t="shared" si="371"/>
        <v>0</v>
      </c>
      <c r="CX244" s="7">
        <f t="shared" si="372"/>
        <v>0</v>
      </c>
      <c r="CY244" s="7"/>
      <c r="CZ244" s="7">
        <f t="shared" si="354"/>
        <v>0</v>
      </c>
      <c r="DA244" s="7">
        <f>'Initial absorption'!$G244*CZ244*$E244</f>
        <v>0</v>
      </c>
      <c r="DB244" s="7">
        <f t="shared" si="373"/>
        <v>0</v>
      </c>
      <c r="DC244" s="7">
        <f>'Initial absorption'!$M244*DB244*$I244</f>
        <v>0</v>
      </c>
      <c r="DD244" s="7"/>
      <c r="DE244" s="7">
        <f t="shared" si="374"/>
        <v>0</v>
      </c>
      <c r="DF244" s="7">
        <f t="shared" si="393"/>
        <v>0</v>
      </c>
      <c r="DG244" s="7">
        <f t="shared" si="338"/>
        <v>0</v>
      </c>
      <c r="DH244" s="7"/>
      <c r="DI244" s="7">
        <f>(1 - 'Initial absorption'!$M244)*DB244</f>
        <v>0</v>
      </c>
      <c r="DJ244" s="7">
        <f t="shared" si="375"/>
        <v>0</v>
      </c>
      <c r="DT244" s="7">
        <f t="shared" si="339"/>
        <v>0</v>
      </c>
      <c r="DU244" s="7">
        <f t="shared" si="340"/>
        <v>0</v>
      </c>
      <c r="DV244" s="7">
        <f t="shared" si="329"/>
        <v>0</v>
      </c>
      <c r="DW244" s="7">
        <f t="shared" si="355"/>
        <v>0</v>
      </c>
      <c r="DX244" s="7"/>
      <c r="DY244" s="7">
        <f t="shared" si="390"/>
        <v>0</v>
      </c>
      <c r="DZ244" s="7">
        <f t="shared" si="356"/>
        <v>0</v>
      </c>
      <c r="EA244" s="7">
        <f t="shared" si="341"/>
        <v>0</v>
      </c>
      <c r="EB244" s="7">
        <f t="shared" si="357"/>
        <v>0</v>
      </c>
      <c r="ED244" s="7">
        <f t="shared" si="376"/>
        <v>0</v>
      </c>
      <c r="EE244" s="7">
        <f t="shared" si="377"/>
        <v>0</v>
      </c>
      <c r="EF244" s="7">
        <f t="shared" si="378"/>
        <v>0</v>
      </c>
      <c r="EG244" s="7"/>
      <c r="EH244" s="7">
        <f t="shared" si="358"/>
        <v>0</v>
      </c>
      <c r="EI244" s="7">
        <f>'Initial absorption'!$G244*EH244*$E244</f>
        <v>0</v>
      </c>
      <c r="EJ244" s="7">
        <f t="shared" si="379"/>
        <v>0</v>
      </c>
      <c r="EK244" s="7">
        <f>'Initial absorption'!$M244*EJ244*$I244</f>
        <v>0</v>
      </c>
      <c r="EL244" s="7"/>
      <c r="EM244" s="7">
        <f t="shared" si="380"/>
        <v>0</v>
      </c>
      <c r="EN244" s="7">
        <f t="shared" si="394"/>
        <v>0</v>
      </c>
      <c r="EO244" s="7">
        <f t="shared" si="342"/>
        <v>0</v>
      </c>
      <c r="EP244" s="7"/>
      <c r="EQ244" s="7">
        <f>(1 - 'Initial absorption'!$M244)*EJ244</f>
        <v>0</v>
      </c>
      <c r="ER244" s="7">
        <f t="shared" si="381"/>
        <v>0</v>
      </c>
      <c r="FB244" s="7">
        <f t="shared" si="343"/>
        <v>0</v>
      </c>
      <c r="FC244" s="7">
        <f t="shared" si="344"/>
        <v>0</v>
      </c>
      <c r="FD244" s="7">
        <f t="shared" si="330"/>
        <v>0</v>
      </c>
      <c r="FE244" s="7">
        <f t="shared" si="359"/>
        <v>0</v>
      </c>
      <c r="FF244" s="7"/>
      <c r="FG244" s="7">
        <f t="shared" si="391"/>
        <v>0</v>
      </c>
      <c r="FH244" s="7">
        <f t="shared" si="360"/>
        <v>0</v>
      </c>
      <c r="FI244" s="7">
        <f t="shared" si="345"/>
        <v>0</v>
      </c>
      <c r="FJ244" s="7">
        <f t="shared" si="361"/>
        <v>0</v>
      </c>
      <c r="FL244" s="7">
        <f t="shared" si="382"/>
        <v>0</v>
      </c>
      <c r="FM244" s="7">
        <f t="shared" si="383"/>
        <v>0</v>
      </c>
      <c r="FN244" s="7">
        <f t="shared" si="384"/>
        <v>0</v>
      </c>
      <c r="FO244" s="7"/>
      <c r="FP244" s="7">
        <f t="shared" si="362"/>
        <v>0</v>
      </c>
      <c r="FQ244" s="7">
        <f>'Initial absorption'!$G244*FP244*$E244</f>
        <v>0</v>
      </c>
      <c r="FR244" s="7">
        <f t="shared" si="385"/>
        <v>0</v>
      </c>
      <c r="FS244" s="7">
        <f>'Initial absorption'!$M244*FR244*$I244</f>
        <v>0</v>
      </c>
      <c r="FT244" s="7"/>
      <c r="FU244" s="7">
        <f t="shared" si="386"/>
        <v>0</v>
      </c>
      <c r="FV244" s="7">
        <f t="shared" si="395"/>
        <v>0</v>
      </c>
      <c r="FW244" s="7">
        <f t="shared" si="346"/>
        <v>0</v>
      </c>
      <c r="FX244" s="7"/>
      <c r="FY244" s="7">
        <f>(1 - 'Initial absorption'!$M244)*FR244</f>
        <v>0</v>
      </c>
      <c r="FZ244" s="7">
        <f t="shared" si="387"/>
        <v>0</v>
      </c>
    </row>
    <row r="245" spans="3:182" x14ac:dyDescent="0.25">
      <c r="C245">
        <v>1495</v>
      </c>
      <c r="D245">
        <f>'Input spectra'!B245</f>
        <v>0</v>
      </c>
      <c r="E245">
        <f>'Initial absorption'!I245</f>
        <v>0</v>
      </c>
      <c r="F245">
        <f>'Input spectra'!C245</f>
        <v>0</v>
      </c>
      <c r="G245">
        <f t="shared" si="309"/>
        <v>0</v>
      </c>
      <c r="H245">
        <f>'Input spectra'!D245</f>
        <v>0</v>
      </c>
      <c r="I245">
        <f>'Initial absorption'!O245</f>
        <v>0</v>
      </c>
      <c r="J245">
        <f>'Input spectra'!E245</f>
        <v>0</v>
      </c>
      <c r="K245">
        <f t="shared" si="310"/>
        <v>0</v>
      </c>
      <c r="M245">
        <f>'Reaching edge prob after ems 1'!$EZ246</f>
        <v>0.89345520427638514</v>
      </c>
      <c r="N245">
        <f>'Reaching edge prob after ems 2'!$EZ246</f>
        <v>0.89345520427638514</v>
      </c>
      <c r="O245">
        <f>1-EXP(-'Reaching edge prob after ems 1'!FC246*_k_in_ec_correction*($D245*_c1+'Input spectra'!S245))</f>
        <v>1.0759262410960813E-2</v>
      </c>
      <c r="P245">
        <f>1-EXP(-(_t-'Reaching edge prob after ems 1'!FC246)*_k_in_ec_correction*($D245*_c1+'Input spectra'!S245))</f>
        <v>1.0865270463315979E-2</v>
      </c>
      <c r="Q245">
        <f>1-EXP(-'Reaching edge prob after ems 2'!FC246*_k_in_ec_correction*($H245*_c2+'Input spectra'!S245))</f>
        <v>1.0759262410960813E-2</v>
      </c>
      <c r="R245">
        <f>1-EXP(-(_t-'Reaching edge prob after ems 2'!FC246)*_k_in_ec_correction*($H245*_c2+'Input spectra'!S245))</f>
        <v>1.0865270463315979E-2</v>
      </c>
      <c r="V245" s="7">
        <f t="shared" si="311"/>
        <v>0</v>
      </c>
      <c r="W245" s="7">
        <f t="shared" si="312"/>
        <v>0</v>
      </c>
      <c r="X245" s="7">
        <f t="shared" si="313"/>
        <v>0</v>
      </c>
      <c r="Y245" s="7">
        <f t="shared" si="314"/>
        <v>0</v>
      </c>
      <c r="Z245" s="7"/>
      <c r="AA245" s="7">
        <f t="shared" si="315"/>
        <v>0</v>
      </c>
      <c r="AB245" s="7">
        <f t="shared" si="316"/>
        <v>0</v>
      </c>
      <c r="AC245" s="7">
        <f t="shared" si="317"/>
        <v>0</v>
      </c>
      <c r="AD245" s="7">
        <f t="shared" si="318"/>
        <v>0</v>
      </c>
      <c r="AF245" s="7">
        <f t="shared" si="319"/>
        <v>0</v>
      </c>
      <c r="AG245" s="7">
        <f t="shared" si="320"/>
        <v>0</v>
      </c>
      <c r="AH245" s="7">
        <f t="shared" si="321"/>
        <v>0</v>
      </c>
      <c r="AI245" s="7"/>
      <c r="AJ245" s="7">
        <f t="shared" si="322"/>
        <v>0</v>
      </c>
      <c r="AK245" s="7">
        <f>'Initial absorption'!$G245*AJ245*$E245</f>
        <v>0</v>
      </c>
      <c r="AL245" s="7">
        <f t="shared" si="323"/>
        <v>0</v>
      </c>
      <c r="AM245" s="7">
        <f>'Initial absorption'!$M245*AL245*$I245</f>
        <v>0</v>
      </c>
      <c r="AN245" s="7"/>
      <c r="AO245" s="7">
        <f t="shared" si="324"/>
        <v>0</v>
      </c>
      <c r="AP245" s="7">
        <f t="shared" si="325"/>
        <v>0</v>
      </c>
      <c r="AQ245" s="7">
        <f t="shared" si="326"/>
        <v>0</v>
      </c>
      <c r="AR245" s="7"/>
      <c r="AS245" s="7">
        <f>(1 - 'Initial absorption'!$M245)*AL245</f>
        <v>0</v>
      </c>
      <c r="AT245" s="7">
        <f t="shared" si="363"/>
        <v>0</v>
      </c>
      <c r="BD245" s="7">
        <f t="shared" si="331"/>
        <v>0</v>
      </c>
      <c r="BE245" s="7">
        <f t="shared" si="332"/>
        <v>0</v>
      </c>
      <c r="BF245" s="7">
        <f t="shared" si="327"/>
        <v>0</v>
      </c>
      <c r="BG245" s="7">
        <f t="shared" si="347"/>
        <v>0</v>
      </c>
      <c r="BH245" s="7"/>
      <c r="BI245" s="7">
        <f t="shared" si="388"/>
        <v>0</v>
      </c>
      <c r="BJ245" s="7">
        <f t="shared" si="348"/>
        <v>0</v>
      </c>
      <c r="BK245" s="7">
        <f t="shared" si="333"/>
        <v>0</v>
      </c>
      <c r="BL245" s="7">
        <f t="shared" si="349"/>
        <v>0</v>
      </c>
      <c r="BN245" s="7">
        <f t="shared" si="364"/>
        <v>0</v>
      </c>
      <c r="BO245" s="7">
        <f t="shared" si="365"/>
        <v>0</v>
      </c>
      <c r="BP245" s="7">
        <f t="shared" si="366"/>
        <v>0</v>
      </c>
      <c r="BQ245" s="7"/>
      <c r="BR245" s="7">
        <f t="shared" si="350"/>
        <v>0</v>
      </c>
      <c r="BS245" s="7">
        <f>'Initial absorption'!$G245*BR245*$E245</f>
        <v>0</v>
      </c>
      <c r="BT245" s="7">
        <f t="shared" si="367"/>
        <v>0</v>
      </c>
      <c r="BU245" s="7">
        <f>'Initial absorption'!$M245*BT245*$I245</f>
        <v>0</v>
      </c>
      <c r="BV245" s="7"/>
      <c r="BW245" s="7">
        <f t="shared" si="368"/>
        <v>0</v>
      </c>
      <c r="BX245" s="7">
        <f t="shared" si="392"/>
        <v>0</v>
      </c>
      <c r="BY245" s="7">
        <f t="shared" si="334"/>
        <v>0</v>
      </c>
      <c r="BZ245" s="7"/>
      <c r="CA245" s="7">
        <f>(1 - 'Initial absorption'!$M245)*BT245</f>
        <v>0</v>
      </c>
      <c r="CB245" s="7">
        <f t="shared" si="369"/>
        <v>0</v>
      </c>
      <c r="CL245" s="7">
        <f t="shared" si="335"/>
        <v>0</v>
      </c>
      <c r="CM245" s="7">
        <f t="shared" si="336"/>
        <v>0</v>
      </c>
      <c r="CN245" s="7">
        <f t="shared" si="328"/>
        <v>0</v>
      </c>
      <c r="CO245" s="7">
        <f t="shared" si="351"/>
        <v>0</v>
      </c>
      <c r="CP245" s="7"/>
      <c r="CQ245" s="7">
        <f t="shared" si="389"/>
        <v>0</v>
      </c>
      <c r="CR245" s="7">
        <f t="shared" si="352"/>
        <v>0</v>
      </c>
      <c r="CS245" s="7">
        <f t="shared" si="337"/>
        <v>0</v>
      </c>
      <c r="CT245" s="7">
        <f t="shared" si="353"/>
        <v>0</v>
      </c>
      <c r="CV245" s="7">
        <f t="shared" si="370"/>
        <v>0</v>
      </c>
      <c r="CW245" s="7">
        <f t="shared" si="371"/>
        <v>0</v>
      </c>
      <c r="CX245" s="7">
        <f t="shared" si="372"/>
        <v>0</v>
      </c>
      <c r="CY245" s="7"/>
      <c r="CZ245" s="7">
        <f t="shared" si="354"/>
        <v>0</v>
      </c>
      <c r="DA245" s="7">
        <f>'Initial absorption'!$G245*CZ245*$E245</f>
        <v>0</v>
      </c>
      <c r="DB245" s="7">
        <f t="shared" si="373"/>
        <v>0</v>
      </c>
      <c r="DC245" s="7">
        <f>'Initial absorption'!$M245*DB245*$I245</f>
        <v>0</v>
      </c>
      <c r="DD245" s="7"/>
      <c r="DE245" s="7">
        <f t="shared" si="374"/>
        <v>0</v>
      </c>
      <c r="DF245" s="7">
        <f t="shared" si="393"/>
        <v>0</v>
      </c>
      <c r="DG245" s="7">
        <f t="shared" si="338"/>
        <v>0</v>
      </c>
      <c r="DH245" s="7"/>
      <c r="DI245" s="7">
        <f>(1 - 'Initial absorption'!$M245)*DB245</f>
        <v>0</v>
      </c>
      <c r="DJ245" s="7">
        <f t="shared" si="375"/>
        <v>0</v>
      </c>
      <c r="DT245" s="7">
        <f t="shared" si="339"/>
        <v>0</v>
      </c>
      <c r="DU245" s="7">
        <f t="shared" si="340"/>
        <v>0</v>
      </c>
      <c r="DV245" s="7">
        <f t="shared" si="329"/>
        <v>0</v>
      </c>
      <c r="DW245" s="7">
        <f t="shared" si="355"/>
        <v>0</v>
      </c>
      <c r="DX245" s="7"/>
      <c r="DY245" s="7">
        <f t="shared" si="390"/>
        <v>0</v>
      </c>
      <c r="DZ245" s="7">
        <f t="shared" si="356"/>
        <v>0</v>
      </c>
      <c r="EA245" s="7">
        <f t="shared" si="341"/>
        <v>0</v>
      </c>
      <c r="EB245" s="7">
        <f t="shared" si="357"/>
        <v>0</v>
      </c>
      <c r="ED245" s="7">
        <f t="shared" si="376"/>
        <v>0</v>
      </c>
      <c r="EE245" s="7">
        <f t="shared" si="377"/>
        <v>0</v>
      </c>
      <c r="EF245" s="7">
        <f t="shared" si="378"/>
        <v>0</v>
      </c>
      <c r="EG245" s="7"/>
      <c r="EH245" s="7">
        <f t="shared" si="358"/>
        <v>0</v>
      </c>
      <c r="EI245" s="7">
        <f>'Initial absorption'!$G245*EH245*$E245</f>
        <v>0</v>
      </c>
      <c r="EJ245" s="7">
        <f t="shared" si="379"/>
        <v>0</v>
      </c>
      <c r="EK245" s="7">
        <f>'Initial absorption'!$M245*EJ245*$I245</f>
        <v>0</v>
      </c>
      <c r="EL245" s="7"/>
      <c r="EM245" s="7">
        <f t="shared" si="380"/>
        <v>0</v>
      </c>
      <c r="EN245" s="7">
        <f t="shared" si="394"/>
        <v>0</v>
      </c>
      <c r="EO245" s="7">
        <f t="shared" si="342"/>
        <v>0</v>
      </c>
      <c r="EP245" s="7"/>
      <c r="EQ245" s="7">
        <f>(1 - 'Initial absorption'!$M245)*EJ245</f>
        <v>0</v>
      </c>
      <c r="ER245" s="7">
        <f t="shared" si="381"/>
        <v>0</v>
      </c>
      <c r="FB245" s="7">
        <f t="shared" si="343"/>
        <v>0</v>
      </c>
      <c r="FC245" s="7">
        <f t="shared" si="344"/>
        <v>0</v>
      </c>
      <c r="FD245" s="7">
        <f t="shared" si="330"/>
        <v>0</v>
      </c>
      <c r="FE245" s="7">
        <f t="shared" si="359"/>
        <v>0</v>
      </c>
      <c r="FF245" s="7"/>
      <c r="FG245" s="7">
        <f t="shared" si="391"/>
        <v>0</v>
      </c>
      <c r="FH245" s="7">
        <f t="shared" si="360"/>
        <v>0</v>
      </c>
      <c r="FI245" s="7">
        <f t="shared" si="345"/>
        <v>0</v>
      </c>
      <c r="FJ245" s="7">
        <f t="shared" si="361"/>
        <v>0</v>
      </c>
      <c r="FL245" s="7">
        <f t="shared" si="382"/>
        <v>0</v>
      </c>
      <c r="FM245" s="7">
        <f t="shared" si="383"/>
        <v>0</v>
      </c>
      <c r="FN245" s="7">
        <f t="shared" si="384"/>
        <v>0</v>
      </c>
      <c r="FO245" s="7"/>
      <c r="FP245" s="7">
        <f t="shared" si="362"/>
        <v>0</v>
      </c>
      <c r="FQ245" s="7">
        <f>'Initial absorption'!$G245*FP245*$E245</f>
        <v>0</v>
      </c>
      <c r="FR245" s="7">
        <f t="shared" si="385"/>
        <v>0</v>
      </c>
      <c r="FS245" s="7">
        <f>'Initial absorption'!$M245*FR245*$I245</f>
        <v>0</v>
      </c>
      <c r="FT245" s="7"/>
      <c r="FU245" s="7">
        <f t="shared" si="386"/>
        <v>0</v>
      </c>
      <c r="FV245" s="7">
        <f t="shared" si="395"/>
        <v>0</v>
      </c>
      <c r="FW245" s="7">
        <f t="shared" si="346"/>
        <v>0</v>
      </c>
      <c r="FX245" s="7"/>
      <c r="FY245" s="7">
        <f>(1 - 'Initial absorption'!$M245)*FR245</f>
        <v>0</v>
      </c>
      <c r="FZ245" s="7">
        <f t="shared" si="387"/>
        <v>0</v>
      </c>
    </row>
    <row r="246" spans="3:182" x14ac:dyDescent="0.25">
      <c r="C246">
        <v>1500</v>
      </c>
      <c r="D246">
        <f>'Input spectra'!B246</f>
        <v>0</v>
      </c>
      <c r="E246">
        <f>'Initial absorption'!I246</f>
        <v>0</v>
      </c>
      <c r="F246">
        <f>'Input spectra'!C246</f>
        <v>0</v>
      </c>
      <c r="G246">
        <f t="shared" si="309"/>
        <v>0</v>
      </c>
      <c r="H246">
        <f>'Input spectra'!D246</f>
        <v>0</v>
      </c>
      <c r="I246">
        <f>'Initial absorption'!O246</f>
        <v>0</v>
      </c>
      <c r="J246">
        <f>'Input spectra'!E246</f>
        <v>0</v>
      </c>
      <c r="K246">
        <f t="shared" si="310"/>
        <v>0</v>
      </c>
      <c r="M246">
        <f>'Reaching edge prob after ems 1'!$EZ247</f>
        <v>0.89358526999498311</v>
      </c>
      <c r="N246">
        <f>'Reaching edge prob after ems 2'!$EZ247</f>
        <v>0.89358526999498311</v>
      </c>
      <c r="O246">
        <f>1-EXP(-'Reaching edge prob after ems 1'!FC247*_k_in_ec_correction*($D246*_c1+'Input spectra'!S246))</f>
        <v>1.0745080598903889E-2</v>
      </c>
      <c r="P246">
        <f>1-EXP(-(_t-'Reaching edge prob after ems 1'!FC247)*_k_in_ec_correction*($D246*_c1+'Input spectra'!S246))</f>
        <v>1.0850808003877943E-2</v>
      </c>
      <c r="Q246">
        <f>1-EXP(-'Reaching edge prob after ems 2'!FC247*_k_in_ec_correction*($H246*_c2+'Input spectra'!S246))</f>
        <v>1.0745080598903889E-2</v>
      </c>
      <c r="R246">
        <f>1-EXP(-(_t-'Reaching edge prob after ems 2'!FC247)*_k_in_ec_correction*($H246*_c2+'Input spectra'!S246))</f>
        <v>1.0850808003877943E-2</v>
      </c>
      <c r="V246" s="7">
        <f t="shared" si="311"/>
        <v>0</v>
      </c>
      <c r="W246" s="7">
        <f t="shared" si="312"/>
        <v>0</v>
      </c>
      <c r="X246" s="7">
        <f t="shared" si="313"/>
        <v>0</v>
      </c>
      <c r="Y246" s="7">
        <f t="shared" si="314"/>
        <v>0</v>
      </c>
      <c r="Z246" s="7"/>
      <c r="AA246" s="7">
        <f t="shared" si="315"/>
        <v>0</v>
      </c>
      <c r="AB246" s="7">
        <f t="shared" si="316"/>
        <v>0</v>
      </c>
      <c r="AC246" s="7">
        <f t="shared" si="317"/>
        <v>0</v>
      </c>
      <c r="AD246" s="7">
        <f t="shared" si="318"/>
        <v>0</v>
      </c>
      <c r="AF246" s="7">
        <f t="shared" si="319"/>
        <v>0</v>
      </c>
      <c r="AG246" s="7">
        <f t="shared" si="320"/>
        <v>0</v>
      </c>
      <c r="AH246" s="7">
        <f t="shared" si="321"/>
        <v>0</v>
      </c>
      <c r="AI246" s="7"/>
      <c r="AJ246" s="7">
        <f t="shared" si="322"/>
        <v>0</v>
      </c>
      <c r="AK246" s="7">
        <f>'Initial absorption'!$G246*AJ246*$E246</f>
        <v>0</v>
      </c>
      <c r="AL246" s="7">
        <f t="shared" si="323"/>
        <v>0</v>
      </c>
      <c r="AM246" s="7">
        <f>'Initial absorption'!$M246*AL246*$I246</f>
        <v>0</v>
      </c>
      <c r="AN246" s="7"/>
      <c r="AO246" s="7">
        <f t="shared" si="324"/>
        <v>0</v>
      </c>
      <c r="AP246" s="7">
        <f t="shared" si="325"/>
        <v>0</v>
      </c>
      <c r="AQ246" s="7">
        <f t="shared" si="326"/>
        <v>0</v>
      </c>
      <c r="AR246" s="7"/>
      <c r="AS246" s="7">
        <f>(1 - 'Initial absorption'!$M246)*AL246</f>
        <v>0</v>
      </c>
      <c r="AT246" s="7">
        <f t="shared" si="363"/>
        <v>0</v>
      </c>
      <c r="BD246" s="7">
        <f t="shared" si="331"/>
        <v>0</v>
      </c>
      <c r="BE246" s="7">
        <f t="shared" si="332"/>
        <v>0</v>
      </c>
      <c r="BF246" s="7">
        <f t="shared" si="327"/>
        <v>0</v>
      </c>
      <c r="BG246" s="7">
        <f t="shared" si="347"/>
        <v>0</v>
      </c>
      <c r="BH246" s="7"/>
      <c r="BI246" s="7">
        <f t="shared" si="388"/>
        <v>0</v>
      </c>
      <c r="BJ246" s="7">
        <f t="shared" si="348"/>
        <v>0</v>
      </c>
      <c r="BK246" s="7">
        <f t="shared" si="333"/>
        <v>0</v>
      </c>
      <c r="BL246" s="7">
        <f t="shared" si="349"/>
        <v>0</v>
      </c>
      <c r="BN246" s="7">
        <f t="shared" si="364"/>
        <v>0</v>
      </c>
      <c r="BO246" s="7">
        <f t="shared" si="365"/>
        <v>0</v>
      </c>
      <c r="BP246" s="7">
        <f t="shared" si="366"/>
        <v>0</v>
      </c>
      <c r="BQ246" s="7"/>
      <c r="BR246" s="7">
        <f t="shared" si="350"/>
        <v>0</v>
      </c>
      <c r="BS246" s="7">
        <f>'Initial absorption'!$G246*BR246*$E246</f>
        <v>0</v>
      </c>
      <c r="BT246" s="7">
        <f t="shared" si="367"/>
        <v>0</v>
      </c>
      <c r="BU246" s="7">
        <f>'Initial absorption'!$M246*BT246*$I246</f>
        <v>0</v>
      </c>
      <c r="BV246" s="7"/>
      <c r="BW246" s="7">
        <f t="shared" si="368"/>
        <v>0</v>
      </c>
      <c r="BX246" s="7">
        <f t="shared" si="392"/>
        <v>0</v>
      </c>
      <c r="BY246" s="7">
        <f t="shared" si="334"/>
        <v>0</v>
      </c>
      <c r="BZ246" s="7"/>
      <c r="CA246" s="7">
        <f>(1 - 'Initial absorption'!$M246)*BT246</f>
        <v>0</v>
      </c>
      <c r="CB246" s="7">
        <f t="shared" si="369"/>
        <v>0</v>
      </c>
      <c r="CL246" s="7">
        <f t="shared" si="335"/>
        <v>0</v>
      </c>
      <c r="CM246" s="7">
        <f t="shared" si="336"/>
        <v>0</v>
      </c>
      <c r="CN246" s="7">
        <f t="shared" si="328"/>
        <v>0</v>
      </c>
      <c r="CO246" s="7">
        <f t="shared" si="351"/>
        <v>0</v>
      </c>
      <c r="CP246" s="7"/>
      <c r="CQ246" s="7">
        <f t="shared" si="389"/>
        <v>0</v>
      </c>
      <c r="CR246" s="7">
        <f t="shared" si="352"/>
        <v>0</v>
      </c>
      <c r="CS246" s="7">
        <f t="shared" si="337"/>
        <v>0</v>
      </c>
      <c r="CT246" s="7">
        <f t="shared" si="353"/>
        <v>0</v>
      </c>
      <c r="CV246" s="7">
        <f t="shared" si="370"/>
        <v>0</v>
      </c>
      <c r="CW246" s="7">
        <f t="shared" si="371"/>
        <v>0</v>
      </c>
      <c r="CX246" s="7">
        <f t="shared" si="372"/>
        <v>0</v>
      </c>
      <c r="CY246" s="7"/>
      <c r="CZ246" s="7">
        <f t="shared" si="354"/>
        <v>0</v>
      </c>
      <c r="DA246" s="7">
        <f>'Initial absorption'!$G246*CZ246*$E246</f>
        <v>0</v>
      </c>
      <c r="DB246" s="7">
        <f t="shared" si="373"/>
        <v>0</v>
      </c>
      <c r="DC246" s="7">
        <f>'Initial absorption'!$M246*DB246*$I246</f>
        <v>0</v>
      </c>
      <c r="DD246" s="7"/>
      <c r="DE246" s="7">
        <f t="shared" si="374"/>
        <v>0</v>
      </c>
      <c r="DF246" s="7">
        <f t="shared" si="393"/>
        <v>0</v>
      </c>
      <c r="DG246" s="7">
        <f t="shared" si="338"/>
        <v>0</v>
      </c>
      <c r="DH246" s="7"/>
      <c r="DI246" s="7">
        <f>(1 - 'Initial absorption'!$M246)*DB246</f>
        <v>0</v>
      </c>
      <c r="DJ246" s="7">
        <f t="shared" si="375"/>
        <v>0</v>
      </c>
      <c r="DT246" s="7">
        <f t="shared" si="339"/>
        <v>0</v>
      </c>
      <c r="DU246" s="7">
        <f t="shared" si="340"/>
        <v>0</v>
      </c>
      <c r="DV246" s="7">
        <f t="shared" si="329"/>
        <v>0</v>
      </c>
      <c r="DW246" s="7">
        <f t="shared" si="355"/>
        <v>0</v>
      </c>
      <c r="DX246" s="7"/>
      <c r="DY246" s="7">
        <f t="shared" si="390"/>
        <v>0</v>
      </c>
      <c r="DZ246" s="7">
        <f t="shared" si="356"/>
        <v>0</v>
      </c>
      <c r="EA246" s="7">
        <f t="shared" si="341"/>
        <v>0</v>
      </c>
      <c r="EB246" s="7">
        <f t="shared" si="357"/>
        <v>0</v>
      </c>
      <c r="ED246" s="7">
        <f t="shared" si="376"/>
        <v>0</v>
      </c>
      <c r="EE246" s="7">
        <f t="shared" si="377"/>
        <v>0</v>
      </c>
      <c r="EF246" s="7">
        <f t="shared" si="378"/>
        <v>0</v>
      </c>
      <c r="EG246" s="7"/>
      <c r="EH246" s="7">
        <f t="shared" si="358"/>
        <v>0</v>
      </c>
      <c r="EI246" s="7">
        <f>'Initial absorption'!$G246*EH246*$E246</f>
        <v>0</v>
      </c>
      <c r="EJ246" s="7">
        <f t="shared" si="379"/>
        <v>0</v>
      </c>
      <c r="EK246" s="7">
        <f>'Initial absorption'!$M246*EJ246*$I246</f>
        <v>0</v>
      </c>
      <c r="EL246" s="7"/>
      <c r="EM246" s="7">
        <f t="shared" si="380"/>
        <v>0</v>
      </c>
      <c r="EN246" s="7">
        <f t="shared" si="394"/>
        <v>0</v>
      </c>
      <c r="EO246" s="7">
        <f t="shared" si="342"/>
        <v>0</v>
      </c>
      <c r="EP246" s="7"/>
      <c r="EQ246" s="7">
        <f>(1 - 'Initial absorption'!$M246)*EJ246</f>
        <v>0</v>
      </c>
      <c r="ER246" s="7">
        <f t="shared" si="381"/>
        <v>0</v>
      </c>
      <c r="FB246" s="7">
        <f t="shared" si="343"/>
        <v>0</v>
      </c>
      <c r="FC246" s="7">
        <f t="shared" si="344"/>
        <v>0</v>
      </c>
      <c r="FD246" s="7">
        <f t="shared" si="330"/>
        <v>0</v>
      </c>
      <c r="FE246" s="7">
        <f t="shared" si="359"/>
        <v>0</v>
      </c>
      <c r="FF246" s="7"/>
      <c r="FG246" s="7">
        <f t="shared" si="391"/>
        <v>0</v>
      </c>
      <c r="FH246" s="7">
        <f t="shared" si="360"/>
        <v>0</v>
      </c>
      <c r="FI246" s="7">
        <f t="shared" si="345"/>
        <v>0</v>
      </c>
      <c r="FJ246" s="7">
        <f t="shared" si="361"/>
        <v>0</v>
      </c>
      <c r="FL246" s="7">
        <f t="shared" si="382"/>
        <v>0</v>
      </c>
      <c r="FM246" s="7">
        <f t="shared" si="383"/>
        <v>0</v>
      </c>
      <c r="FN246" s="7">
        <f t="shared" si="384"/>
        <v>0</v>
      </c>
      <c r="FO246" s="7"/>
      <c r="FP246" s="7">
        <f t="shared" si="362"/>
        <v>0</v>
      </c>
      <c r="FQ246" s="7">
        <f>'Initial absorption'!$G246*FP246*$E246</f>
        <v>0</v>
      </c>
      <c r="FR246" s="7">
        <f t="shared" si="385"/>
        <v>0</v>
      </c>
      <c r="FS246" s="7">
        <f>'Initial absorption'!$M246*FR246*$I246</f>
        <v>0</v>
      </c>
      <c r="FT246" s="7"/>
      <c r="FU246" s="7">
        <f t="shared" si="386"/>
        <v>0</v>
      </c>
      <c r="FV246" s="7">
        <f t="shared" si="395"/>
        <v>0</v>
      </c>
      <c r="FW246" s="7">
        <f t="shared" si="346"/>
        <v>0</v>
      </c>
      <c r="FX246" s="7"/>
      <c r="FY246" s="7">
        <f>(1 - 'Initial absorption'!$M246)*FR246</f>
        <v>0</v>
      </c>
      <c r="FZ246" s="7">
        <f t="shared" si="387"/>
        <v>0</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CA143-8DB2-4BF6-9D48-8F86FB146376}">
  <sheetPr codeName="Sheet9"/>
  <dimension ref="A1:Z182"/>
  <sheetViews>
    <sheetView workbookViewId="0">
      <pane xSplit="1" ySplit="1" topLeftCell="B11" activePane="bottomRight" state="frozen"/>
      <selection pane="topRight" activeCell="B1" sqref="B1"/>
      <selection pane="bottomLeft" activeCell="A2" sqref="A2"/>
      <selection pane="bottomRight" activeCell="F32" sqref="F32"/>
    </sheetView>
  </sheetViews>
  <sheetFormatPr defaultRowHeight="15" x14ac:dyDescent="0.25"/>
  <cols>
    <col min="1" max="1" width="11.28515625" bestFit="1" customWidth="1"/>
    <col min="2" max="2" width="19.28515625" customWidth="1"/>
    <col min="3" max="3" width="31.28515625" customWidth="1"/>
    <col min="6" max="6" width="17.140625" customWidth="1"/>
    <col min="7" max="7" width="19.28515625" customWidth="1"/>
    <col min="8" max="9" width="18.28515625" customWidth="1"/>
    <col min="10" max="10" width="16.28515625" customWidth="1"/>
    <col min="11" max="13" width="17.28515625" customWidth="1"/>
    <col min="14" max="14" width="22.140625" customWidth="1"/>
    <col min="15" max="16" width="20.28515625" customWidth="1"/>
    <col min="17" max="18" width="20.85546875" customWidth="1"/>
    <col min="19" max="19" width="15.7109375" bestFit="1" customWidth="1"/>
    <col min="20" max="20" width="35.7109375" customWidth="1"/>
    <col min="22" max="22" width="8.85546875" style="7"/>
    <col min="23" max="23" width="54.28515625" customWidth="1"/>
    <col min="25" max="25" width="27" customWidth="1"/>
    <col min="26" max="26" width="10.5703125" bestFit="1" customWidth="1"/>
  </cols>
  <sheetData>
    <row r="1" spans="1:25" s="10" customFormat="1" ht="44.25" customHeight="1" x14ac:dyDescent="0.25">
      <c r="A1" s="10" t="s">
        <v>0</v>
      </c>
      <c r="B1" s="10" t="s">
        <v>50</v>
      </c>
      <c r="C1" s="10" t="s">
        <v>141</v>
      </c>
      <c r="F1" s="10" t="s">
        <v>134</v>
      </c>
      <c r="G1" s="10" t="s">
        <v>135</v>
      </c>
      <c r="H1" s="10" t="s">
        <v>136</v>
      </c>
      <c r="I1" s="10" t="s">
        <v>137</v>
      </c>
      <c r="J1" s="10" t="s">
        <v>138</v>
      </c>
      <c r="K1" s="10" t="s">
        <v>139</v>
      </c>
      <c r="L1" s="10" t="s">
        <v>140</v>
      </c>
      <c r="N1" s="1" t="s">
        <v>356</v>
      </c>
      <c r="O1" s="10" t="s">
        <v>70</v>
      </c>
      <c r="P1" s="10" t="s">
        <v>143</v>
      </c>
      <c r="Q1" s="10" t="s">
        <v>142</v>
      </c>
      <c r="V1" s="66"/>
    </row>
    <row r="2" spans="1:25" x14ac:dyDescent="0.25">
      <c r="A2">
        <f>'Initial absorption'!A2</f>
        <v>280</v>
      </c>
      <c r="B2" s="7">
        <f>'Initial absorption'!D2</f>
        <v>1.66224499999999E-4</v>
      </c>
      <c r="C2" s="7">
        <f>'Initial absorption'!Q2</f>
        <v>5.9767540805386702E-10</v>
      </c>
      <c r="F2">
        <f>'Emission events'!AS2+'Emission events'!AT2</f>
        <v>0</v>
      </c>
      <c r="G2">
        <f>'Emission events'!CA2+'Emission events'!CB2</f>
        <v>0</v>
      </c>
      <c r="H2">
        <f>'Emission events'!DI2+'Emission events'!DJ2</f>
        <v>0</v>
      </c>
      <c r="I2">
        <f>'Emission events'!EQ2+'Emission events'!ER2</f>
        <v>0</v>
      </c>
      <c r="J2">
        <f>'Emission events'!FY2+'Emission events'!FZ2</f>
        <v>0</v>
      </c>
      <c r="K2">
        <f>SUM(F2:J2)</f>
        <v>0</v>
      </c>
      <c r="L2" s="7">
        <f>C2+K2</f>
        <v>5.9767540805386702E-10</v>
      </c>
      <c r="M2" s="7"/>
      <c r="N2">
        <v>0</v>
      </c>
      <c r="O2" s="7">
        <f t="shared" ref="O2:O3" si="0">B2*N2</f>
        <v>0</v>
      </c>
      <c r="P2" s="7">
        <f t="shared" ref="P2:P3" si="1">N2*C2</f>
        <v>0</v>
      </c>
      <c r="Q2" s="7">
        <f t="shared" ref="Q2:Q3" si="2">N2*L2</f>
        <v>0</v>
      </c>
      <c r="R2" s="7"/>
      <c r="S2" t="s">
        <v>72</v>
      </c>
      <c r="T2" s="11">
        <f>SUM(Q2:Q152)</f>
        <v>3.6968863711050236E+20</v>
      </c>
      <c r="Y2" s="55"/>
    </row>
    <row r="3" spans="1:25" x14ac:dyDescent="0.25">
      <c r="A3">
        <f>'Initial absorption'!A3</f>
        <v>285</v>
      </c>
      <c r="B3" s="7">
        <f>'Initial absorption'!D3</f>
        <v>109258.35924999999</v>
      </c>
      <c r="C3" s="7">
        <f>'Initial absorption'!Q3</f>
        <v>0.59213346269503064</v>
      </c>
      <c r="F3">
        <f>'Emission events'!AS3+'Emission events'!AT3</f>
        <v>0</v>
      </c>
      <c r="G3">
        <f>'Emission events'!CA3+'Emission events'!CB3</f>
        <v>0</v>
      </c>
      <c r="H3">
        <f>'Emission events'!DI3+'Emission events'!DJ3</f>
        <v>0</v>
      </c>
      <c r="I3">
        <f>'Emission events'!EQ3+'Emission events'!ER3</f>
        <v>0</v>
      </c>
      <c r="J3">
        <f>'Emission events'!FY3+'Emission events'!FZ3</f>
        <v>0</v>
      </c>
      <c r="K3">
        <f t="shared" ref="K3:K66" si="3">SUM(F3:J3)</f>
        <v>0</v>
      </c>
      <c r="L3" s="7">
        <f t="shared" ref="L3:L66" si="4">C3+K3</f>
        <v>0.59213346269503064</v>
      </c>
      <c r="M3" s="7"/>
      <c r="N3">
        <v>0</v>
      </c>
      <c r="O3" s="7">
        <f t="shared" si="0"/>
        <v>0</v>
      </c>
      <c r="P3" s="7">
        <f t="shared" si="1"/>
        <v>0</v>
      </c>
      <c r="Q3" s="7">
        <f t="shared" si="2"/>
        <v>0</v>
      </c>
      <c r="R3" s="7"/>
      <c r="S3" t="s">
        <v>71</v>
      </c>
      <c r="T3" s="24">
        <f>SUM(O2:O152)</f>
        <v>4.525479318686044E+20</v>
      </c>
      <c r="X3" s="7"/>
      <c r="Y3" s="55"/>
    </row>
    <row r="4" spans="1:25" x14ac:dyDescent="0.25">
      <c r="A4">
        <f>'Initial absorption'!A4</f>
        <v>290</v>
      </c>
      <c r="B4" s="7">
        <f>'Initial absorption'!D4</f>
        <v>50645251700</v>
      </c>
      <c r="C4" s="7">
        <f>'Initial absorption'!Q4</f>
        <v>413712.11900657415</v>
      </c>
      <c r="F4">
        <f>'Emission events'!AS4+'Emission events'!AT4</f>
        <v>0</v>
      </c>
      <c r="G4">
        <f>'Emission events'!CA4+'Emission events'!CB4</f>
        <v>0</v>
      </c>
      <c r="H4">
        <f>'Emission events'!DI4+'Emission events'!DJ4</f>
        <v>0</v>
      </c>
      <c r="I4">
        <f>'Emission events'!EQ4+'Emission events'!ER4</f>
        <v>0</v>
      </c>
      <c r="J4">
        <f>'Emission events'!FY4+'Emission events'!FZ4</f>
        <v>0</v>
      </c>
      <c r="K4">
        <f t="shared" si="3"/>
        <v>0</v>
      </c>
      <c r="L4" s="7">
        <f t="shared" si="4"/>
        <v>413712.11900657415</v>
      </c>
      <c r="M4" s="7"/>
      <c r="N4">
        <v>0</v>
      </c>
      <c r="O4" s="7">
        <f t="shared" ref="O4:O67" si="5">B4*N4</f>
        <v>0</v>
      </c>
      <c r="P4" s="7">
        <f t="shared" ref="P4:P67" si="6">N4*C4</f>
        <v>0</v>
      </c>
      <c r="Q4" s="7">
        <f t="shared" ref="Q4:Q67" si="7">N4*L4</f>
        <v>0</v>
      </c>
      <c r="R4" s="7"/>
      <c r="X4" s="7"/>
      <c r="Y4" s="55"/>
    </row>
    <row r="5" spans="1:25" x14ac:dyDescent="0.25">
      <c r="A5">
        <f>'Initial absorption'!A5</f>
        <v>295</v>
      </c>
      <c r="B5" s="7">
        <f>'Initial absorption'!D5</f>
        <v>109214652400000</v>
      </c>
      <c r="C5" s="7">
        <f>'Initial absorption'!Q5</f>
        <v>1344729696.8178954</v>
      </c>
      <c r="F5">
        <f>'Emission events'!AS5+'Emission events'!AT5</f>
        <v>0</v>
      </c>
      <c r="G5">
        <f>'Emission events'!CA5+'Emission events'!CB5</f>
        <v>0</v>
      </c>
      <c r="H5">
        <f>'Emission events'!DI5+'Emission events'!DJ5</f>
        <v>0</v>
      </c>
      <c r="I5">
        <f>'Emission events'!EQ5+'Emission events'!ER5</f>
        <v>0</v>
      </c>
      <c r="J5">
        <f>'Emission events'!FY5+'Emission events'!FZ5</f>
        <v>0</v>
      </c>
      <c r="K5">
        <f t="shared" si="3"/>
        <v>0</v>
      </c>
      <c r="L5" s="7">
        <f t="shared" si="4"/>
        <v>1344729696.8178954</v>
      </c>
      <c r="M5" s="7"/>
      <c r="N5">
        <v>0</v>
      </c>
      <c r="O5" s="7">
        <f t="shared" si="5"/>
        <v>0</v>
      </c>
      <c r="P5" s="7">
        <f t="shared" si="6"/>
        <v>0</v>
      </c>
      <c r="Q5" s="7">
        <f t="shared" si="7"/>
        <v>0</v>
      </c>
      <c r="R5" s="7"/>
      <c r="S5" t="s">
        <v>145</v>
      </c>
      <c r="T5" s="43">
        <f>T2/T3</f>
        <v>0.81690493111752871</v>
      </c>
      <c r="X5" s="7"/>
      <c r="Y5" s="55"/>
    </row>
    <row r="6" spans="1:25" x14ac:dyDescent="0.25">
      <c r="A6">
        <f>'Initial absorption'!A6</f>
        <v>300</v>
      </c>
      <c r="B6" s="7">
        <f>'Initial absorption'!D6</f>
        <v>7655950000000000</v>
      </c>
      <c r="C6" s="7">
        <f>'Initial absorption'!Q6</f>
        <v>142084844174.20874</v>
      </c>
      <c r="F6">
        <f>'Emission events'!AS6+'Emission events'!AT6</f>
        <v>0</v>
      </c>
      <c r="G6">
        <f>'Emission events'!CA6+'Emission events'!CB6</f>
        <v>0</v>
      </c>
      <c r="H6">
        <f>'Emission events'!DI6+'Emission events'!DJ6</f>
        <v>0</v>
      </c>
      <c r="I6">
        <f>'Emission events'!EQ6+'Emission events'!ER6</f>
        <v>0</v>
      </c>
      <c r="J6">
        <f>'Emission events'!FY6+'Emission events'!FZ6</f>
        <v>0</v>
      </c>
      <c r="K6">
        <f t="shared" si="3"/>
        <v>0</v>
      </c>
      <c r="L6" s="7">
        <f t="shared" si="4"/>
        <v>142084844174.20874</v>
      </c>
      <c r="M6" s="7"/>
      <c r="N6">
        <v>0</v>
      </c>
      <c r="O6" s="7">
        <f t="shared" si="5"/>
        <v>0</v>
      </c>
      <c r="P6" s="7">
        <f t="shared" si="6"/>
        <v>0</v>
      </c>
      <c r="Q6" s="7">
        <f t="shared" si="7"/>
        <v>0</v>
      </c>
      <c r="R6" s="7"/>
      <c r="T6" s="9"/>
      <c r="X6" s="7"/>
      <c r="Y6" s="55"/>
    </row>
    <row r="7" spans="1:25" x14ac:dyDescent="0.25">
      <c r="A7">
        <f>'Initial absorption'!A7</f>
        <v>305</v>
      </c>
      <c r="B7" s="7">
        <f>'Initial absorption'!D7</f>
        <v>1.216055E+17</v>
      </c>
      <c r="C7" s="7">
        <f>'Initial absorption'!Q7</f>
        <v>3189933023227.1699</v>
      </c>
      <c r="F7">
        <f>'Emission events'!AS7+'Emission events'!AT7</f>
        <v>0</v>
      </c>
      <c r="G7">
        <f>'Emission events'!CA7+'Emission events'!CB7</f>
        <v>0</v>
      </c>
      <c r="H7">
        <f>'Emission events'!DI7+'Emission events'!DJ7</f>
        <v>0</v>
      </c>
      <c r="I7">
        <f>'Emission events'!EQ7+'Emission events'!ER7</f>
        <v>0</v>
      </c>
      <c r="J7">
        <f>'Emission events'!FY7+'Emission events'!FZ7</f>
        <v>0</v>
      </c>
      <c r="K7">
        <f t="shared" si="3"/>
        <v>0</v>
      </c>
      <c r="L7" s="7">
        <f t="shared" si="4"/>
        <v>3189933023227.1699</v>
      </c>
      <c r="M7" s="7"/>
      <c r="N7">
        <v>0</v>
      </c>
      <c r="O7" s="7">
        <f t="shared" si="5"/>
        <v>0</v>
      </c>
      <c r="P7" s="7">
        <f t="shared" si="6"/>
        <v>0</v>
      </c>
      <c r="Q7" s="7">
        <f t="shared" si="7"/>
        <v>0</v>
      </c>
      <c r="R7" s="7"/>
      <c r="Y7" s="55"/>
    </row>
    <row r="8" spans="1:25" x14ac:dyDescent="0.25">
      <c r="A8">
        <f>'Initial absorption'!A8</f>
        <v>310</v>
      </c>
      <c r="B8" s="7">
        <f>'Initial absorption'!D8</f>
        <v>4.09593E+17</v>
      </c>
      <c r="C8" s="7">
        <f>'Initial absorption'!Q8</f>
        <v>14748665893204.559</v>
      </c>
      <c r="F8">
        <f>'Emission events'!AS8+'Emission events'!AT8</f>
        <v>0</v>
      </c>
      <c r="G8">
        <f>'Emission events'!CA8+'Emission events'!CB8</f>
        <v>0</v>
      </c>
      <c r="H8">
        <f>'Emission events'!DI8+'Emission events'!DJ8</f>
        <v>0</v>
      </c>
      <c r="I8">
        <f>'Emission events'!EQ8+'Emission events'!ER8</f>
        <v>0</v>
      </c>
      <c r="J8">
        <f>'Emission events'!FY8+'Emission events'!FZ8</f>
        <v>0</v>
      </c>
      <c r="K8">
        <f t="shared" si="3"/>
        <v>0</v>
      </c>
      <c r="L8" s="7">
        <f t="shared" si="4"/>
        <v>14748665893204.559</v>
      </c>
      <c r="M8" s="7"/>
      <c r="N8">
        <v>0</v>
      </c>
      <c r="O8" s="7">
        <f t="shared" si="5"/>
        <v>0</v>
      </c>
      <c r="P8" s="7">
        <f t="shared" si="6"/>
        <v>0</v>
      </c>
      <c r="Q8" s="7">
        <f t="shared" si="7"/>
        <v>0</v>
      </c>
      <c r="R8" s="7"/>
      <c r="Y8" s="55"/>
    </row>
    <row r="9" spans="1:25" x14ac:dyDescent="0.25">
      <c r="A9">
        <f>'Initial absorption'!A9</f>
        <v>315</v>
      </c>
      <c r="B9" s="7">
        <f>'Initial absorption'!D9</f>
        <v>1.0301E+18</v>
      </c>
      <c r="C9" s="7">
        <f>'Initial absorption'!Q9</f>
        <v>50212426818083.516</v>
      </c>
      <c r="F9">
        <f>'Emission events'!AS9+'Emission events'!AT9</f>
        <v>0</v>
      </c>
      <c r="G9">
        <f>'Emission events'!CA9+'Emission events'!CB9</f>
        <v>0</v>
      </c>
      <c r="H9">
        <f>'Emission events'!DI9+'Emission events'!DJ9</f>
        <v>0</v>
      </c>
      <c r="I9">
        <f>'Emission events'!EQ9+'Emission events'!ER9</f>
        <v>0</v>
      </c>
      <c r="J9">
        <f>'Emission events'!FY9+'Emission events'!FZ9</f>
        <v>0</v>
      </c>
      <c r="K9">
        <f t="shared" si="3"/>
        <v>0</v>
      </c>
      <c r="L9" s="7">
        <f t="shared" si="4"/>
        <v>50212426818083.516</v>
      </c>
      <c r="M9" s="7"/>
      <c r="N9">
        <v>0</v>
      </c>
      <c r="O9" s="7">
        <f t="shared" si="5"/>
        <v>0</v>
      </c>
      <c r="P9" s="7">
        <f t="shared" si="6"/>
        <v>0</v>
      </c>
      <c r="Q9" s="7">
        <f t="shared" si="7"/>
        <v>0</v>
      </c>
      <c r="R9" s="7"/>
      <c r="Y9" s="55"/>
    </row>
    <row r="10" spans="1:25" x14ac:dyDescent="0.25">
      <c r="A10">
        <f>'Initial absorption'!A10</f>
        <v>320</v>
      </c>
      <c r="B10" s="7">
        <f>'Initial absorption'!D10</f>
        <v>1.71054E+18</v>
      </c>
      <c r="C10" s="7">
        <f>'Initial absorption'!Q10</f>
        <v>112574054673792.47</v>
      </c>
      <c r="F10">
        <f>'Emission events'!AS10+'Emission events'!AT10</f>
        <v>0</v>
      </c>
      <c r="G10">
        <f>'Emission events'!CA10+'Emission events'!CB10</f>
        <v>0</v>
      </c>
      <c r="H10">
        <f>'Emission events'!DI10+'Emission events'!DJ10</f>
        <v>0</v>
      </c>
      <c r="I10">
        <f>'Emission events'!EQ10+'Emission events'!ER10</f>
        <v>0</v>
      </c>
      <c r="J10">
        <f>'Emission events'!FY10+'Emission events'!FZ10</f>
        <v>0</v>
      </c>
      <c r="K10">
        <f t="shared" si="3"/>
        <v>0</v>
      </c>
      <c r="L10" s="7">
        <f t="shared" si="4"/>
        <v>112574054673792.47</v>
      </c>
      <c r="M10" s="7"/>
      <c r="N10">
        <v>0</v>
      </c>
      <c r="O10" s="7">
        <f t="shared" si="5"/>
        <v>0</v>
      </c>
      <c r="P10" s="7">
        <f t="shared" si="6"/>
        <v>0</v>
      </c>
      <c r="Q10" s="7">
        <f t="shared" si="7"/>
        <v>0</v>
      </c>
      <c r="R10" s="7"/>
      <c r="X10" s="7"/>
      <c r="Y10" s="55"/>
    </row>
    <row r="11" spans="1:25" x14ac:dyDescent="0.25">
      <c r="A11">
        <f>'Initial absorption'!A11</f>
        <v>325</v>
      </c>
      <c r="B11" s="7">
        <f>'Initial absorption'!D11</f>
        <v>2.372905E+18</v>
      </c>
      <c r="C11" s="7">
        <f>'Initial absorption'!Q11</f>
        <v>210558709291104</v>
      </c>
      <c r="F11">
        <f>'Emission events'!AS11+'Emission events'!AT11</f>
        <v>0</v>
      </c>
      <c r="G11">
        <f>'Emission events'!CA11+'Emission events'!CB11</f>
        <v>0</v>
      </c>
      <c r="H11">
        <f>'Emission events'!DI11+'Emission events'!DJ11</f>
        <v>0</v>
      </c>
      <c r="I11">
        <f>'Emission events'!EQ11+'Emission events'!ER11</f>
        <v>0</v>
      </c>
      <c r="J11">
        <f>'Emission events'!FY11+'Emission events'!FZ11</f>
        <v>0</v>
      </c>
      <c r="K11">
        <f t="shared" si="3"/>
        <v>0</v>
      </c>
      <c r="L11" s="7">
        <f t="shared" si="4"/>
        <v>210558709291104</v>
      </c>
      <c r="M11" s="7"/>
      <c r="N11">
        <v>0</v>
      </c>
      <c r="O11" s="7">
        <f t="shared" si="5"/>
        <v>0</v>
      </c>
      <c r="P11" s="7">
        <f t="shared" si="6"/>
        <v>0</v>
      </c>
      <c r="Q11" s="7">
        <f t="shared" si="7"/>
        <v>0</v>
      </c>
      <c r="R11" s="7"/>
      <c r="T11" s="7"/>
      <c r="X11" s="7"/>
      <c r="Y11" s="55"/>
    </row>
    <row r="12" spans="1:25" x14ac:dyDescent="0.25">
      <c r="A12">
        <f>'Initial absorption'!A12</f>
        <v>330</v>
      </c>
      <c r="B12" s="7">
        <f>'Initial absorption'!D12</f>
        <v>3.80608E+18</v>
      </c>
      <c r="C12" s="7">
        <f>'Initial absorption'!Q12</f>
        <v>453489032134498.56</v>
      </c>
      <c r="F12">
        <f>'Emission events'!AS12+'Emission events'!AT12</f>
        <v>0</v>
      </c>
      <c r="G12">
        <f>'Emission events'!CA12+'Emission events'!CB12</f>
        <v>0</v>
      </c>
      <c r="H12">
        <f>'Emission events'!DI12+'Emission events'!DJ12</f>
        <v>0</v>
      </c>
      <c r="I12">
        <f>'Emission events'!EQ12+'Emission events'!ER12</f>
        <v>0</v>
      </c>
      <c r="J12">
        <f>'Emission events'!FY12+'Emission events'!FZ12</f>
        <v>0</v>
      </c>
      <c r="K12">
        <f t="shared" si="3"/>
        <v>0</v>
      </c>
      <c r="L12" s="7">
        <f t="shared" si="4"/>
        <v>453489032134498.56</v>
      </c>
      <c r="M12" s="7"/>
      <c r="N12">
        <v>0</v>
      </c>
      <c r="O12" s="7">
        <f t="shared" si="5"/>
        <v>0</v>
      </c>
      <c r="P12" s="7">
        <f t="shared" si="6"/>
        <v>0</v>
      </c>
      <c r="Q12" s="7">
        <f t="shared" si="7"/>
        <v>0</v>
      </c>
      <c r="R12" s="7"/>
      <c r="T12" s="20"/>
      <c r="X12" s="7"/>
      <c r="Y12" s="55"/>
    </row>
    <row r="13" spans="1:25" x14ac:dyDescent="0.25">
      <c r="A13">
        <f>'Initial absorption'!A13</f>
        <v>335</v>
      </c>
      <c r="B13" s="7">
        <f>'Initial absorption'!D13</f>
        <v>3.83847E+18</v>
      </c>
      <c r="C13" s="7">
        <f>'Initial absorption'!Q13</f>
        <v>614564668393132.75</v>
      </c>
      <c r="F13">
        <f>'Emission events'!AS13+'Emission events'!AT13</f>
        <v>0</v>
      </c>
      <c r="G13">
        <f>'Emission events'!CA13+'Emission events'!CB13</f>
        <v>0</v>
      </c>
      <c r="H13">
        <f>'Emission events'!DI13+'Emission events'!DJ13</f>
        <v>0</v>
      </c>
      <c r="I13">
        <f>'Emission events'!EQ13+'Emission events'!ER13</f>
        <v>0</v>
      </c>
      <c r="J13">
        <f>'Emission events'!FY13+'Emission events'!FZ13</f>
        <v>0</v>
      </c>
      <c r="K13">
        <f t="shared" si="3"/>
        <v>0</v>
      </c>
      <c r="L13" s="7">
        <f t="shared" si="4"/>
        <v>614564668393132.75</v>
      </c>
      <c r="M13" s="7"/>
      <c r="N13">
        <v>0</v>
      </c>
      <c r="O13" s="7">
        <f t="shared" si="5"/>
        <v>0</v>
      </c>
      <c r="P13" s="7">
        <f t="shared" si="6"/>
        <v>0</v>
      </c>
      <c r="Q13" s="7">
        <f t="shared" si="7"/>
        <v>0</v>
      </c>
      <c r="R13" s="7"/>
      <c r="X13" s="7"/>
      <c r="Y13" s="55"/>
    </row>
    <row r="14" spans="1:25" x14ac:dyDescent="0.25">
      <c r="A14">
        <f>'Initial absorption'!A14</f>
        <v>340</v>
      </c>
      <c r="B14" s="7">
        <f>'Initial absorption'!D14</f>
        <v>4.216485E+18</v>
      </c>
      <c r="C14" s="7">
        <f>'Initial absorption'!Q14</f>
        <v>908169738197690.88</v>
      </c>
      <c r="F14">
        <f>'Emission events'!AS14+'Emission events'!AT14</f>
        <v>0</v>
      </c>
      <c r="G14">
        <f>'Emission events'!CA14+'Emission events'!CB14</f>
        <v>0</v>
      </c>
      <c r="H14">
        <f>'Emission events'!DI14+'Emission events'!DJ14</f>
        <v>0</v>
      </c>
      <c r="I14">
        <f>'Emission events'!EQ14+'Emission events'!ER14</f>
        <v>0</v>
      </c>
      <c r="J14">
        <f>'Emission events'!FY14+'Emission events'!FZ14</f>
        <v>0</v>
      </c>
      <c r="K14">
        <f t="shared" si="3"/>
        <v>0</v>
      </c>
      <c r="L14" s="7">
        <f t="shared" si="4"/>
        <v>908169738197690.88</v>
      </c>
      <c r="M14" s="7"/>
      <c r="N14">
        <v>0</v>
      </c>
      <c r="O14" s="7">
        <f t="shared" si="5"/>
        <v>0</v>
      </c>
      <c r="P14" s="7">
        <f t="shared" si="6"/>
        <v>0</v>
      </c>
      <c r="Q14" s="7">
        <f t="shared" si="7"/>
        <v>0</v>
      </c>
      <c r="R14" s="7"/>
      <c r="X14" s="7"/>
      <c r="Y14" s="55"/>
    </row>
    <row r="15" spans="1:25" x14ac:dyDescent="0.25">
      <c r="A15">
        <f>'Initial absorption'!A15</f>
        <v>345</v>
      </c>
      <c r="B15" s="7">
        <f>'Initial absorption'!D15</f>
        <v>3.918335E+18</v>
      </c>
      <c r="C15" s="7">
        <f>'Initial absorption'!Q15</f>
        <v>1126901319095811.8</v>
      </c>
      <c r="F15">
        <f>'Emission events'!AS15+'Emission events'!AT15</f>
        <v>0</v>
      </c>
      <c r="G15">
        <f>'Emission events'!CA15+'Emission events'!CB15</f>
        <v>0</v>
      </c>
      <c r="H15">
        <f>'Emission events'!DI15+'Emission events'!DJ15</f>
        <v>0</v>
      </c>
      <c r="I15">
        <f>'Emission events'!EQ15+'Emission events'!ER15</f>
        <v>0</v>
      </c>
      <c r="J15">
        <f>'Emission events'!FY15+'Emission events'!FZ15</f>
        <v>0</v>
      </c>
      <c r="K15">
        <f t="shared" si="3"/>
        <v>0</v>
      </c>
      <c r="L15" s="7">
        <f t="shared" si="4"/>
        <v>1126901319095811.8</v>
      </c>
      <c r="M15" s="7"/>
      <c r="N15">
        <v>0</v>
      </c>
      <c r="O15" s="7">
        <f t="shared" si="5"/>
        <v>0</v>
      </c>
      <c r="P15" s="7">
        <f t="shared" si="6"/>
        <v>0</v>
      </c>
      <c r="Q15" s="7">
        <f t="shared" si="7"/>
        <v>0</v>
      </c>
      <c r="R15" s="7"/>
      <c r="X15" s="7"/>
      <c r="Y15" s="55"/>
    </row>
    <row r="16" spans="1:25" x14ac:dyDescent="0.25">
      <c r="A16">
        <f>'Initial absorption'!A16</f>
        <v>350</v>
      </c>
      <c r="B16" s="7">
        <f>'Initial absorption'!D16</f>
        <v>4.61123E+18</v>
      </c>
      <c r="C16" s="7">
        <f>'Initial absorption'!Q16</f>
        <v>1763061926133212</v>
      </c>
      <c r="F16">
        <f>'Emission events'!AS16+'Emission events'!AT16</f>
        <v>0</v>
      </c>
      <c r="G16">
        <f>'Emission events'!CA16+'Emission events'!CB16</f>
        <v>0</v>
      </c>
      <c r="H16">
        <f>'Emission events'!DI16+'Emission events'!DJ16</f>
        <v>0</v>
      </c>
      <c r="I16">
        <f>'Emission events'!EQ16+'Emission events'!ER16</f>
        <v>0</v>
      </c>
      <c r="J16">
        <f>'Emission events'!FY16+'Emission events'!FZ16</f>
        <v>0</v>
      </c>
      <c r="K16">
        <f t="shared" si="3"/>
        <v>0</v>
      </c>
      <c r="L16" s="7">
        <f t="shared" si="4"/>
        <v>1763061926133212</v>
      </c>
      <c r="M16" s="7"/>
      <c r="N16">
        <v>0</v>
      </c>
      <c r="O16" s="7">
        <f t="shared" si="5"/>
        <v>0</v>
      </c>
      <c r="P16" s="7">
        <f t="shared" si="6"/>
        <v>0</v>
      </c>
      <c r="Q16" s="7">
        <f t="shared" si="7"/>
        <v>0</v>
      </c>
      <c r="R16" s="7"/>
      <c r="X16" s="7"/>
      <c r="Y16" s="55"/>
    </row>
    <row r="17" spans="1:26" x14ac:dyDescent="0.25">
      <c r="A17">
        <f>'Initial absorption'!A17</f>
        <v>355</v>
      </c>
      <c r="B17" s="7">
        <f>'Initial absorption'!D17</f>
        <v>5.40045E+18</v>
      </c>
      <c r="C17" s="7">
        <f>'Initial absorption'!Q17</f>
        <v>2745030600533729</v>
      </c>
      <c r="F17">
        <f>'Emission events'!AS17+'Emission events'!AT17</f>
        <v>0</v>
      </c>
      <c r="G17">
        <f>'Emission events'!CA17+'Emission events'!CB17</f>
        <v>0</v>
      </c>
      <c r="H17">
        <f>'Emission events'!DI17+'Emission events'!DJ17</f>
        <v>0</v>
      </c>
      <c r="I17">
        <f>'Emission events'!EQ17+'Emission events'!ER17</f>
        <v>0</v>
      </c>
      <c r="J17">
        <f>'Emission events'!FY17+'Emission events'!FZ17</f>
        <v>0</v>
      </c>
      <c r="K17">
        <f t="shared" si="3"/>
        <v>0</v>
      </c>
      <c r="L17" s="7">
        <f t="shared" si="4"/>
        <v>2745030600533729</v>
      </c>
      <c r="M17" s="7"/>
      <c r="N17">
        <v>0</v>
      </c>
      <c r="O17" s="7">
        <f t="shared" si="5"/>
        <v>0</v>
      </c>
      <c r="P17" s="7">
        <f t="shared" si="6"/>
        <v>0</v>
      </c>
      <c r="Q17" s="7">
        <f t="shared" si="7"/>
        <v>0</v>
      </c>
      <c r="R17" s="7"/>
      <c r="X17" s="7"/>
      <c r="Y17" s="55"/>
    </row>
    <row r="18" spans="1:26" x14ac:dyDescent="0.25">
      <c r="A18">
        <f>'Initial absorption'!A18</f>
        <v>360</v>
      </c>
      <c r="B18" s="7">
        <f>'Initial absorption'!D18</f>
        <v>5.25235E+18</v>
      </c>
      <c r="C18" s="7">
        <f>'Initial absorption'!Q18</f>
        <v>3552622185048230.5</v>
      </c>
      <c r="F18">
        <f>'Emission events'!AS18+'Emission events'!AT18</f>
        <v>0</v>
      </c>
      <c r="G18">
        <f>'Emission events'!CA18+'Emission events'!CB18</f>
        <v>0</v>
      </c>
      <c r="H18">
        <f>'Emission events'!DI18+'Emission events'!DJ18</f>
        <v>0</v>
      </c>
      <c r="I18">
        <f>'Emission events'!EQ18+'Emission events'!ER18</f>
        <v>0</v>
      </c>
      <c r="J18">
        <f>'Emission events'!FY18+'Emission events'!FZ18</f>
        <v>0</v>
      </c>
      <c r="K18">
        <f t="shared" si="3"/>
        <v>0</v>
      </c>
      <c r="L18" s="7">
        <f t="shared" si="4"/>
        <v>3552622185048230.5</v>
      </c>
      <c r="M18" s="7"/>
      <c r="N18">
        <v>0</v>
      </c>
      <c r="O18" s="7">
        <f t="shared" si="5"/>
        <v>0</v>
      </c>
      <c r="P18" s="7">
        <f t="shared" si="6"/>
        <v>0</v>
      </c>
      <c r="Q18" s="7">
        <f t="shared" si="7"/>
        <v>0</v>
      </c>
      <c r="R18" s="7"/>
      <c r="W18" s="67"/>
      <c r="X18" s="7"/>
      <c r="Y18" s="55"/>
      <c r="Z18" s="55"/>
    </row>
    <row r="19" spans="1:26" x14ac:dyDescent="0.25">
      <c r="A19">
        <f>'Initial absorption'!A19</f>
        <v>365</v>
      </c>
      <c r="B19" s="7">
        <f>'Initial absorption'!D19</f>
        <v>5.80045E+18</v>
      </c>
      <c r="C19" s="7">
        <f>'Initial absorption'!Q19</f>
        <v>5237790756144891</v>
      </c>
      <c r="F19">
        <f>'Emission events'!AS19+'Emission events'!AT19</f>
        <v>0</v>
      </c>
      <c r="G19">
        <f>'Emission events'!CA19+'Emission events'!CB19</f>
        <v>0</v>
      </c>
      <c r="H19">
        <f>'Emission events'!DI19+'Emission events'!DJ19</f>
        <v>0</v>
      </c>
      <c r="I19">
        <f>'Emission events'!EQ19+'Emission events'!ER19</f>
        <v>0</v>
      </c>
      <c r="J19">
        <f>'Emission events'!FY19+'Emission events'!FZ19</f>
        <v>0</v>
      </c>
      <c r="K19">
        <f t="shared" si="3"/>
        <v>0</v>
      </c>
      <c r="L19" s="7">
        <f t="shared" si="4"/>
        <v>5237790756144891</v>
      </c>
      <c r="M19" s="7"/>
      <c r="N19">
        <v>0</v>
      </c>
      <c r="O19" s="7">
        <f t="shared" si="5"/>
        <v>0</v>
      </c>
      <c r="P19" s="7">
        <f t="shared" si="6"/>
        <v>0</v>
      </c>
      <c r="Q19" s="7">
        <f t="shared" si="7"/>
        <v>0</v>
      </c>
      <c r="R19" s="7"/>
      <c r="W19" s="67"/>
      <c r="X19" s="7"/>
      <c r="Y19" s="55"/>
      <c r="Z19" s="55"/>
    </row>
    <row r="20" spans="1:26" x14ac:dyDescent="0.25">
      <c r="A20">
        <f>'Initial absorption'!A20</f>
        <v>370</v>
      </c>
      <c r="B20" s="7">
        <f>'Initial absorption'!D20</f>
        <v>6.81765E+18</v>
      </c>
      <c r="C20" s="7">
        <f>'Initial absorption'!Q20</f>
        <v>8361576166735257</v>
      </c>
      <c r="F20">
        <f>'Emission events'!AS20+'Emission events'!AT20</f>
        <v>0</v>
      </c>
      <c r="G20">
        <f>'Emission events'!CA20+'Emission events'!CB20</f>
        <v>0</v>
      </c>
      <c r="H20">
        <f>'Emission events'!DI20+'Emission events'!DJ20</f>
        <v>0</v>
      </c>
      <c r="I20">
        <f>'Emission events'!EQ20+'Emission events'!ER20</f>
        <v>0</v>
      </c>
      <c r="J20">
        <f>'Emission events'!FY20+'Emission events'!FZ20</f>
        <v>0</v>
      </c>
      <c r="K20">
        <f t="shared" si="3"/>
        <v>0</v>
      </c>
      <c r="L20" s="7">
        <f t="shared" si="4"/>
        <v>8361576166735257</v>
      </c>
      <c r="M20" s="7"/>
      <c r="N20">
        <v>0</v>
      </c>
      <c r="O20" s="7">
        <f t="shared" si="5"/>
        <v>0</v>
      </c>
      <c r="P20" s="7">
        <f t="shared" si="6"/>
        <v>0</v>
      </c>
      <c r="Q20" s="7">
        <f t="shared" si="7"/>
        <v>0</v>
      </c>
      <c r="R20" s="7"/>
      <c r="W20" s="67"/>
      <c r="X20" s="7"/>
      <c r="Y20" s="7"/>
      <c r="Z20" s="55"/>
    </row>
    <row r="21" spans="1:26" x14ac:dyDescent="0.25">
      <c r="A21">
        <f>'Initial absorption'!A21</f>
        <v>375</v>
      </c>
      <c r="B21" s="7">
        <f>'Initial absorption'!D21</f>
        <v>5.60565E+18</v>
      </c>
      <c r="C21" s="7">
        <f>'Initial absorption'!Q21</f>
        <v>1.0227974048092232E+16</v>
      </c>
      <c r="F21">
        <f>'Emission events'!AS21+'Emission events'!AT21</f>
        <v>0</v>
      </c>
      <c r="G21">
        <f>'Emission events'!CA21+'Emission events'!CB21</f>
        <v>0</v>
      </c>
      <c r="H21">
        <f>'Emission events'!DI21+'Emission events'!DJ21</f>
        <v>0</v>
      </c>
      <c r="I21">
        <f>'Emission events'!EQ21+'Emission events'!ER21</f>
        <v>0</v>
      </c>
      <c r="J21">
        <f>'Emission events'!FY21+'Emission events'!FZ21</f>
        <v>0</v>
      </c>
      <c r="K21">
        <f t="shared" si="3"/>
        <v>0</v>
      </c>
      <c r="L21" s="7">
        <f t="shared" si="4"/>
        <v>1.0227974048092232E+16</v>
      </c>
      <c r="M21" s="7"/>
      <c r="N21">
        <v>0</v>
      </c>
      <c r="O21" s="7">
        <f t="shared" si="5"/>
        <v>0</v>
      </c>
      <c r="P21" s="7">
        <f t="shared" si="6"/>
        <v>0</v>
      </c>
      <c r="Q21" s="7">
        <f t="shared" si="7"/>
        <v>0</v>
      </c>
      <c r="R21" s="7"/>
      <c r="W21" s="67"/>
      <c r="X21" s="7"/>
      <c r="Y21" s="7"/>
      <c r="Z21" s="55"/>
    </row>
    <row r="22" spans="1:26" x14ac:dyDescent="0.25">
      <c r="A22">
        <f>'Initial absorption'!A22</f>
        <v>380</v>
      </c>
      <c r="B22" s="7">
        <f>'Initial absorption'!D22</f>
        <v>6.7199E+18</v>
      </c>
      <c r="C22" s="7">
        <f>'Initial absorption'!Q22</f>
        <v>1.6675105984940912E+16</v>
      </c>
      <c r="F22">
        <f>'Emission events'!AS22+'Emission events'!AT22</f>
        <v>0</v>
      </c>
      <c r="G22">
        <f>'Emission events'!CA22+'Emission events'!CB22</f>
        <v>0</v>
      </c>
      <c r="H22">
        <f>'Emission events'!DI22+'Emission events'!DJ22</f>
        <v>0</v>
      </c>
      <c r="I22">
        <f>'Emission events'!EQ22+'Emission events'!ER22</f>
        <v>0</v>
      </c>
      <c r="J22">
        <f>'Emission events'!FY22+'Emission events'!FZ22</f>
        <v>0</v>
      </c>
      <c r="K22">
        <f t="shared" si="3"/>
        <v>0</v>
      </c>
      <c r="L22" s="7">
        <f t="shared" si="4"/>
        <v>1.6675105984940912E+16</v>
      </c>
      <c r="M22" s="7"/>
      <c r="N22">
        <v>2.0000000000000001E-4</v>
      </c>
      <c r="O22" s="7">
        <f t="shared" si="5"/>
        <v>1343980000000000</v>
      </c>
      <c r="P22" s="7">
        <f t="shared" si="6"/>
        <v>3335021196988.1826</v>
      </c>
      <c r="Q22" s="7">
        <f t="shared" si="7"/>
        <v>3335021196988.1826</v>
      </c>
      <c r="R22" s="7"/>
      <c r="W22" s="67"/>
      <c r="X22" s="7"/>
      <c r="Y22" s="7"/>
      <c r="Z22" s="55"/>
    </row>
    <row r="23" spans="1:26" x14ac:dyDescent="0.25">
      <c r="A23">
        <f>'Initial absorption'!A23</f>
        <v>385</v>
      </c>
      <c r="B23" s="7">
        <f>'Initial absorption'!D23</f>
        <v>6.2902E+18</v>
      </c>
      <c r="C23" s="7">
        <f>'Initial absorption'!Q23</f>
        <v>2.11750895409745E+16</v>
      </c>
      <c r="F23">
        <f>'Emission events'!AS23+'Emission events'!AT23</f>
        <v>0</v>
      </c>
      <c r="G23">
        <f>'Emission events'!CA23+'Emission events'!CB23</f>
        <v>0</v>
      </c>
      <c r="H23">
        <f>'Emission events'!DI23+'Emission events'!DJ23</f>
        <v>0</v>
      </c>
      <c r="I23">
        <f>'Emission events'!EQ23+'Emission events'!ER23</f>
        <v>0</v>
      </c>
      <c r="J23">
        <f>'Emission events'!FY23+'Emission events'!FZ23</f>
        <v>0</v>
      </c>
      <c r="K23">
        <f t="shared" si="3"/>
        <v>0</v>
      </c>
      <c r="L23" s="7">
        <f t="shared" si="4"/>
        <v>2.11750895409745E+16</v>
      </c>
      <c r="M23" s="7"/>
      <c r="N23">
        <v>3.9555999999999999E-4</v>
      </c>
      <c r="O23" s="7">
        <f t="shared" si="5"/>
        <v>2488151512000000</v>
      </c>
      <c r="P23" s="7">
        <f t="shared" si="6"/>
        <v>8376018418827.873</v>
      </c>
      <c r="Q23" s="7">
        <f t="shared" si="7"/>
        <v>8376018418827.873</v>
      </c>
      <c r="R23" s="7"/>
      <c r="W23" s="67"/>
      <c r="X23" s="7"/>
      <c r="Y23" s="7"/>
      <c r="Z23" s="55"/>
    </row>
    <row r="24" spans="1:26" x14ac:dyDescent="0.25">
      <c r="A24">
        <f>'Initial absorption'!A24</f>
        <v>390</v>
      </c>
      <c r="B24" s="7">
        <f>'Initial absorption'!D24</f>
        <v>7.7233E+18</v>
      </c>
      <c r="C24" s="7">
        <f>'Initial absorption'!Q24</f>
        <v>3.466396704197382E+16</v>
      </c>
      <c r="F24">
        <f>'Emission events'!AS24+'Emission events'!AT24</f>
        <v>0</v>
      </c>
      <c r="G24">
        <f>'Emission events'!CA24+'Emission events'!CB24</f>
        <v>0</v>
      </c>
      <c r="H24">
        <f>'Emission events'!DI24+'Emission events'!DJ24</f>
        <v>0</v>
      </c>
      <c r="I24">
        <f>'Emission events'!EQ24+'Emission events'!ER24</f>
        <v>0</v>
      </c>
      <c r="J24">
        <f>'Emission events'!FY24+'Emission events'!FZ24</f>
        <v>0</v>
      </c>
      <c r="K24">
        <f t="shared" si="3"/>
        <v>0</v>
      </c>
      <c r="L24" s="7">
        <f t="shared" si="4"/>
        <v>3.466396704197382E+16</v>
      </c>
      <c r="M24" s="7"/>
      <c r="N24">
        <v>8.0000000000000004E-4</v>
      </c>
      <c r="O24" s="7">
        <f t="shared" si="5"/>
        <v>6178640000000000</v>
      </c>
      <c r="P24" s="7">
        <f t="shared" si="6"/>
        <v>27731173633579.059</v>
      </c>
      <c r="Q24" s="7">
        <f t="shared" si="7"/>
        <v>27731173633579.059</v>
      </c>
      <c r="R24" s="7"/>
      <c r="W24" s="67"/>
      <c r="X24" s="7"/>
      <c r="Y24" s="7"/>
      <c r="Z24" s="55"/>
    </row>
    <row r="25" spans="1:26" x14ac:dyDescent="0.25">
      <c r="A25">
        <f>'Initial absorption'!A25</f>
        <v>395</v>
      </c>
      <c r="B25" s="7">
        <f>'Initial absorption'!D25</f>
        <v>7.8248E+18</v>
      </c>
      <c r="C25" s="7">
        <f>'Initial absorption'!Q25</f>
        <v>4.661145267354956E+16</v>
      </c>
      <c r="F25">
        <f>'Emission events'!AS25+'Emission events'!AT25</f>
        <v>0</v>
      </c>
      <c r="G25">
        <f>'Emission events'!CA25+'Emission events'!CB25</f>
        <v>0</v>
      </c>
      <c r="H25">
        <f>'Emission events'!DI25+'Emission events'!DJ25</f>
        <v>0</v>
      </c>
      <c r="I25">
        <f>'Emission events'!EQ25+'Emission events'!ER25</f>
        <v>0</v>
      </c>
      <c r="J25">
        <f>'Emission events'!FY25+'Emission events'!FZ25</f>
        <v>0</v>
      </c>
      <c r="K25">
        <f t="shared" si="3"/>
        <v>0</v>
      </c>
      <c r="L25" s="7">
        <f t="shared" si="4"/>
        <v>4.661145267354956E+16</v>
      </c>
      <c r="M25" s="7"/>
      <c r="N25">
        <v>1.5456999999999999E-3</v>
      </c>
      <c r="O25" s="7">
        <f t="shared" si="5"/>
        <v>1.209479336E+16</v>
      </c>
      <c r="P25" s="7">
        <f t="shared" si="6"/>
        <v>72047322397505.547</v>
      </c>
      <c r="Q25" s="7">
        <f t="shared" si="7"/>
        <v>72047322397505.547</v>
      </c>
      <c r="R25" s="7"/>
      <c r="W25" s="67"/>
      <c r="X25" s="7"/>
      <c r="Y25" s="7"/>
      <c r="Z25" s="55"/>
    </row>
    <row r="26" spans="1:26" x14ac:dyDescent="0.25">
      <c r="A26">
        <f>'Initial absorption'!A26</f>
        <v>400</v>
      </c>
      <c r="B26" s="7">
        <f>'Initial absorption'!D26</f>
        <v>1.120655E+19</v>
      </c>
      <c r="C26" s="7">
        <f>'Initial absorption'!Q26</f>
        <v>8.852204877138456E+16</v>
      </c>
      <c r="F26">
        <f>'Emission events'!AS26+'Emission events'!AT26</f>
        <v>0</v>
      </c>
      <c r="G26">
        <f>'Emission events'!CA26+'Emission events'!CB26</f>
        <v>0</v>
      </c>
      <c r="H26">
        <f>'Emission events'!DI26+'Emission events'!DJ26</f>
        <v>0</v>
      </c>
      <c r="I26">
        <f>'Emission events'!EQ26+'Emission events'!ER26</f>
        <v>0</v>
      </c>
      <c r="J26">
        <f>'Emission events'!FY26+'Emission events'!FZ26</f>
        <v>0</v>
      </c>
      <c r="K26">
        <f t="shared" si="3"/>
        <v>0</v>
      </c>
      <c r="L26" s="7">
        <f t="shared" si="4"/>
        <v>8.852204877138456E+16</v>
      </c>
      <c r="M26" s="7"/>
      <c r="N26">
        <v>2.79999999999999E-3</v>
      </c>
      <c r="O26" s="7">
        <f t="shared" si="5"/>
        <v>3.1378339999999888E+16</v>
      </c>
      <c r="P26" s="7">
        <f t="shared" si="6"/>
        <v>247861736559875.88</v>
      </c>
      <c r="Q26" s="7">
        <f t="shared" si="7"/>
        <v>247861736559875.88</v>
      </c>
      <c r="R26" s="7"/>
      <c r="W26" s="67"/>
      <c r="X26" s="7"/>
      <c r="Y26" s="7"/>
      <c r="Z26" s="55"/>
    </row>
    <row r="27" spans="1:26" x14ac:dyDescent="0.25">
      <c r="A27">
        <f>'Initial absorption'!A27</f>
        <v>405</v>
      </c>
      <c r="B27" s="7">
        <f>'Initial absorption'!D27</f>
        <v>1.171595E+19</v>
      </c>
      <c r="C27" s="7">
        <f>'Initial absorption'!Q27</f>
        <v>1.1286986146908106E+17</v>
      </c>
      <c r="F27">
        <f>'Emission events'!AS27+'Emission events'!AT27</f>
        <v>0</v>
      </c>
      <c r="G27">
        <f>'Emission events'!CA27+'Emission events'!CB27</f>
        <v>0</v>
      </c>
      <c r="H27">
        <f>'Emission events'!DI27+'Emission events'!DJ27</f>
        <v>0</v>
      </c>
      <c r="I27">
        <f>'Emission events'!EQ27+'Emission events'!ER27</f>
        <v>0</v>
      </c>
      <c r="J27">
        <f>'Emission events'!FY27+'Emission events'!FZ27</f>
        <v>0</v>
      </c>
      <c r="K27">
        <f t="shared" si="3"/>
        <v>0</v>
      </c>
      <c r="L27" s="7">
        <f t="shared" si="4"/>
        <v>1.1286986146908106E+17</v>
      </c>
      <c r="M27" s="7"/>
      <c r="N27">
        <v>4.6562000000000001E-3</v>
      </c>
      <c r="O27" s="7">
        <f t="shared" si="5"/>
        <v>5.455180639E+16</v>
      </c>
      <c r="P27" s="7">
        <f t="shared" si="6"/>
        <v>525544648972335.25</v>
      </c>
      <c r="Q27" s="7">
        <f t="shared" si="7"/>
        <v>525544648972335.25</v>
      </c>
      <c r="R27" s="7"/>
      <c r="W27" s="67"/>
      <c r="X27" s="7"/>
      <c r="Y27" s="7"/>
      <c r="Z27" s="55"/>
    </row>
    <row r="28" spans="1:26" x14ac:dyDescent="0.25">
      <c r="A28">
        <f>'Initial absorption'!A28</f>
        <v>410</v>
      </c>
      <c r="B28" s="7">
        <f>'Initial absorption'!D28</f>
        <v>1.1216E+19</v>
      </c>
      <c r="C28" s="7">
        <f>'Initial absorption'!Q28</f>
        <v>1.3276363200282034E+17</v>
      </c>
      <c r="F28">
        <f>'Emission events'!AS28+'Emission events'!AT28</f>
        <v>0</v>
      </c>
      <c r="G28">
        <f>'Emission events'!CA28+'Emission events'!CB28</f>
        <v>0</v>
      </c>
      <c r="H28">
        <f>'Emission events'!DI28+'Emission events'!DJ28</f>
        <v>0</v>
      </c>
      <c r="I28">
        <f>'Emission events'!EQ28+'Emission events'!ER28</f>
        <v>0</v>
      </c>
      <c r="J28">
        <f>'Emission events'!FY28+'Emission events'!FZ28</f>
        <v>0</v>
      </c>
      <c r="K28">
        <f t="shared" si="3"/>
        <v>0</v>
      </c>
      <c r="L28" s="7">
        <f t="shared" si="4"/>
        <v>1.3276363200282034E+17</v>
      </c>
      <c r="M28" s="7"/>
      <c r="N28">
        <v>7.4000000000000003E-3</v>
      </c>
      <c r="O28" s="7">
        <f t="shared" si="5"/>
        <v>8.29984E+16</v>
      </c>
      <c r="P28" s="7">
        <f t="shared" si="6"/>
        <v>982450876820870.5</v>
      </c>
      <c r="Q28" s="7">
        <f t="shared" si="7"/>
        <v>982450876820870.5</v>
      </c>
      <c r="R28" s="7"/>
      <c r="W28" s="67"/>
      <c r="X28" s="7"/>
      <c r="Y28" s="7"/>
      <c r="Z28" s="55"/>
    </row>
    <row r="29" spans="1:26" x14ac:dyDescent="0.25">
      <c r="A29">
        <f>'Initial absorption'!A29</f>
        <v>415</v>
      </c>
      <c r="B29" s="7">
        <f>'Initial absorption'!D29</f>
        <v>1.2736E+19</v>
      </c>
      <c r="C29" s="7">
        <f>'Initial absorption'!Q29</f>
        <v>1.435615595010451E+17</v>
      </c>
      <c r="F29">
        <f>'Emission events'!AS29+'Emission events'!AT29</f>
        <v>0</v>
      </c>
      <c r="G29">
        <f>'Emission events'!CA29+'Emission events'!CB29</f>
        <v>0</v>
      </c>
      <c r="H29">
        <f>'Emission events'!DI29+'Emission events'!DJ29</f>
        <v>0</v>
      </c>
      <c r="I29">
        <f>'Emission events'!EQ29+'Emission events'!ER29</f>
        <v>0</v>
      </c>
      <c r="J29">
        <f>'Emission events'!FY29+'Emission events'!FZ29</f>
        <v>0</v>
      </c>
      <c r="K29">
        <f t="shared" si="3"/>
        <v>0</v>
      </c>
      <c r="L29" s="7">
        <f t="shared" si="4"/>
        <v>1.435615595010451E+17</v>
      </c>
      <c r="M29" s="7"/>
      <c r="N29">
        <v>1.1779E-2</v>
      </c>
      <c r="O29" s="7">
        <f t="shared" si="5"/>
        <v>1.50017344E+17</v>
      </c>
      <c r="P29" s="7">
        <f t="shared" si="6"/>
        <v>1691011609362810.3</v>
      </c>
      <c r="Q29" s="7">
        <f t="shared" si="7"/>
        <v>1691011609362810.3</v>
      </c>
      <c r="R29" s="7"/>
      <c r="W29" s="67"/>
      <c r="X29" s="7"/>
      <c r="Y29" s="7"/>
      <c r="Z29" s="55"/>
    </row>
    <row r="30" spans="1:26" x14ac:dyDescent="0.25">
      <c r="A30">
        <f>'Initial absorption'!A30</f>
        <v>420</v>
      </c>
      <c r="B30" s="7">
        <f>'Initial absorption'!D30</f>
        <v>1.21631E+19</v>
      </c>
      <c r="C30" s="7">
        <f>'Initial absorption'!Q30</f>
        <v>1.0841276893223362E+17</v>
      </c>
      <c r="F30">
        <f>'Emission events'!AS30+'Emission events'!AT30</f>
        <v>0</v>
      </c>
      <c r="G30">
        <f>'Emission events'!CA30+'Emission events'!CB30</f>
        <v>0</v>
      </c>
      <c r="H30">
        <f>'Emission events'!DI30+'Emission events'!DJ30</f>
        <v>0</v>
      </c>
      <c r="I30">
        <f>'Emission events'!EQ30+'Emission events'!ER30</f>
        <v>0</v>
      </c>
      <c r="J30">
        <f>'Emission events'!FY30+'Emission events'!FZ30</f>
        <v>0</v>
      </c>
      <c r="K30">
        <f t="shared" si="3"/>
        <v>0</v>
      </c>
      <c r="L30" s="7">
        <f t="shared" si="4"/>
        <v>1.0841276893223362E+17</v>
      </c>
      <c r="M30" s="7"/>
      <c r="N30">
        <v>1.7500000000000002E-2</v>
      </c>
      <c r="O30" s="7">
        <f t="shared" si="5"/>
        <v>2.1285425000000003E+17</v>
      </c>
      <c r="P30" s="7">
        <f t="shared" si="6"/>
        <v>1897223456314088.5</v>
      </c>
      <c r="Q30" s="7">
        <f t="shared" si="7"/>
        <v>1897223456314088.5</v>
      </c>
      <c r="R30" s="7"/>
      <c r="W30" s="67"/>
      <c r="X30" s="7"/>
      <c r="Y30" s="7"/>
      <c r="Z30" s="55"/>
    </row>
    <row r="31" spans="1:26" x14ac:dyDescent="0.25">
      <c r="A31">
        <f>'Initial absorption'!A31</f>
        <v>425</v>
      </c>
      <c r="B31" s="7">
        <f>'Initial absorption'!D31</f>
        <v>1.32567E+19</v>
      </c>
      <c r="C31" s="7">
        <f>'Initial absorption'!Q31</f>
        <v>6.3431509370893024E+16</v>
      </c>
      <c r="F31">
        <f>'Emission events'!AS31+'Emission events'!AT31</f>
        <v>0</v>
      </c>
      <c r="G31">
        <f>'Emission events'!CA31+'Emission events'!CB31</f>
        <v>0</v>
      </c>
      <c r="H31">
        <f>'Emission events'!DI31+'Emission events'!DJ31</f>
        <v>0</v>
      </c>
      <c r="I31">
        <f>'Emission events'!EQ31+'Emission events'!ER31</f>
        <v>0</v>
      </c>
      <c r="J31">
        <f>'Emission events'!FY31+'Emission events'!FZ31</f>
        <v>0</v>
      </c>
      <c r="K31">
        <f t="shared" si="3"/>
        <v>0</v>
      </c>
      <c r="L31" s="7">
        <f t="shared" si="4"/>
        <v>6.3431509370893024E+16</v>
      </c>
      <c r="M31" s="7"/>
      <c r="N31">
        <v>2.2678E-2</v>
      </c>
      <c r="O31" s="7">
        <f t="shared" si="5"/>
        <v>3.006354426E+17</v>
      </c>
      <c r="P31" s="7">
        <f t="shared" si="6"/>
        <v>1438499769513112</v>
      </c>
      <c r="Q31" s="7">
        <f t="shared" si="7"/>
        <v>1438499769513112</v>
      </c>
      <c r="R31" s="7"/>
      <c r="W31" s="67"/>
      <c r="X31" s="7"/>
      <c r="Y31" s="7"/>
      <c r="Z31" s="55"/>
    </row>
    <row r="32" spans="1:26" x14ac:dyDescent="0.25">
      <c r="A32">
        <f>'Initial absorption'!A32</f>
        <v>430</v>
      </c>
      <c r="B32" s="7">
        <f>'Initial absorption'!D32</f>
        <v>9.6187E+18</v>
      </c>
      <c r="C32" s="7">
        <f>'Initial absorption'!Q32</f>
        <v>6.2724483061410936E+16</v>
      </c>
      <c r="F32">
        <f>'Emission events'!AS32+'Emission events'!AT32</f>
        <v>272904268687835.53</v>
      </c>
      <c r="G32">
        <f>'Emission events'!CA32+'Emission events'!CB32</f>
        <v>64476322950759.867</v>
      </c>
      <c r="H32">
        <f>'Emission events'!DI32+'Emission events'!DJ32</f>
        <v>15519699746591.564</v>
      </c>
      <c r="I32">
        <f>'Emission events'!EQ32+'Emission events'!ER32</f>
        <v>3834990556516.4746</v>
      </c>
      <c r="J32" s="7">
        <f>'Emission events'!FY32+'Emission events'!FZ32</f>
        <v>981448385070.62524</v>
      </c>
      <c r="K32">
        <f>SUM(F32:J32)</f>
        <v>357716730326774.06</v>
      </c>
      <c r="L32" s="7">
        <f t="shared" si="4"/>
        <v>6.3082199791737712E+16</v>
      </c>
      <c r="M32" s="7"/>
      <c r="N32">
        <v>2.7300000000000001E-2</v>
      </c>
      <c r="O32" s="7">
        <f t="shared" si="5"/>
        <v>2.6259051E+17</v>
      </c>
      <c r="P32" s="7">
        <f t="shared" si="6"/>
        <v>1712378387576518.8</v>
      </c>
      <c r="Q32" s="7">
        <f t="shared" si="7"/>
        <v>1722144054314439.5</v>
      </c>
      <c r="R32" s="7"/>
      <c r="W32" s="67"/>
      <c r="X32" s="7"/>
      <c r="Y32" s="7"/>
      <c r="Z32" s="55"/>
    </row>
    <row r="33" spans="1:26" x14ac:dyDescent="0.25">
      <c r="A33">
        <f>'Initial absorption'!A33</f>
        <v>435</v>
      </c>
      <c r="B33" s="7">
        <f>'Initial absorption'!D33</f>
        <v>1.35823E+19</v>
      </c>
      <c r="C33" s="7">
        <f>'Initial absorption'!Q33</f>
        <v>5.8451501802263757E+17</v>
      </c>
      <c r="F33">
        <f>'Emission events'!AS33+'Emission events'!AT33</f>
        <v>5619843725588248</v>
      </c>
      <c r="G33">
        <f>'Emission events'!CA33+'Emission events'!CB33</f>
        <v>1327743463764957.5</v>
      </c>
      <c r="H33">
        <f>'Emission events'!DI33+'Emission events'!DJ33</f>
        <v>319592975453460.88</v>
      </c>
      <c r="I33">
        <f>'Emission events'!EQ33+'Emission events'!ER33</f>
        <v>78972922337766.125</v>
      </c>
      <c r="J33">
        <f>'Emission events'!FY33+'Emission events'!FZ33</f>
        <v>20210700900164.133</v>
      </c>
      <c r="K33">
        <f t="shared" si="3"/>
        <v>7366363788044597</v>
      </c>
      <c r="L33" s="7">
        <f t="shared" si="4"/>
        <v>5.9188138181068211E+17</v>
      </c>
      <c r="M33" s="7"/>
      <c r="N33">
        <v>3.2584000000000002E-2</v>
      </c>
      <c r="O33" s="7">
        <f t="shared" si="5"/>
        <v>4.425656632E+17</v>
      </c>
      <c r="P33" s="7">
        <f t="shared" si="6"/>
        <v>1.9045837347249624E+16</v>
      </c>
      <c r="Q33" s="7">
        <f t="shared" si="7"/>
        <v>1.9285862944919268E+16</v>
      </c>
      <c r="R33" s="7"/>
      <c r="W33" s="67"/>
      <c r="X33" s="7"/>
      <c r="Y33" s="7"/>
      <c r="Z33" s="55"/>
    </row>
    <row r="34" spans="1:26" x14ac:dyDescent="0.25">
      <c r="A34">
        <f>'Initial absorption'!A34</f>
        <v>440</v>
      </c>
      <c r="B34" s="7">
        <f>'Initial absorption'!D34</f>
        <v>1.46654E+19</v>
      </c>
      <c r="C34" s="7">
        <f>'Initial absorption'!Q34</f>
        <v>1.5993795238683835E+18</v>
      </c>
      <c r="F34">
        <f>'Emission events'!AS34+'Emission events'!AT34</f>
        <v>1.3900662786999046E+16</v>
      </c>
      <c r="G34">
        <f>'Emission events'!CA34+'Emission events'!CB34</f>
        <v>3284168574546412.5</v>
      </c>
      <c r="H34">
        <f>'Emission events'!DI34+'Emission events'!DJ34</f>
        <v>790512049408848.13</v>
      </c>
      <c r="I34">
        <f>'Emission events'!EQ34+'Emission events'!ER34</f>
        <v>195339232961721.38</v>
      </c>
      <c r="J34">
        <f>'Emission events'!FY34+'Emission events'!FZ34</f>
        <v>49991094347142.625</v>
      </c>
      <c r="K34">
        <f t="shared" si="3"/>
        <v>1.8220673738263172E+16</v>
      </c>
      <c r="L34" s="7">
        <f t="shared" si="4"/>
        <v>1.6176001976066468E+18</v>
      </c>
      <c r="M34" s="7"/>
      <c r="N34">
        <v>3.7900000000000003E-2</v>
      </c>
      <c r="O34" s="7">
        <f t="shared" si="5"/>
        <v>5.5581866000000006E+17</v>
      </c>
      <c r="P34" s="7">
        <f t="shared" si="6"/>
        <v>6.0616483954611736E+16</v>
      </c>
      <c r="Q34" s="7">
        <f t="shared" si="7"/>
        <v>6.130704748929192E+16</v>
      </c>
      <c r="R34" s="7"/>
      <c r="W34" s="67"/>
      <c r="X34" s="7"/>
      <c r="Y34" s="7"/>
      <c r="Z34" s="55"/>
    </row>
    <row r="35" spans="1:26" x14ac:dyDescent="0.25">
      <c r="A35">
        <f>'Initial absorption'!A35</f>
        <v>445</v>
      </c>
      <c r="B35" s="7">
        <f>'Initial absorption'!D35</f>
        <v>1.60494E+19</v>
      </c>
      <c r="C35" s="7">
        <f>'Initial absorption'!Q35</f>
        <v>2.2177588806344417E+18</v>
      </c>
      <c r="F35">
        <f>'Emission events'!AS35+'Emission events'!AT35</f>
        <v>1.2181900403743314E+16</v>
      </c>
      <c r="G35">
        <f>'Emission events'!CA35+'Emission events'!CB35</f>
        <v>2878094023088311.5</v>
      </c>
      <c r="H35">
        <f>'Emission events'!DI35+'Emission events'!DJ35</f>
        <v>692768337842441.25</v>
      </c>
      <c r="I35">
        <f>'Emission events'!EQ35+'Emission events'!ER35</f>
        <v>171186303656606.16</v>
      </c>
      <c r="J35">
        <f>'Emission events'!FY35+'Emission events'!FZ35</f>
        <v>43809891783044.859</v>
      </c>
      <c r="K35">
        <f t="shared" si="3"/>
        <v>1.5967758960113718E+16</v>
      </c>
      <c r="L35" s="7">
        <f t="shared" si="4"/>
        <v>2.2337266395945554E+18</v>
      </c>
      <c r="M35" s="7"/>
      <c r="N35">
        <v>4.2390999999999998E-2</v>
      </c>
      <c r="O35" s="7">
        <f t="shared" si="5"/>
        <v>6.803501154E+17</v>
      </c>
      <c r="P35" s="7">
        <f t="shared" si="6"/>
        <v>9.4013016708974608E+16</v>
      </c>
      <c r="Q35" s="7">
        <f t="shared" si="7"/>
        <v>9.46899059790528E+16</v>
      </c>
      <c r="R35" s="7"/>
      <c r="W35" s="67"/>
      <c r="X35" s="7"/>
      <c r="Y35" s="7"/>
      <c r="Z35" s="55"/>
    </row>
    <row r="36" spans="1:26" x14ac:dyDescent="0.25">
      <c r="A36">
        <f>'Initial absorption'!A36</f>
        <v>450</v>
      </c>
      <c r="B36" s="7">
        <f>'Initial absorption'!D36</f>
        <v>1.76447E+19</v>
      </c>
      <c r="C36" s="7">
        <f>'Initial absorption'!Q36</f>
        <v>2.7695534286523643E+18</v>
      </c>
      <c r="F36">
        <f>'Emission events'!AS36+'Emission events'!AT36</f>
        <v>1.4449079184931984E+16</v>
      </c>
      <c r="G36">
        <f>'Emission events'!CA36+'Emission events'!CB36</f>
        <v>3413737353205069.5</v>
      </c>
      <c r="H36">
        <f>'Emission events'!DI36+'Emission events'!DJ36</f>
        <v>821699754434313.38</v>
      </c>
      <c r="I36">
        <f>'Emission events'!EQ36+'Emission events'!ER36</f>
        <v>203045861066968.63</v>
      </c>
      <c r="J36">
        <f>'Emission events'!FY36+'Emission events'!FZ36</f>
        <v>51963369792614.703</v>
      </c>
      <c r="K36">
        <f t="shared" si="3"/>
        <v>1.8939525523430952E+16</v>
      </c>
      <c r="L36" s="7">
        <f t="shared" si="4"/>
        <v>2.7884929541757952E+18</v>
      </c>
      <c r="M36" s="7"/>
      <c r="N36">
        <v>4.6800000000000001E-2</v>
      </c>
      <c r="O36" s="7">
        <f t="shared" si="5"/>
        <v>8.2577196E+17</v>
      </c>
      <c r="P36" s="7">
        <f t="shared" si="6"/>
        <v>1.2961510046093066E+17</v>
      </c>
      <c r="Q36" s="7">
        <f t="shared" si="7"/>
        <v>1.3050147025542722E+17</v>
      </c>
      <c r="R36" s="7"/>
      <c r="W36" s="67"/>
      <c r="X36" s="7"/>
      <c r="Y36" s="7"/>
      <c r="Z36" s="55"/>
    </row>
    <row r="37" spans="1:26" x14ac:dyDescent="0.25">
      <c r="A37">
        <f>'Initial absorption'!A37</f>
        <v>455</v>
      </c>
      <c r="B37" s="7">
        <f>'Initial absorption'!D37</f>
        <v>1.748305E+19</v>
      </c>
      <c r="C37" s="7">
        <f>'Initial absorption'!Q37</f>
        <v>3.1171134686972232E+18</v>
      </c>
      <c r="F37">
        <f>'Emission events'!AS37+'Emission events'!AT37</f>
        <v>2.2831663692115304E+16</v>
      </c>
      <c r="G37">
        <f>'Emission events'!CA37+'Emission events'!CB37</f>
        <v>5394205553449382</v>
      </c>
      <c r="H37">
        <f>'Emission events'!DI37+'Emission events'!DJ37</f>
        <v>1298406092805026.3</v>
      </c>
      <c r="I37">
        <f>'Emission events'!EQ37+'Emission events'!ER37</f>
        <v>320842231855954.63</v>
      </c>
      <c r="J37">
        <f>'Emission events'!FY37+'Emission events'!FZ37</f>
        <v>82109743342761.453</v>
      </c>
      <c r="K37">
        <f t="shared" si="3"/>
        <v>2.9927227313568432E+16</v>
      </c>
      <c r="L37" s="7">
        <f t="shared" si="4"/>
        <v>3.1470406960107914E+18</v>
      </c>
      <c r="M37" s="7"/>
      <c r="N37">
        <v>5.2122000000000002E-2</v>
      </c>
      <c r="O37" s="7">
        <f t="shared" si="5"/>
        <v>9.112515321E+17</v>
      </c>
      <c r="P37" s="7">
        <f t="shared" si="6"/>
        <v>1.6247018821543667E+17</v>
      </c>
      <c r="Q37" s="7">
        <f t="shared" si="7"/>
        <v>1.6403005515747446E+17</v>
      </c>
      <c r="R37" s="7"/>
      <c r="W37" s="67"/>
      <c r="X37" s="7"/>
      <c r="Y37" s="7"/>
      <c r="Z37" s="55"/>
    </row>
    <row r="38" spans="1:26" x14ac:dyDescent="0.25">
      <c r="A38">
        <f>'Initial absorption'!A38</f>
        <v>460</v>
      </c>
      <c r="B38" s="7">
        <f>'Initial absorption'!D38</f>
        <v>1.768965E+19</v>
      </c>
      <c r="C38" s="7">
        <f>'Initial absorption'!Q38</f>
        <v>3.5818960505997199E+18</v>
      </c>
      <c r="F38">
        <f>'Emission events'!AS38+'Emission events'!AT38</f>
        <v>3.8529049315736072E+16</v>
      </c>
      <c r="G38">
        <f>'Emission events'!CA38+'Emission events'!CB38</f>
        <v>9102867604862364</v>
      </c>
      <c r="H38">
        <f>'Emission events'!DI38+'Emission events'!DJ38</f>
        <v>2191095360204222.5</v>
      </c>
      <c r="I38">
        <f>'Emission events'!EQ38+'Emission events'!ER38</f>
        <v>541429934342363</v>
      </c>
      <c r="J38">
        <f>'Emission events'!FY38+'Emission events'!FZ38</f>
        <v>138562410221915.22</v>
      </c>
      <c r="K38">
        <f t="shared" si="3"/>
        <v>5.0503004625366928E+16</v>
      </c>
      <c r="L38" s="7">
        <f t="shared" si="4"/>
        <v>3.632399055225087E+18</v>
      </c>
      <c r="M38" s="7"/>
      <c r="N38">
        <v>0.06</v>
      </c>
      <c r="O38" s="7">
        <f t="shared" si="5"/>
        <v>1.061379E+18</v>
      </c>
      <c r="P38" s="7">
        <f t="shared" si="6"/>
        <v>2.149137630359832E+17</v>
      </c>
      <c r="Q38" s="7">
        <f t="shared" si="7"/>
        <v>2.1794394331350522E+17</v>
      </c>
      <c r="R38" s="7"/>
      <c r="W38" s="67"/>
      <c r="X38" s="7"/>
      <c r="Y38" s="7"/>
      <c r="Z38" s="55"/>
    </row>
    <row r="39" spans="1:26" x14ac:dyDescent="0.25">
      <c r="A39">
        <f>'Initial absorption'!A39</f>
        <v>465</v>
      </c>
      <c r="B39" s="7">
        <f>'Initial absorption'!D39</f>
        <v>1.796965E+19</v>
      </c>
      <c r="C39" s="7">
        <f>'Initial absorption'!Q39</f>
        <v>4.0859158115427231E+18</v>
      </c>
      <c r="F39">
        <f>'Emission events'!AS39+'Emission events'!AT39</f>
        <v>7.1277361682181176E+16</v>
      </c>
      <c r="G39">
        <f>'Emission events'!CA39+'Emission events'!CB39</f>
        <v>1.818374713697522E+16</v>
      </c>
      <c r="H39">
        <f>'Emission events'!DI39+'Emission events'!DJ39</f>
        <v>4842772784289422</v>
      </c>
      <c r="I39">
        <f>'Emission events'!EQ39+'Emission events'!ER39</f>
        <v>1355205263766028.3</v>
      </c>
      <c r="J39">
        <f>'Emission events'!FY39+'Emission events'!FZ39</f>
        <v>399373505716397.63</v>
      </c>
      <c r="K39">
        <f t="shared" si="3"/>
        <v>9.6058460372928256E+16</v>
      </c>
      <c r="L39" s="7">
        <f t="shared" si="4"/>
        <v>4.1819742719156511E+18</v>
      </c>
      <c r="M39" s="7"/>
      <c r="N39">
        <v>7.2942000000000007E-2</v>
      </c>
      <c r="O39" s="7">
        <f t="shared" si="5"/>
        <v>1.3107422103E+18</v>
      </c>
      <c r="P39" s="7">
        <f t="shared" si="6"/>
        <v>2.9803487112554931E+17</v>
      </c>
      <c r="Q39" s="7">
        <f t="shared" si="7"/>
        <v>3.0504156734207142E+17</v>
      </c>
      <c r="R39" s="7"/>
      <c r="W39" s="67"/>
      <c r="X39" s="7"/>
      <c r="Y39" s="7"/>
      <c r="Z39" s="55"/>
    </row>
    <row r="40" spans="1:26" x14ac:dyDescent="0.25">
      <c r="A40">
        <f>'Initial absorption'!A40</f>
        <v>470</v>
      </c>
      <c r="B40" s="7">
        <f>'Initial absorption'!D40</f>
        <v>1.78673E+19</v>
      </c>
      <c r="C40" s="7">
        <f>'Initial absorption'!Q40</f>
        <v>4.5375131674271002E+18</v>
      </c>
      <c r="F40">
        <f>'Emission events'!AS40+'Emission events'!AT40</f>
        <v>1.4104720211588794E+17</v>
      </c>
      <c r="G40">
        <f>'Emission events'!CA40+'Emission events'!CB40</f>
        <v>3.7143482965740472E+16</v>
      </c>
      <c r="H40">
        <f>'Emission events'!DI40+'Emission events'!DJ40</f>
        <v>1.026483917106117E+16</v>
      </c>
      <c r="I40">
        <f>'Emission events'!EQ40+'Emission events'!ER40</f>
        <v>2987124734298898</v>
      </c>
      <c r="J40">
        <f>'Emission events'!FY40+'Emission events'!FZ40</f>
        <v>913838308786600</v>
      </c>
      <c r="K40">
        <f t="shared" si="3"/>
        <v>1.923564872957751E+17</v>
      </c>
      <c r="L40" s="7">
        <f t="shared" si="4"/>
        <v>4.7298696547228754E+18</v>
      </c>
      <c r="M40" s="7"/>
      <c r="N40">
        <v>9.0980000000000005E-2</v>
      </c>
      <c r="O40" s="7">
        <f t="shared" si="5"/>
        <v>1.625566954E+18</v>
      </c>
      <c r="P40" s="7">
        <f t="shared" si="6"/>
        <v>4.1282294797251757E+17</v>
      </c>
      <c r="Q40" s="7">
        <f t="shared" si="7"/>
        <v>4.3032354118668723E+17</v>
      </c>
      <c r="R40" s="7"/>
      <c r="W40" s="67"/>
      <c r="X40" s="7"/>
      <c r="Y40" s="7"/>
      <c r="Z40" s="55"/>
    </row>
    <row r="41" spans="1:26" x14ac:dyDescent="0.25">
      <c r="A41">
        <f>'Initial absorption'!A41</f>
        <v>475</v>
      </c>
      <c r="B41" s="7">
        <f>'Initial absorption'!D41</f>
        <v>1.908795E+19</v>
      </c>
      <c r="C41" s="7">
        <f>'Initial absorption'!Q41</f>
        <v>5.2724829824413983E+18</v>
      </c>
      <c r="F41">
        <f>'Emission events'!AS41+'Emission events'!AT41</f>
        <v>2.1551016560815578E+17</v>
      </c>
      <c r="G41">
        <f>'Emission events'!CA41+'Emission events'!CB41</f>
        <v>5.7493882237569488E+16</v>
      </c>
      <c r="H41">
        <f>'Emission events'!DI41+'Emission events'!DJ41</f>
        <v>1.6119364826700218E+16</v>
      </c>
      <c r="I41">
        <f>'Emission events'!EQ41+'Emission events'!ER41</f>
        <v>4759160660143646</v>
      </c>
      <c r="J41">
        <f>'Emission events'!FY41+'Emission events'!FZ41</f>
        <v>1475184487520538.8</v>
      </c>
      <c r="K41">
        <f t="shared" si="3"/>
        <v>2.953577578200896E+17</v>
      </c>
      <c r="L41" s="7">
        <f t="shared" si="4"/>
        <v>5.5678407402614876E+18</v>
      </c>
      <c r="M41" s="7"/>
      <c r="N41">
        <v>0.11284</v>
      </c>
      <c r="O41" s="7">
        <f t="shared" si="5"/>
        <v>2.153884278E+18</v>
      </c>
      <c r="P41" s="7">
        <f t="shared" si="6"/>
        <v>5.9494697973868736E+17</v>
      </c>
      <c r="Q41" s="7">
        <f t="shared" si="7"/>
        <v>6.2827514913110618E+17</v>
      </c>
      <c r="R41" s="7"/>
      <c r="W41" s="67"/>
      <c r="X41" s="7"/>
      <c r="Y41" s="7"/>
      <c r="Z41" s="55"/>
    </row>
    <row r="42" spans="1:26" x14ac:dyDescent="0.25">
      <c r="A42">
        <f>'Initial absorption'!A42</f>
        <v>480</v>
      </c>
      <c r="B42" s="7">
        <f>'Initial absorption'!D42</f>
        <v>1.94096E+19</v>
      </c>
      <c r="C42" s="7">
        <f>'Initial absorption'!Q42</f>
        <v>5.8006830455805932E+18</v>
      </c>
      <c r="F42">
        <f>'Emission events'!AS42+'Emission events'!AT42</f>
        <v>3.4412094265675898E+17</v>
      </c>
      <c r="G42">
        <f>'Emission events'!CA42+'Emission events'!CB42</f>
        <v>9.0926055384120784E+16</v>
      </c>
      <c r="H42">
        <f>'Emission events'!DI42+'Emission events'!DJ42</f>
        <v>2.52228555034978E+16</v>
      </c>
      <c r="I42">
        <f>'Emission events'!EQ42+'Emission events'!ER42</f>
        <v>7368105039837023</v>
      </c>
      <c r="J42">
        <f>'Emission events'!FY42+'Emission events'!FZ42</f>
        <v>2262006500295934.5</v>
      </c>
      <c r="K42">
        <f t="shared" si="3"/>
        <v>4.6989996508451046E+17</v>
      </c>
      <c r="L42" s="7">
        <f t="shared" si="4"/>
        <v>6.2705830106651034E+18</v>
      </c>
      <c r="M42" s="7"/>
      <c r="N42">
        <v>0.13902</v>
      </c>
      <c r="O42" s="7">
        <f t="shared" si="5"/>
        <v>2.698322592E+18</v>
      </c>
      <c r="P42" s="7">
        <f t="shared" si="6"/>
        <v>8.0641095699661414E+17</v>
      </c>
      <c r="Q42" s="7">
        <f t="shared" si="7"/>
        <v>8.7173645014266266E+17</v>
      </c>
      <c r="R42" s="7"/>
      <c r="W42" s="67"/>
      <c r="X42" s="7"/>
      <c r="Y42" s="7"/>
      <c r="Z42" s="55"/>
    </row>
    <row r="43" spans="1:26" x14ac:dyDescent="0.25">
      <c r="A43">
        <f>'Initial absorption'!A43</f>
        <v>485</v>
      </c>
      <c r="B43" s="7">
        <f>'Initial absorption'!D43</f>
        <v>1.86053E+19</v>
      </c>
      <c r="C43" s="7">
        <f>'Initial absorption'!Q43</f>
        <v>6.9556407823007181E+18</v>
      </c>
      <c r="F43">
        <f>'Emission events'!AS43+'Emission events'!AT43</f>
        <v>5.4603885935743488E+17</v>
      </c>
      <c r="G43">
        <f>'Emission events'!CA43+'Emission events'!CB43</f>
        <v>1.5059665715165005E+17</v>
      </c>
      <c r="H43">
        <f>'Emission events'!DI43+'Emission events'!DJ43</f>
        <v>4.3734153602142352E+16</v>
      </c>
      <c r="I43">
        <f>'Emission events'!EQ43+'Emission events'!ER43</f>
        <v>1.3353985088732992E+16</v>
      </c>
      <c r="J43">
        <f>'Emission events'!FY43+'Emission events'!FZ43</f>
        <v>4261839576736140.5</v>
      </c>
      <c r="K43">
        <f t="shared" si="3"/>
        <v>7.5798549477669645E+17</v>
      </c>
      <c r="L43" s="7">
        <f t="shared" si="4"/>
        <v>7.7136262770774149E+18</v>
      </c>
      <c r="M43" s="7"/>
      <c r="N43">
        <v>0.16986999999999999</v>
      </c>
      <c r="O43" s="7">
        <f t="shared" si="5"/>
        <v>3.160482311E+18</v>
      </c>
      <c r="P43" s="7">
        <f t="shared" si="6"/>
        <v>1.1815546996894228E+18</v>
      </c>
      <c r="Q43" s="7">
        <f t="shared" si="7"/>
        <v>1.3103136956871404E+18</v>
      </c>
      <c r="R43" s="7"/>
      <c r="W43" s="67"/>
      <c r="X43" s="7"/>
      <c r="Y43" s="7"/>
      <c r="Z43" s="55"/>
    </row>
    <row r="44" spans="1:26" x14ac:dyDescent="0.25">
      <c r="A44">
        <f>'Initial absorption'!A44</f>
        <v>490</v>
      </c>
      <c r="B44" s="7">
        <f>'Initial absorption'!D44</f>
        <v>1.96137E+19</v>
      </c>
      <c r="C44" s="7">
        <f>'Initial absorption'!Q44</f>
        <v>8.6338314190486241E+18</v>
      </c>
      <c r="F44">
        <f>'Emission events'!AS44+'Emission events'!AT44</f>
        <v>7.6182795245455117E+17</v>
      </c>
      <c r="G44">
        <f>'Emission events'!CA44+'Emission events'!CB44</f>
        <v>2.2289807459844269E+17</v>
      </c>
      <c r="H44">
        <f>'Emission events'!DI44+'Emission events'!DJ44</f>
        <v>6.8528568160650304E+16</v>
      </c>
      <c r="I44">
        <f>'Emission events'!EQ44+'Emission events'!ER44</f>
        <v>2.1995961780488128E+16</v>
      </c>
      <c r="J44">
        <f>'Emission events'!FY44+'Emission events'!FZ44</f>
        <v>7307207438577568</v>
      </c>
      <c r="K44">
        <f t="shared" si="3"/>
        <v>1.0825577644327098E+18</v>
      </c>
      <c r="L44" s="7">
        <f t="shared" si="4"/>
        <v>9.7163891834813338E+18</v>
      </c>
      <c r="M44" s="7"/>
      <c r="N44">
        <v>0.20802000000000001</v>
      </c>
      <c r="O44" s="7">
        <f t="shared" si="5"/>
        <v>4.080041874E+18</v>
      </c>
      <c r="P44" s="7">
        <f t="shared" si="6"/>
        <v>1.796009611790495E+18</v>
      </c>
      <c r="Q44" s="7">
        <f t="shared" si="7"/>
        <v>2.0212032779477873E+18</v>
      </c>
      <c r="R44" s="7"/>
      <c r="W44" s="67"/>
      <c r="X44" s="7"/>
      <c r="Y44" s="7"/>
      <c r="Z44" s="55"/>
    </row>
    <row r="45" spans="1:26" x14ac:dyDescent="0.25">
      <c r="A45">
        <f>'Initial absorption'!A45</f>
        <v>495</v>
      </c>
      <c r="B45" s="7">
        <f>'Initial absorption'!D45</f>
        <v>2.015625E+19</v>
      </c>
      <c r="C45" s="7">
        <f>'Initial absorption'!Q45</f>
        <v>1.0132195745927977E+19</v>
      </c>
      <c r="F45">
        <f>'Emission events'!AS45+'Emission events'!AT45</f>
        <v>9.6279198828966144E+17</v>
      </c>
      <c r="G45">
        <f>'Emission events'!CA45+'Emission events'!CB45</f>
        <v>3.0502807645897485E+17</v>
      </c>
      <c r="H45">
        <f>'Emission events'!DI45+'Emission events'!DJ45</f>
        <v>1.0031057461030915E+17</v>
      </c>
      <c r="I45">
        <f>'Emission events'!EQ45+'Emission events'!ER45</f>
        <v>3.3937371232567012E+16</v>
      </c>
      <c r="J45">
        <f>'Emission events'!FY45+'Emission events'!FZ45</f>
        <v>1.1718300273038742E+16</v>
      </c>
      <c r="K45">
        <f t="shared" si="3"/>
        <v>1.4137863108645512E+18</v>
      </c>
      <c r="L45" s="7">
        <f t="shared" si="4"/>
        <v>1.1545982056792529E+19</v>
      </c>
      <c r="M45" s="7"/>
      <c r="N45">
        <v>0.25807999999999998</v>
      </c>
      <c r="O45" s="7">
        <f t="shared" si="5"/>
        <v>5.201925E+18</v>
      </c>
      <c r="P45" s="7">
        <f t="shared" si="6"/>
        <v>2.6149170781090918E+18</v>
      </c>
      <c r="Q45" s="7">
        <f t="shared" si="7"/>
        <v>2.9797870492170158E+18</v>
      </c>
      <c r="R45" s="7"/>
      <c r="W45" s="67"/>
      <c r="X45" s="7"/>
      <c r="Y45" s="7"/>
      <c r="Z45" s="55"/>
    </row>
    <row r="46" spans="1:26" x14ac:dyDescent="0.25">
      <c r="A46">
        <f>'Initial absorption'!A46</f>
        <v>500</v>
      </c>
      <c r="B46" s="7">
        <f>'Initial absorption'!D46</f>
        <v>1.93065E+19</v>
      </c>
      <c r="C46" s="7">
        <f>'Initial absorption'!Q46</f>
        <v>1.0742061279576465E+19</v>
      </c>
      <c r="F46">
        <f>'Emission events'!AS46+'Emission events'!AT46</f>
        <v>1.4260393158110856E+18</v>
      </c>
      <c r="G46">
        <f>'Emission events'!CA46+'Emission events'!CB46</f>
        <v>4.8524619807278867E+17</v>
      </c>
      <c r="H46">
        <f>'Emission events'!DI46+'Emission events'!DJ46</f>
        <v>1.6822569748289078E+17</v>
      </c>
      <c r="I46">
        <f>'Emission events'!EQ46+'Emission events'!ER46</f>
        <v>5.9068894687980888E+16</v>
      </c>
      <c r="J46">
        <f>'Emission events'!FY46+'Emission events'!FZ46</f>
        <v>2.0917573184472124E+16</v>
      </c>
      <c r="K46">
        <f t="shared" si="3"/>
        <v>2.1594976792392179E+18</v>
      </c>
      <c r="L46" s="7">
        <f t="shared" si="4"/>
        <v>1.2901558958815683E+19</v>
      </c>
      <c r="M46" s="7"/>
      <c r="N46">
        <v>0.32300000000000001</v>
      </c>
      <c r="O46" s="7">
        <f t="shared" si="5"/>
        <v>6.2359995E+18</v>
      </c>
      <c r="P46" s="7">
        <f t="shared" si="6"/>
        <v>3.4696857933031982E+18</v>
      </c>
      <c r="Q46" s="7">
        <f t="shared" si="7"/>
        <v>4.1672035436974653E+18</v>
      </c>
      <c r="R46" s="7"/>
      <c r="W46" s="67"/>
      <c r="X46" s="7"/>
      <c r="Y46" s="7"/>
      <c r="Z46" s="55"/>
    </row>
    <row r="47" spans="1:26" x14ac:dyDescent="0.25">
      <c r="A47">
        <f>'Initial absorption'!A47</f>
        <v>505</v>
      </c>
      <c r="B47" s="7">
        <f>'Initial absorption'!D47</f>
        <v>1.973775E+19</v>
      </c>
      <c r="C47" s="7">
        <f>'Initial absorption'!Q47</f>
        <v>1.1979466107136317E+19</v>
      </c>
      <c r="F47">
        <f>'Emission events'!AS47+'Emission events'!AT47</f>
        <v>1.8994661837527729E+18</v>
      </c>
      <c r="G47">
        <f>'Emission events'!CA47+'Emission events'!CB47</f>
        <v>6.7086660565308339E+17</v>
      </c>
      <c r="H47">
        <f>'Emission events'!DI47+'Emission events'!DJ47</f>
        <v>2.3848030306534768E+17</v>
      </c>
      <c r="I47">
        <f>'Emission events'!EQ47+'Emission events'!ER47</f>
        <v>8.5132123428570464E+16</v>
      </c>
      <c r="J47">
        <f>'Emission events'!FY47+'Emission events'!FZ47</f>
        <v>3.0472500592811708E+16</v>
      </c>
      <c r="K47">
        <f t="shared" si="3"/>
        <v>2.924417716492586E+18</v>
      </c>
      <c r="L47" s="7">
        <f t="shared" si="4"/>
        <v>1.4903883823628902E+19</v>
      </c>
      <c r="M47" s="7"/>
      <c r="N47">
        <v>0.40539999999999998</v>
      </c>
      <c r="O47" s="7">
        <f t="shared" si="5"/>
        <v>8.00168385E+18</v>
      </c>
      <c r="P47" s="7">
        <f t="shared" si="6"/>
        <v>4.8564755598330624E+18</v>
      </c>
      <c r="Q47" s="7">
        <f t="shared" si="7"/>
        <v>6.042034502099157E+18</v>
      </c>
      <c r="R47" s="7"/>
      <c r="W47" s="67"/>
      <c r="X47" s="7"/>
      <c r="Y47" s="7"/>
      <c r="Z47" s="55"/>
    </row>
    <row r="48" spans="1:26" x14ac:dyDescent="0.25">
      <c r="A48">
        <f>'Initial absorption'!A48</f>
        <v>510</v>
      </c>
      <c r="B48" s="7">
        <f>'Initial absorption'!D48</f>
        <v>1.9869E+19</v>
      </c>
      <c r="C48" s="7">
        <f>'Initial absorption'!Q48</f>
        <v>1.2530308851188234E+19</v>
      </c>
      <c r="F48">
        <f>'Emission events'!AS48+'Emission events'!AT48</f>
        <v>2.4090767818856151E+18</v>
      </c>
      <c r="G48">
        <f>'Emission events'!CA48+'Emission events'!CB48</f>
        <v>8.645714881286167E+17</v>
      </c>
      <c r="H48">
        <f>'Emission events'!DI48+'Emission events'!DJ48</f>
        <v>3.1051990766676365E+17</v>
      </c>
      <c r="I48">
        <f>'Emission events'!EQ48+'Emission events'!ER48</f>
        <v>1.1158165860099605E+17</v>
      </c>
      <c r="J48">
        <f>'Emission events'!FY48+'Emission events'!FZ48</f>
        <v>4.0108134569919752E+16</v>
      </c>
      <c r="K48">
        <f t="shared" si="3"/>
        <v>3.7358579708519112E+18</v>
      </c>
      <c r="L48" s="7">
        <f t="shared" si="4"/>
        <v>1.6266166822040146E+19</v>
      </c>
      <c r="M48" s="7"/>
      <c r="N48">
        <v>0.503</v>
      </c>
      <c r="O48" s="7">
        <f t="shared" si="5"/>
        <v>9.994107E+18</v>
      </c>
      <c r="P48" s="7">
        <f t="shared" si="6"/>
        <v>6.3027453521476823E+18</v>
      </c>
      <c r="Q48" s="7">
        <f t="shared" si="7"/>
        <v>8.1818819114861937E+18</v>
      </c>
      <c r="R48" s="7"/>
      <c r="W48" s="67"/>
      <c r="X48" s="7"/>
      <c r="Y48" s="7"/>
      <c r="Z48" s="55"/>
    </row>
    <row r="49" spans="1:26" x14ac:dyDescent="0.25">
      <c r="A49">
        <f>'Initial absorption'!A49</f>
        <v>515</v>
      </c>
      <c r="B49" s="7">
        <f>'Initial absorption'!D49</f>
        <v>1.975615E+19</v>
      </c>
      <c r="C49" s="7">
        <f>'Initial absorption'!Q49</f>
        <v>1.2944965124862734E+19</v>
      </c>
      <c r="F49">
        <f>'Emission events'!AS49+'Emission events'!AT49</f>
        <v>3.3425824342198625E+18</v>
      </c>
      <c r="G49">
        <f>'Emission events'!CA49+'Emission events'!CB49</f>
        <v>1.2066454361398866E+18</v>
      </c>
      <c r="H49">
        <f>'Emission events'!DI49+'Emission events'!DJ49</f>
        <v>4.3498993482434784E+17</v>
      </c>
      <c r="I49">
        <f>'Emission events'!EQ49+'Emission events'!ER49</f>
        <v>1.5667579922031622E+17</v>
      </c>
      <c r="J49">
        <f>'Emission events'!FY49+'Emission events'!FZ49</f>
        <v>5.6400992984738992E+16</v>
      </c>
      <c r="K49">
        <f t="shared" si="3"/>
        <v>5.1972945973891523E+18</v>
      </c>
      <c r="L49" s="7">
        <f t="shared" si="4"/>
        <v>1.8142259722251887E+19</v>
      </c>
      <c r="M49" s="7"/>
      <c r="N49">
        <v>0.60811000000000004</v>
      </c>
      <c r="O49" s="7">
        <f t="shared" si="5"/>
        <v>1.2013912376500001E+19</v>
      </c>
      <c r="P49" s="7">
        <f t="shared" si="6"/>
        <v>7.8719627420802775E+18</v>
      </c>
      <c r="Q49" s="7">
        <f t="shared" si="7"/>
        <v>1.1032489559698596E+19</v>
      </c>
      <c r="R49" s="7"/>
      <c r="W49" s="67"/>
      <c r="X49" s="7"/>
      <c r="Y49" s="7"/>
      <c r="Z49" s="55"/>
    </row>
    <row r="50" spans="1:26" x14ac:dyDescent="0.25">
      <c r="A50">
        <f>'Initial absorption'!A50</f>
        <v>520</v>
      </c>
      <c r="B50" s="7">
        <f>'Initial absorption'!D50</f>
        <v>1.968635E+19</v>
      </c>
      <c r="C50" s="7">
        <f>'Initial absorption'!Q50</f>
        <v>1.3290649521023742E+19</v>
      </c>
      <c r="F50">
        <f>'Emission events'!AS50+'Emission events'!AT50</f>
        <v>4.0064919926792658E+18</v>
      </c>
      <c r="G50">
        <f>'Emission events'!CA50+'Emission events'!CB50</f>
        <v>1.4495596519516495E+18</v>
      </c>
      <c r="H50">
        <f>'Emission events'!DI50+'Emission events'!DJ50</f>
        <v>5.2329637261593382E+17</v>
      </c>
      <c r="I50">
        <f>'Emission events'!EQ50+'Emission events'!ER50</f>
        <v>1.8864970146603187E+17</v>
      </c>
      <c r="J50">
        <f>'Emission events'!FY50+'Emission events'!FZ50</f>
        <v>6.7949212059588272E+16</v>
      </c>
      <c r="K50">
        <f t="shared" si="3"/>
        <v>6.2359469307724698E+18</v>
      </c>
      <c r="L50" s="7">
        <f t="shared" si="4"/>
        <v>1.9526596451796214E+19</v>
      </c>
      <c r="M50" s="7"/>
      <c r="N50">
        <v>0.71</v>
      </c>
      <c r="O50" s="7">
        <f t="shared" si="5"/>
        <v>1.39773085E+19</v>
      </c>
      <c r="P50" s="7">
        <f t="shared" si="6"/>
        <v>9.4363611599268557E+18</v>
      </c>
      <c r="Q50" s="7">
        <f t="shared" si="7"/>
        <v>1.3863883480775311E+19</v>
      </c>
      <c r="R50" s="7"/>
      <c r="W50" s="67"/>
      <c r="X50" s="7"/>
      <c r="Y50" s="7"/>
      <c r="Z50" s="55"/>
    </row>
    <row r="51" spans="1:26" x14ac:dyDescent="0.25">
      <c r="A51">
        <f>'Initial absorption'!A51</f>
        <v>525</v>
      </c>
      <c r="B51" s="7">
        <f>'Initial absorption'!D51</f>
        <v>2.0701E+19</v>
      </c>
      <c r="C51" s="7">
        <f>'Initial absorption'!Q51</f>
        <v>1.4271407101154574E+19</v>
      </c>
      <c r="F51">
        <f>'Emission events'!AS51+'Emission events'!AT51</f>
        <v>3.9901913208858619E+18</v>
      </c>
      <c r="G51">
        <f>'Emission events'!CA51+'Emission events'!CB51</f>
        <v>1.4447442595902572E+18</v>
      </c>
      <c r="H51">
        <f>'Emission events'!DI51+'Emission events'!DJ51</f>
        <v>5.2180300859452627E+17</v>
      </c>
      <c r="I51">
        <f>'Emission events'!EQ51+'Emission events'!ER51</f>
        <v>1.8816693124982336E+17</v>
      </c>
      <c r="J51">
        <f>'Emission events'!FY51+'Emission events'!FZ51</f>
        <v>6.778795528448068E+16</v>
      </c>
      <c r="K51">
        <f t="shared" si="3"/>
        <v>6.21269347560495E+18</v>
      </c>
      <c r="L51" s="7">
        <f t="shared" si="4"/>
        <v>2.0484100576759525E+19</v>
      </c>
      <c r="M51" s="7"/>
      <c r="N51">
        <v>0.79510000000000003</v>
      </c>
      <c r="O51" s="7">
        <f t="shared" si="5"/>
        <v>1.64593651E+19</v>
      </c>
      <c r="P51" s="7">
        <f t="shared" si="6"/>
        <v>1.1347195786128003E+19</v>
      </c>
      <c r="Q51" s="7">
        <f t="shared" si="7"/>
        <v>1.6286908368581499E+19</v>
      </c>
      <c r="R51" s="7"/>
      <c r="W51" s="67"/>
      <c r="X51" s="7"/>
      <c r="Y51" s="7"/>
      <c r="Z51" s="55"/>
    </row>
    <row r="52" spans="1:26" x14ac:dyDescent="0.25">
      <c r="A52">
        <f>'Initial absorption'!A52</f>
        <v>530</v>
      </c>
      <c r="B52" s="7">
        <f>'Initial absorption'!D52</f>
        <v>2.076485E+19</v>
      </c>
      <c r="C52" s="7">
        <f>'Initial absorption'!Q52</f>
        <v>1.4618362718359568E+19</v>
      </c>
      <c r="F52">
        <f>'Emission events'!AS52+'Emission events'!AT52</f>
        <v>3.5957166082085576E+18</v>
      </c>
      <c r="G52">
        <f>'Emission events'!CA52+'Emission events'!CB52</f>
        <v>1.3019099462785495E+18</v>
      </c>
      <c r="H52">
        <f>'Emission events'!DI52+'Emission events'!DJ52</f>
        <v>4.7021387288525453E+17</v>
      </c>
      <c r="I52">
        <f>'Emission events'!EQ52+'Emission events'!ER52</f>
        <v>1.6956314560142893E+17</v>
      </c>
      <c r="J52">
        <f>'Emission events'!FY52+'Emission events'!FZ52</f>
        <v>6.1085798800285144E+16</v>
      </c>
      <c r="K52">
        <f t="shared" si="3"/>
        <v>5.5984893717740749E+18</v>
      </c>
      <c r="L52" s="7">
        <f t="shared" si="4"/>
        <v>2.0216852090133643E+19</v>
      </c>
      <c r="M52" s="7"/>
      <c r="N52">
        <v>0.86199999999999999</v>
      </c>
      <c r="O52" s="7">
        <f t="shared" si="5"/>
        <v>1.78993007E+19</v>
      </c>
      <c r="P52" s="7">
        <f t="shared" si="6"/>
        <v>1.2601028663225948E+19</v>
      </c>
      <c r="Q52" s="7">
        <f t="shared" si="7"/>
        <v>1.7426926501695201E+19</v>
      </c>
      <c r="R52" s="7"/>
      <c r="W52" s="67"/>
      <c r="X52" s="7"/>
      <c r="Y52" s="7"/>
      <c r="Z52" s="55"/>
    </row>
    <row r="53" spans="1:26" x14ac:dyDescent="0.25">
      <c r="A53">
        <f>'Initial absorption'!A53</f>
        <v>535</v>
      </c>
      <c r="B53" s="7">
        <f>'Initial absorption'!D53</f>
        <v>2.09439E+19</v>
      </c>
      <c r="C53" s="7">
        <f>'Initial absorption'!Q53</f>
        <v>1.505642818100905E+19</v>
      </c>
      <c r="F53">
        <f>'Emission events'!AS53+'Emission events'!AT53</f>
        <v>2.8917665882582016E+18</v>
      </c>
      <c r="G53">
        <f>'Emission events'!CA53+'Emission events'!CB53</f>
        <v>1.0463449865872381E+18</v>
      </c>
      <c r="H53">
        <f>'Emission events'!DI53+'Emission events'!DJ53</f>
        <v>3.7775612824643187E+17</v>
      </c>
      <c r="I53">
        <f>'Emission events'!EQ53+'Emission events'!ER53</f>
        <v>1.3618699684713098E+17</v>
      </c>
      <c r="J53">
        <f>'Emission events'!FY53+'Emission events'!FZ53</f>
        <v>4.9053936659837624E+16</v>
      </c>
      <c r="K53">
        <f t="shared" si="3"/>
        <v>4.5011086365988403E+18</v>
      </c>
      <c r="L53" s="7">
        <f t="shared" si="4"/>
        <v>1.9557536817607889E+19</v>
      </c>
      <c r="M53" s="7"/>
      <c r="N53">
        <v>0.91505000000000003</v>
      </c>
      <c r="O53" s="7">
        <f t="shared" si="5"/>
        <v>1.9164715695000003E+19</v>
      </c>
      <c r="P53" s="7">
        <f t="shared" si="6"/>
        <v>1.3777384607032332E+19</v>
      </c>
      <c r="Q53" s="7">
        <f t="shared" si="7"/>
        <v>1.7896124064952099E+19</v>
      </c>
      <c r="R53" s="7"/>
      <c r="W53" s="67"/>
      <c r="X53" s="7"/>
      <c r="Y53" s="7"/>
      <c r="Z53" s="55"/>
    </row>
    <row r="54" spans="1:26" x14ac:dyDescent="0.25">
      <c r="A54">
        <f>'Initial absorption'!A54</f>
        <v>540</v>
      </c>
      <c r="B54" s="7">
        <f>'Initial absorption'!D54</f>
        <v>2.00869E+19</v>
      </c>
      <c r="C54" s="7">
        <f>'Initial absorption'!Q54</f>
        <v>1.4711918061928417E+19</v>
      </c>
      <c r="F54">
        <f>'Emission events'!AS54+'Emission events'!AT54</f>
        <v>1.765120750044853E+18</v>
      </c>
      <c r="G54">
        <f>'Emission events'!CA54+'Emission events'!CB54</f>
        <v>6.3679095117082637E+17</v>
      </c>
      <c r="H54">
        <f>'Emission events'!DI54+'Emission events'!DJ54</f>
        <v>2.2946855697456717E+17</v>
      </c>
      <c r="I54">
        <f>'Emission events'!EQ54+'Emission events'!ER54</f>
        <v>8.2629776802651232E+16</v>
      </c>
      <c r="J54">
        <f>'Emission events'!FY54+'Emission events'!FZ54</f>
        <v>2.9740778982157512E+16</v>
      </c>
      <c r="K54">
        <f t="shared" si="3"/>
        <v>2.7437508139750554E+18</v>
      </c>
      <c r="L54" s="7">
        <f t="shared" si="4"/>
        <v>1.7455668875903472E+19</v>
      </c>
      <c r="M54" s="7"/>
      <c r="N54">
        <v>0.95399999999999996</v>
      </c>
      <c r="O54" s="7">
        <f t="shared" si="5"/>
        <v>1.91629026E+19</v>
      </c>
      <c r="P54" s="7">
        <f t="shared" si="6"/>
        <v>1.4035169831079709E+19</v>
      </c>
      <c r="Q54" s="7">
        <f t="shared" si="7"/>
        <v>1.6652708107611912E+19</v>
      </c>
      <c r="R54" s="7"/>
      <c r="W54" s="67"/>
      <c r="X54" s="7"/>
      <c r="Y54" s="7"/>
      <c r="Z54" s="55"/>
    </row>
    <row r="55" spans="1:26" x14ac:dyDescent="0.25">
      <c r="A55">
        <f>'Initial absorption'!A55</f>
        <v>545</v>
      </c>
      <c r="B55" s="7">
        <f>'Initial absorption'!D55</f>
        <v>2.112975E+19</v>
      </c>
      <c r="C55" s="7">
        <f>'Initial absorption'!Q55</f>
        <v>1.569189948383358E+19</v>
      </c>
      <c r="F55">
        <f>'Emission events'!AS55+'Emission events'!AT55</f>
        <v>1.3157474527135757E+18</v>
      </c>
      <c r="G55">
        <f>'Emission events'!CA55+'Emission events'!CB55</f>
        <v>4.7283722730997645E+17</v>
      </c>
      <c r="H55">
        <f>'Emission events'!DI55+'Emission events'!DJ55</f>
        <v>1.6997067074415603E+17</v>
      </c>
      <c r="I55">
        <f>'Emission events'!EQ55+'Emission events'!ER55</f>
        <v>6.111029982252004E+16</v>
      </c>
      <c r="J55">
        <f>'Emission events'!FY55+'Emission events'!FZ55</f>
        <v>2.1973757678955928E+16</v>
      </c>
      <c r="K55">
        <f t="shared" si="3"/>
        <v>2.0416394082691843E+18</v>
      </c>
      <c r="L55" s="7">
        <f t="shared" si="4"/>
        <v>1.7733538892102765E+19</v>
      </c>
      <c r="M55" s="7"/>
      <c r="N55">
        <v>0.98004000000000002</v>
      </c>
      <c r="O55" s="7">
        <f t="shared" si="5"/>
        <v>2.0708000190000001E+19</v>
      </c>
      <c r="P55" s="7">
        <f t="shared" si="6"/>
        <v>1.5378689170136261E+19</v>
      </c>
      <c r="Q55" s="7">
        <f t="shared" si="7"/>
        <v>1.7379577455816395E+19</v>
      </c>
      <c r="R55" s="7"/>
      <c r="W55" s="67"/>
      <c r="X55" s="7"/>
      <c r="Y55" s="7"/>
      <c r="Z55" s="55"/>
    </row>
    <row r="56" spans="1:26" x14ac:dyDescent="0.25">
      <c r="A56">
        <f>'Initial absorption'!A56</f>
        <v>550</v>
      </c>
      <c r="B56" s="7">
        <f>'Initial absorption'!D56</f>
        <v>2.13063E+19</v>
      </c>
      <c r="C56" s="7">
        <f>'Initial absorption'!Q56</f>
        <v>1.6044203539791014E+19</v>
      </c>
      <c r="F56">
        <f>'Emission events'!AS56+'Emission events'!AT56</f>
        <v>8.217113158562697E+17</v>
      </c>
      <c r="G56">
        <f>'Emission events'!CA56+'Emission events'!CB56</f>
        <v>2.9217300921967142E+17</v>
      </c>
      <c r="H56">
        <f>'Emission events'!DI56+'Emission events'!DJ56</f>
        <v>1.0431541099587645E+17</v>
      </c>
      <c r="I56">
        <f>'Emission events'!EQ56+'Emission events'!ER56</f>
        <v>3.7342751973175176E+16</v>
      </c>
      <c r="J56">
        <f>'Emission events'!FY56+'Emission events'!FZ56</f>
        <v>1.339057501003472E+16</v>
      </c>
      <c r="K56">
        <f t="shared" si="3"/>
        <v>1.2689330630550275E+18</v>
      </c>
      <c r="L56" s="7">
        <f t="shared" si="4"/>
        <v>1.7313136602846042E+19</v>
      </c>
      <c r="M56" s="7"/>
      <c r="N56">
        <v>0.99495</v>
      </c>
      <c r="O56" s="7">
        <f t="shared" si="5"/>
        <v>2.1198703185000002E+19</v>
      </c>
      <c r="P56" s="7">
        <f t="shared" si="6"/>
        <v>1.5963180311915069E+19</v>
      </c>
      <c r="Q56" s="7">
        <f t="shared" si="7"/>
        <v>1.722570526300167E+19</v>
      </c>
      <c r="R56" s="7"/>
      <c r="W56" s="67"/>
      <c r="X56" s="7"/>
      <c r="Y56" s="7"/>
      <c r="Z56" s="55"/>
    </row>
    <row r="57" spans="1:26" x14ac:dyDescent="0.25">
      <c r="A57">
        <f>'Initial absorption'!A57</f>
        <v>555</v>
      </c>
      <c r="B57" s="7">
        <f>'Initial absorption'!D57</f>
        <v>2.17094E+19</v>
      </c>
      <c r="C57" s="7">
        <f>'Initial absorption'!Q57</f>
        <v>1.6576273817387655E+19</v>
      </c>
      <c r="F57">
        <f>'Emission events'!AS57+'Emission events'!AT57</f>
        <v>6.2037344791635891E+17</v>
      </c>
      <c r="G57">
        <f>'Emission events'!CA57+'Emission events'!CB57</f>
        <v>2.1762045208908854E+17</v>
      </c>
      <c r="H57">
        <f>'Emission events'!DI57+'Emission events'!DJ57</f>
        <v>7.7014990625360336E+16</v>
      </c>
      <c r="I57">
        <f>'Emission events'!EQ57+'Emission events'!ER57</f>
        <v>2.7413145789015424E+16</v>
      </c>
      <c r="J57">
        <f>'Emission events'!FY57+'Emission events'!FZ57</f>
        <v>9794123803278164</v>
      </c>
      <c r="K57">
        <f t="shared" si="3"/>
        <v>9.5221616022310144E+17</v>
      </c>
      <c r="L57" s="7">
        <f t="shared" si="4"/>
        <v>1.7528489977610756E+19</v>
      </c>
      <c r="M57" s="7"/>
      <c r="N57">
        <v>1</v>
      </c>
      <c r="O57" s="7">
        <f t="shared" si="5"/>
        <v>2.17094E+19</v>
      </c>
      <c r="P57" s="7">
        <f t="shared" si="6"/>
        <v>1.6576273817387655E+19</v>
      </c>
      <c r="Q57" s="7">
        <f t="shared" si="7"/>
        <v>1.7528489977610756E+19</v>
      </c>
      <c r="R57" s="7"/>
      <c r="W57" s="67"/>
      <c r="X57" s="7"/>
      <c r="Y57" s="7"/>
      <c r="Z57" s="55"/>
    </row>
    <row r="58" spans="1:26" x14ac:dyDescent="0.25">
      <c r="A58">
        <f>'Initial absorption'!A58</f>
        <v>560</v>
      </c>
      <c r="B58" s="7">
        <f>'Initial absorption'!D58</f>
        <v>2.081325E+19</v>
      </c>
      <c r="C58" s="7">
        <f>'Initial absorption'!Q58</f>
        <v>1.611417064768545E+19</v>
      </c>
      <c r="F58">
        <f>'Emission events'!AS58+'Emission events'!AT58</f>
        <v>5.1180315994995565E+17</v>
      </c>
      <c r="G58">
        <f>'Emission events'!CA58+'Emission events'!CB58</f>
        <v>1.7649510501005997E+17</v>
      </c>
      <c r="H58">
        <f>'Emission events'!DI58+'Emission events'!DJ58</f>
        <v>6.1751047145479088E+16</v>
      </c>
      <c r="I58">
        <f>'Emission events'!EQ58+'Emission events'!ER58</f>
        <v>2.1815716784332244E+16</v>
      </c>
      <c r="J58">
        <f>'Emission events'!FY58+'Emission events'!FZ58</f>
        <v>7756476088462592</v>
      </c>
      <c r="K58">
        <f t="shared" si="3"/>
        <v>7.7962150497828954E+17</v>
      </c>
      <c r="L58" s="7">
        <f t="shared" si="4"/>
        <v>1.6893792152663738E+19</v>
      </c>
      <c r="M58" s="7"/>
      <c r="N58">
        <v>0.995</v>
      </c>
      <c r="O58" s="7">
        <f t="shared" si="5"/>
        <v>2.0709183750000001E+19</v>
      </c>
      <c r="P58" s="7">
        <f t="shared" si="6"/>
        <v>1.6033599794447022E+19</v>
      </c>
      <c r="Q58" s="7">
        <f t="shared" si="7"/>
        <v>1.680932319190042E+19</v>
      </c>
      <c r="R58" s="7"/>
      <c r="W58" s="67"/>
      <c r="X58" s="7"/>
      <c r="Y58" s="7"/>
      <c r="Z58" s="55"/>
    </row>
    <row r="59" spans="1:26" x14ac:dyDescent="0.25">
      <c r="A59">
        <f>'Initial absorption'!A59</f>
        <v>565</v>
      </c>
      <c r="B59" s="7">
        <f>'Initial absorption'!D59</f>
        <v>2.14255E+19</v>
      </c>
      <c r="C59" s="7">
        <f>'Initial absorption'!Q59</f>
        <v>1.6820077387540664E+19</v>
      </c>
      <c r="F59">
        <f>'Emission events'!AS59+'Emission events'!AT59</f>
        <v>4.4017904036931213E+17</v>
      </c>
      <c r="G59">
        <f>'Emission events'!CA59+'Emission events'!CB59</f>
        <v>1.4852784910563072E+17</v>
      </c>
      <c r="H59">
        <f>'Emission events'!DI59+'Emission events'!DJ59</f>
        <v>5.1189876888646448E+16</v>
      </c>
      <c r="I59">
        <f>'Emission events'!EQ59+'Emission events'!ER59</f>
        <v>1.7902907181523082E+16</v>
      </c>
      <c r="J59">
        <f>'Emission events'!FY59+'Emission events'!FZ59</f>
        <v>6323165946786534</v>
      </c>
      <c r="K59">
        <f t="shared" si="3"/>
        <v>6.6412283949189888E+17</v>
      </c>
      <c r="L59" s="7">
        <f t="shared" si="4"/>
        <v>1.7484200227032564E+19</v>
      </c>
      <c r="M59" s="7"/>
      <c r="N59">
        <v>0.97875000000000001</v>
      </c>
      <c r="O59" s="7">
        <f t="shared" si="5"/>
        <v>2.0970208124999999E+19</v>
      </c>
      <c r="P59" s="7">
        <f t="shared" si="6"/>
        <v>1.6462650743055426E+19</v>
      </c>
      <c r="Q59" s="7">
        <f t="shared" si="7"/>
        <v>1.7112660972208122E+19</v>
      </c>
      <c r="R59" s="7"/>
      <c r="W59" s="67"/>
      <c r="X59" s="7"/>
      <c r="Y59" s="7"/>
      <c r="Z59" s="55"/>
    </row>
    <row r="60" spans="1:26" x14ac:dyDescent="0.25">
      <c r="A60">
        <f>'Initial absorption'!A60</f>
        <v>570</v>
      </c>
      <c r="B60" s="7">
        <f>'Initial absorption'!D60</f>
        <v>2.113115E+19</v>
      </c>
      <c r="C60" s="7">
        <f>'Initial absorption'!Q60</f>
        <v>1.682089589809834E+19</v>
      </c>
      <c r="F60">
        <f>'Emission events'!AS60+'Emission events'!AT60</f>
        <v>3.6006950081032352E+17</v>
      </c>
      <c r="G60">
        <f>'Emission events'!CA60+'Emission events'!CB60</f>
        <v>1.183746855325435E+17</v>
      </c>
      <c r="H60">
        <f>'Emission events'!DI60+'Emission events'!DJ60</f>
        <v>4.0039749049159784E+16</v>
      </c>
      <c r="I60">
        <f>'Emission events'!EQ60+'Emission events'!ER60</f>
        <v>1.3823192665441076E+16</v>
      </c>
      <c r="J60">
        <f>'Emission events'!FY60+'Emission events'!FZ60</f>
        <v>4840057691465047</v>
      </c>
      <c r="K60">
        <f t="shared" si="3"/>
        <v>5.3714718574893293E+17</v>
      </c>
      <c r="L60" s="7">
        <f t="shared" si="4"/>
        <v>1.7358043083847272E+19</v>
      </c>
      <c r="M60" s="7"/>
      <c r="N60">
        <v>0.95199999999999996</v>
      </c>
      <c r="O60" s="7">
        <f t="shared" si="5"/>
        <v>2.01168548E+19</v>
      </c>
      <c r="P60" s="7">
        <f t="shared" si="6"/>
        <v>1.6013492894989619E+19</v>
      </c>
      <c r="Q60" s="7">
        <f t="shared" si="7"/>
        <v>1.6524857015822602E+19</v>
      </c>
      <c r="R60" s="7"/>
      <c r="W60" s="67"/>
      <c r="X60" s="7"/>
      <c r="Y60" s="7"/>
      <c r="Z60" s="55"/>
    </row>
    <row r="61" spans="1:26" x14ac:dyDescent="0.25">
      <c r="A61">
        <f>'Initial absorption'!A61</f>
        <v>575</v>
      </c>
      <c r="B61" s="7">
        <f>'Initial absorption'!D61</f>
        <v>2.131655E+19</v>
      </c>
      <c r="C61" s="7">
        <f>'Initial absorption'!Q61</f>
        <v>1.7166166627102386E+19</v>
      </c>
      <c r="F61">
        <f>'Emission events'!AS61+'Emission events'!AT61</f>
        <v>3.3706474055455149E+17</v>
      </c>
      <c r="G61">
        <f>'Emission events'!CA61+'Emission events'!CB61</f>
        <v>1.0917749030853605E+17</v>
      </c>
      <c r="H61">
        <f>'Emission events'!DI61+'Emission events'!DJ61</f>
        <v>3.6521657834486368E+16</v>
      </c>
      <c r="I61">
        <f>'Emission events'!EQ61+'Emission events'!ER61</f>
        <v>1.2510016148887732E+16</v>
      </c>
      <c r="J61">
        <f>'Emission events'!FY61+'Emission events'!FZ61</f>
        <v>4356867608916742.5</v>
      </c>
      <c r="K61">
        <f t="shared" si="3"/>
        <v>4.9963077245537837E+17</v>
      </c>
      <c r="L61" s="7">
        <f t="shared" si="4"/>
        <v>1.7665797399557765E+19</v>
      </c>
      <c r="M61" s="7"/>
      <c r="N61">
        <v>0.91557999999999995</v>
      </c>
      <c r="O61" s="7">
        <f t="shared" si="5"/>
        <v>1.9517006848999997E+19</v>
      </c>
      <c r="P61" s="7">
        <f t="shared" si="6"/>
        <v>1.5716998840442403E+19</v>
      </c>
      <c r="Q61" s="7">
        <f t="shared" si="7"/>
        <v>1.6174450783087098E+19</v>
      </c>
      <c r="R61" s="7"/>
      <c r="W61" s="67"/>
      <c r="X61" s="7"/>
      <c r="Y61" s="7"/>
      <c r="Z61" s="55"/>
    </row>
    <row r="62" spans="1:26" x14ac:dyDescent="0.25">
      <c r="A62">
        <f>'Initial absorption'!A62</f>
        <v>580</v>
      </c>
      <c r="B62" s="7">
        <f>'Initial absorption'!D62</f>
        <v>2.183015E+19</v>
      </c>
      <c r="C62" s="7">
        <f>'Initial absorption'!Q62</f>
        <v>1.7583926012166189E+19</v>
      </c>
      <c r="F62">
        <f>'Emission events'!AS62+'Emission events'!AT62</f>
        <v>3.2136583467821043E+17</v>
      </c>
      <c r="G62">
        <f>'Emission events'!CA62+'Emission events'!CB62</f>
        <v>1.0262951760584742E+17</v>
      </c>
      <c r="H62">
        <f>'Emission events'!DI62+'Emission events'!DJ62</f>
        <v>3.3961291527225352E+16</v>
      </c>
      <c r="I62">
        <f>'Emission events'!EQ62+'Emission events'!ER62</f>
        <v>1.1542407307695702E+16</v>
      </c>
      <c r="J62">
        <f>'Emission events'!FY62+'Emission events'!FZ62</f>
        <v>3998215968050611</v>
      </c>
      <c r="K62">
        <f t="shared" si="3"/>
        <v>4.734972670870295E+17</v>
      </c>
      <c r="L62" s="7">
        <f t="shared" si="4"/>
        <v>1.8057423279253219E+19</v>
      </c>
      <c r="M62" s="7"/>
      <c r="N62">
        <v>0.87</v>
      </c>
      <c r="O62" s="7">
        <f t="shared" si="5"/>
        <v>1.8992230499999998E+19</v>
      </c>
      <c r="P62" s="7">
        <f t="shared" si="6"/>
        <v>1.5298015630584584E+19</v>
      </c>
      <c r="Q62" s="7">
        <f t="shared" si="7"/>
        <v>1.5709958252950301E+19</v>
      </c>
      <c r="R62" s="7"/>
      <c r="W62" s="67"/>
      <c r="X62" s="7"/>
      <c r="Y62" s="7"/>
      <c r="Z62" s="55"/>
    </row>
    <row r="63" spans="1:26" x14ac:dyDescent="0.25">
      <c r="A63">
        <f>'Initial absorption'!A63</f>
        <v>585</v>
      </c>
      <c r="B63" s="7">
        <f>'Initial absorption'!D63</f>
        <v>2.245985E+19</v>
      </c>
      <c r="C63" s="7">
        <f>'Initial absorption'!Q63</f>
        <v>1.809241995861429E+19</v>
      </c>
      <c r="F63">
        <f>'Emission events'!AS63+'Emission events'!AT63</f>
        <v>3.0562970698046605E+17</v>
      </c>
      <c r="G63">
        <f>'Emission events'!CA63+'Emission events'!CB63</f>
        <v>9.6068618250714288E+16</v>
      </c>
      <c r="H63">
        <f>'Emission events'!DI63+'Emission events'!DJ63</f>
        <v>3.1396380971701096E+16</v>
      </c>
      <c r="I63">
        <f>'Emission events'!EQ63+'Emission events'!ER63</f>
        <v>1.0573188007080908E+16</v>
      </c>
      <c r="J63">
        <f>'Emission events'!FY63+'Emission events'!FZ63</f>
        <v>3638990566220382.5</v>
      </c>
      <c r="K63">
        <f t="shared" si="3"/>
        <v>4.4730688477618272E+17</v>
      </c>
      <c r="L63" s="7">
        <f t="shared" si="4"/>
        <v>1.8539726843390472E+19</v>
      </c>
      <c r="M63" s="7"/>
      <c r="N63">
        <v>0.81623000000000001</v>
      </c>
      <c r="O63" s="7">
        <f t="shared" si="5"/>
        <v>1.83324033655E+19</v>
      </c>
      <c r="P63" s="7">
        <f t="shared" si="6"/>
        <v>1.4767575942819742E+19</v>
      </c>
      <c r="Q63" s="7">
        <f t="shared" si="7"/>
        <v>1.5132681241380606E+19</v>
      </c>
      <c r="R63" s="7"/>
      <c r="W63" s="67"/>
      <c r="X63" s="7"/>
      <c r="Y63" s="7"/>
      <c r="Z63" s="55"/>
    </row>
    <row r="64" spans="1:26" x14ac:dyDescent="0.25">
      <c r="A64">
        <f>'Initial absorption'!A64</f>
        <v>590</v>
      </c>
      <c r="B64" s="7">
        <f>'Initial absorption'!D64</f>
        <v>2.035135E+19</v>
      </c>
      <c r="C64" s="7">
        <f>'Initial absorption'!Q64</f>
        <v>1.6395027958164443E+19</v>
      </c>
      <c r="F64">
        <f>'Emission events'!AS64+'Emission events'!AT64</f>
        <v>2.8989078188834739E+17</v>
      </c>
      <c r="G64">
        <f>'Emission events'!CA64+'Emission events'!CB64</f>
        <v>8.9506686334997888E+16</v>
      </c>
      <c r="H64">
        <f>'Emission events'!DI64+'Emission events'!DJ64</f>
        <v>2.8831093026971716E+16</v>
      </c>
      <c r="I64">
        <f>'Emission events'!EQ64+'Emission events'!ER64</f>
        <v>9603831605923876</v>
      </c>
      <c r="J64">
        <f>'Emission events'!FY64+'Emission events'!FZ64</f>
        <v>3279715543785472</v>
      </c>
      <c r="K64">
        <f t="shared" si="3"/>
        <v>4.2111210840002637E+17</v>
      </c>
      <c r="L64" s="7">
        <f t="shared" si="4"/>
        <v>1.6816140066564469E+19</v>
      </c>
      <c r="M64" s="7"/>
      <c r="N64">
        <v>0.75700000000000001</v>
      </c>
      <c r="O64" s="7">
        <f t="shared" si="5"/>
        <v>1.5405971950000001E+19</v>
      </c>
      <c r="P64" s="7">
        <f t="shared" si="6"/>
        <v>1.2411036164330484E+19</v>
      </c>
      <c r="Q64" s="7">
        <f t="shared" si="7"/>
        <v>1.2729818030389303E+19</v>
      </c>
      <c r="R64" s="7"/>
      <c r="W64" s="67"/>
      <c r="X64" s="7"/>
      <c r="Y64" s="7"/>
      <c r="Z64" s="55"/>
    </row>
    <row r="65" spans="1:26" x14ac:dyDescent="0.25">
      <c r="A65">
        <f>'Initial absorption'!A65</f>
        <v>595</v>
      </c>
      <c r="B65" s="7">
        <f>'Initial absorption'!D65</f>
        <v>2.14967E+19</v>
      </c>
      <c r="C65" s="7">
        <f>'Initial absorption'!Q65</f>
        <v>1.7318882419913972E+19</v>
      </c>
      <c r="F65">
        <f>'Emission events'!AS65+'Emission events'!AT65</f>
        <v>2.6521415871088026E+17</v>
      </c>
      <c r="G65">
        <f>'Emission events'!CA65+'Emission events'!CB65</f>
        <v>8.006644460605368E+16</v>
      </c>
      <c r="H65">
        <f>'Emission events'!DI65+'Emission events'!DJ65</f>
        <v>2.5307178713422704E+16</v>
      </c>
      <c r="I65">
        <f>'Emission events'!EQ65+'Emission events'!ER65</f>
        <v>8307142459782344</v>
      </c>
      <c r="J65">
        <f>'Emission events'!FY65+'Emission events'!FZ65</f>
        <v>2806687055006401.5</v>
      </c>
      <c r="K65">
        <f t="shared" si="3"/>
        <v>3.8170161154514541E+17</v>
      </c>
      <c r="L65" s="7">
        <f t="shared" si="4"/>
        <v>1.7700584031459117E+19</v>
      </c>
      <c r="M65" s="7"/>
      <c r="N65">
        <v>0.69482999999999995</v>
      </c>
      <c r="O65" s="7">
        <f t="shared" si="5"/>
        <v>1.4936552060999999E+19</v>
      </c>
      <c r="P65" s="7">
        <f t="shared" si="6"/>
        <v>1.2033679071828824E+19</v>
      </c>
      <c r="Q65" s="7">
        <f t="shared" si="7"/>
        <v>1.2298896802578737E+19</v>
      </c>
      <c r="R65" s="7"/>
      <c r="W65" s="67"/>
      <c r="X65" s="7"/>
      <c r="Y65" s="7"/>
      <c r="Z65" s="55"/>
    </row>
    <row r="66" spans="1:26" x14ac:dyDescent="0.25">
      <c r="A66">
        <f>'Initial absorption'!A66</f>
        <v>600</v>
      </c>
      <c r="B66" s="7">
        <f>'Initial absorption'!D66</f>
        <v>2.213015E+19</v>
      </c>
      <c r="C66" s="7">
        <f>'Initial absorption'!Q66</f>
        <v>1.7830419273675508E+19</v>
      </c>
      <c r="F66">
        <f>'Emission events'!AS66+'Emission events'!AT66</f>
        <v>2.3049946727658298E+17</v>
      </c>
      <c r="G66">
        <f>'Emission events'!CA66+'Emission events'!CB66</f>
        <v>6.7927204516418528E+16</v>
      </c>
      <c r="H66">
        <f>'Emission events'!DI66+'Emission events'!DJ66</f>
        <v>2.1020095845300472E+16</v>
      </c>
      <c r="I66">
        <f>'Emission events'!EQ66+'Emission events'!ER66</f>
        <v>6783244506569788</v>
      </c>
      <c r="J66">
        <f>'Emission events'!FY66+'Emission events'!FZ66</f>
        <v>2262707696423612</v>
      </c>
      <c r="K66">
        <f t="shared" si="3"/>
        <v>3.2849271984129536E+17</v>
      </c>
      <c r="L66" s="7">
        <f t="shared" si="4"/>
        <v>1.8158911993516802E+19</v>
      </c>
      <c r="M66" s="7"/>
      <c r="N66">
        <v>0.63100000000000001</v>
      </c>
      <c r="O66" s="7">
        <f t="shared" si="5"/>
        <v>1.3964124650000001E+19</v>
      </c>
      <c r="P66" s="7">
        <f t="shared" si="6"/>
        <v>1.1250994561689246E+19</v>
      </c>
      <c r="Q66" s="7">
        <f t="shared" si="7"/>
        <v>1.1458273467909102E+19</v>
      </c>
      <c r="R66" s="7"/>
      <c r="W66" s="67"/>
      <c r="X66" s="7"/>
      <c r="Y66" s="7"/>
      <c r="Z66" s="55"/>
    </row>
    <row r="67" spans="1:26" x14ac:dyDescent="0.25">
      <c r="A67">
        <f>'Initial absorption'!A67</f>
        <v>605</v>
      </c>
      <c r="B67" s="7">
        <f>'Initial absorption'!D67</f>
        <v>2.2657E+19</v>
      </c>
      <c r="C67" s="7">
        <f>'Initial absorption'!Q67</f>
        <v>1.8256130533959821E+19</v>
      </c>
      <c r="F67">
        <f>'Emission events'!AS67+'Emission events'!AT67</f>
        <v>1.9578138455253446E+17</v>
      </c>
      <c r="G67">
        <f>'Emission events'!CA67+'Emission events'!CB67</f>
        <v>5.5786751487759776E+16</v>
      </c>
      <c r="H67">
        <f>'Emission events'!DI67+'Emission events'!DJ67</f>
        <v>1.6732578280007512E+16</v>
      </c>
      <c r="I67">
        <f>'Emission events'!EQ67+'Emission events'!ER67</f>
        <v>5259190565031822</v>
      </c>
      <c r="J67">
        <f>'Emission events'!FY67+'Emission events'!FZ67</f>
        <v>1718672316687464.5</v>
      </c>
      <c r="K67">
        <f t="shared" ref="K67:K130" si="8">SUM(F67:J67)</f>
        <v>2.7527857720202102E+17</v>
      </c>
      <c r="L67" s="7">
        <f t="shared" ref="L67:L130" si="9">C67+K67</f>
        <v>1.8531409111161844E+19</v>
      </c>
      <c r="M67" s="7"/>
      <c r="N67">
        <v>0.56654000000000004</v>
      </c>
      <c r="O67" s="7">
        <f t="shared" si="5"/>
        <v>1.283609678E+19</v>
      </c>
      <c r="P67" s="7">
        <f t="shared" si="6"/>
        <v>1.0342828192709597E+19</v>
      </c>
      <c r="Q67" s="7">
        <f t="shared" si="7"/>
        <v>1.0498784517837631E+19</v>
      </c>
      <c r="R67" s="7"/>
      <c r="W67" s="67"/>
      <c r="X67" s="7"/>
      <c r="Y67" s="7"/>
      <c r="Z67" s="55"/>
    </row>
    <row r="68" spans="1:26" x14ac:dyDescent="0.25">
      <c r="A68">
        <f>'Initial absorption'!A68</f>
        <v>610</v>
      </c>
      <c r="B68" s="7">
        <f>'Initial absorption'!D68</f>
        <v>2.242225E+19</v>
      </c>
      <c r="C68" s="7">
        <f>'Initial absorption'!Q68</f>
        <v>1.8068189964519447E+19</v>
      </c>
      <c r="F68">
        <f>'Emission events'!AS68+'Emission events'!AT68</f>
        <v>1.6105991031181472E+17</v>
      </c>
      <c r="G68">
        <f>'Emission events'!CA68+'Emission events'!CB68</f>
        <v>4.3645085437844448E+16</v>
      </c>
      <c r="H68">
        <f>'Emission events'!DI68+'Emission events'!DJ68</f>
        <v>1.2444625987827376E+16</v>
      </c>
      <c r="I68">
        <f>'Emission events'!EQ68+'Emission events'!ER68</f>
        <v>3734980624448770</v>
      </c>
      <c r="J68">
        <f>'Emission events'!FY68+'Emission events'!FZ68</f>
        <v>1174580911935318.5</v>
      </c>
      <c r="K68">
        <f t="shared" si="8"/>
        <v>2.2205918327387062E+17</v>
      </c>
      <c r="L68" s="7">
        <f t="shared" si="9"/>
        <v>1.8290249147793318E+19</v>
      </c>
      <c r="M68" s="7"/>
      <c r="N68">
        <v>0.503</v>
      </c>
      <c r="O68" s="7">
        <f t="shared" ref="O68:O131" si="10">B68*N68</f>
        <v>1.1278391750000001E+19</v>
      </c>
      <c r="P68" s="7">
        <f t="shared" ref="P68:P131" si="11">N68*C68</f>
        <v>9.0882995521532815E+18</v>
      </c>
      <c r="Q68" s="7">
        <f t="shared" ref="Q68:Q131" si="12">N68*L68</f>
        <v>9.1999953213400392E+18</v>
      </c>
      <c r="R68" s="7"/>
      <c r="W68" s="67"/>
      <c r="X68" s="7"/>
      <c r="Y68" s="7"/>
      <c r="Z68" s="55"/>
    </row>
    <row r="69" spans="1:26" x14ac:dyDescent="0.25">
      <c r="A69">
        <f>'Initial absorption'!A69</f>
        <v>615</v>
      </c>
      <c r="B69" s="7">
        <f>'Initial absorption'!D69</f>
        <v>2.254805E+19</v>
      </c>
      <c r="C69" s="7">
        <f>'Initial absorption'!Q69</f>
        <v>1.8171839674632468E+19</v>
      </c>
      <c r="F69">
        <f>'Emission events'!AS69+'Emission events'!AT69</f>
        <v>1.2368117994591795E+17</v>
      </c>
      <c r="G69">
        <f>'Emission events'!CA69+'Emission events'!CB69</f>
        <v>3.0875279835560016E+16</v>
      </c>
      <c r="H69">
        <f>'Emission events'!DI69+'Emission events'!DJ69</f>
        <v>8005361382711715</v>
      </c>
      <c r="I69">
        <f>'Emission events'!EQ69+'Emission events'!ER69</f>
        <v>2173340990425603</v>
      </c>
      <c r="J69">
        <f>'Emission events'!FY69+'Emission events'!FZ69</f>
        <v>620897359940517</v>
      </c>
      <c r="K69">
        <f t="shared" si="8"/>
        <v>1.6535605951455578E+17</v>
      </c>
      <c r="L69" s="7">
        <f t="shared" si="9"/>
        <v>1.8337195734147025E+19</v>
      </c>
      <c r="M69" s="7"/>
      <c r="N69">
        <v>0.44172</v>
      </c>
      <c r="O69" s="7">
        <f t="shared" si="10"/>
        <v>9.959924646000001E+18</v>
      </c>
      <c r="P69" s="7">
        <f t="shared" si="11"/>
        <v>8.026865021078654E+18</v>
      </c>
      <c r="Q69" s="7">
        <f t="shared" si="12"/>
        <v>8.099906099687424E+18</v>
      </c>
      <c r="R69" s="7"/>
      <c r="W69" s="67"/>
      <c r="X69" s="7"/>
      <c r="Y69" s="7"/>
      <c r="Z69" s="55"/>
    </row>
    <row r="70" spans="1:26" x14ac:dyDescent="0.25">
      <c r="A70">
        <f>'Initial absorption'!A70</f>
        <v>620</v>
      </c>
      <c r="B70" s="7">
        <f>'Initial absorption'!D70</f>
        <v>2.29458E+19</v>
      </c>
      <c r="C70" s="7">
        <f>'Initial absorption'!Q70</f>
        <v>1.8498390792885481E+19</v>
      </c>
      <c r="F70">
        <f>'Emission events'!AS70+'Emission events'!AT70</f>
        <v>9.6163185856885088E+16</v>
      </c>
      <c r="G70">
        <f>'Emission events'!CA70+'Emission events'!CB70</f>
        <v>2.2719500347481508E+16</v>
      </c>
      <c r="H70">
        <f>'Emission events'!DI70+'Emission events'!DJ70</f>
        <v>5468671407561095</v>
      </c>
      <c r="I70">
        <f>'Emission events'!EQ70+'Emission events'!ER70</f>
        <v>1351334339396250</v>
      </c>
      <c r="J70">
        <f>'Emission events'!FY70+'Emission events'!FZ70</f>
        <v>345832639101892.94</v>
      </c>
      <c r="K70">
        <f t="shared" si="8"/>
        <v>1.2604852459042582E+17</v>
      </c>
      <c r="L70" s="7">
        <f t="shared" si="9"/>
        <v>1.8624439317475906E+19</v>
      </c>
      <c r="M70" s="7"/>
      <c r="N70">
        <v>0.38100000000000001</v>
      </c>
      <c r="O70" s="7">
        <f t="shared" si="10"/>
        <v>8.7423498E+18</v>
      </c>
      <c r="P70" s="7">
        <f t="shared" si="11"/>
        <v>7.0478868920893686E+18</v>
      </c>
      <c r="Q70" s="7">
        <f t="shared" si="12"/>
        <v>7.0959113799583201E+18</v>
      </c>
      <c r="R70" s="7"/>
      <c r="W70" s="67"/>
      <c r="X70" s="7"/>
      <c r="Y70" s="7"/>
      <c r="Z70" s="55"/>
    </row>
    <row r="71" spans="1:26" x14ac:dyDescent="0.25">
      <c r="A71">
        <f>'Initial absorption'!A71</f>
        <v>625</v>
      </c>
      <c r="B71" s="7">
        <f>'Initial absorption'!D71</f>
        <v>2.20303E+19</v>
      </c>
      <c r="C71" s="7">
        <f>'Initial absorption'!Q71</f>
        <v>1.776609566123179E+19</v>
      </c>
      <c r="F71">
        <f>'Emission events'!AS71+'Emission events'!AT71</f>
        <v>8.1733945244561168E+16</v>
      </c>
      <c r="G71">
        <f>'Emission events'!CA71+'Emission events'!CB71</f>
        <v>1.9310450052564352E+16</v>
      </c>
      <c r="H71">
        <f>'Emission events'!DI71+'Emission events'!DJ71</f>
        <v>4648099846143910</v>
      </c>
      <c r="I71">
        <f>'Emission events'!EQ71+'Emission events'!ER71</f>
        <v>1148567260112258</v>
      </c>
      <c r="J71">
        <f>'Emission events'!FY71+'Emission events'!FZ71</f>
        <v>293940614968845.63</v>
      </c>
      <c r="K71">
        <f t="shared" si="8"/>
        <v>1.0713500301835053E+17</v>
      </c>
      <c r="L71" s="7">
        <f t="shared" si="9"/>
        <v>1.7873230664250141E+19</v>
      </c>
      <c r="M71" s="7"/>
      <c r="N71">
        <v>0.32052000000000003</v>
      </c>
      <c r="O71" s="7">
        <f t="shared" si="10"/>
        <v>7.061151756000001E+18</v>
      </c>
      <c r="P71" s="7">
        <f t="shared" si="11"/>
        <v>5.6943889813380137E+18</v>
      </c>
      <c r="Q71" s="7">
        <f t="shared" si="12"/>
        <v>5.7287278925054556E+18</v>
      </c>
      <c r="R71" s="7"/>
      <c r="W71" s="67"/>
      <c r="X71" s="7"/>
      <c r="Y71" s="7"/>
      <c r="Z71" s="55"/>
    </row>
    <row r="72" spans="1:26" x14ac:dyDescent="0.25">
      <c r="A72">
        <f>'Initial absorption'!A72</f>
        <v>630</v>
      </c>
      <c r="B72" s="7">
        <f>'Initial absorption'!D72</f>
        <v>2.21075E+19</v>
      </c>
      <c r="C72" s="7">
        <f>'Initial absorption'!Q72</f>
        <v>1.7834135316051343E+19</v>
      </c>
      <c r="F72">
        <f>'Emission events'!AS72+'Emission events'!AT72</f>
        <v>7.249985822481896E+16</v>
      </c>
      <c r="G72">
        <f>'Emission events'!CA72+'Emission events'!CB72</f>
        <v>1.7128805992165464E+16</v>
      </c>
      <c r="H72">
        <f>'Emission events'!DI72+'Emission events'!DJ72</f>
        <v>4122969701901921</v>
      </c>
      <c r="I72">
        <f>'Emission events'!EQ72+'Emission events'!ER72</f>
        <v>1018805139904201.1</v>
      </c>
      <c r="J72">
        <f>'Emission events'!FY72+'Emission events'!FZ72</f>
        <v>260731974309969.88</v>
      </c>
      <c r="K72">
        <f t="shared" si="8"/>
        <v>9.5031171033100512E+16</v>
      </c>
      <c r="L72" s="7">
        <f t="shared" si="9"/>
        <v>1.7929166487084444E+19</v>
      </c>
      <c r="M72" s="7"/>
      <c r="N72">
        <v>0.26500000000000001</v>
      </c>
      <c r="O72" s="7">
        <f t="shared" si="10"/>
        <v>5.8584875E+18</v>
      </c>
      <c r="P72" s="7">
        <f t="shared" si="11"/>
        <v>4.7260458587536067E+18</v>
      </c>
      <c r="Q72" s="7">
        <f t="shared" si="12"/>
        <v>4.751229119077378E+18</v>
      </c>
      <c r="R72" s="7"/>
      <c r="W72" s="67"/>
      <c r="X72" s="7"/>
      <c r="Y72" s="7"/>
      <c r="Z72" s="55"/>
    </row>
    <row r="73" spans="1:26" x14ac:dyDescent="0.25">
      <c r="A73">
        <f>'Initial absorption'!A73</f>
        <v>635</v>
      </c>
      <c r="B73" s="7">
        <f>'Initial absorption'!D73</f>
        <v>2.290195E+19</v>
      </c>
      <c r="C73" s="7">
        <f>'Initial absorption'!Q73</f>
        <v>1.8481010971018752E+19</v>
      </c>
      <c r="F73">
        <f>'Emission events'!AS73+'Emission events'!AT73</f>
        <v>6.3860846506170408E+16</v>
      </c>
      <c r="G73">
        <f>'Emission events'!CA73+'Emission events'!CB73</f>
        <v>1.5087754336120734E+16</v>
      </c>
      <c r="H73">
        <f>'Emission events'!DI73+'Emission events'!DJ73</f>
        <v>3631680691930170</v>
      </c>
      <c r="I73">
        <f>'Emission events'!EQ73+'Emission events'!ER73</f>
        <v>897405322605817.13</v>
      </c>
      <c r="J73">
        <f>'Emission events'!FY73+'Emission events'!FZ73</f>
        <v>229663408982498.47</v>
      </c>
      <c r="K73">
        <f t="shared" si="8"/>
        <v>8.3707350265809632E+16</v>
      </c>
      <c r="L73" s="7">
        <f t="shared" si="9"/>
        <v>1.8564718321284563E+19</v>
      </c>
      <c r="M73" s="7"/>
      <c r="N73">
        <v>0.21701999999999999</v>
      </c>
      <c r="O73" s="7">
        <f t="shared" si="10"/>
        <v>4.9701811889999995E+18</v>
      </c>
      <c r="P73" s="7">
        <f t="shared" si="11"/>
        <v>4.0107490009304893E+18</v>
      </c>
      <c r="Q73" s="7">
        <f t="shared" si="12"/>
        <v>4.0289151700851758E+18</v>
      </c>
      <c r="R73" s="7"/>
      <c r="W73" s="67"/>
      <c r="X73" s="7"/>
      <c r="Y73" s="7"/>
      <c r="Z73" s="55"/>
    </row>
    <row r="74" spans="1:26" x14ac:dyDescent="0.25">
      <c r="A74">
        <f>'Initial absorption'!A74</f>
        <v>640</v>
      </c>
      <c r="B74" s="7">
        <f>'Initial absorption'!D74</f>
        <v>2.308225E+19</v>
      </c>
      <c r="C74" s="7">
        <f>'Initial absorption'!Q74</f>
        <v>1.8632547712370659E+19</v>
      </c>
      <c r="F74">
        <f>'Emission events'!AS74+'Emission events'!AT74</f>
        <v>5.5747853655897584E+16</v>
      </c>
      <c r="G74">
        <f>'Emission events'!CA74+'Emission events'!CB74</f>
        <v>1.3170979821648974E+16</v>
      </c>
      <c r="H74">
        <f>'Emission events'!DI74+'Emission events'!DJ74</f>
        <v>3170305669517078.5</v>
      </c>
      <c r="I74">
        <f>'Emission events'!EQ74+'Emission events'!ER74</f>
        <v>783397391856037.75</v>
      </c>
      <c r="J74">
        <f>'Emission events'!FY74+'Emission events'!FZ74</f>
        <v>200486570638142.06</v>
      </c>
      <c r="K74">
        <f t="shared" si="8"/>
        <v>7.3073023109557808E+16</v>
      </c>
      <c r="L74" s="7">
        <f t="shared" si="9"/>
        <v>1.8705620735480218E+19</v>
      </c>
      <c r="M74" s="7"/>
      <c r="N74">
        <v>0.17499999999999999</v>
      </c>
      <c r="O74" s="7">
        <f t="shared" si="10"/>
        <v>4.0393937499999995E+18</v>
      </c>
      <c r="P74" s="7">
        <f t="shared" si="11"/>
        <v>3.2606958496648653E+18</v>
      </c>
      <c r="Q74" s="7">
        <f t="shared" si="12"/>
        <v>3.2734836287090381E+18</v>
      </c>
      <c r="R74" s="7"/>
      <c r="W74" s="67"/>
      <c r="X74" s="7"/>
      <c r="Y74" s="7"/>
      <c r="Z74" s="55"/>
    </row>
    <row r="75" spans="1:26" x14ac:dyDescent="0.25">
      <c r="A75">
        <f>'Initial absorption'!A75</f>
        <v>645</v>
      </c>
      <c r="B75" s="7">
        <f>'Initial absorption'!D75</f>
        <v>2.342485E+19</v>
      </c>
      <c r="C75" s="7">
        <f>'Initial absorption'!Q75</f>
        <v>1.89152357695756E+19</v>
      </c>
      <c r="F75">
        <f>'Emission events'!AS75+'Emission events'!AT75</f>
        <v>4.960789121157176E+16</v>
      </c>
      <c r="G75">
        <f>'Emission events'!CA75+'Emission events'!CB75</f>
        <v>1.172035318480907E+16</v>
      </c>
      <c r="H75">
        <f>'Emission events'!DI75+'Emission events'!DJ75</f>
        <v>2821134240101718.5</v>
      </c>
      <c r="I75">
        <f>'Emission events'!EQ75+'Emission events'!ER75</f>
        <v>697115494894251.75</v>
      </c>
      <c r="J75">
        <f>'Emission events'!FY75+'Emission events'!FZ75</f>
        <v>178405361522755</v>
      </c>
      <c r="K75">
        <f t="shared" si="8"/>
        <v>6.5024899492899552E+16</v>
      </c>
      <c r="L75" s="7">
        <f t="shared" si="9"/>
        <v>1.8980260669068501E+19</v>
      </c>
      <c r="M75" s="7"/>
      <c r="N75">
        <v>0.13811999999999999</v>
      </c>
      <c r="O75" s="7">
        <f t="shared" si="10"/>
        <v>3.235440282E+18</v>
      </c>
      <c r="P75" s="7">
        <f t="shared" si="11"/>
        <v>2.6125723644937815E+18</v>
      </c>
      <c r="Q75" s="7">
        <f t="shared" si="12"/>
        <v>2.6215536036117412E+18</v>
      </c>
      <c r="R75" s="7"/>
      <c r="W75" s="67"/>
      <c r="X75" s="7"/>
      <c r="Y75" s="7"/>
      <c r="Z75" s="55"/>
    </row>
    <row r="76" spans="1:26" x14ac:dyDescent="0.25">
      <c r="A76">
        <f>'Initial absorption'!A76</f>
        <v>650</v>
      </c>
      <c r="B76" s="7">
        <f>'Initial absorption'!D76</f>
        <v>2.23801E+19</v>
      </c>
      <c r="C76" s="7">
        <f>'Initial absorption'!Q76</f>
        <v>1.8077476345752009E+19</v>
      </c>
      <c r="F76">
        <f>'Emission events'!AS76+'Emission events'!AT76</f>
        <v>4.3466816142777408E+16</v>
      </c>
      <c r="G76">
        <f>'Emission events'!CA76+'Emission events'!CB76</f>
        <v>1.0269463679473552E+16</v>
      </c>
      <c r="H76">
        <f>'Emission events'!DI76+'Emission events'!DJ76</f>
        <v>2471899537225062</v>
      </c>
      <c r="I76">
        <f>'Emission events'!EQ76+'Emission events'!ER76</f>
        <v>610817962763583.25</v>
      </c>
      <c r="J76">
        <f>'Emission events'!FY76+'Emission events'!FZ76</f>
        <v>156320151064724.69</v>
      </c>
      <c r="K76">
        <f t="shared" si="8"/>
        <v>5.6975317473304336E+16</v>
      </c>
      <c r="L76" s="7">
        <f t="shared" si="9"/>
        <v>1.8134451663225313E+19</v>
      </c>
      <c r="M76" s="7"/>
      <c r="N76">
        <v>0.107</v>
      </c>
      <c r="O76" s="7">
        <f t="shared" si="10"/>
        <v>2.3946707E+18</v>
      </c>
      <c r="P76" s="7">
        <f t="shared" si="11"/>
        <v>1.934289968995465E+18</v>
      </c>
      <c r="Q76" s="7">
        <f t="shared" si="12"/>
        <v>1.9403863279651085E+18</v>
      </c>
      <c r="R76" s="7"/>
      <c r="W76" s="67"/>
      <c r="X76" s="7"/>
      <c r="Y76" s="7"/>
      <c r="Z76" s="55"/>
    </row>
    <row r="77" spans="1:26" x14ac:dyDescent="0.25">
      <c r="A77">
        <f>'Initial absorption'!A77</f>
        <v>655</v>
      </c>
      <c r="B77" s="7">
        <f>'Initial absorption'!D77</f>
        <v>2.20168E+19</v>
      </c>
      <c r="C77" s="7">
        <f>'Initial absorption'!Q77</f>
        <v>1.7789789749551919E+19</v>
      </c>
      <c r="F77">
        <f>'Emission events'!AS77+'Emission events'!AT77</f>
        <v>3.7706949654641912E+16</v>
      </c>
      <c r="G77">
        <f>'Emission events'!CA77+'Emission events'!CB77</f>
        <v>8908638458131618</v>
      </c>
      <c r="H77">
        <f>'Emission events'!DI77+'Emission events'!DJ77</f>
        <v>2144343655061236.5</v>
      </c>
      <c r="I77">
        <f>'Emission events'!EQ77+'Emission events'!ER77</f>
        <v>529877368851283.19</v>
      </c>
      <c r="J77">
        <f>'Emission events'!FY77+'Emission events'!FZ77</f>
        <v>135605884885659.36</v>
      </c>
      <c r="K77">
        <f t="shared" si="8"/>
        <v>4.9425415021571704E+16</v>
      </c>
      <c r="L77" s="7">
        <f t="shared" si="9"/>
        <v>1.7839215164573491E+19</v>
      </c>
      <c r="M77" s="7"/>
      <c r="N77">
        <v>8.1652000000000002E-2</v>
      </c>
      <c r="O77" s="7">
        <f t="shared" si="10"/>
        <v>1.7977157536E+18</v>
      </c>
      <c r="P77" s="7">
        <f t="shared" si="11"/>
        <v>1.4525719126304133E+18</v>
      </c>
      <c r="Q77" s="7">
        <f t="shared" si="12"/>
        <v>1.4566075966177546E+18</v>
      </c>
      <c r="R77" s="7"/>
      <c r="W77" s="67"/>
      <c r="X77" s="7"/>
      <c r="Y77" s="7"/>
      <c r="Z77" s="55"/>
    </row>
    <row r="78" spans="1:26" x14ac:dyDescent="0.25">
      <c r="A78">
        <f>'Initial absorption'!A78</f>
        <v>660</v>
      </c>
      <c r="B78" s="7">
        <f>'Initial absorption'!D78</f>
        <v>2.320175E+19</v>
      </c>
      <c r="C78" s="7">
        <f>'Initial absorption'!Q78</f>
        <v>1.8753321532484768E+19</v>
      </c>
      <c r="F78">
        <f>'Emission events'!AS78+'Emission events'!AT78</f>
        <v>3.2841719978166252E+16</v>
      </c>
      <c r="G78">
        <f>'Emission events'!CA78+'Emission events'!CB78</f>
        <v>7759180000195636</v>
      </c>
      <c r="H78">
        <f>'Emission events'!DI78+'Emission events'!DJ78</f>
        <v>1867664568507707.5</v>
      </c>
      <c r="I78">
        <f>'Emission events'!EQ78+'Emission events'!ER78</f>
        <v>461508669621040.75</v>
      </c>
      <c r="J78">
        <f>'Emission events'!FY78+'Emission events'!FZ78</f>
        <v>118109010131982.92</v>
      </c>
      <c r="K78">
        <f t="shared" si="8"/>
        <v>4.3048182226622616E+16</v>
      </c>
      <c r="L78" s="7">
        <f t="shared" si="9"/>
        <v>1.8796369714711392E+19</v>
      </c>
      <c r="M78" s="7"/>
      <c r="N78">
        <v>6.0999999999999999E-2</v>
      </c>
      <c r="O78" s="7">
        <f t="shared" si="10"/>
        <v>1.41530675E+18</v>
      </c>
      <c r="P78" s="7">
        <f t="shared" si="11"/>
        <v>1.1439526134815708E+18</v>
      </c>
      <c r="Q78" s="7">
        <f t="shared" si="12"/>
        <v>1.1465785525973949E+18</v>
      </c>
      <c r="R78" s="7"/>
      <c r="W78" s="67"/>
      <c r="X78" s="7"/>
      <c r="Y78" s="7"/>
      <c r="Z78" s="55"/>
    </row>
    <row r="79" spans="1:26" x14ac:dyDescent="0.25">
      <c r="A79">
        <f>'Initial absorption'!A79</f>
        <v>665</v>
      </c>
      <c r="B79" s="7">
        <f>'Initial absorption'!D79</f>
        <v>2.369115E+19</v>
      </c>
      <c r="C79" s="7">
        <f>'Initial absorption'!Q79</f>
        <v>1.9155100644719837E+19</v>
      </c>
      <c r="F79">
        <f>'Emission events'!AS79+'Emission events'!AT79</f>
        <v>2.7975608983541304E+16</v>
      </c>
      <c r="G79">
        <f>'Emission events'!CA79+'Emission events'!CB79</f>
        <v>6609513322161492</v>
      </c>
      <c r="H79">
        <f>'Emission events'!DI79+'Emission events'!DJ79</f>
        <v>1590935362573035.3</v>
      </c>
      <c r="I79">
        <f>'Emission events'!EQ79+'Emission events'!ER79</f>
        <v>393127585656781.5</v>
      </c>
      <c r="J79">
        <f>'Emission events'!FY79+'Emission events'!FZ79</f>
        <v>100608965884921.47</v>
      </c>
      <c r="K79">
        <f t="shared" si="8"/>
        <v>3.6669794219817536E+16</v>
      </c>
      <c r="L79" s="7">
        <f t="shared" si="9"/>
        <v>1.9191770438939656E+19</v>
      </c>
      <c r="M79" s="7"/>
      <c r="N79">
        <v>4.4326999999999998E-2</v>
      </c>
      <c r="O79" s="7">
        <f t="shared" si="10"/>
        <v>1.05015760605E+18</v>
      </c>
      <c r="P79" s="7">
        <f t="shared" si="11"/>
        <v>8.4908814627849613E+17</v>
      </c>
      <c r="Q79" s="7">
        <f t="shared" si="12"/>
        <v>8.5071360824687808E+17</v>
      </c>
      <c r="R79" s="7"/>
      <c r="W79" s="67"/>
      <c r="X79" s="7"/>
      <c r="Y79" s="7"/>
      <c r="Z79" s="55"/>
    </row>
    <row r="80" spans="1:26" x14ac:dyDescent="0.25">
      <c r="A80">
        <f>'Initial absorption'!A80</f>
        <v>670</v>
      </c>
      <c r="B80" s="7">
        <f>'Initial absorption'!D80</f>
        <v>2.395355E+19</v>
      </c>
      <c r="C80" s="7">
        <f>'Initial absorption'!Q80</f>
        <v>1.9376403158434226E+19</v>
      </c>
      <c r="F80">
        <f>'Emission events'!AS80+'Emission events'!AT80</f>
        <v>2.1873174855495988E+16</v>
      </c>
      <c r="G80">
        <f>'Emission events'!CA80+'Emission events'!CB80</f>
        <v>5167753119884644</v>
      </c>
      <c r="H80">
        <f>'Emission events'!DI80+'Emission events'!DJ80</f>
        <v>1243898118172327.8</v>
      </c>
      <c r="I80">
        <f>'Emission events'!EQ80+'Emission events'!ER80</f>
        <v>307373055816183.06</v>
      </c>
      <c r="J80">
        <f>'Emission events'!FY80+'Emission events'!FZ80</f>
        <v>78662720233407.734</v>
      </c>
      <c r="K80">
        <f t="shared" si="8"/>
        <v>2.8670861869602552E+16</v>
      </c>
      <c r="L80" s="7">
        <f t="shared" si="9"/>
        <v>1.9405074020303827E+19</v>
      </c>
      <c r="M80" s="7"/>
      <c r="N80">
        <v>3.2000000000000001E-2</v>
      </c>
      <c r="O80" s="7">
        <f t="shared" si="10"/>
        <v>7.665136E+17</v>
      </c>
      <c r="P80" s="7">
        <f t="shared" si="11"/>
        <v>6.200449010698953E+17</v>
      </c>
      <c r="Q80" s="7">
        <f t="shared" si="12"/>
        <v>6.209623686497225E+17</v>
      </c>
      <c r="R80" s="7"/>
      <c r="W80" s="67"/>
      <c r="X80" s="7"/>
      <c r="Y80" s="7"/>
      <c r="Z80" s="55"/>
    </row>
    <row r="81" spans="1:26" x14ac:dyDescent="0.25">
      <c r="A81">
        <f>'Initial absorption'!A81</f>
        <v>675</v>
      </c>
      <c r="B81" s="7">
        <f>'Initial absorption'!D81</f>
        <v>2.36654E+19</v>
      </c>
      <c r="C81" s="7">
        <f>'Initial absorption'!Q81</f>
        <v>1.9152368817354568E+19</v>
      </c>
      <c r="F81">
        <f>'Emission events'!AS81+'Emission events'!AT81</f>
        <v>1.5294601858857804E+16</v>
      </c>
      <c r="G81">
        <f>'Emission events'!CA81+'Emission events'!CB81</f>
        <v>3613500417551234</v>
      </c>
      <c r="H81">
        <f>'Emission events'!DI81+'Emission events'!DJ81</f>
        <v>869783494902565.25</v>
      </c>
      <c r="I81">
        <f>'Emission events'!EQ81+'Emission events'!ER81</f>
        <v>214927578730883.63</v>
      </c>
      <c r="J81">
        <f>'Emission events'!FY81+'Emission events'!FZ81</f>
        <v>55004131547112.25</v>
      </c>
      <c r="K81">
        <f t="shared" si="8"/>
        <v>2.00478174815896E+16</v>
      </c>
      <c r="L81" s="7">
        <f t="shared" si="9"/>
        <v>1.9172416634836156E+19</v>
      </c>
      <c r="M81" s="7"/>
      <c r="N81">
        <v>2.3453999999999999E-2</v>
      </c>
      <c r="O81" s="7">
        <f t="shared" si="10"/>
        <v>5.550482916E+17</v>
      </c>
      <c r="P81" s="7">
        <f t="shared" si="11"/>
        <v>4.4919965824223398E+17</v>
      </c>
      <c r="Q81" s="7">
        <f t="shared" si="12"/>
        <v>4.4966985975344717E+17</v>
      </c>
      <c r="R81" s="7"/>
      <c r="W81" s="67"/>
      <c r="X81" s="7"/>
      <c r="Y81" s="7"/>
      <c r="Z81" s="55"/>
    </row>
    <row r="82" spans="1:26" x14ac:dyDescent="0.25">
      <c r="A82">
        <f>'Initial absorption'!A82</f>
        <v>680</v>
      </c>
      <c r="B82" s="7">
        <f>'Initial absorption'!D82</f>
        <v>2.377655E+19</v>
      </c>
      <c r="C82" s="7">
        <f>'Initial absorption'!Q82</f>
        <v>1.925142388165802E+19</v>
      </c>
      <c r="F82">
        <f>'Emission events'!AS82+'Emission events'!AT82</f>
        <v>1.0955098454727258E+16</v>
      </c>
      <c r="G82">
        <f>'Emission events'!CA82+'Emission events'!CB82</f>
        <v>2588249972492460</v>
      </c>
      <c r="H82">
        <f>'Emission events'!DI82+'Emission events'!DJ82</f>
        <v>623001756363859.88</v>
      </c>
      <c r="I82">
        <f>'Emission events'!EQ82+'Emission events'!ER82</f>
        <v>153946654339965.47</v>
      </c>
      <c r="J82">
        <f>'Emission events'!FY82+'Emission events'!FZ82</f>
        <v>39397931510482.914</v>
      </c>
      <c r="K82">
        <f t="shared" si="8"/>
        <v>1.4359694769434026E+16</v>
      </c>
      <c r="L82" s="7">
        <f t="shared" si="9"/>
        <v>1.9265783576427454E+19</v>
      </c>
      <c r="M82" s="7"/>
      <c r="N82">
        <v>1.7000000000000001E-2</v>
      </c>
      <c r="O82" s="7">
        <f t="shared" si="10"/>
        <v>4.0420135E+17</v>
      </c>
      <c r="P82" s="7">
        <f t="shared" si="11"/>
        <v>3.2727420598818637E+17</v>
      </c>
      <c r="Q82" s="7">
        <f t="shared" si="12"/>
        <v>3.2751832079926675E+17</v>
      </c>
      <c r="R82" s="7"/>
      <c r="W82" s="67"/>
      <c r="X82" s="7"/>
      <c r="Y82" s="7"/>
      <c r="Z82" s="55"/>
    </row>
    <row r="83" spans="1:26" x14ac:dyDescent="0.25">
      <c r="A83">
        <f>'Initial absorption'!A83</f>
        <v>685</v>
      </c>
      <c r="B83" s="7">
        <f>'Initial absorption'!D83</f>
        <v>2.35421E+19</v>
      </c>
      <c r="C83" s="7">
        <f>'Initial absorption'!Q83</f>
        <v>1.9070610211166114E+19</v>
      </c>
      <c r="F83">
        <f>'Emission events'!AS83+'Emission events'!AT83</f>
        <v>7109531606119812</v>
      </c>
      <c r="G83">
        <f>'Emission events'!CA83+'Emission events'!CB83</f>
        <v>1679696906423831.8</v>
      </c>
      <c r="H83">
        <f>'Emission events'!DI83+'Emission events'!DJ83</f>
        <v>404309527280034.56</v>
      </c>
      <c r="I83">
        <f>'Emission events'!EQ83+'Emission events'!ER83</f>
        <v>99906779405903.047</v>
      </c>
      <c r="J83">
        <f>'Emission events'!FY83+'Emission events'!FZ83</f>
        <v>25568080510372.313</v>
      </c>
      <c r="K83">
        <f t="shared" si="8"/>
        <v>9319012899739954</v>
      </c>
      <c r="L83" s="7">
        <f t="shared" si="9"/>
        <v>1.9079929224065855E+19</v>
      </c>
      <c r="M83" s="7"/>
      <c r="N83">
        <v>1.1872000000000001E-2</v>
      </c>
      <c r="O83" s="7">
        <f t="shared" si="10"/>
        <v>2.794918112E+17</v>
      </c>
      <c r="P83" s="7">
        <f t="shared" si="11"/>
        <v>2.2640628442696413E+17</v>
      </c>
      <c r="Q83" s="7">
        <f t="shared" si="12"/>
        <v>2.2651691974810986E+17</v>
      </c>
      <c r="R83" s="7"/>
      <c r="W83" s="67"/>
      <c r="X83" s="7"/>
      <c r="Y83" s="7"/>
      <c r="Z83" s="55"/>
    </row>
    <row r="84" spans="1:26" x14ac:dyDescent="0.25">
      <c r="A84">
        <f>'Initial absorption'!A84</f>
        <v>690</v>
      </c>
      <c r="B84" s="7">
        <f>'Initial absorption'!D84</f>
        <v>2.045955E+19</v>
      </c>
      <c r="C84" s="7">
        <f>'Initial absorption'!Q84</f>
        <v>1.6581386330999538E+19</v>
      </c>
      <c r="F84">
        <f>'Emission events'!AS84+'Emission events'!AT84</f>
        <v>3287418611165248.5</v>
      </c>
      <c r="G84">
        <f>'Emission events'!CA84+'Emission events'!CB84</f>
        <v>776685044418570.63</v>
      </c>
      <c r="H84">
        <f>'Emission events'!DI84+'Emission events'!DJ84</f>
        <v>186951087397614.78</v>
      </c>
      <c r="I84">
        <f>'Emission events'!EQ84+'Emission events'!ER84</f>
        <v>46196490035691.367</v>
      </c>
      <c r="J84">
        <f>'Emission events'!FY84+'Emission events'!FZ84</f>
        <v>11822576841661.055</v>
      </c>
      <c r="K84">
        <f t="shared" si="8"/>
        <v>4309073809858786.5</v>
      </c>
      <c r="L84" s="7">
        <f t="shared" si="9"/>
        <v>1.6585695404809396E+19</v>
      </c>
      <c r="M84" s="7"/>
      <c r="N84">
        <v>8.2100000000000003E-3</v>
      </c>
      <c r="O84" s="7">
        <f t="shared" si="10"/>
        <v>1.679729055E+17</v>
      </c>
      <c r="P84" s="7">
        <f t="shared" si="11"/>
        <v>1.3613318177750621E+17</v>
      </c>
      <c r="Q84" s="7">
        <f t="shared" si="12"/>
        <v>1.3616855927348515E+17</v>
      </c>
      <c r="R84" s="7"/>
      <c r="W84" s="67"/>
      <c r="X84" s="7"/>
      <c r="Y84" s="7"/>
      <c r="Z84" s="55"/>
    </row>
    <row r="85" spans="1:26" x14ac:dyDescent="0.25">
      <c r="A85">
        <f>'Initial absorption'!A85</f>
        <v>695</v>
      </c>
      <c r="B85" s="7">
        <f>'Initial absorption'!D85</f>
        <v>2.211565E+19</v>
      </c>
      <c r="C85" s="7">
        <f>'Initial absorption'!Q85</f>
        <v>1.7932045833770945E+19</v>
      </c>
      <c r="F85">
        <f>'Emission events'!AS85+'Emission events'!AT85</f>
        <v>811287073312059.88</v>
      </c>
      <c r="G85">
        <f>'Emission events'!CA85+'Emission events'!CB85</f>
        <v>191674566309108</v>
      </c>
      <c r="H85">
        <f>'Emission events'!DI85+'Emission events'!DJ85</f>
        <v>46136807777442.492</v>
      </c>
      <c r="I85">
        <f>'Emission events'!EQ85+'Emission events'!ER85</f>
        <v>11400621469701.186</v>
      </c>
      <c r="J85">
        <f>'Emission events'!FY85+'Emission events'!FZ85</f>
        <v>2917639917320.5254</v>
      </c>
      <c r="K85">
        <f t="shared" si="8"/>
        <v>1063416708785632</v>
      </c>
      <c r="L85" s="7">
        <f t="shared" si="9"/>
        <v>1.7933109250479731E+19</v>
      </c>
      <c r="M85" s="7"/>
      <c r="N85">
        <v>5.7723000000000002E-3</v>
      </c>
      <c r="O85" s="7">
        <f t="shared" si="10"/>
        <v>1.27658166495E+17</v>
      </c>
      <c r="P85" s="7">
        <f t="shared" si="11"/>
        <v>1.0350914816627603E+17</v>
      </c>
      <c r="Q85" s="7">
        <f t="shared" si="12"/>
        <v>1.0351528652654416E+17</v>
      </c>
      <c r="R85" s="7"/>
      <c r="W85" s="67"/>
      <c r="X85" s="7"/>
      <c r="Y85" s="7"/>
      <c r="Z85" s="55"/>
    </row>
    <row r="86" spans="1:26" x14ac:dyDescent="0.25">
      <c r="A86">
        <f>'Initial absorption'!A86</f>
        <v>700</v>
      </c>
      <c r="B86" s="7">
        <f>'Initial absorption'!D86</f>
        <v>2.25169E+19</v>
      </c>
      <c r="C86" s="7">
        <f>'Initial absorption'!Q86</f>
        <v>1.8260477505798427E+19</v>
      </c>
      <c r="F86">
        <f>'Emission events'!AS86+'Emission events'!AT86</f>
        <v>0</v>
      </c>
      <c r="G86">
        <f>'Emission events'!CA86+'Emission events'!CB86</f>
        <v>0</v>
      </c>
      <c r="H86">
        <f>'Emission events'!DI86+'Emission events'!DJ86</f>
        <v>0</v>
      </c>
      <c r="I86">
        <f>'Emission events'!EQ86+'Emission events'!ER86</f>
        <v>0</v>
      </c>
      <c r="J86">
        <f>'Emission events'!FY86+'Emission events'!FZ86</f>
        <v>0</v>
      </c>
      <c r="K86">
        <f t="shared" si="8"/>
        <v>0</v>
      </c>
      <c r="L86" s="7">
        <f t="shared" si="9"/>
        <v>1.8260477505798427E+19</v>
      </c>
      <c r="M86" s="7"/>
      <c r="N86">
        <v>4.1019999999999997E-3</v>
      </c>
      <c r="O86" s="7">
        <f t="shared" si="10"/>
        <v>9.23643238E+16</v>
      </c>
      <c r="P86" s="7">
        <f t="shared" si="11"/>
        <v>7.4904478728785136E+16</v>
      </c>
      <c r="Q86" s="7">
        <f t="shared" si="12"/>
        <v>7.4904478728785136E+16</v>
      </c>
      <c r="R86" s="7"/>
      <c r="W86" s="67"/>
      <c r="X86" s="7"/>
      <c r="Y86" s="7"/>
      <c r="Z86" s="55"/>
    </row>
    <row r="87" spans="1:26" x14ac:dyDescent="0.25">
      <c r="A87">
        <f>'Initial absorption'!A87</f>
        <v>705</v>
      </c>
      <c r="B87" s="7">
        <f>'Initial absorption'!D87</f>
        <v>2.334275E+19</v>
      </c>
      <c r="C87" s="7">
        <f>'Initial absorption'!Q87</f>
        <v>1.8933149568961642E+19</v>
      </c>
      <c r="F87">
        <f>'Emission events'!AS87+'Emission events'!AT87</f>
        <v>0</v>
      </c>
      <c r="G87">
        <f>'Emission events'!CA87+'Emission events'!CB87</f>
        <v>0</v>
      </c>
      <c r="H87">
        <f>'Emission events'!DI87+'Emission events'!DJ87</f>
        <v>0</v>
      </c>
      <c r="I87">
        <f>'Emission events'!EQ87+'Emission events'!ER87</f>
        <v>0</v>
      </c>
      <c r="J87">
        <f>'Emission events'!FY87+'Emission events'!FZ87</f>
        <v>0</v>
      </c>
      <c r="K87">
        <f t="shared" si="8"/>
        <v>0</v>
      </c>
      <c r="L87" s="7">
        <f t="shared" si="9"/>
        <v>1.8933149568961642E+19</v>
      </c>
      <c r="M87" s="7"/>
      <c r="N87">
        <v>2.9291E-3</v>
      </c>
      <c r="O87" s="7">
        <f t="shared" si="10"/>
        <v>6.8373249025E+16</v>
      </c>
      <c r="P87" s="7">
        <f t="shared" si="11"/>
        <v>5.5457088402445544E+16</v>
      </c>
      <c r="Q87" s="7">
        <f t="shared" si="12"/>
        <v>5.5457088402445544E+16</v>
      </c>
      <c r="R87" s="7"/>
      <c r="W87" s="67"/>
      <c r="X87" s="7"/>
      <c r="Y87" s="7"/>
      <c r="Z87" s="55"/>
    </row>
    <row r="88" spans="1:26" x14ac:dyDescent="0.25">
      <c r="A88">
        <f>'Initial absorption'!A88</f>
        <v>710</v>
      </c>
      <c r="B88" s="7">
        <f>'Initial absorption'!D88</f>
        <v>2.33967E+19</v>
      </c>
      <c r="C88" s="7">
        <f>'Initial absorption'!Q88</f>
        <v>1.8979849722233602E+19</v>
      </c>
      <c r="F88">
        <f>'Emission events'!AS88+'Emission events'!AT88</f>
        <v>0</v>
      </c>
      <c r="G88">
        <f>'Emission events'!CA88+'Emission events'!CB88</f>
        <v>0</v>
      </c>
      <c r="H88">
        <f>'Emission events'!DI88+'Emission events'!DJ88</f>
        <v>0</v>
      </c>
      <c r="I88">
        <f>'Emission events'!EQ88+'Emission events'!ER88</f>
        <v>0</v>
      </c>
      <c r="J88">
        <f>'Emission events'!FY88+'Emission events'!FZ88</f>
        <v>0</v>
      </c>
      <c r="K88">
        <f t="shared" si="8"/>
        <v>0</v>
      </c>
      <c r="L88" s="7">
        <f t="shared" si="9"/>
        <v>1.8979849722233602E+19</v>
      </c>
      <c r="M88" s="7"/>
      <c r="N88">
        <v>2.091E-3</v>
      </c>
      <c r="O88" s="7">
        <f t="shared" si="10"/>
        <v>4.89224997E+16</v>
      </c>
      <c r="P88" s="7">
        <f t="shared" si="11"/>
        <v>3.9686865769190464E+16</v>
      </c>
      <c r="Q88" s="7">
        <f t="shared" si="12"/>
        <v>3.9686865769190464E+16</v>
      </c>
      <c r="R88" s="7"/>
      <c r="W88" s="67"/>
      <c r="X88" s="7"/>
      <c r="Y88" s="7"/>
      <c r="Z88" s="55"/>
    </row>
    <row r="89" spans="1:26" x14ac:dyDescent="0.25">
      <c r="A89">
        <f>'Initial absorption'!A89</f>
        <v>715</v>
      </c>
      <c r="B89" s="7">
        <f>'Initial absorption'!D89</f>
        <v>2.27746E+19</v>
      </c>
      <c r="C89" s="7">
        <f>'Initial absorption'!Q89</f>
        <v>1.8478054218966368E+19</v>
      </c>
      <c r="F89">
        <f>'Emission events'!AS89+'Emission events'!AT89</f>
        <v>0</v>
      </c>
      <c r="G89">
        <f>'Emission events'!CA89+'Emission events'!CB89</f>
        <v>0</v>
      </c>
      <c r="H89">
        <f>'Emission events'!DI89+'Emission events'!DJ89</f>
        <v>0</v>
      </c>
      <c r="I89">
        <f>'Emission events'!EQ89+'Emission events'!ER89</f>
        <v>0</v>
      </c>
      <c r="J89">
        <f>'Emission events'!FY89+'Emission events'!FZ89</f>
        <v>0</v>
      </c>
      <c r="K89">
        <f t="shared" si="8"/>
        <v>0</v>
      </c>
      <c r="L89" s="7">
        <f t="shared" si="9"/>
        <v>1.8478054218966368E+19</v>
      </c>
      <c r="M89" s="7"/>
      <c r="N89">
        <v>1.4821999999999999E-3</v>
      </c>
      <c r="O89" s="7">
        <f t="shared" si="10"/>
        <v>3.375651212E+16</v>
      </c>
      <c r="P89" s="7">
        <f t="shared" si="11"/>
        <v>2.7388171963351948E+16</v>
      </c>
      <c r="Q89" s="7">
        <f t="shared" si="12"/>
        <v>2.7388171963351948E+16</v>
      </c>
      <c r="R89" s="7"/>
      <c r="W89" s="67"/>
      <c r="X89" s="7"/>
      <c r="Y89" s="7"/>
      <c r="Z89" s="55"/>
    </row>
    <row r="90" spans="1:26" x14ac:dyDescent="0.25">
      <c r="A90">
        <f>'Initial absorption'!A90</f>
        <v>720</v>
      </c>
      <c r="B90" s="7">
        <f>'Initial absorption'!D90</f>
        <v>1.788295E+19</v>
      </c>
      <c r="C90" s="7">
        <f>'Initial absorption'!Q90</f>
        <v>1.451148834672162E+19</v>
      </c>
      <c r="F90">
        <f>'Emission events'!AS90+'Emission events'!AT90</f>
        <v>0</v>
      </c>
      <c r="G90">
        <f>'Emission events'!CA90+'Emission events'!CB90</f>
        <v>0</v>
      </c>
      <c r="H90">
        <f>'Emission events'!DI90+'Emission events'!DJ90</f>
        <v>0</v>
      </c>
      <c r="I90">
        <f>'Emission events'!EQ90+'Emission events'!ER90</f>
        <v>0</v>
      </c>
      <c r="J90">
        <f>'Emission events'!FY90+'Emission events'!FZ90</f>
        <v>0</v>
      </c>
      <c r="K90">
        <f t="shared" si="8"/>
        <v>0</v>
      </c>
      <c r="L90" s="7">
        <f t="shared" si="9"/>
        <v>1.451148834672162E+19</v>
      </c>
      <c r="M90" s="7"/>
      <c r="N90">
        <v>1.047E-3</v>
      </c>
      <c r="O90" s="7">
        <f t="shared" si="10"/>
        <v>1.872344865E+16</v>
      </c>
      <c r="P90" s="7">
        <f t="shared" si="11"/>
        <v>1.5193528299017536E+16</v>
      </c>
      <c r="Q90" s="7">
        <f t="shared" si="12"/>
        <v>1.5193528299017536E+16</v>
      </c>
      <c r="R90" s="7"/>
      <c r="W90" s="67"/>
      <c r="X90" s="7"/>
      <c r="Y90" s="7"/>
      <c r="Z90" s="55"/>
    </row>
    <row r="91" spans="1:26" x14ac:dyDescent="0.25">
      <c r="A91">
        <f>'Initial absorption'!A91</f>
        <v>725</v>
      </c>
      <c r="B91" s="7">
        <f>'Initial absorption'!D91</f>
        <v>1.90809E+19</v>
      </c>
      <c r="C91" s="7">
        <f>'Initial absorption'!Q91</f>
        <v>1.5485989720899891E+19</v>
      </c>
      <c r="F91">
        <f>'Emission events'!AS91+'Emission events'!AT91</f>
        <v>0</v>
      </c>
      <c r="G91">
        <f>'Emission events'!CA91+'Emission events'!CB91</f>
        <v>0</v>
      </c>
      <c r="H91">
        <f>'Emission events'!DI91+'Emission events'!DJ91</f>
        <v>0</v>
      </c>
      <c r="I91">
        <f>'Emission events'!EQ91+'Emission events'!ER91</f>
        <v>0</v>
      </c>
      <c r="J91">
        <f>'Emission events'!FY91+'Emission events'!FZ91</f>
        <v>0</v>
      </c>
      <c r="K91">
        <f t="shared" si="8"/>
        <v>0</v>
      </c>
      <c r="L91" s="7">
        <f t="shared" si="9"/>
        <v>1.5485989720899891E+19</v>
      </c>
      <c r="M91" s="7"/>
      <c r="N91">
        <v>7.4014999999999997E-4</v>
      </c>
      <c r="O91" s="7">
        <f t="shared" si="10"/>
        <v>1.4122728135E+16</v>
      </c>
      <c r="P91" s="7">
        <f t="shared" si="11"/>
        <v>1.1461955291924054E+16</v>
      </c>
      <c r="Q91" s="7">
        <f t="shared" si="12"/>
        <v>1.1461955291924054E+16</v>
      </c>
      <c r="R91" s="7"/>
      <c r="W91" s="67"/>
      <c r="X91" s="7"/>
      <c r="Y91" s="7"/>
      <c r="Z91" s="55"/>
    </row>
    <row r="92" spans="1:26" x14ac:dyDescent="0.25">
      <c r="A92">
        <f>'Initial absorption'!A92</f>
        <v>730</v>
      </c>
      <c r="B92" s="7">
        <f>'Initial absorption'!D92</f>
        <v>2.04061E+19</v>
      </c>
      <c r="C92" s="7">
        <f>'Initial absorption'!Q92</f>
        <v>1.656052938316085E+19</v>
      </c>
      <c r="F92">
        <f>'Emission events'!AS92+'Emission events'!AT92</f>
        <v>0</v>
      </c>
      <c r="G92">
        <f>'Emission events'!CA92+'Emission events'!CB92</f>
        <v>0</v>
      </c>
      <c r="H92">
        <f>'Emission events'!DI92+'Emission events'!DJ92</f>
        <v>0</v>
      </c>
      <c r="I92">
        <f>'Emission events'!EQ92+'Emission events'!ER92</f>
        <v>0</v>
      </c>
      <c r="J92">
        <f>'Emission events'!FY92+'Emission events'!FZ92</f>
        <v>0</v>
      </c>
      <c r="K92">
        <f t="shared" si="8"/>
        <v>0</v>
      </c>
      <c r="L92" s="7">
        <f t="shared" si="9"/>
        <v>1.656052938316085E+19</v>
      </c>
      <c r="M92" s="7"/>
      <c r="N92">
        <v>5.1999999999999995E-4</v>
      </c>
      <c r="O92" s="7">
        <f t="shared" si="10"/>
        <v>1.0611172E+16</v>
      </c>
      <c r="P92" s="7">
        <f t="shared" si="11"/>
        <v>8611475279243641</v>
      </c>
      <c r="Q92" s="7">
        <f t="shared" si="12"/>
        <v>8611475279243641</v>
      </c>
      <c r="R92" s="7"/>
      <c r="W92" s="67"/>
      <c r="X92" s="7"/>
      <c r="Y92" s="7"/>
      <c r="Z92" s="55"/>
    </row>
    <row r="93" spans="1:26" x14ac:dyDescent="0.25">
      <c r="A93">
        <f>'Initial absorption'!A93</f>
        <v>735</v>
      </c>
      <c r="B93" s="7">
        <f>'Initial absorption'!D93</f>
        <v>2.239475E+19</v>
      </c>
      <c r="C93" s="7">
        <f>'Initial absorption'!Q93</f>
        <v>1.8172988288928979E+19</v>
      </c>
      <c r="F93">
        <f>'Emission events'!AS93+'Emission events'!AT93</f>
        <v>0</v>
      </c>
      <c r="G93">
        <f>'Emission events'!CA93+'Emission events'!CB93</f>
        <v>0</v>
      </c>
      <c r="H93">
        <f>'Emission events'!DI93+'Emission events'!DJ93</f>
        <v>0</v>
      </c>
      <c r="I93">
        <f>'Emission events'!EQ93+'Emission events'!ER93</f>
        <v>0</v>
      </c>
      <c r="J93">
        <f>'Emission events'!FY93+'Emission events'!FZ93</f>
        <v>0</v>
      </c>
      <c r="K93">
        <f t="shared" si="8"/>
        <v>0</v>
      </c>
      <c r="L93" s="7">
        <f t="shared" si="9"/>
        <v>1.8172988288928979E+19</v>
      </c>
      <c r="M93" s="7"/>
      <c r="N93">
        <v>3.6092999999999997E-4</v>
      </c>
      <c r="O93" s="7">
        <f t="shared" si="10"/>
        <v>8082937117499999</v>
      </c>
      <c r="P93" s="7">
        <f t="shared" si="11"/>
        <v>6559176663123136</v>
      </c>
      <c r="Q93" s="7">
        <f t="shared" si="12"/>
        <v>6559176663123136</v>
      </c>
      <c r="R93" s="7"/>
      <c r="W93" s="67"/>
      <c r="X93" s="7"/>
      <c r="Y93" s="7"/>
      <c r="Z93" s="55"/>
    </row>
    <row r="94" spans="1:26" x14ac:dyDescent="0.25">
      <c r="A94">
        <f>'Initial absorption'!A94</f>
        <v>740</v>
      </c>
      <c r="B94" s="7">
        <f>'Initial absorption'!D94</f>
        <v>2.26169E+19</v>
      </c>
      <c r="C94" s="7">
        <f>'Initial absorption'!Q94</f>
        <v>1.8351819497101036E+19</v>
      </c>
      <c r="F94">
        <f>'Emission events'!AS94+'Emission events'!AT94</f>
        <v>0</v>
      </c>
      <c r="G94">
        <f>'Emission events'!CA94+'Emission events'!CB94</f>
        <v>0</v>
      </c>
      <c r="H94">
        <f>'Emission events'!DI94+'Emission events'!DJ94</f>
        <v>0</v>
      </c>
      <c r="I94">
        <f>'Emission events'!EQ94+'Emission events'!ER94</f>
        <v>0</v>
      </c>
      <c r="J94">
        <f>'Emission events'!FY94+'Emission events'!FZ94</f>
        <v>0</v>
      </c>
      <c r="K94">
        <f t="shared" si="8"/>
        <v>0</v>
      </c>
      <c r="L94" s="7">
        <f t="shared" si="9"/>
        <v>1.8351819497101036E+19</v>
      </c>
      <c r="M94" s="7"/>
      <c r="N94">
        <v>2.4919999999999999E-4</v>
      </c>
      <c r="O94" s="7">
        <f t="shared" si="10"/>
        <v>5636131480000000</v>
      </c>
      <c r="P94" s="7">
        <f t="shared" si="11"/>
        <v>4573273418677578</v>
      </c>
      <c r="Q94" s="7">
        <f t="shared" si="12"/>
        <v>4573273418677578</v>
      </c>
      <c r="R94" s="7"/>
      <c r="W94" s="67"/>
      <c r="X94" s="7"/>
      <c r="Y94" s="7"/>
      <c r="Z94" s="55"/>
    </row>
    <row r="95" spans="1:26" x14ac:dyDescent="0.25">
      <c r="A95">
        <f>'Initial absorption'!A95</f>
        <v>745</v>
      </c>
      <c r="B95" s="7">
        <f>'Initial absorption'!D95</f>
        <v>2.34022E+19</v>
      </c>
      <c r="C95" s="7">
        <f>'Initial absorption'!Q95</f>
        <v>1.8987538211255288E+19</v>
      </c>
      <c r="F95">
        <f>'Emission events'!AS95+'Emission events'!AT95</f>
        <v>0</v>
      </c>
      <c r="G95">
        <f>'Emission events'!CA95+'Emission events'!CB95</f>
        <v>0</v>
      </c>
      <c r="H95">
        <f>'Emission events'!DI95+'Emission events'!DJ95</f>
        <v>0</v>
      </c>
      <c r="I95">
        <f>'Emission events'!EQ95+'Emission events'!ER95</f>
        <v>0</v>
      </c>
      <c r="J95">
        <f>'Emission events'!FY95+'Emission events'!FZ95</f>
        <v>0</v>
      </c>
      <c r="K95">
        <f t="shared" si="8"/>
        <v>0</v>
      </c>
      <c r="L95" s="7">
        <f t="shared" si="9"/>
        <v>1.8987538211255288E+19</v>
      </c>
      <c r="M95" s="7"/>
      <c r="N95">
        <v>1.7231000000000001E-4</v>
      </c>
      <c r="O95" s="7">
        <f t="shared" si="10"/>
        <v>4032433082000000</v>
      </c>
      <c r="P95" s="7">
        <f t="shared" si="11"/>
        <v>3271742709181399</v>
      </c>
      <c r="Q95" s="7">
        <f t="shared" si="12"/>
        <v>3271742709181399</v>
      </c>
      <c r="R95" s="7"/>
      <c r="W95" s="67"/>
      <c r="X95" s="7"/>
      <c r="Y95" s="7"/>
      <c r="Z95" s="55"/>
    </row>
    <row r="96" spans="1:26" x14ac:dyDescent="0.25">
      <c r="A96">
        <f>'Initial absorption'!A96</f>
        <v>750</v>
      </c>
      <c r="B96" s="7">
        <f>'Initial absorption'!D96</f>
        <v>2.32055E+19</v>
      </c>
      <c r="C96" s="7">
        <f>'Initial absorption'!Q96</f>
        <v>1.8826467017844122E+19</v>
      </c>
      <c r="F96">
        <f>'Emission events'!AS96+'Emission events'!AT96</f>
        <v>0</v>
      </c>
      <c r="G96">
        <f>'Emission events'!CA96+'Emission events'!CB96</f>
        <v>0</v>
      </c>
      <c r="H96">
        <f>'Emission events'!DI96+'Emission events'!DJ96</f>
        <v>0</v>
      </c>
      <c r="I96">
        <f>'Emission events'!EQ96+'Emission events'!ER96</f>
        <v>0</v>
      </c>
      <c r="J96">
        <f>'Emission events'!FY96+'Emission events'!FZ96</f>
        <v>0</v>
      </c>
      <c r="K96">
        <f t="shared" si="8"/>
        <v>0</v>
      </c>
      <c r="L96" s="7">
        <f t="shared" si="9"/>
        <v>1.8826467017844122E+19</v>
      </c>
      <c r="M96" s="7"/>
      <c r="N96">
        <v>1.2E-4</v>
      </c>
      <c r="O96" s="7">
        <f t="shared" si="10"/>
        <v>2784660000000000</v>
      </c>
      <c r="P96" s="7">
        <f t="shared" si="11"/>
        <v>2259176042141294.5</v>
      </c>
      <c r="Q96" s="7">
        <f t="shared" si="12"/>
        <v>2259176042141294.5</v>
      </c>
      <c r="R96" s="7"/>
      <c r="W96" s="67"/>
      <c r="X96" s="7"/>
      <c r="Y96" s="7"/>
      <c r="Z96" s="55"/>
    </row>
    <row r="97" spans="1:26" x14ac:dyDescent="0.25">
      <c r="A97">
        <f>'Initial absorption'!A97</f>
        <v>755</v>
      </c>
      <c r="B97" s="7">
        <f>'Initial absorption'!D97</f>
        <v>2.33602E+19</v>
      </c>
      <c r="C97" s="7">
        <f>'Initial absorption'!Q97</f>
        <v>1.8950487085700993E+19</v>
      </c>
      <c r="F97">
        <f>'Emission events'!AS97+'Emission events'!AT97</f>
        <v>0</v>
      </c>
      <c r="G97">
        <f>'Emission events'!CA97+'Emission events'!CB97</f>
        <v>0</v>
      </c>
      <c r="H97">
        <f>'Emission events'!DI97+'Emission events'!DJ97</f>
        <v>0</v>
      </c>
      <c r="I97">
        <f>'Emission events'!EQ97+'Emission events'!ER97</f>
        <v>0</v>
      </c>
      <c r="J97">
        <f>'Emission events'!FY97+'Emission events'!FZ97</f>
        <v>0</v>
      </c>
      <c r="K97">
        <f t="shared" si="8"/>
        <v>0</v>
      </c>
      <c r="L97" s="7">
        <f t="shared" si="9"/>
        <v>1.8950487085700993E+19</v>
      </c>
      <c r="M97" s="7"/>
      <c r="N97" s="7">
        <v>8.462E-5</v>
      </c>
      <c r="O97" s="7">
        <f t="shared" si="10"/>
        <v>1976740124000000</v>
      </c>
      <c r="P97" s="7">
        <f t="shared" si="11"/>
        <v>1603590217192018</v>
      </c>
      <c r="Q97" s="7">
        <f t="shared" si="12"/>
        <v>1603590217192018</v>
      </c>
      <c r="R97" s="7"/>
      <c r="W97" s="67"/>
      <c r="X97" s="7"/>
      <c r="Y97" s="7"/>
      <c r="Z97" s="55"/>
    </row>
    <row r="98" spans="1:26" x14ac:dyDescent="0.25">
      <c r="A98">
        <f>'Initial absorption'!A98</f>
        <v>760</v>
      </c>
      <c r="B98" s="7">
        <f>'Initial absorption'!D98</f>
        <v>7.01145E+18</v>
      </c>
      <c r="C98" s="7">
        <f>'Initial absorption'!Q98</f>
        <v>5.6880129148093798E+18</v>
      </c>
      <c r="F98">
        <f>'Emission events'!AS98+'Emission events'!AT98</f>
        <v>0</v>
      </c>
      <c r="G98">
        <f>'Emission events'!CA98+'Emission events'!CB98</f>
        <v>0</v>
      </c>
      <c r="H98">
        <f>'Emission events'!DI98+'Emission events'!DJ98</f>
        <v>0</v>
      </c>
      <c r="I98">
        <f>'Emission events'!EQ98+'Emission events'!ER98</f>
        <v>0</v>
      </c>
      <c r="J98">
        <f>'Emission events'!FY98+'Emission events'!FZ98</f>
        <v>0</v>
      </c>
      <c r="K98">
        <f t="shared" si="8"/>
        <v>0</v>
      </c>
      <c r="L98" s="7">
        <f t="shared" si="9"/>
        <v>5.6880129148093798E+18</v>
      </c>
      <c r="M98" s="7"/>
      <c r="N98" s="7">
        <v>6.0000000000000002E-5</v>
      </c>
      <c r="O98" s="7">
        <f t="shared" si="10"/>
        <v>420687000000000</v>
      </c>
      <c r="P98" s="7">
        <f t="shared" si="11"/>
        <v>341280774888562.81</v>
      </c>
      <c r="Q98" s="7">
        <f t="shared" si="12"/>
        <v>341280774888562.81</v>
      </c>
      <c r="R98" s="7"/>
      <c r="W98" s="67"/>
      <c r="X98" s="7"/>
      <c r="Y98" s="7"/>
      <c r="Z98" s="55"/>
    </row>
    <row r="99" spans="1:26" x14ac:dyDescent="0.25">
      <c r="A99">
        <f>'Initial absorption'!A99</f>
        <v>765</v>
      </c>
      <c r="B99" s="7">
        <f>'Initial absorption'!D99</f>
        <v>1.31169E+19</v>
      </c>
      <c r="C99" s="7">
        <f>'Initial absorption'!Q99</f>
        <v>1.0642420289808349E+19</v>
      </c>
      <c r="F99">
        <f>'Emission events'!AS99+'Emission events'!AT99</f>
        <v>0</v>
      </c>
      <c r="G99">
        <f>'Emission events'!CA99+'Emission events'!CB99</f>
        <v>0</v>
      </c>
      <c r="H99">
        <f>'Emission events'!DI99+'Emission events'!DJ99</f>
        <v>0</v>
      </c>
      <c r="I99">
        <f>'Emission events'!EQ99+'Emission events'!ER99</f>
        <v>0</v>
      </c>
      <c r="J99">
        <f>'Emission events'!FY99+'Emission events'!FZ99</f>
        <v>0</v>
      </c>
      <c r="K99">
        <f t="shared" si="8"/>
        <v>0</v>
      </c>
      <c r="L99" s="7">
        <f t="shared" si="9"/>
        <v>1.0642420289808349E+19</v>
      </c>
      <c r="M99" s="7"/>
      <c r="N99" s="7">
        <v>4.2446E-5</v>
      </c>
      <c r="O99" s="7">
        <f t="shared" si="10"/>
        <v>556759937400000</v>
      </c>
      <c r="P99" s="7">
        <f t="shared" si="11"/>
        <v>451728171621205.19</v>
      </c>
      <c r="Q99" s="7">
        <f t="shared" si="12"/>
        <v>451728171621205.19</v>
      </c>
      <c r="R99" s="7"/>
      <c r="W99" s="67"/>
      <c r="X99" s="7"/>
      <c r="Y99" s="7"/>
      <c r="Z99" s="55"/>
    </row>
    <row r="100" spans="1:26" x14ac:dyDescent="0.25">
      <c r="A100">
        <f>'Initial absorption'!A100</f>
        <v>770</v>
      </c>
      <c r="B100" s="7">
        <f>'Initial absorption'!D100</f>
        <v>2.239585E+19</v>
      </c>
      <c r="C100" s="7">
        <f>'Initial absorption'!Q100</f>
        <v>1.8173275673591458E+19</v>
      </c>
      <c r="F100">
        <f>'Emission events'!AS100+'Emission events'!AT100</f>
        <v>0</v>
      </c>
      <c r="G100">
        <f>'Emission events'!CA100+'Emission events'!CB100</f>
        <v>0</v>
      </c>
      <c r="H100">
        <f>'Emission events'!DI100+'Emission events'!DJ100</f>
        <v>0</v>
      </c>
      <c r="I100">
        <f>'Emission events'!EQ100+'Emission events'!ER100</f>
        <v>0</v>
      </c>
      <c r="J100">
        <f>'Emission events'!FY100+'Emission events'!FZ100</f>
        <v>0</v>
      </c>
      <c r="K100">
        <f t="shared" si="8"/>
        <v>0</v>
      </c>
      <c r="L100" s="7">
        <f t="shared" si="9"/>
        <v>1.8173275673591458E+19</v>
      </c>
      <c r="M100" s="7"/>
      <c r="N100" s="7">
        <v>3.0000000000000001E-5</v>
      </c>
      <c r="O100" s="7">
        <f t="shared" si="10"/>
        <v>671875500000000</v>
      </c>
      <c r="P100" s="7">
        <f t="shared" si="11"/>
        <v>545198270207743.75</v>
      </c>
      <c r="Q100" s="7">
        <f t="shared" si="12"/>
        <v>545198270207743.75</v>
      </c>
      <c r="R100" s="7"/>
      <c r="W100" s="67"/>
      <c r="X100" s="7"/>
      <c r="Y100" s="7"/>
      <c r="Z100" s="55"/>
    </row>
    <row r="101" spans="1:26" x14ac:dyDescent="0.25">
      <c r="A101">
        <f>'Initial absorption'!A101</f>
        <v>775</v>
      </c>
      <c r="B101" s="7">
        <f>'Initial absorption'!D101</f>
        <v>2.28337E+19</v>
      </c>
      <c r="C101" s="7">
        <f>'Initial absorption'!Q101</f>
        <v>1.8530981446745989E+19</v>
      </c>
      <c r="F101">
        <f>'Emission events'!AS101+'Emission events'!AT101</f>
        <v>0</v>
      </c>
      <c r="G101">
        <f>'Emission events'!CA101+'Emission events'!CB101</f>
        <v>0</v>
      </c>
      <c r="H101">
        <f>'Emission events'!DI101+'Emission events'!DJ101</f>
        <v>0</v>
      </c>
      <c r="I101">
        <f>'Emission events'!EQ101+'Emission events'!ER101</f>
        <v>0</v>
      </c>
      <c r="J101">
        <f>'Emission events'!FY101+'Emission events'!FZ101</f>
        <v>0</v>
      </c>
      <c r="K101">
        <f t="shared" si="8"/>
        <v>0</v>
      </c>
      <c r="L101" s="7">
        <f t="shared" si="9"/>
        <v>1.8530981446745989E+19</v>
      </c>
      <c r="M101" s="7"/>
      <c r="N101" s="7">
        <v>2.1209999999999999E-5</v>
      </c>
      <c r="O101" s="7">
        <f t="shared" si="10"/>
        <v>484302776999999.94</v>
      </c>
      <c r="P101" s="7">
        <f t="shared" si="11"/>
        <v>393042116485482.38</v>
      </c>
      <c r="Q101" s="7">
        <f t="shared" si="12"/>
        <v>393042116485482.38</v>
      </c>
      <c r="R101" s="7"/>
      <c r="W101" s="67"/>
      <c r="X101" s="7"/>
      <c r="Y101" s="7"/>
      <c r="Z101" s="55"/>
    </row>
    <row r="102" spans="1:26" x14ac:dyDescent="0.25">
      <c r="A102">
        <f>'Initial absorption'!A102</f>
        <v>780</v>
      </c>
      <c r="B102" s="7">
        <f>'Initial absorption'!D102</f>
        <v>2.27848E+19</v>
      </c>
      <c r="C102" s="7">
        <f>'Initial absorption'!Q102</f>
        <v>1.8493700379255222E+19</v>
      </c>
      <c r="F102">
        <f>'Emission events'!AS102+'Emission events'!AT102</f>
        <v>0</v>
      </c>
      <c r="G102">
        <f>'Emission events'!CA102+'Emission events'!CB102</f>
        <v>0</v>
      </c>
      <c r="H102">
        <f>'Emission events'!DI102+'Emission events'!DJ102</f>
        <v>0</v>
      </c>
      <c r="I102">
        <f>'Emission events'!EQ102+'Emission events'!ER102</f>
        <v>0</v>
      </c>
      <c r="J102">
        <f>'Emission events'!FY102+'Emission events'!FZ102</f>
        <v>0</v>
      </c>
      <c r="K102">
        <f t="shared" si="8"/>
        <v>0</v>
      </c>
      <c r="L102" s="7">
        <f t="shared" si="9"/>
        <v>1.8493700379255222E+19</v>
      </c>
      <c r="M102" s="7"/>
      <c r="N102" s="7">
        <v>1.4989E-5</v>
      </c>
      <c r="O102" s="7">
        <f t="shared" si="10"/>
        <v>341521367200000</v>
      </c>
      <c r="P102" s="7">
        <f t="shared" si="11"/>
        <v>277202074984656.53</v>
      </c>
      <c r="Q102" s="7">
        <f t="shared" si="12"/>
        <v>277202074984656.53</v>
      </c>
      <c r="R102" s="7"/>
      <c r="W102" s="67"/>
      <c r="X102" s="7"/>
      <c r="Y102" s="7"/>
      <c r="Z102" s="55"/>
    </row>
    <row r="103" spans="1:26" x14ac:dyDescent="0.25">
      <c r="A103">
        <f>'Initial absorption'!A103</f>
        <v>785</v>
      </c>
      <c r="B103" s="7">
        <f>'Initial absorption'!D103</f>
        <v>2.28815E+19</v>
      </c>
      <c r="C103" s="7">
        <f>'Initial absorption'!Q103</f>
        <v>1.857460357744715E+19</v>
      </c>
      <c r="F103">
        <f>'Emission events'!AS103+'Emission events'!AT103</f>
        <v>0</v>
      </c>
      <c r="G103">
        <f>'Emission events'!CA103+'Emission events'!CB103</f>
        <v>0</v>
      </c>
      <c r="H103">
        <f>'Emission events'!DI103+'Emission events'!DJ103</f>
        <v>0</v>
      </c>
      <c r="I103">
        <f>'Emission events'!EQ103+'Emission events'!ER103</f>
        <v>0</v>
      </c>
      <c r="J103">
        <f>'Emission events'!FY103+'Emission events'!FZ103</f>
        <v>0</v>
      </c>
      <c r="K103">
        <f t="shared" si="8"/>
        <v>0</v>
      </c>
      <c r="L103" s="7">
        <f t="shared" si="9"/>
        <v>1.857460357744715E+19</v>
      </c>
      <c r="M103" s="7"/>
      <c r="N103" s="7">
        <v>1.0584000000000001E-5</v>
      </c>
      <c r="O103" s="7">
        <f t="shared" si="10"/>
        <v>242177796000000</v>
      </c>
      <c r="P103" s="7">
        <f t="shared" si="11"/>
        <v>196593604263700.66</v>
      </c>
      <c r="Q103" s="7">
        <f t="shared" si="12"/>
        <v>196593604263700.66</v>
      </c>
      <c r="R103" s="7"/>
      <c r="W103" s="67"/>
      <c r="X103" s="7"/>
      <c r="Y103" s="7"/>
      <c r="Z103" s="55"/>
    </row>
    <row r="104" spans="1:26" x14ac:dyDescent="0.25">
      <c r="A104">
        <f>'Initial absorption'!A104</f>
        <v>790</v>
      </c>
      <c r="B104" s="7">
        <f>'Initial absorption'!D104</f>
        <v>2.176035E+19</v>
      </c>
      <c r="C104" s="7">
        <f>'Initial absorption'!Q104</f>
        <v>1.7666780160286224E+19</v>
      </c>
      <c r="F104">
        <f>'Emission events'!AS104+'Emission events'!AT104</f>
        <v>0</v>
      </c>
      <c r="G104">
        <f>'Emission events'!CA104+'Emission events'!CB104</f>
        <v>0</v>
      </c>
      <c r="H104">
        <f>'Emission events'!DI104+'Emission events'!DJ104</f>
        <v>0</v>
      </c>
      <c r="I104">
        <f>'Emission events'!EQ104+'Emission events'!ER104</f>
        <v>0</v>
      </c>
      <c r="J104">
        <f>'Emission events'!FY104+'Emission events'!FZ104</f>
        <v>0</v>
      </c>
      <c r="K104">
        <f t="shared" si="8"/>
        <v>0</v>
      </c>
      <c r="L104" s="7">
        <f t="shared" si="9"/>
        <v>1.7666780160286224E+19</v>
      </c>
      <c r="M104" s="7"/>
      <c r="N104" s="7">
        <v>7.4656000000000001E-6</v>
      </c>
      <c r="O104" s="7">
        <f t="shared" si="10"/>
        <v>162454068960000</v>
      </c>
      <c r="P104" s="7">
        <f t="shared" si="11"/>
        <v>131893113964632.84</v>
      </c>
      <c r="Q104" s="7">
        <f t="shared" si="12"/>
        <v>131893113964632.84</v>
      </c>
      <c r="R104" s="7"/>
      <c r="W104" s="67"/>
      <c r="X104" s="7"/>
      <c r="Y104" s="7"/>
      <c r="Z104" s="55"/>
    </row>
    <row r="105" spans="1:26" x14ac:dyDescent="0.25">
      <c r="A105">
        <f>'Initial absorption'!A105</f>
        <v>795</v>
      </c>
      <c r="B105" s="7">
        <f>'Initial absorption'!D105</f>
        <v>2.17481E+19</v>
      </c>
      <c r="C105" s="7">
        <f>'Initial absorption'!Q105</f>
        <v>1.7656769336691831E+19</v>
      </c>
      <c r="F105">
        <f>'Emission events'!AS105+'Emission events'!AT105</f>
        <v>0</v>
      </c>
      <c r="G105">
        <f>'Emission events'!CA105+'Emission events'!CB105</f>
        <v>0</v>
      </c>
      <c r="H105">
        <f>'Emission events'!DI105+'Emission events'!DJ105</f>
        <v>0</v>
      </c>
      <c r="I105">
        <f>'Emission events'!EQ105+'Emission events'!ER105</f>
        <v>0</v>
      </c>
      <c r="J105">
        <f>'Emission events'!FY105+'Emission events'!FZ105</f>
        <v>0</v>
      </c>
      <c r="K105">
        <f t="shared" si="8"/>
        <v>0</v>
      </c>
      <c r="L105" s="7">
        <f t="shared" si="9"/>
        <v>1.7656769336691831E+19</v>
      </c>
      <c r="M105" s="7"/>
      <c r="N105" s="7">
        <v>5.2592000000000004E-6</v>
      </c>
      <c r="O105" s="7">
        <f t="shared" si="10"/>
        <v>114377607520000.02</v>
      </c>
      <c r="P105" s="7">
        <f t="shared" si="11"/>
        <v>92860481295529.688</v>
      </c>
      <c r="Q105" s="7">
        <f t="shared" si="12"/>
        <v>92860481295529.688</v>
      </c>
      <c r="R105" s="7"/>
      <c r="W105" s="67"/>
      <c r="X105" s="7"/>
      <c r="Y105" s="7"/>
      <c r="Z105" s="55"/>
    </row>
    <row r="106" spans="1:26" x14ac:dyDescent="0.25">
      <c r="A106">
        <f>'Initial absorption'!A106</f>
        <v>800</v>
      </c>
      <c r="B106" s="7">
        <f>'Initial absorption'!D106</f>
        <v>2.160815E+19</v>
      </c>
      <c r="C106" s="7">
        <f>'Initial absorption'!Q106</f>
        <v>1.7537933177323885E+19</v>
      </c>
      <c r="F106">
        <f>'Emission events'!AS106+'Emission events'!AT106</f>
        <v>0</v>
      </c>
      <c r="G106">
        <f>'Emission events'!CA106+'Emission events'!CB106</f>
        <v>0</v>
      </c>
      <c r="H106">
        <f>'Emission events'!DI106+'Emission events'!DJ106</f>
        <v>0</v>
      </c>
      <c r="I106">
        <f>'Emission events'!EQ106+'Emission events'!ER106</f>
        <v>0</v>
      </c>
      <c r="J106">
        <f>'Emission events'!FY106+'Emission events'!FZ106</f>
        <v>0</v>
      </c>
      <c r="K106">
        <f t="shared" si="8"/>
        <v>0</v>
      </c>
      <c r="L106" s="7">
        <f t="shared" si="9"/>
        <v>1.7537933177323885E+19</v>
      </c>
      <c r="M106" s="7"/>
      <c r="N106" s="7">
        <v>3.7027999999999999E-6</v>
      </c>
      <c r="O106" s="7">
        <f t="shared" si="10"/>
        <v>80010657820000</v>
      </c>
      <c r="P106" s="7">
        <f t="shared" si="11"/>
        <v>64939458968994.875</v>
      </c>
      <c r="Q106" s="7">
        <f t="shared" si="12"/>
        <v>64939458968994.875</v>
      </c>
      <c r="R106" s="7"/>
      <c r="W106" s="67"/>
      <c r="X106" s="7"/>
      <c r="Y106" s="7"/>
      <c r="Z106" s="55"/>
    </row>
    <row r="107" spans="1:26" x14ac:dyDescent="0.25">
      <c r="A107">
        <f>'Initial absorption'!A107</f>
        <v>805</v>
      </c>
      <c r="B107" s="7">
        <f>'Initial absorption'!D107</f>
        <v>2.14395E+19</v>
      </c>
      <c r="C107" s="7">
        <f>'Initial absorption'!Q107</f>
        <v>1.7395879093235978E+19</v>
      </c>
      <c r="F107">
        <f>'Emission events'!AS107+'Emission events'!AT107</f>
        <v>0</v>
      </c>
      <c r="G107">
        <f>'Emission events'!CA107+'Emission events'!CB107</f>
        <v>0</v>
      </c>
      <c r="H107">
        <f>'Emission events'!DI107+'Emission events'!DJ107</f>
        <v>0</v>
      </c>
      <c r="I107">
        <f>'Emission events'!EQ107+'Emission events'!ER107</f>
        <v>0</v>
      </c>
      <c r="J107">
        <f>'Emission events'!FY107+'Emission events'!FZ107</f>
        <v>0</v>
      </c>
      <c r="K107">
        <f t="shared" si="8"/>
        <v>0</v>
      </c>
      <c r="L107" s="7">
        <f t="shared" si="9"/>
        <v>1.7395879093235978E+19</v>
      </c>
      <c r="M107" s="7"/>
      <c r="N107" s="7">
        <v>2.6075999999999998E-6</v>
      </c>
      <c r="O107" s="7">
        <f t="shared" si="10"/>
        <v>55905640200000</v>
      </c>
      <c r="P107" s="7">
        <f t="shared" si="11"/>
        <v>45361494323522.133</v>
      </c>
      <c r="Q107" s="7">
        <f t="shared" si="12"/>
        <v>45361494323522.133</v>
      </c>
      <c r="R107" s="7"/>
      <c r="W107" s="67"/>
      <c r="X107" s="7"/>
      <c r="Y107" s="7"/>
      <c r="Z107" s="55"/>
    </row>
    <row r="108" spans="1:26" x14ac:dyDescent="0.25">
      <c r="A108">
        <f>'Initial absorption'!A108</f>
        <v>810</v>
      </c>
      <c r="B108" s="7">
        <f>'Initial absorption'!D108</f>
        <v>2.139435E+19</v>
      </c>
      <c r="C108" s="7">
        <f>'Initial absorption'!Q108</f>
        <v>1.7354085261941176E+19</v>
      </c>
      <c r="F108">
        <f>'Emission events'!AS108+'Emission events'!AT108</f>
        <v>0</v>
      </c>
      <c r="G108">
        <f>'Emission events'!CA108+'Emission events'!CB108</f>
        <v>0</v>
      </c>
      <c r="H108">
        <f>'Emission events'!DI108+'Emission events'!DJ108</f>
        <v>0</v>
      </c>
      <c r="I108">
        <f>'Emission events'!EQ108+'Emission events'!ER108</f>
        <v>0</v>
      </c>
      <c r="J108">
        <f>'Emission events'!FY108+'Emission events'!FZ108</f>
        <v>0</v>
      </c>
      <c r="K108">
        <f t="shared" si="8"/>
        <v>0</v>
      </c>
      <c r="L108" s="7">
        <f t="shared" si="9"/>
        <v>1.7354085261941176E+19</v>
      </c>
      <c r="M108" s="7"/>
      <c r="N108" s="7">
        <v>1.8364999999999999E-6</v>
      </c>
      <c r="O108" s="7">
        <f t="shared" si="10"/>
        <v>39290723775000</v>
      </c>
      <c r="P108" s="7">
        <f t="shared" si="11"/>
        <v>31870777583554.969</v>
      </c>
      <c r="Q108" s="7">
        <f t="shared" si="12"/>
        <v>31870777583554.969</v>
      </c>
      <c r="R108" s="7"/>
      <c r="W108" s="67"/>
      <c r="X108" s="7"/>
      <c r="Y108" s="7"/>
      <c r="Z108" s="55"/>
    </row>
    <row r="109" spans="1:26" x14ac:dyDescent="0.25">
      <c r="A109">
        <f>'Initial absorption'!A109</f>
        <v>815</v>
      </c>
      <c r="B109" s="7">
        <f>'Initial absorption'!D109</f>
        <v>1.816675E+19</v>
      </c>
      <c r="C109" s="7">
        <f>'Initial absorption'!Q109</f>
        <v>1.4731628995671624E+19</v>
      </c>
      <c r="F109">
        <f>'Emission events'!AS109+'Emission events'!AT109</f>
        <v>0</v>
      </c>
      <c r="G109">
        <f>'Emission events'!CA109+'Emission events'!CB109</f>
        <v>0</v>
      </c>
      <c r="H109">
        <f>'Emission events'!DI109+'Emission events'!DJ109</f>
        <v>0</v>
      </c>
      <c r="I109">
        <f>'Emission events'!EQ109+'Emission events'!ER109</f>
        <v>0</v>
      </c>
      <c r="J109">
        <f>'Emission events'!FY109+'Emission events'!FZ109</f>
        <v>0</v>
      </c>
      <c r="K109">
        <f t="shared" si="8"/>
        <v>0</v>
      </c>
      <c r="L109" s="7">
        <f t="shared" si="9"/>
        <v>1.4731628995671624E+19</v>
      </c>
      <c r="M109" s="7"/>
      <c r="N109" s="7">
        <v>1.2950000000000001E-6</v>
      </c>
      <c r="O109" s="7">
        <f t="shared" si="10"/>
        <v>23525941250000</v>
      </c>
      <c r="P109" s="7">
        <f t="shared" si="11"/>
        <v>19077459549394.754</v>
      </c>
      <c r="Q109" s="7">
        <f t="shared" si="12"/>
        <v>19077459549394.754</v>
      </c>
      <c r="R109" s="7"/>
      <c r="W109" s="67"/>
      <c r="X109" s="7"/>
      <c r="Y109" s="7"/>
      <c r="Z109" s="55"/>
    </row>
    <row r="110" spans="1:26" x14ac:dyDescent="0.25">
      <c r="A110">
        <f>'Initial absorption'!A110</f>
        <v>820</v>
      </c>
      <c r="B110" s="7">
        <f>'Initial absorption'!D110</f>
        <v>1.81828E+19</v>
      </c>
      <c r="C110" s="7">
        <f>'Initial absorption'!Q110</f>
        <v>1.4740261823785689E+19</v>
      </c>
      <c r="F110">
        <f>'Emission events'!AS110+'Emission events'!AT110</f>
        <v>0</v>
      </c>
      <c r="G110">
        <f>'Emission events'!CA110+'Emission events'!CB110</f>
        <v>0</v>
      </c>
      <c r="H110">
        <f>'Emission events'!DI110+'Emission events'!DJ110</f>
        <v>0</v>
      </c>
      <c r="I110">
        <f>'Emission events'!EQ110+'Emission events'!ER110</f>
        <v>0</v>
      </c>
      <c r="J110">
        <f>'Emission events'!FY110+'Emission events'!FZ110</f>
        <v>0</v>
      </c>
      <c r="K110">
        <f t="shared" si="8"/>
        <v>0</v>
      </c>
      <c r="L110" s="7">
        <f t="shared" si="9"/>
        <v>1.4740261823785689E+19</v>
      </c>
      <c r="M110" s="7"/>
      <c r="N110" s="7">
        <v>9.1091999999999995E-7</v>
      </c>
      <c r="O110" s="7">
        <f t="shared" si="10"/>
        <v>16563076176000</v>
      </c>
      <c r="P110" s="7">
        <f t="shared" si="11"/>
        <v>13427199300522.859</v>
      </c>
      <c r="Q110" s="7">
        <f t="shared" si="12"/>
        <v>13427199300522.859</v>
      </c>
      <c r="R110" s="7"/>
      <c r="W110" s="67"/>
      <c r="X110" s="7"/>
      <c r="Y110" s="7"/>
      <c r="Z110" s="55"/>
    </row>
    <row r="111" spans="1:26" x14ac:dyDescent="0.25">
      <c r="A111">
        <f>'Initial absorption'!A111</f>
        <v>825</v>
      </c>
      <c r="B111" s="7">
        <f>'Initial absorption'!D111</f>
        <v>1.988385E+19</v>
      </c>
      <c r="C111" s="7">
        <f>'Initial absorption'!Q111</f>
        <v>1.61144622332258E+19</v>
      </c>
      <c r="F111">
        <f>'Emission events'!AS111+'Emission events'!AT111</f>
        <v>0</v>
      </c>
      <c r="G111">
        <f>'Emission events'!CA111+'Emission events'!CB111</f>
        <v>0</v>
      </c>
      <c r="H111">
        <f>'Emission events'!DI111+'Emission events'!DJ111</f>
        <v>0</v>
      </c>
      <c r="I111">
        <f>'Emission events'!EQ111+'Emission events'!ER111</f>
        <v>0</v>
      </c>
      <c r="J111">
        <f>'Emission events'!FY111+'Emission events'!FZ111</f>
        <v>0</v>
      </c>
      <c r="K111">
        <f t="shared" si="8"/>
        <v>0</v>
      </c>
      <c r="L111" s="7">
        <f t="shared" si="9"/>
        <v>1.61144622332258E+19</v>
      </c>
      <c r="M111" s="7"/>
      <c r="N111" s="7">
        <v>6.3564000000000005E-7</v>
      </c>
      <c r="O111" s="7">
        <f t="shared" si="10"/>
        <v>12638970414000</v>
      </c>
      <c r="P111" s="7">
        <f t="shared" si="11"/>
        <v>10242996773927.648</v>
      </c>
      <c r="Q111" s="7">
        <f t="shared" si="12"/>
        <v>10242996773927.648</v>
      </c>
      <c r="R111" s="7"/>
      <c r="W111" s="67"/>
      <c r="X111" s="7"/>
      <c r="Y111" s="7"/>
      <c r="Z111" s="55"/>
    </row>
    <row r="112" spans="1:26" x14ac:dyDescent="0.25">
      <c r="A112">
        <f>'Initial absorption'!A112</f>
        <v>830</v>
      </c>
      <c r="B112" s="7">
        <f>'Initial absorption'!D112</f>
        <v>1.911965E+19</v>
      </c>
      <c r="C112" s="7">
        <f>'Initial absorption'!Q112</f>
        <v>1.5496334823096807E+19</v>
      </c>
      <c r="F112">
        <f>'Emission events'!AS112+'Emission events'!AT112</f>
        <v>0</v>
      </c>
      <c r="G112">
        <f>'Emission events'!CA112+'Emission events'!CB112</f>
        <v>0</v>
      </c>
      <c r="H112">
        <f>'Emission events'!DI112+'Emission events'!DJ112</f>
        <v>0</v>
      </c>
      <c r="I112">
        <f>'Emission events'!EQ112+'Emission events'!ER112</f>
        <v>0</v>
      </c>
      <c r="J112">
        <f>'Emission events'!FY112+'Emission events'!FZ112</f>
        <v>0</v>
      </c>
      <c r="K112">
        <f t="shared" si="8"/>
        <v>0</v>
      </c>
      <c r="L112" s="7">
        <f t="shared" si="9"/>
        <v>1.5496334823096807E+19</v>
      </c>
      <c r="M112" s="7"/>
      <c r="N112" s="7">
        <v>1.05879118406787E-22</v>
      </c>
      <c r="O112" s="7">
        <f t="shared" si="10"/>
        <v>2.024371686246325E-3</v>
      </c>
      <c r="P112" s="7">
        <f t="shared" si="11"/>
        <v>1.6407382696058835E-3</v>
      </c>
      <c r="Q112" s="7">
        <f t="shared" si="12"/>
        <v>1.6407382696058835E-3</v>
      </c>
      <c r="R112" s="7"/>
      <c r="W112" s="67"/>
      <c r="X112" s="7"/>
      <c r="Y112" s="7"/>
      <c r="Z112" s="55"/>
    </row>
    <row r="113" spans="1:25" x14ac:dyDescent="0.25">
      <c r="A113">
        <f>'Initial absorption'!A113</f>
        <v>835</v>
      </c>
      <c r="B113" s="7">
        <f>'Initial absorption'!D113</f>
        <v>2.07445E+19</v>
      </c>
      <c r="C113" s="7">
        <f>'Initial absorption'!Q113</f>
        <v>1.6816482644387434E+19</v>
      </c>
      <c r="F113">
        <f>'Emission events'!AS113+'Emission events'!AT113</f>
        <v>0</v>
      </c>
      <c r="G113">
        <f>'Emission events'!CA113+'Emission events'!CB113</f>
        <v>0</v>
      </c>
      <c r="H113">
        <f>'Emission events'!DI113+'Emission events'!DJ113</f>
        <v>0</v>
      </c>
      <c r="I113">
        <f>'Emission events'!EQ113+'Emission events'!ER113</f>
        <v>0</v>
      </c>
      <c r="J113">
        <f>'Emission events'!FY113+'Emission events'!FZ113</f>
        <v>0</v>
      </c>
      <c r="K113">
        <f t="shared" si="8"/>
        <v>0</v>
      </c>
      <c r="L113" s="7">
        <f t="shared" si="9"/>
        <v>1.6816482644387434E+19</v>
      </c>
      <c r="M113" s="7"/>
      <c r="N113" s="7">
        <v>0</v>
      </c>
      <c r="O113" s="7">
        <f t="shared" si="10"/>
        <v>0</v>
      </c>
      <c r="P113" s="7">
        <f t="shared" si="11"/>
        <v>0</v>
      </c>
      <c r="Q113" s="7">
        <f t="shared" si="12"/>
        <v>0</v>
      </c>
      <c r="R113" s="7"/>
      <c r="X113" s="7"/>
      <c r="Y113" s="7"/>
    </row>
    <row r="114" spans="1:25" x14ac:dyDescent="0.25">
      <c r="A114">
        <f>'Initial absorption'!A114</f>
        <v>840</v>
      </c>
      <c r="B114" s="7">
        <f>'Initial absorption'!D114</f>
        <v>2.130985E+19</v>
      </c>
      <c r="C114" s="7">
        <f>'Initial absorption'!Q114</f>
        <v>1.7278089640537614E+19</v>
      </c>
      <c r="F114">
        <f>'Emission events'!AS114+'Emission events'!AT114</f>
        <v>0</v>
      </c>
      <c r="G114">
        <f>'Emission events'!CA114+'Emission events'!CB114</f>
        <v>0</v>
      </c>
      <c r="H114">
        <f>'Emission events'!DI114+'Emission events'!DJ114</f>
        <v>0</v>
      </c>
      <c r="I114">
        <f>'Emission events'!EQ114+'Emission events'!ER114</f>
        <v>0</v>
      </c>
      <c r="J114">
        <f>'Emission events'!FY114+'Emission events'!FZ114</f>
        <v>0</v>
      </c>
      <c r="K114">
        <f t="shared" si="8"/>
        <v>0</v>
      </c>
      <c r="L114" s="7">
        <f t="shared" si="9"/>
        <v>1.7278089640537614E+19</v>
      </c>
      <c r="M114" s="7"/>
      <c r="N114" s="7">
        <v>0</v>
      </c>
      <c r="O114" s="7">
        <f t="shared" si="10"/>
        <v>0</v>
      </c>
      <c r="P114" s="7">
        <f t="shared" si="11"/>
        <v>0</v>
      </c>
      <c r="Q114" s="7">
        <f t="shared" si="12"/>
        <v>0</v>
      </c>
      <c r="R114" s="7"/>
      <c r="X114" s="7"/>
      <c r="Y114" s="7"/>
    </row>
    <row r="115" spans="1:25" x14ac:dyDescent="0.25">
      <c r="A115">
        <f>'Initial absorption'!A115</f>
        <v>845</v>
      </c>
      <c r="B115" s="7">
        <f>'Initial absorption'!D115</f>
        <v>2.14234E+19</v>
      </c>
      <c r="C115" s="7">
        <f>'Initial absorption'!Q115</f>
        <v>1.7373481857029034E+19</v>
      </c>
      <c r="F115">
        <f>'Emission events'!AS115+'Emission events'!AT115</f>
        <v>0</v>
      </c>
      <c r="G115">
        <f>'Emission events'!CA115+'Emission events'!CB115</f>
        <v>0</v>
      </c>
      <c r="H115">
        <f>'Emission events'!DI115+'Emission events'!DJ115</f>
        <v>0</v>
      </c>
      <c r="I115">
        <f>'Emission events'!EQ115+'Emission events'!ER115</f>
        <v>0</v>
      </c>
      <c r="J115">
        <f>'Emission events'!FY115+'Emission events'!FZ115</f>
        <v>0</v>
      </c>
      <c r="K115">
        <f t="shared" si="8"/>
        <v>0</v>
      </c>
      <c r="L115" s="7">
        <f t="shared" si="9"/>
        <v>1.7373481857029034E+19</v>
      </c>
      <c r="M115" s="7"/>
      <c r="N115" s="7">
        <v>0</v>
      </c>
      <c r="O115" s="7">
        <f t="shared" si="10"/>
        <v>0</v>
      </c>
      <c r="P115" s="7">
        <f t="shared" si="11"/>
        <v>0</v>
      </c>
      <c r="Q115" s="7">
        <f t="shared" si="12"/>
        <v>0</v>
      </c>
      <c r="R115" s="7"/>
      <c r="X115" s="7"/>
      <c r="Y115" s="7"/>
    </row>
    <row r="116" spans="1:25" x14ac:dyDescent="0.25">
      <c r="A116">
        <f>'Initial absorption'!A116</f>
        <v>850</v>
      </c>
      <c r="B116" s="7">
        <f>'Initial absorption'!D116</f>
        <v>1.951355E+19</v>
      </c>
      <c r="C116" s="7">
        <f>'Initial absorption'!Q116</f>
        <v>1.5827702997403591E+19</v>
      </c>
      <c r="F116">
        <f>'Emission events'!AS116+'Emission events'!AT116</f>
        <v>0</v>
      </c>
      <c r="G116">
        <f>'Emission events'!CA116+'Emission events'!CB116</f>
        <v>0</v>
      </c>
      <c r="H116">
        <f>'Emission events'!DI116+'Emission events'!DJ116</f>
        <v>0</v>
      </c>
      <c r="I116">
        <f>'Emission events'!EQ116+'Emission events'!ER116</f>
        <v>0</v>
      </c>
      <c r="J116">
        <f>'Emission events'!FY116+'Emission events'!FZ116</f>
        <v>0</v>
      </c>
      <c r="K116">
        <f t="shared" si="8"/>
        <v>0</v>
      </c>
      <c r="L116" s="7">
        <f t="shared" si="9"/>
        <v>1.5827702997403591E+19</v>
      </c>
      <c r="M116" s="7"/>
      <c r="N116" s="7">
        <v>0</v>
      </c>
      <c r="O116" s="7">
        <f t="shared" si="10"/>
        <v>0</v>
      </c>
      <c r="P116" s="7">
        <f t="shared" si="11"/>
        <v>0</v>
      </c>
      <c r="Q116" s="7">
        <f t="shared" si="12"/>
        <v>0</v>
      </c>
      <c r="R116" s="7"/>
      <c r="X116" s="7"/>
      <c r="Y116" s="7"/>
    </row>
    <row r="117" spans="1:25" x14ac:dyDescent="0.25">
      <c r="A117">
        <f>'Initial absorption'!A117</f>
        <v>855</v>
      </c>
      <c r="B117" s="7">
        <f>'Initial absorption'!D117</f>
        <v>1.95692E+19</v>
      </c>
      <c r="C117" s="7">
        <f>'Initial absorption'!Q117</f>
        <v>1.587588033777774E+19</v>
      </c>
      <c r="F117">
        <f>'Emission events'!AS117+'Emission events'!AT117</f>
        <v>0</v>
      </c>
      <c r="G117">
        <f>'Emission events'!CA117+'Emission events'!CB117</f>
        <v>0</v>
      </c>
      <c r="H117">
        <f>'Emission events'!DI117+'Emission events'!DJ117</f>
        <v>0</v>
      </c>
      <c r="I117">
        <f>'Emission events'!EQ117+'Emission events'!ER117</f>
        <v>0</v>
      </c>
      <c r="J117">
        <f>'Emission events'!FY117+'Emission events'!FZ117</f>
        <v>0</v>
      </c>
      <c r="K117">
        <f t="shared" si="8"/>
        <v>0</v>
      </c>
      <c r="L117" s="7">
        <f t="shared" si="9"/>
        <v>1.587588033777774E+19</v>
      </c>
      <c r="M117" s="7"/>
      <c r="N117" s="7">
        <v>0</v>
      </c>
      <c r="O117" s="7">
        <f t="shared" si="10"/>
        <v>0</v>
      </c>
      <c r="P117" s="7">
        <f t="shared" si="11"/>
        <v>0</v>
      </c>
      <c r="Q117" s="7">
        <f t="shared" si="12"/>
        <v>0</v>
      </c>
      <c r="R117" s="7"/>
      <c r="X117" s="7"/>
      <c r="Y117" s="7"/>
    </row>
    <row r="118" spans="1:25" x14ac:dyDescent="0.25">
      <c r="A118">
        <f>'Initial absorption'!A118</f>
        <v>860</v>
      </c>
      <c r="B118" s="7">
        <f>'Initial absorption'!D118</f>
        <v>2.131695E+19</v>
      </c>
      <c r="C118" s="7">
        <f>'Initial absorption'!Q118</f>
        <v>1.7297086204180695E+19</v>
      </c>
      <c r="F118">
        <f>'Emission events'!AS118+'Emission events'!AT118</f>
        <v>0</v>
      </c>
      <c r="G118">
        <f>'Emission events'!CA118+'Emission events'!CB118</f>
        <v>0</v>
      </c>
      <c r="H118">
        <f>'Emission events'!DI118+'Emission events'!DJ118</f>
        <v>0</v>
      </c>
      <c r="I118">
        <f>'Emission events'!EQ118+'Emission events'!ER118</f>
        <v>0</v>
      </c>
      <c r="J118">
        <f>'Emission events'!FY118+'Emission events'!FZ118</f>
        <v>0</v>
      </c>
      <c r="K118">
        <f t="shared" si="8"/>
        <v>0</v>
      </c>
      <c r="L118" s="7">
        <f t="shared" si="9"/>
        <v>1.7297086204180695E+19</v>
      </c>
      <c r="M118" s="7"/>
      <c r="N118" s="7">
        <v>0</v>
      </c>
      <c r="O118" s="7">
        <f t="shared" si="10"/>
        <v>0</v>
      </c>
      <c r="P118" s="7">
        <f t="shared" si="11"/>
        <v>0</v>
      </c>
      <c r="Q118" s="7">
        <f t="shared" si="12"/>
        <v>0</v>
      </c>
      <c r="R118" s="7"/>
      <c r="X118" s="7"/>
      <c r="Y118" s="7"/>
    </row>
    <row r="119" spans="1:25" x14ac:dyDescent="0.25">
      <c r="A119">
        <f>'Initial absorption'!A119</f>
        <v>865</v>
      </c>
      <c r="B119" s="7">
        <f>'Initial absorption'!D119</f>
        <v>2.06249E+19</v>
      </c>
      <c r="C119" s="7">
        <f>'Initial absorption'!Q119</f>
        <v>1.673743471637538E+19</v>
      </c>
      <c r="F119">
        <f>'Emission events'!AS119+'Emission events'!AT119</f>
        <v>0</v>
      </c>
      <c r="G119">
        <f>'Emission events'!CA119+'Emission events'!CB119</f>
        <v>0</v>
      </c>
      <c r="H119">
        <f>'Emission events'!DI119+'Emission events'!DJ119</f>
        <v>0</v>
      </c>
      <c r="I119">
        <f>'Emission events'!EQ119+'Emission events'!ER119</f>
        <v>0</v>
      </c>
      <c r="J119">
        <f>'Emission events'!FY119+'Emission events'!FZ119</f>
        <v>0</v>
      </c>
      <c r="K119">
        <f t="shared" si="8"/>
        <v>0</v>
      </c>
      <c r="L119" s="7">
        <f t="shared" si="9"/>
        <v>1.673743471637538E+19</v>
      </c>
      <c r="M119" s="7"/>
      <c r="N119" s="7">
        <v>0</v>
      </c>
      <c r="O119" s="7">
        <f t="shared" si="10"/>
        <v>0</v>
      </c>
      <c r="P119" s="7">
        <f t="shared" si="11"/>
        <v>0</v>
      </c>
      <c r="Q119" s="7">
        <f t="shared" si="12"/>
        <v>0</v>
      </c>
      <c r="R119" s="7"/>
      <c r="X119" s="7"/>
      <c r="Y119" s="7"/>
    </row>
    <row r="120" spans="1:25" x14ac:dyDescent="0.25">
      <c r="A120">
        <f>'Initial absorption'!A120</f>
        <v>870</v>
      </c>
      <c r="B120" s="7">
        <f>'Initial absorption'!D120</f>
        <v>2.103135E+19</v>
      </c>
      <c r="C120" s="7">
        <f>'Initial absorption'!Q120</f>
        <v>1.7067207107099578E+19</v>
      </c>
      <c r="F120">
        <f>'Emission events'!AS120+'Emission events'!AT120</f>
        <v>0</v>
      </c>
      <c r="G120">
        <f>'Emission events'!CA120+'Emission events'!CB120</f>
        <v>0</v>
      </c>
      <c r="H120">
        <f>'Emission events'!DI120+'Emission events'!DJ120</f>
        <v>0</v>
      </c>
      <c r="I120">
        <f>'Emission events'!EQ120+'Emission events'!ER120</f>
        <v>0</v>
      </c>
      <c r="J120">
        <f>'Emission events'!FY120+'Emission events'!FZ120</f>
        <v>0</v>
      </c>
      <c r="K120">
        <f t="shared" si="8"/>
        <v>0</v>
      </c>
      <c r="L120" s="7">
        <f t="shared" si="9"/>
        <v>1.7067207107099578E+19</v>
      </c>
      <c r="M120" s="7"/>
      <c r="N120" s="7">
        <v>0</v>
      </c>
      <c r="O120" s="7">
        <f t="shared" si="10"/>
        <v>0</v>
      </c>
      <c r="P120" s="7">
        <f t="shared" si="11"/>
        <v>0</v>
      </c>
      <c r="Q120" s="7">
        <f t="shared" si="12"/>
        <v>0</v>
      </c>
      <c r="R120" s="7"/>
      <c r="X120" s="7"/>
      <c r="Y120" s="7"/>
    </row>
    <row r="121" spans="1:25" x14ac:dyDescent="0.25">
      <c r="A121">
        <f>'Initial absorption'!A121</f>
        <v>875</v>
      </c>
      <c r="B121" s="7">
        <f>'Initial absorption'!D121</f>
        <v>2.04479E+19</v>
      </c>
      <c r="C121" s="7">
        <f>'Initial absorption'!Q121</f>
        <v>1.6593663675085552E+19</v>
      </c>
      <c r="F121">
        <f>'Emission events'!AS121+'Emission events'!AT121</f>
        <v>0</v>
      </c>
      <c r="G121">
        <f>'Emission events'!CA121+'Emission events'!CB121</f>
        <v>0</v>
      </c>
      <c r="H121">
        <f>'Emission events'!DI121+'Emission events'!DJ121</f>
        <v>0</v>
      </c>
      <c r="I121">
        <f>'Emission events'!EQ121+'Emission events'!ER121</f>
        <v>0</v>
      </c>
      <c r="J121">
        <f>'Emission events'!FY121+'Emission events'!FZ121</f>
        <v>0</v>
      </c>
      <c r="K121">
        <f t="shared" si="8"/>
        <v>0</v>
      </c>
      <c r="L121" s="7">
        <f t="shared" si="9"/>
        <v>1.6593663675085552E+19</v>
      </c>
      <c r="M121" s="7"/>
      <c r="N121" s="7">
        <v>0</v>
      </c>
      <c r="O121" s="7">
        <f t="shared" si="10"/>
        <v>0</v>
      </c>
      <c r="P121" s="7">
        <f t="shared" si="11"/>
        <v>0</v>
      </c>
      <c r="Q121" s="7">
        <f t="shared" si="12"/>
        <v>0</v>
      </c>
      <c r="R121" s="7"/>
      <c r="X121" s="7"/>
      <c r="Y121" s="7"/>
    </row>
    <row r="122" spans="1:25" x14ac:dyDescent="0.25">
      <c r="A122">
        <f>'Initial absorption'!A122</f>
        <v>880</v>
      </c>
      <c r="B122" s="7">
        <f>'Initial absorption'!D122</f>
        <v>2.064775E+19</v>
      </c>
      <c r="C122" s="7">
        <f>'Initial absorption'!Q122</f>
        <v>1.6755776824845273E+19</v>
      </c>
      <c r="F122">
        <f>'Emission events'!AS122+'Emission events'!AT122</f>
        <v>0</v>
      </c>
      <c r="G122">
        <f>'Emission events'!CA122+'Emission events'!CB122</f>
        <v>0</v>
      </c>
      <c r="H122">
        <f>'Emission events'!DI122+'Emission events'!DJ122</f>
        <v>0</v>
      </c>
      <c r="I122">
        <f>'Emission events'!EQ122+'Emission events'!ER122</f>
        <v>0</v>
      </c>
      <c r="J122">
        <f>'Emission events'!FY122+'Emission events'!FZ122</f>
        <v>0</v>
      </c>
      <c r="K122">
        <f t="shared" si="8"/>
        <v>0</v>
      </c>
      <c r="L122" s="7">
        <f t="shared" si="9"/>
        <v>1.6755776824845273E+19</v>
      </c>
      <c r="M122" s="7"/>
      <c r="N122" s="7">
        <v>0</v>
      </c>
      <c r="O122" s="7">
        <f t="shared" si="10"/>
        <v>0</v>
      </c>
      <c r="P122" s="7">
        <f t="shared" si="11"/>
        <v>0</v>
      </c>
      <c r="Q122" s="7">
        <f t="shared" si="12"/>
        <v>0</v>
      </c>
      <c r="R122" s="7"/>
      <c r="X122" s="7"/>
      <c r="Y122" s="7"/>
    </row>
    <row r="123" spans="1:25" x14ac:dyDescent="0.25">
      <c r="A123">
        <f>'Initial absorption'!A123</f>
        <v>885</v>
      </c>
      <c r="B123" s="7">
        <f>'Initial absorption'!D123</f>
        <v>2.083465E+19</v>
      </c>
      <c r="C123" s="7">
        <f>'Initial absorption'!Q123</f>
        <v>1.6907379714632174E+19</v>
      </c>
      <c r="F123">
        <f>'Emission events'!AS123+'Emission events'!AT123</f>
        <v>0</v>
      </c>
      <c r="G123">
        <f>'Emission events'!CA123+'Emission events'!CB123</f>
        <v>0</v>
      </c>
      <c r="H123">
        <f>'Emission events'!DI123+'Emission events'!DJ123</f>
        <v>0</v>
      </c>
      <c r="I123">
        <f>'Emission events'!EQ123+'Emission events'!ER123</f>
        <v>0</v>
      </c>
      <c r="J123">
        <f>'Emission events'!FY123+'Emission events'!FZ123</f>
        <v>0</v>
      </c>
      <c r="K123">
        <f t="shared" si="8"/>
        <v>0</v>
      </c>
      <c r="L123" s="7">
        <f t="shared" si="9"/>
        <v>1.6907379714632174E+19</v>
      </c>
      <c r="M123" s="7"/>
      <c r="N123" s="7">
        <v>0</v>
      </c>
      <c r="O123" s="7">
        <f t="shared" si="10"/>
        <v>0</v>
      </c>
      <c r="P123" s="7">
        <f t="shared" si="11"/>
        <v>0</v>
      </c>
      <c r="Q123" s="7">
        <f t="shared" si="12"/>
        <v>0</v>
      </c>
      <c r="R123" s="7"/>
      <c r="X123" s="7"/>
      <c r="Y123" s="7"/>
    </row>
    <row r="124" spans="1:25" x14ac:dyDescent="0.25">
      <c r="A124">
        <f>'Initial absorption'!A124</f>
        <v>890</v>
      </c>
      <c r="B124" s="7">
        <f>'Initial absorption'!D124</f>
        <v>2.06557E+19</v>
      </c>
      <c r="C124" s="7">
        <f>'Initial absorption'!Q124</f>
        <v>1.6762094228537508E+19</v>
      </c>
      <c r="F124">
        <f>'Emission events'!AS124+'Emission events'!AT124</f>
        <v>0</v>
      </c>
      <c r="G124">
        <f>'Emission events'!CA124+'Emission events'!CB124</f>
        <v>0</v>
      </c>
      <c r="H124">
        <f>'Emission events'!DI124+'Emission events'!DJ124</f>
        <v>0</v>
      </c>
      <c r="I124">
        <f>'Emission events'!EQ124+'Emission events'!ER124</f>
        <v>0</v>
      </c>
      <c r="J124">
        <f>'Emission events'!FY124+'Emission events'!FZ124</f>
        <v>0</v>
      </c>
      <c r="K124">
        <f t="shared" si="8"/>
        <v>0</v>
      </c>
      <c r="L124" s="7">
        <f t="shared" si="9"/>
        <v>1.6762094228537508E+19</v>
      </c>
      <c r="M124" s="7"/>
      <c r="N124" s="7">
        <v>0</v>
      </c>
      <c r="O124" s="7">
        <f t="shared" si="10"/>
        <v>0</v>
      </c>
      <c r="P124" s="7">
        <f t="shared" si="11"/>
        <v>0</v>
      </c>
      <c r="Q124" s="7">
        <f t="shared" si="12"/>
        <v>0</v>
      </c>
      <c r="R124" s="7"/>
      <c r="X124" s="7"/>
      <c r="Y124" s="7"/>
    </row>
    <row r="125" spans="1:25" x14ac:dyDescent="0.25">
      <c r="A125">
        <f>'Initial absorption'!A125</f>
        <v>895</v>
      </c>
      <c r="B125" s="7">
        <f>'Initial absorption'!D125</f>
        <v>1.822205E+19</v>
      </c>
      <c r="C125" s="7">
        <f>'Initial absorption'!Q125</f>
        <v>1.4787128861524464E+19</v>
      </c>
      <c r="F125">
        <f>'Emission events'!AS125+'Emission events'!AT125</f>
        <v>0</v>
      </c>
      <c r="G125">
        <f>'Emission events'!CA125+'Emission events'!CB125</f>
        <v>0</v>
      </c>
      <c r="H125">
        <f>'Emission events'!DI125+'Emission events'!DJ125</f>
        <v>0</v>
      </c>
      <c r="I125">
        <f>'Emission events'!EQ125+'Emission events'!ER125</f>
        <v>0</v>
      </c>
      <c r="J125">
        <f>'Emission events'!FY125+'Emission events'!FZ125</f>
        <v>0</v>
      </c>
      <c r="K125">
        <f t="shared" si="8"/>
        <v>0</v>
      </c>
      <c r="L125" s="7">
        <f t="shared" si="9"/>
        <v>1.4787128861524464E+19</v>
      </c>
      <c r="M125" s="7"/>
      <c r="N125" s="7">
        <v>0</v>
      </c>
      <c r="O125" s="7">
        <f t="shared" si="10"/>
        <v>0</v>
      </c>
      <c r="P125" s="7">
        <f t="shared" si="11"/>
        <v>0</v>
      </c>
      <c r="Q125" s="7">
        <f t="shared" si="12"/>
        <v>0</v>
      </c>
      <c r="R125" s="7"/>
      <c r="X125" s="7"/>
      <c r="Y125" s="7"/>
    </row>
    <row r="126" spans="1:25" x14ac:dyDescent="0.25">
      <c r="A126">
        <f>'Initial absorption'!A126</f>
        <v>900</v>
      </c>
      <c r="B126" s="7">
        <f>'Initial absorption'!D126</f>
        <v>1.58052E+19</v>
      </c>
      <c r="C126" s="7">
        <f>'Initial absorption'!Q126</f>
        <v>1.2825812376590584E+19</v>
      </c>
      <c r="F126">
        <f>'Emission events'!AS126+'Emission events'!AT126</f>
        <v>0</v>
      </c>
      <c r="G126">
        <f>'Emission events'!CA126+'Emission events'!CB126</f>
        <v>0</v>
      </c>
      <c r="H126">
        <f>'Emission events'!DI126+'Emission events'!DJ126</f>
        <v>0</v>
      </c>
      <c r="I126">
        <f>'Emission events'!EQ126+'Emission events'!ER126</f>
        <v>0</v>
      </c>
      <c r="J126">
        <f>'Emission events'!FY126+'Emission events'!FZ126</f>
        <v>0</v>
      </c>
      <c r="K126">
        <f t="shared" si="8"/>
        <v>0</v>
      </c>
      <c r="L126" s="7">
        <f t="shared" si="9"/>
        <v>1.2825812376590584E+19</v>
      </c>
      <c r="M126" s="7"/>
      <c r="N126" s="7">
        <v>0</v>
      </c>
      <c r="O126" s="7">
        <f t="shared" si="10"/>
        <v>0</v>
      </c>
      <c r="P126" s="7">
        <f t="shared" si="11"/>
        <v>0</v>
      </c>
      <c r="Q126" s="7">
        <f t="shared" si="12"/>
        <v>0</v>
      </c>
      <c r="R126" s="7"/>
      <c r="X126" s="7"/>
      <c r="Y126" s="7"/>
    </row>
    <row r="127" spans="1:25" x14ac:dyDescent="0.25">
      <c r="A127">
        <f>'Initial absorption'!A127</f>
        <v>905</v>
      </c>
      <c r="B127" s="7">
        <f>'Initial absorption'!D127</f>
        <v>1.851105E+19</v>
      </c>
      <c r="C127" s="7">
        <f>'Initial absorption'!Q127</f>
        <v>1.5021531186474478E+19</v>
      </c>
      <c r="F127">
        <f>'Emission events'!AS127+'Emission events'!AT127</f>
        <v>0</v>
      </c>
      <c r="G127">
        <f>'Emission events'!CA127+'Emission events'!CB127</f>
        <v>0</v>
      </c>
      <c r="H127">
        <f>'Emission events'!DI127+'Emission events'!DJ127</f>
        <v>0</v>
      </c>
      <c r="I127">
        <f>'Emission events'!EQ127+'Emission events'!ER127</f>
        <v>0</v>
      </c>
      <c r="J127">
        <f>'Emission events'!FY127+'Emission events'!FZ127</f>
        <v>0</v>
      </c>
      <c r="K127">
        <f t="shared" si="8"/>
        <v>0</v>
      </c>
      <c r="L127" s="7">
        <f t="shared" si="9"/>
        <v>1.5021531186474478E+19</v>
      </c>
      <c r="M127" s="7"/>
      <c r="N127" s="7">
        <v>0</v>
      </c>
      <c r="O127" s="7">
        <f t="shared" si="10"/>
        <v>0</v>
      </c>
      <c r="P127" s="7">
        <f t="shared" si="11"/>
        <v>0</v>
      </c>
      <c r="Q127" s="7">
        <f t="shared" si="12"/>
        <v>0</v>
      </c>
      <c r="R127" s="7"/>
      <c r="X127" s="7"/>
      <c r="Y127" s="7"/>
    </row>
    <row r="128" spans="1:25" x14ac:dyDescent="0.25">
      <c r="A128">
        <f>'Initial absorption'!A128</f>
        <v>910</v>
      </c>
      <c r="B128" s="7">
        <f>'Initial absorption'!D128</f>
        <v>1.461025E+19</v>
      </c>
      <c r="C128" s="7">
        <f>'Initial absorption'!Q128</f>
        <v>1.1856290289297029E+19</v>
      </c>
      <c r="F128">
        <f>'Emission events'!AS128+'Emission events'!AT128</f>
        <v>0</v>
      </c>
      <c r="G128">
        <f>'Emission events'!CA128+'Emission events'!CB128</f>
        <v>0</v>
      </c>
      <c r="H128">
        <f>'Emission events'!DI128+'Emission events'!DJ128</f>
        <v>0</v>
      </c>
      <c r="I128">
        <f>'Emission events'!EQ128+'Emission events'!ER128</f>
        <v>0</v>
      </c>
      <c r="J128">
        <f>'Emission events'!FY128+'Emission events'!FZ128</f>
        <v>0</v>
      </c>
      <c r="K128">
        <f t="shared" si="8"/>
        <v>0</v>
      </c>
      <c r="L128" s="7">
        <f t="shared" si="9"/>
        <v>1.1856290289297029E+19</v>
      </c>
      <c r="M128" s="7"/>
      <c r="N128" s="7">
        <v>0</v>
      </c>
      <c r="O128" s="7">
        <f t="shared" si="10"/>
        <v>0</v>
      </c>
      <c r="P128" s="7">
        <f t="shared" si="11"/>
        <v>0</v>
      </c>
      <c r="Q128" s="7">
        <f t="shared" si="12"/>
        <v>0</v>
      </c>
      <c r="R128" s="7"/>
      <c r="X128" s="7"/>
      <c r="Y128" s="7"/>
    </row>
    <row r="129" spans="1:25" x14ac:dyDescent="0.25">
      <c r="A129">
        <f>'Initial absorption'!A129</f>
        <v>915</v>
      </c>
      <c r="B129" s="7">
        <f>'Initial absorption'!D129</f>
        <v>1.512205E+19</v>
      </c>
      <c r="C129" s="7">
        <f>'Initial absorption'!Q129</f>
        <v>1.2272263015659823E+19</v>
      </c>
      <c r="F129">
        <f>'Emission events'!AS129+'Emission events'!AT129</f>
        <v>0</v>
      </c>
      <c r="G129">
        <f>'Emission events'!CA129+'Emission events'!CB129</f>
        <v>0</v>
      </c>
      <c r="H129">
        <f>'Emission events'!DI129+'Emission events'!DJ129</f>
        <v>0</v>
      </c>
      <c r="I129">
        <f>'Emission events'!EQ129+'Emission events'!ER129</f>
        <v>0</v>
      </c>
      <c r="J129">
        <f>'Emission events'!FY129+'Emission events'!FZ129</f>
        <v>0</v>
      </c>
      <c r="K129">
        <f t="shared" si="8"/>
        <v>0</v>
      </c>
      <c r="L129" s="7">
        <f t="shared" si="9"/>
        <v>1.2272263015659823E+19</v>
      </c>
      <c r="M129" s="7"/>
      <c r="N129" s="7">
        <v>0</v>
      </c>
      <c r="O129" s="7">
        <f t="shared" si="10"/>
        <v>0</v>
      </c>
      <c r="P129" s="7">
        <f t="shared" si="11"/>
        <v>0</v>
      </c>
      <c r="Q129" s="7">
        <f t="shared" si="12"/>
        <v>0</v>
      </c>
      <c r="R129" s="7"/>
      <c r="X129" s="7"/>
      <c r="Y129" s="7"/>
    </row>
    <row r="130" spans="1:25" x14ac:dyDescent="0.25">
      <c r="A130">
        <f>'Initial absorption'!A130</f>
        <v>920</v>
      </c>
      <c r="B130" s="7">
        <f>'Initial absorption'!D130</f>
        <v>1.72615E+19</v>
      </c>
      <c r="C130" s="7">
        <f>'Initial absorption'!Q130</f>
        <v>1.4009264186245057E+19</v>
      </c>
      <c r="F130">
        <f>'Emission events'!AS130+'Emission events'!AT130</f>
        <v>0</v>
      </c>
      <c r="G130">
        <f>'Emission events'!CA130+'Emission events'!CB130</f>
        <v>0</v>
      </c>
      <c r="H130">
        <f>'Emission events'!DI130+'Emission events'!DJ130</f>
        <v>0</v>
      </c>
      <c r="I130">
        <f>'Emission events'!EQ130+'Emission events'!ER130</f>
        <v>0</v>
      </c>
      <c r="J130">
        <f>'Emission events'!FY130+'Emission events'!FZ130</f>
        <v>0</v>
      </c>
      <c r="K130">
        <f t="shared" si="8"/>
        <v>0</v>
      </c>
      <c r="L130" s="7">
        <f t="shared" si="9"/>
        <v>1.4009264186245057E+19</v>
      </c>
      <c r="M130" s="7"/>
      <c r="N130" s="7">
        <v>0</v>
      </c>
      <c r="O130" s="7">
        <f t="shared" si="10"/>
        <v>0</v>
      </c>
      <c r="P130" s="7">
        <f t="shared" si="11"/>
        <v>0</v>
      </c>
      <c r="Q130" s="7">
        <f t="shared" si="12"/>
        <v>0</v>
      </c>
      <c r="R130" s="7"/>
      <c r="X130" s="7"/>
      <c r="Y130" s="7"/>
    </row>
    <row r="131" spans="1:25" x14ac:dyDescent="0.25">
      <c r="A131">
        <f>'Initial absorption'!A131</f>
        <v>925</v>
      </c>
      <c r="B131" s="7">
        <f>'Initial absorption'!D131</f>
        <v>1.65031E+19</v>
      </c>
      <c r="C131" s="7">
        <f>'Initial absorption'!Q131</f>
        <v>1.339445760360984E+19</v>
      </c>
      <c r="F131">
        <f>'Emission events'!AS131+'Emission events'!AT131</f>
        <v>0</v>
      </c>
      <c r="G131">
        <f>'Emission events'!CA131+'Emission events'!CB131</f>
        <v>0</v>
      </c>
      <c r="H131">
        <f>'Emission events'!DI131+'Emission events'!DJ131</f>
        <v>0</v>
      </c>
      <c r="I131">
        <f>'Emission events'!EQ131+'Emission events'!ER131</f>
        <v>0</v>
      </c>
      <c r="J131">
        <f>'Emission events'!FY131+'Emission events'!FZ131</f>
        <v>0</v>
      </c>
      <c r="K131">
        <f t="shared" ref="K131:K152" si="13">SUM(F131:J131)</f>
        <v>0</v>
      </c>
      <c r="L131" s="7">
        <f t="shared" ref="L131:L152" si="14">C131+K131</f>
        <v>1.339445760360984E+19</v>
      </c>
      <c r="M131" s="7"/>
      <c r="N131" s="7">
        <v>0</v>
      </c>
      <c r="O131" s="7">
        <f t="shared" si="10"/>
        <v>0</v>
      </c>
      <c r="P131" s="7">
        <f t="shared" si="11"/>
        <v>0</v>
      </c>
      <c r="Q131" s="7">
        <f t="shared" si="12"/>
        <v>0</v>
      </c>
      <c r="R131" s="7"/>
      <c r="X131" s="7"/>
      <c r="Y131" s="7"/>
    </row>
    <row r="132" spans="1:25" x14ac:dyDescent="0.25">
      <c r="A132">
        <f>'Initial absorption'!A132</f>
        <v>930</v>
      </c>
      <c r="B132" s="7">
        <f>'Initial absorption'!D132</f>
        <v>1.03636E+19</v>
      </c>
      <c r="C132" s="7">
        <f>'Initial absorption'!Q132</f>
        <v>8.4118796587416351E+18</v>
      </c>
      <c r="F132">
        <f>'Emission events'!AS132+'Emission events'!AT132</f>
        <v>0</v>
      </c>
      <c r="G132">
        <f>'Emission events'!CA132+'Emission events'!CB132</f>
        <v>0</v>
      </c>
      <c r="H132">
        <f>'Emission events'!DI132+'Emission events'!DJ132</f>
        <v>0</v>
      </c>
      <c r="I132">
        <f>'Emission events'!EQ132+'Emission events'!ER132</f>
        <v>0</v>
      </c>
      <c r="J132">
        <f>'Emission events'!FY132+'Emission events'!FZ132</f>
        <v>0</v>
      </c>
      <c r="K132">
        <f t="shared" si="13"/>
        <v>0</v>
      </c>
      <c r="L132" s="7">
        <f t="shared" si="14"/>
        <v>8.4118796587416351E+18</v>
      </c>
      <c r="M132" s="7"/>
      <c r="N132" s="7">
        <v>0</v>
      </c>
      <c r="O132" s="7">
        <f t="shared" ref="O132:O152" si="15">B132*N132</f>
        <v>0</v>
      </c>
      <c r="P132" s="7">
        <f t="shared" ref="P132:P152" si="16">N132*C132</f>
        <v>0</v>
      </c>
      <c r="Q132" s="7">
        <f t="shared" ref="Q132:Q152" si="17">N132*L132</f>
        <v>0</v>
      </c>
      <c r="R132" s="7"/>
      <c r="X132" s="7"/>
      <c r="Y132" s="7"/>
    </row>
    <row r="133" spans="1:25" x14ac:dyDescent="0.25">
      <c r="A133">
        <f>'Initial absorption'!A133</f>
        <v>935</v>
      </c>
      <c r="B133" s="7">
        <f>'Initial absorption'!D133</f>
        <v>5.30375E+18</v>
      </c>
      <c r="C133" s="7">
        <f>'Initial absorption'!Q133</f>
        <v>4.3051497391600072E+18</v>
      </c>
      <c r="F133">
        <f>'Emission events'!AS133+'Emission events'!AT133</f>
        <v>0</v>
      </c>
      <c r="G133">
        <f>'Emission events'!CA133+'Emission events'!CB133</f>
        <v>0</v>
      </c>
      <c r="H133">
        <f>'Emission events'!DI133+'Emission events'!DJ133</f>
        <v>0</v>
      </c>
      <c r="I133">
        <f>'Emission events'!EQ133+'Emission events'!ER133</f>
        <v>0</v>
      </c>
      <c r="J133">
        <f>'Emission events'!FY133+'Emission events'!FZ133</f>
        <v>0</v>
      </c>
      <c r="K133">
        <f t="shared" si="13"/>
        <v>0</v>
      </c>
      <c r="L133" s="7">
        <f t="shared" si="14"/>
        <v>4.3051497391600072E+18</v>
      </c>
      <c r="M133" s="7"/>
      <c r="N133" s="7">
        <v>0</v>
      </c>
      <c r="O133" s="7">
        <f t="shared" si="15"/>
        <v>0</v>
      </c>
      <c r="P133" s="7">
        <f t="shared" si="16"/>
        <v>0</v>
      </c>
      <c r="Q133" s="7">
        <f t="shared" si="17"/>
        <v>0</v>
      </c>
      <c r="R133" s="7"/>
      <c r="X133" s="7"/>
      <c r="Y133" s="7"/>
    </row>
    <row r="134" spans="1:25" x14ac:dyDescent="0.25">
      <c r="A134">
        <f>'Initial absorption'!A134</f>
        <v>940</v>
      </c>
      <c r="B134" s="7">
        <f>'Initial absorption'!D134</f>
        <v>1.060805E+19</v>
      </c>
      <c r="C134" s="7">
        <f>'Initial absorption'!Q134</f>
        <v>8.6111981485998971E+18</v>
      </c>
      <c r="F134">
        <f>'Emission events'!AS134+'Emission events'!AT134</f>
        <v>0</v>
      </c>
      <c r="G134">
        <f>'Emission events'!CA134+'Emission events'!CB134</f>
        <v>0</v>
      </c>
      <c r="H134">
        <f>'Emission events'!DI134+'Emission events'!DJ134</f>
        <v>0</v>
      </c>
      <c r="I134">
        <f>'Emission events'!EQ134+'Emission events'!ER134</f>
        <v>0</v>
      </c>
      <c r="J134">
        <f>'Emission events'!FY134+'Emission events'!FZ134</f>
        <v>0</v>
      </c>
      <c r="K134">
        <f t="shared" si="13"/>
        <v>0</v>
      </c>
      <c r="L134" s="7">
        <f t="shared" si="14"/>
        <v>8.6111981485998971E+18</v>
      </c>
      <c r="M134" s="7"/>
      <c r="N134" s="7">
        <v>0</v>
      </c>
      <c r="O134" s="7">
        <f t="shared" si="15"/>
        <v>0</v>
      </c>
      <c r="P134" s="7">
        <f t="shared" si="16"/>
        <v>0</v>
      </c>
      <c r="Q134" s="7">
        <f t="shared" si="17"/>
        <v>0</v>
      </c>
      <c r="R134" s="7"/>
      <c r="X134" s="7"/>
      <c r="Y134" s="7"/>
    </row>
    <row r="135" spans="1:25" x14ac:dyDescent="0.25">
      <c r="A135">
        <f>'Initial absorption'!A135</f>
        <v>945</v>
      </c>
      <c r="B135" s="7">
        <f>'Initial absorption'!D135</f>
        <v>7.96645E+18</v>
      </c>
      <c r="C135" s="7">
        <f>'Initial absorption'!Q135</f>
        <v>6.467190700521685E+18</v>
      </c>
      <c r="F135">
        <f>'Emission events'!AS135+'Emission events'!AT135</f>
        <v>0</v>
      </c>
      <c r="G135">
        <f>'Emission events'!CA135+'Emission events'!CB135</f>
        <v>0</v>
      </c>
      <c r="H135">
        <f>'Emission events'!DI135+'Emission events'!DJ135</f>
        <v>0</v>
      </c>
      <c r="I135">
        <f>'Emission events'!EQ135+'Emission events'!ER135</f>
        <v>0</v>
      </c>
      <c r="J135">
        <f>'Emission events'!FY135+'Emission events'!FZ135</f>
        <v>0</v>
      </c>
      <c r="K135">
        <f t="shared" si="13"/>
        <v>0</v>
      </c>
      <c r="L135" s="7">
        <f t="shared" si="14"/>
        <v>6.467190700521685E+18</v>
      </c>
      <c r="M135" s="7"/>
      <c r="N135" s="7">
        <v>0</v>
      </c>
      <c r="O135" s="7">
        <f t="shared" si="15"/>
        <v>0</v>
      </c>
      <c r="P135" s="7">
        <f t="shared" si="16"/>
        <v>0</v>
      </c>
      <c r="Q135" s="7">
        <f t="shared" si="17"/>
        <v>0</v>
      </c>
      <c r="R135" s="7"/>
      <c r="X135" s="7"/>
      <c r="Y135" s="7"/>
    </row>
    <row r="136" spans="1:25" x14ac:dyDescent="0.25">
      <c r="A136">
        <f>'Initial absorption'!A136</f>
        <v>950</v>
      </c>
      <c r="B136" s="7">
        <f>'Initial absorption'!D136</f>
        <v>5.54715E+18</v>
      </c>
      <c r="C136" s="7">
        <f>'Initial absorption'!Q136</f>
        <v>4.5034313873735398E+18</v>
      </c>
      <c r="F136">
        <f>'Emission events'!AS136+'Emission events'!AT136</f>
        <v>0</v>
      </c>
      <c r="G136">
        <f>'Emission events'!CA136+'Emission events'!CB136</f>
        <v>0</v>
      </c>
      <c r="H136">
        <f>'Emission events'!DI136+'Emission events'!DJ136</f>
        <v>0</v>
      </c>
      <c r="I136">
        <f>'Emission events'!EQ136+'Emission events'!ER136</f>
        <v>0</v>
      </c>
      <c r="J136">
        <f>'Emission events'!FY136+'Emission events'!FZ136</f>
        <v>0</v>
      </c>
      <c r="K136">
        <f t="shared" si="13"/>
        <v>0</v>
      </c>
      <c r="L136" s="7">
        <f t="shared" si="14"/>
        <v>4.5034313873735398E+18</v>
      </c>
      <c r="M136" s="7"/>
      <c r="N136" s="7">
        <v>0</v>
      </c>
      <c r="O136" s="7">
        <f t="shared" si="15"/>
        <v>0</v>
      </c>
      <c r="P136" s="7">
        <f t="shared" si="16"/>
        <v>0</v>
      </c>
      <c r="Q136" s="7">
        <f t="shared" si="17"/>
        <v>0</v>
      </c>
      <c r="R136" s="7"/>
      <c r="X136" s="7"/>
      <c r="Y136" s="7"/>
    </row>
    <row r="137" spans="1:25" x14ac:dyDescent="0.25">
      <c r="A137">
        <f>'Initial absorption'!A137</f>
        <v>955</v>
      </c>
      <c r="B137" s="7">
        <f>'Initial absorption'!D137</f>
        <v>8.37805E+18</v>
      </c>
      <c r="C137" s="7">
        <f>'Initial absorption'!Q137</f>
        <v>6.8020433672827761E+18</v>
      </c>
      <c r="F137">
        <f>'Emission events'!AS137+'Emission events'!AT137</f>
        <v>0</v>
      </c>
      <c r="G137">
        <f>'Emission events'!CA137+'Emission events'!CB137</f>
        <v>0</v>
      </c>
      <c r="H137">
        <f>'Emission events'!DI137+'Emission events'!DJ137</f>
        <v>0</v>
      </c>
      <c r="I137">
        <f>'Emission events'!EQ137+'Emission events'!ER137</f>
        <v>0</v>
      </c>
      <c r="J137">
        <f>'Emission events'!FY137+'Emission events'!FZ137</f>
        <v>0</v>
      </c>
      <c r="K137">
        <f t="shared" si="13"/>
        <v>0</v>
      </c>
      <c r="L137" s="7">
        <f t="shared" si="14"/>
        <v>6.8020433672827761E+18</v>
      </c>
      <c r="M137" s="7"/>
      <c r="N137" s="7">
        <v>0</v>
      </c>
      <c r="O137" s="7">
        <f t="shared" si="15"/>
        <v>0</v>
      </c>
      <c r="P137" s="7">
        <f t="shared" si="16"/>
        <v>0</v>
      </c>
      <c r="Q137" s="7">
        <f t="shared" si="17"/>
        <v>0</v>
      </c>
      <c r="R137" s="7"/>
      <c r="X137" s="7"/>
      <c r="Y137" s="7"/>
    </row>
    <row r="138" spans="1:25" x14ac:dyDescent="0.25">
      <c r="A138">
        <f>'Initial absorption'!A138</f>
        <v>960</v>
      </c>
      <c r="B138" s="7">
        <f>'Initial absorption'!D138</f>
        <v>1.010325E+19</v>
      </c>
      <c r="C138" s="7">
        <f>'Initial absorption'!Q138</f>
        <v>8.2031443929029847E+18</v>
      </c>
      <c r="F138">
        <f>'Emission events'!AS138+'Emission events'!AT138</f>
        <v>0</v>
      </c>
      <c r="G138">
        <f>'Emission events'!CA138+'Emission events'!CB138</f>
        <v>0</v>
      </c>
      <c r="H138">
        <f>'Emission events'!DI138+'Emission events'!DJ138</f>
        <v>0</v>
      </c>
      <c r="I138">
        <f>'Emission events'!EQ138+'Emission events'!ER138</f>
        <v>0</v>
      </c>
      <c r="J138">
        <f>'Emission events'!FY138+'Emission events'!FZ138</f>
        <v>0</v>
      </c>
      <c r="K138">
        <f t="shared" si="13"/>
        <v>0</v>
      </c>
      <c r="L138" s="7">
        <f t="shared" si="14"/>
        <v>8.2031443929029847E+18</v>
      </c>
      <c r="M138" s="7"/>
      <c r="N138" s="7">
        <v>0</v>
      </c>
      <c r="O138" s="7">
        <f t="shared" si="15"/>
        <v>0</v>
      </c>
      <c r="P138" s="7">
        <f t="shared" si="16"/>
        <v>0</v>
      </c>
      <c r="Q138" s="7">
        <f t="shared" si="17"/>
        <v>0</v>
      </c>
      <c r="R138" s="7"/>
      <c r="X138" s="7"/>
      <c r="Y138" s="7"/>
    </row>
    <row r="139" spans="1:25" x14ac:dyDescent="0.25">
      <c r="A139">
        <f>'Initial absorption'!A139</f>
        <v>965</v>
      </c>
      <c r="B139" s="7">
        <f>'Initial absorption'!D139</f>
        <v>1.204625E+19</v>
      </c>
      <c r="C139" s="7">
        <f>'Initial absorption'!Q139</f>
        <v>9.7812404812228874E+18</v>
      </c>
      <c r="F139">
        <f>'Emission events'!AS139+'Emission events'!AT139</f>
        <v>0</v>
      </c>
      <c r="G139">
        <f>'Emission events'!CA139+'Emission events'!CB139</f>
        <v>0</v>
      </c>
      <c r="H139">
        <f>'Emission events'!DI139+'Emission events'!DJ139</f>
        <v>0</v>
      </c>
      <c r="I139">
        <f>'Emission events'!EQ139+'Emission events'!ER139</f>
        <v>0</v>
      </c>
      <c r="J139">
        <f>'Emission events'!FY139+'Emission events'!FZ139</f>
        <v>0</v>
      </c>
      <c r="K139">
        <f t="shared" si="13"/>
        <v>0</v>
      </c>
      <c r="L139" s="7">
        <f t="shared" si="14"/>
        <v>9.7812404812228874E+18</v>
      </c>
      <c r="M139" s="7"/>
      <c r="N139" s="7">
        <v>0</v>
      </c>
      <c r="O139" s="7">
        <f t="shared" si="15"/>
        <v>0</v>
      </c>
      <c r="P139" s="7">
        <f t="shared" si="16"/>
        <v>0</v>
      </c>
      <c r="Q139" s="7">
        <f t="shared" si="17"/>
        <v>0</v>
      </c>
      <c r="R139" s="7"/>
      <c r="X139" s="7"/>
      <c r="Y139" s="7"/>
    </row>
    <row r="140" spans="1:25" x14ac:dyDescent="0.25">
      <c r="A140">
        <f>'Initial absorption'!A140</f>
        <v>970</v>
      </c>
      <c r="B140" s="7">
        <f>'Initial absorption'!D140</f>
        <v>1.584195E+19</v>
      </c>
      <c r="C140" s="7">
        <f>'Initial absorption'!Q140</f>
        <v>1.2863925339662399E+19</v>
      </c>
      <c r="F140">
        <f>'Emission events'!AS140+'Emission events'!AT140</f>
        <v>0</v>
      </c>
      <c r="G140">
        <f>'Emission events'!CA140+'Emission events'!CB140</f>
        <v>0</v>
      </c>
      <c r="H140">
        <f>'Emission events'!DI140+'Emission events'!DJ140</f>
        <v>0</v>
      </c>
      <c r="I140">
        <f>'Emission events'!EQ140+'Emission events'!ER140</f>
        <v>0</v>
      </c>
      <c r="J140">
        <f>'Emission events'!FY140+'Emission events'!FZ140</f>
        <v>0</v>
      </c>
      <c r="K140">
        <f t="shared" si="13"/>
        <v>0</v>
      </c>
      <c r="L140" s="7">
        <f t="shared" si="14"/>
        <v>1.2863925339662399E+19</v>
      </c>
      <c r="M140" s="7"/>
      <c r="N140" s="7">
        <v>0</v>
      </c>
      <c r="O140" s="7">
        <f t="shared" si="15"/>
        <v>0</v>
      </c>
      <c r="P140" s="7">
        <f t="shared" si="16"/>
        <v>0</v>
      </c>
      <c r="Q140" s="7">
        <f t="shared" si="17"/>
        <v>0</v>
      </c>
      <c r="R140" s="7"/>
      <c r="X140" s="7"/>
      <c r="Y140" s="7"/>
    </row>
    <row r="141" spans="1:25" x14ac:dyDescent="0.25">
      <c r="A141">
        <f>'Initial absorption'!A141</f>
        <v>975</v>
      </c>
      <c r="B141" s="7">
        <f>'Initial absorption'!D141</f>
        <v>1.432325E+19</v>
      </c>
      <c r="C141" s="7">
        <f>'Initial absorption'!Q141</f>
        <v>1.1631326658914345E+19</v>
      </c>
      <c r="F141">
        <f>'Emission events'!AS141+'Emission events'!AT141</f>
        <v>0</v>
      </c>
      <c r="G141">
        <f>'Emission events'!CA141+'Emission events'!CB141</f>
        <v>0</v>
      </c>
      <c r="H141">
        <f>'Emission events'!DI141+'Emission events'!DJ141</f>
        <v>0</v>
      </c>
      <c r="I141">
        <f>'Emission events'!EQ141+'Emission events'!ER141</f>
        <v>0</v>
      </c>
      <c r="J141">
        <f>'Emission events'!FY141+'Emission events'!FZ141</f>
        <v>0</v>
      </c>
      <c r="K141">
        <f t="shared" si="13"/>
        <v>0</v>
      </c>
      <c r="L141" s="7">
        <f t="shared" si="14"/>
        <v>1.1631326658914345E+19</v>
      </c>
      <c r="M141" s="7"/>
      <c r="N141" s="7">
        <v>0</v>
      </c>
      <c r="O141" s="7">
        <f t="shared" si="15"/>
        <v>0</v>
      </c>
      <c r="P141" s="7">
        <f t="shared" si="16"/>
        <v>0</v>
      </c>
      <c r="Q141" s="7">
        <f t="shared" si="17"/>
        <v>0</v>
      </c>
      <c r="R141" s="7"/>
      <c r="X141" s="7"/>
      <c r="Y141" s="7"/>
    </row>
    <row r="142" spans="1:25" x14ac:dyDescent="0.25">
      <c r="A142">
        <f>'Initial absorption'!A142</f>
        <v>980</v>
      </c>
      <c r="B142" s="7">
        <f>'Initial absorption'!D142</f>
        <v>1.52996E+19</v>
      </c>
      <c r="C142" s="7">
        <f>'Initial absorption'!Q142</f>
        <v>1.2424833141961484E+19</v>
      </c>
      <c r="F142">
        <f>'Emission events'!AS142+'Emission events'!AT142</f>
        <v>0</v>
      </c>
      <c r="G142">
        <f>'Emission events'!CA142+'Emission events'!CB142</f>
        <v>0</v>
      </c>
      <c r="H142">
        <f>'Emission events'!DI142+'Emission events'!DJ142</f>
        <v>0</v>
      </c>
      <c r="I142">
        <f>'Emission events'!EQ142+'Emission events'!ER142</f>
        <v>0</v>
      </c>
      <c r="J142">
        <f>'Emission events'!FY142+'Emission events'!FZ142</f>
        <v>0</v>
      </c>
      <c r="K142">
        <f t="shared" si="13"/>
        <v>0</v>
      </c>
      <c r="L142" s="7">
        <f t="shared" si="14"/>
        <v>1.2424833141961484E+19</v>
      </c>
      <c r="M142" s="7"/>
      <c r="N142" s="7">
        <v>0</v>
      </c>
      <c r="O142" s="7">
        <f t="shared" si="15"/>
        <v>0</v>
      </c>
      <c r="P142" s="7">
        <f t="shared" si="16"/>
        <v>0</v>
      </c>
      <c r="Q142" s="7">
        <f t="shared" si="17"/>
        <v>0</v>
      </c>
      <c r="R142" s="7"/>
      <c r="X142" s="7"/>
      <c r="Y142" s="7"/>
    </row>
    <row r="143" spans="1:25" x14ac:dyDescent="0.25">
      <c r="A143">
        <f>'Initial absorption'!A143</f>
        <v>985</v>
      </c>
      <c r="B143" s="7">
        <f>'Initial absorption'!D143</f>
        <v>1.73444E+19</v>
      </c>
      <c r="C143" s="7">
        <f>'Initial absorption'!Q143</f>
        <v>1.4086158709915478E+19</v>
      </c>
      <c r="F143">
        <f>'Emission events'!AS143+'Emission events'!AT143</f>
        <v>0</v>
      </c>
      <c r="G143">
        <f>'Emission events'!CA143+'Emission events'!CB143</f>
        <v>0</v>
      </c>
      <c r="H143">
        <f>'Emission events'!DI143+'Emission events'!DJ143</f>
        <v>0</v>
      </c>
      <c r="I143">
        <f>'Emission events'!EQ143+'Emission events'!ER143</f>
        <v>0</v>
      </c>
      <c r="J143">
        <f>'Emission events'!FY143+'Emission events'!FZ143</f>
        <v>0</v>
      </c>
      <c r="K143">
        <f t="shared" si="13"/>
        <v>0</v>
      </c>
      <c r="L143" s="7">
        <f t="shared" si="14"/>
        <v>1.4086158709915478E+19</v>
      </c>
      <c r="M143" s="7"/>
      <c r="N143" s="7">
        <v>0</v>
      </c>
      <c r="O143" s="7">
        <f t="shared" si="15"/>
        <v>0</v>
      </c>
      <c r="P143" s="7">
        <f t="shared" si="16"/>
        <v>0</v>
      </c>
      <c r="Q143" s="7">
        <f t="shared" si="17"/>
        <v>0</v>
      </c>
      <c r="R143" s="7"/>
      <c r="X143" s="7"/>
      <c r="Y143" s="7"/>
    </row>
    <row r="144" spans="1:25" x14ac:dyDescent="0.25">
      <c r="A144">
        <f>'Initial absorption'!A144</f>
        <v>990</v>
      </c>
      <c r="B144" s="7">
        <f>'Initial absorption'!D144</f>
        <v>1.829785E+19</v>
      </c>
      <c r="C144" s="7">
        <f>'Initial absorption'!Q144</f>
        <v>1.4861278318176743E+19</v>
      </c>
      <c r="F144">
        <f>'Emission events'!AS144+'Emission events'!AT144</f>
        <v>0</v>
      </c>
      <c r="G144">
        <f>'Emission events'!CA144+'Emission events'!CB144</f>
        <v>0</v>
      </c>
      <c r="H144">
        <f>'Emission events'!DI144+'Emission events'!DJ144</f>
        <v>0</v>
      </c>
      <c r="I144">
        <f>'Emission events'!EQ144+'Emission events'!ER144</f>
        <v>0</v>
      </c>
      <c r="J144">
        <f>'Emission events'!FY144+'Emission events'!FZ144</f>
        <v>0</v>
      </c>
      <c r="K144">
        <f t="shared" si="13"/>
        <v>0</v>
      </c>
      <c r="L144" s="7">
        <f t="shared" si="14"/>
        <v>1.4861278318176743E+19</v>
      </c>
      <c r="M144" s="7"/>
      <c r="N144" s="7">
        <v>0</v>
      </c>
      <c r="O144" s="7">
        <f t="shared" si="15"/>
        <v>0</v>
      </c>
      <c r="P144" s="7">
        <f t="shared" si="16"/>
        <v>0</v>
      </c>
      <c r="Q144" s="7">
        <f t="shared" si="17"/>
        <v>0</v>
      </c>
      <c r="R144" s="7"/>
      <c r="X144" s="7"/>
      <c r="Y144" s="7"/>
    </row>
    <row r="145" spans="1:25" x14ac:dyDescent="0.25">
      <c r="A145">
        <f>'Initial absorption'!A145</f>
        <v>995</v>
      </c>
      <c r="B145" s="7">
        <f>'Initial absorption'!D145</f>
        <v>1.87688E+19</v>
      </c>
      <c r="C145" s="7">
        <f>'Initial absorption'!Q145</f>
        <v>1.5244578431791847E+19</v>
      </c>
      <c r="F145">
        <f>'Emission events'!AS145+'Emission events'!AT145</f>
        <v>0</v>
      </c>
      <c r="G145">
        <f>'Emission events'!CA145+'Emission events'!CB145</f>
        <v>0</v>
      </c>
      <c r="H145">
        <f>'Emission events'!DI145+'Emission events'!DJ145</f>
        <v>0</v>
      </c>
      <c r="I145">
        <f>'Emission events'!EQ145+'Emission events'!ER145</f>
        <v>0</v>
      </c>
      <c r="J145">
        <f>'Emission events'!FY145+'Emission events'!FZ145</f>
        <v>0</v>
      </c>
      <c r="K145">
        <f t="shared" si="13"/>
        <v>0</v>
      </c>
      <c r="L145" s="7">
        <f t="shared" si="14"/>
        <v>1.5244578431791847E+19</v>
      </c>
      <c r="M145" s="7"/>
      <c r="N145" s="7">
        <v>0</v>
      </c>
      <c r="O145" s="7">
        <f t="shared" si="15"/>
        <v>0</v>
      </c>
      <c r="P145" s="7">
        <f t="shared" si="16"/>
        <v>0</v>
      </c>
      <c r="Q145" s="7">
        <f t="shared" si="17"/>
        <v>0</v>
      </c>
      <c r="R145" s="7"/>
      <c r="X145" s="7"/>
      <c r="Y145" s="7"/>
    </row>
    <row r="146" spans="1:25" x14ac:dyDescent="0.25">
      <c r="A146">
        <f>'Initial absorption'!A146</f>
        <v>1000</v>
      </c>
      <c r="B146" s="7">
        <f>'Initial absorption'!D146</f>
        <v>1.847635E+19</v>
      </c>
      <c r="C146" s="7">
        <f>'Initial absorption'!Q146</f>
        <v>1.5007829981098383E+19</v>
      </c>
      <c r="F146">
        <f>'Emission events'!AS146+'Emission events'!AT146</f>
        <v>0</v>
      </c>
      <c r="G146">
        <f>'Emission events'!CA146+'Emission events'!CB146</f>
        <v>0</v>
      </c>
      <c r="H146">
        <f>'Emission events'!DI146+'Emission events'!DJ146</f>
        <v>0</v>
      </c>
      <c r="I146">
        <f>'Emission events'!EQ146+'Emission events'!ER146</f>
        <v>0</v>
      </c>
      <c r="J146">
        <f>'Emission events'!FY146+'Emission events'!FZ146</f>
        <v>0</v>
      </c>
      <c r="K146">
        <f t="shared" si="13"/>
        <v>0</v>
      </c>
      <c r="L146" s="7">
        <f t="shared" si="14"/>
        <v>1.5007829981098383E+19</v>
      </c>
      <c r="M146" s="7"/>
      <c r="N146" s="7">
        <v>0</v>
      </c>
      <c r="O146" s="7">
        <f t="shared" si="15"/>
        <v>0</v>
      </c>
      <c r="P146" s="7">
        <f t="shared" si="16"/>
        <v>0</v>
      </c>
      <c r="Q146" s="7">
        <f t="shared" si="17"/>
        <v>0</v>
      </c>
      <c r="R146" s="7"/>
      <c r="X146" s="7"/>
      <c r="Y146" s="7"/>
    </row>
    <row r="147" spans="1:25" x14ac:dyDescent="0.25">
      <c r="A147">
        <f>'Initial absorption'!A147</f>
        <v>1005</v>
      </c>
      <c r="B147" s="7">
        <f>'Initial absorption'!D147</f>
        <v>1.74185E+19</v>
      </c>
      <c r="C147" s="7">
        <f>'Initial absorption'!Q147</f>
        <v>1.4149310640251218E+19</v>
      </c>
      <c r="F147">
        <f>'Emission events'!AS147+'Emission events'!AT147</f>
        <v>0</v>
      </c>
      <c r="G147">
        <f>'Emission events'!CA147+'Emission events'!CB147</f>
        <v>0</v>
      </c>
      <c r="H147">
        <f>'Emission events'!DI147+'Emission events'!DJ147</f>
        <v>0</v>
      </c>
      <c r="I147">
        <f>'Emission events'!EQ147+'Emission events'!ER147</f>
        <v>0</v>
      </c>
      <c r="J147">
        <f>'Emission events'!FY147+'Emission events'!FZ147</f>
        <v>0</v>
      </c>
      <c r="K147">
        <f t="shared" si="13"/>
        <v>0</v>
      </c>
      <c r="L147" s="7">
        <f t="shared" si="14"/>
        <v>1.4149310640251218E+19</v>
      </c>
      <c r="M147" s="7"/>
      <c r="N147" s="7">
        <v>0</v>
      </c>
      <c r="O147" s="7">
        <f t="shared" si="15"/>
        <v>0</v>
      </c>
      <c r="P147" s="7">
        <f t="shared" si="16"/>
        <v>0</v>
      </c>
      <c r="Q147" s="7">
        <f t="shared" si="17"/>
        <v>0</v>
      </c>
      <c r="R147" s="7"/>
      <c r="X147" s="7"/>
      <c r="Y147" s="7"/>
    </row>
    <row r="148" spans="1:25" x14ac:dyDescent="0.25">
      <c r="A148">
        <f>'Initial absorption'!A148</f>
        <v>1010</v>
      </c>
      <c r="B148" s="7">
        <f>'Initial absorption'!D148</f>
        <v>1.82324E+19</v>
      </c>
      <c r="C148" s="7">
        <f>'Initial absorption'!Q148</f>
        <v>1.4811231729509329E+19</v>
      </c>
      <c r="F148">
        <f>'Emission events'!AS148+'Emission events'!AT148</f>
        <v>0</v>
      </c>
      <c r="G148">
        <f>'Emission events'!CA148+'Emission events'!CB148</f>
        <v>0</v>
      </c>
      <c r="H148">
        <f>'Emission events'!DI148+'Emission events'!DJ148</f>
        <v>0</v>
      </c>
      <c r="I148">
        <f>'Emission events'!EQ148+'Emission events'!ER148</f>
        <v>0</v>
      </c>
      <c r="J148">
        <f>'Emission events'!FY148+'Emission events'!FZ148</f>
        <v>0</v>
      </c>
      <c r="K148">
        <f t="shared" si="13"/>
        <v>0</v>
      </c>
      <c r="L148" s="7">
        <f t="shared" si="14"/>
        <v>1.4811231729509329E+19</v>
      </c>
      <c r="M148" s="7"/>
      <c r="N148" s="7">
        <v>0</v>
      </c>
      <c r="O148" s="7">
        <f t="shared" si="15"/>
        <v>0</v>
      </c>
      <c r="P148" s="7">
        <f t="shared" si="16"/>
        <v>0</v>
      </c>
      <c r="Q148" s="7">
        <f t="shared" si="17"/>
        <v>0</v>
      </c>
      <c r="R148" s="7"/>
      <c r="X148" s="7"/>
      <c r="Y148" s="7"/>
    </row>
    <row r="149" spans="1:25" x14ac:dyDescent="0.25">
      <c r="A149">
        <f>'Initial absorption'!A149</f>
        <v>1015</v>
      </c>
      <c r="B149" s="7">
        <f>'Initial absorption'!D149</f>
        <v>1.80769E+19</v>
      </c>
      <c r="C149" s="7">
        <f>'Initial absorption'!Q149</f>
        <v>1.4685681329579917E+19</v>
      </c>
      <c r="F149">
        <f>'Emission events'!AS149+'Emission events'!AT149</f>
        <v>0</v>
      </c>
      <c r="G149">
        <f>'Emission events'!CA149+'Emission events'!CB149</f>
        <v>0</v>
      </c>
      <c r="H149">
        <f>'Emission events'!DI149+'Emission events'!DJ149</f>
        <v>0</v>
      </c>
      <c r="I149">
        <f>'Emission events'!EQ149+'Emission events'!ER149</f>
        <v>0</v>
      </c>
      <c r="J149">
        <f>'Emission events'!FY149+'Emission events'!FZ149</f>
        <v>0</v>
      </c>
      <c r="K149">
        <f t="shared" si="13"/>
        <v>0</v>
      </c>
      <c r="L149" s="7">
        <f t="shared" si="14"/>
        <v>1.4685681329579917E+19</v>
      </c>
      <c r="M149" s="7"/>
      <c r="N149" s="7">
        <v>0</v>
      </c>
      <c r="O149" s="7">
        <f t="shared" si="15"/>
        <v>0</v>
      </c>
      <c r="P149" s="7">
        <f t="shared" si="16"/>
        <v>0</v>
      </c>
      <c r="Q149" s="7">
        <f t="shared" si="17"/>
        <v>0</v>
      </c>
      <c r="R149" s="7"/>
      <c r="X149" s="7"/>
      <c r="Y149" s="7"/>
    </row>
    <row r="150" spans="1:25" x14ac:dyDescent="0.25">
      <c r="A150">
        <f>'Initial absorption'!A150</f>
        <v>1020</v>
      </c>
      <c r="B150" s="7">
        <f>'Initial absorption'!D150</f>
        <v>1.786125E+19</v>
      </c>
      <c r="C150" s="7">
        <f>'Initial absorption'!Q150</f>
        <v>1.4511249249079198E+19</v>
      </c>
      <c r="F150">
        <f>'Emission events'!AS150+'Emission events'!AT150</f>
        <v>0</v>
      </c>
      <c r="G150">
        <f>'Emission events'!CA150+'Emission events'!CB150</f>
        <v>0</v>
      </c>
      <c r="H150">
        <f>'Emission events'!DI150+'Emission events'!DJ150</f>
        <v>0</v>
      </c>
      <c r="I150">
        <f>'Emission events'!EQ150+'Emission events'!ER150</f>
        <v>0</v>
      </c>
      <c r="J150">
        <f>'Emission events'!FY150+'Emission events'!FZ150</f>
        <v>0</v>
      </c>
      <c r="K150">
        <f t="shared" si="13"/>
        <v>0</v>
      </c>
      <c r="L150" s="7">
        <f t="shared" si="14"/>
        <v>1.4511249249079198E+19</v>
      </c>
      <c r="M150" s="7"/>
      <c r="N150" s="7">
        <v>0</v>
      </c>
      <c r="O150" s="7">
        <f t="shared" si="15"/>
        <v>0</v>
      </c>
      <c r="P150" s="7">
        <f t="shared" si="16"/>
        <v>0</v>
      </c>
      <c r="Q150" s="7">
        <f t="shared" si="17"/>
        <v>0</v>
      </c>
      <c r="R150" s="7"/>
      <c r="X150" s="7"/>
      <c r="Y150" s="7"/>
    </row>
    <row r="151" spans="1:25" x14ac:dyDescent="0.25">
      <c r="A151">
        <f>'Initial absorption'!A151</f>
        <v>1025</v>
      </c>
      <c r="B151" s="7">
        <f>'Initial absorption'!D151</f>
        <v>1.79166E+19</v>
      </c>
      <c r="C151" s="7">
        <f>'Initial absorption'!Q151</f>
        <v>1.4556982448354857E+19</v>
      </c>
      <c r="F151">
        <f>'Emission events'!AS151+'Emission events'!AT151</f>
        <v>0</v>
      </c>
      <c r="G151">
        <f>'Emission events'!CA151+'Emission events'!CB151</f>
        <v>0</v>
      </c>
      <c r="H151">
        <f>'Emission events'!DI151+'Emission events'!DJ151</f>
        <v>0</v>
      </c>
      <c r="I151">
        <f>'Emission events'!EQ151+'Emission events'!ER151</f>
        <v>0</v>
      </c>
      <c r="J151">
        <f>'Emission events'!FY151+'Emission events'!FZ151</f>
        <v>0</v>
      </c>
      <c r="K151">
        <f t="shared" si="13"/>
        <v>0</v>
      </c>
      <c r="L151" s="7">
        <f t="shared" si="14"/>
        <v>1.4556982448354857E+19</v>
      </c>
      <c r="M151" s="7"/>
      <c r="N151" s="7">
        <v>0</v>
      </c>
      <c r="O151" s="7">
        <f t="shared" si="15"/>
        <v>0</v>
      </c>
      <c r="P151" s="7">
        <f t="shared" si="16"/>
        <v>0</v>
      </c>
      <c r="Q151" s="7">
        <f t="shared" si="17"/>
        <v>0</v>
      </c>
      <c r="R151" s="7"/>
      <c r="X151" s="7"/>
      <c r="Y151" s="7"/>
    </row>
    <row r="152" spans="1:25" x14ac:dyDescent="0.25">
      <c r="A152">
        <f>'Initial absorption'!A152</f>
        <v>1030</v>
      </c>
      <c r="B152" s="7">
        <f>'Initial absorption'!D152</f>
        <v>1.78226E+19</v>
      </c>
      <c r="C152" s="7">
        <f>'Initial absorption'!Q152</f>
        <v>1.4481369289503672E+19</v>
      </c>
      <c r="F152">
        <f>'Emission events'!AS152+'Emission events'!AT152</f>
        <v>0</v>
      </c>
      <c r="G152">
        <f>'Emission events'!CA152+'Emission events'!CB152</f>
        <v>0</v>
      </c>
      <c r="H152">
        <f>'Emission events'!DI152+'Emission events'!DJ152</f>
        <v>0</v>
      </c>
      <c r="I152">
        <f>'Emission events'!EQ152+'Emission events'!ER152</f>
        <v>0</v>
      </c>
      <c r="J152">
        <f>'Emission events'!FY152+'Emission events'!FZ152</f>
        <v>0</v>
      </c>
      <c r="K152">
        <f t="shared" si="13"/>
        <v>0</v>
      </c>
      <c r="L152" s="7">
        <f t="shared" si="14"/>
        <v>1.4481369289503672E+19</v>
      </c>
      <c r="M152" s="7"/>
      <c r="N152" s="7">
        <v>0</v>
      </c>
      <c r="O152" s="7">
        <f t="shared" si="15"/>
        <v>0</v>
      </c>
      <c r="P152" s="7">
        <f t="shared" si="16"/>
        <v>0</v>
      </c>
      <c r="Q152" s="7">
        <f t="shared" si="17"/>
        <v>0</v>
      </c>
      <c r="R152" s="7"/>
      <c r="X152" s="7"/>
      <c r="Y152" s="7"/>
    </row>
    <row r="153" spans="1:25" x14ac:dyDescent="0.25">
      <c r="X153" s="7"/>
      <c r="Y153" s="7"/>
    </row>
    <row r="154" spans="1:25" x14ac:dyDescent="0.25">
      <c r="X154" s="7"/>
      <c r="Y154" s="7"/>
    </row>
    <row r="155" spans="1:25" x14ac:dyDescent="0.25">
      <c r="X155" s="7"/>
      <c r="Y155" s="7"/>
    </row>
    <row r="156" spans="1:25" x14ac:dyDescent="0.25">
      <c r="X156" s="7"/>
      <c r="Y156" s="7"/>
    </row>
    <row r="157" spans="1:25" x14ac:dyDescent="0.25">
      <c r="X157" s="7"/>
      <c r="Y157" s="7"/>
    </row>
    <row r="158" spans="1:25" x14ac:dyDescent="0.25">
      <c r="X158" s="7"/>
      <c r="Y158" s="7"/>
    </row>
    <row r="159" spans="1:25" x14ac:dyDescent="0.25">
      <c r="X159" s="7"/>
      <c r="Y159" s="7"/>
    </row>
    <row r="160" spans="1:25" x14ac:dyDescent="0.25">
      <c r="X160" s="7"/>
      <c r="Y160" s="7"/>
    </row>
    <row r="161" spans="24:25" x14ac:dyDescent="0.25">
      <c r="X161" s="7"/>
      <c r="Y161" s="7"/>
    </row>
    <row r="162" spans="24:25" x14ac:dyDescent="0.25">
      <c r="X162" s="7"/>
      <c r="Y162" s="7"/>
    </row>
    <row r="163" spans="24:25" x14ac:dyDescent="0.25">
      <c r="X163" s="7"/>
      <c r="Y163" s="7"/>
    </row>
    <row r="164" spans="24:25" x14ac:dyDescent="0.25">
      <c r="X164" s="7"/>
      <c r="Y164" s="7"/>
    </row>
    <row r="165" spans="24:25" x14ac:dyDescent="0.25">
      <c r="X165" s="7"/>
      <c r="Y165" s="7"/>
    </row>
    <row r="166" spans="24:25" x14ac:dyDescent="0.25">
      <c r="X166" s="7"/>
      <c r="Y166" s="7"/>
    </row>
    <row r="167" spans="24:25" x14ac:dyDescent="0.25">
      <c r="X167" s="7"/>
      <c r="Y167" s="7"/>
    </row>
    <row r="168" spans="24:25" x14ac:dyDescent="0.25">
      <c r="X168" s="7"/>
      <c r="Y168" s="7"/>
    </row>
    <row r="169" spans="24:25" x14ac:dyDescent="0.25">
      <c r="X169" s="7"/>
      <c r="Y169" s="7"/>
    </row>
    <row r="170" spans="24:25" x14ac:dyDescent="0.25">
      <c r="X170" s="7"/>
      <c r="Y170" s="7"/>
    </row>
    <row r="171" spans="24:25" x14ac:dyDescent="0.25">
      <c r="X171" s="7"/>
      <c r="Y171" s="7"/>
    </row>
    <row r="172" spans="24:25" x14ac:dyDescent="0.25">
      <c r="X172" s="7"/>
      <c r="Y172" s="7"/>
    </row>
    <row r="173" spans="24:25" x14ac:dyDescent="0.25">
      <c r="X173" s="7"/>
      <c r="Y173" s="7"/>
    </row>
    <row r="174" spans="24:25" x14ac:dyDescent="0.25">
      <c r="X174" s="7"/>
      <c r="Y174" s="7"/>
    </row>
    <row r="175" spans="24:25" x14ac:dyDescent="0.25">
      <c r="X175" s="7"/>
      <c r="Y175" s="7"/>
    </row>
    <row r="176" spans="24:25" x14ac:dyDescent="0.25">
      <c r="X176" s="7"/>
      <c r="Y176" s="7"/>
    </row>
    <row r="177" spans="24:25" x14ac:dyDescent="0.25">
      <c r="X177" s="7"/>
      <c r="Y177" s="7"/>
    </row>
    <row r="178" spans="24:25" x14ac:dyDescent="0.25">
      <c r="X178" s="7"/>
      <c r="Y178" s="7"/>
    </row>
    <row r="179" spans="24:25" x14ac:dyDescent="0.25">
      <c r="X179" s="7"/>
      <c r="Y179" s="7"/>
    </row>
    <row r="180" spans="24:25" x14ac:dyDescent="0.25">
      <c r="X180" s="7"/>
      <c r="Y180" s="7"/>
    </row>
    <row r="181" spans="24:25" x14ac:dyDescent="0.25">
      <c r="X181" s="7"/>
      <c r="Y181" s="7"/>
    </row>
    <row r="182" spans="24:25" x14ac:dyDescent="0.25">
      <c r="X182" s="7"/>
      <c r="Y182" s="7"/>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163C65-1506-45E5-8EB5-FC5F15BF3C7F}">
  <sheetPr codeName="Sheet10"/>
  <dimension ref="A1:AL152"/>
  <sheetViews>
    <sheetView workbookViewId="0">
      <pane xSplit="1" ySplit="1" topLeftCell="Q29" activePane="bottomRight" state="frozen"/>
      <selection pane="topRight" activeCell="B1" sqref="B1"/>
      <selection pane="bottomLeft" activeCell="A2" sqref="A2"/>
      <selection pane="bottomRight" activeCell="Z57" sqref="Z57"/>
    </sheetView>
  </sheetViews>
  <sheetFormatPr defaultRowHeight="15" x14ac:dyDescent="0.25"/>
  <cols>
    <col min="1" max="1" width="11.7109375" bestFit="1" customWidth="1"/>
    <col min="2" max="2" width="27.7109375" customWidth="1"/>
    <col min="3" max="3" width="27.85546875" bestFit="1" customWidth="1"/>
    <col min="4" max="4" width="26.28515625" bestFit="1" customWidth="1"/>
    <col min="19" max="19" width="27.7109375" customWidth="1"/>
    <col min="20" max="20" width="28.140625" bestFit="1" customWidth="1"/>
    <col min="21" max="21" width="27.85546875" bestFit="1" customWidth="1"/>
    <col min="22" max="22" width="26.28515625" bestFit="1" customWidth="1"/>
    <col min="24" max="24" width="22.28515625" bestFit="1" customWidth="1"/>
    <col min="25" max="25" width="12" bestFit="1" customWidth="1"/>
    <col min="26" max="26" width="27.7109375" bestFit="1" customWidth="1"/>
    <col min="27" max="27" width="19.7109375" bestFit="1" customWidth="1"/>
    <col min="30" max="30" width="13" bestFit="1" customWidth="1"/>
  </cols>
  <sheetData>
    <row r="1" spans="1:38" x14ac:dyDescent="0.25">
      <c r="A1" s="1" t="str">
        <f>AVT!A1</f>
        <v>Wavelength</v>
      </c>
      <c r="B1" s="1" t="s">
        <v>151</v>
      </c>
      <c r="C1" s="1" t="s">
        <v>152</v>
      </c>
      <c r="D1" s="1" t="s">
        <v>153</v>
      </c>
      <c r="F1" t="s">
        <v>154</v>
      </c>
      <c r="G1" t="s">
        <v>155</v>
      </c>
      <c r="H1" t="s">
        <v>156</v>
      </c>
      <c r="I1" t="s">
        <v>157</v>
      </c>
      <c r="J1" t="s">
        <v>158</v>
      </c>
      <c r="K1" t="s">
        <v>159</v>
      </c>
      <c r="L1" t="s">
        <v>160</v>
      </c>
      <c r="M1" t="s">
        <v>161</v>
      </c>
      <c r="N1" t="s">
        <v>162</v>
      </c>
      <c r="O1" t="s">
        <v>163</v>
      </c>
      <c r="P1" t="s">
        <v>164</v>
      </c>
      <c r="Q1" t="s">
        <v>165</v>
      </c>
      <c r="S1" s="1" t="s">
        <v>150</v>
      </c>
      <c r="T1" s="1" t="s">
        <v>147</v>
      </c>
      <c r="U1" s="1" t="s">
        <v>148</v>
      </c>
      <c r="V1" s="1" t="s">
        <v>149</v>
      </c>
      <c r="X1" s="1" t="s">
        <v>166</v>
      </c>
      <c r="AA1" s="1" t="s">
        <v>167</v>
      </c>
      <c r="AD1" t="s">
        <v>157</v>
      </c>
      <c r="AE1" t="s">
        <v>158</v>
      </c>
      <c r="AF1" t="s">
        <v>159</v>
      </c>
      <c r="AG1" t="s">
        <v>160</v>
      </c>
      <c r="AH1" t="s">
        <v>161</v>
      </c>
      <c r="AI1" t="s">
        <v>162</v>
      </c>
      <c r="AJ1" t="s">
        <v>163</v>
      </c>
      <c r="AK1" t="s">
        <v>164</v>
      </c>
      <c r="AL1" t="s">
        <v>288</v>
      </c>
    </row>
    <row r="2" spans="1:38" s="14" customFormat="1" x14ac:dyDescent="0.25">
      <c r="A2">
        <v>300</v>
      </c>
      <c r="B2" s="63">
        <v>1.0200000000000001E-3</v>
      </c>
      <c r="C2" s="14">
        <f>SUMPRODUCT(B2:B152,G2:G152)</f>
        <v>32.141563100260015</v>
      </c>
      <c r="D2" s="18">
        <f>B2/$C$2*100</f>
        <v>3.1734610940304534E-3</v>
      </c>
      <c r="F2" s="14">
        <v>0</v>
      </c>
      <c r="G2" s="14">
        <v>0</v>
      </c>
      <c r="H2" s="14">
        <v>0</v>
      </c>
      <c r="I2" s="14">
        <v>0</v>
      </c>
      <c r="J2" s="14">
        <v>0</v>
      </c>
      <c r="K2" s="14">
        <v>0</v>
      </c>
      <c r="L2" s="14">
        <v>0</v>
      </c>
      <c r="M2" s="14">
        <v>0</v>
      </c>
      <c r="N2" s="14">
        <v>0</v>
      </c>
      <c r="O2" s="14">
        <v>0</v>
      </c>
      <c r="P2" s="14">
        <v>0</v>
      </c>
      <c r="Q2" s="14">
        <v>0</v>
      </c>
      <c r="S2" s="18">
        <f>AVT!L6</f>
        <v>142084844174.20874</v>
      </c>
      <c r="T2" s="30">
        <f t="shared" ref="T2:T33" si="0">S2*(_h_planck*_c_light)/(A2*10^-9)/5</f>
        <v>1.8816256671567197E-8</v>
      </c>
      <c r="U2" s="14">
        <f>SUMPRODUCT(T2:T152,G2:G152)</f>
        <v>26.165640101438132</v>
      </c>
      <c r="V2" s="14">
        <f>T2/$U$2*100</f>
        <v>7.1912082405096626E-8</v>
      </c>
      <c r="X2" s="31" t="s">
        <v>168</v>
      </c>
      <c r="Y2"/>
      <c r="Z2"/>
      <c r="AA2"/>
      <c r="AB2"/>
      <c r="AC2" s="23" t="s">
        <v>169</v>
      </c>
      <c r="AD2" s="23">
        <f>SUMPRODUCT($D$2:$D$152,$F$2:$F$152,I$2:I$152)</f>
        <v>34.281588956975952</v>
      </c>
      <c r="AE2" s="23">
        <f t="shared" ref="AE2:AL2" si="1">SUMPRODUCT($D2:$D152,$F2:$F152,J2:J152)</f>
        <v>28.601322665684844</v>
      </c>
      <c r="AF2" s="23">
        <f t="shared" si="1"/>
        <v>24.741123988878901</v>
      </c>
      <c r="AG2" s="23">
        <f t="shared" si="1"/>
        <v>20.665826192298791</v>
      </c>
      <c r="AH2" s="23">
        <f t="shared" si="1"/>
        <v>24.827412181875882</v>
      </c>
      <c r="AI2" s="23">
        <f t="shared" si="1"/>
        <v>27.753103163148946</v>
      </c>
      <c r="AJ2" s="23">
        <f t="shared" si="1"/>
        <v>33.519505812521814</v>
      </c>
      <c r="AK2" s="23">
        <f t="shared" si="1"/>
        <v>38.63057342047594</v>
      </c>
      <c r="AL2" s="23">
        <f t="shared" si="1"/>
        <v>96.641747624180439</v>
      </c>
    </row>
    <row r="3" spans="1:38" x14ac:dyDescent="0.25">
      <c r="A3">
        <v>305</v>
      </c>
      <c r="B3">
        <v>1.6500000000000001E-2</v>
      </c>
      <c r="D3">
        <f t="shared" ref="D3:D66" si="2">B3/$C$2*100</f>
        <v>5.1335400050492634E-2</v>
      </c>
      <c r="F3">
        <v>0</v>
      </c>
      <c r="G3">
        <v>0</v>
      </c>
      <c r="H3">
        <v>0</v>
      </c>
      <c r="I3">
        <v>0</v>
      </c>
      <c r="J3">
        <v>0</v>
      </c>
      <c r="K3">
        <v>0</v>
      </c>
      <c r="L3">
        <v>0</v>
      </c>
      <c r="M3">
        <v>0</v>
      </c>
      <c r="N3">
        <v>0</v>
      </c>
      <c r="O3">
        <v>0</v>
      </c>
      <c r="P3">
        <v>0</v>
      </c>
      <c r="Q3">
        <v>0</v>
      </c>
      <c r="S3" s="7">
        <f>AVT!L7</f>
        <v>3189933023227.1699</v>
      </c>
      <c r="T3" s="8">
        <f t="shared" si="0"/>
        <v>4.1551667138178146E-7</v>
      </c>
      <c r="V3">
        <f>T3/$U$2*100</f>
        <v>1.5880241024905926E-6</v>
      </c>
      <c r="X3" t="s">
        <v>169</v>
      </c>
      <c r="Y3" t="s">
        <v>249</v>
      </c>
      <c r="Z3">
        <f>SUMPRODUCT(V2:V152,F2:F152)</f>
        <v>84.922530179141489</v>
      </c>
      <c r="AC3" s="23" t="s">
        <v>170</v>
      </c>
      <c r="AD3" s="23">
        <f>SUMPRODUCT($D$2:$D$152,$G$2:$G$152,I$2:I$152)</f>
        <v>30.236896040541563</v>
      </c>
      <c r="AE3" s="23">
        <f t="shared" ref="AE3:AL3" si="3">SUMPRODUCT($D2:$D152,$G2:$G152,J2:J152)</f>
        <v>29.141315363167237</v>
      </c>
      <c r="AF3" s="23">
        <f t="shared" si="3"/>
        <v>30.406511250200481</v>
      </c>
      <c r="AG3" s="23">
        <f t="shared" si="3"/>
        <v>29.107139414157519</v>
      </c>
      <c r="AH3" s="23">
        <f t="shared" si="3"/>
        <v>30.439206578355169</v>
      </c>
      <c r="AI3" s="23">
        <f t="shared" si="3"/>
        <v>29.401427036114974</v>
      </c>
      <c r="AJ3" s="23">
        <f t="shared" si="3"/>
        <v>29.430260439280676</v>
      </c>
      <c r="AK3" s="23">
        <f t="shared" si="3"/>
        <v>31.709267708814455</v>
      </c>
      <c r="AL3" s="23">
        <f t="shared" si="3"/>
        <v>99.999999999999957</v>
      </c>
    </row>
    <row r="4" spans="1:38" x14ac:dyDescent="0.25">
      <c r="A4">
        <v>310</v>
      </c>
      <c r="B4">
        <v>5.0900000000000001E-2</v>
      </c>
      <c r="D4">
        <f t="shared" si="2"/>
        <v>0.15836193106485302</v>
      </c>
      <c r="F4">
        <v>0</v>
      </c>
      <c r="G4">
        <v>0</v>
      </c>
      <c r="H4">
        <v>0</v>
      </c>
      <c r="I4">
        <v>0</v>
      </c>
      <c r="J4">
        <v>0</v>
      </c>
      <c r="K4">
        <v>0</v>
      </c>
      <c r="L4">
        <v>0</v>
      </c>
      <c r="M4">
        <v>0</v>
      </c>
      <c r="N4">
        <v>0</v>
      </c>
      <c r="O4">
        <v>0</v>
      </c>
      <c r="P4">
        <v>0</v>
      </c>
      <c r="Q4">
        <v>0</v>
      </c>
      <c r="S4" s="7">
        <f>AVT!L8</f>
        <v>14748665893204.559</v>
      </c>
      <c r="T4" s="8">
        <f>S4*(_h_planck*_c_light)/(A4*10^-9)/5</f>
        <v>1.890156533034187E-6</v>
      </c>
      <c r="V4">
        <f t="shared" ref="V4:V67" si="4">T4/$U$2*100</f>
        <v>7.2238115547966239E-6</v>
      </c>
      <c r="X4" t="s">
        <v>170</v>
      </c>
      <c r="Y4" t="s">
        <v>250</v>
      </c>
      <c r="Z4">
        <f>SUMPRODUCT(V2:V152,G2:G152)</f>
        <v>100</v>
      </c>
      <c r="AC4" s="23" t="s">
        <v>171</v>
      </c>
      <c r="AD4" s="23">
        <f>SUMPRODUCT($D$2:$D$152,$H$2:$H$152,I$2:I$152)</f>
        <v>21.206252156820788</v>
      </c>
      <c r="AE4" s="23">
        <f t="shared" ref="AE4:AL4" si="5">SUMPRODUCT($D2:$D152,$H2:$H152,J2:J152)</f>
        <v>13.012296958138812</v>
      </c>
      <c r="AF4" s="23">
        <f t="shared" si="5"/>
        <v>8.7157076628912868</v>
      </c>
      <c r="AG4" s="23">
        <f t="shared" si="5"/>
        <v>18.709739467387493</v>
      </c>
      <c r="AH4" s="23">
        <f t="shared" si="5"/>
        <v>35.080782244669926</v>
      </c>
      <c r="AI4" s="23">
        <f t="shared" si="5"/>
        <v>50.006185798929536</v>
      </c>
      <c r="AJ4" s="23">
        <f t="shared" si="5"/>
        <v>45.748201497303818</v>
      </c>
      <c r="AK4" s="23">
        <f t="shared" si="5"/>
        <v>39.065082697964456</v>
      </c>
      <c r="AL4" s="23">
        <f t="shared" si="5"/>
        <v>94.336798783612096</v>
      </c>
    </row>
    <row r="5" spans="1:38" x14ac:dyDescent="0.25">
      <c r="A5">
        <v>315</v>
      </c>
      <c r="B5">
        <v>0.13600000000000001</v>
      </c>
      <c r="D5">
        <f t="shared" si="2"/>
        <v>0.42312814587072717</v>
      </c>
      <c r="F5">
        <v>0</v>
      </c>
      <c r="G5">
        <v>0</v>
      </c>
      <c r="H5">
        <v>0</v>
      </c>
      <c r="I5">
        <v>0</v>
      </c>
      <c r="J5">
        <v>0</v>
      </c>
      <c r="K5">
        <v>0</v>
      </c>
      <c r="L5">
        <v>0</v>
      </c>
      <c r="M5">
        <v>0</v>
      </c>
      <c r="N5">
        <v>0</v>
      </c>
      <c r="O5">
        <v>0</v>
      </c>
      <c r="P5">
        <v>0</v>
      </c>
      <c r="Q5">
        <v>0</v>
      </c>
      <c r="S5" s="7">
        <f>AVT!L9</f>
        <v>50212426818083.516</v>
      </c>
      <c r="T5" s="8">
        <f t="shared" si="0"/>
        <v>6.3329693479476673E-6</v>
      </c>
      <c r="V5">
        <f t="shared" si="4"/>
        <v>2.4203380171080128E-5</v>
      </c>
      <c r="X5" t="s">
        <v>171</v>
      </c>
      <c r="Y5" t="s">
        <v>251</v>
      </c>
      <c r="Z5">
        <f>SUMPRODUCT(V2:V152,H2:H152)</f>
        <v>24.823799927450544</v>
      </c>
      <c r="AC5" s="23" t="s">
        <v>172</v>
      </c>
      <c r="AD5" s="23">
        <f t="shared" ref="AD5:AL5" si="6">AD2/(AD2+AD3+AD4)</f>
        <v>0.39990310959199077</v>
      </c>
      <c r="AE5" s="23">
        <f t="shared" si="6"/>
        <v>0.40423078151288705</v>
      </c>
      <c r="AF5" s="23">
        <f t="shared" si="6"/>
        <v>0.38740728036827288</v>
      </c>
      <c r="AG5" s="23">
        <f t="shared" si="6"/>
        <v>0.30176708367485139</v>
      </c>
      <c r="AH5" s="23">
        <f t="shared" si="6"/>
        <v>0.27479940657650015</v>
      </c>
      <c r="AI5" s="23">
        <f t="shared" si="6"/>
        <v>0.25898579441758129</v>
      </c>
      <c r="AJ5" s="23">
        <f t="shared" si="6"/>
        <v>0.30837288411767388</v>
      </c>
      <c r="AK5" s="23">
        <f t="shared" si="6"/>
        <v>0.35309721051926118</v>
      </c>
      <c r="AL5" s="23">
        <f t="shared" si="6"/>
        <v>0.33212671111753261</v>
      </c>
    </row>
    <row r="6" spans="1:38" x14ac:dyDescent="0.25">
      <c r="A6">
        <v>320</v>
      </c>
      <c r="B6">
        <v>0.20499999999999999</v>
      </c>
      <c r="D6">
        <f t="shared" si="2"/>
        <v>0.63780345517278725</v>
      </c>
      <c r="F6">
        <v>0</v>
      </c>
      <c r="G6">
        <v>0</v>
      </c>
      <c r="H6">
        <v>0</v>
      </c>
      <c r="I6">
        <v>0</v>
      </c>
      <c r="J6">
        <v>0</v>
      </c>
      <c r="K6">
        <v>0</v>
      </c>
      <c r="L6">
        <v>0</v>
      </c>
      <c r="M6">
        <v>0</v>
      </c>
      <c r="N6">
        <v>0</v>
      </c>
      <c r="O6">
        <v>0</v>
      </c>
      <c r="P6">
        <v>0</v>
      </c>
      <c r="Q6">
        <v>0</v>
      </c>
      <c r="S6" s="7">
        <f>AVT!L10</f>
        <v>112574054673792.47</v>
      </c>
      <c r="T6" s="8">
        <f t="shared" si="0"/>
        <v>1.397639153307575E-5</v>
      </c>
      <c r="V6">
        <f t="shared" si="4"/>
        <v>5.3415056841309873E-5</v>
      </c>
      <c r="AC6" s="23" t="s">
        <v>173</v>
      </c>
      <c r="AD6" s="23">
        <f t="shared" ref="AD6:AL6" si="7">AD3/(AD2+AD3+AD4)</f>
        <v>0.35272077867212631</v>
      </c>
      <c r="AE6" s="23">
        <f t="shared" si="7"/>
        <v>0.41186265478902928</v>
      </c>
      <c r="AF6" s="23">
        <f t="shared" si="7"/>
        <v>0.47611837822010111</v>
      </c>
      <c r="AG6" s="23">
        <f t="shared" si="7"/>
        <v>0.42502905489454246</v>
      </c>
      <c r="AH6" s="23">
        <f t="shared" si="7"/>
        <v>0.33691291879778551</v>
      </c>
      <c r="AI6" s="23">
        <f t="shared" si="7"/>
        <v>0.27436758668736994</v>
      </c>
      <c r="AJ6" s="23">
        <f t="shared" si="7"/>
        <v>0.27075262811914574</v>
      </c>
      <c r="AK6" s="23">
        <f t="shared" si="7"/>
        <v>0.2898340092890323</v>
      </c>
      <c r="AL6" s="23">
        <f t="shared" si="7"/>
        <v>0.34366794815125223</v>
      </c>
    </row>
    <row r="7" spans="1:38" x14ac:dyDescent="0.25">
      <c r="A7">
        <v>325</v>
      </c>
      <c r="B7">
        <v>0.27900000000000003</v>
      </c>
      <c r="D7">
        <f t="shared" si="2"/>
        <v>0.86803494630833</v>
      </c>
      <c r="F7">
        <v>0</v>
      </c>
      <c r="G7">
        <v>0</v>
      </c>
      <c r="H7">
        <v>0</v>
      </c>
      <c r="I7">
        <v>0</v>
      </c>
      <c r="J7">
        <v>0</v>
      </c>
      <c r="K7">
        <v>0</v>
      </c>
      <c r="L7">
        <v>0</v>
      </c>
      <c r="M7">
        <v>0</v>
      </c>
      <c r="N7">
        <v>0</v>
      </c>
      <c r="O7">
        <v>0</v>
      </c>
      <c r="P7">
        <v>0</v>
      </c>
      <c r="Q7">
        <v>0</v>
      </c>
      <c r="S7" s="7">
        <f>AVT!L11</f>
        <v>210558709291104</v>
      </c>
      <c r="T7" s="8">
        <f t="shared" si="0"/>
        <v>2.5739290815873175E-5</v>
      </c>
      <c r="V7">
        <f t="shared" si="4"/>
        <v>9.8370575747766542E-5</v>
      </c>
      <c r="X7" s="31" t="s">
        <v>174</v>
      </c>
      <c r="Y7" s="31"/>
      <c r="AC7" s="23" t="s">
        <v>175</v>
      </c>
      <c r="AD7" s="23">
        <f t="shared" ref="AD7:AL7" si="8">4*AD2/(AD2+15*AD3+3*AD4)</f>
        <v>0.24866336817399401</v>
      </c>
      <c r="AE7" s="23">
        <f t="shared" si="8"/>
        <v>0.22665376944626681</v>
      </c>
      <c r="AF7" s="26">
        <f t="shared" si="8"/>
        <v>0.19520166711714088</v>
      </c>
      <c r="AG7" s="23">
        <f t="shared" si="8"/>
        <v>0.16101083147869605</v>
      </c>
      <c r="AH7" s="23">
        <f t="shared" si="8"/>
        <v>0.16928035215494053</v>
      </c>
      <c r="AI7" s="23">
        <f t="shared" si="8"/>
        <v>0.17940151358185621</v>
      </c>
      <c r="AJ7" s="23">
        <f t="shared" si="8"/>
        <v>0.21900372016228942</v>
      </c>
      <c r="AK7" s="23">
        <f t="shared" si="8"/>
        <v>0.24470451019909045</v>
      </c>
      <c r="AL7" s="23">
        <f t="shared" si="8"/>
        <v>0.20565879263129228</v>
      </c>
    </row>
    <row r="8" spans="1:38" x14ac:dyDescent="0.25">
      <c r="A8">
        <v>330</v>
      </c>
      <c r="B8">
        <v>0.47099999999999997</v>
      </c>
      <c r="D8">
        <f t="shared" si="2"/>
        <v>1.4653923287140622</v>
      </c>
      <c r="F8">
        <v>0</v>
      </c>
      <c r="G8">
        <v>0</v>
      </c>
      <c r="H8">
        <v>0</v>
      </c>
      <c r="I8">
        <v>0</v>
      </c>
      <c r="J8">
        <v>0</v>
      </c>
      <c r="K8">
        <v>0</v>
      </c>
      <c r="L8">
        <v>0</v>
      </c>
      <c r="M8">
        <v>0</v>
      </c>
      <c r="N8">
        <v>0</v>
      </c>
      <c r="O8">
        <v>0</v>
      </c>
      <c r="P8">
        <v>0</v>
      </c>
      <c r="Q8">
        <v>0</v>
      </c>
      <c r="S8" s="7">
        <f>AVT!L12</f>
        <v>453489032134498.56</v>
      </c>
      <c r="T8" s="8">
        <f t="shared" si="0"/>
        <v>5.4595842978548607E-5</v>
      </c>
      <c r="V8">
        <f t="shared" si="4"/>
        <v>2.0865471957457626E-4</v>
      </c>
      <c r="X8" t="s">
        <v>172</v>
      </c>
      <c r="Y8" t="s">
        <v>252</v>
      </c>
      <c r="Z8">
        <f>_X/(_X+_Y+_Z)</f>
        <v>0.40488207891877909</v>
      </c>
      <c r="AC8" s="23" t="s">
        <v>176</v>
      </c>
      <c r="AD8" s="23">
        <f t="shared" ref="AD8:AK8" si="9">6*AD3/(AD2+15*AD3+3*AD4)</f>
        <v>0.32898745250712635</v>
      </c>
      <c r="AE8" s="23">
        <f t="shared" si="9"/>
        <v>0.34639948565781337</v>
      </c>
      <c r="AF8" s="23">
        <f t="shared" si="9"/>
        <v>0.35985036633278189</v>
      </c>
      <c r="AG8" s="23">
        <f t="shared" si="9"/>
        <v>0.34016772487806196</v>
      </c>
      <c r="AH8" s="23">
        <f t="shared" si="9"/>
        <v>0.31131474181565016</v>
      </c>
      <c r="AI8" s="23">
        <f t="shared" si="9"/>
        <v>0.28508490459992891</v>
      </c>
      <c r="AJ8" s="23">
        <f t="shared" si="9"/>
        <v>0.28842921600322718</v>
      </c>
      <c r="AK8" s="23">
        <f t="shared" si="9"/>
        <v>0.30129247910714851</v>
      </c>
      <c r="AL8" s="23">
        <f>6*AL3/(AL2+15*AL3+3*AL4)</f>
        <v>0.31920799916262316</v>
      </c>
    </row>
    <row r="9" spans="1:38" x14ac:dyDescent="0.25">
      <c r="A9">
        <v>335</v>
      </c>
      <c r="B9">
        <v>0.46400000000000002</v>
      </c>
      <c r="D9">
        <f t="shared" si="2"/>
        <v>1.4436136741471868</v>
      </c>
      <c r="F9">
        <v>0</v>
      </c>
      <c r="G9">
        <v>0</v>
      </c>
      <c r="H9">
        <v>0</v>
      </c>
      <c r="I9">
        <v>0</v>
      </c>
      <c r="J9">
        <v>0</v>
      </c>
      <c r="K9">
        <v>0</v>
      </c>
      <c r="L9">
        <v>0</v>
      </c>
      <c r="M9">
        <v>0</v>
      </c>
      <c r="N9">
        <v>0</v>
      </c>
      <c r="O9">
        <v>0</v>
      </c>
      <c r="P9">
        <v>0</v>
      </c>
      <c r="Q9">
        <v>0</v>
      </c>
      <c r="S9" s="7">
        <f>AVT!L13</f>
        <v>614564668393132.75</v>
      </c>
      <c r="T9" s="8">
        <f t="shared" si="0"/>
        <v>7.2883548625650362E-5</v>
      </c>
      <c r="V9">
        <f t="shared" si="4"/>
        <v>2.7854678250980181E-4</v>
      </c>
      <c r="X9" t="s">
        <v>173</v>
      </c>
      <c r="Y9" t="s">
        <v>253</v>
      </c>
      <c r="Z9">
        <f>_Y/(_X+_Y+_Z)</f>
        <v>0.47676638704086266</v>
      </c>
      <c r="AC9" s="23" t="s">
        <v>289</v>
      </c>
      <c r="AD9" s="23">
        <f>(4-AD7-10*AD8)/AD8</f>
        <v>1.4026738808366757</v>
      </c>
      <c r="AE9" s="23">
        <f t="shared" ref="AE9:AL9" si="10">(4-AE7-10*AE8)/AE8</f>
        <v>0.89304801763241759</v>
      </c>
      <c r="AF9" s="23">
        <f t="shared" si="10"/>
        <v>0.5732790316635753</v>
      </c>
      <c r="AG9" s="23">
        <f t="shared" si="10"/>
        <v>1.2855773424637658</v>
      </c>
      <c r="AH9" s="23">
        <f t="shared" si="10"/>
        <v>2.3049734988569206</v>
      </c>
      <c r="AI9" s="23">
        <f t="shared" si="10"/>
        <v>3.4016162370285556</v>
      </c>
      <c r="AJ9" s="23">
        <f t="shared" si="10"/>
        <v>3.1089226404699777</v>
      </c>
      <c r="AK9" s="23">
        <f t="shared" si="10"/>
        <v>2.46395363378923</v>
      </c>
      <c r="AL9" s="23">
        <f t="shared" si="10"/>
        <v>1.8867359756722428</v>
      </c>
    </row>
    <row r="10" spans="1:38" x14ac:dyDescent="0.25">
      <c r="A10">
        <v>340</v>
      </c>
      <c r="B10">
        <v>0.502</v>
      </c>
      <c r="D10">
        <f t="shared" si="2"/>
        <v>1.5618406560816545</v>
      </c>
      <c r="F10">
        <v>0</v>
      </c>
      <c r="G10">
        <v>0</v>
      </c>
      <c r="H10">
        <v>0</v>
      </c>
      <c r="I10">
        <v>0</v>
      </c>
      <c r="J10">
        <v>0</v>
      </c>
      <c r="K10">
        <v>0</v>
      </c>
      <c r="L10">
        <v>0</v>
      </c>
      <c r="M10">
        <v>0</v>
      </c>
      <c r="N10">
        <v>0</v>
      </c>
      <c r="O10">
        <v>0</v>
      </c>
      <c r="P10">
        <v>0</v>
      </c>
      <c r="Q10">
        <v>0</v>
      </c>
      <c r="S10" s="7">
        <f>AVT!L14</f>
        <v>908169738197690.88</v>
      </c>
      <c r="T10" s="8">
        <f t="shared" si="0"/>
        <v>1.0611941259004883E-4</v>
      </c>
      <c r="V10">
        <f t="shared" si="4"/>
        <v>4.0556780640048715E-4</v>
      </c>
      <c r="AC10" s="23" t="s">
        <v>290</v>
      </c>
      <c r="AD10" s="23">
        <f>(1.708*AD8+0.404-1.481*AD7)/AD8</f>
        <v>1.81660460319088</v>
      </c>
      <c r="AE10" s="23">
        <f t="shared" ref="AE10:AL10" si="11">(1.708*AE8+0.404-1.481*AE7)/AE8</f>
        <v>1.9052455799705594</v>
      </c>
      <c r="AF10" s="23">
        <f t="shared" si="11"/>
        <v>2.0273169765825703</v>
      </c>
      <c r="AG10" s="23">
        <f t="shared" si="11"/>
        <v>2.1946509855965681</v>
      </c>
      <c r="AH10" s="23">
        <f t="shared" si="11"/>
        <v>2.2004141965281865</v>
      </c>
      <c r="AI10" s="23">
        <f t="shared" si="11"/>
        <v>2.1931409392558394</v>
      </c>
      <c r="AJ10" s="23">
        <f t="shared" si="11"/>
        <v>1.9841699786985456</v>
      </c>
      <c r="AK10" s="23">
        <f t="shared" si="11"/>
        <v>1.8460473237115067</v>
      </c>
      <c r="AL10" s="23">
        <f t="shared" si="11"/>
        <v>2.0194562554004363</v>
      </c>
    </row>
    <row r="11" spans="1:38" x14ac:dyDescent="0.25">
      <c r="A11">
        <v>345</v>
      </c>
      <c r="B11">
        <v>0.45900000000000002</v>
      </c>
      <c r="D11">
        <f t="shared" si="2"/>
        <v>1.4280574923137042</v>
      </c>
      <c r="F11">
        <v>0</v>
      </c>
      <c r="G11">
        <v>0</v>
      </c>
      <c r="H11">
        <v>0</v>
      </c>
      <c r="I11">
        <v>0</v>
      </c>
      <c r="J11">
        <v>0</v>
      </c>
      <c r="K11">
        <v>0</v>
      </c>
      <c r="L11">
        <v>0</v>
      </c>
      <c r="M11">
        <v>0</v>
      </c>
      <c r="N11">
        <v>0</v>
      </c>
      <c r="O11">
        <v>0</v>
      </c>
      <c r="P11">
        <v>0</v>
      </c>
      <c r="Q11">
        <v>0</v>
      </c>
      <c r="S11" s="7">
        <f>AVT!L15</f>
        <v>1126901319095811.8</v>
      </c>
      <c r="T11" s="8">
        <f t="shared" si="0"/>
        <v>1.2976976560774133E-4</v>
      </c>
      <c r="V11">
        <f t="shared" si="4"/>
        <v>4.9595486716416638E-4</v>
      </c>
      <c r="X11" t="s">
        <v>179</v>
      </c>
      <c r="Y11" t="s">
        <v>254</v>
      </c>
      <c r="Z11">
        <f>4*_X/(_X+15*_Y+3*_Z)</f>
        <v>0.20470734198988458</v>
      </c>
      <c r="AC11" s="23" t="s">
        <v>177</v>
      </c>
      <c r="AD11" s="23">
        <f>IF(AD3/$AL$3&gt;(6/29)^3,(AD3/$AL$3)^(1/3),(841/108)*(AD3/$AL$3)+(4/29))</f>
        <v>0.67119039908524292</v>
      </c>
      <c r="AE11" s="23">
        <f t="shared" ref="AE11:AL11" si="12">IF(AE3/$AL$3&gt;(6/29)^3,(AE3/$AL$3)^(1/3),(841/108)*(AE3/$AL$3)+(4/29))</f>
        <v>0.66298400412127556</v>
      </c>
      <c r="AF11" s="23">
        <f t="shared" si="12"/>
        <v>0.67244308377281314</v>
      </c>
      <c r="AG11" s="23">
        <f t="shared" si="12"/>
        <v>0.66272472766599533</v>
      </c>
      <c r="AH11" s="23">
        <f t="shared" si="12"/>
        <v>0.67268401760415686</v>
      </c>
      <c r="AI11" s="23">
        <f t="shared" si="12"/>
        <v>0.66495073436915608</v>
      </c>
      <c r="AJ11" s="23">
        <f t="shared" si="12"/>
        <v>0.66516803140191172</v>
      </c>
      <c r="AK11" s="23">
        <f t="shared" si="12"/>
        <v>0.68191263510552114</v>
      </c>
      <c r="AL11" s="23">
        <f t="shared" si="12"/>
        <v>1</v>
      </c>
    </row>
    <row r="12" spans="1:38" x14ac:dyDescent="0.25">
      <c r="A12">
        <v>350</v>
      </c>
      <c r="B12">
        <v>0.52800000000000002</v>
      </c>
      <c r="D12">
        <f t="shared" si="2"/>
        <v>1.6427328016157643</v>
      </c>
      <c r="F12">
        <v>0</v>
      </c>
      <c r="G12">
        <v>0</v>
      </c>
      <c r="H12">
        <v>0</v>
      </c>
      <c r="I12">
        <v>0</v>
      </c>
      <c r="J12">
        <v>0</v>
      </c>
      <c r="K12">
        <v>0</v>
      </c>
      <c r="L12">
        <v>0</v>
      </c>
      <c r="M12">
        <v>0</v>
      </c>
      <c r="N12">
        <v>0</v>
      </c>
      <c r="O12">
        <v>0</v>
      </c>
      <c r="P12">
        <v>0</v>
      </c>
      <c r="Q12">
        <v>0</v>
      </c>
      <c r="S12" s="7">
        <f>AVT!L16</f>
        <v>1763061926133212</v>
      </c>
      <c r="T12" s="8">
        <f t="shared" si="0"/>
        <v>2.0012726051796167E-4</v>
      </c>
      <c r="V12">
        <f t="shared" si="4"/>
        <v>7.6484756246021342E-4</v>
      </c>
      <c r="X12" t="s">
        <v>176</v>
      </c>
      <c r="Y12" t="s">
        <v>255</v>
      </c>
      <c r="Z12">
        <f>6*_Y/(_X+15*_Y+3*_Z)</f>
        <v>0.36157779606553292</v>
      </c>
      <c r="AC12" s="23" t="s">
        <v>178</v>
      </c>
      <c r="AD12" s="23">
        <f>IF(_Duv_elab&lt;_planck_limit,116*AD11-16,25*(AD3)^(1/3)-17)</f>
        <v>60.88474654055419</v>
      </c>
      <c r="AE12" s="23">
        <f t="shared" ref="AE12:AK12" si="13">IF(_Duv_elab&lt;_planck_limit,116*AE11-16,25*(AE3)^(1/3)-17)</f>
        <v>59.932478759830019</v>
      </c>
      <c r="AF12" s="23">
        <f t="shared" si="13"/>
        <v>61.030107722000793</v>
      </c>
      <c r="AG12" s="23">
        <f t="shared" si="13"/>
        <v>59.902392392338839</v>
      </c>
      <c r="AH12" s="23">
        <f t="shared" si="13"/>
        <v>61.058065616530897</v>
      </c>
      <c r="AI12" s="23">
        <f t="shared" si="13"/>
        <v>60.160697588762289</v>
      </c>
      <c r="AJ12" s="23">
        <f t="shared" si="13"/>
        <v>60.185912675782689</v>
      </c>
      <c r="AK12" s="23">
        <f t="shared" si="13"/>
        <v>62.128951815131302</v>
      </c>
      <c r="AL12" s="23">
        <f>IF(_Duv_elab&lt;_planck_limit,116*AL11-16,25*(AL3)^(1/3)-17)</f>
        <v>99.039720840319433</v>
      </c>
    </row>
    <row r="13" spans="1:38" x14ac:dyDescent="0.25">
      <c r="A13">
        <v>355</v>
      </c>
      <c r="B13">
        <v>0.61099999999999999</v>
      </c>
      <c r="D13">
        <f t="shared" si="2"/>
        <v>1.9009654200515753</v>
      </c>
      <c r="F13">
        <v>0</v>
      </c>
      <c r="G13">
        <v>0</v>
      </c>
      <c r="H13">
        <v>0</v>
      </c>
      <c r="I13">
        <v>0</v>
      </c>
      <c r="J13">
        <v>0</v>
      </c>
      <c r="K13">
        <v>0</v>
      </c>
      <c r="L13">
        <v>0</v>
      </c>
      <c r="M13">
        <v>0</v>
      </c>
      <c r="N13">
        <v>0</v>
      </c>
      <c r="O13">
        <v>0</v>
      </c>
      <c r="P13">
        <v>0</v>
      </c>
      <c r="Q13">
        <v>0</v>
      </c>
      <c r="S13" s="7">
        <f>AVT!L17</f>
        <v>2745030600533729</v>
      </c>
      <c r="T13" s="8">
        <f t="shared" si="0"/>
        <v>3.0720307967195841E-4</v>
      </c>
      <c r="V13">
        <f t="shared" si="4"/>
        <v>1.1740705691930453E-3</v>
      </c>
      <c r="X13" t="s">
        <v>182</v>
      </c>
      <c r="Y13" t="s">
        <v>256</v>
      </c>
      <c r="Z13">
        <f>1.5*_v</f>
        <v>0.54236669409829941</v>
      </c>
      <c r="AC13" s="23" t="s">
        <v>180</v>
      </c>
      <c r="AD13" s="23">
        <f t="shared" ref="AD13:AK13" si="14">13*AD12*(AD7 - $AL$7)</f>
        <v>34.038194866019637</v>
      </c>
      <c r="AE13" s="23">
        <f t="shared" si="14"/>
        <v>16.357653026345602</v>
      </c>
      <c r="AF13" s="23">
        <f t="shared" si="14"/>
        <v>-8.2965934556848566</v>
      </c>
      <c r="AG13" s="23">
        <f t="shared" si="14"/>
        <v>-34.768755950249364</v>
      </c>
      <c r="AH13" s="23">
        <f t="shared" si="14"/>
        <v>-28.875563673217929</v>
      </c>
      <c r="AI13" s="23">
        <f t="shared" si="14"/>
        <v>-20.535530917159267</v>
      </c>
      <c r="AJ13" s="23">
        <f t="shared" si="14"/>
        <v>10.441296359588149</v>
      </c>
      <c r="AK13" s="23">
        <f t="shared" si="14"/>
        <v>31.536303569640467</v>
      </c>
    </row>
    <row r="14" spans="1:38" x14ac:dyDescent="0.25">
      <c r="A14">
        <v>360</v>
      </c>
      <c r="B14">
        <v>0.59799999999999998</v>
      </c>
      <c r="D14">
        <f t="shared" si="2"/>
        <v>1.8605193472845207</v>
      </c>
      <c r="F14">
        <v>1.2990000000000001E-4</v>
      </c>
      <c r="G14">
        <v>3.9000000000000002E-7</v>
      </c>
      <c r="H14">
        <v>6.0610000000000004E-4</v>
      </c>
      <c r="I14">
        <v>0.11600000000000001</v>
      </c>
      <c r="J14">
        <v>5.2999999999999999E-2</v>
      </c>
      <c r="K14">
        <v>5.8000000000000003E-2</v>
      </c>
      <c r="L14">
        <v>5.7000000000000002E-2</v>
      </c>
      <c r="M14">
        <v>0.14299999999999999</v>
      </c>
      <c r="N14">
        <v>7.9000000000000001E-2</v>
      </c>
      <c r="O14">
        <v>0.15</v>
      </c>
      <c r="P14">
        <v>7.4999999999999997E-2</v>
      </c>
      <c r="Q14">
        <v>1</v>
      </c>
      <c r="S14" s="7">
        <f>AVT!L18</f>
        <v>3552622185048230.5</v>
      </c>
      <c r="T14" s="8">
        <f t="shared" si="0"/>
        <v>3.9206064563913499E-4</v>
      </c>
      <c r="V14">
        <f t="shared" si="4"/>
        <v>1.4983797228701708E-3</v>
      </c>
      <c r="AC14" s="23" t="s">
        <v>181</v>
      </c>
      <c r="AD14" s="23">
        <f t="shared" ref="AD14:AK14" si="15">13*AD12*(AD8 - $AL$8)</f>
        <v>7.7404539964082781</v>
      </c>
      <c r="AE14" s="23">
        <f t="shared" si="15"/>
        <v>21.185491428675498</v>
      </c>
      <c r="AF14" s="23">
        <f t="shared" si="15"/>
        <v>32.245304604134652</v>
      </c>
      <c r="AG14" s="23">
        <f t="shared" si="15"/>
        <v>16.321990285146132</v>
      </c>
      <c r="AH14" s="23">
        <f t="shared" si="15"/>
        <v>-6.2653113252553405</v>
      </c>
      <c r="AI14" s="23">
        <f t="shared" si="15"/>
        <v>-26.687299246126834</v>
      </c>
      <c r="AJ14" s="23">
        <f t="shared" si="15"/>
        <v>-24.081839021477339</v>
      </c>
      <c r="AK14" s="23">
        <f t="shared" si="15"/>
        <v>-14.469942269504834</v>
      </c>
    </row>
    <row r="15" spans="1:38" x14ac:dyDescent="0.25">
      <c r="A15">
        <v>365</v>
      </c>
      <c r="B15">
        <v>0.624</v>
      </c>
      <c r="D15">
        <f t="shared" si="2"/>
        <v>1.9414114928186301</v>
      </c>
      <c r="F15">
        <v>2.321E-4</v>
      </c>
      <c r="G15">
        <v>6.9700000000000002E-6</v>
      </c>
      <c r="H15">
        <v>1.09E-3</v>
      </c>
      <c r="I15">
        <v>0.13600000000000001</v>
      </c>
      <c r="J15">
        <v>5.5E-2</v>
      </c>
      <c r="K15">
        <v>5.8999999999999997E-2</v>
      </c>
      <c r="L15">
        <v>5.8999999999999997E-2</v>
      </c>
      <c r="M15">
        <v>0.187</v>
      </c>
      <c r="N15">
        <v>8.1000000000000003E-2</v>
      </c>
      <c r="O15">
        <v>0.17699999999999999</v>
      </c>
      <c r="P15">
        <v>7.8E-2</v>
      </c>
      <c r="Q15">
        <v>1</v>
      </c>
      <c r="S15" s="7">
        <f>AVT!L19</f>
        <v>5237790756144891</v>
      </c>
      <c r="T15" s="8">
        <f t="shared" si="0"/>
        <v>5.7011439715928618E-4</v>
      </c>
      <c r="V15">
        <f t="shared" si="4"/>
        <v>2.1788666164828554E-3</v>
      </c>
      <c r="X15" s="1" t="s">
        <v>184</v>
      </c>
    </row>
    <row r="16" spans="1:38" x14ac:dyDescent="0.25">
      <c r="A16">
        <v>370</v>
      </c>
      <c r="B16">
        <v>0.755</v>
      </c>
      <c r="D16">
        <f t="shared" si="2"/>
        <v>2.348983456855875</v>
      </c>
      <c r="F16">
        <v>4.149E-4</v>
      </c>
      <c r="G16">
        <v>1.239E-5</v>
      </c>
      <c r="H16">
        <v>1.9499999999999999E-3</v>
      </c>
      <c r="I16">
        <v>0.159</v>
      </c>
      <c r="J16">
        <v>5.8999999999999997E-2</v>
      </c>
      <c r="K16">
        <v>6.0999999999999999E-2</v>
      </c>
      <c r="L16">
        <v>6.2E-2</v>
      </c>
      <c r="M16">
        <v>0.23300000000000001</v>
      </c>
      <c r="N16">
        <v>8.8999999999999996E-2</v>
      </c>
      <c r="O16">
        <v>0.218</v>
      </c>
      <c r="P16">
        <v>8.4000000000000005E-2</v>
      </c>
      <c r="Q16">
        <v>1</v>
      </c>
      <c r="S16" s="7">
        <f>AVT!L20</f>
        <v>8361576166735257</v>
      </c>
      <c r="T16" s="8">
        <f t="shared" si="0"/>
        <v>8.9782801814305253E-4</v>
      </c>
      <c r="V16">
        <f t="shared" si="4"/>
        <v>3.4313244952631806E-3</v>
      </c>
      <c r="X16" s="23" t="s">
        <v>185</v>
      </c>
      <c r="Y16" t="s">
        <v>257</v>
      </c>
      <c r="Z16" s="23">
        <v>0.33200000000000002</v>
      </c>
      <c r="AD16" t="s">
        <v>157</v>
      </c>
      <c r="AE16" t="s">
        <v>158</v>
      </c>
      <c r="AF16" t="s">
        <v>159</v>
      </c>
      <c r="AG16" t="s">
        <v>160</v>
      </c>
      <c r="AH16" t="s">
        <v>161</v>
      </c>
      <c r="AI16" t="s">
        <v>162</v>
      </c>
      <c r="AJ16" t="s">
        <v>163</v>
      </c>
      <c r="AK16" t="s">
        <v>164</v>
      </c>
      <c r="AL16" t="s">
        <v>291</v>
      </c>
    </row>
    <row r="17" spans="1:38" x14ac:dyDescent="0.25">
      <c r="A17">
        <v>375</v>
      </c>
      <c r="B17">
        <v>0.58899999999999997</v>
      </c>
      <c r="D17">
        <f t="shared" si="2"/>
        <v>1.832518219984252</v>
      </c>
      <c r="F17">
        <v>7.4160000000000003E-4</v>
      </c>
      <c r="G17">
        <v>2.2019999999999999E-5</v>
      </c>
      <c r="H17">
        <v>3.49E-3</v>
      </c>
      <c r="I17">
        <v>0.19</v>
      </c>
      <c r="J17">
        <v>6.4000000000000001E-2</v>
      </c>
      <c r="K17">
        <v>6.3E-2</v>
      </c>
      <c r="L17">
        <v>6.7000000000000004E-2</v>
      </c>
      <c r="M17">
        <v>0.26900000000000002</v>
      </c>
      <c r="N17">
        <v>0.113</v>
      </c>
      <c r="O17">
        <v>0.29299999999999998</v>
      </c>
      <c r="P17">
        <v>0.09</v>
      </c>
      <c r="Q17">
        <v>1</v>
      </c>
      <c r="S17" s="7">
        <f>AVT!L21</f>
        <v>1.0227974048092232E+16</v>
      </c>
      <c r="T17" s="8">
        <f t="shared" si="0"/>
        <v>1.0835902226591771E-3</v>
      </c>
      <c r="V17">
        <f t="shared" si="4"/>
        <v>4.1412716006883395E-3</v>
      </c>
      <c r="X17" t="s">
        <v>186</v>
      </c>
      <c r="Y17" t="s">
        <v>258</v>
      </c>
      <c r="Z17" s="23">
        <v>0.18579999999999999</v>
      </c>
      <c r="AA17" s="1" t="s">
        <v>183</v>
      </c>
      <c r="AC17" s="23" t="s">
        <v>169</v>
      </c>
      <c r="AD17" s="23">
        <f t="shared" ref="AD17:AL17" si="16">SUMPRODUCT($V$2:$V$152,$F$2:$F$152,I$2:I$152)</f>
        <v>31.616917790361573</v>
      </c>
      <c r="AE17" s="23">
        <f t="shared" si="16"/>
        <v>27.213437988247929</v>
      </c>
      <c r="AF17" s="23">
        <f t="shared" si="16"/>
        <v>24.032085785870343</v>
      </c>
      <c r="AG17" s="23">
        <f t="shared" si="16"/>
        <v>18.848632779553949</v>
      </c>
      <c r="AH17" s="23">
        <f t="shared" si="16"/>
        <v>20.612270650475178</v>
      </c>
      <c r="AI17" s="23">
        <f t="shared" si="16"/>
        <v>21.273737304007653</v>
      </c>
      <c r="AJ17" s="23">
        <f t="shared" si="16"/>
        <v>27.272602128346282</v>
      </c>
      <c r="AK17" s="23">
        <f t="shared" si="16"/>
        <v>33.319431669803429</v>
      </c>
      <c r="AL17" s="23">
        <f t="shared" si="16"/>
        <v>84.922530179141489</v>
      </c>
    </row>
    <row r="18" spans="1:38" x14ac:dyDescent="0.25">
      <c r="A18">
        <v>380</v>
      </c>
      <c r="B18">
        <v>0.70099999999999996</v>
      </c>
      <c r="D18">
        <f t="shared" si="2"/>
        <v>2.1809766930542622</v>
      </c>
      <c r="F18">
        <v>1.3699999999999999E-3</v>
      </c>
      <c r="G18">
        <v>3.8999999999999999E-5</v>
      </c>
      <c r="H18">
        <v>6.45E-3</v>
      </c>
      <c r="I18">
        <v>0.219</v>
      </c>
      <c r="J18">
        <v>7.0000000000000007E-2</v>
      </c>
      <c r="K18">
        <v>6.5000000000000002E-2</v>
      </c>
      <c r="L18">
        <v>7.3999999999999996E-2</v>
      </c>
      <c r="M18">
        <v>0.29499999999999998</v>
      </c>
      <c r="N18">
        <v>0.151</v>
      </c>
      <c r="O18">
        <v>0.378</v>
      </c>
      <c r="P18">
        <v>0.104</v>
      </c>
      <c r="Q18">
        <v>1</v>
      </c>
      <c r="S18" s="7">
        <f>AVT!L22</f>
        <v>1.6675105984940912E+16</v>
      </c>
      <c r="T18" s="8">
        <f t="shared" si="0"/>
        <v>1.7433786948055357E-3</v>
      </c>
      <c r="V18">
        <f t="shared" si="4"/>
        <v>6.6628551338582193E-3</v>
      </c>
      <c r="X18" s="23" t="s">
        <v>189</v>
      </c>
      <c r="Y18" t="s">
        <v>259</v>
      </c>
      <c r="Z18" s="27">
        <v>437</v>
      </c>
      <c r="AC18" s="23" t="s">
        <v>170</v>
      </c>
      <c r="AD18" s="23">
        <f t="shared" ref="AD18:AL18" si="17">SUMPRODUCT($V$2:$V$152,$G$2:$G$152,I$2:I$152)</f>
        <v>30.286528274377673</v>
      </c>
      <c r="AE18" s="23">
        <f t="shared" si="17"/>
        <v>29.573926946227882</v>
      </c>
      <c r="AF18" s="23">
        <f t="shared" si="17"/>
        <v>31.203852276050874</v>
      </c>
      <c r="AG18" s="23">
        <f t="shared" si="17"/>
        <v>29.545810563379248</v>
      </c>
      <c r="AH18" s="23">
        <f t="shared" si="17"/>
        <v>30.327678184990635</v>
      </c>
      <c r="AI18" s="23">
        <f t="shared" si="17"/>
        <v>28.749382802863948</v>
      </c>
      <c r="AJ18" s="23">
        <f t="shared" si="17"/>
        <v>28.843028149629767</v>
      </c>
      <c r="AK18" s="23">
        <f t="shared" si="17"/>
        <v>31.289108266402121</v>
      </c>
      <c r="AL18" s="23">
        <f t="shared" si="17"/>
        <v>100</v>
      </c>
    </row>
    <row r="19" spans="1:38" x14ac:dyDescent="0.25">
      <c r="A19">
        <v>385</v>
      </c>
      <c r="B19">
        <v>0.67400000000000004</v>
      </c>
      <c r="D19">
        <f t="shared" si="2"/>
        <v>2.0969733111534565</v>
      </c>
      <c r="F19">
        <v>2.2399999999999998E-3</v>
      </c>
      <c r="G19">
        <v>6.3999999999999997E-5</v>
      </c>
      <c r="H19">
        <v>1.055E-2</v>
      </c>
      <c r="I19">
        <v>0.23899999999999999</v>
      </c>
      <c r="J19">
        <v>7.9000000000000001E-2</v>
      </c>
      <c r="K19">
        <v>6.8000000000000005E-2</v>
      </c>
      <c r="L19">
        <v>8.3000000000000004E-2</v>
      </c>
      <c r="M19">
        <v>0.30599999999999999</v>
      </c>
      <c r="N19">
        <v>0.20300000000000001</v>
      </c>
      <c r="O19">
        <v>0.45900000000000002</v>
      </c>
      <c r="P19">
        <v>0.129</v>
      </c>
      <c r="Q19">
        <v>1</v>
      </c>
      <c r="S19" s="7">
        <f>AVT!L23</f>
        <v>2.11750895409745E+16</v>
      </c>
      <c r="T19" s="8">
        <f t="shared" si="0"/>
        <v>2.1850996827753972E-3</v>
      </c>
      <c r="V19">
        <f t="shared" si="4"/>
        <v>8.3510270503770259E-3</v>
      </c>
      <c r="X19" s="23" t="s">
        <v>188</v>
      </c>
      <c r="Y19" t="s">
        <v>260</v>
      </c>
      <c r="Z19" s="27">
        <v>3601</v>
      </c>
      <c r="AC19" s="23" t="s">
        <v>171</v>
      </c>
      <c r="AD19" s="23">
        <f t="shared" ref="AD19:AL19" si="18">SUMPRODUCT($V$2:$V$152,$H$2:$H$152,I$2:I$152)</f>
        <v>5.4828582677583766</v>
      </c>
      <c r="AE19" s="23">
        <f t="shared" si="18"/>
        <v>4.0003574413886636</v>
      </c>
      <c r="AF19" s="23">
        <f t="shared" si="18"/>
        <v>3.159899507504063</v>
      </c>
      <c r="AG19" s="23">
        <f t="shared" si="18"/>
        <v>6.3890953266447621</v>
      </c>
      <c r="AH19" s="23">
        <f t="shared" si="18"/>
        <v>9.7086164348281496</v>
      </c>
      <c r="AI19" s="23">
        <f t="shared" si="18"/>
        <v>12.579740390571805</v>
      </c>
      <c r="AJ19" s="23">
        <f t="shared" si="18"/>
        <v>10.552706075590471</v>
      </c>
      <c r="AK19" s="23">
        <f t="shared" si="18"/>
        <v>9.1518468555901151</v>
      </c>
      <c r="AL19" s="23">
        <f t="shared" si="18"/>
        <v>24.823799927450544</v>
      </c>
    </row>
    <row r="20" spans="1:38" x14ac:dyDescent="0.25">
      <c r="A20">
        <v>390</v>
      </c>
      <c r="B20">
        <v>0.79700000000000004</v>
      </c>
      <c r="D20">
        <f t="shared" si="2"/>
        <v>2.4796553842571289</v>
      </c>
      <c r="F20">
        <v>4.2399999999999998E-3</v>
      </c>
      <c r="G20">
        <v>1.2E-4</v>
      </c>
      <c r="H20">
        <v>2.0049999999999998E-2</v>
      </c>
      <c r="I20">
        <v>0.252</v>
      </c>
      <c r="J20">
        <v>8.8999999999999996E-2</v>
      </c>
      <c r="K20">
        <v>7.0000000000000007E-2</v>
      </c>
      <c r="L20">
        <v>9.2999999999999999E-2</v>
      </c>
      <c r="M20">
        <v>0.31</v>
      </c>
      <c r="N20">
        <v>0.26500000000000001</v>
      </c>
      <c r="O20">
        <v>0.52400000000000002</v>
      </c>
      <c r="P20">
        <v>0.17</v>
      </c>
      <c r="Q20">
        <v>1</v>
      </c>
      <c r="S20" s="7">
        <f>AVT!L24</f>
        <v>3.466396704197382E+16</v>
      </c>
      <c r="T20" s="8">
        <f t="shared" si="0"/>
        <v>3.5311842934808149E-3</v>
      </c>
      <c r="V20">
        <f t="shared" si="4"/>
        <v>1.3495501274920968E-2</v>
      </c>
      <c r="X20" s="23" t="s">
        <v>187</v>
      </c>
      <c r="Y20" t="s">
        <v>261</v>
      </c>
      <c r="Z20" s="27">
        <v>6861</v>
      </c>
      <c r="AC20" s="23" t="s">
        <v>172</v>
      </c>
      <c r="AD20" s="23">
        <f>AD17/(AD17+AD18+AD19)</f>
        <v>0.46918907489506062</v>
      </c>
      <c r="AE20" s="23">
        <f t="shared" ref="AE20:AK20" si="19">AE17/(AE17+AE18+AE19)</f>
        <v>0.44767984264949062</v>
      </c>
      <c r="AF20" s="23">
        <f t="shared" si="19"/>
        <v>0.41153765038987966</v>
      </c>
      <c r="AG20" s="23">
        <f t="shared" si="19"/>
        <v>0.34405650378369679</v>
      </c>
      <c r="AH20" s="23">
        <f t="shared" si="19"/>
        <v>0.33986410986990312</v>
      </c>
      <c r="AI20" s="23">
        <f t="shared" si="19"/>
        <v>0.3398205311221591</v>
      </c>
      <c r="AJ20" s="23">
        <f t="shared" si="19"/>
        <v>0.40907878642283368</v>
      </c>
      <c r="AK20" s="23">
        <f t="shared" si="19"/>
        <v>0.45172528397735479</v>
      </c>
      <c r="AL20" s="23">
        <f>AL17/(AL17+AL18+AL19)</f>
        <v>0.40488207891877909</v>
      </c>
    </row>
    <row r="21" spans="1:38" x14ac:dyDescent="0.25">
      <c r="A21">
        <v>395</v>
      </c>
      <c r="B21">
        <v>0.80800000000000005</v>
      </c>
      <c r="D21">
        <f t="shared" si="2"/>
        <v>2.5138789842907907</v>
      </c>
      <c r="F21">
        <v>7.6499999999999997E-3</v>
      </c>
      <c r="G21">
        <v>2.1699999999999999E-4</v>
      </c>
      <c r="H21">
        <v>3.6209999999999999E-2</v>
      </c>
      <c r="I21">
        <v>0.25600000000000001</v>
      </c>
      <c r="J21">
        <v>0.10100000000000001</v>
      </c>
      <c r="K21">
        <v>7.1999999999999995E-2</v>
      </c>
      <c r="L21">
        <v>0.105</v>
      </c>
      <c r="M21">
        <v>0.312</v>
      </c>
      <c r="N21">
        <v>0.33900000000000002</v>
      </c>
      <c r="O21">
        <v>0.54600000000000004</v>
      </c>
      <c r="P21">
        <v>0.24</v>
      </c>
      <c r="Q21">
        <v>1</v>
      </c>
      <c r="S21" s="7">
        <f>AVT!L25</f>
        <v>4.661145267354956E+16</v>
      </c>
      <c r="T21" s="8">
        <f t="shared" si="0"/>
        <v>4.6881583321046003E-3</v>
      </c>
      <c r="V21">
        <f t="shared" si="4"/>
        <v>1.7917231582830366E-2</v>
      </c>
      <c r="X21" s="23" t="s">
        <v>190</v>
      </c>
      <c r="Y21" t="s">
        <v>262</v>
      </c>
      <c r="Z21" s="27">
        <v>5514</v>
      </c>
      <c r="AC21" s="23" t="s">
        <v>173</v>
      </c>
      <c r="AD21" s="23">
        <f>AD18/(AD17+AD18+AD19)</f>
        <v>0.44944634632191482</v>
      </c>
      <c r="AE21" s="23">
        <f t="shared" ref="AE21:AK21" si="20">AE18/(AE17+AE18+AE19)</f>
        <v>0.48651151565385992</v>
      </c>
      <c r="AF21" s="23">
        <f t="shared" si="20"/>
        <v>0.53435062454500171</v>
      </c>
      <c r="AG21" s="23">
        <f t="shared" si="20"/>
        <v>0.53931913273405307</v>
      </c>
      <c r="AH21" s="23">
        <f t="shared" si="20"/>
        <v>0.50005598730701251</v>
      </c>
      <c r="AI21" s="23">
        <f t="shared" si="20"/>
        <v>0.45923433169700006</v>
      </c>
      <c r="AJ21" s="23">
        <f t="shared" si="20"/>
        <v>0.4326345867799169</v>
      </c>
      <c r="AK21" s="23">
        <f t="shared" si="20"/>
        <v>0.42419935181091528</v>
      </c>
      <c r="AL21" s="23">
        <f>AL18/(AL17+AL18+AL19)</f>
        <v>0.47676638704086266</v>
      </c>
    </row>
    <row r="22" spans="1:38" x14ac:dyDescent="0.25">
      <c r="A22">
        <v>400</v>
      </c>
      <c r="B22">
        <v>1.1100000000000001</v>
      </c>
      <c r="D22">
        <f t="shared" si="2"/>
        <v>3.4534723670331404</v>
      </c>
      <c r="F22">
        <v>1.431E-2</v>
      </c>
      <c r="G22">
        <v>3.9599999999999998E-4</v>
      </c>
      <c r="H22">
        <v>6.7849999999999994E-2</v>
      </c>
      <c r="I22">
        <v>0.25600000000000001</v>
      </c>
      <c r="J22">
        <v>0.111</v>
      </c>
      <c r="K22">
        <v>7.2999999999999995E-2</v>
      </c>
      <c r="L22">
        <v>0.11600000000000001</v>
      </c>
      <c r="M22">
        <v>0.313</v>
      </c>
      <c r="N22">
        <v>0.41</v>
      </c>
      <c r="O22">
        <v>0.55100000000000005</v>
      </c>
      <c r="P22">
        <v>0.31900000000000001</v>
      </c>
      <c r="Q22">
        <v>1</v>
      </c>
      <c r="S22" s="7">
        <f>AVT!L26</f>
        <v>8.852204877138456E+16</v>
      </c>
      <c r="T22" s="8">
        <f t="shared" si="0"/>
        <v>8.7922128524126134E-3</v>
      </c>
      <c r="V22">
        <f t="shared" si="4"/>
        <v>3.3602131720558863E-2</v>
      </c>
      <c r="X22" s="23" t="s">
        <v>191</v>
      </c>
      <c r="Y22" t="s">
        <v>263</v>
      </c>
      <c r="Z22" s="23">
        <f>(_xx-_xx_cct)/(_yy_cct-_yy)</f>
        <v>-0.25048281232754105</v>
      </c>
      <c r="AC22" s="23" t="s">
        <v>175</v>
      </c>
      <c r="AD22" s="23">
        <f>4*AD17/(AD17+15*AD18+3*AD19)</f>
        <v>0.25174538382962752</v>
      </c>
      <c r="AE22" s="23">
        <f t="shared" ref="AE22:AK22" si="21">4*AE17/(AE17+15*AE18+3*AE19)</f>
        <v>0.22545251262183111</v>
      </c>
      <c r="AF22" s="26">
        <f t="shared" si="21"/>
        <v>0.19165505483259374</v>
      </c>
      <c r="AG22" s="23">
        <f t="shared" si="21"/>
        <v>0.15667923728859579</v>
      </c>
      <c r="AH22" s="23">
        <f t="shared" si="21"/>
        <v>0.16337767689161245</v>
      </c>
      <c r="AI22" s="23">
        <f t="shared" si="21"/>
        <v>0.17357329302359412</v>
      </c>
      <c r="AJ22" s="23">
        <f t="shared" si="21"/>
        <v>0.2219196561014754</v>
      </c>
      <c r="AK22" s="23">
        <f t="shared" si="21"/>
        <v>0.25141447126678834</v>
      </c>
      <c r="AL22" s="23">
        <f>4*AL17/(AL17+15*AL18+3*AL19)</f>
        <v>0.20470734198988458</v>
      </c>
    </row>
    <row r="23" spans="1:38" x14ac:dyDescent="0.25">
      <c r="A23">
        <v>405</v>
      </c>
      <c r="B23">
        <v>1.1499999999999999</v>
      </c>
      <c r="D23">
        <f t="shared" si="2"/>
        <v>3.5779218217010009</v>
      </c>
      <c r="F23">
        <v>2.3199999999999998E-2</v>
      </c>
      <c r="G23">
        <v>6.4000000000000005E-4</v>
      </c>
      <c r="H23">
        <v>0.11020000000000001</v>
      </c>
      <c r="I23">
        <v>0.254</v>
      </c>
      <c r="J23">
        <v>0.11600000000000001</v>
      </c>
      <c r="K23">
        <v>7.2999999999999995E-2</v>
      </c>
      <c r="L23">
        <v>0.121</v>
      </c>
      <c r="M23">
        <v>0.315</v>
      </c>
      <c r="N23">
        <v>0.46400000000000002</v>
      </c>
      <c r="O23">
        <v>0.55500000000000005</v>
      </c>
      <c r="P23">
        <v>0.41599999999999998</v>
      </c>
      <c r="Q23">
        <v>1</v>
      </c>
      <c r="S23" s="7">
        <f>AVT!L27</f>
        <v>1.1286986146908106E+17</v>
      </c>
      <c r="T23" s="8">
        <f t="shared" si="0"/>
        <v>1.1072092282085409E-2</v>
      </c>
      <c r="V23">
        <f t="shared" si="4"/>
        <v>4.2315388575098756E-2</v>
      </c>
      <c r="X23" s="32" t="s">
        <v>193</v>
      </c>
      <c r="Y23" t="s">
        <v>264</v>
      </c>
      <c r="Z23" s="23">
        <f>_n3_cct*_n_cct^3 + _n2_cct*_n_cct^2 + _n1_cct*_n_cct + _constant</f>
        <v>4014.5023057521294</v>
      </c>
      <c r="AC23" s="23" t="s">
        <v>176</v>
      </c>
      <c r="AD23" s="23">
        <f>6*AD18/(AD17+15*AD18+3*AD19)</f>
        <v>0.36172850888825742</v>
      </c>
      <c r="AE23" s="23">
        <f t="shared" ref="AE23:AK23" si="22">6*AE18/(AE17+15*AE18+3*AE19)</f>
        <v>0.3675123375260913</v>
      </c>
      <c r="AF23" s="23">
        <f t="shared" si="22"/>
        <v>0.37327446765799527</v>
      </c>
      <c r="AG23" s="23">
        <f t="shared" si="22"/>
        <v>0.36839927210782664</v>
      </c>
      <c r="AH23" s="23">
        <f t="shared" si="22"/>
        <v>0.36057640310961897</v>
      </c>
      <c r="AI23" s="23">
        <f t="shared" si="22"/>
        <v>0.35185108574332991</v>
      </c>
      <c r="AJ23" s="23">
        <f t="shared" si="22"/>
        <v>0.35204753424893331</v>
      </c>
      <c r="AK23" s="23">
        <f t="shared" si="22"/>
        <v>0.35414175228877165</v>
      </c>
      <c r="AL23" s="23">
        <f>6*AL18/(AL17+15*AL18+3*AL19)</f>
        <v>0.36157779606553292</v>
      </c>
    </row>
    <row r="24" spans="1:38" x14ac:dyDescent="0.25">
      <c r="A24">
        <v>410</v>
      </c>
      <c r="B24">
        <v>1.05</v>
      </c>
      <c r="D24">
        <f t="shared" si="2"/>
        <v>3.266798185031349</v>
      </c>
      <c r="F24">
        <v>4.351E-2</v>
      </c>
      <c r="G24">
        <v>1.2099999999999999E-3</v>
      </c>
      <c r="H24">
        <v>0.2074</v>
      </c>
      <c r="I24">
        <v>0.252</v>
      </c>
      <c r="J24">
        <v>0.11799999999999999</v>
      </c>
      <c r="K24">
        <v>7.3999999999999996E-2</v>
      </c>
      <c r="L24">
        <v>0.124</v>
      </c>
      <c r="M24">
        <v>0.31900000000000001</v>
      </c>
      <c r="N24">
        <v>0.49199999999999999</v>
      </c>
      <c r="O24">
        <v>0.55900000000000005</v>
      </c>
      <c r="P24">
        <v>0.46200000000000002</v>
      </c>
      <c r="Q24">
        <v>1</v>
      </c>
      <c r="S24" s="7">
        <f>AVT!L28</f>
        <v>1.3276363200282034E+17</v>
      </c>
      <c r="T24" s="8">
        <f t="shared" si="0"/>
        <v>1.2864769110831578E-2</v>
      </c>
      <c r="V24">
        <f t="shared" si="4"/>
        <v>4.9166651612411717E-2</v>
      </c>
      <c r="AC24" s="23" t="s">
        <v>292</v>
      </c>
      <c r="AD24" s="23">
        <f t="shared" ref="AD24:AL24" si="23">(4-AD22-10*AD23)/AD23</f>
        <v>0.36206581474687366</v>
      </c>
      <c r="AE24" s="23">
        <f t="shared" si="23"/>
        <v>0.27053271949053226</v>
      </c>
      <c r="AF24" s="23">
        <f t="shared" si="23"/>
        <v>0.20253265395242731</v>
      </c>
      <c r="AG24" s="23">
        <f t="shared" si="23"/>
        <v>0.43248739532390845</v>
      </c>
      <c r="AH24" s="23">
        <f t="shared" si="23"/>
        <v>0.64024791977863904</v>
      </c>
      <c r="AI24" s="23">
        <f t="shared" si="23"/>
        <v>0.87513116207271535</v>
      </c>
      <c r="AJ24" s="23">
        <f t="shared" si="23"/>
        <v>0.7317335767136447</v>
      </c>
      <c r="AK24" s="23">
        <f t="shared" si="23"/>
        <v>0.58498610939431972</v>
      </c>
      <c r="AL24" s="23">
        <f t="shared" si="23"/>
        <v>0.49647599854901214</v>
      </c>
    </row>
    <row r="25" spans="1:38" x14ac:dyDescent="0.25">
      <c r="A25">
        <v>415</v>
      </c>
      <c r="B25">
        <v>1.23</v>
      </c>
      <c r="D25">
        <f t="shared" si="2"/>
        <v>3.8268207310367233</v>
      </c>
      <c r="F25">
        <v>7.7630000000000005E-2</v>
      </c>
      <c r="G25">
        <v>2.1800000000000001E-3</v>
      </c>
      <c r="H25">
        <v>0.37130000000000002</v>
      </c>
      <c r="I25">
        <v>0.248</v>
      </c>
      <c r="J25">
        <v>0.12</v>
      </c>
      <c r="K25">
        <v>7.3999999999999996E-2</v>
      </c>
      <c r="L25">
        <v>0.126</v>
      </c>
      <c r="M25">
        <v>0.32200000000000001</v>
      </c>
      <c r="N25">
        <v>0.50800000000000001</v>
      </c>
      <c r="O25">
        <v>0.56000000000000005</v>
      </c>
      <c r="P25">
        <v>0.48199999999999998</v>
      </c>
      <c r="Q25">
        <v>1</v>
      </c>
      <c r="S25" s="7">
        <f>AVT!L29</f>
        <v>1.435615595010451E+17</v>
      </c>
      <c r="T25" s="8">
        <f t="shared" si="0"/>
        <v>1.3743482656226044E-2</v>
      </c>
      <c r="V25">
        <f t="shared" si="4"/>
        <v>5.2524924301281146E-2</v>
      </c>
      <c r="AC25" s="23" t="s">
        <v>293</v>
      </c>
      <c r="AD25" s="23">
        <f t="shared" ref="AD25:AL25" si="24">(1.708*AD23+0.404-1.481*AD22)/AD23</f>
        <v>1.7941560142000001</v>
      </c>
      <c r="AE25" s="23">
        <f t="shared" si="24"/>
        <v>1.8987550349982225</v>
      </c>
      <c r="AF25" s="23">
        <f t="shared" si="24"/>
        <v>2.0299048560884203</v>
      </c>
      <c r="AG25" s="23">
        <f t="shared" si="24"/>
        <v>2.1747708722433612</v>
      </c>
      <c r="AH25" s="23">
        <f t="shared" si="24"/>
        <v>2.1573850932177079</v>
      </c>
      <c r="AI25" s="23">
        <f t="shared" si="24"/>
        <v>2.1256140389666052</v>
      </c>
      <c r="AJ25" s="23">
        <f t="shared" si="24"/>
        <v>1.9219966396141377</v>
      </c>
      <c r="AK25" s="23">
        <f t="shared" si="24"/>
        <v>1.79738558599573</v>
      </c>
      <c r="AL25" s="23">
        <f t="shared" si="24"/>
        <v>1.986856798205348</v>
      </c>
    </row>
    <row r="26" spans="1:38" x14ac:dyDescent="0.25">
      <c r="A26">
        <v>420</v>
      </c>
      <c r="B26">
        <v>1.1200000000000001</v>
      </c>
      <c r="D26">
        <f t="shared" si="2"/>
        <v>3.4845847307001061</v>
      </c>
      <c r="F26">
        <v>0.13438</v>
      </c>
      <c r="G26">
        <v>4.0000000000000001E-3</v>
      </c>
      <c r="H26">
        <v>0.64559999999999995</v>
      </c>
      <c r="I26">
        <v>0.24399999999999999</v>
      </c>
      <c r="J26">
        <v>0.121</v>
      </c>
      <c r="K26">
        <v>7.3999999999999996E-2</v>
      </c>
      <c r="L26">
        <v>0.128</v>
      </c>
      <c r="M26">
        <v>0.32600000000000001</v>
      </c>
      <c r="N26">
        <v>0.51700000000000002</v>
      </c>
      <c r="O26">
        <v>0.56100000000000005</v>
      </c>
      <c r="P26">
        <v>0.49</v>
      </c>
      <c r="Q26">
        <v>1</v>
      </c>
      <c r="S26" s="7">
        <f>AVT!L30</f>
        <v>1.0841276893223362E+17</v>
      </c>
      <c r="T26" s="8">
        <f t="shared" si="0"/>
        <v>1.0255052176546644E-2</v>
      </c>
      <c r="V26">
        <f t="shared" si="4"/>
        <v>3.9192819807924356E-2</v>
      </c>
      <c r="X26" s="1" t="s">
        <v>194</v>
      </c>
      <c r="AC26" s="23" t="s">
        <v>294</v>
      </c>
      <c r="AD26" s="23">
        <f>(10.872+0.404*$AL$9/$AL$24*AD24-4*$AL$10/$AL$25*AD25)/(16.518+1.481*$AL$9/$AL$24*AD24-$AL$10/$AL$25*AD25)</f>
        <v>0.24703933391516705</v>
      </c>
      <c r="AE26" s="23">
        <f t="shared" ref="AE26:AL26" si="25">(10.872+0.404*$AL$9/$AL$24*AE24-4*$AL$10/$AL$25*AE25)/(16.518+1.481*$AL$9/$AL$24*AE24-$AL$10/$AL$25*AE25)</f>
        <v>0.22144999925134981</v>
      </c>
      <c r="AF26" s="23">
        <f t="shared" si="25"/>
        <v>0.18789142721108568</v>
      </c>
      <c r="AG26" s="23">
        <f t="shared" si="25"/>
        <v>0.1609269780277387</v>
      </c>
      <c r="AH26" s="23">
        <f t="shared" si="25"/>
        <v>0.17200655170425375</v>
      </c>
      <c r="AI26" s="23">
        <f t="shared" si="25"/>
        <v>0.18532639542669674</v>
      </c>
      <c r="AJ26" s="23">
        <f t="shared" si="25"/>
        <v>0.22380512688830553</v>
      </c>
      <c r="AK26" s="23">
        <f t="shared" si="25"/>
        <v>0.24815072239762925</v>
      </c>
      <c r="AL26" s="23">
        <f t="shared" si="25"/>
        <v>0.20565879263129216</v>
      </c>
    </row>
    <row r="27" spans="1:38" x14ac:dyDescent="0.25">
      <c r="A27">
        <v>425</v>
      </c>
      <c r="B27">
        <v>1.25</v>
      </c>
      <c r="D27">
        <f t="shared" si="2"/>
        <v>3.8890454583706537</v>
      </c>
      <c r="F27">
        <v>0.21476999999999999</v>
      </c>
      <c r="G27">
        <v>7.3000000000000001E-3</v>
      </c>
      <c r="H27">
        <v>1.03905</v>
      </c>
      <c r="I27">
        <v>0.24</v>
      </c>
      <c r="J27">
        <v>0.122</v>
      </c>
      <c r="K27">
        <v>7.2999999999999995E-2</v>
      </c>
      <c r="L27">
        <v>0.13100000000000001</v>
      </c>
      <c r="M27">
        <v>0.33</v>
      </c>
      <c r="N27">
        <v>0.52400000000000002</v>
      </c>
      <c r="O27">
        <v>0.55800000000000005</v>
      </c>
      <c r="P27">
        <v>0.48799999999999999</v>
      </c>
      <c r="Q27">
        <v>1</v>
      </c>
      <c r="S27" s="7">
        <f>AVT!L31</f>
        <v>6.3431509370893024E+16</v>
      </c>
      <c r="T27" s="8">
        <f t="shared" si="0"/>
        <v>5.929565129530065E-3</v>
      </c>
      <c r="V27">
        <f t="shared" si="4"/>
        <v>2.2661647513848363E-2</v>
      </c>
      <c r="X27" t="s">
        <v>195</v>
      </c>
      <c r="Y27" t="s">
        <v>265</v>
      </c>
      <c r="Z27">
        <f>(6/29)^3</f>
        <v>8.8564516790356311E-3</v>
      </c>
      <c r="AC27" s="23" t="s">
        <v>295</v>
      </c>
      <c r="AD27" s="23">
        <f>5.52/(16.518+1.481*$AL$9/$AL$24*AD24-$AL$10/$AL$25*AD25)</f>
        <v>0.3299032631407382</v>
      </c>
      <c r="AE27" s="23">
        <f t="shared" ref="AE27:AL27" si="26">5.52/(16.518+1.481*$AL$9/$AL$24*AE24-$AL$10/$AL$25*AE25)</f>
        <v>0.34262948117036884</v>
      </c>
      <c r="AF27" s="23">
        <f t="shared" si="26"/>
        <v>0.35396687740076682</v>
      </c>
      <c r="AG27" s="23">
        <f t="shared" si="26"/>
        <v>0.32971634693910956</v>
      </c>
      <c r="AH27" s="23">
        <f t="shared" si="26"/>
        <v>0.30788713742428114</v>
      </c>
      <c r="AI27" s="23">
        <f t="shared" si="26"/>
        <v>0.28626392129919453</v>
      </c>
      <c r="AJ27" s="23">
        <f t="shared" si="26"/>
        <v>0.29545898913387569</v>
      </c>
      <c r="AK27" s="23">
        <f t="shared" si="26"/>
        <v>0.3069475155122442</v>
      </c>
      <c r="AL27" s="23">
        <f t="shared" si="26"/>
        <v>0.31920799916262305</v>
      </c>
    </row>
    <row r="28" spans="1:38" x14ac:dyDescent="0.25">
      <c r="A28">
        <v>430</v>
      </c>
      <c r="B28">
        <v>0.875</v>
      </c>
      <c r="D28">
        <f t="shared" si="2"/>
        <v>2.7223318208594574</v>
      </c>
      <c r="F28">
        <v>0.28389999999999999</v>
      </c>
      <c r="G28">
        <v>1.1599999999999999E-2</v>
      </c>
      <c r="H28">
        <v>1.3855999999999999</v>
      </c>
      <c r="I28">
        <v>0.23699999999999999</v>
      </c>
      <c r="J28">
        <v>0.122</v>
      </c>
      <c r="K28">
        <v>7.2999999999999995E-2</v>
      </c>
      <c r="L28">
        <v>0.13500000000000001</v>
      </c>
      <c r="M28">
        <v>0.33400000000000002</v>
      </c>
      <c r="N28">
        <v>0.53100000000000003</v>
      </c>
      <c r="O28">
        <v>0.55600000000000005</v>
      </c>
      <c r="P28">
        <v>0.48199999999999998</v>
      </c>
      <c r="Q28">
        <v>1</v>
      </c>
      <c r="S28" s="7">
        <f>AVT!L32</f>
        <v>6.3082199791737712E+16</v>
      </c>
      <c r="T28" s="8">
        <f t="shared" si="0"/>
        <v>5.8283429970296926E-3</v>
      </c>
      <c r="V28">
        <f t="shared" si="4"/>
        <v>2.2274796161815862E-2</v>
      </c>
      <c r="AC28" s="23" t="s">
        <v>192</v>
      </c>
      <c r="AD28" s="23">
        <f>IF(AD18/$AL$18&gt;(6/29)^3,(AD18/$AL$18)^(1/3),(841/108)*(AD18/$AL$18)+(4/29))</f>
        <v>0.67155743927797218</v>
      </c>
      <c r="AE28" s="23">
        <f t="shared" ref="AE28:AK28" si="27">IF(AE18/$AL$18&gt;(6/29)^3,(AE18/$AL$18)^(1/3),(841/108)*(AE18/$AL$18)+(4/29))</f>
        <v>0.6662486344695655</v>
      </c>
      <c r="AF28" s="23">
        <f t="shared" si="27"/>
        <v>0.67827020173316399</v>
      </c>
      <c r="AG28" s="23">
        <f t="shared" si="27"/>
        <v>0.66603742994837178</v>
      </c>
      <c r="AH28" s="23">
        <f t="shared" si="27"/>
        <v>0.67186144707783502</v>
      </c>
      <c r="AI28" s="23">
        <f t="shared" si="27"/>
        <v>0.65999833794243179</v>
      </c>
      <c r="AJ28" s="23">
        <f t="shared" si="27"/>
        <v>0.6607141653416152</v>
      </c>
      <c r="AK28" s="23">
        <f t="shared" si="27"/>
        <v>0.67888736925400694</v>
      </c>
      <c r="AL28" s="23"/>
    </row>
    <row r="29" spans="1:38" x14ac:dyDescent="0.25">
      <c r="A29">
        <v>435</v>
      </c>
      <c r="B29">
        <v>1.25</v>
      </c>
      <c r="D29">
        <f t="shared" si="2"/>
        <v>3.8890454583706537</v>
      </c>
      <c r="F29">
        <v>0.32850000000000001</v>
      </c>
      <c r="G29">
        <v>1.6840000000000001E-2</v>
      </c>
      <c r="H29">
        <v>1.62296</v>
      </c>
      <c r="I29">
        <v>0.23200000000000001</v>
      </c>
      <c r="J29">
        <v>0.122</v>
      </c>
      <c r="K29">
        <v>7.2999999999999995E-2</v>
      </c>
      <c r="L29">
        <v>0.13900000000000001</v>
      </c>
      <c r="M29">
        <v>0.33900000000000002</v>
      </c>
      <c r="N29">
        <v>0.53800000000000003</v>
      </c>
      <c r="O29">
        <v>0.55100000000000005</v>
      </c>
      <c r="P29">
        <v>0.47299999999999998</v>
      </c>
      <c r="Q29">
        <v>1</v>
      </c>
      <c r="S29" s="7">
        <f>AVT!L33</f>
        <v>5.9188138181068211E+17</v>
      </c>
      <c r="T29" s="8">
        <f t="shared" si="0"/>
        <v>5.4057026152708632E-2</v>
      </c>
      <c r="V29">
        <f t="shared" si="4"/>
        <v>0.20659546620354802</v>
      </c>
      <c r="X29" s="1" t="s">
        <v>199</v>
      </c>
      <c r="Y29" s="33" t="s">
        <v>200</v>
      </c>
      <c r="Z29" s="1" t="s">
        <v>201</v>
      </c>
      <c r="AC29" s="23" t="s">
        <v>178</v>
      </c>
      <c r="AD29" s="23">
        <f>IF(_Duv_elab&lt;_planck_limit,116*AD28-16,25*(AD18)^(1/3)-17)</f>
        <v>60.927337782055687</v>
      </c>
      <c r="AE29" s="23">
        <f t="shared" ref="AE29:AK29" si="28">IF(_Duv_elab&lt;_planck_limit,116*AE28-16,25*(AE18)^(1/3)-17)</f>
        <v>60.311305554092428</v>
      </c>
      <c r="AF29" s="23">
        <f t="shared" si="28"/>
        <v>61.706284863423505</v>
      </c>
      <c r="AG29" s="23">
        <f t="shared" si="28"/>
        <v>60.286797440412897</v>
      </c>
      <c r="AH29" s="23">
        <f t="shared" si="28"/>
        <v>60.962614762285043</v>
      </c>
      <c r="AI29" s="23">
        <f t="shared" si="28"/>
        <v>59.586022889914616</v>
      </c>
      <c r="AJ29" s="23">
        <f t="shared" si="28"/>
        <v>59.669087301485689</v>
      </c>
      <c r="AK29" s="23">
        <f t="shared" si="28"/>
        <v>61.77790081025384</v>
      </c>
    </row>
    <row r="30" spans="1:38" x14ac:dyDescent="0.25">
      <c r="A30">
        <v>440</v>
      </c>
      <c r="B30">
        <v>1.35</v>
      </c>
      <c r="D30">
        <f t="shared" si="2"/>
        <v>4.2001690950403061</v>
      </c>
      <c r="F30">
        <v>0.34827999999999998</v>
      </c>
      <c r="G30">
        <v>2.3E-2</v>
      </c>
      <c r="H30">
        <v>1.7470600000000001</v>
      </c>
      <c r="I30">
        <v>0.23</v>
      </c>
      <c r="J30">
        <v>0.123</v>
      </c>
      <c r="K30">
        <v>7.2999999999999995E-2</v>
      </c>
      <c r="L30">
        <v>0.14399999999999999</v>
      </c>
      <c r="M30">
        <v>0.34599999999999997</v>
      </c>
      <c r="N30">
        <v>0.54400000000000004</v>
      </c>
      <c r="O30">
        <v>0.54400000000000004</v>
      </c>
      <c r="P30">
        <v>0.46200000000000002</v>
      </c>
      <c r="Q30">
        <v>1</v>
      </c>
      <c r="S30" s="7">
        <f>AVT!L34</f>
        <v>1.6176001976066468E+18</v>
      </c>
      <c r="T30" s="8">
        <f t="shared" si="0"/>
        <v>0.14605796413904598</v>
      </c>
      <c r="V30">
        <f t="shared" si="4"/>
        <v>0.5582052018326823</v>
      </c>
      <c r="X30" s="34" t="s">
        <v>169</v>
      </c>
      <c r="Y30" s="35">
        <f>AL2</f>
        <v>96.641747624180439</v>
      </c>
      <c r="Z30" s="35">
        <f>SUMPRODUCT(T2:T152,F2:F152)/SUMPRODUCT(B2:B152,G2:G152)*100</f>
        <v>69.133301147788885</v>
      </c>
      <c r="AA30" s="35"/>
      <c r="AC30" s="23" t="s">
        <v>180</v>
      </c>
      <c r="AD30" s="23">
        <f>IF(_Duv_elab&lt;_planck_limit,13*AD29*(AD22 - $AL$22),13*AD29*(AD26 - $AL$26))</f>
        <v>32.775680813290293</v>
      </c>
      <c r="AE30" s="23">
        <f t="shared" ref="AE30:AK30" si="29">IF(_Duv_elab&lt;_planck_limit,13*AE29*(AE22 - $AL$22),13*AE29*(AE26 - $AL$26))</f>
        <v>12.38104773789135</v>
      </c>
      <c r="AF30" s="23">
        <f t="shared" si="29"/>
        <v>-14.252655454593423</v>
      </c>
      <c r="AG30" s="23">
        <f t="shared" si="29"/>
        <v>-35.057591999904908</v>
      </c>
      <c r="AH30" s="23">
        <f t="shared" si="29"/>
        <v>-26.669871793794385</v>
      </c>
      <c r="AI30" s="23">
        <f t="shared" si="29"/>
        <v>-15.749846908118169</v>
      </c>
      <c r="AJ30" s="23">
        <f t="shared" si="29"/>
        <v>14.076077638787725</v>
      </c>
      <c r="AK30" s="23">
        <f t="shared" si="29"/>
        <v>34.125808890433589</v>
      </c>
    </row>
    <row r="31" spans="1:38" x14ac:dyDescent="0.25">
      <c r="A31">
        <v>445</v>
      </c>
      <c r="B31">
        <v>1.46</v>
      </c>
      <c r="D31">
        <f t="shared" si="2"/>
        <v>4.5424050953769237</v>
      </c>
      <c r="F31">
        <v>0.34805999999999998</v>
      </c>
      <c r="G31">
        <v>2.98E-2</v>
      </c>
      <c r="H31">
        <v>1.7826</v>
      </c>
      <c r="I31">
        <v>0.22600000000000001</v>
      </c>
      <c r="J31">
        <v>0.124</v>
      </c>
      <c r="K31">
        <v>7.2999999999999995E-2</v>
      </c>
      <c r="L31">
        <v>0.151</v>
      </c>
      <c r="M31">
        <v>0.35199999999999998</v>
      </c>
      <c r="N31">
        <v>0.55100000000000005</v>
      </c>
      <c r="O31">
        <v>0.53500000000000003</v>
      </c>
      <c r="P31">
        <v>0.45</v>
      </c>
      <c r="Q31">
        <v>1</v>
      </c>
      <c r="S31" s="7">
        <f>AVT!L35</f>
        <v>2.2337266395945554E+18</v>
      </c>
      <c r="T31" s="8">
        <f t="shared" si="0"/>
        <v>0.19942368670677763</v>
      </c>
      <c r="V31">
        <f t="shared" si="4"/>
        <v>0.7621586398561554</v>
      </c>
      <c r="X31" s="34" t="s">
        <v>170</v>
      </c>
      <c r="Y31" s="35">
        <f t="shared" ref="Y31:Y32" si="30">AL3</f>
        <v>99.999999999999957</v>
      </c>
      <c r="Z31" s="35">
        <f>SUMPRODUCT(T2:T152,G2:G152)/SUMPRODUCT(B2:B152,G2:G152)*100</f>
        <v>81.407491041487219</v>
      </c>
      <c r="AA31" s="35"/>
      <c r="AC31" s="23" t="s">
        <v>181</v>
      </c>
      <c r="AD31" s="23">
        <f t="shared" ref="AD31:AK31" si="31">IF(_Duv_elab&lt;_planck_limit,13*AD29*(AD23 - $AL$23),13*AD29*(AD27 - $AL$27))</f>
        <v>8.4712414938173701</v>
      </c>
      <c r="AE31" s="23">
        <f t="shared" si="31"/>
        <v>18.363542052684856</v>
      </c>
      <c r="AF31" s="23">
        <f t="shared" si="31"/>
        <v>27.882936147247374</v>
      </c>
      <c r="AG31" s="23">
        <f t="shared" si="31"/>
        <v>8.2356902398479246</v>
      </c>
      <c r="AH31" s="23">
        <f t="shared" si="31"/>
        <v>-8.9719413281111891</v>
      </c>
      <c r="AI31" s="23">
        <f t="shared" si="31"/>
        <v>-25.519085509545949</v>
      </c>
      <c r="AJ31" s="23">
        <f t="shared" si="31"/>
        <v>-18.422062785479405</v>
      </c>
      <c r="AK31" s="23">
        <f t="shared" si="31"/>
        <v>-9.8465502569049672</v>
      </c>
    </row>
    <row r="32" spans="1:38" x14ac:dyDescent="0.25">
      <c r="A32">
        <v>450</v>
      </c>
      <c r="B32">
        <v>1.56</v>
      </c>
      <c r="D32">
        <f t="shared" si="2"/>
        <v>4.8535287320465761</v>
      </c>
      <c r="F32">
        <v>0.3362</v>
      </c>
      <c r="G32">
        <v>3.7999999999999999E-2</v>
      </c>
      <c r="H32">
        <v>1.7721100000000001</v>
      </c>
      <c r="I32">
        <v>0.22500000000000001</v>
      </c>
      <c r="J32">
        <v>0.127</v>
      </c>
      <c r="K32">
        <v>7.3999999999999996E-2</v>
      </c>
      <c r="L32">
        <v>0.161</v>
      </c>
      <c r="M32">
        <v>0.36</v>
      </c>
      <c r="N32">
        <v>0.55600000000000005</v>
      </c>
      <c r="O32">
        <v>0.52200000000000002</v>
      </c>
      <c r="P32">
        <v>0.439</v>
      </c>
      <c r="Q32">
        <v>1</v>
      </c>
      <c r="S32" s="7">
        <f>AVT!L36</f>
        <v>2.7884929541757952E+18</v>
      </c>
      <c r="T32" s="8">
        <f t="shared" si="0"/>
        <v>0.24618623451162155</v>
      </c>
      <c r="V32">
        <f t="shared" si="4"/>
        <v>0.94087602503594214</v>
      </c>
      <c r="X32" s="34" t="s">
        <v>171</v>
      </c>
      <c r="Y32" s="35">
        <f t="shared" si="30"/>
        <v>94.336798783612096</v>
      </c>
      <c r="Z32" s="35">
        <f>SUMPRODUCT(T2:T152,H2:H152)/SUMPRODUCT(B2:B152,G2:G152)*100</f>
        <v>20.208432702096008</v>
      </c>
      <c r="AA32" s="35"/>
      <c r="AD32" s="25"/>
      <c r="AE32" s="5"/>
      <c r="AF32" s="5"/>
      <c r="AG32" s="5"/>
      <c r="AH32" s="5"/>
      <c r="AI32" s="5"/>
      <c r="AJ32" s="5"/>
      <c r="AK32" s="5"/>
    </row>
    <row r="33" spans="1:37" x14ac:dyDescent="0.25">
      <c r="A33">
        <v>455</v>
      </c>
      <c r="B33">
        <v>1.52</v>
      </c>
      <c r="D33">
        <f t="shared" si="2"/>
        <v>4.7290792773787151</v>
      </c>
      <c r="F33">
        <v>0.31869999999999998</v>
      </c>
      <c r="G33">
        <v>4.8000000000000001E-2</v>
      </c>
      <c r="H33">
        <v>1.7441</v>
      </c>
      <c r="I33">
        <v>0.222</v>
      </c>
      <c r="J33">
        <v>0.128</v>
      </c>
      <c r="K33">
        <v>7.4999999999999997E-2</v>
      </c>
      <c r="L33">
        <v>0.17199999999999999</v>
      </c>
      <c r="M33">
        <v>0.36899999999999999</v>
      </c>
      <c r="N33">
        <v>0.55600000000000005</v>
      </c>
      <c r="O33">
        <v>0.50600000000000001</v>
      </c>
      <c r="P33">
        <v>0.42599999999999999</v>
      </c>
      <c r="Q33">
        <v>1</v>
      </c>
      <c r="S33" s="7">
        <f>AVT!L37</f>
        <v>3.1470406960107914E+18</v>
      </c>
      <c r="T33" s="8">
        <f t="shared" si="0"/>
        <v>0.27478795397229527</v>
      </c>
      <c r="V33">
        <f t="shared" si="4"/>
        <v>1.0501862477164936</v>
      </c>
      <c r="X33" s="34" t="s">
        <v>203</v>
      </c>
      <c r="Y33" s="35">
        <f t="shared" ref="Y33:Z35" si="32">IF((Y30/$Y30)&gt;_L_threshold, (Y30/$Y30)^(1/3), 841/108*(Y30/$Y30)+16/116)</f>
        <v>1</v>
      </c>
      <c r="Z33" s="35">
        <f t="shared" si="32"/>
        <v>0.89434999055442421</v>
      </c>
      <c r="AA33" s="35"/>
      <c r="AC33" s="23" t="s">
        <v>286</v>
      </c>
      <c r="AD33" s="5">
        <f t="shared" ref="AD33:AK33" si="33">(AD12-AD29)^2+(AD13-AD30)^2+(AD14-AD31)^2</f>
        <v>2.129806113561155</v>
      </c>
      <c r="AE33" s="5">
        <f t="shared" si="33"/>
        <v>23.920297640867425</v>
      </c>
      <c r="AF33" s="5">
        <f t="shared" si="33"/>
        <v>54.962148615070404</v>
      </c>
      <c r="AG33" s="5">
        <f t="shared" si="33"/>
        <v>65.619441927155236</v>
      </c>
      <c r="AH33" s="5">
        <f t="shared" si="33"/>
        <v>12.200033504890678</v>
      </c>
      <c r="AI33" s="5">
        <f t="shared" si="33"/>
        <v>24.597745778223619</v>
      </c>
      <c r="AJ33" s="5">
        <f t="shared" si="33"/>
        <v>45.511810456703891</v>
      </c>
      <c r="AK33" s="5">
        <f t="shared" si="33"/>
        <v>28.204528316613615</v>
      </c>
    </row>
    <row r="34" spans="1:37" x14ac:dyDescent="0.25">
      <c r="A34">
        <v>460</v>
      </c>
      <c r="B34">
        <v>1.53</v>
      </c>
      <c r="D34">
        <f t="shared" si="2"/>
        <v>4.7601916410456804</v>
      </c>
      <c r="F34">
        <v>0.2908</v>
      </c>
      <c r="G34">
        <v>0.06</v>
      </c>
      <c r="H34">
        <v>1.6692</v>
      </c>
      <c r="I34">
        <v>0.22</v>
      </c>
      <c r="J34">
        <v>0.13100000000000001</v>
      </c>
      <c r="K34">
        <v>7.6999999999999999E-2</v>
      </c>
      <c r="L34">
        <v>0.186</v>
      </c>
      <c r="M34">
        <v>0.38100000000000001</v>
      </c>
      <c r="N34">
        <v>0.55400000000000005</v>
      </c>
      <c r="O34">
        <v>0.48799999999999999</v>
      </c>
      <c r="P34">
        <v>0.41299999999999998</v>
      </c>
      <c r="Q34">
        <v>1</v>
      </c>
      <c r="S34" s="7">
        <f>AVT!L38</f>
        <v>3.632399055225087E+18</v>
      </c>
      <c r="T34" s="8">
        <f t="shared" ref="T34:T65" si="34">S34*(_h_planck*_c_light)/(A34*10^-9)/5</f>
        <v>0.31372017629406762</v>
      </c>
      <c r="V34">
        <f t="shared" si="4"/>
        <v>1.1989776480829328</v>
      </c>
      <c r="X34" s="34" t="s">
        <v>204</v>
      </c>
      <c r="Y34" s="35">
        <f t="shared" si="32"/>
        <v>1</v>
      </c>
      <c r="Z34" s="35">
        <f t="shared" si="32"/>
        <v>0.93373030988774608</v>
      </c>
      <c r="AA34" s="35"/>
      <c r="AC34" s="23" t="s">
        <v>196</v>
      </c>
      <c r="AD34" s="5">
        <f>SQRT(AD33)</f>
        <v>1.4593855260215358</v>
      </c>
      <c r="AE34" s="5">
        <f>SQRT(AE33)</f>
        <v>4.8908381327608286</v>
      </c>
      <c r="AF34" s="5">
        <f t="shared" ref="AF34:AK34" si="35">SQRT(AF33)</f>
        <v>7.4136461080274394</v>
      </c>
      <c r="AG34" s="5">
        <f t="shared" si="35"/>
        <v>8.1005828140421627</v>
      </c>
      <c r="AH34" s="5">
        <f t="shared" si="35"/>
        <v>3.4928546355224515</v>
      </c>
      <c r="AI34" s="5">
        <f t="shared" si="35"/>
        <v>4.9596114543604743</v>
      </c>
      <c r="AJ34" s="5">
        <f t="shared" si="35"/>
        <v>6.7462441741093162</v>
      </c>
      <c r="AK34" s="5">
        <f t="shared" si="35"/>
        <v>5.3107935675013405</v>
      </c>
    </row>
    <row r="35" spans="1:37" x14ac:dyDescent="0.25">
      <c r="A35">
        <v>465</v>
      </c>
      <c r="B35">
        <v>1.54</v>
      </c>
      <c r="D35">
        <f t="shared" si="2"/>
        <v>4.7913040047126456</v>
      </c>
      <c r="F35">
        <v>0.25109999999999999</v>
      </c>
      <c r="G35">
        <v>7.3899999999999993E-2</v>
      </c>
      <c r="H35">
        <v>1.5281</v>
      </c>
      <c r="I35">
        <v>0.218</v>
      </c>
      <c r="J35">
        <v>0.13400000000000001</v>
      </c>
      <c r="K35">
        <v>0.08</v>
      </c>
      <c r="L35">
        <v>0.20499999999999999</v>
      </c>
      <c r="M35">
        <v>0.39400000000000002</v>
      </c>
      <c r="N35">
        <v>0.54900000000000004</v>
      </c>
      <c r="O35">
        <v>0.46899999999999997</v>
      </c>
      <c r="P35">
        <v>0.39700000000000002</v>
      </c>
      <c r="Q35">
        <v>1</v>
      </c>
      <c r="S35" s="7">
        <f>AVT!L39</f>
        <v>4.1819742719156511E+18</v>
      </c>
      <c r="T35" s="8">
        <f t="shared" si="34"/>
        <v>0.35730174052259145</v>
      </c>
      <c r="V35">
        <f t="shared" si="4"/>
        <v>1.3655379311853839</v>
      </c>
      <c r="X35" s="34" t="s">
        <v>205</v>
      </c>
      <c r="Y35" s="35">
        <f t="shared" si="32"/>
        <v>1</v>
      </c>
      <c r="Z35" s="35">
        <f t="shared" si="32"/>
        <v>0.59834339209044962</v>
      </c>
      <c r="AA35" s="35"/>
      <c r="AB35" s="35"/>
      <c r="AC35" s="23" t="s">
        <v>197</v>
      </c>
      <c r="AD35" s="5">
        <f>100-4.6*AD34</f>
        <v>93.286826580300939</v>
      </c>
      <c r="AE35" s="5">
        <f t="shared" ref="AE35:AK35" si="36">100-4.6*AE34</f>
        <v>77.502144589300187</v>
      </c>
      <c r="AF35" s="5">
        <f t="shared" si="36"/>
        <v>65.897227903073784</v>
      </c>
      <c r="AG35" s="5">
        <f t="shared" si="36"/>
        <v>62.737319055406054</v>
      </c>
      <c r="AH35" s="5">
        <f t="shared" si="36"/>
        <v>83.932868676596726</v>
      </c>
      <c r="AI35" s="5">
        <f t="shared" si="36"/>
        <v>77.185787309941816</v>
      </c>
      <c r="AJ35" s="5">
        <f t="shared" si="36"/>
        <v>68.967276799097149</v>
      </c>
      <c r="AK35" s="5">
        <f t="shared" si="36"/>
        <v>75.570349589493844</v>
      </c>
    </row>
    <row r="36" spans="1:37" x14ac:dyDescent="0.25">
      <c r="A36">
        <v>470</v>
      </c>
      <c r="B36">
        <v>1.51</v>
      </c>
      <c r="D36">
        <f t="shared" si="2"/>
        <v>4.6979669137117499</v>
      </c>
      <c r="F36">
        <v>0.19536000000000001</v>
      </c>
      <c r="G36">
        <v>9.0980000000000005E-2</v>
      </c>
      <c r="H36">
        <v>1.2876399999999999</v>
      </c>
      <c r="I36">
        <v>0.216</v>
      </c>
      <c r="J36">
        <v>0.13800000000000001</v>
      </c>
      <c r="K36">
        <v>8.5000000000000006E-2</v>
      </c>
      <c r="L36">
        <v>0.22900000000000001</v>
      </c>
      <c r="M36">
        <v>0.40300000000000002</v>
      </c>
      <c r="N36">
        <v>0.54100000000000004</v>
      </c>
      <c r="O36">
        <v>0.44800000000000001</v>
      </c>
      <c r="P36">
        <v>0.38200000000000001</v>
      </c>
      <c r="Q36">
        <v>1</v>
      </c>
      <c r="S36" s="7">
        <f>AVT!L40</f>
        <v>4.7298696547228754E+18</v>
      </c>
      <c r="T36" s="8">
        <f t="shared" si="34"/>
        <v>0.39981404172249735</v>
      </c>
      <c r="V36">
        <f t="shared" si="4"/>
        <v>1.528011698443114</v>
      </c>
      <c r="X36" s="34" t="s">
        <v>178</v>
      </c>
      <c r="Y36" s="35">
        <f>116*Y34-16</f>
        <v>100</v>
      </c>
      <c r="Z36" s="35">
        <f>116*Z34-16</f>
        <v>92.312715946978543</v>
      </c>
      <c r="AA36" s="35"/>
      <c r="AB36" s="35"/>
      <c r="AD36" s="5"/>
      <c r="AE36" s="5"/>
      <c r="AF36" s="5"/>
      <c r="AG36" s="5"/>
      <c r="AH36" s="5"/>
      <c r="AI36" s="5"/>
      <c r="AJ36" s="5"/>
      <c r="AK36" s="5"/>
    </row>
    <row r="37" spans="1:37" x14ac:dyDescent="0.25">
      <c r="A37">
        <v>475</v>
      </c>
      <c r="B37">
        <v>1.62</v>
      </c>
      <c r="D37">
        <f t="shared" si="2"/>
        <v>5.0402029140483675</v>
      </c>
      <c r="F37">
        <v>0.1421</v>
      </c>
      <c r="G37">
        <v>0.11260000000000001</v>
      </c>
      <c r="H37">
        <v>1.0419</v>
      </c>
      <c r="I37">
        <v>0.214</v>
      </c>
      <c r="J37">
        <v>0.14299999999999999</v>
      </c>
      <c r="K37">
        <v>9.4E-2</v>
      </c>
      <c r="L37">
        <v>0.254</v>
      </c>
      <c r="M37">
        <v>0.41</v>
      </c>
      <c r="N37">
        <v>0.53100000000000003</v>
      </c>
      <c r="O37">
        <v>0.42899999999999999</v>
      </c>
      <c r="P37">
        <v>0.36599999999999999</v>
      </c>
      <c r="Q37">
        <v>1</v>
      </c>
      <c r="S37" s="7">
        <f>AVT!L41</f>
        <v>5.5678407402614876E+18</v>
      </c>
      <c r="T37" s="8">
        <f t="shared" si="34"/>
        <v>0.46569322828452442</v>
      </c>
      <c r="V37">
        <f t="shared" si="4"/>
        <v>1.7797891680812681</v>
      </c>
      <c r="X37" s="36" t="s">
        <v>206</v>
      </c>
      <c r="Y37" s="35">
        <f>500*(Y33-Y34)</f>
        <v>0</v>
      </c>
      <c r="Z37" s="35">
        <f>500*(Z33-Z34)</f>
        <v>-19.690159666660932</v>
      </c>
      <c r="AA37" s="37"/>
      <c r="AB37" s="35"/>
      <c r="AC37" s="1" t="s">
        <v>198</v>
      </c>
      <c r="AD37" s="16">
        <f>AVERAGE(AD35:AK35)</f>
        <v>75.634975062901319</v>
      </c>
      <c r="AE37" s="5"/>
      <c r="AF37" s="5"/>
      <c r="AG37" s="5"/>
      <c r="AH37" s="5"/>
      <c r="AI37" s="5"/>
      <c r="AJ37" s="5"/>
      <c r="AK37" s="5"/>
    </row>
    <row r="38" spans="1:37" x14ac:dyDescent="0.25">
      <c r="A38">
        <v>480</v>
      </c>
      <c r="B38">
        <v>1.62</v>
      </c>
      <c r="D38">
        <f t="shared" si="2"/>
        <v>5.0402029140483675</v>
      </c>
      <c r="F38">
        <v>9.5640000000000003E-2</v>
      </c>
      <c r="G38">
        <v>0.13902</v>
      </c>
      <c r="H38">
        <v>0.81294999999999995</v>
      </c>
      <c r="I38">
        <v>0.214</v>
      </c>
      <c r="J38">
        <v>0.15</v>
      </c>
      <c r="K38">
        <v>0.109</v>
      </c>
      <c r="L38">
        <v>0.28100000000000003</v>
      </c>
      <c r="M38">
        <v>0.41499999999999998</v>
      </c>
      <c r="N38">
        <v>0.51900000000000002</v>
      </c>
      <c r="O38">
        <v>0.40799999999999997</v>
      </c>
      <c r="P38">
        <v>0.35199999999999998</v>
      </c>
      <c r="Q38">
        <v>1</v>
      </c>
      <c r="S38" s="7">
        <f>AVT!L42</f>
        <v>6.2705830106651034E+18</v>
      </c>
      <c r="T38" s="8">
        <f t="shared" si="34"/>
        <v>0.51900723514350622</v>
      </c>
      <c r="V38">
        <f t="shared" si="4"/>
        <v>1.9835449586994058</v>
      </c>
      <c r="X38" s="36" t="s">
        <v>207</v>
      </c>
      <c r="Y38" s="35">
        <f>500*(Y34-Y35)</f>
        <v>0</v>
      </c>
      <c r="Z38" s="35">
        <f>200*(Z34-Z35)</f>
        <v>67.077383559459292</v>
      </c>
      <c r="AA38" s="37"/>
      <c r="AB38" s="35"/>
    </row>
    <row r="39" spans="1:37" x14ac:dyDescent="0.25">
      <c r="A39">
        <v>485</v>
      </c>
      <c r="B39">
        <v>1.57</v>
      </c>
      <c r="D39">
        <f t="shared" si="2"/>
        <v>4.8846410957135413</v>
      </c>
      <c r="F39">
        <v>5.7950000000000002E-2</v>
      </c>
      <c r="G39">
        <v>0.16930000000000001</v>
      </c>
      <c r="H39">
        <v>0.61619999999999997</v>
      </c>
      <c r="I39">
        <v>0.214</v>
      </c>
      <c r="J39">
        <v>0.159</v>
      </c>
      <c r="K39">
        <v>0.126</v>
      </c>
      <c r="L39">
        <v>0.308</v>
      </c>
      <c r="M39">
        <v>0.41799999999999998</v>
      </c>
      <c r="N39">
        <v>0.504</v>
      </c>
      <c r="O39">
        <v>0.38500000000000001</v>
      </c>
      <c r="P39">
        <v>0.33700000000000002</v>
      </c>
      <c r="Q39">
        <v>1</v>
      </c>
      <c r="S39" s="7">
        <f>AVT!L43</f>
        <v>7.7136262770774149E+18</v>
      </c>
      <c r="T39" s="8">
        <f t="shared" si="34"/>
        <v>0.63186395718332133</v>
      </c>
      <c r="V39">
        <f t="shared" si="4"/>
        <v>2.4148614546929901</v>
      </c>
      <c r="X39" s="36"/>
      <c r="Y39" s="35"/>
      <c r="Z39" s="35"/>
      <c r="AA39" s="37"/>
      <c r="AB39" s="35"/>
      <c r="AD39" s="25"/>
    </row>
    <row r="40" spans="1:37" x14ac:dyDescent="0.25">
      <c r="A40">
        <v>490</v>
      </c>
      <c r="B40">
        <v>1.62</v>
      </c>
      <c r="D40">
        <f t="shared" si="2"/>
        <v>5.0402029140483675</v>
      </c>
      <c r="F40">
        <v>3.2009999999999997E-2</v>
      </c>
      <c r="G40">
        <v>0.20802000000000001</v>
      </c>
      <c r="H40">
        <v>0.46517999999999998</v>
      </c>
      <c r="I40">
        <v>0.216</v>
      </c>
      <c r="J40">
        <v>0.17399999999999999</v>
      </c>
      <c r="K40">
        <v>0.14799999999999999</v>
      </c>
      <c r="L40">
        <v>0.33200000000000002</v>
      </c>
      <c r="M40">
        <v>0.41899999999999998</v>
      </c>
      <c r="N40">
        <v>0.48799999999999999</v>
      </c>
      <c r="O40">
        <v>0.36299999999999999</v>
      </c>
      <c r="P40">
        <v>0.32500000000000001</v>
      </c>
      <c r="Q40">
        <v>1</v>
      </c>
      <c r="S40" s="7">
        <f>AVT!L44</f>
        <v>9.7163891834813338E+18</v>
      </c>
      <c r="T40" s="8">
        <f t="shared" si="34"/>
        <v>0.78779922612135334</v>
      </c>
      <c r="V40">
        <f t="shared" si="4"/>
        <v>3.0108157991443667</v>
      </c>
      <c r="X40" s="38" t="s">
        <v>296</v>
      </c>
      <c r="Y40" s="35"/>
      <c r="Z40" s="35"/>
      <c r="AA40" s="37"/>
      <c r="AB40" s="35"/>
    </row>
    <row r="41" spans="1:37" x14ac:dyDescent="0.25">
      <c r="A41">
        <v>495</v>
      </c>
      <c r="B41">
        <v>1.65</v>
      </c>
      <c r="D41">
        <f t="shared" si="2"/>
        <v>5.1335400050492623</v>
      </c>
      <c r="F41">
        <v>1.47E-2</v>
      </c>
      <c r="G41">
        <v>0.2586</v>
      </c>
      <c r="H41">
        <v>0.3533</v>
      </c>
      <c r="I41">
        <v>0.218</v>
      </c>
      <c r="J41">
        <v>0.19</v>
      </c>
      <c r="K41">
        <v>0.17199999999999999</v>
      </c>
      <c r="L41">
        <v>0.35199999999999998</v>
      </c>
      <c r="M41">
        <v>0.41699999999999998</v>
      </c>
      <c r="N41">
        <v>0.46899999999999997</v>
      </c>
      <c r="O41">
        <v>0.34100000000000003</v>
      </c>
      <c r="P41">
        <v>0.31</v>
      </c>
      <c r="Q41">
        <v>1</v>
      </c>
      <c r="S41" s="7">
        <f>AVT!L45</f>
        <v>1.1545982056792529E+19</v>
      </c>
      <c r="T41" s="8">
        <f t="shared" si="34"/>
        <v>0.92668558478510632</v>
      </c>
      <c r="V41">
        <f t="shared" si="4"/>
        <v>3.5416125162333527</v>
      </c>
      <c r="X41" s="39" t="s">
        <v>208</v>
      </c>
      <c r="Y41" s="47" t="s">
        <v>266</v>
      </c>
      <c r="Z41" s="40">
        <f>SQRT((_u-0.292)^2+(_v-0.24)^2)</f>
        <v>0.14967019956766037</v>
      </c>
      <c r="AC41" s="1" t="s">
        <v>297</v>
      </c>
      <c r="AH41" s="27"/>
      <c r="AI41" s="27"/>
    </row>
    <row r="42" spans="1:37" x14ac:dyDescent="0.25">
      <c r="A42">
        <v>500</v>
      </c>
      <c r="B42">
        <v>1.55</v>
      </c>
      <c r="D42">
        <f t="shared" si="2"/>
        <v>4.8224163683796109</v>
      </c>
      <c r="F42">
        <v>4.8999999999999998E-3</v>
      </c>
      <c r="G42">
        <v>0.32300000000000001</v>
      </c>
      <c r="H42">
        <v>0.27200000000000002</v>
      </c>
      <c r="I42">
        <v>0.223</v>
      </c>
      <c r="J42">
        <v>0.20699999999999999</v>
      </c>
      <c r="K42">
        <v>0.19800000000000001</v>
      </c>
      <c r="L42">
        <v>0.37</v>
      </c>
      <c r="M42">
        <v>0.41299999999999998</v>
      </c>
      <c r="N42">
        <v>0.45</v>
      </c>
      <c r="O42">
        <v>0.32400000000000001</v>
      </c>
      <c r="P42">
        <v>0.29899999999999999</v>
      </c>
      <c r="Q42">
        <v>1</v>
      </c>
      <c r="S42" s="7">
        <f>AVT!L46</f>
        <v>1.2901558958815683E+19</v>
      </c>
      <c r="T42" s="8">
        <f t="shared" si="34"/>
        <v>1.0251299337800819</v>
      </c>
      <c r="V42">
        <f t="shared" si="4"/>
        <v>3.9178477186336367</v>
      </c>
      <c r="X42" s="39" t="s">
        <v>202</v>
      </c>
      <c r="Y42" s="47" t="s">
        <v>267</v>
      </c>
      <c r="Z42" s="41">
        <f>ACOS((_u-0.29)/_Lfp)</f>
        <v>2.1771447957683998</v>
      </c>
      <c r="AC42" s="51" t="s">
        <v>298</v>
      </c>
      <c r="AD42" s="51" t="s">
        <v>299</v>
      </c>
      <c r="AE42" s="51" t="s">
        <v>182</v>
      </c>
      <c r="AF42" s="51" t="s">
        <v>175</v>
      </c>
      <c r="AG42" s="51" t="s">
        <v>176</v>
      </c>
      <c r="AH42" s="51" t="s">
        <v>300</v>
      </c>
      <c r="AI42" s="51" t="s">
        <v>301</v>
      </c>
    </row>
    <row r="43" spans="1:37" x14ac:dyDescent="0.25">
      <c r="A43">
        <v>505</v>
      </c>
      <c r="B43">
        <v>1.56</v>
      </c>
      <c r="D43">
        <f t="shared" si="2"/>
        <v>4.8535287320465761</v>
      </c>
      <c r="F43">
        <v>2.3999999999999998E-3</v>
      </c>
      <c r="G43">
        <v>0.4073</v>
      </c>
      <c r="H43">
        <v>0.21229999999999999</v>
      </c>
      <c r="I43">
        <v>0.22500000000000001</v>
      </c>
      <c r="J43">
        <v>0.22500000000000001</v>
      </c>
      <c r="K43">
        <v>0.221</v>
      </c>
      <c r="L43">
        <v>0.38300000000000001</v>
      </c>
      <c r="M43">
        <v>0.40899999999999997</v>
      </c>
      <c r="N43">
        <v>0.43099999999999999</v>
      </c>
      <c r="O43">
        <v>0.311</v>
      </c>
      <c r="P43">
        <v>0.28899999999999998</v>
      </c>
      <c r="Q43">
        <v>1</v>
      </c>
      <c r="S43" s="7">
        <f>AVT!L47</f>
        <v>1.4903883823628902E+19</v>
      </c>
      <c r="T43" s="8">
        <f t="shared" si="34"/>
        <v>1.172505278292141</v>
      </c>
      <c r="V43">
        <f t="shared" si="4"/>
        <v>4.4810876926633911</v>
      </c>
      <c r="X43" s="48" t="s">
        <v>209</v>
      </c>
      <c r="Y43" s="49" t="s">
        <v>268</v>
      </c>
      <c r="Z43" s="40">
        <f>_k6*_a_Duv^6+_k5*_a_Duv^5+_k4*_a_Duv^4+_k3*_a_Duv^3+_k2*_a_Duv^2+_k1*_a_Duv^1+_k0</f>
        <v>0.11567084720165766</v>
      </c>
      <c r="AC43" s="51">
        <v>1000</v>
      </c>
      <c r="AD43" s="51">
        <v>0.443</v>
      </c>
      <c r="AE43" s="51">
        <v>0.53300000000000003</v>
      </c>
      <c r="AF43" s="51">
        <v>0.443</v>
      </c>
      <c r="AG43" s="51">
        <f>AE43*2/3</f>
        <v>0.35533333333333333</v>
      </c>
      <c r="AH43" s="52">
        <f>((_u-AD43)^2+(_vv-AE43)^2)^0.5</f>
        <v>0.23847667772731349</v>
      </c>
      <c r="AI43" s="52">
        <f t="shared" ref="AI43:AI83" si="37">((_u-AF43)^2+(_v-AG43)^2)^0.5</f>
        <v>0.23837446208925078</v>
      </c>
    </row>
    <row r="44" spans="1:37" x14ac:dyDescent="0.25">
      <c r="A44">
        <v>510</v>
      </c>
      <c r="B44">
        <v>1.55</v>
      </c>
      <c r="D44">
        <f t="shared" si="2"/>
        <v>4.8224163683796109</v>
      </c>
      <c r="F44">
        <v>9.2999999999999992E-3</v>
      </c>
      <c r="G44">
        <v>0.503</v>
      </c>
      <c r="H44">
        <v>0.15820000000000001</v>
      </c>
      <c r="I44">
        <v>0.22600000000000001</v>
      </c>
      <c r="J44">
        <v>0.24199999999999999</v>
      </c>
      <c r="K44">
        <v>0.24099999999999999</v>
      </c>
      <c r="L44">
        <v>0.39</v>
      </c>
      <c r="M44">
        <v>0.40300000000000002</v>
      </c>
      <c r="N44">
        <v>0.41399999999999998</v>
      </c>
      <c r="O44">
        <v>0.30099999999999999</v>
      </c>
      <c r="P44">
        <v>0.28299999999999997</v>
      </c>
      <c r="Q44">
        <v>1</v>
      </c>
      <c r="S44" s="7">
        <f>AVT!L48</f>
        <v>1.6266166822040146E+19</v>
      </c>
      <c r="T44" s="8">
        <f t="shared" si="34"/>
        <v>1.2671317527582355</v>
      </c>
      <c r="V44">
        <f t="shared" si="4"/>
        <v>4.8427317193306143</v>
      </c>
      <c r="X44" s="48" t="s">
        <v>210</v>
      </c>
      <c r="Y44" s="49"/>
      <c r="Z44" s="41">
        <f>Z41-Z43</f>
        <v>3.3999352366002711E-2</v>
      </c>
      <c r="AC44" s="51">
        <v>1200</v>
      </c>
      <c r="AD44" s="51">
        <v>0.40200000000000002</v>
      </c>
      <c r="AE44" s="51">
        <v>0.53800000000000003</v>
      </c>
      <c r="AF44" s="51">
        <v>0.40200000000000002</v>
      </c>
      <c r="AG44" s="51">
        <f t="shared" ref="AG44:AG83" si="38">AE44*2/3</f>
        <v>0.35866666666666669</v>
      </c>
      <c r="AH44" s="52">
        <f t="shared" ref="AH44:AH83" si="39">((_u-AD44)^2+(_vv-AE44)^2)^0.5</f>
        <v>0.19734097628735014</v>
      </c>
      <c r="AI44" s="52">
        <f t="shared" si="37"/>
        <v>0.19731413426076022</v>
      </c>
    </row>
    <row r="45" spans="1:37" x14ac:dyDescent="0.25">
      <c r="A45">
        <v>515</v>
      </c>
      <c r="B45">
        <v>1.53</v>
      </c>
      <c r="D45">
        <f t="shared" si="2"/>
        <v>4.7601916410456804</v>
      </c>
      <c r="F45">
        <v>2.9100000000000001E-2</v>
      </c>
      <c r="G45">
        <v>0.60819999999999996</v>
      </c>
      <c r="H45">
        <v>0.11169999999999999</v>
      </c>
      <c r="I45">
        <v>0.22600000000000001</v>
      </c>
      <c r="J45">
        <v>0.253</v>
      </c>
      <c r="K45">
        <v>0.26</v>
      </c>
      <c r="L45">
        <v>0.39400000000000002</v>
      </c>
      <c r="M45">
        <v>0.39600000000000002</v>
      </c>
      <c r="N45">
        <v>0.39500000000000002</v>
      </c>
      <c r="O45">
        <v>0.29099999999999998</v>
      </c>
      <c r="P45">
        <v>0.27600000000000002</v>
      </c>
      <c r="Q45">
        <v>1</v>
      </c>
      <c r="S45" s="7">
        <f>AVT!L49</f>
        <v>1.8142259722251887E+19</v>
      </c>
      <c r="T45" s="8">
        <f t="shared" si="34"/>
        <v>1.3995579287218303</v>
      </c>
      <c r="V45">
        <f t="shared" si="4"/>
        <v>5.3488388714973834</v>
      </c>
      <c r="Y45" s="49"/>
      <c r="AC45" s="51">
        <v>1400</v>
      </c>
      <c r="AD45" s="51">
        <v>0.36899999999999999</v>
      </c>
      <c r="AE45" s="51">
        <v>0.54100000000000004</v>
      </c>
      <c r="AF45" s="51">
        <v>0.36899999999999999</v>
      </c>
      <c r="AG45" s="51">
        <f t="shared" si="38"/>
        <v>0.36066666666666669</v>
      </c>
      <c r="AH45" s="52">
        <f t="shared" si="39"/>
        <v>0.16429834244077773</v>
      </c>
      <c r="AI45" s="52">
        <f t="shared" si="37"/>
        <v>0.16429518444802396</v>
      </c>
    </row>
    <row r="46" spans="1:37" x14ac:dyDescent="0.25">
      <c r="A46">
        <v>520</v>
      </c>
      <c r="B46">
        <v>1.52</v>
      </c>
      <c r="D46">
        <f t="shared" si="2"/>
        <v>4.7290792773787151</v>
      </c>
      <c r="F46">
        <v>6.3270000000000007E-2</v>
      </c>
      <c r="G46">
        <v>0.71</v>
      </c>
      <c r="H46">
        <v>7.825E-2</v>
      </c>
      <c r="I46">
        <v>0.22500000000000001</v>
      </c>
      <c r="J46">
        <v>0.26</v>
      </c>
      <c r="K46">
        <v>0.27800000000000002</v>
      </c>
      <c r="L46">
        <v>0.39500000000000002</v>
      </c>
      <c r="M46">
        <v>0.38900000000000001</v>
      </c>
      <c r="N46">
        <v>0.377</v>
      </c>
      <c r="O46">
        <v>0.28299999999999997</v>
      </c>
      <c r="P46">
        <v>0.27</v>
      </c>
      <c r="Q46">
        <v>1</v>
      </c>
      <c r="S46" s="7">
        <f>AVT!L50</f>
        <v>1.9526596451796214E+19</v>
      </c>
      <c r="T46" s="8">
        <f t="shared" si="34"/>
        <v>1.4918664086880598</v>
      </c>
      <c r="V46">
        <f t="shared" si="4"/>
        <v>5.7016239729066012</v>
      </c>
      <c r="X46" s="1" t="s">
        <v>287</v>
      </c>
      <c r="Y46" s="50"/>
      <c r="AC46" s="51">
        <v>1600</v>
      </c>
      <c r="AD46" s="51">
        <v>0.34200000000000003</v>
      </c>
      <c r="AE46" s="51">
        <v>0.54200000000000004</v>
      </c>
      <c r="AF46" s="51">
        <v>0.34200000000000003</v>
      </c>
      <c r="AG46" s="51">
        <f t="shared" si="38"/>
        <v>0.36133333333333334</v>
      </c>
      <c r="AH46" s="52">
        <f t="shared" si="39"/>
        <v>0.13729314770972456</v>
      </c>
      <c r="AI46" s="52">
        <f t="shared" si="37"/>
        <v>0.1372928756546018</v>
      </c>
    </row>
    <row r="47" spans="1:37" x14ac:dyDescent="0.25">
      <c r="A47">
        <v>525</v>
      </c>
      <c r="B47">
        <v>1.58</v>
      </c>
      <c r="D47">
        <f t="shared" si="2"/>
        <v>4.9157534593805066</v>
      </c>
      <c r="F47">
        <v>0.1096</v>
      </c>
      <c r="G47">
        <v>0.79320000000000002</v>
      </c>
      <c r="H47">
        <v>5.7250000000000002E-2</v>
      </c>
      <c r="I47">
        <v>0.22500000000000001</v>
      </c>
      <c r="J47">
        <v>0.26400000000000001</v>
      </c>
      <c r="K47">
        <v>0.30199999999999999</v>
      </c>
      <c r="L47">
        <v>0.39200000000000002</v>
      </c>
      <c r="M47">
        <v>0.38100000000000001</v>
      </c>
      <c r="N47">
        <v>0.35799999999999998</v>
      </c>
      <c r="O47">
        <v>0.27300000000000002</v>
      </c>
      <c r="P47">
        <v>0.26200000000000001</v>
      </c>
      <c r="Q47">
        <v>1</v>
      </c>
      <c r="S47" s="7">
        <f>AVT!L51</f>
        <v>2.0484100576759525E+19</v>
      </c>
      <c r="T47" s="8">
        <f t="shared" si="34"/>
        <v>1.55011644678575</v>
      </c>
      <c r="V47">
        <f t="shared" si="4"/>
        <v>5.9242443172661066</v>
      </c>
      <c r="X47" s="48" t="s">
        <v>269</v>
      </c>
      <c r="Y47" s="49" t="s">
        <v>270</v>
      </c>
      <c r="Z47">
        <v>-6.1679300000000003E-3</v>
      </c>
      <c r="AC47" s="51">
        <v>1800</v>
      </c>
      <c r="AD47" s="51">
        <v>0.32100000000000001</v>
      </c>
      <c r="AE47" s="51">
        <v>0.54200000000000004</v>
      </c>
      <c r="AF47" s="51">
        <v>0.32100000000000001</v>
      </c>
      <c r="AG47" s="51">
        <f t="shared" si="38"/>
        <v>0.36133333333333334</v>
      </c>
      <c r="AH47" s="52">
        <f t="shared" si="39"/>
        <v>0.1162932361387342</v>
      </c>
      <c r="AI47" s="52">
        <f t="shared" si="37"/>
        <v>0.11629291495652304</v>
      </c>
    </row>
    <row r="48" spans="1:37" x14ac:dyDescent="0.25">
      <c r="A48">
        <v>530</v>
      </c>
      <c r="B48">
        <v>1.54</v>
      </c>
      <c r="D48">
        <f t="shared" si="2"/>
        <v>4.7913040047126456</v>
      </c>
      <c r="F48">
        <v>0.16550000000000001</v>
      </c>
      <c r="G48">
        <v>0.86199999999999999</v>
      </c>
      <c r="H48">
        <v>4.2160000000000003E-2</v>
      </c>
      <c r="I48">
        <v>0.22700000000000001</v>
      </c>
      <c r="J48">
        <v>0.26700000000000002</v>
      </c>
      <c r="K48">
        <v>0.33900000000000002</v>
      </c>
      <c r="L48">
        <v>0.38500000000000001</v>
      </c>
      <c r="M48">
        <v>0.372</v>
      </c>
      <c r="N48">
        <v>0.34100000000000003</v>
      </c>
      <c r="O48">
        <v>0.26500000000000001</v>
      </c>
      <c r="P48">
        <v>0.25600000000000001</v>
      </c>
      <c r="Q48">
        <v>1</v>
      </c>
      <c r="S48" s="7">
        <f>AVT!L52</f>
        <v>2.0216852090133643E+19</v>
      </c>
      <c r="T48" s="8">
        <f t="shared" si="34"/>
        <v>1.5154597010957975</v>
      </c>
      <c r="V48">
        <f t="shared" si="4"/>
        <v>5.791792959089519</v>
      </c>
      <c r="X48" s="48" t="s">
        <v>271</v>
      </c>
      <c r="Y48" s="49" t="s">
        <v>272</v>
      </c>
      <c r="Z48">
        <v>8.9394399999999999E-2</v>
      </c>
      <c r="AC48" s="51">
        <v>2000</v>
      </c>
      <c r="AD48" s="51">
        <v>0.30299999999999999</v>
      </c>
      <c r="AE48" s="51">
        <v>0.54</v>
      </c>
      <c r="AF48" s="51">
        <v>0.30299999999999999</v>
      </c>
      <c r="AG48" s="51">
        <f t="shared" si="38"/>
        <v>0.36000000000000004</v>
      </c>
      <c r="AH48" s="52">
        <f t="shared" si="39"/>
        <v>9.8321146553772609E-2</v>
      </c>
      <c r="AI48" s="52">
        <f t="shared" si="37"/>
        <v>9.8305320604318847E-2</v>
      </c>
    </row>
    <row r="49" spans="1:35" x14ac:dyDescent="0.25">
      <c r="A49">
        <v>535</v>
      </c>
      <c r="B49">
        <v>1.55</v>
      </c>
      <c r="D49">
        <f t="shared" si="2"/>
        <v>4.8224163683796109</v>
      </c>
      <c r="F49">
        <v>0.22575000000000001</v>
      </c>
      <c r="G49">
        <v>0.91485000000000005</v>
      </c>
      <c r="H49">
        <v>2.9839999999999998E-2</v>
      </c>
      <c r="I49">
        <v>0.23</v>
      </c>
      <c r="J49">
        <v>0.26900000000000002</v>
      </c>
      <c r="K49">
        <v>0.37</v>
      </c>
      <c r="L49">
        <v>0.377</v>
      </c>
      <c r="M49">
        <v>0.36299999999999999</v>
      </c>
      <c r="N49">
        <v>0.32500000000000001</v>
      </c>
      <c r="O49">
        <v>0.26</v>
      </c>
      <c r="P49">
        <v>0.251</v>
      </c>
      <c r="Q49">
        <v>1</v>
      </c>
      <c r="S49" s="7">
        <f>AVT!L53</f>
        <v>1.9557536817607889E+19</v>
      </c>
      <c r="T49" s="8">
        <f t="shared" si="34"/>
        <v>1.4523359995280309</v>
      </c>
      <c r="V49">
        <f t="shared" si="4"/>
        <v>5.5505464185002173</v>
      </c>
      <c r="X49" s="48" t="s">
        <v>273</v>
      </c>
      <c r="Y49" s="49" t="s">
        <v>274</v>
      </c>
      <c r="Z49">
        <v>-0.51797219999999999</v>
      </c>
      <c r="AC49" s="51">
        <v>2200</v>
      </c>
      <c r="AD49" s="51">
        <v>0.28799999999999998</v>
      </c>
      <c r="AE49" s="51">
        <v>0.53800000000000003</v>
      </c>
      <c r="AF49" s="51">
        <v>0.28799999999999998</v>
      </c>
      <c r="AG49" s="51">
        <f t="shared" si="38"/>
        <v>0.35866666666666669</v>
      </c>
      <c r="AH49" s="52">
        <f t="shared" si="39"/>
        <v>8.3407043442014911E-2</v>
      </c>
      <c r="AI49" s="52">
        <f t="shared" si="37"/>
        <v>8.3343515361226417E-2</v>
      </c>
    </row>
    <row r="50" spans="1:35" x14ac:dyDescent="0.25">
      <c r="A50">
        <v>540</v>
      </c>
      <c r="B50">
        <v>1.48</v>
      </c>
      <c r="D50">
        <f t="shared" si="2"/>
        <v>4.6046298227108542</v>
      </c>
      <c r="F50">
        <v>0.29039999999999999</v>
      </c>
      <c r="G50">
        <v>0.95399999999999996</v>
      </c>
      <c r="H50">
        <v>2.0299999999999999E-2</v>
      </c>
      <c r="I50">
        <v>0.23599999999999999</v>
      </c>
      <c r="J50">
        <v>0.27200000000000002</v>
      </c>
      <c r="K50">
        <v>0.39200000000000002</v>
      </c>
      <c r="L50">
        <v>0.36699999999999999</v>
      </c>
      <c r="M50">
        <v>0.35299999999999998</v>
      </c>
      <c r="N50">
        <v>0.309</v>
      </c>
      <c r="O50">
        <v>0.25700000000000001</v>
      </c>
      <c r="P50">
        <v>0.25</v>
      </c>
      <c r="Q50">
        <v>1</v>
      </c>
      <c r="S50" s="7">
        <f>AVT!L54</f>
        <v>1.7455668875903472E+19</v>
      </c>
      <c r="T50" s="8">
        <f t="shared" si="34"/>
        <v>1.2842496711963682</v>
      </c>
      <c r="V50">
        <f t="shared" si="4"/>
        <v>4.9081530825067894</v>
      </c>
      <c r="X50" s="48" t="s">
        <v>275</v>
      </c>
      <c r="Y50" s="49" t="s">
        <v>276</v>
      </c>
      <c r="Z50">
        <v>1.5317403000000001</v>
      </c>
      <c r="AC50" s="51">
        <v>2400</v>
      </c>
      <c r="AD50" s="51">
        <v>0.27600000000000002</v>
      </c>
      <c r="AE50" s="51">
        <v>0.53500000000000003</v>
      </c>
      <c r="AF50" s="51">
        <v>0.27600000000000002</v>
      </c>
      <c r="AG50" s="51">
        <f t="shared" si="38"/>
        <v>0.35666666666666669</v>
      </c>
      <c r="AH50" s="52">
        <f t="shared" si="39"/>
        <v>7.1672248939775834E-2</v>
      </c>
      <c r="AI50" s="52">
        <f t="shared" si="37"/>
        <v>7.1461614018434302E-2</v>
      </c>
    </row>
    <row r="51" spans="1:35" x14ac:dyDescent="0.25">
      <c r="A51">
        <v>545</v>
      </c>
      <c r="B51">
        <v>1.54</v>
      </c>
      <c r="D51">
        <f t="shared" si="2"/>
        <v>4.7913040047126456</v>
      </c>
      <c r="F51">
        <v>0.35970000000000002</v>
      </c>
      <c r="G51">
        <v>0.98029999999999995</v>
      </c>
      <c r="H51">
        <v>1.34E-2</v>
      </c>
      <c r="I51">
        <v>0.245</v>
      </c>
      <c r="J51">
        <v>0.27600000000000002</v>
      </c>
      <c r="K51">
        <v>0.39900000000000002</v>
      </c>
      <c r="L51">
        <v>0.35399999999999998</v>
      </c>
      <c r="M51">
        <v>0.34200000000000003</v>
      </c>
      <c r="N51">
        <v>0.29299999999999998</v>
      </c>
      <c r="O51">
        <v>0.25700000000000001</v>
      </c>
      <c r="P51">
        <v>0.251</v>
      </c>
      <c r="Q51">
        <v>1</v>
      </c>
      <c r="S51" s="7">
        <f>AVT!L55</f>
        <v>1.7733538892102765E+19</v>
      </c>
      <c r="T51" s="8">
        <f t="shared" si="34"/>
        <v>1.2927234812773187</v>
      </c>
      <c r="V51">
        <f t="shared" si="4"/>
        <v>4.9405383406090158</v>
      </c>
      <c r="X51" s="48" t="s">
        <v>277</v>
      </c>
      <c r="Y51" s="49" t="s">
        <v>278</v>
      </c>
      <c r="Z51">
        <v>-2.4243787000000001</v>
      </c>
      <c r="AC51" s="51">
        <v>2600</v>
      </c>
      <c r="AD51" s="51">
        <v>0.26600000000000001</v>
      </c>
      <c r="AE51" s="51">
        <v>0.53100000000000003</v>
      </c>
      <c r="AF51" s="51">
        <v>0.26600000000000001</v>
      </c>
      <c r="AG51" s="51">
        <f t="shared" si="38"/>
        <v>0.35400000000000004</v>
      </c>
      <c r="AH51" s="52">
        <f t="shared" si="39"/>
        <v>6.2337722613753553E-2</v>
      </c>
      <c r="AI51" s="52">
        <f t="shared" si="37"/>
        <v>6.1759314432365368E-2</v>
      </c>
    </row>
    <row r="52" spans="1:35" x14ac:dyDescent="0.25">
      <c r="A52">
        <v>550</v>
      </c>
      <c r="B52">
        <v>1.54</v>
      </c>
      <c r="D52">
        <f t="shared" si="2"/>
        <v>4.7913040047126456</v>
      </c>
      <c r="F52">
        <v>0.43345</v>
      </c>
      <c r="G52">
        <v>0.99495</v>
      </c>
      <c r="H52">
        <v>8.7500000000000008E-3</v>
      </c>
      <c r="I52">
        <v>0.253</v>
      </c>
      <c r="J52">
        <v>0.28199999999999997</v>
      </c>
      <c r="K52">
        <v>0.4</v>
      </c>
      <c r="L52">
        <v>0.34100000000000003</v>
      </c>
      <c r="M52">
        <v>0.33100000000000002</v>
      </c>
      <c r="N52">
        <v>0.27900000000000003</v>
      </c>
      <c r="O52">
        <v>0.25900000000000001</v>
      </c>
      <c r="P52">
        <v>0.254</v>
      </c>
      <c r="Q52">
        <v>1</v>
      </c>
      <c r="S52" s="7">
        <f>AVT!L56</f>
        <v>1.7313136602846042E+19</v>
      </c>
      <c r="T52" s="8">
        <f t="shared" si="34"/>
        <v>1.2506039446900723</v>
      </c>
      <c r="V52">
        <f t="shared" si="4"/>
        <v>4.7795656434995291</v>
      </c>
      <c r="X52" s="48" t="s">
        <v>279</v>
      </c>
      <c r="Y52" s="49" t="s">
        <v>280</v>
      </c>
      <c r="Z52">
        <v>1.9258649999999999</v>
      </c>
      <c r="AC52" s="51">
        <v>2800</v>
      </c>
      <c r="AD52" s="51">
        <v>0.25700000000000001</v>
      </c>
      <c r="AE52" s="51">
        <v>0.52800000000000002</v>
      </c>
      <c r="AF52" s="51">
        <v>0.25700000000000001</v>
      </c>
      <c r="AG52" s="51">
        <f t="shared" si="38"/>
        <v>0.35200000000000004</v>
      </c>
      <c r="AH52" s="52">
        <f t="shared" si="39"/>
        <v>5.4230286566428906E-2</v>
      </c>
      <c r="AI52" s="52">
        <f t="shared" si="37"/>
        <v>5.3162545642922582E-2</v>
      </c>
    </row>
    <row r="53" spans="1:35" x14ac:dyDescent="0.25">
      <c r="A53">
        <v>555</v>
      </c>
      <c r="B53">
        <v>1.56</v>
      </c>
      <c r="D53">
        <f t="shared" si="2"/>
        <v>4.8535287320465761</v>
      </c>
      <c r="F53">
        <v>0.51205000000000001</v>
      </c>
      <c r="G53">
        <v>1</v>
      </c>
      <c r="H53">
        <v>5.7499999999999999E-3</v>
      </c>
      <c r="I53">
        <v>0.26200000000000001</v>
      </c>
      <c r="J53">
        <v>0.28899999999999998</v>
      </c>
      <c r="K53">
        <v>0.39300000000000002</v>
      </c>
      <c r="L53">
        <v>0.32700000000000001</v>
      </c>
      <c r="M53">
        <v>0.32</v>
      </c>
      <c r="N53">
        <v>0.26500000000000001</v>
      </c>
      <c r="O53">
        <v>0.26</v>
      </c>
      <c r="P53">
        <v>0.25800000000000001</v>
      </c>
      <c r="Q53">
        <v>1</v>
      </c>
      <c r="S53" s="7">
        <f>AVT!L57</f>
        <v>1.7528489977610756E+19</v>
      </c>
      <c r="T53" s="8">
        <f t="shared" si="34"/>
        <v>1.2547530197514016</v>
      </c>
      <c r="V53">
        <f t="shared" si="4"/>
        <v>4.7954226034104828</v>
      </c>
      <c r="X53" s="48" t="s">
        <v>281</v>
      </c>
      <c r="Y53" s="49" t="s">
        <v>282</v>
      </c>
      <c r="Z53">
        <v>-0.47110600000000002</v>
      </c>
      <c r="AC53" s="51">
        <v>3000</v>
      </c>
      <c r="AD53" s="51">
        <v>0.25</v>
      </c>
      <c r="AE53" s="51">
        <v>0.52400000000000002</v>
      </c>
      <c r="AF53" s="51">
        <v>0.25</v>
      </c>
      <c r="AG53" s="51">
        <f t="shared" si="38"/>
        <v>0.34933333333333333</v>
      </c>
      <c r="AH53" s="52">
        <f t="shared" si="39"/>
        <v>4.8874945746484239E-2</v>
      </c>
      <c r="AI53" s="52">
        <f t="shared" si="37"/>
        <v>4.6918564952708186E-2</v>
      </c>
    </row>
    <row r="54" spans="1:35" x14ac:dyDescent="0.25">
      <c r="A54">
        <v>560</v>
      </c>
      <c r="B54">
        <v>1.47</v>
      </c>
      <c r="D54">
        <f t="shared" si="2"/>
        <v>4.573517459043889</v>
      </c>
      <c r="F54">
        <v>0.59450000000000003</v>
      </c>
      <c r="G54">
        <v>0.995</v>
      </c>
      <c r="H54">
        <v>3.8999999999999998E-3</v>
      </c>
      <c r="I54">
        <v>0.27200000000000002</v>
      </c>
      <c r="J54">
        <v>0.29899999999999999</v>
      </c>
      <c r="K54">
        <v>0.38</v>
      </c>
      <c r="L54">
        <v>0.312</v>
      </c>
      <c r="M54">
        <v>0.308</v>
      </c>
      <c r="N54">
        <v>0.253</v>
      </c>
      <c r="O54">
        <v>0.26</v>
      </c>
      <c r="P54">
        <v>0.26400000000000001</v>
      </c>
      <c r="Q54">
        <v>1</v>
      </c>
      <c r="S54" s="7">
        <f>AVT!L58</f>
        <v>1.6893792152663738E+19</v>
      </c>
      <c r="T54" s="8">
        <f t="shared" si="34"/>
        <v>1.1985215511854987</v>
      </c>
      <c r="V54">
        <f t="shared" si="4"/>
        <v>4.5805168401732503</v>
      </c>
      <c r="AC54" s="51">
        <v>3200</v>
      </c>
      <c r="AD54" s="51">
        <v>0.24299999999999999</v>
      </c>
      <c r="AE54" s="51">
        <v>0.52</v>
      </c>
      <c r="AF54" s="51">
        <v>0.24299999999999999</v>
      </c>
      <c r="AG54" s="51">
        <f t="shared" si="38"/>
        <v>0.34666666666666668</v>
      </c>
      <c r="AH54" s="52">
        <f t="shared" si="39"/>
        <v>4.4346326368331315E-2</v>
      </c>
      <c r="AI54" s="52">
        <f t="shared" si="37"/>
        <v>4.1093423286815485E-2</v>
      </c>
    </row>
    <row r="55" spans="1:35" x14ac:dyDescent="0.25">
      <c r="A55">
        <v>565</v>
      </c>
      <c r="B55">
        <v>1.52</v>
      </c>
      <c r="D55">
        <f t="shared" si="2"/>
        <v>4.7290792773787151</v>
      </c>
      <c r="F55">
        <v>0.6784</v>
      </c>
      <c r="G55">
        <v>0.97860000000000003</v>
      </c>
      <c r="H55">
        <v>2.7499999999999998E-3</v>
      </c>
      <c r="I55">
        <v>0.28299999999999997</v>
      </c>
      <c r="J55">
        <v>0.309</v>
      </c>
      <c r="K55">
        <v>0.36499999999999999</v>
      </c>
      <c r="L55">
        <v>0.29599999999999999</v>
      </c>
      <c r="M55">
        <v>0.29599999999999999</v>
      </c>
      <c r="N55">
        <v>0.24099999999999999</v>
      </c>
      <c r="O55">
        <v>0.25800000000000001</v>
      </c>
      <c r="P55">
        <v>0.26900000000000002</v>
      </c>
      <c r="Q55">
        <v>1</v>
      </c>
      <c r="S55" s="7">
        <f>AVT!L59</f>
        <v>1.7484200227032564E+19</v>
      </c>
      <c r="T55" s="8">
        <f t="shared" si="34"/>
        <v>1.2294306940372102</v>
      </c>
      <c r="V55">
        <f t="shared" si="4"/>
        <v>4.6986455873847994</v>
      </c>
      <c r="X55" s="53" t="s">
        <v>302</v>
      </c>
      <c r="AC55" s="51">
        <v>3400</v>
      </c>
      <c r="AD55" s="51">
        <v>0.23699999999999999</v>
      </c>
      <c r="AE55" s="51">
        <v>0.51600000000000001</v>
      </c>
      <c r="AF55" s="51">
        <v>0.23699999999999999</v>
      </c>
      <c r="AG55" s="51">
        <f t="shared" si="38"/>
        <v>0.34400000000000003</v>
      </c>
      <c r="AH55" s="52">
        <f t="shared" si="39"/>
        <v>4.1689546879662379E-2</v>
      </c>
      <c r="AI55" s="52">
        <f t="shared" si="37"/>
        <v>3.6766760475730451E-2</v>
      </c>
    </row>
    <row r="56" spans="1:35" x14ac:dyDescent="0.25">
      <c r="A56">
        <v>570</v>
      </c>
      <c r="B56">
        <v>1.48</v>
      </c>
      <c r="D56">
        <f t="shared" si="2"/>
        <v>4.6046298227108542</v>
      </c>
      <c r="F56">
        <v>0.7621</v>
      </c>
      <c r="G56">
        <v>0.95199999999999996</v>
      </c>
      <c r="H56">
        <v>2.0999999999999999E-3</v>
      </c>
      <c r="I56">
        <v>0.29799999999999999</v>
      </c>
      <c r="J56">
        <v>0.32200000000000001</v>
      </c>
      <c r="K56">
        <v>0.34899999999999998</v>
      </c>
      <c r="L56">
        <v>0.28000000000000003</v>
      </c>
      <c r="M56">
        <v>0.28399999999999997</v>
      </c>
      <c r="N56">
        <v>0.23400000000000001</v>
      </c>
      <c r="O56">
        <v>0.25600000000000001</v>
      </c>
      <c r="P56">
        <v>0.27200000000000002</v>
      </c>
      <c r="Q56">
        <v>1</v>
      </c>
      <c r="S56" s="7">
        <f>AVT!L60</f>
        <v>1.7358043083847272E+19</v>
      </c>
      <c r="T56" s="8">
        <f t="shared" si="34"/>
        <v>1.2098530797235447</v>
      </c>
      <c r="V56">
        <f t="shared" si="4"/>
        <v>4.6238237437846896</v>
      </c>
      <c r="X56" s="54" t="s">
        <v>359</v>
      </c>
      <c r="Y56" s="54" t="s">
        <v>303</v>
      </c>
      <c r="Z56" s="23">
        <f>MIN(AI43:AI83)</f>
        <v>3.2606753595922279E-2</v>
      </c>
      <c r="AC56" s="51">
        <v>3600</v>
      </c>
      <c r="AD56" s="51">
        <v>0.23300000000000001</v>
      </c>
      <c r="AE56" s="51">
        <v>0.51200000000000001</v>
      </c>
      <c r="AF56" s="51">
        <v>0.23300000000000001</v>
      </c>
      <c r="AG56" s="51">
        <f t="shared" si="38"/>
        <v>0.34133333333333332</v>
      </c>
      <c r="AH56" s="52">
        <f t="shared" si="39"/>
        <v>4.1504344444130668E-2</v>
      </c>
      <c r="AI56" s="52">
        <f t="shared" si="37"/>
        <v>3.4789549703794206E-2</v>
      </c>
    </row>
    <row r="57" spans="1:35" x14ac:dyDescent="0.25">
      <c r="A57">
        <v>575</v>
      </c>
      <c r="B57">
        <v>1.48</v>
      </c>
      <c r="D57">
        <f t="shared" si="2"/>
        <v>4.6046298227108542</v>
      </c>
      <c r="F57">
        <v>0.84250000000000003</v>
      </c>
      <c r="G57">
        <v>0.91539999999999999</v>
      </c>
      <c r="H57">
        <v>1.8E-3</v>
      </c>
      <c r="I57">
        <v>0.318</v>
      </c>
      <c r="J57">
        <v>0.32900000000000001</v>
      </c>
      <c r="K57">
        <v>0.33200000000000002</v>
      </c>
      <c r="L57">
        <v>0.26300000000000001</v>
      </c>
      <c r="M57">
        <v>0.27100000000000002</v>
      </c>
      <c r="N57">
        <v>0.22700000000000001</v>
      </c>
      <c r="O57">
        <v>0.254</v>
      </c>
      <c r="P57">
        <v>0.27400000000000002</v>
      </c>
      <c r="Q57">
        <v>1</v>
      </c>
      <c r="S57" s="7">
        <f>AVT!L61</f>
        <v>1.7665797399557765E+19</v>
      </c>
      <c r="T57" s="8">
        <f t="shared" si="34"/>
        <v>1.2205965237420466</v>
      </c>
      <c r="V57">
        <f t="shared" si="4"/>
        <v>4.664883102458325</v>
      </c>
      <c r="X57" t="s">
        <v>304</v>
      </c>
      <c r="Y57" t="s">
        <v>305</v>
      </c>
      <c r="Z57">
        <v>2.5000000000000001E-3</v>
      </c>
      <c r="AC57" s="51">
        <v>3800</v>
      </c>
      <c r="AD57" s="51">
        <v>0.22800000000000001</v>
      </c>
      <c r="AE57" s="51">
        <v>0.50800000000000001</v>
      </c>
      <c r="AF57" s="51">
        <v>0.22800000000000001</v>
      </c>
      <c r="AG57" s="51">
        <f t="shared" si="38"/>
        <v>0.33866666666666667</v>
      </c>
      <c r="AH57" s="52">
        <f t="shared" si="39"/>
        <v>4.1516473602923952E-2</v>
      </c>
      <c r="AI57" s="52">
        <f t="shared" si="37"/>
        <v>3.267212523708532E-2</v>
      </c>
    </row>
    <row r="58" spans="1:35" x14ac:dyDescent="0.25">
      <c r="A58">
        <v>580</v>
      </c>
      <c r="B58">
        <v>1.5</v>
      </c>
      <c r="D58">
        <f t="shared" si="2"/>
        <v>4.6668545500447838</v>
      </c>
      <c r="F58">
        <v>0.91600000000000004</v>
      </c>
      <c r="G58">
        <v>0.87</v>
      </c>
      <c r="H58">
        <v>1.65E-3</v>
      </c>
      <c r="I58">
        <v>0.34100000000000003</v>
      </c>
      <c r="J58">
        <v>0.33500000000000002</v>
      </c>
      <c r="K58">
        <v>0.315</v>
      </c>
      <c r="L58">
        <v>0.247</v>
      </c>
      <c r="M58">
        <v>0.26</v>
      </c>
      <c r="N58">
        <v>0.22500000000000001</v>
      </c>
      <c r="O58">
        <v>0.254</v>
      </c>
      <c r="P58">
        <v>0.27800000000000002</v>
      </c>
      <c r="Q58">
        <v>1</v>
      </c>
      <c r="S58" s="7">
        <f>AVT!L62</f>
        <v>1.8057423279253219E+19</v>
      </c>
      <c r="T58" s="8">
        <f t="shared" si="34"/>
        <v>1.2368997815123164</v>
      </c>
      <c r="V58">
        <f t="shared" si="4"/>
        <v>4.7271909906164815</v>
      </c>
      <c r="AC58" s="51">
        <v>4000</v>
      </c>
      <c r="AD58" s="51">
        <v>0.22500000000000001</v>
      </c>
      <c r="AE58" s="51">
        <v>0.504</v>
      </c>
      <c r="AF58" s="51">
        <v>0.22500000000000001</v>
      </c>
      <c r="AG58" s="51">
        <f t="shared" si="38"/>
        <v>0.33600000000000002</v>
      </c>
      <c r="AH58" s="52">
        <f t="shared" si="39"/>
        <v>4.3402709421739835E-2</v>
      </c>
      <c r="AI58" s="52">
        <f t="shared" si="37"/>
        <v>3.264989465045013E-2</v>
      </c>
    </row>
    <row r="59" spans="1:35" x14ac:dyDescent="0.25">
      <c r="A59">
        <v>585</v>
      </c>
      <c r="B59">
        <v>1.53</v>
      </c>
      <c r="D59">
        <f t="shared" si="2"/>
        <v>4.7601916410456804</v>
      </c>
      <c r="F59">
        <v>0.97860000000000003</v>
      </c>
      <c r="G59">
        <v>0.81630000000000003</v>
      </c>
      <c r="H59">
        <v>1.4E-3</v>
      </c>
      <c r="I59">
        <v>0.36699999999999999</v>
      </c>
      <c r="J59">
        <v>0.33900000000000002</v>
      </c>
      <c r="K59">
        <v>0.29899999999999999</v>
      </c>
      <c r="L59">
        <v>0.22900000000000001</v>
      </c>
      <c r="M59">
        <v>0.247</v>
      </c>
      <c r="N59">
        <v>0.222</v>
      </c>
      <c r="O59">
        <v>0.25900000000000001</v>
      </c>
      <c r="P59">
        <v>0.28399999999999997</v>
      </c>
      <c r="Q59">
        <v>1</v>
      </c>
      <c r="S59" s="7">
        <f>AVT!L63</f>
        <v>1.8539726843390472E+19</v>
      </c>
      <c r="T59" s="8">
        <f t="shared" si="34"/>
        <v>1.2590825155803689</v>
      </c>
      <c r="V59">
        <f t="shared" si="4"/>
        <v>4.8119690964914188</v>
      </c>
      <c r="AC59" s="51">
        <v>4200</v>
      </c>
      <c r="AD59" s="51">
        <v>0.221</v>
      </c>
      <c r="AE59" s="51">
        <v>0.5</v>
      </c>
      <c r="AF59" s="51">
        <v>0.221</v>
      </c>
      <c r="AG59" s="51">
        <f t="shared" si="38"/>
        <v>0.33333333333333331</v>
      </c>
      <c r="AH59" s="52">
        <f t="shared" si="39"/>
        <v>4.5391491205439109E-2</v>
      </c>
      <c r="AI59" s="52">
        <f t="shared" si="37"/>
        <v>3.2606753595922279E-2</v>
      </c>
    </row>
    <row r="60" spans="1:35" x14ac:dyDescent="0.25">
      <c r="A60">
        <v>590</v>
      </c>
      <c r="B60">
        <v>1.37</v>
      </c>
      <c r="D60">
        <f t="shared" si="2"/>
        <v>4.2623938223742366</v>
      </c>
      <c r="F60">
        <v>1.0263</v>
      </c>
      <c r="G60">
        <v>0.75700000000000001</v>
      </c>
      <c r="H60">
        <v>1.1E-5</v>
      </c>
      <c r="I60">
        <v>0.39</v>
      </c>
      <c r="J60">
        <v>0.34100000000000003</v>
      </c>
      <c r="K60">
        <v>0.28499999999999998</v>
      </c>
      <c r="L60">
        <v>0.214</v>
      </c>
      <c r="M60">
        <v>0.23200000000000001</v>
      </c>
      <c r="N60">
        <v>0.221</v>
      </c>
      <c r="O60">
        <v>0.27</v>
      </c>
      <c r="P60">
        <v>0.29499999999999998</v>
      </c>
      <c r="Q60">
        <v>1</v>
      </c>
      <c r="S60" s="7">
        <f>AVT!L64</f>
        <v>1.6816140066564469E+19</v>
      </c>
      <c r="T60" s="8">
        <f t="shared" si="34"/>
        <v>1.1323509074055287</v>
      </c>
      <c r="V60">
        <f t="shared" si="4"/>
        <v>4.3276254775945331</v>
      </c>
      <c r="AC60" s="51">
        <v>4400</v>
      </c>
      <c r="AD60" s="51">
        <v>0.218</v>
      </c>
      <c r="AE60" s="51">
        <v>0.497</v>
      </c>
      <c r="AF60" s="51">
        <v>0.218</v>
      </c>
      <c r="AG60" s="51">
        <f t="shared" si="38"/>
        <v>0.33133333333333331</v>
      </c>
      <c r="AH60" s="52">
        <f t="shared" si="39"/>
        <v>4.7274006498101685E-2</v>
      </c>
      <c r="AI60" s="52">
        <f t="shared" si="37"/>
        <v>3.3036680870409736E-2</v>
      </c>
    </row>
    <row r="61" spans="1:35" x14ac:dyDescent="0.25">
      <c r="A61">
        <v>595</v>
      </c>
      <c r="B61">
        <v>1.43</v>
      </c>
      <c r="D61">
        <f t="shared" si="2"/>
        <v>4.449068004376028</v>
      </c>
      <c r="F61">
        <v>1.0567</v>
      </c>
      <c r="G61">
        <v>0.69489999999999996</v>
      </c>
      <c r="H61">
        <v>1.0000000000000001E-5</v>
      </c>
      <c r="I61">
        <v>0.40899999999999997</v>
      </c>
      <c r="J61">
        <v>0.34100000000000003</v>
      </c>
      <c r="K61">
        <v>0.27200000000000002</v>
      </c>
      <c r="L61">
        <v>0.19800000000000001</v>
      </c>
      <c r="M61">
        <v>0.22</v>
      </c>
      <c r="N61">
        <v>0.22</v>
      </c>
      <c r="O61">
        <v>0.28399999999999997</v>
      </c>
      <c r="P61">
        <v>0.316</v>
      </c>
      <c r="Q61">
        <v>1</v>
      </c>
      <c r="S61" s="7">
        <f>AVT!L65</f>
        <v>1.7700584031459117E+19</v>
      </c>
      <c r="T61" s="8">
        <f t="shared" si="34"/>
        <v>1.1818908174254938</v>
      </c>
      <c r="V61">
        <f t="shared" si="4"/>
        <v>4.5169574023168426</v>
      </c>
      <c r="AC61" s="51">
        <v>4600</v>
      </c>
      <c r="AD61" s="51">
        <v>0.216</v>
      </c>
      <c r="AE61" s="51">
        <v>0.49399999999999999</v>
      </c>
      <c r="AF61" s="51">
        <v>0.216</v>
      </c>
      <c r="AG61" s="51">
        <f t="shared" si="38"/>
        <v>0.32933333333333331</v>
      </c>
      <c r="AH61" s="52">
        <f t="shared" si="39"/>
        <v>4.9667506711449642E-2</v>
      </c>
      <c r="AI61" s="52">
        <f t="shared" si="37"/>
        <v>3.4164740622777065E-2</v>
      </c>
    </row>
    <row r="62" spans="1:35" x14ac:dyDescent="0.25">
      <c r="A62">
        <v>600</v>
      </c>
      <c r="B62">
        <v>1.48</v>
      </c>
      <c r="D62">
        <f t="shared" si="2"/>
        <v>4.6046298227108542</v>
      </c>
      <c r="F62">
        <v>1.0622</v>
      </c>
      <c r="G62">
        <v>0.63100000000000001</v>
      </c>
      <c r="H62">
        <v>8.0000000000000007E-5</v>
      </c>
      <c r="I62">
        <v>0.42399999999999999</v>
      </c>
      <c r="J62">
        <v>0.34200000000000003</v>
      </c>
      <c r="K62">
        <v>0.26400000000000001</v>
      </c>
      <c r="L62">
        <v>0.185</v>
      </c>
      <c r="M62">
        <v>0.21</v>
      </c>
      <c r="N62">
        <v>0.22</v>
      </c>
      <c r="O62">
        <v>0.30199999999999999</v>
      </c>
      <c r="P62">
        <v>0.34799999999999998</v>
      </c>
      <c r="Q62">
        <v>1</v>
      </c>
      <c r="S62" s="7">
        <f>AVT!L66</f>
        <v>1.8158911993516802E+19</v>
      </c>
      <c r="T62" s="8">
        <f t="shared" si="34"/>
        <v>1.2023898499951147</v>
      </c>
      <c r="V62">
        <f t="shared" si="4"/>
        <v>4.595300727724327</v>
      </c>
      <c r="AC62" s="51">
        <v>4800</v>
      </c>
      <c r="AD62" s="51">
        <v>0.21299999999999999</v>
      </c>
      <c r="AE62" s="51">
        <v>0.49</v>
      </c>
      <c r="AF62" s="51">
        <v>0.21299999999999999</v>
      </c>
      <c r="AG62" s="51">
        <f t="shared" si="38"/>
        <v>0.32666666666666666</v>
      </c>
      <c r="AH62" s="52">
        <f t="shared" si="39"/>
        <v>5.3019230734306186E-2</v>
      </c>
      <c r="AI62" s="52">
        <f t="shared" si="37"/>
        <v>3.5882518484313716E-2</v>
      </c>
    </row>
    <row r="63" spans="1:35" x14ac:dyDescent="0.25">
      <c r="A63">
        <v>605</v>
      </c>
      <c r="B63">
        <v>1.49</v>
      </c>
      <c r="D63">
        <f t="shared" si="2"/>
        <v>4.6357421863778194</v>
      </c>
      <c r="F63">
        <v>1.0456000000000001</v>
      </c>
      <c r="G63">
        <v>0.56679999999999997</v>
      </c>
      <c r="H63">
        <v>6.0000000000000002E-5</v>
      </c>
      <c r="I63">
        <v>0.435</v>
      </c>
      <c r="J63">
        <v>0.34200000000000003</v>
      </c>
      <c r="K63">
        <v>0.25700000000000001</v>
      </c>
      <c r="L63">
        <v>0.17499999999999999</v>
      </c>
      <c r="M63">
        <v>0.2</v>
      </c>
      <c r="N63">
        <v>0.22</v>
      </c>
      <c r="O63">
        <v>0.32400000000000001</v>
      </c>
      <c r="P63">
        <v>0.38400000000000001</v>
      </c>
      <c r="Q63">
        <v>1</v>
      </c>
      <c r="S63" s="7">
        <f>AVT!L67</f>
        <v>1.8531409111161844E+19</v>
      </c>
      <c r="T63" s="8">
        <f t="shared" si="34"/>
        <v>1.2169137473057636</v>
      </c>
      <c r="V63">
        <f t="shared" si="4"/>
        <v>4.6508082454244217</v>
      </c>
      <c r="AC63" s="51">
        <v>5000</v>
      </c>
      <c r="AD63" s="51">
        <v>0.21099999999999999</v>
      </c>
      <c r="AE63" s="51">
        <v>0.48699999999999999</v>
      </c>
      <c r="AF63" s="51">
        <v>0.21099999999999999</v>
      </c>
      <c r="AG63" s="51">
        <f t="shared" si="38"/>
        <v>0.32466666666666666</v>
      </c>
      <c r="AH63" s="52">
        <f t="shared" si="39"/>
        <v>5.572314025794789E-2</v>
      </c>
      <c r="AI63" s="52">
        <f t="shared" si="37"/>
        <v>3.7443677948782207E-2</v>
      </c>
    </row>
    <row r="64" spans="1:35" x14ac:dyDescent="0.25">
      <c r="A64">
        <v>610</v>
      </c>
      <c r="B64">
        <v>1.47</v>
      </c>
      <c r="D64">
        <f t="shared" si="2"/>
        <v>4.573517459043889</v>
      </c>
      <c r="F64">
        <v>1.0025999999999999</v>
      </c>
      <c r="G64">
        <v>0.503</v>
      </c>
      <c r="H64">
        <v>3.4E-5</v>
      </c>
      <c r="I64">
        <v>0.442</v>
      </c>
      <c r="J64">
        <v>0.34200000000000003</v>
      </c>
      <c r="K64">
        <v>0.252</v>
      </c>
      <c r="L64">
        <v>0.16900000000000001</v>
      </c>
      <c r="M64">
        <v>0.19400000000000001</v>
      </c>
      <c r="N64">
        <v>0.22</v>
      </c>
      <c r="O64">
        <v>0.34399999999999997</v>
      </c>
      <c r="P64">
        <v>0.434</v>
      </c>
      <c r="Q64">
        <v>1</v>
      </c>
      <c r="S64" s="7">
        <f>AVT!L68</f>
        <v>1.8290249147793318E+19</v>
      </c>
      <c r="T64" s="8">
        <f t="shared" si="34"/>
        <v>1.1912324474051066</v>
      </c>
      <c r="V64">
        <f t="shared" si="4"/>
        <v>4.5526592997036337</v>
      </c>
      <c r="AC64" s="51">
        <v>5200</v>
      </c>
      <c r="AD64" s="51">
        <v>0.20899999999999999</v>
      </c>
      <c r="AE64" s="51">
        <v>0.48399999999999999</v>
      </c>
      <c r="AF64" s="51">
        <v>0.20899999999999999</v>
      </c>
      <c r="AG64" s="51">
        <f t="shared" si="38"/>
        <v>0.32266666666666666</v>
      </c>
      <c r="AH64" s="52">
        <f t="shared" si="39"/>
        <v>5.8524335901881608E-2</v>
      </c>
      <c r="AI64" s="52">
        <f t="shared" si="37"/>
        <v>3.914719535148236E-2</v>
      </c>
    </row>
    <row r="65" spans="1:35" x14ac:dyDescent="0.25">
      <c r="A65">
        <v>615</v>
      </c>
      <c r="B65">
        <v>1.47</v>
      </c>
      <c r="D65">
        <f t="shared" si="2"/>
        <v>4.573517459043889</v>
      </c>
      <c r="F65">
        <v>0.93840000000000001</v>
      </c>
      <c r="G65">
        <v>0.44119999999999998</v>
      </c>
      <c r="H65">
        <v>2.4000000000000001E-5</v>
      </c>
      <c r="I65">
        <v>0.44800000000000001</v>
      </c>
      <c r="J65">
        <v>0.34100000000000003</v>
      </c>
      <c r="K65">
        <v>0.247</v>
      </c>
      <c r="L65">
        <v>0.16400000000000001</v>
      </c>
      <c r="M65">
        <v>0.189</v>
      </c>
      <c r="N65">
        <v>0.22</v>
      </c>
      <c r="O65">
        <v>0.36199999999999999</v>
      </c>
      <c r="P65">
        <v>0.48199999999999998</v>
      </c>
      <c r="Q65">
        <v>1</v>
      </c>
      <c r="S65" s="7">
        <f>AVT!L69</f>
        <v>1.8337195734147025E+19</v>
      </c>
      <c r="T65" s="8">
        <f t="shared" si="34"/>
        <v>1.1845803739130198</v>
      </c>
      <c r="V65">
        <f t="shared" si="4"/>
        <v>4.527236365403926</v>
      </c>
      <c r="AC65" s="51">
        <v>5400</v>
      </c>
      <c r="AD65" s="51">
        <v>0.20799999999999999</v>
      </c>
      <c r="AE65" s="51">
        <v>0.48099999999999998</v>
      </c>
      <c r="AF65" s="51">
        <v>0.20799999999999999</v>
      </c>
      <c r="AG65" s="51">
        <f t="shared" si="38"/>
        <v>0.32066666666666666</v>
      </c>
      <c r="AH65" s="52">
        <f t="shared" si="39"/>
        <v>6.1454965147869335E-2</v>
      </c>
      <c r="AI65" s="52">
        <f t="shared" si="37"/>
        <v>4.1043417321933083E-2</v>
      </c>
    </row>
    <row r="66" spans="1:35" x14ac:dyDescent="0.25">
      <c r="A66">
        <v>620</v>
      </c>
      <c r="B66">
        <v>1.47</v>
      </c>
      <c r="D66">
        <f t="shared" si="2"/>
        <v>4.573517459043889</v>
      </c>
      <c r="F66">
        <v>0.85445000000000004</v>
      </c>
      <c r="G66">
        <v>0.38100000000000001</v>
      </c>
      <c r="H66">
        <v>1.9000000000000001E-5</v>
      </c>
      <c r="I66">
        <v>0.45</v>
      </c>
      <c r="J66">
        <v>0.34100000000000003</v>
      </c>
      <c r="K66">
        <v>0.24099999999999999</v>
      </c>
      <c r="L66">
        <v>0.16</v>
      </c>
      <c r="M66">
        <v>0.185</v>
      </c>
      <c r="N66">
        <v>0.223</v>
      </c>
      <c r="O66">
        <v>0.377</v>
      </c>
      <c r="P66">
        <v>0.52800000000000002</v>
      </c>
      <c r="Q66">
        <v>1</v>
      </c>
      <c r="S66" s="7">
        <f>AVT!L70</f>
        <v>1.8624439317475906E+19</v>
      </c>
      <c r="T66" s="8">
        <f t="shared" ref="T66:T97" si="40">S66*(_h_planck*_c_light)/(A66*10^-9)/5</f>
        <v>1.1934335588361817</v>
      </c>
      <c r="V66">
        <f t="shared" si="4"/>
        <v>4.5610715205495298</v>
      </c>
      <c r="AC66" s="51">
        <v>5600</v>
      </c>
      <c r="AD66" s="51">
        <v>0.20599999999999999</v>
      </c>
      <c r="AE66" s="51">
        <v>0.47899999999999998</v>
      </c>
      <c r="AF66" s="51">
        <v>0.20599999999999999</v>
      </c>
      <c r="AG66" s="51">
        <f t="shared" si="38"/>
        <v>0.3193333333333333</v>
      </c>
      <c r="AH66" s="52">
        <f t="shared" si="39"/>
        <v>6.3379877608579924E-2</v>
      </c>
      <c r="AI66" s="52">
        <f t="shared" si="37"/>
        <v>4.2264235427407391E-2</v>
      </c>
    </row>
    <row r="67" spans="1:35" x14ac:dyDescent="0.25">
      <c r="A67">
        <v>625</v>
      </c>
      <c r="B67">
        <v>1.4</v>
      </c>
      <c r="D67">
        <f t="shared" ref="D67:D108" si="41">B67/$C$2*100</f>
        <v>4.3557309133751314</v>
      </c>
      <c r="F67">
        <v>0.75139999999999996</v>
      </c>
      <c r="G67">
        <v>0.32100000000000001</v>
      </c>
      <c r="H67">
        <v>1.0000000000000001E-5</v>
      </c>
      <c r="I67">
        <v>0.45100000000000001</v>
      </c>
      <c r="J67">
        <v>0.33900000000000002</v>
      </c>
      <c r="K67">
        <v>0.23499999999999999</v>
      </c>
      <c r="L67">
        <v>0.156</v>
      </c>
      <c r="M67">
        <v>0.183</v>
      </c>
      <c r="N67">
        <v>0.22700000000000001</v>
      </c>
      <c r="O67">
        <v>0.38900000000000001</v>
      </c>
      <c r="P67">
        <v>0.56799999999999995</v>
      </c>
      <c r="Q67">
        <v>1</v>
      </c>
      <c r="S67" s="7">
        <f>AVT!L71</f>
        <v>1.7873230664250141E+19</v>
      </c>
      <c r="T67" s="8">
        <f t="shared" si="40"/>
        <v>1.1361345602197404</v>
      </c>
      <c r="V67">
        <f t="shared" si="4"/>
        <v>4.3420858645735763</v>
      </c>
      <c r="AC67" s="51">
        <v>5800</v>
      </c>
      <c r="AD67" s="51">
        <v>0.20499999999999999</v>
      </c>
      <c r="AE67" s="51">
        <v>0.47599999999999998</v>
      </c>
      <c r="AF67" s="51">
        <v>0.20499999999999999</v>
      </c>
      <c r="AG67" s="51">
        <f t="shared" si="38"/>
        <v>0.3173333333333333</v>
      </c>
      <c r="AH67" s="52">
        <f t="shared" si="39"/>
        <v>6.6367339363938169E-2</v>
      </c>
      <c r="AI67" s="52">
        <f t="shared" si="37"/>
        <v>4.4245430624776226E-2</v>
      </c>
    </row>
    <row r="68" spans="1:35" x14ac:dyDescent="0.25">
      <c r="A68">
        <v>630</v>
      </c>
      <c r="B68">
        <v>1.39</v>
      </c>
      <c r="D68">
        <f t="shared" si="41"/>
        <v>4.3246185497081671</v>
      </c>
      <c r="F68">
        <v>0.64239999999999997</v>
      </c>
      <c r="G68">
        <v>0.26500000000000001</v>
      </c>
      <c r="H68">
        <v>5.0000000000000002E-5</v>
      </c>
      <c r="I68">
        <v>0.45100000000000001</v>
      </c>
      <c r="J68">
        <v>0.33900000000000002</v>
      </c>
      <c r="K68">
        <v>0.22900000000000001</v>
      </c>
      <c r="L68">
        <v>0.154</v>
      </c>
      <c r="M68">
        <v>0.18</v>
      </c>
      <c r="N68">
        <v>0.23300000000000001</v>
      </c>
      <c r="O68">
        <v>0.4</v>
      </c>
      <c r="P68">
        <v>0.60399999999999998</v>
      </c>
      <c r="Q68">
        <v>1</v>
      </c>
      <c r="S68" s="7">
        <f>AVT!L72</f>
        <v>1.7929166487084444E+19</v>
      </c>
      <c r="T68" s="8">
        <f t="shared" si="40"/>
        <v>1.1306450314413428</v>
      </c>
      <c r="V68">
        <f t="shared" ref="V68:V108" si="42">T68/$U$2*100</f>
        <v>4.3211059506210949</v>
      </c>
      <c r="AC68" s="51">
        <v>6000</v>
      </c>
      <c r="AD68" s="51">
        <v>0.20300000000000001</v>
      </c>
      <c r="AE68" s="51">
        <v>0.47299999999999998</v>
      </c>
      <c r="AF68" s="51">
        <v>0.20300000000000001</v>
      </c>
      <c r="AG68" s="51">
        <f t="shared" si="38"/>
        <v>0.3153333333333333</v>
      </c>
      <c r="AH68" s="52">
        <f t="shared" si="39"/>
        <v>6.9387702561747006E-2</v>
      </c>
      <c r="AI68" s="52">
        <f t="shared" si="37"/>
        <v>4.6275969466454431E-2</v>
      </c>
    </row>
    <row r="69" spans="1:35" x14ac:dyDescent="0.25">
      <c r="A69">
        <v>635</v>
      </c>
      <c r="B69">
        <v>1.45</v>
      </c>
      <c r="D69">
        <f t="shared" si="41"/>
        <v>4.5112927317099576</v>
      </c>
      <c r="F69">
        <v>0.54190000000000005</v>
      </c>
      <c r="G69">
        <v>0.217</v>
      </c>
      <c r="H69">
        <v>3.0000000000000001E-5</v>
      </c>
      <c r="I69">
        <v>0.45100000000000001</v>
      </c>
      <c r="J69">
        <v>0.33800000000000002</v>
      </c>
      <c r="K69">
        <v>0.224</v>
      </c>
      <c r="L69">
        <v>0.152</v>
      </c>
      <c r="M69">
        <v>0.17699999999999999</v>
      </c>
      <c r="N69">
        <v>0.23899999999999999</v>
      </c>
      <c r="O69">
        <v>0.41</v>
      </c>
      <c r="P69">
        <v>0.629</v>
      </c>
      <c r="Q69">
        <v>1</v>
      </c>
      <c r="S69" s="7">
        <f>AVT!L73</f>
        <v>1.8564718321284563E+19</v>
      </c>
      <c r="T69" s="8">
        <f t="shared" si="40"/>
        <v>1.1615057574315757</v>
      </c>
      <c r="V69">
        <f t="shared" si="42"/>
        <v>4.4390496579815615</v>
      </c>
      <c r="AC69" s="51">
        <v>6200</v>
      </c>
      <c r="AD69" s="51">
        <v>0.20200000000000001</v>
      </c>
      <c r="AE69" s="51">
        <v>0.47099999999999997</v>
      </c>
      <c r="AF69" s="51">
        <v>0.20200000000000001</v>
      </c>
      <c r="AG69" s="51">
        <f t="shared" si="38"/>
        <v>0.314</v>
      </c>
      <c r="AH69" s="52">
        <f t="shared" si="39"/>
        <v>7.141802802633547E-2</v>
      </c>
      <c r="AI69" s="52">
        <f t="shared" si="37"/>
        <v>4.7654762396885708E-2</v>
      </c>
    </row>
    <row r="70" spans="1:35" x14ac:dyDescent="0.25">
      <c r="A70">
        <v>640</v>
      </c>
      <c r="B70">
        <v>1.43</v>
      </c>
      <c r="D70">
        <f t="shared" si="41"/>
        <v>4.449068004376028</v>
      </c>
      <c r="F70">
        <v>0.44790000000000002</v>
      </c>
      <c r="G70">
        <v>0.17499999999999999</v>
      </c>
      <c r="H70">
        <v>2.0000000000000002E-5</v>
      </c>
      <c r="I70">
        <v>0.45100000000000001</v>
      </c>
      <c r="J70">
        <v>0.33800000000000002</v>
      </c>
      <c r="K70">
        <v>0.22</v>
      </c>
      <c r="L70">
        <v>0.151</v>
      </c>
      <c r="M70">
        <v>0.17599999999999999</v>
      </c>
      <c r="N70">
        <v>0.24399999999999999</v>
      </c>
      <c r="O70">
        <v>0.42</v>
      </c>
      <c r="P70">
        <v>0.64800000000000002</v>
      </c>
      <c r="Q70">
        <v>1</v>
      </c>
      <c r="S70" s="7">
        <f>AVT!L74</f>
        <v>1.8705620735480218E+19</v>
      </c>
      <c r="T70" s="8">
        <f t="shared" si="40"/>
        <v>1.1611782129810553</v>
      </c>
      <c r="V70">
        <f t="shared" si="42"/>
        <v>4.4377978466394703</v>
      </c>
      <c r="AC70" s="51">
        <v>6400</v>
      </c>
      <c r="AD70" s="51">
        <v>0.20100000000000001</v>
      </c>
      <c r="AE70" s="51">
        <v>0.46899999999999997</v>
      </c>
      <c r="AF70" s="51">
        <v>0.20100000000000001</v>
      </c>
      <c r="AG70" s="51">
        <f t="shared" si="38"/>
        <v>0.31266666666666665</v>
      </c>
      <c r="AH70" s="52">
        <f t="shared" si="39"/>
        <v>7.3460303481155093E-2</v>
      </c>
      <c r="AI70" s="52">
        <f t="shared" si="37"/>
        <v>4.9051431821126298E-2</v>
      </c>
    </row>
    <row r="71" spans="1:35" x14ac:dyDescent="0.25">
      <c r="A71">
        <v>645</v>
      </c>
      <c r="B71">
        <v>1.46</v>
      </c>
      <c r="D71">
        <f t="shared" si="41"/>
        <v>4.5424050953769237</v>
      </c>
      <c r="F71">
        <v>0.36080000000000001</v>
      </c>
      <c r="G71">
        <v>0.13819999999999999</v>
      </c>
      <c r="H71">
        <v>1.0000000000000001E-5</v>
      </c>
      <c r="I71">
        <v>0.45100000000000001</v>
      </c>
      <c r="J71">
        <v>0.33700000000000002</v>
      </c>
      <c r="K71">
        <v>0.217</v>
      </c>
      <c r="L71">
        <v>0.14899999999999999</v>
      </c>
      <c r="M71">
        <v>0.17499999999999999</v>
      </c>
      <c r="N71">
        <v>0.251</v>
      </c>
      <c r="O71">
        <v>0.42899999999999999</v>
      </c>
      <c r="P71">
        <v>0.66300000000000003</v>
      </c>
      <c r="Q71">
        <v>1</v>
      </c>
      <c r="S71" s="7">
        <f>AVT!L75</f>
        <v>1.8980260669068501E+19</v>
      </c>
      <c r="T71" s="8">
        <f t="shared" si="40"/>
        <v>1.1690933387186937</v>
      </c>
      <c r="V71">
        <f t="shared" si="42"/>
        <v>4.4680479215734428</v>
      </c>
      <c r="AC71" s="51">
        <v>6500</v>
      </c>
      <c r="AD71" s="51">
        <v>0.20100000000000001</v>
      </c>
      <c r="AE71" s="51">
        <v>0.46800000000000003</v>
      </c>
      <c r="AF71" s="51">
        <v>0.20100000000000001</v>
      </c>
      <c r="AG71" s="51">
        <f t="shared" si="38"/>
        <v>0.312</v>
      </c>
      <c r="AH71" s="52">
        <f t="shared" si="39"/>
        <v>7.4459046298888346E-2</v>
      </c>
      <c r="AI71" s="52">
        <f t="shared" si="37"/>
        <v>4.9716217146375211E-2</v>
      </c>
    </row>
    <row r="72" spans="1:35" x14ac:dyDescent="0.25">
      <c r="A72">
        <v>650</v>
      </c>
      <c r="B72">
        <v>1.36</v>
      </c>
      <c r="D72">
        <f t="shared" si="41"/>
        <v>4.2312814587072713</v>
      </c>
      <c r="F72">
        <v>0.28349999999999997</v>
      </c>
      <c r="G72">
        <v>0.107</v>
      </c>
      <c r="H72">
        <v>0</v>
      </c>
      <c r="I72">
        <v>0.45</v>
      </c>
      <c r="J72">
        <v>0.33600000000000002</v>
      </c>
      <c r="K72">
        <v>0.216</v>
      </c>
      <c r="L72">
        <v>0.14799999999999999</v>
      </c>
      <c r="M72">
        <v>0.17499999999999999</v>
      </c>
      <c r="N72">
        <v>0.25800000000000001</v>
      </c>
      <c r="O72">
        <v>0.438</v>
      </c>
      <c r="P72">
        <v>0.67600000000000005</v>
      </c>
      <c r="Q72">
        <v>1</v>
      </c>
      <c r="S72" s="7">
        <f>AVT!L76</f>
        <v>1.8134451663225313E+19</v>
      </c>
      <c r="T72" s="8">
        <f t="shared" si="40"/>
        <v>1.1084032731717359</v>
      </c>
      <c r="V72">
        <f t="shared" si="42"/>
        <v>4.2361022656992642</v>
      </c>
      <c r="AC72" s="51">
        <v>6600</v>
      </c>
      <c r="AD72" s="51">
        <v>0.2</v>
      </c>
      <c r="AE72" s="51">
        <v>0.46600000000000003</v>
      </c>
      <c r="AF72" s="51">
        <v>0.2</v>
      </c>
      <c r="AG72" s="51">
        <f t="shared" si="38"/>
        <v>0.3106666666666667</v>
      </c>
      <c r="AH72" s="52">
        <f t="shared" si="39"/>
        <v>7.6511639873374587E-2</v>
      </c>
      <c r="AI72" s="52">
        <f t="shared" si="37"/>
        <v>5.1128291241521365E-2</v>
      </c>
    </row>
    <row r="73" spans="1:35" x14ac:dyDescent="0.25">
      <c r="A73">
        <v>655</v>
      </c>
      <c r="B73">
        <v>1.35</v>
      </c>
      <c r="D73">
        <f t="shared" si="41"/>
        <v>4.2001690950403061</v>
      </c>
      <c r="F73">
        <v>0.21870000000000001</v>
      </c>
      <c r="G73">
        <v>8.1600000000000006E-2</v>
      </c>
      <c r="H73">
        <v>0</v>
      </c>
      <c r="I73">
        <v>0.45</v>
      </c>
      <c r="J73">
        <v>0.33500000000000002</v>
      </c>
      <c r="K73">
        <v>0.216</v>
      </c>
      <c r="L73">
        <v>0.14799999999999999</v>
      </c>
      <c r="M73">
        <v>0.17499999999999999</v>
      </c>
      <c r="N73">
        <v>0.26300000000000001</v>
      </c>
      <c r="O73">
        <v>0.44500000000000001</v>
      </c>
      <c r="P73">
        <v>0.68500000000000005</v>
      </c>
      <c r="Q73">
        <v>1</v>
      </c>
      <c r="S73" s="7">
        <f>AVT!L77</f>
        <v>1.7839215164573491E+19</v>
      </c>
      <c r="T73" s="8">
        <f t="shared" si="40"/>
        <v>1.0820346582734459</v>
      </c>
      <c r="V73">
        <f t="shared" si="42"/>
        <v>4.1353265354053939</v>
      </c>
      <c r="AC73" s="51">
        <v>6800</v>
      </c>
      <c r="AD73" s="51">
        <v>0.19900000000000001</v>
      </c>
      <c r="AE73" s="51">
        <v>0.46400000000000002</v>
      </c>
      <c r="AF73" s="51">
        <v>0.19900000000000001</v>
      </c>
      <c r="AG73" s="51">
        <f t="shared" si="38"/>
        <v>0.30933333333333335</v>
      </c>
      <c r="AH73" s="52">
        <f t="shared" si="39"/>
        <v>7.8574248303664551E-2</v>
      </c>
      <c r="AI73" s="52">
        <f t="shared" si="37"/>
        <v>5.2555281739951595E-2</v>
      </c>
    </row>
    <row r="74" spans="1:35" x14ac:dyDescent="0.25">
      <c r="A74">
        <v>660</v>
      </c>
      <c r="B74">
        <v>1.4</v>
      </c>
      <c r="D74">
        <f t="shared" si="41"/>
        <v>4.3557309133751314</v>
      </c>
      <c r="F74">
        <v>0.16489999999999999</v>
      </c>
      <c r="G74">
        <v>6.0999999999999999E-2</v>
      </c>
      <c r="H74">
        <v>0</v>
      </c>
      <c r="I74">
        <v>0.45100000000000001</v>
      </c>
      <c r="J74">
        <v>0.33400000000000002</v>
      </c>
      <c r="K74">
        <v>0.219</v>
      </c>
      <c r="L74">
        <v>0.14799999999999999</v>
      </c>
      <c r="M74">
        <v>0.17499999999999999</v>
      </c>
      <c r="N74">
        <v>0.26800000000000002</v>
      </c>
      <c r="O74">
        <v>0.45200000000000001</v>
      </c>
      <c r="P74">
        <v>0.69299999999999995</v>
      </c>
      <c r="Q74">
        <v>1</v>
      </c>
      <c r="S74" s="7">
        <f>AVT!L78</f>
        <v>1.8796369714711392E+19</v>
      </c>
      <c r="T74" s="8">
        <f t="shared" si="40"/>
        <v>1.1314536590675162</v>
      </c>
      <c r="V74">
        <f t="shared" si="42"/>
        <v>4.3241963685242633</v>
      </c>
      <c r="AC74" s="51">
        <v>7000</v>
      </c>
      <c r="AD74" s="51">
        <v>0.19800000000000001</v>
      </c>
      <c r="AE74" s="51">
        <v>0.46200000000000002</v>
      </c>
      <c r="AF74" s="51">
        <v>0.19800000000000001</v>
      </c>
      <c r="AG74" s="51">
        <f t="shared" si="38"/>
        <v>0.308</v>
      </c>
      <c r="AH74" s="52">
        <f t="shared" si="39"/>
        <v>8.0646103172186179E-2</v>
      </c>
      <c r="AI74" s="52">
        <f t="shared" si="37"/>
        <v>5.3996006035716235E-2</v>
      </c>
    </row>
    <row r="75" spans="1:35" x14ac:dyDescent="0.25">
      <c r="A75">
        <v>665</v>
      </c>
      <c r="B75">
        <v>1.42</v>
      </c>
      <c r="D75">
        <f t="shared" si="41"/>
        <v>4.4179556407090628</v>
      </c>
      <c r="F75">
        <v>0.1212</v>
      </c>
      <c r="G75">
        <v>4.4580000000000002E-2</v>
      </c>
      <c r="H75">
        <v>0</v>
      </c>
      <c r="I75">
        <v>0.45100000000000001</v>
      </c>
      <c r="J75">
        <v>0.33200000000000002</v>
      </c>
      <c r="K75">
        <v>0.224</v>
      </c>
      <c r="L75">
        <v>0.14899999999999999</v>
      </c>
      <c r="M75">
        <v>0.17699999999999999</v>
      </c>
      <c r="N75">
        <v>0.27300000000000002</v>
      </c>
      <c r="O75">
        <v>0.45700000000000002</v>
      </c>
      <c r="P75">
        <v>0.7</v>
      </c>
      <c r="Q75">
        <v>1</v>
      </c>
      <c r="S75" s="7">
        <f>AVT!L79</f>
        <v>1.9191770438939656E+19</v>
      </c>
      <c r="T75" s="8">
        <f t="shared" si="40"/>
        <v>1.1465688084145849</v>
      </c>
      <c r="V75">
        <f t="shared" si="42"/>
        <v>4.381963536797123</v>
      </c>
      <c r="AC75" s="51">
        <v>7200</v>
      </c>
      <c r="AD75" s="51">
        <v>0.19800000000000001</v>
      </c>
      <c r="AE75" s="51">
        <v>0.46</v>
      </c>
      <c r="AF75" s="51">
        <v>0.19800000000000001</v>
      </c>
      <c r="AG75" s="51">
        <f t="shared" si="38"/>
        <v>0.3066666666666667</v>
      </c>
      <c r="AH75" s="52">
        <f t="shared" si="39"/>
        <v>8.2639341316664033E-2</v>
      </c>
      <c r="AI75" s="52">
        <f t="shared" si="37"/>
        <v>5.531926037492095E-2</v>
      </c>
    </row>
    <row r="76" spans="1:35" x14ac:dyDescent="0.25">
      <c r="A76">
        <v>670</v>
      </c>
      <c r="B76">
        <v>1.42</v>
      </c>
      <c r="D76">
        <f t="shared" si="41"/>
        <v>4.4179556407090628</v>
      </c>
      <c r="F76">
        <v>8.7400000000000005E-2</v>
      </c>
      <c r="G76">
        <v>3.2000000000000001E-2</v>
      </c>
      <c r="H76">
        <v>0</v>
      </c>
      <c r="I76">
        <v>0.45300000000000001</v>
      </c>
      <c r="J76">
        <v>0.33200000000000002</v>
      </c>
      <c r="K76">
        <v>0.23</v>
      </c>
      <c r="L76">
        <v>0.151</v>
      </c>
      <c r="M76">
        <v>0.18</v>
      </c>
      <c r="N76">
        <v>0.27800000000000002</v>
      </c>
      <c r="O76">
        <v>0.46200000000000002</v>
      </c>
      <c r="P76">
        <v>0.70499999999999996</v>
      </c>
      <c r="Q76">
        <v>1</v>
      </c>
      <c r="S76" s="7">
        <f>AVT!L80</f>
        <v>1.9405074020303827E+19</v>
      </c>
      <c r="T76" s="8">
        <f t="shared" si="40"/>
        <v>1.1506605640388312</v>
      </c>
      <c r="V76">
        <f t="shared" si="42"/>
        <v>4.3976014329402471</v>
      </c>
      <c r="AC76" s="51">
        <v>7400</v>
      </c>
      <c r="AD76" s="51">
        <v>0.19700000000000001</v>
      </c>
      <c r="AE76" s="51">
        <v>0.45900000000000002</v>
      </c>
      <c r="AF76" s="51">
        <v>0.19700000000000001</v>
      </c>
      <c r="AG76" s="51">
        <f t="shared" si="38"/>
        <v>0.30599999999999999</v>
      </c>
      <c r="AH76" s="52">
        <f t="shared" si="39"/>
        <v>8.3722212138885005E-2</v>
      </c>
      <c r="AI76" s="52">
        <f t="shared" si="37"/>
        <v>5.6109665264114747E-2</v>
      </c>
    </row>
    <row r="77" spans="1:35" x14ac:dyDescent="0.25">
      <c r="A77">
        <v>675</v>
      </c>
      <c r="B77">
        <v>1.4</v>
      </c>
      <c r="D77">
        <f t="shared" si="41"/>
        <v>4.3557309133751314</v>
      </c>
      <c r="F77">
        <v>6.3600000000000004E-2</v>
      </c>
      <c r="G77">
        <v>2.3199999999999998E-2</v>
      </c>
      <c r="H77">
        <v>0</v>
      </c>
      <c r="I77">
        <v>0.45400000000000001</v>
      </c>
      <c r="J77">
        <v>0.33100000000000002</v>
      </c>
      <c r="K77">
        <v>0.23799999999999999</v>
      </c>
      <c r="L77">
        <v>0.154</v>
      </c>
      <c r="M77">
        <v>0.183</v>
      </c>
      <c r="N77">
        <v>0.28100000000000003</v>
      </c>
      <c r="O77">
        <v>0.46600000000000003</v>
      </c>
      <c r="P77">
        <v>0.70899999999999996</v>
      </c>
      <c r="Q77">
        <v>1</v>
      </c>
      <c r="S77" s="7">
        <f>AVT!L81</f>
        <v>1.9172416634836156E+19</v>
      </c>
      <c r="T77" s="8">
        <f t="shared" si="40"/>
        <v>1.1284434843201034</v>
      </c>
      <c r="V77">
        <f t="shared" si="42"/>
        <v>4.3126920646519222</v>
      </c>
      <c r="AC77" s="51">
        <v>7600</v>
      </c>
      <c r="AD77" s="51">
        <v>0.19600000000000001</v>
      </c>
      <c r="AE77" s="51">
        <v>0.45700000000000002</v>
      </c>
      <c r="AF77" s="51">
        <v>0.19600000000000001</v>
      </c>
      <c r="AG77" s="51">
        <f t="shared" si="38"/>
        <v>0.3046666666666667</v>
      </c>
      <c r="AH77" s="52">
        <f t="shared" si="39"/>
        <v>8.5809616394675894E-2</v>
      </c>
      <c r="AI77" s="52">
        <f t="shared" si="37"/>
        <v>5.7573383207722838E-2</v>
      </c>
    </row>
    <row r="78" spans="1:35" x14ac:dyDescent="0.25">
      <c r="A78">
        <v>680</v>
      </c>
      <c r="B78">
        <v>1.4</v>
      </c>
      <c r="D78">
        <f t="shared" si="41"/>
        <v>4.3557309133751314</v>
      </c>
      <c r="F78">
        <v>4.6769999999999999E-2</v>
      </c>
      <c r="G78">
        <v>1.7000000000000001E-2</v>
      </c>
      <c r="H78">
        <v>0</v>
      </c>
      <c r="I78">
        <v>0.45500000000000002</v>
      </c>
      <c r="J78">
        <v>0.33100000000000002</v>
      </c>
      <c r="K78">
        <v>0.251</v>
      </c>
      <c r="L78">
        <v>0.158</v>
      </c>
      <c r="M78">
        <v>0.186</v>
      </c>
      <c r="N78">
        <v>0.28299999999999997</v>
      </c>
      <c r="O78">
        <v>0.46800000000000003</v>
      </c>
      <c r="P78">
        <v>0.71199999999999997</v>
      </c>
      <c r="Q78">
        <v>1</v>
      </c>
      <c r="S78" s="7">
        <f>AVT!L82</f>
        <v>1.9265783576427454E+19</v>
      </c>
      <c r="T78" s="8">
        <f t="shared" si="40"/>
        <v>1.1256010579447702</v>
      </c>
      <c r="V78">
        <f t="shared" si="42"/>
        <v>4.3018288625123455</v>
      </c>
      <c r="AC78" s="51">
        <v>7800</v>
      </c>
      <c r="AD78" s="51">
        <v>0.19600000000000001</v>
      </c>
      <c r="AE78" s="51">
        <v>0.45500000000000002</v>
      </c>
      <c r="AF78" s="51">
        <v>0.19600000000000001</v>
      </c>
      <c r="AG78" s="51">
        <f t="shared" si="38"/>
        <v>0.30333333333333334</v>
      </c>
      <c r="AH78" s="52">
        <f t="shared" si="39"/>
        <v>8.779952757386926E-2</v>
      </c>
      <c r="AI78" s="52">
        <f t="shared" si="37"/>
        <v>5.8891724745429155E-2</v>
      </c>
    </row>
    <row r="79" spans="1:35" x14ac:dyDescent="0.25">
      <c r="A79">
        <v>685</v>
      </c>
      <c r="B79">
        <v>1.37</v>
      </c>
      <c r="D79">
        <f t="shared" si="41"/>
        <v>4.2623938223742366</v>
      </c>
      <c r="F79">
        <v>3.2899999999999999E-2</v>
      </c>
      <c r="G79">
        <v>1.192E-2</v>
      </c>
      <c r="H79">
        <v>0</v>
      </c>
      <c r="I79">
        <v>0.45700000000000002</v>
      </c>
      <c r="J79">
        <v>0.33</v>
      </c>
      <c r="K79">
        <v>0.26900000000000002</v>
      </c>
      <c r="L79">
        <v>0.16200000000000001</v>
      </c>
      <c r="M79">
        <v>0.189</v>
      </c>
      <c r="N79">
        <v>0.28599999999999998</v>
      </c>
      <c r="O79">
        <v>0.47</v>
      </c>
      <c r="P79">
        <v>0.71499999999999997</v>
      </c>
      <c r="Q79">
        <v>1</v>
      </c>
      <c r="S79" s="7">
        <f>AVT!L83</f>
        <v>1.9079929224065855E+19</v>
      </c>
      <c r="T79" s="8">
        <f t="shared" si="40"/>
        <v>1.1066057331924202</v>
      </c>
      <c r="V79">
        <f t="shared" si="42"/>
        <v>4.2292324166439874</v>
      </c>
      <c r="AC79" s="51">
        <v>8000</v>
      </c>
      <c r="AD79" s="51">
        <v>0.19500000000000001</v>
      </c>
      <c r="AE79" s="51">
        <v>0.45400000000000001</v>
      </c>
      <c r="AF79" s="51">
        <v>0.19500000000000001</v>
      </c>
      <c r="AG79" s="51">
        <f t="shared" si="38"/>
        <v>0.30266666666666669</v>
      </c>
      <c r="AH79" s="52">
        <f t="shared" si="39"/>
        <v>8.8898285216144624E-2</v>
      </c>
      <c r="AI79" s="52">
        <f t="shared" si="37"/>
        <v>5.9705557995537874E-2</v>
      </c>
    </row>
    <row r="80" spans="1:35" x14ac:dyDescent="0.25">
      <c r="A80">
        <v>690</v>
      </c>
      <c r="B80">
        <v>1.18</v>
      </c>
      <c r="D80">
        <f t="shared" si="41"/>
        <v>3.6712589127018971</v>
      </c>
      <c r="F80">
        <v>2.2700000000000001E-2</v>
      </c>
      <c r="G80">
        <v>8.2100000000000003E-3</v>
      </c>
      <c r="H80">
        <v>0</v>
      </c>
      <c r="I80">
        <v>0.45800000000000002</v>
      </c>
      <c r="J80">
        <v>0.32900000000000001</v>
      </c>
      <c r="K80">
        <v>0.28799999999999998</v>
      </c>
      <c r="L80">
        <v>0.16500000000000001</v>
      </c>
      <c r="M80">
        <v>0.192</v>
      </c>
      <c r="N80">
        <v>0.29099999999999998</v>
      </c>
      <c r="O80">
        <v>0.47299999999999998</v>
      </c>
      <c r="P80">
        <v>0.71699999999999997</v>
      </c>
      <c r="Q80">
        <v>1</v>
      </c>
      <c r="S80" s="7">
        <f>AVT!L84</f>
        <v>1.6585695404809396E+19</v>
      </c>
      <c r="T80" s="8">
        <f t="shared" si="40"/>
        <v>0.95497350506717815</v>
      </c>
      <c r="V80">
        <f t="shared" si="42"/>
        <v>3.6497234593343286</v>
      </c>
      <c r="AC80" s="51">
        <v>8500</v>
      </c>
      <c r="AD80" s="51">
        <v>0.19400000000000001</v>
      </c>
      <c r="AE80" s="51">
        <v>0.45</v>
      </c>
      <c r="AF80" s="51">
        <v>0.19400000000000001</v>
      </c>
      <c r="AG80" s="51">
        <f t="shared" si="38"/>
        <v>0.3</v>
      </c>
      <c r="AH80" s="52">
        <f t="shared" si="39"/>
        <v>9.2985231898066276E-2</v>
      </c>
      <c r="AI80" s="52">
        <f t="shared" si="37"/>
        <v>6.2501777100948966E-2</v>
      </c>
    </row>
    <row r="81" spans="1:35" x14ac:dyDescent="0.25">
      <c r="A81">
        <v>695</v>
      </c>
      <c r="B81">
        <v>1.27</v>
      </c>
      <c r="D81">
        <f t="shared" si="41"/>
        <v>3.9512701857045842</v>
      </c>
      <c r="F81">
        <v>1.584E-2</v>
      </c>
      <c r="G81">
        <v>5.7200000000000003E-3</v>
      </c>
      <c r="H81">
        <v>0</v>
      </c>
      <c r="I81">
        <v>0.46</v>
      </c>
      <c r="J81">
        <v>0.32800000000000001</v>
      </c>
      <c r="K81">
        <v>0.312</v>
      </c>
      <c r="L81">
        <v>0.16800000000000001</v>
      </c>
      <c r="M81">
        <v>0.19500000000000001</v>
      </c>
      <c r="N81">
        <v>0.29599999999999999</v>
      </c>
      <c r="O81">
        <v>0.47699999999999998</v>
      </c>
      <c r="P81">
        <v>0.71899999999999997</v>
      </c>
      <c r="Q81">
        <v>1</v>
      </c>
      <c r="S81" s="7">
        <f>AVT!L85</f>
        <v>1.7933109250479731E+19</v>
      </c>
      <c r="T81" s="8">
        <f t="shared" si="40"/>
        <v>1.0251266352925061</v>
      </c>
      <c r="V81">
        <f t="shared" si="42"/>
        <v>3.9178351124540711</v>
      </c>
      <c r="AC81" s="51">
        <v>9000</v>
      </c>
      <c r="AD81" s="51">
        <v>0.193</v>
      </c>
      <c r="AE81" s="51">
        <v>0.44700000000000001</v>
      </c>
      <c r="AF81" s="51">
        <v>0.193</v>
      </c>
      <c r="AG81" s="51">
        <f t="shared" si="38"/>
        <v>0.29799999999999999</v>
      </c>
      <c r="AH81" s="52">
        <f t="shared" si="39"/>
        <v>9.6082611328516296E-2</v>
      </c>
      <c r="AI81" s="52">
        <f t="shared" si="37"/>
        <v>6.464671692374338E-2</v>
      </c>
    </row>
    <row r="82" spans="1:35" x14ac:dyDescent="0.25">
      <c r="A82">
        <v>700</v>
      </c>
      <c r="B82">
        <v>1.28</v>
      </c>
      <c r="D82">
        <f t="shared" si="41"/>
        <v>3.9823825493715495</v>
      </c>
      <c r="F82">
        <v>1.136E-2</v>
      </c>
      <c r="G82">
        <v>4.1000000000000003E-3</v>
      </c>
      <c r="H82">
        <v>0</v>
      </c>
      <c r="I82">
        <v>0.46200000000000002</v>
      </c>
      <c r="J82">
        <v>0.32800000000000001</v>
      </c>
      <c r="K82">
        <v>0.34</v>
      </c>
      <c r="L82">
        <v>0.17</v>
      </c>
      <c r="M82">
        <v>0.19900000000000001</v>
      </c>
      <c r="N82">
        <v>0.30199999999999999</v>
      </c>
      <c r="O82">
        <v>0.48299999999999998</v>
      </c>
      <c r="P82">
        <v>0.72099999999999997</v>
      </c>
      <c r="Q82">
        <v>1</v>
      </c>
      <c r="S82" s="7">
        <f>AVT!L86</f>
        <v>1.8260477505798427E+19</v>
      </c>
      <c r="T82" s="8">
        <f t="shared" si="40"/>
        <v>1.0363842825986995</v>
      </c>
      <c r="V82">
        <f t="shared" si="42"/>
        <v>3.9608596563312704</v>
      </c>
      <c r="AC82" s="51">
        <v>9500</v>
      </c>
      <c r="AD82" s="51">
        <v>0.192</v>
      </c>
      <c r="AE82" s="51">
        <v>0.44400000000000001</v>
      </c>
      <c r="AF82" s="51">
        <v>0.192</v>
      </c>
      <c r="AG82" s="51">
        <f t="shared" si="38"/>
        <v>0.29599999999999999</v>
      </c>
      <c r="AH82" s="52">
        <f t="shared" si="39"/>
        <v>9.9184086668559351E-2</v>
      </c>
      <c r="AI82" s="52">
        <f t="shared" si="37"/>
        <v>6.679763376992115E-2</v>
      </c>
    </row>
    <row r="83" spans="1:35" x14ac:dyDescent="0.25">
      <c r="A83">
        <v>705</v>
      </c>
      <c r="B83">
        <v>1.32</v>
      </c>
      <c r="D83">
        <f t="shared" si="41"/>
        <v>4.1068320040394104</v>
      </c>
      <c r="F83">
        <v>8.1099999999999992E-3</v>
      </c>
      <c r="G83">
        <v>2.9299999999999999E-3</v>
      </c>
      <c r="H83">
        <v>0</v>
      </c>
      <c r="I83">
        <v>0.46300000000000002</v>
      </c>
      <c r="J83">
        <v>0.32700000000000001</v>
      </c>
      <c r="K83">
        <v>0.36599999999999999</v>
      </c>
      <c r="L83">
        <v>0.17100000000000001</v>
      </c>
      <c r="M83">
        <v>0.2</v>
      </c>
      <c r="N83">
        <v>0.313</v>
      </c>
      <c r="O83">
        <v>0.48899999999999999</v>
      </c>
      <c r="P83">
        <v>0.72</v>
      </c>
      <c r="Q83">
        <v>1</v>
      </c>
      <c r="S83" s="7">
        <f>AVT!L87</f>
        <v>1.8933149568961642E+19</v>
      </c>
      <c r="T83" s="8">
        <f t="shared" si="40"/>
        <v>1.0669411779870888</v>
      </c>
      <c r="V83">
        <f t="shared" si="42"/>
        <v>4.0776421820784998</v>
      </c>
      <c r="AC83" s="51">
        <v>10000</v>
      </c>
      <c r="AD83" s="51">
        <v>0.191</v>
      </c>
      <c r="AE83" s="51">
        <v>0.441</v>
      </c>
      <c r="AF83" s="51">
        <v>0.191</v>
      </c>
      <c r="AG83" s="51">
        <f t="shared" si="38"/>
        <v>0.29399999999999998</v>
      </c>
      <c r="AH83" s="52">
        <f t="shared" si="39"/>
        <v>0.10228928534722422</v>
      </c>
      <c r="AI83" s="52">
        <f t="shared" si="37"/>
        <v>6.8953968308592739E-2</v>
      </c>
    </row>
    <row r="84" spans="1:35" x14ac:dyDescent="0.25">
      <c r="A84">
        <v>710</v>
      </c>
      <c r="B84">
        <v>1.32</v>
      </c>
      <c r="D84">
        <f t="shared" si="41"/>
        <v>4.1068320040394104</v>
      </c>
      <c r="F84">
        <v>5.79E-3</v>
      </c>
      <c r="G84">
        <v>2.0899999999999998E-3</v>
      </c>
      <c r="H84">
        <v>0</v>
      </c>
      <c r="I84">
        <v>0.46400000000000002</v>
      </c>
      <c r="J84">
        <v>0.32600000000000001</v>
      </c>
      <c r="K84">
        <v>0.39</v>
      </c>
      <c r="L84">
        <v>0.17</v>
      </c>
      <c r="M84">
        <v>0.19900000000000001</v>
      </c>
      <c r="N84">
        <v>0.32500000000000001</v>
      </c>
      <c r="O84">
        <v>0.496</v>
      </c>
      <c r="P84">
        <v>0.71899999999999997</v>
      </c>
      <c r="Q84">
        <v>1</v>
      </c>
      <c r="S84" s="7">
        <f>AVT!L88</f>
        <v>1.8979849722233602E+19</v>
      </c>
      <c r="T84" s="8">
        <f t="shared" si="40"/>
        <v>1.0620406718321178</v>
      </c>
      <c r="V84">
        <f t="shared" si="42"/>
        <v>4.058913398314858</v>
      </c>
    </row>
    <row r="85" spans="1:35" x14ac:dyDescent="0.25">
      <c r="A85">
        <v>715</v>
      </c>
      <c r="B85">
        <v>1.26</v>
      </c>
      <c r="D85">
        <f t="shared" si="41"/>
        <v>3.920157822037619</v>
      </c>
      <c r="F85">
        <v>4.1099999999999999E-3</v>
      </c>
      <c r="G85">
        <v>1.48E-3</v>
      </c>
      <c r="H85">
        <v>0</v>
      </c>
      <c r="I85">
        <v>0.46500000000000002</v>
      </c>
      <c r="J85">
        <v>0.32500000000000001</v>
      </c>
      <c r="K85">
        <v>0.41199999999999998</v>
      </c>
      <c r="L85">
        <v>0.16800000000000001</v>
      </c>
      <c r="M85">
        <v>0.19800000000000001</v>
      </c>
      <c r="N85">
        <v>0.33800000000000002</v>
      </c>
      <c r="O85">
        <v>0.503</v>
      </c>
      <c r="P85">
        <v>0.72199999999999998</v>
      </c>
      <c r="Q85">
        <v>1</v>
      </c>
      <c r="S85" s="7">
        <f>AVT!L89</f>
        <v>1.8478054218966368E+19</v>
      </c>
      <c r="T85" s="8">
        <f t="shared" si="40"/>
        <v>1.0267315874528398</v>
      </c>
      <c r="V85">
        <f t="shared" si="42"/>
        <v>3.9239689282296895</v>
      </c>
    </row>
    <row r="86" spans="1:35" x14ac:dyDescent="0.25">
      <c r="A86">
        <v>720</v>
      </c>
      <c r="B86">
        <v>0.98599999999999999</v>
      </c>
      <c r="D86">
        <f t="shared" si="41"/>
        <v>3.0676790575627715</v>
      </c>
      <c r="F86">
        <v>2.8999999999999998E-3</v>
      </c>
      <c r="G86">
        <v>1.0499999999999999E-3</v>
      </c>
      <c r="H86">
        <v>0</v>
      </c>
      <c r="I86">
        <v>0.46600000000000003</v>
      </c>
      <c r="J86">
        <v>0.32400000000000001</v>
      </c>
      <c r="K86">
        <v>0.43099999999999999</v>
      </c>
      <c r="L86">
        <v>0.16600000000000001</v>
      </c>
      <c r="M86">
        <v>0.19600000000000001</v>
      </c>
      <c r="N86">
        <v>0.35099999999999998</v>
      </c>
      <c r="O86">
        <v>0.51100000000000001</v>
      </c>
      <c r="P86">
        <v>0.72499999999999998</v>
      </c>
      <c r="Q86">
        <v>1</v>
      </c>
      <c r="S86" s="7">
        <f>AVT!L90</f>
        <v>1.451148834672162E+19</v>
      </c>
      <c r="T86" s="8">
        <f t="shared" si="40"/>
        <v>0.80073016409472542</v>
      </c>
      <c r="V86">
        <f t="shared" si="42"/>
        <v>3.0602353353118055</v>
      </c>
    </row>
    <row r="87" spans="1:35" x14ac:dyDescent="0.25">
      <c r="A87">
        <v>725</v>
      </c>
      <c r="B87">
        <v>1.04</v>
      </c>
      <c r="D87">
        <f t="shared" si="41"/>
        <v>3.2356858213643842</v>
      </c>
      <c r="F87">
        <v>2.0500000000000002E-3</v>
      </c>
      <c r="G87">
        <v>7.3999999999999999E-4</v>
      </c>
      <c r="H87">
        <v>0</v>
      </c>
      <c r="I87">
        <v>0.46600000000000003</v>
      </c>
      <c r="J87">
        <v>0.32400000000000001</v>
      </c>
      <c r="K87">
        <v>0.44700000000000001</v>
      </c>
      <c r="L87">
        <v>0.16400000000000001</v>
      </c>
      <c r="M87">
        <v>0.19500000000000001</v>
      </c>
      <c r="N87">
        <v>0.36399999999999999</v>
      </c>
      <c r="O87">
        <v>0.51800000000000002</v>
      </c>
      <c r="P87">
        <v>0.72699999999999998</v>
      </c>
      <c r="Q87">
        <v>1</v>
      </c>
      <c r="S87" s="7">
        <f>AVT!L91</f>
        <v>1.5485989720899891E+19</v>
      </c>
      <c r="T87" s="8">
        <f t="shared" si="40"/>
        <v>0.84860910689468905</v>
      </c>
      <c r="V87">
        <f t="shared" si="42"/>
        <v>3.2432193655680805</v>
      </c>
    </row>
    <row r="88" spans="1:35" x14ac:dyDescent="0.25">
      <c r="A88">
        <v>730</v>
      </c>
      <c r="B88">
        <v>1.1299999999999999</v>
      </c>
      <c r="D88">
        <f t="shared" si="41"/>
        <v>3.5156970943670709</v>
      </c>
      <c r="F88">
        <v>1.4400000000000001E-3</v>
      </c>
      <c r="G88">
        <v>5.1999999999999995E-4</v>
      </c>
      <c r="H88">
        <v>0</v>
      </c>
      <c r="I88">
        <v>0.46600000000000003</v>
      </c>
      <c r="J88">
        <v>0.32400000000000001</v>
      </c>
      <c r="K88">
        <v>0.46</v>
      </c>
      <c r="L88">
        <v>0.16400000000000001</v>
      </c>
      <c r="M88">
        <v>0.19500000000000001</v>
      </c>
      <c r="N88">
        <v>0.376</v>
      </c>
      <c r="O88">
        <v>0.52500000000000002</v>
      </c>
      <c r="P88">
        <v>0.72899999999999998</v>
      </c>
      <c r="Q88">
        <v>1</v>
      </c>
      <c r="S88" s="7">
        <f>AVT!L92</f>
        <v>1.656052938316085E+19</v>
      </c>
      <c r="T88" s="8">
        <f t="shared" si="40"/>
        <v>0.90127657494172531</v>
      </c>
      <c r="V88">
        <f t="shared" si="42"/>
        <v>3.4445042102837329</v>
      </c>
    </row>
    <row r="89" spans="1:35" x14ac:dyDescent="0.25">
      <c r="A89">
        <v>735</v>
      </c>
      <c r="B89">
        <v>1.22</v>
      </c>
      <c r="D89">
        <f t="shared" si="41"/>
        <v>3.795708367369758</v>
      </c>
      <c r="F89">
        <v>0.01</v>
      </c>
      <c r="G89">
        <v>3.611E-4</v>
      </c>
      <c r="H89">
        <v>0</v>
      </c>
      <c r="I89">
        <v>0.46600000000000003</v>
      </c>
      <c r="J89">
        <v>0.32300000000000001</v>
      </c>
      <c r="K89">
        <v>0.47199999999999998</v>
      </c>
      <c r="L89">
        <v>0.16500000000000001</v>
      </c>
      <c r="M89">
        <v>0.19600000000000001</v>
      </c>
      <c r="N89">
        <v>0.38900000000000001</v>
      </c>
      <c r="O89">
        <v>0.53200000000000003</v>
      </c>
      <c r="P89">
        <v>0.73</v>
      </c>
      <c r="Q89">
        <v>1</v>
      </c>
      <c r="S89" s="7">
        <f>AVT!L93</f>
        <v>1.8172988288928979E+19</v>
      </c>
      <c r="T89" s="8">
        <f t="shared" si="40"/>
        <v>0.9823035999607882</v>
      </c>
      <c r="V89">
        <f t="shared" si="42"/>
        <v>3.7541737796309378</v>
      </c>
    </row>
    <row r="90" spans="1:35" x14ac:dyDescent="0.25">
      <c r="A90">
        <v>740</v>
      </c>
      <c r="B90">
        <v>1.22</v>
      </c>
      <c r="D90">
        <f t="shared" si="41"/>
        <v>3.795708367369758</v>
      </c>
      <c r="F90">
        <v>6.8999999999999999E-3</v>
      </c>
      <c r="G90">
        <v>2.4919999999999999E-4</v>
      </c>
      <c r="H90">
        <v>0</v>
      </c>
      <c r="I90">
        <v>0.46700000000000003</v>
      </c>
      <c r="J90">
        <v>0.32200000000000001</v>
      </c>
      <c r="K90">
        <v>0.48099999999999998</v>
      </c>
      <c r="L90">
        <v>0.16800000000000001</v>
      </c>
      <c r="M90">
        <v>0.19700000000000001</v>
      </c>
      <c r="N90">
        <v>0.40100000000000002</v>
      </c>
      <c r="O90">
        <v>0.53900000000000003</v>
      </c>
      <c r="P90">
        <v>0.73</v>
      </c>
      <c r="Q90">
        <v>1</v>
      </c>
      <c r="S90" s="7">
        <f>AVT!L94</f>
        <v>1.8351819497101036E+19</v>
      </c>
      <c r="T90" s="8">
        <f t="shared" si="40"/>
        <v>0.98526745435571039</v>
      </c>
      <c r="V90">
        <f t="shared" si="42"/>
        <v>3.7655010561027993</v>
      </c>
    </row>
    <row r="91" spans="1:35" x14ac:dyDescent="0.25">
      <c r="A91">
        <v>745</v>
      </c>
      <c r="B91">
        <v>1.25</v>
      </c>
      <c r="D91">
        <f t="shared" si="41"/>
        <v>3.8890454583706537</v>
      </c>
      <c r="F91">
        <v>4.7602000000000001E-4</v>
      </c>
      <c r="G91">
        <v>1.719E-4</v>
      </c>
      <c r="H91">
        <v>0</v>
      </c>
      <c r="I91">
        <v>0.46700000000000003</v>
      </c>
      <c r="J91">
        <v>0.32100000000000001</v>
      </c>
      <c r="K91">
        <v>0.48799999999999999</v>
      </c>
      <c r="L91">
        <v>0.17199999999999999</v>
      </c>
      <c r="M91">
        <v>0.2</v>
      </c>
      <c r="N91">
        <v>0.41299999999999998</v>
      </c>
      <c r="O91">
        <v>0.54600000000000004</v>
      </c>
      <c r="P91">
        <v>0.73</v>
      </c>
      <c r="Q91">
        <v>1</v>
      </c>
      <c r="S91" s="7">
        <f>AVT!L95</f>
        <v>1.8987538211255288E+19</v>
      </c>
      <c r="T91" s="8">
        <f t="shared" si="40"/>
        <v>1.0125561507974508</v>
      </c>
      <c r="V91">
        <f t="shared" si="42"/>
        <v>3.8697931595481889</v>
      </c>
    </row>
    <row r="92" spans="1:35" x14ac:dyDescent="0.25">
      <c r="A92">
        <v>750</v>
      </c>
      <c r="B92">
        <v>1.23</v>
      </c>
      <c r="D92">
        <f t="shared" si="41"/>
        <v>3.8268207310367233</v>
      </c>
      <c r="F92">
        <v>3.323E-4</v>
      </c>
      <c r="G92">
        <v>1.2E-4</v>
      </c>
      <c r="H92">
        <v>0</v>
      </c>
      <c r="I92">
        <v>0.46700000000000003</v>
      </c>
      <c r="J92">
        <v>0.32</v>
      </c>
      <c r="K92">
        <v>0.49299999999999999</v>
      </c>
      <c r="L92">
        <v>0.17699999999999999</v>
      </c>
      <c r="M92">
        <v>0.20300000000000001</v>
      </c>
      <c r="N92">
        <v>0.42499999999999999</v>
      </c>
      <c r="O92">
        <v>0.55300000000000005</v>
      </c>
      <c r="P92">
        <v>0.73</v>
      </c>
      <c r="Q92">
        <v>1</v>
      </c>
      <c r="S92" s="7">
        <f>AVT!L96</f>
        <v>1.8826467017844122E+19</v>
      </c>
      <c r="T92" s="8">
        <f t="shared" si="40"/>
        <v>0.99727353099593063</v>
      </c>
      <c r="V92">
        <f t="shared" si="42"/>
        <v>3.811385951689819</v>
      </c>
    </row>
    <row r="93" spans="1:35" x14ac:dyDescent="0.25">
      <c r="A93">
        <v>755</v>
      </c>
      <c r="B93">
        <v>1.24</v>
      </c>
      <c r="D93">
        <f t="shared" si="41"/>
        <v>3.8579330947036881</v>
      </c>
      <c r="F93">
        <v>2.3483E-4</v>
      </c>
      <c r="G93">
        <v>8.4800000000000001E-5</v>
      </c>
      <c r="H93">
        <v>0</v>
      </c>
      <c r="I93">
        <v>0.46700000000000003</v>
      </c>
      <c r="J93">
        <v>0.318</v>
      </c>
      <c r="K93">
        <v>0.497</v>
      </c>
      <c r="L93">
        <v>0.18099999999999999</v>
      </c>
      <c r="M93">
        <v>0.20499999999999999</v>
      </c>
      <c r="N93">
        <v>0.436</v>
      </c>
      <c r="O93">
        <v>0.55900000000000005</v>
      </c>
      <c r="P93">
        <v>0.73</v>
      </c>
      <c r="Q93">
        <v>1</v>
      </c>
      <c r="S93" s="7">
        <f>AVT!L97</f>
        <v>1.8950487085700993E+19</v>
      </c>
      <c r="T93" s="8">
        <f t="shared" si="40"/>
        <v>0.9971951407243711</v>
      </c>
      <c r="V93">
        <f t="shared" si="42"/>
        <v>3.8110863592806297</v>
      </c>
    </row>
    <row r="94" spans="1:35" x14ac:dyDescent="0.25">
      <c r="A94">
        <v>760</v>
      </c>
      <c r="B94">
        <v>0.26600000000000001</v>
      </c>
      <c r="D94">
        <f t="shared" si="41"/>
        <v>0.82758887354127519</v>
      </c>
      <c r="F94">
        <v>1.6615E-4</v>
      </c>
      <c r="G94">
        <v>6.0000000000000002E-5</v>
      </c>
      <c r="H94">
        <v>0</v>
      </c>
      <c r="I94">
        <v>0.46700000000000003</v>
      </c>
      <c r="J94">
        <v>0.316</v>
      </c>
      <c r="K94">
        <v>0.5</v>
      </c>
      <c r="L94">
        <v>0.185</v>
      </c>
      <c r="M94">
        <v>0.20799999999999999</v>
      </c>
      <c r="N94">
        <v>0.44700000000000001</v>
      </c>
      <c r="O94">
        <v>0.56499999999999995</v>
      </c>
      <c r="P94">
        <v>0.73</v>
      </c>
      <c r="Q94">
        <v>1</v>
      </c>
      <c r="S94" s="7">
        <f>AVT!L98</f>
        <v>5.6880129148093798E+18</v>
      </c>
      <c r="T94" s="8">
        <f t="shared" si="40"/>
        <v>0.29734025500086042</v>
      </c>
      <c r="V94">
        <f t="shared" si="42"/>
        <v>1.1363767668138103</v>
      </c>
    </row>
    <row r="95" spans="1:35" x14ac:dyDescent="0.25">
      <c r="A95">
        <v>765</v>
      </c>
      <c r="B95">
        <v>0.68600000000000005</v>
      </c>
      <c r="D95">
        <f t="shared" si="41"/>
        <v>2.1343081475538153</v>
      </c>
      <c r="F95">
        <v>1.1741E-4</v>
      </c>
      <c r="G95">
        <v>4.2400000000000001E-5</v>
      </c>
      <c r="H95">
        <v>0</v>
      </c>
      <c r="I95">
        <v>0.46700000000000003</v>
      </c>
      <c r="J95">
        <v>0.315</v>
      </c>
      <c r="K95">
        <v>0.502</v>
      </c>
      <c r="L95">
        <v>0.189</v>
      </c>
      <c r="M95">
        <v>0.21199999999999999</v>
      </c>
      <c r="N95">
        <v>0.45800000000000002</v>
      </c>
      <c r="O95">
        <v>0.56999999999999995</v>
      </c>
      <c r="P95">
        <v>0.73</v>
      </c>
      <c r="Q95">
        <v>1</v>
      </c>
      <c r="S95" s="7">
        <f>AVT!L99</f>
        <v>1.0642420289808349E+19</v>
      </c>
      <c r="T95" s="8">
        <f t="shared" si="40"/>
        <v>0.55269520770529401</v>
      </c>
      <c r="V95">
        <f t="shared" si="42"/>
        <v>2.1122938539344824</v>
      </c>
    </row>
    <row r="96" spans="1:35" x14ac:dyDescent="0.25">
      <c r="A96">
        <v>770</v>
      </c>
      <c r="B96">
        <v>1.1599999999999999</v>
      </c>
      <c r="D96">
        <f t="shared" si="41"/>
        <v>3.6090341853679666</v>
      </c>
      <c r="F96">
        <v>8.3079999999999997E-5</v>
      </c>
      <c r="G96">
        <v>3.0000000000000001E-5</v>
      </c>
      <c r="H96">
        <v>0</v>
      </c>
      <c r="I96">
        <v>0.46700000000000003</v>
      </c>
      <c r="J96">
        <v>0.315</v>
      </c>
      <c r="K96">
        <v>0.505</v>
      </c>
      <c r="L96">
        <v>0.192</v>
      </c>
      <c r="M96">
        <v>0.215</v>
      </c>
      <c r="N96">
        <v>0.46899999999999997</v>
      </c>
      <c r="O96">
        <v>0.57499999999999996</v>
      </c>
      <c r="P96">
        <v>0.73</v>
      </c>
      <c r="Q96">
        <v>1</v>
      </c>
      <c r="S96" s="7">
        <f>AVT!L100</f>
        <v>1.8173275673591458E+19</v>
      </c>
      <c r="T96" s="8">
        <f t="shared" si="40"/>
        <v>0.93766826422418581</v>
      </c>
      <c r="V96">
        <f t="shared" si="42"/>
        <v>3.5835861862697147</v>
      </c>
    </row>
    <row r="97" spans="1:22" x14ac:dyDescent="0.25">
      <c r="A97">
        <v>775</v>
      </c>
      <c r="B97">
        <v>1.18</v>
      </c>
      <c r="D97">
        <f t="shared" si="41"/>
        <v>3.6712589127018971</v>
      </c>
      <c r="F97">
        <v>5.8709999999999999E-5</v>
      </c>
      <c r="G97">
        <v>2.12E-5</v>
      </c>
      <c r="H97">
        <v>0</v>
      </c>
      <c r="I97">
        <v>0.46700000000000003</v>
      </c>
      <c r="J97">
        <v>0.314</v>
      </c>
      <c r="K97">
        <v>0.51</v>
      </c>
      <c r="L97">
        <v>0.19400000000000001</v>
      </c>
      <c r="M97">
        <v>0.217</v>
      </c>
      <c r="N97">
        <v>0.47699999999999998</v>
      </c>
      <c r="O97">
        <v>0.57799999999999996</v>
      </c>
      <c r="P97">
        <v>0.73</v>
      </c>
      <c r="Q97">
        <v>1</v>
      </c>
      <c r="S97" s="7">
        <f>AVT!L101</f>
        <v>1.8530981446745989E+19</v>
      </c>
      <c r="T97" s="8">
        <f t="shared" si="40"/>
        <v>0.94995590513012185</v>
      </c>
      <c r="V97">
        <f t="shared" si="42"/>
        <v>3.6305471658532436</v>
      </c>
    </row>
    <row r="98" spans="1:22" x14ac:dyDescent="0.25">
      <c r="A98">
        <v>780</v>
      </c>
      <c r="B98">
        <v>1.1599999999999999</v>
      </c>
      <c r="D98">
        <f t="shared" si="41"/>
        <v>3.6090341853679666</v>
      </c>
      <c r="F98">
        <v>4.1510000000000001E-5</v>
      </c>
      <c r="G98">
        <v>1.499E-5</v>
      </c>
      <c r="H98">
        <v>0</v>
      </c>
      <c r="I98">
        <v>0.46700000000000003</v>
      </c>
      <c r="J98">
        <v>0.314</v>
      </c>
      <c r="K98">
        <v>0.51600000000000001</v>
      </c>
      <c r="L98">
        <v>0.19700000000000001</v>
      </c>
      <c r="M98">
        <v>0.219</v>
      </c>
      <c r="N98">
        <v>0.48499999999999999</v>
      </c>
      <c r="O98">
        <v>0.58099999999999996</v>
      </c>
      <c r="P98">
        <v>0.73</v>
      </c>
      <c r="Q98">
        <v>1</v>
      </c>
      <c r="S98" s="7">
        <f>AVT!L102</f>
        <v>1.8493700379255222E+19</v>
      </c>
      <c r="T98" s="8">
        <f t="shared" ref="T98:T108" si="43">S98*(_h_planck*_c_light)/(A98*10^-9)/5</f>
        <v>0.94196755132628474</v>
      </c>
      <c r="V98">
        <f t="shared" si="42"/>
        <v>3.600017227457438</v>
      </c>
    </row>
    <row r="99" spans="1:22" x14ac:dyDescent="0.25">
      <c r="A99">
        <v>785</v>
      </c>
      <c r="B99">
        <v>1.1599999999999999</v>
      </c>
      <c r="D99">
        <f t="shared" si="41"/>
        <v>3.6090341853679666</v>
      </c>
      <c r="F99">
        <v>2.9349999999999999E-5</v>
      </c>
      <c r="G99">
        <v>1.06E-5</v>
      </c>
      <c r="H99">
        <v>0</v>
      </c>
      <c r="I99">
        <v>0.46700000000000003</v>
      </c>
      <c r="J99">
        <v>0.313</v>
      </c>
      <c r="K99">
        <v>0.52</v>
      </c>
      <c r="L99">
        <v>0.2</v>
      </c>
      <c r="M99">
        <v>0.222</v>
      </c>
      <c r="N99">
        <v>0.49299999999999999</v>
      </c>
      <c r="O99">
        <v>0.58299999999999996</v>
      </c>
      <c r="P99">
        <v>0.73</v>
      </c>
      <c r="Q99">
        <v>1</v>
      </c>
      <c r="S99" s="7">
        <f>AVT!L103</f>
        <v>1.857460357744715E+19</v>
      </c>
      <c r="T99" s="8">
        <f t="shared" si="43"/>
        <v>0.94006227578607793</v>
      </c>
      <c r="V99">
        <f t="shared" si="42"/>
        <v>3.5927356339905083</v>
      </c>
    </row>
    <row r="100" spans="1:22" x14ac:dyDescent="0.25">
      <c r="A100">
        <v>790</v>
      </c>
      <c r="B100">
        <v>1.0900000000000001</v>
      </c>
      <c r="D100">
        <f t="shared" si="41"/>
        <v>3.3912476396992104</v>
      </c>
      <c r="F100">
        <v>2.067E-5</v>
      </c>
      <c r="G100">
        <v>7.4699999999999996E-6</v>
      </c>
      <c r="H100">
        <v>0</v>
      </c>
      <c r="I100">
        <v>0.46700000000000003</v>
      </c>
      <c r="J100">
        <v>0.313</v>
      </c>
      <c r="K100">
        <v>0.52400000000000002</v>
      </c>
      <c r="L100">
        <v>0.20399999999999999</v>
      </c>
      <c r="M100">
        <v>0.22600000000000001</v>
      </c>
      <c r="N100">
        <v>0.5</v>
      </c>
      <c r="O100">
        <v>0.58499999999999996</v>
      </c>
      <c r="P100">
        <v>0.73099999999999998</v>
      </c>
      <c r="Q100">
        <v>1</v>
      </c>
      <c r="S100" s="7">
        <f>AVT!L104</f>
        <v>1.7666780160286224E+19</v>
      </c>
      <c r="T100" s="8">
        <f t="shared" si="43"/>
        <v>0.8884582850268723</v>
      </c>
      <c r="V100">
        <f t="shared" si="42"/>
        <v>3.3955151931407945</v>
      </c>
    </row>
    <row r="101" spans="1:22" x14ac:dyDescent="0.25">
      <c r="A101">
        <v>795</v>
      </c>
      <c r="B101">
        <v>1.0900000000000001</v>
      </c>
      <c r="D101">
        <f t="shared" si="41"/>
        <v>3.3912476396992104</v>
      </c>
      <c r="F101">
        <v>1.456E-5</v>
      </c>
      <c r="G101">
        <v>5.2599999999999996E-6</v>
      </c>
      <c r="H101">
        <v>0</v>
      </c>
      <c r="I101">
        <v>0.46600000000000003</v>
      </c>
      <c r="J101">
        <v>0.312</v>
      </c>
      <c r="K101">
        <v>0.52700000000000002</v>
      </c>
      <c r="L101">
        <v>0.21</v>
      </c>
      <c r="M101">
        <v>0.23100000000000001</v>
      </c>
      <c r="N101">
        <v>0.50600000000000001</v>
      </c>
      <c r="O101">
        <v>0.58699999999999997</v>
      </c>
      <c r="P101">
        <v>0.73099999999999998</v>
      </c>
      <c r="Q101">
        <v>1</v>
      </c>
      <c r="S101" s="7">
        <f>AVT!L105</f>
        <v>1.7656769336691831E+19</v>
      </c>
      <c r="T101" s="8">
        <f t="shared" si="43"/>
        <v>0.88237022137121313</v>
      </c>
      <c r="V101">
        <f t="shared" si="42"/>
        <v>3.3722477950108152</v>
      </c>
    </row>
    <row r="102" spans="1:22" x14ac:dyDescent="0.25">
      <c r="A102">
        <v>800</v>
      </c>
      <c r="B102">
        <v>1.07</v>
      </c>
      <c r="D102">
        <f t="shared" si="41"/>
        <v>3.3290229123652799</v>
      </c>
      <c r="F102">
        <v>1.025E-5</v>
      </c>
      <c r="G102">
        <v>3.7000000000000002E-6</v>
      </c>
      <c r="H102">
        <v>0</v>
      </c>
      <c r="I102">
        <v>0.46600000000000003</v>
      </c>
      <c r="J102">
        <v>0.312</v>
      </c>
      <c r="K102">
        <v>0.53100000000000003</v>
      </c>
      <c r="L102">
        <v>0.218</v>
      </c>
      <c r="M102">
        <v>0.23699999999999999</v>
      </c>
      <c r="N102">
        <v>0.51200000000000001</v>
      </c>
      <c r="O102">
        <v>0.58799999999999997</v>
      </c>
      <c r="P102">
        <v>0.73099999999999998</v>
      </c>
      <c r="Q102">
        <v>1</v>
      </c>
      <c r="S102" s="7">
        <f>AVT!L106</f>
        <v>1.7537933177323885E+19</v>
      </c>
      <c r="T102" s="8">
        <f t="shared" si="43"/>
        <v>0.87095386757624438</v>
      </c>
      <c r="V102">
        <f t="shared" si="42"/>
        <v>3.3286167057245986</v>
      </c>
    </row>
    <row r="103" spans="1:22" x14ac:dyDescent="0.25">
      <c r="A103">
        <v>805</v>
      </c>
      <c r="B103">
        <v>1.05</v>
      </c>
      <c r="D103">
        <f t="shared" si="41"/>
        <v>3.266798185031349</v>
      </c>
      <c r="F103">
        <v>7.2200000000000003E-6</v>
      </c>
      <c r="G103">
        <v>2.61E-6</v>
      </c>
      <c r="H103">
        <v>0</v>
      </c>
      <c r="I103">
        <v>0.46600000000000003</v>
      </c>
      <c r="J103">
        <v>0.311</v>
      </c>
      <c r="K103">
        <v>0.53500000000000003</v>
      </c>
      <c r="L103">
        <v>0.22500000000000001</v>
      </c>
      <c r="M103">
        <v>0.24299999999999999</v>
      </c>
      <c r="N103">
        <v>0.51700000000000002</v>
      </c>
      <c r="O103">
        <v>0.58899999999999997</v>
      </c>
      <c r="P103">
        <v>0.73099999999999998</v>
      </c>
      <c r="Q103">
        <v>1</v>
      </c>
      <c r="S103" s="7">
        <f>AVT!L107</f>
        <v>1.7395879093235978E+19</v>
      </c>
      <c r="T103" s="8">
        <f t="shared" si="43"/>
        <v>0.85853346475086378</v>
      </c>
      <c r="V103">
        <f t="shared" si="42"/>
        <v>3.2811483358424569</v>
      </c>
    </row>
    <row r="104" spans="1:22" x14ac:dyDescent="0.25">
      <c r="A104">
        <v>810</v>
      </c>
      <c r="B104">
        <v>1.06</v>
      </c>
      <c r="D104">
        <f t="shared" si="41"/>
        <v>3.2979105486983142</v>
      </c>
      <c r="F104">
        <v>5.0900000000000004E-6</v>
      </c>
      <c r="G104">
        <v>1.84E-6</v>
      </c>
      <c r="H104">
        <v>0</v>
      </c>
      <c r="I104">
        <v>0.46600000000000003</v>
      </c>
      <c r="J104">
        <v>0.311</v>
      </c>
      <c r="K104">
        <v>0.53900000000000003</v>
      </c>
      <c r="L104">
        <v>0.23300000000000001</v>
      </c>
      <c r="M104">
        <v>0.249</v>
      </c>
      <c r="N104">
        <v>0.52100000000000002</v>
      </c>
      <c r="O104">
        <v>0.59</v>
      </c>
      <c r="P104">
        <v>0.73099999999999998</v>
      </c>
      <c r="Q104">
        <v>1</v>
      </c>
      <c r="S104" s="7">
        <f>AVT!L108</f>
        <v>1.7354085261941176E+19</v>
      </c>
      <c r="T104" s="8">
        <f t="shared" si="43"/>
        <v>0.85118396970845256</v>
      </c>
      <c r="V104">
        <f t="shared" si="42"/>
        <v>3.253059991686079</v>
      </c>
    </row>
    <row r="105" spans="1:22" x14ac:dyDescent="0.25">
      <c r="A105">
        <v>815</v>
      </c>
      <c r="B105">
        <v>0.89500000000000002</v>
      </c>
      <c r="D105">
        <f t="shared" si="41"/>
        <v>2.7845565481933883</v>
      </c>
      <c r="F105">
        <v>3.58E-6</v>
      </c>
      <c r="G105">
        <v>1.2899999999999999E-6</v>
      </c>
      <c r="H105">
        <v>0</v>
      </c>
      <c r="I105">
        <v>0.46600000000000003</v>
      </c>
      <c r="J105">
        <v>0.311</v>
      </c>
      <c r="K105">
        <v>0.54400000000000004</v>
      </c>
      <c r="L105">
        <v>0.24299999999999999</v>
      </c>
      <c r="M105">
        <v>0.25700000000000001</v>
      </c>
      <c r="N105">
        <v>0.52500000000000002</v>
      </c>
      <c r="O105">
        <v>0.59</v>
      </c>
      <c r="P105">
        <v>0.73099999999999998</v>
      </c>
      <c r="Q105">
        <v>1</v>
      </c>
      <c r="S105" s="7">
        <f>AVT!L109</f>
        <v>1.4731628995671624E+19</v>
      </c>
      <c r="T105" s="8">
        <f t="shared" si="43"/>
        <v>0.71812474570569151</v>
      </c>
      <c r="V105">
        <f t="shared" si="42"/>
        <v>2.7445334527330041</v>
      </c>
    </row>
    <row r="106" spans="1:22" x14ac:dyDescent="0.25">
      <c r="A106">
        <v>820</v>
      </c>
      <c r="B106">
        <v>0.86199999999999999</v>
      </c>
      <c r="D106">
        <f t="shared" si="41"/>
        <v>2.681885748092403</v>
      </c>
      <c r="F106">
        <v>2.52E-6</v>
      </c>
      <c r="G106">
        <v>9.0999999999999997E-7</v>
      </c>
      <c r="H106">
        <v>0</v>
      </c>
      <c r="I106">
        <v>0.46500000000000002</v>
      </c>
      <c r="J106">
        <v>0.311</v>
      </c>
      <c r="K106">
        <v>0.54800000000000004</v>
      </c>
      <c r="L106">
        <v>0.254</v>
      </c>
      <c r="M106">
        <v>0.26500000000000001</v>
      </c>
      <c r="N106">
        <v>0.52900000000000003</v>
      </c>
      <c r="O106">
        <v>0.59</v>
      </c>
      <c r="P106">
        <v>0.73099999999999998</v>
      </c>
      <c r="Q106">
        <v>1</v>
      </c>
      <c r="S106" s="7">
        <f>AVT!L110</f>
        <v>1.4740261823785689E+19</v>
      </c>
      <c r="T106" s="8">
        <f t="shared" si="43"/>
        <v>0.71416419593047775</v>
      </c>
      <c r="V106">
        <f t="shared" si="42"/>
        <v>2.7293969998892762</v>
      </c>
    </row>
    <row r="107" spans="1:22" x14ac:dyDescent="0.25">
      <c r="A107">
        <v>825</v>
      </c>
      <c r="B107">
        <v>0.96899999999999997</v>
      </c>
      <c r="D107">
        <f t="shared" si="41"/>
        <v>3.0147880393289306</v>
      </c>
      <c r="F107">
        <v>1.7799999999999999E-6</v>
      </c>
      <c r="G107">
        <v>6.4000000000000001E-7</v>
      </c>
      <c r="H107">
        <v>0</v>
      </c>
      <c r="I107">
        <v>0.46400000000000002</v>
      </c>
      <c r="J107">
        <v>0.311</v>
      </c>
      <c r="K107">
        <v>0.55200000000000005</v>
      </c>
      <c r="L107">
        <v>0.26400000000000001</v>
      </c>
      <c r="M107">
        <v>0.27300000000000002</v>
      </c>
      <c r="N107">
        <v>0.53200000000000003</v>
      </c>
      <c r="O107">
        <v>0.59099999999999997</v>
      </c>
      <c r="P107">
        <v>0.73099999999999998</v>
      </c>
      <c r="Q107">
        <v>1</v>
      </c>
      <c r="S107" s="7">
        <f>AVT!L111</f>
        <v>1.61144622332258E+19</v>
      </c>
      <c r="T107" s="8">
        <f t="shared" si="43"/>
        <v>0.77601228468786088</v>
      </c>
      <c r="V107">
        <f t="shared" si="42"/>
        <v>2.9657683958024372</v>
      </c>
    </row>
    <row r="108" spans="1:22" x14ac:dyDescent="0.25">
      <c r="A108">
        <v>830</v>
      </c>
      <c r="B108">
        <v>0.91600000000000004</v>
      </c>
      <c r="D108">
        <f t="shared" si="41"/>
        <v>2.8498925118940153</v>
      </c>
      <c r="F108" s="7">
        <v>1.2500000000000001E-6</v>
      </c>
      <c r="G108">
        <v>4.9999999999999998E-7</v>
      </c>
      <c r="H108">
        <v>0</v>
      </c>
      <c r="I108">
        <v>0.46400000000000002</v>
      </c>
      <c r="J108">
        <v>0.31</v>
      </c>
      <c r="K108">
        <v>0.55500000000000005</v>
      </c>
      <c r="L108">
        <v>0.27400000000000002</v>
      </c>
      <c r="M108">
        <v>0.28000000000000003</v>
      </c>
      <c r="N108">
        <v>0.53500000000000003</v>
      </c>
      <c r="O108">
        <v>0.59199999999999997</v>
      </c>
      <c r="P108">
        <v>0.73099999999999998</v>
      </c>
      <c r="Q108">
        <v>1</v>
      </c>
      <c r="S108" s="7">
        <f>AVT!L112</f>
        <v>1.5496334823096807E+19</v>
      </c>
      <c r="T108" s="8">
        <f t="shared" si="43"/>
        <v>0.7417501231405621</v>
      </c>
      <c r="V108">
        <f t="shared" si="42"/>
        <v>2.8348250616647195</v>
      </c>
    </row>
    <row r="109" spans="1:22" x14ac:dyDescent="0.25">
      <c r="S109" s="7"/>
      <c r="T109" s="8"/>
    </row>
    <row r="110" spans="1:22" x14ac:dyDescent="0.25">
      <c r="S110" s="7"/>
      <c r="T110" s="8"/>
    </row>
    <row r="111" spans="1:22" x14ac:dyDescent="0.25">
      <c r="S111" s="7"/>
      <c r="T111" s="8"/>
    </row>
    <row r="112" spans="1:22" x14ac:dyDescent="0.25">
      <c r="S112" s="7"/>
      <c r="T112" s="8"/>
    </row>
    <row r="113" spans="19:20" x14ac:dyDescent="0.25">
      <c r="S113" s="7"/>
      <c r="T113" s="8"/>
    </row>
    <row r="114" spans="19:20" x14ac:dyDescent="0.25">
      <c r="S114" s="7"/>
      <c r="T114" s="8"/>
    </row>
    <row r="115" spans="19:20" x14ac:dyDescent="0.25">
      <c r="S115" s="7"/>
      <c r="T115" s="8"/>
    </row>
    <row r="116" spans="19:20" x14ac:dyDescent="0.25">
      <c r="S116" s="7"/>
      <c r="T116" s="8"/>
    </row>
    <row r="117" spans="19:20" x14ac:dyDescent="0.25">
      <c r="S117" s="7"/>
      <c r="T117" s="8"/>
    </row>
    <row r="118" spans="19:20" x14ac:dyDescent="0.25">
      <c r="S118" s="7"/>
      <c r="T118" s="8"/>
    </row>
    <row r="119" spans="19:20" x14ac:dyDescent="0.25">
      <c r="S119" s="7"/>
      <c r="T119" s="8"/>
    </row>
    <row r="120" spans="19:20" x14ac:dyDescent="0.25">
      <c r="S120" s="7"/>
      <c r="T120" s="8"/>
    </row>
    <row r="121" spans="19:20" x14ac:dyDescent="0.25">
      <c r="S121" s="7"/>
      <c r="T121" s="8"/>
    </row>
    <row r="122" spans="19:20" x14ac:dyDescent="0.25">
      <c r="S122" s="7"/>
      <c r="T122" s="8"/>
    </row>
    <row r="123" spans="19:20" x14ac:dyDescent="0.25">
      <c r="S123" s="7"/>
      <c r="T123" s="8"/>
    </row>
    <row r="124" spans="19:20" x14ac:dyDescent="0.25">
      <c r="S124" s="7"/>
      <c r="T124" s="8"/>
    </row>
    <row r="125" spans="19:20" x14ac:dyDescent="0.25">
      <c r="S125" s="7"/>
      <c r="T125" s="8"/>
    </row>
    <row r="126" spans="19:20" x14ac:dyDescent="0.25">
      <c r="S126" s="7"/>
      <c r="T126" s="8"/>
    </row>
    <row r="127" spans="19:20" x14ac:dyDescent="0.25">
      <c r="S127" s="7"/>
      <c r="T127" s="8"/>
    </row>
    <row r="128" spans="19:20" x14ac:dyDescent="0.25">
      <c r="S128" s="7"/>
      <c r="T128" s="8"/>
    </row>
    <row r="129" spans="19:20" x14ac:dyDescent="0.25">
      <c r="S129" s="7"/>
      <c r="T129" s="8"/>
    </row>
    <row r="130" spans="19:20" x14ac:dyDescent="0.25">
      <c r="S130" s="7"/>
      <c r="T130" s="8"/>
    </row>
    <row r="131" spans="19:20" x14ac:dyDescent="0.25">
      <c r="S131" s="7"/>
      <c r="T131" s="8"/>
    </row>
    <row r="132" spans="19:20" x14ac:dyDescent="0.25">
      <c r="S132" s="7"/>
      <c r="T132" s="8"/>
    </row>
    <row r="133" spans="19:20" x14ac:dyDescent="0.25">
      <c r="S133" s="7"/>
      <c r="T133" s="8"/>
    </row>
    <row r="134" spans="19:20" x14ac:dyDescent="0.25">
      <c r="S134" s="7"/>
      <c r="T134" s="8"/>
    </row>
    <row r="135" spans="19:20" x14ac:dyDescent="0.25">
      <c r="S135" s="7"/>
      <c r="T135" s="8"/>
    </row>
    <row r="136" spans="19:20" x14ac:dyDescent="0.25">
      <c r="S136" s="7"/>
      <c r="T136" s="8"/>
    </row>
    <row r="137" spans="19:20" x14ac:dyDescent="0.25">
      <c r="S137" s="7"/>
      <c r="T137" s="8"/>
    </row>
    <row r="138" spans="19:20" x14ac:dyDescent="0.25">
      <c r="S138" s="7"/>
      <c r="T138" s="8"/>
    </row>
    <row r="139" spans="19:20" x14ac:dyDescent="0.25">
      <c r="S139" s="7"/>
      <c r="T139" s="8"/>
    </row>
    <row r="140" spans="19:20" x14ac:dyDescent="0.25">
      <c r="S140" s="7"/>
      <c r="T140" s="8"/>
    </row>
    <row r="141" spans="19:20" x14ac:dyDescent="0.25">
      <c r="S141" s="7"/>
      <c r="T141" s="8"/>
    </row>
    <row r="142" spans="19:20" x14ac:dyDescent="0.25">
      <c r="S142" s="7"/>
      <c r="T142" s="8"/>
    </row>
    <row r="143" spans="19:20" x14ac:dyDescent="0.25">
      <c r="S143" s="7"/>
      <c r="T143" s="8"/>
    </row>
    <row r="144" spans="19:20" x14ac:dyDescent="0.25">
      <c r="S144" s="7"/>
      <c r="T144" s="8"/>
    </row>
    <row r="145" spans="19:20" x14ac:dyDescent="0.25">
      <c r="S145" s="7"/>
      <c r="T145" s="8"/>
    </row>
    <row r="146" spans="19:20" x14ac:dyDescent="0.25">
      <c r="S146" s="7"/>
      <c r="T146" s="8"/>
    </row>
    <row r="147" spans="19:20" x14ac:dyDescent="0.25">
      <c r="S147" s="7"/>
      <c r="T147" s="8"/>
    </row>
    <row r="148" spans="19:20" x14ac:dyDescent="0.25">
      <c r="S148" s="7"/>
      <c r="T148" s="8"/>
    </row>
    <row r="149" spans="19:20" x14ac:dyDescent="0.25">
      <c r="S149" s="7"/>
      <c r="T149" s="8"/>
    </row>
    <row r="150" spans="19:20" x14ac:dyDescent="0.25">
      <c r="S150" s="7"/>
      <c r="T150" s="8"/>
    </row>
    <row r="151" spans="19:20" x14ac:dyDescent="0.25">
      <c r="S151" s="7"/>
      <c r="T151" s="8"/>
    </row>
    <row r="152" spans="19:20" x14ac:dyDescent="0.25">
      <c r="S152" s="7"/>
      <c r="T152" s="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45A20-AD75-40F8-ABED-B286E2A9DA88}">
  <sheetPr codeName="Sheet11"/>
  <dimension ref="A1:IG246"/>
  <sheetViews>
    <sheetView topLeftCell="P1" workbookViewId="0">
      <selection activeCell="IG2" sqref="IG2"/>
    </sheetView>
  </sheetViews>
  <sheetFormatPr defaultRowHeight="15" x14ac:dyDescent="0.25"/>
  <cols>
    <col min="1" max="1" width="39" bestFit="1" customWidth="1"/>
    <col min="2" max="2" width="13.5703125" bestFit="1" customWidth="1"/>
    <col min="3" max="4" width="12.5703125" customWidth="1"/>
    <col min="5" max="5" width="12" bestFit="1" customWidth="1"/>
    <col min="6" max="6" width="11.28515625" bestFit="1" customWidth="1"/>
    <col min="9" max="9" width="9.28515625" customWidth="1"/>
    <col min="10" max="10" width="11.28515625" customWidth="1"/>
    <col min="11" max="11" width="13" bestFit="1" customWidth="1"/>
    <col min="12" max="12" width="14.140625" bestFit="1" customWidth="1"/>
    <col min="13" max="13" width="13" bestFit="1" customWidth="1"/>
    <col min="16" max="16" width="12" bestFit="1" customWidth="1"/>
    <col min="19" max="19" width="11.28515625" customWidth="1"/>
    <col min="26" max="26" width="15.140625" bestFit="1" customWidth="1"/>
    <col min="28" max="28" width="18.28515625" bestFit="1" customWidth="1"/>
    <col min="29" max="29" width="12.85546875" bestFit="1" customWidth="1"/>
    <col min="131" max="131" width="26.28515625" bestFit="1" customWidth="1"/>
    <col min="233" max="233" width="12" bestFit="1" customWidth="1"/>
    <col min="236" max="237" width="12" bestFit="1" customWidth="1"/>
  </cols>
  <sheetData>
    <row r="1" spans="1:241" x14ac:dyDescent="0.25">
      <c r="B1" t="s">
        <v>114</v>
      </c>
      <c r="C1" t="s">
        <v>115</v>
      </c>
      <c r="D1" t="s">
        <v>95</v>
      </c>
      <c r="I1" s="1" t="s">
        <v>229</v>
      </c>
      <c r="J1" s="19" t="s">
        <v>0</v>
      </c>
      <c r="K1" t="s">
        <v>221</v>
      </c>
      <c r="L1" t="s">
        <v>222</v>
      </c>
      <c r="M1" t="s">
        <v>223</v>
      </c>
      <c r="N1" t="s">
        <v>224</v>
      </c>
      <c r="O1" t="s">
        <v>225</v>
      </c>
      <c r="P1" t="s">
        <v>95</v>
      </c>
      <c r="R1" s="1" t="s">
        <v>230</v>
      </c>
      <c r="S1" s="19" t="s">
        <v>0</v>
      </c>
      <c r="T1" t="s">
        <v>221</v>
      </c>
      <c r="U1" t="s">
        <v>222</v>
      </c>
      <c r="V1" t="s">
        <v>223</v>
      </c>
      <c r="W1" t="s">
        <v>224</v>
      </c>
      <c r="X1" t="s">
        <v>225</v>
      </c>
      <c r="Y1" t="s">
        <v>95</v>
      </c>
      <c r="Z1" t="s">
        <v>341</v>
      </c>
      <c r="AB1" s="1" t="s">
        <v>342</v>
      </c>
      <c r="AC1" s="1">
        <v>0</v>
      </c>
      <c r="AD1" s="1">
        <v>0.01</v>
      </c>
      <c r="AE1" s="1">
        <v>0.02</v>
      </c>
      <c r="AF1" s="1">
        <v>0.03</v>
      </c>
      <c r="AG1" s="1">
        <v>0.04</v>
      </c>
      <c r="AH1" s="1">
        <v>0.05</v>
      </c>
      <c r="AI1" s="1">
        <v>0.06</v>
      </c>
      <c r="AJ1" s="1">
        <v>7.0000000000000007E-2</v>
      </c>
      <c r="AK1" s="1">
        <v>0.08</v>
      </c>
      <c r="AL1" s="1">
        <v>0.09</v>
      </c>
      <c r="AM1" s="1">
        <v>0.1</v>
      </c>
      <c r="AN1" s="1">
        <v>0.11</v>
      </c>
      <c r="AO1" s="1">
        <v>0.12</v>
      </c>
      <c r="AP1" s="1">
        <v>0.13</v>
      </c>
      <c r="AQ1" s="1">
        <v>0.14000000000000001</v>
      </c>
      <c r="AR1" s="1">
        <v>0.15</v>
      </c>
      <c r="AS1" s="1">
        <v>0.16</v>
      </c>
      <c r="AT1" s="1">
        <v>0.17</v>
      </c>
      <c r="AU1" s="1">
        <v>0.18</v>
      </c>
      <c r="AV1" s="1">
        <v>0.19</v>
      </c>
      <c r="AW1" s="1">
        <v>0.2</v>
      </c>
      <c r="AX1" s="1">
        <v>0.21</v>
      </c>
      <c r="AY1" s="1">
        <v>0.22</v>
      </c>
      <c r="AZ1" s="1">
        <v>0.23</v>
      </c>
      <c r="BA1" s="1">
        <v>0.24</v>
      </c>
      <c r="BB1" s="1">
        <v>0.25</v>
      </c>
      <c r="BC1" s="1">
        <v>0.26</v>
      </c>
      <c r="BD1" s="1">
        <v>0.27</v>
      </c>
      <c r="BE1" s="1">
        <v>0.28000000000000003</v>
      </c>
      <c r="BF1" s="1">
        <v>0.28999999999999998</v>
      </c>
      <c r="BG1" s="1">
        <v>0.3</v>
      </c>
      <c r="BH1" s="1">
        <v>0.31</v>
      </c>
      <c r="BI1" s="1">
        <v>0.32</v>
      </c>
      <c r="BJ1" s="1">
        <v>0.33</v>
      </c>
      <c r="BK1" s="1">
        <v>0.34</v>
      </c>
      <c r="BL1" s="1">
        <v>0.35</v>
      </c>
      <c r="BM1" s="1">
        <v>0.36</v>
      </c>
      <c r="BN1" s="1">
        <v>0.37</v>
      </c>
      <c r="BO1" s="1">
        <v>0.38</v>
      </c>
      <c r="BP1" s="1">
        <v>0.39</v>
      </c>
      <c r="BQ1" s="1">
        <v>0.4</v>
      </c>
      <c r="BR1" s="1">
        <v>0.41</v>
      </c>
      <c r="BS1" s="1">
        <v>0.42</v>
      </c>
      <c r="BT1" s="1">
        <v>0.43</v>
      </c>
      <c r="BU1" s="1">
        <v>0.44</v>
      </c>
      <c r="BV1" s="1">
        <v>0.45</v>
      </c>
      <c r="BW1" s="1">
        <v>0.46</v>
      </c>
      <c r="BX1" s="1">
        <v>0.47</v>
      </c>
      <c r="BY1" s="1">
        <v>0.48</v>
      </c>
      <c r="BZ1" s="1">
        <v>0.49</v>
      </c>
      <c r="CA1" s="1">
        <v>0.5</v>
      </c>
      <c r="CB1" s="1">
        <v>0.51</v>
      </c>
      <c r="CC1" s="1">
        <v>0.52</v>
      </c>
      <c r="CD1" s="1">
        <v>0.53</v>
      </c>
      <c r="CE1" s="1">
        <v>0.54</v>
      </c>
      <c r="CF1" s="1">
        <v>0.55000000000000004</v>
      </c>
      <c r="CG1" s="1">
        <v>0.56000000000000005</v>
      </c>
      <c r="CH1" s="1">
        <v>0.56999999999999995</v>
      </c>
      <c r="CI1" s="1">
        <v>0.57999999999999996</v>
      </c>
      <c r="CJ1" s="1">
        <v>0.59</v>
      </c>
      <c r="CK1" s="1">
        <v>0.6</v>
      </c>
      <c r="CL1" s="1">
        <v>0.61</v>
      </c>
      <c r="CM1" s="1">
        <v>0.62</v>
      </c>
      <c r="CN1" s="1">
        <v>0.63</v>
      </c>
      <c r="CO1" s="1">
        <v>0.64</v>
      </c>
      <c r="CP1" s="1">
        <v>0.65</v>
      </c>
      <c r="CQ1" s="1">
        <v>0.66</v>
      </c>
      <c r="CR1" s="1">
        <v>0.67</v>
      </c>
      <c r="CS1" s="1">
        <v>0.68</v>
      </c>
      <c r="CT1" s="1">
        <v>0.69</v>
      </c>
      <c r="CU1" s="1">
        <v>0.7</v>
      </c>
      <c r="CV1" s="1">
        <v>0.71</v>
      </c>
      <c r="CW1" s="1">
        <v>0.72</v>
      </c>
      <c r="CX1" s="1">
        <v>0.73</v>
      </c>
      <c r="CY1" s="1">
        <v>0.74</v>
      </c>
      <c r="CZ1" s="1">
        <v>0.75</v>
      </c>
      <c r="DA1" s="1">
        <v>0.76</v>
      </c>
      <c r="DB1" s="1">
        <v>0.77</v>
      </c>
      <c r="DC1" s="1">
        <v>0.78</v>
      </c>
      <c r="DD1" s="1">
        <v>0.79</v>
      </c>
      <c r="DE1" s="1">
        <v>0.8</v>
      </c>
      <c r="DF1" s="1">
        <v>0.81</v>
      </c>
      <c r="DG1" s="1">
        <v>0.82</v>
      </c>
      <c r="DH1" s="1">
        <v>0.83</v>
      </c>
      <c r="DI1" s="1">
        <v>0.84</v>
      </c>
      <c r="DJ1" s="1">
        <v>0.85</v>
      </c>
      <c r="DK1" s="1">
        <v>0.86</v>
      </c>
      <c r="DL1" s="1">
        <v>0.87</v>
      </c>
      <c r="DM1" s="1">
        <v>0.88</v>
      </c>
      <c r="DN1" s="1">
        <v>0.89</v>
      </c>
      <c r="DO1" s="1">
        <v>0.9</v>
      </c>
      <c r="DP1" s="1">
        <v>0.91</v>
      </c>
      <c r="DQ1" s="1">
        <v>0.92</v>
      </c>
      <c r="DR1" s="1">
        <v>0.93</v>
      </c>
      <c r="DS1" s="1">
        <v>0.94</v>
      </c>
      <c r="DT1" s="1">
        <v>0.95</v>
      </c>
      <c r="DU1" s="1">
        <v>0.96</v>
      </c>
      <c r="DV1" s="1">
        <v>0.97</v>
      </c>
      <c r="DW1" s="1">
        <v>0.98</v>
      </c>
      <c r="DX1" s="1">
        <v>0.99</v>
      </c>
      <c r="DY1" s="1">
        <v>1</v>
      </c>
      <c r="DZ1" s="1"/>
      <c r="EA1" s="1" t="s">
        <v>343</v>
      </c>
      <c r="EB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IG1" t="s">
        <v>226</v>
      </c>
    </row>
    <row r="2" spans="1:241" x14ac:dyDescent="0.25">
      <c r="A2" t="s">
        <v>60</v>
      </c>
      <c r="B2" s="7">
        <f>SUM(K2:K246)</f>
        <v>9.3712411474368266E+19</v>
      </c>
      <c r="C2" s="7">
        <f>SUM(T2:T246)</f>
        <v>1.783363122676226E+19</v>
      </c>
      <c r="D2" s="7">
        <f t="shared" ref="D2:D6" si="0">B2+C2</f>
        <v>1.1154604270113053E+20</v>
      </c>
      <c r="E2" t="s">
        <v>68</v>
      </c>
      <c r="F2" s="8"/>
      <c r="G2" s="8"/>
      <c r="J2" s="64">
        <v>280</v>
      </c>
      <c r="K2">
        <f>'Emission events'!Y2</f>
        <v>0</v>
      </c>
      <c r="L2">
        <f>'Emission events'!BG2</f>
        <v>0</v>
      </c>
      <c r="M2">
        <f>'Emission events'!CO2</f>
        <v>0</v>
      </c>
      <c r="N2">
        <f>'Emission events'!DW2</f>
        <v>0</v>
      </c>
      <c r="O2">
        <f>'Emission events'!FE2</f>
        <v>0</v>
      </c>
      <c r="P2">
        <f>SUM(K2:O2)</f>
        <v>0</v>
      </c>
      <c r="S2" s="64">
        <v>280</v>
      </c>
      <c r="T2">
        <f>'Emission events'!AD2</f>
        <v>0</v>
      </c>
      <c r="U2">
        <f>'Emission events'!BL2</f>
        <v>0</v>
      </c>
      <c r="V2">
        <f>'Emission events'!CT2</f>
        <v>0</v>
      </c>
      <c r="W2">
        <f>'Emission events'!EB2</f>
        <v>0</v>
      </c>
      <c r="X2">
        <f>'Emission events'!FJ2</f>
        <v>0</v>
      </c>
      <c r="Y2">
        <f>SUM(T2:X2)</f>
        <v>0</v>
      </c>
      <c r="Z2">
        <f>P2+Y2</f>
        <v>0</v>
      </c>
      <c r="AB2" s="1" t="s">
        <v>344</v>
      </c>
      <c r="AC2" s="1">
        <f>AC1*$B$15</f>
        <v>0</v>
      </c>
      <c r="AD2" s="1">
        <f t="shared" ref="AD2:CO2" si="1">AD1*$B$15</f>
        <v>0.26800804630570685</v>
      </c>
      <c r="AE2" s="1">
        <f t="shared" si="1"/>
        <v>0.5360160926114137</v>
      </c>
      <c r="AF2" s="1">
        <f t="shared" si="1"/>
        <v>0.80402413891712055</v>
      </c>
      <c r="AG2" s="1">
        <f t="shared" si="1"/>
        <v>1.0720321852228274</v>
      </c>
      <c r="AH2" s="1">
        <f t="shared" si="1"/>
        <v>1.3400402315285342</v>
      </c>
      <c r="AI2" s="1">
        <f t="shared" si="1"/>
        <v>1.6080482778342411</v>
      </c>
      <c r="AJ2" s="1">
        <f t="shared" si="1"/>
        <v>1.8760563241399482</v>
      </c>
      <c r="AK2" s="1">
        <f t="shared" si="1"/>
        <v>2.1440643704456548</v>
      </c>
      <c r="AL2" s="1">
        <f t="shared" si="1"/>
        <v>2.4120724167513616</v>
      </c>
      <c r="AM2" s="1">
        <f t="shared" si="1"/>
        <v>2.6800804630570685</v>
      </c>
      <c r="AN2" s="1">
        <f t="shared" si="1"/>
        <v>2.9480885093627753</v>
      </c>
      <c r="AO2" s="1">
        <f t="shared" si="1"/>
        <v>3.2160965556684822</v>
      </c>
      <c r="AP2" s="1">
        <f t="shared" si="1"/>
        <v>3.484104601974189</v>
      </c>
      <c r="AQ2" s="1">
        <f t="shared" si="1"/>
        <v>3.7521126482798963</v>
      </c>
      <c r="AR2" s="1">
        <f t="shared" si="1"/>
        <v>4.0201206945856027</v>
      </c>
      <c r="AS2" s="1">
        <f t="shared" si="1"/>
        <v>4.2881287408913096</v>
      </c>
      <c r="AT2" s="1">
        <f t="shared" si="1"/>
        <v>4.5561367871970164</v>
      </c>
      <c r="AU2" s="1">
        <f t="shared" si="1"/>
        <v>4.8241448335027233</v>
      </c>
      <c r="AV2" s="1">
        <f t="shared" si="1"/>
        <v>5.0921528798084301</v>
      </c>
      <c r="AW2" s="1">
        <f t="shared" si="1"/>
        <v>5.360160926114137</v>
      </c>
      <c r="AX2" s="1">
        <f t="shared" si="1"/>
        <v>5.6281689724198438</v>
      </c>
      <c r="AY2" s="1">
        <f t="shared" si="1"/>
        <v>5.8961770187255507</v>
      </c>
      <c r="AZ2" s="1">
        <f t="shared" si="1"/>
        <v>6.1641850650312575</v>
      </c>
      <c r="BA2" s="1">
        <f t="shared" si="1"/>
        <v>6.4321931113369644</v>
      </c>
      <c r="BB2" s="1">
        <f t="shared" si="1"/>
        <v>6.7002011576426712</v>
      </c>
      <c r="BC2" s="1">
        <f t="shared" si="1"/>
        <v>6.9682092039483781</v>
      </c>
      <c r="BD2" s="1">
        <f t="shared" si="1"/>
        <v>7.2362172502540858</v>
      </c>
      <c r="BE2" s="1">
        <f t="shared" si="1"/>
        <v>7.5042252965597926</v>
      </c>
      <c r="BF2" s="1">
        <f t="shared" si="1"/>
        <v>7.7722333428654977</v>
      </c>
      <c r="BG2" s="1">
        <f t="shared" si="1"/>
        <v>8.0402413891712055</v>
      </c>
      <c r="BH2" s="1">
        <f t="shared" si="1"/>
        <v>8.3082494354769114</v>
      </c>
      <c r="BI2" s="1">
        <f t="shared" si="1"/>
        <v>8.5762574817826192</v>
      </c>
      <c r="BJ2" s="1">
        <f t="shared" si="1"/>
        <v>8.8442655280883269</v>
      </c>
      <c r="BK2" s="1">
        <f t="shared" si="1"/>
        <v>9.1122735743940328</v>
      </c>
      <c r="BL2" s="1">
        <f t="shared" si="1"/>
        <v>9.3802816206997388</v>
      </c>
      <c r="BM2" s="1">
        <f t="shared" si="1"/>
        <v>9.6482896670054465</v>
      </c>
      <c r="BN2" s="1">
        <f t="shared" si="1"/>
        <v>9.9162977133111525</v>
      </c>
      <c r="BO2" s="1">
        <f t="shared" si="1"/>
        <v>10.18430575961686</v>
      </c>
      <c r="BP2" s="1">
        <f t="shared" si="1"/>
        <v>10.452313805922568</v>
      </c>
      <c r="BQ2" s="1">
        <f t="shared" si="1"/>
        <v>10.720321852228274</v>
      </c>
      <c r="BR2" s="1">
        <f t="shared" si="1"/>
        <v>10.98832989853398</v>
      </c>
      <c r="BS2" s="1">
        <f t="shared" si="1"/>
        <v>11.256337944839688</v>
      </c>
      <c r="BT2" s="1">
        <f t="shared" si="1"/>
        <v>11.524345991145394</v>
      </c>
      <c r="BU2" s="1">
        <f t="shared" si="1"/>
        <v>11.792354037451101</v>
      </c>
      <c r="BV2" s="1">
        <f t="shared" si="1"/>
        <v>12.060362083756809</v>
      </c>
      <c r="BW2" s="1">
        <f t="shared" si="1"/>
        <v>12.328370130062515</v>
      </c>
      <c r="BX2" s="1">
        <f t="shared" si="1"/>
        <v>12.596378176368221</v>
      </c>
      <c r="BY2" s="1">
        <f t="shared" si="1"/>
        <v>12.864386222673929</v>
      </c>
      <c r="BZ2" s="1">
        <f t="shared" si="1"/>
        <v>13.132394268979635</v>
      </c>
      <c r="CA2" s="1">
        <f t="shared" si="1"/>
        <v>13.400402315285342</v>
      </c>
      <c r="CB2" s="1">
        <f t="shared" si="1"/>
        <v>13.66841036159105</v>
      </c>
      <c r="CC2" s="1">
        <f t="shared" si="1"/>
        <v>13.936418407896756</v>
      </c>
      <c r="CD2" s="1">
        <f t="shared" si="1"/>
        <v>14.204426454202464</v>
      </c>
      <c r="CE2" s="1">
        <f t="shared" si="1"/>
        <v>14.472434500508172</v>
      </c>
      <c r="CF2" s="1">
        <f t="shared" si="1"/>
        <v>14.740442546813878</v>
      </c>
      <c r="CG2" s="1">
        <f t="shared" si="1"/>
        <v>15.008450593119585</v>
      </c>
      <c r="CH2" s="1">
        <f t="shared" si="1"/>
        <v>15.276458639425289</v>
      </c>
      <c r="CI2" s="1">
        <f t="shared" si="1"/>
        <v>15.544466685730995</v>
      </c>
      <c r="CJ2" s="1">
        <f t="shared" si="1"/>
        <v>15.812474732036703</v>
      </c>
      <c r="CK2" s="1">
        <f t="shared" si="1"/>
        <v>16.080482778342411</v>
      </c>
      <c r="CL2" s="1">
        <f t="shared" si="1"/>
        <v>16.348490824648117</v>
      </c>
      <c r="CM2" s="1">
        <f t="shared" si="1"/>
        <v>16.616498870953823</v>
      </c>
      <c r="CN2" s="1">
        <f t="shared" si="1"/>
        <v>16.884506917259532</v>
      </c>
      <c r="CO2" s="1">
        <f t="shared" si="1"/>
        <v>17.152514963565238</v>
      </c>
      <c r="CP2" s="1">
        <f t="shared" ref="CP2:DY2" si="2">CP1*$B$15</f>
        <v>17.420523009870944</v>
      </c>
      <c r="CQ2" s="1">
        <f t="shared" si="2"/>
        <v>17.688531056176654</v>
      </c>
      <c r="CR2" s="1">
        <f t="shared" si="2"/>
        <v>17.95653910248236</v>
      </c>
      <c r="CS2" s="1">
        <f t="shared" si="2"/>
        <v>18.224547148788066</v>
      </c>
      <c r="CT2" s="1">
        <f t="shared" si="2"/>
        <v>18.492555195093772</v>
      </c>
      <c r="CU2" s="1">
        <f t="shared" si="2"/>
        <v>18.760563241399478</v>
      </c>
      <c r="CV2" s="1">
        <f t="shared" si="2"/>
        <v>19.028571287705184</v>
      </c>
      <c r="CW2" s="1">
        <f t="shared" si="2"/>
        <v>19.296579334010893</v>
      </c>
      <c r="CX2" s="1">
        <f t="shared" si="2"/>
        <v>19.564587380316599</v>
      </c>
      <c r="CY2" s="1">
        <f t="shared" si="2"/>
        <v>19.832595426622305</v>
      </c>
      <c r="CZ2" s="1">
        <f t="shared" si="2"/>
        <v>20.100603472928015</v>
      </c>
      <c r="DA2" s="1">
        <f t="shared" si="2"/>
        <v>20.36861151923372</v>
      </c>
      <c r="DB2" s="1">
        <f t="shared" si="2"/>
        <v>20.636619565539426</v>
      </c>
      <c r="DC2" s="1">
        <f t="shared" si="2"/>
        <v>20.904627611845136</v>
      </c>
      <c r="DD2" s="1">
        <f t="shared" si="2"/>
        <v>21.172635658150842</v>
      </c>
      <c r="DE2" s="1">
        <f t="shared" si="2"/>
        <v>21.440643704456548</v>
      </c>
      <c r="DF2" s="1">
        <f t="shared" si="2"/>
        <v>21.708651750762257</v>
      </c>
      <c r="DG2" s="1">
        <f t="shared" si="2"/>
        <v>21.97665979706796</v>
      </c>
      <c r="DH2" s="1">
        <f t="shared" si="2"/>
        <v>22.244667843373666</v>
      </c>
      <c r="DI2" s="1">
        <f t="shared" si="2"/>
        <v>22.512675889679375</v>
      </c>
      <c r="DJ2" s="1">
        <f t="shared" si="2"/>
        <v>22.780683935985081</v>
      </c>
      <c r="DK2" s="1">
        <f t="shared" si="2"/>
        <v>23.048691982290787</v>
      </c>
      <c r="DL2" s="1">
        <f t="shared" si="2"/>
        <v>23.316700028596497</v>
      </c>
      <c r="DM2" s="1">
        <f t="shared" si="2"/>
        <v>23.584708074902203</v>
      </c>
      <c r="DN2" s="1">
        <f t="shared" si="2"/>
        <v>23.852716121207909</v>
      </c>
      <c r="DO2" s="1">
        <f t="shared" si="2"/>
        <v>24.120724167513618</v>
      </c>
      <c r="DP2" s="1">
        <f t="shared" si="2"/>
        <v>24.388732213819324</v>
      </c>
      <c r="DQ2" s="1">
        <f t="shared" si="2"/>
        <v>24.65674026012503</v>
      </c>
      <c r="DR2" s="1">
        <f t="shared" si="2"/>
        <v>24.92474830643074</v>
      </c>
      <c r="DS2" s="1">
        <f t="shared" si="2"/>
        <v>25.192756352736442</v>
      </c>
      <c r="DT2" s="1">
        <f t="shared" si="2"/>
        <v>25.460764399042148</v>
      </c>
      <c r="DU2" s="1">
        <f t="shared" si="2"/>
        <v>25.728772445347857</v>
      </c>
      <c r="DV2" s="1">
        <f t="shared" si="2"/>
        <v>25.996780491653563</v>
      </c>
      <c r="DW2" s="1">
        <f t="shared" si="2"/>
        <v>26.264788537959269</v>
      </c>
      <c r="DX2" s="1">
        <f t="shared" si="2"/>
        <v>26.532796584264979</v>
      </c>
      <c r="DY2" s="1">
        <f t="shared" si="2"/>
        <v>26.800804630570685</v>
      </c>
      <c r="DZ2" s="1"/>
      <c r="EA2" s="1" t="s">
        <v>345</v>
      </c>
      <c r="EB2" s="1">
        <v>0</v>
      </c>
      <c r="EC2" s="1">
        <v>0.01</v>
      </c>
      <c r="ED2" s="1">
        <v>0.02</v>
      </c>
      <c r="EE2" s="1">
        <v>0.03</v>
      </c>
      <c r="EF2" s="1">
        <v>0.04</v>
      </c>
      <c r="EG2" s="1">
        <v>0.05</v>
      </c>
      <c r="EH2" s="1">
        <v>0.06</v>
      </c>
      <c r="EI2" s="1">
        <v>7.0000000000000007E-2</v>
      </c>
      <c r="EJ2" s="1">
        <v>0.08</v>
      </c>
      <c r="EK2" s="1">
        <v>0.09</v>
      </c>
      <c r="EL2" s="1">
        <v>0.1</v>
      </c>
      <c r="EM2" s="1">
        <v>0.11</v>
      </c>
      <c r="EN2" s="1">
        <v>0.12</v>
      </c>
      <c r="EO2" s="1">
        <v>0.13</v>
      </c>
      <c r="EP2" s="1">
        <v>0.14000000000000001</v>
      </c>
      <c r="EQ2" s="1">
        <v>0.15</v>
      </c>
      <c r="ER2" s="1">
        <v>0.16</v>
      </c>
      <c r="ES2" s="1">
        <v>0.17</v>
      </c>
      <c r="ET2" s="1">
        <v>0.18</v>
      </c>
      <c r="EU2" s="1">
        <v>0.19</v>
      </c>
      <c r="EV2" s="1">
        <v>0.2</v>
      </c>
      <c r="EW2" s="1">
        <v>0.21</v>
      </c>
      <c r="EX2" s="1">
        <v>0.22</v>
      </c>
      <c r="EY2" s="1">
        <v>0.23</v>
      </c>
      <c r="EZ2" s="1">
        <v>0.24</v>
      </c>
      <c r="FA2" s="1">
        <v>0.25</v>
      </c>
      <c r="FB2" s="1">
        <v>0.26</v>
      </c>
      <c r="FC2" s="1">
        <v>0.27</v>
      </c>
      <c r="FD2" s="1">
        <v>0.28000000000000003</v>
      </c>
      <c r="FE2" s="1">
        <v>0.28999999999999998</v>
      </c>
      <c r="FF2" s="1">
        <v>0.3</v>
      </c>
      <c r="FG2" s="1">
        <v>0.31</v>
      </c>
      <c r="FH2" s="1">
        <v>0.32</v>
      </c>
      <c r="FI2" s="1">
        <v>0.33</v>
      </c>
      <c r="FJ2" s="1">
        <v>0.34</v>
      </c>
      <c r="FK2" s="1">
        <v>0.35</v>
      </c>
      <c r="FL2" s="1">
        <v>0.36</v>
      </c>
      <c r="FM2" s="1">
        <v>0.37</v>
      </c>
      <c r="FN2" s="1">
        <v>0.38</v>
      </c>
      <c r="FO2" s="1">
        <v>0.39</v>
      </c>
      <c r="FP2" s="1">
        <v>0.4</v>
      </c>
      <c r="FQ2" s="1">
        <v>0.41</v>
      </c>
      <c r="FR2" s="1">
        <v>0.42</v>
      </c>
      <c r="FS2" s="1">
        <v>0.43</v>
      </c>
      <c r="FT2" s="1">
        <v>0.44</v>
      </c>
      <c r="FU2" s="1">
        <v>0.45</v>
      </c>
      <c r="FV2" s="1">
        <v>0.46</v>
      </c>
      <c r="FW2" s="1">
        <v>0.47</v>
      </c>
      <c r="FX2" s="1">
        <v>0.48</v>
      </c>
      <c r="FY2" s="1">
        <v>0.49</v>
      </c>
      <c r="FZ2" s="1">
        <v>0.5</v>
      </c>
      <c r="GA2" s="1">
        <v>0.51</v>
      </c>
      <c r="GB2" s="1">
        <v>0.52</v>
      </c>
      <c r="GC2" s="1">
        <v>0.53</v>
      </c>
      <c r="GD2" s="1">
        <v>0.54</v>
      </c>
      <c r="GE2" s="1">
        <v>0.55000000000000004</v>
      </c>
      <c r="GF2" s="1">
        <v>0.56000000000000005</v>
      </c>
      <c r="GG2" s="1">
        <v>0.56999999999999995</v>
      </c>
      <c r="GH2" s="1">
        <v>0.57999999999999996</v>
      </c>
      <c r="GI2" s="1">
        <v>0.59</v>
      </c>
      <c r="GJ2" s="1">
        <v>0.6</v>
      </c>
      <c r="GK2" s="1">
        <v>0.61</v>
      </c>
      <c r="GL2" s="1">
        <v>0.62</v>
      </c>
      <c r="GM2" s="1">
        <v>0.63</v>
      </c>
      <c r="GN2" s="1">
        <v>0.64</v>
      </c>
      <c r="GO2" s="1">
        <v>0.65</v>
      </c>
      <c r="GP2" s="1">
        <v>0.66</v>
      </c>
      <c r="GQ2" s="1">
        <v>0.67</v>
      </c>
      <c r="GR2" s="1">
        <v>0.68</v>
      </c>
      <c r="GS2" s="1">
        <v>0.69</v>
      </c>
      <c r="GT2" s="1">
        <v>0.7</v>
      </c>
      <c r="GU2" s="1">
        <v>0.71</v>
      </c>
      <c r="GV2" s="1">
        <v>0.72</v>
      </c>
      <c r="GW2" s="1">
        <v>0.73</v>
      </c>
      <c r="GX2" s="1">
        <v>0.74</v>
      </c>
      <c r="GY2" s="1">
        <v>0.75</v>
      </c>
      <c r="GZ2" s="1">
        <v>0.76</v>
      </c>
      <c r="HA2" s="1">
        <v>0.77</v>
      </c>
      <c r="HB2" s="1">
        <v>0.78</v>
      </c>
      <c r="HC2" s="1">
        <v>0.79</v>
      </c>
      <c r="HD2" s="1">
        <v>0.8</v>
      </c>
      <c r="HE2" s="1">
        <v>0.81</v>
      </c>
      <c r="HF2" s="1">
        <v>0.82</v>
      </c>
      <c r="HG2" s="1">
        <v>0.83</v>
      </c>
      <c r="HH2" s="1">
        <v>0.84</v>
      </c>
      <c r="HI2" s="1">
        <v>0.85</v>
      </c>
      <c r="HJ2" s="1">
        <v>0.86</v>
      </c>
      <c r="HK2" s="1">
        <v>0.87</v>
      </c>
      <c r="HL2" s="1">
        <v>0.88</v>
      </c>
      <c r="HM2" s="1">
        <v>0.89</v>
      </c>
      <c r="HN2" s="1">
        <v>0.9</v>
      </c>
      <c r="HO2" s="1">
        <v>0.91</v>
      </c>
      <c r="HP2" s="1">
        <v>0.92</v>
      </c>
      <c r="HQ2" s="1">
        <v>0.93</v>
      </c>
      <c r="HR2" s="1">
        <v>0.94</v>
      </c>
      <c r="HS2" s="1">
        <v>0.95</v>
      </c>
      <c r="HT2" s="1">
        <v>0.96</v>
      </c>
      <c r="HU2" s="1">
        <v>0.97</v>
      </c>
      <c r="HV2" s="1">
        <v>0.98</v>
      </c>
      <c r="HW2" s="1">
        <v>0.99</v>
      </c>
      <c r="HX2" s="1">
        <v>1</v>
      </c>
      <c r="HZ2" t="s">
        <v>346</v>
      </c>
      <c r="IA2" t="s">
        <v>347</v>
      </c>
      <c r="IB2" t="s">
        <v>348</v>
      </c>
      <c r="IC2" t="s">
        <v>349</v>
      </c>
      <c r="ID2" t="s">
        <v>226</v>
      </c>
      <c r="IF2" t="s">
        <v>350</v>
      </c>
      <c r="IG2">
        <f>MAX(ID3:ID102)</f>
        <v>10.400045525992907</v>
      </c>
    </row>
    <row r="3" spans="1:241" x14ac:dyDescent="0.25">
      <c r="A3" t="s">
        <v>61</v>
      </c>
      <c r="B3" s="7">
        <f>SUM(L2:L246)</f>
        <v>3.3983104030623142E+19</v>
      </c>
      <c r="C3" s="7">
        <f>SUM(U2:U246)</f>
        <v>4.2133711278688128E+18</v>
      </c>
      <c r="D3" s="7">
        <f t="shared" si="0"/>
        <v>3.8196475158491955E+19</v>
      </c>
      <c r="E3" t="s">
        <v>68</v>
      </c>
      <c r="F3" s="8"/>
      <c r="G3" s="8"/>
      <c r="J3">
        <v>285</v>
      </c>
      <c r="K3">
        <f>'Emission events'!Y3</f>
        <v>0</v>
      </c>
      <c r="L3">
        <f>'Emission events'!BG3</f>
        <v>0</v>
      </c>
      <c r="M3">
        <f>'Emission events'!CO3</f>
        <v>0</v>
      </c>
      <c r="N3">
        <f>'Emission events'!DW3</f>
        <v>0</v>
      </c>
      <c r="O3">
        <f>'Emission events'!FE3</f>
        <v>0</v>
      </c>
      <c r="P3">
        <f t="shared" ref="P3:P66" si="3">SUM(K3:O3)</f>
        <v>0</v>
      </c>
      <c r="S3">
        <v>285</v>
      </c>
      <c r="T3">
        <f>'Emission events'!AD3</f>
        <v>0</v>
      </c>
      <c r="U3">
        <f>'Emission events'!BL3</f>
        <v>0</v>
      </c>
      <c r="V3">
        <f>'Emission events'!CT3</f>
        <v>0</v>
      </c>
      <c r="W3">
        <f>'Emission events'!EB3</f>
        <v>0</v>
      </c>
      <c r="X3">
        <f>'Emission events'!FJ3</f>
        <v>0</v>
      </c>
      <c r="Y3">
        <f t="shared" ref="Y3:Y66" si="4">SUM(T3:X3)</f>
        <v>0</v>
      </c>
      <c r="Z3">
        <f t="shared" ref="Z3:Z66" si="5">P3+Y3</f>
        <v>0</v>
      </c>
      <c r="AB3" s="1">
        <v>0</v>
      </c>
      <c r="AC3">
        <f t="shared" ref="AC3:AL12" si="6">$B$15-_J0*EXP(($AB3+AC$2*_r_S)/(_V_th*_diode_n))-($AB3+AC$2*_r_S)/_r_sh</f>
        <v>26.800804305570686</v>
      </c>
      <c r="AD3">
        <f t="shared" si="6"/>
        <v>26.800536297100109</v>
      </c>
      <c r="AE3">
        <f t="shared" si="6"/>
        <v>26.800268288628981</v>
      </c>
      <c r="AF3">
        <f t="shared" si="6"/>
        <v>26.800000280157295</v>
      </c>
      <c r="AG3">
        <f t="shared" si="6"/>
        <v>26.799732271685055</v>
      </c>
      <c r="AH3">
        <f t="shared" si="6"/>
        <v>26.799464263212261</v>
      </c>
      <c r="AI3">
        <f t="shared" si="6"/>
        <v>26.799196254738909</v>
      </c>
      <c r="AJ3">
        <f t="shared" si="6"/>
        <v>26.798928246265003</v>
      </c>
      <c r="AK3">
        <f t="shared" si="6"/>
        <v>26.798660237790536</v>
      </c>
      <c r="AL3">
        <f t="shared" si="6"/>
        <v>26.798392229315507</v>
      </c>
      <c r="AM3">
        <f t="shared" ref="AM3:AV12" si="7">$B$15-_J0*EXP(($AB3+AM$2*_r_S)/(_V_th*_diode_n))-($AB3+AM$2*_r_S)/_r_sh</f>
        <v>26.79812422083992</v>
      </c>
      <c r="AN3">
        <f t="shared" si="7"/>
        <v>26.797856212363776</v>
      </c>
      <c r="AO3">
        <f t="shared" si="7"/>
        <v>26.797588203887067</v>
      </c>
      <c r="AP3">
        <f t="shared" si="7"/>
        <v>26.797320195409799</v>
      </c>
      <c r="AQ3">
        <f t="shared" si="7"/>
        <v>26.797052186931968</v>
      </c>
      <c r="AR3">
        <f t="shared" si="7"/>
        <v>26.796784178453567</v>
      </c>
      <c r="AS3">
        <f t="shared" si="7"/>
        <v>26.796516169974609</v>
      </c>
      <c r="AT3">
        <f t="shared" si="7"/>
        <v>26.796248161495086</v>
      </c>
      <c r="AU3">
        <f t="shared" si="7"/>
        <v>26.795980153014998</v>
      </c>
      <c r="AV3">
        <f t="shared" si="7"/>
        <v>26.795712144534342</v>
      </c>
      <c r="AW3">
        <f t="shared" ref="AW3:BF12" si="8">$B$15-_J0*EXP(($AB3+AW$2*_r_S)/(_V_th*_diode_n))-($AB3+AW$2*_r_S)/_r_sh</f>
        <v>26.795444136053117</v>
      </c>
      <c r="AX3">
        <f t="shared" si="8"/>
        <v>26.795176127571324</v>
      </c>
      <c r="AY3">
        <f t="shared" si="8"/>
        <v>26.794908119088966</v>
      </c>
      <c r="AZ3">
        <f t="shared" si="8"/>
        <v>26.794640110606039</v>
      </c>
      <c r="BA3">
        <f t="shared" si="8"/>
        <v>26.794372102122541</v>
      </c>
      <c r="BB3">
        <f t="shared" si="8"/>
        <v>26.79410409363847</v>
      </c>
      <c r="BC3">
        <f t="shared" si="8"/>
        <v>26.793836085153831</v>
      </c>
      <c r="BD3">
        <f t="shared" si="8"/>
        <v>26.793568076668613</v>
      </c>
      <c r="BE3">
        <f t="shared" si="8"/>
        <v>26.79330006818283</v>
      </c>
      <c r="BF3">
        <f t="shared" si="8"/>
        <v>26.793032059696468</v>
      </c>
      <c r="BG3">
        <f t="shared" ref="BG3:BP12" si="9">$B$15-_J0*EXP(($AB3+BG$2*_r_S)/(_V_th*_diode_n))-($AB3+BG$2*_r_S)/_r_sh</f>
        <v>26.792764051209538</v>
      </c>
      <c r="BH3">
        <f t="shared" si="9"/>
        <v>26.792496042722028</v>
      </c>
      <c r="BI3">
        <f t="shared" si="9"/>
        <v>26.792228034233943</v>
      </c>
      <c r="BJ3">
        <f t="shared" si="9"/>
        <v>26.791960025745279</v>
      </c>
      <c r="BK3">
        <f t="shared" si="9"/>
        <v>26.79169201725604</v>
      </c>
      <c r="BL3">
        <f t="shared" si="9"/>
        <v>26.791424008766221</v>
      </c>
      <c r="BM3">
        <f t="shared" si="9"/>
        <v>26.791156000275826</v>
      </c>
      <c r="BN3">
        <f t="shared" si="9"/>
        <v>26.790887991784849</v>
      </c>
      <c r="BO3">
        <f t="shared" si="9"/>
        <v>26.790619983293293</v>
      </c>
      <c r="BP3">
        <f t="shared" si="9"/>
        <v>26.790351974801151</v>
      </c>
      <c r="BQ3">
        <f t="shared" ref="BQ3:BZ12" si="10">$B$15-_J0*EXP(($AB3+BQ$2*_r_S)/(_V_th*_diode_n))-($AB3+BQ$2*_r_S)/_r_sh</f>
        <v>26.790083966308433</v>
      </c>
      <c r="BR3">
        <f t="shared" si="10"/>
        <v>26.789815957815129</v>
      </c>
      <c r="BS3">
        <f t="shared" si="10"/>
        <v>26.789547949321243</v>
      </c>
      <c r="BT3">
        <f t="shared" si="10"/>
        <v>26.789279940826773</v>
      </c>
      <c r="BU3">
        <f t="shared" si="10"/>
        <v>26.789011932331718</v>
      </c>
      <c r="BV3">
        <f t="shared" si="10"/>
        <v>26.788743923836073</v>
      </c>
      <c r="BW3">
        <f t="shared" si="10"/>
        <v>26.788475915339845</v>
      </c>
      <c r="BX3">
        <f t="shared" si="10"/>
        <v>26.788207906843031</v>
      </c>
      <c r="BY3">
        <f t="shared" si="10"/>
        <v>26.787939898345627</v>
      </c>
      <c r="BZ3">
        <f t="shared" si="10"/>
        <v>26.787671889847633</v>
      </c>
      <c r="CA3">
        <f t="shared" ref="CA3:CJ12" si="11">$B$15-_J0*EXP(($AB3+CA$2*_r_S)/(_V_th*_diode_n))-($AB3+CA$2*_r_S)/_r_sh</f>
        <v>26.787403881349054</v>
      </c>
      <c r="CB3">
        <f t="shared" si="11"/>
        <v>26.787135872849877</v>
      </c>
      <c r="CC3">
        <f t="shared" si="11"/>
        <v>26.786867864350114</v>
      </c>
      <c r="CD3">
        <f t="shared" si="11"/>
        <v>26.786599855849758</v>
      </c>
      <c r="CE3">
        <f t="shared" si="11"/>
        <v>26.786331847348812</v>
      </c>
      <c r="CF3">
        <f t="shared" si="11"/>
        <v>26.786063838847269</v>
      </c>
      <c r="CG3">
        <f t="shared" si="11"/>
        <v>26.785795830345133</v>
      </c>
      <c r="CH3">
        <f t="shared" si="11"/>
        <v>26.785527821842397</v>
      </c>
      <c r="CI3">
        <f t="shared" si="11"/>
        <v>26.785259813339071</v>
      </c>
      <c r="CJ3">
        <f t="shared" si="11"/>
        <v>26.784991804835148</v>
      </c>
      <c r="CK3">
        <f t="shared" ref="CK3:CT12" si="12">$B$15-_J0*EXP(($AB3+CK$2*_r_S)/(_V_th*_diode_n))-($AB3+CK$2*_r_S)/_r_sh</f>
        <v>26.784723796330628</v>
      </c>
      <c r="CL3">
        <f t="shared" si="12"/>
        <v>26.784455787825507</v>
      </c>
      <c r="CM3">
        <f t="shared" si="12"/>
        <v>26.78418777931979</v>
      </c>
      <c r="CN3">
        <f t="shared" si="12"/>
        <v>26.783919770813469</v>
      </c>
      <c r="CO3">
        <f t="shared" si="12"/>
        <v>26.783651762306551</v>
      </c>
      <c r="CP3">
        <f t="shared" si="12"/>
        <v>26.783383753799033</v>
      </c>
      <c r="CQ3">
        <f t="shared" si="12"/>
        <v>26.78311574529091</v>
      </c>
      <c r="CR3">
        <f t="shared" si="12"/>
        <v>26.782847736782184</v>
      </c>
      <c r="CS3">
        <f t="shared" si="12"/>
        <v>26.782579728272857</v>
      </c>
      <c r="CT3">
        <f t="shared" si="12"/>
        <v>26.782311719762923</v>
      </c>
      <c r="CU3">
        <f t="shared" ref="CU3:DD12" si="13">$B$15-_J0*EXP(($AB3+CU$2*_r_S)/(_V_th*_diode_n))-($AB3+CU$2*_r_S)/_r_sh</f>
        <v>26.782043711252385</v>
      </c>
      <c r="CV3">
        <f t="shared" si="13"/>
        <v>26.781775702741239</v>
      </c>
      <c r="CW3">
        <f t="shared" si="13"/>
        <v>26.781507694229489</v>
      </c>
      <c r="CX3">
        <f t="shared" si="13"/>
        <v>26.781239685717132</v>
      </c>
      <c r="CY3">
        <f t="shared" si="13"/>
        <v>26.780971677204164</v>
      </c>
      <c r="CZ3">
        <f t="shared" si="13"/>
        <v>26.780703668690585</v>
      </c>
      <c r="DA3">
        <f t="shared" si="13"/>
        <v>26.780435660176398</v>
      </c>
      <c r="DB3">
        <f t="shared" si="13"/>
        <v>26.780167651661603</v>
      </c>
      <c r="DC3">
        <f t="shared" si="13"/>
        <v>26.779899643146194</v>
      </c>
      <c r="DD3">
        <f t="shared" si="13"/>
        <v>26.779631634630174</v>
      </c>
      <c r="DE3">
        <f t="shared" ref="DE3:DN12" si="14">$B$15-_J0*EXP(($AB3+DE$2*_r_S)/(_V_th*_diode_n))-($AB3+DE$2*_r_S)/_r_sh</f>
        <v>26.77936362611354</v>
      </c>
      <c r="DF3">
        <f t="shared" si="14"/>
        <v>26.779095617596287</v>
      </c>
      <c r="DG3">
        <f t="shared" si="14"/>
        <v>26.778827609078427</v>
      </c>
      <c r="DH3">
        <f t="shared" si="14"/>
        <v>26.778559600559948</v>
      </c>
      <c r="DI3">
        <f t="shared" si="14"/>
        <v>26.778291592040851</v>
      </c>
      <c r="DJ3">
        <f t="shared" si="14"/>
        <v>26.77802358352114</v>
      </c>
      <c r="DK3">
        <f t="shared" si="14"/>
        <v>26.77775557500081</v>
      </c>
      <c r="DL3">
        <f t="shared" si="14"/>
        <v>26.777487566479859</v>
      </c>
      <c r="DM3">
        <f t="shared" si="14"/>
        <v>26.77721955795829</v>
      </c>
      <c r="DN3">
        <f t="shared" si="14"/>
        <v>26.776951549436102</v>
      </c>
      <c r="DO3">
        <f t="shared" ref="DO3:DY12" si="15">$B$15-_J0*EXP(($AB3+DO$2*_r_S)/(_V_th*_diode_n))-($AB3+DO$2*_r_S)/_r_sh</f>
        <v>26.776683540913293</v>
      </c>
      <c r="DP3">
        <f t="shared" si="15"/>
        <v>26.776415532389862</v>
      </c>
      <c r="DQ3">
        <f t="shared" si="15"/>
        <v>26.776147523865806</v>
      </c>
      <c r="DR3">
        <f t="shared" si="15"/>
        <v>26.775879515341124</v>
      </c>
      <c r="DS3">
        <f t="shared" si="15"/>
        <v>26.775611506815821</v>
      </c>
      <c r="DT3">
        <f t="shared" si="15"/>
        <v>26.775343498289892</v>
      </c>
      <c r="DU3">
        <f t="shared" si="15"/>
        <v>26.775075489763339</v>
      </c>
      <c r="DV3">
        <f t="shared" si="15"/>
        <v>26.774807481236156</v>
      </c>
      <c r="DW3">
        <f t="shared" si="15"/>
        <v>26.774539472708348</v>
      </c>
      <c r="DX3">
        <f t="shared" si="15"/>
        <v>26.774271464179908</v>
      </c>
      <c r="DY3">
        <f t="shared" si="15"/>
        <v>26.774003455650838</v>
      </c>
      <c r="EA3">
        <f>AB3</f>
        <v>0</v>
      </c>
      <c r="EB3">
        <f>ABS(AC3-AC$2)</f>
        <v>26.800804305570686</v>
      </c>
      <c r="EC3">
        <f t="shared" ref="EB3:EQ18" si="16">ABS(AD3-AD$2)</f>
        <v>26.532528250794403</v>
      </c>
      <c r="ED3">
        <f t="shared" si="16"/>
        <v>26.264252196017566</v>
      </c>
      <c r="EE3">
        <f t="shared" si="16"/>
        <v>25.995976141240174</v>
      </c>
      <c r="EF3">
        <f t="shared" si="16"/>
        <v>25.727700086462228</v>
      </c>
      <c r="EG3">
        <f t="shared" si="16"/>
        <v>25.459424031683728</v>
      </c>
      <c r="EH3">
        <f t="shared" si="16"/>
        <v>25.191147976904666</v>
      </c>
      <c r="EI3">
        <f t="shared" si="16"/>
        <v>24.922871922125054</v>
      </c>
      <c r="EJ3">
        <f t="shared" si="16"/>
        <v>24.654595867344881</v>
      </c>
      <c r="EK3">
        <f t="shared" si="16"/>
        <v>24.386319812564146</v>
      </c>
      <c r="EL3">
        <f t="shared" si="16"/>
        <v>24.11804375778285</v>
      </c>
      <c r="EM3">
        <f t="shared" si="16"/>
        <v>23.849767703001</v>
      </c>
      <c r="EN3">
        <f t="shared" si="16"/>
        <v>23.581491648218584</v>
      </c>
      <c r="EO3">
        <f t="shared" si="16"/>
        <v>23.313215593435611</v>
      </c>
      <c r="EP3">
        <f t="shared" si="16"/>
        <v>23.04493953865207</v>
      </c>
      <c r="EQ3">
        <f t="shared" si="16"/>
        <v>22.776663483867964</v>
      </c>
      <c r="ER3">
        <f t="shared" ref="ER3:FG18" si="17">ABS(AS3-AS$2)</f>
        <v>22.508387429083299</v>
      </c>
      <c r="ES3">
        <f t="shared" si="17"/>
        <v>22.240111374298071</v>
      </c>
      <c r="ET3">
        <f t="shared" si="17"/>
        <v>21.971835319512273</v>
      </c>
      <c r="EU3">
        <f t="shared" si="17"/>
        <v>21.703559264725911</v>
      </c>
      <c r="EV3">
        <f t="shared" si="17"/>
        <v>21.43528320993898</v>
      </c>
      <c r="EW3">
        <f t="shared" si="17"/>
        <v>21.167007155151481</v>
      </c>
      <c r="EX3">
        <f t="shared" si="17"/>
        <v>20.898731100363413</v>
      </c>
      <c r="EY3">
        <f t="shared" si="17"/>
        <v>20.630455045574781</v>
      </c>
      <c r="EZ3">
        <f t="shared" si="17"/>
        <v>20.362178990785576</v>
      </c>
      <c r="FA3">
        <f t="shared" si="17"/>
        <v>20.0939029359958</v>
      </c>
      <c r="FB3">
        <f t="shared" si="17"/>
        <v>19.825626881205451</v>
      </c>
      <c r="FC3">
        <f t="shared" si="17"/>
        <v>19.557350826414527</v>
      </c>
      <c r="FD3">
        <f t="shared" si="17"/>
        <v>19.289074771623039</v>
      </c>
      <c r="FE3">
        <f t="shared" si="17"/>
        <v>19.020798716830971</v>
      </c>
      <c r="FF3">
        <f t="shared" si="17"/>
        <v>18.752522662038331</v>
      </c>
      <c r="FG3">
        <f t="shared" si="17"/>
        <v>18.484246607245119</v>
      </c>
      <c r="FH3">
        <f t="shared" ref="FH3:FW18" si="18">ABS(BI3-BI$2)</f>
        <v>18.215970552451324</v>
      </c>
      <c r="FI3">
        <f t="shared" si="18"/>
        <v>17.947694497656954</v>
      </c>
      <c r="FJ3">
        <f t="shared" si="18"/>
        <v>17.679418442862008</v>
      </c>
      <c r="FK3">
        <f t="shared" si="18"/>
        <v>17.41114238806648</v>
      </c>
      <c r="FL3">
        <f t="shared" si="18"/>
        <v>17.14286633327038</v>
      </c>
      <c r="FM3">
        <f t="shared" si="18"/>
        <v>16.874590278473697</v>
      </c>
      <c r="FN3">
        <f t="shared" si="18"/>
        <v>16.606314223676435</v>
      </c>
      <c r="FO3">
        <f t="shared" si="18"/>
        <v>16.338038168878583</v>
      </c>
      <c r="FP3">
        <f t="shared" si="18"/>
        <v>16.069762114080159</v>
      </c>
      <c r="FQ3">
        <f t="shared" si="18"/>
        <v>15.801486059281149</v>
      </c>
      <c r="FR3">
        <f t="shared" si="18"/>
        <v>15.533210004481555</v>
      </c>
      <c r="FS3">
        <f t="shared" si="18"/>
        <v>15.26493394968138</v>
      </c>
      <c r="FT3">
        <f t="shared" si="18"/>
        <v>14.996657894880617</v>
      </c>
      <c r="FU3">
        <f t="shared" si="18"/>
        <v>14.728381840079264</v>
      </c>
      <c r="FV3">
        <f t="shared" si="18"/>
        <v>14.46010578527733</v>
      </c>
      <c r="FW3">
        <f t="shared" si="18"/>
        <v>14.19182973047481</v>
      </c>
      <c r="FX3">
        <f t="shared" ref="FX3:GM18" si="19">ABS(BY3-BY$2)</f>
        <v>13.923553675671698</v>
      </c>
      <c r="FY3">
        <f t="shared" si="19"/>
        <v>13.655277620867999</v>
      </c>
      <c r="FZ3">
        <f t="shared" si="19"/>
        <v>13.387001566063711</v>
      </c>
      <c r="GA3">
        <f t="shared" si="19"/>
        <v>13.118725511258827</v>
      </c>
      <c r="GB3">
        <f t="shared" si="19"/>
        <v>12.850449456453358</v>
      </c>
      <c r="GC3">
        <f t="shared" si="19"/>
        <v>12.582173401647294</v>
      </c>
      <c r="GD3">
        <f t="shared" si="19"/>
        <v>12.313897346840641</v>
      </c>
      <c r="GE3">
        <f t="shared" si="19"/>
        <v>12.045621292033392</v>
      </c>
      <c r="GF3">
        <f t="shared" si="19"/>
        <v>11.777345237225548</v>
      </c>
      <c r="GG3">
        <f t="shared" si="19"/>
        <v>11.509069182417107</v>
      </c>
      <c r="GH3">
        <f t="shared" si="19"/>
        <v>11.240793127608075</v>
      </c>
      <c r="GI3">
        <f t="shared" si="19"/>
        <v>10.972517072798444</v>
      </c>
      <c r="GJ3">
        <f t="shared" si="19"/>
        <v>10.704241017988217</v>
      </c>
      <c r="GK3">
        <f t="shared" si="19"/>
        <v>10.435964963177391</v>
      </c>
      <c r="GL3">
        <f t="shared" si="19"/>
        <v>10.167688908365967</v>
      </c>
      <c r="GM3">
        <f t="shared" si="19"/>
        <v>9.8994128535539367</v>
      </c>
      <c r="GN3">
        <f t="shared" ref="GN3:HC18" si="20">ABS(CO3-CO$2)</f>
        <v>9.6311367987413128</v>
      </c>
      <c r="GO3">
        <f t="shared" si="20"/>
        <v>9.3628607439280884</v>
      </c>
      <c r="GP3">
        <f t="shared" si="20"/>
        <v>9.0945846891142565</v>
      </c>
      <c r="GQ3">
        <f t="shared" si="20"/>
        <v>8.8263086342998243</v>
      </c>
      <c r="GR3">
        <f t="shared" si="20"/>
        <v>8.5580325794847916</v>
      </c>
      <c r="GS3">
        <f t="shared" si="20"/>
        <v>8.2897565246691514</v>
      </c>
      <c r="GT3">
        <f t="shared" si="20"/>
        <v>8.0214804698529072</v>
      </c>
      <c r="GU3">
        <f t="shared" si="20"/>
        <v>7.7532044150360555</v>
      </c>
      <c r="GV3">
        <f t="shared" si="20"/>
        <v>7.4849283602185963</v>
      </c>
      <c r="GW3">
        <f t="shared" si="20"/>
        <v>7.2166523054005332</v>
      </c>
      <c r="GX3">
        <f t="shared" si="20"/>
        <v>6.9483762505818589</v>
      </c>
      <c r="GY3">
        <f t="shared" si="20"/>
        <v>6.6801001957625701</v>
      </c>
      <c r="GZ3">
        <f t="shared" si="20"/>
        <v>6.4118241409426773</v>
      </c>
      <c r="HA3">
        <f t="shared" si="20"/>
        <v>6.143548086122177</v>
      </c>
      <c r="HB3">
        <f t="shared" si="20"/>
        <v>5.8752720313010585</v>
      </c>
      <c r="HC3">
        <f t="shared" si="20"/>
        <v>5.6069959764793325</v>
      </c>
      <c r="HD3">
        <f t="shared" ref="HD3:HS18" si="21">ABS(DE3-DE$2)</f>
        <v>5.3387199216569918</v>
      </c>
      <c r="HE3">
        <f t="shared" si="21"/>
        <v>5.0704438668340295</v>
      </c>
      <c r="HF3">
        <f t="shared" si="21"/>
        <v>4.8021678120104667</v>
      </c>
      <c r="HG3">
        <f t="shared" si="21"/>
        <v>4.5338917571862822</v>
      </c>
      <c r="HH3">
        <f t="shared" si="21"/>
        <v>4.265615702361476</v>
      </c>
      <c r="HI3">
        <f t="shared" si="21"/>
        <v>3.9973396475360587</v>
      </c>
      <c r="HJ3">
        <f t="shared" si="21"/>
        <v>3.7290635927100233</v>
      </c>
      <c r="HK3">
        <f t="shared" si="21"/>
        <v>3.4607875378833626</v>
      </c>
      <c r="HL3">
        <f t="shared" si="21"/>
        <v>3.1925114830560872</v>
      </c>
      <c r="HM3">
        <f t="shared" si="21"/>
        <v>2.9242354282281937</v>
      </c>
      <c r="HN3">
        <f t="shared" si="21"/>
        <v>2.6559593733996749</v>
      </c>
      <c r="HO3">
        <f t="shared" si="21"/>
        <v>2.3876833185705379</v>
      </c>
      <c r="HP3">
        <f t="shared" si="21"/>
        <v>2.1194072637407757</v>
      </c>
      <c r="HQ3">
        <f t="shared" si="21"/>
        <v>1.8511312089103846</v>
      </c>
      <c r="HR3">
        <f t="shared" si="21"/>
        <v>1.5828551540793789</v>
      </c>
      <c r="HS3">
        <f t="shared" si="21"/>
        <v>1.3145790992477444</v>
      </c>
      <c r="HT3">
        <f t="shared" ref="HT3:HX17" si="22">ABS(DU3-DU$2)</f>
        <v>1.0463030444154811</v>
      </c>
      <c r="HU3">
        <f t="shared" si="22"/>
        <v>0.77802698958259242</v>
      </c>
      <c r="HV3">
        <f t="shared" si="22"/>
        <v>0.50975093474907851</v>
      </c>
      <c r="HW3">
        <f t="shared" si="22"/>
        <v>0.24147487991492866</v>
      </c>
      <c r="HX3">
        <f>ABS(DY3-DY$2)</f>
        <v>2.680117491984646E-2</v>
      </c>
      <c r="HY3">
        <f>MIN(EB3:HX3)</f>
        <v>2.680117491984646E-2</v>
      </c>
      <c r="HZ3">
        <f>MATCH(HY3,$EB3:$HX3,0)</f>
        <v>101</v>
      </c>
      <c r="IA3">
        <v>1</v>
      </c>
      <c r="IB3">
        <f>AB3</f>
        <v>0</v>
      </c>
      <c r="IC3" cm="1">
        <f t="array" ref="IC3">INDEX($AC$3:$DY$102,IA3,HZ3)</f>
        <v>26.774003455650838</v>
      </c>
      <c r="ID3">
        <f>IC3*EA3</f>
        <v>0</v>
      </c>
    </row>
    <row r="4" spans="1:241" x14ac:dyDescent="0.25">
      <c r="A4" t="s">
        <v>62</v>
      </c>
      <c r="B4" s="7">
        <f>SUM(M2:M246)</f>
        <v>1.2285616392017125E+19</v>
      </c>
      <c r="C4" s="7">
        <f>SUM(V2:V246)</f>
        <v>1.0141746897604552E+18</v>
      </c>
      <c r="D4" s="7">
        <f t="shared" si="0"/>
        <v>1.329979108177758E+19</v>
      </c>
      <c r="E4" t="s">
        <v>68</v>
      </c>
      <c r="F4" s="8"/>
      <c r="G4" s="8"/>
      <c r="J4">
        <v>290</v>
      </c>
      <c r="K4">
        <f>'Emission events'!Y4</f>
        <v>0</v>
      </c>
      <c r="L4">
        <f>'Emission events'!BG4</f>
        <v>0</v>
      </c>
      <c r="M4">
        <f>'Emission events'!CO4</f>
        <v>0</v>
      </c>
      <c r="N4">
        <f>'Emission events'!DW4</f>
        <v>0</v>
      </c>
      <c r="O4">
        <f>'Emission events'!FE4</f>
        <v>0</v>
      </c>
      <c r="P4">
        <f t="shared" si="3"/>
        <v>0</v>
      </c>
      <c r="S4">
        <v>290</v>
      </c>
      <c r="T4">
        <f>'Emission events'!AD4</f>
        <v>0</v>
      </c>
      <c r="U4">
        <f>'Emission events'!BL4</f>
        <v>0</v>
      </c>
      <c r="V4">
        <f>'Emission events'!CT4</f>
        <v>0</v>
      </c>
      <c r="W4">
        <f>'Emission events'!EB4</f>
        <v>0</v>
      </c>
      <c r="X4">
        <f>'Emission events'!FJ4</f>
        <v>0</v>
      </c>
      <c r="Y4">
        <f t="shared" si="4"/>
        <v>0</v>
      </c>
      <c r="Z4">
        <f t="shared" si="5"/>
        <v>0</v>
      </c>
      <c r="AB4" s="1">
        <v>0.01</v>
      </c>
      <c r="AC4">
        <f t="shared" si="6"/>
        <v>26.734137514311723</v>
      </c>
      <c r="AD4">
        <f t="shared" si="6"/>
        <v>26.733869505678502</v>
      </c>
      <c r="AE4">
        <f t="shared" si="6"/>
        <v>26.733601497044511</v>
      </c>
      <c r="AF4">
        <f t="shared" si="6"/>
        <v>26.733333488409752</v>
      </c>
      <c r="AG4">
        <f t="shared" si="6"/>
        <v>26.733065479774226</v>
      </c>
      <c r="AH4">
        <f t="shared" si="6"/>
        <v>26.732797471137932</v>
      </c>
      <c r="AI4">
        <f t="shared" si="6"/>
        <v>26.732529462500867</v>
      </c>
      <c r="AJ4">
        <f t="shared" si="6"/>
        <v>26.732261453863035</v>
      </c>
      <c r="AK4">
        <f t="shared" si="6"/>
        <v>26.731993445224425</v>
      </c>
      <c r="AL4">
        <f t="shared" si="6"/>
        <v>26.731725436585041</v>
      </c>
      <c r="AM4">
        <f t="shared" si="7"/>
        <v>26.731457427944889</v>
      </c>
      <c r="AN4">
        <f t="shared" si="7"/>
        <v>26.731189419303956</v>
      </c>
      <c r="AO4">
        <f t="shared" si="7"/>
        <v>26.730921410662251</v>
      </c>
      <c r="AP4">
        <f t="shared" si="7"/>
        <v>26.730653402019769</v>
      </c>
      <c r="AQ4">
        <f t="shared" si="7"/>
        <v>26.730385393376505</v>
      </c>
      <c r="AR4">
        <f t="shared" si="7"/>
        <v>26.730117384732459</v>
      </c>
      <c r="AS4">
        <f t="shared" si="7"/>
        <v>26.729849376087639</v>
      </c>
      <c r="AT4">
        <f t="shared" si="7"/>
        <v>26.729581367442037</v>
      </c>
      <c r="AU4">
        <f t="shared" si="7"/>
        <v>26.72931335879565</v>
      </c>
      <c r="AV4">
        <f t="shared" si="7"/>
        <v>26.729045350148482</v>
      </c>
      <c r="AW4">
        <f t="shared" si="8"/>
        <v>26.728777341500528</v>
      </c>
      <c r="AX4">
        <f t="shared" si="8"/>
        <v>26.72850933285179</v>
      </c>
      <c r="AY4">
        <f t="shared" si="8"/>
        <v>26.728241324202262</v>
      </c>
      <c r="AZ4">
        <f t="shared" si="8"/>
        <v>26.727973315551949</v>
      </c>
      <c r="BA4">
        <f t="shared" si="8"/>
        <v>26.727705306900852</v>
      </c>
      <c r="BB4">
        <f t="shared" si="8"/>
        <v>26.727437298248962</v>
      </c>
      <c r="BC4">
        <f t="shared" si="8"/>
        <v>26.727169289596279</v>
      </c>
      <c r="BD4">
        <f t="shared" si="8"/>
        <v>26.726901280942805</v>
      </c>
      <c r="BE4">
        <f t="shared" si="8"/>
        <v>26.726633272288538</v>
      </c>
      <c r="BF4">
        <f t="shared" si="8"/>
        <v>26.726365263633479</v>
      </c>
      <c r="BG4">
        <f t="shared" si="9"/>
        <v>26.726097254977628</v>
      </c>
      <c r="BH4">
        <f t="shared" si="9"/>
        <v>26.725829246320977</v>
      </c>
      <c r="BI4">
        <f t="shared" si="9"/>
        <v>26.725561237663531</v>
      </c>
      <c r="BJ4">
        <f t="shared" si="9"/>
        <v>26.725293229005285</v>
      </c>
      <c r="BK4">
        <f t="shared" si="9"/>
        <v>26.725025220346243</v>
      </c>
      <c r="BL4">
        <f t="shared" si="9"/>
        <v>26.724757211686399</v>
      </c>
      <c r="BM4">
        <f t="shared" si="9"/>
        <v>26.724489203025755</v>
      </c>
      <c r="BN4">
        <f t="shared" si="9"/>
        <v>26.724221194364311</v>
      </c>
      <c r="BO4">
        <f t="shared" si="9"/>
        <v>26.723953185702062</v>
      </c>
      <c r="BP4">
        <f t="shared" si="9"/>
        <v>26.723685177039005</v>
      </c>
      <c r="BQ4">
        <f t="shared" si="10"/>
        <v>26.723417168375146</v>
      </c>
      <c r="BR4">
        <f t="shared" si="10"/>
        <v>26.723149159710484</v>
      </c>
      <c r="BS4">
        <f t="shared" si="10"/>
        <v>26.722881151045012</v>
      </c>
      <c r="BT4">
        <f t="shared" si="10"/>
        <v>26.722613142378734</v>
      </c>
      <c r="BU4">
        <f t="shared" si="10"/>
        <v>26.722345133711645</v>
      </c>
      <c r="BV4">
        <f t="shared" si="10"/>
        <v>26.722077125043743</v>
      </c>
      <c r="BW4">
        <f t="shared" si="10"/>
        <v>26.721809116375031</v>
      </c>
      <c r="BX4">
        <f t="shared" si="10"/>
        <v>26.721541107705509</v>
      </c>
      <c r="BY4">
        <f t="shared" si="10"/>
        <v>26.721273099035173</v>
      </c>
      <c r="BZ4">
        <f t="shared" si="10"/>
        <v>26.72100509036402</v>
      </c>
      <c r="CA4">
        <f t="shared" si="11"/>
        <v>26.720737081692054</v>
      </c>
      <c r="CB4">
        <f t="shared" si="11"/>
        <v>26.720469073019267</v>
      </c>
      <c r="CC4">
        <f t="shared" si="11"/>
        <v>26.720201064345666</v>
      </c>
      <c r="CD4">
        <f t="shared" si="11"/>
        <v>26.719933055671245</v>
      </c>
      <c r="CE4">
        <f t="shared" si="11"/>
        <v>26.719665046996006</v>
      </c>
      <c r="CF4">
        <f t="shared" si="11"/>
        <v>26.719397038319944</v>
      </c>
      <c r="CG4">
        <f t="shared" si="11"/>
        <v>26.71912902964306</v>
      </c>
      <c r="CH4">
        <f t="shared" si="11"/>
        <v>26.718861020965349</v>
      </c>
      <c r="CI4">
        <f t="shared" si="11"/>
        <v>26.718593012286817</v>
      </c>
      <c r="CJ4">
        <f t="shared" si="11"/>
        <v>26.718325003607461</v>
      </c>
      <c r="CK4">
        <f t="shared" si="12"/>
        <v>26.718056994927281</v>
      </c>
      <c r="CL4">
        <f t="shared" si="12"/>
        <v>26.717788986246269</v>
      </c>
      <c r="CM4">
        <f t="shared" si="12"/>
        <v>26.71752097756443</v>
      </c>
      <c r="CN4">
        <f t="shared" si="12"/>
        <v>26.717252968881759</v>
      </c>
      <c r="CO4">
        <f t="shared" si="12"/>
        <v>26.716984960198257</v>
      </c>
      <c r="CP4">
        <f t="shared" si="12"/>
        <v>26.716716951513927</v>
      </c>
      <c r="CQ4">
        <f t="shared" si="12"/>
        <v>26.716448942828762</v>
      </c>
      <c r="CR4">
        <f t="shared" si="12"/>
        <v>26.716180934142766</v>
      </c>
      <c r="CS4">
        <f t="shared" si="12"/>
        <v>26.715912925455932</v>
      </c>
      <c r="CT4">
        <f t="shared" si="12"/>
        <v>26.715644916768259</v>
      </c>
      <c r="CU4">
        <f t="shared" si="13"/>
        <v>26.715376908079755</v>
      </c>
      <c r="CV4">
        <f t="shared" si="13"/>
        <v>26.715108899390408</v>
      </c>
      <c r="CW4">
        <f t="shared" si="13"/>
        <v>26.714840890700223</v>
      </c>
      <c r="CX4">
        <f t="shared" si="13"/>
        <v>26.7145728820092</v>
      </c>
      <c r="CY4">
        <f t="shared" si="13"/>
        <v>26.714304873317332</v>
      </c>
      <c r="CZ4">
        <f t="shared" si="13"/>
        <v>26.714036864624621</v>
      </c>
      <c r="DA4">
        <f t="shared" si="13"/>
        <v>26.713768855931068</v>
      </c>
      <c r="DB4">
        <f t="shared" si="13"/>
        <v>26.71350084723667</v>
      </c>
      <c r="DC4">
        <f t="shared" si="13"/>
        <v>26.713232838541426</v>
      </c>
      <c r="DD4">
        <f t="shared" si="13"/>
        <v>26.712964829845333</v>
      </c>
      <c r="DE4">
        <f t="shared" si="14"/>
        <v>26.712696821148395</v>
      </c>
      <c r="DF4">
        <f t="shared" si="14"/>
        <v>26.712428812450604</v>
      </c>
      <c r="DG4">
        <f t="shared" si="14"/>
        <v>26.712160803751964</v>
      </c>
      <c r="DH4">
        <f t="shared" si="14"/>
        <v>26.711892795052471</v>
      </c>
      <c r="DI4">
        <f t="shared" si="14"/>
        <v>26.711624786352129</v>
      </c>
      <c r="DJ4">
        <f t="shared" si="14"/>
        <v>26.711356777650931</v>
      </c>
      <c r="DK4">
        <f t="shared" si="14"/>
        <v>26.71108876894888</v>
      </c>
      <c r="DL4">
        <f t="shared" si="14"/>
        <v>26.710820760245966</v>
      </c>
      <c r="DM4">
        <f t="shared" si="14"/>
        <v>26.710552751542203</v>
      </c>
      <c r="DN4">
        <f t="shared" si="14"/>
        <v>26.710284742837576</v>
      </c>
      <c r="DO4">
        <f t="shared" si="15"/>
        <v>26.710016734132093</v>
      </c>
      <c r="DP4">
        <f t="shared" si="15"/>
        <v>26.709748725425751</v>
      </c>
      <c r="DQ4">
        <f t="shared" si="15"/>
        <v>26.709480716718545</v>
      </c>
      <c r="DR4">
        <f t="shared" si="15"/>
        <v>26.709212708010472</v>
      </c>
      <c r="DS4">
        <f t="shared" si="15"/>
        <v>26.70894469930154</v>
      </c>
      <c r="DT4">
        <f t="shared" si="15"/>
        <v>26.708676690591744</v>
      </c>
      <c r="DU4">
        <f t="shared" si="15"/>
        <v>26.708408681881082</v>
      </c>
      <c r="DV4">
        <f t="shared" si="15"/>
        <v>26.708140673169549</v>
      </c>
      <c r="DW4">
        <f t="shared" si="15"/>
        <v>26.707872664457152</v>
      </c>
      <c r="DX4">
        <f t="shared" si="15"/>
        <v>26.707604655743879</v>
      </c>
      <c r="DY4">
        <f t="shared" si="15"/>
        <v>26.707336647029742</v>
      </c>
      <c r="EA4">
        <f t="shared" ref="EA4:EA67" si="23">AB4</f>
        <v>0.01</v>
      </c>
      <c r="EB4">
        <f t="shared" si="16"/>
        <v>26.734137514311723</v>
      </c>
      <c r="EC4">
        <f t="shared" si="16"/>
        <v>26.465861459372796</v>
      </c>
      <c r="ED4">
        <f t="shared" si="16"/>
        <v>26.197585404433099</v>
      </c>
      <c r="EE4">
        <f t="shared" si="16"/>
        <v>25.92930934949263</v>
      </c>
      <c r="EF4">
        <f t="shared" si="16"/>
        <v>25.661033294551398</v>
      </c>
      <c r="EG4">
        <f t="shared" si="16"/>
        <v>25.392757239609399</v>
      </c>
      <c r="EH4">
        <f t="shared" si="16"/>
        <v>25.124481184666628</v>
      </c>
      <c r="EI4">
        <f t="shared" si="16"/>
        <v>24.856205129723087</v>
      </c>
      <c r="EJ4">
        <f t="shared" si="16"/>
        <v>24.587929074778771</v>
      </c>
      <c r="EK4">
        <f t="shared" si="16"/>
        <v>24.31965301983368</v>
      </c>
      <c r="EL4">
        <f t="shared" si="16"/>
        <v>24.051376964887822</v>
      </c>
      <c r="EM4">
        <f t="shared" si="16"/>
        <v>23.783100909941179</v>
      </c>
      <c r="EN4">
        <f t="shared" si="16"/>
        <v>23.514824854993769</v>
      </c>
      <c r="EO4">
        <f t="shared" si="16"/>
        <v>23.246548800045581</v>
      </c>
      <c r="EP4">
        <f t="shared" si="16"/>
        <v>22.978272745096607</v>
      </c>
      <c r="EQ4">
        <f t="shared" si="16"/>
        <v>22.709996690146856</v>
      </c>
      <c r="ER4">
        <f t="shared" si="17"/>
        <v>22.441720635196329</v>
      </c>
      <c r="ES4">
        <f t="shared" si="17"/>
        <v>22.173444580245022</v>
      </c>
      <c r="ET4">
        <f t="shared" si="17"/>
        <v>21.905168525292929</v>
      </c>
      <c r="EU4">
        <f t="shared" si="17"/>
        <v>21.636892470340051</v>
      </c>
      <c r="EV4">
        <f t="shared" si="17"/>
        <v>21.368616415386391</v>
      </c>
      <c r="EW4">
        <f t="shared" si="17"/>
        <v>21.100340360431947</v>
      </c>
      <c r="EX4">
        <f t="shared" si="17"/>
        <v>20.832064305476713</v>
      </c>
      <c r="EY4">
        <f t="shared" si="17"/>
        <v>20.563788250520691</v>
      </c>
      <c r="EZ4">
        <f t="shared" si="17"/>
        <v>20.295512195563887</v>
      </c>
      <c r="FA4">
        <f t="shared" si="17"/>
        <v>20.027236140606291</v>
      </c>
      <c r="FB4">
        <f t="shared" si="17"/>
        <v>19.7589600856479</v>
      </c>
      <c r="FC4">
        <f t="shared" si="17"/>
        <v>19.490684030688719</v>
      </c>
      <c r="FD4">
        <f t="shared" si="17"/>
        <v>19.222407975728746</v>
      </c>
      <c r="FE4">
        <f t="shared" si="17"/>
        <v>18.954131920767981</v>
      </c>
      <c r="FF4">
        <f t="shared" si="17"/>
        <v>18.685855865806424</v>
      </c>
      <c r="FG4">
        <f t="shared" si="17"/>
        <v>18.417579810844067</v>
      </c>
      <c r="FH4">
        <f t="shared" si="18"/>
        <v>18.149303755880911</v>
      </c>
      <c r="FI4">
        <f t="shared" si="18"/>
        <v>17.88102770091696</v>
      </c>
      <c r="FJ4">
        <f t="shared" si="18"/>
        <v>17.612751645952208</v>
      </c>
      <c r="FK4">
        <f t="shared" si="18"/>
        <v>17.344475590986661</v>
      </c>
      <c r="FL4">
        <f t="shared" si="18"/>
        <v>17.076199536020308</v>
      </c>
      <c r="FM4">
        <f t="shared" si="18"/>
        <v>16.807923481053159</v>
      </c>
      <c r="FN4">
        <f t="shared" si="18"/>
        <v>16.539647426085203</v>
      </c>
      <c r="FO4">
        <f t="shared" si="18"/>
        <v>16.271371371116437</v>
      </c>
      <c r="FP4">
        <f t="shared" si="18"/>
        <v>16.003095316146872</v>
      </c>
      <c r="FQ4">
        <f t="shared" si="18"/>
        <v>15.734819261176504</v>
      </c>
      <c r="FR4">
        <f t="shared" si="18"/>
        <v>15.466543206205325</v>
      </c>
      <c r="FS4">
        <f t="shared" si="18"/>
        <v>15.19826715123334</v>
      </c>
      <c r="FT4">
        <f t="shared" si="18"/>
        <v>14.929991096260544</v>
      </c>
      <c r="FU4">
        <f t="shared" si="18"/>
        <v>14.661715041286934</v>
      </c>
      <c r="FV4">
        <f t="shared" si="18"/>
        <v>14.393438986312516</v>
      </c>
      <c r="FW4">
        <f t="shared" si="18"/>
        <v>14.125162931337288</v>
      </c>
      <c r="FX4">
        <f t="shared" si="19"/>
        <v>13.856886876361244</v>
      </c>
      <c r="FY4">
        <f t="shared" si="19"/>
        <v>13.588610821384385</v>
      </c>
      <c r="FZ4">
        <f t="shared" si="19"/>
        <v>13.320334766406711</v>
      </c>
      <c r="GA4">
        <f t="shared" si="19"/>
        <v>13.052058711428216</v>
      </c>
      <c r="GB4">
        <f t="shared" si="19"/>
        <v>12.78378265644891</v>
      </c>
      <c r="GC4">
        <f t="shared" si="19"/>
        <v>12.515506601468781</v>
      </c>
      <c r="GD4">
        <f t="shared" si="19"/>
        <v>12.247230546487835</v>
      </c>
      <c r="GE4">
        <f t="shared" si="19"/>
        <v>11.978954491506066</v>
      </c>
      <c r="GF4">
        <f t="shared" si="19"/>
        <v>11.710678436523475</v>
      </c>
      <c r="GG4">
        <f t="shared" si="19"/>
        <v>11.44240238154006</v>
      </c>
      <c r="GH4">
        <f t="shared" si="19"/>
        <v>11.174126326555822</v>
      </c>
      <c r="GI4">
        <f t="shared" si="19"/>
        <v>10.905850271570758</v>
      </c>
      <c r="GJ4">
        <f t="shared" si="19"/>
        <v>10.63757421658487</v>
      </c>
      <c r="GK4">
        <f t="shared" si="19"/>
        <v>10.369298161598152</v>
      </c>
      <c r="GL4">
        <f t="shared" si="19"/>
        <v>10.101022106610607</v>
      </c>
      <c r="GM4">
        <f t="shared" si="19"/>
        <v>9.8327460516222267</v>
      </c>
      <c r="GN4">
        <f t="shared" si="20"/>
        <v>9.5644699966330187</v>
      </c>
      <c r="GO4">
        <f t="shared" si="20"/>
        <v>9.2961939416429828</v>
      </c>
      <c r="GP4">
        <f t="shared" si="20"/>
        <v>9.0279178866521086</v>
      </c>
      <c r="GQ4">
        <f t="shared" si="20"/>
        <v>8.7596418316604066</v>
      </c>
      <c r="GR4">
        <f t="shared" si="20"/>
        <v>8.4913657766678661</v>
      </c>
      <c r="GS4">
        <f t="shared" si="20"/>
        <v>8.2230897216744872</v>
      </c>
      <c r="GT4">
        <f t="shared" si="20"/>
        <v>7.9548136666802769</v>
      </c>
      <c r="GU4">
        <f t="shared" si="20"/>
        <v>7.6865376116852246</v>
      </c>
      <c r="GV4">
        <f t="shared" si="20"/>
        <v>7.4182615566893304</v>
      </c>
      <c r="GW4">
        <f t="shared" si="20"/>
        <v>7.1499855016926013</v>
      </c>
      <c r="GX4">
        <f t="shared" si="20"/>
        <v>6.8817094466950266</v>
      </c>
      <c r="GY4">
        <f t="shared" si="20"/>
        <v>6.6134333916966064</v>
      </c>
      <c r="GZ4">
        <f t="shared" si="20"/>
        <v>6.3451573366973477</v>
      </c>
      <c r="HA4">
        <f t="shared" si="20"/>
        <v>6.0768812816972435</v>
      </c>
      <c r="HB4">
        <f t="shared" si="20"/>
        <v>5.8086052266962902</v>
      </c>
      <c r="HC4">
        <f t="shared" si="20"/>
        <v>5.5403291716944914</v>
      </c>
      <c r="HD4">
        <f t="shared" si="21"/>
        <v>5.272053116691847</v>
      </c>
      <c r="HE4">
        <f t="shared" si="21"/>
        <v>5.0037770616883464</v>
      </c>
      <c r="HF4">
        <f t="shared" si="21"/>
        <v>4.7355010066840038</v>
      </c>
      <c r="HG4">
        <f t="shared" si="21"/>
        <v>4.467224951678805</v>
      </c>
      <c r="HH4">
        <f t="shared" si="21"/>
        <v>4.1989488966727535</v>
      </c>
      <c r="HI4">
        <f t="shared" si="21"/>
        <v>3.9306728416658494</v>
      </c>
      <c r="HJ4">
        <f t="shared" si="21"/>
        <v>3.6623967866580927</v>
      </c>
      <c r="HK4">
        <f t="shared" si="21"/>
        <v>3.394120731649469</v>
      </c>
      <c r="HL4">
        <f t="shared" si="21"/>
        <v>3.1258446766399999</v>
      </c>
      <c r="HM4">
        <f t="shared" si="21"/>
        <v>2.8575686216296674</v>
      </c>
      <c r="HN4">
        <f t="shared" si="21"/>
        <v>2.5892925666184752</v>
      </c>
      <c r="HO4">
        <f t="shared" si="21"/>
        <v>2.3210165116064267</v>
      </c>
      <c r="HP4">
        <f t="shared" si="21"/>
        <v>2.052740456593515</v>
      </c>
      <c r="HQ4">
        <f t="shared" si="21"/>
        <v>1.7844644015797329</v>
      </c>
      <c r="HR4">
        <f t="shared" si="21"/>
        <v>1.516188346565098</v>
      </c>
      <c r="HS4">
        <f t="shared" si="21"/>
        <v>1.2479122915495964</v>
      </c>
      <c r="HT4">
        <f t="shared" si="22"/>
        <v>0.97963623653322429</v>
      </c>
      <c r="HU4">
        <f t="shared" si="22"/>
        <v>0.71136018151598535</v>
      </c>
      <c r="HV4">
        <f t="shared" si="22"/>
        <v>0.44308412649788309</v>
      </c>
      <c r="HW4">
        <f t="shared" si="22"/>
        <v>0.17480807147889976</v>
      </c>
      <c r="HX4">
        <f t="shared" si="22"/>
        <v>9.3467983540943322E-2</v>
      </c>
      <c r="HY4">
        <f t="shared" ref="HY4:HY67" si="24">MIN(EB4:HX4)</f>
        <v>9.3467983540943322E-2</v>
      </c>
      <c r="HZ4">
        <f t="shared" ref="HZ4:HZ67" si="25">MATCH(HY4,$EB4:$HX4,0)</f>
        <v>101</v>
      </c>
      <c r="IA4">
        <v>2</v>
      </c>
      <c r="IB4">
        <f t="shared" ref="IB4:IB67" si="26">AB4</f>
        <v>0.01</v>
      </c>
      <c r="IC4" cm="1">
        <f t="array" ref="IC4">INDEX($AC$3:$DY$102,IA4,HZ4)</f>
        <v>26.707336647029742</v>
      </c>
      <c r="ID4">
        <f t="shared" ref="ID4:ID67" si="27">IC4*EA4</f>
        <v>0.26707336647029745</v>
      </c>
    </row>
    <row r="5" spans="1:241" x14ac:dyDescent="0.25">
      <c r="A5" t="s">
        <v>63</v>
      </c>
      <c r="B5" s="7">
        <f>SUM(N2:N246)</f>
        <v>4.432987840801964E+18</v>
      </c>
      <c r="C5" s="7">
        <f>SUM(W2:W246)</f>
        <v>2.5060731981902893E+17</v>
      </c>
      <c r="D5" s="7">
        <f t="shared" si="0"/>
        <v>4.6835951606209925E+18</v>
      </c>
      <c r="E5" t="s">
        <v>68</v>
      </c>
      <c r="F5" s="8"/>
      <c r="G5" s="8"/>
      <c r="J5">
        <v>295</v>
      </c>
      <c r="K5">
        <f>'Emission events'!Y5</f>
        <v>0</v>
      </c>
      <c r="L5">
        <f>'Emission events'!BG5</f>
        <v>0</v>
      </c>
      <c r="M5">
        <f>'Emission events'!CO5</f>
        <v>0</v>
      </c>
      <c r="N5">
        <f>'Emission events'!DW5</f>
        <v>0</v>
      </c>
      <c r="O5">
        <f>'Emission events'!FE5</f>
        <v>0</v>
      </c>
      <c r="P5">
        <f t="shared" si="3"/>
        <v>0</v>
      </c>
      <c r="S5">
        <v>295</v>
      </c>
      <c r="T5">
        <f>'Emission events'!AD5</f>
        <v>0</v>
      </c>
      <c r="U5">
        <f>'Emission events'!BL5</f>
        <v>0</v>
      </c>
      <c r="V5">
        <f>'Emission events'!CT5</f>
        <v>0</v>
      </c>
      <c r="W5">
        <f>'Emission events'!EB5</f>
        <v>0</v>
      </c>
      <c r="X5">
        <f>'Emission events'!FJ5</f>
        <v>0</v>
      </c>
      <c r="Y5">
        <f t="shared" si="4"/>
        <v>0</v>
      </c>
      <c r="Z5">
        <f t="shared" si="5"/>
        <v>0</v>
      </c>
      <c r="AB5" s="1">
        <v>0.02</v>
      </c>
      <c r="AC5">
        <f t="shared" si="6"/>
        <v>26.667470675288946</v>
      </c>
      <c r="AD5">
        <f t="shared" si="6"/>
        <v>26.667202666430722</v>
      </c>
      <c r="AE5">
        <f t="shared" si="6"/>
        <v>26.666934657571439</v>
      </c>
      <c r="AF5">
        <f t="shared" si="6"/>
        <v>26.666666648711089</v>
      </c>
      <c r="AG5">
        <f t="shared" si="6"/>
        <v>26.666398639849682</v>
      </c>
      <c r="AH5">
        <f t="shared" si="6"/>
        <v>26.666130630987208</v>
      </c>
      <c r="AI5">
        <f t="shared" si="6"/>
        <v>26.665862622123669</v>
      </c>
      <c r="AJ5">
        <f t="shared" si="6"/>
        <v>26.665594613259067</v>
      </c>
      <c r="AK5">
        <f t="shared" si="6"/>
        <v>26.665326604393393</v>
      </c>
      <c r="AL5">
        <f t="shared" si="6"/>
        <v>26.665058595526645</v>
      </c>
      <c r="AM5">
        <f t="shared" si="7"/>
        <v>26.664790586658832</v>
      </c>
      <c r="AN5">
        <f t="shared" si="7"/>
        <v>26.664522577789946</v>
      </c>
      <c r="AO5">
        <f t="shared" si="7"/>
        <v>26.664254568919986</v>
      </c>
      <c r="AP5">
        <f t="shared" si="7"/>
        <v>26.663986560048951</v>
      </c>
      <c r="AQ5">
        <f t="shared" si="7"/>
        <v>26.663718551176839</v>
      </c>
      <c r="AR5">
        <f t="shared" si="7"/>
        <v>26.663450542303647</v>
      </c>
      <c r="AS5">
        <f t="shared" si="7"/>
        <v>26.663182533429378</v>
      </c>
      <c r="AT5">
        <f t="shared" si="7"/>
        <v>26.662914524554029</v>
      </c>
      <c r="AU5">
        <f t="shared" si="7"/>
        <v>26.662646515677594</v>
      </c>
      <c r="AV5">
        <f t="shared" si="7"/>
        <v>26.662378506800078</v>
      </c>
      <c r="AW5">
        <f t="shared" si="8"/>
        <v>26.662110497921478</v>
      </c>
      <c r="AX5">
        <f t="shared" si="8"/>
        <v>26.661842489041788</v>
      </c>
      <c r="AY5">
        <f t="shared" si="8"/>
        <v>26.661574480161011</v>
      </c>
      <c r="AZ5">
        <f t="shared" si="8"/>
        <v>26.661306471279147</v>
      </c>
      <c r="BA5">
        <f t="shared" si="8"/>
        <v>26.661038462396192</v>
      </c>
      <c r="BB5">
        <f t="shared" si="8"/>
        <v>26.660770453512143</v>
      </c>
      <c r="BC5">
        <f t="shared" si="8"/>
        <v>26.660502444626999</v>
      </c>
      <c r="BD5">
        <f t="shared" si="8"/>
        <v>26.660234435740762</v>
      </c>
      <c r="BE5">
        <f t="shared" si="8"/>
        <v>26.659966426853426</v>
      </c>
      <c r="BF5">
        <f t="shared" si="8"/>
        <v>26.659698417964997</v>
      </c>
      <c r="BG5">
        <f t="shared" si="9"/>
        <v>26.659430409075465</v>
      </c>
      <c r="BH5">
        <f t="shared" si="9"/>
        <v>26.659162400184837</v>
      </c>
      <c r="BI5">
        <f t="shared" si="9"/>
        <v>26.658894391293103</v>
      </c>
      <c r="BJ5">
        <f t="shared" si="9"/>
        <v>26.658626382400261</v>
      </c>
      <c r="BK5">
        <f t="shared" si="9"/>
        <v>26.658358373506317</v>
      </c>
      <c r="BL5">
        <f t="shared" si="9"/>
        <v>26.658090364611269</v>
      </c>
      <c r="BM5">
        <f t="shared" si="9"/>
        <v>26.657822355715112</v>
      </c>
      <c r="BN5">
        <f t="shared" si="9"/>
        <v>26.657554346817847</v>
      </c>
      <c r="BO5">
        <f t="shared" si="9"/>
        <v>26.657286337919469</v>
      </c>
      <c r="BP5">
        <f t="shared" si="9"/>
        <v>26.657018329019976</v>
      </c>
      <c r="BQ5">
        <f t="shared" si="10"/>
        <v>26.656750320119375</v>
      </c>
      <c r="BR5">
        <f t="shared" si="10"/>
        <v>26.656482311217655</v>
      </c>
      <c r="BS5">
        <f t="shared" si="10"/>
        <v>26.656214302314822</v>
      </c>
      <c r="BT5">
        <f t="shared" si="10"/>
        <v>26.655946293410867</v>
      </c>
      <c r="BU5">
        <f t="shared" si="10"/>
        <v>26.655678284505797</v>
      </c>
      <c r="BV5">
        <f t="shared" si="10"/>
        <v>26.655410275599596</v>
      </c>
      <c r="BW5">
        <f t="shared" si="10"/>
        <v>26.65514226669228</v>
      </c>
      <c r="BX5">
        <f t="shared" si="10"/>
        <v>26.654874257783842</v>
      </c>
      <c r="BY5">
        <f t="shared" si="10"/>
        <v>26.654606248874273</v>
      </c>
      <c r="BZ5">
        <f t="shared" si="10"/>
        <v>26.654338239963582</v>
      </c>
      <c r="CA5">
        <f t="shared" si="11"/>
        <v>26.654070231051762</v>
      </c>
      <c r="CB5">
        <f t="shared" si="11"/>
        <v>26.653802222138808</v>
      </c>
      <c r="CC5">
        <f t="shared" si="11"/>
        <v>26.653534213224724</v>
      </c>
      <c r="CD5">
        <f t="shared" si="11"/>
        <v>26.65326620430951</v>
      </c>
      <c r="CE5">
        <f t="shared" si="11"/>
        <v>26.65299819539316</v>
      </c>
      <c r="CF5">
        <f t="shared" si="11"/>
        <v>26.652730186475672</v>
      </c>
      <c r="CG5">
        <f t="shared" si="11"/>
        <v>26.652462177557048</v>
      </c>
      <c r="CH5">
        <f t="shared" si="11"/>
        <v>26.652194168637287</v>
      </c>
      <c r="CI5">
        <f t="shared" si="11"/>
        <v>26.651926159716385</v>
      </c>
      <c r="CJ5">
        <f t="shared" si="11"/>
        <v>26.65165815079434</v>
      </c>
      <c r="CK5">
        <f t="shared" si="12"/>
        <v>26.651390141871154</v>
      </c>
      <c r="CL5">
        <f t="shared" si="12"/>
        <v>26.651122132946824</v>
      </c>
      <c r="CM5">
        <f t="shared" si="12"/>
        <v>26.65085412402134</v>
      </c>
      <c r="CN5">
        <f t="shared" si="12"/>
        <v>26.650586115094715</v>
      </c>
      <c r="CO5">
        <f t="shared" si="12"/>
        <v>26.650318106166942</v>
      </c>
      <c r="CP5">
        <f t="shared" si="12"/>
        <v>26.650050097238015</v>
      </c>
      <c r="CQ5">
        <f t="shared" si="12"/>
        <v>26.649782088307937</v>
      </c>
      <c r="CR5">
        <f t="shared" si="12"/>
        <v>26.649514079376708</v>
      </c>
      <c r="CS5">
        <f t="shared" si="12"/>
        <v>26.649246070444317</v>
      </c>
      <c r="CT5">
        <f t="shared" si="12"/>
        <v>26.648978061510775</v>
      </c>
      <c r="CU5">
        <f t="shared" si="13"/>
        <v>26.648710052576075</v>
      </c>
      <c r="CV5">
        <f t="shared" si="13"/>
        <v>26.648442043640213</v>
      </c>
      <c r="CW5">
        <f t="shared" si="13"/>
        <v>26.648174034703189</v>
      </c>
      <c r="CX5">
        <f t="shared" si="13"/>
        <v>26.647906025765003</v>
      </c>
      <c r="CY5">
        <f t="shared" si="13"/>
        <v>26.647638016825653</v>
      </c>
      <c r="CZ5">
        <f t="shared" si="13"/>
        <v>26.647370007885137</v>
      </c>
      <c r="DA5">
        <f t="shared" si="13"/>
        <v>26.647101998943455</v>
      </c>
      <c r="DB5">
        <f t="shared" si="13"/>
        <v>26.646833990000601</v>
      </c>
      <c r="DC5">
        <f t="shared" si="13"/>
        <v>26.646565981056579</v>
      </c>
      <c r="DD5">
        <f t="shared" si="13"/>
        <v>26.646297972111388</v>
      </c>
      <c r="DE5">
        <f t="shared" si="14"/>
        <v>26.646029963165017</v>
      </c>
      <c r="DF5">
        <f t="shared" si="14"/>
        <v>26.645761954217473</v>
      </c>
      <c r="DG5">
        <f t="shared" si="14"/>
        <v>26.645493945268754</v>
      </c>
      <c r="DH5">
        <f t="shared" si="14"/>
        <v>26.645225936318859</v>
      </c>
      <c r="DI5">
        <f t="shared" si="14"/>
        <v>26.644957927367781</v>
      </c>
      <c r="DJ5">
        <f t="shared" si="14"/>
        <v>26.644689918415523</v>
      </c>
      <c r="DK5">
        <f t="shared" si="14"/>
        <v>26.644421909462078</v>
      </c>
      <c r="DL5">
        <f t="shared" si="14"/>
        <v>26.644153900507455</v>
      </c>
      <c r="DM5">
        <f t="shared" si="14"/>
        <v>26.643885891551644</v>
      </c>
      <c r="DN5">
        <f t="shared" si="14"/>
        <v>26.643617882594647</v>
      </c>
      <c r="DO5">
        <f t="shared" si="15"/>
        <v>26.643349873636463</v>
      </c>
      <c r="DP5">
        <f t="shared" si="15"/>
        <v>26.643081864677086</v>
      </c>
      <c r="DQ5">
        <f t="shared" si="15"/>
        <v>26.642813855716511</v>
      </c>
      <c r="DR5">
        <f t="shared" si="15"/>
        <v>26.64254584675475</v>
      </c>
      <c r="DS5">
        <f t="shared" si="15"/>
        <v>26.642277837791791</v>
      </c>
      <c r="DT5">
        <f t="shared" si="15"/>
        <v>26.642009828827639</v>
      </c>
      <c r="DU5">
        <f t="shared" si="15"/>
        <v>26.641741819862286</v>
      </c>
      <c r="DV5">
        <f t="shared" si="15"/>
        <v>26.641473810895736</v>
      </c>
      <c r="DW5">
        <f t="shared" si="15"/>
        <v>26.641205801927978</v>
      </c>
      <c r="DX5">
        <f t="shared" si="15"/>
        <v>26.640937792959022</v>
      </c>
      <c r="DY5">
        <f t="shared" si="15"/>
        <v>26.640669783988862</v>
      </c>
      <c r="EA5">
        <f t="shared" si="23"/>
        <v>0.02</v>
      </c>
      <c r="EB5">
        <f t="shared" si="16"/>
        <v>26.667470675288946</v>
      </c>
      <c r="EC5">
        <f t="shared" si="16"/>
        <v>26.399194620125016</v>
      </c>
      <c r="ED5">
        <f t="shared" si="16"/>
        <v>26.130918564960027</v>
      </c>
      <c r="EE5">
        <f t="shared" si="16"/>
        <v>25.862642509793968</v>
      </c>
      <c r="EF5">
        <f t="shared" si="16"/>
        <v>25.594366454626854</v>
      </c>
      <c r="EG5">
        <f t="shared" si="16"/>
        <v>25.326090399458675</v>
      </c>
      <c r="EH5">
        <f t="shared" si="16"/>
        <v>25.057814344289426</v>
      </c>
      <c r="EI5">
        <f t="shared" si="16"/>
        <v>24.789538289119118</v>
      </c>
      <c r="EJ5">
        <f t="shared" si="16"/>
        <v>24.521262233947738</v>
      </c>
      <c r="EK5">
        <f t="shared" si="16"/>
        <v>24.252986178775284</v>
      </c>
      <c r="EL5">
        <f t="shared" si="16"/>
        <v>23.984710123601765</v>
      </c>
      <c r="EM5">
        <f t="shared" si="16"/>
        <v>23.716434068427169</v>
      </c>
      <c r="EN5">
        <f t="shared" si="16"/>
        <v>23.448158013251504</v>
      </c>
      <c r="EO5">
        <f t="shared" si="16"/>
        <v>23.179881958074763</v>
      </c>
      <c r="EP5">
        <f t="shared" si="16"/>
        <v>22.911605902896941</v>
      </c>
      <c r="EQ5">
        <f t="shared" si="16"/>
        <v>22.643329847718043</v>
      </c>
      <c r="ER5">
        <f t="shared" si="17"/>
        <v>22.375053792538068</v>
      </c>
      <c r="ES5">
        <f t="shared" si="17"/>
        <v>22.106777737357014</v>
      </c>
      <c r="ET5">
        <f t="shared" si="17"/>
        <v>21.838501682174872</v>
      </c>
      <c r="EU5">
        <f t="shared" si="17"/>
        <v>21.570225626991647</v>
      </c>
      <c r="EV5">
        <f t="shared" si="17"/>
        <v>21.301949571807341</v>
      </c>
      <c r="EW5">
        <f t="shared" si="17"/>
        <v>21.033673516621946</v>
      </c>
      <c r="EX5">
        <f t="shared" si="17"/>
        <v>20.765397461435462</v>
      </c>
      <c r="EY5">
        <f t="shared" si="17"/>
        <v>20.497121406247889</v>
      </c>
      <c r="EZ5">
        <f t="shared" si="17"/>
        <v>20.228845351059228</v>
      </c>
      <c r="FA5">
        <f t="shared" si="17"/>
        <v>19.960569295869472</v>
      </c>
      <c r="FB5">
        <f t="shared" si="17"/>
        <v>19.692293240678623</v>
      </c>
      <c r="FC5">
        <f t="shared" si="17"/>
        <v>19.424017185486676</v>
      </c>
      <c r="FD5">
        <f t="shared" si="17"/>
        <v>19.155741130293634</v>
      </c>
      <c r="FE5">
        <f t="shared" si="17"/>
        <v>18.887465075099499</v>
      </c>
      <c r="FF5">
        <f t="shared" si="17"/>
        <v>18.619189019904262</v>
      </c>
      <c r="FG5">
        <f t="shared" si="17"/>
        <v>18.350912964707923</v>
      </c>
      <c r="FH5">
        <f t="shared" si="18"/>
        <v>18.082636909510484</v>
      </c>
      <c r="FI5">
        <f t="shared" si="18"/>
        <v>17.814360854311936</v>
      </c>
      <c r="FJ5">
        <f t="shared" si="18"/>
        <v>17.546084799112286</v>
      </c>
      <c r="FK5">
        <f t="shared" si="18"/>
        <v>17.277808743911528</v>
      </c>
      <c r="FL5">
        <f t="shared" si="18"/>
        <v>17.009532688709665</v>
      </c>
      <c r="FM5">
        <f t="shared" si="18"/>
        <v>16.741256633506694</v>
      </c>
      <c r="FN5">
        <f t="shared" si="18"/>
        <v>16.472980578302611</v>
      </c>
      <c r="FO5">
        <f t="shared" si="18"/>
        <v>16.204704523097408</v>
      </c>
      <c r="FP5">
        <f t="shared" si="18"/>
        <v>15.936428467891101</v>
      </c>
      <c r="FQ5">
        <f t="shared" si="18"/>
        <v>15.668152412683675</v>
      </c>
      <c r="FR5">
        <f t="shared" si="18"/>
        <v>15.399876357475135</v>
      </c>
      <c r="FS5">
        <f t="shared" si="18"/>
        <v>15.131600302265474</v>
      </c>
      <c r="FT5">
        <f t="shared" si="18"/>
        <v>14.863324247054695</v>
      </c>
      <c r="FU5">
        <f t="shared" si="18"/>
        <v>14.595048191842787</v>
      </c>
      <c r="FV5">
        <f t="shared" si="18"/>
        <v>14.326772136629765</v>
      </c>
      <c r="FW5">
        <f t="shared" si="18"/>
        <v>14.058496081415621</v>
      </c>
      <c r="FX5">
        <f t="shared" si="19"/>
        <v>13.790220026200345</v>
      </c>
      <c r="FY5">
        <f t="shared" si="19"/>
        <v>13.521943970983948</v>
      </c>
      <c r="FZ5">
        <f t="shared" si="19"/>
        <v>13.253667915766419</v>
      </c>
      <c r="GA5">
        <f t="shared" si="19"/>
        <v>12.985391860547757</v>
      </c>
      <c r="GB5">
        <f t="shared" si="19"/>
        <v>12.717115805327968</v>
      </c>
      <c r="GC5">
        <f t="shared" si="19"/>
        <v>12.448839750107046</v>
      </c>
      <c r="GD5">
        <f t="shared" si="19"/>
        <v>12.180563694884988</v>
      </c>
      <c r="GE5">
        <f t="shared" si="19"/>
        <v>11.912287639661795</v>
      </c>
      <c r="GF5">
        <f t="shared" si="19"/>
        <v>11.644011584437463</v>
      </c>
      <c r="GG5">
        <f t="shared" si="19"/>
        <v>11.375735529211997</v>
      </c>
      <c r="GH5">
        <f t="shared" si="19"/>
        <v>11.10745947398539</v>
      </c>
      <c r="GI5">
        <f t="shared" si="19"/>
        <v>10.839183418757637</v>
      </c>
      <c r="GJ5">
        <f t="shared" si="19"/>
        <v>10.570907363528743</v>
      </c>
      <c r="GK5">
        <f t="shared" si="19"/>
        <v>10.302631308298707</v>
      </c>
      <c r="GL5">
        <f t="shared" si="19"/>
        <v>10.034355253067517</v>
      </c>
      <c r="GM5">
        <f t="shared" si="19"/>
        <v>9.7660791978351824</v>
      </c>
      <c r="GN5">
        <f t="shared" si="20"/>
        <v>9.497803142601704</v>
      </c>
      <c r="GO5">
        <f t="shared" si="20"/>
        <v>9.2295270873670709</v>
      </c>
      <c r="GP5">
        <f t="shared" si="20"/>
        <v>8.9612510321312833</v>
      </c>
      <c r="GQ5">
        <f t="shared" si="20"/>
        <v>8.6929749768943481</v>
      </c>
      <c r="GR5">
        <f t="shared" si="20"/>
        <v>8.4246989216562511</v>
      </c>
      <c r="GS5">
        <f t="shared" si="20"/>
        <v>8.1564228664170031</v>
      </c>
      <c r="GT5">
        <f t="shared" si="20"/>
        <v>7.8881468111765969</v>
      </c>
      <c r="GU5">
        <f t="shared" si="20"/>
        <v>7.6198707559350289</v>
      </c>
      <c r="GV5">
        <f t="shared" si="20"/>
        <v>7.3515947006922957</v>
      </c>
      <c r="GW5">
        <f t="shared" si="20"/>
        <v>7.0833186454484043</v>
      </c>
      <c r="GX5">
        <f t="shared" si="20"/>
        <v>6.8150425902033476</v>
      </c>
      <c r="GY5">
        <f t="shared" si="20"/>
        <v>6.546766534957122</v>
      </c>
      <c r="GZ5">
        <f t="shared" si="20"/>
        <v>6.2784904797097347</v>
      </c>
      <c r="HA5">
        <f t="shared" si="20"/>
        <v>6.010214424461175</v>
      </c>
      <c r="HB5">
        <f t="shared" si="20"/>
        <v>5.741938369211443</v>
      </c>
      <c r="HC5">
        <f t="shared" si="20"/>
        <v>5.4736623139605456</v>
      </c>
      <c r="HD5">
        <f t="shared" si="21"/>
        <v>5.2053862587084687</v>
      </c>
      <c r="HE5">
        <f t="shared" si="21"/>
        <v>4.9371102034552159</v>
      </c>
      <c r="HF5">
        <f t="shared" si="21"/>
        <v>4.6688341482007942</v>
      </c>
      <c r="HG5">
        <f t="shared" si="21"/>
        <v>4.4005580929451931</v>
      </c>
      <c r="HH5">
        <f t="shared" si="21"/>
        <v>4.1322820376884053</v>
      </c>
      <c r="HI5">
        <f t="shared" si="21"/>
        <v>3.8640059824304416</v>
      </c>
      <c r="HJ5">
        <f t="shared" si="21"/>
        <v>3.5957299271712913</v>
      </c>
      <c r="HK5">
        <f t="shared" si="21"/>
        <v>3.3274538719109579</v>
      </c>
      <c r="HL5">
        <f t="shared" si="21"/>
        <v>3.0591778166494414</v>
      </c>
      <c r="HM5">
        <f t="shared" si="21"/>
        <v>2.7909017613867384</v>
      </c>
      <c r="HN5">
        <f t="shared" si="21"/>
        <v>2.5226257061228452</v>
      </c>
      <c r="HO5">
        <f t="shared" si="21"/>
        <v>2.2543496508577618</v>
      </c>
      <c r="HP5">
        <f t="shared" si="21"/>
        <v>1.9860735955914812</v>
      </c>
      <c r="HQ5">
        <f t="shared" si="21"/>
        <v>1.7177975403240104</v>
      </c>
      <c r="HR5">
        <f t="shared" si="21"/>
        <v>1.4495214850553495</v>
      </c>
      <c r="HS5">
        <f t="shared" si="21"/>
        <v>1.1812454297854913</v>
      </c>
      <c r="HT5">
        <f t="shared" si="22"/>
        <v>0.91296937451442872</v>
      </c>
      <c r="HU5">
        <f t="shared" si="22"/>
        <v>0.64469331924217244</v>
      </c>
      <c r="HV5">
        <f t="shared" si="22"/>
        <v>0.37641726396870823</v>
      </c>
      <c r="HW5">
        <f t="shared" si="22"/>
        <v>0.1081412086940432</v>
      </c>
      <c r="HX5">
        <f t="shared" si="22"/>
        <v>0.16013484658182264</v>
      </c>
      <c r="HY5">
        <f t="shared" si="24"/>
        <v>0.1081412086940432</v>
      </c>
      <c r="HZ5">
        <f t="shared" si="25"/>
        <v>100</v>
      </c>
      <c r="IA5">
        <v>3</v>
      </c>
      <c r="IB5">
        <f t="shared" si="26"/>
        <v>0.02</v>
      </c>
      <c r="IC5" cm="1">
        <f t="array" ref="IC5">INDEX($AC$3:$DY$102,IA5,HZ5)</f>
        <v>26.640937792959022</v>
      </c>
      <c r="ID5">
        <f t="shared" si="27"/>
        <v>0.53281875585918048</v>
      </c>
    </row>
    <row r="6" spans="1:241" x14ac:dyDescent="0.25">
      <c r="A6" t="s">
        <v>64</v>
      </c>
      <c r="B6" s="7">
        <f>SUM(O2:O246)</f>
        <v>1.5976124226149542E+18</v>
      </c>
      <c r="C6" s="7">
        <f>SUM(X2:X246)</f>
        <v>6.4135268574606432E+16</v>
      </c>
      <c r="D6" s="7">
        <f t="shared" si="0"/>
        <v>1.6617476911895606E+18</v>
      </c>
      <c r="E6" t="s">
        <v>68</v>
      </c>
      <c r="F6" s="8"/>
      <c r="J6">
        <v>300</v>
      </c>
      <c r="K6">
        <f>'Emission events'!Y6</f>
        <v>0</v>
      </c>
      <c r="L6">
        <f>'Emission events'!BG6</f>
        <v>0</v>
      </c>
      <c r="M6">
        <f>'Emission events'!CO6</f>
        <v>0</v>
      </c>
      <c r="N6">
        <f>'Emission events'!DW6</f>
        <v>0</v>
      </c>
      <c r="O6">
        <f>'Emission events'!FE6</f>
        <v>0</v>
      </c>
      <c r="P6">
        <f t="shared" si="3"/>
        <v>0</v>
      </c>
      <c r="S6">
        <v>300</v>
      </c>
      <c r="T6">
        <f>'Emission events'!AD6</f>
        <v>0</v>
      </c>
      <c r="U6">
        <f>'Emission events'!BL6</f>
        <v>0</v>
      </c>
      <c r="V6">
        <f>'Emission events'!CT6</f>
        <v>0</v>
      </c>
      <c r="W6">
        <f>'Emission events'!EB6</f>
        <v>0</v>
      </c>
      <c r="X6">
        <f>'Emission events'!FJ6</f>
        <v>0</v>
      </c>
      <c r="Y6">
        <f t="shared" si="4"/>
        <v>0</v>
      </c>
      <c r="Z6">
        <f t="shared" si="5"/>
        <v>0</v>
      </c>
      <c r="AB6" s="1">
        <v>0.03</v>
      </c>
      <c r="AC6">
        <f t="shared" si="6"/>
        <v>26.600803770191575</v>
      </c>
      <c r="AD6">
        <f t="shared" si="6"/>
        <v>26.600535761022094</v>
      </c>
      <c r="AE6">
        <f t="shared" si="6"/>
        <v>26.600267751851142</v>
      </c>
      <c r="AF6">
        <f t="shared" si="6"/>
        <v>26.599999742678722</v>
      </c>
      <c r="AG6">
        <f t="shared" si="6"/>
        <v>26.599731733504836</v>
      </c>
      <c r="AH6">
        <f t="shared" si="6"/>
        <v>26.599463724329478</v>
      </c>
      <c r="AI6">
        <f t="shared" si="6"/>
        <v>26.599195715152643</v>
      </c>
      <c r="AJ6">
        <f t="shared" si="6"/>
        <v>26.598927705974337</v>
      </c>
      <c r="AK6">
        <f t="shared" si="6"/>
        <v>26.598659696794545</v>
      </c>
      <c r="AL6">
        <f t="shared" si="6"/>
        <v>26.59839168761328</v>
      </c>
      <c r="AM6">
        <f t="shared" si="7"/>
        <v>26.598123678430532</v>
      </c>
      <c r="AN6">
        <f t="shared" si="7"/>
        <v>26.5978556692463</v>
      </c>
      <c r="AO6">
        <f t="shared" si="7"/>
        <v>26.597587660060583</v>
      </c>
      <c r="AP6">
        <f t="shared" si="7"/>
        <v>26.597319650873381</v>
      </c>
      <c r="AQ6">
        <f t="shared" si="7"/>
        <v>26.597051641684683</v>
      </c>
      <c r="AR6">
        <f t="shared" si="7"/>
        <v>26.596783632494496</v>
      </c>
      <c r="AS6">
        <f t="shared" si="7"/>
        <v>26.596515623302817</v>
      </c>
      <c r="AT6">
        <f t="shared" si="7"/>
        <v>26.596247614109643</v>
      </c>
      <c r="AU6">
        <f t="shared" si="7"/>
        <v>26.595979604914973</v>
      </c>
      <c r="AV6">
        <f t="shared" si="7"/>
        <v>26.595711595718804</v>
      </c>
      <c r="AW6">
        <f t="shared" si="8"/>
        <v>26.595443586521128</v>
      </c>
      <c r="AX6">
        <f t="shared" si="8"/>
        <v>26.595175577321957</v>
      </c>
      <c r="AY6">
        <f t="shared" si="8"/>
        <v>26.594907568121275</v>
      </c>
      <c r="AZ6">
        <f t="shared" si="8"/>
        <v>26.594639558919091</v>
      </c>
      <c r="BA6">
        <f t="shared" si="8"/>
        <v>26.594371549715397</v>
      </c>
      <c r="BB6">
        <f t="shared" si="8"/>
        <v>26.59410354051019</v>
      </c>
      <c r="BC6">
        <f t="shared" si="8"/>
        <v>26.593835531303469</v>
      </c>
      <c r="BD6">
        <f t="shared" si="8"/>
        <v>26.593567522095235</v>
      </c>
      <c r="BE6">
        <f t="shared" si="8"/>
        <v>26.593299512885483</v>
      </c>
      <c r="BF6">
        <f t="shared" si="8"/>
        <v>26.593031503674215</v>
      </c>
      <c r="BG6">
        <f t="shared" si="9"/>
        <v>26.592763494461426</v>
      </c>
      <c r="BH6">
        <f t="shared" si="9"/>
        <v>26.592495485247113</v>
      </c>
      <c r="BI6">
        <f t="shared" si="9"/>
        <v>26.592227476031272</v>
      </c>
      <c r="BJ6">
        <f t="shared" si="9"/>
        <v>26.591959466813908</v>
      </c>
      <c r="BK6">
        <f t="shared" si="9"/>
        <v>26.591691457595015</v>
      </c>
      <c r="BL6">
        <f t="shared" si="9"/>
        <v>26.591423448374591</v>
      </c>
      <c r="BM6">
        <f t="shared" si="9"/>
        <v>26.591155439152633</v>
      </c>
      <c r="BN6">
        <f t="shared" si="9"/>
        <v>26.590887429929143</v>
      </c>
      <c r="BO6">
        <f t="shared" si="9"/>
        <v>26.590619420704112</v>
      </c>
      <c r="BP6">
        <f t="shared" si="9"/>
        <v>26.590351411477545</v>
      </c>
      <c r="BQ6">
        <f t="shared" si="10"/>
        <v>26.590083402249437</v>
      </c>
      <c r="BR6">
        <f t="shared" si="10"/>
        <v>26.589815393019787</v>
      </c>
      <c r="BS6">
        <f t="shared" si="10"/>
        <v>26.589547383788592</v>
      </c>
      <c r="BT6">
        <f t="shared" si="10"/>
        <v>26.589279374555847</v>
      </c>
      <c r="BU6">
        <f t="shared" si="10"/>
        <v>26.589011365321554</v>
      </c>
      <c r="BV6">
        <f t="shared" si="10"/>
        <v>26.588743356085711</v>
      </c>
      <c r="BW6">
        <f t="shared" si="10"/>
        <v>26.58847534684832</v>
      </c>
      <c r="BX6">
        <f t="shared" si="10"/>
        <v>26.588207337609369</v>
      </c>
      <c r="BY6">
        <f t="shared" si="10"/>
        <v>26.587939328368861</v>
      </c>
      <c r="BZ6">
        <f t="shared" si="10"/>
        <v>26.587671319126798</v>
      </c>
      <c r="CA6">
        <f t="shared" si="11"/>
        <v>26.587403309883168</v>
      </c>
      <c r="CB6">
        <f t="shared" si="11"/>
        <v>26.587135300637978</v>
      </c>
      <c r="CC6">
        <f t="shared" si="11"/>
        <v>26.586867291391222</v>
      </c>
      <c r="CD6">
        <f t="shared" si="11"/>
        <v>26.586599282142902</v>
      </c>
      <c r="CE6">
        <f t="shared" si="11"/>
        <v>26.586331272893013</v>
      </c>
      <c r="CF6">
        <f t="shared" si="11"/>
        <v>26.586063263641549</v>
      </c>
      <c r="CG6">
        <f t="shared" si="11"/>
        <v>26.585795254388511</v>
      </c>
      <c r="CH6">
        <f t="shared" si="11"/>
        <v>26.5855272451339</v>
      </c>
      <c r="CI6">
        <f t="shared" si="11"/>
        <v>26.585259235877711</v>
      </c>
      <c r="CJ6">
        <f t="shared" si="11"/>
        <v>26.584991226619945</v>
      </c>
      <c r="CK6">
        <f t="shared" si="12"/>
        <v>26.584723217360597</v>
      </c>
      <c r="CL6">
        <f t="shared" si="12"/>
        <v>26.584455208099666</v>
      </c>
      <c r="CM6">
        <f t="shared" si="12"/>
        <v>26.584187198837142</v>
      </c>
      <c r="CN6">
        <f t="shared" si="12"/>
        <v>26.583919189573038</v>
      </c>
      <c r="CO6">
        <f t="shared" si="12"/>
        <v>26.583651180307342</v>
      </c>
      <c r="CP6">
        <f t="shared" si="12"/>
        <v>26.583383171040055</v>
      </c>
      <c r="CQ6">
        <f t="shared" si="12"/>
        <v>26.583115161771172</v>
      </c>
      <c r="CR6">
        <f t="shared" si="12"/>
        <v>26.582847152500694</v>
      </c>
      <c r="CS6">
        <f t="shared" si="12"/>
        <v>26.582579143228617</v>
      </c>
      <c r="CT6">
        <f t="shared" si="12"/>
        <v>26.582311133954942</v>
      </c>
      <c r="CU6">
        <f t="shared" si="13"/>
        <v>26.582043124679664</v>
      </c>
      <c r="CV6">
        <f t="shared" si="13"/>
        <v>26.581775115402781</v>
      </c>
      <c r="CW6">
        <f t="shared" si="13"/>
        <v>26.581507106124292</v>
      </c>
      <c r="CX6">
        <f t="shared" si="13"/>
        <v>26.581239096844197</v>
      </c>
      <c r="CY6">
        <f t="shared" si="13"/>
        <v>26.580971087562485</v>
      </c>
      <c r="CZ6">
        <f t="shared" si="13"/>
        <v>26.580703078279164</v>
      </c>
      <c r="DA6">
        <f t="shared" si="13"/>
        <v>26.58043506899423</v>
      </c>
      <c r="DB6">
        <f t="shared" si="13"/>
        <v>26.580167059707676</v>
      </c>
      <c r="DC6">
        <f t="shared" si="13"/>
        <v>26.579899050419506</v>
      </c>
      <c r="DD6">
        <f t="shared" si="13"/>
        <v>26.579631041129712</v>
      </c>
      <c r="DE6">
        <f t="shared" si="14"/>
        <v>26.579363031838295</v>
      </c>
      <c r="DF6">
        <f t="shared" si="14"/>
        <v>26.57909502254525</v>
      </c>
      <c r="DG6">
        <f t="shared" si="14"/>
        <v>26.578827013250582</v>
      </c>
      <c r="DH6">
        <f t="shared" si="14"/>
        <v>26.578559003954283</v>
      </c>
      <c r="DI6">
        <f t="shared" si="14"/>
        <v>26.578290994656353</v>
      </c>
      <c r="DJ6">
        <f t="shared" si="14"/>
        <v>26.578022985356789</v>
      </c>
      <c r="DK6">
        <f t="shared" si="14"/>
        <v>26.577754976055587</v>
      </c>
      <c r="DL6">
        <f t="shared" si="14"/>
        <v>26.577486966752748</v>
      </c>
      <c r="DM6">
        <f t="shared" si="14"/>
        <v>26.577218957448267</v>
      </c>
      <c r="DN6">
        <f t="shared" si="14"/>
        <v>26.576950948142148</v>
      </c>
      <c r="DO6">
        <f t="shared" si="15"/>
        <v>26.576682938834381</v>
      </c>
      <c r="DP6">
        <f t="shared" si="15"/>
        <v>26.576414929524969</v>
      </c>
      <c r="DQ6">
        <f t="shared" si="15"/>
        <v>26.576146920213905</v>
      </c>
      <c r="DR6">
        <f t="shared" si="15"/>
        <v>26.575878910901192</v>
      </c>
      <c r="DS6">
        <f t="shared" si="15"/>
        <v>26.575610901586824</v>
      </c>
      <c r="DT6">
        <f t="shared" si="15"/>
        <v>26.575342892270804</v>
      </c>
      <c r="DU6">
        <f t="shared" si="15"/>
        <v>26.575074882953125</v>
      </c>
      <c r="DV6">
        <f t="shared" si="15"/>
        <v>26.574806873633786</v>
      </c>
      <c r="DW6">
        <f t="shared" si="15"/>
        <v>26.574538864312782</v>
      </c>
      <c r="DX6">
        <f t="shared" si="15"/>
        <v>26.574270854990118</v>
      </c>
      <c r="DY6">
        <f t="shared" si="15"/>
        <v>26.574002845665788</v>
      </c>
      <c r="EA6">
        <f t="shared" si="23"/>
        <v>0.03</v>
      </c>
      <c r="EB6">
        <f t="shared" si="16"/>
        <v>26.600803770191575</v>
      </c>
      <c r="EC6">
        <f t="shared" si="16"/>
        <v>26.332527714716388</v>
      </c>
      <c r="ED6">
        <f t="shared" si="16"/>
        <v>26.06425165923973</v>
      </c>
      <c r="EE6">
        <f t="shared" si="16"/>
        <v>25.795975603761601</v>
      </c>
      <c r="EF6">
        <f t="shared" si="16"/>
        <v>25.527699548282008</v>
      </c>
      <c r="EG6">
        <f t="shared" si="16"/>
        <v>25.259423492800945</v>
      </c>
      <c r="EH6">
        <f t="shared" si="16"/>
        <v>24.991147437318403</v>
      </c>
      <c r="EI6">
        <f t="shared" si="16"/>
        <v>24.722871381834388</v>
      </c>
      <c r="EJ6">
        <f t="shared" si="16"/>
        <v>24.45459532634889</v>
      </c>
      <c r="EK6">
        <f t="shared" si="16"/>
        <v>24.186319270861919</v>
      </c>
      <c r="EL6">
        <f t="shared" si="16"/>
        <v>23.918043215373466</v>
      </c>
      <c r="EM6">
        <f t="shared" si="16"/>
        <v>23.649767159883524</v>
      </c>
      <c r="EN6">
        <f t="shared" si="16"/>
        <v>23.381491104392101</v>
      </c>
      <c r="EO6">
        <f t="shared" si="16"/>
        <v>23.113215048899193</v>
      </c>
      <c r="EP6">
        <f t="shared" si="16"/>
        <v>22.844938993404785</v>
      </c>
      <c r="EQ6">
        <f t="shared" si="16"/>
        <v>22.576662937908893</v>
      </c>
      <c r="ER6">
        <f t="shared" si="17"/>
        <v>22.308386882411508</v>
      </c>
      <c r="ES6">
        <f t="shared" si="17"/>
        <v>22.040110826912628</v>
      </c>
      <c r="ET6">
        <f t="shared" si="17"/>
        <v>21.771834771412252</v>
      </c>
      <c r="EU6">
        <f t="shared" si="17"/>
        <v>21.503558715910373</v>
      </c>
      <c r="EV6">
        <f t="shared" si="17"/>
        <v>21.235282660406991</v>
      </c>
      <c r="EW6">
        <f t="shared" si="17"/>
        <v>20.967006604902114</v>
      </c>
      <c r="EX6">
        <f t="shared" si="17"/>
        <v>20.698730549395727</v>
      </c>
      <c r="EY6">
        <f t="shared" si="17"/>
        <v>20.430454493887833</v>
      </c>
      <c r="EZ6">
        <f t="shared" si="17"/>
        <v>20.162178438378433</v>
      </c>
      <c r="FA6">
        <f t="shared" si="17"/>
        <v>19.89390238286752</v>
      </c>
      <c r="FB6">
        <f t="shared" si="17"/>
        <v>19.625626327355093</v>
      </c>
      <c r="FC6">
        <f t="shared" si="17"/>
        <v>19.357350271841149</v>
      </c>
      <c r="FD6">
        <f t="shared" si="17"/>
        <v>19.089074216325692</v>
      </c>
      <c r="FE6">
        <f t="shared" si="17"/>
        <v>18.820798160808717</v>
      </c>
      <c r="FF6">
        <f t="shared" si="17"/>
        <v>18.552522105290222</v>
      </c>
      <c r="FG6">
        <f t="shared" si="17"/>
        <v>18.284246049770204</v>
      </c>
      <c r="FH6">
        <f t="shared" si="18"/>
        <v>18.015969994248653</v>
      </c>
      <c r="FI6">
        <f t="shared" si="18"/>
        <v>17.747693938725583</v>
      </c>
      <c r="FJ6">
        <f t="shared" si="18"/>
        <v>17.479417883200981</v>
      </c>
      <c r="FK6">
        <f t="shared" si="18"/>
        <v>17.211141827674851</v>
      </c>
      <c r="FL6">
        <f t="shared" si="18"/>
        <v>16.942865772147186</v>
      </c>
      <c r="FM6">
        <f t="shared" si="18"/>
        <v>16.674589716617991</v>
      </c>
      <c r="FN6">
        <f t="shared" si="18"/>
        <v>16.406313661087253</v>
      </c>
      <c r="FO6">
        <f t="shared" si="18"/>
        <v>16.138037605554977</v>
      </c>
      <c r="FP6">
        <f t="shared" si="18"/>
        <v>15.869761550021163</v>
      </c>
      <c r="FQ6">
        <f t="shared" si="18"/>
        <v>15.601485494485807</v>
      </c>
      <c r="FR6">
        <f t="shared" si="18"/>
        <v>15.333209438948904</v>
      </c>
      <c r="FS6">
        <f t="shared" si="18"/>
        <v>15.064933383410454</v>
      </c>
      <c r="FT6">
        <f t="shared" si="18"/>
        <v>14.796657327870452</v>
      </c>
      <c r="FU6">
        <f t="shared" si="18"/>
        <v>14.528381272328902</v>
      </c>
      <c r="FV6">
        <f t="shared" si="18"/>
        <v>14.260105216785805</v>
      </c>
      <c r="FW6">
        <f t="shared" si="18"/>
        <v>13.991829161241148</v>
      </c>
      <c r="FX6">
        <f t="shared" si="19"/>
        <v>13.723553105694933</v>
      </c>
      <c r="FY6">
        <f t="shared" si="19"/>
        <v>13.455277050147163</v>
      </c>
      <c r="FZ6">
        <f t="shared" si="19"/>
        <v>13.187000994597826</v>
      </c>
      <c r="GA6">
        <f t="shared" si="19"/>
        <v>12.918724939046928</v>
      </c>
      <c r="GB6">
        <f t="shared" si="19"/>
        <v>12.650448883494466</v>
      </c>
      <c r="GC6">
        <f t="shared" si="19"/>
        <v>12.382172827940439</v>
      </c>
      <c r="GD6">
        <f t="shared" si="19"/>
        <v>12.113896772384841</v>
      </c>
      <c r="GE6">
        <f t="shared" si="19"/>
        <v>11.845620716827671</v>
      </c>
      <c r="GF6">
        <f t="shared" si="19"/>
        <v>11.577344661268926</v>
      </c>
      <c r="GG6">
        <f t="shared" si="19"/>
        <v>11.30906860570861</v>
      </c>
      <c r="GH6">
        <f t="shared" si="19"/>
        <v>11.040792550146715</v>
      </c>
      <c r="GI6">
        <f t="shared" si="19"/>
        <v>10.772516494583241</v>
      </c>
      <c r="GJ6">
        <f t="shared" si="19"/>
        <v>10.504240439018186</v>
      </c>
      <c r="GK6">
        <f t="shared" si="19"/>
        <v>10.235964383451549</v>
      </c>
      <c r="GL6">
        <f t="shared" si="19"/>
        <v>9.9676883278833195</v>
      </c>
      <c r="GM6">
        <f t="shared" si="19"/>
        <v>9.6994122723135057</v>
      </c>
      <c r="GN6">
        <f t="shared" si="20"/>
        <v>9.4311362167421038</v>
      </c>
      <c r="GO6">
        <f t="shared" si="20"/>
        <v>9.1628601611691103</v>
      </c>
      <c r="GP6">
        <f t="shared" si="20"/>
        <v>8.8945841055945181</v>
      </c>
      <c r="GQ6">
        <f t="shared" si="20"/>
        <v>8.6263080500183342</v>
      </c>
      <c r="GR6">
        <f t="shared" si="20"/>
        <v>8.3580319944405517</v>
      </c>
      <c r="GS6">
        <f t="shared" si="20"/>
        <v>8.0897559388611704</v>
      </c>
      <c r="GT6">
        <f t="shared" si="20"/>
        <v>7.8214798832801868</v>
      </c>
      <c r="GU6">
        <f t="shared" si="20"/>
        <v>7.5532038276975975</v>
      </c>
      <c r="GV6">
        <f t="shared" si="20"/>
        <v>7.2849277721133987</v>
      </c>
      <c r="GW6">
        <f t="shared" si="20"/>
        <v>7.0166517165275977</v>
      </c>
      <c r="GX6">
        <f t="shared" si="20"/>
        <v>6.7483756609401802</v>
      </c>
      <c r="GY6">
        <f t="shared" si="20"/>
        <v>6.4800996053511497</v>
      </c>
      <c r="GZ6">
        <f t="shared" si="20"/>
        <v>6.2118235497605099</v>
      </c>
      <c r="HA6">
        <f t="shared" si="20"/>
        <v>5.94354749416825</v>
      </c>
      <c r="HB6">
        <f t="shared" si="20"/>
        <v>5.6752714385743701</v>
      </c>
      <c r="HC6">
        <f t="shared" si="20"/>
        <v>5.4069953829788702</v>
      </c>
      <c r="HD6">
        <f t="shared" si="21"/>
        <v>5.1387193273817466</v>
      </c>
      <c r="HE6">
        <f t="shared" si="21"/>
        <v>4.8704432717829924</v>
      </c>
      <c r="HF6">
        <f t="shared" si="21"/>
        <v>4.6021672161826217</v>
      </c>
      <c r="HG6">
        <f t="shared" si="21"/>
        <v>4.3338911605806167</v>
      </c>
      <c r="HH6">
        <f t="shared" si="21"/>
        <v>4.0656151049769775</v>
      </c>
      <c r="HI6">
        <f t="shared" si="21"/>
        <v>3.7973390493717076</v>
      </c>
      <c r="HJ6">
        <f t="shared" si="21"/>
        <v>3.5290629937647999</v>
      </c>
      <c r="HK6">
        <f t="shared" si="21"/>
        <v>3.2607869381562509</v>
      </c>
      <c r="HL6">
        <f t="shared" si="21"/>
        <v>2.992510882546064</v>
      </c>
      <c r="HM6">
        <f t="shared" si="21"/>
        <v>2.7242348269342394</v>
      </c>
      <c r="HN6">
        <f t="shared" si="21"/>
        <v>2.4559587713207627</v>
      </c>
      <c r="HO6">
        <f t="shared" si="21"/>
        <v>2.1876827157056447</v>
      </c>
      <c r="HP6">
        <f t="shared" si="21"/>
        <v>1.9194066600888746</v>
      </c>
      <c r="HQ6">
        <f t="shared" si="21"/>
        <v>1.6511306044704526</v>
      </c>
      <c r="HR6">
        <f t="shared" si="21"/>
        <v>1.3828545488503821</v>
      </c>
      <c r="HS6">
        <f t="shared" si="21"/>
        <v>1.114578493228656</v>
      </c>
      <c r="HT6">
        <f t="shared" si="22"/>
        <v>0.84630243760526724</v>
      </c>
      <c r="HU6">
        <f t="shared" si="22"/>
        <v>0.57802638198022294</v>
      </c>
      <c r="HV6">
        <f t="shared" si="22"/>
        <v>0.30975032635351241</v>
      </c>
      <c r="HW6">
        <f t="shared" si="22"/>
        <v>4.1474270725139206E-2</v>
      </c>
      <c r="HX6">
        <f t="shared" si="22"/>
        <v>0.22680178490489666</v>
      </c>
      <c r="HY6">
        <f t="shared" si="24"/>
        <v>4.1474270725139206E-2</v>
      </c>
      <c r="HZ6">
        <f t="shared" si="25"/>
        <v>100</v>
      </c>
      <c r="IA6">
        <v>4</v>
      </c>
      <c r="IB6">
        <f t="shared" si="26"/>
        <v>0.03</v>
      </c>
      <c r="IC6" cm="1">
        <f t="array" ref="IC6">INDEX($AC$3:$DY$102,IA6,HZ6)</f>
        <v>26.574270854990118</v>
      </c>
      <c r="ID6">
        <f t="shared" si="27"/>
        <v>0.79722812564970347</v>
      </c>
    </row>
    <row r="7" spans="1:241" x14ac:dyDescent="0.25">
      <c r="A7" t="s">
        <v>65</v>
      </c>
      <c r="B7" s="7">
        <f>SUM(B2:B6)</f>
        <v>1.4601173216042544E+20</v>
      </c>
      <c r="C7" s="7">
        <f t="shared" ref="C7" si="28">SUM(C2:C6)</f>
        <v>2.3375919632785166E+19</v>
      </c>
      <c r="D7" s="7">
        <f>SUM(D2:D6)</f>
        <v>1.6938765179321064E+20</v>
      </c>
      <c r="E7" t="s">
        <v>68</v>
      </c>
      <c r="J7">
        <v>305</v>
      </c>
      <c r="K7">
        <f>'Emission events'!Y7</f>
        <v>0</v>
      </c>
      <c r="L7">
        <f>'Emission events'!BG7</f>
        <v>0</v>
      </c>
      <c r="M7">
        <f>'Emission events'!CO7</f>
        <v>0</v>
      </c>
      <c r="N7">
        <f>'Emission events'!DW7</f>
        <v>0</v>
      </c>
      <c r="O7">
        <f>'Emission events'!FE7</f>
        <v>0</v>
      </c>
      <c r="P7">
        <f t="shared" si="3"/>
        <v>0</v>
      </c>
      <c r="S7">
        <v>305</v>
      </c>
      <c r="T7">
        <f>'Emission events'!AD7</f>
        <v>0</v>
      </c>
      <c r="U7">
        <f>'Emission events'!BL7</f>
        <v>0</v>
      </c>
      <c r="V7">
        <f>'Emission events'!CT7</f>
        <v>0</v>
      </c>
      <c r="W7">
        <f>'Emission events'!EB7</f>
        <v>0</v>
      </c>
      <c r="X7">
        <f>'Emission events'!FJ7</f>
        <v>0</v>
      </c>
      <c r="Y7">
        <f t="shared" si="4"/>
        <v>0</v>
      </c>
      <c r="Z7">
        <f t="shared" si="5"/>
        <v>0</v>
      </c>
      <c r="AB7" s="1">
        <v>0.04</v>
      </c>
      <c r="AC7">
        <f t="shared" si="6"/>
        <v>26.534136773689191</v>
      </c>
      <c r="AD7">
        <f t="shared" si="6"/>
        <v>26.533868764089128</v>
      </c>
      <c r="AE7">
        <f t="shared" si="6"/>
        <v>26.533600754487029</v>
      </c>
      <c r="AF7">
        <f t="shared" si="6"/>
        <v>26.533332744882905</v>
      </c>
      <c r="AG7">
        <f t="shared" si="6"/>
        <v>26.533064735276749</v>
      </c>
      <c r="AH7">
        <f t="shared" si="6"/>
        <v>26.532796725668554</v>
      </c>
      <c r="AI7">
        <f t="shared" si="6"/>
        <v>26.532528716058323</v>
      </c>
      <c r="AJ7">
        <f t="shared" si="6"/>
        <v>26.532260706446046</v>
      </c>
      <c r="AK7">
        <f t="shared" si="6"/>
        <v>26.531992696831725</v>
      </c>
      <c r="AL7">
        <f t="shared" si="6"/>
        <v>26.531724687215359</v>
      </c>
      <c r="AM7">
        <f t="shared" si="7"/>
        <v>26.531456677596942</v>
      </c>
      <c r="AN7">
        <f t="shared" si="7"/>
        <v>26.531188667976476</v>
      </c>
      <c r="AO7">
        <f t="shared" si="7"/>
        <v>26.530920658353953</v>
      </c>
      <c r="AP7">
        <f t="shared" si="7"/>
        <v>26.530652648729372</v>
      </c>
      <c r="AQ7">
        <f t="shared" si="7"/>
        <v>26.530384639102728</v>
      </c>
      <c r="AR7">
        <f t="shared" si="7"/>
        <v>26.530116629474023</v>
      </c>
      <c r="AS7">
        <f t="shared" si="7"/>
        <v>26.529848619843253</v>
      </c>
      <c r="AT7">
        <f t="shared" si="7"/>
        <v>26.529580610210417</v>
      </c>
      <c r="AU7">
        <f t="shared" si="7"/>
        <v>26.529312600575505</v>
      </c>
      <c r="AV7">
        <f t="shared" si="7"/>
        <v>26.529044590938522</v>
      </c>
      <c r="AW7">
        <f t="shared" si="8"/>
        <v>26.528776581299461</v>
      </c>
      <c r="AX7">
        <f t="shared" si="8"/>
        <v>26.528508571658321</v>
      </c>
      <c r="AY7">
        <f t="shared" si="8"/>
        <v>26.5282405620151</v>
      </c>
      <c r="AZ7">
        <f t="shared" si="8"/>
        <v>26.527972552369796</v>
      </c>
      <c r="BA7">
        <f t="shared" si="8"/>
        <v>26.527704542722404</v>
      </c>
      <c r="BB7">
        <f t="shared" si="8"/>
        <v>26.527436533072919</v>
      </c>
      <c r="BC7">
        <f t="shared" si="8"/>
        <v>26.527168523421338</v>
      </c>
      <c r="BD7">
        <f t="shared" si="8"/>
        <v>26.526900513767668</v>
      </c>
      <c r="BE7">
        <f t="shared" si="8"/>
        <v>26.526632504111898</v>
      </c>
      <c r="BF7">
        <f t="shared" si="8"/>
        <v>26.526364494454029</v>
      </c>
      <c r="BG7">
        <f t="shared" si="9"/>
        <v>26.526096484794053</v>
      </c>
      <c r="BH7">
        <f t="shared" si="9"/>
        <v>26.52582847513197</v>
      </c>
      <c r="BI7">
        <f t="shared" si="9"/>
        <v>26.525560465467777</v>
      </c>
      <c r="BJ7">
        <f t="shared" si="9"/>
        <v>26.525292455801473</v>
      </c>
      <c r="BK7">
        <f t="shared" si="9"/>
        <v>26.525024446133056</v>
      </c>
      <c r="BL7">
        <f t="shared" si="9"/>
        <v>26.524756436462521</v>
      </c>
      <c r="BM7">
        <f t="shared" si="9"/>
        <v>26.524488426789866</v>
      </c>
      <c r="BN7">
        <f t="shared" si="9"/>
        <v>26.524220417115089</v>
      </c>
      <c r="BO7">
        <f t="shared" si="9"/>
        <v>26.523952407438181</v>
      </c>
      <c r="BP7">
        <f t="shared" si="9"/>
        <v>26.523684397759148</v>
      </c>
      <c r="BQ7">
        <f t="shared" si="10"/>
        <v>26.523416388077983</v>
      </c>
      <c r="BR7">
        <f t="shared" si="10"/>
        <v>26.523148378394684</v>
      </c>
      <c r="BS7">
        <f t="shared" si="10"/>
        <v>26.522880368709249</v>
      </c>
      <c r="BT7">
        <f t="shared" si="10"/>
        <v>26.522612359021675</v>
      </c>
      <c r="BU7">
        <f t="shared" si="10"/>
        <v>26.522344349331952</v>
      </c>
      <c r="BV7">
        <f t="shared" si="10"/>
        <v>26.52207633964009</v>
      </c>
      <c r="BW7">
        <f t="shared" si="10"/>
        <v>26.521808329946076</v>
      </c>
      <c r="BX7">
        <f t="shared" si="10"/>
        <v>26.521540320249915</v>
      </c>
      <c r="BY7">
        <f t="shared" si="10"/>
        <v>26.521272310551598</v>
      </c>
      <c r="BZ7">
        <f t="shared" si="10"/>
        <v>26.521004300851125</v>
      </c>
      <c r="CA7">
        <f t="shared" si="11"/>
        <v>26.520736291148488</v>
      </c>
      <c r="CB7">
        <f t="shared" si="11"/>
        <v>26.520468281443694</v>
      </c>
      <c r="CC7">
        <f t="shared" si="11"/>
        <v>26.520200271736734</v>
      </c>
      <c r="CD7">
        <f t="shared" si="11"/>
        <v>26.519932262027606</v>
      </c>
      <c r="CE7">
        <f t="shared" si="11"/>
        <v>26.519664252316311</v>
      </c>
      <c r="CF7">
        <f t="shared" si="11"/>
        <v>26.519396242602838</v>
      </c>
      <c r="CG7">
        <f t="shared" si="11"/>
        <v>26.519128232887184</v>
      </c>
      <c r="CH7">
        <f t="shared" si="11"/>
        <v>26.518860223169359</v>
      </c>
      <c r="CI7">
        <f t="shared" si="11"/>
        <v>26.518592213449349</v>
      </c>
      <c r="CJ7">
        <f t="shared" si="11"/>
        <v>26.518324203727154</v>
      </c>
      <c r="CK7">
        <f t="shared" si="12"/>
        <v>26.518056194002771</v>
      </c>
      <c r="CL7">
        <f t="shared" si="12"/>
        <v>26.517788184276199</v>
      </c>
      <c r="CM7">
        <f t="shared" si="12"/>
        <v>26.517520174547428</v>
      </c>
      <c r="CN7">
        <f t="shared" si="12"/>
        <v>26.517252164816465</v>
      </c>
      <c r="CO7">
        <f t="shared" si="12"/>
        <v>26.516984155083303</v>
      </c>
      <c r="CP7">
        <f t="shared" si="12"/>
        <v>26.516716145347939</v>
      </c>
      <c r="CQ7">
        <f t="shared" si="12"/>
        <v>26.516448135610371</v>
      </c>
      <c r="CR7">
        <f t="shared" si="12"/>
        <v>26.516180125870594</v>
      </c>
      <c r="CS7">
        <f t="shared" si="12"/>
        <v>26.5159121161286</v>
      </c>
      <c r="CT7">
        <f t="shared" si="12"/>
        <v>26.5156441063844</v>
      </c>
      <c r="CU7">
        <f t="shared" si="13"/>
        <v>26.515376096637983</v>
      </c>
      <c r="CV7">
        <f t="shared" si="13"/>
        <v>26.515108086889345</v>
      </c>
      <c r="CW7">
        <f t="shared" si="13"/>
        <v>26.514840077138487</v>
      </c>
      <c r="CX7">
        <f t="shared" si="13"/>
        <v>26.514572067385402</v>
      </c>
      <c r="CY7">
        <f t="shared" si="13"/>
        <v>26.514304057630085</v>
      </c>
      <c r="CZ7">
        <f t="shared" si="13"/>
        <v>26.514036047872541</v>
      </c>
      <c r="DA7">
        <f t="shared" si="13"/>
        <v>26.513768038112762</v>
      </c>
      <c r="DB7">
        <f t="shared" si="13"/>
        <v>26.513500028350748</v>
      </c>
      <c r="DC7">
        <f t="shared" si="13"/>
        <v>26.513232018586493</v>
      </c>
      <c r="DD7">
        <f t="shared" si="13"/>
        <v>26.512964008819996</v>
      </c>
      <c r="DE7">
        <f t="shared" si="14"/>
        <v>26.51269599905125</v>
      </c>
      <c r="DF7">
        <f t="shared" si="14"/>
        <v>26.512427989280258</v>
      </c>
      <c r="DG7">
        <f t="shared" si="14"/>
        <v>26.512159979507018</v>
      </c>
      <c r="DH7">
        <f t="shared" si="14"/>
        <v>26.511891969731519</v>
      </c>
      <c r="DI7">
        <f t="shared" si="14"/>
        <v>26.511623959953766</v>
      </c>
      <c r="DJ7">
        <f t="shared" si="14"/>
        <v>26.511355950173751</v>
      </c>
      <c r="DK7">
        <f t="shared" si="14"/>
        <v>26.511087940391469</v>
      </c>
      <c r="DL7">
        <f t="shared" si="14"/>
        <v>26.510819930606925</v>
      </c>
      <c r="DM7">
        <f t="shared" si="14"/>
        <v>26.510551920820109</v>
      </c>
      <c r="DN7">
        <f t="shared" si="14"/>
        <v>26.510283911031024</v>
      </c>
      <c r="DO7">
        <f t="shared" si="15"/>
        <v>26.510015901239665</v>
      </c>
      <c r="DP7">
        <f t="shared" si="15"/>
        <v>26.509747891446025</v>
      </c>
      <c r="DQ7">
        <f t="shared" si="15"/>
        <v>26.509479881650101</v>
      </c>
      <c r="DR7">
        <f t="shared" si="15"/>
        <v>26.5092118718519</v>
      </c>
      <c r="DS7">
        <f t="shared" si="15"/>
        <v>26.508943862051407</v>
      </c>
      <c r="DT7">
        <f t="shared" si="15"/>
        <v>26.508675852248626</v>
      </c>
      <c r="DU7">
        <f t="shared" si="15"/>
        <v>26.508407842443553</v>
      </c>
      <c r="DV7">
        <f t="shared" si="15"/>
        <v>26.508139832636182</v>
      </c>
      <c r="DW7">
        <f t="shared" si="15"/>
        <v>26.507871822826512</v>
      </c>
      <c r="DX7">
        <f t="shared" si="15"/>
        <v>26.507603813014541</v>
      </c>
      <c r="DY7">
        <f t="shared" si="15"/>
        <v>26.507335803200263</v>
      </c>
      <c r="EA7">
        <f t="shared" si="23"/>
        <v>0.04</v>
      </c>
      <c r="EB7">
        <f t="shared" si="16"/>
        <v>26.534136773689191</v>
      </c>
      <c r="EC7">
        <f t="shared" si="16"/>
        <v>26.265860717783422</v>
      </c>
      <c r="ED7">
        <f t="shared" si="16"/>
        <v>25.997584661875614</v>
      </c>
      <c r="EE7">
        <f t="shared" si="16"/>
        <v>25.729308605965784</v>
      </c>
      <c r="EF7">
        <f t="shared" si="16"/>
        <v>25.461032550053922</v>
      </c>
      <c r="EG7">
        <f t="shared" si="16"/>
        <v>25.192756494140021</v>
      </c>
      <c r="EH7">
        <f t="shared" si="16"/>
        <v>24.92448043822408</v>
      </c>
      <c r="EI7">
        <f t="shared" si="16"/>
        <v>24.656204382306097</v>
      </c>
      <c r="EJ7">
        <f t="shared" si="16"/>
        <v>24.387928326386071</v>
      </c>
      <c r="EK7">
        <f t="shared" si="16"/>
        <v>24.119652270463998</v>
      </c>
      <c r="EL7">
        <f t="shared" si="16"/>
        <v>23.851376214539876</v>
      </c>
      <c r="EM7">
        <f t="shared" si="16"/>
        <v>23.5831001586137</v>
      </c>
      <c r="EN7">
        <f t="shared" si="16"/>
        <v>23.314824102685471</v>
      </c>
      <c r="EO7">
        <f t="shared" si="16"/>
        <v>23.046548046755184</v>
      </c>
      <c r="EP7">
        <f t="shared" si="16"/>
        <v>22.77827199082283</v>
      </c>
      <c r="EQ7">
        <f t="shared" si="16"/>
        <v>22.509995934888419</v>
      </c>
      <c r="ER7">
        <f t="shared" si="17"/>
        <v>22.241719878951944</v>
      </c>
      <c r="ES7">
        <f t="shared" si="17"/>
        <v>21.973443823013401</v>
      </c>
      <c r="ET7">
        <f t="shared" si="17"/>
        <v>21.70516776707278</v>
      </c>
      <c r="EU7">
        <f t="shared" si="17"/>
        <v>21.436891711130091</v>
      </c>
      <c r="EV7">
        <f t="shared" si="17"/>
        <v>21.168615655185324</v>
      </c>
      <c r="EW7">
        <f t="shared" si="17"/>
        <v>20.900339599238478</v>
      </c>
      <c r="EX7">
        <f t="shared" si="17"/>
        <v>20.632063543289547</v>
      </c>
      <c r="EY7">
        <f t="shared" si="17"/>
        <v>20.363787487338538</v>
      </c>
      <c r="EZ7">
        <f t="shared" si="17"/>
        <v>20.095511431385439</v>
      </c>
      <c r="FA7">
        <f t="shared" si="17"/>
        <v>19.827235375430249</v>
      </c>
      <c r="FB7">
        <f t="shared" si="17"/>
        <v>19.558959319472962</v>
      </c>
      <c r="FC7">
        <f t="shared" si="17"/>
        <v>19.290683263513582</v>
      </c>
      <c r="FD7">
        <f t="shared" si="17"/>
        <v>19.022407207552106</v>
      </c>
      <c r="FE7">
        <f t="shared" si="17"/>
        <v>18.754131151588531</v>
      </c>
      <c r="FF7">
        <f t="shared" si="17"/>
        <v>18.485855095622846</v>
      </c>
      <c r="FG7">
        <f t="shared" si="17"/>
        <v>18.217579039655057</v>
      </c>
      <c r="FH7">
        <f t="shared" si="18"/>
        <v>17.949302983685158</v>
      </c>
      <c r="FI7">
        <f t="shared" si="18"/>
        <v>17.681026927713148</v>
      </c>
      <c r="FJ7">
        <f t="shared" si="18"/>
        <v>17.412750871739021</v>
      </c>
      <c r="FK7">
        <f t="shared" si="18"/>
        <v>17.144474815762784</v>
      </c>
      <c r="FL7">
        <f t="shared" si="18"/>
        <v>16.876198759784419</v>
      </c>
      <c r="FM7">
        <f t="shared" si="18"/>
        <v>16.607922703803936</v>
      </c>
      <c r="FN7">
        <f t="shared" si="18"/>
        <v>16.339646647821318</v>
      </c>
      <c r="FO7">
        <f t="shared" si="18"/>
        <v>16.07137059183658</v>
      </c>
      <c r="FP7">
        <f t="shared" si="18"/>
        <v>15.803094535849709</v>
      </c>
      <c r="FQ7">
        <f t="shared" si="18"/>
        <v>15.534818479860704</v>
      </c>
      <c r="FR7">
        <f t="shared" si="18"/>
        <v>15.266542423869561</v>
      </c>
      <c r="FS7">
        <f t="shared" si="18"/>
        <v>14.998266367876282</v>
      </c>
      <c r="FT7">
        <f t="shared" si="18"/>
        <v>14.729990311880851</v>
      </c>
      <c r="FU7">
        <f t="shared" si="18"/>
        <v>14.461714255883281</v>
      </c>
      <c r="FV7">
        <f t="shared" si="18"/>
        <v>14.193438199883561</v>
      </c>
      <c r="FW7">
        <f t="shared" si="18"/>
        <v>13.925162143881694</v>
      </c>
      <c r="FX7">
        <f t="shared" si="19"/>
        <v>13.65688608787767</v>
      </c>
      <c r="FY7">
        <f t="shared" si="19"/>
        <v>13.38861003187149</v>
      </c>
      <c r="FZ7">
        <f t="shared" si="19"/>
        <v>13.120333975863145</v>
      </c>
      <c r="GA7">
        <f t="shared" si="19"/>
        <v>12.852057919852644</v>
      </c>
      <c r="GB7">
        <f t="shared" si="19"/>
        <v>12.583781863839977</v>
      </c>
      <c r="GC7">
        <f t="shared" si="19"/>
        <v>12.315505807825142</v>
      </c>
      <c r="GD7">
        <f t="shared" si="19"/>
        <v>12.047229751808139</v>
      </c>
      <c r="GE7">
        <f t="shared" si="19"/>
        <v>11.77895369578896</v>
      </c>
      <c r="GF7">
        <f t="shared" si="19"/>
        <v>11.510677639767598</v>
      </c>
      <c r="GG7">
        <f t="shared" si="19"/>
        <v>11.242401583744069</v>
      </c>
      <c r="GH7">
        <f t="shared" si="19"/>
        <v>10.974125527718353</v>
      </c>
      <c r="GI7">
        <f t="shared" si="19"/>
        <v>10.705849471690451</v>
      </c>
      <c r="GJ7">
        <f t="shared" si="19"/>
        <v>10.43757341566036</v>
      </c>
      <c r="GK7">
        <f t="shared" si="19"/>
        <v>10.169297359628082</v>
      </c>
      <c r="GL7">
        <f t="shared" si="19"/>
        <v>9.9010213035936054</v>
      </c>
      <c r="GM7">
        <f t="shared" si="19"/>
        <v>9.6327452475569331</v>
      </c>
      <c r="GN7">
        <f t="shared" si="20"/>
        <v>9.3644691915180651</v>
      </c>
      <c r="GO7">
        <f t="shared" si="20"/>
        <v>9.0961931354769945</v>
      </c>
      <c r="GP7">
        <f t="shared" si="20"/>
        <v>8.8279170794337176</v>
      </c>
      <c r="GQ7">
        <f t="shared" si="20"/>
        <v>8.5596410233882345</v>
      </c>
      <c r="GR7">
        <f t="shared" si="20"/>
        <v>8.2913649673405345</v>
      </c>
      <c r="GS7">
        <f t="shared" si="20"/>
        <v>8.0230889112906283</v>
      </c>
      <c r="GT7">
        <f t="shared" si="20"/>
        <v>7.7548128552385052</v>
      </c>
      <c r="GU7">
        <f t="shared" si="20"/>
        <v>7.4865367991841616</v>
      </c>
      <c r="GV7">
        <f t="shared" si="20"/>
        <v>7.218260743127594</v>
      </c>
      <c r="GW7">
        <f t="shared" si="20"/>
        <v>6.9499846870688025</v>
      </c>
      <c r="GX7">
        <f t="shared" si="20"/>
        <v>6.6817086310077798</v>
      </c>
      <c r="GY7">
        <f t="shared" si="20"/>
        <v>6.413432574944526</v>
      </c>
      <c r="GZ7">
        <f t="shared" si="20"/>
        <v>6.1451565188790411</v>
      </c>
      <c r="HA7">
        <f t="shared" si="20"/>
        <v>5.8768804628113216</v>
      </c>
      <c r="HB7">
        <f t="shared" si="20"/>
        <v>5.6086044067413567</v>
      </c>
      <c r="HC7">
        <f t="shared" si="20"/>
        <v>5.3403283506691537</v>
      </c>
      <c r="HD7">
        <f t="shared" si="21"/>
        <v>5.0720522945947017</v>
      </c>
      <c r="HE7">
        <f t="shared" si="21"/>
        <v>4.803776238518001</v>
      </c>
      <c r="HF7">
        <f t="shared" si="21"/>
        <v>4.5355001824390584</v>
      </c>
      <c r="HG7">
        <f t="shared" si="21"/>
        <v>4.2672241263578528</v>
      </c>
      <c r="HH7">
        <f t="shared" si="21"/>
        <v>3.9989480702743911</v>
      </c>
      <c r="HI7">
        <f t="shared" si="21"/>
        <v>3.73067201418867</v>
      </c>
      <c r="HJ7">
        <f t="shared" si="21"/>
        <v>3.4623959581006822</v>
      </c>
      <c r="HK7">
        <f t="shared" si="21"/>
        <v>3.1941199020104278</v>
      </c>
      <c r="HL7">
        <f t="shared" si="21"/>
        <v>2.9258438459179068</v>
      </c>
      <c r="HM7">
        <f t="shared" si="21"/>
        <v>2.6575677898231156</v>
      </c>
      <c r="HN7">
        <f t="shared" si="21"/>
        <v>2.3892917337260471</v>
      </c>
      <c r="HO7">
        <f t="shared" si="21"/>
        <v>2.1210156776267013</v>
      </c>
      <c r="HP7">
        <f t="shared" si="21"/>
        <v>1.8527396215250711</v>
      </c>
      <c r="HQ7">
        <f t="shared" si="21"/>
        <v>1.5844635654211601</v>
      </c>
      <c r="HR7">
        <f t="shared" si="21"/>
        <v>1.3161875093149646</v>
      </c>
      <c r="HS7">
        <f t="shared" si="21"/>
        <v>1.0479114532064777</v>
      </c>
      <c r="HT7">
        <f t="shared" si="22"/>
        <v>0.77963539709569574</v>
      </c>
      <c r="HU7">
        <f t="shared" si="22"/>
        <v>0.5113593409826187</v>
      </c>
      <c r="HV7">
        <f t="shared" si="22"/>
        <v>0.24308328486724307</v>
      </c>
      <c r="HW7">
        <f t="shared" si="22"/>
        <v>2.5192771250438284E-2</v>
      </c>
      <c r="HX7">
        <f t="shared" si="22"/>
        <v>0.29346882737042179</v>
      </c>
      <c r="HY7">
        <f t="shared" si="24"/>
        <v>2.5192771250438284E-2</v>
      </c>
      <c r="HZ7">
        <f t="shared" si="25"/>
        <v>100</v>
      </c>
      <c r="IA7">
        <v>5</v>
      </c>
      <c r="IB7">
        <f t="shared" si="26"/>
        <v>0.04</v>
      </c>
      <c r="IC7" cm="1">
        <f t="array" ref="IC7">INDEX($AC$3:$DY$102,IA7,HZ7)</f>
        <v>26.507603813014541</v>
      </c>
      <c r="ID7">
        <f t="shared" si="27"/>
        <v>1.0603041525205816</v>
      </c>
    </row>
    <row r="8" spans="1:241" x14ac:dyDescent="0.25">
      <c r="J8">
        <v>310</v>
      </c>
      <c r="K8">
        <f>'Emission events'!Y8</f>
        <v>0</v>
      </c>
      <c r="L8">
        <f>'Emission events'!BG8</f>
        <v>0</v>
      </c>
      <c r="M8">
        <f>'Emission events'!CO8</f>
        <v>0</v>
      </c>
      <c r="N8">
        <f>'Emission events'!DW8</f>
        <v>0</v>
      </c>
      <c r="O8">
        <f>'Emission events'!FE8</f>
        <v>0</v>
      </c>
      <c r="P8">
        <f t="shared" si="3"/>
        <v>0</v>
      </c>
      <c r="S8">
        <v>310</v>
      </c>
      <c r="T8">
        <f>'Emission events'!AD8</f>
        <v>0</v>
      </c>
      <c r="U8">
        <f>'Emission events'!BL8</f>
        <v>0</v>
      </c>
      <c r="V8">
        <f>'Emission events'!CT8</f>
        <v>0</v>
      </c>
      <c r="W8">
        <f>'Emission events'!EB8</f>
        <v>0</v>
      </c>
      <c r="X8">
        <f>'Emission events'!FJ8</f>
        <v>0</v>
      </c>
      <c r="Y8">
        <f t="shared" si="4"/>
        <v>0</v>
      </c>
      <c r="Z8">
        <f t="shared" si="5"/>
        <v>0</v>
      </c>
      <c r="AB8" s="1">
        <v>0.05</v>
      </c>
      <c r="AC8">
        <f t="shared" si="6"/>
        <v>26.467469650740689</v>
      </c>
      <c r="AD8">
        <f t="shared" si="6"/>
        <v>26.467201640544971</v>
      </c>
      <c r="AE8">
        <f t="shared" si="6"/>
        <v>26.46693363034645</v>
      </c>
      <c r="AF8">
        <f t="shared" si="6"/>
        <v>26.466665620145118</v>
      </c>
      <c r="AG8">
        <f t="shared" si="6"/>
        <v>26.466397609940973</v>
      </c>
      <c r="AH8">
        <f t="shared" si="6"/>
        <v>26.46612959973401</v>
      </c>
      <c r="AI8">
        <f t="shared" si="6"/>
        <v>26.465861589524231</v>
      </c>
      <c r="AJ8">
        <f t="shared" si="6"/>
        <v>26.465593579311619</v>
      </c>
      <c r="AK8">
        <f t="shared" si="6"/>
        <v>26.465325569096187</v>
      </c>
      <c r="AL8">
        <f t="shared" si="6"/>
        <v>26.46505755887792</v>
      </c>
      <c r="AM8">
        <f t="shared" si="7"/>
        <v>26.464789548656817</v>
      </c>
      <c r="AN8">
        <f t="shared" si="7"/>
        <v>26.46452153843288</v>
      </c>
      <c r="AO8">
        <f t="shared" si="7"/>
        <v>26.464253528206097</v>
      </c>
      <c r="AP8">
        <f t="shared" si="7"/>
        <v>26.463985517976461</v>
      </c>
      <c r="AQ8">
        <f t="shared" si="7"/>
        <v>26.463717507743983</v>
      </c>
      <c r="AR8">
        <f t="shared" si="7"/>
        <v>26.463449497508648</v>
      </c>
      <c r="AS8">
        <f t="shared" si="7"/>
        <v>26.463181487270457</v>
      </c>
      <c r="AT8">
        <f t="shared" si="7"/>
        <v>26.462913477029403</v>
      </c>
      <c r="AU8">
        <f t="shared" si="7"/>
        <v>26.462645466785485</v>
      </c>
      <c r="AV8">
        <f t="shared" si="7"/>
        <v>26.462377456538697</v>
      </c>
      <c r="AW8">
        <f t="shared" si="8"/>
        <v>26.462109446289038</v>
      </c>
      <c r="AX8">
        <f t="shared" si="8"/>
        <v>26.461841436036501</v>
      </c>
      <c r="AY8">
        <f t="shared" si="8"/>
        <v>26.461573425781086</v>
      </c>
      <c r="AZ8">
        <f t="shared" si="8"/>
        <v>26.461305415522787</v>
      </c>
      <c r="BA8">
        <f t="shared" si="8"/>
        <v>26.4610374052616</v>
      </c>
      <c r="BB8">
        <f t="shared" si="8"/>
        <v>26.460769394997516</v>
      </c>
      <c r="BC8">
        <f t="shared" si="8"/>
        <v>26.460501384730541</v>
      </c>
      <c r="BD8">
        <f t="shared" si="8"/>
        <v>26.460233374460671</v>
      </c>
      <c r="BE8">
        <f t="shared" si="8"/>
        <v>26.459965364187894</v>
      </c>
      <c r="BF8">
        <f t="shared" si="8"/>
        <v>26.459697353912212</v>
      </c>
      <c r="BG8">
        <f t="shared" si="9"/>
        <v>26.459429343633619</v>
      </c>
      <c r="BH8">
        <f t="shared" si="9"/>
        <v>26.45916133335211</v>
      </c>
      <c r="BI8">
        <f t="shared" si="9"/>
        <v>26.458893323067684</v>
      </c>
      <c r="BJ8">
        <f t="shared" si="9"/>
        <v>26.458625312780338</v>
      </c>
      <c r="BK8">
        <f t="shared" si="9"/>
        <v>26.458357302490064</v>
      </c>
      <c r="BL8">
        <f t="shared" si="9"/>
        <v>26.458089292196863</v>
      </c>
      <c r="BM8">
        <f t="shared" si="9"/>
        <v>26.457821281900731</v>
      </c>
      <c r="BN8">
        <f t="shared" si="9"/>
        <v>26.457553271601654</v>
      </c>
      <c r="BO8">
        <f t="shared" si="9"/>
        <v>26.457285261299642</v>
      </c>
      <c r="BP8">
        <f t="shared" si="9"/>
        <v>26.457017250994685</v>
      </c>
      <c r="BQ8">
        <f t="shared" si="10"/>
        <v>26.456749240686779</v>
      </c>
      <c r="BR8">
        <f t="shared" si="10"/>
        <v>26.456481230375921</v>
      </c>
      <c r="BS8">
        <f t="shared" si="10"/>
        <v>26.456213220062107</v>
      </c>
      <c r="BT8">
        <f t="shared" si="10"/>
        <v>26.45594520974533</v>
      </c>
      <c r="BU8">
        <f t="shared" si="10"/>
        <v>26.45567719942559</v>
      </c>
      <c r="BV8">
        <f t="shared" si="10"/>
        <v>26.455409189102888</v>
      </c>
      <c r="BW8">
        <f t="shared" si="10"/>
        <v>26.455141178777208</v>
      </c>
      <c r="BX8">
        <f t="shared" si="10"/>
        <v>26.454873168448554</v>
      </c>
      <c r="BY8">
        <f t="shared" si="10"/>
        <v>26.454605158116923</v>
      </c>
      <c r="BZ8">
        <f t="shared" si="10"/>
        <v>26.454337147782301</v>
      </c>
      <c r="CA8">
        <f t="shared" si="11"/>
        <v>26.454069137444698</v>
      </c>
      <c r="CB8">
        <f t="shared" si="11"/>
        <v>26.453801127104104</v>
      </c>
      <c r="CC8">
        <f t="shared" si="11"/>
        <v>26.453533116760514</v>
      </c>
      <c r="CD8">
        <f t="shared" si="11"/>
        <v>26.453265106413927</v>
      </c>
      <c r="CE8">
        <f t="shared" si="11"/>
        <v>26.452997096064333</v>
      </c>
      <c r="CF8">
        <f t="shared" si="11"/>
        <v>26.452729085711731</v>
      </c>
      <c r="CG8">
        <f t="shared" si="11"/>
        <v>26.452461075356123</v>
      </c>
      <c r="CH8">
        <f t="shared" si="11"/>
        <v>26.452193064997498</v>
      </c>
      <c r="CI8">
        <f t="shared" si="11"/>
        <v>26.451925054635854</v>
      </c>
      <c r="CJ8">
        <f t="shared" si="11"/>
        <v>26.45165704427119</v>
      </c>
      <c r="CK8">
        <f t="shared" si="12"/>
        <v>26.451389033903499</v>
      </c>
      <c r="CL8">
        <f t="shared" si="12"/>
        <v>26.451121023532775</v>
      </c>
      <c r="CM8">
        <f t="shared" si="12"/>
        <v>26.450853013159019</v>
      </c>
      <c r="CN8">
        <f t="shared" si="12"/>
        <v>26.450585002782223</v>
      </c>
      <c r="CO8">
        <f t="shared" si="12"/>
        <v>26.450316992402385</v>
      </c>
      <c r="CP8">
        <f t="shared" si="12"/>
        <v>26.450048982019503</v>
      </c>
      <c r="CQ8">
        <f t="shared" si="12"/>
        <v>26.449780971633569</v>
      </c>
      <c r="CR8">
        <f t="shared" si="12"/>
        <v>26.449512961244576</v>
      </c>
      <c r="CS8">
        <f t="shared" si="12"/>
        <v>26.449244950852531</v>
      </c>
      <c r="CT8">
        <f t="shared" si="12"/>
        <v>26.448976940457424</v>
      </c>
      <c r="CU8">
        <f t="shared" si="13"/>
        <v>26.448708930059247</v>
      </c>
      <c r="CV8">
        <f t="shared" si="13"/>
        <v>26.448440919658005</v>
      </c>
      <c r="CW8">
        <f t="shared" si="13"/>
        <v>26.448172909253685</v>
      </c>
      <c r="CX8">
        <f t="shared" si="13"/>
        <v>26.447904898846282</v>
      </c>
      <c r="CY8">
        <f t="shared" si="13"/>
        <v>26.447636888435802</v>
      </c>
      <c r="CZ8">
        <f t="shared" si="13"/>
        <v>26.447368878022239</v>
      </c>
      <c r="DA8">
        <f t="shared" si="13"/>
        <v>26.447100867605581</v>
      </c>
      <c r="DB8">
        <f t="shared" si="13"/>
        <v>26.446832857185832</v>
      </c>
      <c r="DC8">
        <f t="shared" si="13"/>
        <v>26.446564846762982</v>
      </c>
      <c r="DD8">
        <f t="shared" si="13"/>
        <v>26.446296836337027</v>
      </c>
      <c r="DE8">
        <f t="shared" si="14"/>
        <v>26.44602882590797</v>
      </c>
      <c r="DF8">
        <f t="shared" si="14"/>
        <v>26.445760815475801</v>
      </c>
      <c r="DG8">
        <f t="shared" si="14"/>
        <v>26.445492805040519</v>
      </c>
      <c r="DH8">
        <f t="shared" si="14"/>
        <v>26.445224794602115</v>
      </c>
      <c r="DI8">
        <f t="shared" si="14"/>
        <v>26.444956784160592</v>
      </c>
      <c r="DJ8">
        <f t="shared" si="14"/>
        <v>26.444688773715935</v>
      </c>
      <c r="DK8">
        <f t="shared" si="14"/>
        <v>26.444420763268155</v>
      </c>
      <c r="DL8">
        <f t="shared" si="14"/>
        <v>26.444152752817239</v>
      </c>
      <c r="DM8">
        <f t="shared" si="14"/>
        <v>26.443884742363181</v>
      </c>
      <c r="DN8">
        <f t="shared" si="14"/>
        <v>26.44361673190598</v>
      </c>
      <c r="DO8">
        <f t="shared" si="15"/>
        <v>26.443348721445634</v>
      </c>
      <c r="DP8">
        <f t="shared" si="15"/>
        <v>26.443080710982134</v>
      </c>
      <c r="DQ8">
        <f t="shared" si="15"/>
        <v>26.442812700515478</v>
      </c>
      <c r="DR8">
        <f t="shared" si="15"/>
        <v>26.442544690045665</v>
      </c>
      <c r="DS8">
        <f t="shared" si="15"/>
        <v>26.442276679572689</v>
      </c>
      <c r="DT8">
        <f t="shared" si="15"/>
        <v>26.442008669096545</v>
      </c>
      <c r="DU8">
        <f t="shared" si="15"/>
        <v>26.441740658617228</v>
      </c>
      <c r="DV8">
        <f t="shared" si="15"/>
        <v>26.441472648134731</v>
      </c>
      <c r="DW8">
        <f t="shared" si="15"/>
        <v>26.441204637649054</v>
      </c>
      <c r="DX8">
        <f t="shared" si="15"/>
        <v>26.440936627160198</v>
      </c>
      <c r="DY8">
        <f t="shared" si="15"/>
        <v>26.440668616668152</v>
      </c>
      <c r="EA8">
        <f t="shared" si="23"/>
        <v>0.05</v>
      </c>
      <c r="EB8">
        <f t="shared" si="16"/>
        <v>26.467469650740689</v>
      </c>
      <c r="EC8">
        <f t="shared" si="16"/>
        <v>26.199193594239265</v>
      </c>
      <c r="ED8">
        <f t="shared" si="16"/>
        <v>25.930917537735034</v>
      </c>
      <c r="EE8">
        <f t="shared" si="16"/>
        <v>25.662641481227997</v>
      </c>
      <c r="EF8">
        <f t="shared" si="16"/>
        <v>25.394365424718146</v>
      </c>
      <c r="EG8">
        <f t="shared" si="16"/>
        <v>25.126089368205477</v>
      </c>
      <c r="EH8">
        <f t="shared" si="16"/>
        <v>24.857813311689988</v>
      </c>
      <c r="EI8">
        <f t="shared" si="16"/>
        <v>24.58953725517167</v>
      </c>
      <c r="EJ8">
        <f t="shared" si="16"/>
        <v>24.321261198650532</v>
      </c>
      <c r="EK8">
        <f t="shared" si="16"/>
        <v>24.052985142126559</v>
      </c>
      <c r="EL8">
        <f t="shared" si="16"/>
        <v>23.784709085599751</v>
      </c>
      <c r="EM8">
        <f t="shared" si="16"/>
        <v>23.516433029070104</v>
      </c>
      <c r="EN8">
        <f t="shared" si="16"/>
        <v>23.248156972537615</v>
      </c>
      <c r="EO8">
        <f t="shared" si="16"/>
        <v>22.979880916002273</v>
      </c>
      <c r="EP8">
        <f t="shared" si="16"/>
        <v>22.711604859464085</v>
      </c>
      <c r="EQ8">
        <f t="shared" si="16"/>
        <v>22.443328802923045</v>
      </c>
      <c r="ER8">
        <f t="shared" si="17"/>
        <v>22.175052746379148</v>
      </c>
      <c r="ES8">
        <f t="shared" si="17"/>
        <v>21.906776689832387</v>
      </c>
      <c r="ET8">
        <f t="shared" si="17"/>
        <v>21.63850063328276</v>
      </c>
      <c r="EU8">
        <f t="shared" si="17"/>
        <v>21.370224576730266</v>
      </c>
      <c r="EV8">
        <f t="shared" si="17"/>
        <v>21.101948520174901</v>
      </c>
      <c r="EW8">
        <f t="shared" si="17"/>
        <v>20.833672463616658</v>
      </c>
      <c r="EX8">
        <f t="shared" si="17"/>
        <v>20.565396407055538</v>
      </c>
      <c r="EY8">
        <f t="shared" si="17"/>
        <v>20.297120350491529</v>
      </c>
      <c r="EZ8">
        <f t="shared" si="17"/>
        <v>20.028844293924635</v>
      </c>
      <c r="FA8">
        <f t="shared" si="17"/>
        <v>19.760568237354846</v>
      </c>
      <c r="FB8">
        <f t="shared" si="17"/>
        <v>19.492292180782165</v>
      </c>
      <c r="FC8">
        <f t="shared" si="17"/>
        <v>19.224016124206585</v>
      </c>
      <c r="FD8">
        <f t="shared" si="17"/>
        <v>18.955740067628103</v>
      </c>
      <c r="FE8">
        <f t="shared" si="17"/>
        <v>18.687464011046714</v>
      </c>
      <c r="FF8">
        <f t="shared" si="17"/>
        <v>18.419187954462416</v>
      </c>
      <c r="FG8">
        <f t="shared" si="17"/>
        <v>18.150911897875197</v>
      </c>
      <c r="FH8">
        <f t="shared" si="18"/>
        <v>17.882635841285065</v>
      </c>
      <c r="FI8">
        <f t="shared" si="18"/>
        <v>17.614359784692013</v>
      </c>
      <c r="FJ8">
        <f t="shared" si="18"/>
        <v>17.346083728096033</v>
      </c>
      <c r="FK8">
        <f t="shared" si="18"/>
        <v>17.077807671497126</v>
      </c>
      <c r="FL8">
        <f t="shared" si="18"/>
        <v>16.809531614895285</v>
      </c>
      <c r="FM8">
        <f t="shared" si="18"/>
        <v>16.541255558290501</v>
      </c>
      <c r="FN8">
        <f t="shared" si="18"/>
        <v>16.272979501682784</v>
      </c>
      <c r="FO8">
        <f t="shared" si="18"/>
        <v>16.004703445072117</v>
      </c>
      <c r="FP8">
        <f t="shared" si="18"/>
        <v>15.736427388458505</v>
      </c>
      <c r="FQ8">
        <f t="shared" si="18"/>
        <v>15.468151331841941</v>
      </c>
      <c r="FR8">
        <f t="shared" si="18"/>
        <v>15.19987527522242</v>
      </c>
      <c r="FS8">
        <f t="shared" si="18"/>
        <v>14.931599218599937</v>
      </c>
      <c r="FT8">
        <f t="shared" si="18"/>
        <v>14.663323161974489</v>
      </c>
      <c r="FU8">
        <f t="shared" si="18"/>
        <v>14.395047105346078</v>
      </c>
      <c r="FV8">
        <f t="shared" si="18"/>
        <v>14.126771048714692</v>
      </c>
      <c r="FW8">
        <f t="shared" si="18"/>
        <v>13.858494992080333</v>
      </c>
      <c r="FX8">
        <f t="shared" si="19"/>
        <v>13.590218935442994</v>
      </c>
      <c r="FY8">
        <f t="shared" si="19"/>
        <v>13.321942878802666</v>
      </c>
      <c r="FZ8">
        <f t="shared" si="19"/>
        <v>13.053666822159355</v>
      </c>
      <c r="GA8">
        <f t="shared" si="19"/>
        <v>12.785390765513053</v>
      </c>
      <c r="GB8">
        <f t="shared" si="19"/>
        <v>12.517114708863758</v>
      </c>
      <c r="GC8">
        <f t="shared" si="19"/>
        <v>12.248838652211463</v>
      </c>
      <c r="GD8">
        <f t="shared" si="19"/>
        <v>11.980562595556162</v>
      </c>
      <c r="GE8">
        <f t="shared" si="19"/>
        <v>11.712286538897853</v>
      </c>
      <c r="GF8">
        <f t="shared" si="19"/>
        <v>11.444010482236537</v>
      </c>
      <c r="GG8">
        <f t="shared" si="19"/>
        <v>11.175734425572209</v>
      </c>
      <c r="GH8">
        <f t="shared" si="19"/>
        <v>10.907458368904859</v>
      </c>
      <c r="GI8">
        <f t="shared" si="19"/>
        <v>10.639182312234487</v>
      </c>
      <c r="GJ8">
        <f t="shared" si="19"/>
        <v>10.370906255561088</v>
      </c>
      <c r="GK8">
        <f t="shared" si="19"/>
        <v>10.102630198884658</v>
      </c>
      <c r="GL8">
        <f t="shared" si="19"/>
        <v>9.8343541422051963</v>
      </c>
      <c r="GM8">
        <f t="shared" si="19"/>
        <v>9.5660780855226903</v>
      </c>
      <c r="GN8">
        <f t="shared" si="20"/>
        <v>9.2978020288371468</v>
      </c>
      <c r="GO8">
        <f t="shared" si="20"/>
        <v>9.0295259721485586</v>
      </c>
      <c r="GP8">
        <f t="shared" si="20"/>
        <v>8.761249915456915</v>
      </c>
      <c r="GQ8">
        <f t="shared" si="20"/>
        <v>8.4929738587622161</v>
      </c>
      <c r="GR8">
        <f t="shared" si="20"/>
        <v>8.2246978020644654</v>
      </c>
      <c r="GS8">
        <f t="shared" si="20"/>
        <v>7.9564217453636523</v>
      </c>
      <c r="GT8">
        <f t="shared" si="20"/>
        <v>7.6881456886597697</v>
      </c>
      <c r="GU8">
        <f t="shared" si="20"/>
        <v>7.419869631952821</v>
      </c>
      <c r="GV8">
        <f t="shared" si="20"/>
        <v>7.1515935752427922</v>
      </c>
      <c r="GW8">
        <f t="shared" si="20"/>
        <v>6.8833175185296831</v>
      </c>
      <c r="GX8">
        <f t="shared" si="20"/>
        <v>6.6150414618134974</v>
      </c>
      <c r="GY8">
        <f t="shared" si="20"/>
        <v>6.3467654050942244</v>
      </c>
      <c r="GZ8">
        <f t="shared" si="20"/>
        <v>6.0784893483718605</v>
      </c>
      <c r="HA8">
        <f t="shared" si="20"/>
        <v>5.8102132916464058</v>
      </c>
      <c r="HB8">
        <f t="shared" si="20"/>
        <v>5.541937234917846</v>
      </c>
      <c r="HC8">
        <f t="shared" si="20"/>
        <v>5.2736611781861846</v>
      </c>
      <c r="HD8">
        <f t="shared" si="21"/>
        <v>5.0053851214514218</v>
      </c>
      <c r="HE8">
        <f t="shared" si="21"/>
        <v>4.7371090647135432</v>
      </c>
      <c r="HF8">
        <f t="shared" si="21"/>
        <v>4.4688330079725596</v>
      </c>
      <c r="HG8">
        <f t="shared" si="21"/>
        <v>4.2005569512284495</v>
      </c>
      <c r="HH8">
        <f t="shared" si="21"/>
        <v>3.9322808944812166</v>
      </c>
      <c r="HI8">
        <f t="shared" si="21"/>
        <v>3.6640048377308538</v>
      </c>
      <c r="HJ8">
        <f t="shared" si="21"/>
        <v>3.3957287809773682</v>
      </c>
      <c r="HK8">
        <f t="shared" si="21"/>
        <v>3.1274527242207419</v>
      </c>
      <c r="HL8">
        <f t="shared" si="21"/>
        <v>2.8591766674609786</v>
      </c>
      <c r="HM8">
        <f t="shared" si="21"/>
        <v>2.5909006106980712</v>
      </c>
      <c r="HN8">
        <f t="shared" si="21"/>
        <v>2.3226245539320161</v>
      </c>
      <c r="HO8">
        <f t="shared" si="21"/>
        <v>2.0543484971628097</v>
      </c>
      <c r="HP8">
        <f t="shared" si="21"/>
        <v>1.7860724403904484</v>
      </c>
      <c r="HQ8">
        <f t="shared" si="21"/>
        <v>1.5177963836149253</v>
      </c>
      <c r="HR8">
        <f t="shared" si="21"/>
        <v>1.2495203268362474</v>
      </c>
      <c r="HS8">
        <f t="shared" si="21"/>
        <v>0.98124427005439685</v>
      </c>
      <c r="HT8">
        <f t="shared" si="22"/>
        <v>0.71296821326937021</v>
      </c>
      <c r="HU8">
        <f t="shared" si="22"/>
        <v>0.44469215648116744</v>
      </c>
      <c r="HV8">
        <f t="shared" si="22"/>
        <v>0.176416099689785</v>
      </c>
      <c r="HW8">
        <f t="shared" si="22"/>
        <v>9.1859957104780676E-2</v>
      </c>
      <c r="HX8">
        <f t="shared" si="22"/>
        <v>0.36013601390253314</v>
      </c>
      <c r="HY8">
        <f t="shared" si="24"/>
        <v>9.1859957104780676E-2</v>
      </c>
      <c r="HZ8">
        <f t="shared" si="25"/>
        <v>100</v>
      </c>
      <c r="IA8">
        <v>6</v>
      </c>
      <c r="IB8">
        <f t="shared" si="26"/>
        <v>0.05</v>
      </c>
      <c r="IC8" cm="1">
        <f t="array" ref="IC8">INDEX($AC$3:$DY$102,IA8,HZ8)</f>
        <v>26.440936627160198</v>
      </c>
      <c r="ID8">
        <f t="shared" si="27"/>
        <v>1.32204683135801</v>
      </c>
    </row>
    <row r="9" spans="1:241" x14ac:dyDescent="0.25">
      <c r="A9" t="s">
        <v>66</v>
      </c>
      <c r="B9">
        <v>4.2906753359855606E+21</v>
      </c>
      <c r="C9" t="s">
        <v>68</v>
      </c>
      <c r="J9">
        <v>315</v>
      </c>
      <c r="K9">
        <f>'Emission events'!Y9</f>
        <v>0</v>
      </c>
      <c r="L9">
        <f>'Emission events'!BG9</f>
        <v>0</v>
      </c>
      <c r="M9">
        <f>'Emission events'!CO9</f>
        <v>0</v>
      </c>
      <c r="N9">
        <f>'Emission events'!DW9</f>
        <v>0</v>
      </c>
      <c r="O9">
        <f>'Emission events'!FE9</f>
        <v>0</v>
      </c>
      <c r="P9">
        <f t="shared" si="3"/>
        <v>0</v>
      </c>
      <c r="S9">
        <v>315</v>
      </c>
      <c r="T9">
        <f>'Emission events'!AD9</f>
        <v>0</v>
      </c>
      <c r="U9">
        <f>'Emission events'!BL9</f>
        <v>0</v>
      </c>
      <c r="V9">
        <f>'Emission events'!CT9</f>
        <v>0</v>
      </c>
      <c r="W9">
        <f>'Emission events'!EB9</f>
        <v>0</v>
      </c>
      <c r="X9">
        <f>'Emission events'!FJ9</f>
        <v>0</v>
      </c>
      <c r="Y9">
        <f t="shared" si="4"/>
        <v>0</v>
      </c>
      <c r="Z9">
        <f t="shared" si="5"/>
        <v>0</v>
      </c>
      <c r="AB9" s="1">
        <v>0.06</v>
      </c>
      <c r="AC9">
        <f t="shared" si="6"/>
        <v>26.400802352871569</v>
      </c>
      <c r="AD9">
        <f t="shared" si="6"/>
        <v>26.400534341851849</v>
      </c>
      <c r="AE9">
        <f t="shared" si="6"/>
        <v>26.400266330828252</v>
      </c>
      <c r="AF9">
        <f t="shared" si="6"/>
        <v>26.399998319800769</v>
      </c>
      <c r="AG9">
        <f t="shared" si="6"/>
        <v>26.399730308769392</v>
      </c>
      <c r="AH9">
        <f t="shared" si="6"/>
        <v>26.399462297734118</v>
      </c>
      <c r="AI9">
        <f t="shared" si="6"/>
        <v>26.399194286694946</v>
      </c>
      <c r="AJ9">
        <f t="shared" si="6"/>
        <v>26.39892627565186</v>
      </c>
      <c r="AK9">
        <f t="shared" si="6"/>
        <v>26.398658264604865</v>
      </c>
      <c r="AL9">
        <f t="shared" si="6"/>
        <v>26.398390253553956</v>
      </c>
      <c r="AM9">
        <f t="shared" si="7"/>
        <v>26.398122242499124</v>
      </c>
      <c r="AN9">
        <f t="shared" si="7"/>
        <v>26.397854231440363</v>
      </c>
      <c r="AO9">
        <f t="shared" si="7"/>
        <v>26.397586220377669</v>
      </c>
      <c r="AP9">
        <f t="shared" si="7"/>
        <v>26.397318209311035</v>
      </c>
      <c r="AQ9">
        <f t="shared" si="7"/>
        <v>26.397050198240461</v>
      </c>
      <c r="AR9">
        <f t="shared" si="7"/>
        <v>26.39678218716594</v>
      </c>
      <c r="AS9">
        <f t="shared" si="7"/>
        <v>26.396514176087464</v>
      </c>
      <c r="AT9">
        <f t="shared" si="7"/>
        <v>26.396246165005032</v>
      </c>
      <c r="AU9">
        <f t="shared" si="7"/>
        <v>26.395978153918634</v>
      </c>
      <c r="AV9">
        <f t="shared" si="7"/>
        <v>26.395710142828264</v>
      </c>
      <c r="AW9">
        <f t="shared" si="8"/>
        <v>26.395442131733926</v>
      </c>
      <c r="AX9">
        <f t="shared" si="8"/>
        <v>26.395174120635609</v>
      </c>
      <c r="AY9">
        <f t="shared" si="8"/>
        <v>26.394906109533306</v>
      </c>
      <c r="AZ9">
        <f t="shared" si="8"/>
        <v>26.394638098427013</v>
      </c>
      <c r="BA9">
        <f t="shared" si="8"/>
        <v>26.394370087316727</v>
      </c>
      <c r="BB9">
        <f t="shared" si="8"/>
        <v>26.394102076202437</v>
      </c>
      <c r="BC9">
        <f t="shared" si="8"/>
        <v>26.393834065084146</v>
      </c>
      <c r="BD9">
        <f t="shared" si="8"/>
        <v>26.393566053961845</v>
      </c>
      <c r="BE9">
        <f t="shared" si="8"/>
        <v>26.393298042835525</v>
      </c>
      <c r="BF9">
        <f t="shared" si="8"/>
        <v>26.393030031705187</v>
      </c>
      <c r="BG9">
        <f t="shared" si="9"/>
        <v>26.392762020570824</v>
      </c>
      <c r="BH9">
        <f t="shared" si="9"/>
        <v>26.392494009432426</v>
      </c>
      <c r="BI9">
        <f t="shared" si="9"/>
        <v>26.392225998289991</v>
      </c>
      <c r="BJ9">
        <f t="shared" si="9"/>
        <v>26.39195798714352</v>
      </c>
      <c r="BK9">
        <f t="shared" si="9"/>
        <v>26.391689975992996</v>
      </c>
      <c r="BL9">
        <f t="shared" si="9"/>
        <v>26.391421964838425</v>
      </c>
      <c r="BM9">
        <f t="shared" si="9"/>
        <v>26.391153953679794</v>
      </c>
      <c r="BN9">
        <f t="shared" si="9"/>
        <v>26.390885942517095</v>
      </c>
      <c r="BO9">
        <f t="shared" si="9"/>
        <v>26.390617931350334</v>
      </c>
      <c r="BP9">
        <f t="shared" si="9"/>
        <v>26.390349920179499</v>
      </c>
      <c r="BQ9">
        <f t="shared" si="10"/>
        <v>26.390081909004582</v>
      </c>
      <c r="BR9">
        <f t="shared" si="10"/>
        <v>26.389813897825583</v>
      </c>
      <c r="BS9">
        <f t="shared" si="10"/>
        <v>26.389545886642495</v>
      </c>
      <c r="BT9">
        <f t="shared" si="10"/>
        <v>26.38927787545531</v>
      </c>
      <c r="BU9">
        <f t="shared" si="10"/>
        <v>26.389009864264025</v>
      </c>
      <c r="BV9">
        <f t="shared" si="10"/>
        <v>26.388741853068634</v>
      </c>
      <c r="BW9">
        <f t="shared" si="10"/>
        <v>26.388473841869136</v>
      </c>
      <c r="BX9">
        <f t="shared" si="10"/>
        <v>26.38820583066552</v>
      </c>
      <c r="BY9">
        <f t="shared" si="10"/>
        <v>26.387937819457779</v>
      </c>
      <c r="BZ9">
        <f t="shared" si="10"/>
        <v>26.38766980824591</v>
      </c>
      <c r="CA9">
        <f t="shared" si="11"/>
        <v>26.387401797029913</v>
      </c>
      <c r="CB9">
        <f t="shared" si="11"/>
        <v>26.387133785809777</v>
      </c>
      <c r="CC9">
        <f t="shared" si="11"/>
        <v>26.386865774585498</v>
      </c>
      <c r="CD9">
        <f t="shared" si="11"/>
        <v>26.38659776335707</v>
      </c>
      <c r="CE9">
        <f t="shared" si="11"/>
        <v>26.386329752124489</v>
      </c>
      <c r="CF9">
        <f t="shared" si="11"/>
        <v>26.386061740887744</v>
      </c>
      <c r="CG9">
        <f t="shared" si="11"/>
        <v>26.385793729646839</v>
      </c>
      <c r="CH9">
        <f t="shared" si="11"/>
        <v>26.385525718401762</v>
      </c>
      <c r="CI9">
        <f t="shared" si="11"/>
        <v>26.385257707152508</v>
      </c>
      <c r="CJ9">
        <f t="shared" si="11"/>
        <v>26.384989695899076</v>
      </c>
      <c r="CK9">
        <f t="shared" si="12"/>
        <v>26.384721684641455</v>
      </c>
      <c r="CL9">
        <f t="shared" si="12"/>
        <v>26.384453673379639</v>
      </c>
      <c r="CM9">
        <f t="shared" si="12"/>
        <v>26.38418566211363</v>
      </c>
      <c r="CN9">
        <f t="shared" si="12"/>
        <v>26.383917650843415</v>
      </c>
      <c r="CO9">
        <f t="shared" si="12"/>
        <v>26.383649639568993</v>
      </c>
      <c r="CP9">
        <f t="shared" si="12"/>
        <v>26.383381628290358</v>
      </c>
      <c r="CQ9">
        <f t="shared" si="12"/>
        <v>26.383113617007503</v>
      </c>
      <c r="CR9">
        <f t="shared" si="12"/>
        <v>26.382845605720419</v>
      </c>
      <c r="CS9">
        <f t="shared" si="12"/>
        <v>26.382577594429108</v>
      </c>
      <c r="CT9">
        <f t="shared" si="12"/>
        <v>26.382309583133559</v>
      </c>
      <c r="CU9">
        <f t="shared" si="13"/>
        <v>26.382041571833771</v>
      </c>
      <c r="CV9">
        <f t="shared" si="13"/>
        <v>26.381773560529734</v>
      </c>
      <c r="CW9">
        <f t="shared" si="13"/>
        <v>26.381505549221444</v>
      </c>
      <c r="CX9">
        <f t="shared" si="13"/>
        <v>26.381237537908891</v>
      </c>
      <c r="CY9">
        <f t="shared" si="13"/>
        <v>26.380969526592082</v>
      </c>
      <c r="CZ9">
        <f t="shared" si="13"/>
        <v>26.380701515270999</v>
      </c>
      <c r="DA9">
        <f t="shared" si="13"/>
        <v>26.380433503945643</v>
      </c>
      <c r="DB9">
        <f t="shared" si="13"/>
        <v>26.380165492616005</v>
      </c>
      <c r="DC9">
        <f t="shared" si="13"/>
        <v>26.379897481282082</v>
      </c>
      <c r="DD9">
        <f t="shared" si="13"/>
        <v>26.379629469943865</v>
      </c>
      <c r="DE9">
        <f t="shared" si="14"/>
        <v>26.379361458601352</v>
      </c>
      <c r="DF9">
        <f t="shared" si="14"/>
        <v>26.379093447254537</v>
      </c>
      <c r="DG9">
        <f t="shared" si="14"/>
        <v>26.378825435903416</v>
      </c>
      <c r="DH9">
        <f t="shared" si="14"/>
        <v>26.378557424547974</v>
      </c>
      <c r="DI9">
        <f t="shared" si="14"/>
        <v>26.378289413188217</v>
      </c>
      <c r="DJ9">
        <f t="shared" si="14"/>
        <v>26.378021401824132</v>
      </c>
      <c r="DK9">
        <f t="shared" si="14"/>
        <v>26.377753390455716</v>
      </c>
      <c r="DL9">
        <f t="shared" si="14"/>
        <v>26.377485379082966</v>
      </c>
      <c r="DM9">
        <f t="shared" si="14"/>
        <v>26.377217367705871</v>
      </c>
      <c r="DN9">
        <f t="shared" si="14"/>
        <v>26.376949356324427</v>
      </c>
      <c r="DO9">
        <f t="shared" si="15"/>
        <v>26.376681344938632</v>
      </c>
      <c r="DP9">
        <f t="shared" si="15"/>
        <v>26.376413333548474</v>
      </c>
      <c r="DQ9">
        <f t="shared" si="15"/>
        <v>26.376145322153953</v>
      </c>
      <c r="DR9">
        <f t="shared" si="15"/>
        <v>26.375877310755062</v>
      </c>
      <c r="DS9">
        <f t="shared" si="15"/>
        <v>26.375609299351794</v>
      </c>
      <c r="DT9">
        <f t="shared" si="15"/>
        <v>26.375341287944142</v>
      </c>
      <c r="DU9">
        <f t="shared" si="15"/>
        <v>26.375073276532103</v>
      </c>
      <c r="DV9">
        <f t="shared" si="15"/>
        <v>26.374805265115668</v>
      </c>
      <c r="DW9">
        <f t="shared" si="15"/>
        <v>26.374537253694836</v>
      </c>
      <c r="DX9">
        <f t="shared" si="15"/>
        <v>26.374269242269598</v>
      </c>
      <c r="DY9">
        <f t="shared" si="15"/>
        <v>26.374001230839948</v>
      </c>
      <c r="EA9">
        <f t="shared" si="23"/>
        <v>0.06</v>
      </c>
      <c r="EB9">
        <f t="shared" si="16"/>
        <v>26.400802352871569</v>
      </c>
      <c r="EC9">
        <f t="shared" si="16"/>
        <v>26.132526295546143</v>
      </c>
      <c r="ED9">
        <f t="shared" si="16"/>
        <v>25.86425023821684</v>
      </c>
      <c r="EE9">
        <f t="shared" si="16"/>
        <v>25.595974180883648</v>
      </c>
      <c r="EF9">
        <f t="shared" si="16"/>
        <v>25.327698123546565</v>
      </c>
      <c r="EG9">
        <f t="shared" si="16"/>
        <v>25.059422066205585</v>
      </c>
      <c r="EH9">
        <f t="shared" si="16"/>
        <v>24.791146008860707</v>
      </c>
      <c r="EI9">
        <f t="shared" si="16"/>
        <v>24.522869951511911</v>
      </c>
      <c r="EJ9">
        <f t="shared" si="16"/>
        <v>24.254593894159211</v>
      </c>
      <c r="EK9">
        <f t="shared" si="16"/>
        <v>23.986317836802595</v>
      </c>
      <c r="EL9">
        <f t="shared" si="16"/>
        <v>23.718041779442053</v>
      </c>
      <c r="EM9">
        <f t="shared" si="16"/>
        <v>23.449765722077586</v>
      </c>
      <c r="EN9">
        <f t="shared" si="16"/>
        <v>23.181489664709186</v>
      </c>
      <c r="EO9">
        <f t="shared" si="16"/>
        <v>22.913213607336846</v>
      </c>
      <c r="EP9">
        <f t="shared" si="16"/>
        <v>22.644937549960563</v>
      </c>
      <c r="EQ9">
        <f t="shared" si="16"/>
        <v>22.376661492580336</v>
      </c>
      <c r="ER9">
        <f t="shared" si="17"/>
        <v>22.108385435196155</v>
      </c>
      <c r="ES9">
        <f t="shared" si="17"/>
        <v>21.840109377808016</v>
      </c>
      <c r="ET9">
        <f t="shared" si="17"/>
        <v>21.571833320415912</v>
      </c>
      <c r="EU9">
        <f t="shared" si="17"/>
        <v>21.303557263019833</v>
      </c>
      <c r="EV9">
        <f t="shared" si="17"/>
        <v>21.035281205619789</v>
      </c>
      <c r="EW9">
        <f t="shared" si="17"/>
        <v>20.767005148215766</v>
      </c>
      <c r="EX9">
        <f t="shared" si="17"/>
        <v>20.498729090807757</v>
      </c>
      <c r="EY9">
        <f t="shared" si="17"/>
        <v>20.230453033395754</v>
      </c>
      <c r="EZ9">
        <f t="shared" si="17"/>
        <v>19.962176975979762</v>
      </c>
      <c r="FA9">
        <f t="shared" si="17"/>
        <v>19.693900918559766</v>
      </c>
      <c r="FB9">
        <f t="shared" si="17"/>
        <v>19.425624861135766</v>
      </c>
      <c r="FC9">
        <f t="shared" si="17"/>
        <v>19.157348803707759</v>
      </c>
      <c r="FD9">
        <f t="shared" si="17"/>
        <v>18.889072746275733</v>
      </c>
      <c r="FE9">
        <f t="shared" si="17"/>
        <v>18.62079668883969</v>
      </c>
      <c r="FF9">
        <f t="shared" si="17"/>
        <v>18.352520631399621</v>
      </c>
      <c r="FG9">
        <f t="shared" si="17"/>
        <v>18.084244573955516</v>
      </c>
      <c r="FH9">
        <f t="shared" si="18"/>
        <v>17.815968516507372</v>
      </c>
      <c r="FI9">
        <f t="shared" si="18"/>
        <v>17.547692459055192</v>
      </c>
      <c r="FJ9">
        <f t="shared" si="18"/>
        <v>17.279416401598965</v>
      </c>
      <c r="FK9">
        <f t="shared" si="18"/>
        <v>17.011140344138688</v>
      </c>
      <c r="FL9">
        <f t="shared" si="18"/>
        <v>16.742864286674347</v>
      </c>
      <c r="FM9">
        <f t="shared" si="18"/>
        <v>16.474588229205942</v>
      </c>
      <c r="FN9">
        <f t="shared" si="18"/>
        <v>16.206312171733472</v>
      </c>
      <c r="FO9">
        <f t="shared" si="18"/>
        <v>15.938036114256931</v>
      </c>
      <c r="FP9">
        <f t="shared" si="18"/>
        <v>15.669760056776308</v>
      </c>
      <c r="FQ9">
        <f t="shared" si="18"/>
        <v>15.401483999291603</v>
      </c>
      <c r="FR9">
        <f t="shared" si="18"/>
        <v>15.133207941802807</v>
      </c>
      <c r="FS9">
        <f t="shared" si="18"/>
        <v>14.864931884309916</v>
      </c>
      <c r="FT9">
        <f t="shared" si="18"/>
        <v>14.596655826812924</v>
      </c>
      <c r="FU9">
        <f t="shared" si="18"/>
        <v>14.328379769311825</v>
      </c>
      <c r="FV9">
        <f t="shared" si="18"/>
        <v>14.060103711806621</v>
      </c>
      <c r="FW9">
        <f t="shared" si="18"/>
        <v>13.791827654297299</v>
      </c>
      <c r="FX9">
        <f t="shared" si="19"/>
        <v>13.52355159678385</v>
      </c>
      <c r="FY9">
        <f t="shared" si="19"/>
        <v>13.255275539266275</v>
      </c>
      <c r="FZ9">
        <f t="shared" si="19"/>
        <v>12.98699948174457</v>
      </c>
      <c r="GA9">
        <f t="shared" si="19"/>
        <v>12.718723424218727</v>
      </c>
      <c r="GB9">
        <f t="shared" si="19"/>
        <v>12.450447366688742</v>
      </c>
      <c r="GC9">
        <f t="shared" si="19"/>
        <v>12.182171309154606</v>
      </c>
      <c r="GD9">
        <f t="shared" si="19"/>
        <v>11.913895251616317</v>
      </c>
      <c r="GE9">
        <f t="shared" si="19"/>
        <v>11.645619194073866</v>
      </c>
      <c r="GF9">
        <f t="shared" si="19"/>
        <v>11.377343136527253</v>
      </c>
      <c r="GG9">
        <f t="shared" si="19"/>
        <v>11.109067078976473</v>
      </c>
      <c r="GH9">
        <f t="shared" si="19"/>
        <v>10.840791021421513</v>
      </c>
      <c r="GI9">
        <f t="shared" si="19"/>
        <v>10.572514963862373</v>
      </c>
      <c r="GJ9">
        <f t="shared" si="19"/>
        <v>10.304238906299044</v>
      </c>
      <c r="GK9">
        <f t="shared" si="19"/>
        <v>10.035962848731522</v>
      </c>
      <c r="GL9">
        <f t="shared" si="19"/>
        <v>9.7676867911598073</v>
      </c>
      <c r="GM9">
        <f t="shared" si="19"/>
        <v>9.4994107335838827</v>
      </c>
      <c r="GN9">
        <f t="shared" si="20"/>
        <v>9.2311346760037551</v>
      </c>
      <c r="GO9">
        <f t="shared" si="20"/>
        <v>8.9628586184194141</v>
      </c>
      <c r="GP9">
        <f t="shared" si="20"/>
        <v>8.6945825608308489</v>
      </c>
      <c r="GQ9">
        <f t="shared" si="20"/>
        <v>8.4263065032380595</v>
      </c>
      <c r="GR9">
        <f t="shared" si="20"/>
        <v>8.1580304456410424</v>
      </c>
      <c r="GS9">
        <f t="shared" si="20"/>
        <v>7.8897543880397869</v>
      </c>
      <c r="GT9">
        <f t="shared" si="20"/>
        <v>7.621478330434293</v>
      </c>
      <c r="GU9">
        <f t="shared" si="20"/>
        <v>7.3532022728245501</v>
      </c>
      <c r="GV9">
        <f t="shared" si="20"/>
        <v>7.084926215210551</v>
      </c>
      <c r="GW9">
        <f t="shared" si="20"/>
        <v>6.8166501575922922</v>
      </c>
      <c r="GX9">
        <f t="shared" si="20"/>
        <v>6.5483740999697773</v>
      </c>
      <c r="GY9">
        <f t="shared" si="20"/>
        <v>6.2800980423429849</v>
      </c>
      <c r="GZ9">
        <f t="shared" si="20"/>
        <v>6.0118219847119221</v>
      </c>
      <c r="HA9">
        <f t="shared" si="20"/>
        <v>5.7435459270765783</v>
      </c>
      <c r="HB9">
        <f t="shared" si="20"/>
        <v>5.4752698694369464</v>
      </c>
      <c r="HC9">
        <f t="shared" si="20"/>
        <v>5.2069938117930228</v>
      </c>
      <c r="HD9">
        <f t="shared" si="21"/>
        <v>4.938717754144804</v>
      </c>
      <c r="HE9">
        <f t="shared" si="21"/>
        <v>4.6704416964922792</v>
      </c>
      <c r="HF9">
        <f t="shared" si="21"/>
        <v>4.4021656388354558</v>
      </c>
      <c r="HG9">
        <f t="shared" si="21"/>
        <v>4.1338895811743086</v>
      </c>
      <c r="HH9">
        <f t="shared" si="21"/>
        <v>3.8656135235088414</v>
      </c>
      <c r="HI9">
        <f t="shared" si="21"/>
        <v>3.5973374658390505</v>
      </c>
      <c r="HJ9">
        <f t="shared" si="21"/>
        <v>3.3290614081649288</v>
      </c>
      <c r="HK9">
        <f t="shared" si="21"/>
        <v>3.0607853504864693</v>
      </c>
      <c r="HL9">
        <f t="shared" si="21"/>
        <v>2.7925092928036683</v>
      </c>
      <c r="HM9">
        <f t="shared" si="21"/>
        <v>2.5242332351165189</v>
      </c>
      <c r="HN9">
        <f t="shared" si="21"/>
        <v>2.2559571774250138</v>
      </c>
      <c r="HO9">
        <f t="shared" si="21"/>
        <v>1.9876811197291495</v>
      </c>
      <c r="HP9">
        <f t="shared" si="21"/>
        <v>1.7194050620289225</v>
      </c>
      <c r="HQ9">
        <f t="shared" si="21"/>
        <v>1.4511290043243221</v>
      </c>
      <c r="HR9">
        <f t="shared" si="21"/>
        <v>1.1828529466153519</v>
      </c>
      <c r="HS9">
        <f t="shared" si="21"/>
        <v>0.91457688890199407</v>
      </c>
      <c r="HT9">
        <f t="shared" si="22"/>
        <v>0.64630083118424508</v>
      </c>
      <c r="HU9">
        <f t="shared" si="22"/>
        <v>0.37802477346210495</v>
      </c>
      <c r="HV9">
        <f t="shared" si="22"/>
        <v>0.10974871573556655</v>
      </c>
      <c r="HW9">
        <f t="shared" si="22"/>
        <v>0.15852734199538077</v>
      </c>
      <c r="HX9">
        <f t="shared" si="22"/>
        <v>0.426803399730737</v>
      </c>
      <c r="HY9">
        <f t="shared" si="24"/>
        <v>0.10974871573556655</v>
      </c>
      <c r="HZ9">
        <f t="shared" si="25"/>
        <v>99</v>
      </c>
      <c r="IA9">
        <v>7</v>
      </c>
      <c r="IB9">
        <f t="shared" si="26"/>
        <v>0.06</v>
      </c>
      <c r="IC9" cm="1">
        <f t="array" ref="IC9">INDEX($AC$3:$DY$102,IA9,HZ9)</f>
        <v>26.374537253694836</v>
      </c>
      <c r="ID9">
        <f t="shared" si="27"/>
        <v>1.58247223522169</v>
      </c>
    </row>
    <row r="10" spans="1:241" x14ac:dyDescent="0.25">
      <c r="J10">
        <v>320</v>
      </c>
      <c r="K10">
        <f>'Emission events'!Y10</f>
        <v>0</v>
      </c>
      <c r="L10">
        <f>'Emission events'!BG10</f>
        <v>0</v>
      </c>
      <c r="M10">
        <f>'Emission events'!CO10</f>
        <v>0</v>
      </c>
      <c r="N10">
        <f>'Emission events'!DW10</f>
        <v>0</v>
      </c>
      <c r="O10">
        <f>'Emission events'!FE10</f>
        <v>0</v>
      </c>
      <c r="P10">
        <f t="shared" si="3"/>
        <v>0</v>
      </c>
      <c r="S10">
        <v>320</v>
      </c>
      <c r="T10">
        <f>'Emission events'!AD10</f>
        <v>0</v>
      </c>
      <c r="U10">
        <f>'Emission events'!BL10</f>
        <v>0</v>
      </c>
      <c r="V10">
        <f>'Emission events'!CT10</f>
        <v>0</v>
      </c>
      <c r="W10">
        <f>'Emission events'!EB10</f>
        <v>0</v>
      </c>
      <c r="X10">
        <f>'Emission events'!FJ10</f>
        <v>0</v>
      </c>
      <c r="Y10">
        <f t="shared" si="4"/>
        <v>0</v>
      </c>
      <c r="Z10">
        <f t="shared" si="5"/>
        <v>0</v>
      </c>
      <c r="AB10" s="1">
        <v>7.0000000000000007E-2</v>
      </c>
      <c r="AC10">
        <f t="shared" si="6"/>
        <v>26.3341348130241</v>
      </c>
      <c r="AD10">
        <f t="shared" si="6"/>
        <v>26.333866800864492</v>
      </c>
      <c r="AE10">
        <f t="shared" si="6"/>
        <v>26.333598788699515</v>
      </c>
      <c r="AF10">
        <f t="shared" si="6"/>
        <v>26.333330776529166</v>
      </c>
      <c r="AG10">
        <f t="shared" si="6"/>
        <v>26.333062764353432</v>
      </c>
      <c r="AH10">
        <f t="shared" si="6"/>
        <v>26.332794752172305</v>
      </c>
      <c r="AI10">
        <f t="shared" si="6"/>
        <v>26.332526739985781</v>
      </c>
      <c r="AJ10">
        <f t="shared" si="6"/>
        <v>26.33225872779385</v>
      </c>
      <c r="AK10">
        <f t="shared" si="6"/>
        <v>26.331990715596511</v>
      </c>
      <c r="AL10">
        <f t="shared" si="6"/>
        <v>26.331722703393751</v>
      </c>
      <c r="AM10">
        <f t="shared" si="7"/>
        <v>26.331454691185566</v>
      </c>
      <c r="AN10">
        <f t="shared" si="7"/>
        <v>26.331186678971946</v>
      </c>
      <c r="AO10">
        <f t="shared" si="7"/>
        <v>26.330918666752886</v>
      </c>
      <c r="AP10">
        <f t="shared" si="7"/>
        <v>26.33065065452838</v>
      </c>
      <c r="AQ10">
        <f t="shared" si="7"/>
        <v>26.330382642298421</v>
      </c>
      <c r="AR10">
        <f t="shared" si="7"/>
        <v>26.330114630062997</v>
      </c>
      <c r="AS10">
        <f t="shared" si="7"/>
        <v>26.329846617822106</v>
      </c>
      <c r="AT10">
        <f t="shared" si="7"/>
        <v>26.32957860557574</v>
      </c>
      <c r="AU10">
        <f t="shared" si="7"/>
        <v>26.329310593323889</v>
      </c>
      <c r="AV10">
        <f t="shared" si="7"/>
        <v>26.329042581066549</v>
      </c>
      <c r="AW10">
        <f t="shared" si="8"/>
        <v>26.328774568803713</v>
      </c>
      <c r="AX10">
        <f t="shared" si="8"/>
        <v>26.328506556535373</v>
      </c>
      <c r="AY10">
        <f t="shared" si="8"/>
        <v>26.32823854426152</v>
      </c>
      <c r="AZ10">
        <f t="shared" si="8"/>
        <v>26.32797053198215</v>
      </c>
      <c r="BA10">
        <f t="shared" si="8"/>
        <v>26.327702519697251</v>
      </c>
      <c r="BB10">
        <f t="shared" si="8"/>
        <v>26.327434507406817</v>
      </c>
      <c r="BC10">
        <f t="shared" si="8"/>
        <v>26.327166495110845</v>
      </c>
      <c r="BD10">
        <f t="shared" si="8"/>
        <v>26.326898482809327</v>
      </c>
      <c r="BE10">
        <f t="shared" si="8"/>
        <v>26.326630470502256</v>
      </c>
      <c r="BF10">
        <f t="shared" si="8"/>
        <v>26.326362458189617</v>
      </c>
      <c r="BG10">
        <f t="shared" si="9"/>
        <v>26.326094445871409</v>
      </c>
      <c r="BH10">
        <f t="shared" si="9"/>
        <v>26.325826433547626</v>
      </c>
      <c r="BI10">
        <f t="shared" si="9"/>
        <v>26.325558421218261</v>
      </c>
      <c r="BJ10">
        <f t="shared" si="9"/>
        <v>26.325290408883305</v>
      </c>
      <c r="BK10">
        <f t="shared" si="9"/>
        <v>26.325022396542746</v>
      </c>
      <c r="BL10">
        <f t="shared" si="9"/>
        <v>26.324754384196584</v>
      </c>
      <c r="BM10">
        <f t="shared" si="9"/>
        <v>26.324486371844806</v>
      </c>
      <c r="BN10">
        <f t="shared" si="9"/>
        <v>26.324218359487411</v>
      </c>
      <c r="BO10">
        <f t="shared" si="9"/>
        <v>26.323950347124388</v>
      </c>
      <c r="BP10">
        <f t="shared" si="9"/>
        <v>26.32368233475573</v>
      </c>
      <c r="BQ10">
        <f t="shared" si="10"/>
        <v>26.323414322381428</v>
      </c>
      <c r="BR10">
        <f t="shared" si="10"/>
        <v>26.323146310001476</v>
      </c>
      <c r="BS10">
        <f t="shared" si="10"/>
        <v>26.322878297615866</v>
      </c>
      <c r="BT10">
        <f t="shared" si="10"/>
        <v>26.322610285224592</v>
      </c>
      <c r="BU10">
        <f t="shared" si="10"/>
        <v>26.322342272827644</v>
      </c>
      <c r="BV10">
        <f t="shared" si="10"/>
        <v>26.322074260425019</v>
      </c>
      <c r="BW10">
        <f t="shared" si="10"/>
        <v>26.321806248016706</v>
      </c>
      <c r="BX10">
        <f t="shared" si="10"/>
        <v>26.321538235602702</v>
      </c>
      <c r="BY10">
        <f t="shared" si="10"/>
        <v>26.321270223182989</v>
      </c>
      <c r="BZ10">
        <f t="shared" si="10"/>
        <v>26.321002210757573</v>
      </c>
      <c r="CA10">
        <f t="shared" si="11"/>
        <v>26.320734198326438</v>
      </c>
      <c r="CB10">
        <f t="shared" si="11"/>
        <v>26.320466185889579</v>
      </c>
      <c r="CC10">
        <f t="shared" si="11"/>
        <v>26.32019817344699</v>
      </c>
      <c r="CD10">
        <f t="shared" si="11"/>
        <v>26.319930160998663</v>
      </c>
      <c r="CE10">
        <f t="shared" si="11"/>
        <v>26.319662148544584</v>
      </c>
      <c r="CF10">
        <f t="shared" si="11"/>
        <v>26.319394136084753</v>
      </c>
      <c r="CG10">
        <f t="shared" si="11"/>
        <v>26.31912612361916</v>
      </c>
      <c r="CH10">
        <f t="shared" si="11"/>
        <v>26.318858111147801</v>
      </c>
      <c r="CI10">
        <f t="shared" si="11"/>
        <v>26.318590098670665</v>
      </c>
      <c r="CJ10">
        <f t="shared" si="11"/>
        <v>26.318322086187742</v>
      </c>
      <c r="CK10">
        <f t="shared" si="12"/>
        <v>26.318054073699027</v>
      </c>
      <c r="CL10">
        <f t="shared" si="12"/>
        <v>26.317786061204515</v>
      </c>
      <c r="CM10">
        <f t="shared" si="12"/>
        <v>26.317518048704194</v>
      </c>
      <c r="CN10">
        <f t="shared" si="12"/>
        <v>26.317250036198061</v>
      </c>
      <c r="CO10">
        <f t="shared" si="12"/>
        <v>26.316982023686105</v>
      </c>
      <c r="CP10">
        <f t="shared" si="12"/>
        <v>26.316714011168319</v>
      </c>
      <c r="CQ10">
        <f t="shared" si="12"/>
        <v>26.316445998644692</v>
      </c>
      <c r="CR10">
        <f t="shared" si="12"/>
        <v>26.316177986115225</v>
      </c>
      <c r="CS10">
        <f t="shared" si="12"/>
        <v>26.315909973579906</v>
      </c>
      <c r="CT10">
        <f t="shared" si="12"/>
        <v>26.315641961038725</v>
      </c>
      <c r="CU10">
        <f t="shared" si="13"/>
        <v>26.315373948491676</v>
      </c>
      <c r="CV10">
        <f t="shared" si="13"/>
        <v>26.315105935938753</v>
      </c>
      <c r="CW10">
        <f t="shared" si="13"/>
        <v>26.314837923379944</v>
      </c>
      <c r="CX10">
        <f t="shared" si="13"/>
        <v>26.314569910815244</v>
      </c>
      <c r="CY10">
        <f t="shared" si="13"/>
        <v>26.314301898244651</v>
      </c>
      <c r="CZ10">
        <f t="shared" si="13"/>
        <v>26.314033885668149</v>
      </c>
      <c r="DA10">
        <f t="shared" si="13"/>
        <v>26.313765873085732</v>
      </c>
      <c r="DB10">
        <f t="shared" si="13"/>
        <v>26.313497860497392</v>
      </c>
      <c r="DC10">
        <f t="shared" si="13"/>
        <v>26.313229847903123</v>
      </c>
      <c r="DD10">
        <f t="shared" si="13"/>
        <v>26.312961835302918</v>
      </c>
      <c r="DE10">
        <f t="shared" si="14"/>
        <v>26.312693822696769</v>
      </c>
      <c r="DF10">
        <f t="shared" si="14"/>
        <v>26.312425810084669</v>
      </c>
      <c r="DG10">
        <f t="shared" si="14"/>
        <v>26.312157797466604</v>
      </c>
      <c r="DH10">
        <f t="shared" si="14"/>
        <v>26.311889784842574</v>
      </c>
      <c r="DI10">
        <f t="shared" si="14"/>
        <v>26.311621772212565</v>
      </c>
      <c r="DJ10">
        <f t="shared" si="14"/>
        <v>26.311353759576576</v>
      </c>
      <c r="DK10">
        <f t="shared" si="14"/>
        <v>26.311085746934594</v>
      </c>
      <c r="DL10">
        <f t="shared" si="14"/>
        <v>26.310817734286612</v>
      </c>
      <c r="DM10">
        <f t="shared" si="14"/>
        <v>26.310549721632626</v>
      </c>
      <c r="DN10">
        <f t="shared" si="14"/>
        <v>26.310281708972621</v>
      </c>
      <c r="DO10">
        <f t="shared" si="15"/>
        <v>26.310013696306591</v>
      </c>
      <c r="DP10">
        <f t="shared" si="15"/>
        <v>26.309745683634535</v>
      </c>
      <c r="DQ10">
        <f t="shared" si="15"/>
        <v>26.309477670956436</v>
      </c>
      <c r="DR10">
        <f t="shared" si="15"/>
        <v>26.309209658272295</v>
      </c>
      <c r="DS10">
        <f t="shared" si="15"/>
        <v>26.308941645582099</v>
      </c>
      <c r="DT10">
        <f t="shared" si="15"/>
        <v>26.308673632885839</v>
      </c>
      <c r="DU10">
        <f t="shared" si="15"/>
        <v>26.308405620183507</v>
      </c>
      <c r="DV10">
        <f t="shared" si="15"/>
        <v>26.3081376074751</v>
      </c>
      <c r="DW10">
        <f t="shared" si="15"/>
        <v>26.307869594760607</v>
      </c>
      <c r="DX10">
        <f t="shared" si="15"/>
        <v>26.307601582040018</v>
      </c>
      <c r="DY10">
        <f t="shared" si="15"/>
        <v>26.307333569313329</v>
      </c>
      <c r="EA10">
        <f t="shared" si="23"/>
        <v>7.0000000000000007E-2</v>
      </c>
      <c r="EB10">
        <f t="shared" si="16"/>
        <v>26.3341348130241</v>
      </c>
      <c r="EC10">
        <f t="shared" si="16"/>
        <v>26.065858754558786</v>
      </c>
      <c r="ED10">
        <f t="shared" si="16"/>
        <v>25.797582696088099</v>
      </c>
      <c r="EE10">
        <f t="shared" si="16"/>
        <v>25.529306637612045</v>
      </c>
      <c r="EF10">
        <f t="shared" si="16"/>
        <v>25.261030579130605</v>
      </c>
      <c r="EG10">
        <f t="shared" si="16"/>
        <v>24.992754520643771</v>
      </c>
      <c r="EH10">
        <f t="shared" si="16"/>
        <v>24.724478462151538</v>
      </c>
      <c r="EI10">
        <f t="shared" si="16"/>
        <v>24.456202403653901</v>
      </c>
      <c r="EJ10">
        <f t="shared" si="16"/>
        <v>24.187926345150856</v>
      </c>
      <c r="EK10">
        <f t="shared" si="16"/>
        <v>23.919650286642391</v>
      </c>
      <c r="EL10">
        <f t="shared" si="16"/>
        <v>23.651374228128496</v>
      </c>
      <c r="EM10">
        <f t="shared" si="16"/>
        <v>23.38309816960917</v>
      </c>
      <c r="EN10">
        <f t="shared" si="16"/>
        <v>23.114822111084404</v>
      </c>
      <c r="EO10">
        <f t="shared" si="16"/>
        <v>22.846546052554192</v>
      </c>
      <c r="EP10">
        <f t="shared" si="16"/>
        <v>22.578269994018523</v>
      </c>
      <c r="EQ10">
        <f t="shared" si="16"/>
        <v>22.309993935477394</v>
      </c>
      <c r="ER10">
        <f t="shared" si="17"/>
        <v>22.041717876930797</v>
      </c>
      <c r="ES10">
        <f t="shared" si="17"/>
        <v>21.773441818378725</v>
      </c>
      <c r="ET10">
        <f t="shared" si="17"/>
        <v>21.505165759821168</v>
      </c>
      <c r="EU10">
        <f t="shared" si="17"/>
        <v>21.236889701258118</v>
      </c>
      <c r="EV10">
        <f t="shared" si="17"/>
        <v>20.968613642689576</v>
      </c>
      <c r="EW10">
        <f t="shared" si="17"/>
        <v>20.70033758411553</v>
      </c>
      <c r="EX10">
        <f t="shared" si="17"/>
        <v>20.432061525535971</v>
      </c>
      <c r="EY10">
        <f t="shared" si="17"/>
        <v>20.163785466950891</v>
      </c>
      <c r="EZ10">
        <f t="shared" si="17"/>
        <v>19.895509408360287</v>
      </c>
      <c r="FA10">
        <f t="shared" si="17"/>
        <v>19.627233349764147</v>
      </c>
      <c r="FB10">
        <f t="shared" si="17"/>
        <v>19.358957291162469</v>
      </c>
      <c r="FC10">
        <f t="shared" si="17"/>
        <v>19.090681232555241</v>
      </c>
      <c r="FD10">
        <f t="shared" si="17"/>
        <v>18.822405173942464</v>
      </c>
      <c r="FE10">
        <f t="shared" si="17"/>
        <v>18.55412911532412</v>
      </c>
      <c r="FF10">
        <f t="shared" si="17"/>
        <v>18.285853056700205</v>
      </c>
      <c r="FG10">
        <f t="shared" si="17"/>
        <v>18.017576998070716</v>
      </c>
      <c r="FH10">
        <f t="shared" si="18"/>
        <v>17.749300939435642</v>
      </c>
      <c r="FI10">
        <f t="shared" si="18"/>
        <v>17.481024880794976</v>
      </c>
      <c r="FJ10">
        <f t="shared" si="18"/>
        <v>17.212748822148711</v>
      </c>
      <c r="FK10">
        <f t="shared" si="18"/>
        <v>16.944472763496847</v>
      </c>
      <c r="FL10">
        <f t="shared" si="18"/>
        <v>16.676196704839359</v>
      </c>
      <c r="FM10">
        <f t="shared" si="18"/>
        <v>16.407920646176258</v>
      </c>
      <c r="FN10">
        <f t="shared" si="18"/>
        <v>16.139644587507526</v>
      </c>
      <c r="FO10">
        <f t="shared" si="18"/>
        <v>15.871368528833163</v>
      </c>
      <c r="FP10">
        <f t="shared" si="18"/>
        <v>15.603092470153154</v>
      </c>
      <c r="FQ10">
        <f t="shared" si="18"/>
        <v>15.334816411467497</v>
      </c>
      <c r="FR10">
        <f t="shared" si="18"/>
        <v>15.066540352776178</v>
      </c>
      <c r="FS10">
        <f t="shared" si="18"/>
        <v>14.798264294079198</v>
      </c>
      <c r="FT10">
        <f t="shared" si="18"/>
        <v>14.529988235376543</v>
      </c>
      <c r="FU10">
        <f t="shared" si="18"/>
        <v>14.26171217666821</v>
      </c>
      <c r="FV10">
        <f t="shared" si="18"/>
        <v>13.993436117954191</v>
      </c>
      <c r="FW10">
        <f t="shared" si="18"/>
        <v>13.725160059234481</v>
      </c>
      <c r="FX10">
        <f t="shared" si="19"/>
        <v>13.45688400050906</v>
      </c>
      <c r="FY10">
        <f t="shared" si="19"/>
        <v>13.188607941777938</v>
      </c>
      <c r="FZ10">
        <f t="shared" si="19"/>
        <v>12.920331883041095</v>
      </c>
      <c r="GA10">
        <f t="shared" si="19"/>
        <v>12.652055824298529</v>
      </c>
      <c r="GB10">
        <f t="shared" si="19"/>
        <v>12.383779765550234</v>
      </c>
      <c r="GC10">
        <f t="shared" si="19"/>
        <v>12.115503706796199</v>
      </c>
      <c r="GD10">
        <f t="shared" si="19"/>
        <v>11.847227648036412</v>
      </c>
      <c r="GE10">
        <f t="shared" si="19"/>
        <v>11.578951589270876</v>
      </c>
      <c r="GF10">
        <f t="shared" si="19"/>
        <v>11.310675530499575</v>
      </c>
      <c r="GG10">
        <f t="shared" si="19"/>
        <v>11.042399471722511</v>
      </c>
      <c r="GH10">
        <f t="shared" si="19"/>
        <v>10.774123412939669</v>
      </c>
      <c r="GI10">
        <f t="shared" si="19"/>
        <v>10.505847354151038</v>
      </c>
      <c r="GJ10">
        <f t="shared" si="19"/>
        <v>10.237571295356616</v>
      </c>
      <c r="GK10">
        <f t="shared" si="19"/>
        <v>9.9692952365563983</v>
      </c>
      <c r="GL10">
        <f t="shared" si="19"/>
        <v>9.7010191777503714</v>
      </c>
      <c r="GM10">
        <f t="shared" si="19"/>
        <v>9.4327431189385287</v>
      </c>
      <c r="GN10">
        <f t="shared" si="20"/>
        <v>9.1644670601208666</v>
      </c>
      <c r="GO10">
        <f t="shared" si="20"/>
        <v>8.8961910012973746</v>
      </c>
      <c r="GP10">
        <f>ABS(CQ10-CQ$2)</f>
        <v>8.6279149424680384</v>
      </c>
      <c r="GQ10">
        <f>ABS(CR10-CR$2)</f>
        <v>8.359638883632865</v>
      </c>
      <c r="GR10">
        <f>ABS(CS10-CS$2)</f>
        <v>8.0913628247918403</v>
      </c>
      <c r="GS10">
        <f t="shared" si="20"/>
        <v>7.8230867659449537</v>
      </c>
      <c r="GT10">
        <f t="shared" si="20"/>
        <v>7.5548107070921979</v>
      </c>
      <c r="GU10">
        <f t="shared" si="20"/>
        <v>7.2865346482335696</v>
      </c>
      <c r="GV10">
        <f t="shared" si="20"/>
        <v>7.0182585893690508</v>
      </c>
      <c r="GW10">
        <f t="shared" si="20"/>
        <v>6.7499825304986452</v>
      </c>
      <c r="GX10">
        <f t="shared" si="20"/>
        <v>6.4817064716223456</v>
      </c>
      <c r="GY10">
        <f t="shared" si="20"/>
        <v>6.2134304127401343</v>
      </c>
      <c r="GZ10">
        <f t="shared" si="20"/>
        <v>5.9451543538520113</v>
      </c>
      <c r="HA10">
        <f t="shared" si="20"/>
        <v>5.6768782949579659</v>
      </c>
      <c r="HB10">
        <f t="shared" si="20"/>
        <v>5.4086022360579875</v>
      </c>
      <c r="HC10">
        <f t="shared" si="20"/>
        <v>5.1403261771520761</v>
      </c>
      <c r="HD10">
        <f t="shared" si="21"/>
        <v>4.8720501182402209</v>
      </c>
      <c r="HE10">
        <f t="shared" si="21"/>
        <v>4.6037740593224115</v>
      </c>
      <c r="HF10">
        <f t="shared" si="21"/>
        <v>4.3354980003986441</v>
      </c>
      <c r="HG10">
        <f t="shared" si="21"/>
        <v>4.0672219414689081</v>
      </c>
      <c r="HH10">
        <f t="shared" si="21"/>
        <v>3.7989458825331894</v>
      </c>
      <c r="HI10">
        <f t="shared" si="21"/>
        <v>3.5306698235914951</v>
      </c>
      <c r="HJ10">
        <f t="shared" si="21"/>
        <v>3.2623937646438073</v>
      </c>
      <c r="HK10">
        <f t="shared" si="21"/>
        <v>2.9941177056901154</v>
      </c>
      <c r="HL10">
        <f t="shared" si="21"/>
        <v>2.725841646730423</v>
      </c>
      <c r="HM10">
        <f t="shared" si="21"/>
        <v>2.4575655877647122</v>
      </c>
      <c r="HN10">
        <f t="shared" si="21"/>
        <v>2.1892895287929726</v>
      </c>
      <c r="HO10">
        <f t="shared" si="21"/>
        <v>1.921013469815211</v>
      </c>
      <c r="HP10">
        <f t="shared" si="21"/>
        <v>1.6527374108314064</v>
      </c>
      <c r="HQ10">
        <f t="shared" si="21"/>
        <v>1.3844613518415549</v>
      </c>
      <c r="HR10">
        <f t="shared" si="21"/>
        <v>1.1161852928456568</v>
      </c>
      <c r="HS10">
        <f t="shared" si="21"/>
        <v>0.84790923384369066</v>
      </c>
      <c r="HT10">
        <f t="shared" si="22"/>
        <v>0.57963317483564936</v>
      </c>
      <c r="HU10">
        <f t="shared" si="22"/>
        <v>0.31135711582153647</v>
      </c>
      <c r="HV10">
        <f t="shared" si="22"/>
        <v>4.308105680133778E-2</v>
      </c>
      <c r="HW10">
        <f t="shared" si="22"/>
        <v>0.22519500222496092</v>
      </c>
      <c r="HX10">
        <f t="shared" si="22"/>
        <v>0.49347106125735607</v>
      </c>
      <c r="HY10">
        <f t="shared" si="24"/>
        <v>4.308105680133778E-2</v>
      </c>
      <c r="HZ10">
        <f t="shared" si="25"/>
        <v>99</v>
      </c>
      <c r="IA10">
        <v>8</v>
      </c>
      <c r="IB10">
        <f t="shared" si="26"/>
        <v>7.0000000000000007E-2</v>
      </c>
      <c r="IC10" cm="1">
        <f t="array" ref="IC10">INDEX($AC$3:$DY$102,IA10,HZ10)</f>
        <v>26.307869594760607</v>
      </c>
      <c r="ID10">
        <f t="shared" si="27"/>
        <v>1.8415508716332427</v>
      </c>
    </row>
    <row r="11" spans="1:241" x14ac:dyDescent="0.25">
      <c r="A11" t="s">
        <v>67</v>
      </c>
      <c r="B11" s="28">
        <f>B7/$B9</f>
        <v>3.4030011764310482E-2</v>
      </c>
      <c r="C11" s="28">
        <f>C7/$B9</f>
        <v>5.4480746741038984E-3</v>
      </c>
      <c r="D11" s="9">
        <f>D7/$B9</f>
        <v>3.9478086438414384E-2</v>
      </c>
      <c r="J11">
        <v>325</v>
      </c>
      <c r="K11">
        <f>'Emission events'!Y11</f>
        <v>0</v>
      </c>
      <c r="L11">
        <f>'Emission events'!BG11</f>
        <v>0</v>
      </c>
      <c r="M11">
        <f>'Emission events'!CO11</f>
        <v>0</v>
      </c>
      <c r="N11">
        <f>'Emission events'!DW11</f>
        <v>0</v>
      </c>
      <c r="O11">
        <f>'Emission events'!FE11</f>
        <v>0</v>
      </c>
      <c r="P11">
        <f t="shared" si="3"/>
        <v>0</v>
      </c>
      <c r="S11">
        <v>325</v>
      </c>
      <c r="T11">
        <f>'Emission events'!AD11</f>
        <v>0</v>
      </c>
      <c r="U11">
        <f>'Emission events'!BL11</f>
        <v>0</v>
      </c>
      <c r="V11">
        <f>'Emission events'!CT11</f>
        <v>0</v>
      </c>
      <c r="W11">
        <f>'Emission events'!EB11</f>
        <v>0</v>
      </c>
      <c r="X11">
        <f>'Emission events'!FJ11</f>
        <v>0</v>
      </c>
      <c r="Y11">
        <f t="shared" si="4"/>
        <v>0</v>
      </c>
      <c r="Z11">
        <f t="shared" si="5"/>
        <v>0</v>
      </c>
      <c r="AB11" s="1">
        <v>0.08</v>
      </c>
      <c r="AC11">
        <f t="shared" si="6"/>
        <v>26.267466938433245</v>
      </c>
      <c r="AD11">
        <f t="shared" si="6"/>
        <v>26.267198924696761</v>
      </c>
      <c r="AE11">
        <f t="shared" si="6"/>
        <v>26.266930910952848</v>
      </c>
      <c r="AF11">
        <f t="shared" si="6"/>
        <v>26.266662897201499</v>
      </c>
      <c r="AG11">
        <f t="shared" si="6"/>
        <v>26.266394883442704</v>
      </c>
      <c r="AH11">
        <f t="shared" si="6"/>
        <v>26.266126869676448</v>
      </c>
      <c r="AI11">
        <f t="shared" si="6"/>
        <v>26.265858855902724</v>
      </c>
      <c r="AJ11">
        <f t="shared" si="6"/>
        <v>26.265590842121526</v>
      </c>
      <c r="AK11">
        <f t="shared" si="6"/>
        <v>26.265322828332842</v>
      </c>
      <c r="AL11">
        <f t="shared" si="6"/>
        <v>26.265054814536661</v>
      </c>
      <c r="AM11">
        <f t="shared" si="7"/>
        <v>26.264786800732974</v>
      </c>
      <c r="AN11">
        <f t="shared" si="7"/>
        <v>26.264518786921769</v>
      </c>
      <c r="AO11">
        <f t="shared" si="7"/>
        <v>26.264250773103036</v>
      </c>
      <c r="AP11">
        <f t="shared" si="7"/>
        <v>26.263982759276772</v>
      </c>
      <c r="AQ11">
        <f t="shared" si="7"/>
        <v>26.263714745442964</v>
      </c>
      <c r="AR11">
        <f t="shared" si="7"/>
        <v>26.263446731601597</v>
      </c>
      <c r="AS11">
        <f t="shared" si="7"/>
        <v>26.26317871775267</v>
      </c>
      <c r="AT11">
        <f t="shared" si="7"/>
        <v>26.262910703896164</v>
      </c>
      <c r="AU11">
        <f t="shared" si="7"/>
        <v>26.26264269003207</v>
      </c>
      <c r="AV11">
        <f t="shared" si="7"/>
        <v>26.262374676160384</v>
      </c>
      <c r="AW11">
        <f t="shared" si="8"/>
        <v>26.262106662281095</v>
      </c>
      <c r="AX11">
        <f t="shared" si="8"/>
        <v>26.261838648394189</v>
      </c>
      <c r="AY11">
        <f t="shared" si="8"/>
        <v>26.261570634499662</v>
      </c>
      <c r="AZ11">
        <f t="shared" si="8"/>
        <v>26.261302620597498</v>
      </c>
      <c r="BA11">
        <f t="shared" si="8"/>
        <v>26.261034606687687</v>
      </c>
      <c r="BB11">
        <f t="shared" si="8"/>
        <v>26.260766592770224</v>
      </c>
      <c r="BC11">
        <f t="shared" si="8"/>
        <v>26.260498578845098</v>
      </c>
      <c r="BD11">
        <f t="shared" si="8"/>
        <v>26.260230564912295</v>
      </c>
      <c r="BE11">
        <f t="shared" si="8"/>
        <v>26.25996255097181</v>
      </c>
      <c r="BF11">
        <f t="shared" si="8"/>
        <v>26.259694537023631</v>
      </c>
      <c r="BG11">
        <f t="shared" si="9"/>
        <v>26.259426523067741</v>
      </c>
      <c r="BH11">
        <f t="shared" si="9"/>
        <v>26.259158509104143</v>
      </c>
      <c r="BI11">
        <f t="shared" si="9"/>
        <v>26.258890495132817</v>
      </c>
      <c r="BJ11">
        <f t="shared" si="9"/>
        <v>26.258622481153758</v>
      </c>
      <c r="BK11">
        <f t="shared" si="9"/>
        <v>26.258354467166953</v>
      </c>
      <c r="BL11">
        <f t="shared" si="9"/>
        <v>26.258086453172396</v>
      </c>
      <c r="BM11">
        <f t="shared" si="9"/>
        <v>26.25781843917007</v>
      </c>
      <c r="BN11">
        <f t="shared" si="9"/>
        <v>26.25755042515997</v>
      </c>
      <c r="BO11">
        <f t="shared" si="9"/>
        <v>26.257282411142086</v>
      </c>
      <c r="BP11">
        <f t="shared" si="9"/>
        <v>26.257014397116404</v>
      </c>
      <c r="BQ11">
        <f t="shared" si="10"/>
        <v>26.256746383082916</v>
      </c>
      <c r="BR11">
        <f t="shared" si="10"/>
        <v>26.256478369041616</v>
      </c>
      <c r="BS11">
        <f t="shared" si="10"/>
        <v>26.256210354992483</v>
      </c>
      <c r="BT11">
        <f t="shared" si="10"/>
        <v>26.255942340935519</v>
      </c>
      <c r="BU11">
        <f t="shared" si="10"/>
        <v>26.255674326870707</v>
      </c>
      <c r="BV11">
        <f t="shared" si="10"/>
        <v>26.255406312798041</v>
      </c>
      <c r="BW11">
        <f t="shared" si="10"/>
        <v>26.255138298717505</v>
      </c>
      <c r="BX11">
        <f t="shared" si="10"/>
        <v>26.254870284629092</v>
      </c>
      <c r="BY11">
        <f t="shared" si="10"/>
        <v>26.254602270532789</v>
      </c>
      <c r="BZ11">
        <f t="shared" si="10"/>
        <v>26.254334256428592</v>
      </c>
      <c r="CA11">
        <f t="shared" si="11"/>
        <v>26.254066242316487</v>
      </c>
      <c r="CB11">
        <f t="shared" si="11"/>
        <v>26.253798228196462</v>
      </c>
      <c r="CC11">
        <f t="shared" si="11"/>
        <v>26.253530214068508</v>
      </c>
      <c r="CD11">
        <f t="shared" si="11"/>
        <v>26.253262199932614</v>
      </c>
      <c r="CE11">
        <f t="shared" si="11"/>
        <v>26.252994185788769</v>
      </c>
      <c r="CF11">
        <f t="shared" si="11"/>
        <v>26.252726171636965</v>
      </c>
      <c r="CG11">
        <f t="shared" si="11"/>
        <v>26.252458157477193</v>
      </c>
      <c r="CH11">
        <f t="shared" si="11"/>
        <v>26.252190143309441</v>
      </c>
      <c r="CI11">
        <f t="shared" si="11"/>
        <v>26.251922129133696</v>
      </c>
      <c r="CJ11">
        <f t="shared" si="11"/>
        <v>26.25165411494995</v>
      </c>
      <c r="CK11">
        <f t="shared" si="12"/>
        <v>26.251386100758186</v>
      </c>
      <c r="CL11">
        <f t="shared" si="12"/>
        <v>26.251118086558407</v>
      </c>
      <c r="CM11">
        <f t="shared" si="12"/>
        <v>26.250850072350591</v>
      </c>
      <c r="CN11">
        <f t="shared" si="12"/>
        <v>26.250582058134736</v>
      </c>
      <c r="CO11">
        <f t="shared" si="12"/>
        <v>26.250314043910823</v>
      </c>
      <c r="CP11">
        <f t="shared" si="12"/>
        <v>26.250046029678845</v>
      </c>
      <c r="CQ11">
        <f t="shared" si="12"/>
        <v>26.249778015438793</v>
      </c>
      <c r="CR11">
        <f t="shared" si="12"/>
        <v>26.249510001190654</v>
      </c>
      <c r="CS11">
        <f t="shared" si="12"/>
        <v>26.249241986934422</v>
      </c>
      <c r="CT11">
        <f t="shared" si="12"/>
        <v>26.248973972670083</v>
      </c>
      <c r="CU11">
        <f t="shared" si="13"/>
        <v>26.248705958397625</v>
      </c>
      <c r="CV11">
        <f t="shared" si="13"/>
        <v>26.24843794411704</v>
      </c>
      <c r="CW11">
        <f t="shared" si="13"/>
        <v>26.248169929828315</v>
      </c>
      <c r="CX11">
        <f t="shared" si="13"/>
        <v>26.24790191553144</v>
      </c>
      <c r="CY11">
        <f t="shared" si="13"/>
        <v>26.247633901226408</v>
      </c>
      <c r="CZ11">
        <f t="shared" si="13"/>
        <v>26.247365886913204</v>
      </c>
      <c r="DA11">
        <f t="shared" si="13"/>
        <v>26.247097872591823</v>
      </c>
      <c r="DB11">
        <f t="shared" si="13"/>
        <v>26.246829858262245</v>
      </c>
      <c r="DC11">
        <f t="shared" si="13"/>
        <v>26.246561843924464</v>
      </c>
      <c r="DD11">
        <f t="shared" si="13"/>
        <v>26.246293829578473</v>
      </c>
      <c r="DE11">
        <f t="shared" si="14"/>
        <v>26.246025815224257</v>
      </c>
      <c r="DF11">
        <f t="shared" si="14"/>
        <v>26.24575780086181</v>
      </c>
      <c r="DG11">
        <f t="shared" si="14"/>
        <v>26.245489786491113</v>
      </c>
      <c r="DH11">
        <f t="shared" si="14"/>
        <v>26.245221772112163</v>
      </c>
      <c r="DI11">
        <f t="shared" si="14"/>
        <v>26.244953757724939</v>
      </c>
      <c r="DJ11">
        <f t="shared" si="14"/>
        <v>26.244685743329445</v>
      </c>
      <c r="DK11">
        <f t="shared" si="14"/>
        <v>26.244417728925661</v>
      </c>
      <c r="DL11">
        <f t="shared" si="14"/>
        <v>26.244149714513576</v>
      </c>
      <c r="DM11">
        <f t="shared" si="14"/>
        <v>26.243881700093183</v>
      </c>
      <c r="DN11">
        <f t="shared" si="14"/>
        <v>26.243613685664467</v>
      </c>
      <c r="DO11">
        <f t="shared" si="15"/>
        <v>26.243345671227416</v>
      </c>
      <c r="DP11">
        <f t="shared" si="15"/>
        <v>26.243077656782027</v>
      </c>
      <c r="DQ11">
        <f t="shared" si="15"/>
        <v>26.242809642328286</v>
      </c>
      <c r="DR11">
        <f t="shared" si="15"/>
        <v>26.242541627866178</v>
      </c>
      <c r="DS11">
        <f t="shared" si="15"/>
        <v>26.242273613395692</v>
      </c>
      <c r="DT11">
        <f t="shared" si="15"/>
        <v>26.242005598916823</v>
      </c>
      <c r="DU11">
        <f t="shared" si="15"/>
        <v>26.241737584429554</v>
      </c>
      <c r="DV11">
        <f t="shared" si="15"/>
        <v>26.241469569933876</v>
      </c>
      <c r="DW11">
        <f t="shared" si="15"/>
        <v>26.241201555429782</v>
      </c>
      <c r="DX11">
        <f t="shared" si="15"/>
        <v>26.240933540917258</v>
      </c>
      <c r="DY11">
        <f t="shared" si="15"/>
        <v>26.240665526396292</v>
      </c>
      <c r="EA11">
        <f t="shared" si="23"/>
        <v>0.08</v>
      </c>
      <c r="EB11">
        <f t="shared" si="16"/>
        <v>26.267466938433245</v>
      </c>
      <c r="EC11">
        <f t="shared" si="16"/>
        <v>25.999190878391055</v>
      </c>
      <c r="ED11">
        <f t="shared" si="16"/>
        <v>25.730914818341432</v>
      </c>
      <c r="EE11">
        <f t="shared" si="16"/>
        <v>25.462638758284378</v>
      </c>
      <c r="EF11">
        <f t="shared" si="16"/>
        <v>25.194362698219877</v>
      </c>
      <c r="EG11">
        <f t="shared" si="16"/>
        <v>24.926086638147915</v>
      </c>
      <c r="EH11">
        <f t="shared" si="16"/>
        <v>24.657810578068485</v>
      </c>
      <c r="EI11">
        <f t="shared" si="16"/>
        <v>24.389534517981577</v>
      </c>
      <c r="EJ11">
        <f t="shared" si="16"/>
        <v>24.121258457887187</v>
      </c>
      <c r="EK11">
        <f t="shared" si="16"/>
        <v>23.852982397785301</v>
      </c>
      <c r="EL11">
        <f t="shared" si="16"/>
        <v>23.584706337675904</v>
      </c>
      <c r="EM11">
        <f t="shared" si="16"/>
        <v>23.316430277558993</v>
      </c>
      <c r="EN11">
        <f t="shared" si="16"/>
        <v>23.048154217434554</v>
      </c>
      <c r="EO11">
        <f t="shared" si="16"/>
        <v>22.779878157302583</v>
      </c>
      <c r="EP11">
        <f t="shared" si="16"/>
        <v>22.511602097163067</v>
      </c>
      <c r="EQ11">
        <f t="shared" si="16"/>
        <v>22.243326037015994</v>
      </c>
      <c r="ER11">
        <f t="shared" si="17"/>
        <v>21.97504997686136</v>
      </c>
      <c r="ES11">
        <f t="shared" si="17"/>
        <v>21.706773916699149</v>
      </c>
      <c r="ET11">
        <f t="shared" si="17"/>
        <v>21.438497856529345</v>
      </c>
      <c r="EU11">
        <f t="shared" si="17"/>
        <v>21.170221796351953</v>
      </c>
      <c r="EV11">
        <f t="shared" si="17"/>
        <v>20.901945736166958</v>
      </c>
      <c r="EW11">
        <f t="shared" si="17"/>
        <v>20.633669675974346</v>
      </c>
      <c r="EX11">
        <f t="shared" si="17"/>
        <v>20.36539361577411</v>
      </c>
      <c r="EY11">
        <f t="shared" si="17"/>
        <v>20.097117555566239</v>
      </c>
      <c r="EZ11">
        <f t="shared" si="17"/>
        <v>19.828841495350723</v>
      </c>
      <c r="FA11">
        <f t="shared" si="17"/>
        <v>19.560565435127554</v>
      </c>
      <c r="FB11">
        <f t="shared" si="17"/>
        <v>19.292289374896718</v>
      </c>
      <c r="FC11">
        <f t="shared" si="17"/>
        <v>19.024013314658209</v>
      </c>
      <c r="FD11">
        <f t="shared" si="17"/>
        <v>18.755737254412018</v>
      </c>
      <c r="FE11">
        <f t="shared" si="17"/>
        <v>18.487461194158133</v>
      </c>
      <c r="FF11">
        <f t="shared" si="17"/>
        <v>18.219185133896538</v>
      </c>
      <c r="FG11">
        <f t="shared" si="17"/>
        <v>17.95090907362723</v>
      </c>
      <c r="FH11">
        <f t="shared" si="18"/>
        <v>17.682633013350198</v>
      </c>
      <c r="FI11">
        <f t="shared" si="18"/>
        <v>17.414356953065429</v>
      </c>
      <c r="FJ11">
        <f t="shared" si="18"/>
        <v>17.146080892772922</v>
      </c>
      <c r="FK11">
        <f t="shared" si="18"/>
        <v>16.877804832472656</v>
      </c>
      <c r="FL11">
        <f t="shared" si="18"/>
        <v>16.609528772164623</v>
      </c>
      <c r="FM11">
        <f t="shared" si="18"/>
        <v>16.341252711848817</v>
      </c>
      <c r="FN11">
        <f t="shared" si="18"/>
        <v>16.072976651525224</v>
      </c>
      <c r="FO11">
        <f t="shared" si="18"/>
        <v>15.804700591193836</v>
      </c>
      <c r="FP11">
        <f t="shared" si="18"/>
        <v>15.536424530854642</v>
      </c>
      <c r="FQ11">
        <f t="shared" si="18"/>
        <v>15.268148470507636</v>
      </c>
      <c r="FR11">
        <f t="shared" si="18"/>
        <v>14.999872410152795</v>
      </c>
      <c r="FS11">
        <f t="shared" si="18"/>
        <v>14.731596349790125</v>
      </c>
      <c r="FT11">
        <f t="shared" si="18"/>
        <v>14.463320289419606</v>
      </c>
      <c r="FU11">
        <f t="shared" si="18"/>
        <v>14.195044229041232</v>
      </c>
      <c r="FV11">
        <f t="shared" si="18"/>
        <v>13.92676816865499</v>
      </c>
      <c r="FW11">
        <f t="shared" si="18"/>
        <v>13.658492108260871</v>
      </c>
      <c r="FX11">
        <f t="shared" si="19"/>
        <v>13.390216047858861</v>
      </c>
      <c r="FY11">
        <f t="shared" si="19"/>
        <v>13.121939987448958</v>
      </c>
      <c r="FZ11">
        <f t="shared" si="19"/>
        <v>12.853663927031144</v>
      </c>
      <c r="GA11">
        <f t="shared" si="19"/>
        <v>12.585387866605412</v>
      </c>
      <c r="GB11">
        <f t="shared" si="19"/>
        <v>12.317111806171752</v>
      </c>
      <c r="GC11">
        <f t="shared" si="19"/>
        <v>12.04883574573015</v>
      </c>
      <c r="GD11">
        <f t="shared" si="19"/>
        <v>11.780559685280597</v>
      </c>
      <c r="GE11">
        <f t="shared" si="19"/>
        <v>11.512283624823088</v>
      </c>
      <c r="GF11">
        <f t="shared" si="19"/>
        <v>11.244007564357608</v>
      </c>
      <c r="GG11">
        <f t="shared" si="19"/>
        <v>10.975731503884152</v>
      </c>
      <c r="GH11">
        <f t="shared" si="19"/>
        <v>10.707455443402701</v>
      </c>
      <c r="GI11">
        <f t="shared" si="19"/>
        <v>10.439179382913247</v>
      </c>
      <c r="GJ11">
        <f t="shared" si="19"/>
        <v>10.170903322415775</v>
      </c>
      <c r="GK11">
        <f t="shared" si="19"/>
        <v>9.9026272619102897</v>
      </c>
      <c r="GL11">
        <f t="shared" si="19"/>
        <v>9.6343512013967683</v>
      </c>
      <c r="GM11">
        <f t="shared" si="19"/>
        <v>9.3660751408752034</v>
      </c>
      <c r="GN11">
        <f t="shared" si="20"/>
        <v>9.0977990803455846</v>
      </c>
      <c r="GO11">
        <f t="shared" si="20"/>
        <v>8.8295230198079011</v>
      </c>
      <c r="GP11">
        <f t="shared" si="20"/>
        <v>8.5612469592621387</v>
      </c>
      <c r="GQ11">
        <f t="shared" si="20"/>
        <v>8.292970898708294</v>
      </c>
      <c r="GR11">
        <f t="shared" si="20"/>
        <v>8.0246948381463561</v>
      </c>
      <c r="GS11">
        <f t="shared" si="20"/>
        <v>7.7564187775763109</v>
      </c>
      <c r="GT11">
        <f t="shared" si="20"/>
        <v>7.4881427169981478</v>
      </c>
      <c r="GU11">
        <f t="shared" si="20"/>
        <v>7.2198666564118561</v>
      </c>
      <c r="GV11">
        <f t="shared" si="20"/>
        <v>6.9515905958174216</v>
      </c>
      <c r="GW11">
        <f t="shared" si="20"/>
        <v>6.6833145352148406</v>
      </c>
      <c r="GX11">
        <f t="shared" si="20"/>
        <v>6.4150384746041027</v>
      </c>
      <c r="GY11">
        <f t="shared" si="20"/>
        <v>6.14676241398519</v>
      </c>
      <c r="GZ11">
        <f t="shared" si="20"/>
        <v>5.8784863533581024</v>
      </c>
      <c r="HA11">
        <f t="shared" si="20"/>
        <v>5.6102102927228188</v>
      </c>
      <c r="HB11">
        <f t="shared" si="20"/>
        <v>5.3419342320793284</v>
      </c>
      <c r="HC11">
        <f t="shared" si="20"/>
        <v>5.0736581714276312</v>
      </c>
      <c r="HD11">
        <f t="shared" si="21"/>
        <v>4.8053821107677095</v>
      </c>
      <c r="HE11">
        <f t="shared" si="21"/>
        <v>4.5371060500995526</v>
      </c>
      <c r="HF11">
        <f t="shared" si="21"/>
        <v>4.2688299894231534</v>
      </c>
      <c r="HG11">
        <f t="shared" si="21"/>
        <v>4.0005539287384977</v>
      </c>
      <c r="HH11">
        <f t="shared" si="21"/>
        <v>3.7322778680455642</v>
      </c>
      <c r="HI11">
        <f t="shared" si="21"/>
        <v>3.4640018073443635</v>
      </c>
      <c r="HJ11">
        <f t="shared" si="21"/>
        <v>3.1957257466348743</v>
      </c>
      <c r="HK11">
        <f t="shared" si="21"/>
        <v>2.9274496859170789</v>
      </c>
      <c r="HL11">
        <f t="shared" si="21"/>
        <v>2.6591736251909808</v>
      </c>
      <c r="HM11">
        <f t="shared" si="21"/>
        <v>2.3908975644565587</v>
      </c>
      <c r="HN11">
        <f t="shared" si="21"/>
        <v>2.1226215037137983</v>
      </c>
      <c r="HO11">
        <f t="shared" si="21"/>
        <v>1.8543454429627033</v>
      </c>
      <c r="HP11">
        <f t="shared" si="21"/>
        <v>1.5860693822032559</v>
      </c>
      <c r="HQ11">
        <f t="shared" si="21"/>
        <v>1.3177933214354383</v>
      </c>
      <c r="HR11">
        <f t="shared" si="21"/>
        <v>1.0495172606592504</v>
      </c>
      <c r="HS11">
        <f t="shared" si="21"/>
        <v>0.78124119987467466</v>
      </c>
      <c r="HT11">
        <f t="shared" si="22"/>
        <v>0.51296513908169672</v>
      </c>
      <c r="HU11">
        <f t="shared" si="22"/>
        <v>0.24468907828031305</v>
      </c>
      <c r="HV11">
        <f t="shared" si="22"/>
        <v>2.3586982529486988E-2</v>
      </c>
      <c r="HW11">
        <f t="shared" si="22"/>
        <v>0.29186304334772117</v>
      </c>
      <c r="HX11">
        <f t="shared" si="22"/>
        <v>0.56013910417439305</v>
      </c>
      <c r="HY11">
        <f t="shared" si="24"/>
        <v>2.3586982529486988E-2</v>
      </c>
      <c r="HZ11">
        <f t="shared" si="25"/>
        <v>99</v>
      </c>
      <c r="IA11">
        <v>9</v>
      </c>
      <c r="IB11">
        <f t="shared" si="26"/>
        <v>0.08</v>
      </c>
      <c r="IC11" cm="1">
        <f t="array" ref="IC11">INDEX($AC$3:$DY$102,IA11,HZ11)</f>
        <v>26.241201555429782</v>
      </c>
      <c r="ID11">
        <f t="shared" si="27"/>
        <v>2.0992961244343826</v>
      </c>
    </row>
    <row r="12" spans="1:241" x14ac:dyDescent="0.25">
      <c r="A12" t="s">
        <v>73</v>
      </c>
      <c r="B12" s="29">
        <f>AVT!T5</f>
        <v>0.81690493111752871</v>
      </c>
      <c r="C12" s="17"/>
      <c r="D12" s="17"/>
      <c r="J12">
        <v>330</v>
      </c>
      <c r="K12">
        <f>'Emission events'!Y12</f>
        <v>0</v>
      </c>
      <c r="L12">
        <f>'Emission events'!BG12</f>
        <v>0</v>
      </c>
      <c r="M12">
        <f>'Emission events'!CO12</f>
        <v>0</v>
      </c>
      <c r="N12">
        <f>'Emission events'!DW12</f>
        <v>0</v>
      </c>
      <c r="O12">
        <f>'Emission events'!FE12</f>
        <v>0</v>
      </c>
      <c r="P12">
        <f t="shared" si="3"/>
        <v>0</v>
      </c>
      <c r="S12">
        <v>330</v>
      </c>
      <c r="T12">
        <f>'Emission events'!AD12</f>
        <v>0</v>
      </c>
      <c r="U12">
        <f>'Emission events'!BL12</f>
        <v>0</v>
      </c>
      <c r="V12">
        <f>'Emission events'!CT12</f>
        <v>0</v>
      </c>
      <c r="W12">
        <f>'Emission events'!EB12</f>
        <v>0</v>
      </c>
      <c r="X12">
        <f>'Emission events'!FJ12</f>
        <v>0</v>
      </c>
      <c r="Y12">
        <f t="shared" si="4"/>
        <v>0</v>
      </c>
      <c r="Z12">
        <f t="shared" si="5"/>
        <v>0</v>
      </c>
      <c r="AB12" s="1">
        <v>0.09</v>
      </c>
      <c r="AC12">
        <f t="shared" si="6"/>
        <v>26.200798600771478</v>
      </c>
      <c r="AD12">
        <f t="shared" si="6"/>
        <v>26.200530584853603</v>
      </c>
      <c r="AE12">
        <f t="shared" si="6"/>
        <v>26.200262568925453</v>
      </c>
      <c r="AF12">
        <f t="shared" si="6"/>
        <v>26.199994552987011</v>
      </c>
      <c r="AG12">
        <f t="shared" si="6"/>
        <v>26.19972653703827</v>
      </c>
      <c r="AH12">
        <f t="shared" si="6"/>
        <v>26.199458521079212</v>
      </c>
      <c r="AI12">
        <f t="shared" si="6"/>
        <v>26.199190505109819</v>
      </c>
      <c r="AJ12">
        <f t="shared" si="6"/>
        <v>26.198922489130087</v>
      </c>
      <c r="AK12">
        <f t="shared" si="6"/>
        <v>26.19865447314</v>
      </c>
      <c r="AL12">
        <f t="shared" si="6"/>
        <v>26.198386457139538</v>
      </c>
      <c r="AM12">
        <f t="shared" si="7"/>
        <v>26.198118441128699</v>
      </c>
      <c r="AN12">
        <f t="shared" si="7"/>
        <v>26.197850425107458</v>
      </c>
      <c r="AO12">
        <f t="shared" si="7"/>
        <v>26.197582409075803</v>
      </c>
      <c r="AP12">
        <f t="shared" si="7"/>
        <v>26.197314393033729</v>
      </c>
      <c r="AQ12">
        <f t="shared" si="7"/>
        <v>26.197046376981216</v>
      </c>
      <c r="AR12">
        <f t="shared" si="7"/>
        <v>26.196778360918252</v>
      </c>
      <c r="AS12">
        <f t="shared" si="7"/>
        <v>26.196510344844821</v>
      </c>
      <c r="AT12">
        <f t="shared" si="7"/>
        <v>26.196242328760913</v>
      </c>
      <c r="AU12">
        <f t="shared" si="7"/>
        <v>26.195974312666507</v>
      </c>
      <c r="AV12">
        <f t="shared" si="7"/>
        <v>26.1957062965616</v>
      </c>
      <c r="AW12">
        <f t="shared" si="8"/>
        <v>26.195438280446172</v>
      </c>
      <c r="AX12">
        <f t="shared" si="8"/>
        <v>26.195170264320211</v>
      </c>
      <c r="AY12">
        <f t="shared" si="8"/>
        <v>26.194902248183702</v>
      </c>
      <c r="AZ12">
        <f t="shared" si="8"/>
        <v>26.194634232036631</v>
      </c>
      <c r="BA12">
        <f t="shared" si="8"/>
        <v>26.194366215878983</v>
      </c>
      <c r="BB12">
        <f t="shared" si="8"/>
        <v>26.194098199710748</v>
      </c>
      <c r="BC12">
        <f t="shared" si="8"/>
        <v>26.193830183531908</v>
      </c>
      <c r="BD12">
        <f t="shared" si="8"/>
        <v>26.193562167342456</v>
      </c>
      <c r="BE12">
        <f t="shared" si="8"/>
        <v>26.193294151142371</v>
      </c>
      <c r="BF12">
        <f t="shared" si="8"/>
        <v>26.193026134931642</v>
      </c>
      <c r="BG12">
        <f t="shared" si="9"/>
        <v>26.192758118710252</v>
      </c>
      <c r="BH12">
        <f t="shared" si="9"/>
        <v>26.192490102478192</v>
      </c>
      <c r="BI12">
        <f t="shared" si="9"/>
        <v>26.192222086235446</v>
      </c>
      <c r="BJ12">
        <f t="shared" si="9"/>
        <v>26.191954069982003</v>
      </c>
      <c r="BK12">
        <f t="shared" si="9"/>
        <v>26.191686053717845</v>
      </c>
      <c r="BL12">
        <f t="shared" si="9"/>
        <v>26.191418037442958</v>
      </c>
      <c r="BM12">
        <f t="shared" si="9"/>
        <v>26.191150021157323</v>
      </c>
      <c r="BN12">
        <f t="shared" si="9"/>
        <v>26.190882004860939</v>
      </c>
      <c r="BO12">
        <f t="shared" si="9"/>
        <v>26.190613988553785</v>
      </c>
      <c r="BP12">
        <f t="shared" si="9"/>
        <v>26.190345972235846</v>
      </c>
      <c r="BQ12">
        <f t="shared" si="10"/>
        <v>26.19007795590711</v>
      </c>
      <c r="BR12">
        <f t="shared" si="10"/>
        <v>26.18980993956756</v>
      </c>
      <c r="BS12">
        <f t="shared" si="10"/>
        <v>26.189541923217181</v>
      </c>
      <c r="BT12">
        <f t="shared" si="10"/>
        <v>26.189273906855963</v>
      </c>
      <c r="BU12">
        <f t="shared" si="10"/>
        <v>26.189005890483894</v>
      </c>
      <c r="BV12">
        <f t="shared" si="10"/>
        <v>26.188737874100955</v>
      </c>
      <c r="BW12">
        <f t="shared" si="10"/>
        <v>26.18846985770713</v>
      </c>
      <c r="BX12">
        <f t="shared" si="10"/>
        <v>26.188201841302412</v>
      </c>
      <c r="BY12">
        <f t="shared" si="10"/>
        <v>26.187933824886777</v>
      </c>
      <c r="BZ12">
        <f t="shared" si="10"/>
        <v>26.187665808460221</v>
      </c>
      <c r="CA12">
        <f t="shared" si="11"/>
        <v>26.187397792022722</v>
      </c>
      <c r="CB12">
        <f t="shared" si="11"/>
        <v>26.18712977557427</v>
      </c>
      <c r="CC12">
        <f t="shared" si="11"/>
        <v>26.186861759114851</v>
      </c>
      <c r="CD12">
        <f t="shared" si="11"/>
        <v>26.186593742644448</v>
      </c>
      <c r="CE12">
        <f t="shared" si="11"/>
        <v>26.186325726163044</v>
      </c>
      <c r="CF12">
        <f t="shared" si="11"/>
        <v>26.186057709670635</v>
      </c>
      <c r="CG12">
        <f t="shared" si="11"/>
        <v>26.185789693167195</v>
      </c>
      <c r="CH12">
        <f t="shared" si="11"/>
        <v>26.185521676652719</v>
      </c>
      <c r="CI12">
        <f t="shared" si="11"/>
        <v>26.185253660127184</v>
      </c>
      <c r="CJ12">
        <f t="shared" si="11"/>
        <v>26.184985643590583</v>
      </c>
      <c r="CK12">
        <f t="shared" si="12"/>
        <v>26.184717627042897</v>
      </c>
      <c r="CL12">
        <f t="shared" si="12"/>
        <v>26.184449610484112</v>
      </c>
      <c r="CM12">
        <f t="shared" si="12"/>
        <v>26.184181593914218</v>
      </c>
      <c r="CN12">
        <f t="shared" si="12"/>
        <v>26.183913577333193</v>
      </c>
      <c r="CO12">
        <f t="shared" si="12"/>
        <v>26.183645560741031</v>
      </c>
      <c r="CP12">
        <f t="shared" si="12"/>
        <v>26.183377544137709</v>
      </c>
      <c r="CQ12">
        <f t="shared" si="12"/>
        <v>26.183109527523214</v>
      </c>
      <c r="CR12">
        <f t="shared" si="12"/>
        <v>26.182841510897536</v>
      </c>
      <c r="CS12">
        <f t="shared" si="12"/>
        <v>26.182573494260659</v>
      </c>
      <c r="CT12">
        <f t="shared" si="12"/>
        <v>26.182305477612569</v>
      </c>
      <c r="CU12">
        <f t="shared" si="13"/>
        <v>26.18203746095325</v>
      </c>
      <c r="CV12">
        <f t="shared" si="13"/>
        <v>26.181769444282686</v>
      </c>
      <c r="CW12">
        <f t="shared" si="13"/>
        <v>26.18150142760086</v>
      </c>
      <c r="CX12">
        <f t="shared" si="13"/>
        <v>26.181233410907762</v>
      </c>
      <c r="CY12">
        <f t="shared" si="13"/>
        <v>26.18096539420338</v>
      </c>
      <c r="CZ12">
        <f t="shared" si="13"/>
        <v>26.180697377487693</v>
      </c>
      <c r="DA12">
        <f t="shared" si="13"/>
        <v>26.180429360760691</v>
      </c>
      <c r="DB12">
        <f t="shared" si="13"/>
        <v>26.180161344022352</v>
      </c>
      <c r="DC12">
        <f t="shared" si="13"/>
        <v>26.179893327272666</v>
      </c>
      <c r="DD12">
        <f t="shared" si="13"/>
        <v>26.179625310511621</v>
      </c>
      <c r="DE12">
        <f t="shared" si="14"/>
        <v>26.179357293739201</v>
      </c>
      <c r="DF12">
        <f t="shared" si="14"/>
        <v>26.179089276955388</v>
      </c>
      <c r="DG12">
        <f t="shared" si="14"/>
        <v>26.17882126016017</v>
      </c>
      <c r="DH12">
        <f t="shared" si="14"/>
        <v>26.17855324335353</v>
      </c>
      <c r="DI12">
        <f t="shared" si="14"/>
        <v>26.178285226535451</v>
      </c>
      <c r="DJ12">
        <f t="shared" si="14"/>
        <v>26.178017209705921</v>
      </c>
      <c r="DK12">
        <f t="shared" si="14"/>
        <v>26.17774919286493</v>
      </c>
      <c r="DL12">
        <f t="shared" si="14"/>
        <v>26.177481176012453</v>
      </c>
      <c r="DM12">
        <f t="shared" si="14"/>
        <v>26.177213159148483</v>
      </c>
      <c r="DN12">
        <f t="shared" si="14"/>
        <v>26.176945142272999</v>
      </c>
      <c r="DO12">
        <f t="shared" si="15"/>
        <v>26.176677125385993</v>
      </c>
      <c r="DP12">
        <f t="shared" si="15"/>
        <v>26.176409108487444</v>
      </c>
      <c r="DQ12">
        <f t="shared" si="15"/>
        <v>26.176141091577339</v>
      </c>
      <c r="DR12">
        <f t="shared" si="15"/>
        <v>26.175873074655662</v>
      </c>
      <c r="DS12">
        <f t="shared" si="15"/>
        <v>26.1756050577224</v>
      </c>
      <c r="DT12">
        <f t="shared" si="15"/>
        <v>26.175337040777535</v>
      </c>
      <c r="DU12">
        <f t="shared" si="15"/>
        <v>26.175069023821052</v>
      </c>
      <c r="DV12">
        <f t="shared" si="15"/>
        <v>26.174801006852942</v>
      </c>
      <c r="DW12">
        <f t="shared" si="15"/>
        <v>26.174532989873182</v>
      </c>
      <c r="DX12">
        <f t="shared" si="15"/>
        <v>26.174264972881762</v>
      </c>
      <c r="DY12">
        <f t="shared" si="15"/>
        <v>26.173996955878664</v>
      </c>
      <c r="EA12">
        <f t="shared" si="23"/>
        <v>0.09</v>
      </c>
      <c r="EB12">
        <f t="shared" si="16"/>
        <v>26.200798600771478</v>
      </c>
      <c r="EC12">
        <f t="shared" si="16"/>
        <v>25.932522538547897</v>
      </c>
      <c r="ED12">
        <f t="shared" si="16"/>
        <v>25.664246476314041</v>
      </c>
      <c r="EE12">
        <f t="shared" si="16"/>
        <v>25.39597041406989</v>
      </c>
      <c r="EF12">
        <f t="shared" si="16"/>
        <v>25.127694351815443</v>
      </c>
      <c r="EG12">
        <f t="shared" si="16"/>
        <v>24.859418289550678</v>
      </c>
      <c r="EH12">
        <f t="shared" si="16"/>
        <v>24.591142227275576</v>
      </c>
      <c r="EI12">
        <f t="shared" si="16"/>
        <v>24.322866164990138</v>
      </c>
      <c r="EJ12">
        <f t="shared" si="16"/>
        <v>24.054590102694345</v>
      </c>
      <c r="EK12">
        <f t="shared" si="16"/>
        <v>23.786314040388177</v>
      </c>
      <c r="EL12">
        <f t="shared" si="16"/>
        <v>23.518037978071632</v>
      </c>
      <c r="EM12">
        <f t="shared" si="16"/>
        <v>23.249761915744681</v>
      </c>
      <c r="EN12">
        <f t="shared" si="16"/>
        <v>22.981485853407321</v>
      </c>
      <c r="EO12">
        <f t="shared" si="16"/>
        <v>22.713209791059541</v>
      </c>
      <c r="EP12">
        <f t="shared" si="16"/>
        <v>22.444933728701319</v>
      </c>
      <c r="EQ12">
        <f t="shared" si="16"/>
        <v>22.176657666332648</v>
      </c>
      <c r="ER12">
        <f t="shared" si="17"/>
        <v>21.908381603953512</v>
      </c>
      <c r="ES12">
        <f t="shared" si="17"/>
        <v>21.640105541563898</v>
      </c>
      <c r="ET12">
        <f t="shared" si="17"/>
        <v>21.371829479163786</v>
      </c>
      <c r="EU12">
        <f t="shared" si="17"/>
        <v>21.103553416753169</v>
      </c>
      <c r="EV12">
        <f t="shared" si="17"/>
        <v>20.835277354332035</v>
      </c>
      <c r="EW12">
        <f t="shared" si="17"/>
        <v>20.567001291900368</v>
      </c>
      <c r="EX12">
        <f t="shared" si="17"/>
        <v>20.298725229458149</v>
      </c>
      <c r="EY12">
        <f t="shared" si="17"/>
        <v>20.030449167005372</v>
      </c>
      <c r="EZ12">
        <f t="shared" si="17"/>
        <v>19.762173104542018</v>
      </c>
      <c r="FA12">
        <f t="shared" si="17"/>
        <v>19.493897042068077</v>
      </c>
      <c r="FB12">
        <f t="shared" si="17"/>
        <v>19.225620979583532</v>
      </c>
      <c r="FC12">
        <f t="shared" si="17"/>
        <v>18.957344917088371</v>
      </c>
      <c r="FD12">
        <f t="shared" si="17"/>
        <v>18.68906885458258</v>
      </c>
      <c r="FE12">
        <f t="shared" si="17"/>
        <v>18.420792792066145</v>
      </c>
      <c r="FF12">
        <f t="shared" si="17"/>
        <v>18.152516729539045</v>
      </c>
      <c r="FG12">
        <f t="shared" si="17"/>
        <v>17.884240667001279</v>
      </c>
      <c r="FH12">
        <f t="shared" si="18"/>
        <v>17.615964604452827</v>
      </c>
      <c r="FI12">
        <f t="shared" si="18"/>
        <v>17.347688541893675</v>
      </c>
      <c r="FJ12">
        <f t="shared" si="18"/>
        <v>17.079412479323814</v>
      </c>
      <c r="FK12">
        <f t="shared" si="18"/>
        <v>16.811136416743217</v>
      </c>
      <c r="FL12">
        <f t="shared" si="18"/>
        <v>16.542860354151877</v>
      </c>
      <c r="FM12">
        <f t="shared" si="18"/>
        <v>16.274584291549786</v>
      </c>
      <c r="FN12">
        <f t="shared" si="18"/>
        <v>16.006308228936923</v>
      </c>
      <c r="FO12">
        <f t="shared" si="18"/>
        <v>15.738032166313278</v>
      </c>
      <c r="FP12">
        <f t="shared" si="18"/>
        <v>15.469756103678836</v>
      </c>
      <c r="FQ12">
        <f t="shared" si="18"/>
        <v>15.20148004103358</v>
      </c>
      <c r="FR12">
        <f t="shared" si="18"/>
        <v>14.933203978377493</v>
      </c>
      <c r="FS12">
        <f t="shared" si="18"/>
        <v>14.664927915710569</v>
      </c>
      <c r="FT12">
        <f t="shared" si="18"/>
        <v>14.396651853032793</v>
      </c>
      <c r="FU12">
        <f t="shared" si="18"/>
        <v>14.128375790344146</v>
      </c>
      <c r="FV12">
        <f t="shared" si="18"/>
        <v>13.860099727644615</v>
      </c>
      <c r="FW12">
        <f t="shared" si="18"/>
        <v>13.591823664934191</v>
      </c>
      <c r="FX12">
        <f t="shared" si="19"/>
        <v>13.323547602212848</v>
      </c>
      <c r="FY12">
        <f t="shared" si="19"/>
        <v>13.055271539480586</v>
      </c>
      <c r="FZ12">
        <f t="shared" si="19"/>
        <v>12.786995476737379</v>
      </c>
      <c r="GA12">
        <f t="shared" si="19"/>
        <v>12.51871941398322</v>
      </c>
      <c r="GB12">
        <f t="shared" si="19"/>
        <v>12.250443351218095</v>
      </c>
      <c r="GC12">
        <f t="shared" si="19"/>
        <v>11.982167288441984</v>
      </c>
      <c r="GD12">
        <f t="shared" si="19"/>
        <v>11.713891225654873</v>
      </c>
      <c r="GE12">
        <f t="shared" si="19"/>
        <v>11.445615162856758</v>
      </c>
      <c r="GF12">
        <f t="shared" si="19"/>
        <v>11.177339100047609</v>
      </c>
      <c r="GG12">
        <f t="shared" si="19"/>
        <v>10.90906303722743</v>
      </c>
      <c r="GH12">
        <f t="shared" si="19"/>
        <v>10.640786974396189</v>
      </c>
      <c r="GI12">
        <f t="shared" si="19"/>
        <v>10.37251091155388</v>
      </c>
      <c r="GJ12">
        <f t="shared" si="19"/>
        <v>10.104234848700486</v>
      </c>
      <c r="GK12">
        <f t="shared" si="19"/>
        <v>9.8359587858359951</v>
      </c>
      <c r="GL12">
        <f t="shared" si="19"/>
        <v>9.5676827229603951</v>
      </c>
      <c r="GM12">
        <f t="shared" si="19"/>
        <v>9.2994066600736609</v>
      </c>
      <c r="GN12">
        <f t="shared" si="20"/>
        <v>9.0311305971757925</v>
      </c>
      <c r="GO12">
        <f t="shared" si="20"/>
        <v>8.762854534266765</v>
      </c>
      <c r="GP12">
        <f t="shared" si="20"/>
        <v>8.4945784713465606</v>
      </c>
      <c r="GQ12">
        <f t="shared" si="20"/>
        <v>8.2263024084151759</v>
      </c>
      <c r="GR12">
        <f t="shared" si="20"/>
        <v>7.958026345472593</v>
      </c>
      <c r="GS12">
        <f t="shared" si="20"/>
        <v>7.6897502825187978</v>
      </c>
      <c r="GT12">
        <f t="shared" si="20"/>
        <v>7.4214742195537724</v>
      </c>
      <c r="GU12">
        <f t="shared" si="20"/>
        <v>7.1531981565775027</v>
      </c>
      <c r="GV12">
        <f t="shared" si="20"/>
        <v>6.8849220935899673</v>
      </c>
      <c r="GW12">
        <f t="shared" si="20"/>
        <v>6.6166460305911627</v>
      </c>
      <c r="GX12">
        <f t="shared" si="20"/>
        <v>6.3483699675810747</v>
      </c>
      <c r="GY12">
        <f t="shared" si="20"/>
        <v>6.0800939045596785</v>
      </c>
      <c r="GZ12">
        <f t="shared" si="20"/>
        <v>5.8118178415269703</v>
      </c>
      <c r="HA12">
        <f t="shared" si="20"/>
        <v>5.5435417784829255</v>
      </c>
      <c r="HB12">
        <f t="shared" si="20"/>
        <v>5.2752657154275298</v>
      </c>
      <c r="HC12">
        <f t="shared" si="20"/>
        <v>5.0069896523607795</v>
      </c>
      <c r="HD12">
        <f t="shared" si="21"/>
        <v>4.7387135892826535</v>
      </c>
      <c r="HE12">
        <f t="shared" si="21"/>
        <v>4.4704375261931304</v>
      </c>
      <c r="HF12">
        <f t="shared" si="21"/>
        <v>4.2021614630922102</v>
      </c>
      <c r="HG12">
        <f t="shared" si="21"/>
        <v>3.9338853999798644</v>
      </c>
      <c r="HH12">
        <f t="shared" si="21"/>
        <v>3.6656093368560754</v>
      </c>
      <c r="HI12">
        <f t="shared" si="21"/>
        <v>3.3973332737208395</v>
      </c>
      <c r="HJ12">
        <f t="shared" si="21"/>
        <v>3.1290572105741425</v>
      </c>
      <c r="HK12">
        <f t="shared" si="21"/>
        <v>2.8607811474159561</v>
      </c>
      <c r="HL12">
        <f t="shared" si="21"/>
        <v>2.5925050842462802</v>
      </c>
      <c r="HM12">
        <f t="shared" si="21"/>
        <v>2.32422902106509</v>
      </c>
      <c r="HN12">
        <f t="shared" si="21"/>
        <v>2.0559529578723748</v>
      </c>
      <c r="HO12">
        <f t="shared" si="21"/>
        <v>1.7876768946681203</v>
      </c>
      <c r="HP12">
        <f t="shared" si="21"/>
        <v>1.5194008314523089</v>
      </c>
      <c r="HQ12">
        <f t="shared" si="21"/>
        <v>1.2511247682249227</v>
      </c>
      <c r="HR12">
        <f t="shared" si="21"/>
        <v>0.98284870498595822</v>
      </c>
      <c r="HS12">
        <f t="shared" si="21"/>
        <v>0.71457264173538704</v>
      </c>
      <c r="HT12">
        <f t="shared" si="22"/>
        <v>0.44629657847319493</v>
      </c>
      <c r="HU12">
        <f t="shared" si="22"/>
        <v>0.17802051519937834</v>
      </c>
      <c r="HV12">
        <f t="shared" si="22"/>
        <v>9.02555480860876E-2</v>
      </c>
      <c r="HW12">
        <f t="shared" si="22"/>
        <v>0.3585316113832171</v>
      </c>
      <c r="HX12">
        <f t="shared" si="22"/>
        <v>0.62680767469202081</v>
      </c>
      <c r="HY12">
        <f t="shared" si="24"/>
        <v>9.02555480860876E-2</v>
      </c>
      <c r="HZ12">
        <f t="shared" si="25"/>
        <v>99</v>
      </c>
      <c r="IA12">
        <v>10</v>
      </c>
      <c r="IB12">
        <f t="shared" si="26"/>
        <v>0.09</v>
      </c>
      <c r="IC12" cm="1">
        <f t="array" ref="IC12">INDEX($AC$3:$DY$102,IA12,HZ12)</f>
        <v>26.174532989873182</v>
      </c>
      <c r="ID12">
        <f t="shared" si="27"/>
        <v>2.3557079690885865</v>
      </c>
    </row>
    <row r="13" spans="1:241" x14ac:dyDescent="0.25">
      <c r="J13">
        <v>335</v>
      </c>
      <c r="K13">
        <f>'Emission events'!Y13</f>
        <v>0</v>
      </c>
      <c r="L13">
        <f>'Emission events'!BG13</f>
        <v>0</v>
      </c>
      <c r="M13">
        <f>'Emission events'!CO13</f>
        <v>0</v>
      </c>
      <c r="N13">
        <f>'Emission events'!DW13</f>
        <v>0</v>
      </c>
      <c r="O13">
        <f>'Emission events'!FE13</f>
        <v>0</v>
      </c>
      <c r="P13">
        <f t="shared" si="3"/>
        <v>0</v>
      </c>
      <c r="S13">
        <v>335</v>
      </c>
      <c r="T13">
        <f>'Emission events'!AD13</f>
        <v>0</v>
      </c>
      <c r="U13">
        <f>'Emission events'!BL13</f>
        <v>0</v>
      </c>
      <c r="V13">
        <f>'Emission events'!CT13</f>
        <v>0</v>
      </c>
      <c r="W13">
        <f>'Emission events'!EB13</f>
        <v>0</v>
      </c>
      <c r="X13">
        <f>'Emission events'!FJ13</f>
        <v>0</v>
      </c>
      <c r="Y13">
        <f t="shared" si="4"/>
        <v>0</v>
      </c>
      <c r="Z13">
        <f t="shared" si="5"/>
        <v>0</v>
      </c>
      <c r="AB13" s="1">
        <v>0.1</v>
      </c>
      <c r="AC13">
        <f t="shared" ref="AC13:AL22" si="29">$B$15-_J0*EXP(($AB13+AC$2*_r_S)/(_V_th*_diode_n))-($AB13+AC$2*_r_S)/_r_sh</f>
        <v>26.134129622515516</v>
      </c>
      <c r="AD13">
        <f t="shared" si="29"/>
        <v>26.133861603579987</v>
      </c>
      <c r="AE13">
        <f t="shared" si="29"/>
        <v>26.133593584630248</v>
      </c>
      <c r="AF13">
        <f t="shared" si="29"/>
        <v>26.133325565666269</v>
      </c>
      <c r="AG13">
        <f t="shared" si="29"/>
        <v>26.133057546688043</v>
      </c>
      <c r="AH13">
        <f t="shared" si="29"/>
        <v>26.13278952769554</v>
      </c>
      <c r="AI13">
        <f t="shared" si="29"/>
        <v>26.13252150868875</v>
      </c>
      <c r="AJ13">
        <f t="shared" si="29"/>
        <v>26.132253489667651</v>
      </c>
      <c r="AK13">
        <f t="shared" si="29"/>
        <v>26.131985470632227</v>
      </c>
      <c r="AL13">
        <f t="shared" si="29"/>
        <v>26.131717451582457</v>
      </c>
      <c r="AM13">
        <f t="shared" ref="AM13:AV22" si="30">$B$15-_J0*EXP(($AB13+AM$2*_r_S)/(_V_th*_diode_n))-($AB13+AM$2*_r_S)/_r_sh</f>
        <v>26.131449432518323</v>
      </c>
      <c r="AN13">
        <f t="shared" si="30"/>
        <v>26.131181413439805</v>
      </c>
      <c r="AO13">
        <f t="shared" si="30"/>
        <v>26.13091339434688</v>
      </c>
      <c r="AP13">
        <f t="shared" si="30"/>
        <v>26.130645375239542</v>
      </c>
      <c r="AQ13">
        <f t="shared" si="30"/>
        <v>26.130377356117762</v>
      </c>
      <c r="AR13">
        <f t="shared" si="30"/>
        <v>26.130109336981523</v>
      </c>
      <c r="AS13">
        <f t="shared" si="30"/>
        <v>26.129841317830806</v>
      </c>
      <c r="AT13">
        <f t="shared" si="30"/>
        <v>26.129573298665591</v>
      </c>
      <c r="AU13">
        <f t="shared" si="30"/>
        <v>26.129305279485866</v>
      </c>
      <c r="AV13">
        <f t="shared" si="30"/>
        <v>26.129037260291604</v>
      </c>
      <c r="AW13">
        <f t="shared" ref="AW13:BF22" si="31">$B$15-_J0*EXP(($AB13+AW$2*_r_S)/(_V_th*_diode_n))-($AB13+AW$2*_r_S)/_r_sh</f>
        <v>26.128769241082789</v>
      </c>
      <c r="AX13">
        <f t="shared" si="31"/>
        <v>26.128501221859402</v>
      </c>
      <c r="AY13">
        <f t="shared" si="31"/>
        <v>26.128233202621427</v>
      </c>
      <c r="AZ13">
        <f t="shared" si="31"/>
        <v>26.127965183368836</v>
      </c>
      <c r="BA13">
        <f t="shared" si="31"/>
        <v>26.127697164101619</v>
      </c>
      <c r="BB13">
        <f t="shared" si="31"/>
        <v>26.127429144819754</v>
      </c>
      <c r="BC13">
        <f t="shared" si="31"/>
        <v>26.127161125523223</v>
      </c>
      <c r="BD13">
        <f t="shared" si="31"/>
        <v>26.126893106212002</v>
      </c>
      <c r="BE13">
        <f t="shared" si="31"/>
        <v>26.126625086886079</v>
      </c>
      <c r="BF13">
        <f t="shared" si="31"/>
        <v>26.126357067545424</v>
      </c>
      <c r="BG13">
        <f t="shared" ref="BG13:BP22" si="32">$B$15-_J0*EXP(($AB13+BG$2*_r_S)/(_V_th*_diode_n))-($AB13+BG$2*_r_S)/_r_sh</f>
        <v>26.126089048190032</v>
      </c>
      <c r="BH13">
        <f t="shared" si="32"/>
        <v>26.125821028819875</v>
      </c>
      <c r="BI13">
        <f t="shared" si="32"/>
        <v>26.125553009434935</v>
      </c>
      <c r="BJ13">
        <f t="shared" si="32"/>
        <v>26.125284990035194</v>
      </c>
      <c r="BK13">
        <f t="shared" si="32"/>
        <v>26.125016970620631</v>
      </c>
      <c r="BL13">
        <f t="shared" si="32"/>
        <v>26.124748951191226</v>
      </c>
      <c r="BM13">
        <f t="shared" si="32"/>
        <v>26.124480931746959</v>
      </c>
      <c r="BN13">
        <f t="shared" si="32"/>
        <v>26.124212912287817</v>
      </c>
      <c r="BO13">
        <f t="shared" si="32"/>
        <v>26.123944892813775</v>
      </c>
      <c r="BP13">
        <f t="shared" si="32"/>
        <v>26.123676873324815</v>
      </c>
      <c r="BQ13">
        <f t="shared" ref="BQ13:BZ22" si="33">$B$15-_J0*EXP(($AB13+BQ$2*_r_S)/(_V_th*_diode_n))-($AB13+BQ$2*_r_S)/_r_sh</f>
        <v>26.123408853820919</v>
      </c>
      <c r="BR13">
        <f t="shared" si="33"/>
        <v>26.12314083430206</v>
      </c>
      <c r="BS13">
        <f t="shared" si="33"/>
        <v>26.122872814768229</v>
      </c>
      <c r="BT13">
        <f t="shared" si="33"/>
        <v>26.122604795219399</v>
      </c>
      <c r="BU13">
        <f t="shared" si="33"/>
        <v>26.122336775655555</v>
      </c>
      <c r="BV13">
        <f t="shared" si="33"/>
        <v>26.122068756076676</v>
      </c>
      <c r="BW13">
        <f t="shared" si="33"/>
        <v>26.12180073648274</v>
      </c>
      <c r="BX13">
        <f t="shared" si="33"/>
        <v>26.121532716873727</v>
      </c>
      <c r="BY13">
        <f t="shared" si="33"/>
        <v>26.121264697249625</v>
      </c>
      <c r="BZ13">
        <f t="shared" si="33"/>
        <v>26.120996677610407</v>
      </c>
      <c r="CA13">
        <f t="shared" ref="CA13:CJ22" si="34">$B$15-_J0*EXP(($AB13+CA$2*_r_S)/(_V_th*_diode_n))-($AB13+CA$2*_r_S)/_r_sh</f>
        <v>26.120728657956054</v>
      </c>
      <c r="CB13">
        <f t="shared" si="34"/>
        <v>26.120460638286549</v>
      </c>
      <c r="CC13">
        <f t="shared" si="34"/>
        <v>26.12019261860187</v>
      </c>
      <c r="CD13">
        <f t="shared" si="34"/>
        <v>26.119924598901992</v>
      </c>
      <c r="CE13">
        <f t="shared" si="34"/>
        <v>26.119656579186909</v>
      </c>
      <c r="CF13">
        <f t="shared" si="34"/>
        <v>26.119388559456588</v>
      </c>
      <c r="CG13">
        <f t="shared" si="34"/>
        <v>26.11912053971102</v>
      </c>
      <c r="CH13">
        <f t="shared" si="34"/>
        <v>26.118852519950174</v>
      </c>
      <c r="CI13">
        <f t="shared" si="34"/>
        <v>26.118584500174038</v>
      </c>
      <c r="CJ13">
        <f t="shared" si="34"/>
        <v>26.118316480382585</v>
      </c>
      <c r="CK13">
        <f t="shared" ref="CK13:CT22" si="35">$B$15-_J0*EXP(($AB13+CK$2*_r_S)/(_V_th*_diode_n))-($AB13+CK$2*_r_S)/_r_sh</f>
        <v>26.118048460575803</v>
      </c>
      <c r="CL13">
        <f t="shared" si="35"/>
        <v>26.11778044075367</v>
      </c>
      <c r="CM13">
        <f t="shared" si="35"/>
        <v>26.11751242091616</v>
      </c>
      <c r="CN13">
        <f t="shared" si="35"/>
        <v>26.11724440106326</v>
      </c>
      <c r="CO13">
        <f t="shared" si="35"/>
        <v>26.116976381194949</v>
      </c>
      <c r="CP13">
        <f t="shared" si="35"/>
        <v>26.116708361311197</v>
      </c>
      <c r="CQ13">
        <f t="shared" si="35"/>
        <v>26.116440341411998</v>
      </c>
      <c r="CR13">
        <f t="shared" si="35"/>
        <v>26.116172321497327</v>
      </c>
      <c r="CS13">
        <f t="shared" si="35"/>
        <v>26.115904301567163</v>
      </c>
      <c r="CT13">
        <f t="shared" si="35"/>
        <v>26.11563628162148</v>
      </c>
      <c r="CU13">
        <f t="shared" ref="CU13:DD22" si="36">$B$15-_J0*EXP(($AB13+CU$2*_r_S)/(_V_th*_diode_n))-($AB13+CU$2*_r_S)/_r_sh</f>
        <v>26.115368261660269</v>
      </c>
      <c r="CV13">
        <f t="shared" si="36"/>
        <v>26.115100241683496</v>
      </c>
      <c r="CW13">
        <f t="shared" si="36"/>
        <v>26.114832221691156</v>
      </c>
      <c r="CX13">
        <f t="shared" si="36"/>
        <v>26.114564201683219</v>
      </c>
      <c r="CY13">
        <f t="shared" si="36"/>
        <v>26.114296181659665</v>
      </c>
      <c r="CZ13">
        <f t="shared" si="36"/>
        <v>26.114028161620478</v>
      </c>
      <c r="DA13">
        <f t="shared" si="36"/>
        <v>26.113760141565631</v>
      </c>
      <c r="DB13">
        <f t="shared" si="36"/>
        <v>26.11349212149511</v>
      </c>
      <c r="DC13">
        <f t="shared" si="36"/>
        <v>26.113224101408893</v>
      </c>
      <c r="DD13">
        <f t="shared" si="36"/>
        <v>26.112956081306955</v>
      </c>
      <c r="DE13">
        <f t="shared" ref="DE13:DN22" si="37">$B$15-_J0*EXP(($AB13+DE$2*_r_S)/(_V_th*_diode_n))-($AB13+DE$2*_r_S)/_r_sh</f>
        <v>26.112688061189282</v>
      </c>
      <c r="DF13">
        <f t="shared" si="37"/>
        <v>26.112420041055852</v>
      </c>
      <c r="DG13">
        <f t="shared" si="37"/>
        <v>26.112152020906642</v>
      </c>
      <c r="DH13">
        <f t="shared" si="37"/>
        <v>26.111884000741625</v>
      </c>
      <c r="DI13">
        <f t="shared" si="37"/>
        <v>26.111615980560796</v>
      </c>
      <c r="DJ13">
        <f t="shared" si="37"/>
        <v>26.111347960364125</v>
      </c>
      <c r="DK13">
        <f t="shared" si="37"/>
        <v>26.111079940151591</v>
      </c>
      <c r="DL13">
        <f t="shared" si="37"/>
        <v>26.110811919923176</v>
      </c>
      <c r="DM13">
        <f t="shared" si="37"/>
        <v>26.110543899678859</v>
      </c>
      <c r="DN13">
        <f t="shared" si="37"/>
        <v>26.110275879418612</v>
      </c>
      <c r="DO13">
        <f t="shared" ref="DO13:DY22" si="38">$B$15-_J0*EXP(($AB13+DO$2*_r_S)/(_V_th*_diode_n))-($AB13+DO$2*_r_S)/_r_sh</f>
        <v>26.110007859142424</v>
      </c>
      <c r="DP13">
        <f t="shared" si="38"/>
        <v>26.109739838850274</v>
      </c>
      <c r="DQ13">
        <f t="shared" si="38"/>
        <v>26.109471818542133</v>
      </c>
      <c r="DR13">
        <f t="shared" si="38"/>
        <v>26.109203798217987</v>
      </c>
      <c r="DS13">
        <f t="shared" si="38"/>
        <v>26.108935777877814</v>
      </c>
      <c r="DT13">
        <f t="shared" si="38"/>
        <v>26.108667757521587</v>
      </c>
      <c r="DU13">
        <f t="shared" si="38"/>
        <v>26.108399737149295</v>
      </c>
      <c r="DV13">
        <f t="shared" si="38"/>
        <v>26.108131716760912</v>
      </c>
      <c r="DW13">
        <f t="shared" si="38"/>
        <v>26.107863696356414</v>
      </c>
      <c r="DX13">
        <f t="shared" si="38"/>
        <v>26.107595675935787</v>
      </c>
      <c r="DY13">
        <f t="shared" si="38"/>
        <v>26.107327655499006</v>
      </c>
      <c r="EA13">
        <f t="shared" si="23"/>
        <v>0.1</v>
      </c>
      <c r="EB13">
        <f t="shared" si="16"/>
        <v>26.134129622515516</v>
      </c>
      <c r="EC13">
        <f t="shared" si="16"/>
        <v>25.865853557274281</v>
      </c>
      <c r="ED13">
        <f t="shared" si="16"/>
        <v>25.597577492018836</v>
      </c>
      <c r="EE13">
        <f t="shared" si="16"/>
        <v>25.329301426749147</v>
      </c>
      <c r="EF13">
        <f t="shared" si="16"/>
        <v>25.061025361465216</v>
      </c>
      <c r="EG13">
        <f t="shared" si="16"/>
        <v>24.792749296167006</v>
      </c>
      <c r="EH13">
        <f t="shared" si="16"/>
        <v>24.524473230854511</v>
      </c>
      <c r="EI13">
        <f t="shared" si="16"/>
        <v>24.256197165527702</v>
      </c>
      <c r="EJ13">
        <f t="shared" si="16"/>
        <v>23.987921100186572</v>
      </c>
      <c r="EK13">
        <f t="shared" si="16"/>
        <v>23.719645034831096</v>
      </c>
      <c r="EL13">
        <f t="shared" si="16"/>
        <v>23.451368969461257</v>
      </c>
      <c r="EM13">
        <f t="shared" si="16"/>
        <v>23.183092904077029</v>
      </c>
      <c r="EN13">
        <f t="shared" si="16"/>
        <v>22.914816838678398</v>
      </c>
      <c r="EO13">
        <f t="shared" si="16"/>
        <v>22.646540773265354</v>
      </c>
      <c r="EP13">
        <f t="shared" si="16"/>
        <v>22.378264707837864</v>
      </c>
      <c r="EQ13">
        <f t="shared" si="16"/>
        <v>22.109988642395919</v>
      </c>
      <c r="ER13">
        <f t="shared" si="17"/>
        <v>21.841712576939496</v>
      </c>
      <c r="ES13">
        <f t="shared" si="17"/>
        <v>21.573436511468575</v>
      </c>
      <c r="ET13">
        <f t="shared" si="17"/>
        <v>21.305160445983141</v>
      </c>
      <c r="EU13">
        <f t="shared" si="17"/>
        <v>21.036884380483173</v>
      </c>
      <c r="EV13">
        <f t="shared" si="17"/>
        <v>20.768608314968652</v>
      </c>
      <c r="EW13">
        <f t="shared" si="17"/>
        <v>20.500332249439559</v>
      </c>
      <c r="EX13">
        <f t="shared" si="17"/>
        <v>20.232056183895878</v>
      </c>
      <c r="EY13">
        <f t="shared" si="17"/>
        <v>19.963780118337578</v>
      </c>
      <c r="EZ13">
        <f t="shared" si="17"/>
        <v>19.695504052764655</v>
      </c>
      <c r="FA13">
        <f t="shared" si="17"/>
        <v>19.427227987177083</v>
      </c>
      <c r="FB13">
        <f t="shared" si="17"/>
        <v>19.158951921574847</v>
      </c>
      <c r="FC13">
        <f t="shared" si="17"/>
        <v>18.890675855957916</v>
      </c>
      <c r="FD13">
        <f t="shared" si="17"/>
        <v>18.622399790326288</v>
      </c>
      <c r="FE13">
        <f t="shared" si="17"/>
        <v>18.354123724679926</v>
      </c>
      <c r="FF13">
        <f t="shared" si="17"/>
        <v>18.085847659018825</v>
      </c>
      <c r="FG13">
        <f t="shared" si="17"/>
        <v>17.817571593342961</v>
      </c>
      <c r="FH13">
        <f t="shared" si="18"/>
        <v>17.549295527652315</v>
      </c>
      <c r="FI13">
        <f t="shared" si="18"/>
        <v>17.281019461946869</v>
      </c>
      <c r="FJ13">
        <f t="shared" si="18"/>
        <v>17.012743396226597</v>
      </c>
      <c r="FK13">
        <f t="shared" si="18"/>
        <v>16.744467330491489</v>
      </c>
      <c r="FL13">
        <f t="shared" si="18"/>
        <v>16.476191264741512</v>
      </c>
      <c r="FM13">
        <f t="shared" si="18"/>
        <v>16.207915198976664</v>
      </c>
      <c r="FN13">
        <f t="shared" si="18"/>
        <v>15.939639133196914</v>
      </c>
      <c r="FO13">
        <f t="shared" si="18"/>
        <v>15.671363067402247</v>
      </c>
      <c r="FP13">
        <f t="shared" si="18"/>
        <v>15.403087001592645</v>
      </c>
      <c r="FQ13">
        <f t="shared" si="18"/>
        <v>15.13481093576808</v>
      </c>
      <c r="FR13">
        <f t="shared" si="18"/>
        <v>14.866534869928541</v>
      </c>
      <c r="FS13">
        <f t="shared" si="18"/>
        <v>14.598258804074005</v>
      </c>
      <c r="FT13">
        <f t="shared" si="18"/>
        <v>14.329982738204453</v>
      </c>
      <c r="FU13">
        <f t="shared" si="18"/>
        <v>14.061706672319866</v>
      </c>
      <c r="FV13">
        <f t="shared" si="18"/>
        <v>13.793430606420225</v>
      </c>
      <c r="FW13">
        <f t="shared" si="18"/>
        <v>13.525154540505506</v>
      </c>
      <c r="FX13">
        <f t="shared" si="19"/>
        <v>13.256878474575696</v>
      </c>
      <c r="FY13">
        <f t="shared" si="19"/>
        <v>12.988602408630772</v>
      </c>
      <c r="FZ13">
        <f t="shared" si="19"/>
        <v>12.720326342670711</v>
      </c>
      <c r="GA13">
        <f t="shared" si="19"/>
        <v>12.452050276695498</v>
      </c>
      <c r="GB13">
        <f t="shared" si="19"/>
        <v>12.183774210705113</v>
      </c>
      <c r="GC13">
        <f t="shared" si="19"/>
        <v>11.915498144699528</v>
      </c>
      <c r="GD13">
        <f t="shared" si="19"/>
        <v>11.647222078678737</v>
      </c>
      <c r="GE13">
        <f t="shared" si="19"/>
        <v>11.378946012642711</v>
      </c>
      <c r="GF13">
        <f t="shared" si="19"/>
        <v>11.110669946591434</v>
      </c>
      <c r="GG13">
        <f t="shared" si="19"/>
        <v>10.842393880524885</v>
      </c>
      <c r="GH13">
        <f t="shared" si="19"/>
        <v>10.574117814443042</v>
      </c>
      <c r="GI13">
        <f t="shared" si="19"/>
        <v>10.305841748345882</v>
      </c>
      <c r="GJ13">
        <f t="shared" si="19"/>
        <v>10.037565682233392</v>
      </c>
      <c r="GK13">
        <f t="shared" si="19"/>
        <v>9.7692896161055529</v>
      </c>
      <c r="GL13">
        <f t="shared" si="19"/>
        <v>9.5010135499623374</v>
      </c>
      <c r="GM13">
        <f t="shared" si="19"/>
        <v>9.2327374838037279</v>
      </c>
      <c r="GN13">
        <f t="shared" si="20"/>
        <v>8.9644614176297104</v>
      </c>
      <c r="GO13">
        <f t="shared" si="20"/>
        <v>8.6961853514402527</v>
      </c>
      <c r="GP13">
        <f t="shared" si="20"/>
        <v>8.4279092852353443</v>
      </c>
      <c r="GQ13">
        <f t="shared" si="20"/>
        <v>8.1596332190149674</v>
      </c>
      <c r="GR13">
        <f t="shared" si="20"/>
        <v>7.8913571527790971</v>
      </c>
      <c r="GS13">
        <f t="shared" si="20"/>
        <v>7.6230810865277085</v>
      </c>
      <c r="GT13">
        <f t="shared" si="20"/>
        <v>7.3548050202607911</v>
      </c>
      <c r="GU13">
        <f t="shared" si="20"/>
        <v>7.0865289539783127</v>
      </c>
      <c r="GV13">
        <f t="shared" si="20"/>
        <v>6.8182528876802628</v>
      </c>
      <c r="GW13">
        <f t="shared" si="20"/>
        <v>6.5499768213666201</v>
      </c>
      <c r="GX13">
        <f t="shared" si="20"/>
        <v>6.2817007550373596</v>
      </c>
      <c r="GY13">
        <f t="shared" si="20"/>
        <v>6.0134246886924636</v>
      </c>
      <c r="GZ13">
        <f t="shared" si="20"/>
        <v>5.7451486223319108</v>
      </c>
      <c r="HA13">
        <f t="shared" si="20"/>
        <v>5.4768725559556835</v>
      </c>
      <c r="HB13">
        <f t="shared" si="20"/>
        <v>5.2085964895637566</v>
      </c>
      <c r="HC13">
        <f t="shared" si="20"/>
        <v>4.9403204231561126</v>
      </c>
      <c r="HD13">
        <f t="shared" si="21"/>
        <v>4.6720443567327337</v>
      </c>
      <c r="HE13">
        <f t="shared" si="21"/>
        <v>4.4037682902935948</v>
      </c>
      <c r="HF13">
        <f t="shared" si="21"/>
        <v>4.135492223838682</v>
      </c>
      <c r="HG13">
        <f t="shared" si="21"/>
        <v>3.8672161573679595</v>
      </c>
      <c r="HH13">
        <f t="shared" si="21"/>
        <v>3.5989400908814204</v>
      </c>
      <c r="HI13">
        <f t="shared" si="21"/>
        <v>3.3306640243790433</v>
      </c>
      <c r="HJ13">
        <f t="shared" si="21"/>
        <v>3.0623879578608033</v>
      </c>
      <c r="HK13">
        <f t="shared" si="21"/>
        <v>2.7941118913266791</v>
      </c>
      <c r="HL13">
        <f t="shared" si="21"/>
        <v>2.5258358247766566</v>
      </c>
      <c r="HM13">
        <f t="shared" si="21"/>
        <v>2.2575597582107036</v>
      </c>
      <c r="HN13">
        <f t="shared" si="21"/>
        <v>1.9892836916288061</v>
      </c>
      <c r="HO13">
        <f t="shared" si="21"/>
        <v>1.7210076250309498</v>
      </c>
      <c r="HP13">
        <f t="shared" si="21"/>
        <v>1.4527315584171028</v>
      </c>
      <c r="HQ13">
        <f t="shared" si="21"/>
        <v>1.1844554917872472</v>
      </c>
      <c r="HR13">
        <f t="shared" si="21"/>
        <v>0.91617942514137241</v>
      </c>
      <c r="HS13">
        <f t="shared" si="21"/>
        <v>0.64790335847943936</v>
      </c>
      <c r="HT13">
        <f t="shared" si="22"/>
        <v>0.37962729180143739</v>
      </c>
      <c r="HU13">
        <f t="shared" si="22"/>
        <v>0.11135122510734874</v>
      </c>
      <c r="HV13">
        <f t="shared" si="22"/>
        <v>0.15692484160285503</v>
      </c>
      <c r="HW13">
        <f t="shared" si="22"/>
        <v>0.42520090832919166</v>
      </c>
      <c r="HX13">
        <f t="shared" si="22"/>
        <v>0.69347697507167894</v>
      </c>
      <c r="HY13">
        <f t="shared" si="24"/>
        <v>0.11135122510734874</v>
      </c>
      <c r="HZ13">
        <f t="shared" si="25"/>
        <v>98</v>
      </c>
      <c r="IA13">
        <v>11</v>
      </c>
      <c r="IB13">
        <f t="shared" si="26"/>
        <v>0.1</v>
      </c>
      <c r="IC13" cm="1">
        <f t="array" ref="IC13">INDEX($AC$3:$DY$102,IA13,HZ13)</f>
        <v>26.108131716760912</v>
      </c>
      <c r="ID13">
        <f t="shared" si="27"/>
        <v>2.6108131716760914</v>
      </c>
    </row>
    <row r="14" spans="1:241" x14ac:dyDescent="0.25">
      <c r="A14" s="1" t="s">
        <v>340</v>
      </c>
      <c r="J14">
        <v>340</v>
      </c>
      <c r="K14">
        <f>'Emission events'!Y14</f>
        <v>0</v>
      </c>
      <c r="L14">
        <f>'Emission events'!BG14</f>
        <v>0</v>
      </c>
      <c r="M14">
        <f>'Emission events'!CO14</f>
        <v>0</v>
      </c>
      <c r="N14">
        <f>'Emission events'!DW14</f>
        <v>0</v>
      </c>
      <c r="O14">
        <f>'Emission events'!FE14</f>
        <v>0</v>
      </c>
      <c r="P14">
        <f t="shared" si="3"/>
        <v>0</v>
      </c>
      <c r="S14">
        <v>340</v>
      </c>
      <c r="T14">
        <f>'Emission events'!AD14</f>
        <v>0</v>
      </c>
      <c r="U14">
        <f>'Emission events'!BL14</f>
        <v>0</v>
      </c>
      <c r="V14">
        <f>'Emission events'!CT14</f>
        <v>0</v>
      </c>
      <c r="W14">
        <f>'Emission events'!EB14</f>
        <v>0</v>
      </c>
      <c r="X14">
        <f>'Emission events'!FJ14</f>
        <v>0</v>
      </c>
      <c r="Y14">
        <f t="shared" si="4"/>
        <v>0</v>
      </c>
      <c r="Z14">
        <f t="shared" si="5"/>
        <v>0</v>
      </c>
      <c r="AB14" s="1">
        <v>0.11</v>
      </c>
      <c r="AC14">
        <f t="shared" si="29"/>
        <v>26.067459758086581</v>
      </c>
      <c r="AD14">
        <f t="shared" si="29"/>
        <v>26.067191734976554</v>
      </c>
      <c r="AE14">
        <f t="shared" si="29"/>
        <v>26.066923711846858</v>
      </c>
      <c r="AF14">
        <f t="shared" si="29"/>
        <v>26.066655688697473</v>
      </c>
      <c r="AG14">
        <f t="shared" si="29"/>
        <v>26.066387665528374</v>
      </c>
      <c r="AH14">
        <f t="shared" si="29"/>
        <v>26.06611964233953</v>
      </c>
      <c r="AI14">
        <f t="shared" si="29"/>
        <v>26.065851619130918</v>
      </c>
      <c r="AJ14">
        <f t="shared" si="29"/>
        <v>26.065583595902513</v>
      </c>
      <c r="AK14">
        <f t="shared" si="29"/>
        <v>26.065315572654292</v>
      </c>
      <c r="AL14">
        <f t="shared" si="29"/>
        <v>26.065047549386222</v>
      </c>
      <c r="AM14">
        <f t="shared" si="30"/>
        <v>26.064779526098281</v>
      </c>
      <c r="AN14">
        <f t="shared" si="30"/>
        <v>26.064511502790442</v>
      </c>
      <c r="AO14">
        <f t="shared" si="30"/>
        <v>26.064243479462682</v>
      </c>
      <c r="AP14">
        <f t="shared" si="30"/>
        <v>26.063975456114974</v>
      </c>
      <c r="AQ14">
        <f t="shared" si="30"/>
        <v>26.06370743274729</v>
      </c>
      <c r="AR14">
        <f t="shared" si="30"/>
        <v>26.063439409359603</v>
      </c>
      <c r="AS14">
        <f t="shared" si="30"/>
        <v>26.063171385951893</v>
      </c>
      <c r="AT14">
        <f t="shared" si="30"/>
        <v>26.062903362524121</v>
      </c>
      <c r="AU14">
        <f t="shared" si="30"/>
        <v>26.062635339076277</v>
      </c>
      <c r="AV14">
        <f t="shared" si="30"/>
        <v>26.062367315608324</v>
      </c>
      <c r="AW14">
        <f t="shared" si="31"/>
        <v>26.062099292120241</v>
      </c>
      <c r="AX14">
        <f t="shared" si="31"/>
        <v>26.061831268612</v>
      </c>
      <c r="AY14">
        <f t="shared" si="31"/>
        <v>26.061563245083573</v>
      </c>
      <c r="AZ14">
        <f t="shared" si="31"/>
        <v>26.06129522153493</v>
      </c>
      <c r="BA14">
        <f t="shared" si="31"/>
        <v>26.061027197966055</v>
      </c>
      <c r="BB14">
        <f t="shared" si="31"/>
        <v>26.060759174376916</v>
      </c>
      <c r="BC14">
        <f t="shared" si="31"/>
        <v>26.060491150767486</v>
      </c>
      <c r="BD14">
        <f t="shared" si="31"/>
        <v>26.060223127137739</v>
      </c>
      <c r="BE14">
        <f t="shared" si="31"/>
        <v>26.059955103487649</v>
      </c>
      <c r="BF14">
        <f t="shared" si="31"/>
        <v>26.059687079817188</v>
      </c>
      <c r="BG14">
        <f t="shared" si="32"/>
        <v>26.05941905612633</v>
      </c>
      <c r="BH14">
        <f t="shared" si="32"/>
        <v>26.059151032415052</v>
      </c>
      <c r="BI14">
        <f t="shared" si="32"/>
        <v>26.058883008683324</v>
      </c>
      <c r="BJ14">
        <f t="shared" si="32"/>
        <v>26.058614984931118</v>
      </c>
      <c r="BK14">
        <f t="shared" si="32"/>
        <v>26.05834696115841</v>
      </c>
      <c r="BL14">
        <f t="shared" si="32"/>
        <v>26.058078937365167</v>
      </c>
      <c r="BM14">
        <f t="shared" si="32"/>
        <v>26.057810913551371</v>
      </c>
      <c r="BN14">
        <f t="shared" si="32"/>
        <v>26.057542889716995</v>
      </c>
      <c r="BO14">
        <f t="shared" si="32"/>
        <v>26.057274865862006</v>
      </c>
      <c r="BP14">
        <f t="shared" si="32"/>
        <v>26.057006841986379</v>
      </c>
      <c r="BQ14">
        <f t="shared" si="33"/>
        <v>26.056738818090089</v>
      </c>
      <c r="BR14">
        <f t="shared" si="33"/>
        <v>26.056470794173102</v>
      </c>
      <c r="BS14">
        <f t="shared" si="33"/>
        <v>26.056202770235402</v>
      </c>
      <c r="BT14">
        <f t="shared" si="33"/>
        <v>26.055934746276957</v>
      </c>
      <c r="BU14">
        <f t="shared" si="33"/>
        <v>26.055666722297737</v>
      </c>
      <c r="BV14">
        <f t="shared" si="33"/>
        <v>26.055398698297719</v>
      </c>
      <c r="BW14">
        <f t="shared" si="33"/>
        <v>26.055130674276874</v>
      </c>
      <c r="BX14">
        <f t="shared" si="33"/>
        <v>26.054862650235172</v>
      </c>
      <c r="BY14">
        <f t="shared" si="33"/>
        <v>26.054594626172594</v>
      </c>
      <c r="BZ14">
        <f t="shared" si="33"/>
        <v>26.054326602089105</v>
      </c>
      <c r="CA14">
        <f t="shared" si="34"/>
        <v>26.054058577984684</v>
      </c>
      <c r="CB14">
        <f t="shared" si="34"/>
        <v>26.053790553859297</v>
      </c>
      <c r="CC14">
        <f t="shared" si="34"/>
        <v>26.053522529712922</v>
      </c>
      <c r="CD14">
        <f t="shared" si="34"/>
        <v>26.053254505545521</v>
      </c>
      <c r="CE14">
        <f t="shared" si="34"/>
        <v>26.052986481357081</v>
      </c>
      <c r="CF14">
        <f t="shared" si="34"/>
        <v>26.05271845714757</v>
      </c>
      <c r="CG14">
        <f t="shared" si="34"/>
        <v>26.052450432916956</v>
      </c>
      <c r="CH14">
        <f t="shared" si="34"/>
        <v>26.052182408665217</v>
      </c>
      <c r="CI14">
        <f t="shared" si="34"/>
        <v>26.051914384392322</v>
      </c>
      <c r="CJ14">
        <f t="shared" si="34"/>
        <v>26.051646360098239</v>
      </c>
      <c r="CK14">
        <f t="shared" si="35"/>
        <v>26.05137833578295</v>
      </c>
      <c r="CL14">
        <f t="shared" si="35"/>
        <v>26.051110311446422</v>
      </c>
      <c r="CM14">
        <f t="shared" si="35"/>
        <v>26.050842287088631</v>
      </c>
      <c r="CN14">
        <f t="shared" si="35"/>
        <v>26.050574262709542</v>
      </c>
      <c r="CO14">
        <f t="shared" si="35"/>
        <v>26.050306238309133</v>
      </c>
      <c r="CP14">
        <f t="shared" si="35"/>
        <v>26.050038213887373</v>
      </c>
      <c r="CQ14">
        <f t="shared" si="35"/>
        <v>26.049770189444239</v>
      </c>
      <c r="CR14">
        <f t="shared" si="35"/>
        <v>26.049502164979696</v>
      </c>
      <c r="CS14">
        <f t="shared" si="35"/>
        <v>26.049234140493724</v>
      </c>
      <c r="CT14">
        <f t="shared" si="35"/>
        <v>26.048966115986289</v>
      </c>
      <c r="CU14">
        <f t="shared" si="36"/>
        <v>26.048698091457364</v>
      </c>
      <c r="CV14">
        <f t="shared" si="36"/>
        <v>26.048430066906921</v>
      </c>
      <c r="CW14">
        <f t="shared" si="36"/>
        <v>26.048162042334933</v>
      </c>
      <c r="CX14">
        <f t="shared" si="36"/>
        <v>26.047894017741374</v>
      </c>
      <c r="CY14">
        <f t="shared" si="36"/>
        <v>26.047625993126214</v>
      </c>
      <c r="CZ14">
        <f t="shared" si="36"/>
        <v>26.047357968489425</v>
      </c>
      <c r="DA14">
        <f t="shared" si="36"/>
        <v>26.047089943830976</v>
      </c>
      <c r="DB14">
        <f t="shared" si="36"/>
        <v>26.046821919150837</v>
      </c>
      <c r="DC14">
        <f t="shared" si="36"/>
        <v>26.046553894448987</v>
      </c>
      <c r="DD14">
        <f t="shared" si="36"/>
        <v>26.046285869725395</v>
      </c>
      <c r="DE14">
        <f t="shared" si="37"/>
        <v>26.046017844980032</v>
      </c>
      <c r="DF14">
        <f t="shared" si="37"/>
        <v>26.045749820212869</v>
      </c>
      <c r="DG14">
        <f t="shared" si="37"/>
        <v>26.045481795423878</v>
      </c>
      <c r="DH14">
        <f t="shared" si="37"/>
        <v>26.045213770613024</v>
      </c>
      <c r="DI14">
        <f t="shared" si="37"/>
        <v>26.044945745780293</v>
      </c>
      <c r="DJ14">
        <f t="shared" si="37"/>
        <v>26.044677720925645</v>
      </c>
      <c r="DK14">
        <f t="shared" si="37"/>
        <v>26.044409696049055</v>
      </c>
      <c r="DL14">
        <f t="shared" si="37"/>
        <v>26.044141671150495</v>
      </c>
      <c r="DM14">
        <f t="shared" si="37"/>
        <v>26.043873646229937</v>
      </c>
      <c r="DN14">
        <f t="shared" si="37"/>
        <v>26.043605621287345</v>
      </c>
      <c r="DO14">
        <f t="shared" si="38"/>
        <v>26.043337596322697</v>
      </c>
      <c r="DP14">
        <f t="shared" si="38"/>
        <v>26.043069571335966</v>
      </c>
      <c r="DQ14">
        <f t="shared" si="38"/>
        <v>26.042801546327119</v>
      </c>
      <c r="DR14">
        <f t="shared" si="38"/>
        <v>26.042533521296129</v>
      </c>
      <c r="DS14">
        <f t="shared" si="38"/>
        <v>26.042265496242969</v>
      </c>
      <c r="DT14">
        <f t="shared" si="38"/>
        <v>26.041997471167601</v>
      </c>
      <c r="DU14">
        <f t="shared" si="38"/>
        <v>26.041729446070004</v>
      </c>
      <c r="DV14">
        <f t="shared" si="38"/>
        <v>26.041461420950149</v>
      </c>
      <c r="DW14">
        <f t="shared" si="38"/>
        <v>26.041193395808008</v>
      </c>
      <c r="DX14">
        <f t="shared" si="38"/>
        <v>26.040925370643549</v>
      </c>
      <c r="DY14">
        <f t="shared" si="38"/>
        <v>26.04065734545674</v>
      </c>
      <c r="EA14">
        <f t="shared" si="23"/>
        <v>0.11</v>
      </c>
      <c r="EB14">
        <f t="shared" si="16"/>
        <v>26.067459758086581</v>
      </c>
      <c r="EC14">
        <f t="shared" si="16"/>
        <v>25.799183688670848</v>
      </c>
      <c r="ED14">
        <f t="shared" si="16"/>
        <v>25.530907619235442</v>
      </c>
      <c r="EE14">
        <f t="shared" si="16"/>
        <v>25.262631549780352</v>
      </c>
      <c r="EF14">
        <f t="shared" si="16"/>
        <v>24.994355480305547</v>
      </c>
      <c r="EG14">
        <f t="shared" si="16"/>
        <v>24.726079410810996</v>
      </c>
      <c r="EH14">
        <f t="shared" si="16"/>
        <v>24.457803341296675</v>
      </c>
      <c r="EI14">
        <f t="shared" si="16"/>
        <v>24.189527271762564</v>
      </c>
      <c r="EJ14">
        <f t="shared" si="16"/>
        <v>23.921251202208637</v>
      </c>
      <c r="EK14">
        <f t="shared" si="16"/>
        <v>23.652975132634861</v>
      </c>
      <c r="EL14">
        <f t="shared" si="16"/>
        <v>23.384699063041211</v>
      </c>
      <c r="EM14">
        <f t="shared" si="16"/>
        <v>23.116422993427665</v>
      </c>
      <c r="EN14">
        <f t="shared" si="16"/>
        <v>22.8481469237942</v>
      </c>
      <c r="EO14">
        <f t="shared" si="16"/>
        <v>22.579870854140786</v>
      </c>
      <c r="EP14">
        <f t="shared" si="16"/>
        <v>22.311594784467392</v>
      </c>
      <c r="EQ14">
        <f t="shared" si="16"/>
        <v>22.043318714773999</v>
      </c>
      <c r="ER14">
        <f t="shared" si="17"/>
        <v>21.775042645060584</v>
      </c>
      <c r="ES14">
        <f t="shared" si="17"/>
        <v>21.506766575327106</v>
      </c>
      <c r="ET14">
        <f t="shared" si="17"/>
        <v>21.238490505573552</v>
      </c>
      <c r="EU14">
        <f t="shared" si="17"/>
        <v>20.970214435799893</v>
      </c>
      <c r="EV14">
        <f t="shared" si="17"/>
        <v>20.701938366006104</v>
      </c>
      <c r="EW14">
        <f t="shared" si="17"/>
        <v>20.433662296192157</v>
      </c>
      <c r="EX14">
        <f t="shared" si="17"/>
        <v>20.165386226358024</v>
      </c>
      <c r="EY14">
        <f t="shared" si="17"/>
        <v>19.897110156503672</v>
      </c>
      <c r="EZ14">
        <f t="shared" si="17"/>
        <v>19.628834086629091</v>
      </c>
      <c r="FA14">
        <f t="shared" si="17"/>
        <v>19.360558016734245</v>
      </c>
      <c r="FB14">
        <f t="shared" si="17"/>
        <v>19.092281946819107</v>
      </c>
      <c r="FC14">
        <f t="shared" si="17"/>
        <v>18.824005876883653</v>
      </c>
      <c r="FD14">
        <f t="shared" si="17"/>
        <v>18.555729806927857</v>
      </c>
      <c r="FE14">
        <f t="shared" si="17"/>
        <v>18.28745373695169</v>
      </c>
      <c r="FF14">
        <f t="shared" si="17"/>
        <v>18.019177666955123</v>
      </c>
      <c r="FG14">
        <f t="shared" si="17"/>
        <v>17.750901596938142</v>
      </c>
      <c r="FH14">
        <f t="shared" si="18"/>
        <v>17.482625526900705</v>
      </c>
      <c r="FI14">
        <f t="shared" si="18"/>
        <v>17.21434945684279</v>
      </c>
      <c r="FJ14">
        <f t="shared" si="18"/>
        <v>16.946073386764375</v>
      </c>
      <c r="FK14">
        <f t="shared" si="18"/>
        <v>16.677797316665426</v>
      </c>
      <c r="FL14">
        <f t="shared" si="18"/>
        <v>16.409521246545925</v>
      </c>
      <c r="FM14">
        <f t="shared" si="18"/>
        <v>16.141245176405842</v>
      </c>
      <c r="FN14">
        <f t="shared" si="18"/>
        <v>15.872969106245145</v>
      </c>
      <c r="FO14">
        <f t="shared" si="18"/>
        <v>15.604693036063811</v>
      </c>
      <c r="FP14">
        <f t="shared" si="18"/>
        <v>15.336416965861815</v>
      </c>
      <c r="FQ14">
        <f t="shared" si="18"/>
        <v>15.068140895639122</v>
      </c>
      <c r="FR14">
        <f t="shared" si="18"/>
        <v>14.799864825395714</v>
      </c>
      <c r="FS14">
        <f t="shared" si="18"/>
        <v>14.531588755131564</v>
      </c>
      <c r="FT14">
        <f t="shared" si="18"/>
        <v>14.263312684846635</v>
      </c>
      <c r="FU14">
        <f t="shared" si="18"/>
        <v>13.99503661454091</v>
      </c>
      <c r="FV14">
        <f t="shared" si="18"/>
        <v>13.726760544214359</v>
      </c>
      <c r="FW14">
        <f t="shared" si="18"/>
        <v>13.458484473866951</v>
      </c>
      <c r="FX14">
        <f t="shared" si="19"/>
        <v>13.190208403498666</v>
      </c>
      <c r="FY14">
        <f t="shared" si="19"/>
        <v>12.921932333109471</v>
      </c>
      <c r="FZ14">
        <f t="shared" si="19"/>
        <v>12.653656262699341</v>
      </c>
      <c r="GA14">
        <f t="shared" si="19"/>
        <v>12.385380192268247</v>
      </c>
      <c r="GB14">
        <f t="shared" si="19"/>
        <v>12.117104121816165</v>
      </c>
      <c r="GC14">
        <f t="shared" si="19"/>
        <v>11.848828051343057</v>
      </c>
      <c r="GD14">
        <f t="shared" si="19"/>
        <v>11.580551980848909</v>
      </c>
      <c r="GE14">
        <f t="shared" si="19"/>
        <v>11.312275910333693</v>
      </c>
      <c r="GF14">
        <f t="shared" si="19"/>
        <v>11.043999839797371</v>
      </c>
      <c r="GG14">
        <f t="shared" si="19"/>
        <v>10.775723769239928</v>
      </c>
      <c r="GH14">
        <f t="shared" si="19"/>
        <v>10.507447698661327</v>
      </c>
      <c r="GI14">
        <f t="shared" si="19"/>
        <v>10.239171628061536</v>
      </c>
      <c r="GJ14">
        <f t="shared" si="19"/>
        <v>9.9708955574405387</v>
      </c>
      <c r="GK14">
        <f t="shared" si="19"/>
        <v>9.7026194867983051</v>
      </c>
      <c r="GL14">
        <f t="shared" si="19"/>
        <v>9.4343434161348085</v>
      </c>
      <c r="GM14">
        <f t="shared" si="19"/>
        <v>9.1660673454500099</v>
      </c>
      <c r="GN14">
        <f t="shared" si="20"/>
        <v>8.897791274743895</v>
      </c>
      <c r="GO14">
        <f t="shared" si="20"/>
        <v>8.6295152040164282</v>
      </c>
      <c r="GP14">
        <f t="shared" si="20"/>
        <v>8.3612391332675848</v>
      </c>
      <c r="GQ14">
        <f t="shared" si="20"/>
        <v>8.0929630624973363</v>
      </c>
      <c r="GR14">
        <f t="shared" si="20"/>
        <v>7.8246869917056578</v>
      </c>
      <c r="GS14">
        <f t="shared" si="20"/>
        <v>7.5564109208925174</v>
      </c>
      <c r="GT14">
        <f t="shared" si="20"/>
        <v>7.2881348500578866</v>
      </c>
      <c r="GU14">
        <f t="shared" si="20"/>
        <v>7.0198587792017371</v>
      </c>
      <c r="GV14">
        <f t="shared" si="20"/>
        <v>6.7515827083240403</v>
      </c>
      <c r="GW14">
        <f t="shared" si="20"/>
        <v>6.483306637424775</v>
      </c>
      <c r="GX14">
        <f t="shared" si="20"/>
        <v>6.2150305665039092</v>
      </c>
      <c r="GY14">
        <f t="shared" si="20"/>
        <v>5.9467544955614109</v>
      </c>
      <c r="GZ14">
        <f t="shared" si="20"/>
        <v>5.6784784245972553</v>
      </c>
      <c r="HA14">
        <f t="shared" si="20"/>
        <v>5.4102023536114103</v>
      </c>
      <c r="HB14">
        <f t="shared" si="20"/>
        <v>5.1419262826038512</v>
      </c>
      <c r="HC14">
        <f t="shared" si="20"/>
        <v>4.873650211574553</v>
      </c>
      <c r="HD14">
        <f t="shared" si="21"/>
        <v>4.6053741405234838</v>
      </c>
      <c r="HE14">
        <f t="shared" si="21"/>
        <v>4.3370980694506116</v>
      </c>
      <c r="HF14">
        <f t="shared" si="21"/>
        <v>4.0688219983559186</v>
      </c>
      <c r="HG14">
        <f t="shared" si="21"/>
        <v>3.8005459272393587</v>
      </c>
      <c r="HH14">
        <f t="shared" si="21"/>
        <v>3.5322698561009176</v>
      </c>
      <c r="HI14">
        <f t="shared" si="21"/>
        <v>3.2639937849405634</v>
      </c>
      <c r="HJ14">
        <f t="shared" si="21"/>
        <v>2.9957177137582676</v>
      </c>
      <c r="HK14">
        <f t="shared" si="21"/>
        <v>2.7274416425539982</v>
      </c>
      <c r="HL14">
        <f t="shared" si="21"/>
        <v>2.4591655713277341</v>
      </c>
      <c r="HM14">
        <f t="shared" si="21"/>
        <v>2.1908895000794359</v>
      </c>
      <c r="HN14">
        <f t="shared" si="21"/>
        <v>1.922613428809079</v>
      </c>
      <c r="HO14">
        <f t="shared" si="21"/>
        <v>1.654337357516642</v>
      </c>
      <c r="HP14">
        <f t="shared" si="21"/>
        <v>1.3860612862020893</v>
      </c>
      <c r="HQ14">
        <f t="shared" si="21"/>
        <v>1.1177852148653891</v>
      </c>
      <c r="HR14">
        <f t="shared" si="21"/>
        <v>0.84950914350652695</v>
      </c>
      <c r="HS14">
        <f t="shared" si="21"/>
        <v>0.58123307212545328</v>
      </c>
      <c r="HT14">
        <f t="shared" si="22"/>
        <v>0.31295700072214672</v>
      </c>
      <c r="HU14">
        <f t="shared" si="22"/>
        <v>4.4680929296585958E-2</v>
      </c>
      <c r="HV14">
        <f t="shared" si="22"/>
        <v>0.22359514215126097</v>
      </c>
      <c r="HW14">
        <f t="shared" si="22"/>
        <v>0.4918712136214296</v>
      </c>
      <c r="HX14">
        <f t="shared" si="22"/>
        <v>0.7601472851139448</v>
      </c>
      <c r="HY14">
        <f t="shared" si="24"/>
        <v>4.4680929296585958E-2</v>
      </c>
      <c r="HZ14">
        <f t="shared" si="25"/>
        <v>98</v>
      </c>
      <c r="IA14">
        <v>12</v>
      </c>
      <c r="IB14">
        <f t="shared" si="26"/>
        <v>0.11</v>
      </c>
      <c r="IC14" cm="1">
        <f t="array" ref="IC14">INDEX($AC$3:$DY$102,IA14,HZ14)</f>
        <v>26.041461420950149</v>
      </c>
      <c r="ID14">
        <f t="shared" si="27"/>
        <v>2.8645607563045163</v>
      </c>
    </row>
    <row r="15" spans="1:241" x14ac:dyDescent="0.25">
      <c r="A15" t="s">
        <v>227</v>
      </c>
      <c r="B15">
        <f>_q_charge*SUMPRODUCT('Input spectra'!U2:U246,Efficiencies!Z2:Z246)</f>
        <v>26.800804630570685</v>
      </c>
      <c r="C15" t="s">
        <v>231</v>
      </c>
      <c r="J15">
        <v>345</v>
      </c>
      <c r="K15">
        <f>'Emission events'!Y15</f>
        <v>0</v>
      </c>
      <c r="L15">
        <f>'Emission events'!BG15</f>
        <v>0</v>
      </c>
      <c r="M15">
        <f>'Emission events'!CO15</f>
        <v>0</v>
      </c>
      <c r="N15">
        <f>'Emission events'!DW15</f>
        <v>0</v>
      </c>
      <c r="O15">
        <f>'Emission events'!FE15</f>
        <v>0</v>
      </c>
      <c r="P15">
        <f t="shared" si="3"/>
        <v>0</v>
      </c>
      <c r="S15">
        <v>345</v>
      </c>
      <c r="T15">
        <f>'Emission events'!AD15</f>
        <v>0</v>
      </c>
      <c r="U15">
        <f>'Emission events'!BL15</f>
        <v>0</v>
      </c>
      <c r="V15">
        <f>'Emission events'!CT15</f>
        <v>0</v>
      </c>
      <c r="W15">
        <f>'Emission events'!EB15</f>
        <v>0</v>
      </c>
      <c r="X15">
        <f>'Emission events'!FJ15</f>
        <v>0</v>
      </c>
      <c r="Y15">
        <f t="shared" si="4"/>
        <v>0</v>
      </c>
      <c r="Z15">
        <f t="shared" si="5"/>
        <v>0</v>
      </c>
      <c r="AB15" s="1">
        <v>0.12</v>
      </c>
      <c r="AC15">
        <f t="shared" si="29"/>
        <v>26.000788667760602</v>
      </c>
      <c r="AD15">
        <f t="shared" si="29"/>
        <v>26.000520638875731</v>
      </c>
      <c r="AE15">
        <f t="shared" si="29"/>
        <v>26.000252609963656</v>
      </c>
      <c r="AF15">
        <f t="shared" si="29"/>
        <v>25.999984581024343</v>
      </c>
      <c r="AG15">
        <f t="shared" si="29"/>
        <v>25.999716552057752</v>
      </c>
      <c r="AH15">
        <f t="shared" si="29"/>
        <v>25.999448523063851</v>
      </c>
      <c r="AI15">
        <f t="shared" si="29"/>
        <v>25.999180494042605</v>
      </c>
      <c r="AJ15">
        <f t="shared" si="29"/>
        <v>25.998912464993978</v>
      </c>
      <c r="AK15">
        <f t="shared" si="29"/>
        <v>25.998644435917932</v>
      </c>
      <c r="AL15">
        <f t="shared" si="29"/>
        <v>25.998376406814437</v>
      </c>
      <c r="AM15">
        <f t="shared" si="30"/>
        <v>25.998108377683447</v>
      </c>
      <c r="AN15">
        <f t="shared" si="30"/>
        <v>25.997840348524935</v>
      </c>
      <c r="AO15">
        <f t="shared" si="30"/>
        <v>25.997572319338861</v>
      </c>
      <c r="AP15">
        <f t="shared" si="30"/>
        <v>25.997304290125193</v>
      </c>
      <c r="AQ15">
        <f t="shared" si="30"/>
        <v>25.997036260883892</v>
      </c>
      <c r="AR15">
        <f t="shared" si="30"/>
        <v>25.996768231614919</v>
      </c>
      <c r="AS15">
        <f t="shared" si="30"/>
        <v>25.996500202318245</v>
      </c>
      <c r="AT15">
        <f t="shared" si="30"/>
        <v>25.996232172993825</v>
      </c>
      <c r="AU15">
        <f t="shared" si="30"/>
        <v>25.995964143641629</v>
      </c>
      <c r="AV15">
        <f t="shared" si="30"/>
        <v>25.995696114261623</v>
      </c>
      <c r="AW15">
        <f t="shared" si="31"/>
        <v>25.995428084853764</v>
      </c>
      <c r="AX15">
        <f t="shared" si="31"/>
        <v>25.995160055418019</v>
      </c>
      <c r="AY15">
        <f t="shared" si="31"/>
        <v>25.994892025954353</v>
      </c>
      <c r="AZ15">
        <f t="shared" si="31"/>
        <v>25.994623996462721</v>
      </c>
      <c r="BA15">
        <f t="shared" si="31"/>
        <v>25.9943559669431</v>
      </c>
      <c r="BB15">
        <f t="shared" si="31"/>
        <v>25.994087937395445</v>
      </c>
      <c r="BC15">
        <f t="shared" si="31"/>
        <v>25.993819907819724</v>
      </c>
      <c r="BD15">
        <f t="shared" si="31"/>
        <v>25.993551878215897</v>
      </c>
      <c r="BE15">
        <f t="shared" si="31"/>
        <v>25.993283848583925</v>
      </c>
      <c r="BF15">
        <f t="shared" si="31"/>
        <v>25.993015818923773</v>
      </c>
      <c r="BG15">
        <f t="shared" si="32"/>
        <v>25.992747789235406</v>
      </c>
      <c r="BH15">
        <f t="shared" si="32"/>
        <v>25.992479759518787</v>
      </c>
      <c r="BI15">
        <f t="shared" si="32"/>
        <v>25.992211729773882</v>
      </c>
      <c r="BJ15">
        <f t="shared" si="32"/>
        <v>25.991943700000647</v>
      </c>
      <c r="BK15">
        <f t="shared" si="32"/>
        <v>25.991675670199051</v>
      </c>
      <c r="BL15">
        <f t="shared" si="32"/>
        <v>25.991407640369051</v>
      </c>
      <c r="BM15">
        <f t="shared" si="32"/>
        <v>25.991139610510615</v>
      </c>
      <c r="BN15">
        <f t="shared" si="32"/>
        <v>25.990871580623708</v>
      </c>
      <c r="BO15">
        <f t="shared" si="32"/>
        <v>25.990603550708286</v>
      </c>
      <c r="BP15">
        <f t="shared" si="32"/>
        <v>25.990335520764319</v>
      </c>
      <c r="BQ15">
        <f t="shared" si="33"/>
        <v>25.990067490791759</v>
      </c>
      <c r="BR15">
        <f t="shared" si="33"/>
        <v>25.989799460790579</v>
      </c>
      <c r="BS15">
        <f t="shared" si="33"/>
        <v>25.989531430760739</v>
      </c>
      <c r="BT15">
        <f t="shared" si="33"/>
        <v>25.9892634007022</v>
      </c>
      <c r="BU15">
        <f t="shared" si="33"/>
        <v>25.988995370614926</v>
      </c>
      <c r="BV15">
        <f t="shared" si="33"/>
        <v>25.98872734049888</v>
      </c>
      <c r="BW15">
        <f t="shared" si="33"/>
        <v>25.988459310354017</v>
      </c>
      <c r="BX15">
        <f t="shared" si="33"/>
        <v>25.98819128018031</v>
      </c>
      <c r="BY15">
        <f t="shared" si="33"/>
        <v>25.987923249977715</v>
      </c>
      <c r="BZ15">
        <f t="shared" si="33"/>
        <v>25.987655219746202</v>
      </c>
      <c r="CA15">
        <f t="shared" si="34"/>
        <v>25.987387189485723</v>
      </c>
      <c r="CB15">
        <f t="shared" si="34"/>
        <v>25.987119159196244</v>
      </c>
      <c r="CC15">
        <f t="shared" si="34"/>
        <v>25.986851128877724</v>
      </c>
      <c r="CD15">
        <f t="shared" si="34"/>
        <v>25.986583098530136</v>
      </c>
      <c r="CE15">
        <f t="shared" si="34"/>
        <v>25.986315068153434</v>
      </c>
      <c r="CF15">
        <f t="shared" si="34"/>
        <v>25.986047037747579</v>
      </c>
      <c r="CG15">
        <f t="shared" si="34"/>
        <v>25.985779007312534</v>
      </c>
      <c r="CH15">
        <f t="shared" si="34"/>
        <v>25.985510976848264</v>
      </c>
      <c r="CI15">
        <f t="shared" si="34"/>
        <v>25.985242946354724</v>
      </c>
      <c r="CJ15">
        <f t="shared" si="34"/>
        <v>25.984974915831884</v>
      </c>
      <c r="CK15">
        <f t="shared" si="35"/>
        <v>25.984706885279703</v>
      </c>
      <c r="CL15">
        <f t="shared" si="35"/>
        <v>25.984438854698144</v>
      </c>
      <c r="CM15">
        <f t="shared" si="35"/>
        <v>25.984170824087162</v>
      </c>
      <c r="CN15">
        <f t="shared" si="35"/>
        <v>25.983902793446724</v>
      </c>
      <c r="CO15">
        <f t="shared" si="35"/>
        <v>25.983634762776788</v>
      </c>
      <c r="CP15">
        <f t="shared" si="35"/>
        <v>25.983366732077322</v>
      </c>
      <c r="CQ15">
        <f t="shared" si="35"/>
        <v>25.983098701348283</v>
      </c>
      <c r="CR15">
        <f t="shared" si="35"/>
        <v>25.982830670589635</v>
      </c>
      <c r="CS15">
        <f t="shared" si="35"/>
        <v>25.982562639801333</v>
      </c>
      <c r="CT15">
        <f t="shared" si="35"/>
        <v>25.982294608983345</v>
      </c>
      <c r="CU15">
        <f t="shared" si="36"/>
        <v>25.982026578135628</v>
      </c>
      <c r="CV15">
        <f t="shared" si="36"/>
        <v>25.981758547258146</v>
      </c>
      <c r="CW15">
        <f t="shared" si="36"/>
        <v>25.98149051635086</v>
      </c>
      <c r="CX15">
        <f t="shared" si="36"/>
        <v>25.981222485413731</v>
      </c>
      <c r="CY15">
        <f t="shared" si="36"/>
        <v>25.980954454446717</v>
      </c>
      <c r="CZ15">
        <f t="shared" si="36"/>
        <v>25.980686423449782</v>
      </c>
      <c r="DA15">
        <f t="shared" si="36"/>
        <v>25.980418392422884</v>
      </c>
      <c r="DB15">
        <f t="shared" si="36"/>
        <v>25.98015036136599</v>
      </c>
      <c r="DC15">
        <f t="shared" si="36"/>
        <v>25.979882330279057</v>
      </c>
      <c r="DD15">
        <f t="shared" si="36"/>
        <v>25.979614299162044</v>
      </c>
      <c r="DE15">
        <f t="shared" si="37"/>
        <v>25.979346268014915</v>
      </c>
      <c r="DF15">
        <f t="shared" si="37"/>
        <v>25.979078236837626</v>
      </c>
      <c r="DG15">
        <f t="shared" si="37"/>
        <v>25.97881020563014</v>
      </c>
      <c r="DH15">
        <f t="shared" si="37"/>
        <v>25.978542174392423</v>
      </c>
      <c r="DI15">
        <f t="shared" si="37"/>
        <v>25.97827414312443</v>
      </c>
      <c r="DJ15">
        <f t="shared" si="37"/>
        <v>25.978006111826122</v>
      </c>
      <c r="DK15">
        <f t="shared" si="37"/>
        <v>25.97773808049746</v>
      </c>
      <c r="DL15">
        <f t="shared" si="37"/>
        <v>25.977470049138404</v>
      </c>
      <c r="DM15">
        <f t="shared" si="37"/>
        <v>25.977202017748908</v>
      </c>
      <c r="DN15">
        <f t="shared" si="37"/>
        <v>25.976933986328945</v>
      </c>
      <c r="DO15">
        <f t="shared" si="38"/>
        <v>25.97666595487847</v>
      </c>
      <c r="DP15">
        <f t="shared" si="38"/>
        <v>25.976397923397442</v>
      </c>
      <c r="DQ15">
        <f t="shared" si="38"/>
        <v>25.976129891885819</v>
      </c>
      <c r="DR15">
        <f t="shared" si="38"/>
        <v>25.975861860343567</v>
      </c>
      <c r="DS15">
        <f t="shared" si="38"/>
        <v>25.975593828770634</v>
      </c>
      <c r="DT15">
        <f t="shared" si="38"/>
        <v>25.975325797166995</v>
      </c>
      <c r="DU15">
        <f t="shared" si="38"/>
        <v>25.975057765532604</v>
      </c>
      <c r="DV15">
        <f t="shared" si="38"/>
        <v>25.974789733867418</v>
      </c>
      <c r="DW15">
        <f t="shared" si="38"/>
        <v>25.974521702171398</v>
      </c>
      <c r="DX15">
        <f t="shared" si="38"/>
        <v>25.974253670444508</v>
      </c>
      <c r="DY15">
        <f t="shared" si="38"/>
        <v>25.973985638686699</v>
      </c>
      <c r="EA15">
        <f t="shared" si="23"/>
        <v>0.12</v>
      </c>
      <c r="EB15">
        <f t="shared" si="16"/>
        <v>26.000788667760602</v>
      </c>
      <c r="EC15">
        <f t="shared" si="16"/>
        <v>25.732512592570025</v>
      </c>
      <c r="ED15">
        <f t="shared" si="16"/>
        <v>25.464236517352241</v>
      </c>
      <c r="EE15">
        <f t="shared" si="16"/>
        <v>25.195960442107221</v>
      </c>
      <c r="EF15">
        <f t="shared" si="16"/>
        <v>24.927684366834924</v>
      </c>
      <c r="EG15">
        <f t="shared" si="16"/>
        <v>24.659408291535318</v>
      </c>
      <c r="EH15">
        <f t="shared" si="16"/>
        <v>24.391132216208362</v>
      </c>
      <c r="EI15">
        <f t="shared" si="16"/>
        <v>24.122856140854029</v>
      </c>
      <c r="EJ15">
        <f t="shared" si="16"/>
        <v>23.854580065472277</v>
      </c>
      <c r="EK15">
        <f t="shared" si="16"/>
        <v>23.586303990063076</v>
      </c>
      <c r="EL15">
        <f t="shared" si="16"/>
        <v>23.318027914626377</v>
      </c>
      <c r="EM15">
        <f t="shared" si="16"/>
        <v>23.049751839162159</v>
      </c>
      <c r="EN15">
        <f t="shared" si="16"/>
        <v>22.781475763670379</v>
      </c>
      <c r="EO15">
        <f t="shared" si="16"/>
        <v>22.513199688151005</v>
      </c>
      <c r="EP15">
        <f t="shared" si="16"/>
        <v>22.244923612603994</v>
      </c>
      <c r="EQ15">
        <f t="shared" si="16"/>
        <v>21.976647537029315</v>
      </c>
      <c r="ER15">
        <f t="shared" si="17"/>
        <v>21.708371461426935</v>
      </c>
      <c r="ES15">
        <f t="shared" si="17"/>
        <v>21.440095385796809</v>
      </c>
      <c r="ET15">
        <f t="shared" si="17"/>
        <v>21.171819310138908</v>
      </c>
      <c r="EU15">
        <f t="shared" si="17"/>
        <v>20.903543234453192</v>
      </c>
      <c r="EV15">
        <f t="shared" si="17"/>
        <v>20.635267158739627</v>
      </c>
      <c r="EW15">
        <f t="shared" si="17"/>
        <v>20.366991082998176</v>
      </c>
      <c r="EX15">
        <f t="shared" si="17"/>
        <v>20.098715007228805</v>
      </c>
      <c r="EY15">
        <f t="shared" si="17"/>
        <v>19.830438931431463</v>
      </c>
      <c r="EZ15">
        <f t="shared" si="17"/>
        <v>19.562162855606136</v>
      </c>
      <c r="FA15">
        <f t="shared" si="17"/>
        <v>19.293886779752775</v>
      </c>
      <c r="FB15">
        <f t="shared" si="17"/>
        <v>19.025610703871344</v>
      </c>
      <c r="FC15">
        <f t="shared" si="17"/>
        <v>18.757334627961811</v>
      </c>
      <c r="FD15">
        <f t="shared" si="17"/>
        <v>18.489058552024133</v>
      </c>
      <c r="FE15">
        <f t="shared" si="17"/>
        <v>18.220782476058275</v>
      </c>
      <c r="FF15">
        <f t="shared" si="17"/>
        <v>17.952506400064202</v>
      </c>
      <c r="FG15">
        <f t="shared" si="17"/>
        <v>17.684230324041877</v>
      </c>
      <c r="FH15">
        <f t="shared" si="18"/>
        <v>17.415954247991262</v>
      </c>
      <c r="FI15">
        <f t="shared" si="18"/>
        <v>17.147678171912318</v>
      </c>
      <c r="FJ15">
        <f t="shared" si="18"/>
        <v>16.87940209580502</v>
      </c>
      <c r="FK15">
        <f t="shared" si="18"/>
        <v>16.611126019669314</v>
      </c>
      <c r="FL15">
        <f t="shared" si="18"/>
        <v>16.342849943505168</v>
      </c>
      <c r="FM15">
        <f t="shared" si="18"/>
        <v>16.074573867312555</v>
      </c>
      <c r="FN15">
        <f t="shared" si="18"/>
        <v>15.806297791091426</v>
      </c>
      <c r="FO15">
        <f t="shared" si="18"/>
        <v>15.538021714841751</v>
      </c>
      <c r="FP15">
        <f t="shared" si="18"/>
        <v>15.269745638563485</v>
      </c>
      <c r="FQ15">
        <f t="shared" si="18"/>
        <v>15.001469562256599</v>
      </c>
      <c r="FR15">
        <f t="shared" si="18"/>
        <v>14.733193485921051</v>
      </c>
      <c r="FS15">
        <f t="shared" si="18"/>
        <v>14.464917409556806</v>
      </c>
      <c r="FT15">
        <f t="shared" si="18"/>
        <v>14.196641333163825</v>
      </c>
      <c r="FU15">
        <f t="shared" si="18"/>
        <v>13.928365256742071</v>
      </c>
      <c r="FV15">
        <f t="shared" si="18"/>
        <v>13.660089180291502</v>
      </c>
      <c r="FW15">
        <f t="shared" si="18"/>
        <v>13.391813103812089</v>
      </c>
      <c r="FX15">
        <f t="shared" si="19"/>
        <v>13.123537027303787</v>
      </c>
      <c r="FY15">
        <f t="shared" si="19"/>
        <v>12.855260950766567</v>
      </c>
      <c r="FZ15">
        <f t="shared" si="19"/>
        <v>12.586984874200381</v>
      </c>
      <c r="GA15">
        <f t="shared" si="19"/>
        <v>12.318708797605193</v>
      </c>
      <c r="GB15">
        <f t="shared" si="19"/>
        <v>12.050432720980968</v>
      </c>
      <c r="GC15">
        <f t="shared" si="19"/>
        <v>11.782156644327673</v>
      </c>
      <c r="GD15">
        <f t="shared" si="19"/>
        <v>11.513880567645263</v>
      </c>
      <c r="GE15">
        <f t="shared" si="19"/>
        <v>11.245604490933701</v>
      </c>
      <c r="GF15">
        <f t="shared" si="19"/>
        <v>10.977328414192948</v>
      </c>
      <c r="GG15">
        <f t="shared" si="19"/>
        <v>10.709052337422975</v>
      </c>
      <c r="GH15">
        <f t="shared" si="19"/>
        <v>10.440776260623728</v>
      </c>
      <c r="GI15">
        <f t="shared" si="19"/>
        <v>10.172500183795181</v>
      </c>
      <c r="GJ15">
        <f t="shared" si="19"/>
        <v>9.904224106937292</v>
      </c>
      <c r="GK15">
        <f t="shared" si="19"/>
        <v>9.6359480300500273</v>
      </c>
      <c r="GL15">
        <f t="shared" si="19"/>
        <v>9.367671953133339</v>
      </c>
      <c r="GM15">
        <f t="shared" si="19"/>
        <v>9.0993958761871916</v>
      </c>
      <c r="GN15">
        <f t="shared" si="20"/>
        <v>8.8311197992115495</v>
      </c>
      <c r="GO15">
        <f t="shared" si="20"/>
        <v>8.5628437222063774</v>
      </c>
      <c r="GP15">
        <f t="shared" si="20"/>
        <v>8.2945676451716288</v>
      </c>
      <c r="GQ15">
        <f t="shared" si="20"/>
        <v>8.0262915681072755</v>
      </c>
      <c r="GR15">
        <f t="shared" si="20"/>
        <v>7.7580154910132677</v>
      </c>
      <c r="GS15">
        <f t="shared" si="20"/>
        <v>7.4897394138895734</v>
      </c>
      <c r="GT15">
        <f t="shared" si="20"/>
        <v>7.22146333673615</v>
      </c>
      <c r="GU15">
        <f t="shared" si="20"/>
        <v>6.953187259552962</v>
      </c>
      <c r="GV15">
        <f t="shared" si="20"/>
        <v>6.6849111823399667</v>
      </c>
      <c r="GW15">
        <f t="shared" si="20"/>
        <v>6.4166351050971322</v>
      </c>
      <c r="GX15">
        <f t="shared" si="20"/>
        <v>6.1483590278244122</v>
      </c>
      <c r="GY15">
        <f t="shared" si="20"/>
        <v>5.8800829505217678</v>
      </c>
      <c r="GZ15">
        <f t="shared" si="20"/>
        <v>5.6118068731891633</v>
      </c>
      <c r="HA15">
        <f t="shared" si="20"/>
        <v>5.3435307958265632</v>
      </c>
      <c r="HB15">
        <f t="shared" si="20"/>
        <v>5.0752547184339214</v>
      </c>
      <c r="HC15">
        <f t="shared" si="20"/>
        <v>4.8069786410112023</v>
      </c>
      <c r="HD15">
        <f t="shared" si="21"/>
        <v>4.5387025635583669</v>
      </c>
      <c r="HE15">
        <f t="shared" si="21"/>
        <v>4.2704264860753689</v>
      </c>
      <c r="HF15">
        <f t="shared" si="21"/>
        <v>4.00215040856218</v>
      </c>
      <c r="HG15">
        <f t="shared" si="21"/>
        <v>3.7338743310187574</v>
      </c>
      <c r="HH15">
        <f t="shared" si="21"/>
        <v>3.4655982534450551</v>
      </c>
      <c r="HI15">
        <f t="shared" si="21"/>
        <v>3.1973221758410411</v>
      </c>
      <c r="HJ15">
        <f t="shared" si="21"/>
        <v>2.9290460982066726</v>
      </c>
      <c r="HK15">
        <f t="shared" si="21"/>
        <v>2.6607700205419071</v>
      </c>
      <c r="HL15">
        <f t="shared" si="21"/>
        <v>2.3924939428467056</v>
      </c>
      <c r="HM15">
        <f t="shared" si="21"/>
        <v>2.1242178651210359</v>
      </c>
      <c r="HN15">
        <f t="shared" si="21"/>
        <v>1.855941787364852</v>
      </c>
      <c r="HO15">
        <f t="shared" si="21"/>
        <v>1.5876657095781184</v>
      </c>
      <c r="HP15">
        <f t="shared" si="21"/>
        <v>1.3193896317607887</v>
      </c>
      <c r="HQ15">
        <f t="shared" si="21"/>
        <v>1.0511135539128276</v>
      </c>
      <c r="HR15">
        <f t="shared" si="21"/>
        <v>0.78283747603419229</v>
      </c>
      <c r="HS15">
        <f t="shared" si="21"/>
        <v>0.51456139812484736</v>
      </c>
      <c r="HT15">
        <f t="shared" si="22"/>
        <v>0.24628532018474658</v>
      </c>
      <c r="HU15">
        <f t="shared" si="22"/>
        <v>2.1990757786145565E-2</v>
      </c>
      <c r="HV15">
        <f t="shared" si="22"/>
        <v>0.29026683578787171</v>
      </c>
      <c r="HW15">
        <f t="shared" si="22"/>
        <v>0.55854291382047094</v>
      </c>
      <c r="HX15">
        <f t="shared" si="22"/>
        <v>0.82681899188398589</v>
      </c>
      <c r="HY15">
        <f t="shared" si="24"/>
        <v>2.1990757786145565E-2</v>
      </c>
      <c r="HZ15">
        <f t="shared" si="25"/>
        <v>98</v>
      </c>
      <c r="IA15">
        <v>13</v>
      </c>
      <c r="IB15">
        <f t="shared" si="26"/>
        <v>0.12</v>
      </c>
      <c r="IC15" cm="1">
        <f t="array" ref="IC15">INDEX($AC$3:$DY$102,IA15,HZ15)</f>
        <v>25.974789733867418</v>
      </c>
      <c r="ID15">
        <f t="shared" si="27"/>
        <v>3.11697476806409</v>
      </c>
    </row>
    <row r="16" spans="1:241" x14ac:dyDescent="0.25">
      <c r="A16" t="s">
        <v>228</v>
      </c>
      <c r="B16" s="62">
        <f>IG2/1000</f>
        <v>1.0400045525992907E-2</v>
      </c>
      <c r="J16">
        <v>350</v>
      </c>
      <c r="K16">
        <f>'Emission events'!Y16</f>
        <v>0</v>
      </c>
      <c r="L16">
        <f>'Emission events'!BG16</f>
        <v>0</v>
      </c>
      <c r="M16">
        <f>'Emission events'!CO16</f>
        <v>0</v>
      </c>
      <c r="N16">
        <f>'Emission events'!DW16</f>
        <v>0</v>
      </c>
      <c r="O16">
        <f>'Emission events'!FE16</f>
        <v>0</v>
      </c>
      <c r="P16">
        <f t="shared" si="3"/>
        <v>0</v>
      </c>
      <c r="S16">
        <v>350</v>
      </c>
      <c r="T16">
        <f>'Emission events'!AD16</f>
        <v>0</v>
      </c>
      <c r="U16">
        <f>'Emission events'!BL16</f>
        <v>0</v>
      </c>
      <c r="V16">
        <f>'Emission events'!CT16</f>
        <v>0</v>
      </c>
      <c r="W16">
        <f>'Emission events'!EB16</f>
        <v>0</v>
      </c>
      <c r="X16">
        <f>'Emission events'!FJ16</f>
        <v>0</v>
      </c>
      <c r="Y16">
        <f t="shared" si="4"/>
        <v>0</v>
      </c>
      <c r="Z16">
        <f t="shared" si="5"/>
        <v>0</v>
      </c>
      <c r="AB16" s="1">
        <v>0.13</v>
      </c>
      <c r="AC16">
        <f t="shared" si="29"/>
        <v>25.934115881576577</v>
      </c>
      <c r="AD16">
        <f t="shared" si="29"/>
        <v>25.933847844703013</v>
      </c>
      <c r="AE16">
        <f t="shared" si="29"/>
        <v>25.933579807791816</v>
      </c>
      <c r="AF16">
        <f t="shared" si="29"/>
        <v>25.933311770842938</v>
      </c>
      <c r="AG16">
        <f t="shared" si="29"/>
        <v>25.933043733856326</v>
      </c>
      <c r="AH16">
        <f t="shared" si="29"/>
        <v>25.932775696831939</v>
      </c>
      <c r="AI16">
        <f t="shared" si="29"/>
        <v>25.932507659769723</v>
      </c>
      <c r="AJ16">
        <f t="shared" si="29"/>
        <v>25.932239622669623</v>
      </c>
      <c r="AK16">
        <f t="shared" si="29"/>
        <v>25.931971585531599</v>
      </c>
      <c r="AL16">
        <f t="shared" si="29"/>
        <v>25.9317035483556</v>
      </c>
      <c r="AM16">
        <f t="shared" si="30"/>
        <v>25.931435511141565</v>
      </c>
      <c r="AN16">
        <f t="shared" si="30"/>
        <v>25.93116747388946</v>
      </c>
      <c r="AO16">
        <f t="shared" si="30"/>
        <v>25.930899436599226</v>
      </c>
      <c r="AP16">
        <f t="shared" si="30"/>
        <v>25.930631399270819</v>
      </c>
      <c r="AQ16">
        <f t="shared" si="30"/>
        <v>25.930363361904185</v>
      </c>
      <c r="AR16">
        <f t="shared" si="30"/>
        <v>25.930095324499273</v>
      </c>
      <c r="AS16">
        <f t="shared" si="30"/>
        <v>25.929827287056032</v>
      </c>
      <c r="AT16">
        <f t="shared" si="30"/>
        <v>25.929559249574417</v>
      </c>
      <c r="AU16">
        <f t="shared" si="30"/>
        <v>25.92929121205438</v>
      </c>
      <c r="AV16">
        <f t="shared" si="30"/>
        <v>25.929023174495864</v>
      </c>
      <c r="AW16">
        <f t="shared" si="31"/>
        <v>25.928755136898822</v>
      </c>
      <c r="AX16">
        <f t="shared" si="31"/>
        <v>25.928487099263201</v>
      </c>
      <c r="AY16">
        <f t="shared" si="31"/>
        <v>25.928219061588951</v>
      </c>
      <c r="AZ16">
        <f t="shared" si="31"/>
        <v>25.927951023876027</v>
      </c>
      <c r="BA16">
        <f t="shared" si="31"/>
        <v>25.927682986124378</v>
      </c>
      <c r="BB16">
        <f t="shared" si="31"/>
        <v>25.927414948333944</v>
      </c>
      <c r="BC16">
        <f t="shared" si="31"/>
        <v>25.927146910504685</v>
      </c>
      <c r="BD16">
        <f t="shared" si="31"/>
        <v>25.926878872636546</v>
      </c>
      <c r="BE16">
        <f t="shared" si="31"/>
        <v>25.92661083472947</v>
      </c>
      <c r="BF16">
        <f t="shared" si="31"/>
        <v>25.92634279678342</v>
      </c>
      <c r="BG16">
        <f t="shared" si="32"/>
        <v>25.926074758798332</v>
      </c>
      <c r="BH16">
        <f t="shared" si="32"/>
        <v>25.925806720774165</v>
      </c>
      <c r="BI16">
        <f t="shared" si="32"/>
        <v>25.925538682710862</v>
      </c>
      <c r="BJ16">
        <f t="shared" si="32"/>
        <v>25.925270644608375</v>
      </c>
      <c r="BK16">
        <f t="shared" si="32"/>
        <v>25.925002606466645</v>
      </c>
      <c r="BL16">
        <f t="shared" si="32"/>
        <v>25.924734568285633</v>
      </c>
      <c r="BM16">
        <f t="shared" si="32"/>
        <v>25.924466530065281</v>
      </c>
      <c r="BN16">
        <f t="shared" si="32"/>
        <v>25.924198491805537</v>
      </c>
      <c r="BO16">
        <f t="shared" si="32"/>
        <v>25.923930453506351</v>
      </c>
      <c r="BP16">
        <f t="shared" si="32"/>
        <v>25.923662415167676</v>
      </c>
      <c r="BQ16">
        <f t="shared" si="33"/>
        <v>25.923394376789449</v>
      </c>
      <c r="BR16">
        <f t="shared" si="33"/>
        <v>25.923126338371627</v>
      </c>
      <c r="BS16">
        <f t="shared" si="33"/>
        <v>25.922858299914161</v>
      </c>
      <c r="BT16">
        <f t="shared" si="33"/>
        <v>25.922590261416993</v>
      </c>
      <c r="BU16">
        <f t="shared" si="33"/>
        <v>25.922322222880073</v>
      </c>
      <c r="BV16">
        <f t="shared" si="33"/>
        <v>25.922054184303349</v>
      </c>
      <c r="BW16">
        <f t="shared" si="33"/>
        <v>25.921786145686763</v>
      </c>
      <c r="BX16">
        <f t="shared" si="33"/>
        <v>25.921518107030277</v>
      </c>
      <c r="BY16">
        <f t="shared" si="33"/>
        <v>25.92125006833383</v>
      </c>
      <c r="BZ16">
        <f t="shared" si="33"/>
        <v>25.920982029597369</v>
      </c>
      <c r="CA16">
        <f t="shared" si="34"/>
        <v>25.920713990820847</v>
      </c>
      <c r="CB16">
        <f t="shared" si="34"/>
        <v>25.920445952004204</v>
      </c>
      <c r="CC16">
        <f t="shared" si="34"/>
        <v>25.920177913147395</v>
      </c>
      <c r="CD16">
        <f t="shared" si="34"/>
        <v>25.919909874250362</v>
      </c>
      <c r="CE16">
        <f t="shared" si="34"/>
        <v>25.919641835313058</v>
      </c>
      <c r="CF16">
        <f t="shared" si="34"/>
        <v>25.919373796335428</v>
      </c>
      <c r="CG16">
        <f t="shared" si="34"/>
        <v>25.919105757317418</v>
      </c>
      <c r="CH16">
        <f t="shared" si="34"/>
        <v>25.918837718258974</v>
      </c>
      <c r="CI16">
        <f t="shared" si="34"/>
        <v>25.918569679160044</v>
      </c>
      <c r="CJ16">
        <f t="shared" si="34"/>
        <v>25.91830164002058</v>
      </c>
      <c r="CK16">
        <f t="shared" si="35"/>
        <v>25.918033600840523</v>
      </c>
      <c r="CL16">
        <f t="shared" si="35"/>
        <v>25.917765561619827</v>
      </c>
      <c r="CM16">
        <f t="shared" si="35"/>
        <v>25.917497522358431</v>
      </c>
      <c r="CN16">
        <f t="shared" si="35"/>
        <v>25.917229483056289</v>
      </c>
      <c r="CO16">
        <f t="shared" si="35"/>
        <v>25.916961443713337</v>
      </c>
      <c r="CP16">
        <f t="shared" si="35"/>
        <v>25.916693404329536</v>
      </c>
      <c r="CQ16">
        <f t="shared" si="35"/>
        <v>25.916425364904821</v>
      </c>
      <c r="CR16">
        <f t="shared" si="35"/>
        <v>25.916157325439148</v>
      </c>
      <c r="CS16">
        <f t="shared" si="35"/>
        <v>25.915889285932455</v>
      </c>
      <c r="CT16">
        <f t="shared" si="35"/>
        <v>25.915621246384696</v>
      </c>
      <c r="CU16">
        <f t="shared" si="36"/>
        <v>25.915353206795807</v>
      </c>
      <c r="CV16">
        <f t="shared" si="36"/>
        <v>25.915085167165746</v>
      </c>
      <c r="CW16">
        <f t="shared" si="36"/>
        <v>25.914817127494452</v>
      </c>
      <c r="CX16">
        <f t="shared" si="36"/>
        <v>25.914549087781875</v>
      </c>
      <c r="CY16">
        <f t="shared" si="36"/>
        <v>25.914281048027959</v>
      </c>
      <c r="CZ16">
        <f t="shared" si="36"/>
        <v>25.914013008232651</v>
      </c>
      <c r="DA16">
        <f t="shared" si="36"/>
        <v>25.913744968395893</v>
      </c>
      <c r="DB16">
        <f t="shared" si="36"/>
        <v>25.913476928517639</v>
      </c>
      <c r="DC16">
        <f t="shared" si="36"/>
        <v>25.913208888597829</v>
      </c>
      <c r="DD16">
        <f t="shared" si="36"/>
        <v>25.912940848636406</v>
      </c>
      <c r="DE16">
        <f t="shared" si="37"/>
        <v>25.912672808633324</v>
      </c>
      <c r="DF16">
        <f t="shared" si="37"/>
        <v>25.912404768588523</v>
      </c>
      <c r="DG16">
        <f t="shared" si="37"/>
        <v>25.912136728501949</v>
      </c>
      <c r="DH16">
        <f t="shared" si="37"/>
        <v>25.911868688373549</v>
      </c>
      <c r="DI16">
        <f t="shared" si="37"/>
        <v>25.911600648203269</v>
      </c>
      <c r="DJ16">
        <f t="shared" si="37"/>
        <v>25.911332607991049</v>
      </c>
      <c r="DK16">
        <f t="shared" si="37"/>
        <v>25.91106456773684</v>
      </c>
      <c r="DL16">
        <f t="shared" si="37"/>
        <v>25.910796527440588</v>
      </c>
      <c r="DM16">
        <f t="shared" si="37"/>
        <v>25.91052848710223</v>
      </c>
      <c r="DN16">
        <f t="shared" si="37"/>
        <v>25.910260446721722</v>
      </c>
      <c r="DO16">
        <f t="shared" si="38"/>
        <v>25.909992406299001</v>
      </c>
      <c r="DP16">
        <f t="shared" si="38"/>
        <v>25.909724365834016</v>
      </c>
      <c r="DQ16">
        <f t="shared" si="38"/>
        <v>25.909456325326708</v>
      </c>
      <c r="DR16">
        <f t="shared" si="38"/>
        <v>25.909188284777027</v>
      </c>
      <c r="DS16">
        <f t="shared" si="38"/>
        <v>25.908920244184909</v>
      </c>
      <c r="DT16">
        <f t="shared" si="38"/>
        <v>25.908652203550307</v>
      </c>
      <c r="DU16">
        <f t="shared" si="38"/>
        <v>25.908384162873165</v>
      </c>
      <c r="DV16">
        <f t="shared" si="38"/>
        <v>25.908116122153423</v>
      </c>
      <c r="DW16">
        <f t="shared" si="38"/>
        <v>25.90784808139103</v>
      </c>
      <c r="DX16">
        <f t="shared" si="38"/>
        <v>25.907580040585927</v>
      </c>
      <c r="DY16">
        <f t="shared" si="38"/>
        <v>25.907311999738056</v>
      </c>
      <c r="EA16">
        <f t="shared" si="23"/>
        <v>0.13</v>
      </c>
      <c r="EB16">
        <f t="shared" si="16"/>
        <v>25.934115881576577</v>
      </c>
      <c r="EC16">
        <f t="shared" si="16"/>
        <v>25.665839798397307</v>
      </c>
      <c r="ED16">
        <f t="shared" si="16"/>
        <v>25.397563715180404</v>
      </c>
      <c r="EE16">
        <f t="shared" si="16"/>
        <v>25.129287631925816</v>
      </c>
      <c r="EF16">
        <f t="shared" si="16"/>
        <v>24.861011548633499</v>
      </c>
      <c r="EG16">
        <f t="shared" si="16"/>
        <v>24.592735465303406</v>
      </c>
      <c r="EH16">
        <f t="shared" si="16"/>
        <v>24.324459381935483</v>
      </c>
      <c r="EI16">
        <f t="shared" si="16"/>
        <v>24.056183298529675</v>
      </c>
      <c r="EJ16">
        <f t="shared" si="16"/>
        <v>23.787907215085944</v>
      </c>
      <c r="EK16">
        <f t="shared" si="16"/>
        <v>23.519631131604239</v>
      </c>
      <c r="EL16">
        <f t="shared" si="16"/>
        <v>23.251355048084498</v>
      </c>
      <c r="EM16">
        <f t="shared" si="16"/>
        <v>22.983078964526683</v>
      </c>
      <c r="EN16">
        <f t="shared" si="16"/>
        <v>22.714802880930744</v>
      </c>
      <c r="EO16">
        <f t="shared" si="16"/>
        <v>22.446526797296631</v>
      </c>
      <c r="EP16">
        <f t="shared" si="16"/>
        <v>22.178250713624287</v>
      </c>
      <c r="EQ16">
        <f t="shared" si="16"/>
        <v>21.90997462991367</v>
      </c>
      <c r="ER16">
        <f t="shared" si="17"/>
        <v>21.641698546164722</v>
      </c>
      <c r="ES16">
        <f t="shared" si="17"/>
        <v>21.373422462377402</v>
      </c>
      <c r="ET16">
        <f t="shared" si="17"/>
        <v>21.105146378551659</v>
      </c>
      <c r="EU16">
        <f t="shared" si="17"/>
        <v>20.836870294687433</v>
      </c>
      <c r="EV16">
        <f t="shared" si="17"/>
        <v>20.568594210784685</v>
      </c>
      <c r="EW16">
        <f t="shared" si="17"/>
        <v>20.300318126843358</v>
      </c>
      <c r="EX16">
        <f t="shared" si="17"/>
        <v>20.032042042863402</v>
      </c>
      <c r="EY16">
        <f t="shared" si="17"/>
        <v>19.763765958844768</v>
      </c>
      <c r="EZ16">
        <f t="shared" si="17"/>
        <v>19.495489874787413</v>
      </c>
      <c r="FA16">
        <f t="shared" si="17"/>
        <v>19.227213790691273</v>
      </c>
      <c r="FB16">
        <f t="shared" si="17"/>
        <v>18.958937706556306</v>
      </c>
      <c r="FC16">
        <f t="shared" si="17"/>
        <v>18.690661622382461</v>
      </c>
      <c r="FD16">
        <f t="shared" si="17"/>
        <v>18.422385538169678</v>
      </c>
      <c r="FE16">
        <f t="shared" si="17"/>
        <v>18.154109453917922</v>
      </c>
      <c r="FF16">
        <f t="shared" si="17"/>
        <v>17.885833369627129</v>
      </c>
      <c r="FG16">
        <f t="shared" si="17"/>
        <v>17.617557285297252</v>
      </c>
      <c r="FH16">
        <f t="shared" si="18"/>
        <v>17.349281200928242</v>
      </c>
      <c r="FI16">
        <f t="shared" si="18"/>
        <v>17.081005116520046</v>
      </c>
      <c r="FJ16">
        <f t="shared" si="18"/>
        <v>16.81272903207261</v>
      </c>
      <c r="FK16">
        <f t="shared" si="18"/>
        <v>16.544452947585896</v>
      </c>
      <c r="FL16">
        <f t="shared" si="18"/>
        <v>16.276176863059835</v>
      </c>
      <c r="FM16">
        <f t="shared" si="18"/>
        <v>16.007900778494385</v>
      </c>
      <c r="FN16">
        <f t="shared" si="18"/>
        <v>15.739624693889491</v>
      </c>
      <c r="FO16">
        <f t="shared" si="18"/>
        <v>15.471348609245108</v>
      </c>
      <c r="FP16">
        <f t="shared" si="18"/>
        <v>15.203072524561176</v>
      </c>
      <c r="FQ16">
        <f t="shared" si="18"/>
        <v>14.934796439837648</v>
      </c>
      <c r="FR16">
        <f t="shared" si="18"/>
        <v>14.666520355074473</v>
      </c>
      <c r="FS16">
        <f t="shared" si="18"/>
        <v>14.398244270271599</v>
      </c>
      <c r="FT16">
        <f t="shared" si="18"/>
        <v>14.129968185428972</v>
      </c>
      <c r="FU16">
        <f t="shared" si="18"/>
        <v>13.86169210054654</v>
      </c>
      <c r="FV16">
        <f t="shared" si="18"/>
        <v>13.593416015624248</v>
      </c>
      <c r="FW16">
        <f t="shared" si="18"/>
        <v>13.325139930662056</v>
      </c>
      <c r="FX16">
        <f t="shared" si="19"/>
        <v>13.056863845659901</v>
      </c>
      <c r="FY16">
        <f t="shared" si="19"/>
        <v>12.788587760617734</v>
      </c>
      <c r="FZ16">
        <f t="shared" si="19"/>
        <v>12.520311675535504</v>
      </c>
      <c r="GA16">
        <f t="shared" si="19"/>
        <v>12.252035590413154</v>
      </c>
      <c r="GB16">
        <f t="shared" si="19"/>
        <v>11.983759505250639</v>
      </c>
      <c r="GC16">
        <f t="shared" si="19"/>
        <v>11.715483420047898</v>
      </c>
      <c r="GD16">
        <f t="shared" si="19"/>
        <v>11.447207334804887</v>
      </c>
      <c r="GE16">
        <f t="shared" si="19"/>
        <v>11.17893124952155</v>
      </c>
      <c r="GF16">
        <f t="shared" si="19"/>
        <v>10.910655164197832</v>
      </c>
      <c r="GG16">
        <f t="shared" si="19"/>
        <v>10.642379078833685</v>
      </c>
      <c r="GH16">
        <f t="shared" si="19"/>
        <v>10.374102993429048</v>
      </c>
      <c r="GI16">
        <f t="shared" si="19"/>
        <v>10.105826907983877</v>
      </c>
      <c r="GJ16">
        <f t="shared" si="19"/>
        <v>9.8375508224981125</v>
      </c>
      <c r="GK16">
        <f t="shared" si="19"/>
        <v>9.5692747369717104</v>
      </c>
      <c r="GL16">
        <f t="shared" si="19"/>
        <v>9.3009986514046084</v>
      </c>
      <c r="GM16">
        <f t="shared" si="19"/>
        <v>9.0327225657967567</v>
      </c>
      <c r="GN16">
        <f t="shared" si="20"/>
        <v>8.7644464801480986</v>
      </c>
      <c r="GO16">
        <f t="shared" si="20"/>
        <v>8.4961703944585913</v>
      </c>
      <c r="GP16">
        <f t="shared" si="20"/>
        <v>8.2278943087281675</v>
      </c>
      <c r="GQ16">
        <f t="shared" si="20"/>
        <v>7.959618222956788</v>
      </c>
      <c r="GR16">
        <f t="shared" si="20"/>
        <v>7.6913421371443889</v>
      </c>
      <c r="GS16">
        <f t="shared" si="20"/>
        <v>7.4230660512909239</v>
      </c>
      <c r="GT16">
        <f t="shared" si="20"/>
        <v>7.1547899653963292</v>
      </c>
      <c r="GU16">
        <f t="shared" si="20"/>
        <v>6.886513879460562</v>
      </c>
      <c r="GV16">
        <f t="shared" si="20"/>
        <v>6.6182377934835586</v>
      </c>
      <c r="GW16">
        <f t="shared" si="20"/>
        <v>6.3499617074652761</v>
      </c>
      <c r="GX16">
        <f t="shared" si="20"/>
        <v>6.0816856214056543</v>
      </c>
      <c r="GY16">
        <f t="shared" si="20"/>
        <v>5.8134095353046362</v>
      </c>
      <c r="GZ16">
        <f t="shared" si="20"/>
        <v>5.5451334491621722</v>
      </c>
      <c r="HA16">
        <f t="shared" si="20"/>
        <v>5.2768573629782125</v>
      </c>
      <c r="HB16">
        <f t="shared" si="20"/>
        <v>5.0085812767526932</v>
      </c>
      <c r="HC16">
        <f t="shared" si="20"/>
        <v>4.7403051904855644</v>
      </c>
      <c r="HD16">
        <f t="shared" si="21"/>
        <v>4.4720291041767766</v>
      </c>
      <c r="HE16">
        <f t="shared" si="21"/>
        <v>4.2037530178262656</v>
      </c>
      <c r="HF16">
        <f t="shared" si="21"/>
        <v>3.935476931433989</v>
      </c>
      <c r="HG16">
        <f t="shared" si="21"/>
        <v>3.6672008449998827</v>
      </c>
      <c r="HH16">
        <f t="shared" si="21"/>
        <v>3.3989247585238935</v>
      </c>
      <c r="HI16">
        <f t="shared" si="21"/>
        <v>3.1306486720059681</v>
      </c>
      <c r="HJ16">
        <f t="shared" si="21"/>
        <v>2.8623725854460531</v>
      </c>
      <c r="HK16">
        <f t="shared" si="21"/>
        <v>2.5940964988440918</v>
      </c>
      <c r="HL16">
        <f t="shared" si="21"/>
        <v>2.3258204122000272</v>
      </c>
      <c r="HM16">
        <f t="shared" si="21"/>
        <v>2.0575443255138133</v>
      </c>
      <c r="HN16">
        <f t="shared" si="21"/>
        <v>1.7892682387853824</v>
      </c>
      <c r="HO16">
        <f t="shared" si="21"/>
        <v>1.5209921520146921</v>
      </c>
      <c r="HP16">
        <f t="shared" si="21"/>
        <v>1.2527160652016782</v>
      </c>
      <c r="HQ16">
        <f t="shared" si="21"/>
        <v>0.9844399783462876</v>
      </c>
      <c r="HR16">
        <f t="shared" si="21"/>
        <v>0.71616389144846693</v>
      </c>
      <c r="HS16">
        <f t="shared" si="21"/>
        <v>0.44788780450815935</v>
      </c>
      <c r="HT16">
        <f t="shared" si="22"/>
        <v>0.17961171752530802</v>
      </c>
      <c r="HU16">
        <f t="shared" si="22"/>
        <v>8.8664369500140339E-2</v>
      </c>
      <c r="HV16">
        <f t="shared" si="22"/>
        <v>0.35694045656823903</v>
      </c>
      <c r="HW16">
        <f t="shared" si="22"/>
        <v>0.62521654367905199</v>
      </c>
      <c r="HX16">
        <f t="shared" si="22"/>
        <v>0.89349263083262898</v>
      </c>
      <c r="HY16">
        <f t="shared" si="24"/>
        <v>8.8664369500140339E-2</v>
      </c>
      <c r="HZ16">
        <f t="shared" si="25"/>
        <v>98</v>
      </c>
      <c r="IA16">
        <v>14</v>
      </c>
      <c r="IB16">
        <f t="shared" si="26"/>
        <v>0.13</v>
      </c>
      <c r="IC16" cm="1">
        <f t="array" ref="IC16">INDEX($AC$3:$DY$102,IA16,HZ16)</f>
        <v>25.908116122153423</v>
      </c>
      <c r="ID16">
        <f t="shared" si="27"/>
        <v>3.3680550958799449</v>
      </c>
    </row>
    <row r="17" spans="1:238" x14ac:dyDescent="0.25">
      <c r="J17">
        <v>355</v>
      </c>
      <c r="K17">
        <f>'Emission events'!Y17</f>
        <v>0</v>
      </c>
      <c r="L17">
        <f>'Emission events'!BG17</f>
        <v>0</v>
      </c>
      <c r="M17">
        <f>'Emission events'!CO17</f>
        <v>0</v>
      </c>
      <c r="N17">
        <f>'Emission events'!DW17</f>
        <v>0</v>
      </c>
      <c r="O17">
        <f>'Emission events'!FE17</f>
        <v>0</v>
      </c>
      <c r="P17">
        <f t="shared" si="3"/>
        <v>0</v>
      </c>
      <c r="S17">
        <v>355</v>
      </c>
      <c r="T17">
        <f>'Emission events'!AD17</f>
        <v>0</v>
      </c>
      <c r="U17">
        <f>'Emission events'!BL17</f>
        <v>0</v>
      </c>
      <c r="V17">
        <f>'Emission events'!CT17</f>
        <v>0</v>
      </c>
      <c r="W17">
        <f>'Emission events'!EB17</f>
        <v>0</v>
      </c>
      <c r="X17">
        <f>'Emission events'!FJ17</f>
        <v>0</v>
      </c>
      <c r="Y17">
        <f t="shared" si="4"/>
        <v>0</v>
      </c>
      <c r="Z17">
        <f t="shared" si="5"/>
        <v>0</v>
      </c>
      <c r="AB17" s="1">
        <v>0.14000000000000001</v>
      </c>
      <c r="AC17">
        <f t="shared" si="29"/>
        <v>25.867440749408818</v>
      </c>
      <c r="AD17">
        <f t="shared" si="29"/>
        <v>25.867172701484012</v>
      </c>
      <c r="AE17">
        <f t="shared" si="29"/>
        <v>25.866904653507145</v>
      </c>
      <c r="AF17">
        <f t="shared" si="29"/>
        <v>25.866636605478149</v>
      </c>
      <c r="AG17">
        <f t="shared" si="29"/>
        <v>25.866368557396957</v>
      </c>
      <c r="AH17">
        <f t="shared" si="29"/>
        <v>25.866100509263504</v>
      </c>
      <c r="AI17">
        <f t="shared" si="29"/>
        <v>25.865832461077719</v>
      </c>
      <c r="AJ17">
        <f t="shared" si="29"/>
        <v>25.865564412839536</v>
      </c>
      <c r="AK17">
        <f t="shared" si="29"/>
        <v>25.865296364548886</v>
      </c>
      <c r="AL17">
        <f t="shared" si="29"/>
        <v>25.865028316205695</v>
      </c>
      <c r="AM17">
        <f t="shared" si="30"/>
        <v>25.864760267809899</v>
      </c>
      <c r="AN17">
        <f t="shared" si="30"/>
        <v>25.864492219361431</v>
      </c>
      <c r="AO17">
        <f t="shared" si="30"/>
        <v>25.864224170860219</v>
      </c>
      <c r="AP17">
        <f t="shared" si="30"/>
        <v>25.863956122306195</v>
      </c>
      <c r="AQ17">
        <f t="shared" si="30"/>
        <v>25.863688073699294</v>
      </c>
      <c r="AR17">
        <f t="shared" si="30"/>
        <v>25.863420025039439</v>
      </c>
      <c r="AS17">
        <f t="shared" si="30"/>
        <v>25.863151976326563</v>
      </c>
      <c r="AT17">
        <f t="shared" si="30"/>
        <v>25.862883927560606</v>
      </c>
      <c r="AU17">
        <f t="shared" si="30"/>
        <v>25.862615878741487</v>
      </c>
      <c r="AV17">
        <f t="shared" si="30"/>
        <v>25.862347829869144</v>
      </c>
      <c r="AW17">
        <f t="shared" si="31"/>
        <v>25.862079780943503</v>
      </c>
      <c r="AX17">
        <f t="shared" si="31"/>
        <v>25.861811731964501</v>
      </c>
      <c r="AY17">
        <f t="shared" si="31"/>
        <v>25.861543682932055</v>
      </c>
      <c r="AZ17">
        <f t="shared" si="31"/>
        <v>25.861275633846109</v>
      </c>
      <c r="BA17">
        <f t="shared" si="31"/>
        <v>25.861007584706588</v>
      </c>
      <c r="BB17">
        <f t="shared" si="31"/>
        <v>25.860739535513421</v>
      </c>
      <c r="BC17">
        <f t="shared" si="31"/>
        <v>25.86047148626654</v>
      </c>
      <c r="BD17">
        <f t="shared" si="31"/>
        <v>25.860203436965875</v>
      </c>
      <c r="BE17">
        <f t="shared" si="31"/>
        <v>25.859935387611351</v>
      </c>
      <c r="BF17">
        <f t="shared" si="31"/>
        <v>25.859667338202904</v>
      </c>
      <c r="BG17">
        <f t="shared" si="32"/>
        <v>25.859399288740462</v>
      </c>
      <c r="BH17">
        <f t="shared" si="32"/>
        <v>25.859131239223952</v>
      </c>
      <c r="BI17">
        <f t="shared" si="32"/>
        <v>25.858863189653306</v>
      </c>
      <c r="BJ17">
        <f t="shared" si="32"/>
        <v>25.858595140028452</v>
      </c>
      <c r="BK17">
        <f t="shared" si="32"/>
        <v>25.858327090349317</v>
      </c>
      <c r="BL17">
        <f t="shared" si="32"/>
        <v>25.858059040615835</v>
      </c>
      <c r="BM17">
        <f t="shared" si="32"/>
        <v>25.857790990827933</v>
      </c>
      <c r="BN17">
        <f t="shared" si="32"/>
        <v>25.85752294098554</v>
      </c>
      <c r="BO17">
        <f t="shared" si="32"/>
        <v>25.857254891088584</v>
      </c>
      <c r="BP17">
        <f t="shared" si="32"/>
        <v>25.856986841136994</v>
      </c>
      <c r="BQ17">
        <f t="shared" si="33"/>
        <v>25.856718791130692</v>
      </c>
      <c r="BR17">
        <f t="shared" si="33"/>
        <v>25.856450741069622</v>
      </c>
      <c r="BS17">
        <f t="shared" si="33"/>
        <v>25.856182690953705</v>
      </c>
      <c r="BT17">
        <f t="shared" si="33"/>
        <v>25.855914640782864</v>
      </c>
      <c r="BU17">
        <f t="shared" si="33"/>
        <v>25.855646590557036</v>
      </c>
      <c r="BV17">
        <f t="shared" si="33"/>
        <v>25.855378540276142</v>
      </c>
      <c r="BW17">
        <f t="shared" si="33"/>
        <v>25.85511048994011</v>
      </c>
      <c r="BX17">
        <f t="shared" si="33"/>
        <v>25.854842439548875</v>
      </c>
      <c r="BY17">
        <f t="shared" si="33"/>
        <v>25.85457438910236</v>
      </c>
      <c r="BZ17">
        <f t="shared" si="33"/>
        <v>25.854306338600498</v>
      </c>
      <c r="CA17">
        <f t="shared" si="34"/>
        <v>25.85403828804321</v>
      </c>
      <c r="CB17">
        <f t="shared" si="34"/>
        <v>25.853770237430425</v>
      </c>
      <c r="CC17">
        <f t="shared" si="34"/>
        <v>25.853502186762068</v>
      </c>
      <c r="CD17">
        <f t="shared" si="34"/>
        <v>25.853234136038076</v>
      </c>
      <c r="CE17">
        <f t="shared" si="34"/>
        <v>25.85296608525837</v>
      </c>
      <c r="CF17">
        <f t="shared" si="34"/>
        <v>25.852698034422879</v>
      </c>
      <c r="CG17">
        <f t="shared" si="34"/>
        <v>25.852429983531525</v>
      </c>
      <c r="CH17">
        <f t="shared" si="34"/>
        <v>25.852161932584238</v>
      </c>
      <c r="CI17">
        <f t="shared" si="34"/>
        <v>25.851893881580953</v>
      </c>
      <c r="CJ17">
        <f t="shared" si="34"/>
        <v>25.851625830521584</v>
      </c>
      <c r="CK17">
        <f t="shared" si="35"/>
        <v>25.851357779406069</v>
      </c>
      <c r="CL17">
        <f t="shared" si="35"/>
        <v>25.851089728234328</v>
      </c>
      <c r="CM17">
        <f t="shared" si="35"/>
        <v>25.850821677006287</v>
      </c>
      <c r="CN17">
        <f t="shared" si="35"/>
        <v>25.850553625721872</v>
      </c>
      <c r="CO17">
        <f t="shared" si="35"/>
        <v>25.850285574381015</v>
      </c>
      <c r="CP17">
        <f t="shared" si="35"/>
        <v>25.850017522983642</v>
      </c>
      <c r="CQ17">
        <f t="shared" si="35"/>
        <v>25.849749471529677</v>
      </c>
      <c r="CR17">
        <f t="shared" si="35"/>
        <v>25.849481420019043</v>
      </c>
      <c r="CS17">
        <f t="shared" si="35"/>
        <v>25.849213368451668</v>
      </c>
      <c r="CT17">
        <f t="shared" si="35"/>
        <v>25.848945316827482</v>
      </c>
      <c r="CU17">
        <f t="shared" si="36"/>
        <v>25.848677265146399</v>
      </c>
      <c r="CV17">
        <f t="shared" si="36"/>
        <v>25.84840921340836</v>
      </c>
      <c r="CW17">
        <f t="shared" si="36"/>
        <v>25.848141161613285</v>
      </c>
      <c r="CX17">
        <f t="shared" si="36"/>
        <v>25.847873109761096</v>
      </c>
      <c r="CY17">
        <f t="shared" si="36"/>
        <v>25.847605057851723</v>
      </c>
      <c r="CZ17">
        <f t="shared" si="36"/>
        <v>25.847337005885084</v>
      </c>
      <c r="DA17">
        <f t="shared" si="36"/>
        <v>25.847068953861115</v>
      </c>
      <c r="DB17">
        <f t="shared" si="36"/>
        <v>25.846800901779734</v>
      </c>
      <c r="DC17">
        <f t="shared" si="36"/>
        <v>25.846532849640866</v>
      </c>
      <c r="DD17">
        <f t="shared" si="36"/>
        <v>25.846264797444441</v>
      </c>
      <c r="DE17">
        <f t="shared" si="37"/>
        <v>25.845996745190376</v>
      </c>
      <c r="DF17">
        <f t="shared" si="37"/>
        <v>25.845728692878602</v>
      </c>
      <c r="DG17">
        <f t="shared" si="37"/>
        <v>25.845460640509042</v>
      </c>
      <c r="DH17">
        <f t="shared" si="37"/>
        <v>25.845192588081623</v>
      </c>
      <c r="DI17">
        <f t="shared" si="37"/>
        <v>25.844924535596263</v>
      </c>
      <c r="DJ17">
        <f t="shared" si="37"/>
        <v>25.844656483052894</v>
      </c>
      <c r="DK17">
        <f t="shared" si="37"/>
        <v>25.844388430451435</v>
      </c>
      <c r="DL17">
        <f t="shared" si="37"/>
        <v>25.84412037779181</v>
      </c>
      <c r="DM17">
        <f t="shared" si="37"/>
        <v>25.843852325073943</v>
      </c>
      <c r="DN17">
        <f t="shared" si="37"/>
        <v>25.843584272297765</v>
      </c>
      <c r="DO17">
        <f t="shared" si="38"/>
        <v>25.843316219463194</v>
      </c>
      <c r="DP17">
        <f t="shared" si="38"/>
        <v>25.843048166570153</v>
      </c>
      <c r="DQ17">
        <f t="shared" si="38"/>
        <v>25.842780113618566</v>
      </c>
      <c r="DR17">
        <f t="shared" si="38"/>
        <v>25.842512060608357</v>
      </c>
      <c r="DS17">
        <f t="shared" si="38"/>
        <v>25.842244007539453</v>
      </c>
      <c r="DT17">
        <f t="shared" si="38"/>
        <v>25.841975954411772</v>
      </c>
      <c r="DU17">
        <f t="shared" si="38"/>
        <v>25.841707901225242</v>
      </c>
      <c r="DV17">
        <f t="shared" si="38"/>
        <v>25.841439847979782</v>
      </c>
      <c r="DW17">
        <f t="shared" si="38"/>
        <v>25.841171794675319</v>
      </c>
      <c r="DX17">
        <f t="shared" si="38"/>
        <v>25.84090374131177</v>
      </c>
      <c r="DY17">
        <f t="shared" si="38"/>
        <v>25.840635687889066</v>
      </c>
      <c r="EA17">
        <f t="shared" si="23"/>
        <v>0.14000000000000001</v>
      </c>
      <c r="EB17">
        <f t="shared" si="16"/>
        <v>25.867440749408818</v>
      </c>
      <c r="EC17">
        <f t="shared" si="16"/>
        <v>25.599164655178306</v>
      </c>
      <c r="ED17">
        <f t="shared" si="16"/>
        <v>25.33088856089573</v>
      </c>
      <c r="EE17">
        <f t="shared" si="16"/>
        <v>25.062612466561028</v>
      </c>
      <c r="EF17">
        <f t="shared" si="16"/>
        <v>24.794336372174129</v>
      </c>
      <c r="EG17">
        <f t="shared" si="16"/>
        <v>24.52606027773497</v>
      </c>
      <c r="EH17">
        <f t="shared" si="16"/>
        <v>24.25778418324348</v>
      </c>
      <c r="EI17">
        <f t="shared" si="16"/>
        <v>23.989508088699587</v>
      </c>
      <c r="EJ17">
        <f t="shared" si="16"/>
        <v>23.721231994103231</v>
      </c>
      <c r="EK17">
        <f t="shared" si="16"/>
        <v>23.452955899454334</v>
      </c>
      <c r="EL17">
        <f t="shared" si="16"/>
        <v>23.184679804752832</v>
      </c>
      <c r="EM17">
        <f t="shared" si="16"/>
        <v>22.916403709998654</v>
      </c>
      <c r="EN17">
        <f t="shared" si="16"/>
        <v>22.648127615191736</v>
      </c>
      <c r="EO17">
        <f t="shared" si="16"/>
        <v>22.379851520332007</v>
      </c>
      <c r="EP17">
        <f t="shared" si="16"/>
        <v>22.111575425419396</v>
      </c>
      <c r="EQ17">
        <f t="shared" si="16"/>
        <v>21.843299330453835</v>
      </c>
      <c r="ER17">
        <f t="shared" si="17"/>
        <v>21.575023235435253</v>
      </c>
      <c r="ES17">
        <f t="shared" si="17"/>
        <v>21.306747140363591</v>
      </c>
      <c r="ET17">
        <f t="shared" si="17"/>
        <v>21.038471045238765</v>
      </c>
      <c r="EU17">
        <f t="shared" si="17"/>
        <v>20.770194950060713</v>
      </c>
      <c r="EV17">
        <f t="shared" si="17"/>
        <v>20.501918854829366</v>
      </c>
      <c r="EW17">
        <f t="shared" si="17"/>
        <v>20.233642759544658</v>
      </c>
      <c r="EX17">
        <f t="shared" si="17"/>
        <v>19.965366664206506</v>
      </c>
      <c r="EY17">
        <f t="shared" si="17"/>
        <v>19.697090568814851</v>
      </c>
      <c r="EZ17">
        <f t="shared" si="17"/>
        <v>19.428814473369624</v>
      </c>
      <c r="FA17">
        <f t="shared" si="17"/>
        <v>19.160538377870751</v>
      </c>
      <c r="FB17">
        <f t="shared" si="17"/>
        <v>18.892262282318164</v>
      </c>
      <c r="FC17">
        <f t="shared" si="17"/>
        <v>18.62398618671179</v>
      </c>
      <c r="FD17">
        <f t="shared" si="17"/>
        <v>18.355710091051559</v>
      </c>
      <c r="FE17">
        <f t="shared" si="17"/>
        <v>18.087433995337406</v>
      </c>
      <c r="FF17">
        <f t="shared" si="17"/>
        <v>17.819157899569255</v>
      </c>
      <c r="FG17">
        <f t="shared" si="17"/>
        <v>17.550881803747039</v>
      </c>
      <c r="FH17">
        <f t="shared" si="18"/>
        <v>17.282605707870687</v>
      </c>
      <c r="FI17">
        <f t="shared" si="18"/>
        <v>17.014329611940127</v>
      </c>
      <c r="FJ17">
        <f t="shared" si="18"/>
        <v>16.746053515955282</v>
      </c>
      <c r="FK17">
        <f t="shared" si="18"/>
        <v>16.477777419916094</v>
      </c>
      <c r="FL17">
        <f t="shared" si="18"/>
        <v>16.209501323822487</v>
      </c>
      <c r="FM17">
        <f t="shared" si="18"/>
        <v>15.941225227674387</v>
      </c>
      <c r="FN17">
        <f t="shared" si="18"/>
        <v>15.672949131471723</v>
      </c>
      <c r="FO17">
        <f t="shared" si="18"/>
        <v>15.404673035214426</v>
      </c>
      <c r="FP17">
        <f t="shared" si="18"/>
        <v>15.136396938902418</v>
      </c>
      <c r="FQ17">
        <f t="shared" si="18"/>
        <v>14.868120842535642</v>
      </c>
      <c r="FR17">
        <f t="shared" si="18"/>
        <v>14.599844746114018</v>
      </c>
      <c r="FS17">
        <f t="shared" si="18"/>
        <v>14.33156864963747</v>
      </c>
      <c r="FT17">
        <f t="shared" si="18"/>
        <v>14.063292553105935</v>
      </c>
      <c r="FU17">
        <f t="shared" si="18"/>
        <v>13.795016456519333</v>
      </c>
      <c r="FV17">
        <f t="shared" si="18"/>
        <v>13.526740359877595</v>
      </c>
      <c r="FW17">
        <f t="shared" si="18"/>
        <v>13.258464263180654</v>
      </c>
      <c r="FX17">
        <f t="shared" si="19"/>
        <v>12.990188166428432</v>
      </c>
      <c r="FY17">
        <f t="shared" si="19"/>
        <v>12.721912069620863</v>
      </c>
      <c r="FZ17">
        <f t="shared" si="19"/>
        <v>12.453635972757867</v>
      </c>
      <c r="GA17">
        <f t="shared" si="19"/>
        <v>12.185359875839374</v>
      </c>
      <c r="GB17">
        <f t="shared" si="19"/>
        <v>11.917083778865312</v>
      </c>
      <c r="GC17">
        <f t="shared" si="19"/>
        <v>11.648807681835612</v>
      </c>
      <c r="GD17">
        <f t="shared" si="19"/>
        <v>11.380531584750198</v>
      </c>
      <c r="GE17">
        <f t="shared" si="19"/>
        <v>11.112255487609001</v>
      </c>
      <c r="GF17">
        <f t="shared" si="19"/>
        <v>10.84397939041194</v>
      </c>
      <c r="GG17">
        <f t="shared" si="19"/>
        <v>10.575703293158949</v>
      </c>
      <c r="GH17">
        <f t="shared" si="19"/>
        <v>10.307427195849957</v>
      </c>
      <c r="GI17">
        <f t="shared" si="19"/>
        <v>10.039151098484881</v>
      </c>
      <c r="GJ17">
        <f t="shared" si="19"/>
        <v>9.7708750010636578</v>
      </c>
      <c r="GK17">
        <f t="shared" si="19"/>
        <v>9.5025989035862111</v>
      </c>
      <c r="GL17">
        <f t="shared" si="19"/>
        <v>9.2343228060524645</v>
      </c>
      <c r="GM17">
        <f t="shared" si="19"/>
        <v>8.9660467084623399</v>
      </c>
      <c r="GN17">
        <f t="shared" si="20"/>
        <v>8.6977706108157768</v>
      </c>
      <c r="GO17">
        <f t="shared" si="20"/>
        <v>8.4294945131126973</v>
      </c>
      <c r="GP17">
        <f t="shared" si="20"/>
        <v>8.1612184153530229</v>
      </c>
      <c r="GQ17">
        <f t="shared" si="20"/>
        <v>7.8929423175366829</v>
      </c>
      <c r="GR17">
        <f t="shared" si="20"/>
        <v>7.6246662196636024</v>
      </c>
      <c r="GS17">
        <f t="shared" si="20"/>
        <v>7.3563901217337104</v>
      </c>
      <c r="GT17">
        <f t="shared" si="20"/>
        <v>7.0881140237469218</v>
      </c>
      <c r="GU17">
        <f t="shared" si="20"/>
        <v>6.819837925703176</v>
      </c>
      <c r="GV17">
        <f t="shared" si="20"/>
        <v>6.5515618276023915</v>
      </c>
      <c r="GW17">
        <f t="shared" si="20"/>
        <v>6.283285729444497</v>
      </c>
      <c r="GX17">
        <f t="shared" si="20"/>
        <v>6.0150096312294181</v>
      </c>
      <c r="GY17">
        <f t="shared" si="20"/>
        <v>5.7467335329570695</v>
      </c>
      <c r="GZ17">
        <f t="shared" si="20"/>
        <v>5.4784574346273942</v>
      </c>
      <c r="HA17">
        <f t="shared" si="20"/>
        <v>5.2101813362403071</v>
      </c>
      <c r="HB17">
        <f t="shared" si="20"/>
        <v>4.94190523779573</v>
      </c>
      <c r="HC17">
        <f t="shared" si="20"/>
        <v>4.6736291392935989</v>
      </c>
      <c r="HD17">
        <f t="shared" si="21"/>
        <v>4.4053530407338286</v>
      </c>
      <c r="HE17">
        <f t="shared" si="21"/>
        <v>4.1370769421163445</v>
      </c>
      <c r="HF17">
        <f t="shared" si="21"/>
        <v>3.8688008434410825</v>
      </c>
      <c r="HG17">
        <f t="shared" si="21"/>
        <v>3.6005247447079576</v>
      </c>
      <c r="HH17">
        <f t="shared" si="21"/>
        <v>3.3322486459168879</v>
      </c>
      <c r="HI17">
        <f t="shared" si="21"/>
        <v>3.063972547067813</v>
      </c>
      <c r="HJ17">
        <f t="shared" si="21"/>
        <v>2.7956964481606477</v>
      </c>
      <c r="HK17">
        <f t="shared" si="21"/>
        <v>2.5274203491953138</v>
      </c>
      <c r="HL17">
        <f t="shared" si="21"/>
        <v>2.2591442501717403</v>
      </c>
      <c r="HM17">
        <f t="shared" si="21"/>
        <v>1.990868151089856</v>
      </c>
      <c r="HN17">
        <f t="shared" si="21"/>
        <v>1.7225920519495759</v>
      </c>
      <c r="HO17">
        <f t="shared" si="21"/>
        <v>1.4543159527508287</v>
      </c>
      <c r="HP17">
        <f t="shared" si="21"/>
        <v>1.1860398534935364</v>
      </c>
      <c r="HQ17">
        <f t="shared" si="21"/>
        <v>0.91776375417761713</v>
      </c>
      <c r="HR17">
        <f t="shared" si="21"/>
        <v>0.64948765480301063</v>
      </c>
      <c r="HS17">
        <f t="shared" si="21"/>
        <v>0.38121155536962448</v>
      </c>
      <c r="HT17">
        <f t="shared" si="22"/>
        <v>0.11293545587738407</v>
      </c>
      <c r="HU17">
        <f t="shared" si="22"/>
        <v>0.15534064367378164</v>
      </c>
      <c r="HV17">
        <f t="shared" si="22"/>
        <v>0.42361674328395083</v>
      </c>
      <c r="HW17">
        <f t="shared" si="22"/>
        <v>0.69189284295320874</v>
      </c>
      <c r="HX17">
        <f t="shared" si="22"/>
        <v>0.96016894268161934</v>
      </c>
      <c r="HY17">
        <f t="shared" si="24"/>
        <v>0.11293545587738407</v>
      </c>
      <c r="HZ17">
        <f t="shared" si="25"/>
        <v>97</v>
      </c>
      <c r="IA17">
        <v>15</v>
      </c>
      <c r="IB17">
        <f t="shared" si="26"/>
        <v>0.14000000000000001</v>
      </c>
      <c r="IC17" cm="1">
        <f t="array" ref="IC17">INDEX($AC$3:$DY$102,IA17,HZ17)</f>
        <v>25.841707901225242</v>
      </c>
      <c r="ID17">
        <f t="shared" si="27"/>
        <v>3.6178391061715343</v>
      </c>
    </row>
    <row r="18" spans="1:238" x14ac:dyDescent="0.25">
      <c r="J18">
        <v>360</v>
      </c>
      <c r="K18">
        <f>'Emission events'!Y18</f>
        <v>0</v>
      </c>
      <c r="L18">
        <f>'Emission events'!BG18</f>
        <v>0</v>
      </c>
      <c r="M18">
        <f>'Emission events'!CO18</f>
        <v>0</v>
      </c>
      <c r="N18">
        <f>'Emission events'!DW18</f>
        <v>0</v>
      </c>
      <c r="O18">
        <f>'Emission events'!FE18</f>
        <v>0</v>
      </c>
      <c r="P18">
        <f t="shared" si="3"/>
        <v>0</v>
      </c>
      <c r="S18">
        <v>360</v>
      </c>
      <c r="T18">
        <f>'Emission events'!AD18</f>
        <v>0</v>
      </c>
      <c r="U18">
        <f>'Emission events'!BL18</f>
        <v>0</v>
      </c>
      <c r="V18">
        <f>'Emission events'!CT18</f>
        <v>0</v>
      </c>
      <c r="W18">
        <f>'Emission events'!EB18</f>
        <v>0</v>
      </c>
      <c r="X18">
        <f>'Emission events'!FJ18</f>
        <v>0</v>
      </c>
      <c r="Y18">
        <f t="shared" si="4"/>
        <v>0</v>
      </c>
      <c r="Z18">
        <f t="shared" si="5"/>
        <v>0</v>
      </c>
      <c r="AB18" s="1">
        <v>0.15</v>
      </c>
      <c r="AC18">
        <f t="shared" si="29"/>
        <v>25.80076237189888</v>
      </c>
      <c r="AD18">
        <f t="shared" si="29"/>
        <v>25.800494308686211</v>
      </c>
      <c r="AE18">
        <f t="shared" si="29"/>
        <v>25.800226245401529</v>
      </c>
      <c r="AF18">
        <f t="shared" si="29"/>
        <v>25.799958182044733</v>
      </c>
      <c r="AG18">
        <f t="shared" si="29"/>
        <v>25.799690118615732</v>
      </c>
      <c r="AH18">
        <f t="shared" si="29"/>
        <v>25.799422055114434</v>
      </c>
      <c r="AI18">
        <f t="shared" si="29"/>
        <v>25.799153991540745</v>
      </c>
      <c r="AJ18">
        <f t="shared" si="29"/>
        <v>25.798885927894567</v>
      </c>
      <c r="AK18">
        <f t="shared" si="29"/>
        <v>25.798617864175803</v>
      </c>
      <c r="AL18">
        <f t="shared" si="29"/>
        <v>25.798349800384361</v>
      </c>
      <c r="AM18">
        <f t="shared" si="30"/>
        <v>25.79808173652015</v>
      </c>
      <c r="AN18">
        <f t="shared" si="30"/>
        <v>25.797813672583072</v>
      </c>
      <c r="AO18">
        <f t="shared" si="30"/>
        <v>25.797545608573031</v>
      </c>
      <c r="AP18">
        <f t="shared" si="30"/>
        <v>25.797277544489933</v>
      </c>
      <c r="AQ18">
        <f t="shared" si="30"/>
        <v>25.797009480333681</v>
      </c>
      <c r="AR18">
        <f t="shared" si="30"/>
        <v>25.796741416104183</v>
      </c>
      <c r="AS18">
        <f t="shared" si="30"/>
        <v>25.796473351801335</v>
      </c>
      <c r="AT18">
        <f t="shared" si="30"/>
        <v>25.796205287425053</v>
      </c>
      <c r="AU18">
        <f t="shared" si="30"/>
        <v>25.795937222975233</v>
      </c>
      <c r="AV18">
        <f t="shared" si="30"/>
        <v>25.795669158451783</v>
      </c>
      <c r="AW18">
        <f t="shared" si="31"/>
        <v>25.795401093854604</v>
      </c>
      <c r="AX18">
        <f t="shared" si="31"/>
        <v>25.795133029183603</v>
      </c>
      <c r="AY18">
        <f t="shared" si="31"/>
        <v>25.794864964438673</v>
      </c>
      <c r="AZ18">
        <f t="shared" si="31"/>
        <v>25.794596899619734</v>
      </c>
      <c r="BA18">
        <f t="shared" si="31"/>
        <v>25.794328834726681</v>
      </c>
      <c r="BB18">
        <f t="shared" si="31"/>
        <v>25.794060769759419</v>
      </c>
      <c r="BC18">
        <f t="shared" si="31"/>
        <v>25.793792704717848</v>
      </c>
      <c r="BD18">
        <f t="shared" si="31"/>
        <v>25.79352463960187</v>
      </c>
      <c r="BE18">
        <f t="shared" si="31"/>
        <v>25.793256574411391</v>
      </c>
      <c r="BF18">
        <f t="shared" si="31"/>
        <v>25.792988509146316</v>
      </c>
      <c r="BG18">
        <f t="shared" si="32"/>
        <v>25.792720443806548</v>
      </c>
      <c r="BH18">
        <f t="shared" si="32"/>
        <v>25.792452378391982</v>
      </c>
      <c r="BI18">
        <f t="shared" si="32"/>
        <v>25.792184312902528</v>
      </c>
      <c r="BJ18">
        <f t="shared" si="32"/>
        <v>25.791916247338079</v>
      </c>
      <c r="BK18">
        <f t="shared" si="32"/>
        <v>25.791648181698548</v>
      </c>
      <c r="BL18">
        <f t="shared" si="32"/>
        <v>25.791380115983831</v>
      </c>
      <c r="BM18">
        <f t="shared" si="32"/>
        <v>25.791112050193835</v>
      </c>
      <c r="BN18">
        <f t="shared" si="32"/>
        <v>25.790843984328454</v>
      </c>
      <c r="BO18">
        <f t="shared" si="32"/>
        <v>25.790575918387592</v>
      </c>
      <c r="BP18">
        <f t="shared" si="32"/>
        <v>25.790307852371154</v>
      </c>
      <c r="BQ18">
        <f t="shared" si="33"/>
        <v>25.790039786279038</v>
      </c>
      <c r="BR18">
        <f t="shared" si="33"/>
        <v>25.789771720111148</v>
      </c>
      <c r="BS18">
        <f t="shared" si="33"/>
        <v>25.789503653867385</v>
      </c>
      <c r="BT18">
        <f t="shared" si="33"/>
        <v>25.789235587547644</v>
      </c>
      <c r="BU18">
        <f t="shared" si="33"/>
        <v>25.788967521151836</v>
      </c>
      <c r="BV18">
        <f t="shared" si="33"/>
        <v>25.788699454679847</v>
      </c>
      <c r="BW18">
        <f t="shared" si="33"/>
        <v>25.788431388131592</v>
      </c>
      <c r="BX18">
        <f t="shared" si="33"/>
        <v>25.788163321506968</v>
      </c>
      <c r="BY18">
        <f t="shared" si="33"/>
        <v>25.787895254805871</v>
      </c>
      <c r="BZ18">
        <f t="shared" si="33"/>
        <v>25.787627188028203</v>
      </c>
      <c r="CA18">
        <f t="shared" si="34"/>
        <v>25.787359121173868</v>
      </c>
      <c r="CB18">
        <f t="shared" si="34"/>
        <v>25.787091054242758</v>
      </c>
      <c r="CC18">
        <f t="shared" si="34"/>
        <v>25.786822987234778</v>
      </c>
      <c r="CD18">
        <f t="shared" si="34"/>
        <v>25.786554920149825</v>
      </c>
      <c r="CE18">
        <f t="shared" si="34"/>
        <v>25.786286852987804</v>
      </c>
      <c r="CF18">
        <f t="shared" si="34"/>
        <v>25.78601878574861</v>
      </c>
      <c r="CG18">
        <f t="shared" si="34"/>
        <v>25.785750718432144</v>
      </c>
      <c r="CH18">
        <f t="shared" si="34"/>
        <v>25.785482651038301</v>
      </c>
      <c r="CI18">
        <f t="shared" si="34"/>
        <v>25.785214583566983</v>
      </c>
      <c r="CJ18">
        <f t="shared" si="34"/>
        <v>25.784946516018092</v>
      </c>
      <c r="CK18">
        <f t="shared" si="35"/>
        <v>25.784678448391521</v>
      </c>
      <c r="CL18">
        <f t="shared" si="35"/>
        <v>25.784410380687174</v>
      </c>
      <c r="CM18">
        <f t="shared" si="35"/>
        <v>25.784142312904944</v>
      </c>
      <c r="CN18">
        <f t="shared" si="35"/>
        <v>25.783874245044736</v>
      </c>
      <c r="CO18">
        <f t="shared" si="35"/>
        <v>25.783606177106439</v>
      </c>
      <c r="CP18">
        <f t="shared" si="35"/>
        <v>25.783338109089957</v>
      </c>
      <c r="CQ18">
        <f t="shared" si="35"/>
        <v>25.783070040995188</v>
      </c>
      <c r="CR18">
        <f t="shared" si="35"/>
        <v>25.782801972822032</v>
      </c>
      <c r="CS18">
        <f t="shared" si="35"/>
        <v>25.782533904570382</v>
      </c>
      <c r="CT18">
        <f t="shared" si="35"/>
        <v>25.782265836240136</v>
      </c>
      <c r="CU18">
        <f t="shared" si="36"/>
        <v>25.781997767831193</v>
      </c>
      <c r="CV18">
        <f t="shared" si="36"/>
        <v>25.781729699343451</v>
      </c>
      <c r="CW18">
        <f t="shared" si="36"/>
        <v>25.781461630776807</v>
      </c>
      <c r="CX18">
        <f t="shared" si="36"/>
        <v>25.781193562131154</v>
      </c>
      <c r="CY18">
        <f t="shared" si="36"/>
        <v>25.780925493406393</v>
      </c>
      <c r="CZ18">
        <f t="shared" si="36"/>
        <v>25.780657424602417</v>
      </c>
      <c r="DA18">
        <f t="shared" si="36"/>
        <v>25.78038935571913</v>
      </c>
      <c r="DB18">
        <f t="shared" si="36"/>
        <v>25.780121286756422</v>
      </c>
      <c r="DC18">
        <f t="shared" si="36"/>
        <v>25.779853217714191</v>
      </c>
      <c r="DD18">
        <f t="shared" si="36"/>
        <v>25.779585148592336</v>
      </c>
      <c r="DE18">
        <f t="shared" si="37"/>
        <v>25.779317079390747</v>
      </c>
      <c r="DF18">
        <f t="shared" si="37"/>
        <v>25.779049010109322</v>
      </c>
      <c r="DG18">
        <f t="shared" si="37"/>
        <v>25.778780940747957</v>
      </c>
      <c r="DH18">
        <f t="shared" si="37"/>
        <v>25.778512871306553</v>
      </c>
      <c r="DI18">
        <f t="shared" si="37"/>
        <v>25.778244801785</v>
      </c>
      <c r="DJ18">
        <f t="shared" si="37"/>
        <v>25.777976732183195</v>
      </c>
      <c r="DK18">
        <f t="shared" si="37"/>
        <v>25.777708662501031</v>
      </c>
      <c r="DL18">
        <f t="shared" si="37"/>
        <v>25.777440592738401</v>
      </c>
      <c r="DM18">
        <f t="shared" si="37"/>
        <v>25.77717252289521</v>
      </c>
      <c r="DN18">
        <f t="shared" si="37"/>
        <v>25.776904452971344</v>
      </c>
      <c r="DO18">
        <f t="shared" si="38"/>
        <v>25.776636382966704</v>
      </c>
      <c r="DP18">
        <f t="shared" si="38"/>
        <v>25.776368312881175</v>
      </c>
      <c r="DQ18">
        <f t="shared" si="38"/>
        <v>25.776100242714662</v>
      </c>
      <c r="DR18">
        <f t="shared" si="38"/>
        <v>25.775832172467048</v>
      </c>
      <c r="DS18">
        <f t="shared" si="38"/>
        <v>25.77556410213824</v>
      </c>
      <c r="DT18">
        <f t="shared" si="38"/>
        <v>25.775296031728125</v>
      </c>
      <c r="DU18">
        <f t="shared" si="38"/>
        <v>25.775027961236596</v>
      </c>
      <c r="DV18">
        <f t="shared" si="38"/>
        <v>25.774759890663546</v>
      </c>
      <c r="DW18">
        <f t="shared" si="38"/>
        <v>25.774491820008876</v>
      </c>
      <c r="DX18">
        <f t="shared" si="38"/>
        <v>25.774223749272469</v>
      </c>
      <c r="DY18">
        <f t="shared" si="38"/>
        <v>25.773955678454225</v>
      </c>
      <c r="EA18">
        <f t="shared" si="23"/>
        <v>0.15</v>
      </c>
      <c r="EB18">
        <f t="shared" si="16"/>
        <v>25.80076237189888</v>
      </c>
      <c r="EC18">
        <f t="shared" si="16"/>
        <v>25.532486262380505</v>
      </c>
      <c r="ED18">
        <f t="shared" si="16"/>
        <v>25.264210152790113</v>
      </c>
      <c r="EE18">
        <f t="shared" si="16"/>
        <v>24.995934043127612</v>
      </c>
      <c r="EF18">
        <f t="shared" si="16"/>
        <v>24.727657933392905</v>
      </c>
      <c r="EG18">
        <f t="shared" si="16"/>
        <v>24.4593818235859</v>
      </c>
      <c r="EH18">
        <f t="shared" si="16"/>
        <v>24.191105713706506</v>
      </c>
      <c r="EI18">
        <f t="shared" si="16"/>
        <v>23.922829603754618</v>
      </c>
      <c r="EJ18">
        <f t="shared" si="16"/>
        <v>23.654553493730148</v>
      </c>
      <c r="EK18">
        <f t="shared" si="16"/>
        <v>23.386277383633001</v>
      </c>
      <c r="EL18">
        <f t="shared" si="16"/>
        <v>23.118001273463079</v>
      </c>
      <c r="EM18">
        <f t="shared" si="16"/>
        <v>22.849725163220295</v>
      </c>
      <c r="EN18">
        <f t="shared" si="16"/>
        <v>22.581449052904549</v>
      </c>
      <c r="EO18">
        <f t="shared" si="16"/>
        <v>22.313172942515745</v>
      </c>
      <c r="EP18">
        <f t="shared" si="16"/>
        <v>22.044896832053784</v>
      </c>
      <c r="EQ18">
        <f t="shared" ref="EQ18" si="39">ABS(AR18-AR$2)</f>
        <v>21.776620721518579</v>
      </c>
      <c r="ER18">
        <f t="shared" si="17"/>
        <v>21.508344610910026</v>
      </c>
      <c r="ES18">
        <f t="shared" si="17"/>
        <v>21.240068500228038</v>
      </c>
      <c r="ET18">
        <f t="shared" si="17"/>
        <v>20.971792389472512</v>
      </c>
      <c r="EU18">
        <f t="shared" si="17"/>
        <v>20.703516278643352</v>
      </c>
      <c r="EV18">
        <f t="shared" si="17"/>
        <v>20.435240167740467</v>
      </c>
      <c r="EW18">
        <f t="shared" si="17"/>
        <v>20.16696405676376</v>
      </c>
      <c r="EX18">
        <f t="shared" si="17"/>
        <v>19.898687945713121</v>
      </c>
      <c r="EY18">
        <f t="shared" si="17"/>
        <v>19.630411834588475</v>
      </c>
      <c r="EZ18">
        <f t="shared" si="17"/>
        <v>19.362135723389716</v>
      </c>
      <c r="FA18">
        <f t="shared" si="17"/>
        <v>19.093859612116749</v>
      </c>
      <c r="FB18">
        <f t="shared" si="17"/>
        <v>18.825583500769469</v>
      </c>
      <c r="FC18">
        <f t="shared" si="17"/>
        <v>18.557307389347784</v>
      </c>
      <c r="FD18">
        <f t="shared" si="17"/>
        <v>18.289031277851599</v>
      </c>
      <c r="FE18">
        <f t="shared" si="17"/>
        <v>18.020755166280818</v>
      </c>
      <c r="FF18">
        <f t="shared" si="17"/>
        <v>17.752479054635344</v>
      </c>
      <c r="FG18">
        <f t="shared" ref="FG18" si="40">ABS(BH18-BH$2)</f>
        <v>17.484202942915068</v>
      </c>
      <c r="FH18">
        <f t="shared" si="18"/>
        <v>17.215926831119909</v>
      </c>
      <c r="FI18">
        <f t="shared" si="18"/>
        <v>16.947650719249751</v>
      </c>
      <c r="FJ18">
        <f t="shared" si="18"/>
        <v>16.679374607304517</v>
      </c>
      <c r="FK18">
        <f t="shared" si="18"/>
        <v>16.411098495284094</v>
      </c>
      <c r="FL18">
        <f t="shared" si="18"/>
        <v>16.142822383188388</v>
      </c>
      <c r="FM18">
        <f t="shared" si="18"/>
        <v>15.874546271017302</v>
      </c>
      <c r="FN18">
        <f t="shared" si="18"/>
        <v>15.606270158770732</v>
      </c>
      <c r="FO18">
        <f t="shared" si="18"/>
        <v>15.337994046448586</v>
      </c>
      <c r="FP18">
        <f t="shared" si="18"/>
        <v>15.069717934050765</v>
      </c>
      <c r="FQ18">
        <f t="shared" si="18"/>
        <v>14.801441821577168</v>
      </c>
      <c r="FR18">
        <f t="shared" si="18"/>
        <v>14.533165709027697</v>
      </c>
      <c r="FS18">
        <f t="shared" si="18"/>
        <v>14.26488959640225</v>
      </c>
      <c r="FT18">
        <f t="shared" si="18"/>
        <v>13.996613483700735</v>
      </c>
      <c r="FU18">
        <f t="shared" si="18"/>
        <v>13.728337370923038</v>
      </c>
      <c r="FV18">
        <f t="shared" si="18"/>
        <v>13.460061258069077</v>
      </c>
      <c r="FW18">
        <f t="shared" ref="FW18" si="41">ABS(BX18-BX$2)</f>
        <v>13.191785145138747</v>
      </c>
      <c r="FX18">
        <f t="shared" si="19"/>
        <v>12.923509032131943</v>
      </c>
      <c r="FY18">
        <f t="shared" si="19"/>
        <v>12.655232919048569</v>
      </c>
      <c r="FZ18">
        <f t="shared" si="19"/>
        <v>12.386956805888525</v>
      </c>
      <c r="GA18">
        <f t="shared" si="19"/>
        <v>12.118680692651708</v>
      </c>
      <c r="GB18">
        <f t="shared" si="19"/>
        <v>11.850404579338022</v>
      </c>
      <c r="GC18">
        <f t="shared" si="19"/>
        <v>11.582128465947362</v>
      </c>
      <c r="GD18">
        <f t="shared" si="19"/>
        <v>11.313852352479632</v>
      </c>
      <c r="GE18">
        <f t="shared" si="19"/>
        <v>11.045576238934732</v>
      </c>
      <c r="GF18">
        <f t="shared" si="19"/>
        <v>10.777300125312559</v>
      </c>
      <c r="GG18">
        <f t="shared" si="19"/>
        <v>10.509024011613011</v>
      </c>
      <c r="GH18">
        <f t="shared" si="19"/>
        <v>10.240747897835988</v>
      </c>
      <c r="GI18">
        <f t="shared" si="19"/>
        <v>9.9724717839813888</v>
      </c>
      <c r="GJ18">
        <f t="shared" si="19"/>
        <v>9.7041956700491099</v>
      </c>
      <c r="GK18">
        <f t="shared" si="19"/>
        <v>9.4359195560390567</v>
      </c>
      <c r="GL18">
        <f t="shared" si="19"/>
        <v>9.167643441951121</v>
      </c>
      <c r="GM18">
        <f t="shared" ref="GM18:HB33" si="42">ABS(CN18-CN$2)</f>
        <v>8.8993673277852032</v>
      </c>
      <c r="GN18">
        <f t="shared" si="42"/>
        <v>8.6310912135412003</v>
      </c>
      <c r="GO18">
        <f t="shared" si="42"/>
        <v>8.3628150992190129</v>
      </c>
      <c r="GP18">
        <f t="shared" si="42"/>
        <v>8.0945389848185343</v>
      </c>
      <c r="GQ18">
        <f t="shared" si="42"/>
        <v>7.8262628703396722</v>
      </c>
      <c r="GR18">
        <f t="shared" si="42"/>
        <v>7.5579867557823164</v>
      </c>
      <c r="GS18">
        <f t="shared" si="20"/>
        <v>7.2897106411463639</v>
      </c>
      <c r="GT18">
        <f t="shared" si="20"/>
        <v>7.0214345264317153</v>
      </c>
      <c r="GU18">
        <f t="shared" si="20"/>
        <v>6.7531584116382675</v>
      </c>
      <c r="GV18">
        <f t="shared" si="20"/>
        <v>6.4848822967659139</v>
      </c>
      <c r="GW18">
        <f t="shared" si="20"/>
        <v>6.216606181814555</v>
      </c>
      <c r="GX18">
        <f t="shared" si="20"/>
        <v>5.9483300667840879</v>
      </c>
      <c r="GY18">
        <f t="shared" si="20"/>
        <v>5.6800539516744024</v>
      </c>
      <c r="GZ18">
        <f t="shared" si="20"/>
        <v>5.4117778364854097</v>
      </c>
      <c r="HA18">
        <f t="shared" si="20"/>
        <v>5.143501721216996</v>
      </c>
      <c r="HB18">
        <f t="shared" si="20"/>
        <v>4.8752256058690548</v>
      </c>
      <c r="HC18">
        <f t="shared" si="20"/>
        <v>4.6069494904414938</v>
      </c>
      <c r="HD18">
        <f t="shared" si="21"/>
        <v>4.3386733749341992</v>
      </c>
      <c r="HE18">
        <f t="shared" si="21"/>
        <v>4.0703972593470645</v>
      </c>
      <c r="HF18">
        <f t="shared" si="21"/>
        <v>3.8021211436799973</v>
      </c>
      <c r="HG18">
        <f t="shared" si="21"/>
        <v>3.5338450279328875</v>
      </c>
      <c r="HH18">
        <f t="shared" si="21"/>
        <v>3.2655689121056248</v>
      </c>
      <c r="HI18">
        <f t="shared" si="21"/>
        <v>2.9972927961981135</v>
      </c>
      <c r="HJ18">
        <f t="shared" si="21"/>
        <v>2.7290166802102434</v>
      </c>
      <c r="HK18">
        <f t="shared" si="21"/>
        <v>2.4607405641419042</v>
      </c>
      <c r="HL18">
        <f t="shared" si="21"/>
        <v>2.1924644479930073</v>
      </c>
      <c r="HM18">
        <f t="shared" si="21"/>
        <v>1.9241883317634354</v>
      </c>
      <c r="HN18">
        <f t="shared" si="21"/>
        <v>1.6559122154530854</v>
      </c>
      <c r="HO18">
        <f t="shared" si="21"/>
        <v>1.3876360990618508</v>
      </c>
      <c r="HP18">
        <f t="shared" si="21"/>
        <v>1.1193599825896321</v>
      </c>
      <c r="HQ18">
        <f t="shared" si="21"/>
        <v>0.85108386603630848</v>
      </c>
      <c r="HR18">
        <f t="shared" si="21"/>
        <v>0.58280774940179825</v>
      </c>
      <c r="HS18">
        <f t="shared" ref="HS18:HX65" si="43">ABS(DT18-DT$2)</f>
        <v>0.31453163268597706</v>
      </c>
      <c r="HT18">
        <f t="shared" si="43"/>
        <v>4.625551588873833E-2</v>
      </c>
      <c r="HU18">
        <f t="shared" si="43"/>
        <v>0.22202060099001741</v>
      </c>
      <c r="HV18">
        <f t="shared" si="43"/>
        <v>0.4902967179503932</v>
      </c>
      <c r="HW18">
        <f t="shared" si="43"/>
        <v>0.75857283499250983</v>
      </c>
      <c r="HX18">
        <f t="shared" si="43"/>
        <v>1.0268489521164597</v>
      </c>
      <c r="HY18">
        <f t="shared" si="24"/>
        <v>4.625551588873833E-2</v>
      </c>
      <c r="HZ18">
        <f t="shared" si="25"/>
        <v>97</v>
      </c>
      <c r="IA18">
        <v>16</v>
      </c>
      <c r="IB18">
        <f t="shared" si="26"/>
        <v>0.15</v>
      </c>
      <c r="IC18" cm="1">
        <f t="array" ref="IC18">INDEX($AC$3:$DY$102,IA18,HZ18)</f>
        <v>25.775027961236596</v>
      </c>
      <c r="ID18">
        <f t="shared" si="27"/>
        <v>3.8662541941854891</v>
      </c>
    </row>
    <row r="19" spans="1:238" x14ac:dyDescent="0.25">
      <c r="B19" s="45"/>
      <c r="J19">
        <v>365</v>
      </c>
      <c r="K19">
        <f>'Emission events'!Y19</f>
        <v>0</v>
      </c>
      <c r="L19">
        <f>'Emission events'!BG19</f>
        <v>0</v>
      </c>
      <c r="M19">
        <f>'Emission events'!CO19</f>
        <v>0</v>
      </c>
      <c r="N19">
        <f>'Emission events'!DW19</f>
        <v>0</v>
      </c>
      <c r="O19">
        <f>'Emission events'!FE19</f>
        <v>0</v>
      </c>
      <c r="P19">
        <f t="shared" si="3"/>
        <v>0</v>
      </c>
      <c r="S19">
        <v>365</v>
      </c>
      <c r="T19">
        <f>'Emission events'!AD19</f>
        <v>0</v>
      </c>
      <c r="U19">
        <f>'Emission events'!BL19</f>
        <v>0</v>
      </c>
      <c r="V19">
        <f>'Emission events'!CT19</f>
        <v>0</v>
      </c>
      <c r="W19">
        <f>'Emission events'!EB19</f>
        <v>0</v>
      </c>
      <c r="X19">
        <f>'Emission events'!FJ19</f>
        <v>0</v>
      </c>
      <c r="Y19">
        <f t="shared" si="4"/>
        <v>0</v>
      </c>
      <c r="Z19">
        <f t="shared" si="5"/>
        <v>0</v>
      </c>
      <c r="AB19" s="1">
        <v>0.16</v>
      </c>
      <c r="AC19">
        <f t="shared" si="29"/>
        <v>25.734079504909431</v>
      </c>
      <c r="AD19">
        <f t="shared" si="29"/>
        <v>25.73381142054814</v>
      </c>
      <c r="AE19">
        <f t="shared" si="29"/>
        <v>25.733543336087223</v>
      </c>
      <c r="AF19">
        <f t="shared" si="29"/>
        <v>25.733275251526546</v>
      </c>
      <c r="AG19">
        <f t="shared" si="29"/>
        <v>25.733007166865988</v>
      </c>
      <c r="AH19">
        <f t="shared" si="29"/>
        <v>25.732739082105414</v>
      </c>
      <c r="AI19">
        <f t="shared" si="29"/>
        <v>25.732470997244693</v>
      </c>
      <c r="AJ19">
        <f t="shared" si="29"/>
        <v>25.732202912283697</v>
      </c>
      <c r="AK19">
        <f t="shared" si="29"/>
        <v>25.73193482722229</v>
      </c>
      <c r="AL19">
        <f t="shared" si="29"/>
        <v>25.731666742060344</v>
      </c>
      <c r="AM19">
        <f t="shared" si="30"/>
        <v>25.73139865679773</v>
      </c>
      <c r="AN19">
        <f t="shared" si="30"/>
        <v>25.731130571434313</v>
      </c>
      <c r="AO19">
        <f t="shared" si="30"/>
        <v>25.730862485969965</v>
      </c>
      <c r="AP19">
        <f t="shared" si="30"/>
        <v>25.730594400404552</v>
      </c>
      <c r="AQ19">
        <f t="shared" si="30"/>
        <v>25.73032631473794</v>
      </c>
      <c r="AR19">
        <f t="shared" si="30"/>
        <v>25.730058228969995</v>
      </c>
      <c r="AS19">
        <f t="shared" si="30"/>
        <v>25.729790143100594</v>
      </c>
      <c r="AT19">
        <f t="shared" si="30"/>
        <v>25.7295220571296</v>
      </c>
      <c r="AU19">
        <f t="shared" si="30"/>
        <v>25.729253971056878</v>
      </c>
      <c r="AV19">
        <f t="shared" si="30"/>
        <v>25.728985884882299</v>
      </c>
      <c r="AW19">
        <f t="shared" si="31"/>
        <v>25.728717798605725</v>
      </c>
      <c r="AX19">
        <f t="shared" si="31"/>
        <v>25.728449712227025</v>
      </c>
      <c r="AY19">
        <f t="shared" si="31"/>
        <v>25.728181625746068</v>
      </c>
      <c r="AZ19">
        <f t="shared" si="31"/>
        <v>25.727913539162717</v>
      </c>
      <c r="BA19">
        <f t="shared" si="31"/>
        <v>25.727645452476843</v>
      </c>
      <c r="BB19">
        <f t="shared" si="31"/>
        <v>25.727377365688309</v>
      </c>
      <c r="BC19">
        <f t="shared" si="31"/>
        <v>25.727109278796984</v>
      </c>
      <c r="BD19">
        <f t="shared" si="31"/>
        <v>25.726841191802723</v>
      </c>
      <c r="BE19">
        <f t="shared" si="31"/>
        <v>25.726573104705405</v>
      </c>
      <c r="BF19">
        <f t="shared" si="31"/>
        <v>25.726305017504892</v>
      </c>
      <c r="BG19">
        <f t="shared" si="32"/>
        <v>25.726036930201044</v>
      </c>
      <c r="BH19">
        <f t="shared" si="32"/>
        <v>25.725768842793734</v>
      </c>
      <c r="BI19">
        <f t="shared" si="32"/>
        <v>25.72550075528282</v>
      </c>
      <c r="BJ19">
        <f t="shared" si="32"/>
        <v>25.725232667668166</v>
      </c>
      <c r="BK19">
        <f t="shared" si="32"/>
        <v>25.724964579949642</v>
      </c>
      <c r="BL19">
        <f t="shared" si="32"/>
        <v>25.724696492127112</v>
      </c>
      <c r="BM19">
        <f t="shared" si="32"/>
        <v>25.724428404200438</v>
      </c>
      <c r="BN19">
        <f t="shared" si="32"/>
        <v>25.724160316169488</v>
      </c>
      <c r="BO19">
        <f t="shared" si="32"/>
        <v>25.723892228034117</v>
      </c>
      <c r="BP19">
        <f t="shared" si="32"/>
        <v>25.723624139794193</v>
      </c>
      <c r="BQ19">
        <f t="shared" si="33"/>
        <v>25.723356051449585</v>
      </c>
      <c r="BR19">
        <f t="shared" si="33"/>
        <v>25.723087963000154</v>
      </c>
      <c r="BS19">
        <f t="shared" si="33"/>
        <v>25.722819874445758</v>
      </c>
      <c r="BT19">
        <f t="shared" si="33"/>
        <v>25.722551785786262</v>
      </c>
      <c r="BU19">
        <f t="shared" si="33"/>
        <v>25.722283697021531</v>
      </c>
      <c r="BV19">
        <f t="shared" si="33"/>
        <v>25.722015608151423</v>
      </c>
      <c r="BW19">
        <f t="shared" si="33"/>
        <v>25.72174751917581</v>
      </c>
      <c r="BX19">
        <f t="shared" si="33"/>
        <v>25.721479430094547</v>
      </c>
      <c r="BY19">
        <f t="shared" si="33"/>
        <v>25.721211340907495</v>
      </c>
      <c r="BZ19">
        <f t="shared" si="33"/>
        <v>25.720943251614521</v>
      </c>
      <c r="CA19">
        <f t="shared" si="34"/>
        <v>25.720675162215478</v>
      </c>
      <c r="CB19">
        <f t="shared" si="34"/>
        <v>25.720407072710241</v>
      </c>
      <c r="CC19">
        <f t="shared" si="34"/>
        <v>25.720138983098661</v>
      </c>
      <c r="CD19">
        <f t="shared" si="34"/>
        <v>25.719870893380602</v>
      </c>
      <c r="CE19">
        <f t="shared" si="34"/>
        <v>25.719602803555926</v>
      </c>
      <c r="CF19">
        <f t="shared" si="34"/>
        <v>25.719334713624491</v>
      </c>
      <c r="CG19">
        <f t="shared" si="34"/>
        <v>25.719066623586162</v>
      </c>
      <c r="CH19">
        <f t="shared" si="34"/>
        <v>25.71879853344079</v>
      </c>
      <c r="CI19">
        <f t="shared" si="34"/>
        <v>25.71853044318825</v>
      </c>
      <c r="CJ19">
        <f t="shared" si="34"/>
        <v>25.71826235282839</v>
      </c>
      <c r="CK19">
        <f t="shared" si="35"/>
        <v>25.717994262361078</v>
      </c>
      <c r="CL19">
        <f t="shared" si="35"/>
        <v>25.717726171786168</v>
      </c>
      <c r="CM19">
        <f t="shared" si="35"/>
        <v>25.717458081103523</v>
      </c>
      <c r="CN19">
        <f t="shared" si="35"/>
        <v>25.717189990312995</v>
      </c>
      <c r="CO19">
        <f t="shared" si="35"/>
        <v>25.716921899414455</v>
      </c>
      <c r="CP19">
        <f t="shared" si="35"/>
        <v>25.716653808407752</v>
      </c>
      <c r="CQ19">
        <f t="shared" si="35"/>
        <v>25.716385717292752</v>
      </c>
      <c r="CR19">
        <f t="shared" si="35"/>
        <v>25.716117626069309</v>
      </c>
      <c r="CS19">
        <f t="shared" si="35"/>
        <v>25.715849534737281</v>
      </c>
      <c r="CT19">
        <f t="shared" si="35"/>
        <v>25.715581443296532</v>
      </c>
      <c r="CU19">
        <f t="shared" si="36"/>
        <v>25.715313351746914</v>
      </c>
      <c r="CV19">
        <f t="shared" si="36"/>
        <v>25.715045260088289</v>
      </c>
      <c r="CW19">
        <f t="shared" si="36"/>
        <v>25.714777168320509</v>
      </c>
      <c r="CX19">
        <f t="shared" si="36"/>
        <v>25.714509076443438</v>
      </c>
      <c r="CY19">
        <f t="shared" si="36"/>
        <v>25.714240984456932</v>
      </c>
      <c r="CZ19">
        <f t="shared" si="36"/>
        <v>25.713972892360843</v>
      </c>
      <c r="DA19">
        <f t="shared" si="36"/>
        <v>25.713704800155032</v>
      </c>
      <c r="DB19">
        <f t="shared" si="36"/>
        <v>25.713436707839357</v>
      </c>
      <c r="DC19">
        <f t="shared" si="36"/>
        <v>25.713168615413675</v>
      </c>
      <c r="DD19">
        <f t="shared" si="36"/>
        <v>25.712900522877838</v>
      </c>
      <c r="DE19">
        <f t="shared" si="37"/>
        <v>25.7126324302317</v>
      </c>
      <c r="DF19">
        <f t="shared" si="37"/>
        <v>25.712364337475126</v>
      </c>
      <c r="DG19">
        <f t="shared" si="37"/>
        <v>25.71209624460797</v>
      </c>
      <c r="DH19">
        <f t="shared" si="37"/>
        <v>25.711828151630083</v>
      </c>
      <c r="DI19">
        <f t="shared" si="37"/>
        <v>25.711560058541323</v>
      </c>
      <c r="DJ19">
        <f t="shared" si="37"/>
        <v>25.711291965341545</v>
      </c>
      <c r="DK19">
        <f t="shared" si="37"/>
        <v>25.711023872030601</v>
      </c>
      <c r="DL19">
        <f t="shared" si="37"/>
        <v>25.710755778608348</v>
      </c>
      <c r="DM19">
        <f t="shared" si="37"/>
        <v>25.710487685074646</v>
      </c>
      <c r="DN19">
        <f t="shared" si="37"/>
        <v>25.710219591429343</v>
      </c>
      <c r="DO19">
        <f t="shared" si="38"/>
        <v>25.709951497672296</v>
      </c>
      <c r="DP19">
        <f t="shared" si="38"/>
        <v>25.709683403803357</v>
      </c>
      <c r="DQ19">
        <f t="shared" si="38"/>
        <v>25.709415309822383</v>
      </c>
      <c r="DR19">
        <f t="shared" si="38"/>
        <v>25.709147215729221</v>
      </c>
      <c r="DS19">
        <f t="shared" si="38"/>
        <v>25.708879121523736</v>
      </c>
      <c r="DT19">
        <f t="shared" si="38"/>
        <v>25.708611027205773</v>
      </c>
      <c r="DU19">
        <f t="shared" si="38"/>
        <v>25.708342932775185</v>
      </c>
      <c r="DV19">
        <f t="shared" si="38"/>
        <v>25.70807483823183</v>
      </c>
      <c r="DW19">
        <f t="shared" si="38"/>
        <v>25.707806743575553</v>
      </c>
      <c r="DX19">
        <f t="shared" si="38"/>
        <v>25.707538648806217</v>
      </c>
      <c r="DY19">
        <f t="shared" si="38"/>
        <v>25.707270553923667</v>
      </c>
      <c r="EA19">
        <f t="shared" si="23"/>
        <v>0.16</v>
      </c>
      <c r="EB19">
        <f t="shared" ref="EB19:EQ34" si="44">ABS(AC19-AC$2)</f>
        <v>25.734079504909431</v>
      </c>
      <c r="EC19">
        <f t="shared" si="44"/>
        <v>25.465803374242434</v>
      </c>
      <c r="ED19">
        <f t="shared" si="44"/>
        <v>25.197527243475811</v>
      </c>
      <c r="EE19">
        <f t="shared" si="44"/>
        <v>24.929251112609425</v>
      </c>
      <c r="EF19">
        <f t="shared" si="44"/>
        <v>24.660974981643161</v>
      </c>
      <c r="EG19">
        <f t="shared" si="44"/>
        <v>24.392698850576881</v>
      </c>
      <c r="EH19">
        <f t="shared" si="44"/>
        <v>24.124422719410454</v>
      </c>
      <c r="EI19">
        <f t="shared" si="44"/>
        <v>23.856146588143748</v>
      </c>
      <c r="EJ19">
        <f t="shared" si="44"/>
        <v>23.587870456776635</v>
      </c>
      <c r="EK19">
        <f t="shared" si="44"/>
        <v>23.319594325308984</v>
      </c>
      <c r="EL19">
        <f t="shared" si="44"/>
        <v>23.051318193740663</v>
      </c>
      <c r="EM19">
        <f t="shared" si="44"/>
        <v>22.783042062071537</v>
      </c>
      <c r="EN19">
        <f t="shared" si="44"/>
        <v>22.514765930301483</v>
      </c>
      <c r="EO19">
        <f t="shared" si="44"/>
        <v>22.246489798430364</v>
      </c>
      <c r="EP19">
        <f t="shared" si="44"/>
        <v>21.978213666458043</v>
      </c>
      <c r="EQ19">
        <f t="shared" si="44"/>
        <v>21.709937534384391</v>
      </c>
      <c r="ER19">
        <f t="shared" ref="ER19:FG48" si="45">ABS(AS19-AS$2)</f>
        <v>21.441661402209284</v>
      </c>
      <c r="ES19">
        <f t="shared" si="45"/>
        <v>21.173385269932584</v>
      </c>
      <c r="ET19">
        <f t="shared" si="45"/>
        <v>20.905109137554156</v>
      </c>
      <c r="EU19">
        <f t="shared" si="45"/>
        <v>20.636833005073868</v>
      </c>
      <c r="EV19">
        <f t="shared" si="45"/>
        <v>20.368556872491588</v>
      </c>
      <c r="EW19">
        <f t="shared" si="45"/>
        <v>20.100280739807182</v>
      </c>
      <c r="EX19">
        <f t="shared" si="45"/>
        <v>19.832004607020515</v>
      </c>
      <c r="EY19">
        <f t="shared" si="45"/>
        <v>19.563728474131459</v>
      </c>
      <c r="EZ19">
        <f t="shared" si="45"/>
        <v>19.295452341139878</v>
      </c>
      <c r="FA19">
        <f t="shared" si="45"/>
        <v>19.027176208045638</v>
      </c>
      <c r="FB19">
        <f t="shared" si="45"/>
        <v>18.758900074848604</v>
      </c>
      <c r="FC19">
        <f t="shared" si="45"/>
        <v>18.490623941548638</v>
      </c>
      <c r="FD19">
        <f t="shared" si="45"/>
        <v>18.222347808145614</v>
      </c>
      <c r="FE19">
        <f t="shared" si="45"/>
        <v>17.954071674639394</v>
      </c>
      <c r="FF19">
        <f t="shared" si="45"/>
        <v>17.68579554102984</v>
      </c>
      <c r="FG19">
        <f t="shared" si="45"/>
        <v>17.417519407316824</v>
      </c>
      <c r="FH19">
        <f t="shared" ref="FH19:FW34" si="46">ABS(BI19-BI$2)</f>
        <v>17.149243273500201</v>
      </c>
      <c r="FI19">
        <f t="shared" si="46"/>
        <v>16.880967139579838</v>
      </c>
      <c r="FJ19">
        <f t="shared" si="46"/>
        <v>16.612691005555611</v>
      </c>
      <c r="FK19">
        <f t="shared" si="46"/>
        <v>16.344414871427375</v>
      </c>
      <c r="FL19">
        <f t="shared" si="46"/>
        <v>16.076138737194992</v>
      </c>
      <c r="FM19">
        <f t="shared" si="46"/>
        <v>15.807862602858336</v>
      </c>
      <c r="FN19">
        <f t="shared" si="46"/>
        <v>15.539586468417257</v>
      </c>
      <c r="FO19">
        <f t="shared" si="46"/>
        <v>15.271310333871625</v>
      </c>
      <c r="FP19">
        <f t="shared" si="46"/>
        <v>15.003034199221311</v>
      </c>
      <c r="FQ19">
        <f t="shared" si="46"/>
        <v>14.734758064466174</v>
      </c>
      <c r="FR19">
        <f t="shared" si="46"/>
        <v>14.46648192960607</v>
      </c>
      <c r="FS19">
        <f t="shared" si="46"/>
        <v>14.198205794640868</v>
      </c>
      <c r="FT19">
        <f t="shared" si="46"/>
        <v>13.92992965957043</v>
      </c>
      <c r="FU19">
        <f t="shared" si="46"/>
        <v>13.661653524394614</v>
      </c>
      <c r="FV19">
        <f t="shared" si="46"/>
        <v>13.393377389113295</v>
      </c>
      <c r="FW19">
        <f t="shared" si="46"/>
        <v>13.125101253726326</v>
      </c>
      <c r="FX19">
        <f t="shared" ref="FX19:GM42" si="47">ABS(BY19-BY$2)</f>
        <v>12.856825118233566</v>
      </c>
      <c r="FY19">
        <f t="shared" si="47"/>
        <v>12.588548982634887</v>
      </c>
      <c r="FZ19">
        <f t="shared" si="47"/>
        <v>12.320272846930136</v>
      </c>
      <c r="GA19">
        <f t="shared" si="47"/>
        <v>12.051996711119191</v>
      </c>
      <c r="GB19">
        <f t="shared" si="47"/>
        <v>11.783720575201905</v>
      </c>
      <c r="GC19">
        <f t="shared" si="47"/>
        <v>11.515444439178138</v>
      </c>
      <c r="GD19">
        <f t="shared" si="47"/>
        <v>11.247168303047754</v>
      </c>
      <c r="GE19">
        <f t="shared" si="47"/>
        <v>10.978892166810613</v>
      </c>
      <c r="GF19">
        <f t="shared" si="47"/>
        <v>10.710616030466577</v>
      </c>
      <c r="GG19">
        <f t="shared" si="47"/>
        <v>10.4423398940155</v>
      </c>
      <c r="GH19">
        <f t="shared" si="47"/>
        <v>10.174063757457255</v>
      </c>
      <c r="GI19">
        <f t="shared" si="47"/>
        <v>9.9057876207916866</v>
      </c>
      <c r="GJ19">
        <f t="shared" si="47"/>
        <v>9.6375114840186669</v>
      </c>
      <c r="GK19">
        <f t="shared" si="47"/>
        <v>9.3692353471380514</v>
      </c>
      <c r="GL19">
        <f t="shared" si="47"/>
        <v>9.1009592101496999</v>
      </c>
      <c r="GM19">
        <f t="shared" si="42"/>
        <v>8.8326830730534631</v>
      </c>
      <c r="GN19">
        <f t="shared" si="42"/>
        <v>8.5644069358492168</v>
      </c>
      <c r="GO19">
        <f t="shared" si="42"/>
        <v>8.296130798536808</v>
      </c>
      <c r="GP19">
        <f t="shared" si="42"/>
        <v>8.0278546611160984</v>
      </c>
      <c r="GQ19">
        <f t="shared" si="42"/>
        <v>7.7595785235869492</v>
      </c>
      <c r="GR19">
        <f t="shared" si="42"/>
        <v>7.4913023859492149</v>
      </c>
      <c r="GS19">
        <f t="shared" si="42"/>
        <v>7.2230262482027605</v>
      </c>
      <c r="GT19">
        <f t="shared" si="42"/>
        <v>6.9547501103474367</v>
      </c>
      <c r="GU19">
        <f t="shared" si="42"/>
        <v>6.686473972383105</v>
      </c>
      <c r="GV19">
        <f t="shared" si="42"/>
        <v>6.4181978343096162</v>
      </c>
      <c r="GW19">
        <f t="shared" si="42"/>
        <v>6.1499216961268388</v>
      </c>
      <c r="GX19">
        <f t="shared" si="42"/>
        <v>5.8816455578346272</v>
      </c>
      <c r="GY19">
        <f t="shared" si="42"/>
        <v>5.6133694194328285</v>
      </c>
      <c r="GZ19">
        <f t="shared" si="42"/>
        <v>5.3450932809213114</v>
      </c>
      <c r="HA19">
        <f t="shared" si="42"/>
        <v>5.0768171422999302</v>
      </c>
      <c r="HB19">
        <f t="shared" si="42"/>
        <v>4.8085410035685392</v>
      </c>
      <c r="HC19">
        <f t="shared" ref="HC19:HR34" si="48">ABS(DD19-DD$2)</f>
        <v>4.5402648647269963</v>
      </c>
      <c r="HD19">
        <f t="shared" si="48"/>
        <v>4.2719887257751523</v>
      </c>
      <c r="HE19">
        <f t="shared" si="48"/>
        <v>4.0037125867128687</v>
      </c>
      <c r="HF19">
        <f t="shared" si="48"/>
        <v>3.7354364475400104</v>
      </c>
      <c r="HG19">
        <f t="shared" si="48"/>
        <v>3.4671603082564175</v>
      </c>
      <c r="HH19">
        <f t="shared" si="48"/>
        <v>3.198884168861948</v>
      </c>
      <c r="HI19">
        <f t="shared" si="48"/>
        <v>2.9306080293564634</v>
      </c>
      <c r="HJ19">
        <f t="shared" si="48"/>
        <v>2.6623318897398143</v>
      </c>
      <c r="HK19">
        <f t="shared" si="48"/>
        <v>2.3940557500118516</v>
      </c>
      <c r="HL19">
        <f t="shared" si="48"/>
        <v>2.1257796101724438</v>
      </c>
      <c r="HM19">
        <f t="shared" si="48"/>
        <v>1.8575034702214346</v>
      </c>
      <c r="HN19">
        <f t="shared" si="48"/>
        <v>1.5892273301586783</v>
      </c>
      <c r="HO19">
        <f t="shared" si="48"/>
        <v>1.3209511899840329</v>
      </c>
      <c r="HP19">
        <f t="shared" si="48"/>
        <v>1.0526750496973527</v>
      </c>
      <c r="HQ19">
        <f t="shared" si="48"/>
        <v>0.78439890929848133</v>
      </c>
      <c r="HR19">
        <f t="shared" si="48"/>
        <v>0.51612276878729446</v>
      </c>
      <c r="HS19">
        <f t="shared" si="43"/>
        <v>0.24784662816362513</v>
      </c>
      <c r="HT19">
        <f t="shared" si="43"/>
        <v>2.0429512572672337E-2</v>
      </c>
      <c r="HU19">
        <f t="shared" si="43"/>
        <v>0.28870565342173293</v>
      </c>
      <c r="HV19">
        <f t="shared" si="43"/>
        <v>0.55698179438371653</v>
      </c>
      <c r="HW19">
        <f t="shared" si="43"/>
        <v>0.82525793545876169</v>
      </c>
      <c r="HX19">
        <f t="shared" si="43"/>
        <v>1.0935340766470176</v>
      </c>
      <c r="HY19">
        <f t="shared" si="24"/>
        <v>2.0429512572672337E-2</v>
      </c>
      <c r="HZ19">
        <f t="shared" si="25"/>
        <v>97</v>
      </c>
      <c r="IA19">
        <v>17</v>
      </c>
      <c r="IB19">
        <f t="shared" si="26"/>
        <v>0.16</v>
      </c>
      <c r="IC19" cm="1">
        <f t="array" ref="IC19">INDEX($AC$3:$DY$102,IA19,HZ19)</f>
        <v>25.708342932775185</v>
      </c>
      <c r="ID19">
        <f t="shared" si="27"/>
        <v>4.1133348692440297</v>
      </c>
    </row>
    <row r="20" spans="1:238" x14ac:dyDescent="0.25">
      <c r="B20" s="43"/>
      <c r="J20">
        <v>370</v>
      </c>
      <c r="K20">
        <f>'Emission events'!Y20</f>
        <v>0</v>
      </c>
      <c r="L20">
        <f>'Emission events'!BG20</f>
        <v>0</v>
      </c>
      <c r="M20">
        <f>'Emission events'!CO20</f>
        <v>0</v>
      </c>
      <c r="N20">
        <f>'Emission events'!DW20</f>
        <v>0</v>
      </c>
      <c r="O20">
        <f>'Emission events'!FE20</f>
        <v>0</v>
      </c>
      <c r="P20">
        <f t="shared" si="3"/>
        <v>0</v>
      </c>
      <c r="S20">
        <v>370</v>
      </c>
      <c r="T20">
        <f>'Emission events'!AD20</f>
        <v>0</v>
      </c>
      <c r="U20">
        <f>'Emission events'!BL20</f>
        <v>0</v>
      </c>
      <c r="V20">
        <f>'Emission events'!CT20</f>
        <v>0</v>
      </c>
      <c r="W20">
        <f>'Emission events'!EB20</f>
        <v>0</v>
      </c>
      <c r="X20">
        <f>'Emission events'!FJ20</f>
        <v>0</v>
      </c>
      <c r="Y20">
        <f t="shared" si="4"/>
        <v>0</v>
      </c>
      <c r="Z20">
        <f t="shared" si="5"/>
        <v>0</v>
      </c>
      <c r="AB20" s="1">
        <v>0.17</v>
      </c>
      <c r="AC20">
        <f t="shared" si="29"/>
        <v>25.667390427349542</v>
      </c>
      <c r="AD20">
        <f t="shared" si="29"/>
        <v>25.667122313732065</v>
      </c>
      <c r="AE20">
        <f t="shared" si="29"/>
        <v>25.666854199976768</v>
      </c>
      <c r="AF20">
        <f t="shared" si="29"/>
        <v>25.666586086083477</v>
      </c>
      <c r="AG20">
        <f t="shared" si="29"/>
        <v>25.66631797205201</v>
      </c>
      <c r="AH20">
        <f t="shared" si="29"/>
        <v>25.666049857882186</v>
      </c>
      <c r="AI20">
        <f t="shared" si="29"/>
        <v>25.66578174357382</v>
      </c>
      <c r="AJ20">
        <f t="shared" si="29"/>
        <v>25.665513629126739</v>
      </c>
      <c r="AK20">
        <f t="shared" si="29"/>
        <v>25.66524551454075</v>
      </c>
      <c r="AL20">
        <f t="shared" si="29"/>
        <v>25.664977399815687</v>
      </c>
      <c r="AM20">
        <f t="shared" si="30"/>
        <v>25.664709284951357</v>
      </c>
      <c r="AN20">
        <f t="shared" si="30"/>
        <v>25.664441169947583</v>
      </c>
      <c r="AO20">
        <f t="shared" si="30"/>
        <v>25.664173054804184</v>
      </c>
      <c r="AP20">
        <f t="shared" si="30"/>
        <v>25.663904939520972</v>
      </c>
      <c r="AQ20">
        <f t="shared" si="30"/>
        <v>25.663636824097768</v>
      </c>
      <c r="AR20">
        <f t="shared" si="30"/>
        <v>25.663368708534392</v>
      </c>
      <c r="AS20">
        <f t="shared" si="30"/>
        <v>25.663100592830656</v>
      </c>
      <c r="AT20">
        <f t="shared" si="30"/>
        <v>25.662832476986381</v>
      </c>
      <c r="AU20">
        <f t="shared" si="30"/>
        <v>25.662564361001383</v>
      </c>
      <c r="AV20">
        <f t="shared" si="30"/>
        <v>25.662296244875478</v>
      </c>
      <c r="AW20">
        <f t="shared" si="31"/>
        <v>25.662028128608476</v>
      </c>
      <c r="AX20">
        <f t="shared" si="31"/>
        <v>25.661760012200197</v>
      </c>
      <c r="AY20">
        <f t="shared" si="31"/>
        <v>25.661491895650464</v>
      </c>
      <c r="AZ20">
        <f t="shared" si="31"/>
        <v>25.66122377895908</v>
      </c>
      <c r="BA20">
        <f t="shared" si="31"/>
        <v>25.660955662125872</v>
      </c>
      <c r="BB20">
        <f t="shared" si="31"/>
        <v>25.660687545150644</v>
      </c>
      <c r="BC20">
        <f t="shared" si="31"/>
        <v>25.660419428033215</v>
      </c>
      <c r="BD20">
        <f t="shared" si="31"/>
        <v>25.660151310773401</v>
      </c>
      <c r="BE20">
        <f t="shared" si="31"/>
        <v>25.659883193371016</v>
      </c>
      <c r="BF20">
        <f t="shared" si="31"/>
        <v>25.659615075825869</v>
      </c>
      <c r="BG20">
        <f t="shared" si="32"/>
        <v>25.659346958137782</v>
      </c>
      <c r="BH20">
        <f t="shared" si="32"/>
        <v>25.659078840306563</v>
      </c>
      <c r="BI20">
        <f t="shared" si="32"/>
        <v>25.658810722332021</v>
      </c>
      <c r="BJ20">
        <f t="shared" si="32"/>
        <v>25.658542604213977</v>
      </c>
      <c r="BK20">
        <f t="shared" si="32"/>
        <v>25.658274485952241</v>
      </c>
      <c r="BL20">
        <f t="shared" si="32"/>
        <v>25.658006367546626</v>
      </c>
      <c r="BM20">
        <f t="shared" si="32"/>
        <v>25.657738248996942</v>
      </c>
      <c r="BN20">
        <f t="shared" si="32"/>
        <v>25.657470130303</v>
      </c>
      <c r="BO20">
        <f t="shared" si="32"/>
        <v>25.657202011464612</v>
      </c>
      <c r="BP20">
        <f t="shared" si="32"/>
        <v>25.656933892481597</v>
      </c>
      <c r="BQ20">
        <f t="shared" si="33"/>
        <v>25.656665773353755</v>
      </c>
      <c r="BR20">
        <f t="shared" si="33"/>
        <v>25.656397654080905</v>
      </c>
      <c r="BS20">
        <f t="shared" si="33"/>
        <v>25.656129534662856</v>
      </c>
      <c r="BT20">
        <f t="shared" si="33"/>
        <v>25.655861415099416</v>
      </c>
      <c r="BU20">
        <f t="shared" si="33"/>
        <v>25.655593295390393</v>
      </c>
      <c r="BV20">
        <f t="shared" si="33"/>
        <v>25.655325175535605</v>
      </c>
      <c r="BW20">
        <f t="shared" si="33"/>
        <v>25.655057055534858</v>
      </c>
      <c r="BX20">
        <f t="shared" si="33"/>
        <v>25.654788935387959</v>
      </c>
      <c r="BY20">
        <f t="shared" si="33"/>
        <v>25.654520815094717</v>
      </c>
      <c r="BZ20">
        <f t="shared" si="33"/>
        <v>25.654252694654947</v>
      </c>
      <c r="CA20">
        <f t="shared" si="34"/>
        <v>25.653984574068446</v>
      </c>
      <c r="CB20">
        <f t="shared" si="34"/>
        <v>25.653716453335036</v>
      </c>
      <c r="CC20">
        <f t="shared" si="34"/>
        <v>25.65344833245452</v>
      </c>
      <c r="CD20">
        <f t="shared" si="34"/>
        <v>25.653180211426701</v>
      </c>
      <c r="CE20">
        <f t="shared" si="34"/>
        <v>25.652912090251395</v>
      </c>
      <c r="CF20">
        <f t="shared" si="34"/>
        <v>25.652643968928405</v>
      </c>
      <c r="CG20">
        <f t="shared" si="34"/>
        <v>25.652375847457535</v>
      </c>
      <c r="CH20">
        <f t="shared" si="34"/>
        <v>25.652107725838597</v>
      </c>
      <c r="CI20">
        <f t="shared" si="34"/>
        <v>25.651839604071398</v>
      </c>
      <c r="CJ20">
        <f t="shared" si="34"/>
        <v>25.651571482155742</v>
      </c>
      <c r="CK20">
        <f t="shared" si="35"/>
        <v>25.651303360091433</v>
      </c>
      <c r="CL20">
        <f t="shared" si="35"/>
        <v>25.651035237878283</v>
      </c>
      <c r="CM20">
        <f t="shared" si="35"/>
        <v>25.650767115516093</v>
      </c>
      <c r="CN20">
        <f t="shared" si="35"/>
        <v>25.650498993004668</v>
      </c>
      <c r="CO20">
        <f t="shared" si="35"/>
        <v>25.650230870343819</v>
      </c>
      <c r="CP20">
        <f t="shared" si="35"/>
        <v>25.649962747533348</v>
      </c>
      <c r="CQ20">
        <f t="shared" si="35"/>
        <v>25.649694624573055</v>
      </c>
      <c r="CR20">
        <f t="shared" si="35"/>
        <v>25.649426501462749</v>
      </c>
      <c r="CS20">
        <f t="shared" si="35"/>
        <v>25.649158378202234</v>
      </c>
      <c r="CT20">
        <f t="shared" si="35"/>
        <v>25.648890254791311</v>
      </c>
      <c r="CU20">
        <f t="shared" si="36"/>
        <v>25.648622131229789</v>
      </c>
      <c r="CV20">
        <f t="shared" si="36"/>
        <v>25.648354007517469</v>
      </c>
      <c r="CW20">
        <f t="shared" si="36"/>
        <v>25.648085883654151</v>
      </c>
      <c r="CX20">
        <f t="shared" si="36"/>
        <v>25.64781775963964</v>
      </c>
      <c r="CY20">
        <f t="shared" si="36"/>
        <v>25.647549635473737</v>
      </c>
      <c r="CZ20">
        <f t="shared" si="36"/>
        <v>25.647281511156251</v>
      </c>
      <c r="DA20">
        <f t="shared" si="36"/>
        <v>25.647013386686979</v>
      </c>
      <c r="DB20">
        <f t="shared" si="36"/>
        <v>25.646745262065721</v>
      </c>
      <c r="DC20">
        <f t="shared" si="36"/>
        <v>25.646477137292283</v>
      </c>
      <c r="DD20">
        <f t="shared" si="36"/>
        <v>25.646209012366462</v>
      </c>
      <c r="DE20">
        <f t="shared" si="37"/>
        <v>25.645940887288059</v>
      </c>
      <c r="DF20">
        <f t="shared" si="37"/>
        <v>25.645672762056879</v>
      </c>
      <c r="DG20">
        <f t="shared" si="37"/>
        <v>25.645404636672723</v>
      </c>
      <c r="DH20">
        <f t="shared" si="37"/>
        <v>25.645136511135387</v>
      </c>
      <c r="DI20">
        <f t="shared" si="37"/>
        <v>25.644868385444674</v>
      </c>
      <c r="DJ20">
        <f t="shared" si="37"/>
        <v>25.644600259600384</v>
      </c>
      <c r="DK20">
        <f t="shared" si="37"/>
        <v>25.644332133602312</v>
      </c>
      <c r="DL20">
        <f t="shared" si="37"/>
        <v>25.644064007450261</v>
      </c>
      <c r="DM20">
        <f t="shared" si="37"/>
        <v>25.64379588114403</v>
      </c>
      <c r="DN20">
        <f t="shared" si="37"/>
        <v>25.643527754683419</v>
      </c>
      <c r="DO20">
        <f t="shared" si="38"/>
        <v>25.643259628068225</v>
      </c>
      <c r="DP20">
        <f t="shared" si="38"/>
        <v>25.642991501298244</v>
      </c>
      <c r="DQ20">
        <f t="shared" si="38"/>
        <v>25.642723374373272</v>
      </c>
      <c r="DR20">
        <f t="shared" si="38"/>
        <v>25.642455247293114</v>
      </c>
      <c r="DS20">
        <f t="shared" si="38"/>
        <v>25.642187120057567</v>
      </c>
      <c r="DT20">
        <f t="shared" si="38"/>
        <v>25.641918992666422</v>
      </c>
      <c r="DU20">
        <f t="shared" si="38"/>
        <v>25.64165086511948</v>
      </c>
      <c r="DV20">
        <f t="shared" si="38"/>
        <v>25.641382737416535</v>
      </c>
      <c r="DW20">
        <f t="shared" si="38"/>
        <v>25.641114609557384</v>
      </c>
      <c r="DX20">
        <f t="shared" si="38"/>
        <v>25.640846481541825</v>
      </c>
      <c r="DY20">
        <f t="shared" si="38"/>
        <v>25.640578353369655</v>
      </c>
      <c r="EA20">
        <f t="shared" si="23"/>
        <v>0.17</v>
      </c>
      <c r="EB20">
        <f t="shared" si="44"/>
        <v>25.667390427349542</v>
      </c>
      <c r="EC20">
        <f t="shared" si="44"/>
        <v>25.399114267426359</v>
      </c>
      <c r="ED20">
        <f t="shared" si="44"/>
        <v>25.130838107365356</v>
      </c>
      <c r="EE20">
        <f t="shared" si="44"/>
        <v>24.862561947166355</v>
      </c>
      <c r="EF20">
        <f t="shared" si="44"/>
        <v>24.594285786829182</v>
      </c>
      <c r="EG20">
        <f t="shared" si="44"/>
        <v>24.326009626353652</v>
      </c>
      <c r="EH20">
        <f t="shared" si="44"/>
        <v>24.057733465739581</v>
      </c>
      <c r="EI20">
        <f t="shared" si="44"/>
        <v>23.78945730498679</v>
      </c>
      <c r="EJ20">
        <f t="shared" si="44"/>
        <v>23.521181144095095</v>
      </c>
      <c r="EK20">
        <f t="shared" si="44"/>
        <v>23.252904983064326</v>
      </c>
      <c r="EL20">
        <f t="shared" si="44"/>
        <v>22.98462882189429</v>
      </c>
      <c r="EM20">
        <f t="shared" si="44"/>
        <v>22.716352660584807</v>
      </c>
      <c r="EN20">
        <f t="shared" si="44"/>
        <v>22.448076499135702</v>
      </c>
      <c r="EO20">
        <f t="shared" si="44"/>
        <v>22.179800337546784</v>
      </c>
      <c r="EP20">
        <f t="shared" si="44"/>
        <v>21.91152417581787</v>
      </c>
      <c r="EQ20">
        <f t="shared" si="44"/>
        <v>21.643248013948789</v>
      </c>
      <c r="ER20">
        <f t="shared" si="45"/>
        <v>21.374971851939346</v>
      </c>
      <c r="ES20">
        <f t="shared" si="45"/>
        <v>21.106695689789365</v>
      </c>
      <c r="ET20">
        <f t="shared" si="45"/>
        <v>20.838419527498658</v>
      </c>
      <c r="EU20">
        <f t="shared" si="45"/>
        <v>20.570143365067047</v>
      </c>
      <c r="EV20">
        <f t="shared" si="45"/>
        <v>20.301867202494339</v>
      </c>
      <c r="EW20">
        <f t="shared" si="45"/>
        <v>20.033591039780354</v>
      </c>
      <c r="EX20">
        <f t="shared" si="45"/>
        <v>19.765314876924911</v>
      </c>
      <c r="EY20">
        <f t="shared" si="45"/>
        <v>19.497038713927822</v>
      </c>
      <c r="EZ20">
        <f t="shared" si="45"/>
        <v>19.228762550788908</v>
      </c>
      <c r="FA20">
        <f t="shared" si="45"/>
        <v>18.960486387507974</v>
      </c>
      <c r="FB20">
        <f t="shared" si="45"/>
        <v>18.692210224084839</v>
      </c>
      <c r="FC20">
        <f t="shared" si="45"/>
        <v>18.423934060519315</v>
      </c>
      <c r="FD20">
        <f t="shared" si="45"/>
        <v>18.155657896811224</v>
      </c>
      <c r="FE20">
        <f t="shared" si="45"/>
        <v>17.887381732960371</v>
      </c>
      <c r="FF20">
        <f t="shared" si="45"/>
        <v>17.619105568966575</v>
      </c>
      <c r="FG20">
        <f t="shared" si="45"/>
        <v>17.350829404829653</v>
      </c>
      <c r="FH20">
        <f t="shared" si="46"/>
        <v>17.082553240549402</v>
      </c>
      <c r="FI20">
        <f t="shared" si="46"/>
        <v>16.814277076125649</v>
      </c>
      <c r="FJ20">
        <f t="shared" si="46"/>
        <v>16.54600091155821</v>
      </c>
      <c r="FK20">
        <f t="shared" si="46"/>
        <v>16.277724746846886</v>
      </c>
      <c r="FL20">
        <f t="shared" si="46"/>
        <v>16.009448581991496</v>
      </c>
      <c r="FM20">
        <f t="shared" si="46"/>
        <v>15.741172416991848</v>
      </c>
      <c r="FN20">
        <f t="shared" si="46"/>
        <v>15.472896251847752</v>
      </c>
      <c r="FO20">
        <f t="shared" si="46"/>
        <v>15.204620086559029</v>
      </c>
      <c r="FP20">
        <f t="shared" si="46"/>
        <v>14.936343921125481</v>
      </c>
      <c r="FQ20">
        <f t="shared" si="46"/>
        <v>14.668067755546925</v>
      </c>
      <c r="FR20">
        <f t="shared" si="46"/>
        <v>14.399791589823169</v>
      </c>
      <c r="FS20">
        <f t="shared" si="46"/>
        <v>14.131515423954022</v>
      </c>
      <c r="FT20">
        <f t="shared" si="46"/>
        <v>13.863239257939291</v>
      </c>
      <c r="FU20">
        <f t="shared" si="46"/>
        <v>13.594963091778796</v>
      </c>
      <c r="FV20">
        <f t="shared" si="46"/>
        <v>13.326686925472343</v>
      </c>
      <c r="FW20">
        <f t="shared" si="46"/>
        <v>13.058410759019738</v>
      </c>
      <c r="FX20">
        <f t="shared" si="47"/>
        <v>12.790134592420788</v>
      </c>
      <c r="FY20">
        <f t="shared" si="47"/>
        <v>12.521858425675312</v>
      </c>
      <c r="FZ20">
        <f t="shared" si="47"/>
        <v>12.253582258783103</v>
      </c>
      <c r="GA20">
        <f t="shared" si="47"/>
        <v>11.985306091743986</v>
      </c>
      <c r="GB20">
        <f t="shared" si="47"/>
        <v>11.717029924557764</v>
      </c>
      <c r="GC20">
        <f t="shared" si="47"/>
        <v>11.448753757224237</v>
      </c>
      <c r="GD20">
        <f t="shared" si="47"/>
        <v>11.180477589743223</v>
      </c>
      <c r="GE20">
        <f t="shared" si="47"/>
        <v>10.912201422114528</v>
      </c>
      <c r="GF20">
        <f t="shared" si="47"/>
        <v>10.643925254337949</v>
      </c>
      <c r="GG20">
        <f t="shared" si="47"/>
        <v>10.375649086413308</v>
      </c>
      <c r="GH20">
        <f t="shared" si="47"/>
        <v>10.107372918340403</v>
      </c>
      <c r="GI20">
        <f t="shared" si="47"/>
        <v>9.8390967501190385</v>
      </c>
      <c r="GJ20">
        <f t="shared" si="47"/>
        <v>9.5708205817490217</v>
      </c>
      <c r="GK20">
        <f t="shared" si="47"/>
        <v>9.3025444132301658</v>
      </c>
      <c r="GL20">
        <f t="shared" si="47"/>
        <v>9.03426824456227</v>
      </c>
      <c r="GM20">
        <f t="shared" si="42"/>
        <v>8.7659920757451353</v>
      </c>
      <c r="GN20">
        <f t="shared" si="42"/>
        <v>8.4977159067785806</v>
      </c>
      <c r="GO20">
        <f t="shared" si="42"/>
        <v>8.2294397376624033</v>
      </c>
      <c r="GP20">
        <f t="shared" si="42"/>
        <v>7.961163568396401</v>
      </c>
      <c r="GQ20">
        <f t="shared" si="42"/>
        <v>7.692887398980389</v>
      </c>
      <c r="GR20">
        <f t="shared" si="42"/>
        <v>7.4246112294141682</v>
      </c>
      <c r="GS20">
        <f t="shared" si="42"/>
        <v>7.1563350596975397</v>
      </c>
      <c r="GT20">
        <f t="shared" si="42"/>
        <v>6.8880588898303117</v>
      </c>
      <c r="GU20">
        <f t="shared" si="42"/>
        <v>6.6197827198122852</v>
      </c>
      <c r="GV20">
        <f t="shared" si="42"/>
        <v>6.3515065496432577</v>
      </c>
      <c r="GW20">
        <f t="shared" si="42"/>
        <v>6.0832303793230409</v>
      </c>
      <c r="GX20">
        <f t="shared" si="42"/>
        <v>5.8149542088514323</v>
      </c>
      <c r="GY20">
        <f t="shared" si="42"/>
        <v>5.5466780382282366</v>
      </c>
      <c r="GZ20">
        <f t="shared" si="42"/>
        <v>5.2784018674532582</v>
      </c>
      <c r="HA20">
        <f t="shared" si="42"/>
        <v>5.0101256965262948</v>
      </c>
      <c r="HB20">
        <f t="shared" si="42"/>
        <v>4.7418495254471473</v>
      </c>
      <c r="HC20">
        <f t="shared" si="48"/>
        <v>4.4735733542156204</v>
      </c>
      <c r="HD20">
        <f t="shared" si="48"/>
        <v>4.2052971828315115</v>
      </c>
      <c r="HE20">
        <f t="shared" si="48"/>
        <v>3.9370210112946218</v>
      </c>
      <c r="HF20">
        <f t="shared" si="48"/>
        <v>3.6687448396047628</v>
      </c>
      <c r="HG20">
        <f t="shared" si="48"/>
        <v>3.4004686677617215</v>
      </c>
      <c r="HH20">
        <f t="shared" si="48"/>
        <v>3.1321924957652989</v>
      </c>
      <c r="HI20">
        <f t="shared" si="48"/>
        <v>2.8639163236153031</v>
      </c>
      <c r="HJ20">
        <f t="shared" si="48"/>
        <v>2.5956401513115246</v>
      </c>
      <c r="HK20">
        <f t="shared" si="48"/>
        <v>2.3273639788537643</v>
      </c>
      <c r="HL20">
        <f t="shared" si="48"/>
        <v>2.059087806241827</v>
      </c>
      <c r="HM20">
        <f t="shared" si="48"/>
        <v>1.79081163347551</v>
      </c>
      <c r="HN20">
        <f t="shared" si="48"/>
        <v>1.5225354605546073</v>
      </c>
      <c r="HO20">
        <f t="shared" si="48"/>
        <v>1.25425928747892</v>
      </c>
      <c r="HP20">
        <f t="shared" si="48"/>
        <v>0.98598311424824203</v>
      </c>
      <c r="HQ20">
        <f t="shared" si="48"/>
        <v>0.71770694086237441</v>
      </c>
      <c r="HR20">
        <f t="shared" si="48"/>
        <v>0.4494307673211253</v>
      </c>
      <c r="HS20">
        <f t="shared" si="43"/>
        <v>0.18115459362427444</v>
      </c>
      <c r="HT20">
        <f t="shared" si="43"/>
        <v>8.7121580228377127E-2</v>
      </c>
      <c r="HU20">
        <f t="shared" si="43"/>
        <v>0.35539775423702835</v>
      </c>
      <c r="HV20">
        <f t="shared" si="43"/>
        <v>0.62367392840188529</v>
      </c>
      <c r="HW20">
        <f t="shared" si="43"/>
        <v>0.891950102723154</v>
      </c>
      <c r="HX20">
        <f t="shared" si="43"/>
        <v>1.1602262772010299</v>
      </c>
      <c r="HY20">
        <f t="shared" si="24"/>
        <v>8.7121580228377127E-2</v>
      </c>
      <c r="HZ20">
        <f t="shared" si="25"/>
        <v>97</v>
      </c>
      <c r="IA20">
        <v>18</v>
      </c>
      <c r="IB20">
        <f t="shared" si="26"/>
        <v>0.17</v>
      </c>
      <c r="IC20" cm="1">
        <f t="array" ref="IC20">INDEX($AC$3:$DY$102,IA20,HZ20)</f>
        <v>25.64165086511948</v>
      </c>
      <c r="ID20">
        <f t="shared" si="27"/>
        <v>4.3590806470703116</v>
      </c>
    </row>
    <row r="21" spans="1:238" x14ac:dyDescent="0.25">
      <c r="J21">
        <v>375</v>
      </c>
      <c r="K21">
        <f>'Emission events'!Y21</f>
        <v>0</v>
      </c>
      <c r="L21">
        <f>'Emission events'!BG21</f>
        <v>0</v>
      </c>
      <c r="M21">
        <f>'Emission events'!CO21</f>
        <v>0</v>
      </c>
      <c r="N21">
        <f>'Emission events'!DW21</f>
        <v>0</v>
      </c>
      <c r="O21">
        <f>'Emission events'!FE21</f>
        <v>0</v>
      </c>
      <c r="P21">
        <f t="shared" si="3"/>
        <v>0</v>
      </c>
      <c r="S21">
        <v>375</v>
      </c>
      <c r="T21">
        <f>'Emission events'!AD21</f>
        <v>0</v>
      </c>
      <c r="U21">
        <f>'Emission events'!BL21</f>
        <v>0</v>
      </c>
      <c r="V21">
        <f>'Emission events'!CT21</f>
        <v>0</v>
      </c>
      <c r="W21">
        <f>'Emission events'!EB21</f>
        <v>0</v>
      </c>
      <c r="X21">
        <f>'Emission events'!FJ21</f>
        <v>0</v>
      </c>
      <c r="Y21">
        <f t="shared" si="4"/>
        <v>0</v>
      </c>
      <c r="Z21">
        <f t="shared" si="5"/>
        <v>0</v>
      </c>
      <c r="AB21" s="1">
        <v>0.18</v>
      </c>
      <c r="AC21">
        <f t="shared" si="29"/>
        <v>25.600692758329284</v>
      </c>
      <c r="AD21">
        <f t="shared" si="29"/>
        <v>25.600424604239947</v>
      </c>
      <c r="AE21">
        <f t="shared" si="29"/>
        <v>25.600156449959961</v>
      </c>
      <c r="AF21">
        <f t="shared" si="29"/>
        <v>25.59988829548907</v>
      </c>
      <c r="AG21">
        <f t="shared" si="29"/>
        <v>25.599620140827035</v>
      </c>
      <c r="AH21">
        <f t="shared" si="29"/>
        <v>25.599351985973598</v>
      </c>
      <c r="AI21">
        <f t="shared" si="29"/>
        <v>25.599083830928517</v>
      </c>
      <c r="AJ21">
        <f t="shared" si="29"/>
        <v>25.598815675691533</v>
      </c>
      <c r="AK21">
        <f t="shared" si="29"/>
        <v>25.5985475202624</v>
      </c>
      <c r="AL21">
        <f t="shared" si="29"/>
        <v>25.598279364640867</v>
      </c>
      <c r="AM21">
        <f t="shared" si="30"/>
        <v>25.598011208826684</v>
      </c>
      <c r="AN21">
        <f t="shared" si="30"/>
        <v>25.597743052819599</v>
      </c>
      <c r="AO21">
        <f t="shared" si="30"/>
        <v>25.597474896619357</v>
      </c>
      <c r="AP21">
        <f t="shared" si="30"/>
        <v>25.597206740225712</v>
      </c>
      <c r="AQ21">
        <f t="shared" si="30"/>
        <v>25.596938583638401</v>
      </c>
      <c r="AR21">
        <f t="shared" si="30"/>
        <v>25.596670426857184</v>
      </c>
      <c r="AS21">
        <f t="shared" si="30"/>
        <v>25.5964022698818</v>
      </c>
      <c r="AT21">
        <f t="shared" si="30"/>
        <v>25.596134112711997</v>
      </c>
      <c r="AU21">
        <f t="shared" si="30"/>
        <v>25.595865955347524</v>
      </c>
      <c r="AV21">
        <f t="shared" si="30"/>
        <v>25.59559779778812</v>
      </c>
      <c r="AW21">
        <f t="shared" si="31"/>
        <v>25.595329640033533</v>
      </c>
      <c r="AX21">
        <f t="shared" si="31"/>
        <v>25.595061482083516</v>
      </c>
      <c r="AY21">
        <f t="shared" si="31"/>
        <v>25.594793323937807</v>
      </c>
      <c r="AZ21">
        <f t="shared" si="31"/>
        <v>25.594525165596149</v>
      </c>
      <c r="BA21">
        <f t="shared" si="31"/>
        <v>25.594257007058292</v>
      </c>
      <c r="BB21">
        <f t="shared" si="31"/>
        <v>25.593988848323978</v>
      </c>
      <c r="BC21">
        <f t="shared" si="31"/>
        <v>25.593720689392942</v>
      </c>
      <c r="BD21">
        <f t="shared" si="31"/>
        <v>25.593452530264937</v>
      </c>
      <c r="BE21">
        <f t="shared" si="31"/>
        <v>25.593184370939706</v>
      </c>
      <c r="BF21">
        <f t="shared" si="31"/>
        <v>25.592916211416988</v>
      </c>
      <c r="BG21">
        <f t="shared" si="32"/>
        <v>25.592648051696525</v>
      </c>
      <c r="BH21">
        <f t="shared" si="32"/>
        <v>25.592379891778062</v>
      </c>
      <c r="BI21">
        <f t="shared" si="32"/>
        <v>25.592111731661333</v>
      </c>
      <c r="BJ21">
        <f t="shared" si="32"/>
        <v>25.591843571346086</v>
      </c>
      <c r="BK21">
        <f t="shared" si="32"/>
        <v>25.591575410832064</v>
      </c>
      <c r="BL21">
        <f t="shared" si="32"/>
        <v>25.591307250119002</v>
      </c>
      <c r="BM21">
        <f t="shared" si="32"/>
        <v>25.591039089206642</v>
      </c>
      <c r="BN21">
        <f t="shared" si="32"/>
        <v>25.590770928094724</v>
      </c>
      <c r="BO21">
        <f t="shared" si="32"/>
        <v>25.590502766782986</v>
      </c>
      <c r="BP21">
        <f t="shared" si="32"/>
        <v>25.590234605271167</v>
      </c>
      <c r="BQ21">
        <f t="shared" si="33"/>
        <v>25.58996644355901</v>
      </c>
      <c r="BR21">
        <f t="shared" si="33"/>
        <v>25.589698281646253</v>
      </c>
      <c r="BS21">
        <f t="shared" si="33"/>
        <v>25.589430119532629</v>
      </c>
      <c r="BT21">
        <f t="shared" si="33"/>
        <v>25.589161957217879</v>
      </c>
      <c r="BU21">
        <f t="shared" si="33"/>
        <v>25.588893794701736</v>
      </c>
      <c r="BV21">
        <f t="shared" si="33"/>
        <v>25.588625631983948</v>
      </c>
      <c r="BW21">
        <f t="shared" si="33"/>
        <v>25.588357469064242</v>
      </c>
      <c r="BX21">
        <f t="shared" si="33"/>
        <v>25.588089305942358</v>
      </c>
      <c r="BY21">
        <f t="shared" si="33"/>
        <v>25.587821142618029</v>
      </c>
      <c r="BZ21">
        <f t="shared" si="33"/>
        <v>25.587552979090997</v>
      </c>
      <c r="CA21">
        <f t="shared" si="34"/>
        <v>25.587284815360988</v>
      </c>
      <c r="CB21">
        <f t="shared" si="34"/>
        <v>25.587016651427746</v>
      </c>
      <c r="CC21">
        <f t="shared" si="34"/>
        <v>25.586748487291004</v>
      </c>
      <c r="CD21">
        <f t="shared" si="34"/>
        <v>25.586480322950493</v>
      </c>
      <c r="CE21">
        <f t="shared" si="34"/>
        <v>25.586212158405949</v>
      </c>
      <c r="CF21">
        <f t="shared" si="34"/>
        <v>25.585943993657104</v>
      </c>
      <c r="CG21">
        <f t="shared" si="34"/>
        <v>25.585675828703689</v>
      </c>
      <c r="CH21">
        <f t="shared" si="34"/>
        <v>25.585407663545446</v>
      </c>
      <c r="CI21">
        <f t="shared" si="34"/>
        <v>25.585139498182102</v>
      </c>
      <c r="CJ21">
        <f t="shared" si="34"/>
        <v>25.584871332613385</v>
      </c>
      <c r="CK21">
        <f t="shared" si="35"/>
        <v>25.584603166839035</v>
      </c>
      <c r="CL21">
        <f t="shared" si="35"/>
        <v>25.584335000858779</v>
      </c>
      <c r="CM21">
        <f t="shared" si="35"/>
        <v>25.584066834672345</v>
      </c>
      <c r="CN21">
        <f t="shared" si="35"/>
        <v>25.583798668279474</v>
      </c>
      <c r="CO21">
        <f t="shared" si="35"/>
        <v>25.583530501679888</v>
      </c>
      <c r="CP21">
        <f t="shared" si="35"/>
        <v>25.583262334873318</v>
      </c>
      <c r="CQ21">
        <f t="shared" si="35"/>
        <v>25.5829941678595</v>
      </c>
      <c r="CR21">
        <f t="shared" si="35"/>
        <v>25.582726000638154</v>
      </c>
      <c r="CS21">
        <f t="shared" si="35"/>
        <v>25.582457833209013</v>
      </c>
      <c r="CT21">
        <f t="shared" si="35"/>
        <v>25.582189665571807</v>
      </c>
      <c r="CU21">
        <f t="shared" si="36"/>
        <v>25.581921497726267</v>
      </c>
      <c r="CV21">
        <f t="shared" si="36"/>
        <v>25.581653329672115</v>
      </c>
      <c r="CW21">
        <f t="shared" si="36"/>
        <v>25.581385161409084</v>
      </c>
      <c r="CX21">
        <f t="shared" si="36"/>
        <v>25.581116992936899</v>
      </c>
      <c r="CY21">
        <f t="shared" si="36"/>
        <v>25.580848824255281</v>
      </c>
      <c r="CZ21">
        <f t="shared" si="36"/>
        <v>25.580580655363967</v>
      </c>
      <c r="DA21">
        <f t="shared" si="36"/>
        <v>25.580312486262681</v>
      </c>
      <c r="DB21">
        <f t="shared" si="36"/>
        <v>25.580044316951145</v>
      </c>
      <c r="DC21">
        <f t="shared" si="36"/>
        <v>25.579776147429087</v>
      </c>
      <c r="DD21">
        <f t="shared" si="36"/>
        <v>25.579507977696228</v>
      </c>
      <c r="DE21">
        <f t="shared" si="37"/>
        <v>25.579239807752295</v>
      </c>
      <c r="DF21">
        <f t="shared" si="37"/>
        <v>25.578971637597018</v>
      </c>
      <c r="DG21">
        <f t="shared" si="37"/>
        <v>25.578703467230117</v>
      </c>
      <c r="DH21">
        <f t="shared" si="37"/>
        <v>25.578435296651314</v>
      </c>
      <c r="DI21">
        <f t="shared" si="37"/>
        <v>25.578167125860332</v>
      </c>
      <c r="DJ21">
        <f t="shared" si="37"/>
        <v>25.577898954856899</v>
      </c>
      <c r="DK21">
        <f t="shared" si="37"/>
        <v>25.577630783640728</v>
      </c>
      <c r="DL21">
        <f t="shared" si="37"/>
        <v>25.577362612211555</v>
      </c>
      <c r="DM21">
        <f t="shared" si="37"/>
        <v>25.577094440569091</v>
      </c>
      <c r="DN21">
        <f t="shared" si="37"/>
        <v>25.576826268713067</v>
      </c>
      <c r="DO21">
        <f t="shared" si="38"/>
        <v>25.576558096643193</v>
      </c>
      <c r="DP21">
        <f t="shared" si="38"/>
        <v>25.576289924359195</v>
      </c>
      <c r="DQ21">
        <f t="shared" si="38"/>
        <v>25.576021751860793</v>
      </c>
      <c r="DR21">
        <f t="shared" si="38"/>
        <v>25.575753579147712</v>
      </c>
      <c r="DS21">
        <f t="shared" si="38"/>
        <v>25.575485406219666</v>
      </c>
      <c r="DT21">
        <f t="shared" si="38"/>
        <v>25.575217233076376</v>
      </c>
      <c r="DU21">
        <f t="shared" si="38"/>
        <v>25.574949059717561</v>
      </c>
      <c r="DV21">
        <f t="shared" si="38"/>
        <v>25.574680886142939</v>
      </c>
      <c r="DW21">
        <f t="shared" si="38"/>
        <v>25.574412712352224</v>
      </c>
      <c r="DX21">
        <f t="shared" si="38"/>
        <v>25.574144538345145</v>
      </c>
      <c r="DY21">
        <f t="shared" si="38"/>
        <v>25.573876364121414</v>
      </c>
      <c r="EA21">
        <f t="shared" si="23"/>
        <v>0.18</v>
      </c>
      <c r="EB21">
        <f t="shared" si="44"/>
        <v>25.600692758329284</v>
      </c>
      <c r="EC21">
        <f t="shared" si="44"/>
        <v>25.332416557934241</v>
      </c>
      <c r="ED21">
        <f t="shared" si="44"/>
        <v>25.064140357348549</v>
      </c>
      <c r="EE21">
        <f t="shared" si="44"/>
        <v>24.795864156571948</v>
      </c>
      <c r="EF21">
        <f t="shared" si="44"/>
        <v>24.527587955604208</v>
      </c>
      <c r="EG21">
        <f t="shared" si="44"/>
        <v>24.259311754445065</v>
      </c>
      <c r="EH21">
        <f t="shared" si="44"/>
        <v>23.991035553094278</v>
      </c>
      <c r="EI21">
        <f t="shared" si="44"/>
        <v>23.722759351551584</v>
      </c>
      <c r="EJ21">
        <f t="shared" si="44"/>
        <v>23.454483149816745</v>
      </c>
      <c r="EK21">
        <f t="shared" si="44"/>
        <v>23.186206947889506</v>
      </c>
      <c r="EL21">
        <f t="shared" si="44"/>
        <v>22.917930745769617</v>
      </c>
      <c r="EM21">
        <f t="shared" si="44"/>
        <v>22.649654543456823</v>
      </c>
      <c r="EN21">
        <f t="shared" si="44"/>
        <v>22.381378340950874</v>
      </c>
      <c r="EO21">
        <f t="shared" si="44"/>
        <v>22.113102138251524</v>
      </c>
      <c r="EP21">
        <f t="shared" si="44"/>
        <v>21.844825935358504</v>
      </c>
      <c r="EQ21">
        <f t="shared" si="44"/>
        <v>21.57654973227158</v>
      </c>
      <c r="ER21">
        <f t="shared" si="45"/>
        <v>21.30827352899049</v>
      </c>
      <c r="ES21">
        <f t="shared" si="45"/>
        <v>21.039997325514982</v>
      </c>
      <c r="ET21">
        <f t="shared" si="45"/>
        <v>20.771721121844799</v>
      </c>
      <c r="EU21">
        <f t="shared" si="45"/>
        <v>20.503444917979689</v>
      </c>
      <c r="EV21">
        <f t="shared" si="45"/>
        <v>20.235168713919396</v>
      </c>
      <c r="EW21">
        <f t="shared" si="45"/>
        <v>19.966892509663673</v>
      </c>
      <c r="EX21">
        <f t="shared" si="45"/>
        <v>19.698616305212255</v>
      </c>
      <c r="EY21">
        <f t="shared" si="45"/>
        <v>19.430340100564891</v>
      </c>
      <c r="EZ21">
        <f t="shared" si="45"/>
        <v>19.162063895721328</v>
      </c>
      <c r="FA21">
        <f t="shared" si="45"/>
        <v>18.893787690681307</v>
      </c>
      <c r="FB21">
        <f t="shared" si="45"/>
        <v>18.625511485444562</v>
      </c>
      <c r="FC21">
        <f t="shared" si="45"/>
        <v>18.357235280010851</v>
      </c>
      <c r="FD21">
        <f t="shared" si="45"/>
        <v>18.088959074379915</v>
      </c>
      <c r="FE21">
        <f t="shared" si="45"/>
        <v>17.82068286855149</v>
      </c>
      <c r="FF21">
        <f t="shared" si="45"/>
        <v>17.552406662525321</v>
      </c>
      <c r="FG21">
        <f t="shared" si="45"/>
        <v>17.284130456301149</v>
      </c>
      <c r="FH21">
        <f t="shared" si="46"/>
        <v>17.015854249878714</v>
      </c>
      <c r="FI21">
        <f t="shared" si="46"/>
        <v>16.747578043257761</v>
      </c>
      <c r="FJ21">
        <f t="shared" si="46"/>
        <v>16.479301836438033</v>
      </c>
      <c r="FK21">
        <f t="shared" si="46"/>
        <v>16.211025629419261</v>
      </c>
      <c r="FL21">
        <f t="shared" si="46"/>
        <v>15.942749422201196</v>
      </c>
      <c r="FM21">
        <f t="shared" si="46"/>
        <v>15.674473214783571</v>
      </c>
      <c r="FN21">
        <f t="shared" si="46"/>
        <v>15.406197007166126</v>
      </c>
      <c r="FO21">
        <f t="shared" si="46"/>
        <v>15.137920799348599</v>
      </c>
      <c r="FP21">
        <f t="shared" si="46"/>
        <v>14.869644591330736</v>
      </c>
      <c r="FQ21">
        <f t="shared" si="46"/>
        <v>14.601368383112273</v>
      </c>
      <c r="FR21">
        <f t="shared" si="46"/>
        <v>14.333092174692942</v>
      </c>
      <c r="FS21">
        <f t="shared" si="46"/>
        <v>14.064815966072485</v>
      </c>
      <c r="FT21">
        <f t="shared" si="46"/>
        <v>13.796539757250635</v>
      </c>
      <c r="FU21">
        <f t="shared" si="46"/>
        <v>13.528263548227139</v>
      </c>
      <c r="FV21">
        <f t="shared" si="46"/>
        <v>13.259987339001727</v>
      </c>
      <c r="FW21">
        <f t="shared" si="46"/>
        <v>12.991711129574137</v>
      </c>
      <c r="FX21">
        <f t="shared" si="47"/>
        <v>12.723434919944101</v>
      </c>
      <c r="FY21">
        <f t="shared" si="47"/>
        <v>12.455158710111363</v>
      </c>
      <c r="FZ21">
        <f t="shared" si="47"/>
        <v>12.186882500075646</v>
      </c>
      <c r="GA21">
        <f t="shared" si="47"/>
        <v>11.918606289836696</v>
      </c>
      <c r="GB21">
        <f t="shared" si="47"/>
        <v>11.650330079394248</v>
      </c>
      <c r="GC21">
        <f t="shared" si="47"/>
        <v>11.382053868748029</v>
      </c>
      <c r="GD21">
        <f t="shared" si="47"/>
        <v>11.113777657897778</v>
      </c>
      <c r="GE21">
        <f t="shared" si="47"/>
        <v>10.845501446843226</v>
      </c>
      <c r="GF21">
        <f t="shared" si="47"/>
        <v>10.577225235584104</v>
      </c>
      <c r="GG21">
        <f t="shared" si="47"/>
        <v>10.308949024120157</v>
      </c>
      <c r="GH21">
        <f t="shared" si="47"/>
        <v>10.040672812451106</v>
      </c>
      <c r="GI21">
        <f t="shared" si="47"/>
        <v>9.7723966005766822</v>
      </c>
      <c r="GJ21">
        <f t="shared" si="47"/>
        <v>9.5041203884966237</v>
      </c>
      <c r="GK21">
        <f t="shared" si="47"/>
        <v>9.2358441762106622</v>
      </c>
      <c r="GL21">
        <f t="shared" si="47"/>
        <v>8.9675679637185226</v>
      </c>
      <c r="GM21">
        <f t="shared" si="42"/>
        <v>8.6992917510199419</v>
      </c>
      <c r="GN21">
        <f t="shared" si="42"/>
        <v>8.4310155381146501</v>
      </c>
      <c r="GO21">
        <f t="shared" si="42"/>
        <v>8.1627393250023736</v>
      </c>
      <c r="GP21">
        <f t="shared" si="42"/>
        <v>7.8944631116828461</v>
      </c>
      <c r="GQ21">
        <f t="shared" si="42"/>
        <v>7.6261868981557939</v>
      </c>
      <c r="GR21">
        <f t="shared" si="42"/>
        <v>7.357910684420947</v>
      </c>
      <c r="GS21">
        <f t="shared" si="42"/>
        <v>7.0896344704780354</v>
      </c>
      <c r="GT21">
        <f t="shared" si="42"/>
        <v>6.8213582563267892</v>
      </c>
      <c r="GU21">
        <f t="shared" si="42"/>
        <v>6.5530820419669311</v>
      </c>
      <c r="GV21">
        <f t="shared" si="42"/>
        <v>6.2848058273981913</v>
      </c>
      <c r="GW21">
        <f t="shared" si="42"/>
        <v>6.0165296126202996</v>
      </c>
      <c r="GX21">
        <f t="shared" si="42"/>
        <v>5.7482533976329755</v>
      </c>
      <c r="GY21">
        <f t="shared" si="42"/>
        <v>5.4799771824359524</v>
      </c>
      <c r="GZ21">
        <f t="shared" si="42"/>
        <v>5.2117009670289605</v>
      </c>
      <c r="HA21">
        <f t="shared" si="42"/>
        <v>4.9434247514117189</v>
      </c>
      <c r="HB21">
        <f t="shared" si="42"/>
        <v>4.6751485355839506</v>
      </c>
      <c r="HC21">
        <f t="shared" si="48"/>
        <v>4.4068723195453856</v>
      </c>
      <c r="HD21">
        <f t="shared" si="48"/>
        <v>4.1385961032957468</v>
      </c>
      <c r="HE21">
        <f t="shared" si="48"/>
        <v>3.8703198868347606</v>
      </c>
      <c r="HF21">
        <f t="shared" si="48"/>
        <v>3.602043670162157</v>
      </c>
      <c r="HG21">
        <f t="shared" si="48"/>
        <v>3.3337674532776482</v>
      </c>
      <c r="HH21">
        <f t="shared" si="48"/>
        <v>3.0654912361809572</v>
      </c>
      <c r="HI21">
        <f t="shared" si="48"/>
        <v>2.7972150188718174</v>
      </c>
      <c r="HJ21">
        <f t="shared" si="48"/>
        <v>2.5289388013499412</v>
      </c>
      <c r="HK21">
        <f t="shared" si="48"/>
        <v>2.2606625836150585</v>
      </c>
      <c r="HL21">
        <f t="shared" si="48"/>
        <v>1.9923863656668885</v>
      </c>
      <c r="HM21">
        <f t="shared" si="48"/>
        <v>1.7241101475051579</v>
      </c>
      <c r="HN21">
        <f t="shared" si="48"/>
        <v>1.4558339291295752</v>
      </c>
      <c r="HO21">
        <f t="shared" si="48"/>
        <v>1.1875577105398705</v>
      </c>
      <c r="HP21">
        <f t="shared" si="48"/>
        <v>0.91928149173576301</v>
      </c>
      <c r="HQ21">
        <f t="shared" si="48"/>
        <v>0.65100527271697217</v>
      </c>
      <c r="HR21">
        <f t="shared" si="48"/>
        <v>0.38272905348322439</v>
      </c>
      <c r="HS21">
        <f t="shared" si="43"/>
        <v>0.11445283403422835</v>
      </c>
      <c r="HT21">
        <f t="shared" si="43"/>
        <v>0.15382338563029663</v>
      </c>
      <c r="HU21">
        <f t="shared" si="43"/>
        <v>0.42209960551062409</v>
      </c>
      <c r="HV21">
        <f t="shared" si="43"/>
        <v>0.69037582560704536</v>
      </c>
      <c r="HW21">
        <f t="shared" si="43"/>
        <v>0.95865204591983399</v>
      </c>
      <c r="HX21">
        <f t="shared" si="43"/>
        <v>1.2269282664492707</v>
      </c>
      <c r="HY21">
        <f t="shared" si="24"/>
        <v>0.11445283403422835</v>
      </c>
      <c r="HZ21">
        <f t="shared" si="25"/>
        <v>96</v>
      </c>
      <c r="IA21">
        <v>19</v>
      </c>
      <c r="IB21">
        <f t="shared" si="26"/>
        <v>0.18</v>
      </c>
      <c r="IC21" cm="1">
        <f t="array" ref="IC21">INDEX($AC$3:$DY$102,IA21,HZ21)</f>
        <v>25.575217233076376</v>
      </c>
      <c r="ID21">
        <f t="shared" si="27"/>
        <v>4.6035391019537473</v>
      </c>
    </row>
    <row r="22" spans="1:238" x14ac:dyDescent="0.25">
      <c r="A22" s="1"/>
      <c r="J22">
        <v>380</v>
      </c>
      <c r="K22">
        <f>'Emission events'!Y22</f>
        <v>0</v>
      </c>
      <c r="L22">
        <f>'Emission events'!BG22</f>
        <v>0</v>
      </c>
      <c r="M22">
        <f>'Emission events'!CO22</f>
        <v>0</v>
      </c>
      <c r="N22">
        <f>'Emission events'!DW22</f>
        <v>0</v>
      </c>
      <c r="O22">
        <f>'Emission events'!FE22</f>
        <v>0</v>
      </c>
      <c r="P22">
        <f t="shared" si="3"/>
        <v>0</v>
      </c>
      <c r="S22">
        <v>380</v>
      </c>
      <c r="T22">
        <f>'Emission events'!AD22</f>
        <v>0</v>
      </c>
      <c r="U22">
        <f>'Emission events'!BL22</f>
        <v>0</v>
      </c>
      <c r="V22">
        <f>'Emission events'!CT22</f>
        <v>0</v>
      </c>
      <c r="W22">
        <f>'Emission events'!EB22</f>
        <v>0</v>
      </c>
      <c r="X22">
        <f>'Emission events'!FJ22</f>
        <v>0</v>
      </c>
      <c r="Y22">
        <f t="shared" si="4"/>
        <v>0</v>
      </c>
      <c r="Z22">
        <f t="shared" si="5"/>
        <v>0</v>
      </c>
      <c r="AB22" s="1">
        <v>0.19</v>
      </c>
      <c r="AC22">
        <f t="shared" si="29"/>
        <v>25.533983204218611</v>
      </c>
      <c r="AD22">
        <f t="shared" si="29"/>
        <v>25.533714994142088</v>
      </c>
      <c r="AE22">
        <f t="shared" si="29"/>
        <v>25.533446783801818</v>
      </c>
      <c r="AF22">
        <f t="shared" si="29"/>
        <v>25.533178573197471</v>
      </c>
      <c r="AG22">
        <f t="shared" si="29"/>
        <v>25.532910362328696</v>
      </c>
      <c r="AH22">
        <f t="shared" si="29"/>
        <v>25.532642151195148</v>
      </c>
      <c r="AI22">
        <f t="shared" si="29"/>
        <v>25.532373939796479</v>
      </c>
      <c r="AJ22">
        <f t="shared" si="29"/>
        <v>25.532105728132343</v>
      </c>
      <c r="AK22">
        <f t="shared" si="29"/>
        <v>25.531837516202398</v>
      </c>
      <c r="AL22">
        <f t="shared" si="29"/>
        <v>25.531569304006293</v>
      </c>
      <c r="AM22">
        <f t="shared" si="30"/>
        <v>25.531301091543682</v>
      </c>
      <c r="AN22">
        <f t="shared" si="30"/>
        <v>25.531032878814216</v>
      </c>
      <c r="AO22">
        <f t="shared" si="30"/>
        <v>25.53076466581755</v>
      </c>
      <c r="AP22">
        <f t="shared" si="30"/>
        <v>25.530496452553329</v>
      </c>
      <c r="AQ22">
        <f t="shared" si="30"/>
        <v>25.530228239021206</v>
      </c>
      <c r="AR22">
        <f t="shared" si="30"/>
        <v>25.529960025220838</v>
      </c>
      <c r="AS22">
        <f t="shared" si="30"/>
        <v>25.529691811151867</v>
      </c>
      <c r="AT22">
        <f t="shared" si="30"/>
        <v>25.529423596813945</v>
      </c>
      <c r="AU22">
        <f t="shared" si="30"/>
        <v>25.529155382206721</v>
      </c>
      <c r="AV22">
        <f t="shared" si="30"/>
        <v>25.528887167329842</v>
      </c>
      <c r="AW22">
        <f t="shared" si="31"/>
        <v>25.528618952182956</v>
      </c>
      <c r="AX22">
        <f t="shared" si="31"/>
        <v>25.528350736765717</v>
      </c>
      <c r="AY22">
        <f t="shared" si="31"/>
        <v>25.52808252107776</v>
      </c>
      <c r="AZ22">
        <f t="shared" si="31"/>
        <v>25.527814305118742</v>
      </c>
      <c r="BA22">
        <f t="shared" si="31"/>
        <v>25.527546088888307</v>
      </c>
      <c r="BB22">
        <f t="shared" si="31"/>
        <v>25.527277872386097</v>
      </c>
      <c r="BC22">
        <f t="shared" si="31"/>
        <v>25.527009655611757</v>
      </c>
      <c r="BD22">
        <f t="shared" si="31"/>
        <v>25.526741438564937</v>
      </c>
      <c r="BE22">
        <f t="shared" si="31"/>
        <v>25.526473221245279</v>
      </c>
      <c r="BF22">
        <f t="shared" si="31"/>
        <v>25.526205003652425</v>
      </c>
      <c r="BG22">
        <f t="shared" si="32"/>
        <v>25.525936785786019</v>
      </c>
      <c r="BH22">
        <f t="shared" si="32"/>
        <v>25.525668567645702</v>
      </c>
      <c r="BI22">
        <f t="shared" si="32"/>
        <v>25.525400349231123</v>
      </c>
      <c r="BJ22">
        <f t="shared" si="32"/>
        <v>25.52513213054192</v>
      </c>
      <c r="BK22">
        <f t="shared" si="32"/>
        <v>25.524863911577732</v>
      </c>
      <c r="BL22">
        <f t="shared" si="32"/>
        <v>25.524595692338206</v>
      </c>
      <c r="BM22">
        <f t="shared" si="32"/>
        <v>25.524327472822975</v>
      </c>
      <c r="BN22">
        <f t="shared" si="32"/>
        <v>25.524059253031687</v>
      </c>
      <c r="BO22">
        <f t="shared" si="32"/>
        <v>25.52379103296397</v>
      </c>
      <c r="BP22">
        <f t="shared" si="32"/>
        <v>25.523522812619479</v>
      </c>
      <c r="BQ22">
        <f t="shared" si="33"/>
        <v>25.523254591997841</v>
      </c>
      <c r="BR22">
        <f t="shared" si="33"/>
        <v>25.5229863710987</v>
      </c>
      <c r="BS22">
        <f t="shared" si="33"/>
        <v>25.522718149921687</v>
      </c>
      <c r="BT22">
        <f t="shared" si="33"/>
        <v>25.522449928466447</v>
      </c>
      <c r="BU22">
        <f t="shared" si="33"/>
        <v>25.52218170673261</v>
      </c>
      <c r="BV22">
        <f t="shared" si="33"/>
        <v>25.521913484719818</v>
      </c>
      <c r="BW22">
        <f t="shared" si="33"/>
        <v>25.521645262427704</v>
      </c>
      <c r="BX22">
        <f t="shared" si="33"/>
        <v>25.521377039855906</v>
      </c>
      <c r="BY22">
        <f t="shared" si="33"/>
        <v>25.521108817004055</v>
      </c>
      <c r="BZ22">
        <f t="shared" si="33"/>
        <v>25.520840593871789</v>
      </c>
      <c r="CA22">
        <f t="shared" si="34"/>
        <v>25.520572370458737</v>
      </c>
      <c r="CB22">
        <f t="shared" si="34"/>
        <v>25.520304146764538</v>
      </c>
      <c r="CC22">
        <f t="shared" si="34"/>
        <v>25.520035922788821</v>
      </c>
      <c r="CD22">
        <f t="shared" si="34"/>
        <v>25.519767698531222</v>
      </c>
      <c r="CE22">
        <f t="shared" si="34"/>
        <v>25.51949947399137</v>
      </c>
      <c r="CF22">
        <f t="shared" si="34"/>
        <v>25.519231249168897</v>
      </c>
      <c r="CG22">
        <f t="shared" si="34"/>
        <v>25.518963024063435</v>
      </c>
      <c r="CH22">
        <f t="shared" si="34"/>
        <v>25.518694798674616</v>
      </c>
      <c r="CI22">
        <f t="shared" si="34"/>
        <v>25.518426573002067</v>
      </c>
      <c r="CJ22">
        <f t="shared" si="34"/>
        <v>25.518158347045418</v>
      </c>
      <c r="CK22">
        <f t="shared" si="35"/>
        <v>25.517890120804303</v>
      </c>
      <c r="CL22">
        <f t="shared" si="35"/>
        <v>25.517621894278342</v>
      </c>
      <c r="CM22">
        <f t="shared" si="35"/>
        <v>25.517353667467169</v>
      </c>
      <c r="CN22">
        <f t="shared" si="35"/>
        <v>25.517085440370412</v>
      </c>
      <c r="CO22">
        <f t="shared" si="35"/>
        <v>25.516817212987696</v>
      </c>
      <c r="CP22">
        <f t="shared" si="35"/>
        <v>25.51654898531865</v>
      </c>
      <c r="CQ22">
        <f t="shared" si="35"/>
        <v>25.516280757362896</v>
      </c>
      <c r="CR22">
        <f t="shared" si="35"/>
        <v>25.516012529120061</v>
      </c>
      <c r="CS22">
        <f t="shared" si="35"/>
        <v>25.515744300589773</v>
      </c>
      <c r="CT22">
        <f t="shared" si="35"/>
        <v>25.515476071771658</v>
      </c>
      <c r="CU22">
        <f t="shared" si="36"/>
        <v>25.515207842665337</v>
      </c>
      <c r="CV22">
        <f t="shared" si="36"/>
        <v>25.514939613270432</v>
      </c>
      <c r="CW22">
        <f t="shared" si="36"/>
        <v>25.51467138358657</v>
      </c>
      <c r="CX22">
        <f t="shared" si="36"/>
        <v>25.514403153613372</v>
      </c>
      <c r="CY22">
        <f t="shared" si="36"/>
        <v>25.514134923350461</v>
      </c>
      <c r="CZ22">
        <f t="shared" si="36"/>
        <v>25.51386669279746</v>
      </c>
      <c r="DA22">
        <f t="shared" si="36"/>
        <v>25.513598461953986</v>
      </c>
      <c r="DB22">
        <f t="shared" si="36"/>
        <v>25.513330230819665</v>
      </c>
      <c r="DC22">
        <f t="shared" si="36"/>
        <v>25.513061999394115</v>
      </c>
      <c r="DD22">
        <f t="shared" si="36"/>
        <v>25.512793767676953</v>
      </c>
      <c r="DE22">
        <f t="shared" si="37"/>
        <v>25.512525535667802</v>
      </c>
      <c r="DF22">
        <f t="shared" si="37"/>
        <v>25.512257303366283</v>
      </c>
      <c r="DG22">
        <f t="shared" si="37"/>
        <v>25.511989070772007</v>
      </c>
      <c r="DH22">
        <f t="shared" si="37"/>
        <v>25.511720837884599</v>
      </c>
      <c r="DI22">
        <f t="shared" si="37"/>
        <v>25.511452604703674</v>
      </c>
      <c r="DJ22">
        <f t="shared" si="37"/>
        <v>25.511184371228843</v>
      </c>
      <c r="DK22">
        <f t="shared" si="37"/>
        <v>25.510916137459731</v>
      </c>
      <c r="DL22">
        <f t="shared" si="37"/>
        <v>25.510647903395952</v>
      </c>
      <c r="DM22">
        <f t="shared" si="37"/>
        <v>25.510379669037118</v>
      </c>
      <c r="DN22">
        <f t="shared" si="37"/>
        <v>25.510111434382846</v>
      </c>
      <c r="DO22">
        <f t="shared" si="38"/>
        <v>25.509843199432748</v>
      </c>
      <c r="DP22">
        <f t="shared" si="38"/>
        <v>25.509574964186442</v>
      </c>
      <c r="DQ22">
        <f t="shared" si="38"/>
        <v>25.509306728643534</v>
      </c>
      <c r="DR22">
        <f t="shared" si="38"/>
        <v>25.509038492803647</v>
      </c>
      <c r="DS22">
        <f t="shared" si="38"/>
        <v>25.508770256666388</v>
      </c>
      <c r="DT22">
        <f t="shared" si="38"/>
        <v>25.508502020231369</v>
      </c>
      <c r="DU22">
        <f t="shared" si="38"/>
        <v>25.508233783498198</v>
      </c>
      <c r="DV22">
        <f t="shared" si="38"/>
        <v>25.507965546466494</v>
      </c>
      <c r="DW22">
        <f t="shared" si="38"/>
        <v>25.507697309135853</v>
      </c>
      <c r="DX22">
        <f t="shared" si="38"/>
        <v>25.5074290715059</v>
      </c>
      <c r="DY22">
        <f t="shared" si="38"/>
        <v>25.50716083357624</v>
      </c>
      <c r="EA22">
        <f t="shared" si="23"/>
        <v>0.19</v>
      </c>
      <c r="EB22">
        <f t="shared" si="44"/>
        <v>25.533983204218611</v>
      </c>
      <c r="EC22">
        <f t="shared" si="44"/>
        <v>25.265706947836382</v>
      </c>
      <c r="ED22">
        <f t="shared" si="44"/>
        <v>24.997430691190402</v>
      </c>
      <c r="EE22">
        <f t="shared" si="44"/>
        <v>24.72915443428035</v>
      </c>
      <c r="EF22">
        <f t="shared" si="44"/>
        <v>24.460878177105869</v>
      </c>
      <c r="EG22">
        <f t="shared" si="44"/>
        <v>24.192601919666615</v>
      </c>
      <c r="EH22">
        <f t="shared" si="44"/>
        <v>23.924325661962236</v>
      </c>
      <c r="EI22">
        <f t="shared" si="44"/>
        <v>23.656049403992395</v>
      </c>
      <c r="EJ22">
        <f t="shared" si="44"/>
        <v>23.387773145756743</v>
      </c>
      <c r="EK22">
        <f t="shared" si="44"/>
        <v>23.119496887254932</v>
      </c>
      <c r="EL22">
        <f t="shared" si="44"/>
        <v>22.851220628486615</v>
      </c>
      <c r="EM22">
        <f t="shared" si="44"/>
        <v>22.58294436945144</v>
      </c>
      <c r="EN22">
        <f t="shared" si="44"/>
        <v>22.314668110149068</v>
      </c>
      <c r="EO22">
        <f t="shared" si="44"/>
        <v>22.046391850579141</v>
      </c>
      <c r="EP22">
        <f t="shared" si="44"/>
        <v>21.778115590741308</v>
      </c>
      <c r="EQ22">
        <f t="shared" si="44"/>
        <v>21.509839330635234</v>
      </c>
      <c r="ER22">
        <f t="shared" si="45"/>
        <v>21.241563070260558</v>
      </c>
      <c r="ES22">
        <f t="shared" si="45"/>
        <v>20.97328680961693</v>
      </c>
      <c r="ET22">
        <f t="shared" si="45"/>
        <v>20.705010548703996</v>
      </c>
      <c r="EU22">
        <f t="shared" si="45"/>
        <v>20.436734287521411</v>
      </c>
      <c r="EV22">
        <f t="shared" si="45"/>
        <v>20.168458026068819</v>
      </c>
      <c r="EW22">
        <f t="shared" si="45"/>
        <v>19.900181764345874</v>
      </c>
      <c r="EX22">
        <f t="shared" si="45"/>
        <v>19.631905502352211</v>
      </c>
      <c r="EY22">
        <f t="shared" si="45"/>
        <v>19.363629240087484</v>
      </c>
      <c r="EZ22">
        <f t="shared" si="45"/>
        <v>19.095352977551343</v>
      </c>
      <c r="FA22">
        <f t="shared" si="45"/>
        <v>18.827076714743427</v>
      </c>
      <c r="FB22">
        <f t="shared" si="45"/>
        <v>18.55880045166338</v>
      </c>
      <c r="FC22">
        <f t="shared" si="45"/>
        <v>18.290524188310851</v>
      </c>
      <c r="FD22">
        <f t="shared" si="45"/>
        <v>18.022247924685487</v>
      </c>
      <c r="FE22">
        <f t="shared" si="45"/>
        <v>17.753971660786927</v>
      </c>
      <c r="FF22">
        <f t="shared" si="45"/>
        <v>17.485695396614815</v>
      </c>
      <c r="FG22">
        <f t="shared" si="45"/>
        <v>17.217419132168793</v>
      </c>
      <c r="FH22">
        <f t="shared" si="46"/>
        <v>16.949142867448504</v>
      </c>
      <c r="FI22">
        <f t="shared" si="46"/>
        <v>16.680866602453591</v>
      </c>
      <c r="FJ22">
        <f t="shared" si="46"/>
        <v>16.412590337183701</v>
      </c>
      <c r="FK22">
        <f t="shared" si="46"/>
        <v>16.144314071638469</v>
      </c>
      <c r="FL22">
        <f t="shared" si="46"/>
        <v>15.876037805817528</v>
      </c>
      <c r="FM22">
        <f t="shared" si="46"/>
        <v>15.607761539720535</v>
      </c>
      <c r="FN22">
        <f t="shared" si="46"/>
        <v>15.33948527334711</v>
      </c>
      <c r="FO22">
        <f t="shared" si="46"/>
        <v>15.071209006696911</v>
      </c>
      <c r="FP22">
        <f t="shared" si="46"/>
        <v>14.802932739769567</v>
      </c>
      <c r="FQ22">
        <f t="shared" si="46"/>
        <v>14.53465647256472</v>
      </c>
      <c r="FR22">
        <f t="shared" si="46"/>
        <v>14.266380205081999</v>
      </c>
      <c r="FS22">
        <f t="shared" si="46"/>
        <v>13.998103937321053</v>
      </c>
      <c r="FT22">
        <f t="shared" si="46"/>
        <v>13.729827669281509</v>
      </c>
      <c r="FU22">
        <f t="shared" si="46"/>
        <v>13.461551400963009</v>
      </c>
      <c r="FV22">
        <f t="shared" si="46"/>
        <v>13.193275132365189</v>
      </c>
      <c r="FW22">
        <f t="shared" si="46"/>
        <v>12.924998863487685</v>
      </c>
      <c r="FX22">
        <f t="shared" si="47"/>
        <v>12.656722594330127</v>
      </c>
      <c r="FY22">
        <f t="shared" si="47"/>
        <v>12.388446324892154</v>
      </c>
      <c r="FZ22">
        <f t="shared" si="47"/>
        <v>12.120170055173395</v>
      </c>
      <c r="GA22">
        <f t="shared" si="47"/>
        <v>11.851893785173488</v>
      </c>
      <c r="GB22">
        <f t="shared" si="47"/>
        <v>11.583617514892065</v>
      </c>
      <c r="GC22">
        <f t="shared" si="47"/>
        <v>11.315341244328758</v>
      </c>
      <c r="GD22">
        <f t="shared" si="47"/>
        <v>11.047064973483199</v>
      </c>
      <c r="GE22">
        <f t="shared" si="47"/>
        <v>10.778788702355019</v>
      </c>
      <c r="GF22">
        <f t="shared" si="47"/>
        <v>10.51051243094385</v>
      </c>
      <c r="GG22">
        <f t="shared" si="47"/>
        <v>10.242236159249327</v>
      </c>
      <c r="GH22">
        <f t="shared" si="47"/>
        <v>9.9739598872710715</v>
      </c>
      <c r="GI22">
        <f t="shared" si="47"/>
        <v>9.7056836150087147</v>
      </c>
      <c r="GJ22">
        <f t="shared" si="47"/>
        <v>9.4374073424618921</v>
      </c>
      <c r="GK22">
        <f t="shared" si="47"/>
        <v>9.1691310696302253</v>
      </c>
      <c r="GL22">
        <f t="shared" si="47"/>
        <v>8.9008547965133467</v>
      </c>
      <c r="GM22">
        <f t="shared" si="47"/>
        <v>8.6325785231108796</v>
      </c>
      <c r="GN22">
        <f t="shared" si="42"/>
        <v>8.3643022494224581</v>
      </c>
      <c r="GO22">
        <f t="shared" si="42"/>
        <v>8.0960259754477057</v>
      </c>
      <c r="GP22">
        <f t="shared" si="42"/>
        <v>7.8277497011862422</v>
      </c>
      <c r="GQ22">
        <f t="shared" si="42"/>
        <v>7.5594734266377017</v>
      </c>
      <c r="GR22">
        <f t="shared" si="42"/>
        <v>7.2911971518017076</v>
      </c>
      <c r="GS22">
        <f t="shared" si="42"/>
        <v>7.0229208766778868</v>
      </c>
      <c r="GT22">
        <f t="shared" si="42"/>
        <v>6.7546446012658592</v>
      </c>
      <c r="GU22">
        <f t="shared" si="42"/>
        <v>6.4863683255652482</v>
      </c>
      <c r="GV22">
        <f t="shared" si="42"/>
        <v>6.2180920495756773</v>
      </c>
      <c r="GW22">
        <f t="shared" si="42"/>
        <v>5.9498157732967734</v>
      </c>
      <c r="GX22">
        <f t="shared" si="42"/>
        <v>5.6815394967281563</v>
      </c>
      <c r="GY22">
        <f t="shared" si="42"/>
        <v>5.4132632198694459</v>
      </c>
      <c r="GZ22">
        <f t="shared" si="42"/>
        <v>5.1449869427202657</v>
      </c>
      <c r="HA22">
        <f t="shared" si="42"/>
        <v>4.876710665280239</v>
      </c>
      <c r="HB22">
        <f t="shared" si="42"/>
        <v>4.6084343875489786</v>
      </c>
      <c r="HC22">
        <f t="shared" si="48"/>
        <v>4.3401581095261115</v>
      </c>
      <c r="HD22">
        <f t="shared" si="48"/>
        <v>4.0718818312112539</v>
      </c>
      <c r="HE22">
        <f t="shared" si="48"/>
        <v>3.8036055526040258</v>
      </c>
      <c r="HF22">
        <f t="shared" si="48"/>
        <v>3.5353292737040469</v>
      </c>
      <c r="HG22">
        <f t="shared" si="48"/>
        <v>3.2670529945109337</v>
      </c>
      <c r="HH22">
        <f t="shared" si="48"/>
        <v>2.9987767150242988</v>
      </c>
      <c r="HI22">
        <f t="shared" si="48"/>
        <v>2.7305004352437621</v>
      </c>
      <c r="HJ22">
        <f t="shared" si="48"/>
        <v>2.4622241551689434</v>
      </c>
      <c r="HK22">
        <f t="shared" si="48"/>
        <v>2.1939478747994556</v>
      </c>
      <c r="HL22">
        <f t="shared" si="48"/>
        <v>1.925671594134915</v>
      </c>
      <c r="HM22">
        <f t="shared" si="48"/>
        <v>1.6573953131749377</v>
      </c>
      <c r="HN22">
        <f t="shared" si="48"/>
        <v>1.3891190319191296</v>
      </c>
      <c r="HO22">
        <f t="shared" si="48"/>
        <v>1.1208427503671174</v>
      </c>
      <c r="HP22">
        <f t="shared" si="48"/>
        <v>0.85256646851850348</v>
      </c>
      <c r="HQ22">
        <f t="shared" si="48"/>
        <v>0.58429018637290753</v>
      </c>
      <c r="HR22">
        <f t="shared" si="48"/>
        <v>0.31601390392994588</v>
      </c>
      <c r="HS22">
        <f t="shared" si="43"/>
        <v>4.7737621189220647E-2</v>
      </c>
      <c r="HT22">
        <f t="shared" si="43"/>
        <v>0.22053866184965898</v>
      </c>
      <c r="HU22">
        <f t="shared" si="43"/>
        <v>0.48881494518706958</v>
      </c>
      <c r="HV22">
        <f t="shared" si="43"/>
        <v>0.75709122882341617</v>
      </c>
      <c r="HW22">
        <f t="shared" si="43"/>
        <v>1.0253675127590789</v>
      </c>
      <c r="HX22">
        <f t="shared" si="43"/>
        <v>1.293643796994445</v>
      </c>
      <c r="HY22">
        <f t="shared" si="24"/>
        <v>4.7737621189220647E-2</v>
      </c>
      <c r="HZ22">
        <f t="shared" si="25"/>
        <v>96</v>
      </c>
      <c r="IA22">
        <v>20</v>
      </c>
      <c r="IB22">
        <f t="shared" si="26"/>
        <v>0.19</v>
      </c>
      <c r="IC22" cm="1">
        <f t="array" ref="IC22">INDEX($AC$3:$DY$102,IA22,HZ22)</f>
        <v>25.508502020231369</v>
      </c>
      <c r="ID22">
        <f t="shared" si="27"/>
        <v>4.8466153838439601</v>
      </c>
    </row>
    <row r="23" spans="1:238" x14ac:dyDescent="0.25">
      <c r="J23">
        <v>385</v>
      </c>
      <c r="K23">
        <f>'Emission events'!Y23</f>
        <v>0</v>
      </c>
      <c r="L23">
        <f>'Emission events'!BG23</f>
        <v>0</v>
      </c>
      <c r="M23">
        <f>'Emission events'!CO23</f>
        <v>0</v>
      </c>
      <c r="N23">
        <f>'Emission events'!DW23</f>
        <v>0</v>
      </c>
      <c r="O23">
        <f>'Emission events'!FE23</f>
        <v>0</v>
      </c>
      <c r="P23">
        <f t="shared" si="3"/>
        <v>0</v>
      </c>
      <c r="S23">
        <v>385</v>
      </c>
      <c r="T23">
        <f>'Emission events'!AD23</f>
        <v>0</v>
      </c>
      <c r="U23">
        <f>'Emission events'!BL23</f>
        <v>0</v>
      </c>
      <c r="V23">
        <f>'Emission events'!CT23</f>
        <v>0</v>
      </c>
      <c r="W23">
        <f>'Emission events'!EB23</f>
        <v>0</v>
      </c>
      <c r="X23">
        <f>'Emission events'!FJ23</f>
        <v>0</v>
      </c>
      <c r="Y23">
        <f t="shared" si="4"/>
        <v>0</v>
      </c>
      <c r="Z23">
        <f t="shared" si="5"/>
        <v>0</v>
      </c>
      <c r="AB23" s="1">
        <v>0.2</v>
      </c>
      <c r="AC23">
        <f t="shared" ref="AC23:AL32" si="49">$B$15-_J0*EXP(($AB23+AC$2*_r_S)/(_V_th*_diode_n))-($AB23+AC$2*_r_S)/_r_sh</f>
        <v>25.467257208738481</v>
      </c>
      <c r="AD23">
        <f t="shared" si="49"/>
        <v>25.466988921211463</v>
      </c>
      <c r="AE23">
        <f t="shared" si="49"/>
        <v>25.466720633319603</v>
      </c>
      <c r="AF23">
        <f t="shared" si="49"/>
        <v>25.466452345062422</v>
      </c>
      <c r="AG23">
        <f t="shared" si="49"/>
        <v>25.466184056439438</v>
      </c>
      <c r="AH23">
        <f t="shared" si="49"/>
        <v>25.465915767450181</v>
      </c>
      <c r="AI23">
        <f t="shared" si="49"/>
        <v>25.465647478094166</v>
      </c>
      <c r="AJ23">
        <f t="shared" si="49"/>
        <v>25.46537918837091</v>
      </c>
      <c r="AK23">
        <f t="shared" si="49"/>
        <v>25.465110898279949</v>
      </c>
      <c r="AL23">
        <f t="shared" si="49"/>
        <v>25.464842607820792</v>
      </c>
      <c r="AM23">
        <f t="shared" ref="AM23:AV32" si="50">$B$15-_J0*EXP(($AB23+AM$2*_r_S)/(_V_th*_diode_n))-($AB23+AM$2*_r_S)/_r_sh</f>
        <v>25.464574316992962</v>
      </c>
      <c r="AN23">
        <f t="shared" si="50"/>
        <v>25.464306025795974</v>
      </c>
      <c r="AO23">
        <f t="shared" si="50"/>
        <v>25.46403773422935</v>
      </c>
      <c r="AP23">
        <f t="shared" si="50"/>
        <v>25.463769442292602</v>
      </c>
      <c r="AQ23">
        <f t="shared" si="50"/>
        <v>25.463501149985255</v>
      </c>
      <c r="AR23">
        <f t="shared" si="50"/>
        <v>25.463232857306821</v>
      </c>
      <c r="AS23">
        <f t="shared" si="50"/>
        <v>25.462964564256815</v>
      </c>
      <c r="AT23">
        <f t="shared" si="50"/>
        <v>25.462696270834751</v>
      </c>
      <c r="AU23">
        <f t="shared" si="50"/>
        <v>25.462427977040146</v>
      </c>
      <c r="AV23">
        <f t="shared" si="50"/>
        <v>25.46215968287251</v>
      </c>
      <c r="AW23">
        <f t="shared" ref="AW23:BF32" si="51">$B$15-_J0*EXP(($AB23+AW$2*_r_S)/(_V_th*_diode_n))-($AB23+AW$2*_r_S)/_r_sh</f>
        <v>25.46189138833136</v>
      </c>
      <c r="AX23">
        <f t="shared" si="51"/>
        <v>25.461623093416208</v>
      </c>
      <c r="AY23">
        <f t="shared" si="51"/>
        <v>25.461354798126564</v>
      </c>
      <c r="AZ23">
        <f t="shared" si="51"/>
        <v>25.461086502461939</v>
      </c>
      <c r="BA23">
        <f t="shared" si="51"/>
        <v>25.460818206421845</v>
      </c>
      <c r="BB23">
        <f t="shared" si="51"/>
        <v>25.460549910005788</v>
      </c>
      <c r="BC23">
        <f t="shared" si="51"/>
        <v>25.460281613213283</v>
      </c>
      <c r="BD23">
        <f t="shared" si="51"/>
        <v>25.460013316043835</v>
      </c>
      <c r="BE23">
        <f t="shared" si="51"/>
        <v>25.459745018496953</v>
      </c>
      <c r="BF23">
        <f t="shared" si="51"/>
        <v>25.459476720572145</v>
      </c>
      <c r="BG23">
        <f t="shared" ref="BG23:BP32" si="52">$B$15-_J0*EXP(($AB23+BG$2*_r_S)/(_V_th*_diode_n))-($AB23+BG$2*_r_S)/_r_sh</f>
        <v>25.459208422268915</v>
      </c>
      <c r="BH23">
        <f t="shared" si="52"/>
        <v>25.458940123586771</v>
      </c>
      <c r="BI23">
        <f t="shared" si="52"/>
        <v>25.458671824525219</v>
      </c>
      <c r="BJ23">
        <f t="shared" si="52"/>
        <v>25.45840352508376</v>
      </c>
      <c r="BK23">
        <f t="shared" si="52"/>
        <v>25.458135225261906</v>
      </c>
      <c r="BL23">
        <f t="shared" si="52"/>
        <v>25.45786692505915</v>
      </c>
      <c r="BM23">
        <f t="shared" si="52"/>
        <v>25.457598624475004</v>
      </c>
      <c r="BN23">
        <f t="shared" si="52"/>
        <v>25.457330323508959</v>
      </c>
      <c r="BO23">
        <f t="shared" si="52"/>
        <v>25.457062022160528</v>
      </c>
      <c r="BP23">
        <f t="shared" si="52"/>
        <v>25.456793720429211</v>
      </c>
      <c r="BQ23">
        <f t="shared" ref="BQ23:BZ32" si="53">$B$15-_J0*EXP(($AB23+BQ$2*_r_S)/(_V_th*_diode_n))-($AB23+BQ$2*_r_S)/_r_sh</f>
        <v>25.456525418314499</v>
      </c>
      <c r="BR23">
        <f t="shared" si="53"/>
        <v>25.456257115815902</v>
      </c>
      <c r="BS23">
        <f t="shared" si="53"/>
        <v>25.455988812932908</v>
      </c>
      <c r="BT23">
        <f t="shared" si="53"/>
        <v>25.455720509665021</v>
      </c>
      <c r="BU23">
        <f t="shared" si="53"/>
        <v>25.455452206011742</v>
      </c>
      <c r="BV23">
        <f t="shared" si="53"/>
        <v>25.455183901972564</v>
      </c>
      <c r="BW23">
        <f t="shared" si="53"/>
        <v>25.454915597546986</v>
      </c>
      <c r="BX23">
        <f t="shared" si="53"/>
        <v>25.454647292734499</v>
      </c>
      <c r="BY23">
        <f t="shared" si="53"/>
        <v>25.4543789875346</v>
      </c>
      <c r="BZ23">
        <f t="shared" si="53"/>
        <v>25.45411068194678</v>
      </c>
      <c r="CA23">
        <f t="shared" ref="CA23:CJ32" si="54">$B$15-_J0*EXP(($AB23+CA$2*_r_S)/(_V_th*_diode_n))-($AB23+CA$2*_r_S)/_r_sh</f>
        <v>25.453842375970538</v>
      </c>
      <c r="CB23">
        <f t="shared" si="54"/>
        <v>25.453574069605367</v>
      </c>
      <c r="CC23">
        <f t="shared" si="54"/>
        <v>25.453305762850757</v>
      </c>
      <c r="CD23">
        <f t="shared" si="54"/>
        <v>25.453037455706198</v>
      </c>
      <c r="CE23">
        <f t="shared" si="54"/>
        <v>25.452769148171186</v>
      </c>
      <c r="CF23">
        <f t="shared" si="54"/>
        <v>25.452500840245204</v>
      </c>
      <c r="CG23">
        <f t="shared" si="54"/>
        <v>25.452232531927748</v>
      </c>
      <c r="CH23">
        <f t="shared" si="54"/>
        <v>25.451964223218305</v>
      </c>
      <c r="CI23">
        <f t="shared" si="54"/>
        <v>25.45169591411636</v>
      </c>
      <c r="CJ23">
        <f t="shared" si="54"/>
        <v>25.451427604621408</v>
      </c>
      <c r="CK23">
        <f t="shared" ref="CK23:CT32" si="55">$B$15-_J0*EXP(($AB23+CK$2*_r_S)/(_V_th*_diode_n))-($AB23+CK$2*_r_S)/_r_sh</f>
        <v>25.451159294732928</v>
      </c>
      <c r="CL23">
        <f t="shared" si="55"/>
        <v>25.450890984450407</v>
      </c>
      <c r="CM23">
        <f t="shared" si="55"/>
        <v>25.450622673773339</v>
      </c>
      <c r="CN23">
        <f t="shared" si="55"/>
        <v>25.450354362701201</v>
      </c>
      <c r="CO23">
        <f t="shared" si="55"/>
        <v>25.45008605123348</v>
      </c>
      <c r="CP23">
        <f t="shared" si="55"/>
        <v>25.44981773936966</v>
      </c>
      <c r="CQ23">
        <f t="shared" si="55"/>
        <v>25.449549427109222</v>
      </c>
      <c r="CR23">
        <f t="shared" si="55"/>
        <v>25.449281114451647</v>
      </c>
      <c r="CS23">
        <f t="shared" si="55"/>
        <v>25.449012801396421</v>
      </c>
      <c r="CT23">
        <f t="shared" si="55"/>
        <v>25.448744487943024</v>
      </c>
      <c r="CU23">
        <f t="shared" ref="CU23:DD32" si="56">$B$15-_J0*EXP(($AB23+CU$2*_r_S)/(_V_th*_diode_n))-($AB23+CU$2*_r_S)/_r_sh</f>
        <v>25.448476174090931</v>
      </c>
      <c r="CV23">
        <f t="shared" si="56"/>
        <v>25.448207859839631</v>
      </c>
      <c r="CW23">
        <f t="shared" si="56"/>
        <v>25.447939545188593</v>
      </c>
      <c r="CX23">
        <f t="shared" si="56"/>
        <v>25.447671230137299</v>
      </c>
      <c r="CY23">
        <f t="shared" si="56"/>
        <v>25.447402914685227</v>
      </c>
      <c r="CZ23">
        <f t="shared" si="56"/>
        <v>25.447134598831859</v>
      </c>
      <c r="DA23">
        <f t="shared" si="56"/>
        <v>25.446866282576661</v>
      </c>
      <c r="DB23">
        <f t="shared" si="56"/>
        <v>25.446597965919118</v>
      </c>
      <c r="DC23">
        <f t="shared" si="56"/>
        <v>25.446329648858693</v>
      </c>
      <c r="DD23">
        <f t="shared" si="56"/>
        <v>25.446061331394869</v>
      </c>
      <c r="DE23">
        <f t="shared" ref="DE23:DN32" si="57">$B$15-_J0*EXP(($AB23+DE$2*_r_S)/(_V_th*_diode_n))-($AB23+DE$2*_r_S)/_r_sh</f>
        <v>25.445793013527123</v>
      </c>
      <c r="DF23">
        <f t="shared" si="57"/>
        <v>25.445524695254917</v>
      </c>
      <c r="DG23">
        <f t="shared" si="57"/>
        <v>25.445256376577731</v>
      </c>
      <c r="DH23">
        <f t="shared" si="57"/>
        <v>25.444988057495031</v>
      </c>
      <c r="DI23">
        <f t="shared" si="57"/>
        <v>25.444719738006292</v>
      </c>
      <c r="DJ23">
        <f t="shared" si="57"/>
        <v>25.44445141811098</v>
      </c>
      <c r="DK23">
        <f t="shared" si="57"/>
        <v>25.444183097808569</v>
      </c>
      <c r="DL23">
        <f t="shared" si="57"/>
        <v>25.443914777098524</v>
      </c>
      <c r="DM23">
        <f t="shared" si="57"/>
        <v>25.443646455980314</v>
      </c>
      <c r="DN23">
        <f t="shared" si="57"/>
        <v>25.443378134453408</v>
      </c>
      <c r="DO23">
        <f t="shared" ref="DO23:DY32" si="58">$B$15-_J0*EXP(($AB23+DO$2*_r_S)/(_V_th*_diode_n))-($AB23+DO$2*_r_S)/_r_sh</f>
        <v>25.443109812517267</v>
      </c>
      <c r="DP23">
        <f t="shared" si="58"/>
        <v>25.442841490171357</v>
      </c>
      <c r="DQ23">
        <f t="shared" si="58"/>
        <v>25.442573167415151</v>
      </c>
      <c r="DR23">
        <f t="shared" si="58"/>
        <v>25.44230484424811</v>
      </c>
      <c r="DS23">
        <f t="shared" si="58"/>
        <v>25.442036520669696</v>
      </c>
      <c r="DT23">
        <f t="shared" si="58"/>
        <v>25.441768196679369</v>
      </c>
      <c r="DU23">
        <f t="shared" si="58"/>
        <v>25.441499872276598</v>
      </c>
      <c r="DV23">
        <f t="shared" si="58"/>
        <v>25.441231547460834</v>
      </c>
      <c r="DW23">
        <f t="shared" si="58"/>
        <v>25.440963222231552</v>
      </c>
      <c r="DX23">
        <f t="shared" si="58"/>
        <v>25.440694896588205</v>
      </c>
      <c r="DY23">
        <f t="shared" si="58"/>
        <v>25.440426570530249</v>
      </c>
      <c r="EA23">
        <f t="shared" si="23"/>
        <v>0.2</v>
      </c>
      <c r="EB23">
        <f t="shared" si="44"/>
        <v>25.467257208738481</v>
      </c>
      <c r="EC23">
        <f t="shared" si="44"/>
        <v>25.198980874905757</v>
      </c>
      <c r="ED23">
        <f t="shared" si="44"/>
        <v>24.930704540708192</v>
      </c>
      <c r="EE23">
        <f t="shared" si="44"/>
        <v>24.6624282061453</v>
      </c>
      <c r="EF23">
        <f t="shared" si="44"/>
        <v>24.394151871216611</v>
      </c>
      <c r="EG23">
        <f t="shared" si="44"/>
        <v>24.125875535921647</v>
      </c>
      <c r="EH23">
        <f t="shared" si="44"/>
        <v>23.857599200259926</v>
      </c>
      <c r="EI23">
        <f t="shared" si="44"/>
        <v>23.589322864230962</v>
      </c>
      <c r="EJ23">
        <f t="shared" si="44"/>
        <v>23.321046527834294</v>
      </c>
      <c r="EK23">
        <f t="shared" si="44"/>
        <v>23.052770191069431</v>
      </c>
      <c r="EL23">
        <f t="shared" si="44"/>
        <v>22.784493853935892</v>
      </c>
      <c r="EM23">
        <f t="shared" si="44"/>
        <v>22.516217516433198</v>
      </c>
      <c r="EN23">
        <f t="shared" si="44"/>
        <v>22.247941178560868</v>
      </c>
      <c r="EO23">
        <f t="shared" si="44"/>
        <v>21.979664840318414</v>
      </c>
      <c r="EP23">
        <f t="shared" si="44"/>
        <v>21.711388501705358</v>
      </c>
      <c r="EQ23">
        <f t="shared" si="44"/>
        <v>21.443112162721217</v>
      </c>
      <c r="ER23">
        <f t="shared" si="45"/>
        <v>21.174835823365505</v>
      </c>
      <c r="ES23">
        <f t="shared" si="45"/>
        <v>20.906559483637736</v>
      </c>
      <c r="ET23">
        <f t="shared" si="45"/>
        <v>20.638283143537421</v>
      </c>
      <c r="EU23">
        <f t="shared" si="45"/>
        <v>20.370006803064079</v>
      </c>
      <c r="EV23">
        <f t="shared" si="45"/>
        <v>20.101730462217223</v>
      </c>
      <c r="EW23">
        <f t="shared" si="45"/>
        <v>19.833454120996365</v>
      </c>
      <c r="EX23">
        <f t="shared" si="45"/>
        <v>19.565177779401012</v>
      </c>
      <c r="EY23">
        <f t="shared" si="45"/>
        <v>19.29690143743068</v>
      </c>
      <c r="EZ23">
        <f t="shared" si="45"/>
        <v>19.02862509508488</v>
      </c>
      <c r="FA23">
        <f t="shared" si="45"/>
        <v>18.760348752363118</v>
      </c>
      <c r="FB23">
        <f t="shared" si="45"/>
        <v>18.492072409264907</v>
      </c>
      <c r="FC23">
        <f t="shared" si="45"/>
        <v>18.223796065789749</v>
      </c>
      <c r="FD23">
        <f t="shared" si="45"/>
        <v>17.955519721937161</v>
      </c>
      <c r="FE23">
        <f t="shared" si="45"/>
        <v>17.687243377706647</v>
      </c>
      <c r="FF23">
        <f t="shared" si="45"/>
        <v>17.418967033097708</v>
      </c>
      <c r="FG23">
        <f t="shared" si="45"/>
        <v>17.150690688109862</v>
      </c>
      <c r="FH23">
        <f t="shared" si="46"/>
        <v>16.882414342742599</v>
      </c>
      <c r="FI23">
        <f t="shared" si="46"/>
        <v>16.614137996995431</v>
      </c>
      <c r="FJ23">
        <f t="shared" si="46"/>
        <v>16.345861650867874</v>
      </c>
      <c r="FK23">
        <f t="shared" si="46"/>
        <v>16.07758530435941</v>
      </c>
      <c r="FL23">
        <f t="shared" si="46"/>
        <v>15.809308957469558</v>
      </c>
      <c r="FM23">
        <f t="shared" si="46"/>
        <v>15.541032610197806</v>
      </c>
      <c r="FN23">
        <f t="shared" si="46"/>
        <v>15.272756262543668</v>
      </c>
      <c r="FO23">
        <f t="shared" si="46"/>
        <v>15.004479914506643</v>
      </c>
      <c r="FP23">
        <f t="shared" si="46"/>
        <v>14.736203566086225</v>
      </c>
      <c r="FQ23">
        <f t="shared" si="46"/>
        <v>14.467927217281922</v>
      </c>
      <c r="FR23">
        <f t="shared" si="46"/>
        <v>14.199650868093221</v>
      </c>
      <c r="FS23">
        <f t="shared" si="46"/>
        <v>13.931374518519627</v>
      </c>
      <c r="FT23">
        <f t="shared" si="46"/>
        <v>13.663098168560641</v>
      </c>
      <c r="FU23">
        <f t="shared" si="46"/>
        <v>13.394821818215755</v>
      </c>
      <c r="FV23">
        <f t="shared" si="46"/>
        <v>13.126545467484471</v>
      </c>
      <c r="FW23">
        <f t="shared" si="46"/>
        <v>12.858269116366278</v>
      </c>
      <c r="FX23">
        <f t="shared" si="47"/>
        <v>12.589992764860671</v>
      </c>
      <c r="FY23">
        <f t="shared" si="47"/>
        <v>12.321716412967145</v>
      </c>
      <c r="FZ23">
        <f t="shared" si="47"/>
        <v>12.053440060685196</v>
      </c>
      <c r="GA23">
        <f t="shared" si="47"/>
        <v>11.785163708014316</v>
      </c>
      <c r="GB23">
        <f t="shared" si="47"/>
        <v>11.516887354954001</v>
      </c>
      <c r="GC23">
        <f t="shared" si="47"/>
        <v>11.248611001503734</v>
      </c>
      <c r="GD23">
        <f t="shared" si="47"/>
        <v>10.980334647663014</v>
      </c>
      <c r="GE23">
        <f t="shared" si="47"/>
        <v>10.712058293431326</v>
      </c>
      <c r="GF23">
        <f t="shared" si="47"/>
        <v>10.443781938808163</v>
      </c>
      <c r="GG23">
        <f t="shared" si="47"/>
        <v>10.175505583793015</v>
      </c>
      <c r="GH23">
        <f t="shared" si="47"/>
        <v>9.9072292283853649</v>
      </c>
      <c r="GI23">
        <f t="shared" si="47"/>
        <v>9.6389528725847047</v>
      </c>
      <c r="GJ23">
        <f t="shared" si="47"/>
        <v>9.3706765163905175</v>
      </c>
      <c r="GK23">
        <f t="shared" si="47"/>
        <v>9.1024001598022899</v>
      </c>
      <c r="GL23">
        <f t="shared" si="47"/>
        <v>8.8341238028195157</v>
      </c>
      <c r="GM23">
        <f t="shared" si="47"/>
        <v>8.5658474454416691</v>
      </c>
      <c r="GN23">
        <f t="shared" si="42"/>
        <v>8.297571087668242</v>
      </c>
      <c r="GO23">
        <f t="shared" si="42"/>
        <v>8.0292947294987158</v>
      </c>
      <c r="GP23">
        <f t="shared" si="42"/>
        <v>7.7610183709325682</v>
      </c>
      <c r="GQ23">
        <f t="shared" si="42"/>
        <v>7.4927420119692876</v>
      </c>
      <c r="GR23">
        <f t="shared" si="42"/>
        <v>7.2244656526083553</v>
      </c>
      <c r="GS23">
        <f t="shared" si="42"/>
        <v>6.9561892928492526</v>
      </c>
      <c r="GT23">
        <f t="shared" si="42"/>
        <v>6.6879129326914537</v>
      </c>
      <c r="GU23">
        <f t="shared" si="42"/>
        <v>6.4196365721344471</v>
      </c>
      <c r="GV23">
        <f t="shared" si="42"/>
        <v>6.1513602111776997</v>
      </c>
      <c r="GW23">
        <f t="shared" si="42"/>
        <v>5.8830838498207001</v>
      </c>
      <c r="GX23">
        <f t="shared" si="42"/>
        <v>5.6148074880629224</v>
      </c>
      <c r="GY23">
        <f t="shared" si="42"/>
        <v>5.3465311259038444</v>
      </c>
      <c r="GZ23">
        <f t="shared" si="42"/>
        <v>5.0782547633429402</v>
      </c>
      <c r="HA23">
        <f t="shared" si="42"/>
        <v>4.8099784003796913</v>
      </c>
      <c r="HB23">
        <f t="shared" si="42"/>
        <v>4.5417020370135575</v>
      </c>
      <c r="HC23">
        <f t="shared" si="48"/>
        <v>4.2734256732440272</v>
      </c>
      <c r="HD23">
        <f t="shared" si="48"/>
        <v>4.0051493090705748</v>
      </c>
      <c r="HE23">
        <f t="shared" si="48"/>
        <v>3.7368729444926601</v>
      </c>
      <c r="HF23">
        <f t="shared" si="48"/>
        <v>3.4685965795097715</v>
      </c>
      <c r="HG23">
        <f t="shared" si="48"/>
        <v>3.2003202141213656</v>
      </c>
      <c r="HH23">
        <f t="shared" si="48"/>
        <v>2.9320438483269164</v>
      </c>
      <c r="HI23">
        <f t="shared" si="48"/>
        <v>2.6637674821258983</v>
      </c>
      <c r="HJ23">
        <f t="shared" si="48"/>
        <v>2.3954911155177818</v>
      </c>
      <c r="HK23">
        <f t="shared" si="48"/>
        <v>2.127214748502027</v>
      </c>
      <c r="HL23">
        <f t="shared" si="48"/>
        <v>1.8589383810781115</v>
      </c>
      <c r="HM23">
        <f t="shared" si="48"/>
        <v>1.5906620132454989</v>
      </c>
      <c r="HN23">
        <f t="shared" si="48"/>
        <v>1.3223856450036493</v>
      </c>
      <c r="HO23">
        <f t="shared" si="48"/>
        <v>1.0541092763520332</v>
      </c>
      <c r="HP23">
        <f t="shared" si="48"/>
        <v>0.78583290729012134</v>
      </c>
      <c r="HQ23">
        <f t="shared" si="48"/>
        <v>0.5175565378173701</v>
      </c>
      <c r="HR23">
        <f t="shared" si="48"/>
        <v>0.24928016793325369</v>
      </c>
      <c r="HS23">
        <f t="shared" si="43"/>
        <v>1.8996202362778547E-2</v>
      </c>
      <c r="HT23">
        <f t="shared" si="43"/>
        <v>0.28727257307125953</v>
      </c>
      <c r="HU23">
        <f t="shared" si="43"/>
        <v>0.55554894419272927</v>
      </c>
      <c r="HV23">
        <f t="shared" si="43"/>
        <v>0.82382531572771711</v>
      </c>
      <c r="HW23">
        <f t="shared" si="43"/>
        <v>1.0921016876767737</v>
      </c>
      <c r="HX23">
        <f t="shared" si="43"/>
        <v>1.3603780600404356</v>
      </c>
      <c r="HY23">
        <f t="shared" si="24"/>
        <v>1.8996202362778547E-2</v>
      </c>
      <c r="HZ23">
        <f t="shared" si="25"/>
        <v>96</v>
      </c>
      <c r="IA23">
        <v>21</v>
      </c>
      <c r="IB23">
        <f t="shared" si="26"/>
        <v>0.2</v>
      </c>
      <c r="IC23" cm="1">
        <f t="array" ref="IC23">INDEX($AC$3:$DY$102,IA23,HZ23)</f>
        <v>25.441768196679369</v>
      </c>
      <c r="ID23">
        <f t="shared" si="27"/>
        <v>5.0883536393358746</v>
      </c>
    </row>
    <row r="24" spans="1:238" x14ac:dyDescent="0.25">
      <c r="J24">
        <v>390</v>
      </c>
      <c r="K24">
        <f>'Emission events'!Y24</f>
        <v>0</v>
      </c>
      <c r="L24">
        <f>'Emission events'!BG24</f>
        <v>0</v>
      </c>
      <c r="M24">
        <f>'Emission events'!CO24</f>
        <v>0</v>
      </c>
      <c r="N24">
        <f>'Emission events'!DW24</f>
        <v>0</v>
      </c>
      <c r="O24">
        <f>'Emission events'!FE24</f>
        <v>0</v>
      </c>
      <c r="P24">
        <f t="shared" si="3"/>
        <v>0</v>
      </c>
      <c r="S24">
        <v>390</v>
      </c>
      <c r="T24">
        <f>'Emission events'!AD24</f>
        <v>0</v>
      </c>
      <c r="U24">
        <f>'Emission events'!BL24</f>
        <v>0</v>
      </c>
      <c r="V24">
        <f>'Emission events'!CT24</f>
        <v>0</v>
      </c>
      <c r="W24">
        <f>'Emission events'!EB24</f>
        <v>0</v>
      </c>
      <c r="X24">
        <f>'Emission events'!FJ24</f>
        <v>0</v>
      </c>
      <c r="Y24">
        <f t="shared" si="4"/>
        <v>0</v>
      </c>
      <c r="Z24">
        <f t="shared" si="5"/>
        <v>0</v>
      </c>
      <c r="AB24" s="1">
        <v>0.21</v>
      </c>
      <c r="AC24">
        <f t="shared" si="49"/>
        <v>25.400508468910569</v>
      </c>
      <c r="AD24">
        <f t="shared" si="49"/>
        <v>25.400240074241573</v>
      </c>
      <c r="AE24">
        <f t="shared" si="49"/>
        <v>25.399971679067868</v>
      </c>
      <c r="AF24">
        <f t="shared" si="49"/>
        <v>25.399703283388789</v>
      </c>
      <c r="AG24">
        <f t="shared" si="49"/>
        <v>25.399434887203679</v>
      </c>
      <c r="AH24">
        <f t="shared" si="49"/>
        <v>25.399166490511874</v>
      </c>
      <c r="AI24">
        <f t="shared" si="49"/>
        <v>25.398898093312713</v>
      </c>
      <c r="AJ24">
        <f t="shared" si="49"/>
        <v>25.398629695605532</v>
      </c>
      <c r="AK24">
        <f t="shared" si="49"/>
        <v>25.398361297389673</v>
      </c>
      <c r="AL24">
        <f t="shared" si="49"/>
        <v>25.398092898664469</v>
      </c>
      <c r="AM24">
        <f t="shared" si="50"/>
        <v>25.397824499429255</v>
      </c>
      <c r="AN24">
        <f t="shared" si="50"/>
        <v>25.397556099683364</v>
      </c>
      <c r="AO24">
        <f t="shared" si="50"/>
        <v>25.397287699426133</v>
      </c>
      <c r="AP24">
        <f t="shared" si="50"/>
        <v>25.39701929865689</v>
      </c>
      <c r="AQ24">
        <f t="shared" si="50"/>
        <v>25.396750897374972</v>
      </c>
      <c r="AR24">
        <f t="shared" si="50"/>
        <v>25.396482495579704</v>
      </c>
      <c r="AS24">
        <f t="shared" si="50"/>
        <v>25.396214093270419</v>
      </c>
      <c r="AT24">
        <f t="shared" si="50"/>
        <v>25.39594569044645</v>
      </c>
      <c r="AU24">
        <f t="shared" si="50"/>
        <v>25.395677287107116</v>
      </c>
      <c r="AV24">
        <f t="shared" si="50"/>
        <v>25.395408883251747</v>
      </c>
      <c r="AW24">
        <f t="shared" si="51"/>
        <v>25.395140478879672</v>
      </c>
      <c r="AX24">
        <f t="shared" si="51"/>
        <v>25.394872073990218</v>
      </c>
      <c r="AY24">
        <f t="shared" si="51"/>
        <v>25.394603668582707</v>
      </c>
      <c r="AZ24">
        <f t="shared" si="51"/>
        <v>25.394335262656465</v>
      </c>
      <c r="BA24">
        <f t="shared" si="51"/>
        <v>25.394066856210809</v>
      </c>
      <c r="BB24">
        <f t="shared" si="51"/>
        <v>25.393798449245065</v>
      </c>
      <c r="BC24">
        <f t="shared" si="51"/>
        <v>25.393530041758552</v>
      </c>
      <c r="BD24">
        <f t="shared" si="51"/>
        <v>25.393261633750594</v>
      </c>
      <c r="BE24">
        <f t="shared" si="51"/>
        <v>25.392993225220511</v>
      </c>
      <c r="BF24">
        <f t="shared" si="51"/>
        <v>25.392724816167615</v>
      </c>
      <c r="BG24">
        <f t="shared" si="52"/>
        <v>25.392456406591229</v>
      </c>
      <c r="BH24">
        <f t="shared" si="52"/>
        <v>25.392187996490666</v>
      </c>
      <c r="BI24">
        <f t="shared" si="52"/>
        <v>25.391919585865242</v>
      </c>
      <c r="BJ24">
        <f t="shared" si="52"/>
        <v>25.391651174714276</v>
      </c>
      <c r="BK24">
        <f t="shared" si="52"/>
        <v>25.391382763037079</v>
      </c>
      <c r="BL24">
        <f t="shared" si="52"/>
        <v>25.391114350832964</v>
      </c>
      <c r="BM24">
        <f t="shared" si="52"/>
        <v>25.390845938101243</v>
      </c>
      <c r="BN24">
        <f t="shared" si="52"/>
        <v>25.390577524841227</v>
      </c>
      <c r="BO24">
        <f t="shared" si="52"/>
        <v>25.390309111052225</v>
      </c>
      <c r="BP24">
        <f t="shared" si="52"/>
        <v>25.390040696733553</v>
      </c>
      <c r="BQ24">
        <f t="shared" si="53"/>
        <v>25.389772281884511</v>
      </c>
      <c r="BR24">
        <f t="shared" si="53"/>
        <v>25.389503866504413</v>
      </c>
      <c r="BS24">
        <f t="shared" si="53"/>
        <v>25.389235450592565</v>
      </c>
      <c r="BT24">
        <f t="shared" si="53"/>
        <v>25.388967034148266</v>
      </c>
      <c r="BU24">
        <f t="shared" si="53"/>
        <v>25.388698617170828</v>
      </c>
      <c r="BV24">
        <f t="shared" si="53"/>
        <v>25.388430199659552</v>
      </c>
      <c r="BW24">
        <f t="shared" si="53"/>
        <v>25.388161781613746</v>
      </c>
      <c r="BX24">
        <f t="shared" si="53"/>
        <v>25.387893363032706</v>
      </c>
      <c r="BY24">
        <f t="shared" si="53"/>
        <v>25.387624943915736</v>
      </c>
      <c r="BZ24">
        <f t="shared" si="53"/>
        <v>25.387356524262131</v>
      </c>
      <c r="CA24">
        <f t="shared" si="54"/>
        <v>25.3870881040712</v>
      </c>
      <c r="CB24">
        <f t="shared" si="54"/>
        <v>25.386819683342239</v>
      </c>
      <c r="CC24">
        <f t="shared" si="54"/>
        <v>25.386551262074541</v>
      </c>
      <c r="CD24">
        <f t="shared" si="54"/>
        <v>25.386282840267405</v>
      </c>
      <c r="CE24">
        <f t="shared" si="54"/>
        <v>25.38601441792013</v>
      </c>
      <c r="CF24">
        <f t="shared" si="54"/>
        <v>25.385745995032</v>
      </c>
      <c r="CG24">
        <f t="shared" si="54"/>
        <v>25.385477571602323</v>
      </c>
      <c r="CH24">
        <f t="shared" si="54"/>
        <v>25.385209147630388</v>
      </c>
      <c r="CI24">
        <f t="shared" si="54"/>
        <v>25.384940723115481</v>
      </c>
      <c r="CJ24">
        <f t="shared" si="54"/>
        <v>25.384672298056902</v>
      </c>
      <c r="CK24">
        <f t="shared" si="55"/>
        <v>25.384403872453934</v>
      </c>
      <c r="CL24">
        <f t="shared" si="55"/>
        <v>25.384135446305862</v>
      </c>
      <c r="CM24">
        <f t="shared" si="55"/>
        <v>25.383867019611991</v>
      </c>
      <c r="CN24">
        <f t="shared" si="55"/>
        <v>25.383598592371595</v>
      </c>
      <c r="CO24">
        <f t="shared" si="55"/>
        <v>25.383330164583963</v>
      </c>
      <c r="CP24">
        <f t="shared" si="55"/>
        <v>25.383061736248386</v>
      </c>
      <c r="CQ24">
        <f t="shared" si="55"/>
        <v>25.382793307364143</v>
      </c>
      <c r="CR24">
        <f t="shared" si="55"/>
        <v>25.382524877930514</v>
      </c>
      <c r="CS24">
        <f t="shared" si="55"/>
        <v>25.382256447946791</v>
      </c>
      <c r="CT24">
        <f t="shared" si="55"/>
        <v>25.381988017412255</v>
      </c>
      <c r="CU24">
        <f t="shared" si="56"/>
        <v>25.381719586326181</v>
      </c>
      <c r="CV24">
        <f t="shared" si="56"/>
        <v>25.381451154687852</v>
      </c>
      <c r="CW24">
        <f t="shared" si="56"/>
        <v>25.381182722496547</v>
      </c>
      <c r="CX24">
        <f t="shared" si="56"/>
        <v>25.380914289751541</v>
      </c>
      <c r="CY24">
        <f t="shared" si="56"/>
        <v>25.380645856452119</v>
      </c>
      <c r="CZ24">
        <f t="shared" si="56"/>
        <v>25.380377422597551</v>
      </c>
      <c r="DA24">
        <f t="shared" si="56"/>
        <v>25.380108988187114</v>
      </c>
      <c r="DB24">
        <f t="shared" si="56"/>
        <v>25.379840553220085</v>
      </c>
      <c r="DC24">
        <f t="shared" si="56"/>
        <v>25.37957211769573</v>
      </c>
      <c r="DD24">
        <f t="shared" si="56"/>
        <v>25.379303681613326</v>
      </c>
      <c r="DE24">
        <f t="shared" si="57"/>
        <v>25.379035244972147</v>
      </c>
      <c r="DF24">
        <f t="shared" si="57"/>
        <v>25.378766807771463</v>
      </c>
      <c r="DG24">
        <f t="shared" si="57"/>
        <v>25.37849837001054</v>
      </c>
      <c r="DH24">
        <f t="shared" si="57"/>
        <v>25.378229931688647</v>
      </c>
      <c r="DI24">
        <f t="shared" si="57"/>
        <v>25.377961492805053</v>
      </c>
      <c r="DJ24">
        <f t="shared" si="57"/>
        <v>25.377693053359021</v>
      </c>
      <c r="DK24">
        <f t="shared" si="57"/>
        <v>25.377424613349827</v>
      </c>
      <c r="DL24">
        <f t="shared" si="57"/>
        <v>25.377156172776726</v>
      </c>
      <c r="DM24">
        <f t="shared" si="57"/>
        <v>25.376887731638988</v>
      </c>
      <c r="DN24">
        <f t="shared" si="57"/>
        <v>25.376619289935871</v>
      </c>
      <c r="DO24">
        <f t="shared" si="58"/>
        <v>25.37635084766664</v>
      </c>
      <c r="DP24">
        <f t="shared" si="58"/>
        <v>25.376082404830552</v>
      </c>
      <c r="DQ24">
        <f t="shared" si="58"/>
        <v>25.375813961426871</v>
      </c>
      <c r="DR24">
        <f t="shared" si="58"/>
        <v>25.375545517454857</v>
      </c>
      <c r="DS24">
        <f t="shared" si="58"/>
        <v>25.375277072913764</v>
      </c>
      <c r="DT24">
        <f t="shared" si="58"/>
        <v>25.375008627802856</v>
      </c>
      <c r="DU24">
        <f t="shared" si="58"/>
        <v>25.374740182121378</v>
      </c>
      <c r="DV24">
        <f t="shared" si="58"/>
        <v>25.374471735868593</v>
      </c>
      <c r="DW24">
        <f t="shared" si="58"/>
        <v>25.374203289043756</v>
      </c>
      <c r="DX24">
        <f t="shared" si="58"/>
        <v>25.373934841646118</v>
      </c>
      <c r="DY24">
        <f t="shared" si="58"/>
        <v>25.373666393674927</v>
      </c>
      <c r="EA24">
        <f t="shared" si="23"/>
        <v>0.21</v>
      </c>
      <c r="EB24">
        <f t="shared" si="44"/>
        <v>25.400508468910569</v>
      </c>
      <c r="EC24">
        <f t="shared" si="44"/>
        <v>25.132232027935867</v>
      </c>
      <c r="ED24">
        <f t="shared" si="44"/>
        <v>24.863955586456456</v>
      </c>
      <c r="EE24">
        <f t="shared" si="44"/>
        <v>24.595679144471667</v>
      </c>
      <c r="EF24">
        <f t="shared" si="44"/>
        <v>24.327402701980851</v>
      </c>
      <c r="EG24">
        <f t="shared" si="44"/>
        <v>24.059126258983341</v>
      </c>
      <c r="EH24">
        <f t="shared" si="44"/>
        <v>23.790849815478474</v>
      </c>
      <c r="EI24">
        <f t="shared" si="44"/>
        <v>23.522573371465583</v>
      </c>
      <c r="EJ24">
        <f t="shared" si="44"/>
        <v>23.254296926944019</v>
      </c>
      <c r="EK24">
        <f t="shared" si="44"/>
        <v>22.986020481913108</v>
      </c>
      <c r="EL24">
        <f t="shared" si="44"/>
        <v>22.717744036372189</v>
      </c>
      <c r="EM24">
        <f t="shared" si="44"/>
        <v>22.449467590320587</v>
      </c>
      <c r="EN24">
        <f t="shared" si="44"/>
        <v>22.181191143757651</v>
      </c>
      <c r="EO24">
        <f t="shared" si="44"/>
        <v>21.912914696682702</v>
      </c>
      <c r="EP24">
        <f t="shared" si="44"/>
        <v>21.644638249095074</v>
      </c>
      <c r="EQ24">
        <f t="shared" si="44"/>
        <v>21.376361800994101</v>
      </c>
      <c r="ER24">
        <f t="shared" si="45"/>
        <v>21.10808535237911</v>
      </c>
      <c r="ES24">
        <f t="shared" si="45"/>
        <v>20.839808903249434</v>
      </c>
      <c r="ET24">
        <f t="shared" si="45"/>
        <v>20.571532453604391</v>
      </c>
      <c r="EU24">
        <f t="shared" si="45"/>
        <v>20.303256003443316</v>
      </c>
      <c r="EV24">
        <f t="shared" si="45"/>
        <v>20.034979552765535</v>
      </c>
      <c r="EW24">
        <f t="shared" si="45"/>
        <v>19.766703101570375</v>
      </c>
      <c r="EX24">
        <f t="shared" si="45"/>
        <v>19.498426649857159</v>
      </c>
      <c r="EY24">
        <f t="shared" si="45"/>
        <v>19.230150197625207</v>
      </c>
      <c r="EZ24">
        <f t="shared" si="45"/>
        <v>18.961873744873845</v>
      </c>
      <c r="FA24">
        <f t="shared" si="45"/>
        <v>18.693597291602394</v>
      </c>
      <c r="FB24">
        <f t="shared" si="45"/>
        <v>18.425320837810176</v>
      </c>
      <c r="FC24">
        <f t="shared" si="45"/>
        <v>18.157044383496508</v>
      </c>
      <c r="FD24">
        <f t="shared" si="45"/>
        <v>17.88876792866072</v>
      </c>
      <c r="FE24">
        <f t="shared" si="45"/>
        <v>17.620491473302117</v>
      </c>
      <c r="FF24">
        <f t="shared" si="45"/>
        <v>17.352215017420022</v>
      </c>
      <c r="FG24">
        <f t="shared" si="45"/>
        <v>17.083938561013753</v>
      </c>
      <c r="FH24">
        <f t="shared" si="46"/>
        <v>16.815662104082623</v>
      </c>
      <c r="FI24">
        <f t="shared" si="46"/>
        <v>16.547385646625948</v>
      </c>
      <c r="FJ24">
        <f t="shared" si="46"/>
        <v>16.279109188643048</v>
      </c>
      <c r="FK24">
        <f t="shared" si="46"/>
        <v>16.010832730133224</v>
      </c>
      <c r="FL24">
        <f t="shared" si="46"/>
        <v>15.742556271095797</v>
      </c>
      <c r="FM24">
        <f t="shared" si="46"/>
        <v>15.474279811530074</v>
      </c>
      <c r="FN24">
        <f t="shared" si="46"/>
        <v>15.206003351435365</v>
      </c>
      <c r="FO24">
        <f t="shared" si="46"/>
        <v>14.937726890810985</v>
      </c>
      <c r="FP24">
        <f t="shared" si="46"/>
        <v>14.669450429656237</v>
      </c>
      <c r="FQ24">
        <f t="shared" si="46"/>
        <v>14.401173967970433</v>
      </c>
      <c r="FR24">
        <f t="shared" si="46"/>
        <v>14.132897505752878</v>
      </c>
      <c r="FS24">
        <f t="shared" si="46"/>
        <v>13.864621043002872</v>
      </c>
      <c r="FT24">
        <f t="shared" si="46"/>
        <v>13.596344579719727</v>
      </c>
      <c r="FU24">
        <f t="shared" si="46"/>
        <v>13.328068115902743</v>
      </c>
      <c r="FV24">
        <f t="shared" si="46"/>
        <v>13.059791651551231</v>
      </c>
      <c r="FW24">
        <f t="shared" si="46"/>
        <v>12.791515186664485</v>
      </c>
      <c r="FX24">
        <f t="shared" si="47"/>
        <v>12.523238721241807</v>
      </c>
      <c r="FY24">
        <f t="shared" si="47"/>
        <v>12.254962255282496</v>
      </c>
      <c r="FZ24">
        <f t="shared" si="47"/>
        <v>11.986685788785858</v>
      </c>
      <c r="GA24">
        <f t="shared" si="47"/>
        <v>11.718409321751189</v>
      </c>
      <c r="GB24">
        <f t="shared" si="47"/>
        <v>11.450132854177784</v>
      </c>
      <c r="GC24">
        <f t="shared" si="47"/>
        <v>11.181856386064942</v>
      </c>
      <c r="GD24">
        <f t="shared" si="47"/>
        <v>10.913579917411958</v>
      </c>
      <c r="GE24">
        <f t="shared" si="47"/>
        <v>10.645303448218122</v>
      </c>
      <c r="GF24">
        <f t="shared" si="47"/>
        <v>10.377026978482737</v>
      </c>
      <c r="GG24">
        <f t="shared" si="47"/>
        <v>10.108750508205098</v>
      </c>
      <c r="GH24">
        <f t="shared" si="47"/>
        <v>9.8404740373844852</v>
      </c>
      <c r="GI24">
        <f t="shared" si="47"/>
        <v>9.5721975660201988</v>
      </c>
      <c r="GJ24">
        <f t="shared" si="47"/>
        <v>9.3039210941115229</v>
      </c>
      <c r="GK24">
        <f t="shared" si="47"/>
        <v>9.0356446216577453</v>
      </c>
      <c r="GL24">
        <f t="shared" si="47"/>
        <v>8.7673681486581678</v>
      </c>
      <c r="GM24">
        <f t="shared" si="47"/>
        <v>8.4990916751120622</v>
      </c>
      <c r="GN24">
        <f t="shared" si="42"/>
        <v>8.230815201018725</v>
      </c>
      <c r="GO24">
        <f t="shared" si="42"/>
        <v>7.9625387263774421</v>
      </c>
      <c r="GP24">
        <f t="shared" si="42"/>
        <v>7.6942622511874887</v>
      </c>
      <c r="GQ24">
        <f t="shared" si="42"/>
        <v>7.4259857754481544</v>
      </c>
      <c r="GR24">
        <f t="shared" si="42"/>
        <v>7.157709299158725</v>
      </c>
      <c r="GS24">
        <f t="shared" si="42"/>
        <v>6.8894328223184829</v>
      </c>
      <c r="GT24">
        <f t="shared" si="42"/>
        <v>6.6211563449267032</v>
      </c>
      <c r="GU24">
        <f t="shared" si="42"/>
        <v>6.3528798669826685</v>
      </c>
      <c r="GV24">
        <f t="shared" si="42"/>
        <v>6.0846033884856539</v>
      </c>
      <c r="GW24">
        <f t="shared" si="42"/>
        <v>5.8163269094349417</v>
      </c>
      <c r="GX24">
        <f t="shared" si="42"/>
        <v>5.5480504298298143</v>
      </c>
      <c r="GY24">
        <f t="shared" si="42"/>
        <v>5.2797739496695364</v>
      </c>
      <c r="GZ24">
        <f t="shared" si="42"/>
        <v>5.0114974689533938</v>
      </c>
      <c r="HA24">
        <f t="shared" si="42"/>
        <v>4.7432209876806581</v>
      </c>
      <c r="HB24">
        <f t="shared" si="42"/>
        <v>4.4749445058505941</v>
      </c>
      <c r="HC24">
        <f t="shared" si="48"/>
        <v>4.206668023462484</v>
      </c>
      <c r="HD24">
        <f t="shared" si="48"/>
        <v>3.9383915405155996</v>
      </c>
      <c r="HE24">
        <f t="shared" si="48"/>
        <v>3.6701150570092054</v>
      </c>
      <c r="HF24">
        <f t="shared" si="48"/>
        <v>3.4018385729425802</v>
      </c>
      <c r="HG24">
        <f t="shared" si="48"/>
        <v>3.1335620883149815</v>
      </c>
      <c r="HH24">
        <f t="shared" si="48"/>
        <v>2.8652856031256775</v>
      </c>
      <c r="HI24">
        <f t="shared" si="48"/>
        <v>2.5970091173739398</v>
      </c>
      <c r="HJ24">
        <f t="shared" si="48"/>
        <v>2.3287326310590402</v>
      </c>
      <c r="HK24">
        <f t="shared" si="48"/>
        <v>2.0604561441802289</v>
      </c>
      <c r="HL24">
        <f t="shared" si="48"/>
        <v>1.7921796567367849</v>
      </c>
      <c r="HM24">
        <f t="shared" si="48"/>
        <v>1.5239031687279621</v>
      </c>
      <c r="HN24">
        <f t="shared" si="48"/>
        <v>1.2556266801530214</v>
      </c>
      <c r="HO24">
        <f t="shared" si="48"/>
        <v>0.98735019101122745</v>
      </c>
      <c r="HP24">
        <f t="shared" si="48"/>
        <v>0.71907370130184134</v>
      </c>
      <c r="HQ24">
        <f t="shared" si="48"/>
        <v>0.45079721102411696</v>
      </c>
      <c r="HR24">
        <f t="shared" si="48"/>
        <v>0.18252072017732246</v>
      </c>
      <c r="HS24">
        <f t="shared" si="43"/>
        <v>8.5755771239291789E-2</v>
      </c>
      <c r="HT24">
        <f t="shared" si="43"/>
        <v>0.35403226322647896</v>
      </c>
      <c r="HU24">
        <f t="shared" si="43"/>
        <v>0.62230875578497091</v>
      </c>
      <c r="HV24">
        <f t="shared" si="43"/>
        <v>0.89058524891551372</v>
      </c>
      <c r="HW24">
        <f t="shared" si="43"/>
        <v>1.1588617426188605</v>
      </c>
      <c r="HX24">
        <f t="shared" si="43"/>
        <v>1.4271382368957575</v>
      </c>
      <c r="HY24">
        <f t="shared" si="24"/>
        <v>8.5755771239291789E-2</v>
      </c>
      <c r="HZ24">
        <f t="shared" si="25"/>
        <v>96</v>
      </c>
      <c r="IA24">
        <v>22</v>
      </c>
      <c r="IB24">
        <f t="shared" si="26"/>
        <v>0.21</v>
      </c>
      <c r="IC24" cm="1">
        <f t="array" ref="IC24">INDEX($AC$3:$DY$102,IA24,HZ24)</f>
        <v>25.375008627802856</v>
      </c>
      <c r="ID24">
        <f t="shared" si="27"/>
        <v>5.3287518118385995</v>
      </c>
    </row>
    <row r="25" spans="1:238" x14ac:dyDescent="0.25">
      <c r="J25">
        <v>395</v>
      </c>
      <c r="K25">
        <f>'Emission events'!Y25</f>
        <v>0</v>
      </c>
      <c r="L25">
        <f>'Emission events'!BG25</f>
        <v>0</v>
      </c>
      <c r="M25">
        <f>'Emission events'!CO25</f>
        <v>0</v>
      </c>
      <c r="N25">
        <f>'Emission events'!DW25</f>
        <v>0</v>
      </c>
      <c r="O25">
        <f>'Emission events'!FE25</f>
        <v>0</v>
      </c>
      <c r="P25">
        <f t="shared" si="3"/>
        <v>0</v>
      </c>
      <c r="S25">
        <v>395</v>
      </c>
      <c r="T25">
        <f>'Emission events'!AD25</f>
        <v>0</v>
      </c>
      <c r="U25">
        <f>'Emission events'!BL25</f>
        <v>0</v>
      </c>
      <c r="V25">
        <f>'Emission events'!CT25</f>
        <v>0</v>
      </c>
      <c r="W25">
        <f>'Emission events'!EB25</f>
        <v>0</v>
      </c>
      <c r="X25">
        <f>'Emission events'!FJ25</f>
        <v>0</v>
      </c>
      <c r="Y25">
        <f t="shared" si="4"/>
        <v>0</v>
      </c>
      <c r="Z25">
        <f t="shared" si="5"/>
        <v>0</v>
      </c>
      <c r="AB25" s="1">
        <v>0.22</v>
      </c>
      <c r="AC25">
        <f t="shared" si="49"/>
        <v>25.333728265441067</v>
      </c>
      <c r="AD25">
        <f t="shared" si="49"/>
        <v>25.33345972255605</v>
      </c>
      <c r="AE25">
        <f t="shared" si="49"/>
        <v>25.333191178972832</v>
      </c>
      <c r="AF25">
        <f t="shared" si="49"/>
        <v>25.332922634690505</v>
      </c>
      <c r="AG25">
        <f t="shared" si="49"/>
        <v>25.332654089708146</v>
      </c>
      <c r="AH25">
        <f t="shared" si="49"/>
        <v>25.332385544024849</v>
      </c>
      <c r="AI25">
        <f t="shared" si="49"/>
        <v>25.332116997639694</v>
      </c>
      <c r="AJ25">
        <f t="shared" si="49"/>
        <v>25.331848450551767</v>
      </c>
      <c r="AK25">
        <f t="shared" si="49"/>
        <v>25.331579902760154</v>
      </c>
      <c r="AL25">
        <f t="shared" si="49"/>
        <v>25.331311354263935</v>
      </c>
      <c r="AM25">
        <f t="shared" si="50"/>
        <v>25.331042805062186</v>
      </c>
      <c r="AN25">
        <f t="shared" si="50"/>
        <v>25.33077425515399</v>
      </c>
      <c r="AO25">
        <f t="shared" si="50"/>
        <v>25.330505704538417</v>
      </c>
      <c r="AP25">
        <f t="shared" si="50"/>
        <v>25.330237153214554</v>
      </c>
      <c r="AQ25">
        <f t="shared" si="50"/>
        <v>25.329968601181474</v>
      </c>
      <c r="AR25">
        <f t="shared" si="50"/>
        <v>25.329700048438248</v>
      </c>
      <c r="AS25">
        <f t="shared" si="50"/>
        <v>25.329431494983954</v>
      </c>
      <c r="AT25">
        <f t="shared" si="50"/>
        <v>25.329162940817653</v>
      </c>
      <c r="AU25">
        <f t="shared" si="50"/>
        <v>25.328894385938426</v>
      </c>
      <c r="AV25">
        <f t="shared" si="50"/>
        <v>25.328625830345338</v>
      </c>
      <c r="AW25">
        <f t="shared" si="51"/>
        <v>25.328357274037458</v>
      </c>
      <c r="AX25">
        <f t="shared" si="51"/>
        <v>25.328088717013856</v>
      </c>
      <c r="AY25">
        <f t="shared" si="51"/>
        <v>25.327820159273593</v>
      </c>
      <c r="AZ25">
        <f t="shared" si="51"/>
        <v>25.327551600815731</v>
      </c>
      <c r="BA25">
        <f t="shared" si="51"/>
        <v>25.32728304163934</v>
      </c>
      <c r="BB25">
        <f t="shared" si="51"/>
        <v>25.327014481743479</v>
      </c>
      <c r="BC25">
        <f t="shared" si="51"/>
        <v>25.326745921127209</v>
      </c>
      <c r="BD25">
        <f t="shared" si="51"/>
        <v>25.326477359789589</v>
      </c>
      <c r="BE25">
        <f t="shared" si="51"/>
        <v>25.326208797729677</v>
      </c>
      <c r="BF25">
        <f t="shared" si="51"/>
        <v>25.325940234946533</v>
      </c>
      <c r="BG25">
        <f t="shared" si="52"/>
        <v>25.32567167143921</v>
      </c>
      <c r="BH25">
        <f t="shared" si="52"/>
        <v>25.32540310720676</v>
      </c>
      <c r="BI25">
        <f t="shared" si="52"/>
        <v>25.325134542248243</v>
      </c>
      <c r="BJ25">
        <f t="shared" si="52"/>
        <v>25.324865976562709</v>
      </c>
      <c r="BK25">
        <f t="shared" si="52"/>
        <v>25.324597410149206</v>
      </c>
      <c r="BL25">
        <f t="shared" si="52"/>
        <v>25.324328843006789</v>
      </c>
      <c r="BM25">
        <f t="shared" si="52"/>
        <v>25.324060275134499</v>
      </c>
      <c r="BN25">
        <f t="shared" si="52"/>
        <v>25.323791706531384</v>
      </c>
      <c r="BO25">
        <f t="shared" si="52"/>
        <v>25.323523137196499</v>
      </c>
      <c r="BP25">
        <f t="shared" si="52"/>
        <v>25.323254567128881</v>
      </c>
      <c r="BQ25">
        <f t="shared" si="53"/>
        <v>25.322985996327574</v>
      </c>
      <c r="BR25">
        <f t="shared" si="53"/>
        <v>25.322717424791623</v>
      </c>
      <c r="BS25">
        <f t="shared" si="53"/>
        <v>25.322448852520068</v>
      </c>
      <c r="BT25">
        <f t="shared" si="53"/>
        <v>25.322180279511944</v>
      </c>
      <c r="BU25">
        <f t="shared" si="53"/>
        <v>25.321911705766297</v>
      </c>
      <c r="BV25">
        <f t="shared" si="53"/>
        <v>25.321643131282158</v>
      </c>
      <c r="BW25">
        <f t="shared" si="53"/>
        <v>25.321374556058569</v>
      </c>
      <c r="BX25">
        <f t="shared" si="53"/>
        <v>25.321105980094561</v>
      </c>
      <c r="BY25">
        <f t="shared" si="53"/>
        <v>25.32083740338917</v>
      </c>
      <c r="BZ25">
        <f t="shared" si="53"/>
        <v>25.320568825941418</v>
      </c>
      <c r="CA25">
        <f t="shared" si="54"/>
        <v>25.32030024775035</v>
      </c>
      <c r="CB25">
        <f t="shared" si="54"/>
        <v>25.320031668814988</v>
      </c>
      <c r="CC25">
        <f t="shared" si="54"/>
        <v>25.319763089134362</v>
      </c>
      <c r="CD25">
        <f t="shared" si="54"/>
        <v>25.3194945087075</v>
      </c>
      <c r="CE25">
        <f t="shared" si="54"/>
        <v>25.319225927533424</v>
      </c>
      <c r="CF25">
        <f t="shared" si="54"/>
        <v>25.318957345611164</v>
      </c>
      <c r="CG25">
        <f t="shared" si="54"/>
        <v>25.31868876293974</v>
      </c>
      <c r="CH25">
        <f t="shared" si="54"/>
        <v>25.318420179518178</v>
      </c>
      <c r="CI25">
        <f t="shared" si="54"/>
        <v>25.318151595345491</v>
      </c>
      <c r="CJ25">
        <f t="shared" si="54"/>
        <v>25.317883010420704</v>
      </c>
      <c r="CK25">
        <f t="shared" si="55"/>
        <v>25.317614424742832</v>
      </c>
      <c r="CL25">
        <f t="shared" si="55"/>
        <v>25.317345838310896</v>
      </c>
      <c r="CM25">
        <f t="shared" si="55"/>
        <v>25.317077251123909</v>
      </c>
      <c r="CN25">
        <f t="shared" si="55"/>
        <v>25.316808663180886</v>
      </c>
      <c r="CO25">
        <f t="shared" si="55"/>
        <v>25.316540074480841</v>
      </c>
      <c r="CP25">
        <f t="shared" si="55"/>
        <v>25.316271485022785</v>
      </c>
      <c r="CQ25">
        <f t="shared" si="55"/>
        <v>25.316002894805727</v>
      </c>
      <c r="CR25">
        <f t="shared" si="55"/>
        <v>25.315734303828673</v>
      </c>
      <c r="CS25">
        <f t="shared" si="55"/>
        <v>25.315465712090642</v>
      </c>
      <c r="CT25">
        <f t="shared" si="55"/>
        <v>25.315197119590632</v>
      </c>
      <c r="CU25">
        <f t="shared" si="56"/>
        <v>25.314928526327648</v>
      </c>
      <c r="CV25">
        <f t="shared" si="56"/>
        <v>25.314659932300696</v>
      </c>
      <c r="CW25">
        <f t="shared" si="56"/>
        <v>25.314391337508781</v>
      </c>
      <c r="CX25">
        <f t="shared" si="56"/>
        <v>25.314122741950897</v>
      </c>
      <c r="CY25">
        <f t="shared" si="56"/>
        <v>25.313854145626053</v>
      </c>
      <c r="CZ25">
        <f t="shared" si="56"/>
        <v>25.313585548533243</v>
      </c>
      <c r="DA25">
        <f t="shared" si="56"/>
        <v>25.313316950671467</v>
      </c>
      <c r="DB25">
        <f t="shared" si="56"/>
        <v>25.313048352039718</v>
      </c>
      <c r="DC25">
        <f t="shared" si="56"/>
        <v>25.312779752636992</v>
      </c>
      <c r="DD25">
        <f t="shared" si="56"/>
        <v>25.312511152462282</v>
      </c>
      <c r="DE25">
        <f t="shared" si="57"/>
        <v>25.312242551514583</v>
      </c>
      <c r="DF25">
        <f t="shared" si="57"/>
        <v>25.311973949792886</v>
      </c>
      <c r="DG25">
        <f t="shared" si="57"/>
        <v>25.311705347296176</v>
      </c>
      <c r="DH25">
        <f t="shared" si="57"/>
        <v>25.311436744023446</v>
      </c>
      <c r="DI25">
        <f t="shared" si="57"/>
        <v>25.311168139973674</v>
      </c>
      <c r="DJ25">
        <f t="shared" si="57"/>
        <v>25.310899535145857</v>
      </c>
      <c r="DK25">
        <f t="shared" si="57"/>
        <v>25.310630929538977</v>
      </c>
      <c r="DL25">
        <f t="shared" si="57"/>
        <v>25.310362323152013</v>
      </c>
      <c r="DM25">
        <f t="shared" si="57"/>
        <v>25.310093715983946</v>
      </c>
      <c r="DN25">
        <f t="shared" si="57"/>
        <v>25.309825108033763</v>
      </c>
      <c r="DO25">
        <f t="shared" si="58"/>
        <v>25.309556499300431</v>
      </c>
      <c r="DP25">
        <f t="shared" si="58"/>
        <v>25.309287889782944</v>
      </c>
      <c r="DQ25">
        <f t="shared" si="58"/>
        <v>25.309019279480264</v>
      </c>
      <c r="DR25">
        <f t="shared" si="58"/>
        <v>25.308750668391376</v>
      </c>
      <c r="DS25">
        <f t="shared" si="58"/>
        <v>25.308482056515246</v>
      </c>
      <c r="DT25">
        <f t="shared" si="58"/>
        <v>25.30821344385085</v>
      </c>
      <c r="DU25">
        <f t="shared" si="58"/>
        <v>25.307944830397158</v>
      </c>
      <c r="DV25">
        <f t="shared" si="58"/>
        <v>25.307676216153141</v>
      </c>
      <c r="DW25">
        <f t="shared" si="58"/>
        <v>25.307407601117767</v>
      </c>
      <c r="DX25">
        <f t="shared" si="58"/>
        <v>25.307138985290003</v>
      </c>
      <c r="DY25">
        <f t="shared" si="58"/>
        <v>25.306870368668811</v>
      </c>
      <c r="EA25">
        <f t="shared" si="23"/>
        <v>0.22</v>
      </c>
      <c r="EB25">
        <f t="shared" si="44"/>
        <v>25.333728265441067</v>
      </c>
      <c r="EC25">
        <f t="shared" si="44"/>
        <v>25.065451676250344</v>
      </c>
      <c r="ED25">
        <f t="shared" si="44"/>
        <v>24.79717508636142</v>
      </c>
      <c r="EE25">
        <f t="shared" si="44"/>
        <v>24.528898495773383</v>
      </c>
      <c r="EF25">
        <f t="shared" si="44"/>
        <v>24.260621904485319</v>
      </c>
      <c r="EG25">
        <f t="shared" si="44"/>
        <v>23.992345312496315</v>
      </c>
      <c r="EH25">
        <f t="shared" si="44"/>
        <v>23.724068719805452</v>
      </c>
      <c r="EI25">
        <f t="shared" si="44"/>
        <v>23.455792126411819</v>
      </c>
      <c r="EJ25">
        <f t="shared" si="44"/>
        <v>23.187515532314499</v>
      </c>
      <c r="EK25">
        <f t="shared" si="44"/>
        <v>22.919238937512574</v>
      </c>
      <c r="EL25">
        <f t="shared" si="44"/>
        <v>22.650962342005116</v>
      </c>
      <c r="EM25">
        <f t="shared" si="44"/>
        <v>22.382685745791214</v>
      </c>
      <c r="EN25">
        <f t="shared" si="44"/>
        <v>22.114409148869935</v>
      </c>
      <c r="EO25">
        <f t="shared" si="44"/>
        <v>21.846132551240366</v>
      </c>
      <c r="EP25">
        <f t="shared" si="44"/>
        <v>21.577855952901576</v>
      </c>
      <c r="EQ25">
        <f t="shared" si="44"/>
        <v>21.309579353852644</v>
      </c>
      <c r="ER25">
        <f t="shared" si="45"/>
        <v>21.041302754092644</v>
      </c>
      <c r="ES25">
        <f t="shared" si="45"/>
        <v>20.773026153620638</v>
      </c>
      <c r="ET25">
        <f t="shared" si="45"/>
        <v>20.504749552435705</v>
      </c>
      <c r="EU25">
        <f t="shared" si="45"/>
        <v>20.236472950536907</v>
      </c>
      <c r="EV25">
        <f t="shared" si="45"/>
        <v>19.968196347923321</v>
      </c>
      <c r="EW25">
        <f t="shared" si="45"/>
        <v>19.699919744594013</v>
      </c>
      <c r="EX25">
        <f t="shared" si="45"/>
        <v>19.43164314054804</v>
      </c>
      <c r="EY25">
        <f t="shared" si="45"/>
        <v>19.163366535784473</v>
      </c>
      <c r="EZ25">
        <f t="shared" si="45"/>
        <v>18.895089930302376</v>
      </c>
      <c r="FA25">
        <f t="shared" si="45"/>
        <v>18.626813324100809</v>
      </c>
      <c r="FB25">
        <f t="shared" si="45"/>
        <v>18.358536717178829</v>
      </c>
      <c r="FC25">
        <f t="shared" si="45"/>
        <v>18.090260109535503</v>
      </c>
      <c r="FD25">
        <f t="shared" si="45"/>
        <v>17.821983501169885</v>
      </c>
      <c r="FE25">
        <f t="shared" si="45"/>
        <v>17.553706892081035</v>
      </c>
      <c r="FF25">
        <f t="shared" si="45"/>
        <v>17.285430282268003</v>
      </c>
      <c r="FG25">
        <f t="shared" si="45"/>
        <v>17.017153671729851</v>
      </c>
      <c r="FH25">
        <f t="shared" si="46"/>
        <v>16.748877060465624</v>
      </c>
      <c r="FI25">
        <f t="shared" si="46"/>
        <v>16.480600448474384</v>
      </c>
      <c r="FJ25">
        <f t="shared" si="46"/>
        <v>16.212323835755171</v>
      </c>
      <c r="FK25">
        <f t="shared" si="46"/>
        <v>15.94404722230705</v>
      </c>
      <c r="FL25">
        <f t="shared" si="46"/>
        <v>15.675770608129053</v>
      </c>
      <c r="FM25">
        <f t="shared" si="46"/>
        <v>15.407493993220232</v>
      </c>
      <c r="FN25">
        <f t="shared" si="46"/>
        <v>15.139217377579639</v>
      </c>
      <c r="FO25">
        <f t="shared" si="46"/>
        <v>14.870940761206313</v>
      </c>
      <c r="FP25">
        <f t="shared" si="46"/>
        <v>14.6026641440993</v>
      </c>
      <c r="FQ25">
        <f t="shared" si="46"/>
        <v>14.334387526257643</v>
      </c>
      <c r="FR25">
        <f t="shared" si="46"/>
        <v>14.066110907680381</v>
      </c>
      <c r="FS25">
        <f t="shared" si="46"/>
        <v>13.79783428836655</v>
      </c>
      <c r="FT25">
        <f t="shared" si="46"/>
        <v>13.529557668315196</v>
      </c>
      <c r="FU25">
        <f t="shared" si="46"/>
        <v>13.261281047525349</v>
      </c>
      <c r="FV25">
        <f t="shared" si="46"/>
        <v>12.993004425996054</v>
      </c>
      <c r="FW25">
        <f t="shared" si="46"/>
        <v>12.72472780372634</v>
      </c>
      <c r="FX25">
        <f t="shared" si="47"/>
        <v>12.456451180715241</v>
      </c>
      <c r="FY25">
        <f t="shared" si="47"/>
        <v>12.188174556961783</v>
      </c>
      <c r="FZ25">
        <f t="shared" si="47"/>
        <v>11.919897932465007</v>
      </c>
      <c r="GA25">
        <f t="shared" si="47"/>
        <v>11.651621307223937</v>
      </c>
      <c r="GB25">
        <f t="shared" si="47"/>
        <v>11.383344681237606</v>
      </c>
      <c r="GC25">
        <f t="shared" si="47"/>
        <v>11.115068054505036</v>
      </c>
      <c r="GD25">
        <f t="shared" si="47"/>
        <v>10.846791427025252</v>
      </c>
      <c r="GE25">
        <f t="shared" si="47"/>
        <v>10.578514798797286</v>
      </c>
      <c r="GF25">
        <f t="shared" si="47"/>
        <v>10.310238169820154</v>
      </c>
      <c r="GG25">
        <f t="shared" si="47"/>
        <v>10.041961540092888</v>
      </c>
      <c r="GH25">
        <f t="shared" si="47"/>
        <v>9.7736849096144951</v>
      </c>
      <c r="GI25">
        <f t="shared" si="47"/>
        <v>9.5054082783840013</v>
      </c>
      <c r="GJ25">
        <f t="shared" si="47"/>
        <v>9.2371316464004209</v>
      </c>
      <c r="GK25">
        <f t="shared" si="47"/>
        <v>8.9688550136627789</v>
      </c>
      <c r="GL25">
        <f t="shared" si="47"/>
        <v>8.7005783801700858</v>
      </c>
      <c r="GM25">
        <f t="shared" si="47"/>
        <v>8.4323017459213538</v>
      </c>
      <c r="GN25">
        <f t="shared" si="42"/>
        <v>8.1640251109156026</v>
      </c>
      <c r="GO25">
        <f t="shared" si="42"/>
        <v>7.8957484751518408</v>
      </c>
      <c r="GP25">
        <f t="shared" si="42"/>
        <v>7.6274718386290736</v>
      </c>
      <c r="GQ25">
        <f t="shared" si="42"/>
        <v>7.3591952013463136</v>
      </c>
      <c r="GR25">
        <f t="shared" si="42"/>
        <v>7.0909185633025764</v>
      </c>
      <c r="GS25">
        <f t="shared" si="42"/>
        <v>6.8226419244968604</v>
      </c>
      <c r="GT25">
        <f t="shared" si="42"/>
        <v>6.5543652849281706</v>
      </c>
      <c r="GU25">
        <f t="shared" si="42"/>
        <v>6.2860886445955124</v>
      </c>
      <c r="GV25">
        <f t="shared" si="42"/>
        <v>6.0178120034978875</v>
      </c>
      <c r="GW25">
        <f t="shared" si="42"/>
        <v>5.7495353616342975</v>
      </c>
      <c r="GX25">
        <f t="shared" si="42"/>
        <v>5.4812587190037476</v>
      </c>
      <c r="GY25">
        <f t="shared" si="42"/>
        <v>5.212982075605229</v>
      </c>
      <c r="GZ25">
        <f t="shared" si="42"/>
        <v>4.9447054314377468</v>
      </c>
      <c r="HA25">
        <f t="shared" si="42"/>
        <v>4.676428786500292</v>
      </c>
      <c r="HB25">
        <f t="shared" si="42"/>
        <v>4.4081521407918558</v>
      </c>
      <c r="HC25">
        <f t="shared" si="48"/>
        <v>4.1398754943114398</v>
      </c>
      <c r="HD25">
        <f t="shared" si="48"/>
        <v>3.8715988470580349</v>
      </c>
      <c r="HE25">
        <f t="shared" si="48"/>
        <v>3.6033221990306288</v>
      </c>
      <c r="HF25">
        <f t="shared" si="48"/>
        <v>3.3350455502282159</v>
      </c>
      <c r="HG25">
        <f t="shared" si="48"/>
        <v>3.0667689006497802</v>
      </c>
      <c r="HH25">
        <f t="shared" si="48"/>
        <v>2.7984922502942986</v>
      </c>
      <c r="HI25">
        <f t="shared" si="48"/>
        <v>2.5302155991607762</v>
      </c>
      <c r="HJ25">
        <f t="shared" si="48"/>
        <v>2.2619389472481899</v>
      </c>
      <c r="HK25">
        <f t="shared" si="48"/>
        <v>1.9936622945555165</v>
      </c>
      <c r="HL25">
        <f t="shared" si="48"/>
        <v>1.7253856410817434</v>
      </c>
      <c r="HM25">
        <f t="shared" si="48"/>
        <v>1.4571089868258547</v>
      </c>
      <c r="HN25">
        <f t="shared" si="48"/>
        <v>1.1888323317868128</v>
      </c>
      <c r="HO25">
        <f t="shared" si="48"/>
        <v>0.92055567596361954</v>
      </c>
      <c r="HP25">
        <f t="shared" si="48"/>
        <v>0.65227901935523391</v>
      </c>
      <c r="HQ25">
        <f t="shared" si="48"/>
        <v>0.38400236196063631</v>
      </c>
      <c r="HR25">
        <f t="shared" si="48"/>
        <v>0.11572570377880353</v>
      </c>
      <c r="HS25">
        <f t="shared" si="43"/>
        <v>0.15255095519129824</v>
      </c>
      <c r="HT25">
        <f t="shared" si="43"/>
        <v>0.42082761495069931</v>
      </c>
      <c r="HU25">
        <f t="shared" si="43"/>
        <v>0.68910427550042286</v>
      </c>
      <c r="HV25">
        <f t="shared" si="43"/>
        <v>0.95738093684150272</v>
      </c>
      <c r="HW25">
        <f t="shared" si="43"/>
        <v>1.2256575989749763</v>
      </c>
      <c r="HX25">
        <f t="shared" si="43"/>
        <v>1.4939342619018738</v>
      </c>
      <c r="HY25">
        <f t="shared" si="24"/>
        <v>0.11572570377880353</v>
      </c>
      <c r="HZ25">
        <f t="shared" si="25"/>
        <v>95</v>
      </c>
      <c r="IA25">
        <v>23</v>
      </c>
      <c r="IB25">
        <f t="shared" si="26"/>
        <v>0.22</v>
      </c>
      <c r="IC25" cm="1">
        <f t="array" ref="IC25">INDEX($AC$3:$DY$102,IA25,HZ25)</f>
        <v>25.308482056515246</v>
      </c>
      <c r="ID25">
        <f t="shared" si="27"/>
        <v>5.5678660524333541</v>
      </c>
    </row>
    <row r="26" spans="1:238" x14ac:dyDescent="0.25">
      <c r="J26">
        <v>400</v>
      </c>
      <c r="K26">
        <f>'Emission events'!Y26</f>
        <v>0</v>
      </c>
      <c r="L26">
        <f>'Emission events'!BG26</f>
        <v>0</v>
      </c>
      <c r="M26">
        <f>'Emission events'!CO26</f>
        <v>0</v>
      </c>
      <c r="N26">
        <f>'Emission events'!DW26</f>
        <v>0</v>
      </c>
      <c r="O26">
        <f>'Emission events'!FE26</f>
        <v>0</v>
      </c>
      <c r="P26">
        <f t="shared" si="3"/>
        <v>0</v>
      </c>
      <c r="S26">
        <v>400</v>
      </c>
      <c r="T26">
        <f>'Emission events'!AD26</f>
        <v>0</v>
      </c>
      <c r="U26">
        <f>'Emission events'!BL26</f>
        <v>0</v>
      </c>
      <c r="V26">
        <f>'Emission events'!CT26</f>
        <v>0</v>
      </c>
      <c r="W26">
        <f>'Emission events'!EB26</f>
        <v>0</v>
      </c>
      <c r="X26">
        <f>'Emission events'!FJ26</f>
        <v>0</v>
      </c>
      <c r="Y26">
        <f t="shared" si="4"/>
        <v>0</v>
      </c>
      <c r="Z26">
        <f t="shared" si="5"/>
        <v>0</v>
      </c>
      <c r="AB26" s="1">
        <v>0.23</v>
      </c>
      <c r="AC26">
        <f t="shared" si="49"/>
        <v>25.266904536399778</v>
      </c>
      <c r="AD26">
        <f t="shared" si="49"/>
        <v>25.26663578847851</v>
      </c>
      <c r="AE26">
        <f t="shared" si="49"/>
        <v>25.266367039591376</v>
      </c>
      <c r="AF26">
        <f t="shared" si="49"/>
        <v>25.266098289737119</v>
      </c>
      <c r="AG26">
        <f t="shared" si="49"/>
        <v>25.26582953891447</v>
      </c>
      <c r="AH26">
        <f t="shared" si="49"/>
        <v>25.265560787122165</v>
      </c>
      <c r="AI26">
        <f t="shared" si="49"/>
        <v>25.265292034358939</v>
      </c>
      <c r="AJ26">
        <f t="shared" si="49"/>
        <v>25.265023280623531</v>
      </c>
      <c r="AK26">
        <f t="shared" si="49"/>
        <v>25.264754525914668</v>
      </c>
      <c r="AL26">
        <f t="shared" si="49"/>
        <v>25.264485770231076</v>
      </c>
      <c r="AM26">
        <f t="shared" si="50"/>
        <v>25.264217013571486</v>
      </c>
      <c r="AN26">
        <f t="shared" si="50"/>
        <v>25.263948255934622</v>
      </c>
      <c r="AO26">
        <f t="shared" si="50"/>
        <v>25.263679497319206</v>
      </c>
      <c r="AP26">
        <f t="shared" si="50"/>
        <v>25.263410737723966</v>
      </c>
      <c r="AQ26">
        <f t="shared" si="50"/>
        <v>25.263141977147622</v>
      </c>
      <c r="AR26">
        <f t="shared" si="50"/>
        <v>25.26287321558889</v>
      </c>
      <c r="AS26">
        <f t="shared" si="50"/>
        <v>25.262604453046492</v>
      </c>
      <c r="AT26">
        <f t="shared" si="50"/>
        <v>25.262335689519137</v>
      </c>
      <c r="AU26">
        <f t="shared" si="50"/>
        <v>25.262066925005541</v>
      </c>
      <c r="AV26">
        <f t="shared" si="50"/>
        <v>25.261798159504423</v>
      </c>
      <c r="AW26">
        <f t="shared" si="51"/>
        <v>25.261529393014492</v>
      </c>
      <c r="AX26">
        <f t="shared" si="51"/>
        <v>25.261260625534451</v>
      </c>
      <c r="AY26">
        <f t="shared" si="51"/>
        <v>25.260991857063011</v>
      </c>
      <c r="AZ26">
        <f t="shared" si="51"/>
        <v>25.26072308759888</v>
      </c>
      <c r="BA26">
        <f t="shared" si="51"/>
        <v>25.260454317140756</v>
      </c>
      <c r="BB26">
        <f t="shared" si="51"/>
        <v>25.260185545687349</v>
      </c>
      <c r="BC26">
        <f t="shared" si="51"/>
        <v>25.259916773237357</v>
      </c>
      <c r="BD26">
        <f t="shared" si="51"/>
        <v>25.259647999789479</v>
      </c>
      <c r="BE26">
        <f t="shared" si="51"/>
        <v>25.259379225342411</v>
      </c>
      <c r="BF26">
        <f t="shared" si="51"/>
        <v>25.259110449894845</v>
      </c>
      <c r="BG26">
        <f t="shared" si="52"/>
        <v>25.258841673445481</v>
      </c>
      <c r="BH26">
        <f t="shared" si="52"/>
        <v>25.258572895993009</v>
      </c>
      <c r="BI26">
        <f t="shared" si="52"/>
        <v>25.25830411753612</v>
      </c>
      <c r="BJ26">
        <f t="shared" si="52"/>
        <v>25.258035338073505</v>
      </c>
      <c r="BK26">
        <f t="shared" si="52"/>
        <v>25.257766557603848</v>
      </c>
      <c r="BL26">
        <f t="shared" si="52"/>
        <v>25.257497776125835</v>
      </c>
      <c r="BM26">
        <f t="shared" si="52"/>
        <v>25.257228993638144</v>
      </c>
      <c r="BN26">
        <f t="shared" si="52"/>
        <v>25.256960210139468</v>
      </c>
      <c r="BO26">
        <f t="shared" si="52"/>
        <v>25.256691425628482</v>
      </c>
      <c r="BP26">
        <f t="shared" si="52"/>
        <v>25.256422640103864</v>
      </c>
      <c r="BQ26">
        <f t="shared" si="53"/>
        <v>25.256153853564289</v>
      </c>
      <c r="BR26">
        <f t="shared" si="53"/>
        <v>25.255885066008435</v>
      </c>
      <c r="BS26">
        <f t="shared" si="53"/>
        <v>25.255616277434974</v>
      </c>
      <c r="BT26">
        <f t="shared" si="53"/>
        <v>25.255347487842577</v>
      </c>
      <c r="BU26">
        <f t="shared" si="53"/>
        <v>25.255078697229916</v>
      </c>
      <c r="BV26">
        <f t="shared" si="53"/>
        <v>25.254809905595661</v>
      </c>
      <c r="BW26">
        <f t="shared" si="53"/>
        <v>25.254541112938472</v>
      </c>
      <c r="BX26">
        <f t="shared" si="53"/>
        <v>25.254272319257016</v>
      </c>
      <c r="BY26">
        <f t="shared" si="53"/>
        <v>25.254003524549955</v>
      </c>
      <c r="BZ26">
        <f t="shared" si="53"/>
        <v>25.253734728815957</v>
      </c>
      <c r="CA26">
        <f t="shared" si="54"/>
        <v>25.253465932053675</v>
      </c>
      <c r="CB26">
        <f t="shared" si="54"/>
        <v>25.253197134261764</v>
      </c>
      <c r="CC26">
        <f t="shared" si="54"/>
        <v>25.252928335438888</v>
      </c>
      <c r="CD26">
        <f t="shared" si="54"/>
        <v>25.252659535583696</v>
      </c>
      <c r="CE26">
        <f t="shared" si="54"/>
        <v>25.252390734694838</v>
      </c>
      <c r="CF26">
        <f t="shared" si="54"/>
        <v>25.252121932770972</v>
      </c>
      <c r="CG26">
        <f t="shared" si="54"/>
        <v>25.25185312981074</v>
      </c>
      <c r="CH26">
        <f t="shared" si="54"/>
        <v>25.251584325812793</v>
      </c>
      <c r="CI26">
        <f t="shared" si="54"/>
        <v>25.251315520775776</v>
      </c>
      <c r="CJ26">
        <f t="shared" si="54"/>
        <v>25.251046714698333</v>
      </c>
      <c r="CK26">
        <f t="shared" si="55"/>
        <v>25.250777907579099</v>
      </c>
      <c r="CL26">
        <f t="shared" si="55"/>
        <v>25.250509099416721</v>
      </c>
      <c r="CM26">
        <f t="shared" si="55"/>
        <v>25.250240290209838</v>
      </c>
      <c r="CN26">
        <f t="shared" si="55"/>
        <v>25.249971479957086</v>
      </c>
      <c r="CO26">
        <f t="shared" si="55"/>
        <v>25.249702668657097</v>
      </c>
      <c r="CP26">
        <f t="shared" si="55"/>
        <v>25.249433856308503</v>
      </c>
      <c r="CQ26">
        <f t="shared" si="55"/>
        <v>25.249165042909933</v>
      </c>
      <c r="CR26">
        <f t="shared" si="55"/>
        <v>25.248896228460023</v>
      </c>
      <c r="CS26">
        <f t="shared" si="55"/>
        <v>25.248627412957401</v>
      </c>
      <c r="CT26">
        <f t="shared" si="55"/>
        <v>25.248358596400685</v>
      </c>
      <c r="CU26">
        <f t="shared" si="56"/>
        <v>25.248089778788508</v>
      </c>
      <c r="CV26">
        <f t="shared" si="56"/>
        <v>25.247820960119483</v>
      </c>
      <c r="CW26">
        <f t="shared" si="56"/>
        <v>25.247552140392234</v>
      </c>
      <c r="CX26">
        <f t="shared" si="56"/>
        <v>25.247283319605383</v>
      </c>
      <c r="CY26">
        <f t="shared" si="56"/>
        <v>25.247014497757544</v>
      </c>
      <c r="CZ26">
        <f t="shared" si="56"/>
        <v>25.246745674847332</v>
      </c>
      <c r="DA26">
        <f t="shared" si="56"/>
        <v>25.246476850873361</v>
      </c>
      <c r="DB26">
        <f t="shared" si="56"/>
        <v>25.246208025834243</v>
      </c>
      <c r="DC26">
        <f t="shared" si="56"/>
        <v>25.245939199728578</v>
      </c>
      <c r="DD26">
        <f t="shared" si="56"/>
        <v>25.24567037255499</v>
      </c>
      <c r="DE26">
        <f t="shared" si="57"/>
        <v>25.245401544312074</v>
      </c>
      <c r="DF26">
        <f t="shared" si="57"/>
        <v>25.245132714998437</v>
      </c>
      <c r="DG26">
        <f t="shared" si="57"/>
        <v>25.24486388461268</v>
      </c>
      <c r="DH26">
        <f t="shared" si="57"/>
        <v>25.244595053153407</v>
      </c>
      <c r="DI26">
        <f t="shared" si="57"/>
        <v>25.244326220619207</v>
      </c>
      <c r="DJ26">
        <f t="shared" si="57"/>
        <v>25.244057387008692</v>
      </c>
      <c r="DK26">
        <f t="shared" si="57"/>
        <v>25.243788552320446</v>
      </c>
      <c r="DL26">
        <f t="shared" si="57"/>
        <v>25.243519716553063</v>
      </c>
      <c r="DM26">
        <f t="shared" si="57"/>
        <v>25.243250879705137</v>
      </c>
      <c r="DN26">
        <f t="shared" si="57"/>
        <v>25.242982041775257</v>
      </c>
      <c r="DO26">
        <f t="shared" si="58"/>
        <v>25.242713202762005</v>
      </c>
      <c r="DP26">
        <f t="shared" si="58"/>
        <v>25.242444362663974</v>
      </c>
      <c r="DQ26">
        <f t="shared" si="58"/>
        <v>25.242175521479748</v>
      </c>
      <c r="DR26">
        <f t="shared" si="58"/>
        <v>25.241906679207904</v>
      </c>
      <c r="DS26">
        <f t="shared" si="58"/>
        <v>25.241637835847026</v>
      </c>
      <c r="DT26">
        <f t="shared" si="58"/>
        <v>25.241368991395692</v>
      </c>
      <c r="DU26">
        <f t="shared" si="58"/>
        <v>25.241100145852471</v>
      </c>
      <c r="DV26">
        <f t="shared" si="58"/>
        <v>25.240831299215952</v>
      </c>
      <c r="DW26">
        <f t="shared" si="58"/>
        <v>25.240562451484696</v>
      </c>
      <c r="DX26">
        <f t="shared" si="58"/>
        <v>25.240293602657278</v>
      </c>
      <c r="DY26">
        <f t="shared" si="58"/>
        <v>25.240024752732268</v>
      </c>
      <c r="EA26">
        <f t="shared" si="23"/>
        <v>0.23</v>
      </c>
      <c r="EB26">
        <f t="shared" si="44"/>
        <v>25.266904536399778</v>
      </c>
      <c r="EC26">
        <f t="shared" si="44"/>
        <v>24.998627742172804</v>
      </c>
      <c r="ED26">
        <f t="shared" si="44"/>
        <v>24.730350946979961</v>
      </c>
      <c r="EE26">
        <f t="shared" si="44"/>
        <v>24.462074150819998</v>
      </c>
      <c r="EF26">
        <f t="shared" si="44"/>
        <v>24.193797353691643</v>
      </c>
      <c r="EG26">
        <f t="shared" si="44"/>
        <v>23.925520555593632</v>
      </c>
      <c r="EH26">
        <f t="shared" si="44"/>
        <v>23.6572437565247</v>
      </c>
      <c r="EI26">
        <f t="shared" si="44"/>
        <v>23.388966956483582</v>
      </c>
      <c r="EJ26">
        <f t="shared" si="44"/>
        <v>23.120690155469013</v>
      </c>
      <c r="EK26">
        <f t="shared" si="44"/>
        <v>22.852413353479715</v>
      </c>
      <c r="EL26">
        <f t="shared" si="44"/>
        <v>22.584136550514415</v>
      </c>
      <c r="EM26">
        <f t="shared" si="44"/>
        <v>22.315859746571846</v>
      </c>
      <c r="EN26">
        <f t="shared" si="44"/>
        <v>22.047582941650724</v>
      </c>
      <c r="EO26">
        <f t="shared" si="44"/>
        <v>21.779306135749778</v>
      </c>
      <c r="EP26">
        <f t="shared" si="44"/>
        <v>21.511029328867725</v>
      </c>
      <c r="EQ26">
        <f t="shared" si="44"/>
        <v>21.242752521003286</v>
      </c>
      <c r="ER26">
        <f t="shared" si="45"/>
        <v>20.974475712155183</v>
      </c>
      <c r="ES26">
        <f t="shared" si="45"/>
        <v>20.706198902322122</v>
      </c>
      <c r="ET26">
        <f t="shared" si="45"/>
        <v>20.43792209150282</v>
      </c>
      <c r="EU26">
        <f t="shared" si="45"/>
        <v>20.169645279695992</v>
      </c>
      <c r="EV26">
        <f t="shared" si="45"/>
        <v>19.901368466900355</v>
      </c>
      <c r="EW26">
        <f t="shared" si="45"/>
        <v>19.633091653114608</v>
      </c>
      <c r="EX26">
        <f t="shared" si="45"/>
        <v>19.364814838337459</v>
      </c>
      <c r="EY26">
        <f t="shared" si="45"/>
        <v>19.096538022567621</v>
      </c>
      <c r="EZ26">
        <f t="shared" si="45"/>
        <v>18.828261205803791</v>
      </c>
      <c r="FA26">
        <f t="shared" si="45"/>
        <v>18.559984388044679</v>
      </c>
      <c r="FB26">
        <f t="shared" si="45"/>
        <v>18.291707569288981</v>
      </c>
      <c r="FC26">
        <f t="shared" si="45"/>
        <v>18.023430749535393</v>
      </c>
      <c r="FD26">
        <f t="shared" si="45"/>
        <v>17.755153928782619</v>
      </c>
      <c r="FE26">
        <f t="shared" si="45"/>
        <v>17.486877107029347</v>
      </c>
      <c r="FF26">
        <f t="shared" si="45"/>
        <v>17.218600284274274</v>
      </c>
      <c r="FG26">
        <f t="shared" si="45"/>
        <v>16.950323460516096</v>
      </c>
      <c r="FH26">
        <f t="shared" si="46"/>
        <v>16.682046635753501</v>
      </c>
      <c r="FI26">
        <f t="shared" si="46"/>
        <v>16.413769809985176</v>
      </c>
      <c r="FJ26">
        <f t="shared" si="46"/>
        <v>16.145492983209813</v>
      </c>
      <c r="FK26">
        <f t="shared" si="46"/>
        <v>15.877216155426096</v>
      </c>
      <c r="FL26">
        <f t="shared" si="46"/>
        <v>15.608939326632697</v>
      </c>
      <c r="FM26">
        <f t="shared" si="46"/>
        <v>15.340662496828315</v>
      </c>
      <c r="FN26">
        <f t="shared" si="46"/>
        <v>15.072385666011622</v>
      </c>
      <c r="FO26">
        <f t="shared" si="46"/>
        <v>14.804108834181296</v>
      </c>
      <c r="FP26">
        <f t="shared" si="46"/>
        <v>14.535832001336015</v>
      </c>
      <c r="FQ26">
        <f t="shared" si="46"/>
        <v>14.267555167474455</v>
      </c>
      <c r="FR26">
        <f t="shared" si="46"/>
        <v>13.999278332595287</v>
      </c>
      <c r="FS26">
        <f t="shared" si="46"/>
        <v>13.731001496697184</v>
      </c>
      <c r="FT26">
        <f t="shared" si="46"/>
        <v>13.462724659778814</v>
      </c>
      <c r="FU26">
        <f t="shared" si="46"/>
        <v>13.194447821838851</v>
      </c>
      <c r="FV26">
        <f t="shared" si="46"/>
        <v>12.926170982875957</v>
      </c>
      <c r="FW26">
        <f t="shared" si="46"/>
        <v>12.657894142888795</v>
      </c>
      <c r="FX26">
        <f t="shared" si="47"/>
        <v>12.389617301876026</v>
      </c>
      <c r="FY26">
        <f t="shared" si="47"/>
        <v>12.121340459836322</v>
      </c>
      <c r="FZ26">
        <f t="shared" si="47"/>
        <v>11.853063616768333</v>
      </c>
      <c r="GA26">
        <f t="shared" si="47"/>
        <v>11.584786772670714</v>
      </c>
      <c r="GB26">
        <f t="shared" si="47"/>
        <v>11.316509927542132</v>
      </c>
      <c r="GC26">
        <f t="shared" si="47"/>
        <v>11.048233081381232</v>
      </c>
      <c r="GD26">
        <f t="shared" si="47"/>
        <v>10.779956234186667</v>
      </c>
      <c r="GE26">
        <f t="shared" si="47"/>
        <v>10.511679385957095</v>
      </c>
      <c r="GF26">
        <f t="shared" si="47"/>
        <v>10.243402536691155</v>
      </c>
      <c r="GG26">
        <f t="shared" si="47"/>
        <v>9.9751256863875035</v>
      </c>
      <c r="GH26">
        <f t="shared" si="47"/>
        <v>9.7068488350447808</v>
      </c>
      <c r="GI26">
        <f t="shared" si="47"/>
        <v>9.4385719826616299</v>
      </c>
      <c r="GJ26">
        <f t="shared" si="47"/>
        <v>9.1702951292366883</v>
      </c>
      <c r="GK26">
        <f t="shared" si="47"/>
        <v>8.9020182747686043</v>
      </c>
      <c r="GL26">
        <f t="shared" si="47"/>
        <v>8.6337414192560153</v>
      </c>
      <c r="GM26">
        <f t="shared" si="47"/>
        <v>8.3654645626975537</v>
      </c>
      <c r="GN26">
        <f t="shared" si="42"/>
        <v>8.0971877050918586</v>
      </c>
      <c r="GO26">
        <f t="shared" si="42"/>
        <v>7.8289108464375587</v>
      </c>
      <c r="GP26">
        <f t="shared" si="42"/>
        <v>7.5606339867332792</v>
      </c>
      <c r="GQ26">
        <f t="shared" si="42"/>
        <v>7.2923571259776629</v>
      </c>
      <c r="GR26">
        <f t="shared" si="42"/>
        <v>7.024080264169335</v>
      </c>
      <c r="GS26">
        <f t="shared" si="42"/>
        <v>6.7558034013069133</v>
      </c>
      <c r="GT26">
        <f t="shared" si="42"/>
        <v>6.4875265373890301</v>
      </c>
      <c r="GU26">
        <f t="shared" si="42"/>
        <v>6.2192496724142998</v>
      </c>
      <c r="GV26">
        <f t="shared" si="42"/>
        <v>5.9509728063813405</v>
      </c>
      <c r="GW26">
        <f t="shared" si="42"/>
        <v>5.6826959392887844</v>
      </c>
      <c r="GX26">
        <f t="shared" si="42"/>
        <v>5.4144190711352387</v>
      </c>
      <c r="GY26">
        <f t="shared" si="42"/>
        <v>5.1461422019193179</v>
      </c>
      <c r="GZ26">
        <f t="shared" si="42"/>
        <v>4.8778653316396401</v>
      </c>
      <c r="HA26">
        <f t="shared" si="42"/>
        <v>4.6095884602948161</v>
      </c>
      <c r="HB26">
        <f t="shared" si="42"/>
        <v>4.3413115878834425</v>
      </c>
      <c r="HC26">
        <f t="shared" si="48"/>
        <v>4.0730347144041481</v>
      </c>
      <c r="HD26">
        <f t="shared" si="48"/>
        <v>3.804757839855526</v>
      </c>
      <c r="HE26">
        <f t="shared" si="48"/>
        <v>3.5364809642361799</v>
      </c>
      <c r="HF26">
        <f t="shared" si="48"/>
        <v>3.2682040875447207</v>
      </c>
      <c r="HG26">
        <f t="shared" si="48"/>
        <v>2.9999272097797416</v>
      </c>
      <c r="HH26">
        <f t="shared" si="48"/>
        <v>2.7316503309398321</v>
      </c>
      <c r="HI26">
        <f t="shared" si="48"/>
        <v>2.4633734510236103</v>
      </c>
      <c r="HJ26">
        <f t="shared" si="48"/>
        <v>2.1950965700296585</v>
      </c>
      <c r="HK26">
        <f t="shared" si="48"/>
        <v>1.9268196879565664</v>
      </c>
      <c r="HL26">
        <f t="shared" si="48"/>
        <v>1.6585428048029343</v>
      </c>
      <c r="HM26">
        <f t="shared" si="48"/>
        <v>1.390265920567348</v>
      </c>
      <c r="HN26">
        <f t="shared" si="48"/>
        <v>1.1219890352483866</v>
      </c>
      <c r="HO26">
        <f t="shared" si="48"/>
        <v>0.85371214884465019</v>
      </c>
      <c r="HP26">
        <f t="shared" si="48"/>
        <v>0.5854352613547178</v>
      </c>
      <c r="HQ26">
        <f t="shared" si="48"/>
        <v>0.31715837277716474</v>
      </c>
      <c r="HR26">
        <f t="shared" si="48"/>
        <v>4.8881483110584156E-2</v>
      </c>
      <c r="HS26">
        <f t="shared" si="43"/>
        <v>0.21939540764645571</v>
      </c>
      <c r="HT26">
        <f t="shared" si="43"/>
        <v>0.4876722994953866</v>
      </c>
      <c r="HU26">
        <f t="shared" si="43"/>
        <v>0.75594919243761183</v>
      </c>
      <c r="HV26">
        <f t="shared" si="43"/>
        <v>1.0242260864745738</v>
      </c>
      <c r="HW26">
        <f t="shared" si="43"/>
        <v>1.2925029816077007</v>
      </c>
      <c r="HX26">
        <f t="shared" si="43"/>
        <v>1.5607798778384172</v>
      </c>
      <c r="HY26">
        <f t="shared" si="24"/>
        <v>4.8881483110584156E-2</v>
      </c>
      <c r="HZ26">
        <f t="shared" si="25"/>
        <v>95</v>
      </c>
      <c r="IA26">
        <v>24</v>
      </c>
      <c r="IB26">
        <f t="shared" si="26"/>
        <v>0.23</v>
      </c>
      <c r="IC26" cm="1">
        <f t="array" ref="IC26">INDEX($AC$3:$DY$102,IA26,HZ26)</f>
        <v>25.241637835847026</v>
      </c>
      <c r="ID26">
        <f t="shared" si="27"/>
        <v>5.8055767022448164</v>
      </c>
    </row>
    <row r="27" spans="1:238" x14ac:dyDescent="0.25">
      <c r="B27" s="45"/>
      <c r="J27">
        <v>405</v>
      </c>
      <c r="K27">
        <f>'Emission events'!Y27</f>
        <v>0</v>
      </c>
      <c r="L27">
        <f>'Emission events'!BG27</f>
        <v>0</v>
      </c>
      <c r="M27">
        <f>'Emission events'!CO27</f>
        <v>0</v>
      </c>
      <c r="N27">
        <f>'Emission events'!DW27</f>
        <v>0</v>
      </c>
      <c r="O27">
        <f>'Emission events'!FE27</f>
        <v>0</v>
      </c>
      <c r="P27">
        <f t="shared" si="3"/>
        <v>0</v>
      </c>
      <c r="S27">
        <v>405</v>
      </c>
      <c r="T27">
        <f>'Emission events'!AD27</f>
        <v>0</v>
      </c>
      <c r="U27">
        <f>'Emission events'!BL27</f>
        <v>0</v>
      </c>
      <c r="V27">
        <f>'Emission events'!CT27</f>
        <v>0</v>
      </c>
      <c r="W27">
        <f>'Emission events'!EB27</f>
        <v>0</v>
      </c>
      <c r="X27">
        <f>'Emission events'!FJ27</f>
        <v>0</v>
      </c>
      <c r="Y27">
        <f t="shared" si="4"/>
        <v>0</v>
      </c>
      <c r="Z27">
        <f t="shared" si="5"/>
        <v>0</v>
      </c>
      <c r="AB27" s="1">
        <v>0.24</v>
      </c>
      <c r="AC27">
        <f t="shared" si="49"/>
        <v>25.200020595784</v>
      </c>
      <c r="AD27">
        <f t="shared" si="49"/>
        <v>25.199751564223597</v>
      </c>
      <c r="AE27">
        <f t="shared" si="49"/>
        <v>25.19948253132705</v>
      </c>
      <c r="AF27">
        <f t="shared" si="49"/>
        <v>25.199213497092618</v>
      </c>
      <c r="AG27">
        <f t="shared" si="49"/>
        <v>25.198944461518558</v>
      </c>
      <c r="AH27">
        <f t="shared" si="49"/>
        <v>25.198675424603113</v>
      </c>
      <c r="AI27">
        <f t="shared" si="49"/>
        <v>25.198406386344537</v>
      </c>
      <c r="AJ27">
        <f t="shared" si="49"/>
        <v>25.198137346741074</v>
      </c>
      <c r="AK27">
        <f t="shared" si="49"/>
        <v>25.197868305790976</v>
      </c>
      <c r="AL27">
        <f t="shared" si="49"/>
        <v>25.197599263492474</v>
      </c>
      <c r="AM27">
        <f t="shared" si="50"/>
        <v>25.197330219843817</v>
      </c>
      <c r="AN27">
        <f t="shared" si="50"/>
        <v>25.197061174843235</v>
      </c>
      <c r="AO27">
        <f t="shared" si="50"/>
        <v>25.196792128488966</v>
      </c>
      <c r="AP27">
        <f t="shared" si="50"/>
        <v>25.196523080779244</v>
      </c>
      <c r="AQ27">
        <f t="shared" si="50"/>
        <v>25.1962540317123</v>
      </c>
      <c r="AR27">
        <f t="shared" si="50"/>
        <v>25.195984981286362</v>
      </c>
      <c r="AS27">
        <f t="shared" si="50"/>
        <v>25.195715929499652</v>
      </c>
      <c r="AT27">
        <f t="shared" si="50"/>
        <v>25.195446876350399</v>
      </c>
      <c r="AU27">
        <f t="shared" si="50"/>
        <v>25.195177821836818</v>
      </c>
      <c r="AV27">
        <f t="shared" si="50"/>
        <v>25.194908765957138</v>
      </c>
      <c r="AW27">
        <f t="shared" si="51"/>
        <v>25.194639708709566</v>
      </c>
      <c r="AX27">
        <f t="shared" si="51"/>
        <v>25.194370650092321</v>
      </c>
      <c r="AY27">
        <f t="shared" si="51"/>
        <v>25.19410159010361</v>
      </c>
      <c r="AZ27">
        <f t="shared" si="51"/>
        <v>25.193832528741652</v>
      </c>
      <c r="BA27">
        <f t="shared" si="51"/>
        <v>25.19356346600464</v>
      </c>
      <c r="BB27">
        <f t="shared" si="51"/>
        <v>25.193294401890796</v>
      </c>
      <c r="BC27">
        <f t="shared" si="51"/>
        <v>25.193025336398311</v>
      </c>
      <c r="BD27">
        <f t="shared" si="51"/>
        <v>25.19275626952539</v>
      </c>
      <c r="BE27">
        <f t="shared" si="51"/>
        <v>25.192487201270229</v>
      </c>
      <c r="BF27">
        <f t="shared" si="51"/>
        <v>25.192218131631023</v>
      </c>
      <c r="BG27">
        <f t="shared" si="52"/>
        <v>25.191949060605964</v>
      </c>
      <c r="BH27">
        <f t="shared" si="52"/>
        <v>25.191679988193247</v>
      </c>
      <c r="BI27">
        <f t="shared" si="52"/>
        <v>25.191410914391057</v>
      </c>
      <c r="BJ27">
        <f t="shared" si="52"/>
        <v>25.191141839197584</v>
      </c>
      <c r="BK27">
        <f t="shared" si="52"/>
        <v>25.190872762611008</v>
      </c>
      <c r="BL27">
        <f t="shared" si="52"/>
        <v>25.190603684629515</v>
      </c>
      <c r="BM27">
        <f t="shared" si="52"/>
        <v>25.190334605251273</v>
      </c>
      <c r="BN27">
        <f t="shared" si="52"/>
        <v>25.190065524474473</v>
      </c>
      <c r="BO27">
        <f t="shared" si="52"/>
        <v>25.189796442297279</v>
      </c>
      <c r="BP27">
        <f t="shared" si="52"/>
        <v>25.189527358717871</v>
      </c>
      <c r="BQ27">
        <f t="shared" si="53"/>
        <v>25.18925827373441</v>
      </c>
      <c r="BR27">
        <f t="shared" si="53"/>
        <v>25.188989187345069</v>
      </c>
      <c r="BS27">
        <f t="shared" si="53"/>
        <v>25.188720099548007</v>
      </c>
      <c r="BT27">
        <f t="shared" si="53"/>
        <v>25.188451010341396</v>
      </c>
      <c r="BU27">
        <f t="shared" si="53"/>
        <v>25.188181919723387</v>
      </c>
      <c r="BV27">
        <f t="shared" si="53"/>
        <v>25.187912827692141</v>
      </c>
      <c r="BW27">
        <f t="shared" si="53"/>
        <v>25.18764373424581</v>
      </c>
      <c r="BX27">
        <f t="shared" si="53"/>
        <v>25.187374639382554</v>
      </c>
      <c r="BY27">
        <f t="shared" si="53"/>
        <v>25.187105543100511</v>
      </c>
      <c r="BZ27">
        <f t="shared" si="53"/>
        <v>25.186836445397841</v>
      </c>
      <c r="CA27">
        <f t="shared" si="54"/>
        <v>25.186567346272685</v>
      </c>
      <c r="CB27">
        <f t="shared" si="54"/>
        <v>25.186298245723187</v>
      </c>
      <c r="CC27">
        <f t="shared" si="54"/>
        <v>25.186029143747486</v>
      </c>
      <c r="CD27">
        <f t="shared" si="54"/>
        <v>25.18576004034372</v>
      </c>
      <c r="CE27">
        <f t="shared" si="54"/>
        <v>25.185490935510021</v>
      </c>
      <c r="CF27">
        <f t="shared" si="54"/>
        <v>25.185221829244533</v>
      </c>
      <c r="CG27">
        <f t="shared" si="54"/>
        <v>25.184952721545379</v>
      </c>
      <c r="CH27">
        <f t="shared" si="54"/>
        <v>25.184683612410687</v>
      </c>
      <c r="CI27">
        <f t="shared" si="54"/>
        <v>25.184414501838589</v>
      </c>
      <c r="CJ27">
        <f t="shared" si="54"/>
        <v>25.184145389827201</v>
      </c>
      <c r="CK27">
        <f t="shared" si="55"/>
        <v>25.183876276374647</v>
      </c>
      <c r="CL27">
        <f t="shared" si="55"/>
        <v>25.183607161479046</v>
      </c>
      <c r="CM27">
        <f t="shared" si="55"/>
        <v>25.183338045138516</v>
      </c>
      <c r="CN27">
        <f t="shared" si="55"/>
        <v>25.183068927351172</v>
      </c>
      <c r="CO27">
        <f t="shared" si="55"/>
        <v>25.182799808115117</v>
      </c>
      <c r="CP27">
        <f t="shared" si="55"/>
        <v>25.182530687428468</v>
      </c>
      <c r="CQ27">
        <f t="shared" si="55"/>
        <v>25.182261565289327</v>
      </c>
      <c r="CR27">
        <f t="shared" si="55"/>
        <v>25.181992441695801</v>
      </c>
      <c r="CS27">
        <f t="shared" si="55"/>
        <v>25.181723316645989</v>
      </c>
      <c r="CT27">
        <f t="shared" si="55"/>
        <v>25.181454190137991</v>
      </c>
      <c r="CU27">
        <f t="shared" si="56"/>
        <v>25.181185062169906</v>
      </c>
      <c r="CV27">
        <f t="shared" si="56"/>
        <v>25.180915932739822</v>
      </c>
      <c r="CW27">
        <f t="shared" si="56"/>
        <v>25.180646801845828</v>
      </c>
      <c r="CX27">
        <f t="shared" si="56"/>
        <v>25.180377669486024</v>
      </c>
      <c r="CY27">
        <f t="shared" si="56"/>
        <v>25.180108535658491</v>
      </c>
      <c r="CZ27">
        <f t="shared" si="56"/>
        <v>25.179839400361313</v>
      </c>
      <c r="DA27">
        <f t="shared" si="56"/>
        <v>25.17957026359257</v>
      </c>
      <c r="DB27">
        <f t="shared" si="56"/>
        <v>25.179301125350342</v>
      </c>
      <c r="DC27">
        <f t="shared" si="56"/>
        <v>25.179031985632705</v>
      </c>
      <c r="DD27">
        <f t="shared" si="56"/>
        <v>25.178762844437738</v>
      </c>
      <c r="DE27">
        <f t="shared" si="57"/>
        <v>25.178493701763504</v>
      </c>
      <c r="DF27">
        <f t="shared" si="57"/>
        <v>25.178224557608079</v>
      </c>
      <c r="DG27">
        <f t="shared" si="57"/>
        <v>25.177955411969524</v>
      </c>
      <c r="DH27">
        <f t="shared" si="57"/>
        <v>25.177686264845903</v>
      </c>
      <c r="DI27">
        <f t="shared" si="57"/>
        <v>25.177417116235283</v>
      </c>
      <c r="DJ27">
        <f t="shared" si="57"/>
        <v>25.177147966135717</v>
      </c>
      <c r="DK27">
        <f t="shared" si="57"/>
        <v>25.176878814545265</v>
      </c>
      <c r="DL27">
        <f t="shared" si="57"/>
        <v>25.176609661461981</v>
      </c>
      <c r="DM27">
        <f t="shared" si="57"/>
        <v>25.176340506883911</v>
      </c>
      <c r="DN27">
        <f t="shared" si="57"/>
        <v>25.17607135080911</v>
      </c>
      <c r="DO27">
        <f t="shared" si="58"/>
        <v>25.175802193235619</v>
      </c>
      <c r="DP27">
        <f t="shared" si="58"/>
        <v>25.175533034161482</v>
      </c>
      <c r="DQ27">
        <f t="shared" si="58"/>
        <v>25.175263873584747</v>
      </c>
      <c r="DR27">
        <f t="shared" si="58"/>
        <v>25.174994711503444</v>
      </c>
      <c r="DS27">
        <f t="shared" si="58"/>
        <v>25.174725547915614</v>
      </c>
      <c r="DT27">
        <f t="shared" si="58"/>
        <v>25.174456382819287</v>
      </c>
      <c r="DU27">
        <f t="shared" si="58"/>
        <v>25.174187216212491</v>
      </c>
      <c r="DV27">
        <f t="shared" si="58"/>
        <v>25.173918048093263</v>
      </c>
      <c r="DW27">
        <f t="shared" si="58"/>
        <v>25.173648878459627</v>
      </c>
      <c r="DX27">
        <f t="shared" si="58"/>
        <v>25.1733797073096</v>
      </c>
      <c r="DY27">
        <f t="shared" si="58"/>
        <v>25.173110534641204</v>
      </c>
      <c r="EA27">
        <f t="shared" si="23"/>
        <v>0.24</v>
      </c>
      <c r="EB27">
        <f t="shared" si="44"/>
        <v>25.200020595784</v>
      </c>
      <c r="EC27">
        <f t="shared" si="44"/>
        <v>24.931743517917891</v>
      </c>
      <c r="ED27">
        <f t="shared" si="44"/>
        <v>24.663466438715638</v>
      </c>
      <c r="EE27">
        <f t="shared" si="44"/>
        <v>24.395189358175497</v>
      </c>
      <c r="EF27">
        <f t="shared" si="44"/>
        <v>24.12691227629573</v>
      </c>
      <c r="EG27">
        <f t="shared" si="44"/>
        <v>23.85863519307458</v>
      </c>
      <c r="EH27">
        <f t="shared" si="44"/>
        <v>23.590358108510294</v>
      </c>
      <c r="EI27">
        <f t="shared" si="44"/>
        <v>23.322081022601125</v>
      </c>
      <c r="EJ27">
        <f t="shared" si="44"/>
        <v>23.053803935345321</v>
      </c>
      <c r="EK27">
        <f t="shared" si="44"/>
        <v>22.785526846741114</v>
      </c>
      <c r="EL27">
        <f t="shared" si="44"/>
        <v>22.517249756786747</v>
      </c>
      <c r="EM27">
        <f t="shared" si="44"/>
        <v>22.248972665480458</v>
      </c>
      <c r="EN27">
        <f t="shared" si="44"/>
        <v>21.980695572820483</v>
      </c>
      <c r="EO27">
        <f t="shared" si="44"/>
        <v>21.712418478805056</v>
      </c>
      <c r="EP27">
        <f t="shared" si="44"/>
        <v>21.444141383432402</v>
      </c>
      <c r="EQ27">
        <f t="shared" si="44"/>
        <v>21.175864286700758</v>
      </c>
      <c r="ER27">
        <f t="shared" si="45"/>
        <v>20.907587188608343</v>
      </c>
      <c r="ES27">
        <f t="shared" si="45"/>
        <v>20.639310089153383</v>
      </c>
      <c r="ET27">
        <f t="shared" si="45"/>
        <v>20.371032988334093</v>
      </c>
      <c r="EU27">
        <f t="shared" si="45"/>
        <v>20.102755886148707</v>
      </c>
      <c r="EV27">
        <f t="shared" si="45"/>
        <v>19.834478782595429</v>
      </c>
      <c r="EW27">
        <f t="shared" si="45"/>
        <v>19.566201677672478</v>
      </c>
      <c r="EX27">
        <f t="shared" si="45"/>
        <v>19.297924571378061</v>
      </c>
      <c r="EY27">
        <f t="shared" si="45"/>
        <v>19.029647463710393</v>
      </c>
      <c r="EZ27">
        <f t="shared" si="45"/>
        <v>18.761370354667676</v>
      </c>
      <c r="FA27">
        <f t="shared" si="45"/>
        <v>18.493093244248126</v>
      </c>
      <c r="FB27">
        <f t="shared" si="45"/>
        <v>18.224816132449931</v>
      </c>
      <c r="FC27">
        <f t="shared" si="45"/>
        <v>17.956539019271304</v>
      </c>
      <c r="FD27">
        <f t="shared" si="45"/>
        <v>17.688261904710437</v>
      </c>
      <c r="FE27">
        <f t="shared" si="45"/>
        <v>17.419984788765525</v>
      </c>
      <c r="FF27">
        <f t="shared" si="45"/>
        <v>17.151707671434757</v>
      </c>
      <c r="FG27">
        <f t="shared" si="45"/>
        <v>16.883430552716334</v>
      </c>
      <c r="FH27">
        <f t="shared" si="46"/>
        <v>16.615153432608437</v>
      </c>
      <c r="FI27">
        <f t="shared" si="46"/>
        <v>16.346876311109256</v>
      </c>
      <c r="FJ27">
        <f t="shared" si="46"/>
        <v>16.078599188216977</v>
      </c>
      <c r="FK27">
        <f t="shared" si="46"/>
        <v>15.810322063929776</v>
      </c>
      <c r="FL27">
        <f t="shared" si="46"/>
        <v>15.542044938245827</v>
      </c>
      <c r="FM27">
        <f t="shared" si="46"/>
        <v>15.273767811163321</v>
      </c>
      <c r="FN27">
        <f t="shared" si="46"/>
        <v>15.005490682680419</v>
      </c>
      <c r="FO27">
        <f t="shared" si="46"/>
        <v>14.737213552795303</v>
      </c>
      <c r="FP27">
        <f t="shared" si="46"/>
        <v>14.468936421506136</v>
      </c>
      <c r="FQ27">
        <f t="shared" si="46"/>
        <v>14.200659288811089</v>
      </c>
      <c r="FR27">
        <f t="shared" si="46"/>
        <v>13.93238215470832</v>
      </c>
      <c r="FS27">
        <f t="shared" si="46"/>
        <v>13.664105019196002</v>
      </c>
      <c r="FT27">
        <f t="shared" si="46"/>
        <v>13.395827882272286</v>
      </c>
      <c r="FU27">
        <f t="shared" si="46"/>
        <v>13.127550743935332</v>
      </c>
      <c r="FV27">
        <f t="shared" si="46"/>
        <v>12.859273604183295</v>
      </c>
      <c r="FW27">
        <f t="shared" si="46"/>
        <v>12.590996463014333</v>
      </c>
      <c r="FX27">
        <f t="shared" si="47"/>
        <v>12.322719320426582</v>
      </c>
      <c r="FY27">
        <f t="shared" si="47"/>
        <v>12.054442176418206</v>
      </c>
      <c r="FZ27">
        <f t="shared" si="47"/>
        <v>11.786165030987343</v>
      </c>
      <c r="GA27">
        <f t="shared" si="47"/>
        <v>11.517887884132136</v>
      </c>
      <c r="GB27">
        <f t="shared" si="47"/>
        <v>11.24961073585073</v>
      </c>
      <c r="GC27">
        <f t="shared" si="47"/>
        <v>10.981333586141256</v>
      </c>
      <c r="GD27">
        <f t="shared" si="47"/>
        <v>10.71305643500185</v>
      </c>
      <c r="GE27">
        <f t="shared" si="47"/>
        <v>10.444779282430655</v>
      </c>
      <c r="GF27">
        <f t="shared" si="47"/>
        <v>10.176502128425794</v>
      </c>
      <c r="GG27">
        <f t="shared" si="47"/>
        <v>9.9082249729853977</v>
      </c>
      <c r="GH27">
        <f t="shared" si="47"/>
        <v>9.6399478161075933</v>
      </c>
      <c r="GI27">
        <f t="shared" si="47"/>
        <v>9.3716706577904976</v>
      </c>
      <c r="GJ27">
        <f t="shared" si="47"/>
        <v>9.1033934980322364</v>
      </c>
      <c r="GK27">
        <f t="shared" si="47"/>
        <v>8.8351163368309287</v>
      </c>
      <c r="GL27">
        <f t="shared" si="47"/>
        <v>8.5668391741846932</v>
      </c>
      <c r="GM27">
        <f t="shared" si="47"/>
        <v>8.29856201009164</v>
      </c>
      <c r="GN27">
        <f t="shared" si="42"/>
        <v>8.0302848445498789</v>
      </c>
      <c r="GO27">
        <f t="shared" si="42"/>
        <v>7.7620076775575235</v>
      </c>
      <c r="GP27">
        <f t="shared" si="42"/>
        <v>7.4937305091126731</v>
      </c>
      <c r="GQ27">
        <f t="shared" si="42"/>
        <v>7.2254533392134412</v>
      </c>
      <c r="GR27">
        <f t="shared" si="42"/>
        <v>6.9571761678579236</v>
      </c>
      <c r="GS27">
        <f t="shared" si="42"/>
        <v>6.6888989950442195</v>
      </c>
      <c r="GT27">
        <f t="shared" si="42"/>
        <v>6.4206218207704282</v>
      </c>
      <c r="GU27">
        <f t="shared" si="42"/>
        <v>6.1523446450346384</v>
      </c>
      <c r="GV27">
        <f t="shared" si="42"/>
        <v>5.8840674678349352</v>
      </c>
      <c r="GW27">
        <f t="shared" si="42"/>
        <v>5.6157902891694249</v>
      </c>
      <c r="GX27">
        <f t="shared" si="42"/>
        <v>5.3475131090361856</v>
      </c>
      <c r="GY27">
        <f t="shared" si="42"/>
        <v>5.0792359274332988</v>
      </c>
      <c r="GZ27">
        <f t="shared" si="42"/>
        <v>4.8109587443588495</v>
      </c>
      <c r="HA27">
        <f t="shared" si="42"/>
        <v>4.5426815598109158</v>
      </c>
      <c r="HB27">
        <f t="shared" si="42"/>
        <v>4.2744043737875685</v>
      </c>
      <c r="HC27">
        <f t="shared" si="48"/>
        <v>4.0061271862868963</v>
      </c>
      <c r="HD27">
        <f t="shared" si="48"/>
        <v>3.7378499973069559</v>
      </c>
      <c r="HE27">
        <f t="shared" si="48"/>
        <v>3.4695728068458216</v>
      </c>
      <c r="HF27">
        <f t="shared" si="48"/>
        <v>3.2012956149015643</v>
      </c>
      <c r="HG27">
        <f t="shared" si="48"/>
        <v>2.9330184214722372</v>
      </c>
      <c r="HH27">
        <f t="shared" si="48"/>
        <v>2.6647412265559076</v>
      </c>
      <c r="HI27">
        <f t="shared" si="48"/>
        <v>2.3964640301506357</v>
      </c>
      <c r="HJ27">
        <f t="shared" si="48"/>
        <v>2.1281868322544781</v>
      </c>
      <c r="HK27">
        <f t="shared" si="48"/>
        <v>1.8599096328654845</v>
      </c>
      <c r="HL27">
        <f t="shared" si="48"/>
        <v>1.5916324319817079</v>
      </c>
      <c r="HM27">
        <f t="shared" si="48"/>
        <v>1.3233552296012014</v>
      </c>
      <c r="HN27">
        <f t="shared" si="48"/>
        <v>1.0550780257220005</v>
      </c>
      <c r="HO27">
        <f t="shared" si="48"/>
        <v>0.78680082034215815</v>
      </c>
      <c r="HP27">
        <f t="shared" si="48"/>
        <v>0.51852361345971687</v>
      </c>
      <c r="HQ27">
        <f t="shared" si="48"/>
        <v>0.2502464050727049</v>
      </c>
      <c r="HR27">
        <f t="shared" si="48"/>
        <v>1.8030804820828195E-2</v>
      </c>
      <c r="HS27">
        <f t="shared" si="43"/>
        <v>0.28630801622286128</v>
      </c>
      <c r="HT27">
        <f t="shared" si="43"/>
        <v>0.55458522913536612</v>
      </c>
      <c r="HU27">
        <f t="shared" si="43"/>
        <v>0.82286244356030025</v>
      </c>
      <c r="HV27">
        <f t="shared" si="43"/>
        <v>1.0911396594996425</v>
      </c>
      <c r="HW27">
        <f t="shared" si="43"/>
        <v>1.3594168769553789</v>
      </c>
      <c r="HX27">
        <f t="shared" si="43"/>
        <v>1.6276940959294812</v>
      </c>
      <c r="HY27">
        <f t="shared" si="24"/>
        <v>1.8030804820828195E-2</v>
      </c>
      <c r="HZ27">
        <f t="shared" si="25"/>
        <v>95</v>
      </c>
      <c r="IA27">
        <v>25</v>
      </c>
      <c r="IB27">
        <f t="shared" si="26"/>
        <v>0.24</v>
      </c>
      <c r="IC27" cm="1">
        <f t="array" ref="IC27">INDEX($AC$3:$DY$102,IA27,HZ27)</f>
        <v>25.174725547915614</v>
      </c>
      <c r="ID27">
        <f t="shared" si="27"/>
        <v>6.0419341314997475</v>
      </c>
    </row>
    <row r="28" spans="1:238" x14ac:dyDescent="0.25">
      <c r="B28" s="43"/>
      <c r="J28">
        <v>410</v>
      </c>
      <c r="K28">
        <f>'Emission events'!Y28</f>
        <v>0</v>
      </c>
      <c r="L28">
        <f>'Emission events'!BG28</f>
        <v>0</v>
      </c>
      <c r="M28">
        <f>'Emission events'!CO28</f>
        <v>0</v>
      </c>
      <c r="N28">
        <f>'Emission events'!DW28</f>
        <v>0</v>
      </c>
      <c r="O28">
        <f>'Emission events'!FE28</f>
        <v>0</v>
      </c>
      <c r="P28">
        <f t="shared" si="3"/>
        <v>0</v>
      </c>
      <c r="S28">
        <v>410</v>
      </c>
      <c r="T28">
        <f>'Emission events'!AD28</f>
        <v>0</v>
      </c>
      <c r="U28">
        <f>'Emission events'!BL28</f>
        <v>0</v>
      </c>
      <c r="V28">
        <f>'Emission events'!CT28</f>
        <v>0</v>
      </c>
      <c r="W28">
        <f>'Emission events'!EB28</f>
        <v>0</v>
      </c>
      <c r="X28">
        <f>'Emission events'!FJ28</f>
        <v>0</v>
      </c>
      <c r="Y28">
        <f t="shared" si="4"/>
        <v>0</v>
      </c>
      <c r="Z28">
        <f t="shared" si="5"/>
        <v>0</v>
      </c>
      <c r="AB28" s="1">
        <v>0.25</v>
      </c>
      <c r="AC28">
        <f t="shared" si="49"/>
        <v>25.13305336082988</v>
      </c>
      <c r="AD28">
        <f t="shared" si="49"/>
        <v>25.132783936894182</v>
      </c>
      <c r="AE28">
        <f t="shared" si="49"/>
        <v>25.13251451111012</v>
      </c>
      <c r="AF28">
        <f t="shared" si="49"/>
        <v>25.132245083475279</v>
      </c>
      <c r="AG28">
        <f t="shared" si="49"/>
        <v>25.131975653987244</v>
      </c>
      <c r="AH28">
        <f t="shared" si="49"/>
        <v>25.131706222643594</v>
      </c>
      <c r="AI28">
        <f t="shared" si="49"/>
        <v>25.131436789441903</v>
      </c>
      <c r="AJ28">
        <f t="shared" si="49"/>
        <v>25.131167354379755</v>
      </c>
      <c r="AK28">
        <f t="shared" si="49"/>
        <v>25.130897917454718</v>
      </c>
      <c r="AL28">
        <f t="shared" si="49"/>
        <v>25.130628478664359</v>
      </c>
      <c r="AM28">
        <f t="shared" si="50"/>
        <v>25.13035903800624</v>
      </c>
      <c r="AN28">
        <f t="shared" si="50"/>
        <v>25.130089595477926</v>
      </c>
      <c r="AO28">
        <f t="shared" si="50"/>
        <v>25.129820151076974</v>
      </c>
      <c r="AP28">
        <f t="shared" si="50"/>
        <v>25.129550704800945</v>
      </c>
      <c r="AQ28">
        <f t="shared" si="50"/>
        <v>25.129281256647381</v>
      </c>
      <c r="AR28">
        <f t="shared" si="50"/>
        <v>25.129011806613843</v>
      </c>
      <c r="AS28">
        <f t="shared" si="50"/>
        <v>25.128742354697867</v>
      </c>
      <c r="AT28">
        <f t="shared" si="50"/>
        <v>25.128472900896995</v>
      </c>
      <c r="AU28">
        <f t="shared" si="50"/>
        <v>25.128203445208772</v>
      </c>
      <c r="AV28">
        <f t="shared" si="50"/>
        <v>25.127933987630737</v>
      </c>
      <c r="AW28">
        <f t="shared" si="51"/>
        <v>25.127664528160416</v>
      </c>
      <c r="AX28">
        <f t="shared" si="51"/>
        <v>25.127395066795341</v>
      </c>
      <c r="AY28">
        <f t="shared" si="51"/>
        <v>25.127125603533038</v>
      </c>
      <c r="AZ28">
        <f t="shared" si="51"/>
        <v>25.126856138371028</v>
      </c>
      <c r="BA28">
        <f t="shared" si="51"/>
        <v>25.126586671306836</v>
      </c>
      <c r="BB28">
        <f t="shared" si="51"/>
        <v>25.126317202337979</v>
      </c>
      <c r="BC28">
        <f t="shared" si="51"/>
        <v>25.12604773146197</v>
      </c>
      <c r="BD28">
        <f t="shared" si="51"/>
        <v>25.125778258676313</v>
      </c>
      <c r="BE28">
        <f t="shared" si="51"/>
        <v>25.125508783978521</v>
      </c>
      <c r="BF28">
        <f t="shared" si="51"/>
        <v>25.125239307366101</v>
      </c>
      <c r="BG28">
        <f t="shared" si="52"/>
        <v>25.124969828836541</v>
      </c>
      <c r="BH28">
        <f t="shared" si="52"/>
        <v>25.12470034838735</v>
      </c>
      <c r="BI28">
        <f t="shared" si="52"/>
        <v>25.12443086601602</v>
      </c>
      <c r="BJ28">
        <f t="shared" si="52"/>
        <v>25.12416138172004</v>
      </c>
      <c r="BK28">
        <f t="shared" si="52"/>
        <v>25.123891895496897</v>
      </c>
      <c r="BL28">
        <f t="shared" si="52"/>
        <v>25.123622407344072</v>
      </c>
      <c r="BM28">
        <f t="shared" si="52"/>
        <v>25.123352917259055</v>
      </c>
      <c r="BN28">
        <f t="shared" si="52"/>
        <v>25.123083425239315</v>
      </c>
      <c r="BO28">
        <f t="shared" si="52"/>
        <v>25.122813931282334</v>
      </c>
      <c r="BP28">
        <f t="shared" si="52"/>
        <v>25.122544435385574</v>
      </c>
      <c r="BQ28">
        <f t="shared" si="53"/>
        <v>25.122274937546511</v>
      </c>
      <c r="BR28">
        <f t="shared" si="53"/>
        <v>25.122005437762599</v>
      </c>
      <c r="BS28">
        <f t="shared" si="53"/>
        <v>25.121735936031314</v>
      </c>
      <c r="BT28">
        <f t="shared" si="53"/>
        <v>25.121466432350104</v>
      </c>
      <c r="BU28">
        <f t="shared" si="53"/>
        <v>25.121196926716422</v>
      </c>
      <c r="BV28">
        <f t="shared" si="53"/>
        <v>25.120927419127728</v>
      </c>
      <c r="BW28">
        <f t="shared" si="53"/>
        <v>25.12065790958146</v>
      </c>
      <c r="BX28">
        <f t="shared" si="53"/>
        <v>25.120388398075065</v>
      </c>
      <c r="BY28">
        <f t="shared" si="53"/>
        <v>25.12011888460599</v>
      </c>
      <c r="BZ28">
        <f t="shared" si="53"/>
        <v>25.119849369171668</v>
      </c>
      <c r="CA28">
        <f t="shared" si="54"/>
        <v>25.119579851769533</v>
      </c>
      <c r="CB28">
        <f t="shared" si="54"/>
        <v>25.119310332397017</v>
      </c>
      <c r="CC28">
        <f t="shared" si="54"/>
        <v>25.119040811051551</v>
      </c>
      <c r="CD28">
        <f t="shared" si="54"/>
        <v>25.118771287730549</v>
      </c>
      <c r="CE28">
        <f t="shared" si="54"/>
        <v>25.118501762431446</v>
      </c>
      <c r="CF28">
        <f t="shared" si="54"/>
        <v>25.118232235151655</v>
      </c>
      <c r="CG28">
        <f t="shared" si="54"/>
        <v>25.117962705888587</v>
      </c>
      <c r="CH28">
        <f t="shared" si="54"/>
        <v>25.117693174639651</v>
      </c>
      <c r="CI28">
        <f t="shared" si="54"/>
        <v>25.117423641402262</v>
      </c>
      <c r="CJ28">
        <f t="shared" si="54"/>
        <v>25.117154106173817</v>
      </c>
      <c r="CK28">
        <f t="shared" si="55"/>
        <v>25.116884568951722</v>
      </c>
      <c r="CL28">
        <f t="shared" si="55"/>
        <v>25.116615029733374</v>
      </c>
      <c r="CM28">
        <f t="shared" si="55"/>
        <v>25.116345488516163</v>
      </c>
      <c r="CN28">
        <f t="shared" si="55"/>
        <v>25.116075945297485</v>
      </c>
      <c r="CO28">
        <f t="shared" si="55"/>
        <v>25.115806400074721</v>
      </c>
      <c r="CP28">
        <f t="shared" si="55"/>
        <v>25.11553685284526</v>
      </c>
      <c r="CQ28">
        <f t="shared" si="55"/>
        <v>25.11526730360648</v>
      </c>
      <c r="CR28">
        <f t="shared" si="55"/>
        <v>25.114997752355755</v>
      </c>
      <c r="CS28">
        <f t="shared" si="55"/>
        <v>25.114728199090468</v>
      </c>
      <c r="CT28">
        <f t="shared" si="55"/>
        <v>25.114458643807978</v>
      </c>
      <c r="CU28">
        <f t="shared" si="56"/>
        <v>25.114189086505661</v>
      </c>
      <c r="CV28">
        <f t="shared" si="56"/>
        <v>25.113919527180872</v>
      </c>
      <c r="CW28">
        <f t="shared" si="56"/>
        <v>25.113649965830977</v>
      </c>
      <c r="CX28">
        <f t="shared" si="56"/>
        <v>25.113380402453327</v>
      </c>
      <c r="CY28">
        <f t="shared" si="56"/>
        <v>25.113110837045284</v>
      </c>
      <c r="CZ28">
        <f t="shared" si="56"/>
        <v>25.112841269604186</v>
      </c>
      <c r="DA28">
        <f t="shared" si="56"/>
        <v>25.112571700127386</v>
      </c>
      <c r="DB28">
        <f t="shared" si="56"/>
        <v>25.112302128612221</v>
      </c>
      <c r="DC28">
        <f t="shared" si="56"/>
        <v>25.112032555056039</v>
      </c>
      <c r="DD28">
        <f t="shared" si="56"/>
        <v>25.11176297945617</v>
      </c>
      <c r="DE28">
        <f t="shared" si="57"/>
        <v>25.111493401809945</v>
      </c>
      <c r="DF28">
        <f t="shared" si="57"/>
        <v>25.111223822114695</v>
      </c>
      <c r="DG28">
        <f t="shared" si="57"/>
        <v>25.110954240367743</v>
      </c>
      <c r="DH28">
        <f t="shared" si="57"/>
        <v>25.110684656566409</v>
      </c>
      <c r="DI28">
        <f t="shared" si="57"/>
        <v>25.110415070708015</v>
      </c>
      <c r="DJ28">
        <f t="shared" si="57"/>
        <v>25.110145482789878</v>
      </c>
      <c r="DK28">
        <f t="shared" si="57"/>
        <v>25.109875892809303</v>
      </c>
      <c r="DL28">
        <f t="shared" si="57"/>
        <v>25.109606300763602</v>
      </c>
      <c r="DM28">
        <f t="shared" si="57"/>
        <v>25.109336706650076</v>
      </c>
      <c r="DN28">
        <f t="shared" si="57"/>
        <v>25.109067110466025</v>
      </c>
      <c r="DO28">
        <f t="shared" si="58"/>
        <v>25.108797512208753</v>
      </c>
      <c r="DP28">
        <f t="shared" si="58"/>
        <v>25.108527911875544</v>
      </c>
      <c r="DQ28">
        <f t="shared" si="58"/>
        <v>25.108258309463697</v>
      </c>
      <c r="DR28">
        <f t="shared" si="58"/>
        <v>25.107988704970488</v>
      </c>
      <c r="DS28">
        <f t="shared" si="58"/>
        <v>25.107719098393211</v>
      </c>
      <c r="DT28">
        <f t="shared" si="58"/>
        <v>25.107449489729134</v>
      </c>
      <c r="DU28">
        <f t="shared" si="58"/>
        <v>25.107179878975543</v>
      </c>
      <c r="DV28">
        <f t="shared" si="58"/>
        <v>25.106910266129706</v>
      </c>
      <c r="DW28">
        <f t="shared" si="58"/>
        <v>25.106640651188894</v>
      </c>
      <c r="DX28">
        <f t="shared" si="58"/>
        <v>25.106371034150367</v>
      </c>
      <c r="DY28">
        <f t="shared" si="58"/>
        <v>25.106101415011391</v>
      </c>
      <c r="EA28">
        <f t="shared" si="23"/>
        <v>0.25</v>
      </c>
      <c r="EB28">
        <f t="shared" si="44"/>
        <v>25.13305336082988</v>
      </c>
      <c r="EC28">
        <f t="shared" si="44"/>
        <v>24.864775890588476</v>
      </c>
      <c r="ED28">
        <f t="shared" si="44"/>
        <v>24.596498418498705</v>
      </c>
      <c r="EE28">
        <f t="shared" si="44"/>
        <v>24.328220944558158</v>
      </c>
      <c r="EF28">
        <f t="shared" si="44"/>
        <v>24.059943468764416</v>
      </c>
      <c r="EG28">
        <f t="shared" si="44"/>
        <v>23.79166599111506</v>
      </c>
      <c r="EH28">
        <f t="shared" si="44"/>
        <v>23.523388511607664</v>
      </c>
      <c r="EI28">
        <f t="shared" si="44"/>
        <v>23.255111030239807</v>
      </c>
      <c r="EJ28">
        <f t="shared" si="44"/>
        <v>22.986833547009063</v>
      </c>
      <c r="EK28">
        <f t="shared" si="44"/>
        <v>22.718556061912999</v>
      </c>
      <c r="EL28">
        <f t="shared" si="44"/>
        <v>22.450278574949174</v>
      </c>
      <c r="EM28">
        <f t="shared" si="44"/>
        <v>22.18200108611515</v>
      </c>
      <c r="EN28">
        <f t="shared" si="44"/>
        <v>21.913723595408491</v>
      </c>
      <c r="EO28">
        <f t="shared" si="44"/>
        <v>21.645446102826757</v>
      </c>
      <c r="EP28">
        <f t="shared" si="44"/>
        <v>21.377168608367484</v>
      </c>
      <c r="EQ28">
        <f t="shared" si="44"/>
        <v>21.108891112028239</v>
      </c>
      <c r="ER28">
        <f t="shared" si="45"/>
        <v>20.840613613806557</v>
      </c>
      <c r="ES28">
        <f t="shared" si="45"/>
        <v>20.572336113699979</v>
      </c>
      <c r="ET28">
        <f t="shared" si="45"/>
        <v>20.304058611706047</v>
      </c>
      <c r="EU28">
        <f t="shared" si="45"/>
        <v>20.035781107822306</v>
      </c>
      <c r="EV28">
        <f t="shared" si="45"/>
        <v>19.767503602046279</v>
      </c>
      <c r="EW28">
        <f t="shared" si="45"/>
        <v>19.499226094375498</v>
      </c>
      <c r="EX28">
        <f t="shared" si="45"/>
        <v>19.230948584807486</v>
      </c>
      <c r="EY28">
        <f t="shared" si="45"/>
        <v>18.96267107333977</v>
      </c>
      <c r="EZ28">
        <f t="shared" si="45"/>
        <v>18.694393559969871</v>
      </c>
      <c r="FA28">
        <f t="shared" si="45"/>
        <v>18.426116044695309</v>
      </c>
      <c r="FB28">
        <f t="shared" si="45"/>
        <v>18.15783852751359</v>
      </c>
      <c r="FC28">
        <f t="shared" si="45"/>
        <v>17.889561008422227</v>
      </c>
      <c r="FD28">
        <f t="shared" si="45"/>
        <v>17.621283487418729</v>
      </c>
      <c r="FE28">
        <f t="shared" si="45"/>
        <v>17.353005964500603</v>
      </c>
      <c r="FF28">
        <f t="shared" si="45"/>
        <v>17.084728439665334</v>
      </c>
      <c r="FG28">
        <f t="shared" si="45"/>
        <v>16.81645091291044</v>
      </c>
      <c r="FH28">
        <f t="shared" si="46"/>
        <v>16.548173384233401</v>
      </c>
      <c r="FI28">
        <f t="shared" si="46"/>
        <v>16.279895853631714</v>
      </c>
      <c r="FJ28">
        <f t="shared" si="46"/>
        <v>16.011618321102866</v>
      </c>
      <c r="FK28">
        <f t="shared" si="46"/>
        <v>15.743340786644334</v>
      </c>
      <c r="FL28">
        <f t="shared" si="46"/>
        <v>15.475063250253609</v>
      </c>
      <c r="FM28">
        <f t="shared" si="46"/>
        <v>15.206785711928163</v>
      </c>
      <c r="FN28">
        <f t="shared" si="46"/>
        <v>14.938508171665474</v>
      </c>
      <c r="FO28">
        <f t="shared" si="46"/>
        <v>14.670230629463006</v>
      </c>
      <c r="FP28">
        <f t="shared" si="46"/>
        <v>14.401953085318237</v>
      </c>
      <c r="FQ28">
        <f t="shared" si="46"/>
        <v>14.133675539228619</v>
      </c>
      <c r="FR28">
        <f t="shared" si="46"/>
        <v>13.865397991191626</v>
      </c>
      <c r="FS28">
        <f t="shared" si="46"/>
        <v>13.59712044120471</v>
      </c>
      <c r="FT28">
        <f t="shared" si="46"/>
        <v>13.328842889265321</v>
      </c>
      <c r="FU28">
        <f t="shared" si="46"/>
        <v>13.060565335370919</v>
      </c>
      <c r="FV28">
        <f t="shared" si="46"/>
        <v>12.792287779518945</v>
      </c>
      <c r="FW28">
        <f t="shared" si="46"/>
        <v>12.524010221706844</v>
      </c>
      <c r="FX28">
        <f t="shared" si="47"/>
        <v>12.255732661932061</v>
      </c>
      <c r="FY28">
        <f t="shared" si="47"/>
        <v>11.987455100192033</v>
      </c>
      <c r="FZ28">
        <f t="shared" si="47"/>
        <v>11.719177536484191</v>
      </c>
      <c r="GA28">
        <f t="shared" si="47"/>
        <v>11.450899970805967</v>
      </c>
      <c r="GB28">
        <f t="shared" si="47"/>
        <v>11.182622403154795</v>
      </c>
      <c r="GC28">
        <f t="shared" si="47"/>
        <v>10.914344833528085</v>
      </c>
      <c r="GD28">
        <f t="shared" si="47"/>
        <v>10.646067261923275</v>
      </c>
      <c r="GE28">
        <f t="shared" si="47"/>
        <v>10.377789688337778</v>
      </c>
      <c r="GF28">
        <f t="shared" si="47"/>
        <v>10.109512112769002</v>
      </c>
      <c r="GG28">
        <f t="shared" si="47"/>
        <v>9.8412345352143618</v>
      </c>
      <c r="GH28">
        <f t="shared" si="47"/>
        <v>9.5729569556712661</v>
      </c>
      <c r="GI28">
        <f t="shared" si="47"/>
        <v>9.3046793741371143</v>
      </c>
      <c r="GJ28">
        <f t="shared" si="47"/>
        <v>9.036401790609311</v>
      </c>
      <c r="GK28">
        <f t="shared" si="47"/>
        <v>8.7681242050852575</v>
      </c>
      <c r="GL28">
        <f t="shared" si="47"/>
        <v>8.4998466175623406</v>
      </c>
      <c r="GM28">
        <f t="shared" si="47"/>
        <v>8.2315690280379528</v>
      </c>
      <c r="GN28">
        <f t="shared" si="42"/>
        <v>7.9632914365094827</v>
      </c>
      <c r="GO28">
        <f t="shared" si="42"/>
        <v>7.6950138429743156</v>
      </c>
      <c r="GP28">
        <f t="shared" si="42"/>
        <v>7.426736247429826</v>
      </c>
      <c r="GQ28">
        <f t="shared" si="42"/>
        <v>7.1584586498733955</v>
      </c>
      <c r="GR28">
        <f t="shared" si="42"/>
        <v>6.8901810503024024</v>
      </c>
      <c r="GS28">
        <f t="shared" si="42"/>
        <v>6.6219034487142068</v>
      </c>
      <c r="GT28">
        <f t="shared" si="42"/>
        <v>6.3536258451061833</v>
      </c>
      <c r="GU28">
        <f t="shared" si="42"/>
        <v>6.0853482394756888</v>
      </c>
      <c r="GV28">
        <f t="shared" si="42"/>
        <v>5.8170706318200835</v>
      </c>
      <c r="GW28">
        <f t="shared" si="42"/>
        <v>5.5487930221367279</v>
      </c>
      <c r="GX28">
        <f t="shared" si="42"/>
        <v>5.2805154104229786</v>
      </c>
      <c r="GY28">
        <f t="shared" si="42"/>
        <v>5.0122377966761711</v>
      </c>
      <c r="GZ28">
        <f t="shared" si="42"/>
        <v>4.7439601808936658</v>
      </c>
      <c r="HA28">
        <f t="shared" si="42"/>
        <v>4.4756825630727946</v>
      </c>
      <c r="HB28">
        <f t="shared" si="42"/>
        <v>4.2074049432109035</v>
      </c>
      <c r="HC28">
        <f t="shared" si="48"/>
        <v>3.9391273213053282</v>
      </c>
      <c r="HD28">
        <f t="shared" si="48"/>
        <v>3.6708496973533968</v>
      </c>
      <c r="HE28">
        <f t="shared" si="48"/>
        <v>3.4025720713524379</v>
      </c>
      <c r="HF28">
        <f t="shared" si="48"/>
        <v>3.1342944432997832</v>
      </c>
      <c r="HG28">
        <f t="shared" si="48"/>
        <v>2.8660168131927435</v>
      </c>
      <c r="HH28">
        <f t="shared" si="48"/>
        <v>2.5977391810286399</v>
      </c>
      <c r="HI28">
        <f t="shared" si="48"/>
        <v>2.3294615468047972</v>
      </c>
      <c r="HJ28">
        <f t="shared" si="48"/>
        <v>2.0611839105185155</v>
      </c>
      <c r="HK28">
        <f t="shared" si="48"/>
        <v>1.7929062721671052</v>
      </c>
      <c r="HL28">
        <f t="shared" si="48"/>
        <v>1.5246286317478734</v>
      </c>
      <c r="HM28">
        <f t="shared" si="48"/>
        <v>1.2563509892581166</v>
      </c>
      <c r="HN28">
        <f t="shared" si="48"/>
        <v>0.98807334469513464</v>
      </c>
      <c r="HO28">
        <f t="shared" si="48"/>
        <v>0.71979569805622035</v>
      </c>
      <c r="HP28">
        <f t="shared" si="48"/>
        <v>0.45151804933866657</v>
      </c>
      <c r="HQ28">
        <f t="shared" si="48"/>
        <v>0.18324039853974838</v>
      </c>
      <c r="HR28">
        <f t="shared" si="48"/>
        <v>8.5037254343230728E-2</v>
      </c>
      <c r="HS28">
        <f t="shared" si="43"/>
        <v>0.35331490931301346</v>
      </c>
      <c r="HT28">
        <f t="shared" si="43"/>
        <v>0.62159256637231408</v>
      </c>
      <c r="HU28">
        <f t="shared" si="43"/>
        <v>0.88987022552385753</v>
      </c>
      <c r="HV28">
        <f t="shared" si="43"/>
        <v>1.1581478867703758</v>
      </c>
      <c r="HW28">
        <f t="shared" si="43"/>
        <v>1.4264255501146117</v>
      </c>
      <c r="HX28">
        <f t="shared" si="43"/>
        <v>1.6947032155592936</v>
      </c>
      <c r="HY28">
        <f t="shared" si="24"/>
        <v>8.5037254343230728E-2</v>
      </c>
      <c r="HZ28">
        <f t="shared" si="25"/>
        <v>95</v>
      </c>
      <c r="IA28">
        <v>26</v>
      </c>
      <c r="IB28">
        <f t="shared" si="26"/>
        <v>0.25</v>
      </c>
      <c r="IC28" cm="1">
        <f t="array" ref="IC28">INDEX($AC$3:$DY$102,IA28,HZ28)</f>
        <v>25.107719098393211</v>
      </c>
      <c r="ID28">
        <f t="shared" si="27"/>
        <v>6.2769297745983028</v>
      </c>
    </row>
    <row r="29" spans="1:238" x14ac:dyDescent="0.25">
      <c r="J29">
        <v>415</v>
      </c>
      <c r="K29">
        <f>'Emission events'!Y29</f>
        <v>0</v>
      </c>
      <c r="L29">
        <f>'Emission events'!BG29</f>
        <v>0</v>
      </c>
      <c r="M29">
        <f>'Emission events'!CO29</f>
        <v>0</v>
      </c>
      <c r="N29">
        <f>'Emission events'!DW29</f>
        <v>0</v>
      </c>
      <c r="O29">
        <f>'Emission events'!FE29</f>
        <v>0</v>
      </c>
      <c r="P29">
        <f t="shared" si="3"/>
        <v>0</v>
      </c>
      <c r="S29">
        <v>415</v>
      </c>
      <c r="T29">
        <f>'Emission events'!AD29</f>
        <v>0</v>
      </c>
      <c r="U29">
        <f>'Emission events'!BL29</f>
        <v>0</v>
      </c>
      <c r="V29">
        <f>'Emission events'!CT29</f>
        <v>0</v>
      </c>
      <c r="W29">
        <f>'Emission events'!EB29</f>
        <v>0</v>
      </c>
      <c r="X29">
        <f>'Emission events'!FJ29</f>
        <v>0</v>
      </c>
      <c r="Y29">
        <f t="shared" si="4"/>
        <v>0</v>
      </c>
      <c r="Z29">
        <f t="shared" si="5"/>
        <v>0</v>
      </c>
      <c r="AB29" s="1">
        <v>0.26</v>
      </c>
      <c r="AC29">
        <f t="shared" si="49"/>
        <v>25.065970899744276</v>
      </c>
      <c r="AD29">
        <f t="shared" si="49"/>
        <v>25.065700933011932</v>
      </c>
      <c r="AE29">
        <f t="shared" si="49"/>
        <v>25.065430963722637</v>
      </c>
      <c r="AF29">
        <f t="shared" si="49"/>
        <v>25.065160991873046</v>
      </c>
      <c r="AG29">
        <f t="shared" si="49"/>
        <v>25.064891017459818</v>
      </c>
      <c r="AH29">
        <f t="shared" si="49"/>
        <v>25.064621040479601</v>
      </c>
      <c r="AI29">
        <f t="shared" si="49"/>
        <v>25.064351060929056</v>
      </c>
      <c r="AJ29">
        <f t="shared" si="49"/>
        <v>25.064081078804822</v>
      </c>
      <c r="AK29">
        <f t="shared" si="49"/>
        <v>25.063811094103535</v>
      </c>
      <c r="AL29">
        <f t="shared" si="49"/>
        <v>25.063541106821834</v>
      </c>
      <c r="AM29">
        <f t="shared" si="50"/>
        <v>25.063271116956354</v>
      </c>
      <c r="AN29">
        <f t="shared" si="50"/>
        <v>25.063001124503714</v>
      </c>
      <c r="AO29">
        <f t="shared" si="50"/>
        <v>25.062731129460541</v>
      </c>
      <c r="AP29">
        <f t="shared" si="50"/>
        <v>25.062461131823458</v>
      </c>
      <c r="AQ29">
        <f t="shared" si="50"/>
        <v>25.062191131589074</v>
      </c>
      <c r="AR29">
        <f t="shared" si="50"/>
        <v>25.061921128753994</v>
      </c>
      <c r="AS29">
        <f t="shared" si="50"/>
        <v>25.061651123314832</v>
      </c>
      <c r="AT29">
        <f t="shared" si="50"/>
        <v>25.06138111526818</v>
      </c>
      <c r="AU29">
        <f t="shared" si="50"/>
        <v>25.061111104610639</v>
      </c>
      <c r="AV29">
        <f t="shared" si="50"/>
        <v>25.060841091338801</v>
      </c>
      <c r="AW29">
        <f t="shared" si="51"/>
        <v>25.060571075449253</v>
      </c>
      <c r="AX29">
        <f t="shared" si="51"/>
        <v>25.060301056938574</v>
      </c>
      <c r="AY29">
        <f t="shared" si="51"/>
        <v>25.060031035803348</v>
      </c>
      <c r="AZ29">
        <f t="shared" si="51"/>
        <v>25.059761012040138</v>
      </c>
      <c r="BA29">
        <f t="shared" si="51"/>
        <v>25.059490985645528</v>
      </c>
      <c r="BB29">
        <f t="shared" si="51"/>
        <v>25.059220956616073</v>
      </c>
      <c r="BC29">
        <f t="shared" si="51"/>
        <v>25.058950924948341</v>
      </c>
      <c r="BD29">
        <f t="shared" si="51"/>
        <v>25.058680890638879</v>
      </c>
      <c r="BE29">
        <f t="shared" si="51"/>
        <v>25.058410853684244</v>
      </c>
      <c r="BF29">
        <f t="shared" si="51"/>
        <v>25.058140814080975</v>
      </c>
      <c r="BG29">
        <f t="shared" si="52"/>
        <v>25.057870771825627</v>
      </c>
      <c r="BH29">
        <f t="shared" si="52"/>
        <v>25.057600726914732</v>
      </c>
      <c r="BI29">
        <f t="shared" si="52"/>
        <v>25.057330679344819</v>
      </c>
      <c r="BJ29">
        <f t="shared" si="52"/>
        <v>25.057060629112424</v>
      </c>
      <c r="BK29">
        <f t="shared" si="52"/>
        <v>25.056790576214066</v>
      </c>
      <c r="BL29">
        <f t="shared" si="52"/>
        <v>25.056520520646266</v>
      </c>
      <c r="BM29">
        <f t="shared" si="52"/>
        <v>25.05625046240554</v>
      </c>
      <c r="BN29">
        <f t="shared" si="52"/>
        <v>25.055980401488402</v>
      </c>
      <c r="BO29">
        <f t="shared" si="52"/>
        <v>25.055710337891352</v>
      </c>
      <c r="BP29">
        <f t="shared" si="52"/>
        <v>25.055440271610895</v>
      </c>
      <c r="BQ29">
        <f t="shared" si="53"/>
        <v>25.055170202643524</v>
      </c>
      <c r="BR29">
        <f t="shared" si="53"/>
        <v>25.054900130985736</v>
      </c>
      <c r="BS29">
        <f t="shared" si="53"/>
        <v>25.054630056634018</v>
      </c>
      <c r="BT29">
        <f t="shared" si="53"/>
        <v>25.054359979584852</v>
      </c>
      <c r="BU29">
        <f t="shared" si="53"/>
        <v>25.054089899834718</v>
      </c>
      <c r="BV29">
        <f t="shared" si="53"/>
        <v>25.053819817380088</v>
      </c>
      <c r="BW29">
        <f t="shared" si="53"/>
        <v>25.053549732217434</v>
      </c>
      <c r="BX29">
        <f t="shared" si="53"/>
        <v>25.053279644343213</v>
      </c>
      <c r="BY29">
        <f t="shared" si="53"/>
        <v>25.053009553753899</v>
      </c>
      <c r="BZ29">
        <f t="shared" si="53"/>
        <v>25.052739460445938</v>
      </c>
      <c r="CA29">
        <f t="shared" si="54"/>
        <v>25.052469364415781</v>
      </c>
      <c r="CB29">
        <f t="shared" si="54"/>
        <v>25.05219926565988</v>
      </c>
      <c r="CC29">
        <f t="shared" si="54"/>
        <v>25.051929164174673</v>
      </c>
      <c r="CD29">
        <f t="shared" si="54"/>
        <v>25.051659059956592</v>
      </c>
      <c r="CE29">
        <f t="shared" si="54"/>
        <v>25.051388953002078</v>
      </c>
      <c r="CF29">
        <f t="shared" si="54"/>
        <v>25.051118843307556</v>
      </c>
      <c r="CG29">
        <f t="shared" si="54"/>
        <v>25.050848730869451</v>
      </c>
      <c r="CH29">
        <f t="shared" si="54"/>
        <v>25.050578615684174</v>
      </c>
      <c r="CI29">
        <f t="shared" si="54"/>
        <v>25.050308497748141</v>
      </c>
      <c r="CJ29">
        <f t="shared" si="54"/>
        <v>25.050038377057771</v>
      </c>
      <c r="CK29">
        <f t="shared" si="55"/>
        <v>25.049768253609457</v>
      </c>
      <c r="CL29">
        <f t="shared" si="55"/>
        <v>25.049498127399602</v>
      </c>
      <c r="CM29">
        <f t="shared" si="55"/>
        <v>25.049227998424605</v>
      </c>
      <c r="CN29">
        <f t="shared" si="55"/>
        <v>25.048957866680851</v>
      </c>
      <c r="CO29">
        <f t="shared" si="55"/>
        <v>25.048687732164723</v>
      </c>
      <c r="CP29">
        <f t="shared" si="55"/>
        <v>25.04841759487261</v>
      </c>
      <c r="CQ29">
        <f t="shared" si="55"/>
        <v>25.048147454800883</v>
      </c>
      <c r="CR29">
        <f t="shared" si="55"/>
        <v>25.047877311945918</v>
      </c>
      <c r="CS29">
        <f t="shared" si="55"/>
        <v>25.047607166304076</v>
      </c>
      <c r="CT29">
        <f t="shared" si="55"/>
        <v>25.047337017871723</v>
      </c>
      <c r="CU29">
        <f t="shared" si="56"/>
        <v>25.04706686664521</v>
      </c>
      <c r="CV29">
        <f t="shared" si="56"/>
        <v>25.046796712620893</v>
      </c>
      <c r="CW29">
        <f t="shared" si="56"/>
        <v>25.046526555795126</v>
      </c>
      <c r="CX29">
        <f t="shared" si="56"/>
        <v>25.046256396164242</v>
      </c>
      <c r="CY29">
        <f t="shared" si="56"/>
        <v>25.045986233724584</v>
      </c>
      <c r="CZ29">
        <f t="shared" si="56"/>
        <v>25.045716068472487</v>
      </c>
      <c r="DA29">
        <f t="shared" si="56"/>
        <v>25.045445900404275</v>
      </c>
      <c r="DB29">
        <f t="shared" si="56"/>
        <v>25.04517572951627</v>
      </c>
      <c r="DC29">
        <f t="shared" si="56"/>
        <v>25.044905555804799</v>
      </c>
      <c r="DD29">
        <f t="shared" si="56"/>
        <v>25.044635379266172</v>
      </c>
      <c r="DE29">
        <f t="shared" si="57"/>
        <v>25.044365199896699</v>
      </c>
      <c r="DF29">
        <f t="shared" si="57"/>
        <v>25.04409501769268</v>
      </c>
      <c r="DG29">
        <f t="shared" si="57"/>
        <v>25.043824832650422</v>
      </c>
      <c r="DH29">
        <f t="shared" si="57"/>
        <v>25.043554644766211</v>
      </c>
      <c r="DI29">
        <f t="shared" si="57"/>
        <v>25.043284454036346</v>
      </c>
      <c r="DJ29">
        <f t="shared" si="57"/>
        <v>25.043014260457106</v>
      </c>
      <c r="DK29">
        <f t="shared" si="57"/>
        <v>25.042744064024777</v>
      </c>
      <c r="DL29">
        <f t="shared" si="57"/>
        <v>25.04247386473563</v>
      </c>
      <c r="DM29">
        <f t="shared" si="57"/>
        <v>25.042203662585933</v>
      </c>
      <c r="DN29">
        <f t="shared" si="57"/>
        <v>25.041933457571957</v>
      </c>
      <c r="DO29">
        <f t="shared" si="58"/>
        <v>25.041663249689961</v>
      </c>
      <c r="DP29">
        <f t="shared" si="58"/>
        <v>25.041393038936203</v>
      </c>
      <c r="DQ29">
        <f t="shared" si="58"/>
        <v>25.041122825306932</v>
      </c>
      <c r="DR29">
        <f t="shared" si="58"/>
        <v>25.040852608798392</v>
      </c>
      <c r="DS29">
        <f t="shared" si="58"/>
        <v>25.040582389406829</v>
      </c>
      <c r="DT29">
        <f t="shared" si="58"/>
        <v>25.040312167128473</v>
      </c>
      <c r="DU29">
        <f t="shared" si="58"/>
        <v>25.040041941959561</v>
      </c>
      <c r="DV29">
        <f t="shared" si="58"/>
        <v>25.039771713896318</v>
      </c>
      <c r="DW29">
        <f t="shared" si="58"/>
        <v>25.03950148293497</v>
      </c>
      <c r="DX29">
        <f t="shared" si="58"/>
        <v>25.039231249071726</v>
      </c>
      <c r="DY29">
        <f t="shared" si="58"/>
        <v>25.038961012302796</v>
      </c>
      <c r="EA29">
        <f t="shared" si="23"/>
        <v>0.26</v>
      </c>
      <c r="EB29">
        <f t="shared" si="44"/>
        <v>25.065970899744276</v>
      </c>
      <c r="EC29">
        <f t="shared" si="44"/>
        <v>24.797692886706226</v>
      </c>
      <c r="ED29">
        <f t="shared" si="44"/>
        <v>24.529414871111221</v>
      </c>
      <c r="EE29">
        <f t="shared" si="44"/>
        <v>24.261136852955925</v>
      </c>
      <c r="EF29">
        <f t="shared" si="44"/>
        <v>23.99285883223699</v>
      </c>
      <c r="EG29">
        <f t="shared" si="44"/>
        <v>23.724580808951067</v>
      </c>
      <c r="EH29">
        <f t="shared" si="44"/>
        <v>23.456302783094813</v>
      </c>
      <c r="EI29">
        <f t="shared" si="44"/>
        <v>23.188024754664873</v>
      </c>
      <c r="EJ29">
        <f t="shared" si="44"/>
        <v>22.91974672365788</v>
      </c>
      <c r="EK29">
        <f t="shared" si="44"/>
        <v>22.651468690070473</v>
      </c>
      <c r="EL29">
        <f t="shared" si="44"/>
        <v>22.383190653899284</v>
      </c>
      <c r="EM29">
        <f t="shared" si="44"/>
        <v>22.114912615140938</v>
      </c>
      <c r="EN29">
        <f t="shared" si="44"/>
        <v>21.846634573792059</v>
      </c>
      <c r="EO29">
        <f t="shared" si="44"/>
        <v>21.57835652984927</v>
      </c>
      <c r="EP29">
        <f t="shared" si="44"/>
        <v>21.310078483309177</v>
      </c>
      <c r="EQ29">
        <f t="shared" si="44"/>
        <v>21.04180043416839</v>
      </c>
      <c r="ER29">
        <f t="shared" si="45"/>
        <v>20.773522382423522</v>
      </c>
      <c r="ES29">
        <f t="shared" si="45"/>
        <v>20.505244328071164</v>
      </c>
      <c r="ET29">
        <f t="shared" si="45"/>
        <v>20.236966271107917</v>
      </c>
      <c r="EU29">
        <f t="shared" si="45"/>
        <v>19.96868821153037</v>
      </c>
      <c r="EV29">
        <f t="shared" si="45"/>
        <v>19.700410149335116</v>
      </c>
      <c r="EW29">
        <f t="shared" si="45"/>
        <v>19.432132084518731</v>
      </c>
      <c r="EX29">
        <f t="shared" si="45"/>
        <v>19.163854017077796</v>
      </c>
      <c r="EY29">
        <f t="shared" si="45"/>
        <v>18.895575947008879</v>
      </c>
      <c r="EZ29">
        <f t="shared" si="45"/>
        <v>18.627297874308564</v>
      </c>
      <c r="FA29">
        <f t="shared" si="45"/>
        <v>18.359019798973403</v>
      </c>
      <c r="FB29">
        <f t="shared" si="45"/>
        <v>18.090741720999965</v>
      </c>
      <c r="FC29">
        <f t="shared" si="45"/>
        <v>17.822463640384793</v>
      </c>
      <c r="FD29">
        <f t="shared" si="45"/>
        <v>17.554185557124452</v>
      </c>
      <c r="FE29">
        <f t="shared" si="45"/>
        <v>17.285907471215477</v>
      </c>
      <c r="FF29">
        <f t="shared" si="45"/>
        <v>17.01762938265442</v>
      </c>
      <c r="FG29">
        <f t="shared" si="45"/>
        <v>16.749351291437819</v>
      </c>
      <c r="FH29">
        <f t="shared" si="46"/>
        <v>16.4810731975622</v>
      </c>
      <c r="FI29">
        <f t="shared" si="46"/>
        <v>16.212795101024099</v>
      </c>
      <c r="FJ29">
        <f t="shared" si="46"/>
        <v>15.944517001820033</v>
      </c>
      <c r="FK29">
        <f t="shared" si="46"/>
        <v>15.676238899946528</v>
      </c>
      <c r="FL29">
        <f t="shared" si="46"/>
        <v>15.407960795400093</v>
      </c>
      <c r="FM29">
        <f t="shared" si="46"/>
        <v>15.139682688177249</v>
      </c>
      <c r="FN29">
        <f t="shared" si="46"/>
        <v>14.871404578274491</v>
      </c>
      <c r="FO29">
        <f t="shared" si="46"/>
        <v>14.603126465688327</v>
      </c>
      <c r="FP29">
        <f t="shared" si="46"/>
        <v>14.33484835041525</v>
      </c>
      <c r="FQ29">
        <f t="shared" si="46"/>
        <v>14.066570232451756</v>
      </c>
      <c r="FR29">
        <f t="shared" si="46"/>
        <v>13.79829211179433</v>
      </c>
      <c r="FS29">
        <f t="shared" si="46"/>
        <v>13.530013988439459</v>
      </c>
      <c r="FT29">
        <f t="shared" si="46"/>
        <v>13.261735862383617</v>
      </c>
      <c r="FU29">
        <f t="shared" si="46"/>
        <v>12.993457733623279</v>
      </c>
      <c r="FV29">
        <f t="shared" si="46"/>
        <v>12.725179602154919</v>
      </c>
      <c r="FW29">
        <f t="shared" si="46"/>
        <v>12.456901467974992</v>
      </c>
      <c r="FX29">
        <f t="shared" si="47"/>
        <v>12.18862333107997</v>
      </c>
      <c r="FY29">
        <f t="shared" si="47"/>
        <v>11.920345191466303</v>
      </c>
      <c r="FZ29">
        <f t="shared" si="47"/>
        <v>11.652067049130439</v>
      </c>
      <c r="GA29">
        <f t="shared" si="47"/>
        <v>11.38378890406883</v>
      </c>
      <c r="GB29">
        <f t="shared" si="47"/>
        <v>11.115510756277917</v>
      </c>
      <c r="GC29">
        <f t="shared" si="47"/>
        <v>10.847232605754128</v>
      </c>
      <c r="GD29">
        <f t="shared" si="47"/>
        <v>10.578954452493907</v>
      </c>
      <c r="GE29">
        <f t="shared" si="47"/>
        <v>10.310676296493678</v>
      </c>
      <c r="GF29">
        <f t="shared" si="47"/>
        <v>10.042398137749865</v>
      </c>
      <c r="GG29">
        <f t="shared" si="47"/>
        <v>9.7741199762588842</v>
      </c>
      <c r="GH29">
        <f t="shared" si="47"/>
        <v>9.5058418120171453</v>
      </c>
      <c r="GI29">
        <f t="shared" si="47"/>
        <v>9.2375636450210674</v>
      </c>
      <c r="GJ29">
        <f t="shared" si="47"/>
        <v>8.9692854752670463</v>
      </c>
      <c r="GK29">
        <f t="shared" si="47"/>
        <v>8.7010073027514849</v>
      </c>
      <c r="GL29">
        <f t="shared" si="47"/>
        <v>8.4327291274707825</v>
      </c>
      <c r="GM29">
        <f t="shared" si="47"/>
        <v>8.1644509494213189</v>
      </c>
      <c r="GN29">
        <f t="shared" si="42"/>
        <v>7.8961727685994845</v>
      </c>
      <c r="GO29">
        <f t="shared" si="42"/>
        <v>7.6278945850016662</v>
      </c>
      <c r="GP29">
        <f t="shared" si="42"/>
        <v>7.3596163986242296</v>
      </c>
      <c r="GQ29">
        <f t="shared" si="42"/>
        <v>7.091338209463558</v>
      </c>
      <c r="GR29">
        <f t="shared" si="42"/>
        <v>6.8230600175160099</v>
      </c>
      <c r="GS29">
        <f t="shared" si="42"/>
        <v>6.5547818227779509</v>
      </c>
      <c r="GT29">
        <f t="shared" si="42"/>
        <v>6.2865036252457323</v>
      </c>
      <c r="GU29">
        <f t="shared" si="42"/>
        <v>6.018225424915709</v>
      </c>
      <c r="GV29">
        <f t="shared" si="42"/>
        <v>5.7499472217842325</v>
      </c>
      <c r="GW29">
        <f t="shared" si="42"/>
        <v>5.4816690158476433</v>
      </c>
      <c r="GX29">
        <f t="shared" si="42"/>
        <v>5.2133908071022788</v>
      </c>
      <c r="GY29">
        <f t="shared" si="42"/>
        <v>4.9451125955444724</v>
      </c>
      <c r="GZ29">
        <f t="shared" si="42"/>
        <v>4.6768343811705542</v>
      </c>
      <c r="HA29">
        <f t="shared" si="42"/>
        <v>4.4085561639768436</v>
      </c>
      <c r="HB29">
        <f t="shared" si="42"/>
        <v>4.1402779439596635</v>
      </c>
      <c r="HC29">
        <f t="shared" si="48"/>
        <v>3.8719997211153299</v>
      </c>
      <c r="HD29">
        <f t="shared" si="48"/>
        <v>3.6037214954401513</v>
      </c>
      <c r="HE29">
        <f t="shared" si="48"/>
        <v>3.3354432669304224</v>
      </c>
      <c r="HF29">
        <f t="shared" si="48"/>
        <v>3.0671650355824625</v>
      </c>
      <c r="HG29">
        <f t="shared" si="48"/>
        <v>2.7988868013925448</v>
      </c>
      <c r="HH29">
        <f t="shared" si="48"/>
        <v>2.5306085643569709</v>
      </c>
      <c r="HI29">
        <f t="shared" si="48"/>
        <v>2.2623303244720248</v>
      </c>
      <c r="HJ29">
        <f t="shared" si="48"/>
        <v>1.9940520817339902</v>
      </c>
      <c r="HK29">
        <f t="shared" si="48"/>
        <v>1.7257738361391333</v>
      </c>
      <c r="HL29">
        <f t="shared" si="48"/>
        <v>1.4574955876837308</v>
      </c>
      <c r="HM29">
        <f t="shared" si="48"/>
        <v>1.1892173363640488</v>
      </c>
      <c r="HN29">
        <f t="shared" si="48"/>
        <v>0.92093908217634279</v>
      </c>
      <c r="HO29">
        <f t="shared" si="48"/>
        <v>0.65266082511687884</v>
      </c>
      <c r="HP29">
        <f t="shared" si="48"/>
        <v>0.38438256518190173</v>
      </c>
      <c r="HQ29">
        <f t="shared" si="48"/>
        <v>0.11610430236765268</v>
      </c>
      <c r="HR29">
        <f t="shared" si="48"/>
        <v>0.15217396332961286</v>
      </c>
      <c r="HS29">
        <f t="shared" si="43"/>
        <v>0.42045223191367498</v>
      </c>
      <c r="HT29">
        <f t="shared" si="43"/>
        <v>0.688730503388296</v>
      </c>
      <c r="HU29">
        <f t="shared" si="43"/>
        <v>0.95700877775724535</v>
      </c>
      <c r="HV29">
        <f t="shared" si="43"/>
        <v>1.2252870550242996</v>
      </c>
      <c r="HW29">
        <f t="shared" si="43"/>
        <v>1.493565335193253</v>
      </c>
      <c r="HX29">
        <f t="shared" si="43"/>
        <v>1.7618436182678892</v>
      </c>
      <c r="HY29">
        <f t="shared" si="24"/>
        <v>0.11610430236765268</v>
      </c>
      <c r="HZ29">
        <f t="shared" si="25"/>
        <v>94</v>
      </c>
      <c r="IA29">
        <v>27</v>
      </c>
      <c r="IB29">
        <f t="shared" si="26"/>
        <v>0.26</v>
      </c>
      <c r="IC29" cm="1">
        <f t="array" ref="IC29">INDEX($AC$3:$DY$102,IA29,HZ29)</f>
        <v>25.040852608798392</v>
      </c>
      <c r="ID29">
        <f t="shared" si="27"/>
        <v>6.5106216782875821</v>
      </c>
    </row>
    <row r="30" spans="1:238" x14ac:dyDescent="0.25">
      <c r="J30">
        <v>420</v>
      </c>
      <c r="K30">
        <f>'Emission events'!Y30</f>
        <v>0</v>
      </c>
      <c r="L30">
        <f>'Emission events'!BG30</f>
        <v>0</v>
      </c>
      <c r="M30">
        <f>'Emission events'!CO30</f>
        <v>0</v>
      </c>
      <c r="N30">
        <f>'Emission events'!DW30</f>
        <v>0</v>
      </c>
      <c r="O30">
        <f>'Emission events'!FE30</f>
        <v>0</v>
      </c>
      <c r="P30">
        <f t="shared" si="3"/>
        <v>0</v>
      </c>
      <c r="S30">
        <v>420</v>
      </c>
      <c r="T30">
        <f>'Emission events'!AD30</f>
        <v>0</v>
      </c>
      <c r="U30">
        <f>'Emission events'!BL30</f>
        <v>0</v>
      </c>
      <c r="V30">
        <f>'Emission events'!CT30</f>
        <v>0</v>
      </c>
      <c r="W30">
        <f>'Emission events'!EB30</f>
        <v>0</v>
      </c>
      <c r="X30">
        <f>'Emission events'!FJ30</f>
        <v>0</v>
      </c>
      <c r="Y30">
        <f t="shared" si="4"/>
        <v>0</v>
      </c>
      <c r="Z30">
        <f t="shared" si="5"/>
        <v>0</v>
      </c>
      <c r="AB30" s="1">
        <v>0.27</v>
      </c>
      <c r="AC30">
        <f t="shared" si="49"/>
        <v>24.998729039332826</v>
      </c>
      <c r="AD30">
        <f t="shared" si="49"/>
        <v>24.998458321716832</v>
      </c>
      <c r="AE30">
        <f t="shared" si="49"/>
        <v>24.998187600563639</v>
      </c>
      <c r="AF30">
        <f t="shared" si="49"/>
        <v>24.99791687586864</v>
      </c>
      <c r="AG30">
        <f t="shared" si="49"/>
        <v>24.997646147627201</v>
      </c>
      <c r="AH30">
        <f t="shared" si="49"/>
        <v>24.997375415834696</v>
      </c>
      <c r="AI30">
        <f t="shared" si="49"/>
        <v>24.997104680486498</v>
      </c>
      <c r="AJ30">
        <f t="shared" si="49"/>
        <v>24.996833941577954</v>
      </c>
      <c r="AK30">
        <f t="shared" si="49"/>
        <v>24.996563199104422</v>
      </c>
      <c r="AL30">
        <f t="shared" si="49"/>
        <v>24.996292453061244</v>
      </c>
      <c r="AM30">
        <f t="shared" si="50"/>
        <v>24.996021703443759</v>
      </c>
      <c r="AN30">
        <f t="shared" si="50"/>
        <v>24.995750950247309</v>
      </c>
      <c r="AO30">
        <f t="shared" si="50"/>
        <v>24.99548019346722</v>
      </c>
      <c r="AP30">
        <f t="shared" si="50"/>
        <v>24.995209433098807</v>
      </c>
      <c r="AQ30">
        <f t="shared" si="50"/>
        <v>24.99493866913739</v>
      </c>
      <c r="AR30">
        <f t="shared" si="50"/>
        <v>24.994667901578278</v>
      </c>
      <c r="AS30">
        <f t="shared" si="50"/>
        <v>24.994397130416772</v>
      </c>
      <c r="AT30">
        <f t="shared" si="50"/>
        <v>24.994126355648177</v>
      </c>
      <c r="AU30">
        <f t="shared" si="50"/>
        <v>24.993855577267777</v>
      </c>
      <c r="AV30">
        <f t="shared" si="50"/>
        <v>24.993584795270856</v>
      </c>
      <c r="AW30">
        <f t="shared" si="51"/>
        <v>24.9933140096527</v>
      </c>
      <c r="AX30">
        <f t="shared" si="51"/>
        <v>24.993043220408577</v>
      </c>
      <c r="AY30">
        <f t="shared" si="51"/>
        <v>24.992772427533748</v>
      </c>
      <c r="AZ30">
        <f t="shared" si="51"/>
        <v>24.992501631023483</v>
      </c>
      <c r="BA30">
        <f t="shared" si="51"/>
        <v>24.992230830873034</v>
      </c>
      <c r="BB30">
        <f t="shared" si="51"/>
        <v>24.991960027077646</v>
      </c>
      <c r="BC30">
        <f t="shared" si="51"/>
        <v>24.991689219632566</v>
      </c>
      <c r="BD30">
        <f t="shared" si="51"/>
        <v>24.991418408533018</v>
      </c>
      <c r="BE30">
        <f t="shared" si="51"/>
        <v>24.99114759377424</v>
      </c>
      <c r="BF30">
        <f t="shared" si="51"/>
        <v>24.99087677535146</v>
      </c>
      <c r="BG30">
        <f t="shared" si="52"/>
        <v>24.990605953259884</v>
      </c>
      <c r="BH30">
        <f t="shared" si="52"/>
        <v>24.990335127494731</v>
      </c>
      <c r="BI30">
        <f t="shared" si="52"/>
        <v>24.990064298051198</v>
      </c>
      <c r="BJ30">
        <f t="shared" si="52"/>
        <v>24.989793464924489</v>
      </c>
      <c r="BK30">
        <f t="shared" si="52"/>
        <v>24.989522628109789</v>
      </c>
      <c r="BL30">
        <f t="shared" si="52"/>
        <v>24.989251787602292</v>
      </c>
      <c r="BM30">
        <f t="shared" si="52"/>
        <v>24.988980943397177</v>
      </c>
      <c r="BN30">
        <f t="shared" si="52"/>
        <v>24.988710095489608</v>
      </c>
      <c r="BO30">
        <f t="shared" si="52"/>
        <v>24.988439243874762</v>
      </c>
      <c r="BP30">
        <f t="shared" si="52"/>
        <v>24.988168388547791</v>
      </c>
      <c r="BQ30">
        <f t="shared" si="53"/>
        <v>24.987897529503847</v>
      </c>
      <c r="BR30">
        <f t="shared" si="53"/>
        <v>24.987626666738091</v>
      </c>
      <c r="BS30">
        <f t="shared" si="53"/>
        <v>24.987355800245656</v>
      </c>
      <c r="BT30">
        <f t="shared" si="53"/>
        <v>24.987084930021673</v>
      </c>
      <c r="BU30">
        <f t="shared" si="53"/>
        <v>24.986814056061277</v>
      </c>
      <c r="BV30">
        <f t="shared" si="53"/>
        <v>24.986543178359593</v>
      </c>
      <c r="BW30">
        <f t="shared" si="53"/>
        <v>24.986272296911725</v>
      </c>
      <c r="BX30">
        <f t="shared" si="53"/>
        <v>24.986001411712792</v>
      </c>
      <c r="BY30">
        <f t="shared" si="53"/>
        <v>24.985730522757898</v>
      </c>
      <c r="BZ30">
        <f t="shared" si="53"/>
        <v>24.985459630042136</v>
      </c>
      <c r="CA30">
        <f t="shared" si="54"/>
        <v>24.985188733560598</v>
      </c>
      <c r="CB30">
        <f t="shared" si="54"/>
        <v>24.984917833308369</v>
      </c>
      <c r="CC30">
        <f t="shared" si="54"/>
        <v>24.984646929280519</v>
      </c>
      <c r="CD30">
        <f t="shared" si="54"/>
        <v>24.98437602147213</v>
      </c>
      <c r="CE30">
        <f t="shared" si="54"/>
        <v>24.984105109878261</v>
      </c>
      <c r="CF30">
        <f t="shared" si="54"/>
        <v>24.983834194493969</v>
      </c>
      <c r="CG30">
        <f t="shared" si="54"/>
        <v>24.98356327531431</v>
      </c>
      <c r="CH30">
        <f t="shared" si="54"/>
        <v>24.983292352334328</v>
      </c>
      <c r="CI30">
        <f t="shared" si="54"/>
        <v>24.983021425549058</v>
      </c>
      <c r="CJ30">
        <f t="shared" si="54"/>
        <v>24.982750494953535</v>
      </c>
      <c r="CK30">
        <f t="shared" si="55"/>
        <v>24.982479560542789</v>
      </c>
      <c r="CL30">
        <f t="shared" si="55"/>
        <v>24.982208622311834</v>
      </c>
      <c r="CM30">
        <f t="shared" si="55"/>
        <v>24.981937680255687</v>
      </c>
      <c r="CN30">
        <f t="shared" si="55"/>
        <v>24.981666734369352</v>
      </c>
      <c r="CO30">
        <f t="shared" si="55"/>
        <v>24.981395784647823</v>
      </c>
      <c r="CP30">
        <f t="shared" si="55"/>
        <v>24.981124831086106</v>
      </c>
      <c r="CQ30">
        <f t="shared" si="55"/>
        <v>24.98085387367918</v>
      </c>
      <c r="CR30">
        <f t="shared" si="55"/>
        <v>24.98058291242203</v>
      </c>
      <c r="CS30">
        <f t="shared" si="55"/>
        <v>24.98031194730962</v>
      </c>
      <c r="CT30">
        <f t="shared" si="55"/>
        <v>24.980040978336927</v>
      </c>
      <c r="CU30">
        <f t="shared" si="56"/>
        <v>24.979770005498906</v>
      </c>
      <c r="CV30">
        <f t="shared" si="56"/>
        <v>24.979499028790514</v>
      </c>
      <c r="CW30">
        <f t="shared" si="56"/>
        <v>24.9792280482067</v>
      </c>
      <c r="CX30">
        <f t="shared" si="56"/>
        <v>24.978957063742403</v>
      </c>
      <c r="CY30">
        <f t="shared" si="56"/>
        <v>24.978686075392552</v>
      </c>
      <c r="CZ30">
        <f t="shared" si="56"/>
        <v>24.978415083152083</v>
      </c>
      <c r="DA30">
        <f t="shared" si="56"/>
        <v>24.978144087015909</v>
      </c>
      <c r="DB30">
        <f t="shared" si="56"/>
        <v>24.977873086978953</v>
      </c>
      <c r="DC30">
        <f t="shared" si="56"/>
        <v>24.977602083036118</v>
      </c>
      <c r="DD30">
        <f t="shared" si="56"/>
        <v>24.977331075182306</v>
      </c>
      <c r="DE30">
        <f t="shared" si="57"/>
        <v>24.977060063412413</v>
      </c>
      <c r="DF30">
        <f t="shared" si="57"/>
        <v>24.976789047721322</v>
      </c>
      <c r="DG30">
        <f t="shared" si="57"/>
        <v>24.976518028103914</v>
      </c>
      <c r="DH30">
        <f t="shared" si="57"/>
        <v>24.97624700455507</v>
      </c>
      <c r="DI30">
        <f t="shared" si="57"/>
        <v>24.975975977069652</v>
      </c>
      <c r="DJ30">
        <f t="shared" si="57"/>
        <v>24.975704945642526</v>
      </c>
      <c r="DK30">
        <f t="shared" si="57"/>
        <v>24.975433910268542</v>
      </c>
      <c r="DL30">
        <f t="shared" si="57"/>
        <v>24.975162870942547</v>
      </c>
      <c r="DM30">
        <f t="shared" si="57"/>
        <v>24.974891827659384</v>
      </c>
      <c r="DN30">
        <f t="shared" si="57"/>
        <v>24.97462078041389</v>
      </c>
      <c r="DO30">
        <f t="shared" si="58"/>
        <v>24.974349729200888</v>
      </c>
      <c r="DP30">
        <f t="shared" si="58"/>
        <v>24.9740786740152</v>
      </c>
      <c r="DQ30">
        <f t="shared" si="58"/>
        <v>24.973807614851641</v>
      </c>
      <c r="DR30">
        <f t="shared" si="58"/>
        <v>24.973536551705017</v>
      </c>
      <c r="DS30">
        <f t="shared" si="58"/>
        <v>24.973265484570124</v>
      </c>
      <c r="DT30">
        <f t="shared" si="58"/>
        <v>24.972994413441761</v>
      </c>
      <c r="DU30">
        <f t="shared" si="58"/>
        <v>24.972723338314719</v>
      </c>
      <c r="DV30">
        <f t="shared" si="58"/>
        <v>24.972452259183768</v>
      </c>
      <c r="DW30">
        <f t="shared" si="58"/>
        <v>24.972181176043687</v>
      </c>
      <c r="DX30">
        <f t="shared" si="58"/>
        <v>24.971910088889242</v>
      </c>
      <c r="DY30">
        <f t="shared" si="58"/>
        <v>24.971638997715186</v>
      </c>
      <c r="EA30">
        <f t="shared" si="23"/>
        <v>0.27</v>
      </c>
      <c r="EB30">
        <f t="shared" si="44"/>
        <v>24.998729039332826</v>
      </c>
      <c r="EC30">
        <f t="shared" si="44"/>
        <v>24.730450275411126</v>
      </c>
      <c r="ED30">
        <f t="shared" si="44"/>
        <v>24.462171507952228</v>
      </c>
      <c r="EE30">
        <f t="shared" si="44"/>
        <v>24.193892736951518</v>
      </c>
      <c r="EF30">
        <f t="shared" si="44"/>
        <v>23.925613962404373</v>
      </c>
      <c r="EG30">
        <f t="shared" si="44"/>
        <v>23.657335184306163</v>
      </c>
      <c r="EH30">
        <f t="shared" si="44"/>
        <v>23.389056402652258</v>
      </c>
      <c r="EI30">
        <f t="shared" si="44"/>
        <v>23.120777617438005</v>
      </c>
      <c r="EJ30">
        <f t="shared" si="44"/>
        <v>22.852498828658767</v>
      </c>
      <c r="EK30">
        <f t="shared" si="44"/>
        <v>22.584220036309883</v>
      </c>
      <c r="EL30">
        <f t="shared" si="44"/>
        <v>22.315941240386692</v>
      </c>
      <c r="EM30">
        <f t="shared" si="44"/>
        <v>22.047662440884533</v>
      </c>
      <c r="EN30">
        <f t="shared" si="44"/>
        <v>21.779383637798738</v>
      </c>
      <c r="EO30">
        <f t="shared" si="44"/>
        <v>21.511104831124619</v>
      </c>
      <c r="EP30">
        <f t="shared" si="44"/>
        <v>21.242826020857493</v>
      </c>
      <c r="EQ30">
        <f t="shared" si="44"/>
        <v>20.974547206992675</v>
      </c>
      <c r="ER30">
        <f t="shared" si="45"/>
        <v>20.706268389525462</v>
      </c>
      <c r="ES30">
        <f t="shared" si="45"/>
        <v>20.437989568451162</v>
      </c>
      <c r="ET30">
        <f t="shared" si="45"/>
        <v>20.169710743765052</v>
      </c>
      <c r="EU30">
        <f t="shared" si="45"/>
        <v>19.901431915462425</v>
      </c>
      <c r="EV30">
        <f t="shared" si="45"/>
        <v>19.633153083538563</v>
      </c>
      <c r="EW30">
        <f t="shared" si="45"/>
        <v>19.364874247988734</v>
      </c>
      <c r="EX30">
        <f t="shared" si="45"/>
        <v>19.096595408808199</v>
      </c>
      <c r="EY30">
        <f t="shared" si="45"/>
        <v>18.828316565992225</v>
      </c>
      <c r="EZ30">
        <f t="shared" si="45"/>
        <v>18.560037719536069</v>
      </c>
      <c r="FA30">
        <f t="shared" si="45"/>
        <v>18.291758869434975</v>
      </c>
      <c r="FB30">
        <f t="shared" si="45"/>
        <v>18.023480015684186</v>
      </c>
      <c r="FC30">
        <f t="shared" si="45"/>
        <v>17.755201158278933</v>
      </c>
      <c r="FD30">
        <f t="shared" si="45"/>
        <v>17.486922297214448</v>
      </c>
      <c r="FE30">
        <f t="shared" si="45"/>
        <v>17.218643432485962</v>
      </c>
      <c r="FF30">
        <f t="shared" si="45"/>
        <v>16.95036456408868</v>
      </c>
      <c r="FG30">
        <f t="shared" si="45"/>
        <v>16.682085692017822</v>
      </c>
      <c r="FH30">
        <f t="shared" si="46"/>
        <v>16.413806816268579</v>
      </c>
      <c r="FI30">
        <f t="shared" si="46"/>
        <v>16.14552793683616</v>
      </c>
      <c r="FJ30">
        <f t="shared" si="46"/>
        <v>15.877249053715756</v>
      </c>
      <c r="FK30">
        <f t="shared" si="46"/>
        <v>15.608970166902553</v>
      </c>
      <c r="FL30">
        <f t="shared" si="46"/>
        <v>15.34069127639173</v>
      </c>
      <c r="FM30">
        <f t="shared" si="46"/>
        <v>15.072412382178456</v>
      </c>
      <c r="FN30">
        <f t="shared" si="46"/>
        <v>14.804133484257902</v>
      </c>
      <c r="FO30">
        <f t="shared" si="46"/>
        <v>14.535854582625223</v>
      </c>
      <c r="FP30">
        <f t="shared" si="46"/>
        <v>14.267575677275573</v>
      </c>
      <c r="FQ30">
        <f t="shared" si="46"/>
        <v>13.999296768204111</v>
      </c>
      <c r="FR30">
        <f t="shared" si="46"/>
        <v>13.731017855405968</v>
      </c>
      <c r="FS30">
        <f t="shared" si="46"/>
        <v>13.46273893887628</v>
      </c>
      <c r="FT30">
        <f t="shared" si="46"/>
        <v>13.194460018610176</v>
      </c>
      <c r="FU30">
        <f t="shared" si="46"/>
        <v>12.926181094602784</v>
      </c>
      <c r="FV30">
        <f t="shared" si="46"/>
        <v>12.65790216684921</v>
      </c>
      <c r="FW30">
        <f t="shared" si="46"/>
        <v>12.389623235344571</v>
      </c>
      <c r="FX30">
        <f t="shared" si="47"/>
        <v>12.121344300083969</v>
      </c>
      <c r="FY30">
        <f t="shared" si="47"/>
        <v>11.853065361062502</v>
      </c>
      <c r="FZ30">
        <f t="shared" si="47"/>
        <v>11.584786418275256</v>
      </c>
      <c r="GA30">
        <f t="shared" si="47"/>
        <v>11.316507471717319</v>
      </c>
      <c r="GB30">
        <f t="shared" si="47"/>
        <v>11.048228521383763</v>
      </c>
      <c r="GC30">
        <f t="shared" si="47"/>
        <v>10.779949567269666</v>
      </c>
      <c r="GD30">
        <f t="shared" si="47"/>
        <v>10.511670609370089</v>
      </c>
      <c r="GE30">
        <f t="shared" si="47"/>
        <v>10.243391647680092</v>
      </c>
      <c r="GF30">
        <f t="shared" si="47"/>
        <v>9.9751126821947249</v>
      </c>
      <c r="GG30">
        <f t="shared" si="47"/>
        <v>9.7068337129090381</v>
      </c>
      <c r="GH30">
        <f t="shared" si="47"/>
        <v>9.4385547398180627</v>
      </c>
      <c r="GI30">
        <f t="shared" si="47"/>
        <v>9.1702757629168321</v>
      </c>
      <c r="GJ30">
        <f t="shared" si="47"/>
        <v>8.9019967822003778</v>
      </c>
      <c r="GK30">
        <f t="shared" si="47"/>
        <v>8.6337177976637172</v>
      </c>
      <c r="GL30">
        <f t="shared" si="47"/>
        <v>8.3654388093018639</v>
      </c>
      <c r="GM30">
        <f t="shared" si="47"/>
        <v>8.0971598171098194</v>
      </c>
      <c r="GN30">
        <f t="shared" si="42"/>
        <v>7.8288808210825849</v>
      </c>
      <c r="GO30">
        <f t="shared" si="42"/>
        <v>7.5606018212151618</v>
      </c>
      <c r="GP30">
        <f t="shared" si="42"/>
        <v>7.2923228175025265</v>
      </c>
      <c r="GQ30">
        <f t="shared" si="42"/>
        <v>7.0240438099396698</v>
      </c>
      <c r="GR30">
        <f t="shared" si="42"/>
        <v>6.7557647985215539</v>
      </c>
      <c r="GS30">
        <f t="shared" si="42"/>
        <v>6.4874857832431552</v>
      </c>
      <c r="GT30">
        <f t="shared" si="42"/>
        <v>6.2192067640994289</v>
      </c>
      <c r="GU30">
        <f t="shared" si="42"/>
        <v>5.9509277410853301</v>
      </c>
      <c r="GV30">
        <f t="shared" si="42"/>
        <v>5.6826487141958069</v>
      </c>
      <c r="GW30">
        <f t="shared" si="42"/>
        <v>5.4143696834258037</v>
      </c>
      <c r="GX30">
        <f t="shared" si="42"/>
        <v>5.1460906487702474</v>
      </c>
      <c r="GY30">
        <f t="shared" si="42"/>
        <v>4.8778116102240681</v>
      </c>
      <c r="GZ30">
        <f t="shared" si="42"/>
        <v>4.609532567782189</v>
      </c>
      <c r="HA30">
        <f t="shared" si="42"/>
        <v>4.3412535214395263</v>
      </c>
      <c r="HB30">
        <f t="shared" si="42"/>
        <v>4.0729744711909817</v>
      </c>
      <c r="HC30">
        <f t="shared" si="48"/>
        <v>3.8046954170314642</v>
      </c>
      <c r="HD30">
        <f t="shared" si="48"/>
        <v>3.536416358955865</v>
      </c>
      <c r="HE30">
        <f t="shared" si="48"/>
        <v>3.2681372969590647</v>
      </c>
      <c r="HF30">
        <f t="shared" si="48"/>
        <v>2.9998582310359545</v>
      </c>
      <c r="HG30">
        <f t="shared" si="48"/>
        <v>2.7315791611814042</v>
      </c>
      <c r="HH30">
        <f t="shared" si="48"/>
        <v>2.4633000873902766</v>
      </c>
      <c r="HI30">
        <f t="shared" si="48"/>
        <v>2.1950210096574452</v>
      </c>
      <c r="HJ30">
        <f t="shared" si="48"/>
        <v>1.9267419279777549</v>
      </c>
      <c r="HK30">
        <f t="shared" si="48"/>
        <v>1.6584628423460508</v>
      </c>
      <c r="HL30">
        <f t="shared" si="48"/>
        <v>1.3901837527571814</v>
      </c>
      <c r="HM30">
        <f t="shared" si="48"/>
        <v>1.1219046592059811</v>
      </c>
      <c r="HN30">
        <f t="shared" si="48"/>
        <v>0.85362556168727011</v>
      </c>
      <c r="HO30">
        <f t="shared" si="48"/>
        <v>0.58534646019587555</v>
      </c>
      <c r="HP30">
        <f t="shared" si="48"/>
        <v>0.31706735472661052</v>
      </c>
      <c r="HQ30">
        <f t="shared" si="48"/>
        <v>4.8788245274277386E-2</v>
      </c>
      <c r="HR30">
        <f t="shared" si="48"/>
        <v>0.21949086816631791</v>
      </c>
      <c r="HS30">
        <f t="shared" si="43"/>
        <v>0.4877699856003872</v>
      </c>
      <c r="HT30">
        <f t="shared" si="43"/>
        <v>0.75604910703313877</v>
      </c>
      <c r="HU30">
        <f t="shared" si="43"/>
        <v>1.0243282324697951</v>
      </c>
      <c r="HV30">
        <f t="shared" si="43"/>
        <v>1.2926073619155822</v>
      </c>
      <c r="HW30">
        <f t="shared" si="43"/>
        <v>1.5608864953757369</v>
      </c>
      <c r="HX30">
        <f t="shared" si="43"/>
        <v>1.8291656328554993</v>
      </c>
      <c r="HY30">
        <f t="shared" si="24"/>
        <v>4.8788245274277386E-2</v>
      </c>
      <c r="HZ30">
        <f t="shared" si="25"/>
        <v>94</v>
      </c>
      <c r="IA30">
        <v>28</v>
      </c>
      <c r="IB30">
        <f t="shared" si="26"/>
        <v>0.27</v>
      </c>
      <c r="IC30" cm="1">
        <f t="array" ref="IC30">INDEX($AC$3:$DY$102,IA30,HZ30)</f>
        <v>24.973536551705017</v>
      </c>
      <c r="ID30">
        <f t="shared" si="27"/>
        <v>6.7428548689603547</v>
      </c>
    </row>
    <row r="31" spans="1:238" x14ac:dyDescent="0.25">
      <c r="A31" s="1"/>
      <c r="B31" s="42"/>
      <c r="J31">
        <v>425</v>
      </c>
      <c r="K31">
        <f>'Emission events'!Y31</f>
        <v>0</v>
      </c>
      <c r="L31">
        <f>'Emission events'!BG31</f>
        <v>0</v>
      </c>
      <c r="M31">
        <f>'Emission events'!CO31</f>
        <v>0</v>
      </c>
      <c r="N31">
        <f>'Emission events'!DW31</f>
        <v>0</v>
      </c>
      <c r="O31">
        <f>'Emission events'!FE31</f>
        <v>0</v>
      </c>
      <c r="P31">
        <f t="shared" si="3"/>
        <v>0</v>
      </c>
      <c r="S31">
        <v>425</v>
      </c>
      <c r="T31">
        <f>'Emission events'!AD31</f>
        <v>0</v>
      </c>
      <c r="U31">
        <f>'Emission events'!BL31</f>
        <v>0</v>
      </c>
      <c r="V31">
        <f>'Emission events'!CT31</f>
        <v>0</v>
      </c>
      <c r="W31">
        <f>'Emission events'!EB31</f>
        <v>0</v>
      </c>
      <c r="X31">
        <f>'Emission events'!FJ31</f>
        <v>0</v>
      </c>
      <c r="Y31">
        <f t="shared" si="4"/>
        <v>0</v>
      </c>
      <c r="Z31">
        <f t="shared" si="5"/>
        <v>0</v>
      </c>
      <c r="AB31" s="1">
        <v>0.28000000000000003</v>
      </c>
      <c r="AC31">
        <f t="shared" si="49"/>
        <v>24.931266672125307</v>
      </c>
      <c r="AD31">
        <f t="shared" si="49"/>
        <v>24.930994915766213</v>
      </c>
      <c r="AE31">
        <f t="shared" si="49"/>
        <v>24.930723154513906</v>
      </c>
      <c r="AF31">
        <f t="shared" si="49"/>
        <v>24.930451388361995</v>
      </c>
      <c r="AG31">
        <f t="shared" si="49"/>
        <v>24.930179617304081</v>
      </c>
      <c r="AH31">
        <f t="shared" si="49"/>
        <v>24.929907841333765</v>
      </c>
      <c r="AI31">
        <f t="shared" si="49"/>
        <v>24.929636060444633</v>
      </c>
      <c r="AJ31">
        <f t="shared" si="49"/>
        <v>24.929364274630263</v>
      </c>
      <c r="AK31">
        <f t="shared" si="49"/>
        <v>24.929092483884226</v>
      </c>
      <c r="AL31">
        <f t="shared" si="49"/>
        <v>24.928820688200084</v>
      </c>
      <c r="AM31">
        <f t="shared" si="50"/>
        <v>24.928548887571388</v>
      </c>
      <c r="AN31">
        <f t="shared" si="50"/>
        <v>24.928277081991684</v>
      </c>
      <c r="AO31">
        <f t="shared" si="50"/>
        <v>24.928005271454513</v>
      </c>
      <c r="AP31">
        <f t="shared" si="50"/>
        <v>24.927733455953401</v>
      </c>
      <c r="AQ31">
        <f t="shared" si="50"/>
        <v>24.927461635481865</v>
      </c>
      <c r="AR31">
        <f t="shared" si="50"/>
        <v>24.927189810033422</v>
      </c>
      <c r="AS31">
        <f t="shared" si="50"/>
        <v>24.926917979601566</v>
      </c>
      <c r="AT31">
        <f t="shared" si="50"/>
        <v>24.926646144179799</v>
      </c>
      <c r="AU31">
        <f t="shared" si="50"/>
        <v>24.926374303761605</v>
      </c>
      <c r="AV31">
        <f t="shared" si="50"/>
        <v>24.926102458340463</v>
      </c>
      <c r="AW31">
        <f t="shared" si="51"/>
        <v>24.925830607909841</v>
      </c>
      <c r="AX31">
        <f t="shared" si="51"/>
        <v>24.925558752463196</v>
      </c>
      <c r="AY31">
        <f t="shared" si="51"/>
        <v>24.925286891993977</v>
      </c>
      <c r="AZ31">
        <f t="shared" si="51"/>
        <v>24.92501502649564</v>
      </c>
      <c r="BA31">
        <f t="shared" si="51"/>
        <v>24.924743155961611</v>
      </c>
      <c r="BB31">
        <f t="shared" si="51"/>
        <v>24.924471280385319</v>
      </c>
      <c r="BC31">
        <f t="shared" si="51"/>
        <v>24.92419939976018</v>
      </c>
      <c r="BD31">
        <f t="shared" si="51"/>
        <v>24.923927514079601</v>
      </c>
      <c r="BE31">
        <f t="shared" si="51"/>
        <v>24.923655623336984</v>
      </c>
      <c r="BF31">
        <f t="shared" si="51"/>
        <v>24.923383727525724</v>
      </c>
      <c r="BG31">
        <f t="shared" si="52"/>
        <v>24.9231118266392</v>
      </c>
      <c r="BH31">
        <f t="shared" si="52"/>
        <v>24.922839920670789</v>
      </c>
      <c r="BI31">
        <f t="shared" si="52"/>
        <v>24.922568009613858</v>
      </c>
      <c r="BJ31">
        <f t="shared" si="52"/>
        <v>24.92229609346176</v>
      </c>
      <c r="BK31">
        <f t="shared" si="52"/>
        <v>24.922024172207841</v>
      </c>
      <c r="BL31">
        <f t="shared" si="52"/>
        <v>24.921752245845454</v>
      </c>
      <c r="BM31">
        <f t="shared" si="52"/>
        <v>24.921480314367919</v>
      </c>
      <c r="BN31">
        <f t="shared" si="52"/>
        <v>24.921208377768561</v>
      </c>
      <c r="BO31">
        <f t="shared" si="52"/>
        <v>24.920936436040694</v>
      </c>
      <c r="BP31">
        <f t="shared" si="52"/>
        <v>24.920664489177625</v>
      </c>
      <c r="BQ31">
        <f t="shared" si="53"/>
        <v>24.920392537172642</v>
      </c>
      <c r="BR31">
        <f t="shared" si="53"/>
        <v>24.920120580019042</v>
      </c>
      <c r="BS31">
        <f t="shared" si="53"/>
        <v>24.919848617710102</v>
      </c>
      <c r="BT31">
        <f t="shared" si="53"/>
        <v>24.919576650239094</v>
      </c>
      <c r="BU31">
        <f t="shared" si="53"/>
        <v>24.919304677599271</v>
      </c>
      <c r="BV31">
        <f t="shared" si="53"/>
        <v>24.919032699783891</v>
      </c>
      <c r="BW31">
        <f t="shared" si="53"/>
        <v>24.918760716786196</v>
      </c>
      <c r="BX31">
        <f t="shared" si="53"/>
        <v>24.918488728599421</v>
      </c>
      <c r="BY31">
        <f t="shared" si="53"/>
        <v>24.918216735216795</v>
      </c>
      <c r="BZ31">
        <f t="shared" si="53"/>
        <v>24.917944736631533</v>
      </c>
      <c r="CA31">
        <f t="shared" si="54"/>
        <v>24.917672732836841</v>
      </c>
      <c r="CB31">
        <f t="shared" si="54"/>
        <v>24.917400723825921</v>
      </c>
      <c r="CC31">
        <f t="shared" si="54"/>
        <v>24.91712870959196</v>
      </c>
      <c r="CD31">
        <f t="shared" si="54"/>
        <v>24.916856690128146</v>
      </c>
      <c r="CE31">
        <f t="shared" si="54"/>
        <v>24.916584665427646</v>
      </c>
      <c r="CF31">
        <f t="shared" si="54"/>
        <v>24.916312635483628</v>
      </c>
      <c r="CG31">
        <f t="shared" si="54"/>
        <v>24.916040600289243</v>
      </c>
      <c r="CH31">
        <f t="shared" si="54"/>
        <v>24.915768559837637</v>
      </c>
      <c r="CI31">
        <f t="shared" si="54"/>
        <v>24.915496514121951</v>
      </c>
      <c r="CJ31">
        <f t="shared" si="54"/>
        <v>24.915224463135313</v>
      </c>
      <c r="CK31">
        <f t="shared" si="55"/>
        <v>24.914952406870835</v>
      </c>
      <c r="CL31">
        <f t="shared" si="55"/>
        <v>24.914680345321635</v>
      </c>
      <c r="CM31">
        <f t="shared" si="55"/>
        <v>24.914408278480813</v>
      </c>
      <c r="CN31">
        <f t="shared" si="55"/>
        <v>24.914136206341453</v>
      </c>
      <c r="CO31">
        <f t="shared" si="55"/>
        <v>24.913864128896648</v>
      </c>
      <c r="CP31">
        <f t="shared" si="55"/>
        <v>24.913592046139467</v>
      </c>
      <c r="CQ31">
        <f t="shared" si="55"/>
        <v>24.913319958062978</v>
      </c>
      <c r="CR31">
        <f t="shared" si="55"/>
        <v>24.913047864660232</v>
      </c>
      <c r="CS31">
        <f t="shared" si="55"/>
        <v>24.91277576592428</v>
      </c>
      <c r="CT31">
        <f t="shared" si="55"/>
        <v>24.912503661848156</v>
      </c>
      <c r="CU31">
        <f t="shared" si="56"/>
        <v>24.912231552424895</v>
      </c>
      <c r="CV31">
        <f t="shared" si="56"/>
        <v>24.911959437647511</v>
      </c>
      <c r="CW31">
        <f t="shared" si="56"/>
        <v>24.911687317509021</v>
      </c>
      <c r="CX31">
        <f t="shared" si="56"/>
        <v>24.911415192002416</v>
      </c>
      <c r="CY31">
        <f t="shared" si="56"/>
        <v>24.911143061120697</v>
      </c>
      <c r="CZ31">
        <f t="shared" si="56"/>
        <v>24.910870924856845</v>
      </c>
      <c r="DA31">
        <f t="shared" si="56"/>
        <v>24.910598783203827</v>
      </c>
      <c r="DB31">
        <f t="shared" si="56"/>
        <v>24.910326636154622</v>
      </c>
      <c r="DC31">
        <f t="shared" si="56"/>
        <v>24.910054483702172</v>
      </c>
      <c r="DD31">
        <f t="shared" si="56"/>
        <v>24.909782325839434</v>
      </c>
      <c r="DE31">
        <f t="shared" si="57"/>
        <v>24.909510162559336</v>
      </c>
      <c r="DF31">
        <f t="shared" si="57"/>
        <v>24.909237993854809</v>
      </c>
      <c r="DG31">
        <f t="shared" si="57"/>
        <v>24.908965819718773</v>
      </c>
      <c r="DH31">
        <f t="shared" si="57"/>
        <v>24.908693640144136</v>
      </c>
      <c r="DI31">
        <f t="shared" si="57"/>
        <v>24.908421455123804</v>
      </c>
      <c r="DJ31">
        <f t="shared" si="57"/>
        <v>24.90814926465066</v>
      </c>
      <c r="DK31">
        <f t="shared" si="57"/>
        <v>24.907877068717589</v>
      </c>
      <c r="DL31">
        <f t="shared" si="57"/>
        <v>24.90760486731746</v>
      </c>
      <c r="DM31">
        <f t="shared" si="57"/>
        <v>24.907332660443142</v>
      </c>
      <c r="DN31">
        <f t="shared" si="57"/>
        <v>24.907060448087488</v>
      </c>
      <c r="DO31">
        <f t="shared" si="58"/>
        <v>24.90678823024334</v>
      </c>
      <c r="DP31">
        <f t="shared" si="58"/>
        <v>24.906516006903534</v>
      </c>
      <c r="DQ31">
        <f t="shared" si="58"/>
        <v>24.906243778060894</v>
      </c>
      <c r="DR31">
        <f t="shared" si="58"/>
        <v>24.905971543708233</v>
      </c>
      <c r="DS31">
        <f t="shared" si="58"/>
        <v>24.905699303838368</v>
      </c>
      <c r="DT31">
        <f t="shared" si="58"/>
        <v>24.90542705844409</v>
      </c>
      <c r="DU31">
        <f t="shared" si="58"/>
        <v>24.905154807518191</v>
      </c>
      <c r="DV31">
        <f t="shared" si="58"/>
        <v>24.904882551053444</v>
      </c>
      <c r="DW31">
        <f t="shared" si="58"/>
        <v>24.904610289042623</v>
      </c>
      <c r="DX31">
        <f t="shared" si="58"/>
        <v>24.90433802147848</v>
      </c>
      <c r="DY31">
        <f t="shared" si="58"/>
        <v>24.904065748353776</v>
      </c>
      <c r="EA31">
        <f t="shared" si="23"/>
        <v>0.28000000000000003</v>
      </c>
      <c r="EB31">
        <f t="shared" si="44"/>
        <v>24.931266672125307</v>
      </c>
      <c r="EC31">
        <f t="shared" si="44"/>
        <v>24.662986869460507</v>
      </c>
      <c r="ED31">
        <f t="shared" si="44"/>
        <v>24.394707061902494</v>
      </c>
      <c r="EE31">
        <f t="shared" si="44"/>
        <v>24.126427249444873</v>
      </c>
      <c r="EF31">
        <f t="shared" si="44"/>
        <v>23.858147432081253</v>
      </c>
      <c r="EG31">
        <f t="shared" si="44"/>
        <v>23.589867609805232</v>
      </c>
      <c r="EH31">
        <f t="shared" si="44"/>
        <v>23.321587782610393</v>
      </c>
      <c r="EI31">
        <f t="shared" si="44"/>
        <v>23.053307950490314</v>
      </c>
      <c r="EJ31">
        <f t="shared" si="44"/>
        <v>22.785028113438571</v>
      </c>
      <c r="EK31">
        <f t="shared" si="44"/>
        <v>22.516748271448723</v>
      </c>
      <c r="EL31">
        <f t="shared" si="44"/>
        <v>22.248468424514321</v>
      </c>
      <c r="EM31">
        <f t="shared" si="44"/>
        <v>21.980188572628908</v>
      </c>
      <c r="EN31">
        <f t="shared" si="44"/>
        <v>21.711908715786031</v>
      </c>
      <c r="EO31">
        <f t="shared" si="44"/>
        <v>21.443628853979213</v>
      </c>
      <c r="EP31">
        <f t="shared" si="44"/>
        <v>21.175348987201968</v>
      </c>
      <c r="EQ31">
        <f t="shared" si="44"/>
        <v>20.907069115447818</v>
      </c>
      <c r="ER31">
        <f t="shared" si="45"/>
        <v>20.638789238710256</v>
      </c>
      <c r="ES31">
        <f t="shared" si="45"/>
        <v>20.370509356982783</v>
      </c>
      <c r="ET31">
        <f t="shared" si="45"/>
        <v>20.102229470258884</v>
      </c>
      <c r="EU31">
        <f t="shared" si="45"/>
        <v>19.833949578532032</v>
      </c>
      <c r="EV31">
        <f t="shared" si="45"/>
        <v>19.565669681795704</v>
      </c>
      <c r="EW31">
        <f t="shared" si="45"/>
        <v>19.297389780043353</v>
      </c>
      <c r="EX31">
        <f t="shared" si="45"/>
        <v>19.029109873268425</v>
      </c>
      <c r="EY31">
        <f t="shared" si="45"/>
        <v>18.760829961464381</v>
      </c>
      <c r="EZ31">
        <f t="shared" si="45"/>
        <v>18.492550044624647</v>
      </c>
      <c r="FA31">
        <f t="shared" si="45"/>
        <v>18.224270122742649</v>
      </c>
      <c r="FB31">
        <f t="shared" si="45"/>
        <v>17.9559901958118</v>
      </c>
      <c r="FC31">
        <f t="shared" si="45"/>
        <v>17.687710263825515</v>
      </c>
      <c r="FD31">
        <f t="shared" si="45"/>
        <v>17.419430326777192</v>
      </c>
      <c r="FE31">
        <f t="shared" si="45"/>
        <v>17.151150384660227</v>
      </c>
      <c r="FF31">
        <f t="shared" si="45"/>
        <v>16.882870437467993</v>
      </c>
      <c r="FG31">
        <f t="shared" si="45"/>
        <v>16.614590485193879</v>
      </c>
      <c r="FH31">
        <f t="shared" si="46"/>
        <v>16.346310527831239</v>
      </c>
      <c r="FI31">
        <f t="shared" si="46"/>
        <v>16.078030565373432</v>
      </c>
      <c r="FJ31">
        <f t="shared" si="46"/>
        <v>15.809750597813808</v>
      </c>
      <c r="FK31">
        <f t="shared" si="46"/>
        <v>15.541470625145715</v>
      </c>
      <c r="FL31">
        <f t="shared" si="46"/>
        <v>15.273190647362473</v>
      </c>
      <c r="FM31">
        <f t="shared" si="46"/>
        <v>15.004910664457409</v>
      </c>
      <c r="FN31">
        <f t="shared" si="46"/>
        <v>14.736630676423834</v>
      </c>
      <c r="FO31">
        <f t="shared" si="46"/>
        <v>14.468350683255057</v>
      </c>
      <c r="FP31">
        <f t="shared" si="46"/>
        <v>14.200070684944368</v>
      </c>
      <c r="FQ31">
        <f t="shared" si="46"/>
        <v>13.931790681485062</v>
      </c>
      <c r="FR31">
        <f t="shared" si="46"/>
        <v>13.663510672870414</v>
      </c>
      <c r="FS31">
        <f t="shared" si="46"/>
        <v>13.3952306590937</v>
      </c>
      <c r="FT31">
        <f t="shared" si="46"/>
        <v>13.12695064014817</v>
      </c>
      <c r="FU31">
        <f t="shared" si="46"/>
        <v>12.858670616027082</v>
      </c>
      <c r="FV31">
        <f t="shared" si="46"/>
        <v>12.59039058672368</v>
      </c>
      <c r="FW31">
        <f t="shared" si="46"/>
        <v>12.3221105522312</v>
      </c>
      <c r="FX31">
        <f t="shared" si="47"/>
        <v>12.053830512542866</v>
      </c>
      <c r="FY31">
        <f t="shared" si="47"/>
        <v>11.785550467651898</v>
      </c>
      <c r="FZ31">
        <f t="shared" si="47"/>
        <v>11.517270417551499</v>
      </c>
      <c r="GA31">
        <f t="shared" si="47"/>
        <v>11.248990362234871</v>
      </c>
      <c r="GB31">
        <f t="shared" si="47"/>
        <v>10.980710301695204</v>
      </c>
      <c r="GC31">
        <f t="shared" si="47"/>
        <v>10.712430235925682</v>
      </c>
      <c r="GD31">
        <f t="shared" si="47"/>
        <v>10.444150164919474</v>
      </c>
      <c r="GE31">
        <f t="shared" si="47"/>
        <v>10.17587008866975</v>
      </c>
      <c r="GF31">
        <f t="shared" si="47"/>
        <v>9.9075900071696577</v>
      </c>
      <c r="GG31">
        <f t="shared" si="47"/>
        <v>9.639309920412348</v>
      </c>
      <c r="GH31">
        <f t="shared" si="47"/>
        <v>9.3710298283909559</v>
      </c>
      <c r="GI31">
        <f t="shared" si="47"/>
        <v>9.1027497310986103</v>
      </c>
      <c r="GJ31">
        <f t="shared" si="47"/>
        <v>8.8344696285284243</v>
      </c>
      <c r="GK31">
        <f t="shared" si="47"/>
        <v>8.5661895206735181</v>
      </c>
      <c r="GL31">
        <f t="shared" si="47"/>
        <v>8.2979094075269906</v>
      </c>
      <c r="GM31">
        <f t="shared" si="47"/>
        <v>8.029629289081921</v>
      </c>
      <c r="GN31">
        <f t="shared" si="42"/>
        <v>7.7613491653314099</v>
      </c>
      <c r="GO31">
        <f t="shared" si="42"/>
        <v>7.4930690362685226</v>
      </c>
      <c r="GP31">
        <f t="shared" si="42"/>
        <v>7.2247889018863241</v>
      </c>
      <c r="GQ31">
        <f t="shared" si="42"/>
        <v>6.9565087621778723</v>
      </c>
      <c r="GR31">
        <f t="shared" si="42"/>
        <v>6.6882286171362146</v>
      </c>
      <c r="GS31">
        <f t="shared" si="42"/>
        <v>6.4199484667543842</v>
      </c>
      <c r="GT31">
        <f t="shared" si="42"/>
        <v>6.1516683110254178</v>
      </c>
      <c r="GU31">
        <f t="shared" si="42"/>
        <v>5.8833881499423271</v>
      </c>
      <c r="GV31">
        <f t="shared" si="42"/>
        <v>5.6151079834981275</v>
      </c>
      <c r="GW31">
        <f t="shared" si="42"/>
        <v>5.3468278116858166</v>
      </c>
      <c r="GX31">
        <f t="shared" si="42"/>
        <v>5.078547634498392</v>
      </c>
      <c r="GY31">
        <f t="shared" si="42"/>
        <v>4.81026745192883</v>
      </c>
      <c r="GZ31">
        <f t="shared" si="42"/>
        <v>4.5419872639701069</v>
      </c>
      <c r="HA31">
        <f t="shared" si="42"/>
        <v>4.2737070706151954</v>
      </c>
      <c r="HB31">
        <f t="shared" si="42"/>
        <v>4.0054268718570363</v>
      </c>
      <c r="HC31">
        <f t="shared" si="48"/>
        <v>3.7371466676885916</v>
      </c>
      <c r="HD31">
        <f t="shared" si="48"/>
        <v>3.4688664581027879</v>
      </c>
      <c r="HE31">
        <f t="shared" si="48"/>
        <v>3.2005862430925518</v>
      </c>
      <c r="HF31">
        <f t="shared" si="48"/>
        <v>2.9323060226508133</v>
      </c>
      <c r="HG31">
        <f t="shared" si="48"/>
        <v>2.6640257967704706</v>
      </c>
      <c r="HH31">
        <f t="shared" si="48"/>
        <v>2.3957455654444288</v>
      </c>
      <c r="HI31">
        <f t="shared" si="48"/>
        <v>2.1274653286655791</v>
      </c>
      <c r="HJ31">
        <f t="shared" si="48"/>
        <v>1.8591850864268018</v>
      </c>
      <c r="HK31">
        <f t="shared" si="48"/>
        <v>1.590904838720963</v>
      </c>
      <c r="HL31">
        <f t="shared" si="48"/>
        <v>1.3226245855409395</v>
      </c>
      <c r="HM31">
        <f t="shared" si="48"/>
        <v>1.0543443268795798</v>
      </c>
      <c r="HN31">
        <f t="shared" si="48"/>
        <v>0.78606406272972151</v>
      </c>
      <c r="HO31">
        <f t="shared" si="48"/>
        <v>0.51778379308420952</v>
      </c>
      <c r="HP31">
        <f t="shared" si="48"/>
        <v>0.24950351793586378</v>
      </c>
      <c r="HQ31">
        <f t="shared" si="48"/>
        <v>1.877676272250639E-2</v>
      </c>
      <c r="HR31">
        <f t="shared" si="48"/>
        <v>0.28705704889807393</v>
      </c>
      <c r="HS31">
        <f t="shared" si="43"/>
        <v>0.55533734059805795</v>
      </c>
      <c r="HT31">
        <f t="shared" si="43"/>
        <v>0.8236176378296669</v>
      </c>
      <c r="HU31">
        <f t="shared" si="43"/>
        <v>1.0918979406001199</v>
      </c>
      <c r="HV31">
        <f t="shared" si="43"/>
        <v>1.3601782489166467</v>
      </c>
      <c r="HW31">
        <f t="shared" si="43"/>
        <v>1.6284585627864985</v>
      </c>
      <c r="HX31">
        <f t="shared" si="43"/>
        <v>1.8967388822169085</v>
      </c>
      <c r="HY31">
        <f t="shared" si="24"/>
        <v>1.877676272250639E-2</v>
      </c>
      <c r="HZ31">
        <f t="shared" si="25"/>
        <v>94</v>
      </c>
      <c r="IA31">
        <v>29</v>
      </c>
      <c r="IB31">
        <f t="shared" si="26"/>
        <v>0.28000000000000003</v>
      </c>
      <c r="IC31" cm="1">
        <f t="array" ref="IC31">INDEX($AC$3:$DY$102,IA31,HZ31)</f>
        <v>24.905971543708233</v>
      </c>
      <c r="ID31">
        <f t="shared" si="27"/>
        <v>6.9736720322383059</v>
      </c>
    </row>
    <row r="32" spans="1:238" x14ac:dyDescent="0.25">
      <c r="J32">
        <v>430</v>
      </c>
      <c r="K32">
        <f>'Emission events'!Y32</f>
        <v>0</v>
      </c>
      <c r="L32">
        <f>'Emission events'!BG32</f>
        <v>0</v>
      </c>
      <c r="M32">
        <f>'Emission events'!CO32</f>
        <v>0</v>
      </c>
      <c r="N32">
        <f>'Emission events'!DW32</f>
        <v>0</v>
      </c>
      <c r="O32">
        <f>'Emission events'!FE32</f>
        <v>0</v>
      </c>
      <c r="P32">
        <f t="shared" si="3"/>
        <v>0</v>
      </c>
      <c r="S32">
        <v>430</v>
      </c>
      <c r="T32">
        <f>'Emission events'!AD32</f>
        <v>1239196802588449.5</v>
      </c>
      <c r="U32">
        <f>'Emission events'!BL32</f>
        <v>292772456903688.25</v>
      </c>
      <c r="V32">
        <f>'Emission events'!CT32</f>
        <v>70471460177516.375</v>
      </c>
      <c r="W32">
        <f>'Emission events'!EB32</f>
        <v>17413828147291.063</v>
      </c>
      <c r="X32">
        <f>'Emission events'!FJ32</f>
        <v>4456536009981.9033</v>
      </c>
      <c r="Y32">
        <f t="shared" si="4"/>
        <v>1624311083826927</v>
      </c>
      <c r="Z32">
        <f t="shared" si="5"/>
        <v>1624311083826927</v>
      </c>
      <c r="AB32" s="1">
        <v>0.28999999999999998</v>
      </c>
      <c r="AC32">
        <f t="shared" si="49"/>
        <v>24.863499264436228</v>
      </c>
      <c r="AD32">
        <f t="shared" si="49"/>
        <v>24.863226071120543</v>
      </c>
      <c r="AE32">
        <f t="shared" si="49"/>
        <v>24.862952871035773</v>
      </c>
      <c r="AF32">
        <f t="shared" si="49"/>
        <v>24.862679664173086</v>
      </c>
      <c r="AG32">
        <f t="shared" si="49"/>
        <v>24.862406450523626</v>
      </c>
      <c r="AH32">
        <f t="shared" si="49"/>
        <v>24.862133230078545</v>
      </c>
      <c r="AI32">
        <f t="shared" si="49"/>
        <v>24.861860002828962</v>
      </c>
      <c r="AJ32">
        <f t="shared" si="49"/>
        <v>24.861586768765999</v>
      </c>
      <c r="AK32">
        <f t="shared" si="49"/>
        <v>24.86131352788076</v>
      </c>
      <c r="AL32">
        <f t="shared" si="49"/>
        <v>24.861040280164339</v>
      </c>
      <c r="AM32">
        <f t="shared" si="50"/>
        <v>24.860767025607814</v>
      </c>
      <c r="AN32">
        <f t="shared" si="50"/>
        <v>24.860493764202264</v>
      </c>
      <c r="AO32">
        <f t="shared" si="50"/>
        <v>24.860220495938741</v>
      </c>
      <c r="AP32">
        <f t="shared" si="50"/>
        <v>24.859947220808298</v>
      </c>
      <c r="AQ32">
        <f t="shared" si="50"/>
        <v>24.859673938801969</v>
      </c>
      <c r="AR32">
        <f t="shared" si="50"/>
        <v>24.859400649910771</v>
      </c>
      <c r="AS32">
        <f t="shared" si="50"/>
        <v>24.859127354125722</v>
      </c>
      <c r="AT32">
        <f t="shared" si="50"/>
        <v>24.858854051437827</v>
      </c>
      <c r="AU32">
        <f t="shared" si="50"/>
        <v>24.858580741838068</v>
      </c>
      <c r="AV32">
        <f t="shared" si="50"/>
        <v>24.858307425317424</v>
      </c>
      <c r="AW32">
        <f t="shared" si="51"/>
        <v>24.85803410186686</v>
      </c>
      <c r="AX32">
        <f t="shared" si="51"/>
        <v>24.857760771477331</v>
      </c>
      <c r="AY32">
        <f t="shared" si="51"/>
        <v>24.85748743413977</v>
      </c>
      <c r="AZ32">
        <f t="shared" si="51"/>
        <v>24.857214089845119</v>
      </c>
      <c r="BA32">
        <f t="shared" si="51"/>
        <v>24.856940738584292</v>
      </c>
      <c r="BB32">
        <f t="shared" si="51"/>
        <v>24.856667380348192</v>
      </c>
      <c r="BC32">
        <f t="shared" si="51"/>
        <v>24.856394015127716</v>
      </c>
      <c r="BD32">
        <f t="shared" si="51"/>
        <v>24.856120642913744</v>
      </c>
      <c r="BE32">
        <f t="shared" si="51"/>
        <v>24.855847263697143</v>
      </c>
      <c r="BF32">
        <f t="shared" si="51"/>
        <v>24.855573877468782</v>
      </c>
      <c r="BG32">
        <f t="shared" si="52"/>
        <v>24.855300484219502</v>
      </c>
      <c r="BH32">
        <f t="shared" si="52"/>
        <v>24.855027083940133</v>
      </c>
      <c r="BI32">
        <f t="shared" si="52"/>
        <v>24.854753676621502</v>
      </c>
      <c r="BJ32">
        <f t="shared" si="52"/>
        <v>24.85448026225442</v>
      </c>
      <c r="BK32">
        <f t="shared" si="52"/>
        <v>24.854206840829686</v>
      </c>
      <c r="BL32">
        <f t="shared" si="52"/>
        <v>24.853933412338087</v>
      </c>
      <c r="BM32">
        <f t="shared" si="52"/>
        <v>24.853659976770391</v>
      </c>
      <c r="BN32">
        <f t="shared" si="52"/>
        <v>24.853386534117373</v>
      </c>
      <c r="BO32">
        <f t="shared" si="52"/>
        <v>24.85311308436977</v>
      </c>
      <c r="BP32">
        <f t="shared" si="52"/>
        <v>24.852839627518328</v>
      </c>
      <c r="BQ32">
        <f t="shared" si="53"/>
        <v>24.852566163553771</v>
      </c>
      <c r="BR32">
        <f t="shared" si="53"/>
        <v>24.852292692466818</v>
      </c>
      <c r="BS32">
        <f t="shared" si="53"/>
        <v>24.852019214248163</v>
      </c>
      <c r="BT32">
        <f t="shared" si="53"/>
        <v>24.851745728888503</v>
      </c>
      <c r="BU32">
        <f t="shared" si="53"/>
        <v>24.851472236378513</v>
      </c>
      <c r="BV32">
        <f t="shared" si="53"/>
        <v>24.851198736708859</v>
      </c>
      <c r="BW32">
        <f t="shared" si="53"/>
        <v>24.850925229870189</v>
      </c>
      <c r="BX32">
        <f t="shared" si="53"/>
        <v>24.850651715853154</v>
      </c>
      <c r="BY32">
        <f t="shared" si="53"/>
        <v>24.850378194648378</v>
      </c>
      <c r="BZ32">
        <f t="shared" si="53"/>
        <v>24.85010466624648</v>
      </c>
      <c r="CA32">
        <f t="shared" si="54"/>
        <v>24.849831130638059</v>
      </c>
      <c r="CB32">
        <f t="shared" si="54"/>
        <v>24.849557587813713</v>
      </c>
      <c r="CC32">
        <f t="shared" si="54"/>
        <v>24.849284037764019</v>
      </c>
      <c r="CD32">
        <f t="shared" si="54"/>
        <v>24.849010480479546</v>
      </c>
      <c r="CE32">
        <f t="shared" si="54"/>
        <v>24.848736915950852</v>
      </c>
      <c r="CF32">
        <f t="shared" si="54"/>
        <v>24.848463344168472</v>
      </c>
      <c r="CG32">
        <f t="shared" si="54"/>
        <v>24.848189765122946</v>
      </c>
      <c r="CH32">
        <f t="shared" si="54"/>
        <v>24.847916178804788</v>
      </c>
      <c r="CI32">
        <f t="shared" si="54"/>
        <v>24.8476425852045</v>
      </c>
      <c r="CJ32">
        <f t="shared" si="54"/>
        <v>24.847368984312585</v>
      </c>
      <c r="CK32">
        <f t="shared" si="55"/>
        <v>24.847095376119519</v>
      </c>
      <c r="CL32">
        <f t="shared" si="55"/>
        <v>24.846821760615768</v>
      </c>
      <c r="CM32">
        <f t="shared" si="55"/>
        <v>24.846548137791792</v>
      </c>
      <c r="CN32">
        <f t="shared" si="55"/>
        <v>24.846274507638036</v>
      </c>
      <c r="CO32">
        <f t="shared" si="55"/>
        <v>24.846000870144923</v>
      </c>
      <c r="CP32">
        <f t="shared" si="55"/>
        <v>24.845727225302884</v>
      </c>
      <c r="CQ32">
        <f t="shared" si="55"/>
        <v>24.845453573102319</v>
      </c>
      <c r="CR32">
        <f t="shared" si="55"/>
        <v>24.84517991353362</v>
      </c>
      <c r="CS32">
        <f t="shared" si="55"/>
        <v>24.844906246587176</v>
      </c>
      <c r="CT32">
        <f t="shared" si="55"/>
        <v>24.844632572253346</v>
      </c>
      <c r="CU32">
        <f t="shared" si="56"/>
        <v>24.844358890522489</v>
      </c>
      <c r="CV32">
        <f t="shared" si="56"/>
        <v>24.844085201384953</v>
      </c>
      <c r="CW32">
        <f t="shared" si="56"/>
        <v>24.843811504831066</v>
      </c>
      <c r="CX32">
        <f t="shared" si="56"/>
        <v>24.843537800851148</v>
      </c>
      <c r="CY32">
        <f t="shared" si="56"/>
        <v>24.843264089435504</v>
      </c>
      <c r="CZ32">
        <f t="shared" si="56"/>
        <v>24.842990370574423</v>
      </c>
      <c r="DA32">
        <f t="shared" si="56"/>
        <v>24.842716644258186</v>
      </c>
      <c r="DB32">
        <f t="shared" si="56"/>
        <v>24.842442910477068</v>
      </c>
      <c r="DC32">
        <f t="shared" si="56"/>
        <v>24.842169169221322</v>
      </c>
      <c r="DD32">
        <f t="shared" si="56"/>
        <v>24.841895420481187</v>
      </c>
      <c r="DE32">
        <f t="shared" si="57"/>
        <v>24.84162166424689</v>
      </c>
      <c r="DF32">
        <f t="shared" si="57"/>
        <v>24.841347900508655</v>
      </c>
      <c r="DG32">
        <f t="shared" si="57"/>
        <v>24.841074129256675</v>
      </c>
      <c r="DH32">
        <f t="shared" si="57"/>
        <v>24.840800350481153</v>
      </c>
      <c r="DI32">
        <f t="shared" si="57"/>
        <v>24.840526564172265</v>
      </c>
      <c r="DJ32">
        <f t="shared" si="57"/>
        <v>24.840252770320173</v>
      </c>
      <c r="DK32">
        <f t="shared" si="57"/>
        <v>24.83997896891503</v>
      </c>
      <c r="DL32">
        <f t="shared" si="57"/>
        <v>24.83970515994698</v>
      </c>
      <c r="DM32">
        <f t="shared" si="57"/>
        <v>24.83943134340614</v>
      </c>
      <c r="DN32">
        <f t="shared" si="57"/>
        <v>24.839157519282637</v>
      </c>
      <c r="DO32">
        <f t="shared" si="58"/>
        <v>24.838883687566568</v>
      </c>
      <c r="DP32">
        <f t="shared" si="58"/>
        <v>24.838609848248016</v>
      </c>
      <c r="DQ32">
        <f t="shared" si="58"/>
        <v>24.838336001317064</v>
      </c>
      <c r="DR32">
        <f t="shared" si="58"/>
        <v>24.838062146763768</v>
      </c>
      <c r="DS32">
        <f t="shared" si="58"/>
        <v>24.837788284578178</v>
      </c>
      <c r="DT32">
        <f t="shared" si="58"/>
        <v>24.837514414750334</v>
      </c>
      <c r="DU32">
        <f t="shared" si="58"/>
        <v>24.837240537270262</v>
      </c>
      <c r="DV32">
        <f t="shared" si="58"/>
        <v>24.836966652127966</v>
      </c>
      <c r="DW32">
        <f t="shared" si="58"/>
        <v>24.836692759313447</v>
      </c>
      <c r="DX32">
        <f t="shared" si="58"/>
        <v>24.836418858816685</v>
      </c>
      <c r="DY32">
        <f t="shared" si="58"/>
        <v>24.836144950627656</v>
      </c>
      <c r="EA32">
        <f t="shared" si="23"/>
        <v>0.28999999999999998</v>
      </c>
      <c r="EB32">
        <f t="shared" si="44"/>
        <v>24.863499264436228</v>
      </c>
      <c r="EC32">
        <f t="shared" si="44"/>
        <v>24.595218024814837</v>
      </c>
      <c r="ED32">
        <f t="shared" si="44"/>
        <v>24.326936778424361</v>
      </c>
      <c r="EE32">
        <f t="shared" si="44"/>
        <v>24.058655525255965</v>
      </c>
      <c r="EF32">
        <f t="shared" si="44"/>
        <v>23.790374265300798</v>
      </c>
      <c r="EG32">
        <f t="shared" si="44"/>
        <v>23.522092998550011</v>
      </c>
      <c r="EH32">
        <f t="shared" si="44"/>
        <v>23.253811724994719</v>
      </c>
      <c r="EI32">
        <f t="shared" si="44"/>
        <v>22.98553044462605</v>
      </c>
      <c r="EJ32">
        <f t="shared" si="44"/>
        <v>22.717249157435106</v>
      </c>
      <c r="EK32">
        <f t="shared" si="44"/>
        <v>22.448967863412978</v>
      </c>
      <c r="EL32">
        <f t="shared" si="44"/>
        <v>22.180686562550747</v>
      </c>
      <c r="EM32">
        <f t="shared" si="44"/>
        <v>21.912405254839488</v>
      </c>
      <c r="EN32">
        <f t="shared" si="44"/>
        <v>21.644123940270259</v>
      </c>
      <c r="EO32">
        <f t="shared" si="44"/>
        <v>21.37584261883411</v>
      </c>
      <c r="EP32">
        <f t="shared" si="44"/>
        <v>21.107561290522071</v>
      </c>
      <c r="EQ32">
        <f t="shared" si="44"/>
        <v>20.839279955325168</v>
      </c>
      <c r="ER32">
        <f t="shared" si="45"/>
        <v>20.570998613234412</v>
      </c>
      <c r="ES32">
        <f t="shared" si="45"/>
        <v>20.302717264240812</v>
      </c>
      <c r="ET32">
        <f t="shared" si="45"/>
        <v>20.034435908335347</v>
      </c>
      <c r="EU32">
        <f t="shared" si="45"/>
        <v>19.766154545508993</v>
      </c>
      <c r="EV32">
        <f t="shared" si="45"/>
        <v>19.497873175752723</v>
      </c>
      <c r="EW32">
        <f t="shared" si="45"/>
        <v>19.229591799057488</v>
      </c>
      <c r="EX32">
        <f t="shared" si="45"/>
        <v>18.961310415414218</v>
      </c>
      <c r="EY32">
        <f t="shared" si="45"/>
        <v>18.69302902481386</v>
      </c>
      <c r="EZ32">
        <f t="shared" si="45"/>
        <v>18.424747627247328</v>
      </c>
      <c r="FA32">
        <f t="shared" si="45"/>
        <v>18.156466222705522</v>
      </c>
      <c r="FB32">
        <f t="shared" si="45"/>
        <v>17.888184811179336</v>
      </c>
      <c r="FC32">
        <f t="shared" si="45"/>
        <v>17.619903392659658</v>
      </c>
      <c r="FD32">
        <f t="shared" si="45"/>
        <v>17.351621967137351</v>
      </c>
      <c r="FE32">
        <f t="shared" si="45"/>
        <v>17.083340534603284</v>
      </c>
      <c r="FF32">
        <f t="shared" si="45"/>
        <v>16.815059095048298</v>
      </c>
      <c r="FG32">
        <f t="shared" si="45"/>
        <v>16.54677764846322</v>
      </c>
      <c r="FH32">
        <f t="shared" si="46"/>
        <v>16.278496194838883</v>
      </c>
      <c r="FI32">
        <f t="shared" si="46"/>
        <v>16.010214734166091</v>
      </c>
      <c r="FJ32">
        <f t="shared" si="46"/>
        <v>15.741933266435653</v>
      </c>
      <c r="FK32">
        <f t="shared" si="46"/>
        <v>15.473651791638348</v>
      </c>
      <c r="FL32">
        <f t="shared" si="46"/>
        <v>15.205370309764945</v>
      </c>
      <c r="FM32">
        <f t="shared" si="46"/>
        <v>14.93708882080622</v>
      </c>
      <c r="FN32">
        <f t="shared" si="46"/>
        <v>14.66880732475291</v>
      </c>
      <c r="FO32">
        <f t="shared" si="46"/>
        <v>14.40052582159576</v>
      </c>
      <c r="FP32">
        <f t="shared" si="46"/>
        <v>14.132244311325497</v>
      </c>
      <c r="FQ32">
        <f t="shared" si="46"/>
        <v>13.863962793932838</v>
      </c>
      <c r="FR32">
        <f t="shared" si="46"/>
        <v>13.595681269408475</v>
      </c>
      <c r="FS32">
        <f t="shared" si="46"/>
        <v>13.327399737743109</v>
      </c>
      <c r="FT32">
        <f t="shared" si="46"/>
        <v>13.059118198927411</v>
      </c>
      <c r="FU32">
        <f t="shared" si="46"/>
        <v>12.79083665295205</v>
      </c>
      <c r="FV32">
        <f t="shared" si="46"/>
        <v>12.522555099807674</v>
      </c>
      <c r="FW32">
        <f t="shared" si="46"/>
        <v>12.254273539484933</v>
      </c>
      <c r="FX32">
        <f t="shared" si="47"/>
        <v>11.98599197197445</v>
      </c>
      <c r="FY32">
        <f t="shared" si="47"/>
        <v>11.717710397266845</v>
      </c>
      <c r="FZ32">
        <f t="shared" si="47"/>
        <v>11.449428815352716</v>
      </c>
      <c r="GA32">
        <f t="shared" si="47"/>
        <v>11.181147226222663</v>
      </c>
      <c r="GB32">
        <f t="shared" si="47"/>
        <v>10.912865629867262</v>
      </c>
      <c r="GC32">
        <f t="shared" si="47"/>
        <v>10.644584026277082</v>
      </c>
      <c r="GD32">
        <f t="shared" si="47"/>
        <v>10.37630241544268</v>
      </c>
      <c r="GE32">
        <f t="shared" si="47"/>
        <v>10.108020797354595</v>
      </c>
      <c r="GF32">
        <f t="shared" si="47"/>
        <v>9.8397391720033607</v>
      </c>
      <c r="GG32">
        <f t="shared" si="47"/>
        <v>9.5714575393794981</v>
      </c>
      <c r="GH32">
        <f t="shared" si="47"/>
        <v>9.303175899473505</v>
      </c>
      <c r="GI32">
        <f t="shared" si="47"/>
        <v>9.0348942522758815</v>
      </c>
      <c r="GJ32">
        <f t="shared" si="47"/>
        <v>8.7666125977771081</v>
      </c>
      <c r="GK32">
        <f t="shared" si="47"/>
        <v>8.4983309359676511</v>
      </c>
      <c r="GL32">
        <f t="shared" si="47"/>
        <v>8.2300492668379697</v>
      </c>
      <c r="GM32">
        <f t="shared" si="47"/>
        <v>7.9617675903785035</v>
      </c>
      <c r="GN32">
        <f t="shared" si="42"/>
        <v>7.693485906579685</v>
      </c>
      <c r="GO32">
        <f t="shared" si="42"/>
        <v>7.4252042154319398</v>
      </c>
      <c r="GP32">
        <f t="shared" si="42"/>
        <v>7.1569225169256647</v>
      </c>
      <c r="GQ32">
        <f t="shared" si="42"/>
        <v>6.8886408110512605</v>
      </c>
      <c r="GR32">
        <f t="shared" si="42"/>
        <v>6.6203590977991098</v>
      </c>
      <c r="GS32">
        <f t="shared" si="42"/>
        <v>6.3520773771595742</v>
      </c>
      <c r="GT32">
        <f t="shared" si="42"/>
        <v>6.0837956491230116</v>
      </c>
      <c r="GU32">
        <f t="shared" si="42"/>
        <v>5.8155139136797693</v>
      </c>
      <c r="GV32">
        <f t="shared" si="42"/>
        <v>5.5472321708201733</v>
      </c>
      <c r="GW32">
        <f t="shared" si="42"/>
        <v>5.2789504205345494</v>
      </c>
      <c r="GX32">
        <f t="shared" si="42"/>
        <v>5.0106686628131989</v>
      </c>
      <c r="GY32">
        <f t="shared" si="42"/>
        <v>4.7423868976464085</v>
      </c>
      <c r="GZ32">
        <f t="shared" si="42"/>
        <v>4.4741051250244652</v>
      </c>
      <c r="HA32">
        <f t="shared" si="42"/>
        <v>4.2058233449376417</v>
      </c>
      <c r="HB32">
        <f t="shared" si="42"/>
        <v>3.9375415573761856</v>
      </c>
      <c r="HC32">
        <f t="shared" si="48"/>
        <v>3.6692597623303449</v>
      </c>
      <c r="HD32">
        <f t="shared" si="48"/>
        <v>3.4009779597903425</v>
      </c>
      <c r="HE32">
        <f t="shared" si="48"/>
        <v>3.1326961497463977</v>
      </c>
      <c r="HF32">
        <f t="shared" si="48"/>
        <v>2.8644143321887157</v>
      </c>
      <c r="HG32">
        <f t="shared" si="48"/>
        <v>2.5961325071074874</v>
      </c>
      <c r="HH32">
        <f t="shared" si="48"/>
        <v>2.3278506744928897</v>
      </c>
      <c r="HI32">
        <f t="shared" si="48"/>
        <v>2.0595688343350922</v>
      </c>
      <c r="HJ32">
        <f t="shared" si="48"/>
        <v>1.7912869866242431</v>
      </c>
      <c r="HK32">
        <f t="shared" si="48"/>
        <v>1.5230051313504838</v>
      </c>
      <c r="HL32">
        <f t="shared" si="48"/>
        <v>1.2547232685039376</v>
      </c>
      <c r="HM32">
        <f t="shared" si="48"/>
        <v>0.98644139807472797</v>
      </c>
      <c r="HN32">
        <f t="shared" si="48"/>
        <v>0.71815952005295003</v>
      </c>
      <c r="HO32">
        <f t="shared" si="48"/>
        <v>0.44987763442869166</v>
      </c>
      <c r="HP32">
        <f t="shared" si="48"/>
        <v>0.1815957411920337</v>
      </c>
      <c r="HQ32">
        <f t="shared" si="48"/>
        <v>8.6686159666971463E-2</v>
      </c>
      <c r="HR32">
        <f t="shared" si="48"/>
        <v>0.35496806815826432</v>
      </c>
      <c r="HS32">
        <f t="shared" si="43"/>
        <v>0.62324998429181377</v>
      </c>
      <c r="HT32">
        <f t="shared" si="43"/>
        <v>0.89153190807759586</v>
      </c>
      <c r="HU32">
        <f t="shared" si="43"/>
        <v>1.1598138395255972</v>
      </c>
      <c r="HV32">
        <f t="shared" si="43"/>
        <v>1.4280957786458224</v>
      </c>
      <c r="HW32">
        <f t="shared" si="43"/>
        <v>1.6963777254482935</v>
      </c>
      <c r="HX32">
        <f t="shared" si="43"/>
        <v>1.9646596799430291</v>
      </c>
      <c r="HY32">
        <f t="shared" si="24"/>
        <v>8.6686159666971463E-2</v>
      </c>
      <c r="HZ32">
        <f t="shared" si="25"/>
        <v>94</v>
      </c>
      <c r="IA32">
        <v>30</v>
      </c>
      <c r="IB32">
        <f t="shared" si="26"/>
        <v>0.28999999999999998</v>
      </c>
      <c r="IC32" cm="1">
        <f t="array" ref="IC32">INDEX($AC$3:$DY$102,IA32,HZ32)</f>
        <v>24.838062146763768</v>
      </c>
      <c r="ID32">
        <f t="shared" si="27"/>
        <v>7.2030380225614925</v>
      </c>
    </row>
    <row r="33" spans="10:238" x14ac:dyDescent="0.25">
      <c r="J33">
        <v>435</v>
      </c>
      <c r="K33">
        <f>'Emission events'!Y33</f>
        <v>0</v>
      </c>
      <c r="L33">
        <f>'Emission events'!BG33</f>
        <v>0</v>
      </c>
      <c r="M33">
        <f>'Emission events'!CO33</f>
        <v>0</v>
      </c>
      <c r="N33">
        <f>'Emission events'!DW33</f>
        <v>0</v>
      </c>
      <c r="O33">
        <f>'Emission events'!FE33</f>
        <v>0</v>
      </c>
      <c r="P33">
        <f t="shared" si="3"/>
        <v>0</v>
      </c>
      <c r="S33">
        <v>435</v>
      </c>
      <c r="T33">
        <f>'Emission events'!AD33</f>
        <v>7967702707105738</v>
      </c>
      <c r="U33">
        <f>'Emission events'!BL33</f>
        <v>1882448286313273.8</v>
      </c>
      <c r="V33">
        <f>'Emission events'!CT33</f>
        <v>453112566831380.19</v>
      </c>
      <c r="W33">
        <f>'Emission events'!EB33</f>
        <v>111966239244990.11</v>
      </c>
      <c r="X33">
        <f>'Emission events'!FJ33</f>
        <v>28654329931191.508</v>
      </c>
      <c r="Y33">
        <f t="shared" si="4"/>
        <v>1.0443884129426574E+16</v>
      </c>
      <c r="Z33">
        <f t="shared" si="5"/>
        <v>1.0443884129426574E+16</v>
      </c>
      <c r="AB33" s="1">
        <v>0.3</v>
      </c>
      <c r="AC33">
        <f t="shared" ref="AC33:AL42" si="59">$B$15-_J0*EXP(($AB33+AC$2*_r_S)/(_V_th*_diode_n))-($AB33+AC$2*_r_S)/_r_sh</f>
        <v>24.795309875669712</v>
      </c>
      <c r="AD33">
        <f t="shared" si="59"/>
        <v>24.79503469452445</v>
      </c>
      <c r="AE33">
        <f t="shared" si="59"/>
        <v>24.794759504015104</v>
      </c>
      <c r="AF33">
        <f t="shared" si="59"/>
        <v>24.794484304129448</v>
      </c>
      <c r="AG33">
        <f t="shared" si="59"/>
        <v>24.79420909485524</v>
      </c>
      <c r="AH33">
        <f t="shared" si="59"/>
        <v>24.79393387618023</v>
      </c>
      <c r="AI33">
        <f t="shared" si="59"/>
        <v>24.793658648092144</v>
      </c>
      <c r="AJ33">
        <f t="shared" si="59"/>
        <v>24.793383410578691</v>
      </c>
      <c r="AK33">
        <f t="shared" si="59"/>
        <v>24.793108163627569</v>
      </c>
      <c r="AL33">
        <f t="shared" si="59"/>
        <v>24.792832907226455</v>
      </c>
      <c r="AM33">
        <f t="shared" ref="AM33:AV42" si="60">$B$15-_J0*EXP(($AB33+AM$2*_r_S)/(_V_th*_diode_n))-($AB33+AM$2*_r_S)/_r_sh</f>
        <v>24.792557641363011</v>
      </c>
      <c r="AN33">
        <f t="shared" si="60"/>
        <v>24.792282366024892</v>
      </c>
      <c r="AO33">
        <f t="shared" si="60"/>
        <v>24.792007081199724</v>
      </c>
      <c r="AP33">
        <f t="shared" si="60"/>
        <v>24.791731786875125</v>
      </c>
      <c r="AQ33">
        <f t="shared" si="60"/>
        <v>24.79145648303869</v>
      </c>
      <c r="AR33">
        <f t="shared" si="60"/>
        <v>24.791181169678005</v>
      </c>
      <c r="AS33">
        <f t="shared" si="60"/>
        <v>24.790905846780635</v>
      </c>
      <c r="AT33">
        <f t="shared" si="60"/>
        <v>24.790630514334133</v>
      </c>
      <c r="AU33">
        <f t="shared" si="60"/>
        <v>24.790355172326031</v>
      </c>
      <c r="AV33">
        <f t="shared" si="60"/>
        <v>24.790079820743845</v>
      </c>
      <c r="AW33">
        <f t="shared" ref="AW33:BF42" si="61">$B$15-_J0*EXP(($AB33+AW$2*_r_S)/(_V_th*_diode_n))-($AB33+AW$2*_r_S)/_r_sh</f>
        <v>24.78980445957508</v>
      </c>
      <c r="AX33">
        <f t="shared" si="61"/>
        <v>24.789529088807221</v>
      </c>
      <c r="AY33">
        <f t="shared" si="61"/>
        <v>24.789253708427729</v>
      </c>
      <c r="AZ33">
        <f t="shared" si="61"/>
        <v>24.788978318424071</v>
      </c>
      <c r="BA33">
        <f t="shared" si="61"/>
        <v>24.788702918783674</v>
      </c>
      <c r="BB33">
        <f t="shared" si="61"/>
        <v>24.788427509493957</v>
      </c>
      <c r="BC33">
        <f t="shared" si="61"/>
        <v>24.788152090542326</v>
      </c>
      <c r="BD33">
        <f t="shared" si="61"/>
        <v>24.787876661916165</v>
      </c>
      <c r="BE33">
        <f t="shared" si="61"/>
        <v>24.787601223602852</v>
      </c>
      <c r="BF33">
        <f t="shared" si="61"/>
        <v>24.787325775589736</v>
      </c>
      <c r="BG33">
        <f t="shared" ref="BG33:BP42" si="62">$B$15-_J0*EXP(($AB33+BG$2*_r_S)/(_V_th*_diode_n))-($AB33+BG$2*_r_S)/_r_sh</f>
        <v>24.787050317864153</v>
      </c>
      <c r="BH33">
        <f t="shared" si="62"/>
        <v>24.786774850413426</v>
      </c>
      <c r="BI33">
        <f t="shared" si="62"/>
        <v>24.786499373224856</v>
      </c>
      <c r="BJ33">
        <f t="shared" si="62"/>
        <v>24.786223886285732</v>
      </c>
      <c r="BK33">
        <f t="shared" si="62"/>
        <v>24.785948389583332</v>
      </c>
      <c r="BL33">
        <f t="shared" si="62"/>
        <v>24.785672883104901</v>
      </c>
      <c r="BM33">
        <f t="shared" si="62"/>
        <v>24.785397366837685</v>
      </c>
      <c r="BN33">
        <f t="shared" si="62"/>
        <v>24.785121840768898</v>
      </c>
      <c r="BO33">
        <f t="shared" si="62"/>
        <v>24.78484630488575</v>
      </c>
      <c r="BP33">
        <f t="shared" si="62"/>
        <v>24.784570759175423</v>
      </c>
      <c r="BQ33">
        <f t="shared" ref="BQ33:BZ42" si="63">$B$15-_J0*EXP(($AB33+BQ$2*_r_S)/(_V_th*_diode_n))-($AB33+BQ$2*_r_S)/_r_sh</f>
        <v>24.784295203625096</v>
      </c>
      <c r="BR33">
        <f t="shared" si="63"/>
        <v>24.78401963822192</v>
      </c>
      <c r="BS33">
        <f t="shared" si="63"/>
        <v>24.783744062953033</v>
      </c>
      <c r="BT33">
        <f t="shared" si="63"/>
        <v>24.783468477805553</v>
      </c>
      <c r="BU33">
        <f t="shared" si="63"/>
        <v>24.783192882766585</v>
      </c>
      <c r="BV33">
        <f t="shared" si="63"/>
        <v>24.782917277823216</v>
      </c>
      <c r="BW33">
        <f t="shared" si="63"/>
        <v>24.782641662962519</v>
      </c>
      <c r="BX33">
        <f t="shared" si="63"/>
        <v>24.782366038171549</v>
      </c>
      <c r="BY33">
        <f t="shared" si="63"/>
        <v>24.782090403437337</v>
      </c>
      <c r="BZ33">
        <f t="shared" si="63"/>
        <v>24.781814758746908</v>
      </c>
      <c r="CA33">
        <f t="shared" ref="CA33:CJ42" si="64">$B$15-_J0*EXP(($AB33+CA$2*_r_S)/(_V_th*_diode_n))-($AB33+CA$2*_r_S)/_r_sh</f>
        <v>24.781539104087258</v>
      </c>
      <c r="CB33">
        <f t="shared" si="64"/>
        <v>24.781263439445375</v>
      </c>
      <c r="CC33">
        <f t="shared" si="64"/>
        <v>24.780987764808234</v>
      </c>
      <c r="CD33">
        <f t="shared" si="64"/>
        <v>24.780712080162782</v>
      </c>
      <c r="CE33">
        <f t="shared" si="64"/>
        <v>24.780436385495953</v>
      </c>
      <c r="CF33">
        <f t="shared" si="64"/>
        <v>24.780160680794665</v>
      </c>
      <c r="CG33">
        <f t="shared" si="64"/>
        <v>24.77988496604582</v>
      </c>
      <c r="CH33">
        <f t="shared" si="64"/>
        <v>24.779609241236301</v>
      </c>
      <c r="CI33">
        <f t="shared" si="64"/>
        <v>24.77933350635297</v>
      </c>
      <c r="CJ33">
        <f t="shared" si="64"/>
        <v>24.779057761382685</v>
      </c>
      <c r="CK33">
        <f t="shared" ref="CK33:CT42" si="65">$B$15-_J0*EXP(($AB33+CK$2*_r_S)/(_V_th*_diode_n))-($AB33+CK$2*_r_S)/_r_sh</f>
        <v>24.778782006312273</v>
      </c>
      <c r="CL33">
        <f t="shared" si="65"/>
        <v>24.778506241128547</v>
      </c>
      <c r="CM33">
        <f t="shared" si="65"/>
        <v>24.778230465818307</v>
      </c>
      <c r="CN33">
        <f t="shared" si="65"/>
        <v>24.777954680368332</v>
      </c>
      <c r="CO33">
        <f t="shared" si="65"/>
        <v>24.777678884765386</v>
      </c>
      <c r="CP33">
        <f t="shared" si="65"/>
        <v>24.777403078996219</v>
      </c>
      <c r="CQ33">
        <f t="shared" si="65"/>
        <v>24.777127263047554</v>
      </c>
      <c r="CR33">
        <f t="shared" si="65"/>
        <v>24.776851436906103</v>
      </c>
      <c r="CS33">
        <f t="shared" si="65"/>
        <v>24.776575600558562</v>
      </c>
      <c r="CT33">
        <f t="shared" si="65"/>
        <v>24.776299753991601</v>
      </c>
      <c r="CU33">
        <f t="shared" ref="CU33:DD42" si="66">$B$15-_J0*EXP(($AB33+CU$2*_r_S)/(_V_th*_diode_n))-($AB33+CU$2*_r_S)/_r_sh</f>
        <v>24.776023897191887</v>
      </c>
      <c r="CV33">
        <f t="shared" si="66"/>
        <v>24.775748030146062</v>
      </c>
      <c r="CW33">
        <f t="shared" si="66"/>
        <v>24.775472152840745</v>
      </c>
      <c r="CX33">
        <f t="shared" si="66"/>
        <v>24.775196265262547</v>
      </c>
      <c r="CY33">
        <f t="shared" si="66"/>
        <v>24.774920367398053</v>
      </c>
      <c r="CZ33">
        <f t="shared" si="66"/>
        <v>24.774644459233841</v>
      </c>
      <c r="DA33">
        <f t="shared" si="66"/>
        <v>24.774368540756456</v>
      </c>
      <c r="DB33">
        <f t="shared" si="66"/>
        <v>24.774092611952444</v>
      </c>
      <c r="DC33">
        <f t="shared" si="66"/>
        <v>24.773816672808319</v>
      </c>
      <c r="DD33">
        <f t="shared" si="66"/>
        <v>24.773540723310585</v>
      </c>
      <c r="DE33">
        <f t="shared" ref="DE33:DN42" si="67">$B$15-_J0*EXP(($AB33+DE$2*_r_S)/(_V_th*_diode_n))-($AB33+DE$2*_r_S)/_r_sh</f>
        <v>24.773264763445724</v>
      </c>
      <c r="DF33">
        <f t="shared" si="67"/>
        <v>24.772988793200206</v>
      </c>
      <c r="DG33">
        <f t="shared" si="67"/>
        <v>24.772712812560471</v>
      </c>
      <c r="DH33">
        <f t="shared" si="67"/>
        <v>24.772436821512958</v>
      </c>
      <c r="DI33">
        <f t="shared" si="67"/>
        <v>24.772160820044082</v>
      </c>
      <c r="DJ33">
        <f t="shared" si="67"/>
        <v>24.771884808140232</v>
      </c>
      <c r="DK33">
        <f t="shared" si="67"/>
        <v>24.771608785787787</v>
      </c>
      <c r="DL33">
        <f t="shared" si="67"/>
        <v>24.771332752973109</v>
      </c>
      <c r="DM33">
        <f t="shared" si="67"/>
        <v>24.771056709682536</v>
      </c>
      <c r="DN33">
        <f t="shared" si="67"/>
        <v>24.770780655902399</v>
      </c>
      <c r="DO33">
        <f t="shared" ref="DO33:DY42" si="68">$B$15-_J0*EXP(($AB33+DO$2*_r_S)/(_V_th*_diode_n))-($AB33+DO$2*_r_S)/_r_sh</f>
        <v>24.770504591619002</v>
      </c>
      <c r="DP33">
        <f t="shared" si="68"/>
        <v>24.77022851681863</v>
      </c>
      <c r="DQ33">
        <f t="shared" si="68"/>
        <v>24.76995243148756</v>
      </c>
      <c r="DR33">
        <f t="shared" si="68"/>
        <v>24.769676335612033</v>
      </c>
      <c r="DS33">
        <f t="shared" si="68"/>
        <v>24.769400229178299</v>
      </c>
      <c r="DT33">
        <f t="shared" si="68"/>
        <v>24.769124112172566</v>
      </c>
      <c r="DU33">
        <f t="shared" si="68"/>
        <v>24.768847984581033</v>
      </c>
      <c r="DV33">
        <f t="shared" si="68"/>
        <v>24.768571846389886</v>
      </c>
      <c r="DW33">
        <f t="shared" si="68"/>
        <v>24.76829569758528</v>
      </c>
      <c r="DX33">
        <f t="shared" si="68"/>
        <v>24.768019538153364</v>
      </c>
      <c r="DY33">
        <f t="shared" si="68"/>
        <v>24.767743368080264</v>
      </c>
      <c r="EA33">
        <f t="shared" si="23"/>
        <v>0.3</v>
      </c>
      <c r="EB33">
        <f t="shared" si="44"/>
        <v>24.795309875669712</v>
      </c>
      <c r="EC33">
        <f t="shared" si="44"/>
        <v>24.527026648218744</v>
      </c>
      <c r="ED33">
        <f t="shared" si="44"/>
        <v>24.258743411403692</v>
      </c>
      <c r="EE33">
        <f t="shared" si="44"/>
        <v>23.990460165212326</v>
      </c>
      <c r="EF33">
        <f t="shared" si="44"/>
        <v>23.722176909632413</v>
      </c>
      <c r="EG33">
        <f t="shared" si="44"/>
        <v>23.453893644651696</v>
      </c>
      <c r="EH33">
        <f t="shared" si="44"/>
        <v>23.185610370257905</v>
      </c>
      <c r="EI33">
        <f t="shared" si="44"/>
        <v>22.917327086438743</v>
      </c>
      <c r="EJ33">
        <f t="shared" si="44"/>
        <v>22.649043793181914</v>
      </c>
      <c r="EK33">
        <f t="shared" si="44"/>
        <v>22.380760490475094</v>
      </c>
      <c r="EL33">
        <f t="shared" si="44"/>
        <v>22.112477178305944</v>
      </c>
      <c r="EM33">
        <f t="shared" si="44"/>
        <v>21.844193856662116</v>
      </c>
      <c r="EN33">
        <f t="shared" si="44"/>
        <v>21.575910525531242</v>
      </c>
      <c r="EO33">
        <f t="shared" si="44"/>
        <v>21.307627184900937</v>
      </c>
      <c r="EP33">
        <f t="shared" si="44"/>
        <v>21.039343834758792</v>
      </c>
      <c r="EQ33">
        <f t="shared" si="44"/>
        <v>20.771060475092401</v>
      </c>
      <c r="ER33">
        <f t="shared" si="45"/>
        <v>20.502777105889326</v>
      </c>
      <c r="ES33">
        <f t="shared" si="45"/>
        <v>20.234493727137117</v>
      </c>
      <c r="ET33">
        <f t="shared" si="45"/>
        <v>19.966210338823309</v>
      </c>
      <c r="EU33">
        <f t="shared" si="45"/>
        <v>19.697926940935414</v>
      </c>
      <c r="EV33">
        <f t="shared" si="45"/>
        <v>19.429643533460943</v>
      </c>
      <c r="EW33">
        <f t="shared" si="45"/>
        <v>19.161360116387378</v>
      </c>
      <c r="EX33">
        <f t="shared" si="45"/>
        <v>18.893076689702177</v>
      </c>
      <c r="EY33">
        <f t="shared" si="45"/>
        <v>18.624793253392813</v>
      </c>
      <c r="EZ33">
        <f t="shared" si="45"/>
        <v>18.356509807446709</v>
      </c>
      <c r="FA33">
        <f t="shared" si="45"/>
        <v>18.088226351851286</v>
      </c>
      <c r="FB33">
        <f t="shared" si="45"/>
        <v>17.81994288659395</v>
      </c>
      <c r="FC33">
        <f t="shared" si="45"/>
        <v>17.551659411662079</v>
      </c>
      <c r="FD33">
        <f t="shared" si="45"/>
        <v>17.28337592704306</v>
      </c>
      <c r="FE33">
        <f t="shared" si="45"/>
        <v>17.015092432724238</v>
      </c>
      <c r="FF33">
        <f t="shared" si="45"/>
        <v>16.74680892869295</v>
      </c>
      <c r="FG33">
        <f t="shared" si="45"/>
        <v>16.478525414936513</v>
      </c>
      <c r="FH33">
        <f t="shared" si="46"/>
        <v>16.210241891442237</v>
      </c>
      <c r="FI33">
        <f t="shared" si="46"/>
        <v>15.941958358197406</v>
      </c>
      <c r="FJ33">
        <f t="shared" si="46"/>
        <v>15.673674815189299</v>
      </c>
      <c r="FK33">
        <f t="shared" si="46"/>
        <v>15.405391262405162</v>
      </c>
      <c r="FL33">
        <f t="shared" si="46"/>
        <v>15.137107699832239</v>
      </c>
      <c r="FM33">
        <f t="shared" si="46"/>
        <v>14.868824127457746</v>
      </c>
      <c r="FN33">
        <f t="shared" si="46"/>
        <v>14.60054054526889</v>
      </c>
      <c r="FO33">
        <f t="shared" si="46"/>
        <v>14.332256953252855</v>
      </c>
      <c r="FP33">
        <f t="shared" si="46"/>
        <v>14.063973351396822</v>
      </c>
      <c r="FQ33">
        <f t="shared" si="46"/>
        <v>13.795689739687941</v>
      </c>
      <c r="FR33">
        <f t="shared" si="46"/>
        <v>13.527406118113346</v>
      </c>
      <c r="FS33">
        <f t="shared" si="46"/>
        <v>13.259122486660159</v>
      </c>
      <c r="FT33">
        <f t="shared" si="46"/>
        <v>12.990838845315483</v>
      </c>
      <c r="FU33">
        <f t="shared" si="46"/>
        <v>12.722555194066407</v>
      </c>
      <c r="FV33">
        <f t="shared" si="46"/>
        <v>12.454271532900004</v>
      </c>
      <c r="FW33">
        <f t="shared" si="46"/>
        <v>12.185987861803328</v>
      </c>
      <c r="FX33">
        <f t="shared" si="47"/>
        <v>11.917704180763408</v>
      </c>
      <c r="FY33">
        <f t="shared" si="47"/>
        <v>11.649420489767273</v>
      </c>
      <c r="FZ33">
        <f t="shared" si="47"/>
        <v>11.381136788801916</v>
      </c>
      <c r="GA33">
        <f t="shared" si="47"/>
        <v>11.112853077854325</v>
      </c>
      <c r="GB33">
        <f t="shared" si="47"/>
        <v>10.844569356911478</v>
      </c>
      <c r="GC33">
        <f t="shared" si="47"/>
        <v>10.576285625960319</v>
      </c>
      <c r="GD33">
        <f t="shared" si="47"/>
        <v>10.308001884987782</v>
      </c>
      <c r="GE33">
        <f t="shared" si="47"/>
        <v>10.039718133980788</v>
      </c>
      <c r="GF33">
        <f t="shared" si="47"/>
        <v>9.771434372926235</v>
      </c>
      <c r="GG33">
        <f t="shared" si="47"/>
        <v>9.5031506018110115</v>
      </c>
      <c r="GH33">
        <f t="shared" si="47"/>
        <v>9.2348668206219742</v>
      </c>
      <c r="GI33">
        <f t="shared" si="47"/>
        <v>8.9665830293459816</v>
      </c>
      <c r="GJ33">
        <f t="shared" si="47"/>
        <v>8.6982992279698621</v>
      </c>
      <c r="GK33">
        <f t="shared" si="47"/>
        <v>8.4300154164804297</v>
      </c>
      <c r="GL33">
        <f t="shared" si="47"/>
        <v>8.1617315948644844</v>
      </c>
      <c r="GM33">
        <f t="shared" si="47"/>
        <v>7.8934477631087994</v>
      </c>
      <c r="GN33">
        <f t="shared" si="42"/>
        <v>7.6251639212001479</v>
      </c>
      <c r="GO33">
        <f t="shared" si="42"/>
        <v>7.3568800691252747</v>
      </c>
      <c r="GP33">
        <f t="shared" si="42"/>
        <v>7.0885962068708999</v>
      </c>
      <c r="GQ33">
        <f t="shared" si="42"/>
        <v>6.8203123344237433</v>
      </c>
      <c r="GR33">
        <f t="shared" si="42"/>
        <v>6.5520284517704965</v>
      </c>
      <c r="GS33">
        <f t="shared" si="42"/>
        <v>6.2837445588978298</v>
      </c>
      <c r="GT33">
        <f t="shared" si="42"/>
        <v>6.0154606557924097</v>
      </c>
      <c r="GU33">
        <f t="shared" si="42"/>
        <v>5.7471767424408782</v>
      </c>
      <c r="GV33">
        <f t="shared" si="42"/>
        <v>5.478892818829852</v>
      </c>
      <c r="GW33">
        <f t="shared" si="42"/>
        <v>5.2106088849459482</v>
      </c>
      <c r="GX33">
        <f t="shared" si="42"/>
        <v>4.9423249407757481</v>
      </c>
      <c r="GY33">
        <f t="shared" si="42"/>
        <v>4.6740409863058261</v>
      </c>
      <c r="GZ33">
        <f t="shared" si="42"/>
        <v>4.4057570215227351</v>
      </c>
      <c r="HA33">
        <f t="shared" si="42"/>
        <v>4.1374730464130174</v>
      </c>
      <c r="HB33">
        <f t="shared" si="42"/>
        <v>3.8691890609631834</v>
      </c>
      <c r="HC33">
        <f t="shared" si="48"/>
        <v>3.6009050651597434</v>
      </c>
      <c r="HD33">
        <f t="shared" si="48"/>
        <v>3.3326210589891758</v>
      </c>
      <c r="HE33">
        <f t="shared" si="48"/>
        <v>3.0643370424379484</v>
      </c>
      <c r="HF33">
        <f t="shared" si="48"/>
        <v>2.796053015492511</v>
      </c>
      <c r="HG33">
        <f t="shared" si="48"/>
        <v>2.5277689781392922</v>
      </c>
      <c r="HH33">
        <f t="shared" si="48"/>
        <v>2.2594849303647067</v>
      </c>
      <c r="HI33">
        <f t="shared" si="48"/>
        <v>1.9912008721551508</v>
      </c>
      <c r="HJ33">
        <f t="shared" si="48"/>
        <v>1.7229168034970002</v>
      </c>
      <c r="HK33">
        <f t="shared" si="48"/>
        <v>1.4546327243766122</v>
      </c>
      <c r="HL33">
        <f t="shared" si="48"/>
        <v>1.1863486347803338</v>
      </c>
      <c r="HM33">
        <f t="shared" si="48"/>
        <v>0.91806453469449067</v>
      </c>
      <c r="HN33">
        <f t="shared" si="48"/>
        <v>0.6497804241053835</v>
      </c>
      <c r="HO33">
        <f t="shared" si="48"/>
        <v>0.38149630299930593</v>
      </c>
      <c r="HP33">
        <f t="shared" si="48"/>
        <v>0.11321217136253026</v>
      </c>
      <c r="HQ33">
        <f t="shared" si="48"/>
        <v>0.15507197081870672</v>
      </c>
      <c r="HR33">
        <f t="shared" si="48"/>
        <v>0.42335612355814334</v>
      </c>
      <c r="HS33">
        <f t="shared" si="43"/>
        <v>0.6916402868695819</v>
      </c>
      <c r="HT33">
        <f t="shared" si="43"/>
        <v>0.95992446076682469</v>
      </c>
      <c r="HU33">
        <f t="shared" si="43"/>
        <v>1.2282086452636776</v>
      </c>
      <c r="HV33">
        <f t="shared" si="43"/>
        <v>1.496492840373989</v>
      </c>
      <c r="HW33">
        <f t="shared" si="43"/>
        <v>1.7647770461116146</v>
      </c>
      <c r="HX33">
        <f t="shared" si="43"/>
        <v>2.0330612624904205</v>
      </c>
      <c r="HY33">
        <f t="shared" si="24"/>
        <v>0.11321217136253026</v>
      </c>
      <c r="HZ33">
        <f t="shared" si="25"/>
        <v>93</v>
      </c>
      <c r="IA33">
        <v>31</v>
      </c>
      <c r="IB33">
        <f t="shared" si="26"/>
        <v>0.3</v>
      </c>
      <c r="IC33" cm="1">
        <f t="array" ref="IC33">INDEX($AC$3:$DY$102,IA33,HZ33)</f>
        <v>24.76995243148756</v>
      </c>
      <c r="ID33">
        <f t="shared" si="27"/>
        <v>7.4309857294462676</v>
      </c>
    </row>
    <row r="34" spans="10:238" x14ac:dyDescent="0.25">
      <c r="J34">
        <v>440</v>
      </c>
      <c r="K34">
        <f>'Emission events'!Y34</f>
        <v>0</v>
      </c>
      <c r="L34">
        <f>'Emission events'!BG34</f>
        <v>0</v>
      </c>
      <c r="M34">
        <f>'Emission events'!CO34</f>
        <v>0</v>
      </c>
      <c r="N34">
        <f>'Emission events'!DW34</f>
        <v>0</v>
      </c>
      <c r="O34">
        <f>'Emission events'!FE34</f>
        <v>0</v>
      </c>
      <c r="P34">
        <f t="shared" si="3"/>
        <v>0</v>
      </c>
      <c r="S34">
        <v>440</v>
      </c>
      <c r="T34">
        <f>'Emission events'!AD34</f>
        <v>1.8830944612531316E+16</v>
      </c>
      <c r="U34">
        <f>'Emission events'!BL34</f>
        <v>4448996243786348</v>
      </c>
      <c r="V34">
        <f>'Emission events'!CT34</f>
        <v>1070890564432599.5</v>
      </c>
      <c r="W34">
        <f>'Emission events'!EB34</f>
        <v>264622078308155.69</v>
      </c>
      <c r="X34">
        <f>'Emission events'!FJ34</f>
        <v>67721916803227.523</v>
      </c>
      <c r="Y34">
        <f t="shared" si="4"/>
        <v>2.4683175415861648E+16</v>
      </c>
      <c r="Z34">
        <f t="shared" si="5"/>
        <v>2.4683175415861648E+16</v>
      </c>
      <c r="AB34" s="1">
        <v>0.31</v>
      </c>
      <c r="AC34">
        <f t="shared" si="59"/>
        <v>24.7265367347769</v>
      </c>
      <c r="AD34">
        <f t="shared" si="59"/>
        <v>24.72625880374591</v>
      </c>
      <c r="AE34">
        <f t="shared" si="59"/>
        <v>24.725980859761009</v>
      </c>
      <c r="AF34">
        <f t="shared" si="59"/>
        <v>24.725702902805295</v>
      </c>
      <c r="AG34">
        <f t="shared" si="59"/>
        <v>24.725424932861824</v>
      </c>
      <c r="AH34">
        <f t="shared" si="59"/>
        <v>24.72514694991365</v>
      </c>
      <c r="AI34">
        <f t="shared" si="59"/>
        <v>24.72486895394379</v>
      </c>
      <c r="AJ34">
        <f t="shared" si="59"/>
        <v>24.724590944935251</v>
      </c>
      <c r="AK34">
        <f t="shared" si="59"/>
        <v>24.724312922871007</v>
      </c>
      <c r="AL34">
        <f t="shared" si="59"/>
        <v>24.724034887734014</v>
      </c>
      <c r="AM34">
        <f t="shared" si="60"/>
        <v>24.723756839507207</v>
      </c>
      <c r="AN34">
        <f t="shared" si="60"/>
        <v>24.723478778173504</v>
      </c>
      <c r="AO34">
        <f t="shared" si="60"/>
        <v>24.723200703715786</v>
      </c>
      <c r="AP34">
        <f t="shared" si="60"/>
        <v>24.722922616116925</v>
      </c>
      <c r="AQ34">
        <f t="shared" si="60"/>
        <v>24.722644515359768</v>
      </c>
      <c r="AR34">
        <f t="shared" si="60"/>
        <v>24.722366401427127</v>
      </c>
      <c r="AS34">
        <f t="shared" si="60"/>
        <v>24.722088274301818</v>
      </c>
      <c r="AT34">
        <f t="shared" si="60"/>
        <v>24.721810133966606</v>
      </c>
      <c r="AU34">
        <f t="shared" si="60"/>
        <v>24.721531980404251</v>
      </c>
      <c r="AV34">
        <f t="shared" si="60"/>
        <v>24.721253813597489</v>
      </c>
      <c r="AW34">
        <f t="shared" si="61"/>
        <v>24.720975633529022</v>
      </c>
      <c r="AX34">
        <f t="shared" si="61"/>
        <v>24.720697440181539</v>
      </c>
      <c r="AY34">
        <f t="shared" si="61"/>
        <v>24.720419233537715</v>
      </c>
      <c r="AZ34">
        <f t="shared" si="61"/>
        <v>24.720141013580182</v>
      </c>
      <c r="BA34">
        <f t="shared" si="61"/>
        <v>24.719862780291564</v>
      </c>
      <c r="BB34">
        <f t="shared" si="61"/>
        <v>24.719584533654459</v>
      </c>
      <c r="BC34">
        <f t="shared" si="61"/>
        <v>24.719306273651434</v>
      </c>
      <c r="BD34">
        <f t="shared" si="61"/>
        <v>24.719028000265048</v>
      </c>
      <c r="BE34">
        <f t="shared" si="61"/>
        <v>24.71874971347783</v>
      </c>
      <c r="BF34">
        <f t="shared" si="61"/>
        <v>24.718471413272283</v>
      </c>
      <c r="BG34">
        <f t="shared" si="62"/>
        <v>24.718193099630891</v>
      </c>
      <c r="BH34">
        <f t="shared" si="62"/>
        <v>24.717914772536112</v>
      </c>
      <c r="BI34">
        <f t="shared" si="62"/>
        <v>24.717636431970384</v>
      </c>
      <c r="BJ34">
        <f t="shared" si="62"/>
        <v>24.717358077916124</v>
      </c>
      <c r="BK34">
        <f t="shared" si="62"/>
        <v>24.717079710355726</v>
      </c>
      <c r="BL34">
        <f t="shared" si="62"/>
        <v>24.716801329271551</v>
      </c>
      <c r="BM34">
        <f t="shared" si="62"/>
        <v>24.716522934645951</v>
      </c>
      <c r="BN34">
        <f t="shared" si="62"/>
        <v>24.716244526461242</v>
      </c>
      <c r="BO34">
        <f t="shared" si="62"/>
        <v>24.715966104699731</v>
      </c>
      <c r="BP34">
        <f t="shared" si="62"/>
        <v>24.715687669343684</v>
      </c>
      <c r="BQ34">
        <f t="shared" si="63"/>
        <v>24.715409220375363</v>
      </c>
      <c r="BR34">
        <f t="shared" si="63"/>
        <v>24.715130757776997</v>
      </c>
      <c r="BS34">
        <f t="shared" si="63"/>
        <v>24.714852281530792</v>
      </c>
      <c r="BT34">
        <f t="shared" si="63"/>
        <v>24.714573791618928</v>
      </c>
      <c r="BU34">
        <f t="shared" si="63"/>
        <v>24.714295288023568</v>
      </c>
      <c r="BV34">
        <f t="shared" si="63"/>
        <v>24.714016770726847</v>
      </c>
      <c r="BW34">
        <f t="shared" si="63"/>
        <v>24.713738239710882</v>
      </c>
      <c r="BX34">
        <f t="shared" si="63"/>
        <v>24.713459694957759</v>
      </c>
      <c r="BY34">
        <f t="shared" si="63"/>
        <v>24.713181136449553</v>
      </c>
      <c r="BZ34">
        <f t="shared" si="63"/>
        <v>24.712902564168296</v>
      </c>
      <c r="CA34">
        <f t="shared" si="64"/>
        <v>24.712623978096019</v>
      </c>
      <c r="CB34">
        <f t="shared" si="64"/>
        <v>24.712345378214707</v>
      </c>
      <c r="CC34">
        <f t="shared" si="64"/>
        <v>24.712066764506343</v>
      </c>
      <c r="CD34">
        <f t="shared" si="64"/>
        <v>24.711788136952872</v>
      </c>
      <c r="CE34">
        <f t="shared" si="64"/>
        <v>24.711509495536223</v>
      </c>
      <c r="CF34">
        <f t="shared" si="64"/>
        <v>24.711230840238297</v>
      </c>
      <c r="CG34">
        <f t="shared" si="64"/>
        <v>24.710952171040972</v>
      </c>
      <c r="CH34">
        <f t="shared" si="64"/>
        <v>24.710673487926101</v>
      </c>
      <c r="CI34">
        <f t="shared" si="64"/>
        <v>24.710394790875519</v>
      </c>
      <c r="CJ34">
        <f t="shared" si="64"/>
        <v>24.710116079871032</v>
      </c>
      <c r="CK34">
        <f t="shared" si="65"/>
        <v>24.709837354894425</v>
      </c>
      <c r="CL34">
        <f t="shared" si="65"/>
        <v>24.70955861592746</v>
      </c>
      <c r="CM34">
        <f t="shared" si="65"/>
        <v>24.709279862951867</v>
      </c>
      <c r="CN34">
        <f t="shared" si="65"/>
        <v>24.709001095949361</v>
      </c>
      <c r="CO34">
        <f t="shared" si="65"/>
        <v>24.708722314901635</v>
      </c>
      <c r="CP34">
        <f t="shared" si="65"/>
        <v>24.708443519790354</v>
      </c>
      <c r="CQ34">
        <f t="shared" si="65"/>
        <v>24.708164710597153</v>
      </c>
      <c r="CR34">
        <f t="shared" si="65"/>
        <v>24.70788588730365</v>
      </c>
      <c r="CS34">
        <f t="shared" si="65"/>
        <v>24.707607049891436</v>
      </c>
      <c r="CT34">
        <f t="shared" si="65"/>
        <v>24.70732819834209</v>
      </c>
      <c r="CU34">
        <f t="shared" si="66"/>
        <v>24.707049332637148</v>
      </c>
      <c r="CV34">
        <f t="shared" si="66"/>
        <v>24.706770452758132</v>
      </c>
      <c r="CW34">
        <f t="shared" si="66"/>
        <v>24.706491558686537</v>
      </c>
      <c r="CX34">
        <f t="shared" si="66"/>
        <v>24.706212650403842</v>
      </c>
      <c r="CY34">
        <f t="shared" si="66"/>
        <v>24.705933727891484</v>
      </c>
      <c r="CZ34">
        <f t="shared" si="66"/>
        <v>24.705654791130897</v>
      </c>
      <c r="DA34">
        <f t="shared" si="66"/>
        <v>24.705375840103478</v>
      </c>
      <c r="DB34">
        <f t="shared" si="66"/>
        <v>24.705096874790602</v>
      </c>
      <c r="DC34">
        <f t="shared" si="66"/>
        <v>24.704817895173619</v>
      </c>
      <c r="DD34">
        <f t="shared" si="66"/>
        <v>24.704538901233857</v>
      </c>
      <c r="DE34">
        <f t="shared" si="67"/>
        <v>24.704259892952617</v>
      </c>
      <c r="DF34">
        <f t="shared" si="67"/>
        <v>24.703980870311177</v>
      </c>
      <c r="DG34">
        <f t="shared" si="67"/>
        <v>24.703701833290793</v>
      </c>
      <c r="DH34">
        <f t="shared" si="67"/>
        <v>24.703422781872696</v>
      </c>
      <c r="DI34">
        <f t="shared" si="67"/>
        <v>24.703143716038085</v>
      </c>
      <c r="DJ34">
        <f t="shared" si="67"/>
        <v>24.70286463576814</v>
      </c>
      <c r="DK34">
        <f t="shared" si="67"/>
        <v>24.702585541044016</v>
      </c>
      <c r="DL34">
        <f t="shared" si="67"/>
        <v>24.702306431846853</v>
      </c>
      <c r="DM34">
        <f t="shared" si="67"/>
        <v>24.702027308157749</v>
      </c>
      <c r="DN34">
        <f t="shared" si="67"/>
        <v>24.701748169957789</v>
      </c>
      <c r="DO34">
        <f t="shared" si="68"/>
        <v>24.701469017228025</v>
      </c>
      <c r="DP34">
        <f t="shared" si="68"/>
        <v>24.701189849949493</v>
      </c>
      <c r="DQ34">
        <f t="shared" si="68"/>
        <v>24.700910668103198</v>
      </c>
      <c r="DR34">
        <f t="shared" si="68"/>
        <v>24.700631471670128</v>
      </c>
      <c r="DS34">
        <f t="shared" si="68"/>
        <v>24.700352260631238</v>
      </c>
      <c r="DT34">
        <f t="shared" si="68"/>
        <v>24.70007303496746</v>
      </c>
      <c r="DU34">
        <f t="shared" si="68"/>
        <v>24.699793794659701</v>
      </c>
      <c r="DV34">
        <f t="shared" si="68"/>
        <v>24.699514539688845</v>
      </c>
      <c r="DW34">
        <f t="shared" si="68"/>
        <v>24.69923527003575</v>
      </c>
      <c r="DX34">
        <f t="shared" si="68"/>
        <v>24.698955985681245</v>
      </c>
      <c r="DY34">
        <f t="shared" si="68"/>
        <v>24.698676686606149</v>
      </c>
      <c r="EA34">
        <f t="shared" si="23"/>
        <v>0.31</v>
      </c>
      <c r="EB34">
        <f t="shared" si="44"/>
        <v>24.7265367347769</v>
      </c>
      <c r="EC34">
        <f t="shared" si="44"/>
        <v>24.458250757440204</v>
      </c>
      <c r="ED34">
        <f t="shared" si="44"/>
        <v>24.189964767149597</v>
      </c>
      <c r="EE34">
        <f t="shared" si="44"/>
        <v>23.921678763888174</v>
      </c>
      <c r="EF34">
        <f t="shared" si="44"/>
        <v>23.653392747638996</v>
      </c>
      <c r="EG34">
        <f t="shared" si="44"/>
        <v>23.385106718385117</v>
      </c>
      <c r="EH34">
        <f t="shared" si="44"/>
        <v>23.116820676109548</v>
      </c>
      <c r="EI34">
        <f t="shared" si="44"/>
        <v>22.848534620795302</v>
      </c>
      <c r="EJ34">
        <f t="shared" si="44"/>
        <v>22.580248552425353</v>
      </c>
      <c r="EK34">
        <f t="shared" si="44"/>
        <v>22.311962470982653</v>
      </c>
      <c r="EL34">
        <f t="shared" si="44"/>
        <v>22.043676376450136</v>
      </c>
      <c r="EM34">
        <f t="shared" si="44"/>
        <v>21.775390268810728</v>
      </c>
      <c r="EN34">
        <f t="shared" si="44"/>
        <v>21.507104148047304</v>
      </c>
      <c r="EO34">
        <f t="shared" si="44"/>
        <v>21.238818014142737</v>
      </c>
      <c r="EP34">
        <f t="shared" si="44"/>
        <v>20.97053186707987</v>
      </c>
      <c r="EQ34">
        <f t="shared" ref="EQ34:FF49" si="69">ABS(AR34-AR$2)</f>
        <v>20.702245706841524</v>
      </c>
      <c r="ER34">
        <f t="shared" si="69"/>
        <v>20.433959533410508</v>
      </c>
      <c r="ES34">
        <f t="shared" si="69"/>
        <v>20.165673346769591</v>
      </c>
      <c r="ET34">
        <f t="shared" si="69"/>
        <v>19.897387146901529</v>
      </c>
      <c r="EU34">
        <f t="shared" si="69"/>
        <v>19.629100933789058</v>
      </c>
      <c r="EV34">
        <f t="shared" si="69"/>
        <v>19.360814707414885</v>
      </c>
      <c r="EW34">
        <f t="shared" si="69"/>
        <v>19.092528467761696</v>
      </c>
      <c r="EX34">
        <f t="shared" si="69"/>
        <v>18.824242214812166</v>
      </c>
      <c r="EY34">
        <f t="shared" si="69"/>
        <v>18.555955948548924</v>
      </c>
      <c r="EZ34">
        <f t="shared" si="69"/>
        <v>18.287669668954599</v>
      </c>
      <c r="FA34">
        <f t="shared" si="69"/>
        <v>18.019383376011788</v>
      </c>
      <c r="FB34">
        <f t="shared" si="69"/>
        <v>17.751097069703057</v>
      </c>
      <c r="FC34">
        <f t="shared" si="69"/>
        <v>17.482810750010962</v>
      </c>
      <c r="FD34">
        <f t="shared" si="69"/>
        <v>17.214524416918039</v>
      </c>
      <c r="FE34">
        <f t="shared" si="69"/>
        <v>16.946238070406785</v>
      </c>
      <c r="FF34">
        <f t="shared" si="69"/>
        <v>16.677951710459688</v>
      </c>
      <c r="FG34">
        <f t="shared" si="45"/>
        <v>16.409665337059202</v>
      </c>
      <c r="FH34">
        <f t="shared" si="46"/>
        <v>16.141378950187764</v>
      </c>
      <c r="FI34">
        <f t="shared" si="46"/>
        <v>15.873092549827797</v>
      </c>
      <c r="FJ34">
        <f t="shared" si="46"/>
        <v>15.604806135961693</v>
      </c>
      <c r="FK34">
        <f t="shared" si="46"/>
        <v>15.336519708571812</v>
      </c>
      <c r="FL34">
        <f t="shared" si="46"/>
        <v>15.068233267640505</v>
      </c>
      <c r="FM34">
        <f t="shared" si="46"/>
        <v>14.79994681315009</v>
      </c>
      <c r="FN34">
        <f t="shared" si="46"/>
        <v>14.531660345082871</v>
      </c>
      <c r="FO34">
        <f t="shared" si="46"/>
        <v>14.263373863421116</v>
      </c>
      <c r="FP34">
        <f t="shared" si="46"/>
        <v>13.99508736814709</v>
      </c>
      <c r="FQ34">
        <f t="shared" si="46"/>
        <v>13.726800859243017</v>
      </c>
      <c r="FR34">
        <f t="shared" si="46"/>
        <v>13.458514336691104</v>
      </c>
      <c r="FS34">
        <f t="shared" si="46"/>
        <v>13.190227800473535</v>
      </c>
      <c r="FT34">
        <f t="shared" si="46"/>
        <v>12.921941250572466</v>
      </c>
      <c r="FU34">
        <f t="shared" si="46"/>
        <v>12.653654686970038</v>
      </c>
      <c r="FV34">
        <f t="shared" si="46"/>
        <v>12.385368109648367</v>
      </c>
      <c r="FW34">
        <f t="shared" ref="FW34:GL51" si="70">ABS(BX34-BX$2)</f>
        <v>12.117081518589538</v>
      </c>
      <c r="FX34">
        <f t="shared" si="70"/>
        <v>11.848794913775624</v>
      </c>
      <c r="FY34">
        <f t="shared" si="70"/>
        <v>11.580508295188661</v>
      </c>
      <c r="FZ34">
        <f t="shared" si="70"/>
        <v>11.312221662810677</v>
      </c>
      <c r="GA34">
        <f t="shared" si="70"/>
        <v>11.043935016623657</v>
      </c>
      <c r="GB34">
        <f t="shared" si="70"/>
        <v>10.775648356609587</v>
      </c>
      <c r="GC34">
        <f t="shared" si="70"/>
        <v>10.507361682750409</v>
      </c>
      <c r="GD34">
        <f t="shared" si="70"/>
        <v>10.239074995028052</v>
      </c>
      <c r="GE34">
        <f t="shared" si="70"/>
        <v>9.9707882934244196</v>
      </c>
      <c r="GF34">
        <f t="shared" si="70"/>
        <v>9.702501577921387</v>
      </c>
      <c r="GG34">
        <f t="shared" si="70"/>
        <v>9.4342148485008117</v>
      </c>
      <c r="GH34">
        <f t="shared" si="70"/>
        <v>9.1659281051445234</v>
      </c>
      <c r="GI34">
        <f t="shared" si="70"/>
        <v>8.8976413478343286</v>
      </c>
      <c r="GJ34">
        <f t="shared" si="70"/>
        <v>8.6293545765520143</v>
      </c>
      <c r="GK34">
        <f t="shared" si="70"/>
        <v>8.3610677912793427</v>
      </c>
      <c r="GL34">
        <f t="shared" si="47"/>
        <v>8.092780991998044</v>
      </c>
      <c r="GM34">
        <f t="shared" si="47"/>
        <v>7.8244941786898288</v>
      </c>
      <c r="GN34">
        <f t="shared" ref="GN34:HC65" si="71">ABS(CO34-CO$2)</f>
        <v>7.556207351336397</v>
      </c>
      <c r="GO34">
        <f t="shared" si="71"/>
        <v>7.2879205099194095</v>
      </c>
      <c r="GP34">
        <f t="shared" si="71"/>
        <v>7.0196336544204989</v>
      </c>
      <c r="GQ34">
        <f t="shared" si="71"/>
        <v>6.7513467848212905</v>
      </c>
      <c r="GR34">
        <f t="shared" si="71"/>
        <v>6.4830599011033705</v>
      </c>
      <c r="GS34">
        <f t="shared" si="71"/>
        <v>6.2147730032483182</v>
      </c>
      <c r="GT34">
        <f t="shared" si="71"/>
        <v>5.94648609123767</v>
      </c>
      <c r="GU34">
        <f t="shared" si="71"/>
        <v>5.6781991650529484</v>
      </c>
      <c r="GV34">
        <f t="shared" si="71"/>
        <v>5.4099122246756437</v>
      </c>
      <c r="GW34">
        <f t="shared" si="71"/>
        <v>5.1416252700872427</v>
      </c>
      <c r="GX34">
        <f t="shared" si="71"/>
        <v>4.8733383012691789</v>
      </c>
      <c r="GY34">
        <f t="shared" si="71"/>
        <v>4.6050513182028823</v>
      </c>
      <c r="GZ34">
        <f t="shared" si="71"/>
        <v>4.3367643208697579</v>
      </c>
      <c r="HA34">
        <f t="shared" si="71"/>
        <v>4.0684773092511755</v>
      </c>
      <c r="HB34">
        <f t="shared" si="71"/>
        <v>3.8001902833284831</v>
      </c>
      <c r="HC34">
        <f t="shared" si="71"/>
        <v>3.5319032430830148</v>
      </c>
      <c r="HD34">
        <f t="shared" si="48"/>
        <v>3.2636161884960693</v>
      </c>
      <c r="HE34">
        <f t="shared" si="48"/>
        <v>2.99532911954892</v>
      </c>
      <c r="HF34">
        <f t="shared" si="48"/>
        <v>2.7270420362228336</v>
      </c>
      <c r="HG34">
        <f t="shared" si="48"/>
        <v>2.4587549384990304</v>
      </c>
      <c r="HH34">
        <f t="shared" si="48"/>
        <v>2.1904678263587094</v>
      </c>
      <c r="HI34">
        <f t="shared" si="48"/>
        <v>1.9221806997830591</v>
      </c>
      <c r="HJ34">
        <f t="shared" si="48"/>
        <v>1.6538935587532286</v>
      </c>
      <c r="HK34">
        <f t="shared" si="48"/>
        <v>1.3856064032503568</v>
      </c>
      <c r="HL34">
        <f t="shared" si="48"/>
        <v>1.1173192332555466</v>
      </c>
      <c r="HM34">
        <f t="shared" si="48"/>
        <v>0.84903204874987992</v>
      </c>
      <c r="HN34">
        <f t="shared" si="48"/>
        <v>0.58074484971440654</v>
      </c>
      <c r="HO34">
        <f t="shared" si="48"/>
        <v>0.31245763613016919</v>
      </c>
      <c r="HP34">
        <f t="shared" si="48"/>
        <v>4.4170407978167958E-2</v>
      </c>
      <c r="HQ34">
        <f t="shared" si="48"/>
        <v>0.22411683476061128</v>
      </c>
      <c r="HR34">
        <f t="shared" si="48"/>
        <v>0.49240409210520397</v>
      </c>
      <c r="HS34">
        <f t="shared" si="43"/>
        <v>0.76069136407468818</v>
      </c>
      <c r="HT34">
        <f t="shared" si="43"/>
        <v>1.0289786506881562</v>
      </c>
      <c r="HU34">
        <f t="shared" si="43"/>
        <v>1.2972659519647181</v>
      </c>
      <c r="HV34">
        <f t="shared" si="43"/>
        <v>1.5655532679235193</v>
      </c>
      <c r="HW34">
        <f t="shared" si="43"/>
        <v>1.833840598583734</v>
      </c>
      <c r="HX34">
        <f t="shared" si="43"/>
        <v>2.1021279439645362</v>
      </c>
      <c r="HY34">
        <f t="shared" si="24"/>
        <v>4.4170407978167958E-2</v>
      </c>
      <c r="HZ34">
        <f t="shared" si="25"/>
        <v>93</v>
      </c>
      <c r="IA34">
        <v>32</v>
      </c>
      <c r="IB34">
        <f t="shared" si="26"/>
        <v>0.31</v>
      </c>
      <c r="IC34" cm="1">
        <f t="array" ref="IC34">INDEX($AC$3:$DY$102,IA34,HZ34)</f>
        <v>24.700910668103198</v>
      </c>
      <c r="ID34">
        <f t="shared" si="27"/>
        <v>7.6572823071119913</v>
      </c>
    </row>
    <row r="35" spans="10:238" x14ac:dyDescent="0.25">
      <c r="J35">
        <v>445</v>
      </c>
      <c r="K35">
        <f>'Emission events'!Y35</f>
        <v>0</v>
      </c>
      <c r="L35">
        <f>'Emission events'!BG35</f>
        <v>0</v>
      </c>
      <c r="M35">
        <f>'Emission events'!CO35</f>
        <v>0</v>
      </c>
      <c r="N35">
        <f>'Emission events'!DW35</f>
        <v>0</v>
      </c>
      <c r="O35">
        <f>'Emission events'!FE35</f>
        <v>0</v>
      </c>
      <c r="P35">
        <f t="shared" si="3"/>
        <v>0</v>
      </c>
      <c r="S35">
        <v>445</v>
      </c>
      <c r="T35">
        <f>'Emission events'!AD35</f>
        <v>1.7662304593885276E+16</v>
      </c>
      <c r="U35">
        <f>'Emission events'!BL35</f>
        <v>4172893522426598</v>
      </c>
      <c r="V35">
        <f>'Emission events'!CT35</f>
        <v>1004431573928556.5</v>
      </c>
      <c r="W35">
        <f>'Emission events'!EB35</f>
        <v>248199750225771.41</v>
      </c>
      <c r="X35">
        <f>'Emission events'!FJ35</f>
        <v>63519124869837.055</v>
      </c>
      <c r="Y35">
        <f t="shared" si="4"/>
        <v>2.3151348565336036E+16</v>
      </c>
      <c r="Z35">
        <f t="shared" si="5"/>
        <v>2.3151348565336036E+16</v>
      </c>
      <c r="AB35" s="1">
        <v>0.32</v>
      </c>
      <c r="AC35">
        <f t="shared" si="59"/>
        <v>24.656956054012809</v>
      </c>
      <c r="AD35">
        <f t="shared" si="59"/>
        <v>24.656674318897405</v>
      </c>
      <c r="AE35">
        <f t="shared" si="59"/>
        <v>24.65639256586207</v>
      </c>
      <c r="AF35">
        <f t="shared" si="59"/>
        <v>24.656110794883411</v>
      </c>
      <c r="AG35">
        <f t="shared" si="59"/>
        <v>24.655829005938003</v>
      </c>
      <c r="AH35">
        <f t="shared" si="59"/>
        <v>24.655547199002392</v>
      </c>
      <c r="AI35">
        <f t="shared" si="59"/>
        <v>24.655265374053098</v>
      </c>
      <c r="AJ35">
        <f t="shared" si="59"/>
        <v>24.654983531066598</v>
      </c>
      <c r="AK35">
        <f t="shared" si="59"/>
        <v>24.654701670019342</v>
      </c>
      <c r="AL35">
        <f t="shared" si="59"/>
        <v>24.654419790887765</v>
      </c>
      <c r="AM35">
        <f t="shared" si="60"/>
        <v>24.654137893648251</v>
      </c>
      <c r="AN35">
        <f t="shared" si="60"/>
        <v>24.653855978277164</v>
      </c>
      <c r="AO35">
        <f t="shared" si="60"/>
        <v>24.653574044750833</v>
      </c>
      <c r="AP35">
        <f t="shared" si="60"/>
        <v>24.653292093045557</v>
      </c>
      <c r="AQ35">
        <f t="shared" si="60"/>
        <v>24.653010123137605</v>
      </c>
      <c r="AR35">
        <f t="shared" si="60"/>
        <v>24.652728135003208</v>
      </c>
      <c r="AS35">
        <f t="shared" si="60"/>
        <v>24.652446128618585</v>
      </c>
      <c r="AT35">
        <f t="shared" si="60"/>
        <v>24.652164103959901</v>
      </c>
      <c r="AU35">
        <f t="shared" si="60"/>
        <v>24.651882061003306</v>
      </c>
      <c r="AV35">
        <f t="shared" si="60"/>
        <v>24.651599999724912</v>
      </c>
      <c r="AW35">
        <f t="shared" si="61"/>
        <v>24.651317920100794</v>
      </c>
      <c r="AX35">
        <f t="shared" si="61"/>
        <v>24.651035822107016</v>
      </c>
      <c r="AY35">
        <f t="shared" si="61"/>
        <v>24.650753705719588</v>
      </c>
      <c r="AZ35">
        <f t="shared" si="61"/>
        <v>24.650471570914497</v>
      </c>
      <c r="BA35">
        <f t="shared" si="61"/>
        <v>24.650189417667704</v>
      </c>
      <c r="BB35">
        <f t="shared" si="61"/>
        <v>24.649907245955138</v>
      </c>
      <c r="BC35">
        <f t="shared" si="61"/>
        <v>24.649625055752679</v>
      </c>
      <c r="BD35">
        <f t="shared" si="61"/>
        <v>24.649342847036205</v>
      </c>
      <c r="BE35">
        <f t="shared" si="61"/>
        <v>24.64906061978154</v>
      </c>
      <c r="BF35">
        <f t="shared" si="61"/>
        <v>24.648778373964486</v>
      </c>
      <c r="BG35">
        <f t="shared" si="62"/>
        <v>24.648496109560806</v>
      </c>
      <c r="BH35">
        <f t="shared" si="62"/>
        <v>24.64821382654624</v>
      </c>
      <c r="BI35">
        <f t="shared" si="62"/>
        <v>24.647931524896492</v>
      </c>
      <c r="BJ35">
        <f t="shared" si="62"/>
        <v>24.647649204587228</v>
      </c>
      <c r="BK35">
        <f t="shared" si="62"/>
        <v>24.647366865594105</v>
      </c>
      <c r="BL35">
        <f t="shared" si="62"/>
        <v>24.647084507892718</v>
      </c>
      <c r="BM35">
        <f t="shared" si="62"/>
        <v>24.646802131458649</v>
      </c>
      <c r="BN35">
        <f t="shared" si="62"/>
        <v>24.646519736267447</v>
      </c>
      <c r="BO35">
        <f t="shared" si="62"/>
        <v>24.646237322294613</v>
      </c>
      <c r="BP35">
        <f t="shared" si="62"/>
        <v>24.645954889515647</v>
      </c>
      <c r="BQ35">
        <f t="shared" si="63"/>
        <v>24.645672437905986</v>
      </c>
      <c r="BR35">
        <f t="shared" si="63"/>
        <v>24.645389967441051</v>
      </c>
      <c r="BS35">
        <f t="shared" si="63"/>
        <v>24.645107478096229</v>
      </c>
      <c r="BT35">
        <f t="shared" si="63"/>
        <v>24.644824969846873</v>
      </c>
      <c r="BU35">
        <f t="shared" si="63"/>
        <v>24.644542442668296</v>
      </c>
      <c r="BV35">
        <f t="shared" si="63"/>
        <v>24.6442598965358</v>
      </c>
      <c r="BW35">
        <f t="shared" si="63"/>
        <v>24.643977331424637</v>
      </c>
      <c r="BX35">
        <f t="shared" si="63"/>
        <v>24.643694747310029</v>
      </c>
      <c r="BY35">
        <f t="shared" si="63"/>
        <v>24.643412144167165</v>
      </c>
      <c r="BZ35">
        <f t="shared" si="63"/>
        <v>24.643129521971215</v>
      </c>
      <c r="CA35">
        <f t="shared" si="64"/>
        <v>24.642846880697292</v>
      </c>
      <c r="CB35">
        <f t="shared" si="64"/>
        <v>24.642564220320505</v>
      </c>
      <c r="CC35">
        <f t="shared" si="64"/>
        <v>24.642281540815908</v>
      </c>
      <c r="CD35">
        <f t="shared" si="64"/>
        <v>24.641998842158532</v>
      </c>
      <c r="CE35">
        <f t="shared" si="64"/>
        <v>24.641716124323377</v>
      </c>
      <c r="CF35">
        <f t="shared" si="64"/>
        <v>24.641433387285407</v>
      </c>
      <c r="CG35">
        <f t="shared" si="64"/>
        <v>24.641150631019549</v>
      </c>
      <c r="CH35">
        <f t="shared" si="64"/>
        <v>24.640867855500701</v>
      </c>
      <c r="CI35">
        <f t="shared" si="64"/>
        <v>24.640585060703739</v>
      </c>
      <c r="CJ35">
        <f t="shared" si="64"/>
        <v>24.64030224660349</v>
      </c>
      <c r="CK35">
        <f t="shared" si="65"/>
        <v>24.640019413174755</v>
      </c>
      <c r="CL35">
        <f t="shared" si="65"/>
        <v>24.639736560392304</v>
      </c>
      <c r="CM35">
        <f t="shared" si="65"/>
        <v>24.639453688230866</v>
      </c>
      <c r="CN35">
        <f t="shared" si="65"/>
        <v>24.639170796665152</v>
      </c>
      <c r="CO35">
        <f t="shared" si="65"/>
        <v>24.638887885669824</v>
      </c>
      <c r="CP35">
        <f t="shared" si="65"/>
        <v>24.638604955219517</v>
      </c>
      <c r="CQ35">
        <f t="shared" si="65"/>
        <v>24.638322005288838</v>
      </c>
      <c r="CR35">
        <f t="shared" si="65"/>
        <v>24.638039035852355</v>
      </c>
      <c r="CS35">
        <f t="shared" si="65"/>
        <v>24.637756046884601</v>
      </c>
      <c r="CT35">
        <f t="shared" si="65"/>
        <v>24.637473038360085</v>
      </c>
      <c r="CU35">
        <f t="shared" si="66"/>
        <v>24.637190010253271</v>
      </c>
      <c r="CV35">
        <f t="shared" si="66"/>
        <v>24.6369069625386</v>
      </c>
      <c r="CW35">
        <f t="shared" si="66"/>
        <v>24.636623895190471</v>
      </c>
      <c r="CX35">
        <f t="shared" si="66"/>
        <v>24.63634080818326</v>
      </c>
      <c r="CY35">
        <f t="shared" si="66"/>
        <v>24.636057701491289</v>
      </c>
      <c r="CZ35">
        <f t="shared" si="66"/>
        <v>24.635774575088877</v>
      </c>
      <c r="DA35">
        <f t="shared" si="66"/>
        <v>24.635491428950285</v>
      </c>
      <c r="DB35">
        <f t="shared" si="66"/>
        <v>24.635208263049751</v>
      </c>
      <c r="DC35">
        <f t="shared" si="66"/>
        <v>24.634925077361476</v>
      </c>
      <c r="DD35">
        <f t="shared" si="66"/>
        <v>24.634641871859628</v>
      </c>
      <c r="DE35">
        <f t="shared" si="67"/>
        <v>24.634358646518336</v>
      </c>
      <c r="DF35">
        <f t="shared" si="67"/>
        <v>24.634075401311712</v>
      </c>
      <c r="DG35">
        <f t="shared" si="67"/>
        <v>24.633792136213813</v>
      </c>
      <c r="DH35">
        <f t="shared" si="67"/>
        <v>24.63350885119868</v>
      </c>
      <c r="DI35">
        <f t="shared" si="67"/>
        <v>24.633225546240308</v>
      </c>
      <c r="DJ35">
        <f t="shared" si="67"/>
        <v>24.632942221312661</v>
      </c>
      <c r="DK35">
        <f t="shared" si="67"/>
        <v>24.632658876389669</v>
      </c>
      <c r="DL35">
        <f t="shared" si="67"/>
        <v>24.632375511445233</v>
      </c>
      <c r="DM35">
        <f t="shared" si="67"/>
        <v>24.63209212645322</v>
      </c>
      <c r="DN35">
        <f t="shared" si="67"/>
        <v>24.631808721387447</v>
      </c>
      <c r="DO35">
        <f t="shared" si="68"/>
        <v>24.631525296221721</v>
      </c>
      <c r="DP35">
        <f t="shared" si="68"/>
        <v>24.631241850929797</v>
      </c>
      <c r="DQ35">
        <f t="shared" si="68"/>
        <v>24.6309583854854</v>
      </c>
      <c r="DR35">
        <f t="shared" si="68"/>
        <v>24.630674899862221</v>
      </c>
      <c r="DS35">
        <f t="shared" si="68"/>
        <v>24.630391394033921</v>
      </c>
      <c r="DT35">
        <f t="shared" si="68"/>
        <v>24.630107867974125</v>
      </c>
      <c r="DU35">
        <f t="shared" si="68"/>
        <v>24.629824321656422</v>
      </c>
      <c r="DV35">
        <f t="shared" si="68"/>
        <v>24.629540755054361</v>
      </c>
      <c r="DW35">
        <f t="shared" si="68"/>
        <v>24.629257168141464</v>
      </c>
      <c r="DX35">
        <f t="shared" si="68"/>
        <v>24.628973560891218</v>
      </c>
      <c r="DY35">
        <f t="shared" si="68"/>
        <v>24.628689933277077</v>
      </c>
      <c r="EA35">
        <f t="shared" si="23"/>
        <v>0.32</v>
      </c>
      <c r="EB35">
        <f t="shared" ref="EB35:EQ51" si="72">ABS(AC35-AC$2)</f>
        <v>24.656956054012809</v>
      </c>
      <c r="EC35">
        <f t="shared" si="72"/>
        <v>24.388666272591699</v>
      </c>
      <c r="ED35">
        <f t="shared" si="72"/>
        <v>24.120376473250658</v>
      </c>
      <c r="EE35">
        <f t="shared" si="72"/>
        <v>23.852086655966289</v>
      </c>
      <c r="EF35">
        <f t="shared" si="72"/>
        <v>23.583796820715175</v>
      </c>
      <c r="EG35">
        <f t="shared" si="72"/>
        <v>23.315506967473858</v>
      </c>
      <c r="EH35">
        <f t="shared" si="72"/>
        <v>23.047217096218859</v>
      </c>
      <c r="EI35">
        <f t="shared" si="72"/>
        <v>22.77892720692665</v>
      </c>
      <c r="EJ35">
        <f t="shared" si="72"/>
        <v>22.510637299573688</v>
      </c>
      <c r="EK35">
        <f t="shared" si="72"/>
        <v>22.242347374136404</v>
      </c>
      <c r="EL35">
        <f t="shared" si="72"/>
        <v>21.974057430591181</v>
      </c>
      <c r="EM35">
        <f t="shared" si="72"/>
        <v>21.705767468914388</v>
      </c>
      <c r="EN35">
        <f t="shared" si="72"/>
        <v>21.437477489082351</v>
      </c>
      <c r="EO35">
        <f t="shared" si="72"/>
        <v>21.169187491071369</v>
      </c>
      <c r="EP35">
        <f t="shared" si="72"/>
        <v>20.900897474857707</v>
      </c>
      <c r="EQ35">
        <f t="shared" si="69"/>
        <v>20.632607440417605</v>
      </c>
      <c r="ER35">
        <f t="shared" si="69"/>
        <v>20.364317387727276</v>
      </c>
      <c r="ES35">
        <f t="shared" si="69"/>
        <v>20.096027316762886</v>
      </c>
      <c r="ET35">
        <f t="shared" si="69"/>
        <v>19.827737227500585</v>
      </c>
      <c r="EU35">
        <f t="shared" si="69"/>
        <v>19.559447119916481</v>
      </c>
      <c r="EV35">
        <f t="shared" si="69"/>
        <v>19.291156993986657</v>
      </c>
      <c r="EW35">
        <f t="shared" si="69"/>
        <v>19.022866849687173</v>
      </c>
      <c r="EX35">
        <f t="shared" si="69"/>
        <v>18.754576686994035</v>
      </c>
      <c r="EY35">
        <f t="shared" si="69"/>
        <v>18.486286505883239</v>
      </c>
      <c r="EZ35">
        <f t="shared" si="69"/>
        <v>18.21799630633074</v>
      </c>
      <c r="FA35">
        <f t="shared" si="69"/>
        <v>17.949706088312468</v>
      </c>
      <c r="FB35">
        <f t="shared" si="69"/>
        <v>17.681415851804303</v>
      </c>
      <c r="FC35">
        <f t="shared" si="69"/>
        <v>17.41312559678212</v>
      </c>
      <c r="FD35">
        <f t="shared" si="69"/>
        <v>17.144835323221749</v>
      </c>
      <c r="FE35">
        <f t="shared" si="69"/>
        <v>16.876545031098988</v>
      </c>
      <c r="FF35">
        <f t="shared" si="69"/>
        <v>16.608254720389603</v>
      </c>
      <c r="FG35">
        <f t="shared" si="45"/>
        <v>16.33996439106933</v>
      </c>
      <c r="FH35">
        <f t="shared" ref="FH35:FW62" si="73">ABS(BI35-BI$2)</f>
        <v>16.071674043113873</v>
      </c>
      <c r="FI35">
        <f t="shared" si="73"/>
        <v>15.803383676498902</v>
      </c>
      <c r="FJ35">
        <f t="shared" si="73"/>
        <v>15.535093291200072</v>
      </c>
      <c r="FK35">
        <f t="shared" si="73"/>
        <v>15.266802887192979</v>
      </c>
      <c r="FL35">
        <f t="shared" si="73"/>
        <v>14.998512464453203</v>
      </c>
      <c r="FM35">
        <f t="shared" si="73"/>
        <v>14.730222022956294</v>
      </c>
      <c r="FN35">
        <f t="shared" si="73"/>
        <v>14.461931562677753</v>
      </c>
      <c r="FO35">
        <f t="shared" si="73"/>
        <v>14.193641083593079</v>
      </c>
      <c r="FP35">
        <f t="shared" si="73"/>
        <v>13.925350585677712</v>
      </c>
      <c r="FQ35">
        <f t="shared" si="73"/>
        <v>13.657060068907072</v>
      </c>
      <c r="FR35">
        <f t="shared" si="73"/>
        <v>13.388769533256541</v>
      </c>
      <c r="FS35">
        <f t="shared" si="73"/>
        <v>13.120478978701479</v>
      </c>
      <c r="FT35">
        <f t="shared" si="73"/>
        <v>12.852188405217195</v>
      </c>
      <c r="FU35">
        <f t="shared" si="73"/>
        <v>12.583897812778991</v>
      </c>
      <c r="FV35">
        <f t="shared" si="73"/>
        <v>12.315607201362122</v>
      </c>
      <c r="FW35">
        <f t="shared" si="70"/>
        <v>12.047316570941808</v>
      </c>
      <c r="FX35">
        <f t="shared" si="70"/>
        <v>11.779025921493236</v>
      </c>
      <c r="FY35">
        <f t="shared" si="70"/>
        <v>11.51073525299158</v>
      </c>
      <c r="FZ35">
        <f t="shared" si="70"/>
        <v>11.242444565411949</v>
      </c>
      <c r="GA35">
        <f t="shared" si="70"/>
        <v>10.974153858729455</v>
      </c>
      <c r="GB35">
        <f t="shared" si="70"/>
        <v>10.705863132919152</v>
      </c>
      <c r="GC35">
        <f t="shared" si="70"/>
        <v>10.437572387956068</v>
      </c>
      <c r="GD35">
        <f t="shared" si="70"/>
        <v>10.169281623815206</v>
      </c>
      <c r="GE35">
        <f t="shared" si="70"/>
        <v>9.900990840471529</v>
      </c>
      <c r="GF35">
        <f t="shared" si="70"/>
        <v>9.6327000378999639</v>
      </c>
      <c r="GG35">
        <f t="shared" si="70"/>
        <v>9.364409216075412</v>
      </c>
      <c r="GH35">
        <f t="shared" si="70"/>
        <v>9.0961183749727432</v>
      </c>
      <c r="GI35">
        <f t="shared" si="70"/>
        <v>8.8278275145667866</v>
      </c>
      <c r="GJ35">
        <f t="shared" si="70"/>
        <v>8.5595366348323445</v>
      </c>
      <c r="GK35">
        <f t="shared" si="70"/>
        <v>8.2912457357441873</v>
      </c>
      <c r="GL35">
        <f t="shared" si="47"/>
        <v>8.0229548172770428</v>
      </c>
      <c r="GM35">
        <f t="shared" si="47"/>
        <v>7.7546638794056193</v>
      </c>
      <c r="GN35">
        <f t="shared" si="71"/>
        <v>7.4863729221045858</v>
      </c>
      <c r="GO35">
        <f t="shared" si="71"/>
        <v>7.2180819453485725</v>
      </c>
      <c r="GP35">
        <f t="shared" si="71"/>
        <v>6.9497909491121845</v>
      </c>
      <c r="GQ35">
        <f t="shared" si="71"/>
        <v>6.6814999333699951</v>
      </c>
      <c r="GR35">
        <f t="shared" si="71"/>
        <v>6.4132088980965349</v>
      </c>
      <c r="GS35">
        <f t="shared" si="71"/>
        <v>6.1449178432663132</v>
      </c>
      <c r="GT35">
        <f t="shared" si="71"/>
        <v>5.876626768853793</v>
      </c>
      <c r="GU35">
        <f t="shared" si="71"/>
        <v>5.6083356748334161</v>
      </c>
      <c r="GV35">
        <f t="shared" si="71"/>
        <v>5.3400445611795782</v>
      </c>
      <c r="GW35">
        <f t="shared" si="71"/>
        <v>5.0717534278666605</v>
      </c>
      <c r="GX35">
        <f t="shared" si="71"/>
        <v>4.8034622748689841</v>
      </c>
      <c r="GY35">
        <f t="shared" si="71"/>
        <v>4.5351711021608629</v>
      </c>
      <c r="GZ35">
        <f t="shared" si="71"/>
        <v>4.2668799097165646</v>
      </c>
      <c r="HA35">
        <f t="shared" si="71"/>
        <v>3.9985886975103249</v>
      </c>
      <c r="HB35">
        <f t="shared" si="71"/>
        <v>3.7302974655163403</v>
      </c>
      <c r="HC35">
        <f t="shared" si="71"/>
        <v>3.4620062137087864</v>
      </c>
      <c r="HD35">
        <f t="shared" ref="HD35:HS50" si="74">ABS(DE35-DE$2)</f>
        <v>3.1937149420617885</v>
      </c>
      <c r="HE35">
        <f t="shared" si="74"/>
        <v>2.9254236505494546</v>
      </c>
      <c r="HF35">
        <f t="shared" si="74"/>
        <v>2.6571323391458535</v>
      </c>
      <c r="HG35">
        <f t="shared" si="74"/>
        <v>2.3888410078250146</v>
      </c>
      <c r="HH35">
        <f t="shared" si="74"/>
        <v>2.1205496565609323</v>
      </c>
      <c r="HI35">
        <f t="shared" si="74"/>
        <v>1.8522582853275793</v>
      </c>
      <c r="HJ35">
        <f t="shared" si="74"/>
        <v>1.5839668940988822</v>
      </c>
      <c r="HK35">
        <f t="shared" si="74"/>
        <v>1.3156754828487358</v>
      </c>
      <c r="HL35">
        <f t="shared" si="74"/>
        <v>1.0473840515510169</v>
      </c>
      <c r="HM35">
        <f t="shared" si="74"/>
        <v>0.77909260017953841</v>
      </c>
      <c r="HN35">
        <f t="shared" si="74"/>
        <v>0.51080112870810268</v>
      </c>
      <c r="HO35">
        <f t="shared" si="74"/>
        <v>0.24250963711047291</v>
      </c>
      <c r="HP35">
        <f t="shared" si="74"/>
        <v>2.5781874639630331E-2</v>
      </c>
      <c r="HQ35">
        <f t="shared" si="74"/>
        <v>0.29407340656851844</v>
      </c>
      <c r="HR35">
        <f t="shared" si="74"/>
        <v>0.56236495870252057</v>
      </c>
      <c r="HS35">
        <f t="shared" si="74"/>
        <v>0.83065653106802273</v>
      </c>
      <c r="HT35">
        <f t="shared" si="43"/>
        <v>1.0989481236914358</v>
      </c>
      <c r="HU35">
        <f t="shared" si="43"/>
        <v>1.3672397365992026</v>
      </c>
      <c r="HV35">
        <f t="shared" si="43"/>
        <v>1.6355313698178051</v>
      </c>
      <c r="HW35">
        <f t="shared" si="43"/>
        <v>1.9038230233737607</v>
      </c>
      <c r="HX35">
        <f t="shared" si="43"/>
        <v>2.1721146972936083</v>
      </c>
      <c r="HY35">
        <f t="shared" si="24"/>
        <v>2.5781874639630331E-2</v>
      </c>
      <c r="HZ35">
        <f t="shared" si="25"/>
        <v>93</v>
      </c>
      <c r="IA35">
        <v>33</v>
      </c>
      <c r="IB35">
        <f t="shared" si="26"/>
        <v>0.32</v>
      </c>
      <c r="IC35" cm="1">
        <f t="array" ref="IC35">INDEX($AC$3:$DY$102,IA35,HZ35)</f>
        <v>24.6309583854854</v>
      </c>
      <c r="ID35">
        <f t="shared" si="27"/>
        <v>7.8819066833553277</v>
      </c>
    </row>
    <row r="36" spans="10:238" x14ac:dyDescent="0.25">
      <c r="J36">
        <v>450</v>
      </c>
      <c r="K36">
        <f>'Emission events'!Y36</f>
        <v>0</v>
      </c>
      <c r="L36">
        <f>'Emission events'!BG36</f>
        <v>0</v>
      </c>
      <c r="M36">
        <f>'Emission events'!CO36</f>
        <v>0</v>
      </c>
      <c r="N36">
        <f>'Emission events'!DW36</f>
        <v>0</v>
      </c>
      <c r="O36">
        <f>'Emission events'!FE36</f>
        <v>0</v>
      </c>
      <c r="P36">
        <f t="shared" si="3"/>
        <v>0</v>
      </c>
      <c r="S36">
        <v>450</v>
      </c>
      <c r="T36">
        <f>'Emission events'!AD36</f>
        <v>2.1506470594071576E+16</v>
      </c>
      <c r="U36">
        <f>'Emission events'!BL36</f>
        <v>5081115624250360</v>
      </c>
      <c r="V36">
        <f>'Emission events'!CT36</f>
        <v>1223044138641460.5</v>
      </c>
      <c r="W36">
        <f>'Emission events'!EB36</f>
        <v>302219939720349.69</v>
      </c>
      <c r="X36">
        <f>'Emission events'!FJ36</f>
        <v>77343937984584.859</v>
      </c>
      <c r="Y36">
        <f t="shared" si="4"/>
        <v>2.8190194234668328E+16</v>
      </c>
      <c r="Z36">
        <f t="shared" si="5"/>
        <v>2.8190194234668328E+16</v>
      </c>
      <c r="AB36" s="1">
        <v>0.33</v>
      </c>
      <c r="AC36">
        <f t="shared" si="59"/>
        <v>24.586258254159432</v>
      </c>
      <c r="AD36">
        <f t="shared" si="59"/>
        <v>24.585971256622358</v>
      </c>
      <c r="AE36">
        <f t="shared" si="59"/>
        <v>24.585684234295549</v>
      </c>
      <c r="AF36">
        <f t="shared" si="59"/>
        <v>24.585397187146651</v>
      </c>
      <c r="AG36">
        <f t="shared" si="59"/>
        <v>24.585110115143259</v>
      </c>
      <c r="AH36">
        <f t="shared" si="59"/>
        <v>24.584823018252919</v>
      </c>
      <c r="AI36">
        <f t="shared" si="59"/>
        <v>24.584535896443153</v>
      </c>
      <c r="AJ36">
        <f t="shared" si="59"/>
        <v>24.584248749681421</v>
      </c>
      <c r="AK36">
        <f t="shared" si="59"/>
        <v>24.583961577935156</v>
      </c>
      <c r="AL36">
        <f t="shared" si="59"/>
        <v>24.583674381171733</v>
      </c>
      <c r="AM36">
        <f t="shared" si="60"/>
        <v>24.583387159358505</v>
      </c>
      <c r="AN36">
        <f t="shared" si="60"/>
        <v>24.583099912462767</v>
      </c>
      <c r="AO36">
        <f t="shared" si="60"/>
        <v>24.582812640451774</v>
      </c>
      <c r="AP36">
        <f t="shared" si="60"/>
        <v>24.582525343292737</v>
      </c>
      <c r="AQ36">
        <f t="shared" si="60"/>
        <v>24.582238020952829</v>
      </c>
      <c r="AR36">
        <f t="shared" si="60"/>
        <v>24.581950673399177</v>
      </c>
      <c r="AS36">
        <f t="shared" si="60"/>
        <v>24.581663300598869</v>
      </c>
      <c r="AT36">
        <f t="shared" si="60"/>
        <v>24.581375902518943</v>
      </c>
      <c r="AU36">
        <f t="shared" si="60"/>
        <v>24.5810884791264</v>
      </c>
      <c r="AV36">
        <f t="shared" si="60"/>
        <v>24.580801030388198</v>
      </c>
      <c r="AW36">
        <f t="shared" si="61"/>
        <v>24.580513556271239</v>
      </c>
      <c r="AX36">
        <f t="shared" si="61"/>
        <v>24.580226056742408</v>
      </c>
      <c r="AY36">
        <f t="shared" si="61"/>
        <v>24.579938531768519</v>
      </c>
      <c r="AZ36">
        <f t="shared" si="61"/>
        <v>24.579650981316362</v>
      </c>
      <c r="BA36">
        <f t="shared" si="61"/>
        <v>24.579363405352673</v>
      </c>
      <c r="BB36">
        <f t="shared" si="61"/>
        <v>24.579075803844148</v>
      </c>
      <c r="BC36">
        <f t="shared" si="61"/>
        <v>24.578788176757438</v>
      </c>
      <c r="BD36">
        <f t="shared" si="61"/>
        <v>24.578500524059159</v>
      </c>
      <c r="BE36">
        <f t="shared" si="61"/>
        <v>24.578212845715871</v>
      </c>
      <c r="BF36">
        <f t="shared" si="61"/>
        <v>24.577925141694099</v>
      </c>
      <c r="BG36">
        <f t="shared" si="62"/>
        <v>24.577637411960314</v>
      </c>
      <c r="BH36">
        <f t="shared" si="62"/>
        <v>24.577349656480962</v>
      </c>
      <c r="BI36">
        <f t="shared" si="62"/>
        <v>24.577061875222419</v>
      </c>
      <c r="BJ36">
        <f t="shared" si="62"/>
        <v>24.576774068151046</v>
      </c>
      <c r="BK36">
        <f t="shared" si="62"/>
        <v>24.576486235233137</v>
      </c>
      <c r="BL36">
        <f t="shared" si="62"/>
        <v>24.576198376434956</v>
      </c>
      <c r="BM36">
        <f t="shared" si="62"/>
        <v>24.575910491722713</v>
      </c>
      <c r="BN36">
        <f t="shared" si="62"/>
        <v>24.575622581062582</v>
      </c>
      <c r="BO36">
        <f t="shared" si="62"/>
        <v>24.575334644420685</v>
      </c>
      <c r="BP36">
        <f t="shared" si="62"/>
        <v>24.575046681763109</v>
      </c>
      <c r="BQ36">
        <f t="shared" si="63"/>
        <v>24.574758693055891</v>
      </c>
      <c r="BR36">
        <f t="shared" si="63"/>
        <v>24.574470678265026</v>
      </c>
      <c r="BS36">
        <f t="shared" si="63"/>
        <v>24.574182637356461</v>
      </c>
      <c r="BT36">
        <f t="shared" si="63"/>
        <v>24.573894570296098</v>
      </c>
      <c r="BU36">
        <f t="shared" si="63"/>
        <v>24.5736064770498</v>
      </c>
      <c r="BV36">
        <f t="shared" si="63"/>
        <v>24.573318357583386</v>
      </c>
      <c r="BW36">
        <f t="shared" si="63"/>
        <v>24.573030211862623</v>
      </c>
      <c r="BX36">
        <f t="shared" si="63"/>
        <v>24.572742039853239</v>
      </c>
      <c r="BY36">
        <f t="shared" si="63"/>
        <v>24.572453841520918</v>
      </c>
      <c r="BZ36">
        <f t="shared" si="63"/>
        <v>24.572165616831292</v>
      </c>
      <c r="CA36">
        <f t="shared" si="64"/>
        <v>24.571877365749948</v>
      </c>
      <c r="CB36">
        <f t="shared" si="64"/>
        <v>24.571589088242447</v>
      </c>
      <c r="CC36">
        <f t="shared" si="64"/>
        <v>24.571300784274285</v>
      </c>
      <c r="CD36">
        <f t="shared" si="64"/>
        <v>24.571012453810916</v>
      </c>
      <c r="CE36">
        <f t="shared" si="64"/>
        <v>24.570724096817756</v>
      </c>
      <c r="CF36">
        <f t="shared" si="64"/>
        <v>24.570435713260171</v>
      </c>
      <c r="CG36">
        <f t="shared" si="64"/>
        <v>24.570147303103475</v>
      </c>
      <c r="CH36">
        <f t="shared" si="64"/>
        <v>24.569858866312956</v>
      </c>
      <c r="CI36">
        <f t="shared" si="64"/>
        <v>24.569570402853842</v>
      </c>
      <c r="CJ36">
        <f t="shared" si="64"/>
        <v>24.569281912691313</v>
      </c>
      <c r="CK36">
        <f t="shared" si="65"/>
        <v>24.568993395790514</v>
      </c>
      <c r="CL36">
        <f t="shared" si="65"/>
        <v>24.568704852116539</v>
      </c>
      <c r="CM36">
        <f t="shared" si="65"/>
        <v>24.568416281634434</v>
      </c>
      <c r="CN36">
        <f t="shared" si="65"/>
        <v>24.568127684309211</v>
      </c>
      <c r="CO36">
        <f t="shared" si="65"/>
        <v>24.567839060105818</v>
      </c>
      <c r="CP36">
        <f t="shared" si="65"/>
        <v>24.56755040898917</v>
      </c>
      <c r="CQ36">
        <f t="shared" si="65"/>
        <v>24.567261730924137</v>
      </c>
      <c r="CR36">
        <f t="shared" si="65"/>
        <v>24.566973025875534</v>
      </c>
      <c r="CS36">
        <f t="shared" si="65"/>
        <v>24.566684293808137</v>
      </c>
      <c r="CT36">
        <f t="shared" si="65"/>
        <v>24.566395534686677</v>
      </c>
      <c r="CU36">
        <f t="shared" si="66"/>
        <v>24.566106748475836</v>
      </c>
      <c r="CV36">
        <f t="shared" si="66"/>
        <v>24.565817935140249</v>
      </c>
      <c r="CW36">
        <f t="shared" si="66"/>
        <v>24.565529094644504</v>
      </c>
      <c r="CX36">
        <f t="shared" si="66"/>
        <v>24.565240226953151</v>
      </c>
      <c r="CY36">
        <f t="shared" si="66"/>
        <v>24.564951332030677</v>
      </c>
      <c r="CZ36">
        <f t="shared" si="66"/>
        <v>24.564662409841546</v>
      </c>
      <c r="DA36">
        <f t="shared" si="66"/>
        <v>24.564373460350154</v>
      </c>
      <c r="DB36">
        <f t="shared" si="66"/>
        <v>24.564084483520865</v>
      </c>
      <c r="DC36">
        <f t="shared" si="66"/>
        <v>24.563795479317989</v>
      </c>
      <c r="DD36">
        <f t="shared" si="66"/>
        <v>24.563506447705784</v>
      </c>
      <c r="DE36">
        <f t="shared" si="67"/>
        <v>24.563217388648482</v>
      </c>
      <c r="DF36">
        <f t="shared" si="67"/>
        <v>24.562928302110244</v>
      </c>
      <c r="DG36">
        <f t="shared" si="67"/>
        <v>24.562639188055204</v>
      </c>
      <c r="DH36">
        <f t="shared" si="67"/>
        <v>24.562350046447431</v>
      </c>
      <c r="DI36">
        <f t="shared" si="67"/>
        <v>24.562060877250964</v>
      </c>
      <c r="DJ36">
        <f t="shared" si="67"/>
        <v>24.561771680429786</v>
      </c>
      <c r="DK36">
        <f t="shared" si="67"/>
        <v>24.561482455947825</v>
      </c>
      <c r="DL36">
        <f t="shared" si="67"/>
        <v>24.561193203768987</v>
      </c>
      <c r="DM36">
        <f t="shared" si="67"/>
        <v>24.560903923857104</v>
      </c>
      <c r="DN36">
        <f t="shared" si="67"/>
        <v>24.560614616175979</v>
      </c>
      <c r="DO36">
        <f t="shared" si="68"/>
        <v>24.560325280689355</v>
      </c>
      <c r="DP36">
        <f t="shared" si="68"/>
        <v>24.560035917360935</v>
      </c>
      <c r="DQ36">
        <f t="shared" si="68"/>
        <v>24.559746526154377</v>
      </c>
      <c r="DR36">
        <f t="shared" si="68"/>
        <v>24.559457107033282</v>
      </c>
      <c r="DS36">
        <f t="shared" si="68"/>
        <v>24.559167659961215</v>
      </c>
      <c r="DT36">
        <f t="shared" si="68"/>
        <v>24.558878184901683</v>
      </c>
      <c r="DU36">
        <f t="shared" si="68"/>
        <v>24.558588681818151</v>
      </c>
      <c r="DV36">
        <f t="shared" si="68"/>
        <v>24.558299150674031</v>
      </c>
      <c r="DW36">
        <f t="shared" si="68"/>
        <v>24.5580095914327</v>
      </c>
      <c r="DX36">
        <f t="shared" si="68"/>
        <v>24.557720004057476</v>
      </c>
      <c r="DY36">
        <f t="shared" si="68"/>
        <v>24.55743038851163</v>
      </c>
      <c r="EA36">
        <f t="shared" si="23"/>
        <v>0.33</v>
      </c>
      <c r="EB36">
        <f t="shared" si="72"/>
        <v>24.586258254159432</v>
      </c>
      <c r="EC36">
        <f t="shared" si="72"/>
        <v>24.317963210316652</v>
      </c>
      <c r="ED36">
        <f t="shared" si="72"/>
        <v>24.049668141684137</v>
      </c>
      <c r="EE36">
        <f t="shared" si="72"/>
        <v>23.781373048229529</v>
      </c>
      <c r="EF36">
        <f t="shared" si="72"/>
        <v>23.513077929920431</v>
      </c>
      <c r="EG36">
        <f t="shared" si="72"/>
        <v>23.244782786724386</v>
      </c>
      <c r="EH36">
        <f t="shared" si="72"/>
        <v>22.976487618608914</v>
      </c>
      <c r="EI36">
        <f t="shared" si="72"/>
        <v>22.708192425541473</v>
      </c>
      <c r="EJ36">
        <f t="shared" si="72"/>
        <v>22.439897207489501</v>
      </c>
      <c r="EK36">
        <f t="shared" si="72"/>
        <v>22.171601964420372</v>
      </c>
      <c r="EL36">
        <f t="shared" si="72"/>
        <v>21.903306696301435</v>
      </c>
      <c r="EM36">
        <f t="shared" si="72"/>
        <v>21.635011403099991</v>
      </c>
      <c r="EN36">
        <f t="shared" si="72"/>
        <v>21.366716084783292</v>
      </c>
      <c r="EO36">
        <f t="shared" si="72"/>
        <v>21.098420741318549</v>
      </c>
      <c r="EP36">
        <f t="shared" si="72"/>
        <v>20.830125372672931</v>
      </c>
      <c r="EQ36">
        <f t="shared" si="69"/>
        <v>20.561829978813574</v>
      </c>
      <c r="ER36">
        <f t="shared" si="69"/>
        <v>20.29353455970756</v>
      </c>
      <c r="ES36">
        <f t="shared" si="69"/>
        <v>20.025239115321927</v>
      </c>
      <c r="ET36">
        <f t="shared" si="69"/>
        <v>19.756943645623679</v>
      </c>
      <c r="EU36">
        <f t="shared" si="69"/>
        <v>19.488648150579767</v>
      </c>
      <c r="EV36">
        <f t="shared" si="69"/>
        <v>19.220352630157102</v>
      </c>
      <c r="EW36">
        <f t="shared" si="69"/>
        <v>18.952057084322565</v>
      </c>
      <c r="EX36">
        <f t="shared" si="69"/>
        <v>18.683761513042967</v>
      </c>
      <c r="EY36">
        <f t="shared" si="69"/>
        <v>18.415465916285104</v>
      </c>
      <c r="EZ36">
        <f t="shared" si="69"/>
        <v>18.147170294015709</v>
      </c>
      <c r="FA36">
        <f t="shared" si="69"/>
        <v>17.878874646201478</v>
      </c>
      <c r="FB36">
        <f t="shared" si="69"/>
        <v>17.610578972809058</v>
      </c>
      <c r="FC36">
        <f t="shared" si="69"/>
        <v>17.342283273805073</v>
      </c>
      <c r="FD36">
        <f t="shared" si="69"/>
        <v>17.07398754915608</v>
      </c>
      <c r="FE36">
        <f t="shared" si="69"/>
        <v>16.805691798828601</v>
      </c>
      <c r="FF36">
        <f t="shared" si="69"/>
        <v>16.53739602278911</v>
      </c>
      <c r="FG36">
        <f t="shared" si="45"/>
        <v>16.269100221004052</v>
      </c>
      <c r="FH36">
        <f t="shared" si="73"/>
        <v>16.0008043934398</v>
      </c>
      <c r="FI36">
        <f t="shared" si="73"/>
        <v>15.732508540062719</v>
      </c>
      <c r="FJ36">
        <f t="shared" si="73"/>
        <v>15.464212660839104</v>
      </c>
      <c r="FK36">
        <f t="shared" si="73"/>
        <v>15.195916755735217</v>
      </c>
      <c r="FL36">
        <f t="shared" si="73"/>
        <v>14.927620824717266</v>
      </c>
      <c r="FM36">
        <f t="shared" si="73"/>
        <v>14.65932486775143</v>
      </c>
      <c r="FN36">
        <f t="shared" si="73"/>
        <v>14.391028884803825</v>
      </c>
      <c r="FO36">
        <f t="shared" si="73"/>
        <v>14.122732875840541</v>
      </c>
      <c r="FP36">
        <f t="shared" si="73"/>
        <v>13.854436840827617</v>
      </c>
      <c r="FQ36">
        <f t="shared" si="73"/>
        <v>13.586140779731046</v>
      </c>
      <c r="FR36">
        <f t="shared" si="73"/>
        <v>13.317844692516774</v>
      </c>
      <c r="FS36">
        <f t="shared" si="73"/>
        <v>13.049548579150704</v>
      </c>
      <c r="FT36">
        <f t="shared" si="73"/>
        <v>12.781252439598699</v>
      </c>
      <c r="FU36">
        <f t="shared" si="73"/>
        <v>12.512956273826576</v>
      </c>
      <c r="FV36">
        <f t="shared" si="73"/>
        <v>12.244660081800108</v>
      </c>
      <c r="FW36">
        <f t="shared" si="70"/>
        <v>11.976363863485018</v>
      </c>
      <c r="FX36">
        <f t="shared" si="70"/>
        <v>11.708067618846989</v>
      </c>
      <c r="FY36">
        <f t="shared" si="70"/>
        <v>11.439771347851657</v>
      </c>
      <c r="FZ36">
        <f t="shared" si="70"/>
        <v>11.171475050464606</v>
      </c>
      <c r="GA36">
        <f t="shared" si="70"/>
        <v>10.903178726651397</v>
      </c>
      <c r="GB36">
        <f t="shared" si="70"/>
        <v>10.634882376377529</v>
      </c>
      <c r="GC36">
        <f t="shared" si="70"/>
        <v>10.366585999608452</v>
      </c>
      <c r="GD36">
        <f t="shared" si="70"/>
        <v>10.098289596309584</v>
      </c>
      <c r="GE36">
        <f t="shared" si="70"/>
        <v>9.8299931664462932</v>
      </c>
      <c r="GF36">
        <f t="shared" si="70"/>
        <v>9.5616967099838899</v>
      </c>
      <c r="GG36">
        <f t="shared" si="70"/>
        <v>9.2934002268876661</v>
      </c>
      <c r="GH36">
        <f t="shared" si="70"/>
        <v>9.0251037171228461</v>
      </c>
      <c r="GI36">
        <f t="shared" si="70"/>
        <v>8.7568071806546097</v>
      </c>
      <c r="GJ36">
        <f t="shared" si="70"/>
        <v>8.4885106174481031</v>
      </c>
      <c r="GK36">
        <f t="shared" si="70"/>
        <v>8.2202140274684226</v>
      </c>
      <c r="GL36">
        <f t="shared" si="47"/>
        <v>7.9519174106806112</v>
      </c>
      <c r="GM36">
        <f t="shared" si="47"/>
        <v>7.6836207670496783</v>
      </c>
      <c r="GN36">
        <f t="shared" si="71"/>
        <v>7.41532409654058</v>
      </c>
      <c r="GO36">
        <f t="shared" si="71"/>
        <v>7.147027399118226</v>
      </c>
      <c r="GP36">
        <f t="shared" si="71"/>
        <v>6.8787306747474837</v>
      </c>
      <c r="GQ36">
        <f t="shared" si="71"/>
        <v>6.6104339233931739</v>
      </c>
      <c r="GR36">
        <f t="shared" si="71"/>
        <v>6.3421371450200716</v>
      </c>
      <c r="GS36">
        <f t="shared" si="71"/>
        <v>6.0738403395929055</v>
      </c>
      <c r="GT36">
        <f t="shared" si="71"/>
        <v>5.8055435070763579</v>
      </c>
      <c r="GU36">
        <f t="shared" si="71"/>
        <v>5.5372466474350652</v>
      </c>
      <c r="GV36">
        <f t="shared" si="71"/>
        <v>5.2689497606336104</v>
      </c>
      <c r="GW36">
        <f t="shared" si="71"/>
        <v>5.0006528466365516</v>
      </c>
      <c r="GX36">
        <f t="shared" si="71"/>
        <v>4.7323559054083724</v>
      </c>
      <c r="GY36">
        <f t="shared" si="71"/>
        <v>4.4640589369135313</v>
      </c>
      <c r="GZ36">
        <f t="shared" si="71"/>
        <v>4.1957619411164337</v>
      </c>
      <c r="HA36">
        <f t="shared" si="71"/>
        <v>3.9274649179814389</v>
      </c>
      <c r="HB36">
        <f t="shared" si="71"/>
        <v>3.6591678674728527</v>
      </c>
      <c r="HC36">
        <f t="shared" si="71"/>
        <v>3.3908707895549419</v>
      </c>
      <c r="HD36">
        <f t="shared" si="74"/>
        <v>3.1225736841919343</v>
      </c>
      <c r="HE36">
        <f t="shared" si="74"/>
        <v>2.8542765513479864</v>
      </c>
      <c r="HF36">
        <f t="shared" si="74"/>
        <v>2.5859793909872444</v>
      </c>
      <c r="HG36">
        <f t="shared" si="74"/>
        <v>2.3176822030737654</v>
      </c>
      <c r="HH36">
        <f t="shared" si="74"/>
        <v>2.0493849875715888</v>
      </c>
      <c r="HI36">
        <f t="shared" si="74"/>
        <v>1.7810877444447044</v>
      </c>
      <c r="HJ36">
        <f t="shared" si="74"/>
        <v>1.5127904736570379</v>
      </c>
      <c r="HK36">
        <f t="shared" si="74"/>
        <v>1.2444931751724901</v>
      </c>
      <c r="HL36">
        <f t="shared" si="74"/>
        <v>0.97619584895490163</v>
      </c>
      <c r="HM36">
        <f t="shared" si="74"/>
        <v>0.70789849496807022</v>
      </c>
      <c r="HN36">
        <f t="shared" si="74"/>
        <v>0.43960111317573691</v>
      </c>
      <c r="HO36">
        <f t="shared" si="74"/>
        <v>0.17130370354161073</v>
      </c>
      <c r="HP36">
        <f t="shared" si="74"/>
        <v>9.6993733970652585E-2</v>
      </c>
      <c r="HQ36">
        <f t="shared" si="74"/>
        <v>0.36529119939745769</v>
      </c>
      <c r="HR36">
        <f t="shared" si="74"/>
        <v>0.633588692775227</v>
      </c>
      <c r="HS36">
        <f t="shared" si="74"/>
        <v>0.90188621414046466</v>
      </c>
      <c r="HT36">
        <f t="shared" si="43"/>
        <v>1.1701837635297068</v>
      </c>
      <c r="HU36">
        <f t="shared" si="43"/>
        <v>1.4384813409795321</v>
      </c>
      <c r="HV36">
        <f t="shared" si="43"/>
        <v>1.706778946526569</v>
      </c>
      <c r="HW36">
        <f t="shared" si="43"/>
        <v>1.975076580207503</v>
      </c>
      <c r="HX36">
        <f t="shared" si="43"/>
        <v>2.2433742420590548</v>
      </c>
      <c r="HY36">
        <f t="shared" si="24"/>
        <v>9.6993733970652585E-2</v>
      </c>
      <c r="HZ36">
        <f t="shared" si="25"/>
        <v>93</v>
      </c>
      <c r="IA36">
        <v>34</v>
      </c>
      <c r="IB36">
        <f t="shared" si="26"/>
        <v>0.33</v>
      </c>
      <c r="IC36" cm="1">
        <f t="array" ref="IC36">INDEX($AC$3:$DY$102,IA36,HZ36)</f>
        <v>24.559746526154377</v>
      </c>
      <c r="ID36">
        <f t="shared" si="27"/>
        <v>8.1047163536309448</v>
      </c>
    </row>
    <row r="37" spans="10:238" x14ac:dyDescent="0.25">
      <c r="J37">
        <v>455</v>
      </c>
      <c r="K37">
        <f>'Emission events'!Y37</f>
        <v>0</v>
      </c>
      <c r="L37">
        <f>'Emission events'!BG37</f>
        <v>0</v>
      </c>
      <c r="M37">
        <f>'Emission events'!CO37</f>
        <v>0</v>
      </c>
      <c r="N37">
        <f>'Emission events'!DW37</f>
        <v>0</v>
      </c>
      <c r="O37">
        <f>'Emission events'!FE37</f>
        <v>0</v>
      </c>
      <c r="P37">
        <f t="shared" si="3"/>
        <v>0</v>
      </c>
      <c r="S37">
        <v>455</v>
      </c>
      <c r="T37">
        <f>'Emission events'!AD37</f>
        <v>3.5006831309280704E+16</v>
      </c>
      <c r="U37">
        <f>'Emission events'!BL37</f>
        <v>8270708889357007</v>
      </c>
      <c r="V37">
        <f>'Emission events'!CT37</f>
        <v>1990791546104658.8</v>
      </c>
      <c r="W37">
        <f>'Emission events'!EB37</f>
        <v>491933922947248.06</v>
      </c>
      <c r="X37">
        <f>'Emission events'!FJ37</f>
        <v>125895421937256.05</v>
      </c>
      <c r="Y37">
        <f t="shared" si="4"/>
        <v>4.5886161089626872E+16</v>
      </c>
      <c r="Z37">
        <f t="shared" si="5"/>
        <v>4.5886161089626872E+16</v>
      </c>
      <c r="AB37" s="1">
        <v>0.34</v>
      </c>
      <c r="AC37">
        <f t="shared" si="59"/>
        <v>24.514015075428741</v>
      </c>
      <c r="AD37">
        <f t="shared" si="59"/>
        <v>24.513720798063247</v>
      </c>
      <c r="AE37">
        <f t="shared" si="59"/>
        <v>24.513426486404612</v>
      </c>
      <c r="AF37">
        <f t="shared" si="59"/>
        <v>24.513132140408061</v>
      </c>
      <c r="AG37">
        <f t="shared" si="59"/>
        <v>24.512837760028773</v>
      </c>
      <c r="AH37">
        <f t="shared" si="59"/>
        <v>24.512543345221864</v>
      </c>
      <c r="AI37">
        <f t="shared" si="59"/>
        <v>24.512248895942385</v>
      </c>
      <c r="AJ37">
        <f t="shared" si="59"/>
        <v>24.511954412145336</v>
      </c>
      <c r="AK37">
        <f t="shared" si="59"/>
        <v>24.511659893785659</v>
      </c>
      <c r="AL37">
        <f t="shared" si="59"/>
        <v>24.51136534081823</v>
      </c>
      <c r="AM37">
        <f t="shared" si="60"/>
        <v>24.511070753197878</v>
      </c>
      <c r="AN37">
        <f t="shared" si="60"/>
        <v>24.510776130879357</v>
      </c>
      <c r="AO37">
        <f t="shared" si="60"/>
        <v>24.510481473817375</v>
      </c>
      <c r="AP37">
        <f t="shared" si="60"/>
        <v>24.510186781966574</v>
      </c>
      <c r="AQ37">
        <f t="shared" si="60"/>
        <v>24.509892055281536</v>
      </c>
      <c r="AR37">
        <f t="shared" si="60"/>
        <v>24.509597293716798</v>
      </c>
      <c r="AS37">
        <f t="shared" si="60"/>
        <v>24.50930249722682</v>
      </c>
      <c r="AT37">
        <f t="shared" si="60"/>
        <v>24.509007665766006</v>
      </c>
      <c r="AU37">
        <f t="shared" si="60"/>
        <v>24.508712799288709</v>
      </c>
      <c r="AV37">
        <f t="shared" si="60"/>
        <v>24.508417897749212</v>
      </c>
      <c r="AW37">
        <f t="shared" si="61"/>
        <v>24.508122961101741</v>
      </c>
      <c r="AX37">
        <f t="shared" si="61"/>
        <v>24.507827989300477</v>
      </c>
      <c r="AY37">
        <f t="shared" si="61"/>
        <v>24.507532982299516</v>
      </c>
      <c r="AZ37">
        <f t="shared" si="61"/>
        <v>24.507237940052914</v>
      </c>
      <c r="BA37">
        <f t="shared" si="61"/>
        <v>24.506942862514656</v>
      </c>
      <c r="BB37">
        <f t="shared" si="61"/>
        <v>24.506647749638667</v>
      </c>
      <c r="BC37">
        <f t="shared" si="61"/>
        <v>24.506352601378826</v>
      </c>
      <c r="BD37">
        <f t="shared" si="61"/>
        <v>24.506057417688933</v>
      </c>
      <c r="BE37">
        <f t="shared" si="61"/>
        <v>24.505762198522742</v>
      </c>
      <c r="BF37">
        <f t="shared" si="61"/>
        <v>24.505466943833934</v>
      </c>
      <c r="BG37">
        <f t="shared" si="62"/>
        <v>24.505171653576141</v>
      </c>
      <c r="BH37">
        <f t="shared" si="62"/>
        <v>24.504876327702924</v>
      </c>
      <c r="BI37">
        <f t="shared" si="62"/>
        <v>24.504580966167797</v>
      </c>
      <c r="BJ37">
        <f t="shared" si="62"/>
        <v>24.504285568924203</v>
      </c>
      <c r="BK37">
        <f t="shared" si="62"/>
        <v>24.503990135925523</v>
      </c>
      <c r="BL37">
        <f t="shared" si="62"/>
        <v>24.503694667125085</v>
      </c>
      <c r="BM37">
        <f t="shared" si="62"/>
        <v>24.50339916247615</v>
      </c>
      <c r="BN37">
        <f t="shared" si="62"/>
        <v>24.503103621931913</v>
      </c>
      <c r="BO37">
        <f t="shared" si="62"/>
        <v>24.502808045445526</v>
      </c>
      <c r="BP37">
        <f t="shared" si="62"/>
        <v>24.502512432970065</v>
      </c>
      <c r="BQ37">
        <f t="shared" si="63"/>
        <v>24.502216784458543</v>
      </c>
      <c r="BR37">
        <f t="shared" si="63"/>
        <v>24.501921099863925</v>
      </c>
      <c r="BS37">
        <f t="shared" si="63"/>
        <v>24.501625379139099</v>
      </c>
      <c r="BT37">
        <f t="shared" si="63"/>
        <v>24.501329622236899</v>
      </c>
      <c r="BU37">
        <f t="shared" si="63"/>
        <v>24.501033829110103</v>
      </c>
      <c r="BV37">
        <f t="shared" si="63"/>
        <v>24.500737999711422</v>
      </c>
      <c r="BW37">
        <f t="shared" si="63"/>
        <v>24.500442133993502</v>
      </c>
      <c r="BX37">
        <f t="shared" si="63"/>
        <v>24.500146231908932</v>
      </c>
      <c r="BY37">
        <f t="shared" si="63"/>
        <v>24.499850293410233</v>
      </c>
      <c r="BZ37">
        <f t="shared" si="63"/>
        <v>24.499554318449874</v>
      </c>
      <c r="CA37">
        <f t="shared" si="64"/>
        <v>24.499258306980249</v>
      </c>
      <c r="CB37">
        <f t="shared" si="64"/>
        <v>24.498962258953707</v>
      </c>
      <c r="CC37">
        <f t="shared" si="64"/>
        <v>24.498666174322519</v>
      </c>
      <c r="CD37">
        <f t="shared" si="64"/>
        <v>24.498370053038901</v>
      </c>
      <c r="CE37">
        <f t="shared" si="64"/>
        <v>24.498073895055004</v>
      </c>
      <c r="CF37">
        <f t="shared" si="64"/>
        <v>24.497777700322914</v>
      </c>
      <c r="CG37">
        <f t="shared" si="64"/>
        <v>24.497481468794668</v>
      </c>
      <c r="CH37">
        <f t="shared" si="64"/>
        <v>24.497185200422226</v>
      </c>
      <c r="CI37">
        <f t="shared" si="64"/>
        <v>24.49688889515749</v>
      </c>
      <c r="CJ37">
        <f t="shared" si="64"/>
        <v>24.496592552952297</v>
      </c>
      <c r="CK37">
        <f t="shared" si="65"/>
        <v>24.496296173758424</v>
      </c>
      <c r="CL37">
        <f t="shared" si="65"/>
        <v>24.495999757527585</v>
      </c>
      <c r="CM37">
        <f t="shared" si="65"/>
        <v>24.495703304211432</v>
      </c>
      <c r="CN37">
        <f t="shared" si="65"/>
        <v>24.495406813761548</v>
      </c>
      <c r="CO37">
        <f t="shared" si="65"/>
        <v>24.495110286129464</v>
      </c>
      <c r="CP37">
        <f t="shared" si="65"/>
        <v>24.494813721266635</v>
      </c>
      <c r="CQ37">
        <f t="shared" si="65"/>
        <v>24.49451711912446</v>
      </c>
      <c r="CR37">
        <f t="shared" si="65"/>
        <v>24.494220479654267</v>
      </c>
      <c r="CS37">
        <f t="shared" si="65"/>
        <v>24.493923802807338</v>
      </c>
      <c r="CT37">
        <f t="shared" si="65"/>
        <v>24.493627088534872</v>
      </c>
      <c r="CU37">
        <f t="shared" si="66"/>
        <v>24.493330336788016</v>
      </c>
      <c r="CV37">
        <f t="shared" si="66"/>
        <v>24.493033547517847</v>
      </c>
      <c r="CW37">
        <f t="shared" si="66"/>
        <v>24.492736720675378</v>
      </c>
      <c r="CX37">
        <f t="shared" si="66"/>
        <v>24.492439856211558</v>
      </c>
      <c r="CY37">
        <f t="shared" si="66"/>
        <v>24.492142954077284</v>
      </c>
      <c r="CZ37">
        <f t="shared" si="66"/>
        <v>24.491846014223377</v>
      </c>
      <c r="DA37">
        <f t="shared" si="66"/>
        <v>24.491549036600592</v>
      </c>
      <c r="DB37">
        <f t="shared" si="66"/>
        <v>24.491252021159625</v>
      </c>
      <c r="DC37">
        <f t="shared" si="66"/>
        <v>24.490954967851106</v>
      </c>
      <c r="DD37">
        <f t="shared" si="66"/>
        <v>24.490657876625601</v>
      </c>
      <c r="DE37">
        <f t="shared" si="67"/>
        <v>24.490360747433613</v>
      </c>
      <c r="DF37">
        <f t="shared" si="67"/>
        <v>24.490063580225577</v>
      </c>
      <c r="DG37">
        <f t="shared" si="67"/>
        <v>24.48976637495187</v>
      </c>
      <c r="DH37">
        <f t="shared" si="67"/>
        <v>24.489469131562796</v>
      </c>
      <c r="DI37">
        <f t="shared" si="67"/>
        <v>24.489171850008592</v>
      </c>
      <c r="DJ37">
        <f t="shared" si="67"/>
        <v>24.488874530239443</v>
      </c>
      <c r="DK37">
        <f t="shared" si="67"/>
        <v>24.48857717220546</v>
      </c>
      <c r="DL37">
        <f t="shared" si="67"/>
        <v>24.488279775856689</v>
      </c>
      <c r="DM37">
        <f t="shared" si="67"/>
        <v>24.487982341143113</v>
      </c>
      <c r="DN37">
        <f t="shared" si="67"/>
        <v>24.48768486801465</v>
      </c>
      <c r="DO37">
        <f t="shared" si="68"/>
        <v>24.487387356421145</v>
      </c>
      <c r="DP37">
        <f t="shared" si="68"/>
        <v>24.487089806312397</v>
      </c>
      <c r="DQ37">
        <f t="shared" si="68"/>
        <v>24.486792217638111</v>
      </c>
      <c r="DR37">
        <f t="shared" si="68"/>
        <v>24.486494590347952</v>
      </c>
      <c r="DS37">
        <f t="shared" si="68"/>
        <v>24.486196924391511</v>
      </c>
      <c r="DT37">
        <f t="shared" si="68"/>
        <v>24.485899219718302</v>
      </c>
      <c r="DU37">
        <f t="shared" si="68"/>
        <v>24.48560147627779</v>
      </c>
      <c r="DV37">
        <f t="shared" si="68"/>
        <v>24.485303694019358</v>
      </c>
      <c r="DW37">
        <f t="shared" si="68"/>
        <v>24.485005872892341</v>
      </c>
      <c r="DX37">
        <f t="shared" si="68"/>
        <v>24.484708012845996</v>
      </c>
      <c r="DY37">
        <f t="shared" si="68"/>
        <v>24.484410113829512</v>
      </c>
      <c r="EA37">
        <f t="shared" si="23"/>
        <v>0.34</v>
      </c>
      <c r="EB37">
        <f t="shared" si="72"/>
        <v>24.514015075428741</v>
      </c>
      <c r="EC37">
        <f t="shared" si="72"/>
        <v>24.245712751757541</v>
      </c>
      <c r="ED37">
        <f t="shared" si="72"/>
        <v>23.9774103937932</v>
      </c>
      <c r="EE37">
        <f t="shared" si="72"/>
        <v>23.709108001490939</v>
      </c>
      <c r="EF37">
        <f t="shared" si="72"/>
        <v>23.440805574805946</v>
      </c>
      <c r="EG37">
        <f t="shared" si="72"/>
        <v>23.172503113693331</v>
      </c>
      <c r="EH37">
        <f t="shared" si="72"/>
        <v>22.904200618108142</v>
      </c>
      <c r="EI37">
        <f t="shared" si="72"/>
        <v>22.635898088005387</v>
      </c>
      <c r="EJ37">
        <f t="shared" si="72"/>
        <v>22.367595523340004</v>
      </c>
      <c r="EK37">
        <f t="shared" si="72"/>
        <v>22.099292924066869</v>
      </c>
      <c r="EL37">
        <f t="shared" si="72"/>
        <v>21.830990290140811</v>
      </c>
      <c r="EM37">
        <f t="shared" si="72"/>
        <v>21.562687621516581</v>
      </c>
      <c r="EN37">
        <f t="shared" si="72"/>
        <v>21.294384918148893</v>
      </c>
      <c r="EO37">
        <f t="shared" si="72"/>
        <v>21.026082179992386</v>
      </c>
      <c r="EP37">
        <f t="shared" si="72"/>
        <v>20.757779407001639</v>
      </c>
      <c r="EQ37">
        <f t="shared" si="69"/>
        <v>20.489476599131194</v>
      </c>
      <c r="ER37">
        <f t="shared" si="69"/>
        <v>20.22117375633551</v>
      </c>
      <c r="ES37">
        <f t="shared" si="69"/>
        <v>19.952870878568991</v>
      </c>
      <c r="ET37">
        <f t="shared" si="69"/>
        <v>19.684567965785988</v>
      </c>
      <c r="EU37">
        <f t="shared" si="69"/>
        <v>19.416265017940781</v>
      </c>
      <c r="EV37">
        <f t="shared" si="69"/>
        <v>19.147962034987604</v>
      </c>
      <c r="EW37">
        <f t="shared" si="69"/>
        <v>18.879659016880634</v>
      </c>
      <c r="EX37">
        <f t="shared" si="69"/>
        <v>18.611355963573963</v>
      </c>
      <c r="EY37">
        <f t="shared" si="69"/>
        <v>18.343052875021655</v>
      </c>
      <c r="EZ37">
        <f t="shared" si="69"/>
        <v>18.074749751177691</v>
      </c>
      <c r="FA37">
        <f t="shared" si="69"/>
        <v>17.806446591995996</v>
      </c>
      <c r="FB37">
        <f t="shared" si="69"/>
        <v>17.538143397430446</v>
      </c>
      <c r="FC37">
        <f t="shared" si="69"/>
        <v>17.269840167434847</v>
      </c>
      <c r="FD37">
        <f t="shared" si="69"/>
        <v>17.00153690196295</v>
      </c>
      <c r="FE37">
        <f t="shared" si="69"/>
        <v>16.733233600968436</v>
      </c>
      <c r="FF37">
        <f t="shared" si="69"/>
        <v>16.464930264404934</v>
      </c>
      <c r="FG37">
        <f t="shared" si="45"/>
        <v>16.196626892226014</v>
      </c>
      <c r="FH37">
        <f t="shared" si="73"/>
        <v>15.928323484385178</v>
      </c>
      <c r="FI37">
        <f t="shared" si="73"/>
        <v>15.660020040835876</v>
      </c>
      <c r="FJ37">
        <f t="shared" si="73"/>
        <v>15.39171656153149</v>
      </c>
      <c r="FK37">
        <f t="shared" si="73"/>
        <v>15.123413046425346</v>
      </c>
      <c r="FL37">
        <f t="shared" si="73"/>
        <v>14.855109495470703</v>
      </c>
      <c r="FM37">
        <f t="shared" si="73"/>
        <v>14.586805908620761</v>
      </c>
      <c r="FN37">
        <f t="shared" si="73"/>
        <v>14.318502285828666</v>
      </c>
      <c r="FO37">
        <f t="shared" si="73"/>
        <v>14.050198627047497</v>
      </c>
      <c r="FP37">
        <f t="shared" si="73"/>
        <v>13.781894932230269</v>
      </c>
      <c r="FQ37">
        <f t="shared" si="73"/>
        <v>13.513591201329945</v>
      </c>
      <c r="FR37">
        <f t="shared" si="73"/>
        <v>13.245287434299412</v>
      </c>
      <c r="FS37">
        <f t="shared" si="73"/>
        <v>12.976983631091505</v>
      </c>
      <c r="FT37">
        <f t="shared" si="73"/>
        <v>12.708679791659002</v>
      </c>
      <c r="FU37">
        <f t="shared" si="73"/>
        <v>12.440375915954613</v>
      </c>
      <c r="FV37">
        <f t="shared" si="73"/>
        <v>12.172072003930987</v>
      </c>
      <c r="FW37">
        <f t="shared" si="70"/>
        <v>11.903768055540711</v>
      </c>
      <c r="FX37">
        <f t="shared" si="70"/>
        <v>11.635464070736305</v>
      </c>
      <c r="FY37">
        <f t="shared" si="70"/>
        <v>11.36716004947024</v>
      </c>
      <c r="FZ37">
        <f t="shared" si="70"/>
        <v>11.098855991694906</v>
      </c>
      <c r="GA37">
        <f t="shared" si="70"/>
        <v>10.830551897362657</v>
      </c>
      <c r="GB37">
        <f t="shared" si="70"/>
        <v>10.562247766425763</v>
      </c>
      <c r="GC37">
        <f t="shared" si="70"/>
        <v>10.293943598836437</v>
      </c>
      <c r="GD37">
        <f t="shared" si="70"/>
        <v>10.025639394546833</v>
      </c>
      <c r="GE37">
        <f t="shared" si="70"/>
        <v>9.757335153509036</v>
      </c>
      <c r="GF37">
        <f t="shared" si="70"/>
        <v>9.4890308756750823</v>
      </c>
      <c r="GG37">
        <f t="shared" si="70"/>
        <v>9.2207265609969369</v>
      </c>
      <c r="GH37">
        <f t="shared" si="70"/>
        <v>8.9524222094264942</v>
      </c>
      <c r="GI37">
        <f t="shared" si="70"/>
        <v>8.6841178209155938</v>
      </c>
      <c r="GJ37">
        <f t="shared" si="70"/>
        <v>8.4158133954160128</v>
      </c>
      <c r="GK37">
        <f t="shared" si="70"/>
        <v>8.1475089328794681</v>
      </c>
      <c r="GL37">
        <f t="shared" si="47"/>
        <v>7.879204433257609</v>
      </c>
      <c r="GM37">
        <f t="shared" si="47"/>
        <v>7.6108998965020156</v>
      </c>
      <c r="GN37">
        <f t="shared" si="71"/>
        <v>7.3425953225642253</v>
      </c>
      <c r="GO37">
        <f t="shared" si="71"/>
        <v>7.0742907113956903</v>
      </c>
      <c r="GP37">
        <f t="shared" si="71"/>
        <v>6.8059860629478059</v>
      </c>
      <c r="GQ37">
        <f t="shared" si="71"/>
        <v>6.5376813771719071</v>
      </c>
      <c r="GR37">
        <f t="shared" si="71"/>
        <v>6.2693766540192719</v>
      </c>
      <c r="GS37">
        <f t="shared" si="71"/>
        <v>6.0010718934411003</v>
      </c>
      <c r="GT37">
        <f t="shared" si="71"/>
        <v>5.7327670953885388</v>
      </c>
      <c r="GU37">
        <f t="shared" si="71"/>
        <v>5.4644622598126631</v>
      </c>
      <c r="GV37">
        <f t="shared" si="71"/>
        <v>5.1961573866644848</v>
      </c>
      <c r="GW37">
        <f t="shared" si="71"/>
        <v>4.9278524758949587</v>
      </c>
      <c r="GX37">
        <f t="shared" si="71"/>
        <v>4.6595475274549791</v>
      </c>
      <c r="GY37">
        <f t="shared" si="71"/>
        <v>4.3912425412953624</v>
      </c>
      <c r="GZ37">
        <f t="shared" si="71"/>
        <v>4.1229375173668714</v>
      </c>
      <c r="HA37">
        <f t="shared" si="71"/>
        <v>3.8546324556201981</v>
      </c>
      <c r="HB37">
        <f t="shared" si="71"/>
        <v>3.5863273560059703</v>
      </c>
      <c r="HC37">
        <f t="shared" si="71"/>
        <v>3.3180222184747592</v>
      </c>
      <c r="HD37">
        <f t="shared" si="74"/>
        <v>3.0497170429770648</v>
      </c>
      <c r="HE37">
        <f t="shared" si="74"/>
        <v>2.7814118294633197</v>
      </c>
      <c r="HF37">
        <f t="shared" si="74"/>
        <v>2.5131065778839101</v>
      </c>
      <c r="HG37">
        <f t="shared" si="74"/>
        <v>2.2448012881891302</v>
      </c>
      <c r="HH37">
        <f t="shared" si="74"/>
        <v>1.9764959603292169</v>
      </c>
      <c r="HI37">
        <f t="shared" si="74"/>
        <v>1.7081905942543614</v>
      </c>
      <c r="HJ37">
        <f t="shared" si="74"/>
        <v>1.4398851899146727</v>
      </c>
      <c r="HK37">
        <f t="shared" si="74"/>
        <v>1.1715797472601928</v>
      </c>
      <c r="HL37">
        <f t="shared" si="74"/>
        <v>0.9032742662409099</v>
      </c>
      <c r="HM37">
        <f t="shared" si="74"/>
        <v>0.63496874680674154</v>
      </c>
      <c r="HN37">
        <f t="shared" si="74"/>
        <v>0.36666318890752692</v>
      </c>
      <c r="HO37">
        <f t="shared" si="74"/>
        <v>9.8357592493073298E-2</v>
      </c>
      <c r="HP37">
        <f t="shared" si="74"/>
        <v>0.16994804248691864</v>
      </c>
      <c r="HQ37">
        <f t="shared" si="74"/>
        <v>0.43825371608278729</v>
      </c>
      <c r="HR37">
        <f t="shared" si="74"/>
        <v>0.70655942834493146</v>
      </c>
      <c r="HS37">
        <f t="shared" si="74"/>
        <v>0.97486517932384587</v>
      </c>
      <c r="HT37">
        <f t="shared" si="43"/>
        <v>1.2431709690700679</v>
      </c>
      <c r="HU37">
        <f t="shared" si="43"/>
        <v>1.5114767976342058</v>
      </c>
      <c r="HV37">
        <f t="shared" si="43"/>
        <v>1.7797826650669286</v>
      </c>
      <c r="HW37">
        <f t="shared" si="43"/>
        <v>2.0480885714189832</v>
      </c>
      <c r="HX37">
        <f t="shared" si="43"/>
        <v>2.3163945167411732</v>
      </c>
      <c r="HY37">
        <f t="shared" si="24"/>
        <v>9.8357592493073298E-2</v>
      </c>
      <c r="HZ37">
        <f t="shared" si="25"/>
        <v>92</v>
      </c>
      <c r="IA37">
        <v>35</v>
      </c>
      <c r="IB37">
        <f t="shared" si="26"/>
        <v>0.34</v>
      </c>
      <c r="IC37" cm="1">
        <f t="array" ref="IC37">INDEX($AC$3:$DY$102,IA37,HZ37)</f>
        <v>24.487089806312397</v>
      </c>
      <c r="ID37">
        <f t="shared" si="27"/>
        <v>8.3256105341462163</v>
      </c>
    </row>
    <row r="38" spans="10:238" x14ac:dyDescent="0.25">
      <c r="J38">
        <v>460</v>
      </c>
      <c r="K38">
        <f>'Emission events'!Y38</f>
        <v>0</v>
      </c>
      <c r="L38">
        <f>'Emission events'!BG38</f>
        <v>0</v>
      </c>
      <c r="M38">
        <f>'Emission events'!CO38</f>
        <v>0</v>
      </c>
      <c r="N38">
        <f>'Emission events'!DW38</f>
        <v>0</v>
      </c>
      <c r="O38">
        <f>'Emission events'!FE38</f>
        <v>0</v>
      </c>
      <c r="P38">
        <f t="shared" si="3"/>
        <v>0</v>
      </c>
      <c r="S38">
        <v>460</v>
      </c>
      <c r="T38">
        <f>'Emission events'!AD38</f>
        <v>6.1072583923101576E+16</v>
      </c>
      <c r="U38">
        <f>'Emission events'!BL38</f>
        <v>1.442899982252569E+16</v>
      </c>
      <c r="V38">
        <f>'Emission events'!CT38</f>
        <v>3473115938392428.5</v>
      </c>
      <c r="W38">
        <f>'Emission events'!EB38</f>
        <v>858223228728830.25</v>
      </c>
      <c r="X38">
        <f>'Emission events'!FJ38</f>
        <v>219635952019427</v>
      </c>
      <c r="Y38">
        <f t="shared" si="4"/>
        <v>8.0052558864767952E+16</v>
      </c>
      <c r="Z38">
        <f t="shared" si="5"/>
        <v>8.0052558864767952E+16</v>
      </c>
      <c r="AB38" s="1">
        <v>0.35</v>
      </c>
      <c r="AC38">
        <f t="shared" si="59"/>
        <v>24.439634079971665</v>
      </c>
      <c r="AD38">
        <f t="shared" si="59"/>
        <v>24.43932973197613</v>
      </c>
      <c r="AE38">
        <f t="shared" si="59"/>
        <v>24.439025336540794</v>
      </c>
      <c r="AF38">
        <f t="shared" si="59"/>
        <v>24.438720893603733</v>
      </c>
      <c r="AG38">
        <f t="shared" si="59"/>
        <v>24.438416403102938</v>
      </c>
      <c r="AH38">
        <f t="shared" si="59"/>
        <v>24.438111864976314</v>
      </c>
      <c r="AI38">
        <f t="shared" si="59"/>
        <v>24.437807279161685</v>
      </c>
      <c r="AJ38">
        <f t="shared" si="59"/>
        <v>24.437502645596801</v>
      </c>
      <c r="AK38">
        <f t="shared" si="59"/>
        <v>24.437197964219326</v>
      </c>
      <c r="AL38">
        <f t="shared" si="59"/>
        <v>24.436893234966846</v>
      </c>
      <c r="AM38">
        <f t="shared" si="60"/>
        <v>24.436588457776857</v>
      </c>
      <c r="AN38">
        <f t="shared" si="60"/>
        <v>24.436283632586786</v>
      </c>
      <c r="AO38">
        <f t="shared" si="60"/>
        <v>24.435978759333967</v>
      </c>
      <c r="AP38">
        <f t="shared" si="60"/>
        <v>24.435673837955655</v>
      </c>
      <c r="AQ38">
        <f t="shared" si="60"/>
        <v>24.435368868389023</v>
      </c>
      <c r="AR38">
        <f t="shared" si="60"/>
        <v>24.435063850571176</v>
      </c>
      <c r="AS38">
        <f t="shared" si="60"/>
        <v>24.434758784439115</v>
      </c>
      <c r="AT38">
        <f t="shared" si="60"/>
        <v>24.43445366992977</v>
      </c>
      <c r="AU38">
        <f t="shared" si="60"/>
        <v>24.434148506979987</v>
      </c>
      <c r="AV38">
        <f t="shared" si="60"/>
        <v>24.433843295526529</v>
      </c>
      <c r="AW38">
        <f t="shared" si="61"/>
        <v>24.433538035506079</v>
      </c>
      <c r="AX38">
        <f t="shared" si="61"/>
        <v>24.433232726855238</v>
      </c>
      <c r="AY38">
        <f t="shared" si="61"/>
        <v>24.432927369510516</v>
      </c>
      <c r="AZ38">
        <f t="shared" si="61"/>
        <v>24.432621963408348</v>
      </c>
      <c r="BA38">
        <f t="shared" si="61"/>
        <v>24.432316508485087</v>
      </c>
      <c r="BB38">
        <f t="shared" si="61"/>
        <v>24.432011004676994</v>
      </c>
      <c r="BC38">
        <f t="shared" si="61"/>
        <v>24.431705451920255</v>
      </c>
      <c r="BD38">
        <f t="shared" si="61"/>
        <v>24.431399850150971</v>
      </c>
      <c r="BE38">
        <f t="shared" si="61"/>
        <v>24.431094199305161</v>
      </c>
      <c r="BF38">
        <f t="shared" si="61"/>
        <v>24.430788499318755</v>
      </c>
      <c r="BG38">
        <f t="shared" si="62"/>
        <v>24.430482750127602</v>
      </c>
      <c r="BH38">
        <f t="shared" si="62"/>
        <v>24.43017695166747</v>
      </c>
      <c r="BI38">
        <f t="shared" si="62"/>
        <v>24.429871103874039</v>
      </c>
      <c r="BJ38">
        <f t="shared" si="62"/>
        <v>24.429565206682913</v>
      </c>
      <c r="BK38">
        <f t="shared" si="62"/>
        <v>24.4292592600296</v>
      </c>
      <c r="BL38">
        <f t="shared" si="62"/>
        <v>24.428953263849529</v>
      </c>
      <c r="BM38">
        <f t="shared" si="62"/>
        <v>24.428647218078051</v>
      </c>
      <c r="BN38">
        <f t="shared" si="62"/>
        <v>24.428341122650423</v>
      </c>
      <c r="BO38">
        <f t="shared" si="62"/>
        <v>24.42803497750182</v>
      </c>
      <c r="BP38">
        <f t="shared" si="62"/>
        <v>24.427728782567339</v>
      </c>
      <c r="BQ38">
        <f t="shared" si="63"/>
        <v>24.42742253778199</v>
      </c>
      <c r="BR38">
        <f t="shared" si="63"/>
        <v>24.427116243080686</v>
      </c>
      <c r="BS38">
        <f t="shared" si="63"/>
        <v>24.426809898398268</v>
      </c>
      <c r="BT38">
        <f t="shared" si="63"/>
        <v>24.426503503669494</v>
      </c>
      <c r="BU38">
        <f t="shared" si="63"/>
        <v>24.426197058829018</v>
      </c>
      <c r="BV38">
        <f t="shared" si="63"/>
        <v>24.425890563811439</v>
      </c>
      <c r="BW38">
        <f t="shared" si="63"/>
        <v>24.425584018551245</v>
      </c>
      <c r="BX38">
        <f t="shared" si="63"/>
        <v>24.425277422982845</v>
      </c>
      <c r="BY38">
        <f t="shared" si="63"/>
        <v>24.424970777040567</v>
      </c>
      <c r="BZ38">
        <f t="shared" si="63"/>
        <v>24.424664080658651</v>
      </c>
      <c r="CA38">
        <f t="shared" si="64"/>
        <v>24.424357333771248</v>
      </c>
      <c r="CB38">
        <f t="shared" si="64"/>
        <v>24.424050536312429</v>
      </c>
      <c r="CC38">
        <f t="shared" si="64"/>
        <v>24.423743688216177</v>
      </c>
      <c r="CD38">
        <f t="shared" si="64"/>
        <v>24.423436789416385</v>
      </c>
      <c r="CE38">
        <f t="shared" si="64"/>
        <v>24.423129839846862</v>
      </c>
      <c r="CF38">
        <f t="shared" si="64"/>
        <v>24.422822839441331</v>
      </c>
      <c r="CG38">
        <f t="shared" si="64"/>
        <v>24.422515788133428</v>
      </c>
      <c r="CH38">
        <f t="shared" si="64"/>
        <v>24.42220868585671</v>
      </c>
      <c r="CI38">
        <f t="shared" si="64"/>
        <v>24.421901532544627</v>
      </c>
      <c r="CJ38">
        <f t="shared" si="64"/>
        <v>24.421594328130567</v>
      </c>
      <c r="CK38">
        <f t="shared" si="65"/>
        <v>24.421287072547813</v>
      </c>
      <c r="CL38">
        <f t="shared" si="65"/>
        <v>24.42097976572957</v>
      </c>
      <c r="CM38">
        <f t="shared" si="65"/>
        <v>24.420672407608947</v>
      </c>
      <c r="CN38">
        <f t="shared" si="65"/>
        <v>24.420364998118977</v>
      </c>
      <c r="CO38">
        <f t="shared" si="65"/>
        <v>24.420057537192601</v>
      </c>
      <c r="CP38">
        <f t="shared" si="65"/>
        <v>24.419750024762671</v>
      </c>
      <c r="CQ38">
        <f t="shared" si="65"/>
        <v>24.41944246076195</v>
      </c>
      <c r="CR38">
        <f t="shared" si="65"/>
        <v>24.419134845123111</v>
      </c>
      <c r="CS38">
        <f t="shared" si="65"/>
        <v>24.418827177778752</v>
      </c>
      <c r="CT38">
        <f t="shared" si="65"/>
        <v>24.418519458661372</v>
      </c>
      <c r="CU38">
        <f t="shared" si="66"/>
        <v>24.418211687703383</v>
      </c>
      <c r="CV38">
        <f t="shared" si="66"/>
        <v>24.417903864837108</v>
      </c>
      <c r="CW38">
        <f t="shared" si="66"/>
        <v>24.417595989994783</v>
      </c>
      <c r="CX38">
        <f t="shared" si="66"/>
        <v>24.417288063108558</v>
      </c>
      <c r="CY38">
        <f t="shared" si="66"/>
        <v>24.416980084110495</v>
      </c>
      <c r="CZ38">
        <f t="shared" si="66"/>
        <v>24.416672052932565</v>
      </c>
      <c r="DA38">
        <f t="shared" si="66"/>
        <v>24.416363969506644</v>
      </c>
      <c r="DB38">
        <f t="shared" si="66"/>
        <v>24.416055833764531</v>
      </c>
      <c r="DC38">
        <f t="shared" si="66"/>
        <v>24.415747645637929</v>
      </c>
      <c r="DD38">
        <f t="shared" si="66"/>
        <v>24.415439405058446</v>
      </c>
      <c r="DE38">
        <f t="shared" si="67"/>
        <v>24.415131111957621</v>
      </c>
      <c r="DF38">
        <f t="shared" si="67"/>
        <v>24.41482276626688</v>
      </c>
      <c r="DG38">
        <f t="shared" si="67"/>
        <v>24.414514367917572</v>
      </c>
      <c r="DH38">
        <f t="shared" si="67"/>
        <v>24.414205916840956</v>
      </c>
      <c r="DI38">
        <f t="shared" si="67"/>
        <v>24.4138974129682</v>
      </c>
      <c r="DJ38">
        <f t="shared" si="67"/>
        <v>24.413588856230376</v>
      </c>
      <c r="DK38">
        <f t="shared" si="67"/>
        <v>24.413280246558475</v>
      </c>
      <c r="DL38">
        <f t="shared" si="67"/>
        <v>24.412971583883397</v>
      </c>
      <c r="DM38">
        <f t="shared" si="67"/>
        <v>24.412662868135946</v>
      </c>
      <c r="DN38">
        <f t="shared" si="67"/>
        <v>24.412354099246844</v>
      </c>
      <c r="DO38">
        <f t="shared" si="68"/>
        <v>24.41204527714671</v>
      </c>
      <c r="DP38">
        <f t="shared" si="68"/>
        <v>24.411736401766085</v>
      </c>
      <c r="DQ38">
        <f t="shared" si="68"/>
        <v>24.41142747303541</v>
      </c>
      <c r="DR38">
        <f t="shared" si="68"/>
        <v>24.411118490885045</v>
      </c>
      <c r="DS38">
        <f t="shared" si="68"/>
        <v>24.41080945524525</v>
      </c>
      <c r="DT38">
        <f t="shared" si="68"/>
        <v>24.4105003660462</v>
      </c>
      <c r="DU38">
        <f t="shared" si="68"/>
        <v>24.410191223217975</v>
      </c>
      <c r="DV38">
        <f t="shared" si="68"/>
        <v>24.409882026690561</v>
      </c>
      <c r="DW38">
        <f t="shared" si="68"/>
        <v>24.409572776393862</v>
      </c>
      <c r="DX38">
        <f t="shared" si="68"/>
        <v>24.409263472257685</v>
      </c>
      <c r="DY38">
        <f t="shared" si="68"/>
        <v>24.408954114211742</v>
      </c>
      <c r="EA38">
        <f t="shared" si="23"/>
        <v>0.35</v>
      </c>
      <c r="EB38">
        <f t="shared" si="72"/>
        <v>24.439634079971665</v>
      </c>
      <c r="EC38">
        <f t="shared" si="72"/>
        <v>24.171321685670424</v>
      </c>
      <c r="ED38">
        <f t="shared" si="72"/>
        <v>23.903009243929382</v>
      </c>
      <c r="EE38">
        <f t="shared" si="72"/>
        <v>23.634696754686612</v>
      </c>
      <c r="EF38">
        <f t="shared" si="72"/>
        <v>23.36638421788011</v>
      </c>
      <c r="EG38">
        <f t="shared" si="72"/>
        <v>23.09807163344778</v>
      </c>
      <c r="EH38">
        <f t="shared" si="72"/>
        <v>22.829759001327446</v>
      </c>
      <c r="EI38">
        <f t="shared" si="72"/>
        <v>22.561446321456852</v>
      </c>
      <c r="EJ38">
        <f t="shared" si="72"/>
        <v>22.293133593773671</v>
      </c>
      <c r="EK38">
        <f t="shared" si="72"/>
        <v>22.024820818215485</v>
      </c>
      <c r="EL38">
        <f t="shared" si="72"/>
        <v>21.75650799471979</v>
      </c>
      <c r="EM38">
        <f t="shared" si="72"/>
        <v>21.48819512322401</v>
      </c>
      <c r="EN38">
        <f t="shared" si="72"/>
        <v>21.219882203665485</v>
      </c>
      <c r="EO38">
        <f t="shared" si="72"/>
        <v>20.951569235981466</v>
      </c>
      <c r="EP38">
        <f t="shared" si="72"/>
        <v>20.683256220109126</v>
      </c>
      <c r="EQ38">
        <f t="shared" si="69"/>
        <v>20.414943155985572</v>
      </c>
      <c r="ER38">
        <f t="shared" si="69"/>
        <v>20.146630043547805</v>
      </c>
      <c r="ES38">
        <f t="shared" si="69"/>
        <v>19.878316882732754</v>
      </c>
      <c r="ET38">
        <f t="shared" si="69"/>
        <v>19.610003673477266</v>
      </c>
      <c r="EU38">
        <f t="shared" si="69"/>
        <v>19.341690415718098</v>
      </c>
      <c r="EV38">
        <f t="shared" si="69"/>
        <v>19.073377109391942</v>
      </c>
      <c r="EW38">
        <f t="shared" si="69"/>
        <v>18.805063754435395</v>
      </c>
      <c r="EX38">
        <f t="shared" si="69"/>
        <v>18.536750350784963</v>
      </c>
      <c r="EY38">
        <f t="shared" si="69"/>
        <v>18.26843689837709</v>
      </c>
      <c r="EZ38">
        <f t="shared" si="69"/>
        <v>18.000123397148123</v>
      </c>
      <c r="FA38">
        <f t="shared" si="69"/>
        <v>17.731809847034324</v>
      </c>
      <c r="FB38">
        <f t="shared" si="69"/>
        <v>17.463496247971875</v>
      </c>
      <c r="FC38">
        <f t="shared" si="69"/>
        <v>17.195182599896885</v>
      </c>
      <c r="FD38">
        <f t="shared" si="69"/>
        <v>16.926868902745369</v>
      </c>
      <c r="FE38">
        <f t="shared" si="69"/>
        <v>16.658555156453257</v>
      </c>
      <c r="FF38">
        <f t="shared" si="69"/>
        <v>16.390241360956395</v>
      </c>
      <c r="FG38">
        <f t="shared" si="45"/>
        <v>16.12192751619056</v>
      </c>
      <c r="FH38">
        <f t="shared" si="73"/>
        <v>15.853613622091419</v>
      </c>
      <c r="FI38">
        <f t="shared" si="73"/>
        <v>15.585299678594586</v>
      </c>
      <c r="FJ38">
        <f t="shared" si="73"/>
        <v>15.316985685635567</v>
      </c>
      <c r="FK38">
        <f t="shared" si="73"/>
        <v>15.04867164314979</v>
      </c>
      <c r="FL38">
        <f t="shared" si="73"/>
        <v>14.780357551072605</v>
      </c>
      <c r="FM38">
        <f t="shared" si="73"/>
        <v>14.51204340933927</v>
      </c>
      <c r="FN38">
        <f t="shared" si="73"/>
        <v>14.24372921788496</v>
      </c>
      <c r="FO38">
        <f t="shared" si="73"/>
        <v>13.975414976644771</v>
      </c>
      <c r="FP38">
        <f t="shared" si="73"/>
        <v>13.707100685553716</v>
      </c>
      <c r="FQ38">
        <f t="shared" si="73"/>
        <v>13.438786344546706</v>
      </c>
      <c r="FR38">
        <f t="shared" si="73"/>
        <v>13.170471953558581</v>
      </c>
      <c r="FS38">
        <f t="shared" si="73"/>
        <v>12.9021575125241</v>
      </c>
      <c r="FT38">
        <f t="shared" si="73"/>
        <v>12.633843021377917</v>
      </c>
      <c r="FU38">
        <f t="shared" si="73"/>
        <v>12.36552848005463</v>
      </c>
      <c r="FV38">
        <f t="shared" si="73"/>
        <v>12.09721388848873</v>
      </c>
      <c r="FW38">
        <f t="shared" si="70"/>
        <v>11.828899246614624</v>
      </c>
      <c r="FX38">
        <f t="shared" si="70"/>
        <v>11.560584554366638</v>
      </c>
      <c r="FY38">
        <f t="shared" si="70"/>
        <v>11.292269811679017</v>
      </c>
      <c r="FZ38">
        <f t="shared" si="70"/>
        <v>11.023955018485905</v>
      </c>
      <c r="GA38">
        <f t="shared" si="70"/>
        <v>10.755640174721378</v>
      </c>
      <c r="GB38">
        <f t="shared" si="70"/>
        <v>10.487325280319421</v>
      </c>
      <c r="GC38">
        <f t="shared" si="70"/>
        <v>10.219010335213921</v>
      </c>
      <c r="GD38">
        <f t="shared" si="70"/>
        <v>9.9506953393386901</v>
      </c>
      <c r="GE38">
        <f t="shared" si="70"/>
        <v>9.6823802926274531</v>
      </c>
      <c r="GF38">
        <f t="shared" si="70"/>
        <v>9.4140651950138423</v>
      </c>
      <c r="GG38">
        <f t="shared" si="70"/>
        <v>9.1457500464314201</v>
      </c>
      <c r="GH38">
        <f t="shared" si="70"/>
        <v>8.8774348468136317</v>
      </c>
      <c r="GI38">
        <f t="shared" si="70"/>
        <v>8.6091195960938638</v>
      </c>
      <c r="GJ38">
        <f t="shared" si="70"/>
        <v>8.3408042942054017</v>
      </c>
      <c r="GK38">
        <f t="shared" si="70"/>
        <v>8.0724889410814527</v>
      </c>
      <c r="GL38">
        <f t="shared" si="47"/>
        <v>7.8041735366551244</v>
      </c>
      <c r="GM38">
        <f t="shared" si="47"/>
        <v>7.5358580808594446</v>
      </c>
      <c r="GN38">
        <f t="shared" si="71"/>
        <v>7.2675425736273631</v>
      </c>
      <c r="GO38">
        <f t="shared" si="71"/>
        <v>6.9992270148917264</v>
      </c>
      <c r="GP38">
        <f t="shared" si="71"/>
        <v>6.7309114045852958</v>
      </c>
      <c r="GQ38">
        <f t="shared" si="71"/>
        <v>6.462595742640751</v>
      </c>
      <c r="GR38">
        <f t="shared" si="71"/>
        <v>6.1942800289906863</v>
      </c>
      <c r="GS38">
        <f t="shared" si="71"/>
        <v>5.9259642635676002</v>
      </c>
      <c r="GT38">
        <f t="shared" si="71"/>
        <v>5.6576484463039058</v>
      </c>
      <c r="GU38">
        <f t="shared" si="71"/>
        <v>5.389332577131924</v>
      </c>
      <c r="GV38">
        <f t="shared" si="71"/>
        <v>5.1210166559838903</v>
      </c>
      <c r="GW38">
        <f t="shared" si="71"/>
        <v>4.8527006827919585</v>
      </c>
      <c r="GX38">
        <f t="shared" si="71"/>
        <v>4.5843846574881901</v>
      </c>
      <c r="GY38">
        <f t="shared" si="71"/>
        <v>4.3160685800045506</v>
      </c>
      <c r="GZ38">
        <f t="shared" si="71"/>
        <v>4.0477524502729239</v>
      </c>
      <c r="HA38">
        <f t="shared" si="71"/>
        <v>3.7794362682251048</v>
      </c>
      <c r="HB38">
        <f t="shared" si="71"/>
        <v>3.5111200337927926</v>
      </c>
      <c r="HC38">
        <f t="shared" si="71"/>
        <v>3.2428037469076045</v>
      </c>
      <c r="HD38">
        <f t="shared" si="74"/>
        <v>2.9744874075010728</v>
      </c>
      <c r="HE38">
        <f t="shared" si="74"/>
        <v>2.7061710155046228</v>
      </c>
      <c r="HF38">
        <f t="shared" si="74"/>
        <v>2.4378545708496127</v>
      </c>
      <c r="HG38">
        <f t="shared" si="74"/>
        <v>2.1695380734672902</v>
      </c>
      <c r="HH38">
        <f t="shared" si="74"/>
        <v>1.9012215232888252</v>
      </c>
      <c r="HI38">
        <f t="shared" si="74"/>
        <v>1.632904920245295</v>
      </c>
      <c r="HJ38">
        <f t="shared" si="74"/>
        <v>1.3645882642676881</v>
      </c>
      <c r="HK38">
        <f t="shared" si="74"/>
        <v>1.0962715552869007</v>
      </c>
      <c r="HL38">
        <f t="shared" si="74"/>
        <v>0.82795479323374366</v>
      </c>
      <c r="HM38">
        <f t="shared" si="74"/>
        <v>0.55963797803893556</v>
      </c>
      <c r="HN38">
        <f t="shared" si="74"/>
        <v>0.29132110963309188</v>
      </c>
      <c r="HO38">
        <f t="shared" si="74"/>
        <v>2.3004187946760624E-2</v>
      </c>
      <c r="HP38">
        <f t="shared" si="74"/>
        <v>0.24531278708962034</v>
      </c>
      <c r="HQ38">
        <f t="shared" si="74"/>
        <v>0.51362981554569487</v>
      </c>
      <c r="HR38">
        <f t="shared" si="74"/>
        <v>0.78194689749119206</v>
      </c>
      <c r="HS38">
        <f t="shared" si="74"/>
        <v>1.0502640329959476</v>
      </c>
      <c r="HT38">
        <f t="shared" si="43"/>
        <v>1.3185812221298825</v>
      </c>
      <c r="HU38">
        <f t="shared" si="43"/>
        <v>1.5868984649630029</v>
      </c>
      <c r="HV38">
        <f t="shared" si="43"/>
        <v>1.8552157615654075</v>
      </c>
      <c r="HW38">
        <f t="shared" si="43"/>
        <v>2.1235331120072942</v>
      </c>
      <c r="HX38">
        <f t="shared" si="43"/>
        <v>2.391850516358943</v>
      </c>
      <c r="HY38">
        <f t="shared" si="24"/>
        <v>2.3004187946760624E-2</v>
      </c>
      <c r="HZ38">
        <f t="shared" si="25"/>
        <v>92</v>
      </c>
      <c r="IA38">
        <v>36</v>
      </c>
      <c r="IB38">
        <f t="shared" si="26"/>
        <v>0.35</v>
      </c>
      <c r="IC38" cm="1">
        <f t="array" ref="IC38">INDEX($AC$3:$DY$102,IA38,HZ38)</f>
        <v>24.411736401766085</v>
      </c>
      <c r="ID38">
        <f t="shared" si="27"/>
        <v>8.5441077406181289</v>
      </c>
    </row>
    <row r="39" spans="10:238" x14ac:dyDescent="0.25">
      <c r="J39">
        <v>465</v>
      </c>
      <c r="K39" s="68">
        <f>'Emission events'!Y39</f>
        <v>2.2554118000005164E+16</v>
      </c>
      <c r="L39" s="11">
        <f>'Emission events'!BG39</f>
        <v>8178841268242932</v>
      </c>
      <c r="M39" s="56">
        <f>'Emission events'!CO39</f>
        <v>2956825434847983</v>
      </c>
      <c r="N39">
        <f>'Emission events'!DW39</f>
        <v>1066903831424530.5</v>
      </c>
      <c r="O39">
        <f>'Emission events'!FE39</f>
        <v>384503381473512.75</v>
      </c>
      <c r="P39">
        <f>SUM(K39:O39)</f>
        <v>3.5141191915994124E+16</v>
      </c>
      <c r="S39">
        <v>465</v>
      </c>
      <c r="T39">
        <f>'Emission events'!AD39</f>
        <v>9.9563613076432528E+16</v>
      </c>
      <c r="U39">
        <f>'Emission events'!BL39</f>
        <v>2.3522884789330908E+16</v>
      </c>
      <c r="V39">
        <f>'Emission events'!CT39</f>
        <v>5662049142952546</v>
      </c>
      <c r="W39">
        <f>'Emission events'!EB39</f>
        <v>1399118884276354.8</v>
      </c>
      <c r="X39">
        <f>'Emission events'!FJ39</f>
        <v>358061629946270.25</v>
      </c>
      <c r="Y39">
        <f t="shared" si="4"/>
        <v>1.3050572752293861E+17</v>
      </c>
      <c r="Z39">
        <f t="shared" si="5"/>
        <v>1.6564691943893274E+17</v>
      </c>
      <c r="AB39" s="1">
        <v>0.36</v>
      </c>
      <c r="AC39">
        <f t="shared" si="59"/>
        <v>24.362295712427599</v>
      </c>
      <c r="AD39">
        <f t="shared" si="59"/>
        <v>24.361977433116138</v>
      </c>
      <c r="AE39">
        <f t="shared" si="59"/>
        <v>24.361659088178317</v>
      </c>
      <c r="AF39">
        <f t="shared" si="59"/>
        <v>24.361340677528471</v>
      </c>
      <c r="AG39">
        <f t="shared" si="59"/>
        <v>24.361022201080807</v>
      </c>
      <c r="AH39">
        <f t="shared" si="59"/>
        <v>24.360703658749433</v>
      </c>
      <c r="AI39">
        <f t="shared" si="59"/>
        <v>24.360385050448343</v>
      </c>
      <c r="AJ39">
        <f t="shared" si="59"/>
        <v>24.360066376091414</v>
      </c>
      <c r="AK39">
        <f t="shared" si="59"/>
        <v>24.359747635592417</v>
      </c>
      <c r="AL39">
        <f t="shared" si="59"/>
        <v>24.359428828865006</v>
      </c>
      <c r="AM39">
        <f t="shared" si="60"/>
        <v>24.359109955822724</v>
      </c>
      <c r="AN39">
        <f t="shared" si="60"/>
        <v>24.358791016378998</v>
      </c>
      <c r="AO39">
        <f t="shared" si="60"/>
        <v>24.358472010447144</v>
      </c>
      <c r="AP39">
        <f t="shared" si="60"/>
        <v>24.358152937940375</v>
      </c>
      <c r="AQ39">
        <f t="shared" si="60"/>
        <v>24.357833798771768</v>
      </c>
      <c r="AR39">
        <f t="shared" si="60"/>
        <v>24.357514592854308</v>
      </c>
      <c r="AS39">
        <f t="shared" si="60"/>
        <v>24.357195320100853</v>
      </c>
      <c r="AT39">
        <f t="shared" si="60"/>
        <v>24.35687598042416</v>
      </c>
      <c r="AU39">
        <f t="shared" si="60"/>
        <v>24.356556573736857</v>
      </c>
      <c r="AV39">
        <f t="shared" si="60"/>
        <v>24.356237099951464</v>
      </c>
      <c r="AW39">
        <f t="shared" si="61"/>
        <v>24.355917558980398</v>
      </c>
      <c r="AX39">
        <f t="shared" si="61"/>
        <v>24.355597950735941</v>
      </c>
      <c r="AY39">
        <f t="shared" si="61"/>
        <v>24.355278275130281</v>
      </c>
      <c r="AZ39">
        <f t="shared" si="61"/>
        <v>24.354958532075475</v>
      </c>
      <c r="BA39">
        <f t="shared" si="61"/>
        <v>24.354638721483472</v>
      </c>
      <c r="BB39">
        <f t="shared" si="61"/>
        <v>24.354318843266107</v>
      </c>
      <c r="BC39">
        <f t="shared" si="61"/>
        <v>24.353998897335099</v>
      </c>
      <c r="BD39">
        <f t="shared" si="61"/>
        <v>24.353678883602054</v>
      </c>
      <c r="BE39">
        <f t="shared" si="61"/>
        <v>24.353358801978459</v>
      </c>
      <c r="BF39">
        <f t="shared" si="61"/>
        <v>24.353038652375684</v>
      </c>
      <c r="BG39">
        <f t="shared" si="62"/>
        <v>24.35271843470499</v>
      </c>
      <c r="BH39">
        <f t="shared" si="62"/>
        <v>24.352398148877509</v>
      </c>
      <c r="BI39">
        <f t="shared" si="62"/>
        <v>24.352077794804277</v>
      </c>
      <c r="BJ39">
        <f t="shared" si="62"/>
        <v>24.3517573723962</v>
      </c>
      <c r="BK39">
        <f t="shared" si="62"/>
        <v>24.351436881564069</v>
      </c>
      <c r="BL39">
        <f t="shared" si="62"/>
        <v>24.351116322218562</v>
      </c>
      <c r="BM39">
        <f t="shared" si="62"/>
        <v>24.350795694270236</v>
      </c>
      <c r="BN39">
        <f t="shared" si="62"/>
        <v>24.350474997629529</v>
      </c>
      <c r="BO39">
        <f t="shared" si="62"/>
        <v>24.35015423220678</v>
      </c>
      <c r="BP39">
        <f t="shared" si="62"/>
        <v>24.349833397912189</v>
      </c>
      <c r="BQ39">
        <f t="shared" si="63"/>
        <v>24.349512494655851</v>
      </c>
      <c r="BR39">
        <f t="shared" si="63"/>
        <v>24.349191522347738</v>
      </c>
      <c r="BS39">
        <f t="shared" si="63"/>
        <v>24.348870480897702</v>
      </c>
      <c r="BT39">
        <f t="shared" si="63"/>
        <v>24.34854937021549</v>
      </c>
      <c r="BU39">
        <f t="shared" si="63"/>
        <v>24.348228190210726</v>
      </c>
      <c r="BV39">
        <f t="shared" si="63"/>
        <v>24.347906940792903</v>
      </c>
      <c r="BW39">
        <f t="shared" si="63"/>
        <v>24.347585621871414</v>
      </c>
      <c r="BX39">
        <f t="shared" si="63"/>
        <v>24.347264233355517</v>
      </c>
      <c r="BY39">
        <f t="shared" si="63"/>
        <v>24.346942775154368</v>
      </c>
      <c r="BZ39">
        <f t="shared" si="63"/>
        <v>24.346621247176998</v>
      </c>
      <c r="CA39">
        <f t="shared" si="64"/>
        <v>24.346299649332312</v>
      </c>
      <c r="CB39">
        <f t="shared" si="64"/>
        <v>24.345977981529106</v>
      </c>
      <c r="CC39">
        <f t="shared" si="64"/>
        <v>24.345656243676054</v>
      </c>
      <c r="CD39">
        <f t="shared" si="64"/>
        <v>24.345334435681703</v>
      </c>
      <c r="CE39">
        <f t="shared" si="64"/>
        <v>24.345012557454496</v>
      </c>
      <c r="CF39">
        <f t="shared" si="64"/>
        <v>24.344690608902742</v>
      </c>
      <c r="CG39">
        <f t="shared" si="64"/>
        <v>24.344368589934639</v>
      </c>
      <c r="CH39">
        <f t="shared" si="64"/>
        <v>24.344046500458262</v>
      </c>
      <c r="CI39">
        <f t="shared" si="64"/>
        <v>24.343724340381563</v>
      </c>
      <c r="CJ39">
        <f t="shared" si="64"/>
        <v>24.343402109612384</v>
      </c>
      <c r="CK39">
        <f t="shared" si="65"/>
        <v>24.343079808058434</v>
      </c>
      <c r="CL39">
        <f t="shared" si="65"/>
        <v>24.342757435627306</v>
      </c>
      <c r="CM39">
        <f t="shared" si="65"/>
        <v>24.34243499222648</v>
      </c>
      <c r="CN39">
        <f t="shared" si="65"/>
        <v>24.342112477763308</v>
      </c>
      <c r="CO39">
        <f t="shared" si="65"/>
        <v>24.34178989214502</v>
      </c>
      <c r="CP39">
        <f t="shared" si="65"/>
        <v>24.341467235278724</v>
      </c>
      <c r="CQ39">
        <f t="shared" si="65"/>
        <v>24.341144507071416</v>
      </c>
      <c r="CR39">
        <f t="shared" si="65"/>
        <v>24.340821707429956</v>
      </c>
      <c r="CS39">
        <f t="shared" si="65"/>
        <v>24.340498836261098</v>
      </c>
      <c r="CT39">
        <f t="shared" si="65"/>
        <v>24.340175893471464</v>
      </c>
      <c r="CU39">
        <f t="shared" si="66"/>
        <v>24.339852878967562</v>
      </c>
      <c r="CV39">
        <f t="shared" si="66"/>
        <v>24.339529792655764</v>
      </c>
      <c r="CW39">
        <f t="shared" si="66"/>
        <v>24.339206634442334</v>
      </c>
      <c r="CX39">
        <f t="shared" si="66"/>
        <v>24.338883404233407</v>
      </c>
      <c r="CY39">
        <f t="shared" si="66"/>
        <v>24.338560101934998</v>
      </c>
      <c r="CZ39">
        <f t="shared" si="66"/>
        <v>24.338236727452998</v>
      </c>
      <c r="DA39">
        <f t="shared" si="66"/>
        <v>24.337913280693176</v>
      </c>
      <c r="DB39">
        <f t="shared" si="66"/>
        <v>24.337589761561176</v>
      </c>
      <c r="DC39">
        <f t="shared" si="66"/>
        <v>24.337266169962518</v>
      </c>
      <c r="DD39">
        <f t="shared" si="66"/>
        <v>24.336942505802607</v>
      </c>
      <c r="DE39">
        <f t="shared" si="67"/>
        <v>24.33661876898671</v>
      </c>
      <c r="DF39">
        <f t="shared" si="67"/>
        <v>24.336294959419988</v>
      </c>
      <c r="DG39">
        <f t="shared" si="67"/>
        <v>24.335971077007461</v>
      </c>
      <c r="DH39">
        <f t="shared" si="67"/>
        <v>24.335647121654038</v>
      </c>
      <c r="DI39">
        <f t="shared" si="67"/>
        <v>24.335323093264492</v>
      </c>
      <c r="DJ39">
        <f t="shared" si="67"/>
        <v>24.334998991743486</v>
      </c>
      <c r="DK39">
        <f t="shared" si="67"/>
        <v>24.334674816995548</v>
      </c>
      <c r="DL39">
        <f t="shared" si="67"/>
        <v>24.334350568925085</v>
      </c>
      <c r="DM39">
        <f t="shared" si="67"/>
        <v>24.334026247436377</v>
      </c>
      <c r="DN39">
        <f t="shared" si="67"/>
        <v>24.333701852433581</v>
      </c>
      <c r="DO39">
        <f t="shared" si="68"/>
        <v>24.333377383820729</v>
      </c>
      <c r="DP39">
        <f t="shared" si="68"/>
        <v>24.333052841501722</v>
      </c>
      <c r="DQ39">
        <f t="shared" si="68"/>
        <v>24.332728225380347</v>
      </c>
      <c r="DR39">
        <f t="shared" si="68"/>
        <v>24.33240353536026</v>
      </c>
      <c r="DS39">
        <f t="shared" si="68"/>
        <v>24.332078771344985</v>
      </c>
      <c r="DT39">
        <f t="shared" si="68"/>
        <v>24.33175393323793</v>
      </c>
      <c r="DU39">
        <f t="shared" si="68"/>
        <v>24.331429020942373</v>
      </c>
      <c r="DV39">
        <f t="shared" si="68"/>
        <v>24.331104034361456</v>
      </c>
      <c r="DW39">
        <f t="shared" si="68"/>
        <v>24.330778973398214</v>
      </c>
      <c r="DX39">
        <f t="shared" si="68"/>
        <v>24.330453837955542</v>
      </c>
      <c r="DY39">
        <f t="shared" si="68"/>
        <v>24.330128627936208</v>
      </c>
      <c r="EA39">
        <f t="shared" si="23"/>
        <v>0.36</v>
      </c>
      <c r="EB39">
        <f t="shared" si="72"/>
        <v>24.362295712427599</v>
      </c>
      <c r="EC39">
        <f t="shared" si="72"/>
        <v>24.093969386810432</v>
      </c>
      <c r="ED39">
        <f t="shared" si="72"/>
        <v>23.825642995566902</v>
      </c>
      <c r="EE39">
        <f t="shared" si="72"/>
        <v>23.557316538611349</v>
      </c>
      <c r="EF39">
        <f t="shared" si="72"/>
        <v>23.28899001585798</v>
      </c>
      <c r="EG39">
        <f t="shared" si="72"/>
        <v>23.020663427220899</v>
      </c>
      <c r="EH39">
        <f t="shared" si="72"/>
        <v>22.7523367726141</v>
      </c>
      <c r="EI39">
        <f t="shared" si="72"/>
        <v>22.484010051951465</v>
      </c>
      <c r="EJ39">
        <f t="shared" si="72"/>
        <v>22.215683265146762</v>
      </c>
      <c r="EK39">
        <f t="shared" si="72"/>
        <v>21.947356412113646</v>
      </c>
      <c r="EL39">
        <f t="shared" si="72"/>
        <v>21.679029492765657</v>
      </c>
      <c r="EM39">
        <f t="shared" si="72"/>
        <v>21.410702507016222</v>
      </c>
      <c r="EN39">
        <f t="shared" si="72"/>
        <v>21.142375454778662</v>
      </c>
      <c r="EO39">
        <f t="shared" si="72"/>
        <v>20.874048335966187</v>
      </c>
      <c r="EP39">
        <f t="shared" si="72"/>
        <v>20.60572115049187</v>
      </c>
      <c r="EQ39">
        <f t="shared" si="69"/>
        <v>20.337393898268704</v>
      </c>
      <c r="ER39">
        <f t="shared" si="69"/>
        <v>20.069066579209544</v>
      </c>
      <c r="ES39">
        <f t="shared" si="69"/>
        <v>19.800739193227145</v>
      </c>
      <c r="ET39">
        <f t="shared" si="69"/>
        <v>19.532411740234132</v>
      </c>
      <c r="EU39">
        <f t="shared" si="69"/>
        <v>19.264084220143033</v>
      </c>
      <c r="EV39">
        <f t="shared" si="69"/>
        <v>18.995756632866261</v>
      </c>
      <c r="EW39">
        <f t="shared" si="69"/>
        <v>18.727428978316098</v>
      </c>
      <c r="EX39">
        <f t="shared" si="69"/>
        <v>18.459101256404729</v>
      </c>
      <c r="EY39">
        <f t="shared" si="69"/>
        <v>18.190773467044217</v>
      </c>
      <c r="EZ39">
        <f t="shared" si="69"/>
        <v>17.922445610146507</v>
      </c>
      <c r="FA39">
        <f t="shared" si="69"/>
        <v>17.654117685623437</v>
      </c>
      <c r="FB39">
        <f t="shared" si="69"/>
        <v>17.38578969338672</v>
      </c>
      <c r="FC39">
        <f t="shared" si="69"/>
        <v>17.117461633347968</v>
      </c>
      <c r="FD39">
        <f t="shared" si="69"/>
        <v>16.849133505418667</v>
      </c>
      <c r="FE39">
        <f t="shared" si="69"/>
        <v>16.580805309510186</v>
      </c>
      <c r="FF39">
        <f t="shared" si="69"/>
        <v>16.312477045533782</v>
      </c>
      <c r="FG39">
        <f t="shared" si="45"/>
        <v>16.044148713400595</v>
      </c>
      <c r="FH39">
        <f t="shared" si="73"/>
        <v>15.775820313021658</v>
      </c>
      <c r="FI39">
        <f t="shared" si="73"/>
        <v>15.507491844307873</v>
      </c>
      <c r="FJ39">
        <f t="shared" si="73"/>
        <v>15.239163307170037</v>
      </c>
      <c r="FK39">
        <f t="shared" si="73"/>
        <v>14.970834701518823</v>
      </c>
      <c r="FL39">
        <f t="shared" si="73"/>
        <v>14.702506027264789</v>
      </c>
      <c r="FM39">
        <f t="shared" si="73"/>
        <v>14.434177284318377</v>
      </c>
      <c r="FN39">
        <f t="shared" si="73"/>
        <v>14.16584847258992</v>
      </c>
      <c r="FO39">
        <f t="shared" si="73"/>
        <v>13.897519591989621</v>
      </c>
      <c r="FP39">
        <f t="shared" si="73"/>
        <v>13.629190642427577</v>
      </c>
      <c r="FQ39">
        <f t="shared" si="73"/>
        <v>13.360861623813758</v>
      </c>
      <c r="FR39">
        <f t="shared" si="73"/>
        <v>13.092532536058014</v>
      </c>
      <c r="FS39">
        <f t="shared" si="73"/>
        <v>12.824203379070097</v>
      </c>
      <c r="FT39">
        <f t="shared" si="73"/>
        <v>12.555874152759625</v>
      </c>
      <c r="FU39">
        <f t="shared" si="73"/>
        <v>12.287544857036094</v>
      </c>
      <c r="FV39">
        <f t="shared" si="73"/>
        <v>12.019215491808898</v>
      </c>
      <c r="FW39">
        <f t="shared" si="70"/>
        <v>11.750886056987296</v>
      </c>
      <c r="FX39">
        <f t="shared" si="70"/>
        <v>11.482556552480439</v>
      </c>
      <c r="FY39">
        <f t="shared" si="70"/>
        <v>11.214226978197363</v>
      </c>
      <c r="FZ39">
        <f t="shared" si="70"/>
        <v>10.94589733404697</v>
      </c>
      <c r="GA39">
        <f t="shared" si="70"/>
        <v>10.677567619938056</v>
      </c>
      <c r="GB39">
        <f t="shared" si="70"/>
        <v>10.409237835779297</v>
      </c>
      <c r="GC39">
        <f t="shared" si="70"/>
        <v>10.14090798147924</v>
      </c>
      <c r="GD39">
        <f t="shared" si="70"/>
        <v>9.872578056946324</v>
      </c>
      <c r="GE39">
        <f t="shared" si="70"/>
        <v>9.6042480620888639</v>
      </c>
      <c r="GF39">
        <f t="shared" si="70"/>
        <v>9.3359179968150539</v>
      </c>
      <c r="GG39">
        <f t="shared" si="70"/>
        <v>9.0675878610329725</v>
      </c>
      <c r="GH39">
        <f t="shared" si="70"/>
        <v>8.7992576546505674</v>
      </c>
      <c r="GI39">
        <f t="shared" si="70"/>
        <v>8.5309273775756811</v>
      </c>
      <c r="GJ39">
        <f t="shared" si="70"/>
        <v>8.2625970297160229</v>
      </c>
      <c r="GK39">
        <f t="shared" si="70"/>
        <v>7.9942666109791887</v>
      </c>
      <c r="GL39">
        <f t="shared" si="47"/>
        <v>7.7259361212726567</v>
      </c>
      <c r="GM39">
        <f t="shared" si="47"/>
        <v>7.4576055605037759</v>
      </c>
      <c r="GN39">
        <f t="shared" si="71"/>
        <v>7.1892749285797812</v>
      </c>
      <c r="GO39">
        <f t="shared" si="71"/>
        <v>6.92094422540778</v>
      </c>
      <c r="GP39">
        <f t="shared" si="71"/>
        <v>6.6526134508947621</v>
      </c>
      <c r="GQ39">
        <f t="shared" si="71"/>
        <v>6.3842826049475967</v>
      </c>
      <c r="GR39">
        <f t="shared" si="71"/>
        <v>6.1159516874730322</v>
      </c>
      <c r="GS39">
        <f t="shared" si="71"/>
        <v>5.8476206983776926</v>
      </c>
      <c r="GT39">
        <f t="shared" si="71"/>
        <v>5.5792896375680847</v>
      </c>
      <c r="GU39">
        <f t="shared" si="71"/>
        <v>5.3109585049505803</v>
      </c>
      <c r="GV39">
        <f t="shared" si="71"/>
        <v>5.042627300431441</v>
      </c>
      <c r="GW39">
        <f t="shared" si="71"/>
        <v>4.7742960239168077</v>
      </c>
      <c r="GX39">
        <f t="shared" si="71"/>
        <v>4.5059646753126934</v>
      </c>
      <c r="GY39">
        <f t="shared" si="71"/>
        <v>4.2376332545249831</v>
      </c>
      <c r="GZ39">
        <f t="shared" si="71"/>
        <v>3.9693017614594552</v>
      </c>
      <c r="HA39">
        <f t="shared" si="71"/>
        <v>3.7009701960217498</v>
      </c>
      <c r="HB39">
        <f t="shared" si="71"/>
        <v>3.4326385581173824</v>
      </c>
      <c r="HC39">
        <f t="shared" si="71"/>
        <v>3.1643068476517655</v>
      </c>
      <c r="HD39">
        <f t="shared" si="74"/>
        <v>2.8959750645301625</v>
      </c>
      <c r="HE39">
        <f t="shared" si="74"/>
        <v>2.6276432086577302</v>
      </c>
      <c r="HF39">
        <f t="shared" si="74"/>
        <v>2.3593112799395008</v>
      </c>
      <c r="HG39">
        <f t="shared" si="74"/>
        <v>2.090979278280372</v>
      </c>
      <c r="HH39">
        <f t="shared" si="74"/>
        <v>1.8226472035851167</v>
      </c>
      <c r="HI39">
        <f t="shared" si="74"/>
        <v>1.5543150557584049</v>
      </c>
      <c r="HJ39">
        <f t="shared" si="74"/>
        <v>1.285982834704761</v>
      </c>
      <c r="HK39">
        <f t="shared" si="74"/>
        <v>1.0176505403285887</v>
      </c>
      <c r="HL39">
        <f t="shared" si="74"/>
        <v>0.74931817253417421</v>
      </c>
      <c r="HM39">
        <f t="shared" si="74"/>
        <v>0.48098573122567245</v>
      </c>
      <c r="HN39">
        <f t="shared" si="74"/>
        <v>0.21265321630711043</v>
      </c>
      <c r="HO39">
        <f t="shared" si="74"/>
        <v>5.5679372317602116E-2</v>
      </c>
      <c r="HP39">
        <f t="shared" si="74"/>
        <v>0.32401203474468332</v>
      </c>
      <c r="HQ39">
        <f t="shared" si="74"/>
        <v>0.59234477107047923</v>
      </c>
      <c r="HR39">
        <f t="shared" si="74"/>
        <v>0.86067758139145667</v>
      </c>
      <c r="HS39">
        <f t="shared" si="74"/>
        <v>1.1290104658042175</v>
      </c>
      <c r="HT39">
        <f t="shared" si="43"/>
        <v>1.3973434244054843</v>
      </c>
      <c r="HU39">
        <f t="shared" si="43"/>
        <v>1.6656764572921077</v>
      </c>
      <c r="HV39">
        <f t="shared" si="43"/>
        <v>1.9340095645610553</v>
      </c>
      <c r="HW39">
        <f t="shared" si="43"/>
        <v>2.2023427463094372</v>
      </c>
      <c r="HX39">
        <f t="shared" si="43"/>
        <v>2.4706760026344767</v>
      </c>
      <c r="HY39">
        <f t="shared" si="24"/>
        <v>5.5679372317602116E-2</v>
      </c>
      <c r="HZ39">
        <f t="shared" si="25"/>
        <v>92</v>
      </c>
      <c r="IA39">
        <v>37</v>
      </c>
      <c r="IB39">
        <f t="shared" si="26"/>
        <v>0.36</v>
      </c>
      <c r="IC39" cm="1">
        <f t="array" ref="IC39">INDEX($AC$3:$DY$102,IA39,HZ39)</f>
        <v>24.333052841501722</v>
      </c>
      <c r="ID39">
        <f t="shared" si="27"/>
        <v>8.7598990229406191</v>
      </c>
    </row>
    <row r="40" spans="10:238" x14ac:dyDescent="0.25">
      <c r="J40">
        <v>470</v>
      </c>
      <c r="K40">
        <f>'Emission events'!Y40</f>
        <v>6.3595847220329344E+16</v>
      </c>
      <c r="L40">
        <f>'Emission events'!BG40</f>
        <v>2.3061878976352924E+16</v>
      </c>
      <c r="M40">
        <f>'Emission events'!CO40</f>
        <v>8337360769848465</v>
      </c>
      <c r="N40">
        <f>'Emission events'!DW40</f>
        <v>3008348766377959</v>
      </c>
      <c r="O40">
        <f>'Emission events'!FE40</f>
        <v>1084184196601433.3</v>
      </c>
      <c r="P40">
        <f t="shared" si="3"/>
        <v>9.9087619929510128E+16</v>
      </c>
      <c r="S40">
        <v>470</v>
      </c>
      <c r="T40">
        <f>'Emission events'!AD40</f>
        <v>1.892083923958624E+17</v>
      </c>
      <c r="U40">
        <f>'Emission events'!BL40</f>
        <v>4.4702347353401808E+16</v>
      </c>
      <c r="V40">
        <f>'Emission events'!CT40</f>
        <v>1.0760027513083576E+16</v>
      </c>
      <c r="W40">
        <f>'Emission events'!EB40</f>
        <v>2658853236487097</v>
      </c>
      <c r="X40">
        <f>'Emission events'!FJ40</f>
        <v>680452057608308.38</v>
      </c>
      <c r="Y40">
        <f t="shared" si="4"/>
        <v>2.480100725564432E+17</v>
      </c>
      <c r="Z40">
        <f t="shared" si="5"/>
        <v>3.4709769248595334E+17</v>
      </c>
      <c r="AB40" s="1">
        <v>0.37</v>
      </c>
      <c r="AC40">
        <f t="shared" si="59"/>
        <v>24.280866231949005</v>
      </c>
      <c r="AD40">
        <f t="shared" si="59"/>
        <v>24.280528680599708</v>
      </c>
      <c r="AE40">
        <f t="shared" si="59"/>
        <v>24.280191038465471</v>
      </c>
      <c r="AF40">
        <f t="shared" si="59"/>
        <v>24.279853305427782</v>
      </c>
      <c r="AG40">
        <f t="shared" si="59"/>
        <v>24.279515481367966</v>
      </c>
      <c r="AH40">
        <f t="shared" si="59"/>
        <v>24.279177566167203</v>
      </c>
      <c r="AI40">
        <f t="shared" si="59"/>
        <v>24.278839559706512</v>
      </c>
      <c r="AJ40">
        <f t="shared" si="59"/>
        <v>24.278501461866753</v>
      </c>
      <c r="AK40">
        <f t="shared" si="59"/>
        <v>24.278163272528644</v>
      </c>
      <c r="AL40">
        <f t="shared" si="59"/>
        <v>24.277824991572736</v>
      </c>
      <c r="AM40">
        <f t="shared" si="60"/>
        <v>24.277486618879429</v>
      </c>
      <c r="AN40">
        <f t="shared" si="60"/>
        <v>24.277148154328962</v>
      </c>
      <c r="AO40">
        <f t="shared" si="60"/>
        <v>24.276809597801417</v>
      </c>
      <c r="AP40">
        <f t="shared" si="60"/>
        <v>24.27647094917673</v>
      </c>
      <c r="AQ40">
        <f t="shared" si="60"/>
        <v>24.276132208334673</v>
      </c>
      <c r="AR40">
        <f t="shared" si="60"/>
        <v>24.275793375154858</v>
      </c>
      <c r="AS40">
        <f t="shared" si="60"/>
        <v>24.275454449516744</v>
      </c>
      <c r="AT40">
        <f t="shared" si="60"/>
        <v>24.275115431299632</v>
      </c>
      <c r="AU40">
        <f t="shared" si="60"/>
        <v>24.274776320382664</v>
      </c>
      <c r="AV40">
        <f t="shared" si="60"/>
        <v>24.274437116644823</v>
      </c>
      <c r="AW40">
        <f t="shared" si="61"/>
        <v>24.274097819964943</v>
      </c>
      <c r="AX40">
        <f t="shared" si="61"/>
        <v>24.273758430221694</v>
      </c>
      <c r="AY40">
        <f t="shared" si="61"/>
        <v>24.273418947293578</v>
      </c>
      <c r="AZ40">
        <f t="shared" si="61"/>
        <v>24.273079371058955</v>
      </c>
      <c r="BA40">
        <f t="shared" si="61"/>
        <v>24.272739701396013</v>
      </c>
      <c r="BB40">
        <f t="shared" si="61"/>
        <v>24.272399938182794</v>
      </c>
      <c r="BC40">
        <f t="shared" si="61"/>
        <v>24.272060081297166</v>
      </c>
      <c r="BD40">
        <f t="shared" si="61"/>
        <v>24.271720130616849</v>
      </c>
      <c r="BE40">
        <f t="shared" si="61"/>
        <v>24.271380086019398</v>
      </c>
      <c r="BF40">
        <f t="shared" si="61"/>
        <v>24.27103994738221</v>
      </c>
      <c r="BG40">
        <f t="shared" si="62"/>
        <v>24.27069971458252</v>
      </c>
      <c r="BH40">
        <f t="shared" si="62"/>
        <v>24.270359387497404</v>
      </c>
      <c r="BI40">
        <f t="shared" si="62"/>
        <v>24.270018966003779</v>
      </c>
      <c r="BJ40">
        <f t="shared" si="62"/>
        <v>24.269678449978397</v>
      </c>
      <c r="BK40">
        <f t="shared" si="62"/>
        <v>24.269337839297854</v>
      </c>
      <c r="BL40">
        <f t="shared" si="62"/>
        <v>24.268997133838585</v>
      </c>
      <c r="BM40">
        <f t="shared" si="62"/>
        <v>24.268656333476862</v>
      </c>
      <c r="BN40">
        <f t="shared" si="62"/>
        <v>24.268315438088788</v>
      </c>
      <c r="BO40">
        <f t="shared" si="62"/>
        <v>24.267974447550316</v>
      </c>
      <c r="BP40">
        <f t="shared" si="62"/>
        <v>24.267633361737236</v>
      </c>
      <c r="BQ40">
        <f t="shared" si="63"/>
        <v>24.267292180525168</v>
      </c>
      <c r="BR40">
        <f t="shared" si="63"/>
        <v>24.266950903789574</v>
      </c>
      <c r="BS40">
        <f t="shared" si="63"/>
        <v>24.266609531405756</v>
      </c>
      <c r="BT40">
        <f t="shared" si="63"/>
        <v>24.266268063248841</v>
      </c>
      <c r="BU40">
        <f t="shared" si="63"/>
        <v>24.265926499193817</v>
      </c>
      <c r="BV40">
        <f t="shared" si="63"/>
        <v>24.265584839115487</v>
      </c>
      <c r="BW40">
        <f t="shared" si="63"/>
        <v>24.265243082888496</v>
      </c>
      <c r="BX40">
        <f t="shared" si="63"/>
        <v>24.264901230387331</v>
      </c>
      <c r="BY40">
        <f t="shared" si="63"/>
        <v>24.264559281486306</v>
      </c>
      <c r="BZ40">
        <f t="shared" si="63"/>
        <v>24.264217236059586</v>
      </c>
      <c r="CA40">
        <f t="shared" si="64"/>
        <v>24.263875093981152</v>
      </c>
      <c r="CB40">
        <f t="shared" si="64"/>
        <v>24.263532855124836</v>
      </c>
      <c r="CC40">
        <f t="shared" si="64"/>
        <v>24.263190519364301</v>
      </c>
      <c r="CD40">
        <f t="shared" si="64"/>
        <v>24.26284808657304</v>
      </c>
      <c r="CE40">
        <f t="shared" si="64"/>
        <v>24.262505556624383</v>
      </c>
      <c r="CF40">
        <f t="shared" si="64"/>
        <v>24.262162929391501</v>
      </c>
      <c r="CG40">
        <f t="shared" si="64"/>
        <v>24.261820204747394</v>
      </c>
      <c r="CH40">
        <f t="shared" si="64"/>
        <v>24.261477382564898</v>
      </c>
      <c r="CI40">
        <f t="shared" si="64"/>
        <v>24.261134462716679</v>
      </c>
      <c r="CJ40">
        <f t="shared" si="64"/>
        <v>24.260791445075242</v>
      </c>
      <c r="CK40">
        <f t="shared" si="65"/>
        <v>24.260448329512926</v>
      </c>
      <c r="CL40">
        <f t="shared" si="65"/>
        <v>24.260105115901887</v>
      </c>
      <c r="CM40">
        <f t="shared" si="65"/>
        <v>24.259761804114145</v>
      </c>
      <c r="CN40">
        <f t="shared" si="65"/>
        <v>24.25941839402153</v>
      </c>
      <c r="CO40">
        <f t="shared" si="65"/>
        <v>24.259074885495707</v>
      </c>
      <c r="CP40">
        <f t="shared" si="65"/>
        <v>24.258731278408181</v>
      </c>
      <c r="CQ40">
        <f t="shared" si="65"/>
        <v>24.258387572630276</v>
      </c>
      <c r="CR40">
        <f t="shared" si="65"/>
        <v>24.258043768033172</v>
      </c>
      <c r="CS40">
        <f t="shared" si="65"/>
        <v>24.257699864487858</v>
      </c>
      <c r="CT40">
        <f t="shared" si="65"/>
        <v>24.257355861865161</v>
      </c>
      <c r="CU40">
        <f t="shared" si="66"/>
        <v>24.257011760035745</v>
      </c>
      <c r="CV40">
        <f t="shared" si="66"/>
        <v>24.256667558870099</v>
      </c>
      <c r="CW40">
        <f t="shared" si="66"/>
        <v>24.256323258238538</v>
      </c>
      <c r="CX40">
        <f t="shared" si="66"/>
        <v>24.255978858011229</v>
      </c>
      <c r="CY40">
        <f t="shared" si="66"/>
        <v>24.255634358058149</v>
      </c>
      <c r="CZ40">
        <f t="shared" si="66"/>
        <v>24.255289758249109</v>
      </c>
      <c r="DA40">
        <f t="shared" si="66"/>
        <v>24.254945058453753</v>
      </c>
      <c r="DB40">
        <f t="shared" si="66"/>
        <v>24.254600258541558</v>
      </c>
      <c r="DC40">
        <f t="shared" si="66"/>
        <v>24.254255358381819</v>
      </c>
      <c r="DD40">
        <f t="shared" si="66"/>
        <v>24.253910357843676</v>
      </c>
      <c r="DE40">
        <f t="shared" si="67"/>
        <v>24.25356525679609</v>
      </c>
      <c r="DF40">
        <f t="shared" si="67"/>
        <v>24.253220055107853</v>
      </c>
      <c r="DG40">
        <f t="shared" si="67"/>
        <v>24.252874752647578</v>
      </c>
      <c r="DH40">
        <f t="shared" si="67"/>
        <v>24.252529349283716</v>
      </c>
      <c r="DI40">
        <f t="shared" si="67"/>
        <v>24.252183844884538</v>
      </c>
      <c r="DJ40">
        <f t="shared" si="67"/>
        <v>24.251838239318158</v>
      </c>
      <c r="DK40">
        <f t="shared" si="67"/>
        <v>24.251492532452502</v>
      </c>
      <c r="DL40">
        <f t="shared" si="67"/>
        <v>24.251146724155333</v>
      </c>
      <c r="DM40">
        <f t="shared" si="67"/>
        <v>24.25080081429423</v>
      </c>
      <c r="DN40">
        <f t="shared" si="67"/>
        <v>24.250454802736613</v>
      </c>
      <c r="DO40">
        <f t="shared" si="68"/>
        <v>24.250108689349723</v>
      </c>
      <c r="DP40">
        <f t="shared" si="68"/>
        <v>24.249762474000622</v>
      </c>
      <c r="DQ40">
        <f t="shared" si="68"/>
        <v>24.249416156556212</v>
      </c>
      <c r="DR40">
        <f t="shared" si="68"/>
        <v>24.249069736883207</v>
      </c>
      <c r="DS40">
        <f t="shared" si="68"/>
        <v>24.248723214848155</v>
      </c>
      <c r="DT40">
        <f t="shared" si="68"/>
        <v>24.248376590317431</v>
      </c>
      <c r="DU40">
        <f t="shared" si="68"/>
        <v>24.248029863157228</v>
      </c>
      <c r="DV40">
        <f t="shared" si="68"/>
        <v>24.247683033233567</v>
      </c>
      <c r="DW40">
        <f t="shared" si="68"/>
        <v>24.247336100412305</v>
      </c>
      <c r="DX40">
        <f t="shared" si="68"/>
        <v>24.246989064559106</v>
      </c>
      <c r="DY40">
        <f t="shared" si="68"/>
        <v>24.246641925539475</v>
      </c>
      <c r="EA40">
        <f t="shared" si="23"/>
        <v>0.37</v>
      </c>
      <c r="EB40">
        <f t="shared" si="72"/>
        <v>24.280866231949005</v>
      </c>
      <c r="EC40">
        <f t="shared" si="72"/>
        <v>24.012520634294003</v>
      </c>
      <c r="ED40">
        <f t="shared" si="72"/>
        <v>23.744174945854056</v>
      </c>
      <c r="EE40">
        <f t="shared" si="72"/>
        <v>23.47582916651066</v>
      </c>
      <c r="EF40">
        <f t="shared" si="72"/>
        <v>23.207483296145138</v>
      </c>
      <c r="EG40">
        <f t="shared" si="72"/>
        <v>22.939137334638669</v>
      </c>
      <c r="EH40">
        <f t="shared" si="72"/>
        <v>22.670791281872269</v>
      </c>
      <c r="EI40">
        <f t="shared" si="72"/>
        <v>22.402445137726804</v>
      </c>
      <c r="EJ40">
        <f t="shared" si="72"/>
        <v>22.134098902082989</v>
      </c>
      <c r="EK40">
        <f t="shared" si="72"/>
        <v>21.865752574821375</v>
      </c>
      <c r="EL40">
        <f t="shared" si="72"/>
        <v>21.597406155822362</v>
      </c>
      <c r="EM40">
        <f t="shared" si="72"/>
        <v>21.329059644966186</v>
      </c>
      <c r="EN40">
        <f t="shared" si="72"/>
        <v>21.060713042132935</v>
      </c>
      <c r="EO40">
        <f t="shared" si="72"/>
        <v>20.792366347202542</v>
      </c>
      <c r="EP40">
        <f t="shared" si="72"/>
        <v>20.524019560054775</v>
      </c>
      <c r="EQ40">
        <f t="shared" si="69"/>
        <v>20.255672680569255</v>
      </c>
      <c r="ER40">
        <f t="shared" si="69"/>
        <v>19.987325708625434</v>
      </c>
      <c r="ES40">
        <f t="shared" si="69"/>
        <v>19.718978644102616</v>
      </c>
      <c r="ET40">
        <f t="shared" si="69"/>
        <v>19.450631486879942</v>
      </c>
      <c r="EU40">
        <f t="shared" si="69"/>
        <v>19.182284236836391</v>
      </c>
      <c r="EV40">
        <f t="shared" si="69"/>
        <v>18.913936893850806</v>
      </c>
      <c r="EW40">
        <f t="shared" si="69"/>
        <v>18.645589457801851</v>
      </c>
      <c r="EX40">
        <f t="shared" si="69"/>
        <v>18.377241928568026</v>
      </c>
      <c r="EY40">
        <f t="shared" si="69"/>
        <v>18.108894306027697</v>
      </c>
      <c r="EZ40">
        <f t="shared" si="69"/>
        <v>17.840546590059049</v>
      </c>
      <c r="FA40">
        <f t="shared" si="69"/>
        <v>17.572198780540123</v>
      </c>
      <c r="FB40">
        <f t="shared" si="69"/>
        <v>17.303850877348786</v>
      </c>
      <c r="FC40">
        <f t="shared" si="69"/>
        <v>17.035502880362763</v>
      </c>
      <c r="FD40">
        <f t="shared" si="69"/>
        <v>16.767154789459607</v>
      </c>
      <c r="FE40">
        <f t="shared" si="69"/>
        <v>16.498806604516712</v>
      </c>
      <c r="FF40">
        <f t="shared" si="69"/>
        <v>16.230458325411313</v>
      </c>
      <c r="FG40">
        <f t="shared" si="45"/>
        <v>15.962109952020493</v>
      </c>
      <c r="FH40">
        <f t="shared" si="73"/>
        <v>15.693761484221159</v>
      </c>
      <c r="FI40">
        <f t="shared" si="73"/>
        <v>15.42541292189007</v>
      </c>
      <c r="FJ40">
        <f t="shared" si="73"/>
        <v>15.157064264903822</v>
      </c>
      <c r="FK40">
        <f t="shared" si="73"/>
        <v>14.888715513138846</v>
      </c>
      <c r="FL40">
        <f t="shared" si="73"/>
        <v>14.620366666471416</v>
      </c>
      <c r="FM40">
        <f t="shared" si="73"/>
        <v>14.352017724777635</v>
      </c>
      <c r="FN40">
        <f t="shared" si="73"/>
        <v>14.083668687933455</v>
      </c>
      <c r="FO40">
        <f t="shared" si="73"/>
        <v>13.815319555814668</v>
      </c>
      <c r="FP40">
        <f t="shared" si="73"/>
        <v>13.546970328296894</v>
      </c>
      <c r="FQ40">
        <f t="shared" si="73"/>
        <v>13.278621005255594</v>
      </c>
      <c r="FR40">
        <f t="shared" si="73"/>
        <v>13.010271586566068</v>
      </c>
      <c r="FS40">
        <f t="shared" si="73"/>
        <v>12.741922072103447</v>
      </c>
      <c r="FT40">
        <f t="shared" si="73"/>
        <v>12.473572461742716</v>
      </c>
      <c r="FU40">
        <f t="shared" si="73"/>
        <v>12.205222755358678</v>
      </c>
      <c r="FV40">
        <f t="shared" si="73"/>
        <v>11.936872952825981</v>
      </c>
      <c r="FW40">
        <f t="shared" si="70"/>
        <v>11.66852305401911</v>
      </c>
      <c r="FX40">
        <f t="shared" si="70"/>
        <v>11.400173058812378</v>
      </c>
      <c r="FY40">
        <f t="shared" si="70"/>
        <v>11.131822967079952</v>
      </c>
      <c r="FZ40">
        <f t="shared" si="70"/>
        <v>10.86347277869581</v>
      </c>
      <c r="GA40">
        <f t="shared" si="70"/>
        <v>10.595122493533786</v>
      </c>
      <c r="GB40">
        <f t="shared" si="70"/>
        <v>10.326772111467545</v>
      </c>
      <c r="GC40">
        <f t="shared" si="70"/>
        <v>10.058421632370576</v>
      </c>
      <c r="GD40">
        <f t="shared" si="70"/>
        <v>9.7900710561162114</v>
      </c>
      <c r="GE40">
        <f t="shared" si="70"/>
        <v>9.5217203825776231</v>
      </c>
      <c r="GF40">
        <f t="shared" si="70"/>
        <v>9.253369611627809</v>
      </c>
      <c r="GG40">
        <f t="shared" si="70"/>
        <v>8.9850187431396087</v>
      </c>
      <c r="GH40">
        <f t="shared" si="70"/>
        <v>8.716667776985684</v>
      </c>
      <c r="GI40">
        <f t="shared" si="70"/>
        <v>8.4483167130385386</v>
      </c>
      <c r="GJ40">
        <f t="shared" si="70"/>
        <v>8.1799655511705147</v>
      </c>
      <c r="GK40">
        <f t="shared" si="70"/>
        <v>7.9116142912537697</v>
      </c>
      <c r="GL40">
        <f t="shared" si="47"/>
        <v>7.6432629331603223</v>
      </c>
      <c r="GM40">
        <f t="shared" si="47"/>
        <v>7.3749114767619979</v>
      </c>
      <c r="GN40">
        <f t="shared" si="71"/>
        <v>7.1065599219304687</v>
      </c>
      <c r="GO40">
        <f t="shared" si="71"/>
        <v>6.8382082685372367</v>
      </c>
      <c r="GP40">
        <f t="shared" si="71"/>
        <v>6.5698565164536227</v>
      </c>
      <c r="GQ40">
        <f t="shared" si="71"/>
        <v>6.3015046655508122</v>
      </c>
      <c r="GR40">
        <f t="shared" si="71"/>
        <v>6.0331527156997922</v>
      </c>
      <c r="GS40">
        <f t="shared" si="71"/>
        <v>5.7648006667713894</v>
      </c>
      <c r="GT40">
        <f t="shared" si="71"/>
        <v>5.4964485186362673</v>
      </c>
      <c r="GU40">
        <f t="shared" si="71"/>
        <v>5.2280962711649153</v>
      </c>
      <c r="GV40">
        <f t="shared" si="71"/>
        <v>4.9597439242276451</v>
      </c>
      <c r="GW40">
        <f t="shared" si="71"/>
        <v>4.6913914776946299</v>
      </c>
      <c r="GX40">
        <f t="shared" si="71"/>
        <v>4.423038931435844</v>
      </c>
      <c r="GY40">
        <f t="shared" si="71"/>
        <v>4.1546862853210946</v>
      </c>
      <c r="GZ40">
        <f t="shared" si="71"/>
        <v>3.8863335392200327</v>
      </c>
      <c r="HA40">
        <f t="shared" si="71"/>
        <v>3.6179806930021314</v>
      </c>
      <c r="HB40">
        <f t="shared" si="71"/>
        <v>3.349627746536683</v>
      </c>
      <c r="HC40">
        <f t="shared" si="71"/>
        <v>3.081274699692834</v>
      </c>
      <c r="HD40">
        <f t="shared" si="74"/>
        <v>2.8129215523395423</v>
      </c>
      <c r="HE40">
        <f t="shared" si="74"/>
        <v>2.5445683043455958</v>
      </c>
      <c r="HF40">
        <f t="shared" si="74"/>
        <v>2.2762149555796185</v>
      </c>
      <c r="HG40">
        <f t="shared" si="74"/>
        <v>2.00786150591005</v>
      </c>
      <c r="HH40">
        <f t="shared" si="74"/>
        <v>1.7395079552051627</v>
      </c>
      <c r="HI40">
        <f t="shared" si="74"/>
        <v>1.4711543033330763</v>
      </c>
      <c r="HJ40">
        <f t="shared" si="74"/>
        <v>1.2028005501617152</v>
      </c>
      <c r="HK40">
        <f t="shared" si="74"/>
        <v>0.93444669555883664</v>
      </c>
      <c r="HL40">
        <f t="shared" si="74"/>
        <v>0.66609273939202751</v>
      </c>
      <c r="HM40">
        <f t="shared" si="74"/>
        <v>0.39773868152870406</v>
      </c>
      <c r="HN40">
        <f t="shared" si="74"/>
        <v>0.12938452183610494</v>
      </c>
      <c r="HO40">
        <f t="shared" si="74"/>
        <v>0.13896973981870175</v>
      </c>
      <c r="HP40">
        <f t="shared" si="74"/>
        <v>0.40732410356881843</v>
      </c>
      <c r="HQ40">
        <f t="shared" si="74"/>
        <v>0.67567856954753225</v>
      </c>
      <c r="HR40">
        <f t="shared" si="74"/>
        <v>0.94403313788828669</v>
      </c>
      <c r="HS40">
        <f t="shared" si="74"/>
        <v>1.2123878087247171</v>
      </c>
      <c r="HT40">
        <f t="shared" si="43"/>
        <v>1.4807425821906293</v>
      </c>
      <c r="HU40">
        <f t="shared" si="43"/>
        <v>1.7490974584199961</v>
      </c>
      <c r="HV40">
        <f t="shared" si="43"/>
        <v>2.0174524375469645</v>
      </c>
      <c r="HW40">
        <f t="shared" si="43"/>
        <v>2.2858075197058731</v>
      </c>
      <c r="HX40">
        <f t="shared" si="43"/>
        <v>2.5541627050312101</v>
      </c>
      <c r="HY40">
        <f t="shared" si="24"/>
        <v>0.12938452183610494</v>
      </c>
      <c r="HZ40">
        <f t="shared" si="25"/>
        <v>91</v>
      </c>
      <c r="IA40">
        <v>38</v>
      </c>
      <c r="IB40">
        <f t="shared" si="26"/>
        <v>0.37</v>
      </c>
      <c r="IC40" cm="1">
        <f t="array" ref="IC40">INDEX($AC$3:$DY$102,IA40,HZ40)</f>
        <v>24.250108689349723</v>
      </c>
      <c r="ID40">
        <f t="shared" si="27"/>
        <v>8.9725402150593982</v>
      </c>
    </row>
    <row r="41" spans="10:238" x14ac:dyDescent="0.25">
      <c r="J41">
        <v>475</v>
      </c>
      <c r="K41">
        <f>'Emission events'!Y41</f>
        <v>1.1247081566292248E+17</v>
      </c>
      <c r="L41">
        <f>'Emission events'!BG41</f>
        <v>4.0785498622320024E+16</v>
      </c>
      <c r="M41">
        <f>'Emission events'!CO41</f>
        <v>1.4744827016962132E+16</v>
      </c>
      <c r="N41">
        <f>'Emission events'!DW41</f>
        <v>5320338580927288</v>
      </c>
      <c r="O41">
        <f>'Emission events'!FE41</f>
        <v>1917406344130500</v>
      </c>
      <c r="P41">
        <f t="shared" si="3"/>
        <v>1.7523888622726243E+17</v>
      </c>
      <c r="S41">
        <v>475</v>
      </c>
      <c r="T41">
        <f>'Emission events'!AD41</f>
        <v>2.8209643599990746E+17</v>
      </c>
      <c r="U41">
        <f>'Emission events'!BL41</f>
        <v>6.6648063067102672E+16</v>
      </c>
      <c r="V41">
        <f>'Emission events'!CT41</f>
        <v>1.6042445973280206E+16</v>
      </c>
      <c r="W41">
        <f>'Emission events'!EB41</f>
        <v>3964163599522403</v>
      </c>
      <c r="X41">
        <f>'Emission events'!FJ41</f>
        <v>1014506269460302.8</v>
      </c>
      <c r="Y41">
        <f t="shared" si="4"/>
        <v>3.6976561490927302E+17</v>
      </c>
      <c r="Z41">
        <f t="shared" si="5"/>
        <v>5.4500450113653542E+17</v>
      </c>
      <c r="AB41" s="1">
        <v>0.38</v>
      </c>
      <c r="AC41">
        <f t="shared" si="59"/>
        <v>24.19377726576802</v>
      </c>
      <c r="AD41">
        <f t="shared" si="59"/>
        <v>24.19341305423497</v>
      </c>
      <c r="AE41">
        <f t="shared" si="59"/>
        <v>24.19304871711358</v>
      </c>
      <c r="AF41">
        <f t="shared" si="59"/>
        <v>24.192684254239904</v>
      </c>
      <c r="AG41">
        <f t="shared" si="59"/>
        <v>24.19231966544978</v>
      </c>
      <c r="AH41">
        <f t="shared" si="59"/>
        <v>24.191954950578832</v>
      </c>
      <c r="AI41">
        <f t="shared" si="59"/>
        <v>24.191590109462464</v>
      </c>
      <c r="AJ41">
        <f t="shared" si="59"/>
        <v>24.191225141935877</v>
      </c>
      <c r="AK41">
        <f t="shared" si="59"/>
        <v>24.190860047834043</v>
      </c>
      <c r="AL41">
        <f t="shared" si="59"/>
        <v>24.190494826991728</v>
      </c>
      <c r="AM41">
        <f t="shared" si="60"/>
        <v>24.190129479243478</v>
      </c>
      <c r="AN41">
        <f t="shared" si="60"/>
        <v>24.189764004423626</v>
      </c>
      <c r="AO41">
        <f t="shared" si="60"/>
        <v>24.18939840236628</v>
      </c>
      <c r="AP41">
        <f t="shared" si="60"/>
        <v>24.189032672905348</v>
      </c>
      <c r="AQ41">
        <f t="shared" si="60"/>
        <v>24.188666815874512</v>
      </c>
      <c r="AR41">
        <f t="shared" si="60"/>
        <v>24.188300831107227</v>
      </c>
      <c r="AS41">
        <f t="shared" si="60"/>
        <v>24.18793471843675</v>
      </c>
      <c r="AT41">
        <f t="shared" si="60"/>
        <v>24.187568477696104</v>
      </c>
      <c r="AU41">
        <f t="shared" si="60"/>
        <v>24.187202108718104</v>
      </c>
      <c r="AV41">
        <f t="shared" si="60"/>
        <v>24.186835611335336</v>
      </c>
      <c r="AW41">
        <f t="shared" si="61"/>
        <v>24.186468985380188</v>
      </c>
      <c r="AX41">
        <f t="shared" si="61"/>
        <v>24.186102230684803</v>
      </c>
      <c r="AY41">
        <f t="shared" si="61"/>
        <v>24.185735347081128</v>
      </c>
      <c r="AZ41">
        <f t="shared" si="61"/>
        <v>24.18536833440087</v>
      </c>
      <c r="BA41">
        <f t="shared" si="61"/>
        <v>24.185001192475532</v>
      </c>
      <c r="BB41">
        <f t="shared" si="61"/>
        <v>24.184633921136395</v>
      </c>
      <c r="BC41">
        <f t="shared" si="61"/>
        <v>24.184266520214514</v>
      </c>
      <c r="BD41">
        <f t="shared" si="61"/>
        <v>24.183898989540722</v>
      </c>
      <c r="BE41">
        <f t="shared" si="61"/>
        <v>24.183531328945641</v>
      </c>
      <c r="BF41">
        <f t="shared" si="61"/>
        <v>24.183163538259663</v>
      </c>
      <c r="BG41">
        <f t="shared" si="62"/>
        <v>24.182795617312955</v>
      </c>
      <c r="BH41">
        <f t="shared" si="62"/>
        <v>24.18242756593548</v>
      </c>
      <c r="BI41">
        <f t="shared" si="62"/>
        <v>24.182059383956965</v>
      </c>
      <c r="BJ41">
        <f t="shared" si="62"/>
        <v>24.181691071206917</v>
      </c>
      <c r="BK41">
        <f t="shared" si="62"/>
        <v>24.181322627514618</v>
      </c>
      <c r="BL41">
        <f t="shared" si="62"/>
        <v>24.180954052709129</v>
      </c>
      <c r="BM41">
        <f t="shared" si="62"/>
        <v>24.180585346619292</v>
      </c>
      <c r="BN41">
        <f t="shared" si="62"/>
        <v>24.180216509073723</v>
      </c>
      <c r="BO41">
        <f t="shared" si="62"/>
        <v>24.179847539900816</v>
      </c>
      <c r="BP41">
        <f t="shared" si="62"/>
        <v>24.179478438928736</v>
      </c>
      <c r="BQ41">
        <f t="shared" si="63"/>
        <v>24.179109205985426</v>
      </c>
      <c r="BR41">
        <f t="shared" si="63"/>
        <v>24.178739840898604</v>
      </c>
      <c r="BS41">
        <f t="shared" si="63"/>
        <v>24.178370343495761</v>
      </c>
      <c r="BT41">
        <f t="shared" si="63"/>
        <v>24.178000713604174</v>
      </c>
      <c r="BU41">
        <f t="shared" si="63"/>
        <v>24.177630951050883</v>
      </c>
      <c r="BV41">
        <f t="shared" si="63"/>
        <v>24.177261055662708</v>
      </c>
      <c r="BW41">
        <f t="shared" si="63"/>
        <v>24.176891027266233</v>
      </c>
      <c r="BX41">
        <f t="shared" si="63"/>
        <v>24.176520865687827</v>
      </c>
      <c r="BY41">
        <f t="shared" si="63"/>
        <v>24.176150570753627</v>
      </c>
      <c r="BZ41">
        <f t="shared" si="63"/>
        <v>24.175780142289547</v>
      </c>
      <c r="CA41">
        <f t="shared" si="64"/>
        <v>24.175409580121272</v>
      </c>
      <c r="CB41">
        <f t="shared" si="64"/>
        <v>24.175038884074254</v>
      </c>
      <c r="CC41">
        <f t="shared" si="64"/>
        <v>24.174668053973729</v>
      </c>
      <c r="CD41">
        <f t="shared" si="64"/>
        <v>24.174297089644689</v>
      </c>
      <c r="CE41">
        <f t="shared" si="64"/>
        <v>24.173925990911908</v>
      </c>
      <c r="CF41">
        <f t="shared" si="64"/>
        <v>24.173554757599931</v>
      </c>
      <c r="CG41">
        <f t="shared" si="64"/>
        <v>24.173183389533076</v>
      </c>
      <c r="CH41">
        <f t="shared" si="64"/>
        <v>24.172811886535424</v>
      </c>
      <c r="CI41">
        <f t="shared" si="64"/>
        <v>24.172440248430831</v>
      </c>
      <c r="CJ41">
        <f t="shared" si="64"/>
        <v>24.17206847504292</v>
      </c>
      <c r="CK41">
        <f t="shared" si="65"/>
        <v>24.171696566195088</v>
      </c>
      <c r="CL41">
        <f t="shared" si="65"/>
        <v>24.171324521710503</v>
      </c>
      <c r="CM41">
        <f t="shared" si="65"/>
        <v>24.170952341412093</v>
      </c>
      <c r="CN41">
        <f t="shared" si="65"/>
        <v>24.170580025122565</v>
      </c>
      <c r="CO41">
        <f t="shared" si="65"/>
        <v>24.170207572664385</v>
      </c>
      <c r="CP41">
        <f t="shared" si="65"/>
        <v>24.169834983859797</v>
      </c>
      <c r="CQ41">
        <f t="shared" si="65"/>
        <v>24.169462258530807</v>
      </c>
      <c r="CR41">
        <f t="shared" si="65"/>
        <v>24.169089396499189</v>
      </c>
      <c r="CS41">
        <f t="shared" si="65"/>
        <v>24.168716397586486</v>
      </c>
      <c r="CT41">
        <f t="shared" si="65"/>
        <v>24.168343261614009</v>
      </c>
      <c r="CU41">
        <f t="shared" si="66"/>
        <v>24.167969988402831</v>
      </c>
      <c r="CV41">
        <f t="shared" si="66"/>
        <v>24.167596577773796</v>
      </c>
      <c r="CW41">
        <f t="shared" si="66"/>
        <v>24.167223029547511</v>
      </c>
      <c r="CX41">
        <f t="shared" si="66"/>
        <v>24.166849343544353</v>
      </c>
      <c r="CY41">
        <f t="shared" si="66"/>
        <v>24.166475519584463</v>
      </c>
      <c r="CZ41">
        <f t="shared" si="66"/>
        <v>24.166101557487742</v>
      </c>
      <c r="DA41">
        <f t="shared" si="66"/>
        <v>24.16572745707386</v>
      </c>
      <c r="DB41">
        <f t="shared" si="66"/>
        <v>24.165353218162252</v>
      </c>
      <c r="DC41">
        <f t="shared" si="66"/>
        <v>24.164978840572122</v>
      </c>
      <c r="DD41">
        <f t="shared" si="66"/>
        <v>24.164604324122429</v>
      </c>
      <c r="DE41">
        <f t="shared" si="67"/>
        <v>24.164229668631901</v>
      </c>
      <c r="DF41">
        <f t="shared" si="67"/>
        <v>24.163854873919025</v>
      </c>
      <c r="DG41">
        <f t="shared" si="67"/>
        <v>24.163479939802055</v>
      </c>
      <c r="DH41">
        <f t="shared" si="67"/>
        <v>24.163104866099005</v>
      </c>
      <c r="DI41">
        <f t="shared" si="67"/>
        <v>24.162729652627654</v>
      </c>
      <c r="DJ41">
        <f t="shared" si="67"/>
        <v>24.162354299205546</v>
      </c>
      <c r="DK41">
        <f t="shared" si="67"/>
        <v>24.161978805649984</v>
      </c>
      <c r="DL41">
        <f t="shared" si="67"/>
        <v>24.161603171778022</v>
      </c>
      <c r="DM41">
        <f t="shared" si="67"/>
        <v>24.161227397406495</v>
      </c>
      <c r="DN41">
        <f t="shared" si="67"/>
        <v>24.16085148235198</v>
      </c>
      <c r="DO41">
        <f t="shared" si="68"/>
        <v>24.160475426430828</v>
      </c>
      <c r="DP41">
        <f t="shared" si="68"/>
        <v>24.160099229459146</v>
      </c>
      <c r="DQ41">
        <f t="shared" si="68"/>
        <v>24.159722891252798</v>
      </c>
      <c r="DR41">
        <f t="shared" si="68"/>
        <v>24.159346411627414</v>
      </c>
      <c r="DS41">
        <f t="shared" si="68"/>
        <v>24.158969790398373</v>
      </c>
      <c r="DT41">
        <f t="shared" si="68"/>
        <v>24.158593027380824</v>
      </c>
      <c r="DU41">
        <f t="shared" si="68"/>
        <v>24.158216122389668</v>
      </c>
      <c r="DV41">
        <f t="shared" si="68"/>
        <v>24.157839075239565</v>
      </c>
      <c r="DW41">
        <f t="shared" si="68"/>
        <v>24.157461885744937</v>
      </c>
      <c r="DX41">
        <f t="shared" si="68"/>
        <v>24.157084553719962</v>
      </c>
      <c r="DY41">
        <f t="shared" si="68"/>
        <v>24.15670707897857</v>
      </c>
      <c r="EA41">
        <f t="shared" si="23"/>
        <v>0.38</v>
      </c>
      <c r="EB41">
        <f t="shared" si="72"/>
        <v>24.19377726576802</v>
      </c>
      <c r="EC41">
        <f t="shared" si="72"/>
        <v>23.925405007929264</v>
      </c>
      <c r="ED41">
        <f t="shared" si="72"/>
        <v>23.657032624502165</v>
      </c>
      <c r="EE41">
        <f t="shared" si="72"/>
        <v>23.388660115322782</v>
      </c>
      <c r="EF41">
        <f t="shared" si="72"/>
        <v>23.120287480226953</v>
      </c>
      <c r="EG41">
        <f t="shared" si="72"/>
        <v>22.851914719050299</v>
      </c>
      <c r="EH41">
        <f t="shared" si="72"/>
        <v>22.583541831628224</v>
      </c>
      <c r="EI41">
        <f t="shared" si="72"/>
        <v>22.315168817795929</v>
      </c>
      <c r="EJ41">
        <f t="shared" si="72"/>
        <v>22.046795677388388</v>
      </c>
      <c r="EK41">
        <f t="shared" si="72"/>
        <v>21.778422410240367</v>
      </c>
      <c r="EL41">
        <f t="shared" si="72"/>
        <v>21.510049016186407</v>
      </c>
      <c r="EM41">
        <f t="shared" si="72"/>
        <v>21.24167549506085</v>
      </c>
      <c r="EN41">
        <f t="shared" si="72"/>
        <v>20.973301846697797</v>
      </c>
      <c r="EO41">
        <f t="shared" si="72"/>
        <v>20.70492807093116</v>
      </c>
      <c r="EP41">
        <f t="shared" si="72"/>
        <v>20.436554167594615</v>
      </c>
      <c r="EQ41">
        <f t="shared" si="69"/>
        <v>20.168180136521624</v>
      </c>
      <c r="ER41">
        <f t="shared" si="69"/>
        <v>19.899805977545441</v>
      </c>
      <c r="ES41">
        <f t="shared" si="69"/>
        <v>19.631431690499088</v>
      </c>
      <c r="ET41">
        <f t="shared" si="69"/>
        <v>19.363057275215382</v>
      </c>
      <c r="EU41">
        <f t="shared" si="69"/>
        <v>19.094682731526905</v>
      </c>
      <c r="EV41">
        <f t="shared" si="69"/>
        <v>18.826308059266051</v>
      </c>
      <c r="EW41">
        <f t="shared" si="69"/>
        <v>18.55793325826496</v>
      </c>
      <c r="EX41">
        <f t="shared" si="69"/>
        <v>18.289558328355575</v>
      </c>
      <c r="EY41">
        <f t="shared" si="69"/>
        <v>18.021183269369612</v>
      </c>
      <c r="EZ41">
        <f t="shared" si="69"/>
        <v>17.752808081138568</v>
      </c>
      <c r="FA41">
        <f t="shared" si="69"/>
        <v>17.484432763493725</v>
      </c>
      <c r="FB41">
        <f t="shared" si="69"/>
        <v>17.216057316266138</v>
      </c>
      <c r="FC41">
        <f t="shared" si="69"/>
        <v>16.947681739286637</v>
      </c>
      <c r="FD41">
        <f t="shared" si="69"/>
        <v>16.679306032385849</v>
      </c>
      <c r="FE41">
        <f t="shared" si="69"/>
        <v>16.410930195394165</v>
      </c>
      <c r="FF41">
        <f t="shared" si="69"/>
        <v>16.142554228141748</v>
      </c>
      <c r="FG41">
        <f t="shared" si="45"/>
        <v>15.874178130458569</v>
      </c>
      <c r="FH41">
        <f t="shared" si="73"/>
        <v>15.605801902174345</v>
      </c>
      <c r="FI41">
        <f t="shared" si="73"/>
        <v>15.33742554311859</v>
      </c>
      <c r="FJ41">
        <f t="shared" si="73"/>
        <v>15.069049053120585</v>
      </c>
      <c r="FK41">
        <f t="shared" si="73"/>
        <v>14.800672432009391</v>
      </c>
      <c r="FL41">
        <f t="shared" si="73"/>
        <v>14.532295679613846</v>
      </c>
      <c r="FM41">
        <f t="shared" si="73"/>
        <v>14.263918795762571</v>
      </c>
      <c r="FN41">
        <f t="shared" si="73"/>
        <v>13.995541780283956</v>
      </c>
      <c r="FO41">
        <f t="shared" si="73"/>
        <v>13.727164633006169</v>
      </c>
      <c r="FP41">
        <f t="shared" si="73"/>
        <v>13.458787353757153</v>
      </c>
      <c r="FQ41">
        <f t="shared" si="73"/>
        <v>13.190409942364624</v>
      </c>
      <c r="FR41">
        <f t="shared" si="73"/>
        <v>12.922032398656073</v>
      </c>
      <c r="FS41">
        <f t="shared" si="73"/>
        <v>12.65365472245878</v>
      </c>
      <c r="FT41">
        <f t="shared" si="73"/>
        <v>12.385276913599782</v>
      </c>
      <c r="FU41">
        <f t="shared" si="73"/>
        <v>12.116898971905899</v>
      </c>
      <c r="FV41">
        <f t="shared" si="73"/>
        <v>11.848520897203718</v>
      </c>
      <c r="FW41">
        <f t="shared" si="73"/>
        <v>11.580142689319606</v>
      </c>
      <c r="FX41">
        <f t="shared" si="70"/>
        <v>11.311764348079699</v>
      </c>
      <c r="FY41">
        <f t="shared" si="70"/>
        <v>11.043385873309912</v>
      </c>
      <c r="FZ41">
        <f t="shared" si="70"/>
        <v>10.77500726483593</v>
      </c>
      <c r="GA41">
        <f t="shared" si="70"/>
        <v>10.506628522483204</v>
      </c>
      <c r="GB41">
        <f t="shared" si="70"/>
        <v>10.238249646076973</v>
      </c>
      <c r="GC41">
        <f t="shared" si="70"/>
        <v>9.9698706354422253</v>
      </c>
      <c r="GD41">
        <f t="shared" si="70"/>
        <v>9.7014914904037362</v>
      </c>
      <c r="GE41">
        <f t="shared" si="70"/>
        <v>9.433112210786053</v>
      </c>
      <c r="GF41">
        <f t="shared" si="70"/>
        <v>9.1647327964134906</v>
      </c>
      <c r="GG41">
        <f t="shared" si="70"/>
        <v>8.8963532471101345</v>
      </c>
      <c r="GH41">
        <f t="shared" si="70"/>
        <v>8.627973562699836</v>
      </c>
      <c r="GI41">
        <f t="shared" si="70"/>
        <v>8.3595937430062168</v>
      </c>
      <c r="GJ41">
        <f t="shared" si="70"/>
        <v>8.0912137878526771</v>
      </c>
      <c r="GK41">
        <f t="shared" si="70"/>
        <v>7.8228336970623857</v>
      </c>
      <c r="GL41">
        <f t="shared" si="47"/>
        <v>7.5544534704582702</v>
      </c>
      <c r="GM41">
        <f t="shared" si="47"/>
        <v>7.2860731078630323</v>
      </c>
      <c r="GN41">
        <f t="shared" si="71"/>
        <v>7.0176926090991465</v>
      </c>
      <c r="GO41">
        <f t="shared" si="71"/>
        <v>6.7493119739888527</v>
      </c>
      <c r="GP41">
        <f t="shared" si="71"/>
        <v>6.480931202354153</v>
      </c>
      <c r="GQ41">
        <f t="shared" si="71"/>
        <v>6.2125502940168289</v>
      </c>
      <c r="GR41">
        <f t="shared" si="71"/>
        <v>5.9441692487984206</v>
      </c>
      <c r="GS41">
        <f t="shared" si="71"/>
        <v>5.6757880665202372</v>
      </c>
      <c r="GT41">
        <f t="shared" si="71"/>
        <v>5.4074067470033533</v>
      </c>
      <c r="GU41">
        <f t="shared" si="71"/>
        <v>5.1390252900686129</v>
      </c>
      <c r="GV41">
        <f t="shared" si="71"/>
        <v>4.8706436955366179</v>
      </c>
      <c r="GW41">
        <f t="shared" si="71"/>
        <v>4.6022619632277539</v>
      </c>
      <c r="GX41">
        <f t="shared" si="71"/>
        <v>4.3338800929621577</v>
      </c>
      <c r="GY41">
        <f t="shared" si="71"/>
        <v>4.0654980845597279</v>
      </c>
      <c r="GZ41">
        <f t="shared" si="71"/>
        <v>3.7971159378401396</v>
      </c>
      <c r="HA41">
        <f t="shared" si="71"/>
        <v>3.5287336526228259</v>
      </c>
      <c r="HB41">
        <f t="shared" si="71"/>
        <v>3.2603512287269858</v>
      </c>
      <c r="HC41">
        <f t="shared" si="71"/>
        <v>2.9919686659715872</v>
      </c>
      <c r="HD41">
        <f t="shared" si="74"/>
        <v>2.7235859641753528</v>
      </c>
      <c r="HE41">
        <f t="shared" si="74"/>
        <v>2.4552031231567675</v>
      </c>
      <c r="HF41">
        <f t="shared" si="74"/>
        <v>2.1868201427340956</v>
      </c>
      <c r="HG41">
        <f t="shared" si="74"/>
        <v>1.9184370227253389</v>
      </c>
      <c r="HH41">
        <f t="shared" si="74"/>
        <v>1.6500537629482785</v>
      </c>
      <c r="HI41">
        <f t="shared" si="74"/>
        <v>1.381670363220465</v>
      </c>
      <c r="HJ41">
        <f t="shared" si="74"/>
        <v>1.1132868233591964</v>
      </c>
      <c r="HK41">
        <f t="shared" si="74"/>
        <v>0.84490314318152571</v>
      </c>
      <c r="HL41">
        <f t="shared" si="74"/>
        <v>0.57651932250429283</v>
      </c>
      <c r="HM41">
        <f t="shared" si="74"/>
        <v>0.30813536114407114</v>
      </c>
      <c r="HN41">
        <f t="shared" si="74"/>
        <v>3.9751258917210208E-2</v>
      </c>
      <c r="HO41">
        <f t="shared" si="74"/>
        <v>0.22863298436017843</v>
      </c>
      <c r="HP41">
        <f t="shared" si="74"/>
        <v>0.49701736887223191</v>
      </c>
      <c r="HQ41">
        <f t="shared" si="74"/>
        <v>0.76540189480332543</v>
      </c>
      <c r="HR41">
        <f t="shared" si="74"/>
        <v>1.0337865623380686</v>
      </c>
      <c r="HS41">
        <f t="shared" si="74"/>
        <v>1.3021713716613235</v>
      </c>
      <c r="HT41">
        <f t="shared" si="43"/>
        <v>1.5705563229581898</v>
      </c>
      <c r="HU41">
        <f t="shared" si="43"/>
        <v>1.8389414164139986</v>
      </c>
      <c r="HV41">
        <f t="shared" si="43"/>
        <v>2.1073266522143328</v>
      </c>
      <c r="HW41">
        <f t="shared" si="43"/>
        <v>2.3757120305450172</v>
      </c>
      <c r="HX41">
        <f t="shared" si="43"/>
        <v>2.6440975515921146</v>
      </c>
      <c r="HY41">
        <f t="shared" si="24"/>
        <v>3.9751258917210208E-2</v>
      </c>
      <c r="HZ41">
        <f t="shared" si="25"/>
        <v>91</v>
      </c>
      <c r="IA41">
        <v>39</v>
      </c>
      <c r="IB41">
        <f t="shared" si="26"/>
        <v>0.38</v>
      </c>
      <c r="IC41" cm="1">
        <f t="array" ref="IC41">INDEX($AC$3:$DY$102,IA41,HZ41)</f>
        <v>24.160475426430828</v>
      </c>
      <c r="ID41">
        <f t="shared" si="27"/>
        <v>9.1809806620437158</v>
      </c>
    </row>
    <row r="42" spans="10:238" x14ac:dyDescent="0.25">
      <c r="J42">
        <v>480</v>
      </c>
      <c r="K42">
        <f>'Emission events'!Y42</f>
        <v>1.7171936163437366E+17</v>
      </c>
      <c r="L42">
        <f>'Emission events'!BG42</f>
        <v>6.2270907755791024E+16</v>
      </c>
      <c r="M42">
        <f>'Emission events'!CO42</f>
        <v>2.2512260339165504E+16</v>
      </c>
      <c r="N42">
        <f>'Emission events'!DW42</f>
        <v>8123041870111961</v>
      </c>
      <c r="O42">
        <f>'Emission events'!FE42</f>
        <v>2927477599118464.5</v>
      </c>
      <c r="P42">
        <f t="shared" si="3"/>
        <v>2.6755304919856061E+17</v>
      </c>
      <c r="S42">
        <v>480</v>
      </c>
      <c r="T42">
        <f>'Emission events'!AD42</f>
        <v>4.6486643491278342E+17</v>
      </c>
      <c r="U42">
        <f>'Emission events'!BL42</f>
        <v>1.0982927650974128E+17</v>
      </c>
      <c r="V42">
        <f>'Emission events'!CT42</f>
        <v>2.6436330684029464E+16</v>
      </c>
      <c r="W42">
        <f>'Emission events'!EB42</f>
        <v>6532541233245539</v>
      </c>
      <c r="X42">
        <f>'Emission events'!FJ42</f>
        <v>1671803867386801.3</v>
      </c>
      <c r="Y42">
        <f t="shared" si="4"/>
        <v>6.0933638720718643E+17</v>
      </c>
      <c r="Z42">
        <f t="shared" si="5"/>
        <v>8.7688943640574707E+17</v>
      </c>
      <c r="AB42" s="1">
        <v>0.39</v>
      </c>
      <c r="AC42">
        <f t="shared" si="59"/>
        <v>24.098859188308943</v>
      </c>
      <c r="AD42">
        <f t="shared" si="59"/>
        <v>24.098458096119892</v>
      </c>
      <c r="AE42">
        <f t="shared" si="59"/>
        <v>24.098056830196846</v>
      </c>
      <c r="AF42">
        <f t="shared" si="59"/>
        <v>24.097655390313005</v>
      </c>
      <c r="AG42">
        <f t="shared" si="59"/>
        <v>24.097253776241271</v>
      </c>
      <c r="AH42">
        <f t="shared" si="59"/>
        <v>24.096851987754249</v>
      </c>
      <c r="AI42">
        <f t="shared" si="59"/>
        <v>24.096450024624254</v>
      </c>
      <c r="AJ42">
        <f t="shared" si="59"/>
        <v>24.096047886623296</v>
      </c>
      <c r="AK42">
        <f t="shared" si="59"/>
        <v>24.095645573523097</v>
      </c>
      <c r="AL42">
        <f t="shared" si="59"/>
        <v>24.095243085095067</v>
      </c>
      <c r="AM42">
        <f t="shared" si="60"/>
        <v>24.09484042111033</v>
      </c>
      <c r="AN42">
        <f t="shared" si="60"/>
        <v>24.094437581339704</v>
      </c>
      <c r="AO42">
        <f t="shared" si="60"/>
        <v>24.094034565553709</v>
      </c>
      <c r="AP42">
        <f t="shared" si="60"/>
        <v>24.09363137352257</v>
      </c>
      <c r="AQ42">
        <f t="shared" si="60"/>
        <v>24.093228005016208</v>
      </c>
      <c r="AR42">
        <f t="shared" si="60"/>
        <v>24.092824459804245</v>
      </c>
      <c r="AS42">
        <f t="shared" si="60"/>
        <v>24.092420737655996</v>
      </c>
      <c r="AT42">
        <f t="shared" si="60"/>
        <v>24.092016838340484</v>
      </c>
      <c r="AU42">
        <f t="shared" si="60"/>
        <v>24.091612761626433</v>
      </c>
      <c r="AV42">
        <f t="shared" si="60"/>
        <v>24.09120850728225</v>
      </c>
      <c r="AW42">
        <f t="shared" si="61"/>
        <v>24.090804075076054</v>
      </c>
      <c r="AX42">
        <f t="shared" si="61"/>
        <v>24.090399464775654</v>
      </c>
      <c r="AY42">
        <f t="shared" si="61"/>
        <v>24.089994676148557</v>
      </c>
      <c r="AZ42">
        <f t="shared" si="61"/>
        <v>24.089589708961967</v>
      </c>
      <c r="BA42">
        <f t="shared" si="61"/>
        <v>24.089184562982787</v>
      </c>
      <c r="BB42">
        <f t="shared" si="61"/>
        <v>24.088779237977615</v>
      </c>
      <c r="BC42">
        <f t="shared" si="61"/>
        <v>24.088373733712736</v>
      </c>
      <c r="BD42">
        <f t="shared" si="61"/>
        <v>24.087968049954142</v>
      </c>
      <c r="BE42">
        <f t="shared" si="61"/>
        <v>24.087562186467512</v>
      </c>
      <c r="BF42">
        <f t="shared" si="61"/>
        <v>24.08715614301822</v>
      </c>
      <c r="BG42">
        <f t="shared" si="62"/>
        <v>24.086749919371332</v>
      </c>
      <c r="BH42">
        <f t="shared" si="62"/>
        <v>24.086343515291617</v>
      </c>
      <c r="BI42">
        <f t="shared" si="62"/>
        <v>24.085936930543525</v>
      </c>
      <c r="BJ42">
        <f t="shared" si="62"/>
        <v>24.085530164891207</v>
      </c>
      <c r="BK42">
        <f t="shared" si="62"/>
        <v>24.085123218098499</v>
      </c>
      <c r="BL42">
        <f t="shared" si="62"/>
        <v>24.084716089928932</v>
      </c>
      <c r="BM42">
        <f t="shared" si="62"/>
        <v>24.084308780145729</v>
      </c>
      <c r="BN42">
        <f t="shared" si="62"/>
        <v>24.083901288511807</v>
      </c>
      <c r="BO42">
        <f t="shared" si="62"/>
        <v>24.083493614789766</v>
      </c>
      <c r="BP42">
        <f t="shared" si="62"/>
        <v>24.083085758741902</v>
      </c>
      <c r="BQ42">
        <f t="shared" si="63"/>
        <v>24.082677720130199</v>
      </c>
      <c r="BR42">
        <f t="shared" si="63"/>
        <v>24.082269498716329</v>
      </c>
      <c r="BS42">
        <f t="shared" si="63"/>
        <v>24.081861094261651</v>
      </c>
      <c r="BT42">
        <f t="shared" si="63"/>
        <v>24.081452506527221</v>
      </c>
      <c r="BU42">
        <f t="shared" si="63"/>
        <v>24.081043735273774</v>
      </c>
      <c r="BV42">
        <f t="shared" si="63"/>
        <v>24.080634780261736</v>
      </c>
      <c r="BW42">
        <f t="shared" si="63"/>
        <v>24.080225641251221</v>
      </c>
      <c r="BX42">
        <f t="shared" si="63"/>
        <v>24.079816318002031</v>
      </c>
      <c r="BY42">
        <f t="shared" si="63"/>
        <v>24.07940681027365</v>
      </c>
      <c r="BZ42">
        <f t="shared" si="63"/>
        <v>24.078997117825249</v>
      </c>
      <c r="CA42">
        <f t="shared" si="64"/>
        <v>24.078587240415693</v>
      </c>
      <c r="CB42">
        <f t="shared" si="64"/>
        <v>24.078177177803518</v>
      </c>
      <c r="CC42">
        <f t="shared" si="64"/>
        <v>24.077766929746957</v>
      </c>
      <c r="CD42">
        <f t="shared" si="64"/>
        <v>24.077356496003922</v>
      </c>
      <c r="CE42">
        <f t="shared" si="64"/>
        <v>24.076945876332005</v>
      </c>
      <c r="CF42">
        <f t="shared" si="64"/>
        <v>24.07653507048849</v>
      </c>
      <c r="CG42">
        <f t="shared" si="64"/>
        <v>24.07612407823034</v>
      </c>
      <c r="CH42">
        <f t="shared" si="64"/>
        <v>24.075712899314205</v>
      </c>
      <c r="CI42">
        <f t="shared" si="64"/>
        <v>24.075301533496404</v>
      </c>
      <c r="CJ42">
        <f t="shared" si="64"/>
        <v>24.074889980532951</v>
      </c>
      <c r="CK42">
        <f t="shared" si="65"/>
        <v>24.074478240179545</v>
      </c>
      <c r="CL42">
        <f t="shared" si="65"/>
        <v>24.074066312191547</v>
      </c>
      <c r="CM42">
        <f t="shared" si="65"/>
        <v>24.073654196324021</v>
      </c>
      <c r="CN42">
        <f t="shared" si="65"/>
        <v>24.073241892331694</v>
      </c>
      <c r="CO42">
        <f t="shared" si="65"/>
        <v>24.072829399968985</v>
      </c>
      <c r="CP42">
        <f t="shared" si="65"/>
        <v>24.072416718989977</v>
      </c>
      <c r="CQ42">
        <f t="shared" si="65"/>
        <v>24.072003849148448</v>
      </c>
      <c r="CR42">
        <f t="shared" si="65"/>
        <v>24.071590790197853</v>
      </c>
      <c r="CS42">
        <f t="shared" si="65"/>
        <v>24.071177541891313</v>
      </c>
      <c r="CT42">
        <f t="shared" si="65"/>
        <v>24.070764103981638</v>
      </c>
      <c r="CU42">
        <f t="shared" si="66"/>
        <v>24.070350476221314</v>
      </c>
      <c r="CV42">
        <f t="shared" si="66"/>
        <v>24.069936658362494</v>
      </c>
      <c r="CW42">
        <f t="shared" si="66"/>
        <v>24.069522650157019</v>
      </c>
      <c r="CX42">
        <f t="shared" si="66"/>
        <v>24.069108451356403</v>
      </c>
      <c r="CY42">
        <f t="shared" si="66"/>
        <v>24.068694061711838</v>
      </c>
      <c r="CZ42">
        <f t="shared" si="66"/>
        <v>24.06827948097418</v>
      </c>
      <c r="DA42">
        <f t="shared" si="66"/>
        <v>24.067864708893971</v>
      </c>
      <c r="DB42">
        <f t="shared" si="66"/>
        <v>24.067449745221424</v>
      </c>
      <c r="DC42">
        <f t="shared" si="66"/>
        <v>24.067034589706424</v>
      </c>
      <c r="DD42">
        <f t="shared" si="66"/>
        <v>24.066619242098536</v>
      </c>
      <c r="DE42">
        <f t="shared" si="67"/>
        <v>24.066203702146989</v>
      </c>
      <c r="DF42">
        <f t="shared" si="67"/>
        <v>24.065787969600692</v>
      </c>
      <c r="DG42">
        <f t="shared" si="67"/>
        <v>24.065372044208221</v>
      </c>
      <c r="DH42">
        <f t="shared" si="67"/>
        <v>24.064955925717825</v>
      </c>
      <c r="DI42">
        <f t="shared" si="67"/>
        <v>24.064539613877425</v>
      </c>
      <c r="DJ42">
        <f t="shared" si="67"/>
        <v>24.064123108434618</v>
      </c>
      <c r="DK42">
        <f t="shared" si="67"/>
        <v>24.063706409136664</v>
      </c>
      <c r="DL42">
        <f t="shared" si="67"/>
        <v>24.063289515730496</v>
      </c>
      <c r="DM42">
        <f t="shared" si="67"/>
        <v>24.062872427962713</v>
      </c>
      <c r="DN42">
        <f t="shared" si="67"/>
        <v>24.062455145579591</v>
      </c>
      <c r="DO42">
        <f t="shared" si="68"/>
        <v>24.062037668327068</v>
      </c>
      <c r="DP42">
        <f t="shared" si="68"/>
        <v>24.061619995950757</v>
      </c>
      <c r="DQ42">
        <f t="shared" si="68"/>
        <v>24.061202128195934</v>
      </c>
      <c r="DR42">
        <f t="shared" si="68"/>
        <v>24.060784064807535</v>
      </c>
      <c r="DS42">
        <f t="shared" si="68"/>
        <v>24.060365805530182</v>
      </c>
      <c r="DT42">
        <f t="shared" si="68"/>
        <v>24.059947350108139</v>
      </c>
      <c r="DU42">
        <f t="shared" si="68"/>
        <v>24.059528698285366</v>
      </c>
      <c r="DV42">
        <f t="shared" si="68"/>
        <v>24.059109849805466</v>
      </c>
      <c r="DW42">
        <f t="shared" si="68"/>
        <v>24.058690804411711</v>
      </c>
      <c r="DX42">
        <f t="shared" si="68"/>
        <v>24.058271561847043</v>
      </c>
      <c r="DY42">
        <f t="shared" si="68"/>
        <v>24.057852121854069</v>
      </c>
      <c r="EA42">
        <f t="shared" si="23"/>
        <v>0.39</v>
      </c>
      <c r="EB42">
        <f t="shared" si="72"/>
        <v>24.098859188308943</v>
      </c>
      <c r="EC42">
        <f t="shared" si="72"/>
        <v>23.830450049814186</v>
      </c>
      <c r="ED42">
        <f t="shared" si="72"/>
        <v>23.562040737585434</v>
      </c>
      <c r="EE42">
        <f t="shared" si="72"/>
        <v>23.293631251395883</v>
      </c>
      <c r="EF42">
        <f t="shared" si="72"/>
        <v>23.025221591018443</v>
      </c>
      <c r="EG42">
        <f t="shared" si="72"/>
        <v>22.756811756225716</v>
      </c>
      <c r="EH42">
        <f t="shared" si="72"/>
        <v>22.488401746790011</v>
      </c>
      <c r="EI42">
        <f t="shared" si="72"/>
        <v>22.219991562483347</v>
      </c>
      <c r="EJ42">
        <f t="shared" si="72"/>
        <v>21.951581203077442</v>
      </c>
      <c r="EK42">
        <f t="shared" si="72"/>
        <v>21.683170668343706</v>
      </c>
      <c r="EL42">
        <f t="shared" si="72"/>
        <v>21.41475995805326</v>
      </c>
      <c r="EM42">
        <f t="shared" si="72"/>
        <v>21.146349071976928</v>
      </c>
      <c r="EN42">
        <f t="shared" si="72"/>
        <v>20.877938009885227</v>
      </c>
      <c r="EO42">
        <f t="shared" si="72"/>
        <v>20.609526771548381</v>
      </c>
      <c r="EP42">
        <f t="shared" si="72"/>
        <v>20.34111535673631</v>
      </c>
      <c r="EQ42">
        <f t="shared" si="69"/>
        <v>20.072703765218641</v>
      </c>
      <c r="ER42">
        <f t="shared" si="69"/>
        <v>19.804291996764686</v>
      </c>
      <c r="ES42">
        <f t="shared" si="69"/>
        <v>19.535880051143469</v>
      </c>
      <c r="ET42">
        <f t="shared" si="69"/>
        <v>19.267467928123708</v>
      </c>
      <c r="EU42">
        <f t="shared" si="69"/>
        <v>18.999055627473819</v>
      </c>
      <c r="EV42">
        <f t="shared" si="69"/>
        <v>18.730643148961917</v>
      </c>
      <c r="EW42">
        <f t="shared" si="69"/>
        <v>18.462230492355811</v>
      </c>
      <c r="EX42">
        <f t="shared" si="69"/>
        <v>18.193817657423004</v>
      </c>
      <c r="EY42">
        <f t="shared" si="69"/>
        <v>17.925404643930708</v>
      </c>
      <c r="EZ42">
        <f t="shared" si="69"/>
        <v>17.656991451645823</v>
      </c>
      <c r="FA42">
        <f t="shared" si="69"/>
        <v>17.388578080334945</v>
      </c>
      <c r="FB42">
        <f t="shared" si="69"/>
        <v>17.120164529764359</v>
      </c>
      <c r="FC42">
        <f t="shared" si="69"/>
        <v>16.851750799700056</v>
      </c>
      <c r="FD42">
        <f t="shared" si="69"/>
        <v>16.58333688990772</v>
      </c>
      <c r="FE42">
        <f t="shared" si="69"/>
        <v>16.314922800152722</v>
      </c>
      <c r="FF42">
        <f t="shared" si="69"/>
        <v>16.046508530200128</v>
      </c>
      <c r="FG42">
        <f t="shared" si="45"/>
        <v>15.778094079814705</v>
      </c>
      <c r="FH42">
        <f t="shared" si="73"/>
        <v>15.509679448760906</v>
      </c>
      <c r="FI42">
        <f t="shared" si="73"/>
        <v>15.24126463680288</v>
      </c>
      <c r="FJ42">
        <f t="shared" si="73"/>
        <v>14.972849643704466</v>
      </c>
      <c r="FK42">
        <f t="shared" si="73"/>
        <v>14.704434469229193</v>
      </c>
      <c r="FL42">
        <f t="shared" si="73"/>
        <v>14.436019113140283</v>
      </c>
      <c r="FM42">
        <f t="shared" si="73"/>
        <v>14.167603575200655</v>
      </c>
      <c r="FN42">
        <f t="shared" si="73"/>
        <v>13.899187855172906</v>
      </c>
      <c r="FO42">
        <f t="shared" si="73"/>
        <v>13.630771952819334</v>
      </c>
      <c r="FP42">
        <f t="shared" si="73"/>
        <v>13.362355867901925</v>
      </c>
      <c r="FQ42">
        <f t="shared" si="73"/>
        <v>13.093939600182349</v>
      </c>
      <c r="FR42">
        <f t="shared" si="73"/>
        <v>12.825523149421963</v>
      </c>
      <c r="FS42">
        <f t="shared" si="73"/>
        <v>12.557106515381827</v>
      </c>
      <c r="FT42">
        <f t="shared" si="73"/>
        <v>12.288689697822672</v>
      </c>
      <c r="FU42">
        <f t="shared" si="73"/>
        <v>12.020272696504927</v>
      </c>
      <c r="FV42">
        <f t="shared" si="73"/>
        <v>11.751855511188706</v>
      </c>
      <c r="FW42">
        <f t="shared" si="73"/>
        <v>11.48343814163381</v>
      </c>
      <c r="FX42">
        <f t="shared" si="70"/>
        <v>11.215020587599721</v>
      </c>
      <c r="FY42">
        <f t="shared" si="70"/>
        <v>10.946602848845615</v>
      </c>
      <c r="FZ42">
        <f t="shared" si="70"/>
        <v>10.678184925130351</v>
      </c>
      <c r="GA42">
        <f t="shared" si="70"/>
        <v>10.409766816212468</v>
      </c>
      <c r="GB42">
        <f t="shared" si="70"/>
        <v>10.141348521850201</v>
      </c>
      <c r="GC42">
        <f t="shared" si="70"/>
        <v>9.8729300418014585</v>
      </c>
      <c r="GD42">
        <f t="shared" si="70"/>
        <v>9.604511375823833</v>
      </c>
      <c r="GE42">
        <f t="shared" si="70"/>
        <v>9.336092523674612</v>
      </c>
      <c r="GF42">
        <f t="shared" si="70"/>
        <v>9.0676734851107543</v>
      </c>
      <c r="GG42">
        <f t="shared" si="70"/>
        <v>8.7992542598889152</v>
      </c>
      <c r="GH42">
        <f t="shared" si="70"/>
        <v>8.5308348477654086</v>
      </c>
      <c r="GI42">
        <f t="shared" si="70"/>
        <v>8.2624152484962483</v>
      </c>
      <c r="GJ42">
        <f t="shared" si="70"/>
        <v>7.9939954618371338</v>
      </c>
      <c r="GK42">
        <f t="shared" si="70"/>
        <v>7.7255754875434306</v>
      </c>
      <c r="GL42">
        <f t="shared" si="47"/>
        <v>7.4571553253701985</v>
      </c>
      <c r="GM42">
        <f t="shared" si="47"/>
        <v>7.1887349750721619</v>
      </c>
      <c r="GN42">
        <f t="shared" si="71"/>
        <v>6.9203144364037463</v>
      </c>
      <c r="GO42">
        <f t="shared" si="71"/>
        <v>6.6518937091190331</v>
      </c>
      <c r="GP42">
        <f t="shared" si="71"/>
        <v>6.3834727929717943</v>
      </c>
      <c r="GQ42">
        <f t="shared" si="71"/>
        <v>6.1150516877154928</v>
      </c>
      <c r="GR42">
        <f t="shared" si="71"/>
        <v>5.8466303931032471</v>
      </c>
      <c r="GS42">
        <f t="shared" si="71"/>
        <v>5.5782089088878664</v>
      </c>
      <c r="GT42">
        <f t="shared" si="71"/>
        <v>5.3097872348218367</v>
      </c>
      <c r="GU42">
        <f t="shared" si="71"/>
        <v>5.0413653706573101</v>
      </c>
      <c r="GV42">
        <f t="shared" si="71"/>
        <v>4.7729433161461259</v>
      </c>
      <c r="GW42">
        <f t="shared" si="71"/>
        <v>4.5045210710398038</v>
      </c>
      <c r="GX42">
        <f t="shared" si="71"/>
        <v>4.2360986350895331</v>
      </c>
      <c r="GY42">
        <f t="shared" si="71"/>
        <v>3.9676760080461655</v>
      </c>
      <c r="GZ42">
        <f t="shared" si="71"/>
        <v>3.6992531896602507</v>
      </c>
      <c r="HA42">
        <f t="shared" si="71"/>
        <v>3.4308301796819975</v>
      </c>
      <c r="HB42">
        <f t="shared" si="71"/>
        <v>3.1624069778612878</v>
      </c>
      <c r="HC42">
        <f t="shared" si="71"/>
        <v>2.8939835839476942</v>
      </c>
      <c r="HD42">
        <f t="shared" si="74"/>
        <v>2.6255599976904413</v>
      </c>
      <c r="HE42">
        <f t="shared" si="74"/>
        <v>2.3571362188384342</v>
      </c>
      <c r="HF42">
        <f t="shared" si="74"/>
        <v>2.0887122471402613</v>
      </c>
      <c r="HG42">
        <f t="shared" si="74"/>
        <v>1.8202880823441596</v>
      </c>
      <c r="HH42">
        <f t="shared" si="74"/>
        <v>1.55186372419805</v>
      </c>
      <c r="HI42">
        <f t="shared" si="74"/>
        <v>1.2834391724495369</v>
      </c>
      <c r="HJ42">
        <f t="shared" si="74"/>
        <v>1.0150144268458767</v>
      </c>
      <c r="HK42">
        <f t="shared" si="74"/>
        <v>0.74658948713399909</v>
      </c>
      <c r="HL42">
        <f t="shared" si="74"/>
        <v>0.47816435306051019</v>
      </c>
      <c r="HM42">
        <f t="shared" si="74"/>
        <v>0.20973902437168235</v>
      </c>
      <c r="HN42">
        <f t="shared" si="74"/>
        <v>5.8686499186549668E-2</v>
      </c>
      <c r="HO42">
        <f t="shared" si="74"/>
        <v>0.32711221786856726</v>
      </c>
      <c r="HP42">
        <f t="shared" si="74"/>
        <v>0.59553813192909644</v>
      </c>
      <c r="HQ42">
        <f t="shared" si="74"/>
        <v>0.86396424162320429</v>
      </c>
      <c r="HR42">
        <f t="shared" si="74"/>
        <v>1.1323905472062599</v>
      </c>
      <c r="HS42">
        <f t="shared" si="74"/>
        <v>1.4008170489340088</v>
      </c>
      <c r="HT42">
        <f t="shared" si="43"/>
        <v>1.6692437470624917</v>
      </c>
      <c r="HU42">
        <f t="shared" si="43"/>
        <v>1.9376706418480971</v>
      </c>
      <c r="HV42">
        <f t="shared" si="43"/>
        <v>2.2060977335475584</v>
      </c>
      <c r="HW42">
        <f t="shared" si="43"/>
        <v>2.4745250224179358</v>
      </c>
      <c r="HX42">
        <f t="shared" si="43"/>
        <v>2.7429525087166162</v>
      </c>
      <c r="HY42">
        <f t="shared" si="24"/>
        <v>5.8686499186549668E-2</v>
      </c>
      <c r="HZ42">
        <f t="shared" si="25"/>
        <v>91</v>
      </c>
      <c r="IA42">
        <v>40</v>
      </c>
      <c r="IB42">
        <f t="shared" si="26"/>
        <v>0.39</v>
      </c>
      <c r="IC42" cm="1">
        <f t="array" ref="IC42">INDEX($AC$3:$DY$102,IA42,HZ42)</f>
        <v>24.062037668327068</v>
      </c>
      <c r="ID42">
        <f t="shared" si="27"/>
        <v>9.3841946906475577</v>
      </c>
    </row>
    <row r="43" spans="10:238" x14ac:dyDescent="0.25">
      <c r="J43">
        <v>485</v>
      </c>
      <c r="K43">
        <f>'Emission events'!Y43</f>
        <v>3.5254450917833082E+17</v>
      </c>
      <c r="L43">
        <f>'Emission events'!BG43</f>
        <v>1.2784386339379446E+17</v>
      </c>
      <c r="M43">
        <f>'Emission events'!CO43</f>
        <v>4.6218281364593736E+16</v>
      </c>
      <c r="N43">
        <f>'Emission events'!DW43</f>
        <v>1.6676825384612936E+16</v>
      </c>
      <c r="O43">
        <f>'Emission events'!FE43</f>
        <v>6010190950448916</v>
      </c>
      <c r="P43">
        <f t="shared" si="3"/>
        <v>5.4929367027178086E+17</v>
      </c>
      <c r="S43">
        <v>485</v>
      </c>
      <c r="T43">
        <f>'Emission events'!AD43</f>
        <v>8.3062262485204608E+17</v>
      </c>
      <c r="U43">
        <f>'Emission events'!BL43</f>
        <v>1.9624278091240998E+17</v>
      </c>
      <c r="V43">
        <f>'Emission events'!CT43</f>
        <v>4.723639466107084E+16</v>
      </c>
      <c r="W43">
        <f>'Emission events'!EB43</f>
        <v>1.1672334542997608E+16</v>
      </c>
      <c r="X43">
        <f>'Emission events'!FJ43</f>
        <v>2987176557126904.5</v>
      </c>
      <c r="Y43">
        <f t="shared" si="4"/>
        <v>1.0887613115256515E+18</v>
      </c>
      <c r="Z43">
        <f t="shared" si="5"/>
        <v>1.6380549817974323E+18</v>
      </c>
      <c r="AB43" s="1">
        <v>0.4</v>
      </c>
      <c r="AC43">
        <f t="shared" ref="AC43:AL52" si="75">$B$15-_J0*EXP(($AB43+AC$2*_r_S)/(_V_th*_diode_n))-($AB43+AC$2*_r_S)/_r_sh</f>
        <v>23.993110624366114</v>
      </c>
      <c r="AD43">
        <f t="shared" si="75"/>
        <v>23.992658512919309</v>
      </c>
      <c r="AE43">
        <f t="shared" si="75"/>
        <v>23.992206161135684</v>
      </c>
      <c r="AF43">
        <f t="shared" si="75"/>
        <v>23.991753568701494</v>
      </c>
      <c r="AG43">
        <f t="shared" si="75"/>
        <v>23.991300735302584</v>
      </c>
      <c r="AH43">
        <f t="shared" si="75"/>
        <v>23.990847660624382</v>
      </c>
      <c r="AI43">
        <f t="shared" si="75"/>
        <v>23.99039434435192</v>
      </c>
      <c r="AJ43">
        <f t="shared" si="75"/>
        <v>23.989940786169807</v>
      </c>
      <c r="AK43">
        <f t="shared" si="75"/>
        <v>23.989486985762245</v>
      </c>
      <c r="AL43">
        <f t="shared" si="75"/>
        <v>23.989032942813019</v>
      </c>
      <c r="AM43">
        <f t="shared" ref="AM43:AV52" si="76">$B$15-_J0*EXP(($AB43+AM$2*_r_S)/(_V_th*_diode_n))-($AB43+AM$2*_r_S)/_r_sh</f>
        <v>23.988578657005501</v>
      </c>
      <c r="AN43">
        <f t="shared" si="76"/>
        <v>23.988124128022658</v>
      </c>
      <c r="AO43">
        <f t="shared" si="76"/>
        <v>23.987669355547037</v>
      </c>
      <c r="AP43">
        <f t="shared" si="76"/>
        <v>23.987214339260774</v>
      </c>
      <c r="AQ43">
        <f t="shared" si="76"/>
        <v>23.986759078845584</v>
      </c>
      <c r="AR43">
        <f t="shared" si="76"/>
        <v>23.986303573982774</v>
      </c>
      <c r="AS43">
        <f t="shared" si="76"/>
        <v>23.985847824353225</v>
      </c>
      <c r="AT43">
        <f t="shared" si="76"/>
        <v>23.985391829637411</v>
      </c>
      <c r="AU43">
        <f t="shared" si="76"/>
        <v>23.984935589515388</v>
      </c>
      <c r="AV43">
        <f t="shared" si="76"/>
        <v>23.984479103666786</v>
      </c>
      <c r="AW43">
        <f t="shared" ref="AW43:BF52" si="77">$B$15-_J0*EXP(($AB43+AW$2*_r_S)/(_V_th*_diode_n))-($AB43+AW$2*_r_S)/_r_sh</f>
        <v>23.984022371770831</v>
      </c>
      <c r="AX43">
        <f t="shared" si="77"/>
        <v>23.983565393506314</v>
      </c>
      <c r="AY43">
        <f t="shared" si="77"/>
        <v>23.983108168551617</v>
      </c>
      <c r="AZ43">
        <f t="shared" si="77"/>
        <v>23.982650696584695</v>
      </c>
      <c r="BA43">
        <f t="shared" si="77"/>
        <v>23.982192977283098</v>
      </c>
      <c r="BB43">
        <f t="shared" si="77"/>
        <v>23.981735010323934</v>
      </c>
      <c r="BC43">
        <f t="shared" si="77"/>
        <v>23.981276795383909</v>
      </c>
      <c r="BD43">
        <f t="shared" si="77"/>
        <v>23.98081833213929</v>
      </c>
      <c r="BE43">
        <f t="shared" si="77"/>
        <v>23.980359620265929</v>
      </c>
      <c r="BF43">
        <f t="shared" si="77"/>
        <v>23.979900659439259</v>
      </c>
      <c r="BG43">
        <f t="shared" ref="BG43:BP52" si="78">$B$15-_J0*EXP(($AB43+BG$2*_r_S)/(_V_th*_diode_n))-($AB43+BG$2*_r_S)/_r_sh</f>
        <v>23.979441449334285</v>
      </c>
      <c r="BH43">
        <f t="shared" si="78"/>
        <v>23.978981989625588</v>
      </c>
      <c r="BI43">
        <f t="shared" si="78"/>
        <v>23.97852227998732</v>
      </c>
      <c r="BJ43">
        <f t="shared" si="78"/>
        <v>23.978062320093215</v>
      </c>
      <c r="BK43">
        <f t="shared" si="78"/>
        <v>23.97760210961658</v>
      </c>
      <c r="BL43">
        <f t="shared" si="78"/>
        <v>23.977141648230283</v>
      </c>
      <c r="BM43">
        <f t="shared" si="78"/>
        <v>23.97668093560679</v>
      </c>
      <c r="BN43">
        <f t="shared" si="78"/>
        <v>23.976219971418118</v>
      </c>
      <c r="BO43">
        <f t="shared" si="78"/>
        <v>23.97575875533586</v>
      </c>
      <c r="BP43">
        <f t="shared" si="78"/>
        <v>23.975297287031186</v>
      </c>
      <c r="BQ43">
        <f t="shared" ref="BQ43:BZ52" si="79">$B$15-_J0*EXP(($AB43+BQ$2*_r_S)/(_V_th*_diode_n))-($AB43+BQ$2*_r_S)/_r_sh</f>
        <v>23.974835566174832</v>
      </c>
      <c r="BR43">
        <f t="shared" si="79"/>
        <v>23.974373592437104</v>
      </c>
      <c r="BS43">
        <f t="shared" si="79"/>
        <v>23.973911365487886</v>
      </c>
      <c r="BT43">
        <f t="shared" si="79"/>
        <v>23.973448884996618</v>
      </c>
      <c r="BU43">
        <f t="shared" si="79"/>
        <v>23.97298615063232</v>
      </c>
      <c r="BV43">
        <f t="shared" si="79"/>
        <v>23.97252316206357</v>
      </c>
      <c r="BW43">
        <f t="shared" si="79"/>
        <v>23.972059918958518</v>
      </c>
      <c r="BX43">
        <f t="shared" si="79"/>
        <v>23.971596420984884</v>
      </c>
      <c r="BY43">
        <f t="shared" si="79"/>
        <v>23.97113266780995</v>
      </c>
      <c r="BZ43">
        <f t="shared" si="79"/>
        <v>23.970668659100564</v>
      </c>
      <c r="CA43">
        <f t="shared" ref="CA43:CJ52" si="80">$B$15-_J0*EXP(($AB43+CA$2*_r_S)/(_V_th*_diode_n))-($AB43+CA$2*_r_S)/_r_sh</f>
        <v>23.970204394523144</v>
      </c>
      <c r="CB43">
        <f t="shared" si="80"/>
        <v>23.969739873743663</v>
      </c>
      <c r="CC43">
        <f t="shared" si="80"/>
        <v>23.969275096427666</v>
      </c>
      <c r="CD43">
        <f t="shared" si="80"/>
        <v>23.968810062240255</v>
      </c>
      <c r="CE43">
        <f t="shared" si="80"/>
        <v>23.968344770846105</v>
      </c>
      <c r="CF43">
        <f t="shared" si="80"/>
        <v>23.967879221909442</v>
      </c>
      <c r="CG43">
        <f t="shared" si="80"/>
        <v>23.967413415094061</v>
      </c>
      <c r="CH43">
        <f t="shared" si="80"/>
        <v>23.966947350063318</v>
      </c>
      <c r="CI43">
        <f t="shared" si="80"/>
        <v>23.966481026480118</v>
      </c>
      <c r="CJ43">
        <f t="shared" si="80"/>
        <v>23.966014444006941</v>
      </c>
      <c r="CK43">
        <f t="shared" ref="CK43:CT52" si="81">$B$15-_J0*EXP(($AB43+CK$2*_r_S)/(_V_th*_diode_n))-($AB43+CK$2*_r_S)/_r_sh</f>
        <v>23.965547602305826</v>
      </c>
      <c r="CL43">
        <f t="shared" si="81"/>
        <v>23.965080501038354</v>
      </c>
      <c r="CM43">
        <f t="shared" si="81"/>
        <v>23.964613139865683</v>
      </c>
      <c r="CN43">
        <f t="shared" si="81"/>
        <v>23.964145518448522</v>
      </c>
      <c r="CO43">
        <f t="shared" si="81"/>
        <v>23.96367763644713</v>
      </c>
      <c r="CP43">
        <f t="shared" si="81"/>
        <v>23.96320949352133</v>
      </c>
      <c r="CQ43">
        <f t="shared" si="81"/>
        <v>23.962741089330503</v>
      </c>
      <c r="CR43">
        <f t="shared" si="81"/>
        <v>23.962272423533584</v>
      </c>
      <c r="CS43">
        <f t="shared" si="81"/>
        <v>23.961803495789056</v>
      </c>
      <c r="CT43">
        <f t="shared" si="81"/>
        <v>23.96133430575496</v>
      </c>
      <c r="CU43">
        <f t="shared" ref="CU43:DD52" si="82">$B$15-_J0*EXP(($AB43+CU$2*_r_S)/(_V_th*_diode_n))-($AB43+CU$2*_r_S)/_r_sh</f>
        <v>23.960864853088896</v>
      </c>
      <c r="CV43">
        <f t="shared" si="82"/>
        <v>23.960395137448003</v>
      </c>
      <c r="CW43">
        <f t="shared" si="82"/>
        <v>23.959925158488996</v>
      </c>
      <c r="CX43">
        <f t="shared" si="82"/>
        <v>23.959454915868118</v>
      </c>
      <c r="CY43">
        <f t="shared" si="82"/>
        <v>23.958984409241179</v>
      </c>
      <c r="CZ43">
        <f t="shared" si="82"/>
        <v>23.958513638263529</v>
      </c>
      <c r="DA43">
        <f t="shared" si="82"/>
        <v>23.958042602590073</v>
      </c>
      <c r="DB43">
        <f t="shared" si="82"/>
        <v>23.957571301875262</v>
      </c>
      <c r="DC43">
        <f t="shared" si="82"/>
        <v>23.957099735773109</v>
      </c>
      <c r="DD43">
        <f t="shared" si="82"/>
        <v>23.956627903937157</v>
      </c>
      <c r="DE43">
        <f t="shared" ref="DE43:DN52" si="83">$B$15-_J0*EXP(($AB43+DE$2*_r_S)/(_V_th*_diode_n))-($AB43+DE$2*_r_S)/_r_sh</f>
        <v>23.956155806020512</v>
      </c>
      <c r="DF43">
        <f t="shared" si="83"/>
        <v>23.955683441675816</v>
      </c>
      <c r="DG43">
        <f t="shared" si="83"/>
        <v>23.955210810555258</v>
      </c>
      <c r="DH43">
        <f t="shared" si="83"/>
        <v>23.954737912310584</v>
      </c>
      <c r="DI43">
        <f t="shared" si="83"/>
        <v>23.954264746593076</v>
      </c>
      <c r="DJ43">
        <f t="shared" si="83"/>
        <v>23.953791313053561</v>
      </c>
      <c r="DK43">
        <f t="shared" si="83"/>
        <v>23.953317611342417</v>
      </c>
      <c r="DL43">
        <f t="shared" si="83"/>
        <v>23.952843641109556</v>
      </c>
      <c r="DM43">
        <f t="shared" si="83"/>
        <v>23.952369402004436</v>
      </c>
      <c r="DN43">
        <f t="shared" si="83"/>
        <v>23.951894893676062</v>
      </c>
      <c r="DO43">
        <f t="shared" ref="DO43:DY52" si="84">$B$15-_J0*EXP(($AB43+DO$2*_r_S)/(_V_th*_diode_n))-($AB43+DO$2*_r_S)/_r_sh</f>
        <v>23.951420115772983</v>
      </c>
      <c r="DP43">
        <f t="shared" si="84"/>
        <v>23.950945067943277</v>
      </c>
      <c r="DQ43">
        <f t="shared" si="84"/>
        <v>23.950469749834571</v>
      </c>
      <c r="DR43">
        <f t="shared" si="84"/>
        <v>23.949994161094036</v>
      </c>
      <c r="DS43">
        <f t="shared" si="84"/>
        <v>23.949518301368364</v>
      </c>
      <c r="DT43">
        <f t="shared" si="84"/>
        <v>23.949042170303816</v>
      </c>
      <c r="DU43">
        <f t="shared" si="84"/>
        <v>23.948565767546164</v>
      </c>
      <c r="DV43">
        <f t="shared" si="84"/>
        <v>23.948089092740727</v>
      </c>
      <c r="DW43">
        <f t="shared" si="84"/>
        <v>23.947612145532364</v>
      </c>
      <c r="DX43">
        <f t="shared" si="84"/>
        <v>23.947134925565472</v>
      </c>
      <c r="DY43">
        <f t="shared" si="84"/>
        <v>23.946657432483974</v>
      </c>
      <c r="EA43">
        <f t="shared" si="23"/>
        <v>0.4</v>
      </c>
      <c r="EB43">
        <f t="shared" si="72"/>
        <v>23.993110624366114</v>
      </c>
      <c r="EC43">
        <f t="shared" si="72"/>
        <v>23.724650466613603</v>
      </c>
      <c r="ED43">
        <f t="shared" si="72"/>
        <v>23.456190068524272</v>
      </c>
      <c r="EE43">
        <f t="shared" si="72"/>
        <v>23.187729429784373</v>
      </c>
      <c r="EF43">
        <f t="shared" si="72"/>
        <v>22.919268550079757</v>
      </c>
      <c r="EG43">
        <f t="shared" si="72"/>
        <v>22.650807429095849</v>
      </c>
      <c r="EH43">
        <f t="shared" si="72"/>
        <v>22.382346066517677</v>
      </c>
      <c r="EI43">
        <f t="shared" si="72"/>
        <v>22.113884462029858</v>
      </c>
      <c r="EJ43">
        <f t="shared" si="72"/>
        <v>21.84542261531659</v>
      </c>
      <c r="EK43">
        <f t="shared" si="72"/>
        <v>21.576960526061658</v>
      </c>
      <c r="EL43">
        <f t="shared" si="72"/>
        <v>21.308498193948431</v>
      </c>
      <c r="EM43">
        <f t="shared" si="72"/>
        <v>21.040035618659882</v>
      </c>
      <c r="EN43">
        <f t="shared" si="72"/>
        <v>20.771572799878555</v>
      </c>
      <c r="EO43">
        <f t="shared" si="72"/>
        <v>20.503109737286586</v>
      </c>
      <c r="EP43">
        <f t="shared" si="72"/>
        <v>20.234646430565686</v>
      </c>
      <c r="EQ43">
        <f t="shared" si="69"/>
        <v>19.96618287939717</v>
      </c>
      <c r="ER43">
        <f t="shared" si="69"/>
        <v>19.697719083461916</v>
      </c>
      <c r="ES43">
        <f t="shared" si="69"/>
        <v>19.429255042440396</v>
      </c>
      <c r="ET43">
        <f t="shared" si="69"/>
        <v>19.160790756012666</v>
      </c>
      <c r="EU43">
        <f t="shared" si="69"/>
        <v>18.892326223858355</v>
      </c>
      <c r="EV43">
        <f t="shared" si="69"/>
        <v>18.623861445656694</v>
      </c>
      <c r="EW43">
        <f t="shared" si="69"/>
        <v>18.355396421086471</v>
      </c>
      <c r="EX43">
        <f t="shared" si="69"/>
        <v>18.086931149826064</v>
      </c>
      <c r="EY43">
        <f t="shared" si="69"/>
        <v>17.818465631553437</v>
      </c>
      <c r="EZ43">
        <f t="shared" si="69"/>
        <v>17.549999865946134</v>
      </c>
      <c r="FA43">
        <f t="shared" si="69"/>
        <v>17.281533852681264</v>
      </c>
      <c r="FB43">
        <f t="shared" si="69"/>
        <v>17.013067591435529</v>
      </c>
      <c r="FC43">
        <f t="shared" si="69"/>
        <v>16.744601081885204</v>
      </c>
      <c r="FD43">
        <f t="shared" si="69"/>
        <v>16.476134323706138</v>
      </c>
      <c r="FE43">
        <f t="shared" si="69"/>
        <v>16.207667316573762</v>
      </c>
      <c r="FF43">
        <f t="shared" si="69"/>
        <v>15.939200060163079</v>
      </c>
      <c r="FG43">
        <f t="shared" si="45"/>
        <v>15.670732554148676</v>
      </c>
      <c r="FH43">
        <f t="shared" si="73"/>
        <v>15.402264798204701</v>
      </c>
      <c r="FI43">
        <f t="shared" si="73"/>
        <v>15.133796792004889</v>
      </c>
      <c r="FJ43">
        <f t="shared" si="73"/>
        <v>14.865328535222547</v>
      </c>
      <c r="FK43">
        <f t="shared" si="73"/>
        <v>14.596860027530544</v>
      </c>
      <c r="FL43">
        <f t="shared" si="73"/>
        <v>14.328391268601344</v>
      </c>
      <c r="FM43">
        <f t="shared" si="73"/>
        <v>14.059922258106965</v>
      </c>
      <c r="FN43">
        <f t="shared" si="73"/>
        <v>13.791452995719</v>
      </c>
      <c r="FO43">
        <f t="shared" si="73"/>
        <v>13.522983481108618</v>
      </c>
      <c r="FP43">
        <f t="shared" si="73"/>
        <v>13.254513713946558</v>
      </c>
      <c r="FQ43">
        <f t="shared" si="73"/>
        <v>12.986043693903124</v>
      </c>
      <c r="FR43">
        <f t="shared" si="73"/>
        <v>12.717573420648199</v>
      </c>
      <c r="FS43">
        <f t="shared" si="73"/>
        <v>12.449102893851224</v>
      </c>
      <c r="FT43">
        <f t="shared" si="73"/>
        <v>12.180632113181218</v>
      </c>
      <c r="FU43">
        <f t="shared" si="73"/>
        <v>11.912161078306761</v>
      </c>
      <c r="FV43">
        <f t="shared" si="73"/>
        <v>11.643689788896003</v>
      </c>
      <c r="FW43">
        <f t="shared" si="73"/>
        <v>11.375218244616663</v>
      </c>
      <c r="FX43">
        <f t="shared" si="70"/>
        <v>11.106746445136022</v>
      </c>
      <c r="FY43">
        <f t="shared" si="70"/>
        <v>10.83827439012093</v>
      </c>
      <c r="FZ43">
        <f t="shared" si="70"/>
        <v>10.569802079237801</v>
      </c>
      <c r="GA43">
        <f t="shared" si="70"/>
        <v>10.301329512152613</v>
      </c>
      <c r="GB43">
        <f t="shared" si="70"/>
        <v>10.032856688530909</v>
      </c>
      <c r="GC43">
        <f t="shared" si="70"/>
        <v>9.7643836080377913</v>
      </c>
      <c r="GD43">
        <f t="shared" si="70"/>
        <v>9.4959102703379337</v>
      </c>
      <c r="GE43">
        <f t="shared" si="70"/>
        <v>9.2274366750955643</v>
      </c>
      <c r="GF43">
        <f t="shared" si="70"/>
        <v>8.9589628219744757</v>
      </c>
      <c r="GG43">
        <f t="shared" si="70"/>
        <v>8.6904887106380286</v>
      </c>
      <c r="GH43">
        <f t="shared" si="70"/>
        <v>8.4220143407491221</v>
      </c>
      <c r="GI43">
        <f t="shared" si="70"/>
        <v>8.1535397119702377</v>
      </c>
      <c r="GJ43">
        <f t="shared" si="70"/>
        <v>7.8850648239634147</v>
      </c>
      <c r="GK43">
        <f t="shared" si="70"/>
        <v>7.6165896763902374</v>
      </c>
      <c r="GL43">
        <f t="shared" si="70"/>
        <v>7.3481142689118606</v>
      </c>
      <c r="GM43">
        <f t="shared" ref="GM43:HB67" si="85">ABS(CN43-CN$2)</f>
        <v>7.0796386011889894</v>
      </c>
      <c r="GN43">
        <f t="shared" si="85"/>
        <v>6.8111626728818919</v>
      </c>
      <c r="GO43">
        <f t="shared" si="85"/>
        <v>6.5426864836503853</v>
      </c>
      <c r="GP43">
        <f t="shared" si="85"/>
        <v>6.2742100331538495</v>
      </c>
      <c r="GQ43">
        <f t="shared" si="85"/>
        <v>6.005733321051224</v>
      </c>
      <c r="GR43">
        <f t="shared" si="85"/>
        <v>5.7372563470009901</v>
      </c>
      <c r="GS43">
        <f t="shared" si="85"/>
        <v>5.4687791106611883</v>
      </c>
      <c r="GT43">
        <f t="shared" si="85"/>
        <v>5.2003016116894187</v>
      </c>
      <c r="GU43">
        <f t="shared" si="85"/>
        <v>4.9318238497428197</v>
      </c>
      <c r="GV43">
        <f t="shared" si="85"/>
        <v>4.6633458244781032</v>
      </c>
      <c r="GW43">
        <f t="shared" si="85"/>
        <v>4.3948675355515192</v>
      </c>
      <c r="GX43">
        <f t="shared" si="85"/>
        <v>4.1263889826188738</v>
      </c>
      <c r="GY43">
        <f t="shared" si="71"/>
        <v>3.8579101653355146</v>
      </c>
      <c r="GZ43">
        <f t="shared" si="71"/>
        <v>3.5894310833563523</v>
      </c>
      <c r="HA43">
        <f t="shared" si="71"/>
        <v>3.3209517363358358</v>
      </c>
      <c r="HB43">
        <f t="shared" si="71"/>
        <v>3.0524721239279735</v>
      </c>
      <c r="HC43">
        <f t="shared" si="71"/>
        <v>2.7839922457863153</v>
      </c>
      <c r="HD43">
        <f t="shared" si="74"/>
        <v>2.5155121015639637</v>
      </c>
      <c r="HE43">
        <f t="shared" si="74"/>
        <v>2.247031690913559</v>
      </c>
      <c r="HF43">
        <f t="shared" si="74"/>
        <v>1.9785510134872979</v>
      </c>
      <c r="HG43">
        <f t="shared" si="74"/>
        <v>1.7100700689369184</v>
      </c>
      <c r="HH43">
        <f t="shared" si="74"/>
        <v>1.4415888569137003</v>
      </c>
      <c r="HI43">
        <f t="shared" si="74"/>
        <v>1.1731073770684795</v>
      </c>
      <c r="HJ43">
        <f t="shared" si="74"/>
        <v>0.90462562905162969</v>
      </c>
      <c r="HK43">
        <f t="shared" si="74"/>
        <v>0.63614361251305951</v>
      </c>
      <c r="HL43">
        <f t="shared" si="74"/>
        <v>0.36766132710223332</v>
      </c>
      <c r="HM43">
        <f t="shared" si="74"/>
        <v>9.9178772468153653E-2</v>
      </c>
      <c r="HN43">
        <f t="shared" si="74"/>
        <v>0.16930405174063523</v>
      </c>
      <c r="HO43">
        <f t="shared" si="74"/>
        <v>0.43778714587604739</v>
      </c>
      <c r="HP43">
        <f t="shared" si="74"/>
        <v>0.70627051029045873</v>
      </c>
      <c r="HQ43">
        <f t="shared" si="74"/>
        <v>0.97475414533670346</v>
      </c>
      <c r="HR43">
        <f t="shared" si="74"/>
        <v>1.2432380513680776</v>
      </c>
      <c r="HS43">
        <f t="shared" si="74"/>
        <v>1.5117222287383321</v>
      </c>
      <c r="HT43">
        <f t="shared" si="43"/>
        <v>1.7802066778016936</v>
      </c>
      <c r="HU43">
        <f t="shared" si="43"/>
        <v>2.0486913989128368</v>
      </c>
      <c r="HV43">
        <f t="shared" si="43"/>
        <v>2.3171763924269051</v>
      </c>
      <c r="HW43">
        <f t="shared" si="43"/>
        <v>2.5856616586995074</v>
      </c>
      <c r="HX43">
        <f t="shared" si="43"/>
        <v>2.8541471980867108</v>
      </c>
      <c r="HY43">
        <f t="shared" si="24"/>
        <v>9.9178772468153653E-2</v>
      </c>
      <c r="HZ43">
        <f>MATCH(HY43,$EB43:$HX43,0)</f>
        <v>90</v>
      </c>
      <c r="IA43">
        <v>41</v>
      </c>
      <c r="IB43">
        <f t="shared" si="26"/>
        <v>0.4</v>
      </c>
      <c r="IC43" cm="1">
        <f t="array" ref="IC43">INDEX($AC$3:$DY$102,IA43,HZ43)</f>
        <v>23.951894893676062</v>
      </c>
      <c r="ID43">
        <f t="shared" si="27"/>
        <v>9.5807579574704249</v>
      </c>
    </row>
    <row r="44" spans="10:238" x14ac:dyDescent="0.25">
      <c r="J44">
        <v>490</v>
      </c>
      <c r="K44">
        <f>'Emission events'!Y44</f>
        <v>6.8729112529077965E+17</v>
      </c>
      <c r="L44">
        <f>'Emission events'!BG44</f>
        <v>2.4923364410987229E+17</v>
      </c>
      <c r="M44">
        <f>'Emission events'!CO44</f>
        <v>9.0103274284749424E+16</v>
      </c>
      <c r="N44">
        <f>'Emission events'!DW44</f>
        <v>3.2511736210506748E+16</v>
      </c>
      <c r="O44">
        <f>'Emission events'!FE44</f>
        <v>1.1716962806126136E+16</v>
      </c>
      <c r="P44">
        <f t="shared" si="3"/>
        <v>1.0708567427020342E+18</v>
      </c>
      <c r="S44">
        <v>490</v>
      </c>
      <c r="T44">
        <f>'Emission events'!AD44</f>
        <v>1.1665871724283958E+18</v>
      </c>
      <c r="U44">
        <f>'Emission events'!BL44</f>
        <v>2.7561771621002048E+17</v>
      </c>
      <c r="V44">
        <f>'Emission events'!CT44</f>
        <v>6.6342247892881568E+16</v>
      </c>
      <c r="W44">
        <f>'Emission events'!EB44</f>
        <v>1.6393480435931242E+16</v>
      </c>
      <c r="X44">
        <f>'Emission events'!FJ44</f>
        <v>4195409261749634.5</v>
      </c>
      <c r="Y44">
        <f t="shared" si="4"/>
        <v>1.5291360262289789E+18</v>
      </c>
      <c r="Z44">
        <f t="shared" si="5"/>
        <v>2.5999927689310131E+18</v>
      </c>
      <c r="AB44" s="1">
        <v>0.41</v>
      </c>
      <c r="AC44">
        <f t="shared" si="75"/>
        <v>23.872379588810844</v>
      </c>
      <c r="AD44">
        <f t="shared" si="75"/>
        <v>23.871856899317322</v>
      </c>
      <c r="AE44">
        <f t="shared" si="75"/>
        <v>23.871333877351237</v>
      </c>
      <c r="AF44">
        <f t="shared" si="75"/>
        <v>23.870810522478571</v>
      </c>
      <c r="AG44">
        <f t="shared" si="75"/>
        <v>23.870286834264729</v>
      </c>
      <c r="AH44">
        <f t="shared" si="75"/>
        <v>23.869762812274551</v>
      </c>
      <c r="AI44">
        <f t="shared" si="75"/>
        <v>23.869238456072313</v>
      </c>
      <c r="AJ44">
        <f t="shared" si="75"/>
        <v>23.868713765221724</v>
      </c>
      <c r="AK44">
        <f t="shared" si="75"/>
        <v>23.868188739285916</v>
      </c>
      <c r="AL44">
        <f t="shared" si="75"/>
        <v>23.867663377827448</v>
      </c>
      <c r="AM44">
        <f t="shared" si="76"/>
        <v>23.867137680408323</v>
      </c>
      <c r="AN44">
        <f t="shared" si="76"/>
        <v>23.866611646589952</v>
      </c>
      <c r="AO44">
        <f t="shared" si="76"/>
        <v>23.866085275933191</v>
      </c>
      <c r="AP44">
        <f t="shared" si="76"/>
        <v>23.86555856799832</v>
      </c>
      <c r="AQ44">
        <f t="shared" si="76"/>
        <v>23.865031522345035</v>
      </c>
      <c r="AR44">
        <f t="shared" si="76"/>
        <v>23.864504138532467</v>
      </c>
      <c r="AS44">
        <f t="shared" si="76"/>
        <v>23.863976416119165</v>
      </c>
      <c r="AT44">
        <f t="shared" si="76"/>
        <v>23.863448354663099</v>
      </c>
      <c r="AU44">
        <f t="shared" si="76"/>
        <v>23.862919953721679</v>
      </c>
      <c r="AV44">
        <f t="shared" si="76"/>
        <v>23.862391212851723</v>
      </c>
      <c r="AW44">
        <f t="shared" si="77"/>
        <v>23.861862131609467</v>
      </c>
      <c r="AX44">
        <f t="shared" si="77"/>
        <v>23.861332709550577</v>
      </c>
      <c r="AY44">
        <f t="shared" si="77"/>
        <v>23.860802946230137</v>
      </c>
      <c r="AZ44">
        <f t="shared" si="77"/>
        <v>23.860272841202644</v>
      </c>
      <c r="BA44">
        <f t="shared" si="77"/>
        <v>23.859742394022025</v>
      </c>
      <c r="BB44">
        <f t="shared" si="77"/>
        <v>23.859211604241615</v>
      </c>
      <c r="BC44">
        <f t="shared" si="77"/>
        <v>23.858680471414171</v>
      </c>
      <c r="BD44">
        <f t="shared" si="77"/>
        <v>23.858148995091859</v>
      </c>
      <c r="BE44">
        <f t="shared" si="77"/>
        <v>23.857617174826267</v>
      </c>
      <c r="BF44">
        <f t="shared" si="77"/>
        <v>23.857085010168397</v>
      </c>
      <c r="BG44">
        <f t="shared" si="78"/>
        <v>23.85655250066867</v>
      </c>
      <c r="BH44">
        <f t="shared" si="78"/>
        <v>23.856019645876906</v>
      </c>
      <c r="BI44">
        <f t="shared" si="78"/>
        <v>23.855486445342347</v>
      </c>
      <c r="BJ44">
        <f t="shared" si="78"/>
        <v>23.854952898613643</v>
      </c>
      <c r="BK44">
        <f t="shared" si="78"/>
        <v>23.854419005238864</v>
      </c>
      <c r="BL44">
        <f t="shared" si="78"/>
        <v>23.853884764765475</v>
      </c>
      <c r="BM44">
        <f t="shared" si="78"/>
        <v>23.853350176740356</v>
      </c>
      <c r="BN44">
        <f t="shared" si="78"/>
        <v>23.852815240709809</v>
      </c>
      <c r="BO44">
        <f t="shared" si="78"/>
        <v>23.852279956219526</v>
      </c>
      <c r="BP44">
        <f t="shared" si="78"/>
        <v>23.851744322814611</v>
      </c>
      <c r="BQ44">
        <f t="shared" si="79"/>
        <v>23.851208340039573</v>
      </c>
      <c r="BR44">
        <f t="shared" si="79"/>
        <v>23.85067200743833</v>
      </c>
      <c r="BS44">
        <f t="shared" si="79"/>
        <v>23.850135324554206</v>
      </c>
      <c r="BT44">
        <f t="shared" si="79"/>
        <v>23.849598290929926</v>
      </c>
      <c r="BU44">
        <f t="shared" si="79"/>
        <v>23.849060906107617</v>
      </c>
      <c r="BV44">
        <f t="shared" si="79"/>
        <v>23.848523169628809</v>
      </c>
      <c r="BW44">
        <f t="shared" si="79"/>
        <v>23.847985081034434</v>
      </c>
      <c r="BX44">
        <f t="shared" si="79"/>
        <v>23.84744663986482</v>
      </c>
      <c r="BY44">
        <f t="shared" si="79"/>
        <v>23.846907845659707</v>
      </c>
      <c r="BZ44">
        <f t="shared" si="79"/>
        <v>23.846368697958226</v>
      </c>
      <c r="CA44">
        <f t="shared" si="80"/>
        <v>23.845829196298904</v>
      </c>
      <c r="CB44">
        <f t="shared" si="80"/>
        <v>23.845289340219669</v>
      </c>
      <c r="CC44">
        <f t="shared" si="80"/>
        <v>23.844749129257846</v>
      </c>
      <c r="CD44">
        <f t="shared" si="80"/>
        <v>23.844208562950151</v>
      </c>
      <c r="CE44">
        <f t="shared" si="80"/>
        <v>23.843667640832706</v>
      </c>
      <c r="CF44">
        <f t="shared" si="80"/>
        <v>23.843126362441019</v>
      </c>
      <c r="CG44">
        <f t="shared" si="80"/>
        <v>23.842584727309994</v>
      </c>
      <c r="CH44">
        <f t="shared" si="80"/>
        <v>23.842042734973926</v>
      </c>
      <c r="CI44">
        <f t="shared" si="80"/>
        <v>23.841500384966501</v>
      </c>
      <c r="CJ44">
        <f t="shared" si="80"/>
        <v>23.840957676820807</v>
      </c>
      <c r="CK44">
        <f t="shared" si="81"/>
        <v>23.84041461006931</v>
      </c>
      <c r="CL44">
        <f t="shared" si="81"/>
        <v>23.839871184243869</v>
      </c>
      <c r="CM44">
        <f t="shared" si="81"/>
        <v>23.839327398875731</v>
      </c>
      <c r="CN44">
        <f t="shared" si="81"/>
        <v>23.838783253495539</v>
      </c>
      <c r="CO44">
        <f t="shared" si="81"/>
        <v>23.838238747633305</v>
      </c>
      <c r="CP44">
        <f t="shared" si="81"/>
        <v>23.837693880818456</v>
      </c>
      <c r="CQ44">
        <f t="shared" si="81"/>
        <v>23.837148652579778</v>
      </c>
      <c r="CR44">
        <f t="shared" si="81"/>
        <v>23.836603062445452</v>
      </c>
      <c r="CS44">
        <f t="shared" si="81"/>
        <v>23.836057109943049</v>
      </c>
      <c r="CT44">
        <f t="shared" si="81"/>
        <v>23.835510794599511</v>
      </c>
      <c r="CU44">
        <f t="shared" si="82"/>
        <v>23.834964115941172</v>
      </c>
      <c r="CV44">
        <f t="shared" si="82"/>
        <v>23.834417073493743</v>
      </c>
      <c r="CW44">
        <f t="shared" si="82"/>
        <v>23.833869666782324</v>
      </c>
      <c r="CX44">
        <f t="shared" si="82"/>
        <v>23.83332189533138</v>
      </c>
      <c r="CY44">
        <f t="shared" si="82"/>
        <v>23.832773758664771</v>
      </c>
      <c r="CZ44">
        <f t="shared" si="82"/>
        <v>23.832225256305723</v>
      </c>
      <c r="DA44">
        <f t="shared" si="82"/>
        <v>23.831676387776845</v>
      </c>
      <c r="DB44">
        <f t="shared" si="82"/>
        <v>23.831127152600118</v>
      </c>
      <c r="DC44">
        <f t="shared" si="82"/>
        <v>23.830577550296915</v>
      </c>
      <c r="DD44">
        <f t="shared" si="82"/>
        <v>23.830027580387966</v>
      </c>
      <c r="DE44">
        <f t="shared" si="83"/>
        <v>23.829477242393384</v>
      </c>
      <c r="DF44">
        <f t="shared" si="83"/>
        <v>23.828926535832654</v>
      </c>
      <c r="DG44">
        <f t="shared" si="83"/>
        <v>23.828375460224628</v>
      </c>
      <c r="DH44">
        <f t="shared" si="83"/>
        <v>23.827824015087536</v>
      </c>
      <c r="DI44">
        <f t="shared" si="83"/>
        <v>23.827272199938985</v>
      </c>
      <c r="DJ44">
        <f t="shared" si="83"/>
        <v>23.82672001429594</v>
      </c>
      <c r="DK44">
        <f t="shared" si="83"/>
        <v>23.826167457674742</v>
      </c>
      <c r="DL44">
        <f t="shared" si="83"/>
        <v>23.825614529591103</v>
      </c>
      <c r="DM44">
        <f t="shared" si="83"/>
        <v>23.825061229560092</v>
      </c>
      <c r="DN44">
        <f t="shared" si="83"/>
        <v>23.824507557096155</v>
      </c>
      <c r="DO44">
        <f t="shared" si="84"/>
        <v>23.823953511713107</v>
      </c>
      <c r="DP44">
        <f t="shared" si="84"/>
        <v>23.823399092924117</v>
      </c>
      <c r="DQ44">
        <f t="shared" si="84"/>
        <v>23.822844300241727</v>
      </c>
      <c r="DR44">
        <f t="shared" si="84"/>
        <v>23.822289133177836</v>
      </c>
      <c r="DS44">
        <f t="shared" si="84"/>
        <v>23.821733591243714</v>
      </c>
      <c r="DT44">
        <f t="shared" si="84"/>
        <v>23.821177673949986</v>
      </c>
      <c r="DU44">
        <f t="shared" si="84"/>
        <v>23.820621380806642</v>
      </c>
      <c r="DV44">
        <f t="shared" si="84"/>
        <v>23.820064711323027</v>
      </c>
      <c r="DW44">
        <f t="shared" si="84"/>
        <v>23.819507665007858</v>
      </c>
      <c r="DX44">
        <f t="shared" si="84"/>
        <v>23.818950241369198</v>
      </c>
      <c r="DY44">
        <f t="shared" si="84"/>
        <v>23.818392439914469</v>
      </c>
      <c r="EA44">
        <f t="shared" si="23"/>
        <v>0.41</v>
      </c>
      <c r="EB44">
        <f t="shared" si="72"/>
        <v>23.872379588810844</v>
      </c>
      <c r="EC44">
        <f t="shared" si="72"/>
        <v>23.603848853011616</v>
      </c>
      <c r="ED44">
        <f t="shared" si="72"/>
        <v>23.335317784739821</v>
      </c>
      <c r="EE44">
        <f t="shared" si="72"/>
        <v>23.06678638356145</v>
      </c>
      <c r="EF44">
        <f t="shared" si="72"/>
        <v>22.798254649041901</v>
      </c>
      <c r="EG44">
        <f t="shared" si="72"/>
        <v>22.529722580746018</v>
      </c>
      <c r="EH44">
        <f t="shared" si="72"/>
        <v>22.261190178238074</v>
      </c>
      <c r="EI44">
        <f t="shared" si="72"/>
        <v>21.992657441081775</v>
      </c>
      <c r="EJ44">
        <f t="shared" si="72"/>
        <v>21.724124368840261</v>
      </c>
      <c r="EK44">
        <f t="shared" si="72"/>
        <v>21.455590961076087</v>
      </c>
      <c r="EL44">
        <f t="shared" si="72"/>
        <v>21.187057217351253</v>
      </c>
      <c r="EM44">
        <f t="shared" si="72"/>
        <v>20.918523137227176</v>
      </c>
      <c r="EN44">
        <f t="shared" si="72"/>
        <v>20.649988720264709</v>
      </c>
      <c r="EO44">
        <f t="shared" si="72"/>
        <v>20.381453966024132</v>
      </c>
      <c r="EP44">
        <f t="shared" si="72"/>
        <v>20.112918874065137</v>
      </c>
      <c r="EQ44">
        <f t="shared" si="69"/>
        <v>19.844383443946864</v>
      </c>
      <c r="ER44">
        <f t="shared" si="69"/>
        <v>19.575847675227855</v>
      </c>
      <c r="ES44">
        <f t="shared" si="69"/>
        <v>19.307311567466083</v>
      </c>
      <c r="ET44">
        <f t="shared" si="69"/>
        <v>19.038775120218958</v>
      </c>
      <c r="EU44">
        <f t="shared" si="69"/>
        <v>18.770238333043292</v>
      </c>
      <c r="EV44">
        <f t="shared" si="69"/>
        <v>18.50170120549533</v>
      </c>
      <c r="EW44">
        <f t="shared" si="69"/>
        <v>18.233163737130734</v>
      </c>
      <c r="EX44">
        <f t="shared" si="69"/>
        <v>17.964625927504585</v>
      </c>
      <c r="EY44">
        <f t="shared" si="69"/>
        <v>17.696087776171385</v>
      </c>
      <c r="EZ44">
        <f t="shared" si="69"/>
        <v>17.42754928268506</v>
      </c>
      <c r="FA44">
        <f t="shared" si="69"/>
        <v>17.159010446598945</v>
      </c>
      <c r="FB44">
        <f t="shared" si="69"/>
        <v>16.890471267465792</v>
      </c>
      <c r="FC44">
        <f t="shared" si="69"/>
        <v>16.621931744837774</v>
      </c>
      <c r="FD44">
        <f t="shared" si="69"/>
        <v>16.353391878266475</v>
      </c>
      <c r="FE44">
        <f t="shared" si="69"/>
        <v>16.0848516673029</v>
      </c>
      <c r="FF44">
        <f t="shared" si="69"/>
        <v>15.816311111497464</v>
      </c>
      <c r="FG44">
        <f t="shared" si="45"/>
        <v>15.547770210399994</v>
      </c>
      <c r="FH44">
        <f t="shared" si="73"/>
        <v>15.279228963559728</v>
      </c>
      <c r="FI44">
        <f t="shared" si="73"/>
        <v>15.010687370525316</v>
      </c>
      <c r="FJ44">
        <f t="shared" si="73"/>
        <v>14.742145430844831</v>
      </c>
      <c r="FK44">
        <f t="shared" si="73"/>
        <v>14.473603144065736</v>
      </c>
      <c r="FL44">
        <f t="shared" si="73"/>
        <v>14.20506050973491</v>
      </c>
      <c r="FM44">
        <f t="shared" si="73"/>
        <v>13.936517527398657</v>
      </c>
      <c r="FN44">
        <f t="shared" si="73"/>
        <v>13.667974196602666</v>
      </c>
      <c r="FO44">
        <f t="shared" si="73"/>
        <v>13.399430516892043</v>
      </c>
      <c r="FP44">
        <f t="shared" si="73"/>
        <v>13.130886487811299</v>
      </c>
      <c r="FQ44">
        <f t="shared" si="73"/>
        <v>12.86234210890435</v>
      </c>
      <c r="FR44">
        <f t="shared" si="73"/>
        <v>12.593797379714518</v>
      </c>
      <c r="FS44">
        <f t="shared" si="73"/>
        <v>12.325252299784532</v>
      </c>
      <c r="FT44">
        <f t="shared" si="73"/>
        <v>12.056706868656516</v>
      </c>
      <c r="FU44">
        <f t="shared" si="73"/>
        <v>11.788161085872</v>
      </c>
      <c r="FV44">
        <f t="shared" si="73"/>
        <v>11.519614950971919</v>
      </c>
      <c r="FW44">
        <f t="shared" si="73"/>
        <v>11.251068463496599</v>
      </c>
      <c r="FX44">
        <f t="shared" si="70"/>
        <v>10.982521622985779</v>
      </c>
      <c r="FY44">
        <f t="shared" si="70"/>
        <v>10.713974428978592</v>
      </c>
      <c r="FZ44">
        <f t="shared" si="70"/>
        <v>10.445426881013562</v>
      </c>
      <c r="GA44">
        <f t="shared" si="70"/>
        <v>10.176878978628618</v>
      </c>
      <c r="GB44">
        <f t="shared" si="70"/>
        <v>9.9083307213610894</v>
      </c>
      <c r="GC44">
        <f t="shared" si="70"/>
        <v>9.6397821087476867</v>
      </c>
      <c r="GD44">
        <f t="shared" si="70"/>
        <v>9.3712331403245344</v>
      </c>
      <c r="GE44">
        <f t="shared" si="70"/>
        <v>9.1026838156271417</v>
      </c>
      <c r="GF44">
        <f t="shared" si="70"/>
        <v>8.8341341341904087</v>
      </c>
      <c r="GG44">
        <f t="shared" si="70"/>
        <v>8.5655840955486369</v>
      </c>
      <c r="GH44">
        <f t="shared" si="70"/>
        <v>8.2970336992355058</v>
      </c>
      <c r="GI44">
        <f t="shared" si="70"/>
        <v>8.0284829447841037</v>
      </c>
      <c r="GJ44">
        <f t="shared" si="70"/>
        <v>7.7599318317268988</v>
      </c>
      <c r="GK44">
        <f t="shared" si="70"/>
        <v>7.4913803595957518</v>
      </c>
      <c r="GL44">
        <f t="shared" si="70"/>
        <v>7.2228285279219087</v>
      </c>
      <c r="GM44">
        <f t="shared" si="85"/>
        <v>6.9542763362360063</v>
      </c>
      <c r="GN44">
        <f t="shared" si="85"/>
        <v>6.6857237840680668</v>
      </c>
      <c r="GO44">
        <f t="shared" si="85"/>
        <v>6.4171708709475119</v>
      </c>
      <c r="GP44">
        <f t="shared" si="85"/>
        <v>6.148617596403124</v>
      </c>
      <c r="GQ44">
        <f t="shared" si="85"/>
        <v>5.8800639599630919</v>
      </c>
      <c r="GR44">
        <f t="shared" si="85"/>
        <v>5.611509961154983</v>
      </c>
      <c r="GS44">
        <f t="shared" si="85"/>
        <v>5.3429555995057392</v>
      </c>
      <c r="GT44">
        <f t="shared" si="85"/>
        <v>5.0744008745416949</v>
      </c>
      <c r="GU44">
        <f t="shared" si="85"/>
        <v>4.8058457857885593</v>
      </c>
      <c r="GV44">
        <f t="shared" si="85"/>
        <v>4.5372903327714305</v>
      </c>
      <c r="GW44">
        <f t="shared" si="85"/>
        <v>4.2687345150147813</v>
      </c>
      <c r="GX44">
        <f t="shared" si="85"/>
        <v>4.0001783320424664</v>
      </c>
      <c r="GY44">
        <f t="shared" si="71"/>
        <v>3.7316217833777081</v>
      </c>
      <c r="GZ44">
        <f t="shared" si="71"/>
        <v>3.4630648685431247</v>
      </c>
      <c r="HA44">
        <f t="shared" si="71"/>
        <v>3.1945075870606914</v>
      </c>
      <c r="HB44">
        <f t="shared" si="71"/>
        <v>2.9259499384517795</v>
      </c>
      <c r="HC44">
        <f t="shared" si="71"/>
        <v>2.6573919222371245</v>
      </c>
      <c r="HD44">
        <f t="shared" si="74"/>
        <v>2.3888335379368364</v>
      </c>
      <c r="HE44">
        <f t="shared" si="74"/>
        <v>2.1202747850703965</v>
      </c>
      <c r="HF44">
        <f t="shared" si="74"/>
        <v>1.8517156631566678</v>
      </c>
      <c r="HG44">
        <f t="shared" si="74"/>
        <v>1.5831561717138705</v>
      </c>
      <c r="HH44">
        <f t="shared" si="74"/>
        <v>1.3145963102596099</v>
      </c>
      <c r="HI44">
        <f t="shared" si="74"/>
        <v>1.0460360783108591</v>
      </c>
      <c r="HJ44">
        <f t="shared" si="74"/>
        <v>0.77747547538395523</v>
      </c>
      <c r="HK44">
        <f t="shared" si="74"/>
        <v>0.50891450099460656</v>
      </c>
      <c r="HL44">
        <f t="shared" si="74"/>
        <v>0.24035315465788898</v>
      </c>
      <c r="HM44">
        <f t="shared" si="74"/>
        <v>2.8208564111753986E-2</v>
      </c>
      <c r="HN44">
        <f t="shared" si="74"/>
        <v>0.29677065580051121</v>
      </c>
      <c r="HO44">
        <f t="shared" si="74"/>
        <v>0.56533312089520749</v>
      </c>
      <c r="HP44">
        <f t="shared" si="74"/>
        <v>0.83389595988330356</v>
      </c>
      <c r="HQ44">
        <f t="shared" si="74"/>
        <v>1.1024591732529032</v>
      </c>
      <c r="HR44">
        <f t="shared" si="74"/>
        <v>1.3710227614927284</v>
      </c>
      <c r="HS44">
        <f t="shared" si="74"/>
        <v>1.6395867250921619</v>
      </c>
      <c r="HT44">
        <f t="shared" si="43"/>
        <v>1.9081510645412152</v>
      </c>
      <c r="HU44">
        <f t="shared" si="43"/>
        <v>2.1767157803305359</v>
      </c>
      <c r="HV44">
        <f t="shared" si="43"/>
        <v>2.4452808729514111</v>
      </c>
      <c r="HW44">
        <f t="shared" si="43"/>
        <v>2.7138463428957813</v>
      </c>
      <c r="HX44">
        <f t="shared" si="43"/>
        <v>2.9824121906562162</v>
      </c>
      <c r="HY44">
        <f t="shared" si="24"/>
        <v>2.8208564111753986E-2</v>
      </c>
      <c r="HZ44">
        <f t="shared" si="25"/>
        <v>90</v>
      </c>
      <c r="IA44">
        <v>42</v>
      </c>
      <c r="IB44">
        <f t="shared" si="26"/>
        <v>0.41</v>
      </c>
      <c r="IC44" cm="1">
        <f t="array" ref="IC44">INDEX($AC$3:$DY$102,IA44,HZ44)</f>
        <v>23.824507557096155</v>
      </c>
      <c r="ID44">
        <f t="shared" si="27"/>
        <v>9.7680480984094231</v>
      </c>
    </row>
    <row r="45" spans="10:238" x14ac:dyDescent="0.25">
      <c r="J45">
        <v>495</v>
      </c>
      <c r="K45">
        <f>'Emission events'!Y45</f>
        <v>1.2740086283813507E+18</v>
      </c>
      <c r="L45">
        <f>'Emission events'!BG45</f>
        <v>4.6199609073166054E+17</v>
      </c>
      <c r="M45">
        <f>'Emission events'!CO45</f>
        <v>1.6702143336365034E+17</v>
      </c>
      <c r="N45">
        <f>'Emission events'!DW45</f>
        <v>6.0265920701827608E+16</v>
      </c>
      <c r="O45">
        <f>'Emission events'!FE45</f>
        <v>2.1719343032565008E+16</v>
      </c>
      <c r="P45">
        <f t="shared" si="3"/>
        <v>1.9850114162110541E+18</v>
      </c>
      <c r="S45">
        <v>495</v>
      </c>
      <c r="T45">
        <f>'Emission events'!AD45</f>
        <v>1.1747761322394632E+18</v>
      </c>
      <c r="U45">
        <f>'Emission events'!BL45</f>
        <v>2.7755243866763482E+17</v>
      </c>
      <c r="V45">
        <f>'Emission events'!CT45</f>
        <v>6.6807943054469688E+16</v>
      </c>
      <c r="W45">
        <f>'Emission events'!EB45</f>
        <v>1.6508555893321974E+16</v>
      </c>
      <c r="X45">
        <f>'Emission events'!FJ45</f>
        <v>4224859300844382</v>
      </c>
      <c r="Y45">
        <f t="shared" si="4"/>
        <v>1.539869929155734E+18</v>
      </c>
      <c r="Z45">
        <f t="shared" si="5"/>
        <v>3.5248813453667881E+18</v>
      </c>
      <c r="AB45" s="1">
        <v>0.42</v>
      </c>
      <c r="AC45">
        <f t="shared" si="75"/>
        <v>23.730922387726959</v>
      </c>
      <c r="AD45">
        <f t="shared" si="75"/>
        <v>23.730302063322668</v>
      </c>
      <c r="AE45">
        <f t="shared" si="75"/>
        <v>23.729681278988835</v>
      </c>
      <c r="AF45">
        <f t="shared" si="75"/>
        <v>23.729060034125048</v>
      </c>
      <c r="AG45">
        <f t="shared" si="75"/>
        <v>23.72843832813011</v>
      </c>
      <c r="AH45">
        <f t="shared" si="75"/>
        <v>23.727816160402039</v>
      </c>
      <c r="AI45">
        <f t="shared" si="75"/>
        <v>23.727193530338074</v>
      </c>
      <c r="AJ45">
        <f t="shared" si="75"/>
        <v>23.726570437334654</v>
      </c>
      <c r="AK45">
        <f t="shared" si="75"/>
        <v>23.72594688078744</v>
      </c>
      <c r="AL45">
        <f t="shared" si="75"/>
        <v>23.725322860091303</v>
      </c>
      <c r="AM45">
        <f t="shared" si="76"/>
        <v>23.724698374640319</v>
      </c>
      <c r="AN45">
        <f t="shared" si="76"/>
        <v>23.724073423827772</v>
      </c>
      <c r="AO45">
        <f t="shared" si="76"/>
        <v>23.723448007046169</v>
      </c>
      <c r="AP45">
        <f t="shared" si="76"/>
        <v>23.722822123687209</v>
      </c>
      <c r="AQ45">
        <f t="shared" si="76"/>
        <v>23.722195773141799</v>
      </c>
      <c r="AR45">
        <f t="shared" si="76"/>
        <v>23.721568954800052</v>
      </c>
      <c r="AS45">
        <f t="shared" si="76"/>
        <v>23.720941668051282</v>
      </c>
      <c r="AT45">
        <f t="shared" si="76"/>
        <v>23.72031391228402</v>
      </c>
      <c r="AU45">
        <f t="shared" si="76"/>
        <v>23.719685686885985</v>
      </c>
      <c r="AV45">
        <f t="shared" si="76"/>
        <v>23.719056991244098</v>
      </c>
      <c r="AW45">
        <f t="shared" si="77"/>
        <v>23.718427824744481</v>
      </c>
      <c r="AX45">
        <f t="shared" si="77"/>
        <v>23.717798186772452</v>
      </c>
      <c r="AY45">
        <f t="shared" si="77"/>
        <v>23.717168076712539</v>
      </c>
      <c r="AZ45">
        <f t="shared" si="77"/>
        <v>23.716537493948447</v>
      </c>
      <c r="BA45">
        <f t="shared" si="77"/>
        <v>23.715906437863094</v>
      </c>
      <c r="BB45">
        <f t="shared" si="77"/>
        <v>23.715274907838584</v>
      </c>
      <c r="BC45">
        <f t="shared" si="77"/>
        <v>23.714642903256216</v>
      </c>
      <c r="BD45">
        <f t="shared" si="77"/>
        <v>23.714010423496479</v>
      </c>
      <c r="BE45">
        <f t="shared" si="77"/>
        <v>23.713377467939054</v>
      </c>
      <c r="BF45">
        <f t="shared" si="77"/>
        <v>23.712744035962814</v>
      </c>
      <c r="BG45">
        <f t="shared" si="78"/>
        <v>23.712110126945824</v>
      </c>
      <c r="BH45">
        <f t="shared" si="78"/>
        <v>23.711475740265332</v>
      </c>
      <c r="BI45">
        <f t="shared" si="78"/>
        <v>23.710840875297777</v>
      </c>
      <c r="BJ45">
        <f t="shared" si="78"/>
        <v>23.710205531418776</v>
      </c>
      <c r="BK45">
        <f t="shared" si="78"/>
        <v>23.709569708003137</v>
      </c>
      <c r="BL45">
        <f t="shared" si="78"/>
        <v>23.708933404424855</v>
      </c>
      <c r="BM45">
        <f t="shared" si="78"/>
        <v>23.708296620057105</v>
      </c>
      <c r="BN45">
        <f t="shared" si="78"/>
        <v>23.707659354272241</v>
      </c>
      <c r="BO45">
        <f t="shared" si="78"/>
        <v>23.707021606441799</v>
      </c>
      <c r="BP45">
        <f t="shared" si="78"/>
        <v>23.706383375936497</v>
      </c>
      <c r="BQ45">
        <f t="shared" si="79"/>
        <v>23.705744662126222</v>
      </c>
      <c r="BR45">
        <f t="shared" si="79"/>
        <v>23.705105464380058</v>
      </c>
      <c r="BS45">
        <f t="shared" si="79"/>
        <v>23.704465782066247</v>
      </c>
      <c r="BT45">
        <f t="shared" si="79"/>
        <v>23.703825614552212</v>
      </c>
      <c r="BU45">
        <f t="shared" si="79"/>
        <v>23.703184961204556</v>
      </c>
      <c r="BV45">
        <f t="shared" si="79"/>
        <v>23.702543821389042</v>
      </c>
      <c r="BW45">
        <f t="shared" si="79"/>
        <v>23.70190219447062</v>
      </c>
      <c r="BX45">
        <f t="shared" si="79"/>
        <v>23.701260079813398</v>
      </c>
      <c r="BY45">
        <f t="shared" si="79"/>
        <v>23.700617476780668</v>
      </c>
      <c r="BZ45">
        <f t="shared" si="79"/>
        <v>23.69997438473488</v>
      </c>
      <c r="CA45">
        <f t="shared" si="80"/>
        <v>23.699330803037647</v>
      </c>
      <c r="CB45">
        <f t="shared" si="80"/>
        <v>23.698686731049765</v>
      </c>
      <c r="CC45">
        <f t="shared" si="80"/>
        <v>23.698042168131181</v>
      </c>
      <c r="CD45">
        <f t="shared" si="80"/>
        <v>23.697397113641017</v>
      </c>
      <c r="CE45">
        <f t="shared" si="80"/>
        <v>23.69675156693755</v>
      </c>
      <c r="CF45">
        <f t="shared" si="80"/>
        <v>23.696105527378226</v>
      </c>
      <c r="CG45">
        <f t="shared" si="80"/>
        <v>23.695458994319644</v>
      </c>
      <c r="CH45">
        <f t="shared" si="80"/>
        <v>23.694811967117573</v>
      </c>
      <c r="CI45">
        <f t="shared" si="80"/>
        <v>23.69416444512693</v>
      </c>
      <c r="CJ45">
        <f t="shared" si="80"/>
        <v>23.693516427701802</v>
      </c>
      <c r="CK45">
        <f t="shared" si="81"/>
        <v>23.692867914195425</v>
      </c>
      <c r="CL45">
        <f t="shared" si="81"/>
        <v>23.692218903960189</v>
      </c>
      <c r="CM45">
        <f t="shared" si="81"/>
        <v>23.691569396347646</v>
      </c>
      <c r="CN45">
        <f t="shared" si="81"/>
        <v>23.690919390708498</v>
      </c>
      <c r="CO45">
        <f t="shared" si="81"/>
        <v>23.690268886392595</v>
      </c>
      <c r="CP45">
        <f t="shared" si="81"/>
        <v>23.689617882748937</v>
      </c>
      <c r="CQ45">
        <f t="shared" si="81"/>
        <v>23.688966379125691</v>
      </c>
      <c r="CR45">
        <f t="shared" si="81"/>
        <v>23.68831437487016</v>
      </c>
      <c r="CS45">
        <f t="shared" si="81"/>
        <v>23.687661869328789</v>
      </c>
      <c r="CT45">
        <f t="shared" si="81"/>
        <v>23.687008861847179</v>
      </c>
      <c r="CU45">
        <f t="shared" si="82"/>
        <v>23.686355351770075</v>
      </c>
      <c r="CV45">
        <f t="shared" si="82"/>
        <v>23.685701338441369</v>
      </c>
      <c r="CW45">
        <f t="shared" si="82"/>
        <v>23.685046821204097</v>
      </c>
      <c r="CX45">
        <f t="shared" si="82"/>
        <v>23.684391799400423</v>
      </c>
      <c r="CY45">
        <f t="shared" si="82"/>
        <v>23.683736272371672</v>
      </c>
      <c r="CZ45">
        <f t="shared" si="82"/>
        <v>23.683080239458302</v>
      </c>
      <c r="DA45">
        <f t="shared" si="82"/>
        <v>23.682423699999902</v>
      </c>
      <c r="DB45">
        <f t="shared" si="82"/>
        <v>23.681766653335202</v>
      </c>
      <c r="DC45">
        <f t="shared" si="82"/>
        <v>23.681109098802089</v>
      </c>
      <c r="DD45">
        <f t="shared" si="82"/>
        <v>23.680451035737555</v>
      </c>
      <c r="DE45">
        <f t="shared" si="83"/>
        <v>23.679792463477742</v>
      </c>
      <c r="DF45">
        <f t="shared" si="83"/>
        <v>23.679133381357929</v>
      </c>
      <c r="DG45">
        <f t="shared" si="83"/>
        <v>23.678473788712516</v>
      </c>
      <c r="DH45">
        <f t="shared" si="83"/>
        <v>23.677813684875041</v>
      </c>
      <c r="DI45">
        <f t="shared" si="83"/>
        <v>23.677153069178175</v>
      </c>
      <c r="DJ45">
        <f t="shared" si="83"/>
        <v>23.67649194095371</v>
      </c>
      <c r="DK45">
        <f t="shared" si="83"/>
        <v>23.675830299532574</v>
      </c>
      <c r="DL45">
        <f t="shared" si="83"/>
        <v>23.675168144244811</v>
      </c>
      <c r="DM45">
        <f t="shared" si="83"/>
        <v>23.674505474419604</v>
      </c>
      <c r="DN45">
        <f t="shared" si="83"/>
        <v>23.673842289385242</v>
      </c>
      <c r="DO45">
        <f t="shared" si="84"/>
        <v>23.673178588469156</v>
      </c>
      <c r="DP45">
        <f t="shared" si="84"/>
        <v>23.672514370997892</v>
      </c>
      <c r="DQ45">
        <f t="shared" si="84"/>
        <v>23.671849636297111</v>
      </c>
      <c r="DR45">
        <f t="shared" si="84"/>
        <v>23.6711843836916</v>
      </c>
      <c r="DS45">
        <f t="shared" si="84"/>
        <v>23.670518612505262</v>
      </c>
      <c r="DT45">
        <f t="shared" si="84"/>
        <v>23.669852322061121</v>
      </c>
      <c r="DU45">
        <f t="shared" si="84"/>
        <v>23.669185511681313</v>
      </c>
      <c r="DV45">
        <f t="shared" si="84"/>
        <v>23.668518180687094</v>
      </c>
      <c r="DW45">
        <f t="shared" si="84"/>
        <v>23.667850328398824</v>
      </c>
      <c r="DX45">
        <f t="shared" si="84"/>
        <v>23.667181954135991</v>
      </c>
      <c r="DY45">
        <f t="shared" si="84"/>
        <v>23.666513057217173</v>
      </c>
      <c r="EA45">
        <f t="shared" si="23"/>
        <v>0.42</v>
      </c>
      <c r="EB45">
        <f t="shared" si="72"/>
        <v>23.730922387726959</v>
      </c>
      <c r="EC45">
        <f t="shared" si="72"/>
        <v>23.462294017016962</v>
      </c>
      <c r="ED45">
        <f t="shared" si="72"/>
        <v>23.193665186377423</v>
      </c>
      <c r="EE45">
        <f t="shared" si="72"/>
        <v>22.925035895207927</v>
      </c>
      <c r="EF45">
        <f t="shared" si="72"/>
        <v>22.656406142907283</v>
      </c>
      <c r="EG45">
        <f t="shared" si="72"/>
        <v>22.387775928873506</v>
      </c>
      <c r="EH45">
        <f t="shared" si="72"/>
        <v>22.119145252503834</v>
      </c>
      <c r="EI45">
        <f t="shared" si="72"/>
        <v>21.850514113194706</v>
      </c>
      <c r="EJ45">
        <f t="shared" si="72"/>
        <v>21.581882510341785</v>
      </c>
      <c r="EK45">
        <f t="shared" si="72"/>
        <v>21.313250443339943</v>
      </c>
      <c r="EL45">
        <f t="shared" si="72"/>
        <v>21.044617911583252</v>
      </c>
      <c r="EM45">
        <f t="shared" si="72"/>
        <v>20.775984914464996</v>
      </c>
      <c r="EN45">
        <f t="shared" si="72"/>
        <v>20.507351451377687</v>
      </c>
      <c r="EO45">
        <f t="shared" si="72"/>
        <v>20.238717521713021</v>
      </c>
      <c r="EP45">
        <f t="shared" si="72"/>
        <v>19.970083124861901</v>
      </c>
      <c r="EQ45">
        <f t="shared" si="69"/>
        <v>19.701448260214448</v>
      </c>
      <c r="ER45">
        <f t="shared" si="69"/>
        <v>19.432812927159972</v>
      </c>
      <c r="ES45">
        <f t="shared" si="69"/>
        <v>19.164177125087004</v>
      </c>
      <c r="ET45">
        <f t="shared" si="69"/>
        <v>18.89554085338326</v>
      </c>
      <c r="EU45">
        <f t="shared" si="69"/>
        <v>18.626904111435667</v>
      </c>
      <c r="EV45">
        <f t="shared" si="69"/>
        <v>18.358266898630344</v>
      </c>
      <c r="EW45">
        <f t="shared" si="69"/>
        <v>18.089629214352609</v>
      </c>
      <c r="EX45">
        <f t="shared" si="69"/>
        <v>17.820991057986987</v>
      </c>
      <c r="EY45">
        <f t="shared" si="69"/>
        <v>17.552352428917189</v>
      </c>
      <c r="EZ45">
        <f t="shared" si="69"/>
        <v>17.283713326526129</v>
      </c>
      <c r="FA45">
        <f t="shared" si="69"/>
        <v>17.015073750195914</v>
      </c>
      <c r="FB45">
        <f t="shared" si="69"/>
        <v>16.746433699307836</v>
      </c>
      <c r="FC45">
        <f t="shared" si="69"/>
        <v>16.477793173242393</v>
      </c>
      <c r="FD45">
        <f t="shared" si="69"/>
        <v>16.209152171379262</v>
      </c>
      <c r="FE45">
        <f t="shared" si="69"/>
        <v>15.940510693097316</v>
      </c>
      <c r="FF45">
        <f t="shared" si="69"/>
        <v>15.671868737774618</v>
      </c>
      <c r="FG45">
        <f t="shared" si="45"/>
        <v>15.40322630478842</v>
      </c>
      <c r="FH45">
        <f t="shared" si="73"/>
        <v>15.134583393515157</v>
      </c>
      <c r="FI45">
        <f t="shared" si="73"/>
        <v>14.865940003330449</v>
      </c>
      <c r="FJ45">
        <f t="shared" si="73"/>
        <v>14.597296133609104</v>
      </c>
      <c r="FK45">
        <f t="shared" si="73"/>
        <v>14.328651783725116</v>
      </c>
      <c r="FL45">
        <f t="shared" si="73"/>
        <v>14.060006953051658</v>
      </c>
      <c r="FM45">
        <f t="shared" si="73"/>
        <v>13.791361640961089</v>
      </c>
      <c r="FN45">
        <f t="shared" si="73"/>
        <v>13.522715846824939</v>
      </c>
      <c r="FO45">
        <f t="shared" si="73"/>
        <v>13.254069570013929</v>
      </c>
      <c r="FP45">
        <f t="shared" si="73"/>
        <v>12.985422809897948</v>
      </c>
      <c r="FQ45">
        <f t="shared" si="73"/>
        <v>12.716775565846078</v>
      </c>
      <c r="FR45">
        <f t="shared" si="73"/>
        <v>12.44812783722656</v>
      </c>
      <c r="FS45">
        <f t="shared" si="73"/>
        <v>12.179479623406818</v>
      </c>
      <c r="FT45">
        <f t="shared" si="73"/>
        <v>11.910830923753455</v>
      </c>
      <c r="FU45">
        <f t="shared" si="73"/>
        <v>11.642181737632233</v>
      </c>
      <c r="FV45">
        <f t="shared" si="73"/>
        <v>11.373532064408105</v>
      </c>
      <c r="FW45">
        <f t="shared" si="73"/>
        <v>11.104881903445177</v>
      </c>
      <c r="FX45">
        <f t="shared" si="70"/>
        <v>10.836231254106739</v>
      </c>
      <c r="FY45">
        <f t="shared" si="70"/>
        <v>10.567580115755245</v>
      </c>
      <c r="FZ45">
        <f t="shared" si="70"/>
        <v>10.298928487752304</v>
      </c>
      <c r="GA45">
        <f t="shared" si="70"/>
        <v>10.030276369458715</v>
      </c>
      <c r="GB45">
        <f t="shared" si="70"/>
        <v>9.7616237602344249</v>
      </c>
      <c r="GC45">
        <f t="shared" si="70"/>
        <v>9.4929706594385532</v>
      </c>
      <c r="GD45">
        <f t="shared" si="70"/>
        <v>9.2243170664293785</v>
      </c>
      <c r="GE45">
        <f t="shared" si="70"/>
        <v>8.9556629805643482</v>
      </c>
      <c r="GF45">
        <f t="shared" si="70"/>
        <v>8.6870084012000586</v>
      </c>
      <c r="GG45">
        <f t="shared" si="70"/>
        <v>8.4183533276922837</v>
      </c>
      <c r="GH45">
        <f t="shared" si="70"/>
        <v>8.1496977593959343</v>
      </c>
      <c r="GI45">
        <f t="shared" si="70"/>
        <v>7.8810416956650986</v>
      </c>
      <c r="GJ45">
        <f t="shared" si="70"/>
        <v>7.6123851358530139</v>
      </c>
      <c r="GK45">
        <f t="shared" si="70"/>
        <v>7.3437280793120721</v>
      </c>
      <c r="GL45">
        <f t="shared" si="70"/>
        <v>7.0750705253938229</v>
      </c>
      <c r="GM45">
        <f t="shared" si="85"/>
        <v>6.8064124734489653</v>
      </c>
      <c r="GN45">
        <f t="shared" si="85"/>
        <v>6.5377539228273562</v>
      </c>
      <c r="GO45">
        <f t="shared" si="85"/>
        <v>6.2690948728779929</v>
      </c>
      <c r="GP45">
        <f t="shared" si="85"/>
        <v>6.0004353229490377</v>
      </c>
      <c r="GQ45">
        <f t="shared" si="85"/>
        <v>5.7317752723878002</v>
      </c>
      <c r="GR45">
        <f t="shared" si="85"/>
        <v>5.4631147205407231</v>
      </c>
      <c r="GS45">
        <f t="shared" si="85"/>
        <v>5.1944536667534074</v>
      </c>
      <c r="GT45">
        <f t="shared" si="85"/>
        <v>4.9257921103705975</v>
      </c>
      <c r="GU45">
        <f t="shared" si="85"/>
        <v>4.6571300507361855</v>
      </c>
      <c r="GV45">
        <f t="shared" si="85"/>
        <v>4.3884674871932035</v>
      </c>
      <c r="GW45">
        <f t="shared" si="85"/>
        <v>4.1198044190838239</v>
      </c>
      <c r="GX45">
        <f t="shared" si="85"/>
        <v>3.8511408457493665</v>
      </c>
      <c r="GY45">
        <f t="shared" si="71"/>
        <v>3.5824767665302879</v>
      </c>
      <c r="GZ45">
        <f t="shared" si="71"/>
        <v>3.3138121807661811</v>
      </c>
      <c r="HA45">
        <f t="shared" si="71"/>
        <v>3.045147087795776</v>
      </c>
      <c r="HB45">
        <f t="shared" si="71"/>
        <v>2.7764814869569534</v>
      </c>
      <c r="HC45">
        <f t="shared" si="71"/>
        <v>2.5078153775867129</v>
      </c>
      <c r="HD45">
        <f t="shared" si="74"/>
        <v>2.2391487590211945</v>
      </c>
      <c r="HE45">
        <f t="shared" si="74"/>
        <v>1.9704816305956712</v>
      </c>
      <c r="HF45">
        <f t="shared" si="74"/>
        <v>1.7018139916445563</v>
      </c>
      <c r="HG45">
        <f t="shared" si="74"/>
        <v>1.4331458415013749</v>
      </c>
      <c r="HH45">
        <f t="shared" si="74"/>
        <v>1.1644771794987996</v>
      </c>
      <c r="HI45">
        <f t="shared" si="74"/>
        <v>0.89580800496862878</v>
      </c>
      <c r="HJ45">
        <f t="shared" si="74"/>
        <v>0.62713831724178704</v>
      </c>
      <c r="HK45">
        <f t="shared" si="74"/>
        <v>0.35846811564831427</v>
      </c>
      <c r="HL45">
        <f t="shared" si="74"/>
        <v>8.9797399517401288E-2</v>
      </c>
      <c r="HM45">
        <f t="shared" si="74"/>
        <v>0.17887383182266703</v>
      </c>
      <c r="HN45">
        <f t="shared" si="74"/>
        <v>0.44754557904446202</v>
      </c>
      <c r="HO45">
        <f t="shared" si="74"/>
        <v>0.71621784282143253</v>
      </c>
      <c r="HP45">
        <f t="shared" si="74"/>
        <v>0.98489062382791914</v>
      </c>
      <c r="HQ45">
        <f t="shared" si="74"/>
        <v>1.25356392273914</v>
      </c>
      <c r="HR45">
        <f t="shared" si="74"/>
        <v>1.52223774023118</v>
      </c>
      <c r="HS45">
        <f t="shared" si="74"/>
        <v>1.7909120769810265</v>
      </c>
      <c r="HT45">
        <f t="shared" si="43"/>
        <v>2.0595869336665444</v>
      </c>
      <c r="HU45">
        <f t="shared" si="43"/>
        <v>2.3282623109664691</v>
      </c>
      <c r="HV45">
        <f t="shared" si="43"/>
        <v>2.5969382095604452</v>
      </c>
      <c r="HW45">
        <f t="shared" si="43"/>
        <v>2.865614630128988</v>
      </c>
      <c r="HX45">
        <f t="shared" si="43"/>
        <v>3.1342915733535115</v>
      </c>
      <c r="HY45">
        <f t="shared" si="24"/>
        <v>8.9797399517401288E-2</v>
      </c>
      <c r="HZ45">
        <f t="shared" si="25"/>
        <v>89</v>
      </c>
      <c r="IA45">
        <v>43</v>
      </c>
      <c r="IB45">
        <f t="shared" si="26"/>
        <v>0.42</v>
      </c>
      <c r="IC45" cm="1">
        <f t="array" ref="IC45">INDEX($AC$3:$DY$102,IA45,HZ45)</f>
        <v>23.674505474419604</v>
      </c>
      <c r="ID45">
        <f t="shared" si="27"/>
        <v>9.9432922992562336</v>
      </c>
    </row>
    <row r="46" spans="10:238" x14ac:dyDescent="0.25">
      <c r="J46">
        <v>500</v>
      </c>
      <c r="K46">
        <f>'Emission events'!Y46</f>
        <v>2.4969379076611139E+18</v>
      </c>
      <c r="L46">
        <f>'Emission events'!BG46</f>
        <v>9.0546918320699571E+17</v>
      </c>
      <c r="M46">
        <f>'Emission events'!CO46</f>
        <v>3.2734640807531443E+17</v>
      </c>
      <c r="N46">
        <f>'Emission events'!DW46</f>
        <v>1.1811557519173139E+17</v>
      </c>
      <c r="O46">
        <f>'Emission events'!FE46</f>
        <v>4.2567883560105336E+16</v>
      </c>
      <c r="P46">
        <f t="shared" si="3"/>
        <v>3.8904369576952602E+18</v>
      </c>
      <c r="S46">
        <v>500</v>
      </c>
      <c r="T46">
        <f>'Emission events'!AD46</f>
        <v>1.0334116282389961E+18</v>
      </c>
      <c r="U46">
        <f>'Emission events'!BL46</f>
        <v>2.4415368144946173E+17</v>
      </c>
      <c r="V46">
        <f>'Emission events'!CT46</f>
        <v>5.8768733307176784E+16</v>
      </c>
      <c r="W46">
        <f>'Emission events'!EB46</f>
        <v>1.4522029480689896E+16</v>
      </c>
      <c r="X46">
        <f>'Emission events'!FJ46</f>
        <v>3716468703567688</v>
      </c>
      <c r="Y46">
        <f t="shared" si="4"/>
        <v>1.354572541179892E+18</v>
      </c>
      <c r="Z46">
        <f t="shared" si="5"/>
        <v>5.2450094988751524E+18</v>
      </c>
      <c r="AB46" s="1">
        <v>0.43</v>
      </c>
      <c r="AC46">
        <f t="shared" si="75"/>
        <v>23.560793419485318</v>
      </c>
      <c r="AD46">
        <f t="shared" si="75"/>
        <v>23.56003803076225</v>
      </c>
      <c r="AE46">
        <f t="shared" si="75"/>
        <v>23.559282005790632</v>
      </c>
      <c r="AF46">
        <f t="shared" si="75"/>
        <v>23.55852534373988</v>
      </c>
      <c r="AG46">
        <f t="shared" si="75"/>
        <v>23.557768043778324</v>
      </c>
      <c r="AH46">
        <f t="shared" si="75"/>
        <v>23.5570101050732</v>
      </c>
      <c r="AI46">
        <f t="shared" si="75"/>
        <v>23.556251526790671</v>
      </c>
      <c r="AJ46">
        <f t="shared" si="75"/>
        <v>23.555492308095797</v>
      </c>
      <c r="AK46">
        <f t="shared" si="75"/>
        <v>23.554732448152564</v>
      </c>
      <c r="AL46">
        <f t="shared" si="75"/>
        <v>23.553971946123852</v>
      </c>
      <c r="AM46">
        <f t="shared" si="76"/>
        <v>23.553210801171453</v>
      </c>
      <c r="AN46">
        <f t="shared" si="76"/>
        <v>23.552449012456062</v>
      </c>
      <c r="AO46">
        <f t="shared" si="76"/>
        <v>23.551686579137293</v>
      </c>
      <c r="AP46">
        <f t="shared" si="76"/>
        <v>23.550923500373649</v>
      </c>
      <c r="AQ46">
        <f t="shared" si="76"/>
        <v>23.55015977532253</v>
      </c>
      <c r="AR46">
        <f t="shared" si="76"/>
        <v>23.549395403140249</v>
      </c>
      <c r="AS46">
        <f t="shared" si="76"/>
        <v>23.548630382982008</v>
      </c>
      <c r="AT46">
        <f t="shared" si="76"/>
        <v>23.547864714001914</v>
      </c>
      <c r="AU46">
        <f t="shared" si="76"/>
        <v>23.547098395352968</v>
      </c>
      <c r="AV46">
        <f t="shared" si="76"/>
        <v>23.546331426187059</v>
      </c>
      <c r="AW46">
        <f t="shared" si="77"/>
        <v>23.545563805654975</v>
      </c>
      <c r="AX46">
        <f t="shared" si="77"/>
        <v>23.544795532906392</v>
      </c>
      <c r="AY46">
        <f t="shared" si="77"/>
        <v>23.544026607089872</v>
      </c>
      <c r="AZ46">
        <f t="shared" si="77"/>
        <v>23.543257027352883</v>
      </c>
      <c r="BA46">
        <f t="shared" si="77"/>
        <v>23.542486792841764</v>
      </c>
      <c r="BB46">
        <f t="shared" si="77"/>
        <v>23.541715902701739</v>
      </c>
      <c r="BC46">
        <f t="shared" si="77"/>
        <v>23.540944356076924</v>
      </c>
      <c r="BD46">
        <f t="shared" si="77"/>
        <v>23.540172152110312</v>
      </c>
      <c r="BE46">
        <f t="shared" si="77"/>
        <v>23.539399289943781</v>
      </c>
      <c r="BF46">
        <f t="shared" si="77"/>
        <v>23.538625768718088</v>
      </c>
      <c r="BG46">
        <f t="shared" si="78"/>
        <v>23.537851587572867</v>
      </c>
      <c r="BH46">
        <f t="shared" si="78"/>
        <v>23.53707674564663</v>
      </c>
      <c r="BI46">
        <f t="shared" si="78"/>
        <v>23.536301242076764</v>
      </c>
      <c r="BJ46">
        <f t="shared" si="78"/>
        <v>23.53552507599953</v>
      </c>
      <c r="BK46">
        <f t="shared" si="78"/>
        <v>23.534748246550059</v>
      </c>
      <c r="BL46">
        <f t="shared" si="78"/>
        <v>23.533970752862352</v>
      </c>
      <c r="BM46">
        <f t="shared" si="78"/>
        <v>23.533192594069295</v>
      </c>
      <c r="BN46">
        <f t="shared" si="78"/>
        <v>23.532413769302618</v>
      </c>
      <c r="BO46">
        <f t="shared" si="78"/>
        <v>23.531634277692937</v>
      </c>
      <c r="BP46">
        <f t="shared" si="78"/>
        <v>23.530854118369721</v>
      </c>
      <c r="BQ46">
        <f t="shared" si="79"/>
        <v>23.530073290461303</v>
      </c>
      <c r="BR46">
        <f t="shared" si="79"/>
        <v>23.529291793094888</v>
      </c>
      <c r="BS46">
        <f t="shared" si="79"/>
        <v>23.528509625396538</v>
      </c>
      <c r="BT46">
        <f t="shared" si="79"/>
        <v>23.527726786491165</v>
      </c>
      <c r="BU46">
        <f t="shared" si="79"/>
        <v>23.52694327550255</v>
      </c>
      <c r="BV46">
        <f t="shared" si="79"/>
        <v>23.526159091553321</v>
      </c>
      <c r="BW46">
        <f t="shared" si="79"/>
        <v>23.525374233764968</v>
      </c>
      <c r="BX46">
        <f t="shared" si="79"/>
        <v>23.52458870125783</v>
      </c>
      <c r="BY46">
        <f t="shared" si="79"/>
        <v>23.523802493151102</v>
      </c>
      <c r="BZ46">
        <f t="shared" si="79"/>
        <v>23.523015608562826</v>
      </c>
      <c r="CA46">
        <f t="shared" si="80"/>
        <v>23.522228046609889</v>
      </c>
      <c r="CB46">
        <f t="shared" si="80"/>
        <v>23.521439806408029</v>
      </c>
      <c r="CC46">
        <f t="shared" si="80"/>
        <v>23.520650887071827</v>
      </c>
      <c r="CD46">
        <f t="shared" si="80"/>
        <v>23.519861287714718</v>
      </c>
      <c r="CE46">
        <f t="shared" si="80"/>
        <v>23.519071007448971</v>
      </c>
      <c r="CF46">
        <f t="shared" si="80"/>
        <v>23.518280045385698</v>
      </c>
      <c r="CG46">
        <f t="shared" si="80"/>
        <v>23.517488400634843</v>
      </c>
      <c r="CH46">
        <f t="shared" si="80"/>
        <v>23.516696072305198</v>
      </c>
      <c r="CI46">
        <f t="shared" si="80"/>
        <v>23.515903059504389</v>
      </c>
      <c r="CJ46">
        <f t="shared" si="80"/>
        <v>23.51510936133888</v>
      </c>
      <c r="CK46">
        <f t="shared" si="81"/>
        <v>23.514314976913962</v>
      </c>
      <c r="CL46">
        <f t="shared" si="81"/>
        <v>23.513519905333766</v>
      </c>
      <c r="CM46">
        <f t="shared" si="81"/>
        <v>23.512724145701242</v>
      </c>
      <c r="CN46">
        <f t="shared" si="81"/>
        <v>23.511927697118175</v>
      </c>
      <c r="CO46">
        <f t="shared" si="81"/>
        <v>23.511130558685185</v>
      </c>
      <c r="CP46">
        <f t="shared" si="81"/>
        <v>23.510332729501709</v>
      </c>
      <c r="CQ46">
        <f t="shared" si="81"/>
        <v>23.509534208666011</v>
      </c>
      <c r="CR46">
        <f t="shared" si="81"/>
        <v>23.508734995275173</v>
      </c>
      <c r="CS46">
        <f t="shared" si="81"/>
        <v>23.507935088425103</v>
      </c>
      <c r="CT46">
        <f t="shared" si="81"/>
        <v>23.507134487210529</v>
      </c>
      <c r="CU46">
        <f t="shared" si="82"/>
        <v>23.506333190725002</v>
      </c>
      <c r="CV46">
        <f t="shared" si="82"/>
        <v>23.505531198060879</v>
      </c>
      <c r="CW46">
        <f t="shared" si="82"/>
        <v>23.504728508309338</v>
      </c>
      <c r="CX46">
        <f t="shared" si="82"/>
        <v>23.503925120560371</v>
      </c>
      <c r="CY46">
        <f t="shared" si="82"/>
        <v>23.503121033902779</v>
      </c>
      <c r="CZ46">
        <f t="shared" si="82"/>
        <v>23.502316247424176</v>
      </c>
      <c r="DA46">
        <f t="shared" si="82"/>
        <v>23.501510760210984</v>
      </c>
      <c r="DB46">
        <f t="shared" si="82"/>
        <v>23.500704571348432</v>
      </c>
      <c r="DC46">
        <f t="shared" si="82"/>
        <v>23.499897679920561</v>
      </c>
      <c r="DD46">
        <f t="shared" si="82"/>
        <v>23.499090085010206</v>
      </c>
      <c r="DE46">
        <f t="shared" si="83"/>
        <v>23.49828178569901</v>
      </c>
      <c r="DF46">
        <f t="shared" si="83"/>
        <v>23.497472781067419</v>
      </c>
      <c r="DG46">
        <f t="shared" si="83"/>
        <v>23.496663070194668</v>
      </c>
      <c r="DH46">
        <f t="shared" si="83"/>
        <v>23.495852652158806</v>
      </c>
      <c r="DI46">
        <f t="shared" si="83"/>
        <v>23.495041526036673</v>
      </c>
      <c r="DJ46">
        <f t="shared" si="83"/>
        <v>23.494229690903897</v>
      </c>
      <c r="DK46">
        <f t="shared" si="83"/>
        <v>23.493417145834901</v>
      </c>
      <c r="DL46">
        <f t="shared" si="83"/>
        <v>23.492603889902906</v>
      </c>
      <c r="DM46">
        <f t="shared" si="83"/>
        <v>23.491789922179919</v>
      </c>
      <c r="DN46">
        <f t="shared" si="83"/>
        <v>23.490975241736738</v>
      </c>
      <c r="DO46">
        <f t="shared" si="84"/>
        <v>23.490159847642943</v>
      </c>
      <c r="DP46">
        <f t="shared" si="84"/>
        <v>23.489343738966905</v>
      </c>
      <c r="DQ46">
        <f t="shared" si="84"/>
        <v>23.488526914775779</v>
      </c>
      <c r="DR46">
        <f t="shared" si="84"/>
        <v>23.487709374135491</v>
      </c>
      <c r="DS46">
        <f t="shared" si="84"/>
        <v>23.486891116110762</v>
      </c>
      <c r="DT46">
        <f t="shared" si="84"/>
        <v>23.486072139765085</v>
      </c>
      <c r="DU46">
        <f t="shared" si="84"/>
        <v>23.485252444160736</v>
      </c>
      <c r="DV46">
        <f t="shared" si="84"/>
        <v>23.484432028358757</v>
      </c>
      <c r="DW46">
        <f t="shared" si="84"/>
        <v>23.483610891418973</v>
      </c>
      <c r="DX46">
        <f t="shared" si="84"/>
        <v>23.482789032399971</v>
      </c>
      <c r="DY46">
        <f t="shared" si="84"/>
        <v>23.481966450359128</v>
      </c>
      <c r="EA46">
        <f t="shared" si="23"/>
        <v>0.43</v>
      </c>
      <c r="EB46">
        <f t="shared" si="72"/>
        <v>23.560793419485318</v>
      </c>
      <c r="EC46">
        <f t="shared" si="72"/>
        <v>23.292029984456544</v>
      </c>
      <c r="ED46">
        <f t="shared" si="72"/>
        <v>23.023265913179216</v>
      </c>
      <c r="EE46">
        <f t="shared" si="72"/>
        <v>22.754501204822759</v>
      </c>
      <c r="EF46">
        <f t="shared" si="72"/>
        <v>22.485735858555497</v>
      </c>
      <c r="EG46">
        <f t="shared" si="72"/>
        <v>22.216969873544667</v>
      </c>
      <c r="EH46">
        <f t="shared" si="72"/>
        <v>21.948203248956432</v>
      </c>
      <c r="EI46">
        <f t="shared" si="72"/>
        <v>21.679435983955848</v>
      </c>
      <c r="EJ46">
        <f t="shared" si="72"/>
        <v>21.410668077706909</v>
      </c>
      <c r="EK46">
        <f t="shared" si="72"/>
        <v>21.141899529372491</v>
      </c>
      <c r="EL46">
        <f t="shared" si="72"/>
        <v>20.873130338114386</v>
      </c>
      <c r="EM46">
        <f t="shared" si="72"/>
        <v>20.604360503093286</v>
      </c>
      <c r="EN46">
        <f t="shared" si="72"/>
        <v>20.335590023468811</v>
      </c>
      <c r="EO46">
        <f t="shared" si="72"/>
        <v>20.066818898399461</v>
      </c>
      <c r="EP46">
        <f t="shared" si="72"/>
        <v>19.798047127042633</v>
      </c>
      <c r="EQ46">
        <f t="shared" si="69"/>
        <v>19.529274708554645</v>
      </c>
      <c r="ER46">
        <f t="shared" si="69"/>
        <v>19.260501642090698</v>
      </c>
      <c r="ES46">
        <f t="shared" si="69"/>
        <v>18.991727926804899</v>
      </c>
      <c r="ET46">
        <f t="shared" si="69"/>
        <v>18.722953561850247</v>
      </c>
      <c r="EU46">
        <f t="shared" si="69"/>
        <v>18.454178546378628</v>
      </c>
      <c r="EV46">
        <f t="shared" si="69"/>
        <v>18.185402879540838</v>
      </c>
      <c r="EW46">
        <f t="shared" si="69"/>
        <v>17.916626560486549</v>
      </c>
      <c r="EX46">
        <f t="shared" si="69"/>
        <v>17.647849588364323</v>
      </c>
      <c r="EY46">
        <f t="shared" si="69"/>
        <v>17.379071962321625</v>
      </c>
      <c r="EZ46">
        <f t="shared" si="69"/>
        <v>17.1102936815048</v>
      </c>
      <c r="FA46">
        <f t="shared" si="69"/>
        <v>16.841514745059069</v>
      </c>
      <c r="FB46">
        <f t="shared" si="69"/>
        <v>16.572735152128544</v>
      </c>
      <c r="FC46">
        <f t="shared" si="69"/>
        <v>16.303954901856226</v>
      </c>
      <c r="FD46">
        <f t="shared" si="69"/>
        <v>16.035173993383989</v>
      </c>
      <c r="FE46">
        <f t="shared" si="69"/>
        <v>15.76639242585259</v>
      </c>
      <c r="FF46">
        <f t="shared" si="69"/>
        <v>15.497610198401661</v>
      </c>
      <c r="FG46">
        <f t="shared" si="45"/>
        <v>15.228827310169718</v>
      </c>
      <c r="FH46">
        <f t="shared" si="73"/>
        <v>14.960043760294145</v>
      </c>
      <c r="FI46">
        <f t="shared" si="73"/>
        <v>14.691259547911203</v>
      </c>
      <c r="FJ46">
        <f t="shared" si="73"/>
        <v>14.422474672156026</v>
      </c>
      <c r="FK46">
        <f t="shared" si="73"/>
        <v>14.153689132162613</v>
      </c>
      <c r="FL46">
        <f t="shared" si="73"/>
        <v>13.884902927063848</v>
      </c>
      <c r="FM46">
        <f t="shared" si="73"/>
        <v>13.616116055991466</v>
      </c>
      <c r="FN46">
        <f t="shared" si="73"/>
        <v>13.347328518076077</v>
      </c>
      <c r="FO46">
        <f t="shared" si="73"/>
        <v>13.078540312447153</v>
      </c>
      <c r="FP46">
        <f t="shared" si="73"/>
        <v>12.809751438233029</v>
      </c>
      <c r="FQ46">
        <f t="shared" si="73"/>
        <v>12.540961894560908</v>
      </c>
      <c r="FR46">
        <f t="shared" si="73"/>
        <v>12.27217168055685</v>
      </c>
      <c r="FS46">
        <f t="shared" si="73"/>
        <v>12.003380795345771</v>
      </c>
      <c r="FT46">
        <f t="shared" si="73"/>
        <v>11.734589238051448</v>
      </c>
      <c r="FU46">
        <f t="shared" si="73"/>
        <v>11.465797007796512</v>
      </c>
      <c r="FV46">
        <f t="shared" si="73"/>
        <v>11.197004103702453</v>
      </c>
      <c r="FW46">
        <f t="shared" si="73"/>
        <v>10.928210524889609</v>
      </c>
      <c r="FX46">
        <f t="shared" si="70"/>
        <v>10.659416270477173</v>
      </c>
      <c r="FY46">
        <f t="shared" si="70"/>
        <v>10.390621339583191</v>
      </c>
      <c r="FZ46">
        <f t="shared" si="70"/>
        <v>10.121825731324547</v>
      </c>
      <c r="GA46">
        <f t="shared" si="70"/>
        <v>9.8530294448169791</v>
      </c>
      <c r="GB46">
        <f t="shared" si="70"/>
        <v>9.5842324791750713</v>
      </c>
      <c r="GC46">
        <f t="shared" si="70"/>
        <v>9.3154348335122545</v>
      </c>
      <c r="GD46">
        <f t="shared" si="70"/>
        <v>9.0466365069407999</v>
      </c>
      <c r="GE46">
        <f t="shared" si="70"/>
        <v>8.7778374985718202</v>
      </c>
      <c r="GF46">
        <f t="shared" si="70"/>
        <v>8.5090378075152575</v>
      </c>
      <c r="GG46">
        <f t="shared" si="70"/>
        <v>8.2402374328799084</v>
      </c>
      <c r="GH46">
        <f t="shared" si="70"/>
        <v>7.9714363737733933</v>
      </c>
      <c r="GI46">
        <f t="shared" si="70"/>
        <v>7.7026346293021764</v>
      </c>
      <c r="GJ46">
        <f t="shared" si="70"/>
        <v>7.433832198571551</v>
      </c>
      <c r="GK46">
        <f t="shared" si="70"/>
        <v>7.1650290806856489</v>
      </c>
      <c r="GL46">
        <f t="shared" si="70"/>
        <v>6.8962252747474189</v>
      </c>
      <c r="GM46">
        <f t="shared" si="85"/>
        <v>6.6274207798586424</v>
      </c>
      <c r="GN46">
        <f t="shared" si="85"/>
        <v>6.3586155951199466</v>
      </c>
      <c r="GO46">
        <f t="shared" si="85"/>
        <v>6.0898097196307646</v>
      </c>
      <c r="GP46">
        <f t="shared" si="85"/>
        <v>5.8210031524893573</v>
      </c>
      <c r="GQ46">
        <f t="shared" si="85"/>
        <v>5.5521958927928132</v>
      </c>
      <c r="GR46">
        <f t="shared" si="85"/>
        <v>5.2833879396370378</v>
      </c>
      <c r="GS46">
        <f t="shared" si="85"/>
        <v>5.0145792921167569</v>
      </c>
      <c r="GT46">
        <f t="shared" si="85"/>
        <v>4.7457699493255241</v>
      </c>
      <c r="GU46">
        <f t="shared" si="85"/>
        <v>4.4769599103556956</v>
      </c>
      <c r="GV46">
        <f t="shared" si="85"/>
        <v>4.2081491742984447</v>
      </c>
      <c r="GW46">
        <f t="shared" si="85"/>
        <v>3.9393377402437721</v>
      </c>
      <c r="GX46">
        <f t="shared" si="85"/>
        <v>3.6705256072804744</v>
      </c>
      <c r="GY46">
        <f t="shared" si="71"/>
        <v>3.4017127744961613</v>
      </c>
      <c r="GZ46">
        <f t="shared" si="71"/>
        <v>3.1328992409772631</v>
      </c>
      <c r="HA46">
        <f t="shared" si="71"/>
        <v>2.8640850058090059</v>
      </c>
      <c r="HB46">
        <f t="shared" si="71"/>
        <v>2.5952700680754255</v>
      </c>
      <c r="HC46">
        <f t="shared" si="71"/>
        <v>2.3264544268593639</v>
      </c>
      <c r="HD46">
        <f t="shared" si="74"/>
        <v>2.0576380812424624</v>
      </c>
      <c r="HE46">
        <f t="shared" si="74"/>
        <v>1.7888210303051615</v>
      </c>
      <c r="HF46">
        <f t="shared" si="74"/>
        <v>1.5200032731267079</v>
      </c>
      <c r="HG46">
        <f t="shared" si="74"/>
        <v>1.2511848087851405</v>
      </c>
      <c r="HH46">
        <f t="shared" si="74"/>
        <v>0.98236563635729723</v>
      </c>
      <c r="HI46">
        <f t="shared" si="74"/>
        <v>0.71354575491881533</v>
      </c>
      <c r="HJ46">
        <f t="shared" si="74"/>
        <v>0.4447251635441134</v>
      </c>
      <c r="HK46">
        <f t="shared" si="74"/>
        <v>0.17590386130640923</v>
      </c>
      <c r="HL46">
        <f t="shared" si="74"/>
        <v>9.2918152722283764E-2</v>
      </c>
      <c r="HM46">
        <f t="shared" si="74"/>
        <v>0.36174087947117073</v>
      </c>
      <c r="HN46">
        <f t="shared" si="74"/>
        <v>0.6305643198706754</v>
      </c>
      <c r="HO46">
        <f t="shared" si="74"/>
        <v>0.8993884748524188</v>
      </c>
      <c r="HP46">
        <f t="shared" si="74"/>
        <v>1.1682133453492511</v>
      </c>
      <c r="HQ46">
        <f t="shared" si="74"/>
        <v>1.4370389322952484</v>
      </c>
      <c r="HR46">
        <f t="shared" si="74"/>
        <v>1.7058652366256801</v>
      </c>
      <c r="HS46">
        <f t="shared" si="74"/>
        <v>1.974692259277063</v>
      </c>
      <c r="HT46">
        <f t="shared" si="43"/>
        <v>2.2435200011871217</v>
      </c>
      <c r="HU46">
        <f t="shared" si="43"/>
        <v>2.5123484632948063</v>
      </c>
      <c r="HV46">
        <f t="shared" si="43"/>
        <v>2.7811776465402964</v>
      </c>
      <c r="HW46">
        <f t="shared" si="43"/>
        <v>3.0500075518650078</v>
      </c>
      <c r="HX46">
        <f t="shared" si="43"/>
        <v>3.3188381802115572</v>
      </c>
      <c r="HY46">
        <f t="shared" si="24"/>
        <v>9.2918152722283764E-2</v>
      </c>
      <c r="HZ46">
        <f t="shared" si="25"/>
        <v>89</v>
      </c>
      <c r="IA46">
        <v>44</v>
      </c>
      <c r="IB46">
        <f t="shared" si="26"/>
        <v>0.43</v>
      </c>
      <c r="IC46" cm="1">
        <f t="array" ref="IC46">INDEX($AC$3:$DY$102,IA46,HZ46)</f>
        <v>23.491789922179919</v>
      </c>
      <c r="ID46">
        <f t="shared" si="27"/>
        <v>10.101469666537366</v>
      </c>
    </row>
    <row r="47" spans="10:238" x14ac:dyDescent="0.25">
      <c r="J47">
        <v>505</v>
      </c>
      <c r="K47">
        <f>'Emission events'!Y47</f>
        <v>3.8144875212625669E+18</v>
      </c>
      <c r="L47">
        <f>'Emission events'!BG47</f>
        <v>1.3832546214439788E+18</v>
      </c>
      <c r="M47">
        <f>'Emission events'!CO47</f>
        <v>5.0007602708191968E+17</v>
      </c>
      <c r="N47">
        <f>'Emission events'!DW47</f>
        <v>1.8044116605912771E+17</v>
      </c>
      <c r="O47">
        <f>'Emission events'!FE47</f>
        <v>6.5029514810272736E+16</v>
      </c>
      <c r="P47">
        <f t="shared" si="3"/>
        <v>5.9432888506578657E+18</v>
      </c>
      <c r="S47">
        <v>505</v>
      </c>
      <c r="T47">
        <f>'Emission events'!AD47</f>
        <v>7.2256583486912627E+17</v>
      </c>
      <c r="U47">
        <f>'Emission events'!BL47</f>
        <v>1.7071329937861043E+17</v>
      </c>
      <c r="V47">
        <f>'Emission events'!CT47</f>
        <v>4.1091349938323456E+16</v>
      </c>
      <c r="W47">
        <f>'Emission events'!EB47</f>
        <v>1.0153865186895328E+16</v>
      </c>
      <c r="X47">
        <f>'Emission events'!FJ47</f>
        <v>2598570829064947</v>
      </c>
      <c r="Y47">
        <f t="shared" si="4"/>
        <v>9.4712292020202048E+17</v>
      </c>
      <c r="Z47">
        <f t="shared" si="5"/>
        <v>6.8904117708598866E+18</v>
      </c>
      <c r="AB47" s="1">
        <v>0.44</v>
      </c>
      <c r="AC47">
        <f t="shared" si="75"/>
        <v>23.35100104940442</v>
      </c>
      <c r="AD47">
        <f t="shared" si="75"/>
        <v>23.350058817982735</v>
      </c>
      <c r="AE47">
        <f t="shared" si="75"/>
        <v>23.349115706399683</v>
      </c>
      <c r="AF47">
        <f t="shared" si="75"/>
        <v>23.348171713506261</v>
      </c>
      <c r="AG47">
        <f t="shared" si="75"/>
        <v>23.347226838151965</v>
      </c>
      <c r="AH47">
        <f t="shared" si="75"/>
        <v>23.346281079184791</v>
      </c>
      <c r="AI47">
        <f t="shared" si="75"/>
        <v>23.345334435451239</v>
      </c>
      <c r="AJ47">
        <f t="shared" si="75"/>
        <v>23.344386905796288</v>
      </c>
      <c r="AK47">
        <f t="shared" si="75"/>
        <v>23.343438489063416</v>
      </c>
      <c r="AL47">
        <f t="shared" si="75"/>
        <v>23.342489184094596</v>
      </c>
      <c r="AM47">
        <f t="shared" si="76"/>
        <v>23.341538989730278</v>
      </c>
      <c r="AN47">
        <f t="shared" si="76"/>
        <v>23.340587904809414</v>
      </c>
      <c r="AO47">
        <f t="shared" si="76"/>
        <v>23.339635928169429</v>
      </c>
      <c r="AP47">
        <f t="shared" si="76"/>
        <v>23.338683058646232</v>
      </c>
      <c r="AQ47">
        <f t="shared" si="76"/>
        <v>23.337729295074212</v>
      </c>
      <c r="AR47">
        <f t="shared" si="76"/>
        <v>23.336774636286236</v>
      </c>
      <c r="AS47">
        <f t="shared" si="76"/>
        <v>23.335819081113655</v>
      </c>
      <c r="AT47">
        <f t="shared" si="76"/>
        <v>23.334862628386283</v>
      </c>
      <c r="AU47">
        <f t="shared" si="76"/>
        <v>23.333905276932416</v>
      </c>
      <c r="AV47">
        <f t="shared" si="76"/>
        <v>23.332947025578815</v>
      </c>
      <c r="AW47">
        <f t="shared" si="77"/>
        <v>23.331987873150709</v>
      </c>
      <c r="AX47">
        <f t="shared" si="77"/>
        <v>23.331027818471796</v>
      </c>
      <c r="AY47">
        <f t="shared" si="77"/>
        <v>23.330066860364234</v>
      </c>
      <c r="AZ47">
        <f t="shared" si="77"/>
        <v>23.329104997648653</v>
      </c>
      <c r="BA47">
        <f t="shared" si="77"/>
        <v>23.328142229144134</v>
      </c>
      <c r="BB47">
        <f t="shared" si="77"/>
        <v>23.327178553668222</v>
      </c>
      <c r="BC47">
        <f t="shared" si="77"/>
        <v>23.32621397003691</v>
      </c>
      <c r="BD47">
        <f t="shared" si="77"/>
        <v>23.325248477064655</v>
      </c>
      <c r="BE47">
        <f t="shared" si="77"/>
        <v>23.324282073564365</v>
      </c>
      <c r="BF47">
        <f t="shared" si="77"/>
        <v>23.323314758347394</v>
      </c>
      <c r="BG47">
        <f t="shared" si="78"/>
        <v>23.322346530223545</v>
      </c>
      <c r="BH47">
        <f t="shared" si="78"/>
        <v>23.321377388001071</v>
      </c>
      <c r="BI47">
        <f t="shared" si="78"/>
        <v>23.320407330486663</v>
      </c>
      <c r="BJ47">
        <f t="shared" si="78"/>
        <v>23.319436356485461</v>
      </c>
      <c r="BK47">
        <f t="shared" si="78"/>
        <v>23.318464464801043</v>
      </c>
      <c r="BL47">
        <f t="shared" si="78"/>
        <v>23.317491654235418</v>
      </c>
      <c r="BM47">
        <f t="shared" si="78"/>
        <v>23.316517923589046</v>
      </c>
      <c r="BN47">
        <f t="shared" si="78"/>
        <v>23.315543271660808</v>
      </c>
      <c r="BO47">
        <f t="shared" si="78"/>
        <v>23.31456769724802</v>
      </c>
      <c r="BP47">
        <f t="shared" si="78"/>
        <v>23.31359119914643</v>
      </c>
      <c r="BQ47">
        <f t="shared" si="79"/>
        <v>23.312613776150219</v>
      </c>
      <c r="BR47">
        <f t="shared" si="79"/>
        <v>23.311635427051982</v>
      </c>
      <c r="BS47">
        <f t="shared" si="79"/>
        <v>23.310656150642743</v>
      </c>
      <c r="BT47">
        <f t="shared" si="79"/>
        <v>23.309675945711952</v>
      </c>
      <c r="BU47">
        <f t="shared" si="79"/>
        <v>23.308694811047477</v>
      </c>
      <c r="BV47">
        <f t="shared" si="79"/>
        <v>23.307712745435595</v>
      </c>
      <c r="BW47">
        <f t="shared" si="79"/>
        <v>23.306729747661013</v>
      </c>
      <c r="BX47">
        <f t="shared" si="79"/>
        <v>23.305745816506846</v>
      </c>
      <c r="BY47">
        <f t="shared" si="79"/>
        <v>23.304760950754609</v>
      </c>
      <c r="BZ47">
        <f t="shared" si="79"/>
        <v>23.303775149184244</v>
      </c>
      <c r="CA47">
        <f t="shared" si="80"/>
        <v>23.302788410574085</v>
      </c>
      <c r="CB47">
        <f t="shared" si="80"/>
        <v>23.30180073370088</v>
      </c>
      <c r="CC47">
        <f t="shared" si="80"/>
        <v>23.300812117339785</v>
      </c>
      <c r="CD47">
        <f t="shared" si="80"/>
        <v>23.299822560264346</v>
      </c>
      <c r="CE47">
        <f t="shared" si="80"/>
        <v>23.298832061246515</v>
      </c>
      <c r="CF47">
        <f t="shared" si="80"/>
        <v>23.297840619056633</v>
      </c>
      <c r="CG47">
        <f t="shared" si="80"/>
        <v>23.296848232463443</v>
      </c>
      <c r="CH47">
        <f t="shared" si="80"/>
        <v>23.295854900234076</v>
      </c>
      <c r="CI47">
        <f t="shared" si="80"/>
        <v>23.294860621134067</v>
      </c>
      <c r="CJ47">
        <f t="shared" si="80"/>
        <v>23.293865393927316</v>
      </c>
      <c r="CK47">
        <f t="shared" si="81"/>
        <v>23.292869217376133</v>
      </c>
      <c r="CL47">
        <f t="shared" si="81"/>
        <v>23.291872090241188</v>
      </c>
      <c r="CM47">
        <f t="shared" si="81"/>
        <v>23.290874011281563</v>
      </c>
      <c r="CN47">
        <f t="shared" si="81"/>
        <v>23.289874979254684</v>
      </c>
      <c r="CO47">
        <f t="shared" si="81"/>
        <v>23.288874992916391</v>
      </c>
      <c r="CP47">
        <f t="shared" si="81"/>
        <v>23.287874051020879</v>
      </c>
      <c r="CQ47">
        <f t="shared" si="81"/>
        <v>23.286872152320715</v>
      </c>
      <c r="CR47">
        <f t="shared" si="81"/>
        <v>23.285869295566847</v>
      </c>
      <c r="CS47">
        <f t="shared" si="81"/>
        <v>23.284865479508593</v>
      </c>
      <c r="CT47">
        <f t="shared" si="81"/>
        <v>23.283860702893627</v>
      </c>
      <c r="CU47">
        <f t="shared" si="82"/>
        <v>23.282854964467997</v>
      </c>
      <c r="CV47">
        <f t="shared" si="82"/>
        <v>23.281848262976119</v>
      </c>
      <c r="CW47">
        <f t="shared" si="82"/>
        <v>23.280840597160754</v>
      </c>
      <c r="CX47">
        <f t="shared" si="82"/>
        <v>23.279831965763037</v>
      </c>
      <c r="CY47">
        <f t="shared" si="82"/>
        <v>23.278822367522451</v>
      </c>
      <c r="CZ47">
        <f t="shared" si="82"/>
        <v>23.277811801176838</v>
      </c>
      <c r="DA47">
        <f t="shared" si="82"/>
        <v>23.276800265462384</v>
      </c>
      <c r="DB47">
        <f t="shared" si="82"/>
        <v>23.275787759113641</v>
      </c>
      <c r="DC47">
        <f t="shared" si="82"/>
        <v>23.274774280863493</v>
      </c>
      <c r="DD47">
        <f t="shared" si="82"/>
        <v>23.273759829443179</v>
      </c>
      <c r="DE47">
        <f t="shared" si="83"/>
        <v>23.27274440358228</v>
      </c>
      <c r="DF47">
        <f t="shared" si="83"/>
        <v>23.271728002008714</v>
      </c>
      <c r="DG47">
        <f t="shared" si="83"/>
        <v>23.270710623448746</v>
      </c>
      <c r="DH47">
        <f t="shared" si="83"/>
        <v>23.269692266626972</v>
      </c>
      <c r="DI47">
        <f t="shared" si="83"/>
        <v>23.268672930266327</v>
      </c>
      <c r="DJ47">
        <f t="shared" si="83"/>
        <v>23.267652613088075</v>
      </c>
      <c r="DK47">
        <f t="shared" si="83"/>
        <v>23.266631313811814</v>
      </c>
      <c r="DL47">
        <f t="shared" si="83"/>
        <v>23.265609031155471</v>
      </c>
      <c r="DM47">
        <f t="shared" si="83"/>
        <v>23.264585763835289</v>
      </c>
      <c r="DN47">
        <f t="shared" si="83"/>
        <v>23.263561510565854</v>
      </c>
      <c r="DO47">
        <f t="shared" si="84"/>
        <v>23.26253627006006</v>
      </c>
      <c r="DP47">
        <f t="shared" si="84"/>
        <v>23.261510041029126</v>
      </c>
      <c r="DQ47">
        <f t="shared" si="84"/>
        <v>23.260482822182585</v>
      </c>
      <c r="DR47">
        <f t="shared" si="84"/>
        <v>23.259454612228289</v>
      </c>
      <c r="DS47">
        <f t="shared" si="84"/>
        <v>23.258425409872395</v>
      </c>
      <c r="DT47">
        <f t="shared" si="84"/>
        <v>23.25739521381939</v>
      </c>
      <c r="DU47">
        <f t="shared" si="84"/>
        <v>23.256364022772047</v>
      </c>
      <c r="DV47">
        <f t="shared" si="84"/>
        <v>23.255331835431463</v>
      </c>
      <c r="DW47">
        <f t="shared" si="84"/>
        <v>23.254298650497024</v>
      </c>
      <c r="DX47">
        <f t="shared" si="84"/>
        <v>23.25326446666643</v>
      </c>
      <c r="DY47">
        <f t="shared" si="84"/>
        <v>23.252229282635682</v>
      </c>
      <c r="EA47">
        <f t="shared" si="23"/>
        <v>0.44</v>
      </c>
      <c r="EB47">
        <f t="shared" si="72"/>
        <v>23.35100104940442</v>
      </c>
      <c r="EC47">
        <f t="shared" si="72"/>
        <v>23.082050771677029</v>
      </c>
      <c r="ED47">
        <f t="shared" si="72"/>
        <v>22.813099613788268</v>
      </c>
      <c r="EE47">
        <f t="shared" si="72"/>
        <v>22.54414757458914</v>
      </c>
      <c r="EF47">
        <f t="shared" si="72"/>
        <v>22.275194652929137</v>
      </c>
      <c r="EG47">
        <f t="shared" si="72"/>
        <v>22.006240847656258</v>
      </c>
      <c r="EH47">
        <f t="shared" si="72"/>
        <v>21.737286157617</v>
      </c>
      <c r="EI47">
        <f t="shared" si="72"/>
        <v>21.468330581656339</v>
      </c>
      <c r="EJ47">
        <f t="shared" si="72"/>
        <v>21.199374118617762</v>
      </c>
      <c r="EK47">
        <f t="shared" si="72"/>
        <v>20.930416767343235</v>
      </c>
      <c r="EL47">
        <f t="shared" si="72"/>
        <v>20.661458526673208</v>
      </c>
      <c r="EM47">
        <f t="shared" si="72"/>
        <v>20.392499395446638</v>
      </c>
      <c r="EN47">
        <f t="shared" si="72"/>
        <v>20.123539372500947</v>
      </c>
      <c r="EO47">
        <f t="shared" si="72"/>
        <v>19.854578456672044</v>
      </c>
      <c r="EP47">
        <f t="shared" si="72"/>
        <v>19.585616646794314</v>
      </c>
      <c r="EQ47">
        <f t="shared" si="69"/>
        <v>19.316653941700633</v>
      </c>
      <c r="ER47">
        <f t="shared" si="69"/>
        <v>19.047690340222346</v>
      </c>
      <c r="ES47">
        <f t="shared" si="69"/>
        <v>18.778725841189267</v>
      </c>
      <c r="ET47">
        <f t="shared" si="69"/>
        <v>18.509760443429691</v>
      </c>
      <c r="EU47">
        <f t="shared" si="69"/>
        <v>18.240794145770383</v>
      </c>
      <c r="EV47">
        <f t="shared" si="69"/>
        <v>17.971826947036572</v>
      </c>
      <c r="EW47">
        <f t="shared" si="69"/>
        <v>17.702858846051953</v>
      </c>
      <c r="EX47">
        <f t="shared" si="69"/>
        <v>17.433889841638681</v>
      </c>
      <c r="EY47">
        <f t="shared" si="69"/>
        <v>17.164919932617394</v>
      </c>
      <c r="EZ47">
        <f t="shared" si="69"/>
        <v>16.89594911780717</v>
      </c>
      <c r="FA47">
        <f t="shared" si="69"/>
        <v>16.626977396025552</v>
      </c>
      <c r="FB47">
        <f t="shared" si="69"/>
        <v>16.358004766088534</v>
      </c>
      <c r="FC47">
        <f t="shared" si="69"/>
        <v>16.089031226810569</v>
      </c>
      <c r="FD47">
        <f t="shared" si="69"/>
        <v>15.820056777004574</v>
      </c>
      <c r="FE47">
        <f t="shared" si="69"/>
        <v>15.551081415481896</v>
      </c>
      <c r="FF47">
        <f t="shared" si="69"/>
        <v>15.282105141052339</v>
      </c>
      <c r="FG47">
        <f t="shared" si="45"/>
        <v>15.01312795252416</v>
      </c>
      <c r="FH47">
        <f t="shared" si="73"/>
        <v>14.744149848704044</v>
      </c>
      <c r="FI47">
        <f t="shared" si="73"/>
        <v>14.475170828397134</v>
      </c>
      <c r="FJ47">
        <f t="shared" si="73"/>
        <v>14.20619089040701</v>
      </c>
      <c r="FK47">
        <f t="shared" si="73"/>
        <v>13.937210033535679</v>
      </c>
      <c r="FL47">
        <f t="shared" si="73"/>
        <v>13.6682282565836</v>
      </c>
      <c r="FM47">
        <f t="shared" si="73"/>
        <v>13.399245558349655</v>
      </c>
      <c r="FN47">
        <f t="shared" si="73"/>
        <v>13.130261937631159</v>
      </c>
      <c r="FO47">
        <f t="shared" si="73"/>
        <v>12.861277393223862</v>
      </c>
      <c r="FP47">
        <f t="shared" si="73"/>
        <v>12.592291923921945</v>
      </c>
      <c r="FQ47">
        <f t="shared" si="73"/>
        <v>12.323305528518002</v>
      </c>
      <c r="FR47">
        <f t="shared" si="73"/>
        <v>12.054318205803055</v>
      </c>
      <c r="FS47">
        <f t="shared" si="73"/>
        <v>11.785329954566558</v>
      </c>
      <c r="FT47">
        <f t="shared" si="73"/>
        <v>11.516340773596376</v>
      </c>
      <c r="FU47">
        <f t="shared" si="73"/>
        <v>11.247350661678785</v>
      </c>
      <c r="FV47">
        <f t="shared" si="73"/>
        <v>10.978359617598498</v>
      </c>
      <c r="FW47">
        <f t="shared" si="73"/>
        <v>10.709367640138625</v>
      </c>
      <c r="FX47">
        <f t="shared" si="70"/>
        <v>10.44037472808068</v>
      </c>
      <c r="FY47">
        <f t="shared" si="70"/>
        <v>10.171380880204609</v>
      </c>
      <c r="FZ47">
        <f t="shared" si="70"/>
        <v>9.9023860952887421</v>
      </c>
      <c r="GA47">
        <f t="shared" si="70"/>
        <v>9.6333903721098295</v>
      </c>
      <c r="GB47">
        <f t="shared" si="70"/>
        <v>9.3643937094430285</v>
      </c>
      <c r="GC47">
        <f t="shared" si="70"/>
        <v>9.095396106061882</v>
      </c>
      <c r="GD47">
        <f t="shared" si="70"/>
        <v>8.8263975607383429</v>
      </c>
      <c r="GE47">
        <f t="shared" si="70"/>
        <v>8.5573980722427549</v>
      </c>
      <c r="GF47">
        <f t="shared" si="70"/>
        <v>8.2883976393438576</v>
      </c>
      <c r="GG47">
        <f t="shared" si="70"/>
        <v>8.0193962608087865</v>
      </c>
      <c r="GH47">
        <f t="shared" si="70"/>
        <v>7.7503939354030713</v>
      </c>
      <c r="GI47">
        <f t="shared" si="70"/>
        <v>7.4813906618906127</v>
      </c>
      <c r="GJ47">
        <f t="shared" si="70"/>
        <v>7.2123864390337218</v>
      </c>
      <c r="GK47">
        <f t="shared" si="70"/>
        <v>6.9433812655930716</v>
      </c>
      <c r="GL47">
        <f t="shared" si="70"/>
        <v>6.67437514032774</v>
      </c>
      <c r="GM47">
        <f t="shared" si="85"/>
        <v>6.4053680619951514</v>
      </c>
      <c r="GN47">
        <f t="shared" si="85"/>
        <v>6.1363600293511524</v>
      </c>
      <c r="GO47">
        <f t="shared" si="85"/>
        <v>5.8673510411499343</v>
      </c>
      <c r="GP47">
        <f t="shared" si="85"/>
        <v>5.5983410961440612</v>
      </c>
      <c r="GQ47">
        <f t="shared" si="85"/>
        <v>5.3293301930844876</v>
      </c>
      <c r="GR47">
        <f t="shared" si="85"/>
        <v>5.0603183307205271</v>
      </c>
      <c r="GS47">
        <f t="shared" si="85"/>
        <v>4.791305507799855</v>
      </c>
      <c r="GT47">
        <f t="shared" si="85"/>
        <v>4.5222917230685198</v>
      </c>
      <c r="GU47">
        <f t="shared" si="85"/>
        <v>4.2532769752709356</v>
      </c>
      <c r="GV47">
        <f t="shared" si="85"/>
        <v>3.9842612631498611</v>
      </c>
      <c r="GW47">
        <f t="shared" si="85"/>
        <v>3.7152445854464382</v>
      </c>
      <c r="GX47">
        <f t="shared" si="85"/>
        <v>3.4462269409001465</v>
      </c>
      <c r="GY47">
        <f t="shared" si="71"/>
        <v>3.1772083282488239</v>
      </c>
      <c r="GZ47">
        <f t="shared" si="71"/>
        <v>2.9081887462286637</v>
      </c>
      <c r="HA47">
        <f t="shared" si="71"/>
        <v>2.6391681935742142</v>
      </c>
      <c r="HB47">
        <f t="shared" si="71"/>
        <v>2.3701466690183572</v>
      </c>
      <c r="HC47">
        <f t="shared" si="71"/>
        <v>2.1011241712923372</v>
      </c>
      <c r="HD47">
        <f t="shared" si="74"/>
        <v>1.832100699125732</v>
      </c>
      <c r="HE47">
        <f t="shared" si="74"/>
        <v>1.5630762512464571</v>
      </c>
      <c r="HF47">
        <f t="shared" si="74"/>
        <v>1.2940508263807864</v>
      </c>
      <c r="HG47">
        <f t="shared" si="74"/>
        <v>1.0250244232533063</v>
      </c>
      <c r="HH47">
        <f t="shared" si="74"/>
        <v>0.75599704058695139</v>
      </c>
      <c r="HI47">
        <f t="shared" si="74"/>
        <v>0.4869686771029933</v>
      </c>
      <c r="HJ47">
        <f t="shared" si="74"/>
        <v>0.21793933152102696</v>
      </c>
      <c r="HK47">
        <f t="shared" si="74"/>
        <v>5.1090997441026076E-2</v>
      </c>
      <c r="HL47">
        <f t="shared" si="74"/>
        <v>0.32012231106691402</v>
      </c>
      <c r="HM47">
        <f t="shared" si="74"/>
        <v>0.58915461064205488</v>
      </c>
      <c r="HN47">
        <f t="shared" si="74"/>
        <v>0.85818789745355772</v>
      </c>
      <c r="HO47">
        <f t="shared" si="74"/>
        <v>1.1272221727901979</v>
      </c>
      <c r="HP47">
        <f t="shared" si="74"/>
        <v>1.3962574379424453</v>
      </c>
      <c r="HQ47">
        <f t="shared" si="74"/>
        <v>1.6652936942024503</v>
      </c>
      <c r="HR47">
        <f t="shared" si="74"/>
        <v>1.9343309428640474</v>
      </c>
      <c r="HS47">
        <f t="shared" si="74"/>
        <v>2.2033691852227584</v>
      </c>
      <c r="HT47">
        <f t="shared" si="43"/>
        <v>2.4724084225758105</v>
      </c>
      <c r="HU47">
        <f t="shared" si="43"/>
        <v>2.7414486562221008</v>
      </c>
      <c r="HV47">
        <f t="shared" si="43"/>
        <v>3.0104898874622457</v>
      </c>
      <c r="HW47">
        <f t="shared" si="43"/>
        <v>3.2795321175985492</v>
      </c>
      <c r="HX47">
        <f t="shared" si="43"/>
        <v>3.5485753479350031</v>
      </c>
      <c r="HY47">
        <f t="shared" si="24"/>
        <v>5.1090997441026076E-2</v>
      </c>
      <c r="HZ47">
        <f t="shared" si="25"/>
        <v>88</v>
      </c>
      <c r="IA47">
        <v>45</v>
      </c>
      <c r="IB47">
        <f t="shared" si="26"/>
        <v>0.44</v>
      </c>
      <c r="IC47" cm="1">
        <f t="array" ref="IC47">INDEX($AC$3:$DY$102,IA47,HZ47)</f>
        <v>23.265609031155471</v>
      </c>
      <c r="ID47">
        <f t="shared" si="27"/>
        <v>10.236867973708407</v>
      </c>
    </row>
    <row r="48" spans="10:238" x14ac:dyDescent="0.25">
      <c r="J48">
        <v>510</v>
      </c>
      <c r="K48">
        <f>'Emission events'!Y48</f>
        <v>5.4819525274547773E+18</v>
      </c>
      <c r="L48">
        <f>'Emission events'!BG48</f>
        <v>1.9879305216938883E+18</v>
      </c>
      <c r="M48">
        <f>'Emission events'!CO48</f>
        <v>7.1867925253400563E+17</v>
      </c>
      <c r="N48">
        <f>'Emission events'!DW48</f>
        <v>2.5931921413320403E+17</v>
      </c>
      <c r="O48">
        <f>'Emission events'!FE48</f>
        <v>9.3456515740635424E+16</v>
      </c>
      <c r="P48">
        <f t="shared" si="3"/>
        <v>8.5413380315565107E+18</v>
      </c>
      <c r="S48">
        <v>510</v>
      </c>
      <c r="T48">
        <f>'Emission events'!AD48</f>
        <v>3.6401709902856819E+17</v>
      </c>
      <c r="U48">
        <f>'Emission events'!BL48</f>
        <v>8.6002627036265472E+16</v>
      </c>
      <c r="V48">
        <f>'Emission events'!CT48</f>
        <v>2.0701164209383744E+16</v>
      </c>
      <c r="W48">
        <f>'Emission events'!EB48</f>
        <v>5115354713567759</v>
      </c>
      <c r="X48">
        <f>'Emission events'!FJ48</f>
        <v>1309118379486919.5</v>
      </c>
      <c r="Y48">
        <f t="shared" si="4"/>
        <v>4.7714536336727206E+17</v>
      </c>
      <c r="Z48">
        <f t="shared" si="5"/>
        <v>9.0184833949237832E+18</v>
      </c>
      <c r="AB48" s="1">
        <v>0.45</v>
      </c>
      <c r="AC48">
        <f t="shared" si="75"/>
        <v>23.086339879754711</v>
      </c>
      <c r="AD48">
        <f t="shared" si="75"/>
        <v>23.085139177447882</v>
      </c>
      <c r="AE48">
        <f t="shared" si="75"/>
        <v>23.083937257560226</v>
      </c>
      <c r="AF48">
        <f t="shared" si="75"/>
        <v>23.082734118502252</v>
      </c>
      <c r="AG48">
        <f t="shared" si="75"/>
        <v>23.081529758682407</v>
      </c>
      <c r="AH48">
        <f t="shared" si="75"/>
        <v>23.080324176507055</v>
      </c>
      <c r="AI48">
        <f t="shared" si="75"/>
        <v>23.079117370380473</v>
      </c>
      <c r="AJ48">
        <f t="shared" si="75"/>
        <v>23.077909338704863</v>
      </c>
      <c r="AK48">
        <f t="shared" si="75"/>
        <v>23.076700079880339</v>
      </c>
      <c r="AL48">
        <f t="shared" si="75"/>
        <v>23.075489592304926</v>
      </c>
      <c r="AM48">
        <f t="shared" si="76"/>
        <v>23.074277874374548</v>
      </c>
      <c r="AN48">
        <f t="shared" si="76"/>
        <v>23.073064924483059</v>
      </c>
      <c r="AO48">
        <f t="shared" si="76"/>
        <v>23.071850741022196</v>
      </c>
      <c r="AP48">
        <f t="shared" si="76"/>
        <v>23.070635322381605</v>
      </c>
      <c r="AQ48">
        <f t="shared" si="76"/>
        <v>23.06941866694882</v>
      </c>
      <c r="AR48">
        <f t="shared" si="76"/>
        <v>23.068200773109282</v>
      </c>
      <c r="AS48">
        <f t="shared" si="76"/>
        <v>23.066981639246318</v>
      </c>
      <c r="AT48">
        <f t="shared" si="76"/>
        <v>23.065761263741148</v>
      </c>
      <c r="AU48">
        <f t="shared" si="76"/>
        <v>23.064539644972875</v>
      </c>
      <c r="AV48">
        <f t="shared" si="76"/>
        <v>23.063316781318491</v>
      </c>
      <c r="AW48">
        <f t="shared" si="77"/>
        <v>23.062092671152861</v>
      </c>
      <c r="AX48">
        <f t="shared" si="77"/>
        <v>23.060867312848732</v>
      </c>
      <c r="AY48">
        <f t="shared" si="77"/>
        <v>23.059640704776736</v>
      </c>
      <c r="AZ48">
        <f t="shared" si="77"/>
        <v>23.058412845305366</v>
      </c>
      <c r="BA48">
        <f t="shared" si="77"/>
        <v>23.05718373280099</v>
      </c>
      <c r="BB48">
        <f t="shared" si="77"/>
        <v>23.055953365627836</v>
      </c>
      <c r="BC48">
        <f t="shared" si="77"/>
        <v>23.054721742148015</v>
      </c>
      <c r="BD48">
        <f t="shared" si="77"/>
        <v>23.053488860721476</v>
      </c>
      <c r="BE48">
        <f t="shared" si="77"/>
        <v>23.052254719706045</v>
      </c>
      <c r="BF48">
        <f t="shared" si="77"/>
        <v>23.051019317457403</v>
      </c>
      <c r="BG48">
        <f t="shared" si="78"/>
        <v>23.049782652329075</v>
      </c>
      <c r="BH48">
        <f t="shared" si="78"/>
        <v>23.048544722672439</v>
      </c>
      <c r="BI48">
        <f t="shared" si="78"/>
        <v>23.047305526836727</v>
      </c>
      <c r="BJ48">
        <f t="shared" si="78"/>
        <v>23.046065063169006</v>
      </c>
      <c r="BK48">
        <f t="shared" si="78"/>
        <v>23.044823330014204</v>
      </c>
      <c r="BL48">
        <f t="shared" si="78"/>
        <v>23.043580325715062</v>
      </c>
      <c r="BM48">
        <f t="shared" si="78"/>
        <v>23.042336048612178</v>
      </c>
      <c r="BN48">
        <f t="shared" si="78"/>
        <v>23.041090497043978</v>
      </c>
      <c r="BO48">
        <f t="shared" si="78"/>
        <v>23.039843669346716</v>
      </c>
      <c r="BP48">
        <f t="shared" si="78"/>
        <v>23.038595563854471</v>
      </c>
      <c r="BQ48">
        <f t="shared" si="79"/>
        <v>23.03734617889916</v>
      </c>
      <c r="BR48">
        <f t="shared" si="79"/>
        <v>23.036095512810515</v>
      </c>
      <c r="BS48">
        <f t="shared" si="79"/>
        <v>23.03484356391608</v>
      </c>
      <c r="BT48">
        <f t="shared" si="79"/>
        <v>23.03359033054123</v>
      </c>
      <c r="BU48">
        <f t="shared" si="79"/>
        <v>23.032335811009144</v>
      </c>
      <c r="BV48">
        <f t="shared" si="79"/>
        <v>23.03108000364081</v>
      </c>
      <c r="BW48">
        <f t="shared" si="79"/>
        <v>23.029822906755037</v>
      </c>
      <c r="BX48">
        <f t="shared" si="79"/>
        <v>23.028564518668428</v>
      </c>
      <c r="BY48">
        <f t="shared" si="79"/>
        <v>23.027304837695393</v>
      </c>
      <c r="BZ48">
        <f t="shared" si="79"/>
        <v>23.026043862148136</v>
      </c>
      <c r="CA48">
        <f t="shared" si="80"/>
        <v>23.024781590336666</v>
      </c>
      <c r="CB48">
        <f t="shared" si="80"/>
        <v>23.023518020568776</v>
      </c>
      <c r="CC48">
        <f t="shared" si="80"/>
        <v>23.022253151150064</v>
      </c>
      <c r="CD48">
        <f t="shared" si="80"/>
        <v>23.020986980383903</v>
      </c>
      <c r="CE48">
        <f t="shared" si="80"/>
        <v>23.019719506571459</v>
      </c>
      <c r="CF48">
        <f t="shared" si="80"/>
        <v>23.018450728011668</v>
      </c>
      <c r="CG48">
        <f t="shared" si="80"/>
        <v>23.017180643001264</v>
      </c>
      <c r="CH48">
        <f t="shared" si="80"/>
        <v>23.015909249834742</v>
      </c>
      <c r="CI48">
        <f t="shared" si="80"/>
        <v>23.014636546804383</v>
      </c>
      <c r="CJ48">
        <f t="shared" si="80"/>
        <v>23.013362532200226</v>
      </c>
      <c r="CK48">
        <f t="shared" si="81"/>
        <v>23.012087204310088</v>
      </c>
      <c r="CL48">
        <f t="shared" si="81"/>
        <v>23.010810561419543</v>
      </c>
      <c r="CM48">
        <f t="shared" si="81"/>
        <v>23.009532601811934</v>
      </c>
      <c r="CN48">
        <f t="shared" si="81"/>
        <v>23.008253323768354</v>
      </c>
      <c r="CO48">
        <f t="shared" si="81"/>
        <v>23.006972725567664</v>
      </c>
      <c r="CP48">
        <f t="shared" si="81"/>
        <v>23.00569080548647</v>
      </c>
      <c r="CQ48">
        <f t="shared" si="81"/>
        <v>23.00440756179913</v>
      </c>
      <c r="CR48">
        <f t="shared" si="81"/>
        <v>23.003122992777747</v>
      </c>
      <c r="CS48">
        <f t="shared" si="81"/>
        <v>23.001837096692171</v>
      </c>
      <c r="CT48">
        <f t="shared" si="81"/>
        <v>23.000549871809998</v>
      </c>
      <c r="CU48">
        <f t="shared" si="82"/>
        <v>22.999261316396556</v>
      </c>
      <c r="CV48">
        <f t="shared" si="82"/>
        <v>22.997971428714905</v>
      </c>
      <c r="CW48">
        <f t="shared" si="82"/>
        <v>22.996680207025847</v>
      </c>
      <c r="CX48">
        <f t="shared" si="82"/>
        <v>22.995387649587904</v>
      </c>
      <c r="CY48">
        <f t="shared" si="82"/>
        <v>22.994093754657335</v>
      </c>
      <c r="CZ48">
        <f t="shared" si="82"/>
        <v>22.992798520488115</v>
      </c>
      <c r="DA48">
        <f t="shared" si="82"/>
        <v>22.99150194533194</v>
      </c>
      <c r="DB48">
        <f t="shared" si="82"/>
        <v>22.990204027438232</v>
      </c>
      <c r="DC48">
        <f t="shared" si="82"/>
        <v>22.988904765054112</v>
      </c>
      <c r="DD48">
        <f t="shared" si="82"/>
        <v>22.987604156424432</v>
      </c>
      <c r="DE48">
        <f t="shared" si="83"/>
        <v>22.986302199791737</v>
      </c>
      <c r="DF48">
        <f t="shared" si="83"/>
        <v>22.984998893396281</v>
      </c>
      <c r="DG48">
        <f t="shared" si="83"/>
        <v>22.98369423547603</v>
      </c>
      <c r="DH48">
        <f t="shared" si="83"/>
        <v>22.982388224266636</v>
      </c>
      <c r="DI48">
        <f t="shared" si="83"/>
        <v>22.981080858001462</v>
      </c>
      <c r="DJ48">
        <f t="shared" si="83"/>
        <v>22.97977213491156</v>
      </c>
      <c r="DK48">
        <f t="shared" si="83"/>
        <v>22.978462053225655</v>
      </c>
      <c r="DL48">
        <f t="shared" si="83"/>
        <v>22.977150611170185</v>
      </c>
      <c r="DM48">
        <f t="shared" si="83"/>
        <v>22.975837806969267</v>
      </c>
      <c r="DN48">
        <f t="shared" si="83"/>
        <v>22.974523638844687</v>
      </c>
      <c r="DO48">
        <f t="shared" si="84"/>
        <v>22.973208105015924</v>
      </c>
      <c r="DP48">
        <f t="shared" si="84"/>
        <v>22.971891203700125</v>
      </c>
      <c r="DQ48">
        <f t="shared" si="84"/>
        <v>22.970572933112109</v>
      </c>
      <c r="DR48">
        <f t="shared" si="84"/>
        <v>22.969253291464362</v>
      </c>
      <c r="DS48">
        <f t="shared" si="84"/>
        <v>22.967932276967055</v>
      </c>
      <c r="DT48">
        <f t="shared" si="84"/>
        <v>22.966609887827996</v>
      </c>
      <c r="DU48">
        <f t="shared" si="84"/>
        <v>22.965286122252678</v>
      </c>
      <c r="DV48">
        <f t="shared" si="84"/>
        <v>22.963960978444227</v>
      </c>
      <c r="DW48">
        <f t="shared" si="84"/>
        <v>22.962634454603446</v>
      </c>
      <c r="DX48">
        <f t="shared" si="84"/>
        <v>22.961306548928768</v>
      </c>
      <c r="DY48">
        <f t="shared" si="84"/>
        <v>22.959977259616295</v>
      </c>
      <c r="EA48">
        <f t="shared" si="23"/>
        <v>0.45</v>
      </c>
      <c r="EB48">
        <f t="shared" si="72"/>
        <v>23.086339879754711</v>
      </c>
      <c r="EC48">
        <f t="shared" si="72"/>
        <v>22.817131131142176</v>
      </c>
      <c r="ED48">
        <f t="shared" si="72"/>
        <v>22.547921164948811</v>
      </c>
      <c r="EE48">
        <f t="shared" si="72"/>
        <v>22.27870997958513</v>
      </c>
      <c r="EF48">
        <f t="shared" si="72"/>
        <v>22.00949757345958</v>
      </c>
      <c r="EG48">
        <f t="shared" si="72"/>
        <v>21.740283944978522</v>
      </c>
      <c r="EH48">
        <f t="shared" si="72"/>
        <v>21.47106909254623</v>
      </c>
      <c r="EI48">
        <f t="shared" si="72"/>
        <v>21.201853014564914</v>
      </c>
      <c r="EJ48">
        <f t="shared" si="72"/>
        <v>20.932635709434685</v>
      </c>
      <c r="EK48">
        <f t="shared" si="72"/>
        <v>20.663417175553565</v>
      </c>
      <c r="EL48">
        <f t="shared" si="72"/>
        <v>20.394197411317478</v>
      </c>
      <c r="EM48">
        <f t="shared" si="72"/>
        <v>20.124976415120283</v>
      </c>
      <c r="EN48">
        <f t="shared" si="72"/>
        <v>19.855754185353714</v>
      </c>
      <c r="EO48">
        <f t="shared" si="72"/>
        <v>19.586530720407417</v>
      </c>
      <c r="EP48">
        <f t="shared" si="72"/>
        <v>19.317306018668923</v>
      </c>
      <c r="EQ48">
        <f t="shared" si="69"/>
        <v>19.048080078523679</v>
      </c>
      <c r="ER48">
        <f t="shared" si="69"/>
        <v>18.778852898355009</v>
      </c>
      <c r="ES48">
        <f t="shared" si="69"/>
        <v>18.509624476544133</v>
      </c>
      <c r="ET48">
        <f t="shared" si="69"/>
        <v>18.240394811470154</v>
      </c>
      <c r="EU48">
        <f t="shared" si="69"/>
        <v>17.97116390151006</v>
      </c>
      <c r="EV48">
        <f t="shared" si="69"/>
        <v>17.701931745038724</v>
      </c>
      <c r="EW48">
        <f t="shared" si="69"/>
        <v>17.432698340428889</v>
      </c>
      <c r="EX48">
        <f t="shared" si="69"/>
        <v>17.163463686051188</v>
      </c>
      <c r="EY48">
        <f t="shared" si="69"/>
        <v>16.894227780274107</v>
      </c>
      <c r="EZ48">
        <f t="shared" si="69"/>
        <v>16.624990621464026</v>
      </c>
      <c r="FA48">
        <f t="shared" si="69"/>
        <v>16.355752207985166</v>
      </c>
      <c r="FB48">
        <f t="shared" si="69"/>
        <v>16.086512538199635</v>
      </c>
      <c r="FC48">
        <f t="shared" si="69"/>
        <v>15.81727161046739</v>
      </c>
      <c r="FD48">
        <f t="shared" si="69"/>
        <v>15.548029423146254</v>
      </c>
      <c r="FE48">
        <f t="shared" si="69"/>
        <v>15.278785974591905</v>
      </c>
      <c r="FF48">
        <f t="shared" si="69"/>
        <v>15.009541263157869</v>
      </c>
      <c r="FG48">
        <f t="shared" si="45"/>
        <v>14.740295287195528</v>
      </c>
      <c r="FH48">
        <f t="shared" si="73"/>
        <v>14.471048045054108</v>
      </c>
      <c r="FI48">
        <f t="shared" si="73"/>
        <v>14.20179953508068</v>
      </c>
      <c r="FJ48">
        <f t="shared" si="73"/>
        <v>13.932549755620171</v>
      </c>
      <c r="FK48">
        <f t="shared" si="73"/>
        <v>13.663298705015324</v>
      </c>
      <c r="FL48">
        <f t="shared" si="73"/>
        <v>13.394046381606731</v>
      </c>
      <c r="FM48">
        <f t="shared" si="73"/>
        <v>13.124792783732826</v>
      </c>
      <c r="FN48">
        <f t="shared" si="73"/>
        <v>12.855537909729856</v>
      </c>
      <c r="FO48">
        <f t="shared" si="73"/>
        <v>12.586281757931904</v>
      </c>
      <c r="FP48">
        <f t="shared" si="73"/>
        <v>12.317024326670886</v>
      </c>
      <c r="FQ48">
        <f t="shared" si="73"/>
        <v>12.047765614276535</v>
      </c>
      <c r="FR48">
        <f t="shared" si="73"/>
        <v>11.778505619076393</v>
      </c>
      <c r="FS48">
        <f t="shared" si="73"/>
        <v>11.509244339395837</v>
      </c>
      <c r="FT48">
        <f t="shared" si="73"/>
        <v>11.239981773558043</v>
      </c>
      <c r="FU48">
        <f t="shared" si="73"/>
        <v>10.970717919884001</v>
      </c>
      <c r="FV48">
        <f t="shared" si="73"/>
        <v>10.701452776692522</v>
      </c>
      <c r="FW48">
        <f t="shared" si="73"/>
        <v>10.432186342300207</v>
      </c>
      <c r="FX48">
        <f t="shared" si="70"/>
        <v>10.162918615021464</v>
      </c>
      <c r="FY48">
        <f t="shared" si="70"/>
        <v>9.8936495931685009</v>
      </c>
      <c r="FZ48">
        <f t="shared" si="70"/>
        <v>9.6243792750513233</v>
      </c>
      <c r="GA48">
        <f t="shared" si="70"/>
        <v>9.355107658977726</v>
      </c>
      <c r="GB48">
        <f t="shared" si="70"/>
        <v>9.085834743253308</v>
      </c>
      <c r="GC48">
        <f t="shared" si="70"/>
        <v>8.8165605261814388</v>
      </c>
      <c r="GD48">
        <f t="shared" si="70"/>
        <v>8.5472850060632872</v>
      </c>
      <c r="GE48">
        <f t="shared" si="70"/>
        <v>8.2780081811977908</v>
      </c>
      <c r="GF48">
        <f t="shared" si="70"/>
        <v>8.0087300498816791</v>
      </c>
      <c r="GG48">
        <f t="shared" si="70"/>
        <v>7.7394506104094525</v>
      </c>
      <c r="GH48">
        <f t="shared" si="70"/>
        <v>7.4701698610733871</v>
      </c>
      <c r="GI48">
        <f t="shared" si="70"/>
        <v>7.2008878001635228</v>
      </c>
      <c r="GJ48">
        <f t="shared" si="70"/>
        <v>6.9316044259676772</v>
      </c>
      <c r="GK48">
        <f t="shared" si="70"/>
        <v>6.6623197367714262</v>
      </c>
      <c r="GL48">
        <f t="shared" si="70"/>
        <v>6.3930337308581109</v>
      </c>
      <c r="GM48">
        <f t="shared" si="85"/>
        <v>6.1237464065088218</v>
      </c>
      <c r="GN48">
        <f t="shared" si="85"/>
        <v>5.8544577620024256</v>
      </c>
      <c r="GO48">
        <f t="shared" si="85"/>
        <v>5.5851677956155257</v>
      </c>
      <c r="GP48">
        <f t="shared" si="85"/>
        <v>5.3158765056224766</v>
      </c>
      <c r="GQ48">
        <f t="shared" si="85"/>
        <v>5.0465838902953877</v>
      </c>
      <c r="GR48">
        <f t="shared" si="85"/>
        <v>4.7772899479041051</v>
      </c>
      <c r="GS48">
        <f t="shared" si="85"/>
        <v>4.5079946767162262</v>
      </c>
      <c r="GT48">
        <f t="shared" si="85"/>
        <v>4.2386980749970782</v>
      </c>
      <c r="GU48">
        <f t="shared" si="85"/>
        <v>3.9694001410097215</v>
      </c>
      <c r="GV48">
        <f t="shared" si="85"/>
        <v>3.7001008730149536</v>
      </c>
      <c r="GW48">
        <f t="shared" si="85"/>
        <v>3.4308002692713053</v>
      </c>
      <c r="GX48">
        <f t="shared" si="85"/>
        <v>3.1614983280350302</v>
      </c>
      <c r="GY48">
        <f t="shared" si="71"/>
        <v>2.8921950475601008</v>
      </c>
      <c r="GZ48">
        <f t="shared" si="71"/>
        <v>2.6228904260982198</v>
      </c>
      <c r="HA48">
        <f t="shared" si="71"/>
        <v>2.3535844618988051</v>
      </c>
      <c r="HB48">
        <f t="shared" si="71"/>
        <v>2.0842771532089763</v>
      </c>
      <c r="HC48">
        <f t="shared" si="71"/>
        <v>1.8149684982735899</v>
      </c>
      <c r="HD48">
        <f t="shared" si="74"/>
        <v>1.5456584953351893</v>
      </c>
      <c r="HE48">
        <f t="shared" si="74"/>
        <v>1.2763471426340232</v>
      </c>
      <c r="HF48">
        <f t="shared" si="74"/>
        <v>1.0070344384080698</v>
      </c>
      <c r="HG48">
        <f t="shared" si="74"/>
        <v>0.73772038089296998</v>
      </c>
      <c r="HH48">
        <f t="shared" si="74"/>
        <v>0.468404968322087</v>
      </c>
      <c r="HI48">
        <f t="shared" si="74"/>
        <v>0.19908819892647855</v>
      </c>
      <c r="HJ48">
        <f t="shared" si="74"/>
        <v>7.0229929065131813E-2</v>
      </c>
      <c r="HK48">
        <f t="shared" si="74"/>
        <v>0.33954941742631206</v>
      </c>
      <c r="HL48">
        <f t="shared" si="74"/>
        <v>0.60887026793293586</v>
      </c>
      <c r="HM48">
        <f t="shared" si="74"/>
        <v>0.87819248236322167</v>
      </c>
      <c r="HN48">
        <f t="shared" si="74"/>
        <v>1.1475160624976937</v>
      </c>
      <c r="HO48">
        <f t="shared" si="74"/>
        <v>1.4168410101191995</v>
      </c>
      <c r="HP48">
        <f t="shared" si="74"/>
        <v>1.6861673270129209</v>
      </c>
      <c r="HQ48">
        <f t="shared" si="74"/>
        <v>1.9554950149663775</v>
      </c>
      <c r="HR48">
        <f t="shared" si="74"/>
        <v>2.2248240757693871</v>
      </c>
      <c r="HS48">
        <f t="shared" si="74"/>
        <v>2.4941545112141519</v>
      </c>
      <c r="HT48">
        <f t="shared" si="43"/>
        <v>2.7634863230951794</v>
      </c>
      <c r="HU48">
        <f t="shared" si="43"/>
        <v>3.0328195132093363</v>
      </c>
      <c r="HV48">
        <f t="shared" si="43"/>
        <v>3.3021540833558234</v>
      </c>
      <c r="HW48">
        <f t="shared" si="43"/>
        <v>3.5714900353362111</v>
      </c>
      <c r="HX48">
        <f t="shared" si="43"/>
        <v>3.8408273709543899</v>
      </c>
      <c r="HY48">
        <f t="shared" si="24"/>
        <v>7.0229929065131813E-2</v>
      </c>
      <c r="HZ48">
        <f t="shared" si="25"/>
        <v>87</v>
      </c>
      <c r="IA48">
        <v>46</v>
      </c>
      <c r="IB48">
        <f t="shared" si="26"/>
        <v>0.45</v>
      </c>
      <c r="IC48" cm="1">
        <f t="array" ref="IC48">INDEX($AC$3:$DY$102,IA48,HZ48)</f>
        <v>22.978462053225655</v>
      </c>
      <c r="ID48">
        <f t="shared" si="27"/>
        <v>10.340307923951546</v>
      </c>
    </row>
    <row r="49" spans="10:238" x14ac:dyDescent="0.25">
      <c r="J49">
        <v>515</v>
      </c>
      <c r="K49">
        <f>'Emission events'!Y49</f>
        <v>8.4452342945549025E+18</v>
      </c>
      <c r="L49">
        <f>'Emission events'!BG49</f>
        <v>3.0625108358602322E+18</v>
      </c>
      <c r="M49">
        <f>'Emission events'!CO49</f>
        <v>1.1071629387318396E+18</v>
      </c>
      <c r="N49">
        <f>'Emission events'!DW49</f>
        <v>3.9949479851690074E+17</v>
      </c>
      <c r="O49">
        <f>'Emission events'!FE49</f>
        <v>1.439746454989591E+17</v>
      </c>
      <c r="P49">
        <f t="shared" si="3"/>
        <v>1.3158377513162834E+19</v>
      </c>
      <c r="S49">
        <v>515</v>
      </c>
      <c r="T49">
        <f>'Emission events'!AD49</f>
        <v>2.2080512753476438E+17</v>
      </c>
      <c r="U49">
        <f>'Emission events'!BL49</f>
        <v>5.2167387415987952E+16</v>
      </c>
      <c r="V49">
        <f>'Emission events'!CT49</f>
        <v>1.2556891463530808E+16</v>
      </c>
      <c r="W49">
        <f>'Emission events'!EB49</f>
        <v>3102866741505029</v>
      </c>
      <c r="X49">
        <f>'Emission events'!FJ49</f>
        <v>794083716155398.88</v>
      </c>
      <c r="Y49">
        <f t="shared" si="4"/>
        <v>2.8942635687194355E+17</v>
      </c>
      <c r="Z49">
        <f t="shared" si="5"/>
        <v>1.3447803870034778E+19</v>
      </c>
      <c r="AB49" s="1">
        <v>0.46</v>
      </c>
      <c r="AC49">
        <f t="shared" si="75"/>
        <v>22.745775357731866</v>
      </c>
      <c r="AD49">
        <f t="shared" si="75"/>
        <v>22.744217096906766</v>
      </c>
      <c r="AE49">
        <f t="shared" si="75"/>
        <v>22.74265715172794</v>
      </c>
      <c r="AF49">
        <f t="shared" si="75"/>
        <v>22.741095519996566</v>
      </c>
      <c r="AG49">
        <f t="shared" si="75"/>
        <v>22.73953219951094</v>
      </c>
      <c r="AH49">
        <f t="shared" si="75"/>
        <v>22.737967188066488</v>
      </c>
      <c r="AI49">
        <f t="shared" si="75"/>
        <v>22.736400483455753</v>
      </c>
      <c r="AJ49">
        <f t="shared" si="75"/>
        <v>22.734832083468401</v>
      </c>
      <c r="AK49">
        <f t="shared" si="75"/>
        <v>22.733261985891215</v>
      </c>
      <c r="AL49">
        <f t="shared" si="75"/>
        <v>22.731690188508072</v>
      </c>
      <c r="AM49">
        <f t="shared" si="76"/>
        <v>22.730116689099987</v>
      </c>
      <c r="AN49">
        <f t="shared" si="76"/>
        <v>22.728541485445053</v>
      </c>
      <c r="AO49">
        <f t="shared" si="76"/>
        <v>22.726964575318469</v>
      </c>
      <c r="AP49">
        <f t="shared" si="76"/>
        <v>22.725385956492534</v>
      </c>
      <c r="AQ49">
        <f t="shared" si="76"/>
        <v>22.723805626736635</v>
      </c>
      <c r="AR49">
        <f t="shared" si="76"/>
        <v>22.722223583817236</v>
      </c>
      <c r="AS49">
        <f t="shared" si="76"/>
        <v>22.720639825497912</v>
      </c>
      <c r="AT49">
        <f t="shared" si="76"/>
        <v>22.719054349539295</v>
      </c>
      <c r="AU49">
        <f t="shared" si="76"/>
        <v>22.717467153699108</v>
      </c>
      <c r="AV49">
        <f t="shared" si="76"/>
        <v>22.715878235732134</v>
      </c>
      <c r="AW49">
        <f t="shared" si="77"/>
        <v>22.714287593390232</v>
      </c>
      <c r="AX49">
        <f t="shared" si="77"/>
        <v>22.71269522442233</v>
      </c>
      <c r="AY49">
        <f t="shared" si="77"/>
        <v>22.711101126574412</v>
      </c>
      <c r="AZ49">
        <f t="shared" si="77"/>
        <v>22.709505297589519</v>
      </c>
      <c r="BA49">
        <f t="shared" si="77"/>
        <v>22.707907735207748</v>
      </c>
      <c r="BB49">
        <f t="shared" si="77"/>
        <v>22.706308437166246</v>
      </c>
      <c r="BC49">
        <f t="shared" si="77"/>
        <v>22.704707401199201</v>
      </c>
      <c r="BD49">
        <f t="shared" si="77"/>
        <v>22.703104625037852</v>
      </c>
      <c r="BE49">
        <f t="shared" si="77"/>
        <v>22.701500106410471</v>
      </c>
      <c r="BF49">
        <f t="shared" si="77"/>
        <v>22.699893843042368</v>
      </c>
      <c r="BG49">
        <f t="shared" si="78"/>
        <v>22.698285832655873</v>
      </c>
      <c r="BH49">
        <f t="shared" si="78"/>
        <v>22.696676072970355</v>
      </c>
      <c r="BI49">
        <f t="shared" si="78"/>
        <v>22.695064561702196</v>
      </c>
      <c r="BJ49">
        <f t="shared" si="78"/>
        <v>22.693451296564803</v>
      </c>
      <c r="BK49">
        <f t="shared" si="78"/>
        <v>22.691836275268603</v>
      </c>
      <c r="BL49">
        <f t="shared" si="78"/>
        <v>22.690219495521021</v>
      </c>
      <c r="BM49">
        <f t="shared" si="78"/>
        <v>22.688600955026494</v>
      </c>
      <c r="BN49">
        <f t="shared" si="78"/>
        <v>22.686980651486476</v>
      </c>
      <c r="BO49">
        <f t="shared" si="78"/>
        <v>22.685358582599392</v>
      </c>
      <c r="BP49">
        <f t="shared" si="78"/>
        <v>22.683734746060694</v>
      </c>
      <c r="BQ49">
        <f t="shared" si="79"/>
        <v>22.682109139562801</v>
      </c>
      <c r="BR49">
        <f t="shared" si="79"/>
        <v>22.680481760795136</v>
      </c>
      <c r="BS49">
        <f t="shared" si="79"/>
        <v>22.678852607444089</v>
      </c>
      <c r="BT49">
        <f t="shared" si="79"/>
        <v>22.677221677193049</v>
      </c>
      <c r="BU49">
        <f t="shared" si="79"/>
        <v>22.675588967722362</v>
      </c>
      <c r="BV49">
        <f t="shared" si="79"/>
        <v>22.673954476709369</v>
      </c>
      <c r="BW49">
        <f t="shared" si="79"/>
        <v>22.67231820182835</v>
      </c>
      <c r="BX49">
        <f t="shared" si="79"/>
        <v>22.670680140750573</v>
      </c>
      <c r="BY49">
        <f t="shared" si="79"/>
        <v>22.669040291144253</v>
      </c>
      <c r="BZ49">
        <f t="shared" si="79"/>
        <v>22.667398650674567</v>
      </c>
      <c r="CA49">
        <f t="shared" si="80"/>
        <v>22.665755217003635</v>
      </c>
      <c r="CB49">
        <f t="shared" si="80"/>
        <v>22.664109987790543</v>
      </c>
      <c r="CC49">
        <f t="shared" si="80"/>
        <v>22.662462960691304</v>
      </c>
      <c r="CD49">
        <f t="shared" si="80"/>
        <v>22.66081413335888</v>
      </c>
      <c r="CE49">
        <f t="shared" si="80"/>
        <v>22.65916350344316</v>
      </c>
      <c r="CF49">
        <f t="shared" si="80"/>
        <v>22.657511068590974</v>
      </c>
      <c r="CG49">
        <f t="shared" si="80"/>
        <v>22.655856826446076</v>
      </c>
      <c r="CH49">
        <f t="shared" si="80"/>
        <v>22.654200774649151</v>
      </c>
      <c r="CI49">
        <f t="shared" si="80"/>
        <v>22.652542910837791</v>
      </c>
      <c r="CJ49">
        <f t="shared" si="80"/>
        <v>22.650883232646517</v>
      </c>
      <c r="CK49">
        <f t="shared" si="81"/>
        <v>22.649221737706753</v>
      </c>
      <c r="CL49">
        <f t="shared" si="81"/>
        <v>22.647558423646835</v>
      </c>
      <c r="CM49">
        <f t="shared" si="81"/>
        <v>22.645893288091997</v>
      </c>
      <c r="CN49">
        <f t="shared" si="81"/>
        <v>22.644226328664388</v>
      </c>
      <c r="CO49">
        <f t="shared" si="81"/>
        <v>22.642557542983038</v>
      </c>
      <c r="CP49">
        <f t="shared" si="81"/>
        <v>22.640886928663875</v>
      </c>
      <c r="CQ49">
        <f t="shared" si="81"/>
        <v>22.639214483319709</v>
      </c>
      <c r="CR49">
        <f t="shared" si="81"/>
        <v>22.637540204560239</v>
      </c>
      <c r="CS49">
        <f t="shared" si="81"/>
        <v>22.635864089992047</v>
      </c>
      <c r="CT49">
        <f t="shared" si="81"/>
        <v>22.634186137218581</v>
      </c>
      <c r="CU49">
        <f t="shared" si="82"/>
        <v>22.632506343840173</v>
      </c>
      <c r="CV49">
        <f t="shared" si="82"/>
        <v>22.630824707454007</v>
      </c>
      <c r="CW49">
        <f t="shared" si="82"/>
        <v>22.629141225654145</v>
      </c>
      <c r="CX49">
        <f t="shared" si="82"/>
        <v>22.627455896031492</v>
      </c>
      <c r="CY49">
        <f t="shared" si="82"/>
        <v>22.625768716173823</v>
      </c>
      <c r="CZ49">
        <f t="shared" si="82"/>
        <v>22.624079683665762</v>
      </c>
      <c r="DA49">
        <f t="shared" si="82"/>
        <v>22.622388796088774</v>
      </c>
      <c r="DB49">
        <f t="shared" si="82"/>
        <v>22.620696051021167</v>
      </c>
      <c r="DC49">
        <f t="shared" si="82"/>
        <v>22.619001446038091</v>
      </c>
      <c r="DD49">
        <f t="shared" si="82"/>
        <v>22.617304978711527</v>
      </c>
      <c r="DE49">
        <f t="shared" si="83"/>
        <v>22.615606646610289</v>
      </c>
      <c r="DF49">
        <f t="shared" si="83"/>
        <v>22.613906447300014</v>
      </c>
      <c r="DG49">
        <f t="shared" si="83"/>
        <v>22.612204378343172</v>
      </c>
      <c r="DH49">
        <f t="shared" si="83"/>
        <v>22.610500437299038</v>
      </c>
      <c r="DI49">
        <f t="shared" si="83"/>
        <v>22.60879462172371</v>
      </c>
      <c r="DJ49">
        <f t="shared" si="83"/>
        <v>22.607086929170084</v>
      </c>
      <c r="DK49">
        <f t="shared" si="83"/>
        <v>22.605377357187869</v>
      </c>
      <c r="DL49">
        <f t="shared" si="83"/>
        <v>22.603665903323574</v>
      </c>
      <c r="DM49">
        <f t="shared" si="83"/>
        <v>22.601952565120513</v>
      </c>
      <c r="DN49">
        <f t="shared" si="83"/>
        <v>22.600237340118781</v>
      </c>
      <c r="DO49">
        <f t="shared" si="84"/>
        <v>22.598520225855268</v>
      </c>
      <c r="DP49">
        <f t="shared" si="84"/>
        <v>22.596801219863647</v>
      </c>
      <c r="DQ49">
        <f t="shared" si="84"/>
        <v>22.595080319674366</v>
      </c>
      <c r="DR49">
        <f t="shared" si="84"/>
        <v>22.593357522814664</v>
      </c>
      <c r="DS49">
        <f t="shared" si="84"/>
        <v>22.591632826808539</v>
      </c>
      <c r="DT49">
        <f t="shared" si="84"/>
        <v>22.589906229176755</v>
      </c>
      <c r="DU49">
        <f t="shared" si="84"/>
        <v>22.588177727436854</v>
      </c>
      <c r="DV49">
        <f t="shared" si="84"/>
        <v>22.586447319103122</v>
      </c>
      <c r="DW49">
        <f t="shared" si="84"/>
        <v>22.584715001686604</v>
      </c>
      <c r="DX49">
        <f t="shared" si="84"/>
        <v>22.582980772695105</v>
      </c>
      <c r="DY49">
        <f t="shared" si="84"/>
        <v>22.581244629633165</v>
      </c>
      <c r="EA49">
        <f t="shared" si="23"/>
        <v>0.46</v>
      </c>
      <c r="EB49">
        <f t="shared" si="72"/>
        <v>22.745775357731866</v>
      </c>
      <c r="EC49">
        <f t="shared" si="72"/>
        <v>22.47620905060106</v>
      </c>
      <c r="ED49">
        <f t="shared" si="72"/>
        <v>22.206641059116528</v>
      </c>
      <c r="EE49">
        <f t="shared" si="72"/>
        <v>21.937071381079445</v>
      </c>
      <c r="EF49">
        <f t="shared" si="72"/>
        <v>21.667500014288112</v>
      </c>
      <c r="EG49">
        <f t="shared" si="72"/>
        <v>21.397926956537955</v>
      </c>
      <c r="EH49">
        <f t="shared" si="72"/>
        <v>21.128352205621511</v>
      </c>
      <c r="EI49">
        <f t="shared" si="72"/>
        <v>20.858775759328452</v>
      </c>
      <c r="EJ49">
        <f t="shared" si="72"/>
        <v>20.58919761544556</v>
      </c>
      <c r="EK49">
        <f t="shared" si="72"/>
        <v>20.319617771756711</v>
      </c>
      <c r="EL49">
        <f t="shared" si="72"/>
        <v>20.05003622604292</v>
      </c>
      <c r="EM49">
        <f t="shared" si="72"/>
        <v>19.780452976082277</v>
      </c>
      <c r="EN49">
        <f t="shared" si="72"/>
        <v>19.510868019649987</v>
      </c>
      <c r="EO49">
        <f t="shared" si="72"/>
        <v>19.241281354518346</v>
      </c>
      <c r="EP49">
        <f t="shared" si="72"/>
        <v>18.971692978456737</v>
      </c>
      <c r="EQ49">
        <f t="shared" si="69"/>
        <v>18.702102889231632</v>
      </c>
      <c r="ER49">
        <f t="shared" si="69"/>
        <v>18.432511084606602</v>
      </c>
      <c r="ES49">
        <f t="shared" si="69"/>
        <v>18.16291756234228</v>
      </c>
      <c r="ET49">
        <f t="shared" si="69"/>
        <v>17.893322320196383</v>
      </c>
      <c r="EU49">
        <f t="shared" si="69"/>
        <v>17.623725355923703</v>
      </c>
      <c r="EV49">
        <f t="shared" si="69"/>
        <v>17.354126667276095</v>
      </c>
      <c r="EW49">
        <f t="shared" si="69"/>
        <v>17.084526252002487</v>
      </c>
      <c r="EX49">
        <f t="shared" si="69"/>
        <v>16.81492410784886</v>
      </c>
      <c r="EY49">
        <f t="shared" si="69"/>
        <v>16.545320232558261</v>
      </c>
      <c r="EZ49">
        <f t="shared" si="69"/>
        <v>16.275714623870783</v>
      </c>
      <c r="FA49">
        <f t="shared" si="69"/>
        <v>16.006107279523576</v>
      </c>
      <c r="FB49">
        <f t="shared" si="69"/>
        <v>15.736498197250823</v>
      </c>
      <c r="FC49">
        <f t="shared" si="69"/>
        <v>15.466887374783767</v>
      </c>
      <c r="FD49">
        <f t="shared" si="69"/>
        <v>15.197274809850679</v>
      </c>
      <c r="FE49">
        <f t="shared" si="69"/>
        <v>14.92766050017687</v>
      </c>
      <c r="FF49">
        <f t="shared" ref="FF49:FU67" si="86">ABS(BG49-BG$2)</f>
        <v>14.658044443484668</v>
      </c>
      <c r="FG49">
        <f t="shared" si="86"/>
        <v>14.388426637493444</v>
      </c>
      <c r="FH49">
        <f t="shared" si="86"/>
        <v>14.118807079919577</v>
      </c>
      <c r="FI49">
        <f t="shared" si="86"/>
        <v>13.849185768476476</v>
      </c>
      <c r="FJ49">
        <f t="shared" si="86"/>
        <v>13.57956270087457</v>
      </c>
      <c r="FK49">
        <f t="shared" si="86"/>
        <v>13.309937874821282</v>
      </c>
      <c r="FL49">
        <f t="shared" si="86"/>
        <v>13.040311288021048</v>
      </c>
      <c r="FM49">
        <f t="shared" si="86"/>
        <v>12.770682938175323</v>
      </c>
      <c r="FN49">
        <f t="shared" si="86"/>
        <v>12.501052822982532</v>
      </c>
      <c r="FO49">
        <f t="shared" si="86"/>
        <v>12.231420940138126</v>
      </c>
      <c r="FP49">
        <f t="shared" si="86"/>
        <v>11.961787287334527</v>
      </c>
      <c r="FQ49">
        <f t="shared" si="86"/>
        <v>11.692151862261156</v>
      </c>
      <c r="FR49">
        <f t="shared" si="86"/>
        <v>11.422514662604401</v>
      </c>
      <c r="FS49">
        <f t="shared" si="86"/>
        <v>11.152875686047656</v>
      </c>
      <c r="FT49">
        <f t="shared" si="86"/>
        <v>10.883234930271261</v>
      </c>
      <c r="FU49">
        <f t="shared" si="73"/>
        <v>10.61359239295256</v>
      </c>
      <c r="FV49">
        <f t="shared" si="73"/>
        <v>10.343948071765835</v>
      </c>
      <c r="FW49">
        <f t="shared" si="73"/>
        <v>10.074301964382352</v>
      </c>
      <c r="FX49">
        <f t="shared" si="70"/>
        <v>9.8046540684703238</v>
      </c>
      <c r="FY49">
        <f t="shared" si="70"/>
        <v>9.5350043816949324</v>
      </c>
      <c r="FZ49">
        <f t="shared" si="70"/>
        <v>9.265352901718293</v>
      </c>
      <c r="GA49">
        <f t="shared" si="70"/>
        <v>8.9956996261994924</v>
      </c>
      <c r="GB49">
        <f t="shared" si="70"/>
        <v>8.7260445527945478</v>
      </c>
      <c r="GC49">
        <f t="shared" si="70"/>
        <v>8.4563876791564159</v>
      </c>
      <c r="GD49">
        <f t="shared" si="70"/>
        <v>8.1867290029349888</v>
      </c>
      <c r="GE49">
        <f t="shared" si="70"/>
        <v>7.9170685217770966</v>
      </c>
      <c r="GF49">
        <f t="shared" si="70"/>
        <v>7.6474062333264907</v>
      </c>
      <c r="GG49">
        <f t="shared" si="70"/>
        <v>7.3777421352238619</v>
      </c>
      <c r="GH49">
        <f t="shared" si="70"/>
        <v>7.1080762251067959</v>
      </c>
      <c r="GI49">
        <f t="shared" si="70"/>
        <v>6.8384085006098143</v>
      </c>
      <c r="GJ49">
        <f t="shared" si="70"/>
        <v>6.5687389593643424</v>
      </c>
      <c r="GK49">
        <f t="shared" si="70"/>
        <v>6.2990675989987182</v>
      </c>
      <c r="GL49">
        <f t="shared" si="70"/>
        <v>6.0293944171381746</v>
      </c>
      <c r="GM49">
        <f t="shared" si="85"/>
        <v>5.7597194114048555</v>
      </c>
      <c r="GN49">
        <f t="shared" si="85"/>
        <v>5.4900425794177998</v>
      </c>
      <c r="GO49">
        <f t="shared" si="85"/>
        <v>5.2203639187929305</v>
      </c>
      <c r="GP49">
        <f t="shared" si="85"/>
        <v>4.9506834271430549</v>
      </c>
      <c r="GQ49">
        <f t="shared" si="85"/>
        <v>4.6810011020778788</v>
      </c>
      <c r="GR49">
        <f t="shared" si="85"/>
        <v>4.4113169412039817</v>
      </c>
      <c r="GS49">
        <f t="shared" si="85"/>
        <v>4.1416309421248094</v>
      </c>
      <c r="GT49">
        <f t="shared" si="85"/>
        <v>3.8719431024406958</v>
      </c>
      <c r="GU49">
        <f t="shared" si="85"/>
        <v>3.6022534197488234</v>
      </c>
      <c r="GV49">
        <f t="shared" si="85"/>
        <v>3.3325618916432518</v>
      </c>
      <c r="GW49">
        <f t="shared" si="85"/>
        <v>3.0628685157148929</v>
      </c>
      <c r="GX49">
        <f t="shared" si="85"/>
        <v>2.7931732895515182</v>
      </c>
      <c r="GY49">
        <f t="shared" si="71"/>
        <v>2.5234762107377477</v>
      </c>
      <c r="GZ49">
        <f t="shared" si="71"/>
        <v>2.2537772768550539</v>
      </c>
      <c r="HA49">
        <f t="shared" si="71"/>
        <v>1.9840764854817401</v>
      </c>
      <c r="HB49">
        <f t="shared" si="71"/>
        <v>1.7143738341929549</v>
      </c>
      <c r="HC49">
        <f t="shared" si="71"/>
        <v>1.4446693205606849</v>
      </c>
      <c r="HD49">
        <f t="shared" si="74"/>
        <v>1.1749629421537406</v>
      </c>
      <c r="HE49">
        <f t="shared" si="74"/>
        <v>0.90525469653775659</v>
      </c>
      <c r="HF49">
        <f t="shared" si="74"/>
        <v>0.63554458127521229</v>
      </c>
      <c r="HG49">
        <f t="shared" si="74"/>
        <v>0.36583259392537215</v>
      </c>
      <c r="HH49">
        <f t="shared" si="74"/>
        <v>9.6118732044335076E-2</v>
      </c>
      <c r="HI49">
        <f t="shared" si="74"/>
        <v>0.17359700681499746</v>
      </c>
      <c r="HJ49">
        <f t="shared" si="74"/>
        <v>0.44331462510291786</v>
      </c>
      <c r="HK49">
        <f t="shared" si="74"/>
        <v>0.71303412527292309</v>
      </c>
      <c r="HL49">
        <f t="shared" si="74"/>
        <v>0.9827555097816898</v>
      </c>
      <c r="HM49">
        <f t="shared" si="74"/>
        <v>1.2524787810891276</v>
      </c>
      <c r="HN49">
        <f t="shared" si="74"/>
        <v>1.5222039416583506</v>
      </c>
      <c r="HO49">
        <f t="shared" si="74"/>
        <v>1.7919309939556776</v>
      </c>
      <c r="HP49">
        <f t="shared" si="74"/>
        <v>2.0616599404506637</v>
      </c>
      <c r="HQ49">
        <f t="shared" si="74"/>
        <v>2.3313907836160759</v>
      </c>
      <c r="HR49">
        <f t="shared" si="74"/>
        <v>2.6011235259279033</v>
      </c>
      <c r="HS49">
        <f t="shared" si="74"/>
        <v>2.870858169865393</v>
      </c>
      <c r="HT49">
        <f t="shared" si="43"/>
        <v>3.1405947179110036</v>
      </c>
      <c r="HU49">
        <f t="shared" si="43"/>
        <v>3.4103331725504411</v>
      </c>
      <c r="HV49">
        <f t="shared" si="43"/>
        <v>3.6800735362726655</v>
      </c>
      <c r="HW49">
        <f t="shared" si="43"/>
        <v>3.9498158115698736</v>
      </c>
      <c r="HX49">
        <f t="shared" si="43"/>
        <v>4.2195600009375198</v>
      </c>
      <c r="HY49">
        <f t="shared" si="24"/>
        <v>9.6118732044335076E-2</v>
      </c>
      <c r="HZ49">
        <f t="shared" si="25"/>
        <v>85</v>
      </c>
      <c r="IA49">
        <v>47</v>
      </c>
      <c r="IB49">
        <f t="shared" si="26"/>
        <v>0.46</v>
      </c>
      <c r="IC49" cm="1">
        <f t="array" ref="IC49">INDEX($AC$3:$DY$102,IA49,HZ49)</f>
        <v>22.60879462172371</v>
      </c>
      <c r="ID49">
        <f t="shared" si="27"/>
        <v>10.400045525992907</v>
      </c>
    </row>
    <row r="50" spans="10:238" x14ac:dyDescent="0.25">
      <c r="J50">
        <v>520</v>
      </c>
      <c r="K50">
        <f>'Emission events'!Y50</f>
        <v>1.0997970073895315E+19</v>
      </c>
      <c r="L50">
        <f>'Emission events'!BG50</f>
        <v>3.9882141038392719E+18</v>
      </c>
      <c r="M50">
        <f>'Emission events'!CO50</f>
        <v>1.441824399703113E+18</v>
      </c>
      <c r="N50">
        <f>'Emission events'!DW50</f>
        <v>5.2024984571458534E+17</v>
      </c>
      <c r="O50">
        <f>'Emission events'!FE50</f>
        <v>1.8749377309971859E+17</v>
      </c>
      <c r="P50">
        <f t="shared" si="3"/>
        <v>1.7135752196252004E+19</v>
      </c>
      <c r="S50">
        <v>520</v>
      </c>
      <c r="T50">
        <f>'Emission events'!AD50</f>
        <v>1.338142596471273E+17</v>
      </c>
      <c r="U50">
        <f>'Emission events'!BL50</f>
        <v>3.1614937581991704E+16</v>
      </c>
      <c r="V50">
        <f>'Emission events'!CT50</f>
        <v>7609837477153498</v>
      </c>
      <c r="W50">
        <f>'Emission events'!EB50</f>
        <v>1880426511983141.8</v>
      </c>
      <c r="X50">
        <f>'Emission events'!FJ50</f>
        <v>481237577050579.75</v>
      </c>
      <c r="Y50">
        <f t="shared" si="4"/>
        <v>1.7540069879530624E+17</v>
      </c>
      <c r="Z50">
        <f t="shared" si="5"/>
        <v>1.7311152895047311E+19</v>
      </c>
      <c r="AB50" s="1">
        <v>0.47</v>
      </c>
      <c r="AC50">
        <f t="shared" si="75"/>
        <v>22.300209105276508</v>
      </c>
      <c r="AD50">
        <f t="shared" si="75"/>
        <v>22.29815621197503</v>
      </c>
      <c r="AE50">
        <f t="shared" si="75"/>
        <v>22.296100988604458</v>
      </c>
      <c r="AF50">
        <f t="shared" si="75"/>
        <v>22.294043432123022</v>
      </c>
      <c r="AG50">
        <f t="shared" si="75"/>
        <v>22.291983539484971</v>
      </c>
      <c r="AH50">
        <f t="shared" si="75"/>
        <v>22.289921307640579</v>
      </c>
      <c r="AI50">
        <f t="shared" si="75"/>
        <v>22.287856733536142</v>
      </c>
      <c r="AJ50">
        <f t="shared" si="75"/>
        <v>22.285789814113969</v>
      </c>
      <c r="AK50">
        <f t="shared" si="75"/>
        <v>22.283720546312384</v>
      </c>
      <c r="AL50">
        <f t="shared" si="75"/>
        <v>22.281648927065692</v>
      </c>
      <c r="AM50">
        <f t="shared" si="76"/>
        <v>22.279574953304227</v>
      </c>
      <c r="AN50">
        <f t="shared" si="76"/>
        <v>22.277498621954294</v>
      </c>
      <c r="AO50">
        <f t="shared" si="76"/>
        <v>22.275419929938192</v>
      </c>
      <c r="AP50">
        <f t="shared" si="76"/>
        <v>22.273338874174204</v>
      </c>
      <c r="AQ50">
        <f t="shared" si="76"/>
        <v>22.271255451576582</v>
      </c>
      <c r="AR50">
        <f t="shared" si="76"/>
        <v>22.269169659055553</v>
      </c>
      <c r="AS50">
        <f t="shared" si="76"/>
        <v>22.267081493517324</v>
      </c>
      <c r="AT50">
        <f t="shared" si="76"/>
        <v>22.264990951864046</v>
      </c>
      <c r="AU50">
        <f t="shared" si="76"/>
        <v>22.262898030993835</v>
      </c>
      <c r="AV50">
        <f t="shared" si="76"/>
        <v>22.260802727800751</v>
      </c>
      <c r="AW50">
        <f t="shared" si="77"/>
        <v>22.258705039174799</v>
      </c>
      <c r="AX50">
        <f t="shared" si="77"/>
        <v>22.256604962001944</v>
      </c>
      <c r="AY50">
        <f t="shared" si="77"/>
        <v>22.254502493164054</v>
      </c>
      <c r="AZ50">
        <f t="shared" si="77"/>
        <v>22.252397629538947</v>
      </c>
      <c r="BA50">
        <f t="shared" si="77"/>
        <v>22.250290368000364</v>
      </c>
      <c r="BB50">
        <f t="shared" si="77"/>
        <v>22.248180705417958</v>
      </c>
      <c r="BC50">
        <f t="shared" si="77"/>
        <v>22.246068638657299</v>
      </c>
      <c r="BD50">
        <f t="shared" si="77"/>
        <v>22.243954164579868</v>
      </c>
      <c r="BE50">
        <f t="shared" si="77"/>
        <v>22.241837280043043</v>
      </c>
      <c r="BF50">
        <f t="shared" si="77"/>
        <v>22.239717981900107</v>
      </c>
      <c r="BG50">
        <f t="shared" si="78"/>
        <v>22.237596267000225</v>
      </c>
      <c r="BH50">
        <f t="shared" si="78"/>
        <v>22.235472132188455</v>
      </c>
      <c r="BI50">
        <f t="shared" si="78"/>
        <v>22.233345574305737</v>
      </c>
      <c r="BJ50">
        <f t="shared" si="78"/>
        <v>22.231216590188886</v>
      </c>
      <c r="BK50">
        <f t="shared" si="78"/>
        <v>22.229085176670591</v>
      </c>
      <c r="BL50">
        <f t="shared" si="78"/>
        <v>22.226951330579393</v>
      </c>
      <c r="BM50">
        <f t="shared" si="78"/>
        <v>22.224815048739714</v>
      </c>
      <c r="BN50">
        <f t="shared" si="78"/>
        <v>22.222676327971811</v>
      </c>
      <c r="BO50">
        <f t="shared" si="78"/>
        <v>22.220535165091796</v>
      </c>
      <c r="BP50">
        <f t="shared" si="78"/>
        <v>22.218391556911637</v>
      </c>
      <c r="BQ50">
        <f t="shared" si="79"/>
        <v>22.216245500239122</v>
      </c>
      <c r="BR50">
        <f t="shared" si="79"/>
        <v>22.214096991877881</v>
      </c>
      <c r="BS50">
        <f t="shared" si="79"/>
        <v>22.21194602862737</v>
      </c>
      <c r="BT50">
        <f t="shared" si="79"/>
        <v>22.209792607282864</v>
      </c>
      <c r="BU50">
        <f t="shared" si="79"/>
        <v>22.207636724635467</v>
      </c>
      <c r="BV50">
        <f t="shared" si="79"/>
        <v>22.205478377472069</v>
      </c>
      <c r="BW50">
        <f t="shared" si="79"/>
        <v>22.203317562575389</v>
      </c>
      <c r="BX50">
        <f t="shared" si="79"/>
        <v>22.201154276723937</v>
      </c>
      <c r="BY50">
        <f t="shared" si="79"/>
        <v>22.198988516692019</v>
      </c>
      <c r="BZ50">
        <f t="shared" si="79"/>
        <v>22.196820279249732</v>
      </c>
      <c r="CA50">
        <f t="shared" si="80"/>
        <v>22.19464956116294</v>
      </c>
      <c r="CB50">
        <f t="shared" si="80"/>
        <v>22.192476359193314</v>
      </c>
      <c r="CC50">
        <f t="shared" si="80"/>
        <v>22.190300670098278</v>
      </c>
      <c r="CD50">
        <f t="shared" si="80"/>
        <v>22.188122490631024</v>
      </c>
      <c r="CE50">
        <f t="shared" si="80"/>
        <v>22.18594181754051</v>
      </c>
      <c r="CF50">
        <f t="shared" si="80"/>
        <v>22.183758647571452</v>
      </c>
      <c r="CG50">
        <f t="shared" si="80"/>
        <v>22.181572977464306</v>
      </c>
      <c r="CH50">
        <f t="shared" si="80"/>
        <v>22.17938480395528</v>
      </c>
      <c r="CI50">
        <f t="shared" si="80"/>
        <v>22.177194123776331</v>
      </c>
      <c r="CJ50">
        <f t="shared" si="80"/>
        <v>22.175000933655131</v>
      </c>
      <c r="CK50">
        <f t="shared" si="81"/>
        <v>22.172805230315099</v>
      </c>
      <c r="CL50">
        <f t="shared" si="81"/>
        <v>22.170607010475351</v>
      </c>
      <c r="CM50">
        <f t="shared" si="81"/>
        <v>22.168406270850745</v>
      </c>
      <c r="CN50">
        <f t="shared" si="81"/>
        <v>22.16620300815184</v>
      </c>
      <c r="CO50">
        <f t="shared" si="81"/>
        <v>22.163997219084902</v>
      </c>
      <c r="CP50">
        <f t="shared" si="81"/>
        <v>22.161788900351901</v>
      </c>
      <c r="CQ50">
        <f t="shared" si="81"/>
        <v>22.159578048650491</v>
      </c>
      <c r="CR50">
        <f t="shared" si="81"/>
        <v>22.157364660674027</v>
      </c>
      <c r="CS50">
        <f t="shared" si="81"/>
        <v>22.155148733111531</v>
      </c>
      <c r="CT50">
        <f t="shared" si="81"/>
        <v>22.152930262647729</v>
      </c>
      <c r="CU50">
        <f t="shared" si="82"/>
        <v>22.150709245963</v>
      </c>
      <c r="CV50">
        <f t="shared" si="82"/>
        <v>22.148485679733387</v>
      </c>
      <c r="CW50">
        <f t="shared" si="82"/>
        <v>22.146259560630604</v>
      </c>
      <c r="CX50">
        <f t="shared" si="82"/>
        <v>22.144030885322014</v>
      </c>
      <c r="CY50">
        <f t="shared" si="82"/>
        <v>22.141799650470631</v>
      </c>
      <c r="CZ50">
        <f t="shared" si="82"/>
        <v>22.139565852735124</v>
      </c>
      <c r="DA50">
        <f t="shared" si="82"/>
        <v>22.137329488769776</v>
      </c>
      <c r="DB50">
        <f t="shared" si="82"/>
        <v>22.135090555224519</v>
      </c>
      <c r="DC50">
        <f t="shared" si="82"/>
        <v>22.132849048744912</v>
      </c>
      <c r="DD50">
        <f t="shared" si="82"/>
        <v>22.130604965972125</v>
      </c>
      <c r="DE50">
        <f t="shared" si="83"/>
        <v>22.12835830354296</v>
      </c>
      <c r="DF50">
        <f t="shared" si="83"/>
        <v>22.126109058089806</v>
      </c>
      <c r="DG50">
        <f t="shared" si="83"/>
        <v>22.123857226240677</v>
      </c>
      <c r="DH50">
        <f t="shared" si="83"/>
        <v>22.121602804619172</v>
      </c>
      <c r="DI50">
        <f t="shared" si="83"/>
        <v>22.119345789844488</v>
      </c>
      <c r="DJ50">
        <f t="shared" si="83"/>
        <v>22.117086178531405</v>
      </c>
      <c r="DK50">
        <f t="shared" si="83"/>
        <v>22.114823967290285</v>
      </c>
      <c r="DL50">
        <f t="shared" si="83"/>
        <v>22.112559152727066</v>
      </c>
      <c r="DM50">
        <f t="shared" si="83"/>
        <v>22.110291731443258</v>
      </c>
      <c r="DN50">
        <f t="shared" si="83"/>
        <v>22.108021700035927</v>
      </c>
      <c r="DO50">
        <f t="shared" si="84"/>
        <v>22.105749055097707</v>
      </c>
      <c r="DP50">
        <f t="shared" si="84"/>
        <v>22.103473793216775</v>
      </c>
      <c r="DQ50">
        <f t="shared" si="84"/>
        <v>22.101195910976848</v>
      </c>
      <c r="DR50">
        <f t="shared" si="84"/>
        <v>22.098915404957204</v>
      </c>
      <c r="DS50">
        <f t="shared" si="84"/>
        <v>22.096632271732638</v>
      </c>
      <c r="DT50">
        <f t="shared" si="84"/>
        <v>22.094346507873482</v>
      </c>
      <c r="DU50">
        <f t="shared" si="84"/>
        <v>22.092058109945587</v>
      </c>
      <c r="DV50">
        <f t="shared" si="84"/>
        <v>22.08976707451032</v>
      </c>
      <c r="DW50">
        <f t="shared" si="84"/>
        <v>22.087473398124558</v>
      </c>
      <c r="DX50">
        <f t="shared" si="84"/>
        <v>22.085177077340695</v>
      </c>
      <c r="DY50">
        <f t="shared" si="84"/>
        <v>22.082878108706609</v>
      </c>
      <c r="EA50">
        <f t="shared" si="23"/>
        <v>0.47</v>
      </c>
      <c r="EB50">
        <f t="shared" si="72"/>
        <v>22.300209105276508</v>
      </c>
      <c r="EC50">
        <f t="shared" si="72"/>
        <v>22.030148165669324</v>
      </c>
      <c r="ED50">
        <f t="shared" si="72"/>
        <v>21.760084895993046</v>
      </c>
      <c r="EE50">
        <f t="shared" si="72"/>
        <v>21.490019293205901</v>
      </c>
      <c r="EF50">
        <f t="shared" si="72"/>
        <v>21.219951354262143</v>
      </c>
      <c r="EG50">
        <f t="shared" si="72"/>
        <v>20.949881076112046</v>
      </c>
      <c r="EH50">
        <f t="shared" si="72"/>
        <v>20.679808455701902</v>
      </c>
      <c r="EI50">
        <f t="shared" si="72"/>
        <v>20.40973348997402</v>
      </c>
      <c r="EJ50">
        <f t="shared" si="72"/>
        <v>20.13965617586673</v>
      </c>
      <c r="EK50">
        <f t="shared" si="72"/>
        <v>19.869576510314332</v>
      </c>
      <c r="EL50">
        <f t="shared" si="72"/>
        <v>19.59949449024716</v>
      </c>
      <c r="EM50">
        <f t="shared" si="72"/>
        <v>19.329410112591518</v>
      </c>
      <c r="EN50">
        <f t="shared" si="72"/>
        <v>19.059323374269709</v>
      </c>
      <c r="EO50">
        <f t="shared" si="72"/>
        <v>18.789234272200016</v>
      </c>
      <c r="EP50">
        <f t="shared" si="72"/>
        <v>18.519142803296685</v>
      </c>
      <c r="EQ50">
        <f t="shared" si="72"/>
        <v>18.249048964469949</v>
      </c>
      <c r="ER50">
        <f t="shared" ref="ER50:FG102" si="87">ABS(AS50-AS$2)</f>
        <v>17.978952752626014</v>
      </c>
      <c r="ES50">
        <f t="shared" si="87"/>
        <v>17.708854164667031</v>
      </c>
      <c r="ET50">
        <f t="shared" si="87"/>
        <v>17.43875319749111</v>
      </c>
      <c r="EU50">
        <f t="shared" si="87"/>
        <v>17.16864984799232</v>
      </c>
      <c r="EV50">
        <f t="shared" si="87"/>
        <v>16.898544113060662</v>
      </c>
      <c r="EW50">
        <f t="shared" si="87"/>
        <v>16.628435989582101</v>
      </c>
      <c r="EX50">
        <f t="shared" si="87"/>
        <v>16.358325474438502</v>
      </c>
      <c r="EY50">
        <f t="shared" si="87"/>
        <v>16.088212564507689</v>
      </c>
      <c r="EZ50">
        <f t="shared" si="87"/>
        <v>15.8180972566634</v>
      </c>
      <c r="FA50">
        <f t="shared" si="87"/>
        <v>15.547979547775288</v>
      </c>
      <c r="FB50">
        <f t="shared" si="87"/>
        <v>15.277859434708921</v>
      </c>
      <c r="FC50">
        <f t="shared" si="87"/>
        <v>15.007736914325783</v>
      </c>
      <c r="FD50">
        <f t="shared" si="87"/>
        <v>14.737611983483252</v>
      </c>
      <c r="FE50">
        <f t="shared" si="87"/>
        <v>14.467484639034609</v>
      </c>
      <c r="FF50">
        <f t="shared" si="87"/>
        <v>14.197354877829019</v>
      </c>
      <c r="FG50">
        <f t="shared" si="87"/>
        <v>13.927222696711544</v>
      </c>
      <c r="FH50">
        <f t="shared" si="86"/>
        <v>13.657088092523118</v>
      </c>
      <c r="FI50">
        <f t="shared" si="86"/>
        <v>13.386951062100559</v>
      </c>
      <c r="FJ50">
        <f t="shared" si="86"/>
        <v>13.116811602276558</v>
      </c>
      <c r="FK50">
        <f t="shared" si="86"/>
        <v>12.846669709879654</v>
      </c>
      <c r="FL50">
        <f t="shared" si="86"/>
        <v>12.576525381734267</v>
      </c>
      <c r="FM50">
        <f t="shared" si="86"/>
        <v>12.306378614660659</v>
      </c>
      <c r="FN50">
        <f t="shared" si="86"/>
        <v>12.036229405474936</v>
      </c>
      <c r="FO50">
        <f t="shared" si="86"/>
        <v>11.766077750989069</v>
      </c>
      <c r="FP50">
        <f t="shared" si="86"/>
        <v>11.495923648010848</v>
      </c>
      <c r="FQ50">
        <f t="shared" si="86"/>
        <v>11.225767093343901</v>
      </c>
      <c r="FR50">
        <f t="shared" si="86"/>
        <v>10.955608083787682</v>
      </c>
      <c r="FS50">
        <f t="shared" si="86"/>
        <v>10.685446616137471</v>
      </c>
      <c r="FT50">
        <f t="shared" si="86"/>
        <v>10.415282687184366</v>
      </c>
      <c r="FU50">
        <f t="shared" si="73"/>
        <v>10.14511629371526</v>
      </c>
      <c r="FV50">
        <f t="shared" si="73"/>
        <v>9.8749474325128741</v>
      </c>
      <c r="FW50">
        <f t="shared" si="73"/>
        <v>9.6047761003557159</v>
      </c>
      <c r="FX50">
        <f t="shared" si="70"/>
        <v>9.3346022940180902</v>
      </c>
      <c r="FY50">
        <f t="shared" si="70"/>
        <v>9.0644260102700969</v>
      </c>
      <c r="FZ50">
        <f t="shared" si="70"/>
        <v>8.7942472458775978</v>
      </c>
      <c r="GA50">
        <f t="shared" si="70"/>
        <v>8.5240659976022641</v>
      </c>
      <c r="GB50">
        <f t="shared" si="70"/>
        <v>8.2538822622015218</v>
      </c>
      <c r="GC50">
        <f t="shared" si="70"/>
        <v>7.9836960364285599</v>
      </c>
      <c r="GD50">
        <f t="shared" si="70"/>
        <v>7.7135073170323381</v>
      </c>
      <c r="GE50">
        <f t="shared" si="70"/>
        <v>7.4433161007575741</v>
      </c>
      <c r="GF50">
        <f t="shared" si="70"/>
        <v>7.1731223843447207</v>
      </c>
      <c r="GG50">
        <f t="shared" si="70"/>
        <v>6.9029261645299904</v>
      </c>
      <c r="GH50">
        <f t="shared" si="70"/>
        <v>6.632727438045336</v>
      </c>
      <c r="GI50">
        <f t="shared" si="70"/>
        <v>6.3625262016184276</v>
      </c>
      <c r="GJ50">
        <f t="shared" si="70"/>
        <v>6.092322451972688</v>
      </c>
      <c r="GK50">
        <f t="shared" si="70"/>
        <v>5.8221161858272339</v>
      </c>
      <c r="GL50">
        <f t="shared" si="70"/>
        <v>5.5519073998969226</v>
      </c>
      <c r="GM50">
        <f t="shared" si="85"/>
        <v>5.2816960908923072</v>
      </c>
      <c r="GN50">
        <f t="shared" si="85"/>
        <v>5.0114822555196632</v>
      </c>
      <c r="GO50">
        <f t="shared" si="85"/>
        <v>4.7412658904809568</v>
      </c>
      <c r="GP50">
        <f t="shared" si="85"/>
        <v>4.4710469924738376</v>
      </c>
      <c r="GQ50">
        <f t="shared" si="85"/>
        <v>4.2008255581916671</v>
      </c>
      <c r="GR50">
        <f t="shared" si="85"/>
        <v>3.9306015843234654</v>
      </c>
      <c r="GS50">
        <f t="shared" si="85"/>
        <v>3.6603750675539573</v>
      </c>
      <c r="GT50">
        <f t="shared" si="85"/>
        <v>3.3901460045635226</v>
      </c>
      <c r="GU50">
        <f t="shared" si="85"/>
        <v>3.1199143920282033</v>
      </c>
      <c r="GV50">
        <f t="shared" si="85"/>
        <v>2.8496802266197108</v>
      </c>
      <c r="GW50">
        <f t="shared" si="85"/>
        <v>2.5794435050054147</v>
      </c>
      <c r="GX50">
        <f t="shared" si="85"/>
        <v>2.3092042238483259</v>
      </c>
      <c r="GY50">
        <f t="shared" si="71"/>
        <v>2.0389623798071099</v>
      </c>
      <c r="GZ50">
        <f t="shared" si="71"/>
        <v>1.7687179695360555</v>
      </c>
      <c r="HA50">
        <f t="shared" si="71"/>
        <v>1.4984709896850923</v>
      </c>
      <c r="HB50">
        <f t="shared" si="71"/>
        <v>1.2282214368997764</v>
      </c>
      <c r="HC50">
        <f t="shared" si="71"/>
        <v>0.95796930782128342</v>
      </c>
      <c r="HD50">
        <f t="shared" si="74"/>
        <v>0.68771459908641219</v>
      </c>
      <c r="HE50">
        <f t="shared" si="74"/>
        <v>0.41745730732754893</v>
      </c>
      <c r="HF50">
        <f t="shared" si="74"/>
        <v>0.14719742917271716</v>
      </c>
      <c r="HG50">
        <f t="shared" si="74"/>
        <v>0.12306503875449337</v>
      </c>
      <c r="HH50">
        <f t="shared" si="74"/>
        <v>0.39333009983488765</v>
      </c>
      <c r="HI50">
        <f t="shared" si="74"/>
        <v>0.663597757453676</v>
      </c>
      <c r="HJ50">
        <f t="shared" si="74"/>
        <v>0.93386801500050254</v>
      </c>
      <c r="HK50">
        <f t="shared" si="74"/>
        <v>1.204140875869431</v>
      </c>
      <c r="HL50">
        <f t="shared" si="74"/>
        <v>1.4744163434589446</v>
      </c>
      <c r="HM50">
        <f t="shared" si="74"/>
        <v>1.7446944211719817</v>
      </c>
      <c r="HN50">
        <f t="shared" si="74"/>
        <v>2.014975112415911</v>
      </c>
      <c r="HO50">
        <f t="shared" si="74"/>
        <v>2.285258420602549</v>
      </c>
      <c r="HP50">
        <f t="shared" si="74"/>
        <v>2.5555443491481817</v>
      </c>
      <c r="HQ50">
        <f t="shared" si="74"/>
        <v>2.8258329014735359</v>
      </c>
      <c r="HR50">
        <f t="shared" si="74"/>
        <v>3.0961240810038042</v>
      </c>
      <c r="HS50">
        <f t="shared" ref="HS50" si="88">ABS(DT50-DT$2)</f>
        <v>3.3664178911686662</v>
      </c>
      <c r="HT50">
        <f t="shared" si="43"/>
        <v>3.6367143354022708</v>
      </c>
      <c r="HU50">
        <f t="shared" si="43"/>
        <v>3.9070134171432436</v>
      </c>
      <c r="HV50">
        <f t="shared" si="43"/>
        <v>4.177315139834711</v>
      </c>
      <c r="HW50">
        <f t="shared" si="43"/>
        <v>4.4476195069242834</v>
      </c>
      <c r="HX50">
        <f t="shared" si="43"/>
        <v>4.7179265218640758</v>
      </c>
      <c r="HY50">
        <f t="shared" si="24"/>
        <v>0.12306503875449337</v>
      </c>
      <c r="HZ50">
        <f t="shared" si="25"/>
        <v>84</v>
      </c>
      <c r="IA50">
        <v>48</v>
      </c>
      <c r="IB50">
        <f t="shared" si="26"/>
        <v>0.47</v>
      </c>
      <c r="IC50" cm="1">
        <f t="array" ref="IC50">INDEX($AC$3:$DY$102,IA50,HZ50)</f>
        <v>22.121602804619172</v>
      </c>
      <c r="ID50">
        <f t="shared" si="27"/>
        <v>10.397153318171011</v>
      </c>
    </row>
    <row r="51" spans="10:238" x14ac:dyDescent="0.25">
      <c r="J51">
        <v>525</v>
      </c>
      <c r="K51">
        <f>'Emission events'!Y51</f>
        <v>1.1635000253154808E+19</v>
      </c>
      <c r="L51">
        <f>'Emission events'!BG51</f>
        <v>4.219221528702551E+18</v>
      </c>
      <c r="M51">
        <f>'Emission events'!CO51</f>
        <v>1.5253385072731722E+18</v>
      </c>
      <c r="N51">
        <f>'Emission events'!DW51</f>
        <v>5.5038402959111072E+17</v>
      </c>
      <c r="O51">
        <f>'Emission events'!FE51</f>
        <v>1.9835388556458624E+17</v>
      </c>
      <c r="P51">
        <f t="shared" si="3"/>
        <v>1.8128298204286228E+19</v>
      </c>
      <c r="S51">
        <v>525</v>
      </c>
      <c r="T51">
        <f>'Emission events'!AD51</f>
        <v>8.967394122590152E+16</v>
      </c>
      <c r="U51">
        <f>'Emission events'!BL51</f>
        <v>2.11863523518656E+16</v>
      </c>
      <c r="V51">
        <f>'Emission events'!CT51</f>
        <v>5099636768640713</v>
      </c>
      <c r="W51">
        <f>'Emission events'!EB51</f>
        <v>1260144150256286.3</v>
      </c>
      <c r="X51">
        <f>'Emission events'!FJ51</f>
        <v>322495302921592.63</v>
      </c>
      <c r="Y51">
        <f t="shared" si="4"/>
        <v>1.1754256979958573E+17</v>
      </c>
      <c r="Z51">
        <f t="shared" si="5"/>
        <v>1.8245840774085814E+19</v>
      </c>
      <c r="AB51" s="1">
        <v>0.48</v>
      </c>
      <c r="AC51">
        <f t="shared" si="75"/>
        <v>21.709387563705288</v>
      </c>
      <c r="AD51">
        <f t="shared" si="75"/>
        <v>21.706650415172337</v>
      </c>
      <c r="AE51">
        <f t="shared" si="75"/>
        <v>21.703910043312888</v>
      </c>
      <c r="AF51">
        <f t="shared" si="75"/>
        <v>21.701166443919082</v>
      </c>
      <c r="AG51">
        <f t="shared" si="75"/>
        <v>21.698419612777531</v>
      </c>
      <c r="AH51">
        <f t="shared" si="75"/>
        <v>21.695669545669382</v>
      </c>
      <c r="AI51">
        <f t="shared" si="75"/>
        <v>21.692916238370248</v>
      </c>
      <c r="AJ51">
        <f t="shared" si="75"/>
        <v>21.690159686650244</v>
      </c>
      <c r="AK51">
        <f t="shared" si="75"/>
        <v>21.687399886273958</v>
      </c>
      <c r="AL51">
        <f t="shared" si="75"/>
        <v>21.684636833000443</v>
      </c>
      <c r="AM51">
        <f t="shared" si="76"/>
        <v>21.681870522583232</v>
      </c>
      <c r="AN51">
        <f t="shared" si="76"/>
        <v>21.679100950770295</v>
      </c>
      <c r="AO51">
        <f t="shared" si="76"/>
        <v>21.67632811330407</v>
      </c>
      <c r="AP51">
        <f t="shared" si="76"/>
        <v>21.673552005921415</v>
      </c>
      <c r="AQ51">
        <f t="shared" si="76"/>
        <v>21.670772624353638</v>
      </c>
      <c r="AR51">
        <f t="shared" si="76"/>
        <v>21.667989964326477</v>
      </c>
      <c r="AS51">
        <f t="shared" si="76"/>
        <v>21.665204021560079</v>
      </c>
      <c r="AT51">
        <f t="shared" si="76"/>
        <v>21.66241479176901</v>
      </c>
      <c r="AU51">
        <f t="shared" si="76"/>
        <v>21.659622270662247</v>
      </c>
      <c r="AV51">
        <f t="shared" si="76"/>
        <v>21.656826453943147</v>
      </c>
      <c r="AW51">
        <f t="shared" si="77"/>
        <v>21.654027337309486</v>
      </c>
      <c r="AX51">
        <f t="shared" si="77"/>
        <v>21.651224916453387</v>
      </c>
      <c r="AY51">
        <f t="shared" si="77"/>
        <v>21.648419187061389</v>
      </c>
      <c r="AZ51">
        <f t="shared" si="77"/>
        <v>21.645610144814373</v>
      </c>
      <c r="BA51">
        <f t="shared" si="77"/>
        <v>21.642797785387597</v>
      </c>
      <c r="BB51">
        <f t="shared" si="77"/>
        <v>21.639982104450656</v>
      </c>
      <c r="BC51">
        <f t="shared" si="77"/>
        <v>21.637163097667504</v>
      </c>
      <c r="BD51">
        <f t="shared" si="77"/>
        <v>21.634340760696432</v>
      </c>
      <c r="BE51">
        <f t="shared" si="77"/>
        <v>21.631515089190074</v>
      </c>
      <c r="BF51">
        <f t="shared" si="77"/>
        <v>21.628686078795372</v>
      </c>
      <c r="BG51">
        <f t="shared" si="78"/>
        <v>21.625853725153586</v>
      </c>
      <c r="BH51">
        <f t="shared" si="78"/>
        <v>21.623018023900297</v>
      </c>
      <c r="BI51">
        <f t="shared" si="78"/>
        <v>21.620178970665378</v>
      </c>
      <c r="BJ51">
        <f t="shared" si="78"/>
        <v>21.61733656107301</v>
      </c>
      <c r="BK51">
        <f t="shared" si="78"/>
        <v>21.614490790741652</v>
      </c>
      <c r="BL51">
        <f t="shared" si="78"/>
        <v>21.611641655284043</v>
      </c>
      <c r="BM51">
        <f t="shared" si="78"/>
        <v>21.608789150307199</v>
      </c>
      <c r="BN51">
        <f t="shared" si="78"/>
        <v>21.605933271412393</v>
      </c>
      <c r="BO51">
        <f t="shared" si="78"/>
        <v>21.603074014195162</v>
      </c>
      <c r="BP51">
        <f t="shared" si="78"/>
        <v>21.600211374245301</v>
      </c>
      <c r="BQ51">
        <f t="shared" si="79"/>
        <v>21.597345347146831</v>
      </c>
      <c r="BR51">
        <f t="shared" si="79"/>
        <v>21.594475928478019</v>
      </c>
      <c r="BS51">
        <f t="shared" si="79"/>
        <v>21.591603113811363</v>
      </c>
      <c r="BT51">
        <f t="shared" si="79"/>
        <v>21.588726898713571</v>
      </c>
      <c r="BU51">
        <f t="shared" si="79"/>
        <v>21.585847278745561</v>
      </c>
      <c r="BV51">
        <f t="shared" si="79"/>
        <v>21.582964249462474</v>
      </c>
      <c r="BW51">
        <f t="shared" si="79"/>
        <v>21.58007780641363</v>
      </c>
      <c r="BX51">
        <f t="shared" si="79"/>
        <v>21.577187945142551</v>
      </c>
      <c r="BY51">
        <f t="shared" si="79"/>
        <v>21.574294661186936</v>
      </c>
      <c r="BZ51">
        <f t="shared" si="79"/>
        <v>21.571397950078662</v>
      </c>
      <c r="CA51">
        <f t="shared" si="80"/>
        <v>21.568497807343761</v>
      </c>
      <c r="CB51">
        <f t="shared" si="80"/>
        <v>21.565594228502444</v>
      </c>
      <c r="CC51">
        <f t="shared" si="80"/>
        <v>21.562687209069061</v>
      </c>
      <c r="CD51">
        <f t="shared" si="80"/>
        <v>21.559776744552103</v>
      </c>
      <c r="CE51">
        <f t="shared" si="80"/>
        <v>21.556862830454214</v>
      </c>
      <c r="CF51">
        <f t="shared" si="80"/>
        <v>21.553945462272154</v>
      </c>
      <c r="CG51">
        <f t="shared" si="80"/>
        <v>21.551024635496795</v>
      </c>
      <c r="CH51">
        <f t="shared" si="80"/>
        <v>21.548100345613147</v>
      </c>
      <c r="CI51">
        <f t="shared" si="80"/>
        <v>21.545172588100314</v>
      </c>
      <c r="CJ51">
        <f t="shared" si="80"/>
        <v>21.542241358431497</v>
      </c>
      <c r="CK51">
        <f t="shared" si="81"/>
        <v>21.539306652073986</v>
      </c>
      <c r="CL51">
        <f t="shared" si="81"/>
        <v>21.536368464489151</v>
      </c>
      <c r="CM51">
        <f t="shared" si="81"/>
        <v>21.533426791132442</v>
      </c>
      <c r="CN51">
        <f t="shared" si="81"/>
        <v>21.530481627453387</v>
      </c>
      <c r="CO51">
        <f t="shared" si="81"/>
        <v>21.527532968895553</v>
      </c>
      <c r="CP51">
        <f t="shared" si="81"/>
        <v>21.52458081089658</v>
      </c>
      <c r="CQ51">
        <f t="shared" si="81"/>
        <v>21.521625148888127</v>
      </c>
      <c r="CR51">
        <f t="shared" si="81"/>
        <v>21.518665978295918</v>
      </c>
      <c r="CS51">
        <f t="shared" si="81"/>
        <v>21.515703294539669</v>
      </c>
      <c r="CT51">
        <f t="shared" si="81"/>
        <v>21.512737093033159</v>
      </c>
      <c r="CU51">
        <f t="shared" si="82"/>
        <v>21.509767369184157</v>
      </c>
      <c r="CV51">
        <f t="shared" si="82"/>
        <v>21.506794118394431</v>
      </c>
      <c r="CW51">
        <f t="shared" si="82"/>
        <v>21.503817336059758</v>
      </c>
      <c r="CX51">
        <f t="shared" si="82"/>
        <v>21.500837017569904</v>
      </c>
      <c r="CY51">
        <f t="shared" si="82"/>
        <v>21.497853158308608</v>
      </c>
      <c r="CZ51">
        <f t="shared" si="82"/>
        <v>21.494865753653595</v>
      </c>
      <c r="DA51">
        <f t="shared" si="82"/>
        <v>21.491874798976546</v>
      </c>
      <c r="DB51">
        <f t="shared" si="82"/>
        <v>21.488880289643102</v>
      </c>
      <c r="DC51">
        <f t="shared" si="82"/>
        <v>21.485882221012858</v>
      </c>
      <c r="DD51">
        <f t="shared" si="82"/>
        <v>21.48288058843935</v>
      </c>
      <c r="DE51">
        <f t="shared" si="83"/>
        <v>21.479875387270042</v>
      </c>
      <c r="DF51">
        <f t="shared" si="83"/>
        <v>21.476866612846333</v>
      </c>
      <c r="DG51">
        <f t="shared" si="83"/>
        <v>21.47385426050354</v>
      </c>
      <c r="DH51">
        <f t="shared" si="83"/>
        <v>21.470838325570877</v>
      </c>
      <c r="DI51">
        <f t="shared" si="83"/>
        <v>21.467818803371483</v>
      </c>
      <c r="DJ51">
        <f t="shared" si="83"/>
        <v>21.464795689222374</v>
      </c>
      <c r="DK51">
        <f t="shared" si="83"/>
        <v>21.461768978434449</v>
      </c>
      <c r="DL51">
        <f t="shared" si="83"/>
        <v>21.458738666312509</v>
      </c>
      <c r="DM51">
        <f t="shared" si="83"/>
        <v>21.455704748155206</v>
      </c>
      <c r="DN51">
        <f t="shared" si="83"/>
        <v>21.452667219255058</v>
      </c>
      <c r="DO51">
        <f t="shared" si="84"/>
        <v>21.44962607489845</v>
      </c>
      <c r="DP51">
        <f t="shared" si="84"/>
        <v>21.446581310365588</v>
      </c>
      <c r="DQ51">
        <f t="shared" si="84"/>
        <v>21.443532920930533</v>
      </c>
      <c r="DR51">
        <f t="shared" si="84"/>
        <v>21.440480901861189</v>
      </c>
      <c r="DS51">
        <f t="shared" si="84"/>
        <v>21.437425248419256</v>
      </c>
      <c r="DT51">
        <f t="shared" si="84"/>
        <v>21.434365955860272</v>
      </c>
      <c r="DU51">
        <f t="shared" si="84"/>
        <v>21.431303019433567</v>
      </c>
      <c r="DV51">
        <f t="shared" si="84"/>
        <v>21.428236434382267</v>
      </c>
      <c r="DW51">
        <f t="shared" si="84"/>
        <v>21.425166195943298</v>
      </c>
      <c r="DX51">
        <f t="shared" si="84"/>
        <v>21.422092299347366</v>
      </c>
      <c r="DY51">
        <f t="shared" si="84"/>
        <v>21.419014739818948</v>
      </c>
      <c r="EA51">
        <f t="shared" si="23"/>
        <v>0.48</v>
      </c>
      <c r="EB51">
        <f t="shared" si="72"/>
        <v>21.709387563705288</v>
      </c>
      <c r="EC51">
        <f t="shared" si="72"/>
        <v>21.438642368866631</v>
      </c>
      <c r="ED51">
        <f t="shared" si="72"/>
        <v>21.167893950701476</v>
      </c>
      <c r="EE51">
        <f t="shared" si="72"/>
        <v>20.89714230500196</v>
      </c>
      <c r="EF51">
        <f t="shared" si="72"/>
        <v>20.626387427554704</v>
      </c>
      <c r="EG51">
        <f t="shared" si="72"/>
        <v>20.355629314140849</v>
      </c>
      <c r="EH51">
        <f t="shared" si="72"/>
        <v>20.084867960536009</v>
      </c>
      <c r="EI51">
        <f t="shared" si="72"/>
        <v>19.814103362510295</v>
      </c>
      <c r="EJ51">
        <f t="shared" si="72"/>
        <v>19.543335515828304</v>
      </c>
      <c r="EK51">
        <f t="shared" si="72"/>
        <v>19.272564416249082</v>
      </c>
      <c r="EL51">
        <f t="shared" si="72"/>
        <v>19.001790059526165</v>
      </c>
      <c r="EM51">
        <f t="shared" si="72"/>
        <v>18.731012441407518</v>
      </c>
      <c r="EN51">
        <f t="shared" si="72"/>
        <v>18.460231557635588</v>
      </c>
      <c r="EO51">
        <f t="shared" si="72"/>
        <v>18.189447403947227</v>
      </c>
      <c r="EP51">
        <f t="shared" ref="EP51:FE68" si="89">ABS(AQ51-AQ$2)</f>
        <v>17.918659976073741</v>
      </c>
      <c r="EQ51">
        <f t="shared" si="89"/>
        <v>17.647869269740873</v>
      </c>
      <c r="ER51">
        <f t="shared" si="89"/>
        <v>17.37707528066877</v>
      </c>
      <c r="ES51">
        <f t="shared" si="89"/>
        <v>17.106278004571994</v>
      </c>
      <c r="ET51">
        <f t="shared" si="89"/>
        <v>16.835477437159525</v>
      </c>
      <c r="EU51">
        <f t="shared" si="89"/>
        <v>16.564673574134716</v>
      </c>
      <c r="EV51">
        <f t="shared" si="89"/>
        <v>16.293866411195349</v>
      </c>
      <c r="EW51">
        <f t="shared" si="89"/>
        <v>16.023055944033544</v>
      </c>
      <c r="EX51">
        <f t="shared" si="89"/>
        <v>15.752242168335838</v>
      </c>
      <c r="EY51">
        <f t="shared" si="89"/>
        <v>15.481425079783115</v>
      </c>
      <c r="EZ51">
        <f t="shared" si="89"/>
        <v>15.210604674050632</v>
      </c>
      <c r="FA51">
        <f t="shared" si="89"/>
        <v>14.939780946807986</v>
      </c>
      <c r="FB51">
        <f t="shared" si="89"/>
        <v>14.668953893719126</v>
      </c>
      <c r="FC51">
        <f t="shared" si="89"/>
        <v>14.398123510442346</v>
      </c>
      <c r="FD51">
        <f t="shared" si="89"/>
        <v>14.127289792630283</v>
      </c>
      <c r="FE51">
        <f t="shared" si="87"/>
        <v>13.856452735929874</v>
      </c>
      <c r="FF51">
        <f t="shared" si="87"/>
        <v>13.585612335982381</v>
      </c>
      <c r="FG51">
        <f t="shared" si="87"/>
        <v>13.314768588423386</v>
      </c>
      <c r="FH51">
        <f t="shared" si="86"/>
        <v>13.043921488882759</v>
      </c>
      <c r="FI51">
        <f t="shared" si="86"/>
        <v>12.773071032984683</v>
      </c>
      <c r="FJ51">
        <f t="shared" si="86"/>
        <v>12.502217216347619</v>
      </c>
      <c r="FK51">
        <f t="shared" si="86"/>
        <v>12.231360034584304</v>
      </c>
      <c r="FL51">
        <f t="shared" si="86"/>
        <v>11.960499483301753</v>
      </c>
      <c r="FM51">
        <f t="shared" si="86"/>
        <v>11.689635558101241</v>
      </c>
      <c r="FN51">
        <f t="shared" si="86"/>
        <v>11.418768254578302</v>
      </c>
      <c r="FO51">
        <f t="shared" si="86"/>
        <v>11.147897568322733</v>
      </c>
      <c r="FP51">
        <f t="shared" si="86"/>
        <v>10.877023494918557</v>
      </c>
      <c r="FQ51">
        <f t="shared" si="86"/>
        <v>10.606146029944039</v>
      </c>
      <c r="FR51">
        <f t="shared" si="86"/>
        <v>10.335265168971675</v>
      </c>
      <c r="FS51">
        <f t="shared" si="86"/>
        <v>10.064380907568177</v>
      </c>
      <c r="FT51">
        <f t="shared" si="86"/>
        <v>9.7934932412944598</v>
      </c>
      <c r="FU51">
        <f t="shared" si="73"/>
        <v>9.5226021657056652</v>
      </c>
      <c r="FV51">
        <f t="shared" si="73"/>
        <v>9.2517076763511152</v>
      </c>
      <c r="FW51">
        <f t="shared" si="73"/>
        <v>8.9808097687743302</v>
      </c>
      <c r="FX51">
        <f t="shared" si="70"/>
        <v>8.7099084385130077</v>
      </c>
      <c r="FY51">
        <f t="shared" si="70"/>
        <v>8.4390036810990274</v>
      </c>
      <c r="FZ51">
        <f t="shared" ref="FZ51:GO79" si="90">ABS(CA51-CA$2)</f>
        <v>8.1680954920584181</v>
      </c>
      <c r="GA51">
        <f t="shared" si="90"/>
        <v>7.8971838669113943</v>
      </c>
      <c r="GB51">
        <f t="shared" si="90"/>
        <v>7.626268801172305</v>
      </c>
      <c r="GC51">
        <f t="shared" si="90"/>
        <v>7.3553502903496391</v>
      </c>
      <c r="GD51">
        <f t="shared" si="90"/>
        <v>7.0844283299460429</v>
      </c>
      <c r="GE51">
        <f t="shared" si="90"/>
        <v>6.813502915458276</v>
      </c>
      <c r="GF51">
        <f t="shared" si="90"/>
        <v>6.5425740423772094</v>
      </c>
      <c r="GG51">
        <f t="shared" si="90"/>
        <v>6.2716417061878573</v>
      </c>
      <c r="GH51">
        <f t="shared" si="90"/>
        <v>6.0007059023693188</v>
      </c>
      <c r="GI51">
        <f t="shared" si="90"/>
        <v>5.7297666263947935</v>
      </c>
      <c r="GJ51">
        <f t="shared" si="90"/>
        <v>5.4588238737315748</v>
      </c>
      <c r="GK51">
        <f t="shared" si="90"/>
        <v>5.1878776398410338</v>
      </c>
      <c r="GL51">
        <f t="shared" si="90"/>
        <v>4.9169279201786189</v>
      </c>
      <c r="GM51">
        <f t="shared" si="90"/>
        <v>4.6459747101938547</v>
      </c>
      <c r="GN51">
        <f t="shared" si="90"/>
        <v>4.3750180053303147</v>
      </c>
      <c r="GO51">
        <f t="shared" si="90"/>
        <v>4.1040578010256361</v>
      </c>
      <c r="GP51">
        <f t="shared" si="85"/>
        <v>3.8330940927114732</v>
      </c>
      <c r="GQ51">
        <f t="shared" si="85"/>
        <v>3.5621268758135578</v>
      </c>
      <c r="GR51">
        <f t="shared" si="85"/>
        <v>3.2911561457516036</v>
      </c>
      <c r="GS51">
        <f t="shared" si="85"/>
        <v>3.0201818979393877</v>
      </c>
      <c r="GT51">
        <f t="shared" si="85"/>
        <v>2.7492041277846795</v>
      </c>
      <c r="GU51">
        <f t="shared" si="85"/>
        <v>2.4782228306892478</v>
      </c>
      <c r="GV51">
        <f t="shared" si="85"/>
        <v>2.2072380020488644</v>
      </c>
      <c r="GW51">
        <f t="shared" si="85"/>
        <v>1.9362496372533045</v>
      </c>
      <c r="GX51">
        <f t="shared" si="85"/>
        <v>1.6652577316863031</v>
      </c>
      <c r="GY51">
        <f t="shared" si="71"/>
        <v>1.3942622807255809</v>
      </c>
      <c r="GZ51">
        <f t="shared" si="71"/>
        <v>1.1232632797428259</v>
      </c>
      <c r="HA51">
        <f t="shared" si="71"/>
        <v>0.85226072410367593</v>
      </c>
      <c r="HB51">
        <f t="shared" si="71"/>
        <v>0.58125460916772198</v>
      </c>
      <c r="HC51">
        <f t="shared" si="71"/>
        <v>0.31024493028850841</v>
      </c>
      <c r="HD51">
        <f t="shared" ref="HD51:HS67" si="91">ABS(DE51-DE$2)</f>
        <v>3.9231682813493762E-2</v>
      </c>
      <c r="HE51">
        <f t="shared" si="91"/>
        <v>0.23178513791592437</v>
      </c>
      <c r="HF51">
        <f t="shared" si="91"/>
        <v>0.50280553656441995</v>
      </c>
      <c r="HG51">
        <f t="shared" si="91"/>
        <v>0.7738295178027883</v>
      </c>
      <c r="HH51">
        <f t="shared" si="91"/>
        <v>1.0448570863078928</v>
      </c>
      <c r="HI51">
        <f t="shared" si="91"/>
        <v>1.3158882467627073</v>
      </c>
      <c r="HJ51">
        <f t="shared" si="91"/>
        <v>1.586923003856338</v>
      </c>
      <c r="HK51">
        <f t="shared" si="91"/>
        <v>1.8579613622839872</v>
      </c>
      <c r="HL51">
        <f t="shared" si="91"/>
        <v>2.1290033267469965</v>
      </c>
      <c r="HM51">
        <f t="shared" si="91"/>
        <v>2.4000489019528501</v>
      </c>
      <c r="HN51">
        <f t="shared" si="91"/>
        <v>2.6710980926151677</v>
      </c>
      <c r="HO51">
        <f t="shared" si="91"/>
        <v>2.9421509034537365</v>
      </c>
      <c r="HP51">
        <f t="shared" si="91"/>
        <v>3.2132073391944971</v>
      </c>
      <c r="HQ51">
        <f t="shared" si="91"/>
        <v>3.4842674045695503</v>
      </c>
      <c r="HR51">
        <f t="shared" si="91"/>
        <v>3.755331104317186</v>
      </c>
      <c r="HS51">
        <f t="shared" si="91"/>
        <v>4.0263984431818756</v>
      </c>
      <c r="HT51">
        <f t="shared" si="43"/>
        <v>4.29746942591429</v>
      </c>
      <c r="HU51">
        <f t="shared" si="43"/>
        <v>4.5685440572712963</v>
      </c>
      <c r="HV51">
        <f t="shared" si="43"/>
        <v>4.8396223420159714</v>
      </c>
      <c r="HW51">
        <f t="shared" si="43"/>
        <v>5.1107042849176132</v>
      </c>
      <c r="HX51">
        <f t="shared" si="43"/>
        <v>5.3817898907517367</v>
      </c>
      <c r="HY51">
        <f t="shared" si="24"/>
        <v>3.9231682813493762E-2</v>
      </c>
      <c r="HZ51">
        <f t="shared" si="25"/>
        <v>81</v>
      </c>
      <c r="IA51">
        <v>49</v>
      </c>
      <c r="IB51">
        <f t="shared" si="26"/>
        <v>0.48</v>
      </c>
      <c r="IC51" cm="1">
        <f t="array" ref="IC51">INDEX($AC$3:$DY$102,IA51,HZ51)</f>
        <v>21.479875387270042</v>
      </c>
      <c r="ID51">
        <f t="shared" si="27"/>
        <v>10.31034018588962</v>
      </c>
    </row>
    <row r="52" spans="10:238" x14ac:dyDescent="0.25">
      <c r="J52">
        <v>530</v>
      </c>
      <c r="K52">
        <f>'Emission events'!Y52</f>
        <v>1.1159926619923755E+19</v>
      </c>
      <c r="L52">
        <f>'Emission events'!BG52</f>
        <v>4.0469447038263414E+18</v>
      </c>
      <c r="M52">
        <f>'Emission events'!CO52</f>
        <v>1.4630567633289887E+18</v>
      </c>
      <c r="N52">
        <f>'Emission events'!DW52</f>
        <v>5.2791106569587597E+17</v>
      </c>
      <c r="O52">
        <f>'Emission events'!FE52</f>
        <v>1.902548138817031E+17</v>
      </c>
      <c r="P52">
        <f t="shared" si="3"/>
        <v>1.7388093966656664E+19</v>
      </c>
      <c r="S52">
        <v>530</v>
      </c>
      <c r="T52">
        <f>'Emission events'!AD52</f>
        <v>8.1021511723388192E+16</v>
      </c>
      <c r="U52">
        <f>'Emission events'!BL52</f>
        <v>1.9142130612150476E+16</v>
      </c>
      <c r="V52">
        <f>'Emission events'!CT52</f>
        <v>4607584707296232</v>
      </c>
      <c r="W52">
        <f>'Emission events'!EB52</f>
        <v>1138555779386871</v>
      </c>
      <c r="X52">
        <f>'Emission events'!FJ52</f>
        <v>291378483082131.88</v>
      </c>
      <c r="Y52">
        <f t="shared" si="4"/>
        <v>1.062011613053039E+17</v>
      </c>
      <c r="Z52">
        <f t="shared" si="5"/>
        <v>1.7494295127961967E+19</v>
      </c>
      <c r="AB52" s="1">
        <v>0.49</v>
      </c>
      <c r="AC52">
        <f t="shared" si="75"/>
        <v>20.917625533541898</v>
      </c>
      <c r="AD52">
        <f t="shared" si="75"/>
        <v>20.913941813070871</v>
      </c>
      <c r="AE52">
        <f t="shared" si="75"/>
        <v>20.910253633575984</v>
      </c>
      <c r="AF52">
        <f t="shared" si="75"/>
        <v>20.906560989236226</v>
      </c>
      <c r="AG52">
        <f t="shared" si="75"/>
        <v>20.902863874222987</v>
      </c>
      <c r="AH52">
        <f t="shared" si="75"/>
        <v>20.899162282700043</v>
      </c>
      <c r="AI52">
        <f t="shared" si="75"/>
        <v>20.895456208823564</v>
      </c>
      <c r="AJ52">
        <f t="shared" si="75"/>
        <v>20.891745646742088</v>
      </c>
      <c r="AK52">
        <f t="shared" si="75"/>
        <v>20.888030590596507</v>
      </c>
      <c r="AL52">
        <f t="shared" si="75"/>
        <v>20.884311034520067</v>
      </c>
      <c r="AM52">
        <f t="shared" si="76"/>
        <v>20.880586972638362</v>
      </c>
      <c r="AN52">
        <f t="shared" si="76"/>
        <v>20.876858399069306</v>
      </c>
      <c r="AO52">
        <f t="shared" si="76"/>
        <v>20.873125307923154</v>
      </c>
      <c r="AP52">
        <f t="shared" si="76"/>
        <v>20.869387693302446</v>
      </c>
      <c r="AQ52">
        <f t="shared" si="76"/>
        <v>20.86564554930203</v>
      </c>
      <c r="AR52">
        <f t="shared" si="76"/>
        <v>20.861898870009064</v>
      </c>
      <c r="AS52">
        <f t="shared" si="76"/>
        <v>20.858147649502968</v>
      </c>
      <c r="AT52">
        <f t="shared" si="76"/>
        <v>20.854391881855445</v>
      </c>
      <c r="AU52">
        <f t="shared" si="76"/>
        <v>20.850631561130452</v>
      </c>
      <c r="AV52">
        <f t="shared" si="76"/>
        <v>20.846866681384192</v>
      </c>
      <c r="AW52">
        <f t="shared" si="77"/>
        <v>20.843097236665113</v>
      </c>
      <c r="AX52">
        <f t="shared" si="77"/>
        <v>20.839323221013903</v>
      </c>
      <c r="AY52">
        <f t="shared" si="77"/>
        <v>20.835544628463456</v>
      </c>
      <c r="AZ52">
        <f t="shared" si="77"/>
        <v>20.83176145303889</v>
      </c>
      <c r="BA52">
        <f t="shared" si="77"/>
        <v>20.827973688757517</v>
      </c>
      <c r="BB52">
        <f t="shared" si="77"/>
        <v>20.824181329628829</v>
      </c>
      <c r="BC52">
        <f t="shared" si="77"/>
        <v>20.820384369654501</v>
      </c>
      <c r="BD52">
        <f t="shared" si="77"/>
        <v>20.81658280282841</v>
      </c>
      <c r="BE52">
        <f t="shared" si="77"/>
        <v>20.812776623136539</v>
      </c>
      <c r="BF52">
        <f t="shared" si="77"/>
        <v>20.808965824557063</v>
      </c>
      <c r="BG52">
        <f t="shared" si="78"/>
        <v>20.805150401060267</v>
      </c>
      <c r="BH52">
        <f t="shared" si="78"/>
        <v>20.80133034660858</v>
      </c>
      <c r="BI52">
        <f t="shared" si="78"/>
        <v>20.797505655156552</v>
      </c>
      <c r="BJ52">
        <f t="shared" si="78"/>
        <v>20.793676320650832</v>
      </c>
      <c r="BK52">
        <f t="shared" si="78"/>
        <v>20.789842337030173</v>
      </c>
      <c r="BL52">
        <f t="shared" si="78"/>
        <v>20.786003698225411</v>
      </c>
      <c r="BM52">
        <f t="shared" si="78"/>
        <v>20.782160398159455</v>
      </c>
      <c r="BN52">
        <f t="shared" si="78"/>
        <v>20.778312430747285</v>
      </c>
      <c r="BO52">
        <f t="shared" si="78"/>
        <v>20.774459789895946</v>
      </c>
      <c r="BP52">
        <f t="shared" si="78"/>
        <v>20.770602469504521</v>
      </c>
      <c r="BQ52">
        <f t="shared" si="79"/>
        <v>20.766740463464124</v>
      </c>
      <c r="BR52">
        <f t="shared" si="79"/>
        <v>20.762873765657904</v>
      </c>
      <c r="BS52">
        <f t="shared" si="79"/>
        <v>20.759002369961014</v>
      </c>
      <c r="BT52">
        <f t="shared" si="79"/>
        <v>20.755126270240623</v>
      </c>
      <c r="BU52">
        <f t="shared" si="79"/>
        <v>20.751245460355889</v>
      </c>
      <c r="BV52">
        <f t="shared" si="79"/>
        <v>20.747359934157945</v>
      </c>
      <c r="BW52">
        <f t="shared" si="79"/>
        <v>20.743469685489909</v>
      </c>
      <c r="BX52">
        <f t="shared" si="79"/>
        <v>20.739574708186858</v>
      </c>
      <c r="BY52">
        <f t="shared" si="79"/>
        <v>20.735674996075822</v>
      </c>
      <c r="BZ52">
        <f t="shared" si="79"/>
        <v>20.73177054297577</v>
      </c>
      <c r="CA52">
        <f t="shared" si="80"/>
        <v>20.727861342697597</v>
      </c>
      <c r="CB52">
        <f t="shared" si="80"/>
        <v>20.723947389044131</v>
      </c>
      <c r="CC52">
        <f t="shared" si="80"/>
        <v>20.720028675810095</v>
      </c>
      <c r="CD52">
        <f t="shared" si="80"/>
        <v>20.716105196782127</v>
      </c>
      <c r="CE52">
        <f t="shared" si="80"/>
        <v>20.712176945738747</v>
      </c>
      <c r="CF52">
        <f t="shared" si="80"/>
        <v>20.70824391645035</v>
      </c>
      <c r="CG52">
        <f t="shared" si="80"/>
        <v>20.704306102679197</v>
      </c>
      <c r="CH52">
        <f t="shared" si="80"/>
        <v>20.700363498179417</v>
      </c>
      <c r="CI52">
        <f t="shared" si="80"/>
        <v>20.696416096696979</v>
      </c>
      <c r="CJ52">
        <f t="shared" si="80"/>
        <v>20.69246389196968</v>
      </c>
      <c r="CK52">
        <f t="shared" si="81"/>
        <v>20.688506877727157</v>
      </c>
      <c r="CL52">
        <f t="shared" si="81"/>
        <v>20.684545047690847</v>
      </c>
      <c r="CM52">
        <f t="shared" si="81"/>
        <v>20.680578395573992</v>
      </c>
      <c r="CN52">
        <f t="shared" si="81"/>
        <v>20.676606915081646</v>
      </c>
      <c r="CO52">
        <f t="shared" si="81"/>
        <v>20.672630599910626</v>
      </c>
      <c r="CP52">
        <f t="shared" si="81"/>
        <v>20.66864944374953</v>
      </c>
      <c r="CQ52">
        <f t="shared" si="81"/>
        <v>20.664663440278709</v>
      </c>
      <c r="CR52">
        <f t="shared" si="81"/>
        <v>20.66067258317026</v>
      </c>
      <c r="CS52">
        <f t="shared" si="81"/>
        <v>20.656676866088034</v>
      </c>
      <c r="CT52">
        <f t="shared" si="81"/>
        <v>20.652676282687608</v>
      </c>
      <c r="CU52">
        <f t="shared" si="82"/>
        <v>20.648670826616272</v>
      </c>
      <c r="CV52">
        <f t="shared" si="82"/>
        <v>20.644660491513015</v>
      </c>
      <c r="CW52">
        <f t="shared" si="82"/>
        <v>20.640645271008538</v>
      </c>
      <c r="CX52">
        <f t="shared" si="82"/>
        <v>20.636625158725209</v>
      </c>
      <c r="CY52">
        <f t="shared" si="82"/>
        <v>20.632600148277103</v>
      </c>
      <c r="CZ52">
        <f t="shared" si="82"/>
        <v>20.628570233269919</v>
      </c>
      <c r="DA52">
        <f t="shared" si="82"/>
        <v>20.624535407301021</v>
      </c>
      <c r="DB52">
        <f t="shared" si="82"/>
        <v>20.620495663959439</v>
      </c>
      <c r="DC52">
        <f t="shared" si="82"/>
        <v>20.616450996825805</v>
      </c>
      <c r="DD52">
        <f t="shared" si="82"/>
        <v>20.612401399472368</v>
      </c>
      <c r="DE52">
        <f t="shared" si="83"/>
        <v>20.608346865463016</v>
      </c>
      <c r="DF52">
        <f t="shared" si="83"/>
        <v>20.604287388353217</v>
      </c>
      <c r="DG52">
        <f t="shared" si="83"/>
        <v>20.600222961690012</v>
      </c>
      <c r="DH52">
        <f t="shared" si="83"/>
        <v>20.596153579012046</v>
      </c>
      <c r="DI52">
        <f t="shared" si="83"/>
        <v>20.592079233849507</v>
      </c>
      <c r="DJ52">
        <f t="shared" si="83"/>
        <v>20.587999919724162</v>
      </c>
      <c r="DK52">
        <f t="shared" si="83"/>
        <v>20.583915630149278</v>
      </c>
      <c r="DL52">
        <f t="shared" si="83"/>
        <v>20.579826358629703</v>
      </c>
      <c r="DM52">
        <f t="shared" si="83"/>
        <v>20.575732098661764</v>
      </c>
      <c r="DN52">
        <f t="shared" si="83"/>
        <v>20.57163284373334</v>
      </c>
      <c r="DO52">
        <f t="shared" si="84"/>
        <v>20.567528587323775</v>
      </c>
      <c r="DP52">
        <f t="shared" si="84"/>
        <v>20.563419322903897</v>
      </c>
      <c r="DQ52">
        <f t="shared" si="84"/>
        <v>20.559305043936053</v>
      </c>
      <c r="DR52">
        <f t="shared" si="84"/>
        <v>20.555185743874013</v>
      </c>
      <c r="DS52">
        <f t="shared" si="84"/>
        <v>20.551061416163009</v>
      </c>
      <c r="DT52">
        <f t="shared" si="84"/>
        <v>20.546932054239736</v>
      </c>
      <c r="DU52">
        <f t="shared" si="84"/>
        <v>20.542797651532307</v>
      </c>
      <c r="DV52">
        <f t="shared" si="84"/>
        <v>20.538658201460237</v>
      </c>
      <c r="DW52">
        <f t="shared" si="84"/>
        <v>20.534513697434502</v>
      </c>
      <c r="DX52">
        <f t="shared" si="84"/>
        <v>20.530364132857418</v>
      </c>
      <c r="DY52">
        <f t="shared" si="84"/>
        <v>20.526209501122732</v>
      </c>
      <c r="EA52">
        <f t="shared" si="23"/>
        <v>0.49</v>
      </c>
      <c r="EB52">
        <f t="shared" ref="EB52:EQ68" si="92">ABS(AC52-AC$2)</f>
        <v>20.917625533541898</v>
      </c>
      <c r="EC52">
        <f t="shared" si="92"/>
        <v>20.645933766765165</v>
      </c>
      <c r="ED52">
        <f t="shared" si="92"/>
        <v>20.374237540964572</v>
      </c>
      <c r="EE52">
        <f t="shared" si="92"/>
        <v>20.102536850319105</v>
      </c>
      <c r="EF52">
        <f t="shared" si="92"/>
        <v>19.83083168900016</v>
      </c>
      <c r="EG52">
        <f t="shared" si="92"/>
        <v>19.55912205117151</v>
      </c>
      <c r="EH52">
        <f t="shared" si="92"/>
        <v>19.287407930989325</v>
      </c>
      <c r="EI52">
        <f t="shared" si="92"/>
        <v>19.015689322602139</v>
      </c>
      <c r="EJ52">
        <f t="shared" si="92"/>
        <v>18.743966220150853</v>
      </c>
      <c r="EK52">
        <f t="shared" si="92"/>
        <v>18.472238617768706</v>
      </c>
      <c r="EL52">
        <f t="shared" si="92"/>
        <v>18.200506509581295</v>
      </c>
      <c r="EM52">
        <f t="shared" si="92"/>
        <v>17.92876988970653</v>
      </c>
      <c r="EN52">
        <f t="shared" si="92"/>
        <v>17.657028752254671</v>
      </c>
      <c r="EO52">
        <f t="shared" si="92"/>
        <v>17.385283091328258</v>
      </c>
      <c r="EP52">
        <f t="shared" si="92"/>
        <v>17.113532901022133</v>
      </c>
      <c r="EQ52">
        <f t="shared" si="89"/>
        <v>16.84177817542346</v>
      </c>
      <c r="ER52">
        <f t="shared" si="89"/>
        <v>16.570018908611658</v>
      </c>
      <c r="ES52">
        <f t="shared" si="89"/>
        <v>16.29825509465843</v>
      </c>
      <c r="ET52">
        <f t="shared" si="89"/>
        <v>16.026486727627727</v>
      </c>
      <c r="EU52">
        <f t="shared" si="89"/>
        <v>15.754713801575761</v>
      </c>
      <c r="EV52">
        <f t="shared" si="89"/>
        <v>15.482936310550976</v>
      </c>
      <c r="EW52">
        <f t="shared" si="89"/>
        <v>15.21115424859406</v>
      </c>
      <c r="EX52">
        <f t="shared" si="89"/>
        <v>14.939367609737905</v>
      </c>
      <c r="EY52">
        <f t="shared" si="89"/>
        <v>14.667576388007632</v>
      </c>
      <c r="EZ52">
        <f t="shared" si="89"/>
        <v>14.395780577420553</v>
      </c>
      <c r="FA52">
        <f t="shared" si="89"/>
        <v>14.123980171986158</v>
      </c>
      <c r="FB52">
        <f t="shared" si="89"/>
        <v>13.852175165706123</v>
      </c>
      <c r="FC52">
        <f t="shared" si="89"/>
        <v>13.580365552574325</v>
      </c>
      <c r="FD52">
        <f t="shared" si="89"/>
        <v>13.308551326576747</v>
      </c>
      <c r="FE52">
        <f t="shared" si="87"/>
        <v>13.036732481691566</v>
      </c>
      <c r="FF52">
        <f t="shared" si="87"/>
        <v>12.764909011889062</v>
      </c>
      <c r="FG52">
        <f t="shared" si="87"/>
        <v>12.493080911131669</v>
      </c>
      <c r="FH52">
        <f t="shared" si="86"/>
        <v>12.221248173373933</v>
      </c>
      <c r="FI52">
        <f t="shared" si="86"/>
        <v>11.949410792562505</v>
      </c>
      <c r="FJ52">
        <f t="shared" si="86"/>
        <v>11.67756876263614</v>
      </c>
      <c r="FK52">
        <f t="shared" si="86"/>
        <v>11.405722077525672</v>
      </c>
      <c r="FL52">
        <f t="shared" si="86"/>
        <v>11.133870731154008</v>
      </c>
      <c r="FM52">
        <f t="shared" si="86"/>
        <v>10.862014717436132</v>
      </c>
      <c r="FN52">
        <f t="shared" si="86"/>
        <v>10.590154030279086</v>
      </c>
      <c r="FO52">
        <f t="shared" si="86"/>
        <v>10.318288663581953</v>
      </c>
      <c r="FP52">
        <f t="shared" si="86"/>
        <v>10.04641861123585</v>
      </c>
      <c r="FQ52">
        <f t="shared" si="86"/>
        <v>9.7745438671239242</v>
      </c>
      <c r="FR52">
        <f t="shared" si="86"/>
        <v>9.5026644251213259</v>
      </c>
      <c r="FS52">
        <f t="shared" si="86"/>
        <v>9.2307802790952298</v>
      </c>
      <c r="FT52">
        <f t="shared" si="86"/>
        <v>8.958891422904788</v>
      </c>
      <c r="FU52">
        <f t="shared" si="73"/>
        <v>8.686997850401136</v>
      </c>
      <c r="FV52">
        <f t="shared" si="73"/>
        <v>8.4150995554273944</v>
      </c>
      <c r="FW52">
        <f t="shared" si="73"/>
        <v>8.1431965318186368</v>
      </c>
      <c r="FX52">
        <f t="shared" ref="FX52:GM80" si="93">ABS(BY52-BY$2)</f>
        <v>7.8712887734018935</v>
      </c>
      <c r="FY52">
        <f t="shared" si="93"/>
        <v>7.5993762739961355</v>
      </c>
      <c r="FZ52">
        <f t="shared" si="93"/>
        <v>7.3274590274122549</v>
      </c>
      <c r="GA52">
        <f t="shared" si="93"/>
        <v>7.0555370274530809</v>
      </c>
      <c r="GB52">
        <f t="shared" si="93"/>
        <v>6.783610267913339</v>
      </c>
      <c r="GC52">
        <f t="shared" si="93"/>
        <v>6.5116787425796634</v>
      </c>
      <c r="GD52">
        <f t="shared" si="93"/>
        <v>6.2397424452305756</v>
      </c>
      <c r="GE52">
        <f t="shared" si="93"/>
        <v>5.9678013696364722</v>
      </c>
      <c r="GF52">
        <f t="shared" si="93"/>
        <v>5.6958555095596122</v>
      </c>
      <c r="GG52">
        <f t="shared" si="93"/>
        <v>5.4239048587541276</v>
      </c>
      <c r="GH52">
        <f t="shared" si="93"/>
        <v>5.1519494109659831</v>
      </c>
      <c r="GI52">
        <f t="shared" si="93"/>
        <v>4.8799891599329772</v>
      </c>
      <c r="GJ52">
        <f t="shared" si="90"/>
        <v>4.6080240993847461</v>
      </c>
      <c r="GK52">
        <f t="shared" si="90"/>
        <v>4.3360542230427299</v>
      </c>
      <c r="GL52">
        <f t="shared" si="90"/>
        <v>4.0640795246201691</v>
      </c>
      <c r="GM52">
        <f t="shared" si="90"/>
        <v>3.7920999978221133</v>
      </c>
      <c r="GN52">
        <f t="shared" si="90"/>
        <v>3.5201156363453876</v>
      </c>
      <c r="GO52">
        <f t="shared" si="90"/>
        <v>3.2481264338785856</v>
      </c>
      <c r="GP52">
        <f t="shared" si="85"/>
        <v>2.9761323841020548</v>
      </c>
      <c r="GQ52">
        <f t="shared" si="85"/>
        <v>2.7041334806879007</v>
      </c>
      <c r="GR52">
        <f t="shared" si="85"/>
        <v>2.4321297172999685</v>
      </c>
      <c r="GS52">
        <f t="shared" si="85"/>
        <v>2.1601210875938364</v>
      </c>
      <c r="GT52">
        <f t="shared" si="85"/>
        <v>1.8881075852167939</v>
      </c>
      <c r="GU52">
        <f t="shared" si="85"/>
        <v>1.6160892038078316</v>
      </c>
      <c r="GV52">
        <f t="shared" si="85"/>
        <v>1.3440659369976444</v>
      </c>
      <c r="GW52">
        <f t="shared" si="85"/>
        <v>1.0720377784086104</v>
      </c>
      <c r="GX52">
        <f t="shared" si="85"/>
        <v>0.80000472165479763</v>
      </c>
      <c r="GY52">
        <f t="shared" si="71"/>
        <v>0.52796676034190426</v>
      </c>
      <c r="GZ52">
        <f t="shared" si="71"/>
        <v>0.25592388806730071</v>
      </c>
      <c r="HA52">
        <f t="shared" si="71"/>
        <v>1.6123901579987887E-2</v>
      </c>
      <c r="HB52">
        <f t="shared" si="71"/>
        <v>0.28817661501933145</v>
      </c>
      <c r="HC52">
        <f t="shared" si="71"/>
        <v>0.56023425867847365</v>
      </c>
      <c r="HD52">
        <f t="shared" si="91"/>
        <v>0.83229683899353191</v>
      </c>
      <c r="HE52">
        <f t="shared" si="91"/>
        <v>1.10436436240904</v>
      </c>
      <c r="HF52">
        <f t="shared" si="91"/>
        <v>1.3764368353779481</v>
      </c>
      <c r="HG52">
        <f t="shared" si="91"/>
        <v>1.6485142643616193</v>
      </c>
      <c r="HH52">
        <f t="shared" si="91"/>
        <v>1.9205966558298684</v>
      </c>
      <c r="HI52">
        <f t="shared" si="91"/>
        <v>2.1926840162609196</v>
      </c>
      <c r="HJ52">
        <f t="shared" si="91"/>
        <v>2.4647763521415094</v>
      </c>
      <c r="HK52">
        <f t="shared" si="91"/>
        <v>2.7368736699667942</v>
      </c>
      <c r="HL52">
        <f t="shared" si="91"/>
        <v>3.0089759762404391</v>
      </c>
      <c r="HM52">
        <f t="shared" si="91"/>
        <v>3.2810832774745684</v>
      </c>
      <c r="HN52">
        <f t="shared" si="91"/>
        <v>3.5531955801898434</v>
      </c>
      <c r="HO52">
        <f t="shared" si="91"/>
        <v>3.825312890915427</v>
      </c>
      <c r="HP52">
        <f t="shared" si="91"/>
        <v>4.0974352161889769</v>
      </c>
      <c r="HQ52">
        <f t="shared" si="91"/>
        <v>4.3695625625567267</v>
      </c>
      <c r="HR52">
        <f t="shared" si="91"/>
        <v>4.6416949365734332</v>
      </c>
      <c r="HS52">
        <f t="shared" si="91"/>
        <v>4.9138323448024117</v>
      </c>
      <c r="HT52">
        <f t="shared" si="43"/>
        <v>5.18597479381555</v>
      </c>
      <c r="HU52">
        <f t="shared" si="43"/>
        <v>5.4581222901933266</v>
      </c>
      <c r="HV52">
        <f t="shared" si="43"/>
        <v>5.7302748405247677</v>
      </c>
      <c r="HW52">
        <f t="shared" si="43"/>
        <v>6.0024324514075609</v>
      </c>
      <c r="HX52">
        <f t="shared" si="43"/>
        <v>6.2745951294479525</v>
      </c>
      <c r="HY52">
        <f t="shared" si="24"/>
        <v>1.6123901579987887E-2</v>
      </c>
      <c r="HZ52">
        <f t="shared" si="25"/>
        <v>78</v>
      </c>
      <c r="IA52">
        <v>50</v>
      </c>
      <c r="IB52">
        <f t="shared" si="26"/>
        <v>0.49</v>
      </c>
      <c r="IC52" cm="1">
        <f t="array" ref="IC52">INDEX($AC$3:$DY$102,IA52,HZ52)</f>
        <v>20.620495663959439</v>
      </c>
      <c r="ID52">
        <f t="shared" si="27"/>
        <v>10.104042875340125</v>
      </c>
    </row>
    <row r="53" spans="10:238" x14ac:dyDescent="0.25">
      <c r="J53">
        <v>535</v>
      </c>
      <c r="K53">
        <f>'Emission events'!Y53</f>
        <v>9.5785041003765473E+18</v>
      </c>
      <c r="L53">
        <f>'Emission events'!BG53</f>
        <v>3.4734705486676936E+18</v>
      </c>
      <c r="M53">
        <f>'Emission events'!CO53</f>
        <v>1.2557336337329879E+18</v>
      </c>
      <c r="N53">
        <f>'Emission events'!DW53</f>
        <v>4.5310318603480627E+17</v>
      </c>
      <c r="O53">
        <f>'Emission events'!FE53</f>
        <v>1.6329466823095654E+17</v>
      </c>
      <c r="P53">
        <f t="shared" si="3"/>
        <v>1.4924106137042991E+19</v>
      </c>
      <c r="S53">
        <v>535</v>
      </c>
      <c r="T53">
        <f>'Emission events'!AD53</f>
        <v>9.2713156257440544E+16</v>
      </c>
      <c r="U53">
        <f>'Emission events'!BL53</f>
        <v>2.1904396854549656E+16</v>
      </c>
      <c r="V53">
        <f>'Emission events'!CT53</f>
        <v>5272472851350604</v>
      </c>
      <c r="W53">
        <f>'Emission events'!EB53</f>
        <v>1302852756469064.5</v>
      </c>
      <c r="X53">
        <f>'Emission events'!FJ53</f>
        <v>333425262716388.88</v>
      </c>
      <c r="Y53">
        <f t="shared" si="4"/>
        <v>1.2152630398252627E+17</v>
      </c>
      <c r="Z53">
        <f t="shared" si="5"/>
        <v>1.5045632441025518E+19</v>
      </c>
      <c r="AB53" s="1">
        <v>0.5</v>
      </c>
      <c r="AC53">
        <f t="shared" ref="AC53:AL62" si="94">$B$15-_J0*EXP(($AB53+AC$2*_r_S)/(_V_th*_diode_n))-($AB53+AC$2*_r_S)/_r_sh</f>
        <v>19.847890286696181</v>
      </c>
      <c r="AD53">
        <f t="shared" si="94"/>
        <v>19.842897115609752</v>
      </c>
      <c r="AE53">
        <f t="shared" si="94"/>
        <v>19.837897776084013</v>
      </c>
      <c r="AF53">
        <f t="shared" si="94"/>
        <v>19.83289226006643</v>
      </c>
      <c r="AG53">
        <f t="shared" si="94"/>
        <v>19.827880559493906</v>
      </c>
      <c r="AH53">
        <f t="shared" si="94"/>
        <v>19.822862666292878</v>
      </c>
      <c r="AI53">
        <f t="shared" si="94"/>
        <v>19.817838572379191</v>
      </c>
      <c r="AJ53">
        <f t="shared" si="94"/>
        <v>19.812808269658145</v>
      </c>
      <c r="AK53">
        <f t="shared" si="94"/>
        <v>19.807771750024521</v>
      </c>
      <c r="AL53">
        <f t="shared" si="94"/>
        <v>19.802729005362448</v>
      </c>
      <c r="AM53">
        <f t="shared" ref="AM53:AV62" si="95">$B$15-_J0*EXP(($AB53+AM$2*_r_S)/(_V_th*_diode_n))-($AB53+AM$2*_r_S)/_r_sh</f>
        <v>19.797680027545525</v>
      </c>
      <c r="AN53">
        <f t="shared" si="95"/>
        <v>19.792624808436699</v>
      </c>
      <c r="AO53">
        <f t="shared" si="95"/>
        <v>19.787563339888294</v>
      </c>
      <c r="AP53">
        <f t="shared" si="95"/>
        <v>19.782495613742036</v>
      </c>
      <c r="AQ53">
        <f t="shared" si="95"/>
        <v>19.77742162182895</v>
      </c>
      <c r="AR53">
        <f t="shared" si="95"/>
        <v>19.772341355969473</v>
      </c>
      <c r="AS53">
        <f t="shared" si="95"/>
        <v>19.767254807973263</v>
      </c>
      <c r="AT53">
        <f t="shared" si="95"/>
        <v>19.762161969639347</v>
      </c>
      <c r="AU53">
        <f t="shared" si="95"/>
        <v>19.757062832756056</v>
      </c>
      <c r="AV53">
        <f t="shared" si="95"/>
        <v>19.751957389100955</v>
      </c>
      <c r="AW53">
        <f t="shared" ref="AW53:BF62" si="96">$B$15-_J0*EXP(($AB53+AW$2*_r_S)/(_V_th*_diode_n))-($AB53+AW$2*_r_S)/_r_sh</f>
        <v>19.746845630440934</v>
      </c>
      <c r="AX53">
        <f t="shared" si="96"/>
        <v>19.74172754853209</v>
      </c>
      <c r="AY53">
        <f t="shared" si="96"/>
        <v>19.736603135119751</v>
      </c>
      <c r="AZ53">
        <f t="shared" si="96"/>
        <v>19.731472381938524</v>
      </c>
      <c r="BA53">
        <f t="shared" si="96"/>
        <v>19.726335280712149</v>
      </c>
      <c r="BB53">
        <f t="shared" si="96"/>
        <v>19.721191823153653</v>
      </c>
      <c r="BC53">
        <f t="shared" si="96"/>
        <v>19.716042000965164</v>
      </c>
      <c r="BD53">
        <f t="shared" si="96"/>
        <v>19.710885805838004</v>
      </c>
      <c r="BE53">
        <f t="shared" si="96"/>
        <v>19.70572322945268</v>
      </c>
      <c r="BF53">
        <f t="shared" si="96"/>
        <v>19.700554263478782</v>
      </c>
      <c r="BG53">
        <f t="shared" ref="BG53:BP62" si="97">$B$15-_J0*EXP(($AB53+BG$2*_r_S)/(_V_th*_diode_n))-($AB53+BG$2*_r_S)/_r_sh</f>
        <v>19.695378899575097</v>
      </c>
      <c r="BH53">
        <f t="shared" si="97"/>
        <v>19.690197129389439</v>
      </c>
      <c r="BI53">
        <f t="shared" si="97"/>
        <v>19.685008944558763</v>
      </c>
      <c r="BJ53">
        <f t="shared" si="97"/>
        <v>19.679814336709132</v>
      </c>
      <c r="BK53">
        <f t="shared" si="97"/>
        <v>19.674613297455625</v>
      </c>
      <c r="BL53">
        <f t="shared" si="97"/>
        <v>19.669405818402421</v>
      </c>
      <c r="BM53">
        <f t="shared" si="97"/>
        <v>19.664191891142703</v>
      </c>
      <c r="BN53">
        <f t="shared" si="97"/>
        <v>19.658971507258684</v>
      </c>
      <c r="BO53">
        <f t="shared" si="97"/>
        <v>19.653744658321624</v>
      </c>
      <c r="BP53">
        <f t="shared" si="97"/>
        <v>19.64851133589173</v>
      </c>
      <c r="BQ53">
        <f t="shared" ref="BQ53:BZ62" si="98">$B$15-_J0*EXP(($AB53+BQ$2*_r_S)/(_V_th*_diode_n))-($AB53+BQ$2*_r_S)/_r_sh</f>
        <v>19.643271531518234</v>
      </c>
      <c r="BR53">
        <f t="shared" si="98"/>
        <v>19.638025236739296</v>
      </c>
      <c r="BS53">
        <f t="shared" si="98"/>
        <v>19.632772443082072</v>
      </c>
      <c r="BT53">
        <f t="shared" si="98"/>
        <v>19.627513142062625</v>
      </c>
      <c r="BU53">
        <f t="shared" si="98"/>
        <v>19.622247325185942</v>
      </c>
      <c r="BV53">
        <f t="shared" si="98"/>
        <v>19.616974983945955</v>
      </c>
      <c r="BW53">
        <f t="shared" si="98"/>
        <v>19.611696109825456</v>
      </c>
      <c r="BX53">
        <f t="shared" si="98"/>
        <v>19.606410694296127</v>
      </c>
      <c r="BY53">
        <f t="shared" si="98"/>
        <v>19.601118728818527</v>
      </c>
      <c r="BZ53">
        <f t="shared" si="98"/>
        <v>19.595820204842038</v>
      </c>
      <c r="CA53">
        <f t="shared" ref="CA53:CJ62" si="99">$B$15-_J0*EXP(($AB53+CA$2*_r_S)/(_V_th*_diode_n))-($AB53+CA$2*_r_S)/_r_sh</f>
        <v>19.590515113804937</v>
      </c>
      <c r="CB53">
        <f t="shared" si="99"/>
        <v>19.585203447134262</v>
      </c>
      <c r="CC53">
        <f t="shared" si="99"/>
        <v>19.579885196245908</v>
      </c>
      <c r="CD53">
        <f t="shared" si="99"/>
        <v>19.57456035254453</v>
      </c>
      <c r="CE53">
        <f t="shared" si="99"/>
        <v>19.569228907423565</v>
      </c>
      <c r="CF53">
        <f t="shared" si="99"/>
        <v>19.563890852265253</v>
      </c>
      <c r="CG53">
        <f t="shared" si="99"/>
        <v>19.558546178440519</v>
      </c>
      <c r="CH53">
        <f t="shared" si="99"/>
        <v>19.553194877309096</v>
      </c>
      <c r="CI53">
        <f t="shared" si="99"/>
        <v>19.547836940219383</v>
      </c>
      <c r="CJ53">
        <f t="shared" si="99"/>
        <v>19.542472358508494</v>
      </c>
      <c r="CK53">
        <f t="shared" ref="CK53:CT62" si="100">$B$15-_J0*EXP(($AB53+CK$2*_r_S)/(_V_th*_diode_n))-($AB53+CK$2*_r_S)/_r_sh</f>
        <v>19.537101123502264</v>
      </c>
      <c r="CL53">
        <f t="shared" si="100"/>
        <v>19.531723226515172</v>
      </c>
      <c r="CM53">
        <f t="shared" si="100"/>
        <v>19.526338658850374</v>
      </c>
      <c r="CN53">
        <f t="shared" si="100"/>
        <v>19.520947411799668</v>
      </c>
      <c r="CO53">
        <f t="shared" si="100"/>
        <v>19.515549476643464</v>
      </c>
      <c r="CP53">
        <f t="shared" si="100"/>
        <v>19.510144844650846</v>
      </c>
      <c r="CQ53">
        <f t="shared" si="100"/>
        <v>19.504733507079429</v>
      </c>
      <c r="CR53">
        <f t="shared" si="100"/>
        <v>19.499315455175484</v>
      </c>
      <c r="CS53">
        <f t="shared" si="100"/>
        <v>19.493890680173806</v>
      </c>
      <c r="CT53">
        <f t="shared" si="100"/>
        <v>19.488459173297748</v>
      </c>
      <c r="CU53">
        <f t="shared" ref="CU53:DD62" si="101">$B$15-_J0*EXP(($AB53+CU$2*_r_S)/(_V_th*_diode_n))-($AB53+CU$2*_r_S)/_r_sh</f>
        <v>19.483020925759245</v>
      </c>
      <c r="CV53">
        <f t="shared" si="101"/>
        <v>19.477575928758707</v>
      </c>
      <c r="CW53">
        <f t="shared" si="101"/>
        <v>19.472124173485117</v>
      </c>
      <c r="CX53">
        <f t="shared" si="101"/>
        <v>19.466665651115903</v>
      </c>
      <c r="CY53">
        <f t="shared" si="101"/>
        <v>19.461200352816984</v>
      </c>
      <c r="CZ53">
        <f t="shared" si="101"/>
        <v>19.455728269742785</v>
      </c>
      <c r="DA53">
        <f t="shared" si="101"/>
        <v>19.450249393036135</v>
      </c>
      <c r="DB53">
        <f t="shared" si="101"/>
        <v>19.444763713828358</v>
      </c>
      <c r="DC53">
        <f t="shared" si="101"/>
        <v>19.439271223239121</v>
      </c>
      <c r="DD53">
        <f t="shared" si="101"/>
        <v>19.433771912376542</v>
      </c>
      <c r="DE53">
        <f t="shared" ref="DE53:DN62" si="102">$B$15-_J0*EXP(($AB53+DE$2*_r_S)/(_V_th*_diode_n))-($AB53+DE$2*_r_S)/_r_sh</f>
        <v>19.428265772337166</v>
      </c>
      <c r="DF53">
        <f t="shared" si="102"/>
        <v>19.422752794205845</v>
      </c>
      <c r="DG53">
        <f t="shared" si="102"/>
        <v>19.41723296905586</v>
      </c>
      <c r="DH53">
        <f t="shared" si="102"/>
        <v>19.411706287948792</v>
      </c>
      <c r="DI53">
        <f t="shared" si="102"/>
        <v>19.406172741934547</v>
      </c>
      <c r="DJ53">
        <f t="shared" si="102"/>
        <v>19.400632322051408</v>
      </c>
      <c r="DK53">
        <f t="shared" si="102"/>
        <v>19.395085019325879</v>
      </c>
      <c r="DL53">
        <f t="shared" si="102"/>
        <v>19.389530824772827</v>
      </c>
      <c r="DM53">
        <f t="shared" si="102"/>
        <v>19.383969729395332</v>
      </c>
      <c r="DN53">
        <f t="shared" si="102"/>
        <v>19.378401724184734</v>
      </c>
      <c r="DO53">
        <f t="shared" ref="DO53:DY62" si="103">$B$15-_J0*EXP(($AB53+DO$2*_r_S)/(_V_th*_diode_n))-($AB53+DO$2*_r_S)/_r_sh</f>
        <v>19.372826800120663</v>
      </c>
      <c r="DP53">
        <f t="shared" si="103"/>
        <v>19.367244948170896</v>
      </c>
      <c r="DQ53">
        <f t="shared" si="103"/>
        <v>19.361656159291524</v>
      </c>
      <c r="DR53">
        <f t="shared" si="103"/>
        <v>19.356060424426708</v>
      </c>
      <c r="DS53">
        <f t="shared" si="103"/>
        <v>19.350457734508858</v>
      </c>
      <c r="DT53">
        <f t="shared" si="103"/>
        <v>19.344848080458558</v>
      </c>
      <c r="DU53">
        <f t="shared" si="103"/>
        <v>19.339231453184496</v>
      </c>
      <c r="DV53">
        <f t="shared" si="103"/>
        <v>19.333607843583536</v>
      </c>
      <c r="DW53">
        <f t="shared" si="103"/>
        <v>19.327977242540626</v>
      </c>
      <c r="DX53">
        <f t="shared" si="103"/>
        <v>19.32233964092881</v>
      </c>
      <c r="DY53">
        <f t="shared" si="103"/>
        <v>19.316695029609257</v>
      </c>
      <c r="EA53">
        <f t="shared" si="23"/>
        <v>0.5</v>
      </c>
      <c r="EB53">
        <f t="shared" si="92"/>
        <v>19.847890286696181</v>
      </c>
      <c r="EC53">
        <f t="shared" si="92"/>
        <v>19.574889069304046</v>
      </c>
      <c r="ED53">
        <f t="shared" si="92"/>
        <v>19.301881683472601</v>
      </c>
      <c r="EE53">
        <f t="shared" si="92"/>
        <v>19.028868121149308</v>
      </c>
      <c r="EF53">
        <f t="shared" si="92"/>
        <v>18.755848374271078</v>
      </c>
      <c r="EG53">
        <f t="shared" si="92"/>
        <v>18.482822434764344</v>
      </c>
      <c r="EH53">
        <f t="shared" si="92"/>
        <v>18.209790294544952</v>
      </c>
      <c r="EI53">
        <f t="shared" si="92"/>
        <v>17.936751945518196</v>
      </c>
      <c r="EJ53">
        <f t="shared" si="92"/>
        <v>17.663707379578867</v>
      </c>
      <c r="EK53">
        <f t="shared" si="92"/>
        <v>17.390656588611087</v>
      </c>
      <c r="EL53">
        <f t="shared" si="92"/>
        <v>17.117599564488458</v>
      </c>
      <c r="EM53">
        <f t="shared" si="92"/>
        <v>16.844536299073923</v>
      </c>
      <c r="EN53">
        <f t="shared" si="92"/>
        <v>16.571466784219812</v>
      </c>
      <c r="EO53">
        <f t="shared" si="92"/>
        <v>16.298391011767848</v>
      </c>
      <c r="EP53">
        <f t="shared" si="92"/>
        <v>16.025308973549052</v>
      </c>
      <c r="EQ53">
        <f t="shared" si="89"/>
        <v>15.75222066138387</v>
      </c>
      <c r="ER53">
        <f t="shared" si="89"/>
        <v>15.479126067081953</v>
      </c>
      <c r="ES53">
        <f t="shared" si="89"/>
        <v>15.206025182442332</v>
      </c>
      <c r="ET53">
        <f t="shared" si="89"/>
        <v>14.932917999253332</v>
      </c>
      <c r="EU53">
        <f t="shared" si="89"/>
        <v>14.659804509292524</v>
      </c>
      <c r="EV53">
        <f t="shared" si="89"/>
        <v>14.386684704326797</v>
      </c>
      <c r="EW53">
        <f t="shared" si="89"/>
        <v>14.113558576112247</v>
      </c>
      <c r="EX53">
        <f t="shared" si="89"/>
        <v>13.8404261163942</v>
      </c>
      <c r="EY53">
        <f t="shared" si="89"/>
        <v>13.567287316907265</v>
      </c>
      <c r="EZ53">
        <f t="shared" si="89"/>
        <v>13.294142169375185</v>
      </c>
      <c r="FA53">
        <f t="shared" si="89"/>
        <v>13.020990665510983</v>
      </c>
      <c r="FB53">
        <f t="shared" si="89"/>
        <v>12.747832797016786</v>
      </c>
      <c r="FC53">
        <f t="shared" si="89"/>
        <v>12.474668555583918</v>
      </c>
      <c r="FD53">
        <f t="shared" si="89"/>
        <v>12.201497932892888</v>
      </c>
      <c r="FE53">
        <f t="shared" si="87"/>
        <v>11.928320920613285</v>
      </c>
      <c r="FF53">
        <f t="shared" si="87"/>
        <v>11.655137510403891</v>
      </c>
      <c r="FG53">
        <f t="shared" si="87"/>
        <v>11.381947693912528</v>
      </c>
      <c r="FH53">
        <f t="shared" si="86"/>
        <v>11.108751462776144</v>
      </c>
      <c r="FI53">
        <f t="shared" si="86"/>
        <v>10.835548808620805</v>
      </c>
      <c r="FJ53">
        <f t="shared" si="86"/>
        <v>10.562339723061593</v>
      </c>
      <c r="FK53">
        <f t="shared" si="86"/>
        <v>10.289124197702682</v>
      </c>
      <c r="FL53">
        <f t="shared" si="86"/>
        <v>10.015902224137257</v>
      </c>
      <c r="FM53">
        <f t="shared" si="86"/>
        <v>9.7426737939475316</v>
      </c>
      <c r="FN53">
        <f t="shared" si="86"/>
        <v>9.4694388987047642</v>
      </c>
      <c r="FO53">
        <f t="shared" si="86"/>
        <v>9.1961975299691616</v>
      </c>
      <c r="FP53">
        <f t="shared" si="86"/>
        <v>8.9229496792899603</v>
      </c>
      <c r="FQ53">
        <f t="shared" si="86"/>
        <v>8.6496953382053157</v>
      </c>
      <c r="FR53">
        <f t="shared" si="86"/>
        <v>8.376434498242384</v>
      </c>
      <c r="FS53">
        <f t="shared" si="86"/>
        <v>8.1031671509172316</v>
      </c>
      <c r="FT53">
        <f t="shared" si="86"/>
        <v>7.8298932877348406</v>
      </c>
      <c r="FU53">
        <f t="shared" si="73"/>
        <v>7.5566129001891458</v>
      </c>
      <c r="FV53">
        <f t="shared" si="73"/>
        <v>7.2833259797629406</v>
      </c>
      <c r="FW53">
        <f t="shared" si="73"/>
        <v>7.0100325179279057</v>
      </c>
      <c r="FX53">
        <f t="shared" si="93"/>
        <v>6.7367325061445982</v>
      </c>
      <c r="FY53">
        <f t="shared" si="93"/>
        <v>6.4634259358624035</v>
      </c>
      <c r="FZ53">
        <f t="shared" si="93"/>
        <v>6.1901127985195945</v>
      </c>
      <c r="GA53">
        <f t="shared" si="93"/>
        <v>5.9167930855432118</v>
      </c>
      <c r="GB53">
        <f t="shared" si="93"/>
        <v>5.6434667883491514</v>
      </c>
      <c r="GC53">
        <f t="shared" si="93"/>
        <v>5.3701338983420666</v>
      </c>
      <c r="GD53">
        <f t="shared" si="93"/>
        <v>5.096794406915393</v>
      </c>
      <c r="GE53">
        <f t="shared" si="93"/>
        <v>4.8234483054513753</v>
      </c>
      <c r="GF53">
        <f t="shared" si="93"/>
        <v>4.5500955853209337</v>
      </c>
      <c r="GG53">
        <f t="shared" si="93"/>
        <v>4.2767362378838065</v>
      </c>
      <c r="GH53">
        <f t="shared" si="93"/>
        <v>4.003370254488388</v>
      </c>
      <c r="GI53">
        <f t="shared" si="93"/>
        <v>3.7299976264717909</v>
      </c>
      <c r="GJ53">
        <f t="shared" si="90"/>
        <v>3.4566183451598533</v>
      </c>
      <c r="GK53">
        <f t="shared" si="90"/>
        <v>3.1832324018670555</v>
      </c>
      <c r="GL53">
        <f t="shared" si="90"/>
        <v>2.9098397878965514</v>
      </c>
      <c r="GM53">
        <f t="shared" si="90"/>
        <v>2.6364404945401354</v>
      </c>
      <c r="GN53">
        <f t="shared" si="90"/>
        <v>2.363034513078226</v>
      </c>
      <c r="GO53">
        <f t="shared" si="90"/>
        <v>2.0896218347799014</v>
      </c>
      <c r="GP53">
        <f t="shared" si="85"/>
        <v>1.8162024509027752</v>
      </c>
      <c r="GQ53">
        <f t="shared" si="85"/>
        <v>1.5427763526931244</v>
      </c>
      <c r="GR53">
        <f t="shared" si="85"/>
        <v>1.26934353138574</v>
      </c>
      <c r="GS53">
        <f t="shared" si="85"/>
        <v>0.99590397820397669</v>
      </c>
      <c r="GT53">
        <f t="shared" si="85"/>
        <v>0.72245768435976743</v>
      </c>
      <c r="GU53">
        <f t="shared" si="85"/>
        <v>0.44900464105352356</v>
      </c>
      <c r="GV53">
        <f t="shared" si="85"/>
        <v>0.17554483947422383</v>
      </c>
      <c r="GW53">
        <f t="shared" si="85"/>
        <v>9.7921729200695751E-2</v>
      </c>
      <c r="GX53">
        <f t="shared" si="85"/>
        <v>0.37139507380532066</v>
      </c>
      <c r="GY53">
        <f t="shared" si="71"/>
        <v>0.6448752031852294</v>
      </c>
      <c r="GZ53">
        <f t="shared" si="71"/>
        <v>0.91836212619758584</v>
      </c>
      <c r="HA53">
        <f t="shared" si="71"/>
        <v>1.1918558517110682</v>
      </c>
      <c r="HB53">
        <f t="shared" si="71"/>
        <v>1.4653563886060148</v>
      </c>
      <c r="HC53">
        <f t="shared" si="71"/>
        <v>1.7388637457742995</v>
      </c>
      <c r="HD53">
        <f t="shared" si="91"/>
        <v>2.0123779321193815</v>
      </c>
      <c r="HE53">
        <f t="shared" si="91"/>
        <v>2.2858989565564123</v>
      </c>
      <c r="HF53">
        <f t="shared" si="91"/>
        <v>2.5594268280121</v>
      </c>
      <c r="HG53">
        <f t="shared" si="91"/>
        <v>2.8329615554248733</v>
      </c>
      <c r="HH53">
        <f t="shared" si="91"/>
        <v>3.1065031477448279</v>
      </c>
      <c r="HI53">
        <f t="shared" si="91"/>
        <v>3.3800516139336736</v>
      </c>
      <c r="HJ53">
        <f t="shared" si="91"/>
        <v>3.6536069629649077</v>
      </c>
      <c r="HK53">
        <f t="shared" si="91"/>
        <v>3.9271692038236701</v>
      </c>
      <c r="HL53">
        <f t="shared" si="91"/>
        <v>4.2007383455068705</v>
      </c>
      <c r="HM53">
        <f t="shared" si="91"/>
        <v>4.4743143970231749</v>
      </c>
      <c r="HN53">
        <f t="shared" si="91"/>
        <v>4.7478973673929552</v>
      </c>
      <c r="HO53">
        <f t="shared" si="91"/>
        <v>5.0214872656484282</v>
      </c>
      <c r="HP53">
        <f t="shared" si="91"/>
        <v>5.2950841008335061</v>
      </c>
      <c r="HQ53">
        <f t="shared" si="91"/>
        <v>5.5686878820040313</v>
      </c>
      <c r="HR53">
        <f t="shared" si="91"/>
        <v>5.8422986182275842</v>
      </c>
      <c r="HS53">
        <f t="shared" si="91"/>
        <v>6.1159163185835901</v>
      </c>
      <c r="HT53">
        <f t="shared" si="43"/>
        <v>6.3895409921633615</v>
      </c>
      <c r="HU53">
        <f t="shared" si="43"/>
        <v>6.6631726480700273</v>
      </c>
      <c r="HV53">
        <f t="shared" si="43"/>
        <v>6.9368112954186429</v>
      </c>
      <c r="HW53">
        <f t="shared" si="43"/>
        <v>7.2104569433361689</v>
      </c>
      <c r="HX53">
        <f t="shared" si="43"/>
        <v>7.4841096009614283</v>
      </c>
      <c r="HY53">
        <f t="shared" si="24"/>
        <v>9.7921729200695751E-2</v>
      </c>
      <c r="HZ53">
        <f t="shared" si="25"/>
        <v>74</v>
      </c>
      <c r="IA53">
        <v>51</v>
      </c>
      <c r="IB53">
        <f t="shared" si="26"/>
        <v>0.5</v>
      </c>
      <c r="IC53" cm="1">
        <f t="array" ref="IC53">INDEX($AC$3:$DY$102,IA53,HZ53)</f>
        <v>19.466665651115903</v>
      </c>
      <c r="ID53">
        <f t="shared" si="27"/>
        <v>9.7333328255579517</v>
      </c>
    </row>
    <row r="54" spans="10:238" x14ac:dyDescent="0.25">
      <c r="J54">
        <v>540</v>
      </c>
      <c r="K54">
        <f>'Emission events'!Y54</f>
        <v>6.1778560584604539E+18</v>
      </c>
      <c r="L54">
        <f>'Emission events'!BG54</f>
        <v>2.2402872983190659E+18</v>
      </c>
      <c r="M54">
        <f>'Emission events'!CO54</f>
        <v>8.0991160578664154E+17</v>
      </c>
      <c r="N54">
        <f>'Emission events'!DW54</f>
        <v>2.9223835304750989E+17</v>
      </c>
      <c r="O54">
        <f>'Emission events'!FE54</f>
        <v>1.0532030313639963E+17</v>
      </c>
      <c r="P54">
        <f t="shared" si="3"/>
        <v>9.6256136187500708E+18</v>
      </c>
      <c r="S54">
        <v>540</v>
      </c>
      <c r="T54">
        <f>'Emission events'!AD54</f>
        <v>1.3284744224048397E+17</v>
      </c>
      <c r="U54">
        <f>'Emission events'!BL54</f>
        <v>3.1386517441680684E+16</v>
      </c>
      <c r="V54">
        <f>'Emission events'!CT54</f>
        <v>7554855867913645</v>
      </c>
      <c r="W54">
        <f>'Emission events'!EB54</f>
        <v>1866840298611763.5</v>
      </c>
      <c r="X54">
        <f>'Emission events'!FJ54</f>
        <v>477760601820508.88</v>
      </c>
      <c r="Y54">
        <f t="shared" si="4"/>
        <v>1.7413341645051056E+17</v>
      </c>
      <c r="Z54">
        <f t="shared" si="5"/>
        <v>9.7997470352005816E+18</v>
      </c>
      <c r="AB54" s="1">
        <v>0.51</v>
      </c>
      <c r="AC54">
        <f t="shared" si="94"/>
        <v>18.393617758518602</v>
      </c>
      <c r="AD54">
        <f t="shared" si="94"/>
        <v>18.386813144640321</v>
      </c>
      <c r="AE54">
        <f t="shared" si="94"/>
        <v>18.379999997584239</v>
      </c>
      <c r="AF54">
        <f t="shared" si="94"/>
        <v>18.373178306210789</v>
      </c>
      <c r="AG54">
        <f t="shared" si="94"/>
        <v>18.366348059365809</v>
      </c>
      <c r="AH54">
        <f t="shared" si="94"/>
        <v>18.359509245880634</v>
      </c>
      <c r="AI54">
        <f t="shared" si="94"/>
        <v>18.352661854571991</v>
      </c>
      <c r="AJ54">
        <f t="shared" si="94"/>
        <v>18.345805874241947</v>
      </c>
      <c r="AK54">
        <f t="shared" si="94"/>
        <v>18.338941293678069</v>
      </c>
      <c r="AL54">
        <f t="shared" si="94"/>
        <v>18.332068101653192</v>
      </c>
      <c r="AM54">
        <f t="shared" si="95"/>
        <v>18.325186286925561</v>
      </c>
      <c r="AN54">
        <f t="shared" si="95"/>
        <v>18.318295838238697</v>
      </c>
      <c r="AO54">
        <f t="shared" si="95"/>
        <v>18.311396744321421</v>
      </c>
      <c r="AP54">
        <f t="shared" si="95"/>
        <v>18.304488993887905</v>
      </c>
      <c r="AQ54">
        <f t="shared" si="95"/>
        <v>18.29757257563751</v>
      </c>
      <c r="AR54">
        <f t="shared" si="95"/>
        <v>18.290647478254911</v>
      </c>
      <c r="AS54">
        <f t="shared" si="95"/>
        <v>18.283713690409964</v>
      </c>
      <c r="AT54">
        <f t="shared" si="95"/>
        <v>18.276771200757736</v>
      </c>
      <c r="AU54">
        <f t="shared" si="95"/>
        <v>18.26981999793853</v>
      </c>
      <c r="AV54">
        <f t="shared" si="95"/>
        <v>18.262860070577744</v>
      </c>
      <c r="AW54">
        <f t="shared" si="96"/>
        <v>18.255891407286025</v>
      </c>
      <c r="AX54">
        <f t="shared" si="96"/>
        <v>18.248913996659088</v>
      </c>
      <c r="AY54">
        <f t="shared" si="96"/>
        <v>18.241927827277717</v>
      </c>
      <c r="AZ54">
        <f t="shared" si="96"/>
        <v>18.234932887707895</v>
      </c>
      <c r="BA54">
        <f t="shared" si="96"/>
        <v>18.227929166500587</v>
      </c>
      <c r="BB54">
        <f t="shared" si="96"/>
        <v>18.220916652191892</v>
      </c>
      <c r="BC54">
        <f t="shared" si="96"/>
        <v>18.213895333302887</v>
      </c>
      <c r="BD54">
        <f t="shared" si="96"/>
        <v>18.206865198339649</v>
      </c>
      <c r="BE54">
        <f t="shared" si="96"/>
        <v>18.199826235793328</v>
      </c>
      <c r="BF54">
        <f t="shared" si="96"/>
        <v>18.192778434139957</v>
      </c>
      <c r="BG54">
        <f t="shared" si="97"/>
        <v>18.185721781840606</v>
      </c>
      <c r="BH54">
        <f t="shared" si="97"/>
        <v>18.178656267341239</v>
      </c>
      <c r="BI54">
        <f t="shared" si="97"/>
        <v>18.171581879072715</v>
      </c>
      <c r="BJ54">
        <f t="shared" si="97"/>
        <v>18.164498605450856</v>
      </c>
      <c r="BK54">
        <f t="shared" si="97"/>
        <v>18.157406434876293</v>
      </c>
      <c r="BL54">
        <f t="shared" si="97"/>
        <v>18.150305355734574</v>
      </c>
      <c r="BM54">
        <f t="shared" si="97"/>
        <v>18.143195356396049</v>
      </c>
      <c r="BN54">
        <f t="shared" si="97"/>
        <v>18.136076425215879</v>
      </c>
      <c r="BO54">
        <f t="shared" si="97"/>
        <v>18.128948550534055</v>
      </c>
      <c r="BP54">
        <f t="shared" si="97"/>
        <v>18.1218117206753</v>
      </c>
      <c r="BQ54">
        <f t="shared" si="98"/>
        <v>18.114665923949168</v>
      </c>
      <c r="BR54">
        <f t="shared" si="98"/>
        <v>18.107511148649866</v>
      </c>
      <c r="BS54">
        <f t="shared" si="98"/>
        <v>18.100347383056409</v>
      </c>
      <c r="BT54">
        <f t="shared" si="98"/>
        <v>18.093174615432435</v>
      </c>
      <c r="BU54">
        <f t="shared" si="98"/>
        <v>18.085992834026278</v>
      </c>
      <c r="BV54">
        <f t="shared" si="98"/>
        <v>18.078802027070985</v>
      </c>
      <c r="BW54">
        <f t="shared" si="98"/>
        <v>18.071602182784154</v>
      </c>
      <c r="BX54">
        <f t="shared" si="98"/>
        <v>18.064393289368091</v>
      </c>
      <c r="BY54">
        <f t="shared" si="98"/>
        <v>18.057175335009635</v>
      </c>
      <c r="BZ54">
        <f t="shared" si="98"/>
        <v>18.049948307880211</v>
      </c>
      <c r="CA54">
        <f t="shared" si="99"/>
        <v>18.042712196135852</v>
      </c>
      <c r="CB54">
        <f t="shared" si="99"/>
        <v>18.035466987917065</v>
      </c>
      <c r="CC54">
        <f t="shared" si="99"/>
        <v>18.028212671348935</v>
      </c>
      <c r="CD54">
        <f t="shared" si="99"/>
        <v>18.020949234541018</v>
      </c>
      <c r="CE54">
        <f t="shared" si="99"/>
        <v>18.013676665587283</v>
      </c>
      <c r="CF54">
        <f t="shared" si="99"/>
        <v>18.006394952566282</v>
      </c>
      <c r="CG54">
        <f t="shared" si="99"/>
        <v>17.999104083540903</v>
      </c>
      <c r="CH54">
        <f t="shared" si="99"/>
        <v>17.991804046558524</v>
      </c>
      <c r="CI54">
        <f t="shared" si="99"/>
        <v>17.984494829650863</v>
      </c>
      <c r="CJ54">
        <f t="shared" si="99"/>
        <v>17.977176420834013</v>
      </c>
      <c r="CK54">
        <f t="shared" si="100"/>
        <v>17.969848808108488</v>
      </c>
      <c r="CL54">
        <f t="shared" si="100"/>
        <v>17.962511979459052</v>
      </c>
      <c r="CM54">
        <f t="shared" si="100"/>
        <v>17.955165922854871</v>
      </c>
      <c r="CN54">
        <f t="shared" si="100"/>
        <v>17.947810626249328</v>
      </c>
      <c r="CO54">
        <f t="shared" si="100"/>
        <v>17.940446077580102</v>
      </c>
      <c r="CP54">
        <f t="shared" si="100"/>
        <v>17.933072264769173</v>
      </c>
      <c r="CQ54">
        <f t="shared" si="100"/>
        <v>17.925689175722674</v>
      </c>
      <c r="CR54">
        <f t="shared" si="100"/>
        <v>17.918296798331031</v>
      </c>
      <c r="CS54">
        <f t="shared" si="100"/>
        <v>17.910895120468822</v>
      </c>
      <c r="CT54">
        <f t="shared" si="100"/>
        <v>17.903484129994744</v>
      </c>
      <c r="CU54">
        <f t="shared" si="101"/>
        <v>17.896063814751749</v>
      </c>
      <c r="CV54">
        <f t="shared" si="101"/>
        <v>17.888634162566831</v>
      </c>
      <c r="CW54">
        <f t="shared" si="101"/>
        <v>17.881195161251156</v>
      </c>
      <c r="CX54">
        <f t="shared" si="101"/>
        <v>17.873746798599949</v>
      </c>
      <c r="CY54">
        <f t="shared" si="101"/>
        <v>17.866289062392472</v>
      </c>
      <c r="CZ54">
        <f t="shared" si="101"/>
        <v>17.858821940392108</v>
      </c>
      <c r="DA54">
        <f t="shared" si="101"/>
        <v>17.851345420346185</v>
      </c>
      <c r="DB54">
        <f t="shared" si="101"/>
        <v>17.843859489986112</v>
      </c>
      <c r="DC54">
        <f t="shared" si="101"/>
        <v>17.836364137027221</v>
      </c>
      <c r="DD54">
        <f t="shared" si="101"/>
        <v>17.828859349168809</v>
      </c>
      <c r="DE54">
        <f t="shared" si="102"/>
        <v>17.821345114094182</v>
      </c>
      <c r="DF54">
        <f t="shared" si="102"/>
        <v>17.813821419470479</v>
      </c>
      <c r="DG54">
        <f t="shared" si="102"/>
        <v>17.806288252948818</v>
      </c>
      <c r="DH54">
        <f t="shared" si="102"/>
        <v>17.798745602164164</v>
      </c>
      <c r="DI54">
        <f t="shared" si="102"/>
        <v>17.791193454735271</v>
      </c>
      <c r="DJ54">
        <f t="shared" si="102"/>
        <v>17.78363179826486</v>
      </c>
      <c r="DK54">
        <f t="shared" si="102"/>
        <v>17.776060620339358</v>
      </c>
      <c r="DL54">
        <f t="shared" si="102"/>
        <v>17.768479908529073</v>
      </c>
      <c r="DM54">
        <f t="shared" si="102"/>
        <v>17.760889650388027</v>
      </c>
      <c r="DN54">
        <f t="shared" si="102"/>
        <v>17.753289833453991</v>
      </c>
      <c r="DO54">
        <f t="shared" si="103"/>
        <v>17.745680445248524</v>
      </c>
      <c r="DP54">
        <f t="shared" si="103"/>
        <v>17.738061473276829</v>
      </c>
      <c r="DQ54">
        <f t="shared" si="103"/>
        <v>17.730432905027868</v>
      </c>
      <c r="DR54">
        <f t="shared" si="103"/>
        <v>17.722794727974204</v>
      </c>
      <c r="DS54">
        <f t="shared" si="103"/>
        <v>17.715146929572057</v>
      </c>
      <c r="DT54">
        <f t="shared" si="103"/>
        <v>17.707489497261324</v>
      </c>
      <c r="DU54">
        <f t="shared" si="103"/>
        <v>17.699822418465434</v>
      </c>
      <c r="DV54">
        <f t="shared" si="103"/>
        <v>17.692145680591477</v>
      </c>
      <c r="DW54">
        <f t="shared" si="103"/>
        <v>17.684459271030036</v>
      </c>
      <c r="DX54">
        <f t="shared" si="103"/>
        <v>17.676763177155259</v>
      </c>
      <c r="DY54">
        <f t="shared" si="103"/>
        <v>17.669057386324805</v>
      </c>
      <c r="EA54">
        <f t="shared" si="23"/>
        <v>0.51</v>
      </c>
      <c r="EB54">
        <f t="shared" si="92"/>
        <v>18.393617758518602</v>
      </c>
      <c r="EC54">
        <f t="shared" si="92"/>
        <v>18.118805098334615</v>
      </c>
      <c r="ED54">
        <f t="shared" si="92"/>
        <v>17.843983904972823</v>
      </c>
      <c r="EE54">
        <f t="shared" si="92"/>
        <v>17.569154167293668</v>
      </c>
      <c r="EF54">
        <f t="shared" si="92"/>
        <v>17.294315874142981</v>
      </c>
      <c r="EG54">
        <f t="shared" si="92"/>
        <v>17.019469014352101</v>
      </c>
      <c r="EH54">
        <f t="shared" si="92"/>
        <v>16.744613576737748</v>
      </c>
      <c r="EI54">
        <f t="shared" si="92"/>
        <v>16.469749550101998</v>
      </c>
      <c r="EJ54">
        <f t="shared" si="92"/>
        <v>16.194876923232414</v>
      </c>
      <c r="EK54">
        <f t="shared" si="92"/>
        <v>15.919995684901831</v>
      </c>
      <c r="EL54">
        <f t="shared" si="92"/>
        <v>15.645105823868493</v>
      </c>
      <c r="EM54">
        <f t="shared" si="92"/>
        <v>15.370207328875921</v>
      </c>
      <c r="EN54">
        <f t="shared" si="92"/>
        <v>15.095300188652939</v>
      </c>
      <c r="EO54">
        <f t="shared" si="92"/>
        <v>14.820384391913716</v>
      </c>
      <c r="EP54">
        <f t="shared" si="92"/>
        <v>14.545459927357614</v>
      </c>
      <c r="EQ54">
        <f t="shared" si="89"/>
        <v>14.270526783669307</v>
      </c>
      <c r="ER54">
        <f t="shared" si="89"/>
        <v>13.995584949518655</v>
      </c>
      <c r="ES54">
        <f t="shared" si="89"/>
        <v>13.72063441356072</v>
      </c>
      <c r="ET54">
        <f t="shared" si="89"/>
        <v>13.445675164435807</v>
      </c>
      <c r="EU54">
        <f t="shared" si="89"/>
        <v>13.170707190769313</v>
      </c>
      <c r="EV54">
        <f t="shared" si="89"/>
        <v>12.895730481171888</v>
      </c>
      <c r="EW54">
        <f t="shared" si="89"/>
        <v>12.620745024239245</v>
      </c>
      <c r="EX54">
        <f t="shared" si="89"/>
        <v>12.345750808552166</v>
      </c>
      <c r="EY54">
        <f t="shared" si="89"/>
        <v>12.070747822676637</v>
      </c>
      <c r="EZ54">
        <f t="shared" si="89"/>
        <v>11.795736055163623</v>
      </c>
      <c r="FA54">
        <f t="shared" si="89"/>
        <v>11.520715494549222</v>
      </c>
      <c r="FB54">
        <f t="shared" si="89"/>
        <v>11.245686129354509</v>
      </c>
      <c r="FC54">
        <f t="shared" si="89"/>
        <v>10.970647948085563</v>
      </c>
      <c r="FD54">
        <f t="shared" si="89"/>
        <v>10.695600939233536</v>
      </c>
      <c r="FE54">
        <f t="shared" si="87"/>
        <v>10.420545091274459</v>
      </c>
      <c r="FF54">
        <f t="shared" si="87"/>
        <v>10.1454803926694</v>
      </c>
      <c r="FG54">
        <f t="shared" si="87"/>
        <v>9.8704068318643277</v>
      </c>
      <c r="FH54">
        <f t="shared" si="86"/>
        <v>9.5953243972900957</v>
      </c>
      <c r="FI54">
        <f t="shared" si="86"/>
        <v>9.3202330773625288</v>
      </c>
      <c r="FJ54">
        <f t="shared" si="86"/>
        <v>9.0451328604822603</v>
      </c>
      <c r="FK54">
        <f t="shared" si="86"/>
        <v>8.7700237350348349</v>
      </c>
      <c r="FL54">
        <f t="shared" si="86"/>
        <v>8.4949056893906025</v>
      </c>
      <c r="FM54">
        <f t="shared" si="86"/>
        <v>8.219778711904727</v>
      </c>
      <c r="FN54">
        <f t="shared" si="86"/>
        <v>7.9446427909171948</v>
      </c>
      <c r="FO54">
        <f t="shared" si="86"/>
        <v>7.669497914752732</v>
      </c>
      <c r="FP54">
        <f t="shared" si="86"/>
        <v>7.3943440717208944</v>
      </c>
      <c r="FQ54">
        <f t="shared" si="86"/>
        <v>7.1191812501158864</v>
      </c>
      <c r="FR54">
        <f t="shared" si="86"/>
        <v>6.8440094382167214</v>
      </c>
      <c r="FS54">
        <f t="shared" si="86"/>
        <v>6.5688286242870415</v>
      </c>
      <c r="FT54">
        <f t="shared" si="86"/>
        <v>6.293638796575177</v>
      </c>
      <c r="FU54">
        <f t="shared" si="73"/>
        <v>6.018439943314176</v>
      </c>
      <c r="FV54">
        <f t="shared" si="73"/>
        <v>5.7432320527216394</v>
      </c>
      <c r="FW54">
        <f t="shared" si="73"/>
        <v>5.4680151129998702</v>
      </c>
      <c r="FX54">
        <f t="shared" si="93"/>
        <v>5.1927891123357064</v>
      </c>
      <c r="FY54">
        <f t="shared" si="93"/>
        <v>4.9175540389005761</v>
      </c>
      <c r="FZ54">
        <f t="shared" si="93"/>
        <v>4.6423098808505099</v>
      </c>
      <c r="GA54">
        <f t="shared" si="93"/>
        <v>4.3670566263260149</v>
      </c>
      <c r="GB54">
        <f t="shared" si="93"/>
        <v>4.0917942634521793</v>
      </c>
      <c r="GC54">
        <f t="shared" si="93"/>
        <v>3.8165227803385537</v>
      </c>
      <c r="GD54">
        <f t="shared" si="93"/>
        <v>3.5412421650791117</v>
      </c>
      <c r="GE54">
        <f t="shared" si="93"/>
        <v>3.2659524057524045</v>
      </c>
      <c r="GF54">
        <f t="shared" si="93"/>
        <v>2.9906534904213178</v>
      </c>
      <c r="GG54">
        <f t="shared" si="93"/>
        <v>2.7153454071332348</v>
      </c>
      <c r="GH54">
        <f t="shared" si="93"/>
        <v>2.4400281439198679</v>
      </c>
      <c r="GI54">
        <f t="shared" si="93"/>
        <v>2.1647016887973098</v>
      </c>
      <c r="GJ54">
        <f t="shared" si="90"/>
        <v>1.8893660297660766</v>
      </c>
      <c r="GK54">
        <f t="shared" si="90"/>
        <v>1.6140211548109349</v>
      </c>
      <c r="GL54">
        <f t="shared" si="90"/>
        <v>1.338667051901048</v>
      </c>
      <c r="GM54">
        <f t="shared" si="90"/>
        <v>1.0633037089897961</v>
      </c>
      <c r="GN54">
        <f t="shared" si="90"/>
        <v>0.78793111401486371</v>
      </c>
      <c r="GO54">
        <f t="shared" si="90"/>
        <v>0.51254925489822867</v>
      </c>
      <c r="GP54">
        <f t="shared" si="85"/>
        <v>0.23715811954602017</v>
      </c>
      <c r="GQ54">
        <f t="shared" si="85"/>
        <v>3.8242304151328455E-2</v>
      </c>
      <c r="GR54">
        <f t="shared" si="85"/>
        <v>0.31365202831924321</v>
      </c>
      <c r="GS54">
        <f t="shared" si="85"/>
        <v>0.58907106509902718</v>
      </c>
      <c r="GT54">
        <f t="shared" si="85"/>
        <v>0.86449942664772905</v>
      </c>
      <c r="GU54">
        <f t="shared" si="85"/>
        <v>1.1399371251383528</v>
      </c>
      <c r="GV54">
        <f t="shared" si="85"/>
        <v>1.4153841727597367</v>
      </c>
      <c r="GW54">
        <f t="shared" si="85"/>
        <v>1.6908405817166496</v>
      </c>
      <c r="GX54">
        <f t="shared" si="85"/>
        <v>1.9663063642298333</v>
      </c>
      <c r="GY54">
        <f t="shared" si="71"/>
        <v>2.2417815325359065</v>
      </c>
      <c r="GZ54">
        <f t="shared" si="71"/>
        <v>2.5172660988875357</v>
      </c>
      <c r="HA54">
        <f t="shared" si="71"/>
        <v>2.7927600755533142</v>
      </c>
      <c r="HB54">
        <f t="shared" si="71"/>
        <v>3.0682634748179147</v>
      </c>
      <c r="HC54">
        <f t="shared" si="71"/>
        <v>3.3437763089820329</v>
      </c>
      <c r="HD54">
        <f t="shared" si="91"/>
        <v>3.6192985903623658</v>
      </c>
      <c r="HE54">
        <f t="shared" si="91"/>
        <v>3.8948303312917787</v>
      </c>
      <c r="HF54">
        <f t="shared" si="91"/>
        <v>4.170371544119142</v>
      </c>
      <c r="HG54">
        <f t="shared" si="91"/>
        <v>4.4459222412095016</v>
      </c>
      <c r="HH54">
        <f t="shared" si="91"/>
        <v>4.7214824349441038</v>
      </c>
      <c r="HI54">
        <f t="shared" si="91"/>
        <v>4.9970521377202211</v>
      </c>
      <c r="HJ54">
        <f t="shared" si="91"/>
        <v>5.2726313619514293</v>
      </c>
      <c r="HK54">
        <f t="shared" si="91"/>
        <v>5.5482201200674233</v>
      </c>
      <c r="HL54">
        <f t="shared" si="91"/>
        <v>5.823818424514176</v>
      </c>
      <c r="HM54">
        <f t="shared" si="91"/>
        <v>6.0994262877539178</v>
      </c>
      <c r="HN54">
        <f t="shared" si="91"/>
        <v>6.3750437222650937</v>
      </c>
      <c r="HO54">
        <f t="shared" si="91"/>
        <v>6.6506707405424947</v>
      </c>
      <c r="HP54">
        <f t="shared" si="91"/>
        <v>6.9263073550971619</v>
      </c>
      <c r="HQ54">
        <f t="shared" si="91"/>
        <v>7.2019535784565356</v>
      </c>
      <c r="HR54">
        <f t="shared" si="91"/>
        <v>7.4776094231643846</v>
      </c>
      <c r="HS54">
        <f t="shared" si="91"/>
        <v>7.7532749017808236</v>
      </c>
      <c r="HT54">
        <f t="shared" si="43"/>
        <v>8.0289500268824234</v>
      </c>
      <c r="HU54">
        <f t="shared" si="43"/>
        <v>8.3046348110620869</v>
      </c>
      <c r="HV54">
        <f t="shared" si="43"/>
        <v>8.5803292669292333</v>
      </c>
      <c r="HW54">
        <f t="shared" si="43"/>
        <v>8.8560334071097202</v>
      </c>
      <c r="HX54">
        <f t="shared" si="43"/>
        <v>9.1317472442458794</v>
      </c>
      <c r="HY54">
        <f t="shared" si="24"/>
        <v>3.8242304151328455E-2</v>
      </c>
      <c r="HZ54">
        <f t="shared" si="25"/>
        <v>68</v>
      </c>
      <c r="IA54">
        <v>52</v>
      </c>
      <c r="IB54">
        <f t="shared" si="26"/>
        <v>0.51</v>
      </c>
      <c r="IC54" cm="1">
        <f t="array" ref="IC54">INDEX($AC$3:$DY$102,IA54,HZ54)</f>
        <v>17.918296798331031</v>
      </c>
      <c r="ID54">
        <f t="shared" si="27"/>
        <v>9.138331367148826</v>
      </c>
    </row>
    <row r="55" spans="10:238" x14ac:dyDescent="0.25">
      <c r="J55">
        <v>545</v>
      </c>
      <c r="K55">
        <f>'Emission events'!Y55</f>
        <v>4.7847592431545098E+18</v>
      </c>
      <c r="L55">
        <f>'Emission events'!BG55</f>
        <v>1.7351060394607301E+18</v>
      </c>
      <c r="M55">
        <f>'Emission events'!CO55</f>
        <v>6.2727781373583309E+17</v>
      </c>
      <c r="N55">
        <f>'Emission events'!DW55</f>
        <v>2.2633906450982986E+17</v>
      </c>
      <c r="O55">
        <f>'Emission events'!FE55</f>
        <v>8.1570740586226128E+16</v>
      </c>
      <c r="P55">
        <f t="shared" si="3"/>
        <v>7.4550529014471281E+18</v>
      </c>
      <c r="S55">
        <v>545</v>
      </c>
      <c r="T55">
        <f>'Emission events'!AD55</f>
        <v>1.7308902469690198E+17</v>
      </c>
      <c r="U55">
        <f>'Emission events'!BL55</f>
        <v>4.0893987878053872E+16</v>
      </c>
      <c r="V55">
        <f>'Emission events'!CT55</f>
        <v>9843340691013638</v>
      </c>
      <c r="W55">
        <f>'Emission events'!EB55</f>
        <v>2432335625752174.5</v>
      </c>
      <c r="X55">
        <f>'Emission events'!FJ55</f>
        <v>622481812318372.75</v>
      </c>
      <c r="Y55">
        <f t="shared" si="4"/>
        <v>2.2688117070404E+17</v>
      </c>
      <c r="Z55">
        <f t="shared" si="5"/>
        <v>7.681934072151168E+18</v>
      </c>
      <c r="AB55" s="1">
        <v>0.52</v>
      </c>
      <c r="AC55">
        <f t="shared" si="94"/>
        <v>16.407391387812858</v>
      </c>
      <c r="AD55">
        <f t="shared" si="94"/>
        <v>16.398080894789889</v>
      </c>
      <c r="AE55">
        <f t="shared" si="94"/>
        <v>16.388758597302328</v>
      </c>
      <c r="AF55">
        <f t="shared" si="94"/>
        <v>16.379424479940141</v>
      </c>
      <c r="AG55">
        <f t="shared" si="94"/>
        <v>16.370078527273087</v>
      </c>
      <c r="AH55">
        <f t="shared" si="94"/>
        <v>16.360720723850882</v>
      </c>
      <c r="AI55">
        <f t="shared" si="94"/>
        <v>16.351351054202993</v>
      </c>
      <c r="AJ55">
        <f t="shared" si="94"/>
        <v>16.341969502838687</v>
      </c>
      <c r="AK55">
        <f t="shared" si="94"/>
        <v>16.332576054247102</v>
      </c>
      <c r="AL55">
        <f t="shared" si="94"/>
        <v>16.323170692897005</v>
      </c>
      <c r="AM55">
        <f t="shared" si="95"/>
        <v>16.313753403237005</v>
      </c>
      <c r="AN55">
        <f t="shared" si="95"/>
        <v>16.304324169695324</v>
      </c>
      <c r="AO55">
        <f t="shared" si="95"/>
        <v>16.294882976679855</v>
      </c>
      <c r="AP55">
        <f t="shared" si="95"/>
        <v>16.28542980857825</v>
      </c>
      <c r="AQ55">
        <f t="shared" si="95"/>
        <v>16.275964649757586</v>
      </c>
      <c r="AR55">
        <f t="shared" si="95"/>
        <v>16.266487484564724</v>
      </c>
      <c r="AS55">
        <f t="shared" si="95"/>
        <v>16.256998297325982</v>
      </c>
      <c r="AT55">
        <f t="shared" si="95"/>
        <v>16.247497072347215</v>
      </c>
      <c r="AU55">
        <f t="shared" si="95"/>
        <v>16.23798379391387</v>
      </c>
      <c r="AV55">
        <f t="shared" si="95"/>
        <v>16.22845844629078</v>
      </c>
      <c r="AW55">
        <f t="shared" si="96"/>
        <v>16.218921013722333</v>
      </c>
      <c r="AX55">
        <f t="shared" si="96"/>
        <v>16.209371480432278</v>
      </c>
      <c r="AY55">
        <f t="shared" si="96"/>
        <v>16.19980983062376</v>
      </c>
      <c r="AZ55">
        <f t="shared" si="96"/>
        <v>16.190236048479388</v>
      </c>
      <c r="BA55">
        <f t="shared" si="96"/>
        <v>16.180650118161015</v>
      </c>
      <c r="BB55">
        <f t="shared" si="96"/>
        <v>16.171052023809928</v>
      </c>
      <c r="BC55">
        <f t="shared" si="96"/>
        <v>16.161441749546622</v>
      </c>
      <c r="BD55">
        <f t="shared" si="96"/>
        <v>16.151819279470871</v>
      </c>
      <c r="BE55">
        <f t="shared" si="96"/>
        <v>16.142184597661796</v>
      </c>
      <c r="BF55">
        <f t="shared" si="96"/>
        <v>16.13253768817755</v>
      </c>
      <c r="BG55">
        <f t="shared" si="97"/>
        <v>16.122878535055648</v>
      </c>
      <c r="BH55">
        <f t="shared" si="97"/>
        <v>16.113207122312676</v>
      </c>
      <c r="BI55">
        <f t="shared" si="97"/>
        <v>16.103523433944357</v>
      </c>
      <c r="BJ55">
        <f t="shared" si="97"/>
        <v>16.093827453925588</v>
      </c>
      <c r="BK55">
        <f t="shared" si="97"/>
        <v>16.084119166210243</v>
      </c>
      <c r="BL55">
        <f t="shared" si="97"/>
        <v>16.074398554731356</v>
      </c>
      <c r="BM55">
        <f t="shared" si="97"/>
        <v>16.064665603400911</v>
      </c>
      <c r="BN55">
        <f t="shared" si="97"/>
        <v>16.054920296109891</v>
      </c>
      <c r="BO55">
        <f t="shared" si="97"/>
        <v>16.045162616728319</v>
      </c>
      <c r="BP55">
        <f t="shared" si="97"/>
        <v>16.035392549105065</v>
      </c>
      <c r="BQ55">
        <f t="shared" si="98"/>
        <v>16.025610077068013</v>
      </c>
      <c r="BR55">
        <f t="shared" si="98"/>
        <v>16.015815184423836</v>
      </c>
      <c r="BS55">
        <f t="shared" si="98"/>
        <v>16.006007854958167</v>
      </c>
      <c r="BT55">
        <f t="shared" si="98"/>
        <v>15.996188072435407</v>
      </c>
      <c r="BU55">
        <f t="shared" si="98"/>
        <v>15.98635582059876</v>
      </c>
      <c r="BV55">
        <f t="shared" si="98"/>
        <v>15.976511083170241</v>
      </c>
      <c r="BW55">
        <f t="shared" si="98"/>
        <v>15.966653843850567</v>
      </c>
      <c r="BX55">
        <f t="shared" si="98"/>
        <v>15.956784086319265</v>
      </c>
      <c r="BY55">
        <f t="shared" si="98"/>
        <v>15.946901794234472</v>
      </c>
      <c r="BZ55">
        <f t="shared" si="98"/>
        <v>15.937006951232995</v>
      </c>
      <c r="CA55">
        <f t="shared" si="99"/>
        <v>15.92709954093036</v>
      </c>
      <c r="CB55">
        <f t="shared" si="99"/>
        <v>15.917179546920597</v>
      </c>
      <c r="CC55">
        <f t="shared" si="99"/>
        <v>15.907246952776422</v>
      </c>
      <c r="CD55">
        <f t="shared" si="99"/>
        <v>15.897301742049029</v>
      </c>
      <c r="CE55">
        <f t="shared" si="99"/>
        <v>15.887343898268144</v>
      </c>
      <c r="CF55">
        <f t="shared" si="99"/>
        <v>15.877373404942063</v>
      </c>
      <c r="CG55">
        <f t="shared" si="99"/>
        <v>15.867390245557448</v>
      </c>
      <c r="CH55">
        <f t="shared" si="99"/>
        <v>15.857394403579519</v>
      </c>
      <c r="CI55">
        <f t="shared" si="99"/>
        <v>15.847385862451819</v>
      </c>
      <c r="CJ55">
        <f t="shared" si="99"/>
        <v>15.837364605596287</v>
      </c>
      <c r="CK55">
        <f t="shared" si="100"/>
        <v>15.827330616413319</v>
      </c>
      <c r="CL55">
        <f t="shared" si="100"/>
        <v>15.817283878281458</v>
      </c>
      <c r="CM55">
        <f t="shared" si="100"/>
        <v>15.807224374557741</v>
      </c>
      <c r="CN55">
        <f t="shared" si="100"/>
        <v>15.797152088577359</v>
      </c>
      <c r="CO55">
        <f t="shared" si="100"/>
        <v>15.78706700365376</v>
      </c>
      <c r="CP55">
        <f t="shared" si="100"/>
        <v>15.776969103078686</v>
      </c>
      <c r="CQ55">
        <f t="shared" si="100"/>
        <v>15.766858370121957</v>
      </c>
      <c r="CR55">
        <f t="shared" si="100"/>
        <v>15.756734788031658</v>
      </c>
      <c r="CS55">
        <f t="shared" si="100"/>
        <v>15.74659834003393</v>
      </c>
      <c r="CT55">
        <f t="shared" si="100"/>
        <v>15.736449009333015</v>
      </c>
      <c r="CU55">
        <f t="shared" si="101"/>
        <v>15.726286779111312</v>
      </c>
      <c r="CV55">
        <f t="shared" si="101"/>
        <v>15.716111632529151</v>
      </c>
      <c r="CW55">
        <f t="shared" si="101"/>
        <v>15.705923552724991</v>
      </c>
      <c r="CX55">
        <f t="shared" si="101"/>
        <v>15.695722522815204</v>
      </c>
      <c r="CY55">
        <f t="shared" si="101"/>
        <v>15.685508525894107</v>
      </c>
      <c r="CZ55">
        <f t="shared" si="101"/>
        <v>15.675281545034075</v>
      </c>
      <c r="DA55">
        <f t="shared" si="101"/>
        <v>15.665041563285177</v>
      </c>
      <c r="DB55">
        <f t="shared" si="101"/>
        <v>15.654788563675551</v>
      </c>
      <c r="DC55">
        <f t="shared" si="101"/>
        <v>15.644522529211079</v>
      </c>
      <c r="DD55">
        <f t="shared" si="101"/>
        <v>15.634243442875441</v>
      </c>
      <c r="DE55">
        <f t="shared" si="102"/>
        <v>15.623951287630206</v>
      </c>
      <c r="DF55">
        <f t="shared" si="102"/>
        <v>15.613646046414576</v>
      </c>
      <c r="DG55">
        <f t="shared" si="102"/>
        <v>15.603327702145588</v>
      </c>
      <c r="DH55">
        <f t="shared" si="102"/>
        <v>15.592996237717907</v>
      </c>
      <c r="DI55">
        <f t="shared" si="102"/>
        <v>15.582651636003865</v>
      </c>
      <c r="DJ55">
        <f t="shared" si="102"/>
        <v>15.572293879853511</v>
      </c>
      <c r="DK55">
        <f t="shared" si="102"/>
        <v>15.561922952094406</v>
      </c>
      <c r="DL55">
        <f t="shared" si="102"/>
        <v>15.551538835531794</v>
      </c>
      <c r="DM55">
        <f t="shared" si="102"/>
        <v>15.541141512948393</v>
      </c>
      <c r="DN55">
        <f t="shared" si="102"/>
        <v>15.530730967104445</v>
      </c>
      <c r="DO55">
        <f t="shared" si="103"/>
        <v>15.520307180737797</v>
      </c>
      <c r="DP55">
        <f t="shared" si="103"/>
        <v>15.509870136563567</v>
      </c>
      <c r="DQ55">
        <f t="shared" si="103"/>
        <v>15.499419817274504</v>
      </c>
      <c r="DR55">
        <f t="shared" si="103"/>
        <v>15.488956205540649</v>
      </c>
      <c r="DS55">
        <f t="shared" si="103"/>
        <v>15.478479284009428</v>
      </c>
      <c r="DT55">
        <f t="shared" si="103"/>
        <v>15.467989035305679</v>
      </c>
      <c r="DU55">
        <f t="shared" si="103"/>
        <v>15.457485442031475</v>
      </c>
      <c r="DV55">
        <f t="shared" si="103"/>
        <v>15.446968486766259</v>
      </c>
      <c r="DW55">
        <f t="shared" si="103"/>
        <v>15.436438152066668</v>
      </c>
      <c r="DX55">
        <f t="shared" si="103"/>
        <v>15.425894420466562</v>
      </c>
      <c r="DY55">
        <f t="shared" si="103"/>
        <v>15.415337274477082</v>
      </c>
      <c r="EA55">
        <f t="shared" si="23"/>
        <v>0.52</v>
      </c>
      <c r="EB55">
        <f t="shared" si="92"/>
        <v>16.407391387812858</v>
      </c>
      <c r="EC55">
        <f t="shared" si="92"/>
        <v>16.130072848484183</v>
      </c>
      <c r="ED55">
        <f t="shared" si="92"/>
        <v>15.852742504690914</v>
      </c>
      <c r="EE55">
        <f t="shared" si="92"/>
        <v>15.57540034102302</v>
      </c>
      <c r="EF55">
        <f t="shared" si="92"/>
        <v>15.298046342050259</v>
      </c>
      <c r="EG55">
        <f t="shared" si="92"/>
        <v>15.020680492322349</v>
      </c>
      <c r="EH55">
        <f t="shared" si="92"/>
        <v>14.743302776368752</v>
      </c>
      <c r="EI55">
        <f t="shared" si="92"/>
        <v>14.465913178698738</v>
      </c>
      <c r="EJ55">
        <f t="shared" si="92"/>
        <v>14.188511683801448</v>
      </c>
      <c r="EK55">
        <f t="shared" si="92"/>
        <v>13.911098276145644</v>
      </c>
      <c r="EL55">
        <f t="shared" si="92"/>
        <v>13.633672940179936</v>
      </c>
      <c r="EM55">
        <f t="shared" si="92"/>
        <v>13.356235660332548</v>
      </c>
      <c r="EN55">
        <f t="shared" si="92"/>
        <v>13.078786421011372</v>
      </c>
      <c r="EO55">
        <f t="shared" si="92"/>
        <v>12.801325206604062</v>
      </c>
      <c r="EP55">
        <f t="shared" si="92"/>
        <v>12.523852001477691</v>
      </c>
      <c r="EQ55">
        <f t="shared" si="89"/>
        <v>12.24636678997912</v>
      </c>
      <c r="ER55">
        <f t="shared" si="89"/>
        <v>11.968869556434672</v>
      </c>
      <c r="ES55">
        <f t="shared" si="89"/>
        <v>11.6913602851502</v>
      </c>
      <c r="ET55">
        <f t="shared" si="89"/>
        <v>11.413838960411146</v>
      </c>
      <c r="EU55">
        <f t="shared" si="89"/>
        <v>11.136305566482349</v>
      </c>
      <c r="EV55">
        <f t="shared" si="89"/>
        <v>10.858760087608196</v>
      </c>
      <c r="EW55">
        <f t="shared" si="89"/>
        <v>10.581202508012435</v>
      </c>
      <c r="EX55">
        <f t="shared" si="89"/>
        <v>10.303632811898209</v>
      </c>
      <c r="EY55">
        <f t="shared" si="89"/>
        <v>10.02605098344813</v>
      </c>
      <c r="EZ55">
        <f t="shared" si="89"/>
        <v>9.7484570068240508</v>
      </c>
      <c r="FA55">
        <f t="shared" si="89"/>
        <v>9.4708508661672575</v>
      </c>
      <c r="FB55">
        <f t="shared" si="89"/>
        <v>9.193232545598244</v>
      </c>
      <c r="FC55">
        <f t="shared" si="89"/>
        <v>8.9156020292167852</v>
      </c>
      <c r="FD55">
        <f t="shared" si="89"/>
        <v>8.6379593011020042</v>
      </c>
      <c r="FE55">
        <f t="shared" si="89"/>
        <v>8.360304345312052</v>
      </c>
      <c r="FF55">
        <f t="shared" si="87"/>
        <v>8.0826371458844424</v>
      </c>
      <c r="FG55">
        <f t="shared" si="87"/>
        <v>7.8049576868357651</v>
      </c>
      <c r="FH55">
        <f t="shared" si="86"/>
        <v>7.5272659521617378</v>
      </c>
      <c r="FI55">
        <f t="shared" si="86"/>
        <v>7.249561925837261</v>
      </c>
      <c r="FJ55">
        <f t="shared" si="86"/>
        <v>6.9718455918162103</v>
      </c>
      <c r="FK55">
        <f t="shared" si="86"/>
        <v>6.6941169340316176</v>
      </c>
      <c r="FL55">
        <f t="shared" si="86"/>
        <v>6.4163759363954647</v>
      </c>
      <c r="FM55">
        <f t="shared" si="86"/>
        <v>6.1386225827987388</v>
      </c>
      <c r="FN55">
        <f t="shared" si="86"/>
        <v>5.8608568571114592</v>
      </c>
      <c r="FO55">
        <f t="shared" si="86"/>
        <v>5.5830787431824973</v>
      </c>
      <c r="FP55">
        <f t="shared" si="86"/>
        <v>5.3052882248397388</v>
      </c>
      <c r="FQ55">
        <f t="shared" si="86"/>
        <v>5.0274852858898562</v>
      </c>
      <c r="FR55">
        <f t="shared" si="86"/>
        <v>4.7496699101184792</v>
      </c>
      <c r="FS55">
        <f t="shared" si="86"/>
        <v>4.4718420812900135</v>
      </c>
      <c r="FT55">
        <f t="shared" si="86"/>
        <v>4.1940017831476588</v>
      </c>
      <c r="FU55">
        <f t="shared" si="73"/>
        <v>3.9161489994134318</v>
      </c>
      <c r="FV55">
        <f t="shared" si="73"/>
        <v>3.6382837137880522</v>
      </c>
      <c r="FW55">
        <f t="shared" si="73"/>
        <v>3.3604059099510444</v>
      </c>
      <c r="FX55">
        <f t="shared" si="93"/>
        <v>3.0825155715605437</v>
      </c>
      <c r="FY55">
        <f t="shared" si="93"/>
        <v>2.8046126822533601</v>
      </c>
      <c r="FZ55">
        <f t="shared" si="93"/>
        <v>2.5266972256450178</v>
      </c>
      <c r="GA55">
        <f t="shared" si="93"/>
        <v>2.2487691853295466</v>
      </c>
      <c r="GB55">
        <f t="shared" si="93"/>
        <v>1.9708285448796659</v>
      </c>
      <c r="GC55">
        <f t="shared" si="93"/>
        <v>1.6928752878465652</v>
      </c>
      <c r="GD55">
        <f t="shared" si="93"/>
        <v>1.4149093977599723</v>
      </c>
      <c r="GE55">
        <f t="shared" si="93"/>
        <v>1.136930858128185</v>
      </c>
      <c r="GF55">
        <f t="shared" si="93"/>
        <v>0.85893965243786319</v>
      </c>
      <c r="GG55">
        <f t="shared" si="93"/>
        <v>0.58093576415422987</v>
      </c>
      <c r="GH55">
        <f t="shared" si="93"/>
        <v>0.30291917672082391</v>
      </c>
      <c r="GI55">
        <f t="shared" si="93"/>
        <v>2.4889873559583719E-2</v>
      </c>
      <c r="GJ55">
        <f t="shared" si="90"/>
        <v>0.2531521619290924</v>
      </c>
      <c r="GK55">
        <f t="shared" si="90"/>
        <v>0.53120694636665888</v>
      </c>
      <c r="GL55">
        <f t="shared" si="90"/>
        <v>0.80927449639608184</v>
      </c>
      <c r="GM55">
        <f t="shared" si="90"/>
        <v>1.087354828682173</v>
      </c>
      <c r="GN55">
        <f t="shared" si="90"/>
        <v>1.3654479599114779</v>
      </c>
      <c r="GO55">
        <f t="shared" si="90"/>
        <v>1.643553906792258</v>
      </c>
      <c r="GP55">
        <f t="shared" si="85"/>
        <v>1.9216726860546967</v>
      </c>
      <c r="GQ55">
        <f t="shared" si="85"/>
        <v>2.1998043144507022</v>
      </c>
      <c r="GR55">
        <f t="shared" si="85"/>
        <v>2.4779488087541353</v>
      </c>
      <c r="GS55">
        <f t="shared" si="85"/>
        <v>2.7561061857607569</v>
      </c>
      <c r="GT55">
        <f t="shared" si="85"/>
        <v>3.0342764622881653</v>
      </c>
      <c r="GU55">
        <f t="shared" si="85"/>
        <v>3.312459655176033</v>
      </c>
      <c r="GV55">
        <f t="shared" si="85"/>
        <v>3.5906557812859017</v>
      </c>
      <c r="GW55">
        <f t="shared" si="85"/>
        <v>3.8688648575013946</v>
      </c>
      <c r="GX55">
        <f t="shared" si="85"/>
        <v>4.1470869007281976</v>
      </c>
      <c r="GY55">
        <f t="shared" si="71"/>
        <v>4.4253219278939397</v>
      </c>
      <c r="GZ55">
        <f t="shared" si="71"/>
        <v>4.7035699559485433</v>
      </c>
      <c r="HA55">
        <f t="shared" si="71"/>
        <v>4.9818310018638758</v>
      </c>
      <c r="HB55">
        <f t="shared" si="71"/>
        <v>5.2601050826340572</v>
      </c>
      <c r="HC55">
        <f t="shared" si="71"/>
        <v>5.538392215275401</v>
      </c>
      <c r="HD55">
        <f t="shared" si="91"/>
        <v>5.8166924168263421</v>
      </c>
      <c r="HE55">
        <f t="shared" si="91"/>
        <v>6.0950057043476811</v>
      </c>
      <c r="HF55">
        <f t="shared" si="91"/>
        <v>6.3733320949223717</v>
      </c>
      <c r="HG55">
        <f t="shared" si="91"/>
        <v>6.6516716056557588</v>
      </c>
      <c r="HH55">
        <f t="shared" si="91"/>
        <v>6.9300242536755103</v>
      </c>
      <c r="HI55">
        <f t="shared" si="91"/>
        <v>7.2083900561315701</v>
      </c>
      <c r="HJ55">
        <f t="shared" si="91"/>
        <v>7.4867690301963812</v>
      </c>
      <c r="HK55">
        <f t="shared" si="91"/>
        <v>7.7651611930647029</v>
      </c>
      <c r="HL55">
        <f t="shared" si="91"/>
        <v>8.0435665619538099</v>
      </c>
      <c r="HM55">
        <f t="shared" si="91"/>
        <v>8.321985154103464</v>
      </c>
      <c r="HN55">
        <f t="shared" si="91"/>
        <v>8.6004169867758211</v>
      </c>
      <c r="HO55">
        <f t="shared" si="91"/>
        <v>8.8788620772557572</v>
      </c>
      <c r="HP55">
        <f t="shared" si="91"/>
        <v>9.1573204428505264</v>
      </c>
      <c r="HQ55">
        <f t="shared" si="91"/>
        <v>9.4357921008900902</v>
      </c>
      <c r="HR55">
        <f t="shared" si="91"/>
        <v>9.7142770687270144</v>
      </c>
      <c r="HS55">
        <f t="shared" si="91"/>
        <v>9.9927753637364685</v>
      </c>
      <c r="HT55">
        <f t="shared" si="43"/>
        <v>10.271287003316383</v>
      </c>
      <c r="HU55">
        <f t="shared" si="43"/>
        <v>10.549812004887304</v>
      </c>
      <c r="HV55">
        <f t="shared" si="43"/>
        <v>10.828350385892602</v>
      </c>
      <c r="HW55">
        <f t="shared" si="43"/>
        <v>11.106902163798416</v>
      </c>
      <c r="HX55">
        <f t="shared" si="43"/>
        <v>11.385467356093603</v>
      </c>
      <c r="HY55">
        <f t="shared" si="24"/>
        <v>2.4889873559583719E-2</v>
      </c>
      <c r="HZ55">
        <f t="shared" si="25"/>
        <v>60</v>
      </c>
      <c r="IA55">
        <v>53</v>
      </c>
      <c r="IB55">
        <f t="shared" si="26"/>
        <v>0.52</v>
      </c>
      <c r="IC55" cm="1">
        <f t="array" ref="IC55">INDEX($AC$3:$DY$102,IA55,HZ55)</f>
        <v>15.837364605596287</v>
      </c>
      <c r="ID55">
        <f t="shared" si="27"/>
        <v>8.2354295949100695</v>
      </c>
    </row>
    <row r="56" spans="10:238" x14ac:dyDescent="0.25">
      <c r="J56">
        <v>550</v>
      </c>
      <c r="K56">
        <f>'Emission events'!Y56</f>
        <v>3.0503274526918845E+18</v>
      </c>
      <c r="L56">
        <f>'Emission events'!BG56</f>
        <v>1.1061458511357E+18</v>
      </c>
      <c r="M56">
        <f>'Emission events'!CO56</f>
        <v>3.9989530057137939E+17</v>
      </c>
      <c r="N56">
        <f>'Emission events'!DW56</f>
        <v>1.4429320829019584E+17</v>
      </c>
      <c r="O56">
        <f>'Emission events'!FE56</f>
        <v>5.20020876081808E+16</v>
      </c>
      <c r="P56">
        <f t="shared" si="3"/>
        <v>4.7526639002973399E+18</v>
      </c>
      <c r="S56">
        <v>550</v>
      </c>
      <c r="T56">
        <f>'Emission events'!AD56</f>
        <v>2.3412079424700941E+17</v>
      </c>
      <c r="U56">
        <f>'Emission events'!BL56</f>
        <v>5.5313344902733784E+16</v>
      </c>
      <c r="V56">
        <f>'Emission events'!CT56</f>
        <v>1.33141355707533E+16</v>
      </c>
      <c r="W56">
        <f>'Emission events'!EB56</f>
        <v>3289985310007862.5</v>
      </c>
      <c r="X56">
        <f>'Emission events'!FJ56</f>
        <v>841970983194890.63</v>
      </c>
      <c r="Y56">
        <f t="shared" si="4"/>
        <v>3.068802310136992E+17</v>
      </c>
      <c r="Z56">
        <f t="shared" si="5"/>
        <v>5.0595441313110395E+18</v>
      </c>
      <c r="AB56" s="1">
        <v>0.53</v>
      </c>
      <c r="AC56">
        <f t="shared" si="94"/>
        <v>13.685280866679824</v>
      </c>
      <c r="AD56">
        <f t="shared" si="94"/>
        <v>13.672503838408797</v>
      </c>
      <c r="AE56">
        <f t="shared" si="94"/>
        <v>13.659710480302913</v>
      </c>
      <c r="AF56">
        <f t="shared" si="94"/>
        <v>13.646900771044542</v>
      </c>
      <c r="AG56">
        <f t="shared" si="94"/>
        <v>13.63407468928809</v>
      </c>
      <c r="AH56">
        <f t="shared" si="94"/>
        <v>13.621232213660265</v>
      </c>
      <c r="AI56">
        <f t="shared" si="94"/>
        <v>13.608373322759677</v>
      </c>
      <c r="AJ56">
        <f t="shared" si="94"/>
        <v>13.595497995157089</v>
      </c>
      <c r="AK56">
        <f t="shared" si="94"/>
        <v>13.582606209395365</v>
      </c>
      <c r="AL56">
        <f t="shared" si="94"/>
        <v>13.569697943989219</v>
      </c>
      <c r="AM56">
        <f t="shared" si="95"/>
        <v>13.556773177425452</v>
      </c>
      <c r="AN56">
        <f t="shared" si="95"/>
        <v>13.543831888162684</v>
      </c>
      <c r="AO56">
        <f t="shared" si="95"/>
        <v>13.530874054631402</v>
      </c>
      <c r="AP56">
        <f t="shared" si="95"/>
        <v>13.517899655234057</v>
      </c>
      <c r="AQ56">
        <f t="shared" si="95"/>
        <v>13.504908668344754</v>
      </c>
      <c r="AR56">
        <f t="shared" si="95"/>
        <v>13.491901072309506</v>
      </c>
      <c r="AS56">
        <f t="shared" si="95"/>
        <v>13.478876845445953</v>
      </c>
      <c r="AT56">
        <f t="shared" si="95"/>
        <v>13.465835966043434</v>
      </c>
      <c r="AU56">
        <f t="shared" si="95"/>
        <v>13.452778412363054</v>
      </c>
      <c r="AV56">
        <f t="shared" si="95"/>
        <v>13.439704162637391</v>
      </c>
      <c r="AW56">
        <f t="shared" si="96"/>
        <v>13.426613195070782</v>
      </c>
      <c r="AX56">
        <f t="shared" si="96"/>
        <v>13.413505487838911</v>
      </c>
      <c r="AY56">
        <f t="shared" si="96"/>
        <v>13.400381019089066</v>
      </c>
      <c r="AZ56">
        <f t="shared" si="96"/>
        <v>13.387239766940082</v>
      </c>
      <c r="BA56">
        <f t="shared" si="96"/>
        <v>13.374081709482088</v>
      </c>
      <c r="BB56">
        <f t="shared" si="96"/>
        <v>13.360906824776752</v>
      </c>
      <c r="BC56">
        <f t="shared" si="96"/>
        <v>13.347715090856997</v>
      </c>
      <c r="BD56">
        <f t="shared" si="96"/>
        <v>13.334506485727072</v>
      </c>
      <c r="BE56">
        <f t="shared" si="96"/>
        <v>13.321280987362609</v>
      </c>
      <c r="BF56">
        <f t="shared" si="96"/>
        <v>13.308038573710357</v>
      </c>
      <c r="BG56">
        <f t="shared" si="97"/>
        <v>13.29477922268841</v>
      </c>
      <c r="BH56">
        <f t="shared" si="97"/>
        <v>13.281502912185935</v>
      </c>
      <c r="BI56">
        <f t="shared" si="97"/>
        <v>13.268209620063232</v>
      </c>
      <c r="BJ56">
        <f t="shared" si="97"/>
        <v>13.254899324151808</v>
      </c>
      <c r="BK56">
        <f t="shared" si="97"/>
        <v>13.241572002254076</v>
      </c>
      <c r="BL56">
        <f t="shared" si="97"/>
        <v>13.228227632143662</v>
      </c>
      <c r="BM56">
        <f t="shared" si="97"/>
        <v>13.214866191564967</v>
      </c>
      <c r="BN56">
        <f t="shared" si="97"/>
        <v>13.201487658233429</v>
      </c>
      <c r="BO56">
        <f t="shared" si="97"/>
        <v>13.188092009835476</v>
      </c>
      <c r="BP56">
        <f t="shared" si="97"/>
        <v>13.174679224028264</v>
      </c>
      <c r="BQ56">
        <f t="shared" si="98"/>
        <v>13.161249278439925</v>
      </c>
      <c r="BR56">
        <f t="shared" si="98"/>
        <v>13.147802150669238</v>
      </c>
      <c r="BS56">
        <f t="shared" si="98"/>
        <v>13.134337818285887</v>
      </c>
      <c r="BT56">
        <f t="shared" si="98"/>
        <v>13.120856258830166</v>
      </c>
      <c r="BU56">
        <f t="shared" si="98"/>
        <v>13.107357449813048</v>
      </c>
      <c r="BV56">
        <f t="shared" si="98"/>
        <v>13.093841368716252</v>
      </c>
      <c r="BW56">
        <f t="shared" si="98"/>
        <v>13.08030799299196</v>
      </c>
      <c r="BX56">
        <f t="shared" si="98"/>
        <v>13.066757300063069</v>
      </c>
      <c r="BY56">
        <f t="shared" si="98"/>
        <v>13.053189267322884</v>
      </c>
      <c r="BZ56">
        <f t="shared" si="98"/>
        <v>13.039603872135203</v>
      </c>
      <c r="CA56">
        <f t="shared" si="99"/>
        <v>13.026001091834384</v>
      </c>
      <c r="CB56">
        <f t="shared" si="99"/>
        <v>13.012380903725091</v>
      </c>
      <c r="CC56">
        <f t="shared" si="99"/>
        <v>12.998743285082378</v>
      </c>
      <c r="CD56">
        <f t="shared" si="99"/>
        <v>12.985088213151665</v>
      </c>
      <c r="CE56">
        <f t="shared" si="99"/>
        <v>12.971415665148598</v>
      </c>
      <c r="CF56">
        <f t="shared" si="99"/>
        <v>12.957725618259207</v>
      </c>
      <c r="CG56">
        <f t="shared" si="99"/>
        <v>12.944018049639592</v>
      </c>
      <c r="CH56">
        <f t="shared" si="99"/>
        <v>12.930292936416173</v>
      </c>
      <c r="CI56">
        <f t="shared" si="99"/>
        <v>12.916550255685404</v>
      </c>
      <c r="CJ56">
        <f t="shared" si="99"/>
        <v>12.902789984513836</v>
      </c>
      <c r="CK56">
        <f t="shared" si="100"/>
        <v>12.889012099938197</v>
      </c>
      <c r="CL56">
        <f t="shared" si="100"/>
        <v>12.87521657896508</v>
      </c>
      <c r="CM56">
        <f t="shared" si="100"/>
        <v>12.861403398571227</v>
      </c>
      <c r="CN56">
        <f t="shared" si="100"/>
        <v>12.847572535703197</v>
      </c>
      <c r="CO56">
        <f t="shared" si="100"/>
        <v>12.833723967277452</v>
      </c>
      <c r="CP56">
        <f t="shared" si="100"/>
        <v>12.819857670180456</v>
      </c>
      <c r="CQ56">
        <f t="shared" si="100"/>
        <v>12.805973621268322</v>
      </c>
      <c r="CR56">
        <f t="shared" si="100"/>
        <v>12.79207179736715</v>
      </c>
      <c r="CS56">
        <f t="shared" si="100"/>
        <v>12.778152175272567</v>
      </c>
      <c r="CT56">
        <f t="shared" si="100"/>
        <v>12.764214731750009</v>
      </c>
      <c r="CU56">
        <f t="shared" si="101"/>
        <v>12.750259443534659</v>
      </c>
      <c r="CV56">
        <f t="shared" si="101"/>
        <v>12.736286287331188</v>
      </c>
      <c r="CW56">
        <f t="shared" si="101"/>
        <v>12.722295239813993</v>
      </c>
      <c r="CX56">
        <f t="shared" si="101"/>
        <v>12.708286277626922</v>
      </c>
      <c r="CY56">
        <f t="shared" si="101"/>
        <v>12.694259377383322</v>
      </c>
      <c r="CZ56">
        <f t="shared" si="101"/>
        <v>12.680214515666123</v>
      </c>
      <c r="DA56">
        <f t="shared" si="101"/>
        <v>12.666151669027544</v>
      </c>
      <c r="DB56">
        <f t="shared" si="101"/>
        <v>12.652070813989335</v>
      </c>
      <c r="DC56">
        <f t="shared" si="101"/>
        <v>12.637971927042495</v>
      </c>
      <c r="DD56">
        <f t="shared" si="101"/>
        <v>12.623854984647313</v>
      </c>
      <c r="DE56">
        <f t="shared" si="102"/>
        <v>12.609719963233488</v>
      </c>
      <c r="DF56">
        <f t="shared" si="102"/>
        <v>12.595566839199769</v>
      </c>
      <c r="DG56">
        <f t="shared" si="102"/>
        <v>12.581395588914317</v>
      </c>
      <c r="DH56">
        <f t="shared" si="102"/>
        <v>12.567206188714186</v>
      </c>
      <c r="DI56">
        <f t="shared" si="102"/>
        <v>12.552998614905665</v>
      </c>
      <c r="DJ56">
        <f t="shared" si="102"/>
        <v>12.538772843764196</v>
      </c>
      <c r="DK56">
        <f t="shared" si="102"/>
        <v>12.524528851534082</v>
      </c>
      <c r="DL56">
        <f t="shared" si="102"/>
        <v>12.510266614428783</v>
      </c>
      <c r="DM56">
        <f t="shared" si="102"/>
        <v>12.495986108630575</v>
      </c>
      <c r="DN56">
        <f t="shared" si="102"/>
        <v>12.481687310290654</v>
      </c>
      <c r="DO56">
        <f t="shared" si="103"/>
        <v>12.467370195529201</v>
      </c>
      <c r="DP56">
        <f t="shared" si="103"/>
        <v>12.453034740435051</v>
      </c>
      <c r="DQ56">
        <f t="shared" si="103"/>
        <v>12.438680921065997</v>
      </c>
      <c r="DR56">
        <f t="shared" si="103"/>
        <v>12.424308713448454</v>
      </c>
      <c r="DS56">
        <f t="shared" si="103"/>
        <v>12.409918093577536</v>
      </c>
      <c r="DT56">
        <f t="shared" si="103"/>
        <v>12.395509037417149</v>
      </c>
      <c r="DU56">
        <f t="shared" si="103"/>
        <v>12.381081520899652</v>
      </c>
      <c r="DV56">
        <f t="shared" si="103"/>
        <v>12.366635519926186</v>
      </c>
      <c r="DW56">
        <f t="shared" si="103"/>
        <v>12.352171010366199</v>
      </c>
      <c r="DX56">
        <f t="shared" si="103"/>
        <v>12.337687968057754</v>
      </c>
      <c r="DY56">
        <f t="shared" si="103"/>
        <v>12.323186368807448</v>
      </c>
      <c r="EA56">
        <f t="shared" si="23"/>
        <v>0.53</v>
      </c>
      <c r="EB56">
        <f t="shared" si="92"/>
        <v>13.685280866679824</v>
      </c>
      <c r="EC56">
        <f t="shared" si="92"/>
        <v>13.404495792103091</v>
      </c>
      <c r="ED56">
        <f t="shared" si="92"/>
        <v>13.123694387691499</v>
      </c>
      <c r="EE56">
        <f t="shared" si="92"/>
        <v>12.842876632127421</v>
      </c>
      <c r="EF56">
        <f t="shared" si="92"/>
        <v>12.562042504065262</v>
      </c>
      <c r="EG56">
        <f t="shared" si="92"/>
        <v>12.28119198213173</v>
      </c>
      <c r="EH56">
        <f t="shared" si="92"/>
        <v>12.000325044925436</v>
      </c>
      <c r="EI56">
        <f t="shared" si="92"/>
        <v>11.71944167101714</v>
      </c>
      <c r="EJ56">
        <f t="shared" si="92"/>
        <v>11.43854183894971</v>
      </c>
      <c r="EK56">
        <f t="shared" si="92"/>
        <v>11.157625527237858</v>
      </c>
      <c r="EL56">
        <f t="shared" si="92"/>
        <v>10.876692714368383</v>
      </c>
      <c r="EM56">
        <f t="shared" si="92"/>
        <v>10.595743378799909</v>
      </c>
      <c r="EN56">
        <f t="shared" si="92"/>
        <v>10.31477749896292</v>
      </c>
      <c r="EO56">
        <f t="shared" si="92"/>
        <v>10.033795053259869</v>
      </c>
      <c r="EP56">
        <f t="shared" si="92"/>
        <v>9.7527960200648582</v>
      </c>
      <c r="EQ56">
        <f t="shared" si="89"/>
        <v>9.4717803777239027</v>
      </c>
      <c r="ER56">
        <f t="shared" si="89"/>
        <v>9.1907481045546433</v>
      </c>
      <c r="ES56">
        <f t="shared" si="89"/>
        <v>8.9096991788464166</v>
      </c>
      <c r="ET56">
        <f t="shared" si="89"/>
        <v>8.628633578860331</v>
      </c>
      <c r="EU56">
        <f t="shared" si="89"/>
        <v>8.3475512828289595</v>
      </c>
      <c r="EV56">
        <f t="shared" si="89"/>
        <v>8.0664522689566454</v>
      </c>
      <c r="EW56">
        <f t="shared" si="89"/>
        <v>7.7853365154190675</v>
      </c>
      <c r="EX56">
        <f t="shared" si="89"/>
        <v>7.5042040003635151</v>
      </c>
      <c r="EY56">
        <f t="shared" si="89"/>
        <v>7.2230547019088247</v>
      </c>
      <c r="EZ56">
        <f t="shared" si="89"/>
        <v>6.9418885981451233</v>
      </c>
      <c r="FA56">
        <f t="shared" si="89"/>
        <v>6.6607056671340805</v>
      </c>
      <c r="FB56">
        <f t="shared" si="89"/>
        <v>6.3795058869086194</v>
      </c>
      <c r="FC56">
        <f t="shared" si="89"/>
        <v>6.0982892354729863</v>
      </c>
      <c r="FD56">
        <f t="shared" si="89"/>
        <v>5.8170556908028166</v>
      </c>
      <c r="FE56">
        <f t="shared" si="89"/>
        <v>5.5358052308448595</v>
      </c>
      <c r="FF56">
        <f t="shared" si="87"/>
        <v>5.2545378335172046</v>
      </c>
      <c r="FG56">
        <f t="shared" si="87"/>
        <v>4.973253476709024</v>
      </c>
      <c r="FH56">
        <f t="shared" si="86"/>
        <v>4.6919521382806124</v>
      </c>
      <c r="FI56">
        <f t="shared" si="86"/>
        <v>4.4106337960634807</v>
      </c>
      <c r="FJ56">
        <f t="shared" si="86"/>
        <v>4.1292984278600429</v>
      </c>
      <c r="FK56">
        <f t="shared" si="86"/>
        <v>3.8479460114439235</v>
      </c>
      <c r="FL56">
        <f t="shared" si="86"/>
        <v>3.5665765245595207</v>
      </c>
      <c r="FM56">
        <f t="shared" si="86"/>
        <v>3.2851899449222763</v>
      </c>
      <c r="FN56">
        <f t="shared" si="86"/>
        <v>3.0037862502186155</v>
      </c>
      <c r="FO56">
        <f t="shared" si="86"/>
        <v>2.7223654181056958</v>
      </c>
      <c r="FP56">
        <f t="shared" si="86"/>
        <v>2.4409274262116512</v>
      </c>
      <c r="FQ56">
        <f t="shared" si="86"/>
        <v>2.1594722521352576</v>
      </c>
      <c r="FR56">
        <f t="shared" si="86"/>
        <v>1.8779998734461998</v>
      </c>
      <c r="FS56">
        <f t="shared" si="86"/>
        <v>1.5965102676847724</v>
      </c>
      <c r="FT56">
        <f t="shared" si="86"/>
        <v>1.3150034123619463</v>
      </c>
      <c r="FU56">
        <f t="shared" si="73"/>
        <v>1.0334792849594425</v>
      </c>
      <c r="FV56">
        <f t="shared" si="73"/>
        <v>0.75193786292944509</v>
      </c>
      <c r="FW56">
        <f t="shared" si="73"/>
        <v>0.47037912369484758</v>
      </c>
      <c r="FX56">
        <f t="shared" si="93"/>
        <v>0.18880304464895481</v>
      </c>
      <c r="FY56">
        <f t="shared" si="93"/>
        <v>9.279039684443191E-2</v>
      </c>
      <c r="FZ56">
        <f t="shared" si="93"/>
        <v>0.37440122345095794</v>
      </c>
      <c r="GA56">
        <f t="shared" si="93"/>
        <v>0.65602945786595868</v>
      </c>
      <c r="GB56">
        <f t="shared" si="93"/>
        <v>0.93767512281437781</v>
      </c>
      <c r="GC56">
        <f t="shared" si="93"/>
        <v>1.2193382410507994</v>
      </c>
      <c r="GD56">
        <f t="shared" si="93"/>
        <v>1.5010188353595737</v>
      </c>
      <c r="GE56">
        <f t="shared" si="93"/>
        <v>1.7827169285546702</v>
      </c>
      <c r="GF56">
        <f t="shared" si="93"/>
        <v>2.0644325434799935</v>
      </c>
      <c r="GG56">
        <f t="shared" si="93"/>
        <v>2.3461657030091168</v>
      </c>
      <c r="GH56">
        <f t="shared" si="93"/>
        <v>2.6279164300455911</v>
      </c>
      <c r="GI56">
        <f t="shared" si="93"/>
        <v>2.9096847475228671</v>
      </c>
      <c r="GJ56">
        <f t="shared" si="90"/>
        <v>3.1914706784042135</v>
      </c>
      <c r="GK56">
        <f t="shared" si="90"/>
        <v>3.4732742456830366</v>
      </c>
      <c r="GL56">
        <f t="shared" si="90"/>
        <v>3.755095472382596</v>
      </c>
      <c r="GM56">
        <f t="shared" si="90"/>
        <v>4.0369343815563354</v>
      </c>
      <c r="GN56">
        <f t="shared" si="90"/>
        <v>4.3187909962877864</v>
      </c>
      <c r="GO56">
        <f t="shared" si="90"/>
        <v>4.6006653396904884</v>
      </c>
      <c r="GP56">
        <f t="shared" si="85"/>
        <v>4.8825574349083318</v>
      </c>
      <c r="GQ56">
        <f t="shared" si="85"/>
        <v>5.1644673051152097</v>
      </c>
      <c r="GR56">
        <f t="shared" si="85"/>
        <v>5.4463949735154991</v>
      </c>
      <c r="GS56">
        <f t="shared" si="85"/>
        <v>5.7283404633437627</v>
      </c>
      <c r="GT56">
        <f t="shared" si="85"/>
        <v>6.0103037978648182</v>
      </c>
      <c r="GU56">
        <f t="shared" si="85"/>
        <v>6.2922850003739956</v>
      </c>
      <c r="GV56">
        <f t="shared" si="85"/>
        <v>6.5742840941968996</v>
      </c>
      <c r="GW56">
        <f t="shared" si="85"/>
        <v>6.8563011026896774</v>
      </c>
      <c r="GX56">
        <f t="shared" si="85"/>
        <v>7.1383360492389833</v>
      </c>
      <c r="GY56">
        <f t="shared" si="71"/>
        <v>7.420388957261892</v>
      </c>
      <c r="GZ56">
        <f t="shared" si="71"/>
        <v>7.7024598502061767</v>
      </c>
      <c r="HA56">
        <f t="shared" si="71"/>
        <v>7.9845487515500917</v>
      </c>
      <c r="HB56">
        <f t="shared" si="71"/>
        <v>8.2666556848026413</v>
      </c>
      <c r="HC56">
        <f t="shared" si="71"/>
        <v>8.5487806735035292</v>
      </c>
      <c r="HD56">
        <f t="shared" si="91"/>
        <v>8.8309237412230601</v>
      </c>
      <c r="HE56">
        <f t="shared" si="91"/>
        <v>9.1130849115624883</v>
      </c>
      <c r="HF56">
        <f t="shared" si="91"/>
        <v>9.3952642081536428</v>
      </c>
      <c r="HG56">
        <f t="shared" si="91"/>
        <v>9.6774616546594796</v>
      </c>
      <c r="HH56">
        <f t="shared" si="91"/>
        <v>9.9596772747737106</v>
      </c>
      <c r="HI56">
        <f t="shared" si="91"/>
        <v>10.241911092220885</v>
      </c>
      <c r="HJ56">
        <f t="shared" si="91"/>
        <v>10.524163130756705</v>
      </c>
      <c r="HK56">
        <f t="shared" si="91"/>
        <v>10.806433414167714</v>
      </c>
      <c r="HL56">
        <f t="shared" si="91"/>
        <v>11.088721966271628</v>
      </c>
      <c r="HM56">
        <f t="shared" si="91"/>
        <v>11.371028810917254</v>
      </c>
      <c r="HN56">
        <f t="shared" si="91"/>
        <v>11.653353971984417</v>
      </c>
      <c r="HO56">
        <f t="shared" si="91"/>
        <v>11.935697473384273</v>
      </c>
      <c r="HP56">
        <f t="shared" si="91"/>
        <v>12.218059339059034</v>
      </c>
      <c r="HQ56">
        <f t="shared" si="91"/>
        <v>12.500439592982286</v>
      </c>
      <c r="HR56">
        <f t="shared" si="91"/>
        <v>12.782838259158906</v>
      </c>
      <c r="HS56">
        <f t="shared" si="91"/>
        <v>13.065255361624999</v>
      </c>
      <c r="HT56">
        <f t="shared" si="43"/>
        <v>13.347690924448205</v>
      </c>
      <c r="HU56">
        <f t="shared" si="43"/>
        <v>13.630144971727377</v>
      </c>
      <c r="HV56">
        <f t="shared" si="43"/>
        <v>13.912617527593071</v>
      </c>
      <c r="HW56">
        <f t="shared" si="43"/>
        <v>14.195108616207225</v>
      </c>
      <c r="HX56">
        <f t="shared" si="43"/>
        <v>14.477618261763237</v>
      </c>
      <c r="HY56">
        <f t="shared" si="24"/>
        <v>9.279039684443191E-2</v>
      </c>
      <c r="HZ56">
        <f t="shared" si="25"/>
        <v>50</v>
      </c>
      <c r="IA56">
        <v>54</v>
      </c>
      <c r="IB56">
        <f t="shared" si="26"/>
        <v>0.53</v>
      </c>
      <c r="IC56" cm="1">
        <f t="array" ref="IC56">INDEX($AC$3:$DY$102,IA56,HZ56)</f>
        <v>13.039603872135203</v>
      </c>
      <c r="ID56">
        <f t="shared" si="27"/>
        <v>6.9109900522316581</v>
      </c>
    </row>
    <row r="57" spans="10:238" x14ac:dyDescent="0.25">
      <c r="J57">
        <v>555</v>
      </c>
      <c r="K57">
        <f>'Emission events'!Y57</f>
        <v>2.334449115410944E+18</v>
      </c>
      <c r="L57">
        <f>'Emission events'!BG57</f>
        <v>8.4654557379418982E+17</v>
      </c>
      <c r="M57">
        <f>'Emission events'!CO57</f>
        <v>3.0604426742840813E+17</v>
      </c>
      <c r="N57">
        <f>'Emission events'!DW57</f>
        <v>1.1042917774470152E+17</v>
      </c>
      <c r="O57">
        <f>'Emission events'!FE57</f>
        <v>3.979776902617752E+16</v>
      </c>
      <c r="P57">
        <f t="shared" si="3"/>
        <v>3.6372659034044211E+18</v>
      </c>
      <c r="S57">
        <v>555</v>
      </c>
      <c r="T57">
        <f>'Emission events'!AD57</f>
        <v>2.9643523515945069E+17</v>
      </c>
      <c r="U57">
        <f>'Emission events'!BL57</f>
        <v>7.0035745677499328E+16</v>
      </c>
      <c r="V57">
        <f>'Emission events'!CT57</f>
        <v>1.6857874250576004E+16</v>
      </c>
      <c r="W57">
        <f>'Emission events'!EB57</f>
        <v>4165659749190676.5</v>
      </c>
      <c r="X57">
        <f>'Emission events'!FJ57</f>
        <v>1066073038080851.8</v>
      </c>
      <c r="Y57">
        <f t="shared" si="4"/>
        <v>3.885605878747975E+17</v>
      </c>
      <c r="Z57">
        <f t="shared" si="5"/>
        <v>4.0258264912792187E+18</v>
      </c>
      <c r="AB57" s="1">
        <v>0.54</v>
      </c>
      <c r="AC57">
        <f t="shared" si="94"/>
        <v>9.945176979287087</v>
      </c>
      <c r="AD57">
        <f t="shared" si="94"/>
        <v>9.9276044816689115</v>
      </c>
      <c r="AE57">
        <f t="shared" si="94"/>
        <v>9.910009393995562</v>
      </c>
      <c r="AF57">
        <f t="shared" si="94"/>
        <v>9.8923916867770707</v>
      </c>
      <c r="AG57">
        <f t="shared" si="94"/>
        <v>9.8747513304847701</v>
      </c>
      <c r="AH57">
        <f t="shared" si="94"/>
        <v>9.8570882955516446</v>
      </c>
      <c r="AI57">
        <f t="shared" si="94"/>
        <v>9.8394025523719311</v>
      </c>
      <c r="AJ57">
        <f t="shared" si="94"/>
        <v>9.8216940713012217</v>
      </c>
      <c r="AK57">
        <f t="shared" si="94"/>
        <v>9.8039628226565547</v>
      </c>
      <c r="AL57">
        <f t="shared" si="94"/>
        <v>9.7862087767160162</v>
      </c>
      <c r="AM57">
        <f t="shared" si="95"/>
        <v>9.7684319037190992</v>
      </c>
      <c r="AN57">
        <f t="shared" si="95"/>
        <v>9.7506321738663413</v>
      </c>
      <c r="AO57">
        <f t="shared" si="95"/>
        <v>9.7328095573192357</v>
      </c>
      <c r="AP57">
        <f t="shared" si="95"/>
        <v>9.7149640242006079</v>
      </c>
      <c r="AQ57">
        <f t="shared" si="95"/>
        <v>9.697095544594049</v>
      </c>
      <c r="AR57">
        <f t="shared" si="95"/>
        <v>9.6792040885442816</v>
      </c>
      <c r="AS57">
        <f t="shared" si="95"/>
        <v>9.661289626056778</v>
      </c>
      <c r="AT57">
        <f t="shared" si="95"/>
        <v>9.6433521270978577</v>
      </c>
      <c r="AU57">
        <f t="shared" si="95"/>
        <v>9.6253915615947747</v>
      </c>
      <c r="AV57">
        <f t="shared" si="95"/>
        <v>9.6074078994353371</v>
      </c>
      <c r="AW57">
        <f t="shared" si="96"/>
        <v>9.5894011104682306</v>
      </c>
      <c r="AX57">
        <f t="shared" si="96"/>
        <v>9.5713711645026383</v>
      </c>
      <c r="AY57">
        <f t="shared" si="96"/>
        <v>9.5533180313083275</v>
      </c>
      <c r="AZ57">
        <f t="shared" si="96"/>
        <v>9.5352416806157514</v>
      </c>
      <c r="BA57">
        <f t="shared" si="96"/>
        <v>9.5171420821156474</v>
      </c>
      <c r="BB57">
        <f t="shared" si="96"/>
        <v>9.4990192054593887</v>
      </c>
      <c r="BC57">
        <f t="shared" si="96"/>
        <v>9.4808730202585796</v>
      </c>
      <c r="BD57">
        <f t="shared" si="96"/>
        <v>9.4627034960852008</v>
      </c>
      <c r="BE57">
        <f t="shared" si="96"/>
        <v>9.4445106024715137</v>
      </c>
      <c r="BF57">
        <f t="shared" si="96"/>
        <v>9.4262943089099576</v>
      </c>
      <c r="BG57">
        <f t="shared" si="97"/>
        <v>9.4080545848532928</v>
      </c>
      <c r="BH57">
        <f t="shared" si="97"/>
        <v>9.3897913997142446</v>
      </c>
      <c r="BI57">
        <f t="shared" si="97"/>
        <v>9.3715047228656267</v>
      </c>
      <c r="BJ57">
        <f t="shared" si="97"/>
        <v>9.3531945236404059</v>
      </c>
      <c r="BK57">
        <f t="shared" si="97"/>
        <v>9.3348607713313143</v>
      </c>
      <c r="BL57">
        <f t="shared" si="97"/>
        <v>9.3165034351912102</v>
      </c>
      <c r="BM57">
        <f t="shared" si="97"/>
        <v>9.2981224844326498</v>
      </c>
      <c r="BN57">
        <f t="shared" si="97"/>
        <v>9.2797178882280065</v>
      </c>
      <c r="BO57">
        <f t="shared" si="97"/>
        <v>9.2612896157095541</v>
      </c>
      <c r="BP57">
        <f t="shared" si="97"/>
        <v>9.2428376359690745</v>
      </c>
      <c r="BQ57">
        <f t="shared" si="98"/>
        <v>9.2243619180581984</v>
      </c>
      <c r="BR57">
        <f t="shared" si="98"/>
        <v>9.205862430987958</v>
      </c>
      <c r="BS57">
        <f t="shared" si="98"/>
        <v>9.1873391437291758</v>
      </c>
      <c r="BT57">
        <f t="shared" si="98"/>
        <v>9.1687920252118698</v>
      </c>
      <c r="BU57">
        <f t="shared" si="98"/>
        <v>9.1502210443256526</v>
      </c>
      <c r="BV57">
        <f t="shared" si="98"/>
        <v>9.1316261699196168</v>
      </c>
      <c r="BW57">
        <f t="shared" si="98"/>
        <v>9.113007370801995</v>
      </c>
      <c r="BX57">
        <f t="shared" si="98"/>
        <v>9.0943646157404938</v>
      </c>
      <c r="BY57">
        <f t="shared" si="98"/>
        <v>9.0756978734619089</v>
      </c>
      <c r="BZ57">
        <f t="shared" si="98"/>
        <v>9.0570071126521938</v>
      </c>
      <c r="CA57">
        <f t="shared" si="99"/>
        <v>9.0382923019565915</v>
      </c>
      <c r="CB57">
        <f t="shared" si="99"/>
        <v>9.019553409979201</v>
      </c>
      <c r="CC57">
        <f t="shared" si="99"/>
        <v>9.0007904052833396</v>
      </c>
      <c r="CD57">
        <f t="shared" si="99"/>
        <v>8.9820032563911383</v>
      </c>
      <c r="CE57">
        <f t="shared" si="99"/>
        <v>8.9631919317836264</v>
      </c>
      <c r="CF57">
        <f t="shared" si="99"/>
        <v>8.9443563999008475</v>
      </c>
      <c r="CG57">
        <f t="shared" si="99"/>
        <v>8.9254966291414419</v>
      </c>
      <c r="CH57">
        <f t="shared" si="99"/>
        <v>8.9066125878629947</v>
      </c>
      <c r="CI57">
        <f t="shared" si="99"/>
        <v>8.887704244381684</v>
      </c>
      <c r="CJ57">
        <f t="shared" si="99"/>
        <v>8.8687715669721747</v>
      </c>
      <c r="CK57">
        <f t="shared" si="100"/>
        <v>8.8498145238680159</v>
      </c>
      <c r="CL57">
        <f t="shared" si="100"/>
        <v>8.8308330832610444</v>
      </c>
      <c r="CM57">
        <f t="shared" si="100"/>
        <v>8.8118272133017701</v>
      </c>
      <c r="CN57">
        <f t="shared" si="100"/>
        <v>8.7927968820989673</v>
      </c>
      <c r="CO57">
        <f t="shared" si="100"/>
        <v>8.7737420577197831</v>
      </c>
      <c r="CP57">
        <f t="shared" si="100"/>
        <v>8.7546627081898372</v>
      </c>
      <c r="CQ57">
        <f t="shared" si="100"/>
        <v>8.7355588014927896</v>
      </c>
      <c r="CR57">
        <f t="shared" si="100"/>
        <v>8.7164303055707233</v>
      </c>
      <c r="CS57">
        <f t="shared" si="100"/>
        <v>8.6972771883237137</v>
      </c>
      <c r="CT57">
        <f t="shared" si="100"/>
        <v>8.6780994176099249</v>
      </c>
      <c r="CU57">
        <f t="shared" si="101"/>
        <v>8.6588969612457216</v>
      </c>
      <c r="CV57">
        <f t="shared" si="101"/>
        <v>8.6396697870052535</v>
      </c>
      <c r="CW57">
        <f t="shared" si="101"/>
        <v>8.6204178626207941</v>
      </c>
      <c r="CX57">
        <f t="shared" si="101"/>
        <v>8.6011411557824005</v>
      </c>
      <c r="CY57">
        <f t="shared" si="101"/>
        <v>8.5818396341377969</v>
      </c>
      <c r="CZ57">
        <f t="shared" si="101"/>
        <v>8.5625132652927753</v>
      </c>
      <c r="DA57">
        <f t="shared" si="101"/>
        <v>8.5431620168105908</v>
      </c>
      <c r="DB57">
        <f t="shared" si="101"/>
        <v>8.5237858562123492</v>
      </c>
      <c r="DC57">
        <f t="shared" si="101"/>
        <v>8.5043847509766088</v>
      </c>
      <c r="DD57">
        <f t="shared" si="101"/>
        <v>8.4849586685394698</v>
      </c>
      <c r="DE57">
        <f t="shared" si="102"/>
        <v>8.4655075762946854</v>
      </c>
      <c r="DF57">
        <f t="shared" si="102"/>
        <v>8.4460314415932238</v>
      </c>
      <c r="DG57">
        <f t="shared" si="102"/>
        <v>8.4265302317436479</v>
      </c>
      <c r="DH57">
        <f t="shared" si="102"/>
        <v>8.4070039140116872</v>
      </c>
      <c r="DI57">
        <f t="shared" si="102"/>
        <v>8.3874524556203305</v>
      </c>
      <c r="DJ57">
        <f t="shared" si="102"/>
        <v>8.3678758237499444</v>
      </c>
      <c r="DK57">
        <f t="shared" si="102"/>
        <v>8.3482739855378352</v>
      </c>
      <c r="DL57">
        <f t="shared" si="102"/>
        <v>8.3286469080786283</v>
      </c>
      <c r="DM57">
        <f t="shared" si="102"/>
        <v>8.3089945584238194</v>
      </c>
      <c r="DN57">
        <f t="shared" si="102"/>
        <v>8.2893169035819589</v>
      </c>
      <c r="DO57">
        <f t="shared" si="103"/>
        <v>8.2696139105185189</v>
      </c>
      <c r="DP57">
        <f t="shared" si="103"/>
        <v>8.2498855461558041</v>
      </c>
      <c r="DQ57">
        <f t="shared" si="103"/>
        <v>8.2301317773730887</v>
      </c>
      <c r="DR57">
        <f t="shared" si="103"/>
        <v>8.2103525710062488</v>
      </c>
      <c r="DS57">
        <f t="shared" si="103"/>
        <v>8.1905478938478726</v>
      </c>
      <c r="DT57">
        <f t="shared" si="103"/>
        <v>8.1707177126473578</v>
      </c>
      <c r="DU57">
        <f t="shared" si="103"/>
        <v>8.1508619941104783</v>
      </c>
      <c r="DV57">
        <f t="shared" si="103"/>
        <v>8.1309807048997573</v>
      </c>
      <c r="DW57">
        <f t="shared" si="103"/>
        <v>8.1110738116340446</v>
      </c>
      <c r="DX57">
        <f t="shared" si="103"/>
        <v>8.0911412808885999</v>
      </c>
      <c r="DY57">
        <f t="shared" si="103"/>
        <v>8.0711830791952224</v>
      </c>
      <c r="EA57">
        <f t="shared" si="23"/>
        <v>0.54</v>
      </c>
      <c r="EB57">
        <f t="shared" si="92"/>
        <v>9.945176979287087</v>
      </c>
      <c r="EC57">
        <f t="shared" si="92"/>
        <v>9.6595964353632056</v>
      </c>
      <c r="ED57">
        <f t="shared" si="92"/>
        <v>9.3739933013841483</v>
      </c>
      <c r="EE57">
        <f t="shared" si="92"/>
        <v>9.0883675478599493</v>
      </c>
      <c r="EF57">
        <f t="shared" si="92"/>
        <v>8.8027191452619427</v>
      </c>
      <c r="EG57">
        <f t="shared" si="92"/>
        <v>8.5170480640231112</v>
      </c>
      <c r="EH57">
        <f t="shared" si="92"/>
        <v>8.23135427453769</v>
      </c>
      <c r="EI57">
        <f t="shared" si="92"/>
        <v>7.9456377471612738</v>
      </c>
      <c r="EJ57">
        <f t="shared" si="92"/>
        <v>7.6598984522108999</v>
      </c>
      <c r="EK57">
        <f t="shared" si="92"/>
        <v>7.3741363599646546</v>
      </c>
      <c r="EL57">
        <f t="shared" si="92"/>
        <v>7.0883514406620307</v>
      </c>
      <c r="EM57">
        <f t="shared" si="92"/>
        <v>6.802543664503566</v>
      </c>
      <c r="EN57">
        <f t="shared" si="92"/>
        <v>6.5167130016507535</v>
      </c>
      <c r="EO57">
        <f t="shared" si="92"/>
        <v>6.2308594222264189</v>
      </c>
      <c r="EP57">
        <f t="shared" si="92"/>
        <v>5.9449828963141531</v>
      </c>
      <c r="EQ57">
        <f t="shared" si="92"/>
        <v>5.6590833939586789</v>
      </c>
      <c r="ER57">
        <f t="shared" si="89"/>
        <v>5.3731608851654684</v>
      </c>
      <c r="ES57">
        <f t="shared" si="89"/>
        <v>5.0872153399008413</v>
      </c>
      <c r="ET57">
        <f t="shared" si="89"/>
        <v>4.8012467280920514</v>
      </c>
      <c r="EU57">
        <f t="shared" si="89"/>
        <v>4.515255019626907</v>
      </c>
      <c r="EV57">
        <f t="shared" si="89"/>
        <v>4.2292401843540937</v>
      </c>
      <c r="EW57">
        <f t="shared" si="89"/>
        <v>3.9432021920827944</v>
      </c>
      <c r="EX57">
        <f t="shared" si="89"/>
        <v>3.6571410125827768</v>
      </c>
      <c r="EY57">
        <f t="shared" si="89"/>
        <v>3.3710566155844939</v>
      </c>
      <c r="EZ57">
        <f t="shared" si="89"/>
        <v>3.084948970778683</v>
      </c>
      <c r="FA57">
        <f t="shared" si="89"/>
        <v>2.7988180478167175</v>
      </c>
      <c r="FB57">
        <f t="shared" si="89"/>
        <v>2.5126638163102015</v>
      </c>
      <c r="FC57">
        <f t="shared" si="89"/>
        <v>2.226486245831115</v>
      </c>
      <c r="FD57">
        <f t="shared" si="89"/>
        <v>1.9402853059117211</v>
      </c>
      <c r="FE57">
        <f t="shared" si="89"/>
        <v>1.6540609660444598</v>
      </c>
      <c r="FF57">
        <f t="shared" si="87"/>
        <v>1.3678131956820874</v>
      </c>
      <c r="FG57">
        <f t="shared" si="87"/>
        <v>1.0815419642373332</v>
      </c>
      <c r="FH57">
        <f t="shared" si="86"/>
        <v>0.79524724108300759</v>
      </c>
      <c r="FI57">
        <f t="shared" si="86"/>
        <v>0.50892899555207904</v>
      </c>
      <c r="FJ57">
        <f t="shared" si="86"/>
        <v>0.22258719693728146</v>
      </c>
      <c r="FK57">
        <f t="shared" si="86"/>
        <v>6.3778185508528651E-2</v>
      </c>
      <c r="FL57">
        <f t="shared" si="86"/>
        <v>0.35016718257279678</v>
      </c>
      <c r="FM57">
        <f t="shared" si="86"/>
        <v>0.63657982508314603</v>
      </c>
      <c r="FN57">
        <f t="shared" si="86"/>
        <v>0.92301614390730613</v>
      </c>
      <c r="FO57">
        <f t="shared" si="86"/>
        <v>1.2094761699534935</v>
      </c>
      <c r="FP57">
        <f t="shared" si="86"/>
        <v>1.4959599341700756</v>
      </c>
      <c r="FQ57">
        <f t="shared" si="86"/>
        <v>1.7824674675460219</v>
      </c>
      <c r="FR57">
        <f t="shared" si="86"/>
        <v>2.0689988011105118</v>
      </c>
      <c r="FS57">
        <f t="shared" si="86"/>
        <v>2.3555539659335238</v>
      </c>
      <c r="FT57">
        <f t="shared" si="86"/>
        <v>2.6421329931254487</v>
      </c>
      <c r="FU57">
        <f t="shared" si="73"/>
        <v>2.9287359138371922</v>
      </c>
      <c r="FV57">
        <f t="shared" si="73"/>
        <v>3.2153627592605201</v>
      </c>
      <c r="FW57">
        <f t="shared" si="73"/>
        <v>3.5020135606277272</v>
      </c>
      <c r="FX57">
        <f t="shared" si="93"/>
        <v>3.7886883492120198</v>
      </c>
      <c r="FY57">
        <f t="shared" si="93"/>
        <v>4.0753871563274409</v>
      </c>
      <c r="FZ57">
        <f t="shared" si="93"/>
        <v>4.3621100133287509</v>
      </c>
      <c r="GA57">
        <f t="shared" si="93"/>
        <v>4.6488569516118492</v>
      </c>
      <c r="GB57">
        <f t="shared" si="93"/>
        <v>4.9356280026134165</v>
      </c>
      <c r="GC57">
        <f t="shared" si="93"/>
        <v>5.2224231978113256</v>
      </c>
      <c r="GD57">
        <f t="shared" si="93"/>
        <v>5.5092425687245452</v>
      </c>
      <c r="GE57">
        <f t="shared" si="93"/>
        <v>5.79608614691303</v>
      </c>
      <c r="GF57">
        <f t="shared" si="93"/>
        <v>6.0829539639781434</v>
      </c>
      <c r="GG57">
        <f t="shared" si="93"/>
        <v>6.3698460515622948</v>
      </c>
      <c r="GH57">
        <f t="shared" si="93"/>
        <v>6.6567624413493114</v>
      </c>
      <c r="GI57">
        <f t="shared" si="93"/>
        <v>6.9437031650645284</v>
      </c>
      <c r="GJ57">
        <f t="shared" si="90"/>
        <v>7.230668254474395</v>
      </c>
      <c r="GK57">
        <f t="shared" si="90"/>
        <v>7.5176577413870724</v>
      </c>
      <c r="GL57">
        <f t="shared" si="90"/>
        <v>7.8046716576520527</v>
      </c>
      <c r="GM57">
        <f t="shared" si="90"/>
        <v>8.0917100351605651</v>
      </c>
      <c r="GN57">
        <f t="shared" si="90"/>
        <v>8.3787729058454552</v>
      </c>
      <c r="GO57">
        <f t="shared" si="90"/>
        <v>8.6658603016811071</v>
      </c>
      <c r="GP57">
        <f t="shared" si="85"/>
        <v>8.9529722546838642</v>
      </c>
      <c r="GQ57">
        <f t="shared" si="85"/>
        <v>9.2401087969116364</v>
      </c>
      <c r="GR57">
        <f t="shared" si="85"/>
        <v>9.527269960464352</v>
      </c>
      <c r="GS57">
        <f t="shared" si="85"/>
        <v>9.8144557774838468</v>
      </c>
      <c r="GT57">
        <f t="shared" si="85"/>
        <v>10.101666280153756</v>
      </c>
      <c r="GU57">
        <f t="shared" si="85"/>
        <v>10.38890150069993</v>
      </c>
      <c r="GV57">
        <f t="shared" si="85"/>
        <v>10.676161471390099</v>
      </c>
      <c r="GW57">
        <f t="shared" si="85"/>
        <v>10.963446224534199</v>
      </c>
      <c r="GX57">
        <f t="shared" si="85"/>
        <v>11.250755792484508</v>
      </c>
      <c r="GY57">
        <f t="shared" si="71"/>
        <v>11.538090207635239</v>
      </c>
      <c r="GZ57">
        <f t="shared" si="71"/>
        <v>11.82544950242313</v>
      </c>
      <c r="HA57">
        <f t="shared" si="71"/>
        <v>12.112833709327077</v>
      </c>
      <c r="HB57">
        <f t="shared" si="71"/>
        <v>12.400242860868527</v>
      </c>
      <c r="HC57">
        <f t="shared" si="71"/>
        <v>12.687676989611372</v>
      </c>
      <c r="HD57">
        <f t="shared" si="91"/>
        <v>12.975136128161862</v>
      </c>
      <c r="HE57">
        <f t="shared" si="91"/>
        <v>13.262620309169034</v>
      </c>
      <c r="HF57">
        <f t="shared" si="91"/>
        <v>13.550129565324312</v>
      </c>
      <c r="HG57">
        <f t="shared" si="91"/>
        <v>13.837663929361979</v>
      </c>
      <c r="HH57">
        <f t="shared" si="91"/>
        <v>14.125223434059045</v>
      </c>
      <c r="HI57">
        <f t="shared" si="91"/>
        <v>14.412808112235137</v>
      </c>
      <c r="HJ57">
        <f t="shared" si="91"/>
        <v>14.700417996752952</v>
      </c>
      <c r="HK57">
        <f t="shared" si="91"/>
        <v>14.988053120517868</v>
      </c>
      <c r="HL57">
        <f t="shared" si="91"/>
        <v>15.275713516478383</v>
      </c>
      <c r="HM57">
        <f t="shared" si="91"/>
        <v>15.56339921762595</v>
      </c>
      <c r="HN57">
        <f t="shared" si="91"/>
        <v>15.851110256995099</v>
      </c>
      <c r="HO57">
        <f t="shared" si="91"/>
        <v>16.138846667663522</v>
      </c>
      <c r="HP57">
        <f t="shared" si="91"/>
        <v>16.426608482751941</v>
      </c>
      <c r="HQ57">
        <f t="shared" si="91"/>
        <v>16.714395735424489</v>
      </c>
      <c r="HR57">
        <f t="shared" si="91"/>
        <v>17.002208458888568</v>
      </c>
      <c r="HS57">
        <f t="shared" si="91"/>
        <v>17.290046686394788</v>
      </c>
      <c r="HT57">
        <f t="shared" si="43"/>
        <v>17.577910451237379</v>
      </c>
      <c r="HU57">
        <f t="shared" si="43"/>
        <v>17.865799786753804</v>
      </c>
      <c r="HV57">
        <f t="shared" si="43"/>
        <v>18.153714726325227</v>
      </c>
      <c r="HW57">
        <f t="shared" si="43"/>
        <v>18.441655303376379</v>
      </c>
      <c r="HX57">
        <f t="shared" si="43"/>
        <v>18.729621551375462</v>
      </c>
      <c r="HY57">
        <f t="shared" si="24"/>
        <v>6.3778185508528651E-2</v>
      </c>
      <c r="HZ57">
        <f t="shared" si="25"/>
        <v>36</v>
      </c>
      <c r="IA57">
        <v>55</v>
      </c>
      <c r="IB57">
        <f t="shared" si="26"/>
        <v>0.54</v>
      </c>
      <c r="IC57" cm="1">
        <f t="array" ref="IC57">INDEX($AC$3:$DY$102,IA57,HZ57)</f>
        <v>9.3165034351912102</v>
      </c>
      <c r="ID57">
        <f t="shared" si="27"/>
        <v>5.0309118550032537</v>
      </c>
    </row>
    <row r="58" spans="10:238" x14ac:dyDescent="0.25">
      <c r="J58">
        <v>560</v>
      </c>
      <c r="K58">
        <f>'Emission events'!Y58</f>
        <v>1.9333151294449792E+18</v>
      </c>
      <c r="L58">
        <f>'Emission events'!BG58</f>
        <v>7.0108161911804326E+17</v>
      </c>
      <c r="M58">
        <f>'Emission events'!CO58</f>
        <v>2.5345594752665683E+17</v>
      </c>
      <c r="N58">
        <f>'Emission events'!DW58</f>
        <v>9.1453867491310816E+16</v>
      </c>
      <c r="O58">
        <f>'Emission events'!FE58</f>
        <v>3.2959222999778852E+16</v>
      </c>
      <c r="P58">
        <f t="shared" si="3"/>
        <v>3.0122657865807688E+18</v>
      </c>
      <c r="S58">
        <v>560</v>
      </c>
      <c r="T58">
        <f>'Emission events'!AD58</f>
        <v>3.6743151386964845E+17</v>
      </c>
      <c r="U58">
        <f>'Emission events'!BL58</f>
        <v>8.6809316191550112E+16</v>
      </c>
      <c r="V58">
        <f>'Emission events'!CT58</f>
        <v>2.0895337402051852E+16</v>
      </c>
      <c r="W58">
        <f>'Emission events'!EB58</f>
        <v>5163335819669659</v>
      </c>
      <c r="X58">
        <f>'Emission events'!FJ58</f>
        <v>1321397674156262</v>
      </c>
      <c r="Y58">
        <f t="shared" si="4"/>
        <v>4.8162090095707635E+17</v>
      </c>
      <c r="Z58">
        <f t="shared" si="5"/>
        <v>3.4938866875378452E+18</v>
      </c>
      <c r="AB58" s="1">
        <v>0.55000000000000004</v>
      </c>
      <c r="AC58">
        <f t="shared" si="94"/>
        <v>4.7968208647643644</v>
      </c>
      <c r="AD58">
        <f t="shared" si="94"/>
        <v>4.7726145023175093</v>
      </c>
      <c r="AE58">
        <f t="shared" si="94"/>
        <v>4.7483768896714302</v>
      </c>
      <c r="AF58">
        <f t="shared" si="94"/>
        <v>4.7241079860309112</v>
      </c>
      <c r="AG58">
        <f t="shared" si="94"/>
        <v>4.6998077505470288</v>
      </c>
      <c r="AH58">
        <f t="shared" si="94"/>
        <v>4.6754761423179882</v>
      </c>
      <c r="AI58">
        <f t="shared" si="94"/>
        <v>4.6511131203883389</v>
      </c>
      <c r="AJ58">
        <f t="shared" si="94"/>
        <v>4.6267186437491645</v>
      </c>
      <c r="AK58">
        <f t="shared" si="94"/>
        <v>4.6022926713382084</v>
      </c>
      <c r="AL58">
        <f t="shared" si="94"/>
        <v>4.5778351620393511</v>
      </c>
      <c r="AM58">
        <f t="shared" si="95"/>
        <v>4.5533460746830645</v>
      </c>
      <c r="AN58">
        <f t="shared" si="95"/>
        <v>4.5288253680458634</v>
      </c>
      <c r="AO58">
        <f t="shared" si="95"/>
        <v>4.5042730008504641</v>
      </c>
      <c r="AP58">
        <f t="shared" si="95"/>
        <v>4.4796889317658852</v>
      </c>
      <c r="AQ58">
        <f t="shared" si="95"/>
        <v>4.455073119406932</v>
      </c>
      <c r="AR58">
        <f t="shared" si="95"/>
        <v>4.4304255223346471</v>
      </c>
      <c r="AS58">
        <f t="shared" si="95"/>
        <v>4.4057460990557775</v>
      </c>
      <c r="AT58">
        <f t="shared" si="95"/>
        <v>4.381034808022898</v>
      </c>
      <c r="AU58">
        <f t="shared" si="95"/>
        <v>4.3562916076346179</v>
      </c>
      <c r="AV58">
        <f t="shared" si="95"/>
        <v>4.3315164562347661</v>
      </c>
      <c r="AW58">
        <f t="shared" si="96"/>
        <v>4.3067093121132736</v>
      </c>
      <c r="AX58">
        <f t="shared" si="96"/>
        <v>4.2818701335053353</v>
      </c>
      <c r="AY58">
        <f t="shared" si="96"/>
        <v>4.2569988785916291</v>
      </c>
      <c r="AZ58">
        <f t="shared" si="96"/>
        <v>4.2320955054984477</v>
      </c>
      <c r="BA58">
        <f t="shared" si="96"/>
        <v>4.2071599722971484</v>
      </c>
      <c r="BB58">
        <f t="shared" si="96"/>
        <v>4.1821922370046245</v>
      </c>
      <c r="BC58">
        <f t="shared" si="96"/>
        <v>4.15719225758275</v>
      </c>
      <c r="BD58">
        <f t="shared" si="96"/>
        <v>4.132159991938531</v>
      </c>
      <c r="BE58">
        <f t="shared" si="96"/>
        <v>4.1070953979242244</v>
      </c>
      <c r="BF58">
        <f t="shared" si="96"/>
        <v>4.0819984333367971</v>
      </c>
      <c r="BG58">
        <f t="shared" si="97"/>
        <v>4.0568690559183809</v>
      </c>
      <c r="BH58">
        <f t="shared" si="97"/>
        <v>4.031707223355756</v>
      </c>
      <c r="BI58">
        <f t="shared" si="97"/>
        <v>4.0065128932804512</v>
      </c>
      <c r="BJ58">
        <f t="shared" si="97"/>
        <v>3.9812860232688996</v>
      </c>
      <c r="BK58">
        <f t="shared" si="97"/>
        <v>3.9560265708419404</v>
      </c>
      <c r="BL58">
        <f t="shared" si="97"/>
        <v>3.930734493465033</v>
      </c>
      <c r="BM58">
        <f t="shared" si="97"/>
        <v>3.9054097485481032</v>
      </c>
      <c r="BN58">
        <f t="shared" si="97"/>
        <v>3.88005229344542</v>
      </c>
      <c r="BO58">
        <f t="shared" si="97"/>
        <v>3.8546620854557783</v>
      </c>
      <c r="BP58">
        <f t="shared" si="97"/>
        <v>3.8292390818219482</v>
      </c>
      <c r="BQ58">
        <f t="shared" si="98"/>
        <v>3.8037832397311799</v>
      </c>
      <c r="BR58">
        <f t="shared" si="98"/>
        <v>3.7782945163145323</v>
      </c>
      <c r="BS58">
        <f t="shared" si="98"/>
        <v>3.7527728686473982</v>
      </c>
      <c r="BT58">
        <f t="shared" si="98"/>
        <v>3.7272182537489091</v>
      </c>
      <c r="BU58">
        <f t="shared" si="98"/>
        <v>3.7016306285821079</v>
      </c>
      <c r="BV58">
        <f t="shared" si="98"/>
        <v>3.6760099500540369</v>
      </c>
      <c r="BW58">
        <f t="shared" si="98"/>
        <v>3.6503561750152342</v>
      </c>
      <c r="BX58">
        <f t="shared" si="98"/>
        <v>3.6246692602601676</v>
      </c>
      <c r="BY58">
        <f t="shared" si="98"/>
        <v>3.5989491625266945</v>
      </c>
      <c r="BZ58">
        <f t="shared" si="98"/>
        <v>3.5731958384962752</v>
      </c>
      <c r="CA58">
        <f t="shared" si="99"/>
        <v>3.5474092447938115</v>
      </c>
      <c r="CB58">
        <f t="shared" si="99"/>
        <v>3.5215893379875163</v>
      </c>
      <c r="CC58">
        <f t="shared" si="99"/>
        <v>3.4957360745891126</v>
      </c>
      <c r="CD58">
        <f t="shared" si="99"/>
        <v>3.4698494110533438</v>
      </c>
      <c r="CE58">
        <f t="shared" si="99"/>
        <v>3.4439293037781025</v>
      </c>
      <c r="CF58">
        <f t="shared" si="99"/>
        <v>3.4179757091045779</v>
      </c>
      <c r="CG58">
        <f t="shared" si="99"/>
        <v>3.3919885833166772</v>
      </c>
      <c r="CH58">
        <f t="shared" si="99"/>
        <v>3.365967882641526</v>
      </c>
      <c r="CI58">
        <f t="shared" si="99"/>
        <v>3.3399135632488979</v>
      </c>
      <c r="CJ58">
        <f t="shared" si="99"/>
        <v>3.3138255812513373</v>
      </c>
      <c r="CK58">
        <f t="shared" si="100"/>
        <v>3.2877038927043154</v>
      </c>
      <c r="CL58">
        <f t="shared" si="100"/>
        <v>3.2615484536056552</v>
      </c>
      <c r="CM58">
        <f t="shared" si="100"/>
        <v>3.2353592198960182</v>
      </c>
      <c r="CN58">
        <f t="shared" si="100"/>
        <v>3.20913614745833</v>
      </c>
      <c r="CO58">
        <f t="shared" si="100"/>
        <v>3.1828791921179391</v>
      </c>
      <c r="CP58">
        <f t="shared" si="100"/>
        <v>3.1565883096427938</v>
      </c>
      <c r="CQ58">
        <f t="shared" si="100"/>
        <v>3.1302634557426114</v>
      </c>
      <c r="CR58">
        <f t="shared" si="100"/>
        <v>3.1039045860697883</v>
      </c>
      <c r="CS58">
        <f t="shared" si="100"/>
        <v>3.0775116562185398</v>
      </c>
      <c r="CT58">
        <f t="shared" si="100"/>
        <v>3.0510846217251122</v>
      </c>
      <c r="CU58">
        <f t="shared" si="101"/>
        <v>3.0246234380679216</v>
      </c>
      <c r="CV58">
        <f t="shared" si="101"/>
        <v>2.9981280606669864</v>
      </c>
      <c r="CW58">
        <f t="shared" si="101"/>
        <v>2.9715984448843966</v>
      </c>
      <c r="CX58">
        <f t="shared" si="101"/>
        <v>2.9450345460237703</v>
      </c>
      <c r="CY58">
        <f t="shared" si="101"/>
        <v>2.9184363193303673</v>
      </c>
      <c r="CZ58">
        <f t="shared" si="101"/>
        <v>2.8918037199912474</v>
      </c>
      <c r="DA58">
        <f t="shared" si="101"/>
        <v>2.8651367031346715</v>
      </c>
      <c r="DB58">
        <f t="shared" si="101"/>
        <v>2.8384352238306199</v>
      </c>
      <c r="DC58">
        <f t="shared" si="101"/>
        <v>2.8116992370901963</v>
      </c>
      <c r="DD58">
        <f t="shared" si="101"/>
        <v>2.7849286978657801</v>
      </c>
      <c r="DE58">
        <f t="shared" si="102"/>
        <v>2.7581235610512276</v>
      </c>
      <c r="DF58">
        <f t="shared" si="102"/>
        <v>2.7312837814810025</v>
      </c>
      <c r="DG58">
        <f t="shared" si="102"/>
        <v>2.7044093139311247</v>
      </c>
      <c r="DH58">
        <f t="shared" si="102"/>
        <v>2.677500113118279</v>
      </c>
      <c r="DI58">
        <f t="shared" si="102"/>
        <v>2.6505561337000363</v>
      </c>
      <c r="DJ58">
        <f t="shared" si="102"/>
        <v>2.6235773302749941</v>
      </c>
      <c r="DK58">
        <f t="shared" si="102"/>
        <v>2.5965636573821902</v>
      </c>
      <c r="DL58">
        <f t="shared" si="102"/>
        <v>2.569515069501604</v>
      </c>
      <c r="DM58">
        <f t="shared" si="102"/>
        <v>2.5424315210535782</v>
      </c>
      <c r="DN58">
        <f t="shared" si="102"/>
        <v>2.5153129663989491</v>
      </c>
      <c r="DO58">
        <f t="shared" si="103"/>
        <v>2.4881593598391989</v>
      </c>
      <c r="DP58">
        <f t="shared" si="103"/>
        <v>2.4609706556158453</v>
      </c>
      <c r="DQ58">
        <f t="shared" si="103"/>
        <v>2.4337468079109814</v>
      </c>
      <c r="DR58">
        <f t="shared" si="103"/>
        <v>2.4064877708466588</v>
      </c>
      <c r="DS58">
        <f t="shared" si="103"/>
        <v>2.3791934984850389</v>
      </c>
      <c r="DT58">
        <f t="shared" si="103"/>
        <v>2.3518639448285348</v>
      </c>
      <c r="DU58">
        <f t="shared" si="103"/>
        <v>2.3244990638192928</v>
      </c>
      <c r="DV58">
        <f t="shared" si="103"/>
        <v>2.2970988093394062</v>
      </c>
      <c r="DW58">
        <f t="shared" si="103"/>
        <v>2.269663135210759</v>
      </c>
      <c r="DX58">
        <f t="shared" si="103"/>
        <v>2.2421919951948852</v>
      </c>
      <c r="DY58">
        <f t="shared" si="103"/>
        <v>2.2146853429931799</v>
      </c>
      <c r="EA58">
        <f t="shared" si="23"/>
        <v>0.55000000000000004</v>
      </c>
      <c r="EB58">
        <f t="shared" si="92"/>
        <v>4.7968208647643644</v>
      </c>
      <c r="EC58">
        <f t="shared" si="92"/>
        <v>4.5046064560118024</v>
      </c>
      <c r="ED58">
        <f t="shared" si="92"/>
        <v>4.2123607970600165</v>
      </c>
      <c r="EE58">
        <f t="shared" si="92"/>
        <v>3.9200838471137907</v>
      </c>
      <c r="EF58">
        <f t="shared" si="92"/>
        <v>3.6277755653242014</v>
      </c>
      <c r="EG58">
        <f t="shared" si="92"/>
        <v>3.335435910789454</v>
      </c>
      <c r="EH58">
        <f t="shared" si="92"/>
        <v>3.0430648425540978</v>
      </c>
      <c r="EI58">
        <f t="shared" si="92"/>
        <v>2.7506623196092166</v>
      </c>
      <c r="EJ58">
        <f t="shared" si="92"/>
        <v>2.4582283008925536</v>
      </c>
      <c r="EK58">
        <f t="shared" si="92"/>
        <v>2.1657627452879895</v>
      </c>
      <c r="EL58">
        <f t="shared" si="92"/>
        <v>1.873265611625996</v>
      </c>
      <c r="EM58">
        <f t="shared" si="92"/>
        <v>1.5807368586830881</v>
      </c>
      <c r="EN58">
        <f t="shared" si="92"/>
        <v>1.2881764451819819</v>
      </c>
      <c r="EO58">
        <f t="shared" si="92"/>
        <v>0.9955843297916962</v>
      </c>
      <c r="EP58">
        <f t="shared" si="92"/>
        <v>0.70296047112703564</v>
      </c>
      <c r="EQ58">
        <f t="shared" si="92"/>
        <v>0.41030482774904442</v>
      </c>
      <c r="ER58">
        <f t="shared" si="89"/>
        <v>0.11761735816446794</v>
      </c>
      <c r="ES58">
        <f t="shared" si="89"/>
        <v>0.17510197917411841</v>
      </c>
      <c r="ET58">
        <f t="shared" si="89"/>
        <v>0.4678532258681054</v>
      </c>
      <c r="EU58">
        <f t="shared" si="89"/>
        <v>0.76063642357366401</v>
      </c>
      <c r="EV58">
        <f t="shared" si="89"/>
        <v>1.0534516140008634</v>
      </c>
      <c r="EW58">
        <f t="shared" si="89"/>
        <v>1.3462988389145085</v>
      </c>
      <c r="EX58">
        <f t="shared" si="89"/>
        <v>1.6391781401339216</v>
      </c>
      <c r="EY58">
        <f t="shared" si="89"/>
        <v>1.9320895595328098</v>
      </c>
      <c r="EZ58">
        <f t="shared" si="89"/>
        <v>2.2250331390398159</v>
      </c>
      <c r="FA58">
        <f t="shared" si="89"/>
        <v>2.5180089206380467</v>
      </c>
      <c r="FB58">
        <f t="shared" si="89"/>
        <v>2.811016946365628</v>
      </c>
      <c r="FC58">
        <f t="shared" si="89"/>
        <v>3.1040572583155548</v>
      </c>
      <c r="FD58">
        <f t="shared" si="89"/>
        <v>3.3971298986355682</v>
      </c>
      <c r="FE58">
        <f t="shared" si="89"/>
        <v>3.6902349095287006</v>
      </c>
      <c r="FF58">
        <f t="shared" si="87"/>
        <v>3.9833723332528246</v>
      </c>
      <c r="FG58">
        <f t="shared" si="87"/>
        <v>4.2765422121211554</v>
      </c>
      <c r="FH58">
        <f t="shared" si="86"/>
        <v>4.5697445885021679</v>
      </c>
      <c r="FI58">
        <f t="shared" si="86"/>
        <v>4.8629795048194273</v>
      </c>
      <c r="FJ58">
        <f t="shared" si="86"/>
        <v>5.1562470035520924</v>
      </c>
      <c r="FK58">
        <f t="shared" si="86"/>
        <v>5.4495471272347054</v>
      </c>
      <c r="FL58">
        <f t="shared" si="86"/>
        <v>5.7428799184573434</v>
      </c>
      <c r="FM58">
        <f t="shared" si="86"/>
        <v>6.0362454198657325</v>
      </c>
      <c r="FN58">
        <f t="shared" si="86"/>
        <v>6.3296436741610815</v>
      </c>
      <c r="FO58">
        <f t="shared" si="86"/>
        <v>6.6230747241006203</v>
      </c>
      <c r="FP58">
        <f t="shared" si="86"/>
        <v>6.916538612497094</v>
      </c>
      <c r="FQ58">
        <f t="shared" si="86"/>
        <v>7.2100353822194476</v>
      </c>
      <c r="FR58">
        <f t="shared" si="86"/>
        <v>7.5035650761922899</v>
      </c>
      <c r="FS58">
        <f t="shared" si="86"/>
        <v>7.7971277373964849</v>
      </c>
      <c r="FT58">
        <f t="shared" si="86"/>
        <v>8.0907234088689925</v>
      </c>
      <c r="FU58">
        <f t="shared" si="86"/>
        <v>8.3843521337027731</v>
      </c>
      <c r="FV58">
        <f t="shared" si="73"/>
        <v>8.6780139550472803</v>
      </c>
      <c r="FW58">
        <f t="shared" si="73"/>
        <v>8.971708916108053</v>
      </c>
      <c r="FX58">
        <f t="shared" si="93"/>
        <v>9.2654370601472351</v>
      </c>
      <c r="FY58">
        <f t="shared" si="93"/>
        <v>9.5591984304833595</v>
      </c>
      <c r="FZ58">
        <f t="shared" si="93"/>
        <v>9.8529930704915305</v>
      </c>
      <c r="GA58">
        <f t="shared" si="93"/>
        <v>10.146821023603534</v>
      </c>
      <c r="GB58">
        <f t="shared" si="93"/>
        <v>10.440682333307644</v>
      </c>
      <c r="GC58">
        <f t="shared" si="93"/>
        <v>10.73457704314912</v>
      </c>
      <c r="GD58">
        <f t="shared" si="93"/>
        <v>11.02850519673007</v>
      </c>
      <c r="GE58">
        <f t="shared" si="93"/>
        <v>11.3224668377093</v>
      </c>
      <c r="GF58">
        <f t="shared" si="93"/>
        <v>11.616462009802909</v>
      </c>
      <c r="GG58">
        <f t="shared" si="93"/>
        <v>11.910490756783764</v>
      </c>
      <c r="GH58">
        <f t="shared" si="93"/>
        <v>12.204553122482098</v>
      </c>
      <c r="GI58">
        <f t="shared" si="93"/>
        <v>12.498649150785365</v>
      </c>
      <c r="GJ58">
        <f t="shared" si="90"/>
        <v>12.792778885638096</v>
      </c>
      <c r="GK58">
        <f t="shared" si="90"/>
        <v>13.086942371042461</v>
      </c>
      <c r="GL58">
        <f t="shared" si="90"/>
        <v>13.381139651057804</v>
      </c>
      <c r="GM58">
        <f t="shared" si="90"/>
        <v>13.675370769801201</v>
      </c>
      <c r="GN58">
        <f t="shared" si="90"/>
        <v>13.969635771447299</v>
      </c>
      <c r="GO58">
        <f t="shared" si="90"/>
        <v>14.26393470022815</v>
      </c>
      <c r="GP58">
        <f t="shared" si="85"/>
        <v>14.558267600434043</v>
      </c>
      <c r="GQ58">
        <f t="shared" si="85"/>
        <v>14.852634516412571</v>
      </c>
      <c r="GR58">
        <f t="shared" si="85"/>
        <v>15.147035492569525</v>
      </c>
      <c r="GS58">
        <f t="shared" si="85"/>
        <v>15.44147057336866</v>
      </c>
      <c r="GT58">
        <f t="shared" si="85"/>
        <v>15.735939803331556</v>
      </c>
      <c r="GU58">
        <f t="shared" si="85"/>
        <v>16.030443227038198</v>
      </c>
      <c r="GV58">
        <f t="shared" si="85"/>
        <v>16.324980889126497</v>
      </c>
      <c r="GW58">
        <f t="shared" si="85"/>
        <v>16.619552834292829</v>
      </c>
      <c r="GX58">
        <f t="shared" si="85"/>
        <v>16.914159107291937</v>
      </c>
      <c r="GY58">
        <f t="shared" si="71"/>
        <v>17.208799752936766</v>
      </c>
      <c r="GZ58">
        <f t="shared" si="71"/>
        <v>17.50347481609905</v>
      </c>
      <c r="HA58">
        <f t="shared" si="71"/>
        <v>17.798184341708808</v>
      </c>
      <c r="HB58">
        <f t="shared" si="71"/>
        <v>18.092928374754941</v>
      </c>
      <c r="HC58">
        <f t="shared" si="71"/>
        <v>18.387706960285062</v>
      </c>
      <c r="HD58">
        <f t="shared" si="91"/>
        <v>18.68252014340532</v>
      </c>
      <c r="HE58">
        <f t="shared" si="91"/>
        <v>18.977367969281254</v>
      </c>
      <c r="HF58">
        <f t="shared" si="91"/>
        <v>19.272250483136837</v>
      </c>
      <c r="HG58">
        <f t="shared" si="91"/>
        <v>19.567167730255388</v>
      </c>
      <c r="HH58">
        <f t="shared" si="91"/>
        <v>19.862119755979339</v>
      </c>
      <c r="HI58">
        <f t="shared" si="91"/>
        <v>20.157106605710087</v>
      </c>
      <c r="HJ58">
        <f t="shared" si="91"/>
        <v>20.452128324908596</v>
      </c>
      <c r="HK58">
        <f t="shared" si="91"/>
        <v>20.747184959094891</v>
      </c>
      <c r="HL58">
        <f t="shared" si="91"/>
        <v>21.042276553848623</v>
      </c>
      <c r="HM58">
        <f t="shared" si="91"/>
        <v>21.33740315480896</v>
      </c>
      <c r="HN58">
        <f t="shared" si="91"/>
        <v>21.63256480767442</v>
      </c>
      <c r="HO58">
        <f t="shared" si="91"/>
        <v>21.927761558203478</v>
      </c>
      <c r="HP58">
        <f t="shared" si="91"/>
        <v>22.222993452214048</v>
      </c>
      <c r="HQ58">
        <f t="shared" si="91"/>
        <v>22.51826053558408</v>
      </c>
      <c r="HR58">
        <f t="shared" si="91"/>
        <v>22.813562854251401</v>
      </c>
      <c r="HS58">
        <f t="shared" si="91"/>
        <v>23.108900454213614</v>
      </c>
      <c r="HT58">
        <f t="shared" si="43"/>
        <v>23.404273381528565</v>
      </c>
      <c r="HU58">
        <f t="shared" si="43"/>
        <v>23.699681682314157</v>
      </c>
      <c r="HV58">
        <f t="shared" si="43"/>
        <v>23.99512540274851</v>
      </c>
      <c r="HW58">
        <f t="shared" si="43"/>
        <v>24.290604589070092</v>
      </c>
      <c r="HX58">
        <f t="shared" si="43"/>
        <v>24.586119287577503</v>
      </c>
      <c r="HY58">
        <f t="shared" si="24"/>
        <v>0.11761735816446794</v>
      </c>
      <c r="HZ58">
        <f t="shared" si="25"/>
        <v>17</v>
      </c>
      <c r="IA58">
        <v>56</v>
      </c>
      <c r="IB58">
        <f t="shared" si="26"/>
        <v>0.55000000000000004</v>
      </c>
      <c r="IC58" cm="1">
        <f t="array" ref="IC58">INDEX($AC$3:$DY$102,IA58,HZ58)</f>
        <v>4.4057460990557775</v>
      </c>
      <c r="ID58">
        <f t="shared" si="27"/>
        <v>2.4231603544806779</v>
      </c>
    </row>
    <row r="59" spans="10:238" x14ac:dyDescent="0.25">
      <c r="J59">
        <v>565</v>
      </c>
      <c r="K59">
        <f>'Emission events'!Y59</f>
        <v>1.6446680566204006E+18</v>
      </c>
      <c r="L59">
        <f>'Emission events'!BG59</f>
        <v>5.964090005224215E+17</v>
      </c>
      <c r="M59">
        <f>'Emission events'!CO59</f>
        <v>2.1561456500742304E+17</v>
      </c>
      <c r="N59">
        <f>'Emission events'!DW59</f>
        <v>7.7799657296704752E+16</v>
      </c>
      <c r="O59">
        <f>'Emission events'!FE59</f>
        <v>2.8038357747878676E+16</v>
      </c>
      <c r="P59">
        <f t="shared" si="3"/>
        <v>2.5625296371948288E+18</v>
      </c>
      <c r="S59">
        <v>565</v>
      </c>
      <c r="T59">
        <f>'Emission events'!AD59</f>
        <v>4.4819499816663917E+17</v>
      </c>
      <c r="U59">
        <f>'Emission events'!BL59</f>
        <v>1.0589048528135227E+17</v>
      </c>
      <c r="V59">
        <f>'Emission events'!CT59</f>
        <v>2.548824843567002E+16</v>
      </c>
      <c r="W59">
        <f>'Emission events'!EB59</f>
        <v>6298265665507324</v>
      </c>
      <c r="X59">
        <f>'Emission events'!FJ59</f>
        <v>1611848210591903.8</v>
      </c>
      <c r="Y59">
        <f t="shared" si="4"/>
        <v>5.8748384575976064E+17</v>
      </c>
      <c r="Z59">
        <f t="shared" si="5"/>
        <v>3.1500134829545892E+18</v>
      </c>
      <c r="AB59" s="1">
        <v>0.56000000000000005</v>
      </c>
      <c r="AC59">
        <f t="shared" si="94"/>
        <v>-2.2996563288797804</v>
      </c>
      <c r="AD59">
        <f t="shared" si="94"/>
        <v>-2.333039720597256</v>
      </c>
      <c r="AE59">
        <f t="shared" si="94"/>
        <v>-2.3664663426187049</v>
      </c>
      <c r="AF59">
        <f t="shared" si="94"/>
        <v>-2.399936251378699</v>
      </c>
      <c r="AG59">
        <f t="shared" si="94"/>
        <v>-2.4334495033858894</v>
      </c>
      <c r="AH59">
        <f t="shared" si="94"/>
        <v>-2.4670061552222853</v>
      </c>
      <c r="AI59">
        <f t="shared" si="94"/>
        <v>-2.5006062635440776</v>
      </c>
      <c r="AJ59">
        <f t="shared" si="94"/>
        <v>-2.5342498850813837</v>
      </c>
      <c r="AK59">
        <f t="shared" si="94"/>
        <v>-2.5679370766381244</v>
      </c>
      <c r="AL59">
        <f t="shared" si="94"/>
        <v>-2.6016678950927439</v>
      </c>
      <c r="AM59">
        <f t="shared" si="95"/>
        <v>-2.6354423973974601</v>
      </c>
      <c r="AN59">
        <f t="shared" si="95"/>
        <v>-2.6692606405794046</v>
      </c>
      <c r="AO59">
        <f t="shared" si="95"/>
        <v>-2.7031226817398877</v>
      </c>
      <c r="AP59">
        <f t="shared" si="95"/>
        <v>-2.7370285780545487</v>
      </c>
      <c r="AQ59">
        <f t="shared" si="95"/>
        <v>-2.7709783867740621</v>
      </c>
      <c r="AR59">
        <f t="shared" si="95"/>
        <v>-2.8049721652234623</v>
      </c>
      <c r="AS59">
        <f t="shared" si="95"/>
        <v>-2.8390099708028931</v>
      </c>
      <c r="AT59">
        <f t="shared" si="95"/>
        <v>-2.8730918609874321</v>
      </c>
      <c r="AU59">
        <f t="shared" si="95"/>
        <v>-2.9072178933269117</v>
      </c>
      <c r="AV59">
        <f t="shared" si="95"/>
        <v>-2.9413881254466614</v>
      </c>
      <c r="AW59">
        <f t="shared" si="96"/>
        <v>-2.9756026150468715</v>
      </c>
      <c r="AX59">
        <f t="shared" si="96"/>
        <v>-3.0098614199033209</v>
      </c>
      <c r="AY59">
        <f t="shared" si="96"/>
        <v>-3.0441645978672285</v>
      </c>
      <c r="AZ59">
        <f t="shared" si="96"/>
        <v>-3.0785122068650481</v>
      </c>
      <c r="BA59">
        <f t="shared" si="96"/>
        <v>-3.1129043048992244</v>
      </c>
      <c r="BB59">
        <f t="shared" si="96"/>
        <v>-3.1473409500474574</v>
      </c>
      <c r="BC59">
        <f t="shared" si="96"/>
        <v>-3.1818222004638241</v>
      </c>
      <c r="BD59">
        <f t="shared" si="96"/>
        <v>-3.2163481143780337</v>
      </c>
      <c r="BE59">
        <f t="shared" si="96"/>
        <v>-3.250918750095634</v>
      </c>
      <c r="BF59">
        <f t="shared" si="96"/>
        <v>-3.2855341659986506</v>
      </c>
      <c r="BG59">
        <f t="shared" si="97"/>
        <v>-3.3201944205449609</v>
      </c>
      <c r="BH59">
        <f t="shared" si="97"/>
        <v>-3.3548995722690265</v>
      </c>
      <c r="BI59">
        <f t="shared" si="97"/>
        <v>-3.3896496797817202</v>
      </c>
      <c r="BJ59">
        <f t="shared" si="97"/>
        <v>-3.4244448017701585</v>
      </c>
      <c r="BK59">
        <f t="shared" si="97"/>
        <v>-3.4592849969984507</v>
      </c>
      <c r="BL59">
        <f t="shared" si="97"/>
        <v>-3.4941703243070128</v>
      </c>
      <c r="BM59">
        <f t="shared" si="97"/>
        <v>-3.5291008426133876</v>
      </c>
      <c r="BN59">
        <f t="shared" si="97"/>
        <v>-3.5640766109120254</v>
      </c>
      <c r="BO59">
        <f t="shared" si="97"/>
        <v>-3.5990976882740893</v>
      </c>
      <c r="BP59">
        <f t="shared" si="97"/>
        <v>-3.6341641338482606</v>
      </c>
      <c r="BQ59">
        <f t="shared" si="98"/>
        <v>-3.6692760068600325</v>
      </c>
      <c r="BR59">
        <f t="shared" si="98"/>
        <v>-3.7044333666125229</v>
      </c>
      <c r="BS59">
        <f t="shared" si="98"/>
        <v>-3.7396362724861443</v>
      </c>
      <c r="BT59">
        <f t="shared" si="98"/>
        <v>-3.7748847839388482</v>
      </c>
      <c r="BU59">
        <f t="shared" si="98"/>
        <v>-3.8101789605062999</v>
      </c>
      <c r="BV59">
        <f t="shared" si="98"/>
        <v>-3.8455188618015881</v>
      </c>
      <c r="BW59">
        <f t="shared" si="98"/>
        <v>-3.8809045475160091</v>
      </c>
      <c r="BX59">
        <f t="shared" si="98"/>
        <v>-3.9163360774183955</v>
      </c>
      <c r="BY59">
        <f t="shared" si="98"/>
        <v>-3.9518135113559079</v>
      </c>
      <c r="BZ59">
        <f t="shared" si="98"/>
        <v>-3.9873369092538273</v>
      </c>
      <c r="CA59">
        <f t="shared" si="99"/>
        <v>-4.0229063311153554</v>
      </c>
      <c r="CB59">
        <f t="shared" si="99"/>
        <v>-4.0585218370224414</v>
      </c>
      <c r="CC59">
        <f t="shared" si="99"/>
        <v>-4.0941834871350604</v>
      </c>
      <c r="CD59">
        <f t="shared" si="99"/>
        <v>-4.1298913416920211</v>
      </c>
      <c r="CE59">
        <f t="shared" si="99"/>
        <v>-4.1656454610107794</v>
      </c>
      <c r="CF59">
        <f t="shared" si="99"/>
        <v>-4.2014459054872155</v>
      </c>
      <c r="CG59">
        <f t="shared" si="99"/>
        <v>-4.2372927355963714</v>
      </c>
      <c r="CH59">
        <f t="shared" si="99"/>
        <v>-4.2731860118921272</v>
      </c>
      <c r="CI59">
        <f t="shared" si="99"/>
        <v>-4.3091257950074091</v>
      </c>
      <c r="CJ59">
        <f t="shared" si="99"/>
        <v>-4.3451121456544035</v>
      </c>
      <c r="CK59">
        <f t="shared" si="100"/>
        <v>-4.3811451246242541</v>
      </c>
      <c r="CL59">
        <f t="shared" si="100"/>
        <v>-4.4172247927878487</v>
      </c>
      <c r="CM59">
        <f t="shared" si="100"/>
        <v>-4.4533512110951614</v>
      </c>
      <c r="CN59">
        <f t="shared" si="100"/>
        <v>-4.4895244405760213</v>
      </c>
      <c r="CO59">
        <f t="shared" si="100"/>
        <v>-4.5257445423399201</v>
      </c>
      <c r="CP59">
        <f t="shared" si="100"/>
        <v>-4.5620115775758476</v>
      </c>
      <c r="CQ59">
        <f t="shared" si="100"/>
        <v>-4.598325607553047</v>
      </c>
      <c r="CR59">
        <f t="shared" si="100"/>
        <v>-4.6346866936203632</v>
      </c>
      <c r="CS59">
        <f t="shared" si="100"/>
        <v>-4.6710948972070163</v>
      </c>
      <c r="CT59">
        <f t="shared" si="100"/>
        <v>-4.7075502798224331</v>
      </c>
      <c r="CU59">
        <f t="shared" si="101"/>
        <v>-4.7440529030560246</v>
      </c>
      <c r="CV59">
        <f t="shared" si="101"/>
        <v>-4.780602828578008</v>
      </c>
      <c r="CW59">
        <f t="shared" si="101"/>
        <v>-4.8172001181386044</v>
      </c>
      <c r="CX59">
        <f t="shared" si="101"/>
        <v>-4.853844833569255</v>
      </c>
      <c r="CY59">
        <f t="shared" si="101"/>
        <v>-4.8905370367818088</v>
      </c>
      <c r="CZ59">
        <f t="shared" si="101"/>
        <v>-4.9272767897687419</v>
      </c>
      <c r="DA59">
        <f t="shared" si="101"/>
        <v>-4.9640641546038591</v>
      </c>
      <c r="DB59">
        <f t="shared" si="101"/>
        <v>-5.0008991934416036</v>
      </c>
      <c r="DC59">
        <f t="shared" si="101"/>
        <v>-5.0377819685178409</v>
      </c>
      <c r="DD59">
        <f t="shared" si="101"/>
        <v>-5.0747125421496975</v>
      </c>
      <c r="DE59">
        <f t="shared" si="102"/>
        <v>-5.1116909767353542</v>
      </c>
      <c r="DF59">
        <f t="shared" si="102"/>
        <v>-5.1487173347548332</v>
      </c>
      <c r="DG59">
        <f t="shared" si="102"/>
        <v>-5.1857916787693323</v>
      </c>
      <c r="DH59">
        <f t="shared" si="102"/>
        <v>-5.2229140714220161</v>
      </c>
      <c r="DI59">
        <f t="shared" si="102"/>
        <v>-5.2600845754378298</v>
      </c>
      <c r="DJ59">
        <f t="shared" si="102"/>
        <v>-5.2973032536232978</v>
      </c>
      <c r="DK59">
        <f t="shared" si="102"/>
        <v>-5.334570168867339</v>
      </c>
      <c r="DL59">
        <f t="shared" si="102"/>
        <v>-5.3718853841404606</v>
      </c>
      <c r="DM59">
        <f t="shared" si="102"/>
        <v>-5.4092489624959921</v>
      </c>
      <c r="DN59">
        <f t="shared" si="102"/>
        <v>-5.4466609670692696</v>
      </c>
      <c r="DO59">
        <f t="shared" si="103"/>
        <v>-5.4841214610778302</v>
      </c>
      <c r="DP59">
        <f t="shared" si="103"/>
        <v>-5.521630507822163</v>
      </c>
      <c r="DQ59">
        <f t="shared" si="103"/>
        <v>-5.5591881706849771</v>
      </c>
      <c r="DR59">
        <f t="shared" si="103"/>
        <v>-5.5967945131320338</v>
      </c>
      <c r="DS59">
        <f t="shared" si="103"/>
        <v>-5.6344495987119405</v>
      </c>
      <c r="DT59">
        <f t="shared" si="103"/>
        <v>-5.6721534910559575</v>
      </c>
      <c r="DU59">
        <f t="shared" si="103"/>
        <v>-5.709906253878831</v>
      </c>
      <c r="DV59">
        <f t="shared" si="103"/>
        <v>-5.7477079509780573</v>
      </c>
      <c r="DW59">
        <f t="shared" si="103"/>
        <v>-5.7855586462347404</v>
      </c>
      <c r="DX59">
        <f t="shared" si="103"/>
        <v>-5.8234584036133672</v>
      </c>
      <c r="DY59">
        <f t="shared" si="103"/>
        <v>-5.8614072871616241</v>
      </c>
      <c r="EA59">
        <f t="shared" si="23"/>
        <v>0.56000000000000005</v>
      </c>
      <c r="EB59">
        <f t="shared" si="92"/>
        <v>2.2996563288797804</v>
      </c>
      <c r="EC59">
        <f t="shared" si="92"/>
        <v>2.6010477669029628</v>
      </c>
      <c r="ED59">
        <f t="shared" si="92"/>
        <v>2.9024824352301186</v>
      </c>
      <c r="EE59">
        <f t="shared" si="92"/>
        <v>3.2039603902958196</v>
      </c>
      <c r="EF59">
        <f t="shared" si="92"/>
        <v>3.5054816886087168</v>
      </c>
      <c r="EG59">
        <f t="shared" si="92"/>
        <v>3.8070463867508195</v>
      </c>
      <c r="EH59">
        <f t="shared" si="92"/>
        <v>4.1086545413783186</v>
      </c>
      <c r="EI59">
        <f t="shared" si="92"/>
        <v>4.4103062092213321</v>
      </c>
      <c r="EJ59">
        <f t="shared" si="92"/>
        <v>4.7120014470837788</v>
      </c>
      <c r="EK59">
        <f t="shared" si="92"/>
        <v>5.0137403118441055</v>
      </c>
      <c r="EL59">
        <f t="shared" si="92"/>
        <v>5.3155228604545286</v>
      </c>
      <c r="EM59">
        <f t="shared" si="92"/>
        <v>5.6173491499421804</v>
      </c>
      <c r="EN59">
        <f t="shared" si="92"/>
        <v>5.9192192374083703</v>
      </c>
      <c r="EO59">
        <f t="shared" si="92"/>
        <v>6.2211331800287377</v>
      </c>
      <c r="EP59">
        <f t="shared" si="92"/>
        <v>6.5230910350539588</v>
      </c>
      <c r="EQ59">
        <f t="shared" si="92"/>
        <v>6.8250928598090645</v>
      </c>
      <c r="ER59">
        <f t="shared" si="89"/>
        <v>7.1271387116942027</v>
      </c>
      <c r="ES59">
        <f t="shared" si="89"/>
        <v>7.4292286481844485</v>
      </c>
      <c r="ET59">
        <f t="shared" si="89"/>
        <v>7.7313627268296354</v>
      </c>
      <c r="EU59">
        <f t="shared" si="89"/>
        <v>8.033541005255092</v>
      </c>
      <c r="EV59">
        <f t="shared" si="89"/>
        <v>8.3357635411610076</v>
      </c>
      <c r="EW59">
        <f t="shared" si="89"/>
        <v>8.6380303923231647</v>
      </c>
      <c r="EX59">
        <f t="shared" si="89"/>
        <v>8.9403416165927787</v>
      </c>
      <c r="EY59">
        <f t="shared" si="89"/>
        <v>9.2426972718963061</v>
      </c>
      <c r="EZ59">
        <f t="shared" si="89"/>
        <v>9.5450974162361888</v>
      </c>
      <c r="FA59">
        <f t="shared" si="89"/>
        <v>9.8475421076901277</v>
      </c>
      <c r="FB59">
        <f t="shared" si="89"/>
        <v>10.150031404412202</v>
      </c>
      <c r="FC59">
        <f t="shared" si="89"/>
        <v>10.45256536463212</v>
      </c>
      <c r="FD59">
        <f t="shared" si="89"/>
        <v>10.755144046655428</v>
      </c>
      <c r="FE59">
        <f t="shared" si="89"/>
        <v>11.057767508864149</v>
      </c>
      <c r="FF59">
        <f t="shared" si="87"/>
        <v>11.360435809716167</v>
      </c>
      <c r="FG59">
        <f t="shared" si="87"/>
        <v>11.663149007745938</v>
      </c>
      <c r="FH59">
        <f t="shared" si="86"/>
        <v>11.965907161564338</v>
      </c>
      <c r="FI59">
        <f t="shared" si="86"/>
        <v>12.268710329858486</v>
      </c>
      <c r="FJ59">
        <f t="shared" si="86"/>
        <v>12.571558571392483</v>
      </c>
      <c r="FK59">
        <f t="shared" si="86"/>
        <v>12.874451945006751</v>
      </c>
      <c r="FL59">
        <f t="shared" si="86"/>
        <v>13.177390509618835</v>
      </c>
      <c r="FM59">
        <f t="shared" si="86"/>
        <v>13.480374324223177</v>
      </c>
      <c r="FN59">
        <f t="shared" si="86"/>
        <v>13.783403447890949</v>
      </c>
      <c r="FO59">
        <f t="shared" si="86"/>
        <v>14.086477939770829</v>
      </c>
      <c r="FP59">
        <f t="shared" si="86"/>
        <v>14.389597859088306</v>
      </c>
      <c r="FQ59">
        <f t="shared" si="86"/>
        <v>14.692763265146503</v>
      </c>
      <c r="FR59">
        <f t="shared" si="86"/>
        <v>14.995974217325832</v>
      </c>
      <c r="FS59">
        <f t="shared" si="86"/>
        <v>15.299230775084242</v>
      </c>
      <c r="FT59">
        <f t="shared" si="86"/>
        <v>15.6025329979574</v>
      </c>
      <c r="FU59">
        <f t="shared" si="86"/>
        <v>15.905880945558398</v>
      </c>
      <c r="FV59">
        <f t="shared" si="73"/>
        <v>16.209274677578524</v>
      </c>
      <c r="FW59">
        <f t="shared" si="73"/>
        <v>16.512714253786616</v>
      </c>
      <c r="FX59">
        <f t="shared" si="93"/>
        <v>16.816199734029837</v>
      </c>
      <c r="FY59">
        <f t="shared" si="93"/>
        <v>17.119731178233462</v>
      </c>
      <c r="FZ59">
        <f t="shared" si="93"/>
        <v>17.423308646400699</v>
      </c>
      <c r="GA59">
        <f t="shared" si="93"/>
        <v>17.72693219861349</v>
      </c>
      <c r="GB59">
        <f t="shared" si="93"/>
        <v>18.030601895031815</v>
      </c>
      <c r="GC59">
        <f t="shared" si="93"/>
        <v>18.334317795894485</v>
      </c>
      <c r="GD59">
        <f t="shared" si="93"/>
        <v>18.638079961518951</v>
      </c>
      <c r="GE59">
        <f t="shared" si="93"/>
        <v>18.941888452301093</v>
      </c>
      <c r="GF59">
        <f t="shared" si="93"/>
        <v>19.245743328715957</v>
      </c>
      <c r="GG59">
        <f t="shared" si="93"/>
        <v>19.549644651317415</v>
      </c>
      <c r="GH59">
        <f t="shared" si="93"/>
        <v>19.853592480738406</v>
      </c>
      <c r="GI59">
        <f t="shared" si="93"/>
        <v>20.157586877691106</v>
      </c>
      <c r="GJ59">
        <f t="shared" si="90"/>
        <v>20.461627902966665</v>
      </c>
      <c r="GK59">
        <f t="shared" si="90"/>
        <v>20.765715617435966</v>
      </c>
      <c r="GL59">
        <f t="shared" si="90"/>
        <v>21.069850082048983</v>
      </c>
      <c r="GM59">
        <f t="shared" si="90"/>
        <v>21.374031357835555</v>
      </c>
      <c r="GN59">
        <f t="shared" si="90"/>
        <v>21.67825950590516</v>
      </c>
      <c r="GO59">
        <f t="shared" si="90"/>
        <v>21.982534587446793</v>
      </c>
      <c r="GP59">
        <f t="shared" si="85"/>
        <v>22.286856663729701</v>
      </c>
      <c r="GQ59">
        <f t="shared" si="85"/>
        <v>22.591225796102723</v>
      </c>
      <c r="GR59">
        <f t="shared" si="85"/>
        <v>22.895642045995082</v>
      </c>
      <c r="GS59">
        <f t="shared" si="85"/>
        <v>23.200105474916207</v>
      </c>
      <c r="GT59">
        <f t="shared" si="85"/>
        <v>23.504616144455504</v>
      </c>
      <c r="GU59">
        <f t="shared" si="85"/>
        <v>23.809174116283192</v>
      </c>
      <c r="GV59">
        <f t="shared" si="85"/>
        <v>24.113779452149497</v>
      </c>
      <c r="GW59">
        <f t="shared" si="85"/>
        <v>24.418432213885854</v>
      </c>
      <c r="GX59">
        <f t="shared" si="85"/>
        <v>24.723132463404113</v>
      </c>
      <c r="GY59">
        <f t="shared" si="71"/>
        <v>25.027880262696755</v>
      </c>
      <c r="GZ59">
        <f t="shared" si="71"/>
        <v>25.332675673837578</v>
      </c>
      <c r="HA59">
        <f t="shared" si="71"/>
        <v>25.637518758981031</v>
      </c>
      <c r="HB59">
        <f t="shared" si="71"/>
        <v>25.942409580362977</v>
      </c>
      <c r="HC59">
        <f t="shared" si="71"/>
        <v>26.247348200300539</v>
      </c>
      <c r="HD59">
        <f t="shared" si="91"/>
        <v>26.552334681191901</v>
      </c>
      <c r="HE59">
        <f t="shared" si="91"/>
        <v>26.857369085517092</v>
      </c>
      <c r="HF59">
        <f t="shared" si="91"/>
        <v>27.162451475837294</v>
      </c>
      <c r="HG59">
        <f t="shared" si="91"/>
        <v>27.46758191479568</v>
      </c>
      <c r="HH59">
        <f t="shared" si="91"/>
        <v>27.772760465117205</v>
      </c>
      <c r="HI59">
        <f t="shared" si="91"/>
        <v>28.077987189608379</v>
      </c>
      <c r="HJ59">
        <f t="shared" si="91"/>
        <v>28.383262151158128</v>
      </c>
      <c r="HK59">
        <f t="shared" si="91"/>
        <v>28.688585412736956</v>
      </c>
      <c r="HL59">
        <f t="shared" si="91"/>
        <v>28.993957037398197</v>
      </c>
      <c r="HM59">
        <f t="shared" si="91"/>
        <v>29.299377088277179</v>
      </c>
      <c r="HN59">
        <f t="shared" si="91"/>
        <v>29.604845628591448</v>
      </c>
      <c r="HO59">
        <f t="shared" si="91"/>
        <v>29.910362721641487</v>
      </c>
      <c r="HP59">
        <f t="shared" si="91"/>
        <v>30.215928430810006</v>
      </c>
      <c r="HQ59">
        <f t="shared" si="91"/>
        <v>30.521542819562775</v>
      </c>
      <c r="HR59">
        <f t="shared" si="91"/>
        <v>30.827205951448384</v>
      </c>
      <c r="HS59">
        <f t="shared" si="91"/>
        <v>31.132917890098106</v>
      </c>
      <c r="HT59">
        <f t="shared" si="43"/>
        <v>31.438678699226688</v>
      </c>
      <c r="HU59">
        <f t="shared" si="43"/>
        <v>31.744488442631621</v>
      </c>
      <c r="HV59">
        <f t="shared" si="43"/>
        <v>32.05034718419401</v>
      </c>
      <c r="HW59">
        <f t="shared" si="43"/>
        <v>32.356254987878344</v>
      </c>
      <c r="HX59">
        <f t="shared" si="43"/>
        <v>32.662211917732307</v>
      </c>
      <c r="HY59">
        <f t="shared" si="24"/>
        <v>2.2996563288797804</v>
      </c>
      <c r="HZ59">
        <f t="shared" si="25"/>
        <v>1</v>
      </c>
      <c r="IA59">
        <v>57</v>
      </c>
      <c r="IB59">
        <f t="shared" si="26"/>
        <v>0.56000000000000005</v>
      </c>
      <c r="IC59" cm="1">
        <f t="array" ref="IC59">INDEX($AC$3:$DY$102,IA59,HZ59)</f>
        <v>-2.2996563288797804</v>
      </c>
      <c r="ID59">
        <f t="shared" si="27"/>
        <v>-1.2878075441726771</v>
      </c>
    </row>
    <row r="60" spans="10:238" x14ac:dyDescent="0.25">
      <c r="J60">
        <v>570</v>
      </c>
      <c r="K60">
        <f>'Emission events'!Y60</f>
        <v>1.3097509748902328E+18</v>
      </c>
      <c r="L60">
        <f>'Emission events'!BG60</f>
        <v>4.7495740354604851E+17</v>
      </c>
      <c r="M60">
        <f>'Emission events'!CO60</f>
        <v>1.7170722419167514E+17</v>
      </c>
      <c r="N60">
        <f>'Emission events'!DW60</f>
        <v>6.195668273625612E+16</v>
      </c>
      <c r="O60">
        <f>'Emission events'!FE60</f>
        <v>2.2328679788471844E+16</v>
      </c>
      <c r="P60">
        <f t="shared" si="3"/>
        <v>2.0407009651526843E+18</v>
      </c>
      <c r="S60">
        <v>570</v>
      </c>
      <c r="T60">
        <f>'Emission events'!AD60</f>
        <v>4.930309329400032E+17</v>
      </c>
      <c r="U60">
        <f>'Emission events'!BL60</f>
        <v>1.1648341672997451E+17</v>
      </c>
      <c r="V60">
        <f>'Emission events'!CT60</f>
        <v>2.8038007913182332E+16</v>
      </c>
      <c r="W60">
        <f>'Emission events'!EB60</f>
        <v>6928323184487070</v>
      </c>
      <c r="X60">
        <f>'Emission events'!FJ60</f>
        <v>1773092136852304.8</v>
      </c>
      <c r="Y60">
        <f t="shared" si="4"/>
        <v>6.4625377290449946E+17</v>
      </c>
      <c r="Z60">
        <f t="shared" si="5"/>
        <v>2.6869547380571837E+18</v>
      </c>
      <c r="AB60" s="1">
        <v>0.56999999999999995</v>
      </c>
      <c r="AC60">
        <f t="shared" si="94"/>
        <v>-12.091088066747957</v>
      </c>
      <c r="AD60">
        <f t="shared" si="94"/>
        <v>-12.137166602006644</v>
      </c>
      <c r="AE60">
        <f t="shared" si="94"/>
        <v>-12.183304940377987</v>
      </c>
      <c r="AF60">
        <f t="shared" si="94"/>
        <v>-12.229503159931262</v>
      </c>
      <c r="AG60">
        <f t="shared" si="94"/>
        <v>-12.27576133883831</v>
      </c>
      <c r="AH60">
        <f t="shared" si="94"/>
        <v>-12.322079555372492</v>
      </c>
      <c r="AI60">
        <f t="shared" si="94"/>
        <v>-12.368457887909743</v>
      </c>
      <c r="AJ60">
        <f t="shared" si="94"/>
        <v>-12.414896414928311</v>
      </c>
      <c r="AK60">
        <f t="shared" si="94"/>
        <v>-12.461395215008512</v>
      </c>
      <c r="AL60">
        <f t="shared" si="94"/>
        <v>-12.507954366833749</v>
      </c>
      <c r="AM60">
        <f t="shared" si="95"/>
        <v>-12.554573949189644</v>
      </c>
      <c r="AN60">
        <f t="shared" si="95"/>
        <v>-12.601254040965037</v>
      </c>
      <c r="AO60">
        <f t="shared" si="95"/>
        <v>-12.647994721151754</v>
      </c>
      <c r="AP60">
        <f t="shared" si="95"/>
        <v>-12.694796068844383</v>
      </c>
      <c r="AQ60">
        <f t="shared" si="95"/>
        <v>-12.741658163241226</v>
      </c>
      <c r="AR60">
        <f t="shared" si="95"/>
        <v>-12.788581083643528</v>
      </c>
      <c r="AS60">
        <f t="shared" si="95"/>
        <v>-12.835564909456389</v>
      </c>
      <c r="AT60">
        <f t="shared" si="95"/>
        <v>-12.882609720188457</v>
      </c>
      <c r="AU60">
        <f t="shared" si="95"/>
        <v>-12.929715595452176</v>
      </c>
      <c r="AV60">
        <f t="shared" si="95"/>
        <v>-12.976882614964051</v>
      </c>
      <c r="AW60">
        <f t="shared" si="96"/>
        <v>-13.024110858544258</v>
      </c>
      <c r="AX60">
        <f t="shared" si="96"/>
        <v>-13.071400406117565</v>
      </c>
      <c r="AY60">
        <f t="shared" si="96"/>
        <v>-13.118751337713084</v>
      </c>
      <c r="AZ60">
        <f t="shared" si="96"/>
        <v>-13.166163733463994</v>
      </c>
      <c r="BA60">
        <f t="shared" si="96"/>
        <v>-13.213637673608623</v>
      </c>
      <c r="BB60">
        <f t="shared" si="96"/>
        <v>-13.261173238489519</v>
      </c>
      <c r="BC60">
        <f t="shared" si="96"/>
        <v>-13.308770508554495</v>
      </c>
      <c r="BD60">
        <f t="shared" si="96"/>
        <v>-13.356429564356382</v>
      </c>
      <c r="BE60">
        <f t="shared" si="96"/>
        <v>-13.404150486552803</v>
      </c>
      <c r="BF60">
        <f t="shared" si="96"/>
        <v>-13.451933355907167</v>
      </c>
      <c r="BG60">
        <f t="shared" si="97"/>
        <v>-13.499778253287818</v>
      </c>
      <c r="BH60">
        <f t="shared" si="97"/>
        <v>-13.547685259669027</v>
      </c>
      <c r="BI60">
        <f t="shared" si="97"/>
        <v>-13.595654456130685</v>
      </c>
      <c r="BJ60">
        <f t="shared" si="97"/>
        <v>-13.643685923858488</v>
      </c>
      <c r="BK60">
        <f t="shared" si="97"/>
        <v>-13.691779744144275</v>
      </c>
      <c r="BL60">
        <f t="shared" si="97"/>
        <v>-13.739935998385603</v>
      </c>
      <c r="BM60">
        <f t="shared" si="97"/>
        <v>-13.788154768086812</v>
      </c>
      <c r="BN60">
        <f t="shared" si="97"/>
        <v>-13.836436134858118</v>
      </c>
      <c r="BO60">
        <f t="shared" si="97"/>
        <v>-13.884780180416669</v>
      </c>
      <c r="BP60">
        <f t="shared" si="97"/>
        <v>-13.933186986586295</v>
      </c>
      <c r="BQ60">
        <f t="shared" si="98"/>
        <v>-13.981656635297243</v>
      </c>
      <c r="BR60">
        <f t="shared" si="98"/>
        <v>-14.030189208587228</v>
      </c>
      <c r="BS60">
        <f t="shared" si="98"/>
        <v>-14.078784788600569</v>
      </c>
      <c r="BT60">
        <f t="shared" si="98"/>
        <v>-14.127443457589177</v>
      </c>
      <c r="BU60">
        <f t="shared" si="98"/>
        <v>-14.176165297912366</v>
      </c>
      <c r="BV60">
        <f t="shared" si="98"/>
        <v>-14.224950392036558</v>
      </c>
      <c r="BW60">
        <f t="shared" si="98"/>
        <v>-14.273798822536362</v>
      </c>
      <c r="BX60">
        <f t="shared" si="98"/>
        <v>-14.32271067209364</v>
      </c>
      <c r="BY60">
        <f t="shared" si="98"/>
        <v>-14.371686023498484</v>
      </c>
      <c r="BZ60">
        <f t="shared" si="98"/>
        <v>-14.420724959649434</v>
      </c>
      <c r="CA60">
        <f t="shared" si="99"/>
        <v>-14.469827563552471</v>
      </c>
      <c r="CB60">
        <f t="shared" si="99"/>
        <v>-14.518993918322595</v>
      </c>
      <c r="CC60">
        <f t="shared" si="99"/>
        <v>-14.568224107182767</v>
      </c>
      <c r="CD60">
        <f t="shared" si="99"/>
        <v>-14.617518213465006</v>
      </c>
      <c r="CE60">
        <f t="shared" si="99"/>
        <v>-14.666876320610097</v>
      </c>
      <c r="CF60">
        <f t="shared" si="99"/>
        <v>-14.716298512167381</v>
      </c>
      <c r="CG60">
        <f t="shared" si="99"/>
        <v>-14.765784871795777</v>
      </c>
      <c r="CH60">
        <f t="shared" si="99"/>
        <v>-14.815335483262889</v>
      </c>
      <c r="CI60">
        <f t="shared" si="99"/>
        <v>-14.86495043044607</v>
      </c>
      <c r="CJ60">
        <f t="shared" si="99"/>
        <v>-14.914629797332188</v>
      </c>
      <c r="CK60">
        <f t="shared" si="100"/>
        <v>-14.96437366801733</v>
      </c>
      <c r="CL60">
        <f t="shared" si="100"/>
        <v>-15.014182126707922</v>
      </c>
      <c r="CM60">
        <f t="shared" si="100"/>
        <v>-15.064055257719751</v>
      </c>
      <c r="CN60">
        <f t="shared" si="100"/>
        <v>-15.113993145478972</v>
      </c>
      <c r="CO60">
        <f t="shared" si="100"/>
        <v>-15.163995874522344</v>
      </c>
      <c r="CP60">
        <f t="shared" si="100"/>
        <v>-15.214063529496167</v>
      </c>
      <c r="CQ60">
        <f t="shared" si="100"/>
        <v>-15.26419619515794</v>
      </c>
      <c r="CR60">
        <f t="shared" si="100"/>
        <v>-15.314393956375238</v>
      </c>
      <c r="CS60">
        <f t="shared" si="100"/>
        <v>-15.364656898126864</v>
      </c>
      <c r="CT60">
        <f t="shared" si="100"/>
        <v>-15.414985105502536</v>
      </c>
      <c r="CU60">
        <f t="shared" si="101"/>
        <v>-15.465378663702642</v>
      </c>
      <c r="CV60">
        <f t="shared" si="101"/>
        <v>-15.515837658039352</v>
      </c>
      <c r="CW60">
        <f t="shared" si="101"/>
        <v>-15.566362173935651</v>
      </c>
      <c r="CX60">
        <f t="shared" si="101"/>
        <v>-15.616952296926449</v>
      </c>
      <c r="CY60">
        <f t="shared" si="101"/>
        <v>-15.667608112658328</v>
      </c>
      <c r="CZ60">
        <f t="shared" si="101"/>
        <v>-15.71832970688925</v>
      </c>
      <c r="DA60">
        <f t="shared" si="101"/>
        <v>-15.769117165489698</v>
      </c>
      <c r="DB60">
        <f t="shared" si="101"/>
        <v>-15.819970574441678</v>
      </c>
      <c r="DC60">
        <f t="shared" si="101"/>
        <v>-15.87089001983988</v>
      </c>
      <c r="DD60">
        <f t="shared" si="101"/>
        <v>-15.921875587891225</v>
      </c>
      <c r="DE60">
        <f t="shared" si="102"/>
        <v>-15.97292736491519</v>
      </c>
      <c r="DF60">
        <f t="shared" si="102"/>
        <v>-16.024045437344075</v>
      </c>
      <c r="DG60">
        <f t="shared" si="102"/>
        <v>-16.075229891722586</v>
      </c>
      <c r="DH60">
        <f t="shared" si="102"/>
        <v>-16.12648081470882</v>
      </c>
      <c r="DI60">
        <f t="shared" si="102"/>
        <v>-16.177798293074027</v>
      </c>
      <c r="DJ60">
        <f t="shared" si="102"/>
        <v>-16.229182413702283</v>
      </c>
      <c r="DK60">
        <f t="shared" si="102"/>
        <v>-16.280633263591682</v>
      </c>
      <c r="DL60">
        <f t="shared" si="102"/>
        <v>-16.332150929853285</v>
      </c>
      <c r="DM60">
        <f t="shared" si="102"/>
        <v>-16.38373549971233</v>
      </c>
      <c r="DN60">
        <f t="shared" si="102"/>
        <v>-16.435387060507903</v>
      </c>
      <c r="DO60">
        <f t="shared" si="103"/>
        <v>-16.48710569969268</v>
      </c>
      <c r="DP60">
        <f t="shared" si="103"/>
        <v>-16.538891504834087</v>
      </c>
      <c r="DQ60">
        <f t="shared" si="103"/>
        <v>-16.590744563613281</v>
      </c>
      <c r="DR60">
        <f t="shared" si="103"/>
        <v>-16.642664963826324</v>
      </c>
      <c r="DS60">
        <f t="shared" si="103"/>
        <v>-16.694652793383725</v>
      </c>
      <c r="DT60">
        <f t="shared" si="103"/>
        <v>-16.746708140310766</v>
      </c>
      <c r="DU60">
        <f t="shared" si="103"/>
        <v>-16.79883109274779</v>
      </c>
      <c r="DV60">
        <f t="shared" si="103"/>
        <v>-16.851021738949768</v>
      </c>
      <c r="DW60">
        <f t="shared" si="103"/>
        <v>-16.903280167287313</v>
      </c>
      <c r="DX60">
        <f t="shared" si="103"/>
        <v>-16.955606466246408</v>
      </c>
      <c r="DY60">
        <f t="shared" si="103"/>
        <v>-17.008000724428101</v>
      </c>
      <c r="EA60">
        <f t="shared" si="23"/>
        <v>0.56999999999999995</v>
      </c>
      <c r="EB60">
        <f t="shared" si="92"/>
        <v>12.091088066747957</v>
      </c>
      <c r="EC60">
        <f t="shared" si="92"/>
        <v>12.40517464831235</v>
      </c>
      <c r="ED60">
        <f t="shared" si="92"/>
        <v>12.7193210329894</v>
      </c>
      <c r="EE60">
        <f t="shared" si="92"/>
        <v>13.033527298848384</v>
      </c>
      <c r="EF60">
        <f t="shared" si="92"/>
        <v>13.347793524061137</v>
      </c>
      <c r="EG60">
        <f t="shared" si="92"/>
        <v>13.662119786901027</v>
      </c>
      <c r="EH60">
        <f t="shared" si="92"/>
        <v>13.976506165743984</v>
      </c>
      <c r="EI60">
        <f t="shared" si="92"/>
        <v>14.29095273906826</v>
      </c>
      <c r="EJ60">
        <f t="shared" si="92"/>
        <v>14.605459585454167</v>
      </c>
      <c r="EK60">
        <f t="shared" si="92"/>
        <v>14.920026783585111</v>
      </c>
      <c r="EL60">
        <f t="shared" si="92"/>
        <v>15.234654412246712</v>
      </c>
      <c r="EM60">
        <f t="shared" si="92"/>
        <v>15.549342550327811</v>
      </c>
      <c r="EN60">
        <f t="shared" si="92"/>
        <v>15.864091276820236</v>
      </c>
      <c r="EO60">
        <f t="shared" si="92"/>
        <v>16.178900670818571</v>
      </c>
      <c r="EP60">
        <f t="shared" si="92"/>
        <v>16.493770811521124</v>
      </c>
      <c r="EQ60">
        <f t="shared" si="92"/>
        <v>16.808701778229132</v>
      </c>
      <c r="ER60">
        <f t="shared" si="89"/>
        <v>17.123693650347697</v>
      </c>
      <c r="ES60">
        <f t="shared" si="89"/>
        <v>17.438746507385474</v>
      </c>
      <c r="ET60">
        <f t="shared" si="89"/>
        <v>17.753860428954901</v>
      </c>
      <c r="EU60">
        <f t="shared" si="89"/>
        <v>18.069035494772482</v>
      </c>
      <c r="EV60">
        <f t="shared" si="89"/>
        <v>18.384271784658395</v>
      </c>
      <c r="EW60">
        <f t="shared" si="89"/>
        <v>18.699569378537408</v>
      </c>
      <c r="EX60">
        <f t="shared" si="89"/>
        <v>19.014928356438634</v>
      </c>
      <c r="EY60">
        <f t="shared" si="89"/>
        <v>19.330348798495251</v>
      </c>
      <c r="EZ60">
        <f t="shared" si="89"/>
        <v>19.645830784945588</v>
      </c>
      <c r="FA60">
        <f t="shared" si="89"/>
        <v>19.961374396132189</v>
      </c>
      <c r="FB60">
        <f t="shared" si="89"/>
        <v>20.276979712502872</v>
      </c>
      <c r="FC60">
        <f t="shared" si="89"/>
        <v>20.592646814610468</v>
      </c>
      <c r="FD60">
        <f t="shared" si="89"/>
        <v>20.908375783112596</v>
      </c>
      <c r="FE60">
        <f t="shared" si="89"/>
        <v>21.224166698772663</v>
      </c>
      <c r="FF60">
        <f t="shared" si="87"/>
        <v>21.540019642459022</v>
      </c>
      <c r="FG60">
        <f t="shared" si="87"/>
        <v>21.85593469514594</v>
      </c>
      <c r="FH60">
        <f t="shared" si="86"/>
        <v>22.171911937913304</v>
      </c>
      <c r="FI60">
        <f t="shared" si="86"/>
        <v>22.487951451946813</v>
      </c>
      <c r="FJ60">
        <f t="shared" si="86"/>
        <v>22.804053318538308</v>
      </c>
      <c r="FK60">
        <f t="shared" si="86"/>
        <v>23.120217619085341</v>
      </c>
      <c r="FL60">
        <f t="shared" si="86"/>
        <v>23.436444435092259</v>
      </c>
      <c r="FM60">
        <f t="shared" si="86"/>
        <v>23.752733848169271</v>
      </c>
      <c r="FN60">
        <f t="shared" si="86"/>
        <v>24.069085940033531</v>
      </c>
      <c r="FO60">
        <f t="shared" si="86"/>
        <v>24.385500792508864</v>
      </c>
      <c r="FP60">
        <f t="shared" si="86"/>
        <v>24.701978487525516</v>
      </c>
      <c r="FQ60">
        <f t="shared" si="86"/>
        <v>25.018519107121207</v>
      </c>
      <c r="FR60">
        <f t="shared" si="86"/>
        <v>25.335122733440258</v>
      </c>
      <c r="FS60">
        <f t="shared" si="86"/>
        <v>25.651789448734569</v>
      </c>
      <c r="FT60">
        <f t="shared" si="86"/>
        <v>25.968519335363467</v>
      </c>
      <c r="FU60">
        <f t="shared" si="86"/>
        <v>26.285312475793368</v>
      </c>
      <c r="FV60">
        <f t="shared" si="73"/>
        <v>26.602168952598877</v>
      </c>
      <c r="FW60">
        <f t="shared" si="73"/>
        <v>26.919088848461861</v>
      </c>
      <c r="FX60">
        <f t="shared" si="93"/>
        <v>27.236072246172412</v>
      </c>
      <c r="FY60">
        <f t="shared" si="93"/>
        <v>27.553119228629068</v>
      </c>
      <c r="FZ60">
        <f t="shared" si="93"/>
        <v>27.870229878837812</v>
      </c>
      <c r="GA60">
        <f t="shared" si="93"/>
        <v>28.187404279913643</v>
      </c>
      <c r="GB60">
        <f t="shared" si="93"/>
        <v>28.504642515079524</v>
      </c>
      <c r="GC60">
        <f t="shared" si="93"/>
        <v>28.82194466766747</v>
      </c>
      <c r="GD60">
        <f t="shared" si="93"/>
        <v>29.139310821118269</v>
      </c>
      <c r="GE60">
        <f t="shared" si="93"/>
        <v>29.456741058981258</v>
      </c>
      <c r="GF60">
        <f t="shared" si="93"/>
        <v>29.774235464915364</v>
      </c>
      <c r="GG60">
        <f t="shared" si="93"/>
        <v>30.091794122688178</v>
      </c>
      <c r="GH60">
        <f t="shared" si="93"/>
        <v>30.409417116177067</v>
      </c>
      <c r="GI60">
        <f t="shared" si="93"/>
        <v>30.727104529368891</v>
      </c>
      <c r="GJ60">
        <f t="shared" si="90"/>
        <v>31.044856446359741</v>
      </c>
      <c r="GK60">
        <f t="shared" si="90"/>
        <v>31.362672951356039</v>
      </c>
      <c r="GL60">
        <f t="shared" si="90"/>
        <v>31.680554128673574</v>
      </c>
      <c r="GM60">
        <f t="shared" si="90"/>
        <v>31.998500062738504</v>
      </c>
      <c r="GN60">
        <f t="shared" si="90"/>
        <v>32.316510838087581</v>
      </c>
      <c r="GO60">
        <f t="shared" si="90"/>
        <v>32.634586539367113</v>
      </c>
      <c r="GP60">
        <f t="shared" si="85"/>
        <v>32.952727251334593</v>
      </c>
      <c r="GQ60">
        <f t="shared" si="85"/>
        <v>33.270933058857594</v>
      </c>
      <c r="GR60">
        <f t="shared" si="85"/>
        <v>33.589204046914929</v>
      </c>
      <c r="GS60">
        <f t="shared" si="85"/>
        <v>33.90754030059631</v>
      </c>
      <c r="GT60">
        <f t="shared" si="85"/>
        <v>34.225941905102118</v>
      </c>
      <c r="GU60">
        <f t="shared" si="85"/>
        <v>34.544408945744536</v>
      </c>
      <c r="GV60">
        <f t="shared" si="85"/>
        <v>34.862941507946545</v>
      </c>
      <c r="GW60">
        <f t="shared" si="85"/>
        <v>35.181539677243052</v>
      </c>
      <c r="GX60">
        <f t="shared" si="85"/>
        <v>35.500203539280633</v>
      </c>
      <c r="GY60">
        <f t="shared" si="71"/>
        <v>35.818933179817265</v>
      </c>
      <c r="GZ60">
        <f t="shared" si="71"/>
        <v>36.13772868472342</v>
      </c>
      <c r="HA60">
        <f t="shared" si="71"/>
        <v>36.456590139981103</v>
      </c>
      <c r="HB60">
        <f t="shared" si="71"/>
        <v>36.77551763168502</v>
      </c>
      <c r="HC60">
        <f t="shared" si="71"/>
        <v>37.094511246042067</v>
      </c>
      <c r="HD60">
        <f t="shared" si="91"/>
        <v>37.413571069371741</v>
      </c>
      <c r="HE60">
        <f t="shared" si="91"/>
        <v>37.732697188106329</v>
      </c>
      <c r="HF60">
        <f t="shared" si="91"/>
        <v>38.051889688790546</v>
      </c>
      <c r="HG60">
        <f t="shared" si="91"/>
        <v>38.37114865808249</v>
      </c>
      <c r="HH60">
        <f t="shared" si="91"/>
        <v>38.690474182753405</v>
      </c>
      <c r="HI60">
        <f t="shared" si="91"/>
        <v>39.009866349687364</v>
      </c>
      <c r="HJ60">
        <f t="shared" si="91"/>
        <v>39.329325245882472</v>
      </c>
      <c r="HK60">
        <f t="shared" si="91"/>
        <v>39.648850958449785</v>
      </c>
      <c r="HL60">
        <f t="shared" si="91"/>
        <v>39.968443574614533</v>
      </c>
      <c r="HM60">
        <f t="shared" si="91"/>
        <v>40.288103181715812</v>
      </c>
      <c r="HN60">
        <f t="shared" si="91"/>
        <v>40.607829867206299</v>
      </c>
      <c r="HO60">
        <f t="shared" si="91"/>
        <v>40.927623718653408</v>
      </c>
      <c r="HP60">
        <f t="shared" si="91"/>
        <v>41.247484823738311</v>
      </c>
      <c r="HQ60">
        <f t="shared" si="91"/>
        <v>41.567413270257063</v>
      </c>
      <c r="HR60">
        <f t="shared" si="91"/>
        <v>41.887409146120163</v>
      </c>
      <c r="HS60">
        <f t="shared" si="91"/>
        <v>42.207472539352914</v>
      </c>
      <c r="HT60">
        <f t="shared" si="43"/>
        <v>42.527603538095647</v>
      </c>
      <c r="HU60">
        <f t="shared" si="43"/>
        <v>42.847802230603335</v>
      </c>
      <c r="HV60">
        <f t="shared" si="43"/>
        <v>43.168068705246583</v>
      </c>
      <c r="HW60">
        <f t="shared" si="43"/>
        <v>43.488403050511387</v>
      </c>
      <c r="HX60">
        <f t="shared" si="43"/>
        <v>43.808805354998782</v>
      </c>
      <c r="HY60">
        <f t="shared" si="24"/>
        <v>12.091088066747957</v>
      </c>
      <c r="HZ60">
        <f t="shared" si="25"/>
        <v>1</v>
      </c>
      <c r="IA60">
        <v>58</v>
      </c>
      <c r="IB60">
        <f t="shared" si="26"/>
        <v>0.56999999999999995</v>
      </c>
      <c r="IC60" cm="1">
        <f t="array" ref="IC60">INDEX($AC$3:$DY$102,IA60,HZ60)</f>
        <v>-12.091088066747957</v>
      </c>
      <c r="ID60">
        <f t="shared" si="27"/>
        <v>-6.8919201980463347</v>
      </c>
    </row>
    <row r="61" spans="10:238" x14ac:dyDescent="0.25">
      <c r="J61">
        <v>575</v>
      </c>
      <c r="K61">
        <f>'Emission events'!Y61</f>
        <v>1.2270142724639375E+18</v>
      </c>
      <c r="L61">
        <f>'Emission events'!BG61</f>
        <v>4.4495444106255149E+17</v>
      </c>
      <c r="M61">
        <f>'Emission events'!CO61</f>
        <v>1.6086051379805821E+17</v>
      </c>
      <c r="N61">
        <f>'Emission events'!DW61</f>
        <v>5.8042891701819496E+16</v>
      </c>
      <c r="O61">
        <f>'Emission events'!FE61</f>
        <v>2.0918181632220684E+16</v>
      </c>
      <c r="P61">
        <f t="shared" si="3"/>
        <v>1.9117903006585874E+18</v>
      </c>
      <c r="S61">
        <v>575</v>
      </c>
      <c r="T61">
        <f>'Emission events'!AD61</f>
        <v>5.2789049028107898E+17</v>
      </c>
      <c r="U61">
        <f>'Emission events'!BL61</f>
        <v>1.2471933069295722E+17</v>
      </c>
      <c r="V61">
        <f>'Emission events'!CT61</f>
        <v>3.002042418623604E+16</v>
      </c>
      <c r="W61">
        <f>'Emission events'!EB61</f>
        <v>7418187538204044</v>
      </c>
      <c r="X61">
        <f>'Emission events'!FJ61</f>
        <v>1898457915926322.8</v>
      </c>
      <c r="Y61">
        <f t="shared" si="4"/>
        <v>6.9194689061440256E+17</v>
      </c>
      <c r="Z61">
        <f t="shared" si="5"/>
        <v>2.6037371912729897E+18</v>
      </c>
      <c r="AB61" s="1">
        <v>0.57999999999999996</v>
      </c>
      <c r="AC61">
        <f t="shared" si="94"/>
        <v>-25.610614568987234</v>
      </c>
      <c r="AD61">
        <f t="shared" si="94"/>
        <v>-25.674255069538116</v>
      </c>
      <c r="AE61">
        <f t="shared" si="94"/>
        <v>-25.737978299377037</v>
      </c>
      <c r="AF61">
        <f t="shared" si="94"/>
        <v>-25.801784366502151</v>
      </c>
      <c r="AG61">
        <f t="shared" si="94"/>
        <v>-25.865673379053305</v>
      </c>
      <c r="AH61">
        <f t="shared" si="94"/>
        <v>-25.929645445310847</v>
      </c>
      <c r="AI61">
        <f t="shared" si="94"/>
        <v>-25.993700673696942</v>
      </c>
      <c r="AJ61">
        <f t="shared" si="94"/>
        <v>-26.057839172775353</v>
      </c>
      <c r="AK61">
        <f t="shared" si="94"/>
        <v>-26.122061051250839</v>
      </c>
      <c r="AL61">
        <f t="shared" si="94"/>
        <v>-26.186366417971279</v>
      </c>
      <c r="AM61">
        <f t="shared" si="95"/>
        <v>-26.250755381925465</v>
      </c>
      <c r="AN61">
        <f t="shared" si="95"/>
        <v>-26.315228052245136</v>
      </c>
      <c r="AO61">
        <f t="shared" si="95"/>
        <v>-26.379784538204486</v>
      </c>
      <c r="AP61">
        <f t="shared" si="95"/>
        <v>-26.444424949219876</v>
      </c>
      <c r="AQ61">
        <f t="shared" si="95"/>
        <v>-26.509149394851153</v>
      </c>
      <c r="AR61">
        <f t="shared" si="95"/>
        <v>-26.57395798480054</v>
      </c>
      <c r="AS61">
        <f t="shared" si="95"/>
        <v>-26.638850828913956</v>
      </c>
      <c r="AT61">
        <f t="shared" si="95"/>
        <v>-26.703828037180749</v>
      </c>
      <c r="AU61">
        <f t="shared" si="95"/>
        <v>-26.768889719733288</v>
      </c>
      <c r="AV61">
        <f t="shared" si="95"/>
        <v>-26.834035986848455</v>
      </c>
      <c r="AW61">
        <f t="shared" si="96"/>
        <v>-26.899266948946362</v>
      </c>
      <c r="AX61">
        <f t="shared" si="96"/>
        <v>-26.964582716591806</v>
      </c>
      <c r="AY61">
        <f t="shared" si="96"/>
        <v>-27.029983400493919</v>
      </c>
      <c r="AZ61">
        <f t="shared" si="96"/>
        <v>-27.095469111505846</v>
      </c>
      <c r="BA61">
        <f t="shared" si="96"/>
        <v>-27.161039960625931</v>
      </c>
      <c r="BB61">
        <f t="shared" si="96"/>
        <v>-27.226696058997288</v>
      </c>
      <c r="BC61">
        <f t="shared" si="96"/>
        <v>-27.292437517908109</v>
      </c>
      <c r="BD61">
        <f t="shared" si="96"/>
        <v>-27.358264448792031</v>
      </c>
      <c r="BE61">
        <f t="shared" si="96"/>
        <v>-27.424176963227644</v>
      </c>
      <c r="BF61">
        <f t="shared" si="96"/>
        <v>-27.490175172939892</v>
      </c>
      <c r="BG61">
        <f t="shared" si="97"/>
        <v>-27.556259189798872</v>
      </c>
      <c r="BH61">
        <f t="shared" si="97"/>
        <v>-27.622429125821256</v>
      </c>
      <c r="BI61">
        <f t="shared" si="97"/>
        <v>-27.688685093169937</v>
      </c>
      <c r="BJ61">
        <f t="shared" si="97"/>
        <v>-27.755027204153713</v>
      </c>
      <c r="BK61">
        <f t="shared" si="97"/>
        <v>-27.821455571228686</v>
      </c>
      <c r="BL61">
        <f t="shared" si="97"/>
        <v>-27.887970306997072</v>
      </c>
      <c r="BM61">
        <f t="shared" si="97"/>
        <v>-27.954571524208777</v>
      </c>
      <c r="BN61">
        <f t="shared" si="97"/>
        <v>-28.021259335760181</v>
      </c>
      <c r="BO61">
        <f t="shared" si="97"/>
        <v>-28.088033854695606</v>
      </c>
      <c r="BP61">
        <f t="shared" si="97"/>
        <v>-28.154895194206748</v>
      </c>
      <c r="BQ61">
        <f t="shared" si="98"/>
        <v>-28.221843467633065</v>
      </c>
      <c r="BR61">
        <f t="shared" si="98"/>
        <v>-28.288878788462178</v>
      </c>
      <c r="BS61">
        <f t="shared" si="98"/>
        <v>-28.356001270329273</v>
      </c>
      <c r="BT61">
        <f t="shared" si="98"/>
        <v>-28.423211027018475</v>
      </c>
      <c r="BU61">
        <f t="shared" si="98"/>
        <v>-28.490508172462413</v>
      </c>
      <c r="BV61">
        <f t="shared" si="98"/>
        <v>-28.557892820741912</v>
      </c>
      <c r="BW61">
        <f t="shared" si="98"/>
        <v>-28.625365086087466</v>
      </c>
      <c r="BX61">
        <f t="shared" si="98"/>
        <v>-28.692925082877945</v>
      </c>
      <c r="BY61">
        <f t="shared" si="98"/>
        <v>-28.760572925642084</v>
      </c>
      <c r="BZ61">
        <f t="shared" si="98"/>
        <v>-28.828308729058119</v>
      </c>
      <c r="CA61">
        <f t="shared" si="99"/>
        <v>-28.896132607953472</v>
      </c>
      <c r="CB61">
        <f t="shared" si="99"/>
        <v>-28.964044677306184</v>
      </c>
      <c r="CC61">
        <f t="shared" si="99"/>
        <v>-29.032045052243646</v>
      </c>
      <c r="CD61">
        <f t="shared" si="99"/>
        <v>-29.100133848044109</v>
      </c>
      <c r="CE61">
        <f t="shared" si="99"/>
        <v>-29.168311180136314</v>
      </c>
      <c r="CF61">
        <f t="shared" si="99"/>
        <v>-29.236577164098939</v>
      </c>
      <c r="CG61">
        <f t="shared" si="99"/>
        <v>-29.304931915662834</v>
      </c>
      <c r="CH61">
        <f t="shared" si="99"/>
        <v>-29.373375550708651</v>
      </c>
      <c r="CI61">
        <f t="shared" si="99"/>
        <v>-29.441908185269064</v>
      </c>
      <c r="CJ61">
        <f t="shared" si="99"/>
        <v>-29.510529935528194</v>
      </c>
      <c r="CK61">
        <f t="shared" si="100"/>
        <v>-29.579240917821291</v>
      </c>
      <c r="CL61">
        <f t="shared" si="100"/>
        <v>-29.648041248636222</v>
      </c>
      <c r="CM61">
        <f t="shared" si="100"/>
        <v>-29.716931044612164</v>
      </c>
      <c r="CN61">
        <f t="shared" si="100"/>
        <v>-29.785910422541146</v>
      </c>
      <c r="CO61">
        <f t="shared" si="100"/>
        <v>-29.85497949936763</v>
      </c>
      <c r="CP61">
        <f t="shared" si="100"/>
        <v>-29.924138392188198</v>
      </c>
      <c r="CQ61">
        <f t="shared" si="100"/>
        <v>-29.993387218253048</v>
      </c>
      <c r="CR61">
        <f t="shared" si="100"/>
        <v>-30.062726094964688</v>
      </c>
      <c r="CS61">
        <f t="shared" si="100"/>
        <v>-30.132155139879451</v>
      </c>
      <c r="CT61">
        <f t="shared" si="100"/>
        <v>-30.201674470707118</v>
      </c>
      <c r="CU61">
        <f t="shared" si="101"/>
        <v>-30.271284205310415</v>
      </c>
      <c r="CV61">
        <f t="shared" si="101"/>
        <v>-30.340984461707226</v>
      </c>
      <c r="CW61">
        <f t="shared" si="101"/>
        <v>-30.410775358068175</v>
      </c>
      <c r="CX61">
        <f t="shared" si="101"/>
        <v>-30.480657012718925</v>
      </c>
      <c r="CY61">
        <f t="shared" si="101"/>
        <v>-30.5506295441396</v>
      </c>
      <c r="CZ61">
        <f t="shared" si="101"/>
        <v>-30.620693070964418</v>
      </c>
      <c r="DA61">
        <f t="shared" si="101"/>
        <v>-30.690847711983238</v>
      </c>
      <c r="DB61">
        <f t="shared" si="101"/>
        <v>-30.76109358614022</v>
      </c>
      <c r="DC61">
        <f t="shared" si="101"/>
        <v>-30.831430812535373</v>
      </c>
      <c r="DD61">
        <f t="shared" si="101"/>
        <v>-30.901859510424195</v>
      </c>
      <c r="DE61">
        <f t="shared" si="102"/>
        <v>-30.972379799217286</v>
      </c>
      <c r="DF61">
        <f t="shared" si="102"/>
        <v>-31.042991798481893</v>
      </c>
      <c r="DG61">
        <f t="shared" si="102"/>
        <v>-31.113695627940579</v>
      </c>
      <c r="DH61">
        <f t="shared" si="102"/>
        <v>-31.184491407472802</v>
      </c>
      <c r="DI61">
        <f t="shared" si="102"/>
        <v>-31.255379257114466</v>
      </c>
      <c r="DJ61">
        <f t="shared" si="102"/>
        <v>-31.326359297057653</v>
      </c>
      <c r="DK61">
        <f t="shared" si="102"/>
        <v>-31.397431647651882</v>
      </c>
      <c r="DL61">
        <f t="shared" si="102"/>
        <v>-31.468596429403608</v>
      </c>
      <c r="DM61">
        <f t="shared" si="102"/>
        <v>-31.539853762976627</v>
      </c>
      <c r="DN61">
        <f t="shared" si="102"/>
        <v>-31.611203769192393</v>
      </c>
      <c r="DO61">
        <f t="shared" si="103"/>
        <v>-31.682646569029551</v>
      </c>
      <c r="DP61">
        <f t="shared" si="103"/>
        <v>-31.754182283625425</v>
      </c>
      <c r="DQ61">
        <f t="shared" si="103"/>
        <v>-31.825811034274707</v>
      </c>
      <c r="DR61">
        <f t="shared" si="103"/>
        <v>-31.897532942431042</v>
      </c>
      <c r="DS61">
        <f t="shared" si="103"/>
        <v>-31.969348129706585</v>
      </c>
      <c r="DT61">
        <f t="shared" si="103"/>
        <v>-32.041256717871669</v>
      </c>
      <c r="DU61">
        <f t="shared" si="103"/>
        <v>-32.113258828856431</v>
      </c>
      <c r="DV61">
        <f t="shared" si="103"/>
        <v>-32.185354584749305</v>
      </c>
      <c r="DW61">
        <f t="shared" si="103"/>
        <v>-32.257544107798765</v>
      </c>
      <c r="DX61">
        <f t="shared" si="103"/>
        <v>-32.329827520412856</v>
      </c>
      <c r="DY61">
        <f t="shared" si="103"/>
        <v>-32.402204945158807</v>
      </c>
      <c r="EA61">
        <f t="shared" si="23"/>
        <v>0.57999999999999996</v>
      </c>
      <c r="EB61">
        <f t="shared" si="92"/>
        <v>25.610614568987234</v>
      </c>
      <c r="EC61">
        <f t="shared" si="92"/>
        <v>25.942263115843822</v>
      </c>
      <c r="ED61">
        <f t="shared" si="92"/>
        <v>26.273994391988452</v>
      </c>
      <c r="EE61">
        <f t="shared" si="92"/>
        <v>26.605808505419272</v>
      </c>
      <c r="EF61">
        <f t="shared" si="92"/>
        <v>26.937705564276133</v>
      </c>
      <c r="EG61">
        <f t="shared" si="92"/>
        <v>27.26968567683938</v>
      </c>
      <c r="EH61">
        <f t="shared" si="92"/>
        <v>27.601748951531185</v>
      </c>
      <c r="EI61">
        <f t="shared" si="92"/>
        <v>27.933895496915301</v>
      </c>
      <c r="EJ61">
        <f t="shared" si="92"/>
        <v>28.266125421696493</v>
      </c>
      <c r="EK61">
        <f t="shared" si="92"/>
        <v>28.598438834722639</v>
      </c>
      <c r="EL61">
        <f t="shared" si="92"/>
        <v>28.930835844982532</v>
      </c>
      <c r="EM61">
        <f t="shared" si="92"/>
        <v>29.263316561607912</v>
      </c>
      <c r="EN61">
        <f t="shared" si="92"/>
        <v>29.595881093872968</v>
      </c>
      <c r="EO61">
        <f t="shared" si="92"/>
        <v>29.928529551194064</v>
      </c>
      <c r="EP61">
        <f t="shared" si="92"/>
        <v>30.261262043131051</v>
      </c>
      <c r="EQ61">
        <f t="shared" si="92"/>
        <v>30.594078679386143</v>
      </c>
      <c r="ER61">
        <f t="shared" si="89"/>
        <v>30.926979569805265</v>
      </c>
      <c r="ES61">
        <f t="shared" si="89"/>
        <v>31.259964824377764</v>
      </c>
      <c r="ET61">
        <f t="shared" si="89"/>
        <v>31.593034553236009</v>
      </c>
      <c r="EU61">
        <f t="shared" si="89"/>
        <v>31.926188866656886</v>
      </c>
      <c r="EV61">
        <f t="shared" si="89"/>
        <v>32.259427875060496</v>
      </c>
      <c r="EW61">
        <f t="shared" si="89"/>
        <v>32.592751689011649</v>
      </c>
      <c r="EX61">
        <f t="shared" si="89"/>
        <v>32.926160419219471</v>
      </c>
      <c r="EY61">
        <f t="shared" si="89"/>
        <v>33.259654176537104</v>
      </c>
      <c r="EZ61">
        <f t="shared" si="89"/>
        <v>33.593233071962899</v>
      </c>
      <c r="FA61">
        <f t="shared" si="89"/>
        <v>33.926897216639958</v>
      </c>
      <c r="FB61">
        <f t="shared" si="89"/>
        <v>34.260646721856489</v>
      </c>
      <c r="FC61">
        <f t="shared" si="89"/>
        <v>34.594481699046113</v>
      </c>
      <c r="FD61">
        <f t="shared" si="89"/>
        <v>34.92840225978744</v>
      </c>
      <c r="FE61">
        <f t="shared" si="89"/>
        <v>35.26240851580539</v>
      </c>
      <c r="FF61">
        <f t="shared" si="87"/>
        <v>35.59650057897008</v>
      </c>
      <c r="FG61">
        <f t="shared" si="87"/>
        <v>35.930678561298166</v>
      </c>
      <c r="FH61">
        <f t="shared" si="86"/>
        <v>36.264942574952556</v>
      </c>
      <c r="FI61">
        <f t="shared" si="86"/>
        <v>36.599292732242041</v>
      </c>
      <c r="FJ61">
        <f t="shared" si="86"/>
        <v>36.933729145622721</v>
      </c>
      <c r="FK61">
        <f t="shared" si="86"/>
        <v>37.268251927696809</v>
      </c>
      <c r="FL61">
        <f t="shared" si="86"/>
        <v>37.602861191214224</v>
      </c>
      <c r="FM61">
        <f t="shared" si="86"/>
        <v>37.93755704907133</v>
      </c>
      <c r="FN61">
        <f t="shared" si="86"/>
        <v>38.272339614312465</v>
      </c>
      <c r="FO61">
        <f t="shared" si="86"/>
        <v>38.607209000129316</v>
      </c>
      <c r="FP61">
        <f t="shared" si="86"/>
        <v>38.942165319861338</v>
      </c>
      <c r="FQ61">
        <f t="shared" si="86"/>
        <v>39.277208686996161</v>
      </c>
      <c r="FR61">
        <f t="shared" si="86"/>
        <v>39.612339215168959</v>
      </c>
      <c r="FS61">
        <f t="shared" si="86"/>
        <v>39.94755701816387</v>
      </c>
      <c r="FT61">
        <f t="shared" si="86"/>
        <v>40.282862209913517</v>
      </c>
      <c r="FU61">
        <f t="shared" si="86"/>
        <v>40.61825490449872</v>
      </c>
      <c r="FV61">
        <f t="shared" si="73"/>
        <v>40.95373521614998</v>
      </c>
      <c r="FW61">
        <f t="shared" si="73"/>
        <v>41.289303259246168</v>
      </c>
      <c r="FX61">
        <f t="shared" si="93"/>
        <v>41.624959148316009</v>
      </c>
      <c r="FY61">
        <f t="shared" si="93"/>
        <v>41.960702998037753</v>
      </c>
      <c r="FZ61">
        <f t="shared" si="93"/>
        <v>42.296534923238816</v>
      </c>
      <c r="GA61">
        <f t="shared" si="93"/>
        <v>42.632455038897234</v>
      </c>
      <c r="GB61">
        <f t="shared" si="93"/>
        <v>42.968463460140399</v>
      </c>
      <c r="GC61">
        <f t="shared" si="93"/>
        <v>43.304560302246571</v>
      </c>
      <c r="GD61">
        <f t="shared" si="93"/>
        <v>43.640745680644486</v>
      </c>
      <c r="GE61">
        <f t="shared" si="93"/>
        <v>43.977019710912813</v>
      </c>
      <c r="GF61">
        <f t="shared" si="93"/>
        <v>44.313382508782418</v>
      </c>
      <c r="GG61">
        <f t="shared" si="93"/>
        <v>44.649834190133944</v>
      </c>
      <c r="GH61">
        <f t="shared" si="93"/>
        <v>44.986374871000059</v>
      </c>
      <c r="GI61">
        <f t="shared" si="93"/>
        <v>45.323004667564895</v>
      </c>
      <c r="GJ61">
        <f t="shared" si="90"/>
        <v>45.659723696163702</v>
      </c>
      <c r="GK61">
        <f t="shared" si="90"/>
        <v>45.996532073284342</v>
      </c>
      <c r="GL61">
        <f t="shared" si="90"/>
        <v>46.333429915565986</v>
      </c>
      <c r="GM61">
        <f t="shared" si="90"/>
        <v>46.670417339800679</v>
      </c>
      <c r="GN61">
        <f t="shared" si="90"/>
        <v>47.007494462932868</v>
      </c>
      <c r="GO61">
        <f t="shared" si="90"/>
        <v>47.344661402059145</v>
      </c>
      <c r="GP61">
        <f t="shared" si="85"/>
        <v>47.681918274429705</v>
      </c>
      <c r="GQ61">
        <f t="shared" si="85"/>
        <v>48.019265197447048</v>
      </c>
      <c r="GR61">
        <f t="shared" si="85"/>
        <v>48.35670228866752</v>
      </c>
      <c r="GS61">
        <f t="shared" si="85"/>
        <v>48.69422966580089</v>
      </c>
      <c r="GT61">
        <f t="shared" si="85"/>
        <v>49.031847446709889</v>
      </c>
      <c r="GU61">
        <f t="shared" si="85"/>
        <v>49.369555749412413</v>
      </c>
      <c r="GV61">
        <f t="shared" si="85"/>
        <v>49.707354692079065</v>
      </c>
      <c r="GW61">
        <f t="shared" si="85"/>
        <v>50.045244393035524</v>
      </c>
      <c r="GX61">
        <f t="shared" si="85"/>
        <v>50.383224970761901</v>
      </c>
      <c r="GY61">
        <f t="shared" si="71"/>
        <v>50.721296543892436</v>
      </c>
      <c r="GZ61">
        <f t="shared" si="71"/>
        <v>51.059459231216962</v>
      </c>
      <c r="HA61">
        <f t="shared" si="71"/>
        <v>51.397713151679646</v>
      </c>
      <c r="HB61">
        <f t="shared" si="71"/>
        <v>51.736058424380509</v>
      </c>
      <c r="HC61">
        <f t="shared" si="71"/>
        <v>52.074495168575041</v>
      </c>
      <c r="HD61">
        <f t="shared" si="91"/>
        <v>52.413023503673834</v>
      </c>
      <c r="HE61">
        <f t="shared" si="91"/>
        <v>52.75164354924415</v>
      </c>
      <c r="HF61">
        <f t="shared" si="91"/>
        <v>53.090355425008539</v>
      </c>
      <c r="HG61">
        <f t="shared" si="91"/>
        <v>53.429159250846467</v>
      </c>
      <c r="HH61">
        <f t="shared" si="91"/>
        <v>53.768055146793841</v>
      </c>
      <c r="HI61">
        <f t="shared" si="91"/>
        <v>54.107043233042731</v>
      </c>
      <c r="HJ61">
        <f t="shared" si="91"/>
        <v>54.446123629942669</v>
      </c>
      <c r="HK61">
        <f t="shared" si="91"/>
        <v>54.785296458000104</v>
      </c>
      <c r="HL61">
        <f t="shared" si="91"/>
        <v>55.124561837878829</v>
      </c>
      <c r="HM61">
        <f t="shared" si="91"/>
        <v>55.463919890400305</v>
      </c>
      <c r="HN61">
        <f t="shared" si="91"/>
        <v>55.803370736543172</v>
      </c>
      <c r="HO61">
        <f t="shared" si="91"/>
        <v>56.14291449744475</v>
      </c>
      <c r="HP61">
        <f t="shared" si="91"/>
        <v>56.482551294399741</v>
      </c>
      <c r="HQ61">
        <f t="shared" si="91"/>
        <v>56.822281248861785</v>
      </c>
      <c r="HR61">
        <f t="shared" si="91"/>
        <v>57.162104482443027</v>
      </c>
      <c r="HS61">
        <f t="shared" si="91"/>
        <v>57.502021116913816</v>
      </c>
      <c r="HT61">
        <f t="shared" si="43"/>
        <v>57.842031274204288</v>
      </c>
      <c r="HU61">
        <f t="shared" si="43"/>
        <v>58.182135076402872</v>
      </c>
      <c r="HV61">
        <f t="shared" si="43"/>
        <v>58.522332645758034</v>
      </c>
      <c r="HW61">
        <f t="shared" si="43"/>
        <v>58.862624104677835</v>
      </c>
      <c r="HX61">
        <f t="shared" si="43"/>
        <v>59.203009575729496</v>
      </c>
      <c r="HY61">
        <f t="shared" si="24"/>
        <v>25.610614568987234</v>
      </c>
      <c r="HZ61">
        <f t="shared" si="25"/>
        <v>1</v>
      </c>
      <c r="IA61">
        <v>59</v>
      </c>
      <c r="IB61">
        <f t="shared" si="26"/>
        <v>0.57999999999999996</v>
      </c>
      <c r="IC61" cm="1">
        <f t="array" ref="IC61">INDEX($AC$3:$DY$102,IA61,HZ61)</f>
        <v>-25.610614568987234</v>
      </c>
      <c r="ID61">
        <f t="shared" si="27"/>
        <v>-14.854156450012594</v>
      </c>
    </row>
    <row r="62" spans="10:238" x14ac:dyDescent="0.25">
      <c r="J62">
        <v>580</v>
      </c>
      <c r="K62">
        <f>'Emission events'!Y62</f>
        <v>1.1096098424634552E+18</v>
      </c>
      <c r="L62">
        <f>'Emission events'!BG62</f>
        <v>4.0237985680426816E+17</v>
      </c>
      <c r="M62">
        <f>'Emission events'!CO62</f>
        <v>1.4546889419275261E+17</v>
      </c>
      <c r="N62">
        <f>'Emission events'!DW62</f>
        <v>5.2489172589695552E+16</v>
      </c>
      <c r="O62">
        <f>'Emission events'!FE62</f>
        <v>1.8916666860721068E+16</v>
      </c>
      <c r="P62">
        <f t="shared" si="3"/>
        <v>1.7288644329108925E+18</v>
      </c>
      <c r="S62">
        <v>580</v>
      </c>
      <c r="T62">
        <f>'Emission events'!AD62</f>
        <v>5.6279473239658874E+17</v>
      </c>
      <c r="U62">
        <f>'Emission events'!BL62</f>
        <v>1.329658018742687E+17</v>
      </c>
      <c r="V62">
        <f>'Emission events'!CT62</f>
        <v>3.2005381622481496E+16</v>
      </c>
      <c r="W62">
        <f>'Emission events'!EB62</f>
        <v>7908679825257489</v>
      </c>
      <c r="X62">
        <f>'Emission events'!FJ62</f>
        <v>2023984395307142</v>
      </c>
      <c r="Y62">
        <f t="shared" si="4"/>
        <v>7.3769858011390362E+17</v>
      </c>
      <c r="Z62">
        <f t="shared" si="5"/>
        <v>2.4665630130247962E+18</v>
      </c>
      <c r="AB62" s="1">
        <v>0.59</v>
      </c>
      <c r="AC62">
        <f t="shared" si="94"/>
        <v>-44.287441628269185</v>
      </c>
      <c r="AD62">
        <f t="shared" si="94"/>
        <v>-44.375376665066611</v>
      </c>
      <c r="AE62">
        <f t="shared" si="94"/>
        <v>-44.463426146327024</v>
      </c>
      <c r="AF62">
        <f t="shared" si="94"/>
        <v>-44.551590221450866</v>
      </c>
      <c r="AG62">
        <f t="shared" si="94"/>
        <v>-44.639869040034554</v>
      </c>
      <c r="AH62">
        <f t="shared" si="94"/>
        <v>-44.728262751868883</v>
      </c>
      <c r="AI62">
        <f t="shared" si="94"/>
        <v>-44.816771506940867</v>
      </c>
      <c r="AJ62">
        <f t="shared" si="94"/>
        <v>-44.905395455433336</v>
      </c>
      <c r="AK62">
        <f t="shared" si="94"/>
        <v>-44.994134747724473</v>
      </c>
      <c r="AL62">
        <f t="shared" si="94"/>
        <v>-45.082989534389696</v>
      </c>
      <c r="AM62">
        <f t="shared" si="95"/>
        <v>-45.171959966200063</v>
      </c>
      <c r="AN62">
        <f t="shared" si="95"/>
        <v>-45.261046194124162</v>
      </c>
      <c r="AO62">
        <f t="shared" si="95"/>
        <v>-45.350248369327645</v>
      </c>
      <c r="AP62">
        <f t="shared" si="95"/>
        <v>-45.43956664317281</v>
      </c>
      <c r="AQ62">
        <f t="shared" si="95"/>
        <v>-45.529001167220521</v>
      </c>
      <c r="AR62">
        <f t="shared" si="95"/>
        <v>-45.618552093228239</v>
      </c>
      <c r="AS62">
        <f t="shared" si="95"/>
        <v>-45.708219573153023</v>
      </c>
      <c r="AT62">
        <f t="shared" si="95"/>
        <v>-45.798003759149587</v>
      </c>
      <c r="AU62">
        <f t="shared" si="95"/>
        <v>-45.88790480357077</v>
      </c>
      <c r="AV62">
        <f t="shared" si="95"/>
        <v>-45.977922858969272</v>
      </c>
      <c r="AW62">
        <f t="shared" si="96"/>
        <v>-46.068058078095966</v>
      </c>
      <c r="AX62">
        <f t="shared" si="96"/>
        <v>-46.158310613901882</v>
      </c>
      <c r="AY62">
        <f t="shared" si="96"/>
        <v>-46.248680619537701</v>
      </c>
      <c r="AZ62">
        <f t="shared" si="96"/>
        <v>-46.33916824835331</v>
      </c>
      <c r="BA62">
        <f t="shared" si="96"/>
        <v>-46.429773653899773</v>
      </c>
      <c r="BB62">
        <f t="shared" si="96"/>
        <v>-46.520496989927594</v>
      </c>
      <c r="BC62">
        <f t="shared" si="96"/>
        <v>-46.611338410388754</v>
      </c>
      <c r="BD62">
        <f t="shared" si="96"/>
        <v>-46.702298069436225</v>
      </c>
      <c r="BE62">
        <f t="shared" si="96"/>
        <v>-46.793376121423421</v>
      </c>
      <c r="BF62">
        <f t="shared" si="96"/>
        <v>-46.884572720906291</v>
      </c>
      <c r="BG62">
        <f t="shared" si="97"/>
        <v>-46.975888022641541</v>
      </c>
      <c r="BH62">
        <f t="shared" si="97"/>
        <v>-47.067322181588423</v>
      </c>
      <c r="BI62">
        <f t="shared" si="97"/>
        <v>-47.158875352909178</v>
      </c>
      <c r="BJ62">
        <f t="shared" si="97"/>
        <v>-47.250547691967171</v>
      </c>
      <c r="BK62">
        <f t="shared" si="97"/>
        <v>-47.342339354329766</v>
      </c>
      <c r="BL62">
        <f t="shared" si="97"/>
        <v>-47.434250495766477</v>
      </c>
      <c r="BM62">
        <f t="shared" si="97"/>
        <v>-47.526281272251097</v>
      </c>
      <c r="BN62">
        <f t="shared" si="97"/>
        <v>-47.618431839960117</v>
      </c>
      <c r="BO62">
        <f t="shared" si="97"/>
        <v>-47.710702355274584</v>
      </c>
      <c r="BP62">
        <f t="shared" si="97"/>
        <v>-47.803092974779709</v>
      </c>
      <c r="BQ62">
        <f t="shared" si="98"/>
        <v>-47.895603855264405</v>
      </c>
      <c r="BR62">
        <f t="shared" si="98"/>
        <v>-47.988235153723217</v>
      </c>
      <c r="BS62">
        <f t="shared" si="98"/>
        <v>-48.080987027354674</v>
      </c>
      <c r="BT62">
        <f t="shared" si="98"/>
        <v>-48.173859633563247</v>
      </c>
      <c r="BU62">
        <f t="shared" si="98"/>
        <v>-48.266853129958882</v>
      </c>
      <c r="BV62">
        <f t="shared" si="98"/>
        <v>-48.359967674356547</v>
      </c>
      <c r="BW62">
        <f t="shared" si="98"/>
        <v>-48.453203424777975</v>
      </c>
      <c r="BX62">
        <f t="shared" si="98"/>
        <v>-48.54656053945093</v>
      </c>
      <c r="BY62">
        <f t="shared" si="98"/>
        <v>-48.640039176809744</v>
      </c>
      <c r="BZ62">
        <f t="shared" si="98"/>
        <v>-48.733639495495822</v>
      </c>
      <c r="CA62">
        <f t="shared" si="99"/>
        <v>-48.827361654356906</v>
      </c>
      <c r="CB62">
        <f t="shared" si="99"/>
        <v>-48.921205812449116</v>
      </c>
      <c r="CC62">
        <f t="shared" si="99"/>
        <v>-49.015172129035193</v>
      </c>
      <c r="CD62">
        <f t="shared" si="99"/>
        <v>-49.10926076358659</v>
      </c>
      <c r="CE62">
        <f t="shared" si="99"/>
        <v>-49.203471875782867</v>
      </c>
      <c r="CF62">
        <f t="shared" si="99"/>
        <v>-49.29780562551133</v>
      </c>
      <c r="CG62">
        <f t="shared" si="99"/>
        <v>-49.39226217286901</v>
      </c>
      <c r="CH62">
        <f t="shared" si="99"/>
        <v>-49.486841678160928</v>
      </c>
      <c r="CI62">
        <f t="shared" si="99"/>
        <v>-49.581544301902113</v>
      </c>
      <c r="CJ62">
        <f t="shared" si="99"/>
        <v>-49.676370204817175</v>
      </c>
      <c r="CK62">
        <f t="shared" si="100"/>
        <v>-49.771319547839738</v>
      </c>
      <c r="CL62">
        <f t="shared" si="100"/>
        <v>-49.866392492114564</v>
      </c>
      <c r="CM62">
        <f t="shared" si="100"/>
        <v>-49.961589198995462</v>
      </c>
      <c r="CN62">
        <f t="shared" si="100"/>
        <v>-50.056909830048475</v>
      </c>
      <c r="CO62">
        <f t="shared" si="100"/>
        <v>-50.152354547049761</v>
      </c>
      <c r="CP62">
        <f t="shared" si="100"/>
        <v>-50.247923511986151</v>
      </c>
      <c r="CQ62">
        <f t="shared" si="100"/>
        <v>-50.343616887056974</v>
      </c>
      <c r="CR62">
        <f t="shared" si="100"/>
        <v>-50.439434834672277</v>
      </c>
      <c r="CS62">
        <f t="shared" si="100"/>
        <v>-50.535377517454883</v>
      </c>
      <c r="CT62">
        <f t="shared" si="100"/>
        <v>-50.631445098239929</v>
      </c>
      <c r="CU62">
        <f t="shared" si="101"/>
        <v>-50.727637740074336</v>
      </c>
      <c r="CV62">
        <f t="shared" si="101"/>
        <v>-50.823955606218924</v>
      </c>
      <c r="CW62">
        <f t="shared" si="101"/>
        <v>-50.920398860146577</v>
      </c>
      <c r="CX62">
        <f t="shared" si="101"/>
        <v>-51.016967665544371</v>
      </c>
      <c r="CY62">
        <f t="shared" si="101"/>
        <v>-51.113662186313093</v>
      </c>
      <c r="CZ62">
        <f t="shared" si="101"/>
        <v>-51.210482586566698</v>
      </c>
      <c r="DA62">
        <f t="shared" si="101"/>
        <v>-51.307429030634395</v>
      </c>
      <c r="DB62">
        <f t="shared" si="101"/>
        <v>-51.404501683058669</v>
      </c>
      <c r="DC62">
        <f t="shared" si="101"/>
        <v>-51.501700708598307</v>
      </c>
      <c r="DD62">
        <f t="shared" si="101"/>
        <v>-51.599026272226453</v>
      </c>
      <c r="DE62">
        <f t="shared" si="102"/>
        <v>-51.69647853913105</v>
      </c>
      <c r="DF62">
        <f t="shared" si="102"/>
        <v>-51.794057674716782</v>
      </c>
      <c r="DG62">
        <f t="shared" si="102"/>
        <v>-51.891763844603133</v>
      </c>
      <c r="DH62">
        <f t="shared" si="102"/>
        <v>-51.98959721462667</v>
      </c>
      <c r="DI62">
        <f t="shared" si="102"/>
        <v>-52.087557950840363</v>
      </c>
      <c r="DJ62">
        <f t="shared" si="102"/>
        <v>-52.185646219513266</v>
      </c>
      <c r="DK62">
        <f t="shared" si="102"/>
        <v>-52.283862187132435</v>
      </c>
      <c r="DL62">
        <f t="shared" si="102"/>
        <v>-52.382206020401291</v>
      </c>
      <c r="DM62">
        <f t="shared" si="102"/>
        <v>-52.480677886241615</v>
      </c>
      <c r="DN62">
        <f t="shared" si="102"/>
        <v>-52.579277951793152</v>
      </c>
      <c r="DO62">
        <f t="shared" si="103"/>
        <v>-52.678006384412988</v>
      </c>
      <c r="DP62">
        <f t="shared" si="103"/>
        <v>-52.776863351677797</v>
      </c>
      <c r="DQ62">
        <f t="shared" si="103"/>
        <v>-52.875849021381875</v>
      </c>
      <c r="DR62">
        <f t="shared" si="103"/>
        <v>-52.974963561539191</v>
      </c>
      <c r="DS62">
        <f t="shared" si="103"/>
        <v>-53.074207140383784</v>
      </c>
      <c r="DT62">
        <f t="shared" si="103"/>
        <v>-53.173579926367744</v>
      </c>
      <c r="DU62">
        <f t="shared" si="103"/>
        <v>-53.273082088164387</v>
      </c>
      <c r="DV62">
        <f t="shared" si="103"/>
        <v>-53.372713794666112</v>
      </c>
      <c r="DW62">
        <f t="shared" si="103"/>
        <v>-53.472475214986702</v>
      </c>
      <c r="DX62">
        <f t="shared" si="103"/>
        <v>-53.572366518460612</v>
      </c>
      <c r="DY62">
        <f t="shared" si="103"/>
        <v>-53.672387874642595</v>
      </c>
      <c r="EA62">
        <f t="shared" si="23"/>
        <v>0.59</v>
      </c>
      <c r="EB62">
        <f t="shared" si="92"/>
        <v>44.287441628269185</v>
      </c>
      <c r="EC62">
        <f t="shared" si="92"/>
        <v>44.64338471137232</v>
      </c>
      <c r="ED62">
        <f t="shared" si="92"/>
        <v>44.999442238938435</v>
      </c>
      <c r="EE62">
        <f t="shared" si="92"/>
        <v>45.355614360367987</v>
      </c>
      <c r="EF62">
        <f t="shared" si="92"/>
        <v>45.711901225257378</v>
      </c>
      <c r="EG62">
        <f t="shared" si="92"/>
        <v>46.068302983397416</v>
      </c>
      <c r="EH62">
        <f t="shared" si="92"/>
        <v>46.42481978477511</v>
      </c>
      <c r="EI62">
        <f t="shared" si="92"/>
        <v>46.781451779573281</v>
      </c>
      <c r="EJ62">
        <f t="shared" si="92"/>
        <v>47.138199118170128</v>
      </c>
      <c r="EK62">
        <f t="shared" si="92"/>
        <v>47.495061951141061</v>
      </c>
      <c r="EL62">
        <f t="shared" si="92"/>
        <v>47.85204042925713</v>
      </c>
      <c r="EM62">
        <f t="shared" si="92"/>
        <v>48.209134703486939</v>
      </c>
      <c r="EN62">
        <f t="shared" si="92"/>
        <v>48.56634492499613</v>
      </c>
      <c r="EO62">
        <f t="shared" si="92"/>
        <v>48.923671245146998</v>
      </c>
      <c r="EP62">
        <f t="shared" si="92"/>
        <v>49.281113815500419</v>
      </c>
      <c r="EQ62">
        <f t="shared" si="92"/>
        <v>49.638672787813839</v>
      </c>
      <c r="ER62">
        <f t="shared" si="89"/>
        <v>49.996348314044333</v>
      </c>
      <c r="ES62">
        <f t="shared" si="89"/>
        <v>50.354140546346606</v>
      </c>
      <c r="ET62">
        <f t="shared" si="89"/>
        <v>50.712049637073491</v>
      </c>
      <c r="EU62">
        <f t="shared" si="89"/>
        <v>51.070075738777703</v>
      </c>
      <c r="EV62">
        <f t="shared" si="89"/>
        <v>51.428219004210106</v>
      </c>
      <c r="EW62">
        <f t="shared" si="89"/>
        <v>51.786479586321725</v>
      </c>
      <c r="EX62">
        <f t="shared" si="89"/>
        <v>52.144857638263254</v>
      </c>
      <c r="EY62">
        <f t="shared" si="89"/>
        <v>52.503353313384565</v>
      </c>
      <c r="EZ62">
        <f t="shared" si="89"/>
        <v>52.861966765236737</v>
      </c>
      <c r="FA62">
        <f t="shared" si="89"/>
        <v>53.220698147570268</v>
      </c>
      <c r="FB62">
        <f t="shared" si="89"/>
        <v>53.57954761433713</v>
      </c>
      <c r="FC62">
        <f t="shared" si="89"/>
        <v>53.93851531969031</v>
      </c>
      <c r="FD62">
        <f t="shared" si="89"/>
        <v>54.297601417983216</v>
      </c>
      <c r="FE62">
        <f t="shared" si="89"/>
        <v>54.656806063771789</v>
      </c>
      <c r="FF62">
        <f t="shared" si="87"/>
        <v>55.016129411812749</v>
      </c>
      <c r="FG62">
        <f t="shared" si="87"/>
        <v>55.375571617065333</v>
      </c>
      <c r="FH62">
        <f t="shared" si="86"/>
        <v>55.735132834691797</v>
      </c>
      <c r="FI62">
        <f t="shared" si="86"/>
        <v>56.094813220055499</v>
      </c>
      <c r="FJ62">
        <f t="shared" si="86"/>
        <v>56.454612928723797</v>
      </c>
      <c r="FK62">
        <f t="shared" si="86"/>
        <v>56.814532116466218</v>
      </c>
      <c r="FL62">
        <f t="shared" si="86"/>
        <v>57.17457093925654</v>
      </c>
      <c r="FM62">
        <f t="shared" si="86"/>
        <v>57.534729553271269</v>
      </c>
      <c r="FN62">
        <f t="shared" si="86"/>
        <v>57.895008114891446</v>
      </c>
      <c r="FO62">
        <f t="shared" si="86"/>
        <v>58.255406780702273</v>
      </c>
      <c r="FP62">
        <f t="shared" si="86"/>
        <v>58.615925707492678</v>
      </c>
      <c r="FQ62">
        <f t="shared" si="86"/>
        <v>58.9765650522572</v>
      </c>
      <c r="FR62">
        <f t="shared" si="86"/>
        <v>59.337324972194359</v>
      </c>
      <c r="FS62">
        <f t="shared" si="86"/>
        <v>59.698205624708642</v>
      </c>
      <c r="FT62">
        <f t="shared" si="86"/>
        <v>60.05920716740998</v>
      </c>
      <c r="FU62">
        <f t="shared" si="86"/>
        <v>60.420329758113354</v>
      </c>
      <c r="FV62">
        <f t="shared" si="73"/>
        <v>60.781573554840492</v>
      </c>
      <c r="FW62">
        <f t="shared" si="73"/>
        <v>61.142938715819149</v>
      </c>
      <c r="FX62">
        <f t="shared" si="93"/>
        <v>61.504425399483672</v>
      </c>
      <c r="FY62">
        <f t="shared" si="93"/>
        <v>61.866033764475461</v>
      </c>
      <c r="FZ62">
        <f t="shared" si="93"/>
        <v>62.227763969642247</v>
      </c>
      <c r="GA62">
        <f t="shared" si="93"/>
        <v>62.589616174040167</v>
      </c>
      <c r="GB62">
        <f t="shared" si="93"/>
        <v>62.951590536931946</v>
      </c>
      <c r="GC62">
        <f t="shared" si="93"/>
        <v>63.313687217789052</v>
      </c>
      <c r="GD62">
        <f t="shared" si="93"/>
        <v>63.675906376291039</v>
      </c>
      <c r="GE62">
        <f t="shared" si="93"/>
        <v>64.038248172325211</v>
      </c>
      <c r="GF62">
        <f t="shared" si="93"/>
        <v>64.400712765988601</v>
      </c>
      <c r="GG62">
        <f t="shared" si="93"/>
        <v>64.763300317586214</v>
      </c>
      <c r="GH62">
        <f t="shared" si="93"/>
        <v>65.126010987633109</v>
      </c>
      <c r="GI62">
        <f t="shared" si="93"/>
        <v>65.48884493685388</v>
      </c>
      <c r="GJ62">
        <f t="shared" si="90"/>
        <v>65.851802326182153</v>
      </c>
      <c r="GK62">
        <f t="shared" si="90"/>
        <v>66.21488331676268</v>
      </c>
      <c r="GL62">
        <f t="shared" si="90"/>
        <v>66.578088069949288</v>
      </c>
      <c r="GM62">
        <f t="shared" si="90"/>
        <v>66.941416747308011</v>
      </c>
      <c r="GN62">
        <f t="shared" si="90"/>
        <v>67.304869510614992</v>
      </c>
      <c r="GO62">
        <f t="shared" si="90"/>
        <v>67.668446521857092</v>
      </c>
      <c r="GP62">
        <f t="shared" si="85"/>
        <v>68.032147943233625</v>
      </c>
      <c r="GQ62">
        <f t="shared" si="85"/>
        <v>68.395973937154636</v>
      </c>
      <c r="GR62">
        <f t="shared" si="85"/>
        <v>68.759924666242952</v>
      </c>
      <c r="GS62">
        <f t="shared" si="85"/>
        <v>69.124000293333694</v>
      </c>
      <c r="GT62">
        <f t="shared" si="85"/>
        <v>69.48820098147381</v>
      </c>
      <c r="GU62">
        <f t="shared" si="85"/>
        <v>69.852526893924107</v>
      </c>
      <c r="GV62">
        <f t="shared" si="85"/>
        <v>70.216978194157463</v>
      </c>
      <c r="GW62">
        <f t="shared" si="85"/>
        <v>70.581555045860966</v>
      </c>
      <c r="GX62">
        <f t="shared" si="85"/>
        <v>70.946257612935398</v>
      </c>
      <c r="GY62">
        <f t="shared" si="71"/>
        <v>71.311086059494713</v>
      </c>
      <c r="GZ62">
        <f t="shared" si="71"/>
        <v>71.676040549868119</v>
      </c>
      <c r="HA62">
        <f t="shared" si="71"/>
        <v>72.041121248598103</v>
      </c>
      <c r="HB62">
        <f t="shared" si="71"/>
        <v>72.406328320443436</v>
      </c>
      <c r="HC62">
        <f t="shared" si="71"/>
        <v>72.771661930377292</v>
      </c>
      <c r="HD62">
        <f t="shared" si="91"/>
        <v>73.137122243587598</v>
      </c>
      <c r="HE62">
        <f t="shared" si="91"/>
        <v>73.50270942547904</v>
      </c>
      <c r="HF62">
        <f t="shared" si="91"/>
        <v>73.868423641671086</v>
      </c>
      <c r="HG62">
        <f t="shared" si="91"/>
        <v>74.234265058000332</v>
      </c>
      <c r="HH62">
        <f t="shared" si="91"/>
        <v>74.600233840519735</v>
      </c>
      <c r="HI62">
        <f t="shared" si="91"/>
        <v>74.966330155498355</v>
      </c>
      <c r="HJ62">
        <f t="shared" si="91"/>
        <v>75.332554169423219</v>
      </c>
      <c r="HK62">
        <f t="shared" si="91"/>
        <v>75.698906048997785</v>
      </c>
      <c r="HL62">
        <f t="shared" si="91"/>
        <v>76.065385961143818</v>
      </c>
      <c r="HM62">
        <f t="shared" si="91"/>
        <v>76.431994073001064</v>
      </c>
      <c r="HN62">
        <f t="shared" si="91"/>
        <v>76.79873055192661</v>
      </c>
      <c r="HO62">
        <f t="shared" si="91"/>
        <v>77.165595565497114</v>
      </c>
      <c r="HP62">
        <f t="shared" si="91"/>
        <v>77.532589281506901</v>
      </c>
      <c r="HQ62">
        <f t="shared" si="91"/>
        <v>77.899711867969927</v>
      </c>
      <c r="HR62">
        <f t="shared" si="91"/>
        <v>78.26696349312023</v>
      </c>
      <c r="HS62">
        <f t="shared" si="91"/>
        <v>78.634344325409899</v>
      </c>
      <c r="HT62">
        <f t="shared" si="43"/>
        <v>79.001854533512244</v>
      </c>
      <c r="HU62">
        <f t="shared" si="43"/>
        <v>79.369494286319679</v>
      </c>
      <c r="HV62">
        <f t="shared" si="43"/>
        <v>79.737263752945978</v>
      </c>
      <c r="HW62">
        <f t="shared" si="43"/>
        <v>80.105163102725584</v>
      </c>
      <c r="HX62">
        <f t="shared" si="43"/>
        <v>80.473192505213277</v>
      </c>
      <c r="HY62">
        <f t="shared" si="24"/>
        <v>44.287441628269185</v>
      </c>
      <c r="HZ62">
        <f t="shared" si="25"/>
        <v>1</v>
      </c>
      <c r="IA62">
        <v>60</v>
      </c>
      <c r="IB62">
        <f t="shared" si="26"/>
        <v>0.59</v>
      </c>
      <c r="IC62" cm="1">
        <f t="array" ref="IC62">INDEX($AC$3:$DY$102,IA62,HZ62)</f>
        <v>-44.287441628269185</v>
      </c>
      <c r="ID62">
        <f t="shared" si="27"/>
        <v>-26.129590560678817</v>
      </c>
    </row>
    <row r="63" spans="10:238" x14ac:dyDescent="0.25">
      <c r="J63">
        <v>585</v>
      </c>
      <c r="K63">
        <f>'Emission events'!Y63</f>
        <v>9.9160758656255424E+17</v>
      </c>
      <c r="L63">
        <f>'Emission events'!BG63</f>
        <v>3.5958848184082112E+17</v>
      </c>
      <c r="M63">
        <f>'Emission events'!CO63</f>
        <v>1.299989001270505E+17</v>
      </c>
      <c r="N63">
        <f>'Emission events'!DW63</f>
        <v>4.6907173819564952E+16</v>
      </c>
      <c r="O63">
        <f>'Emission events'!FE63</f>
        <v>1.6904960332654274E+16</v>
      </c>
      <c r="P63">
        <f t="shared" si="3"/>
        <v>1.5450071026826452E+18</v>
      </c>
      <c r="S63">
        <v>585</v>
      </c>
      <c r="T63">
        <f>'Emission events'!AD63</f>
        <v>5.9747454316629811E+17</v>
      </c>
      <c r="U63">
        <f>'Emission events'!BL63</f>
        <v>1.4115924893836251E+17</v>
      </c>
      <c r="V63">
        <f>'Emission events'!CT63</f>
        <v>3.3977575949094068E+16</v>
      </c>
      <c r="W63">
        <f>'Emission events'!EB63</f>
        <v>8396018288093128</v>
      </c>
      <c r="X63">
        <f>'Emission events'!FJ63</f>
        <v>2148703749966335.8</v>
      </c>
      <c r="Y63">
        <f t="shared" si="4"/>
        <v>7.8315609009181414E+17</v>
      </c>
      <c r="Z63">
        <f t="shared" si="5"/>
        <v>2.3281631927744594E+18</v>
      </c>
      <c r="AB63" s="1">
        <v>0.6</v>
      </c>
      <c r="AC63">
        <f t="shared" ref="AC63:AL72" si="104">$B$15-_J0*EXP(($AB63+AC$2*_r_S)/(_V_th*_diode_n))-($AB63+AC$2*_r_S)/_r_sh</f>
        <v>-70.09867666716174</v>
      </c>
      <c r="AD63">
        <f t="shared" si="104"/>
        <v>-70.220219815672124</v>
      </c>
      <c r="AE63">
        <f t="shared" si="104"/>
        <v>-70.341921282178674</v>
      </c>
      <c r="AF63">
        <f t="shared" si="104"/>
        <v>-70.463781273356147</v>
      </c>
      <c r="AG63">
        <f t="shared" si="104"/>
        <v>-70.585799996150399</v>
      </c>
      <c r="AH63">
        <f t="shared" si="104"/>
        <v>-70.707977657776127</v>
      </c>
      <c r="AI63">
        <f t="shared" si="104"/>
        <v>-70.830314465719184</v>
      </c>
      <c r="AJ63">
        <f t="shared" si="104"/>
        <v>-70.952810627737307</v>
      </c>
      <c r="AK63">
        <f t="shared" si="104"/>
        <v>-71.075466351857415</v>
      </c>
      <c r="AL63">
        <f t="shared" si="104"/>
        <v>-71.198281846379714</v>
      </c>
      <c r="AM63">
        <f t="shared" ref="AM63:AV72" si="105">$B$15-_J0*EXP(($AB63+AM$2*_r_S)/(_V_th*_diode_n))-($AB63+AM$2*_r_S)/_r_sh</f>
        <v>-71.32125731987496</v>
      </c>
      <c r="AN63">
        <f t="shared" si="105"/>
        <v>-71.444392981187178</v>
      </c>
      <c r="AO63">
        <f t="shared" si="105"/>
        <v>-71.567689039433077</v>
      </c>
      <c r="AP63">
        <f t="shared" si="105"/>
        <v>-71.691145704001315</v>
      </c>
      <c r="AQ63">
        <f t="shared" si="105"/>
        <v>-71.814763184555233</v>
      </c>
      <c r="AR63">
        <f t="shared" si="105"/>
        <v>-71.938541691030537</v>
      </c>
      <c r="AS63">
        <f t="shared" si="105"/>
        <v>-72.062481433638013</v>
      </c>
      <c r="AT63">
        <f t="shared" si="105"/>
        <v>-72.186582622862872</v>
      </c>
      <c r="AU63">
        <f t="shared" si="105"/>
        <v>-72.310845469464098</v>
      </c>
      <c r="AV63">
        <f t="shared" si="105"/>
        <v>-72.435270184477076</v>
      </c>
      <c r="AW63">
        <f t="shared" ref="AW63:BF72" si="106">$B$15-_J0*EXP(($AB63+AW$2*_r_S)/(_V_th*_diode_n))-($AB63+AW$2*_r_S)/_r_sh</f>
        <v>-72.55985697921146</v>
      </c>
      <c r="AX63">
        <f t="shared" si="106"/>
        <v>-72.684606065253703</v>
      </c>
      <c r="AY63">
        <f t="shared" si="106"/>
        <v>-72.809517654466092</v>
      </c>
      <c r="AZ63">
        <f t="shared" si="106"/>
        <v>-72.934591958987596</v>
      </c>
      <c r="BA63">
        <f t="shared" si="106"/>
        <v>-73.059829191234385</v>
      </c>
      <c r="BB63">
        <f t="shared" si="106"/>
        <v>-73.185229563898901</v>
      </c>
      <c r="BC63">
        <f t="shared" si="106"/>
        <v>-73.310793289952315</v>
      </c>
      <c r="BD63">
        <f t="shared" si="106"/>
        <v>-73.436520582643766</v>
      </c>
      <c r="BE63">
        <f t="shared" si="106"/>
        <v>-73.562411655499815</v>
      </c>
      <c r="BF63">
        <f t="shared" si="106"/>
        <v>-73.688466722327064</v>
      </c>
      <c r="BG63">
        <f t="shared" ref="BG63:BP72" si="107">$B$15-_J0*EXP(($AB63+BG$2*_r_S)/(_V_th*_diode_n))-($AB63+BG$2*_r_S)/_r_sh</f>
        <v>-73.814685997209921</v>
      </c>
      <c r="BH63">
        <f t="shared" si="107"/>
        <v>-73.94106969451326</v>
      </c>
      <c r="BI63">
        <f t="shared" si="107"/>
        <v>-74.067618028881839</v>
      </c>
      <c r="BJ63">
        <f t="shared" si="107"/>
        <v>-74.194331215239515</v>
      </c>
      <c r="BK63">
        <f t="shared" si="107"/>
        <v>-74.321209468792205</v>
      </c>
      <c r="BL63">
        <f t="shared" si="107"/>
        <v>-74.448253005025265</v>
      </c>
      <c r="BM63">
        <f t="shared" si="107"/>
        <v>-74.575462039706835</v>
      </c>
      <c r="BN63">
        <f t="shared" si="107"/>
        <v>-74.702836788885278</v>
      </c>
      <c r="BO63">
        <f t="shared" si="107"/>
        <v>-74.830377468891697</v>
      </c>
      <c r="BP63">
        <f t="shared" si="107"/>
        <v>-74.958084296340715</v>
      </c>
      <c r="BQ63">
        <f t="shared" ref="BQ63:BZ72" si="108">$B$15-_J0*EXP(($AB63+BQ$2*_r_S)/(_V_th*_diode_n))-($AB63+BQ$2*_r_S)/_r_sh</f>
        <v>-75.085957488127548</v>
      </c>
      <c r="BR63">
        <f t="shared" si="108"/>
        <v>-75.213997261432368</v>
      </c>
      <c r="BS63">
        <f t="shared" si="108"/>
        <v>-75.342203833717448</v>
      </c>
      <c r="BT63">
        <f t="shared" si="108"/>
        <v>-75.470577422729988</v>
      </c>
      <c r="BU63">
        <f t="shared" si="108"/>
        <v>-75.599118246501462</v>
      </c>
      <c r="BV63">
        <f t="shared" si="108"/>
        <v>-75.727826523346863</v>
      </c>
      <c r="BW63">
        <f t="shared" si="108"/>
        <v>-75.856702471867663</v>
      </c>
      <c r="BX63">
        <f t="shared" si="108"/>
        <v>-75.985746310949267</v>
      </c>
      <c r="BY63">
        <f t="shared" si="108"/>
        <v>-76.114958259763881</v>
      </c>
      <c r="BZ63">
        <f t="shared" si="108"/>
        <v>-76.244338537769821</v>
      </c>
      <c r="CA63">
        <f t="shared" ref="CA63:CJ72" si="109">$B$15-_J0*EXP(($AB63+CA$2*_r_S)/(_V_th*_diode_n))-($AB63+CA$2*_r_S)/_r_sh</f>
        <v>-76.373887364710839</v>
      </c>
      <c r="CB63">
        <f t="shared" si="109"/>
        <v>-76.503604960618958</v>
      </c>
      <c r="CC63">
        <f t="shared" si="109"/>
        <v>-76.633491545812063</v>
      </c>
      <c r="CD63">
        <f t="shared" si="109"/>
        <v>-76.763547340896281</v>
      </c>
      <c r="CE63">
        <f t="shared" si="109"/>
        <v>-76.89377256676687</v>
      </c>
      <c r="CF63">
        <f t="shared" si="109"/>
        <v>-77.024167444605311</v>
      </c>
      <c r="CG63">
        <f t="shared" si="109"/>
        <v>-77.154732195883554</v>
      </c>
      <c r="CH63">
        <f t="shared" si="109"/>
        <v>-77.285467042361304</v>
      </c>
      <c r="CI63">
        <f t="shared" si="109"/>
        <v>-77.416372206088809</v>
      </c>
      <c r="CJ63">
        <f t="shared" si="109"/>
        <v>-77.547447909406145</v>
      </c>
      <c r="CK63">
        <f t="shared" ref="CK63:CT72" si="110">$B$15-_J0*EXP(($AB63+CK$2*_r_S)/(_V_th*_diode_n))-($AB63+CK$2*_r_S)/_r_sh</f>
        <v>-77.678694374942637</v>
      </c>
      <c r="CL63">
        <f t="shared" si="110"/>
        <v>-77.810111825619643</v>
      </c>
      <c r="CM63">
        <f t="shared" si="110"/>
        <v>-77.941700484648095</v>
      </c>
      <c r="CN63">
        <f t="shared" si="110"/>
        <v>-78.073460575531399</v>
      </c>
      <c r="CO63">
        <f t="shared" si="110"/>
        <v>-78.205392322064739</v>
      </c>
      <c r="CP63">
        <f t="shared" si="110"/>
        <v>-78.33749594833435</v>
      </c>
      <c r="CQ63">
        <f t="shared" si="110"/>
        <v>-78.469771678720448</v>
      </c>
      <c r="CR63">
        <f t="shared" si="110"/>
        <v>-78.602219737894742</v>
      </c>
      <c r="CS63">
        <f t="shared" si="110"/>
        <v>-78.73484035082295</v>
      </c>
      <c r="CT63">
        <f t="shared" si="110"/>
        <v>-78.867633742765534</v>
      </c>
      <c r="CU63">
        <f t="shared" ref="CU63:DD72" si="111">$B$15-_J0*EXP(($AB63+CU$2*_r_S)/(_V_th*_diode_n))-($AB63+CU$2*_r_S)/_r_sh</f>
        <v>-79.000600139274852</v>
      </c>
      <c r="CV63">
        <f t="shared" si="111"/>
        <v>-79.133739766199568</v>
      </c>
      <c r="CW63">
        <f t="shared" si="111"/>
        <v>-79.267052849681676</v>
      </c>
      <c r="CX63">
        <f t="shared" si="111"/>
        <v>-79.400539616159477</v>
      </c>
      <c r="CY63">
        <f t="shared" si="111"/>
        <v>-79.534200292366918</v>
      </c>
      <c r="CZ63">
        <f t="shared" si="111"/>
        <v>-79.66803510533282</v>
      </c>
      <c r="DA63">
        <f t="shared" si="111"/>
        <v>-79.80204428238379</v>
      </c>
      <c r="DB63">
        <f t="shared" si="111"/>
        <v>-79.936228051141796</v>
      </c>
      <c r="DC63">
        <f t="shared" si="111"/>
        <v>-80.070586639527065</v>
      </c>
      <c r="DD63">
        <f t="shared" si="111"/>
        <v>-80.205120275757267</v>
      </c>
      <c r="DE63">
        <f t="shared" ref="DE63:DN72" si="112">$B$15-_J0*EXP(($AB63+DE$2*_r_S)/(_V_th*_diode_n))-($AB63+DE$2*_r_S)/_r_sh</f>
        <v>-80.339829188347011</v>
      </c>
      <c r="DF63">
        <f t="shared" si="112"/>
        <v>-80.474713606110612</v>
      </c>
      <c r="DG63">
        <f t="shared" si="112"/>
        <v>-80.609773758159648</v>
      </c>
      <c r="DH63">
        <f t="shared" si="112"/>
        <v>-80.745009873905886</v>
      </c>
      <c r="DI63">
        <f t="shared" si="112"/>
        <v>-80.880422183060205</v>
      </c>
      <c r="DJ63">
        <f t="shared" si="112"/>
        <v>-81.016010915633387</v>
      </c>
      <c r="DK63">
        <f t="shared" si="112"/>
        <v>-81.15177630193682</v>
      </c>
      <c r="DL63">
        <f t="shared" si="112"/>
        <v>-81.287718572581426</v>
      </c>
      <c r="DM63">
        <f t="shared" si="112"/>
        <v>-81.423837958480334</v>
      </c>
      <c r="DN63">
        <f t="shared" si="112"/>
        <v>-81.560134690848074</v>
      </c>
      <c r="DO63">
        <f t="shared" ref="DO63:DY72" si="113">$B$15-_J0*EXP(($AB63+DO$2*_r_S)/(_V_th*_diode_n))-($AB63+DO$2*_r_S)/_r_sh</f>
        <v>-81.696609001199946</v>
      </c>
      <c r="DP63">
        <f t="shared" si="113"/>
        <v>-81.833261121354937</v>
      </c>
      <c r="DQ63">
        <f t="shared" si="113"/>
        <v>-81.970091283433163</v>
      </c>
      <c r="DR63">
        <f t="shared" si="113"/>
        <v>-82.107099719858894</v>
      </c>
      <c r="DS63">
        <f t="shared" si="113"/>
        <v>-82.244286663359816</v>
      </c>
      <c r="DT63">
        <f t="shared" si="113"/>
        <v>-82.381652346966334</v>
      </c>
      <c r="DU63">
        <f t="shared" si="113"/>
        <v>-82.519197004014487</v>
      </c>
      <c r="DV63">
        <f t="shared" si="113"/>
        <v>-82.656920868143487</v>
      </c>
      <c r="DW63">
        <f t="shared" si="113"/>
        <v>-82.79482417329865</v>
      </c>
      <c r="DX63">
        <f t="shared" si="113"/>
        <v>-82.932907153730682</v>
      </c>
      <c r="DY63">
        <f t="shared" si="113"/>
        <v>-83.071170043994655</v>
      </c>
      <c r="EA63">
        <f t="shared" si="23"/>
        <v>0.6</v>
      </c>
      <c r="EB63">
        <f t="shared" si="92"/>
        <v>70.09867666716174</v>
      </c>
      <c r="EC63">
        <f t="shared" si="92"/>
        <v>70.488227861977833</v>
      </c>
      <c r="ED63">
        <f t="shared" si="92"/>
        <v>70.877937374790093</v>
      </c>
      <c r="EE63">
        <f t="shared" si="92"/>
        <v>71.267805412273262</v>
      </c>
      <c r="EF63">
        <f t="shared" si="92"/>
        <v>71.657832181373223</v>
      </c>
      <c r="EG63">
        <f t="shared" si="92"/>
        <v>72.04801788930466</v>
      </c>
      <c r="EH63">
        <f t="shared" si="92"/>
        <v>72.438362743553427</v>
      </c>
      <c r="EI63">
        <f t="shared" si="92"/>
        <v>72.828866951877259</v>
      </c>
      <c r="EJ63">
        <f t="shared" si="92"/>
        <v>73.219530722303062</v>
      </c>
      <c r="EK63">
        <f t="shared" si="92"/>
        <v>73.610354263131072</v>
      </c>
      <c r="EL63">
        <f t="shared" si="92"/>
        <v>74.001337782932026</v>
      </c>
      <c r="EM63">
        <f t="shared" si="92"/>
        <v>74.392481490549955</v>
      </c>
      <c r="EN63">
        <f t="shared" si="92"/>
        <v>74.783785595101563</v>
      </c>
      <c r="EO63">
        <f t="shared" si="92"/>
        <v>75.17525030597551</v>
      </c>
      <c r="EP63">
        <f t="shared" si="92"/>
        <v>75.566875832835123</v>
      </c>
      <c r="EQ63">
        <f t="shared" si="92"/>
        <v>75.958662385616137</v>
      </c>
      <c r="ER63">
        <f t="shared" si="89"/>
        <v>76.350610174529322</v>
      </c>
      <c r="ES63">
        <f t="shared" si="89"/>
        <v>76.742719410059891</v>
      </c>
      <c r="ET63">
        <f t="shared" si="89"/>
        <v>77.134990302966827</v>
      </c>
      <c r="EU63">
        <f t="shared" si="89"/>
        <v>77.5274230642855</v>
      </c>
      <c r="EV63">
        <f t="shared" si="89"/>
        <v>77.920017905325594</v>
      </c>
      <c r="EW63">
        <f t="shared" si="89"/>
        <v>78.312775037673546</v>
      </c>
      <c r="EX63">
        <f t="shared" si="89"/>
        <v>78.705694673191644</v>
      </c>
      <c r="EY63">
        <f t="shared" si="89"/>
        <v>79.098777024018858</v>
      </c>
      <c r="EZ63">
        <f t="shared" si="89"/>
        <v>79.492022302571343</v>
      </c>
      <c r="FA63">
        <f t="shared" si="89"/>
        <v>79.885430721541567</v>
      </c>
      <c r="FB63">
        <f t="shared" si="89"/>
        <v>80.279002493900691</v>
      </c>
      <c r="FC63">
        <f t="shared" si="89"/>
        <v>80.672737832897852</v>
      </c>
      <c r="FD63">
        <f t="shared" si="89"/>
        <v>81.066636952059611</v>
      </c>
      <c r="FE63">
        <f t="shared" si="89"/>
        <v>81.460700065192555</v>
      </c>
      <c r="FF63">
        <f t="shared" si="87"/>
        <v>81.854927386381121</v>
      </c>
      <c r="FG63">
        <f t="shared" si="87"/>
        <v>82.24931912999017</v>
      </c>
      <c r="FH63">
        <f t="shared" si="86"/>
        <v>82.643875510664458</v>
      </c>
      <c r="FI63">
        <f t="shared" si="86"/>
        <v>83.038596743327844</v>
      </c>
      <c r="FJ63">
        <f t="shared" si="86"/>
        <v>83.433483043186243</v>
      </c>
      <c r="FK63">
        <f t="shared" si="86"/>
        <v>83.828534625724998</v>
      </c>
      <c r="FL63">
        <f t="shared" si="86"/>
        <v>84.223751706712278</v>
      </c>
      <c r="FM63">
        <f t="shared" si="86"/>
        <v>84.619134502196431</v>
      </c>
      <c r="FN63">
        <f t="shared" si="86"/>
        <v>85.014683228508559</v>
      </c>
      <c r="FO63">
        <f t="shared" si="86"/>
        <v>85.410398102263287</v>
      </c>
      <c r="FP63">
        <f t="shared" si="86"/>
        <v>85.806279340355815</v>
      </c>
      <c r="FQ63">
        <f t="shared" si="86"/>
        <v>86.202327159966345</v>
      </c>
      <c r="FR63">
        <f t="shared" si="86"/>
        <v>86.598541778557134</v>
      </c>
      <c r="FS63">
        <f t="shared" si="86"/>
        <v>86.994923413875384</v>
      </c>
      <c r="FT63">
        <f t="shared" si="86"/>
        <v>87.391472283952567</v>
      </c>
      <c r="FU63">
        <f t="shared" si="86"/>
        <v>87.788188607103677</v>
      </c>
      <c r="FV63">
        <f t="shared" ref="FV63:GC66" si="114">ABS(BW63-BW$2)</f>
        <v>88.185072601930173</v>
      </c>
      <c r="FW63">
        <f t="shared" si="114"/>
        <v>88.582124487317486</v>
      </c>
      <c r="FX63">
        <f t="shared" si="114"/>
        <v>88.97934448243781</v>
      </c>
      <c r="FY63">
        <f t="shared" si="114"/>
        <v>89.376732806749459</v>
      </c>
      <c r="FZ63">
        <f t="shared" si="114"/>
        <v>89.774289679996187</v>
      </c>
      <c r="GA63">
        <f t="shared" si="114"/>
        <v>90.172015322210001</v>
      </c>
      <c r="GB63">
        <f t="shared" si="114"/>
        <v>90.569909953708816</v>
      </c>
      <c r="GC63">
        <f t="shared" si="114"/>
        <v>90.967973795098743</v>
      </c>
      <c r="GD63">
        <f t="shared" si="93"/>
        <v>91.366207067275042</v>
      </c>
      <c r="GE63">
        <f t="shared" si="93"/>
        <v>91.764609991419192</v>
      </c>
      <c r="GF63">
        <f t="shared" si="93"/>
        <v>92.163182789003145</v>
      </c>
      <c r="GG63">
        <f t="shared" si="93"/>
        <v>92.56192568178659</v>
      </c>
      <c r="GH63">
        <f t="shared" si="93"/>
        <v>92.960838891819805</v>
      </c>
      <c r="GI63">
        <f t="shared" si="93"/>
        <v>93.35992264144285</v>
      </c>
      <c r="GJ63">
        <f t="shared" si="90"/>
        <v>93.759177153285052</v>
      </c>
      <c r="GK63">
        <f t="shared" si="90"/>
        <v>94.158602650267767</v>
      </c>
      <c r="GL63">
        <f t="shared" si="90"/>
        <v>94.558199355601914</v>
      </c>
      <c r="GM63">
        <f t="shared" si="90"/>
        <v>94.957967492790928</v>
      </c>
      <c r="GN63">
        <f t="shared" si="90"/>
        <v>95.357907285629977</v>
      </c>
      <c r="GO63">
        <f t="shared" si="90"/>
        <v>95.758018958205298</v>
      </c>
      <c r="GP63">
        <f t="shared" si="85"/>
        <v>96.158302734897106</v>
      </c>
      <c r="GQ63">
        <f t="shared" si="85"/>
        <v>96.558758840377095</v>
      </c>
      <c r="GR63">
        <f t="shared" si="85"/>
        <v>96.959387499611012</v>
      </c>
      <c r="GS63">
        <f t="shared" si="85"/>
        <v>97.360188937859306</v>
      </c>
      <c r="GT63">
        <f t="shared" si="85"/>
        <v>97.761163380674333</v>
      </c>
      <c r="GU63">
        <f t="shared" si="85"/>
        <v>98.162311053904745</v>
      </c>
      <c r="GV63">
        <f t="shared" si="85"/>
        <v>98.563632183692562</v>
      </c>
      <c r="GW63">
        <f t="shared" si="85"/>
        <v>98.965126996476073</v>
      </c>
      <c r="GX63">
        <f t="shared" si="85"/>
        <v>99.366795718989223</v>
      </c>
      <c r="GY63">
        <f t="shared" si="71"/>
        <v>99.768638578260834</v>
      </c>
      <c r="GZ63">
        <f t="shared" si="71"/>
        <v>100.17065580161751</v>
      </c>
      <c r="HA63">
        <f t="shared" si="71"/>
        <v>100.57284761668123</v>
      </c>
      <c r="HB63">
        <f t="shared" si="71"/>
        <v>100.97521425137219</v>
      </c>
      <c r="HC63">
        <f t="shared" si="71"/>
        <v>101.37775593390811</v>
      </c>
      <c r="HD63">
        <f t="shared" si="91"/>
        <v>101.78047289280356</v>
      </c>
      <c r="HE63">
        <f t="shared" si="91"/>
        <v>102.18336535687287</v>
      </c>
      <c r="HF63">
        <f t="shared" si="91"/>
        <v>102.58643355522761</v>
      </c>
      <c r="HG63">
        <f t="shared" si="91"/>
        <v>102.98967771727955</v>
      </c>
      <c r="HH63">
        <f t="shared" si="91"/>
        <v>103.39309807273958</v>
      </c>
      <c r="HI63">
        <f t="shared" si="91"/>
        <v>103.79669485161847</v>
      </c>
      <c r="HJ63">
        <f t="shared" si="91"/>
        <v>104.20046828422761</v>
      </c>
      <c r="HK63">
        <f t="shared" si="91"/>
        <v>104.60441860117793</v>
      </c>
      <c r="HL63">
        <f t="shared" si="91"/>
        <v>105.00854603338254</v>
      </c>
      <c r="HM63">
        <f t="shared" si="91"/>
        <v>105.41285081205598</v>
      </c>
      <c r="HN63">
        <f t="shared" si="91"/>
        <v>105.81733316871356</v>
      </c>
      <c r="HO63">
        <f t="shared" si="91"/>
        <v>106.22199333517426</v>
      </c>
      <c r="HP63">
        <f t="shared" si="91"/>
        <v>106.6268315435582</v>
      </c>
      <c r="HQ63">
        <f t="shared" si="91"/>
        <v>107.03184802628964</v>
      </c>
      <c r="HR63">
        <f t="shared" si="91"/>
        <v>107.43704301609625</v>
      </c>
      <c r="HS63">
        <f t="shared" si="91"/>
        <v>107.84241674600848</v>
      </c>
      <c r="HT63">
        <f t="shared" si="43"/>
        <v>108.24796944936234</v>
      </c>
      <c r="HU63">
        <f t="shared" si="43"/>
        <v>108.65370135979705</v>
      </c>
      <c r="HV63">
        <f t="shared" si="43"/>
        <v>109.05961271125793</v>
      </c>
      <c r="HW63">
        <f t="shared" si="43"/>
        <v>109.46570373799565</v>
      </c>
      <c r="HX63">
        <f t="shared" si="43"/>
        <v>109.87197467456534</v>
      </c>
      <c r="HY63">
        <f t="shared" si="24"/>
        <v>70.09867666716174</v>
      </c>
      <c r="HZ63">
        <f t="shared" si="25"/>
        <v>1</v>
      </c>
      <c r="IA63">
        <v>61</v>
      </c>
      <c r="IB63">
        <f t="shared" si="26"/>
        <v>0.6</v>
      </c>
      <c r="IC63" cm="1">
        <f t="array" ref="IC63">INDEX($AC$3:$DY$102,IA63,HZ63)</f>
        <v>-70.09867666716174</v>
      </c>
      <c r="ID63">
        <f t="shared" si="27"/>
        <v>-42.059206000297046</v>
      </c>
    </row>
    <row r="64" spans="10:238" x14ac:dyDescent="0.25">
      <c r="J64">
        <v>590</v>
      </c>
      <c r="K64">
        <f>'Emission events'!Y64</f>
        <v>8.7355156825475546E+17</v>
      </c>
      <c r="L64">
        <f>'Emission events'!BG64</f>
        <v>3.1677761091693722E+17</v>
      </c>
      <c r="M64">
        <f>'Emission events'!CO64</f>
        <v>1.1452185785613134E+17</v>
      </c>
      <c r="N64">
        <f>'Emission events'!DW64</f>
        <v>4.1322631863400392E+16</v>
      </c>
      <c r="O64">
        <f>'Emission events'!FE64</f>
        <v>1.4892337261220614E+16</v>
      </c>
      <c r="P64">
        <f t="shared" si="3"/>
        <v>1.3610660061524449E+18</v>
      </c>
      <c r="S64">
        <v>590</v>
      </c>
      <c r="T64">
        <f>'Emission events'!AD64</f>
        <v>6.321615206394999E+17</v>
      </c>
      <c r="U64">
        <f>'Emission events'!BL64</f>
        <v>1.4935438920678438E+17</v>
      </c>
      <c r="V64">
        <f>'Emission events'!CT64</f>
        <v>3.5950177836522412E+16</v>
      </c>
      <c r="W64">
        <f>'Emission events'!EB64</f>
        <v>8883457461116800</v>
      </c>
      <c r="X64">
        <f>'Emission events'!FJ64</f>
        <v>2273448878313874</v>
      </c>
      <c r="Y64">
        <f t="shared" si="4"/>
        <v>8.2862299402223731E+17</v>
      </c>
      <c r="Z64">
        <f t="shared" si="5"/>
        <v>2.1896890001746821E+18</v>
      </c>
      <c r="AB64" s="1">
        <v>0.61</v>
      </c>
      <c r="AC64">
        <f t="shared" si="104"/>
        <v>-105.77937280426754</v>
      </c>
      <c r="AD64">
        <f t="shared" si="104"/>
        <v>-105.94740810070151</v>
      </c>
      <c r="AE64">
        <f t="shared" si="104"/>
        <v>-106.11566240806236</v>
      </c>
      <c r="AF64">
        <f t="shared" si="104"/>
        <v>-106.28413601225587</v>
      </c>
      <c r="AG64">
        <f t="shared" si="104"/>
        <v>-106.45282919956283</v>
      </c>
      <c r="AH64">
        <f t="shared" si="104"/>
        <v>-106.62174225663597</v>
      </c>
      <c r="AI64">
        <f t="shared" si="104"/>
        <v>-106.79087547050355</v>
      </c>
      <c r="AJ64">
        <f t="shared" si="104"/>
        <v>-106.96022912856861</v>
      </c>
      <c r="AK64">
        <f t="shared" si="104"/>
        <v>-107.1298035186079</v>
      </c>
      <c r="AL64">
        <f t="shared" si="104"/>
        <v>-107.29959892877574</v>
      </c>
      <c r="AM64">
        <f t="shared" si="105"/>
        <v>-107.46961564760085</v>
      </c>
      <c r="AN64">
        <f t="shared" si="105"/>
        <v>-107.63985396398979</v>
      </c>
      <c r="AO64">
        <f t="shared" si="105"/>
        <v>-107.81031416722652</v>
      </c>
      <c r="AP64">
        <f t="shared" si="105"/>
        <v>-107.98099654697063</v>
      </c>
      <c r="AQ64">
        <f t="shared" si="105"/>
        <v>-108.15190139326307</v>
      </c>
      <c r="AR64">
        <f t="shared" si="105"/>
        <v>-108.32302899652035</v>
      </c>
      <c r="AS64">
        <f t="shared" si="105"/>
        <v>-108.49437964753974</v>
      </c>
      <c r="AT64">
        <f t="shared" si="105"/>
        <v>-108.66595363749832</v>
      </c>
      <c r="AU64">
        <f t="shared" si="105"/>
        <v>-108.83775125795174</v>
      </c>
      <c r="AV64">
        <f t="shared" si="105"/>
        <v>-109.00977280083822</v>
      </c>
      <c r="AW64">
        <f t="shared" si="106"/>
        <v>-109.18201855847522</v>
      </c>
      <c r="AX64">
        <f t="shared" si="106"/>
        <v>-109.35448882356309</v>
      </c>
      <c r="AY64">
        <f t="shared" si="106"/>
        <v>-109.52718388918447</v>
      </c>
      <c r="AZ64">
        <f t="shared" si="106"/>
        <v>-109.70010404880301</v>
      </c>
      <c r="BA64">
        <f t="shared" si="106"/>
        <v>-109.87324959626753</v>
      </c>
      <c r="BB64">
        <f t="shared" si="106"/>
        <v>-110.04662082580839</v>
      </c>
      <c r="BC64">
        <f t="shared" si="106"/>
        <v>-110.22021803204154</v>
      </c>
      <c r="BD64">
        <f t="shared" si="106"/>
        <v>-110.39404150996759</v>
      </c>
      <c r="BE64">
        <f t="shared" si="106"/>
        <v>-110.56809155497078</v>
      </c>
      <c r="BF64">
        <f t="shared" si="106"/>
        <v>-110.74236846282236</v>
      </c>
      <c r="BG64">
        <f t="shared" si="107"/>
        <v>-110.91687252967921</v>
      </c>
      <c r="BH64">
        <f t="shared" si="107"/>
        <v>-111.09160405208497</v>
      </c>
      <c r="BI64">
        <f t="shared" si="107"/>
        <v>-111.26656332697068</v>
      </c>
      <c r="BJ64">
        <f t="shared" si="107"/>
        <v>-111.44175065165369</v>
      </c>
      <c r="BK64">
        <f t="shared" si="107"/>
        <v>-111.61716632384137</v>
      </c>
      <c r="BL64">
        <f t="shared" si="107"/>
        <v>-111.79281064162784</v>
      </c>
      <c r="BM64">
        <f t="shared" si="107"/>
        <v>-111.96868390349819</v>
      </c>
      <c r="BN64">
        <f t="shared" si="107"/>
        <v>-112.14478640832537</v>
      </c>
      <c r="BO64">
        <f t="shared" si="107"/>
        <v>-112.32111845537388</v>
      </c>
      <c r="BP64">
        <f t="shared" si="107"/>
        <v>-112.49768034429881</v>
      </c>
      <c r="BQ64">
        <f t="shared" si="108"/>
        <v>-112.67447237514519</v>
      </c>
      <c r="BR64">
        <f t="shared" si="108"/>
        <v>-112.85149484835146</v>
      </c>
      <c r="BS64">
        <f t="shared" si="108"/>
        <v>-113.02874806474644</v>
      </c>
      <c r="BT64">
        <f t="shared" si="108"/>
        <v>-113.20623232555313</v>
      </c>
      <c r="BU64">
        <f t="shared" si="108"/>
        <v>-113.3839479323877</v>
      </c>
      <c r="BV64">
        <f t="shared" si="108"/>
        <v>-113.56189518725817</v>
      </c>
      <c r="BW64">
        <f t="shared" si="108"/>
        <v>-113.74007439257015</v>
      </c>
      <c r="BX64">
        <f t="shared" si="108"/>
        <v>-113.91848585112076</v>
      </c>
      <c r="BY64">
        <f t="shared" si="108"/>
        <v>-114.09712986610417</v>
      </c>
      <c r="BZ64">
        <f t="shared" si="108"/>
        <v>-114.27600674111046</v>
      </c>
      <c r="CA64">
        <f t="shared" si="109"/>
        <v>-114.45511678012461</v>
      </c>
      <c r="CB64">
        <f t="shared" si="109"/>
        <v>-114.63446028753025</v>
      </c>
      <c r="CC64">
        <f t="shared" si="109"/>
        <v>-114.81403756810654</v>
      </c>
      <c r="CD64">
        <f t="shared" si="109"/>
        <v>-114.99384892703191</v>
      </c>
      <c r="CE64">
        <f t="shared" si="109"/>
        <v>-115.1738946698832</v>
      </c>
      <c r="CF64">
        <f t="shared" si="109"/>
        <v>-115.35417510263468</v>
      </c>
      <c r="CG64">
        <f t="shared" si="109"/>
        <v>-115.53469053166205</v>
      </c>
      <c r="CH64">
        <f t="shared" si="109"/>
        <v>-115.715441263739</v>
      </c>
      <c r="CI64">
        <f t="shared" si="109"/>
        <v>-115.89642760604116</v>
      </c>
      <c r="CJ64">
        <f t="shared" si="109"/>
        <v>-116.07764986614509</v>
      </c>
      <c r="CK64">
        <f t="shared" si="110"/>
        <v>-116.259108352027</v>
      </c>
      <c r="CL64">
        <f t="shared" si="110"/>
        <v>-116.44080337206861</v>
      </c>
      <c r="CM64">
        <f t="shared" si="110"/>
        <v>-116.62273523505067</v>
      </c>
      <c r="CN64">
        <f t="shared" si="110"/>
        <v>-116.80490425015904</v>
      </c>
      <c r="CO64">
        <f t="shared" si="110"/>
        <v>-116.98731072698325</v>
      </c>
      <c r="CP64">
        <f t="shared" si="110"/>
        <v>-117.16995497551545</v>
      </c>
      <c r="CQ64">
        <f t="shared" si="110"/>
        <v>-117.35283730615444</v>
      </c>
      <c r="CR64">
        <f t="shared" si="110"/>
        <v>-117.53595802970227</v>
      </c>
      <c r="CS64">
        <f t="shared" si="110"/>
        <v>-117.71931745736825</v>
      </c>
      <c r="CT64">
        <f t="shared" si="110"/>
        <v>-117.90291590076788</v>
      </c>
      <c r="CU64">
        <f t="shared" si="111"/>
        <v>-118.08675367192197</v>
      </c>
      <c r="CV64">
        <f t="shared" si="111"/>
        <v>-118.27083108326073</v>
      </c>
      <c r="CW64">
        <f t="shared" si="111"/>
        <v>-118.45514844762016</v>
      </c>
      <c r="CX64">
        <f t="shared" si="111"/>
        <v>-118.63970607824618</v>
      </c>
      <c r="CY64">
        <f t="shared" si="111"/>
        <v>-118.82450428879361</v>
      </c>
      <c r="CZ64">
        <f t="shared" si="111"/>
        <v>-119.00954339332478</v>
      </c>
      <c r="DA64">
        <f t="shared" si="111"/>
        <v>-119.19482370631545</v>
      </c>
      <c r="DB64">
        <f t="shared" si="111"/>
        <v>-119.38034554264846</v>
      </c>
      <c r="DC64">
        <f t="shared" si="111"/>
        <v>-119.56610921761964</v>
      </c>
      <c r="DD64">
        <f t="shared" si="111"/>
        <v>-119.75211504693654</v>
      </c>
      <c r="DE64">
        <f t="shared" si="112"/>
        <v>-119.93836334671722</v>
      </c>
      <c r="DF64">
        <f t="shared" si="112"/>
        <v>-120.12485443349452</v>
      </c>
      <c r="DG64">
        <f t="shared" si="112"/>
        <v>-120.31158862421243</v>
      </c>
      <c r="DH64">
        <f t="shared" si="112"/>
        <v>-120.49856623623022</v>
      </c>
      <c r="DI64">
        <f t="shared" si="112"/>
        <v>-120.68578758732143</v>
      </c>
      <c r="DJ64">
        <f t="shared" si="112"/>
        <v>-120.87325299567298</v>
      </c>
      <c r="DK64">
        <f t="shared" si="112"/>
        <v>-121.06096277988912</v>
      </c>
      <c r="DL64">
        <f t="shared" si="112"/>
        <v>-121.24891725898804</v>
      </c>
      <c r="DM64">
        <f t="shared" si="112"/>
        <v>-121.43711675240591</v>
      </c>
      <c r="DN64">
        <f t="shared" si="112"/>
        <v>-121.62556157999593</v>
      </c>
      <c r="DO64">
        <f t="shared" si="113"/>
        <v>-121.81425206202719</v>
      </c>
      <c r="DP64">
        <f t="shared" si="113"/>
        <v>-122.00318851918858</v>
      </c>
      <c r="DQ64">
        <f t="shared" si="113"/>
        <v>-122.19237127258701</v>
      </c>
      <c r="DR64">
        <f t="shared" si="113"/>
        <v>-122.38180064374863</v>
      </c>
      <c r="DS64">
        <f t="shared" si="113"/>
        <v>-122.5714769546198</v>
      </c>
      <c r="DT64">
        <f t="shared" si="113"/>
        <v>-122.76140052756567</v>
      </c>
      <c r="DU64">
        <f t="shared" si="113"/>
        <v>-122.95157168537422</v>
      </c>
      <c r="DV64">
        <f t="shared" si="113"/>
        <v>-123.14199075125278</v>
      </c>
      <c r="DW64">
        <f t="shared" si="113"/>
        <v>-123.33265804883216</v>
      </c>
      <c r="DX64">
        <f t="shared" si="113"/>
        <v>-123.52357390216567</v>
      </c>
      <c r="DY64">
        <f t="shared" si="113"/>
        <v>-123.71473863572801</v>
      </c>
      <c r="EA64">
        <f t="shared" si="23"/>
        <v>0.61</v>
      </c>
      <c r="EB64">
        <f t="shared" si="92"/>
        <v>105.77937280426754</v>
      </c>
      <c r="EC64">
        <f t="shared" si="92"/>
        <v>106.21541614700722</v>
      </c>
      <c r="ED64">
        <f t="shared" si="92"/>
        <v>106.65167850067378</v>
      </c>
      <c r="EE64">
        <f t="shared" si="92"/>
        <v>107.08816015117299</v>
      </c>
      <c r="EF64">
        <f t="shared" si="92"/>
        <v>107.52486138478565</v>
      </c>
      <c r="EG64">
        <f t="shared" si="92"/>
        <v>107.9617824881645</v>
      </c>
      <c r="EH64">
        <f t="shared" si="92"/>
        <v>108.39892374833779</v>
      </c>
      <c r="EI64">
        <f t="shared" si="92"/>
        <v>108.83628545270857</v>
      </c>
      <c r="EJ64">
        <f t="shared" si="92"/>
        <v>109.27386788905355</v>
      </c>
      <c r="EK64">
        <f t="shared" si="92"/>
        <v>109.71167134552709</v>
      </c>
      <c r="EL64">
        <f t="shared" si="92"/>
        <v>110.14969611065791</v>
      </c>
      <c r="EM64">
        <f t="shared" si="92"/>
        <v>110.58794247335257</v>
      </c>
      <c r="EN64">
        <f t="shared" si="92"/>
        <v>111.02641072289501</v>
      </c>
      <c r="EO64">
        <f t="shared" si="92"/>
        <v>111.46510114894483</v>
      </c>
      <c r="EP64">
        <f t="shared" si="92"/>
        <v>111.90401404154296</v>
      </c>
      <c r="EQ64">
        <f t="shared" si="92"/>
        <v>112.34314969110595</v>
      </c>
      <c r="ER64">
        <f t="shared" si="89"/>
        <v>112.78250838843105</v>
      </c>
      <c r="ES64">
        <f t="shared" si="89"/>
        <v>113.22209042469534</v>
      </c>
      <c r="ET64">
        <f t="shared" si="89"/>
        <v>113.66189609145447</v>
      </c>
      <c r="EU64">
        <f t="shared" si="89"/>
        <v>114.10192568064664</v>
      </c>
      <c r="EV64">
        <f t="shared" si="89"/>
        <v>114.54217948458935</v>
      </c>
      <c r="EW64">
        <f t="shared" si="89"/>
        <v>114.98265779598293</v>
      </c>
      <c r="EX64">
        <f t="shared" si="89"/>
        <v>115.42336090791002</v>
      </c>
      <c r="EY64">
        <f t="shared" si="89"/>
        <v>115.86428911383427</v>
      </c>
      <c r="EZ64">
        <f t="shared" si="89"/>
        <v>116.3054427076045</v>
      </c>
      <c r="FA64">
        <f t="shared" si="89"/>
        <v>116.74682198345106</v>
      </c>
      <c r="FB64">
        <f t="shared" si="89"/>
        <v>117.18842723598992</v>
      </c>
      <c r="FC64">
        <f t="shared" si="89"/>
        <v>117.63025876022168</v>
      </c>
      <c r="FD64">
        <f t="shared" si="89"/>
        <v>118.07231685153057</v>
      </c>
      <c r="FE64">
        <f t="shared" si="89"/>
        <v>118.51460180568785</v>
      </c>
      <c r="FF64">
        <f t="shared" si="87"/>
        <v>118.95711391885041</v>
      </c>
      <c r="FG64">
        <f t="shared" si="87"/>
        <v>119.39985348756188</v>
      </c>
      <c r="FH64">
        <f t="shared" si="86"/>
        <v>119.8428208087533</v>
      </c>
      <c r="FI64">
        <f t="shared" si="86"/>
        <v>120.28601617974202</v>
      </c>
      <c r="FJ64">
        <f t="shared" si="86"/>
        <v>120.72943989823541</v>
      </c>
      <c r="FK64">
        <f t="shared" si="86"/>
        <v>121.17309226232757</v>
      </c>
      <c r="FL64">
        <f t="shared" si="86"/>
        <v>121.61697357050363</v>
      </c>
      <c r="FM64">
        <f t="shared" si="86"/>
        <v>122.06108412163653</v>
      </c>
      <c r="FN64">
        <f t="shared" si="86"/>
        <v>122.50542421499074</v>
      </c>
      <c r="FO64">
        <f t="shared" si="86"/>
        <v>122.94999415022139</v>
      </c>
      <c r="FP64">
        <f t="shared" si="86"/>
        <v>123.39479422737347</v>
      </c>
      <c r="FQ64">
        <f t="shared" si="86"/>
        <v>123.83982474688544</v>
      </c>
      <c r="FR64">
        <f t="shared" si="86"/>
        <v>124.28508600958612</v>
      </c>
      <c r="FS64">
        <f t="shared" si="86"/>
        <v>124.73057831669853</v>
      </c>
      <c r="FT64">
        <f t="shared" si="86"/>
        <v>125.1763019698388</v>
      </c>
      <c r="FU64">
        <f t="shared" si="86"/>
        <v>125.62225727101499</v>
      </c>
      <c r="FV64">
        <f t="shared" si="114"/>
        <v>126.06844452263266</v>
      </c>
      <c r="FW64">
        <f t="shared" si="114"/>
        <v>126.51486402748898</v>
      </c>
      <c r="FX64">
        <f t="shared" si="114"/>
        <v>126.9615160887781</v>
      </c>
      <c r="FY64">
        <f t="shared" si="114"/>
        <v>127.4084010100901</v>
      </c>
      <c r="FZ64">
        <f t="shared" si="114"/>
        <v>127.85551909540996</v>
      </c>
      <c r="GA64">
        <f t="shared" si="114"/>
        <v>128.3028706491213</v>
      </c>
      <c r="GB64">
        <f t="shared" si="114"/>
        <v>128.75045597600331</v>
      </c>
      <c r="GC64">
        <f t="shared" si="114"/>
        <v>129.19827538123437</v>
      </c>
      <c r="GD64">
        <f t="shared" si="93"/>
        <v>129.64632917039137</v>
      </c>
      <c r="GE64">
        <f t="shared" si="93"/>
        <v>130.09461764944857</v>
      </c>
      <c r="GF64">
        <f t="shared" si="93"/>
        <v>130.54314112478164</v>
      </c>
      <c r="GG64">
        <f t="shared" si="93"/>
        <v>130.9918999031643</v>
      </c>
      <c r="GH64">
        <f t="shared" si="93"/>
        <v>131.44089429177217</v>
      </c>
      <c r="GI64">
        <f t="shared" si="93"/>
        <v>131.89012459818179</v>
      </c>
      <c r="GJ64">
        <f t="shared" si="90"/>
        <v>132.3395911303694</v>
      </c>
      <c r="GK64">
        <f t="shared" si="90"/>
        <v>132.78929419671672</v>
      </c>
      <c r="GL64">
        <f t="shared" si="90"/>
        <v>133.23923410600449</v>
      </c>
      <c r="GM64">
        <f t="shared" si="90"/>
        <v>133.68941116741857</v>
      </c>
      <c r="GN64">
        <f t="shared" si="90"/>
        <v>134.13982569054849</v>
      </c>
      <c r="GO64">
        <f t="shared" si="90"/>
        <v>134.5904779853864</v>
      </c>
      <c r="GP64">
        <f t="shared" si="85"/>
        <v>135.0413683623311</v>
      </c>
      <c r="GQ64">
        <f t="shared" si="85"/>
        <v>135.49249713218464</v>
      </c>
      <c r="GR64">
        <f t="shared" si="85"/>
        <v>135.94386460615632</v>
      </c>
      <c r="GS64">
        <f t="shared" si="85"/>
        <v>136.39547109586164</v>
      </c>
      <c r="GT64">
        <f t="shared" si="85"/>
        <v>136.84731691332144</v>
      </c>
      <c r="GU64">
        <f t="shared" si="85"/>
        <v>137.29940237096591</v>
      </c>
      <c r="GV64">
        <f t="shared" si="85"/>
        <v>137.75172778163105</v>
      </c>
      <c r="GW64">
        <f t="shared" si="85"/>
        <v>138.20429345856277</v>
      </c>
      <c r="GX64">
        <f t="shared" si="85"/>
        <v>138.65709971541591</v>
      </c>
      <c r="GY64">
        <f t="shared" si="71"/>
        <v>139.11014686625279</v>
      </c>
      <c r="GZ64">
        <f t="shared" si="71"/>
        <v>139.56343522554917</v>
      </c>
      <c r="HA64">
        <f t="shared" si="71"/>
        <v>140.01696510818789</v>
      </c>
      <c r="HB64">
        <f t="shared" si="71"/>
        <v>140.47073682946478</v>
      </c>
      <c r="HC64">
        <f t="shared" si="71"/>
        <v>140.92475070508738</v>
      </c>
      <c r="HD64">
        <f t="shared" si="91"/>
        <v>141.37900705117377</v>
      </c>
      <c r="HE64">
        <f t="shared" si="91"/>
        <v>141.83350618425678</v>
      </c>
      <c r="HF64">
        <f t="shared" si="91"/>
        <v>142.2882484212804</v>
      </c>
      <c r="HG64">
        <f t="shared" si="91"/>
        <v>142.74323407960389</v>
      </c>
      <c r="HH64">
        <f t="shared" si="91"/>
        <v>143.19846347700081</v>
      </c>
      <c r="HI64">
        <f t="shared" si="91"/>
        <v>143.65393693165805</v>
      </c>
      <c r="HJ64">
        <f t="shared" si="91"/>
        <v>144.1096547621799</v>
      </c>
      <c r="HK64">
        <f t="shared" si="91"/>
        <v>144.56561728758453</v>
      </c>
      <c r="HL64">
        <f t="shared" si="91"/>
        <v>145.02182482730811</v>
      </c>
      <c r="HM64">
        <f t="shared" si="91"/>
        <v>145.47827770120384</v>
      </c>
      <c r="HN64">
        <f t="shared" si="91"/>
        <v>145.93497622954081</v>
      </c>
      <c r="HO64">
        <f t="shared" si="91"/>
        <v>146.39192073300791</v>
      </c>
      <c r="HP64">
        <f t="shared" si="91"/>
        <v>146.84911153271204</v>
      </c>
      <c r="HQ64">
        <f t="shared" si="91"/>
        <v>147.30654895017938</v>
      </c>
      <c r="HR64">
        <f t="shared" si="91"/>
        <v>147.76423330735625</v>
      </c>
      <c r="HS64">
        <f t="shared" si="91"/>
        <v>148.22216492660783</v>
      </c>
      <c r="HT64">
        <f t="shared" si="43"/>
        <v>148.68034413072206</v>
      </c>
      <c r="HU64">
        <f t="shared" si="43"/>
        <v>149.13877124290633</v>
      </c>
      <c r="HV64">
        <f t="shared" si="43"/>
        <v>149.59744658679142</v>
      </c>
      <c r="HW64">
        <f t="shared" si="43"/>
        <v>150.05637048643064</v>
      </c>
      <c r="HX64">
        <f t="shared" si="43"/>
        <v>150.51554326629869</v>
      </c>
      <c r="HY64">
        <f t="shared" si="24"/>
        <v>105.77937280426754</v>
      </c>
      <c r="HZ64">
        <f t="shared" si="25"/>
        <v>1</v>
      </c>
      <c r="IA64">
        <v>62</v>
      </c>
      <c r="IB64">
        <f t="shared" si="26"/>
        <v>0.61</v>
      </c>
      <c r="IC64" cm="1">
        <f t="array" ref="IC64">INDEX($AC$3:$DY$102,IA64,HZ64)</f>
        <v>-105.77937280426754</v>
      </c>
      <c r="ID64">
        <f t="shared" si="27"/>
        <v>-64.525417410603197</v>
      </c>
    </row>
    <row r="65" spans="10:238" x14ac:dyDescent="0.25">
      <c r="J65">
        <v>595</v>
      </c>
      <c r="K65">
        <f>'Emission events'!Y65</f>
        <v>7.2359418674631718E+17</v>
      </c>
      <c r="L65">
        <f>'Emission events'!BG65</f>
        <v>2.6239829001604528E+17</v>
      </c>
      <c r="M65">
        <f>'Emission events'!CO65</f>
        <v>9.4862574359110912E+16</v>
      </c>
      <c r="N65">
        <f>'Emission events'!DW65</f>
        <v>3.422902240007728E+16</v>
      </c>
      <c r="O65">
        <f>'Emission events'!FE65</f>
        <v>1.233585864978057E+16</v>
      </c>
      <c r="P65">
        <f t="shared" si="3"/>
        <v>1.1274199321713313E+18</v>
      </c>
      <c r="S65">
        <v>595</v>
      </c>
      <c r="T65">
        <f>'Emission events'!AD65</f>
        <v>6.5217221562145549E+17</v>
      </c>
      <c r="U65">
        <f>'Emission events'!BL65</f>
        <v>1.540821131017944E+17</v>
      </c>
      <c r="V65">
        <f>'Emission events'!CT65</f>
        <v>3.708815922220684E+16</v>
      </c>
      <c r="W65">
        <f>'Emission events'!EB65</f>
        <v>9164657995846848</v>
      </c>
      <c r="X65">
        <f>'Emission events'!FJ65</f>
        <v>2345413543317506</v>
      </c>
      <c r="Y65">
        <f t="shared" si="4"/>
        <v>8.5485255948462106E+17</v>
      </c>
      <c r="Z65">
        <f t="shared" si="5"/>
        <v>1.9822724916559524E+18</v>
      </c>
      <c r="AB65" s="1">
        <v>0.62</v>
      </c>
      <c r="AC65">
        <f t="shared" si="104"/>
        <v>-155.11309560420705</v>
      </c>
      <c r="AD65">
        <f t="shared" si="104"/>
        <v>-155.34544632059115</v>
      </c>
      <c r="AE65">
        <f t="shared" si="104"/>
        <v>-155.57810000812987</v>
      </c>
      <c r="AF65">
        <f t="shared" si="104"/>
        <v>-155.81105706233404</v>
      </c>
      <c r="AG65">
        <f t="shared" si="104"/>
        <v>-156.04431787923335</v>
      </c>
      <c r="AH65">
        <f t="shared" si="104"/>
        <v>-156.27788285537133</v>
      </c>
      <c r="AI65">
        <f t="shared" si="104"/>
        <v>-156.51175238781295</v>
      </c>
      <c r="AJ65">
        <f t="shared" si="104"/>
        <v>-156.7459268741396</v>
      </c>
      <c r="AK65">
        <f t="shared" si="104"/>
        <v>-156.98040671245053</v>
      </c>
      <c r="AL65">
        <f t="shared" si="104"/>
        <v>-157.21519230136713</v>
      </c>
      <c r="AM65">
        <f t="shared" si="105"/>
        <v>-157.45028404002863</v>
      </c>
      <c r="AN65">
        <f t="shared" si="105"/>
        <v>-157.68568232809724</v>
      </c>
      <c r="AO65">
        <f t="shared" si="105"/>
        <v>-157.92138756575702</v>
      </c>
      <c r="AP65">
        <f t="shared" si="105"/>
        <v>-158.1574001537123</v>
      </c>
      <c r="AQ65">
        <f t="shared" si="105"/>
        <v>-158.3937204931932</v>
      </c>
      <c r="AR65">
        <f t="shared" si="105"/>
        <v>-158.63034898595112</v>
      </c>
      <c r="AS65">
        <f t="shared" si="105"/>
        <v>-158.86728603426374</v>
      </c>
      <c r="AT65">
        <f t="shared" si="105"/>
        <v>-159.10453204093389</v>
      </c>
      <c r="AU65">
        <f t="shared" si="105"/>
        <v>-159.34208740928844</v>
      </c>
      <c r="AV65">
        <f t="shared" si="105"/>
        <v>-159.57995254318323</v>
      </c>
      <c r="AW65">
        <f t="shared" si="106"/>
        <v>-159.8181278469981</v>
      </c>
      <c r="AX65">
        <f t="shared" si="106"/>
        <v>-160.0566137256447</v>
      </c>
      <c r="AY65">
        <f t="shared" si="106"/>
        <v>-160.29541058456132</v>
      </c>
      <c r="AZ65">
        <f t="shared" si="106"/>
        <v>-160.53451882971419</v>
      </c>
      <c r="BA65">
        <f t="shared" si="106"/>
        <v>-160.77393886760223</v>
      </c>
      <c r="BB65">
        <f t="shared" si="106"/>
        <v>-161.0136711052522</v>
      </c>
      <c r="BC65">
        <f t="shared" si="106"/>
        <v>-161.25371595022443</v>
      </c>
      <c r="BD65">
        <f t="shared" si="106"/>
        <v>-161.49407381061104</v>
      </c>
      <c r="BE65">
        <f t="shared" si="106"/>
        <v>-161.73474509503515</v>
      </c>
      <c r="BF65">
        <f t="shared" si="106"/>
        <v>-161.97573021265575</v>
      </c>
      <c r="BG65">
        <f t="shared" si="107"/>
        <v>-162.2170295731635</v>
      </c>
      <c r="BH65">
        <f t="shared" si="107"/>
        <v>-162.45864358678571</v>
      </c>
      <c r="BI65">
        <f t="shared" si="107"/>
        <v>-162.70057266428537</v>
      </c>
      <c r="BJ65">
        <f t="shared" si="107"/>
        <v>-162.94281721695964</v>
      </c>
      <c r="BK65">
        <f t="shared" si="107"/>
        <v>-163.18537765664516</v>
      </c>
      <c r="BL65">
        <f t="shared" si="107"/>
        <v>-163.42825439571376</v>
      </c>
      <c r="BM65">
        <f t="shared" si="107"/>
        <v>-163.67144784707745</v>
      </c>
      <c r="BN65">
        <f t="shared" si="107"/>
        <v>-163.91495842418658</v>
      </c>
      <c r="BO65">
        <f t="shared" si="107"/>
        <v>-164.1587865410313</v>
      </c>
      <c r="BP65">
        <f t="shared" si="107"/>
        <v>-164.40293261214293</v>
      </c>
      <c r="BQ65">
        <f t="shared" si="108"/>
        <v>-164.6473970525918</v>
      </c>
      <c r="BR65">
        <f t="shared" si="108"/>
        <v>-164.89218027799285</v>
      </c>
      <c r="BS65">
        <f t="shared" si="108"/>
        <v>-165.13728270450088</v>
      </c>
      <c r="BT65">
        <f t="shared" si="108"/>
        <v>-165.382704748816</v>
      </c>
      <c r="BU65">
        <f t="shared" si="108"/>
        <v>-165.62844682818218</v>
      </c>
      <c r="BV65">
        <f t="shared" si="108"/>
        <v>-165.87450936038627</v>
      </c>
      <c r="BW65">
        <f t="shared" si="108"/>
        <v>-166.12089276376298</v>
      </c>
      <c r="BX65">
        <f t="shared" si="108"/>
        <v>-166.36759745719067</v>
      </c>
      <c r="BY65">
        <f t="shared" si="108"/>
        <v>-166.61462386009632</v>
      </c>
      <c r="BZ65">
        <f t="shared" si="108"/>
        <v>-166.86197239245462</v>
      </c>
      <c r="CA65">
        <f t="shared" si="109"/>
        <v>-167.1096434747864</v>
      </c>
      <c r="CB65">
        <f t="shared" si="109"/>
        <v>-167.35763752816419</v>
      </c>
      <c r="CC65">
        <f t="shared" si="109"/>
        <v>-167.60595497420681</v>
      </c>
      <c r="CD65">
        <f t="shared" si="109"/>
        <v>-167.85459623508754</v>
      </c>
      <c r="CE65">
        <f t="shared" si="109"/>
        <v>-168.10356173352875</v>
      </c>
      <c r="CF65">
        <f t="shared" si="109"/>
        <v>-168.35285189280339</v>
      </c>
      <c r="CG65">
        <f t="shared" si="109"/>
        <v>-168.60246713673951</v>
      </c>
      <c r="CH65">
        <f t="shared" si="109"/>
        <v>-168.85240788971583</v>
      </c>
      <c r="CI65">
        <f t="shared" si="109"/>
        <v>-169.10267457666711</v>
      </c>
      <c r="CJ65">
        <f t="shared" si="109"/>
        <v>-169.3532676230829</v>
      </c>
      <c r="CK65">
        <f t="shared" si="110"/>
        <v>-169.60418745500598</v>
      </c>
      <c r="CL65">
        <f t="shared" si="110"/>
        <v>-169.85543449903818</v>
      </c>
      <c r="CM65">
        <f t="shared" si="110"/>
        <v>-170.10700918233545</v>
      </c>
      <c r="CN65">
        <f t="shared" si="110"/>
        <v>-170.35891193261347</v>
      </c>
      <c r="CO65">
        <f t="shared" si="110"/>
        <v>-170.61114317814619</v>
      </c>
      <c r="CP65">
        <f t="shared" si="110"/>
        <v>-170.8637033477647</v>
      </c>
      <c r="CQ65">
        <f t="shared" si="110"/>
        <v>-171.11659287086258</v>
      </c>
      <c r="CR65">
        <f t="shared" si="110"/>
        <v>-171.36981217739051</v>
      </c>
      <c r="CS65">
        <f t="shared" si="110"/>
        <v>-171.62336169786465</v>
      </c>
      <c r="CT65">
        <f t="shared" si="110"/>
        <v>-171.87724186336104</v>
      </c>
      <c r="CU65">
        <f t="shared" si="111"/>
        <v>-172.13145310551712</v>
      </c>
      <c r="CV65">
        <f t="shared" si="111"/>
        <v>-172.38599585653654</v>
      </c>
      <c r="CW65">
        <f t="shared" si="111"/>
        <v>-172.6408705491844</v>
      </c>
      <c r="CX65">
        <f t="shared" si="111"/>
        <v>-172.89607761679289</v>
      </c>
      <c r="CY65">
        <f t="shared" si="111"/>
        <v>-173.15161749325989</v>
      </c>
      <c r="CZ65">
        <f t="shared" si="111"/>
        <v>-173.40749061304751</v>
      </c>
      <c r="DA65">
        <f t="shared" si="111"/>
        <v>-173.66369741118794</v>
      </c>
      <c r="DB65">
        <f t="shared" si="111"/>
        <v>-173.9202383232784</v>
      </c>
      <c r="DC65">
        <f t="shared" si="111"/>
        <v>-174.17711378548691</v>
      </c>
      <c r="DD65">
        <f t="shared" si="111"/>
        <v>-174.43432423455087</v>
      </c>
      <c r="DE65">
        <f t="shared" si="112"/>
        <v>-174.69187010777571</v>
      </c>
      <c r="DF65">
        <f t="shared" si="112"/>
        <v>-174.94975184304056</v>
      </c>
      <c r="DG65">
        <f t="shared" si="112"/>
        <v>-175.20796987879265</v>
      </c>
      <c r="DH65">
        <f t="shared" si="112"/>
        <v>-175.46652465405575</v>
      </c>
      <c r="DI65">
        <f t="shared" si="112"/>
        <v>-175.72541660842472</v>
      </c>
      <c r="DJ65">
        <f t="shared" si="112"/>
        <v>-175.98464618206683</v>
      </c>
      <c r="DK65">
        <f t="shared" si="112"/>
        <v>-176.24421381572685</v>
      </c>
      <c r="DL65">
        <f t="shared" si="112"/>
        <v>-176.50411995072199</v>
      </c>
      <c r="DM65">
        <f t="shared" si="112"/>
        <v>-176.76436502894776</v>
      </c>
      <c r="DN65">
        <f t="shared" si="112"/>
        <v>-177.02494949287657</v>
      </c>
      <c r="DO65">
        <f t="shared" si="113"/>
        <v>-177.28587378555622</v>
      </c>
      <c r="DP65">
        <f t="shared" si="113"/>
        <v>-177.54713835061585</v>
      </c>
      <c r="DQ65">
        <f t="shared" si="113"/>
        <v>-177.80874363226079</v>
      </c>
      <c r="DR65">
        <f t="shared" si="113"/>
        <v>-178.07069007527846</v>
      </c>
      <c r="DS65">
        <f t="shared" si="113"/>
        <v>-178.33297812503687</v>
      </c>
      <c r="DT65">
        <f t="shared" si="113"/>
        <v>-178.59560822748335</v>
      </c>
      <c r="DU65">
        <f t="shared" si="113"/>
        <v>-178.85858082915018</v>
      </c>
      <c r="DV65">
        <f t="shared" si="113"/>
        <v>-179.1218963771498</v>
      </c>
      <c r="DW65">
        <f t="shared" si="113"/>
        <v>-179.38555531917962</v>
      </c>
      <c r="DX65">
        <f t="shared" si="113"/>
        <v>-179.64955810352376</v>
      </c>
      <c r="DY65">
        <f t="shared" si="113"/>
        <v>-179.91390517904728</v>
      </c>
      <c r="EA65">
        <f t="shared" si="23"/>
        <v>0.62</v>
      </c>
      <c r="EB65">
        <f t="shared" si="92"/>
        <v>155.11309560420705</v>
      </c>
      <c r="EC65">
        <f t="shared" si="92"/>
        <v>155.61345436689686</v>
      </c>
      <c r="ED65">
        <f t="shared" si="92"/>
        <v>156.11411610074128</v>
      </c>
      <c r="EE65">
        <f t="shared" si="92"/>
        <v>156.61508120125117</v>
      </c>
      <c r="EF65">
        <f t="shared" si="92"/>
        <v>157.11635006445619</v>
      </c>
      <c r="EG65">
        <f t="shared" si="92"/>
        <v>157.61792308689988</v>
      </c>
      <c r="EH65">
        <f t="shared" si="92"/>
        <v>158.11980066564718</v>
      </c>
      <c r="EI65">
        <f t="shared" si="92"/>
        <v>158.62198319827954</v>
      </c>
      <c r="EJ65">
        <f t="shared" si="92"/>
        <v>159.12447108289618</v>
      </c>
      <c r="EK65">
        <f t="shared" si="92"/>
        <v>159.62726471811848</v>
      </c>
      <c r="EL65">
        <f t="shared" si="92"/>
        <v>160.1303645030857</v>
      </c>
      <c r="EM65">
        <f t="shared" si="92"/>
        <v>160.63377083746002</v>
      </c>
      <c r="EN65">
        <f t="shared" si="92"/>
        <v>161.1374841214255</v>
      </c>
      <c r="EO65">
        <f t="shared" si="92"/>
        <v>161.6415047556865</v>
      </c>
      <c r="EP65">
        <f t="shared" si="92"/>
        <v>162.1458331414731</v>
      </c>
      <c r="EQ65">
        <f t="shared" si="92"/>
        <v>162.65046968053673</v>
      </c>
      <c r="ER65">
        <f t="shared" si="89"/>
        <v>163.15541477515507</v>
      </c>
      <c r="ES65">
        <f t="shared" si="89"/>
        <v>163.66066882813089</v>
      </c>
      <c r="ET65">
        <f t="shared" si="89"/>
        <v>164.16623224279115</v>
      </c>
      <c r="EU65">
        <f t="shared" si="89"/>
        <v>164.67210542299165</v>
      </c>
      <c r="EV65">
        <f t="shared" si="89"/>
        <v>165.17828877311223</v>
      </c>
      <c r="EW65">
        <f t="shared" si="89"/>
        <v>165.68478269806454</v>
      </c>
      <c r="EX65">
        <f t="shared" si="89"/>
        <v>166.19158760328688</v>
      </c>
      <c r="EY65">
        <f t="shared" si="89"/>
        <v>166.69870389474545</v>
      </c>
      <c r="EZ65">
        <f t="shared" si="89"/>
        <v>167.2061319789392</v>
      </c>
      <c r="FA65">
        <f t="shared" si="89"/>
        <v>167.71387226289488</v>
      </c>
      <c r="FB65">
        <f t="shared" si="89"/>
        <v>168.22192515417282</v>
      </c>
      <c r="FC65">
        <f t="shared" si="89"/>
        <v>168.73029106086511</v>
      </c>
      <c r="FD65">
        <f t="shared" si="89"/>
        <v>169.23897039159493</v>
      </c>
      <c r="FE65">
        <f t="shared" si="89"/>
        <v>169.74796355552124</v>
      </c>
      <c r="FF65">
        <f t="shared" si="87"/>
        <v>170.2572709623347</v>
      </c>
      <c r="FG65">
        <f t="shared" si="87"/>
        <v>170.76689302226262</v>
      </c>
      <c r="FH65">
        <f t="shared" si="86"/>
        <v>171.27683014606799</v>
      </c>
      <c r="FI65">
        <f t="shared" si="86"/>
        <v>171.78708274504797</v>
      </c>
      <c r="FJ65">
        <f t="shared" si="86"/>
        <v>172.2976512310392</v>
      </c>
      <c r="FK65">
        <f t="shared" si="86"/>
        <v>172.80853601641351</v>
      </c>
      <c r="FL65">
        <f t="shared" si="86"/>
        <v>173.3197375140829</v>
      </c>
      <c r="FM65">
        <f t="shared" si="86"/>
        <v>173.83125613749775</v>
      </c>
      <c r="FN65">
        <f t="shared" si="86"/>
        <v>174.34309230064815</v>
      </c>
      <c r="FO65">
        <f t="shared" si="86"/>
        <v>174.85524641806549</v>
      </c>
      <c r="FP65">
        <f t="shared" si="86"/>
        <v>175.36771890482007</v>
      </c>
      <c r="FQ65">
        <f t="shared" si="86"/>
        <v>175.88051017652683</v>
      </c>
      <c r="FR65">
        <f t="shared" si="86"/>
        <v>176.39362064934056</v>
      </c>
      <c r="FS65">
        <f t="shared" si="86"/>
        <v>176.90705073996139</v>
      </c>
      <c r="FT65">
        <f t="shared" si="86"/>
        <v>177.42080086563328</v>
      </c>
      <c r="FU65">
        <f t="shared" si="86"/>
        <v>177.93487144414308</v>
      </c>
      <c r="FV65">
        <f t="shared" si="114"/>
        <v>178.44926289382551</v>
      </c>
      <c r="FW65">
        <f t="shared" si="114"/>
        <v>178.9639756335589</v>
      </c>
      <c r="FX65">
        <f t="shared" si="114"/>
        <v>179.47901008277023</v>
      </c>
      <c r="FY65">
        <f t="shared" si="114"/>
        <v>179.99436666143424</v>
      </c>
      <c r="FZ65">
        <f t="shared" si="114"/>
        <v>180.51004579007173</v>
      </c>
      <c r="GA65">
        <f t="shared" si="114"/>
        <v>181.02604788975523</v>
      </c>
      <c r="GB65">
        <f t="shared" si="114"/>
        <v>181.54237338210356</v>
      </c>
      <c r="GC65">
        <f t="shared" si="114"/>
        <v>182.05902268929</v>
      </c>
      <c r="GD65">
        <f t="shared" si="93"/>
        <v>182.57599623403692</v>
      </c>
      <c r="GE65">
        <f t="shared" si="93"/>
        <v>183.09329443961727</v>
      </c>
      <c r="GF65">
        <f t="shared" si="93"/>
        <v>183.6109177298591</v>
      </c>
      <c r="GG65">
        <f t="shared" si="93"/>
        <v>184.12886652914113</v>
      </c>
      <c r="GH65">
        <f t="shared" si="93"/>
        <v>184.64714126239812</v>
      </c>
      <c r="GI65">
        <f t="shared" si="93"/>
        <v>185.16574235511959</v>
      </c>
      <c r="GJ65">
        <f t="shared" si="90"/>
        <v>185.68467023334838</v>
      </c>
      <c r="GK65">
        <f t="shared" si="90"/>
        <v>186.20392532368629</v>
      </c>
      <c r="GL65">
        <f t="shared" si="90"/>
        <v>186.72350805328927</v>
      </c>
      <c r="GM65">
        <f t="shared" si="90"/>
        <v>187.243418849873</v>
      </c>
      <c r="GN65">
        <f t="shared" si="90"/>
        <v>187.76365814171143</v>
      </c>
      <c r="GO65">
        <f t="shared" si="90"/>
        <v>188.28422635763565</v>
      </c>
      <c r="GP65">
        <f t="shared" si="85"/>
        <v>188.80512392703923</v>
      </c>
      <c r="GQ65">
        <f t="shared" si="85"/>
        <v>189.32635127987288</v>
      </c>
      <c r="GR65">
        <f t="shared" si="85"/>
        <v>189.84790884665273</v>
      </c>
      <c r="GS65">
        <f t="shared" si="85"/>
        <v>190.36979705845482</v>
      </c>
      <c r="GT65">
        <f t="shared" si="85"/>
        <v>190.89201634691659</v>
      </c>
      <c r="GU65">
        <f t="shared" si="85"/>
        <v>191.41456714424172</v>
      </c>
      <c r="GV65">
        <f t="shared" si="85"/>
        <v>191.93744988319528</v>
      </c>
      <c r="GW65">
        <f t="shared" si="85"/>
        <v>192.46066499710949</v>
      </c>
      <c r="GX65">
        <f t="shared" si="85"/>
        <v>192.9842129198822</v>
      </c>
      <c r="GY65">
        <f t="shared" si="71"/>
        <v>193.50809408597553</v>
      </c>
      <c r="GZ65">
        <f t="shared" ref="GZ65:HG66" si="115">ABS(DA65-DA$2)</f>
        <v>194.03230893042166</v>
      </c>
      <c r="HA65">
        <f t="shared" si="115"/>
        <v>194.55685788881783</v>
      </c>
      <c r="HB65">
        <f t="shared" si="115"/>
        <v>195.08174139733205</v>
      </c>
      <c r="HC65">
        <f t="shared" si="115"/>
        <v>195.60695989270172</v>
      </c>
      <c r="HD65">
        <f t="shared" si="115"/>
        <v>196.13251381223228</v>
      </c>
      <c r="HE65">
        <f t="shared" si="115"/>
        <v>196.6584035938028</v>
      </c>
      <c r="HF65">
        <f t="shared" si="115"/>
        <v>197.18462967586061</v>
      </c>
      <c r="HG65">
        <f t="shared" si="115"/>
        <v>197.71119249742941</v>
      </c>
      <c r="HH65">
        <f t="shared" si="91"/>
        <v>198.23809249810409</v>
      </c>
      <c r="HI65">
        <f t="shared" si="91"/>
        <v>198.76533011805191</v>
      </c>
      <c r="HJ65">
        <f t="shared" si="91"/>
        <v>199.29290579801764</v>
      </c>
      <c r="HK65">
        <f t="shared" si="91"/>
        <v>199.82081997931849</v>
      </c>
      <c r="HL65">
        <f t="shared" si="91"/>
        <v>200.34907310384997</v>
      </c>
      <c r="HM65">
        <f t="shared" si="91"/>
        <v>200.87766561408449</v>
      </c>
      <c r="HN65">
        <f t="shared" si="91"/>
        <v>201.40659795306985</v>
      </c>
      <c r="HO65">
        <f t="shared" si="91"/>
        <v>201.93587056443516</v>
      </c>
      <c r="HP65">
        <f t="shared" si="91"/>
        <v>202.46548389238581</v>
      </c>
      <c r="HQ65">
        <f t="shared" si="91"/>
        <v>202.99543838170919</v>
      </c>
      <c r="HR65">
        <f t="shared" si="91"/>
        <v>203.52573447777331</v>
      </c>
      <c r="HS65">
        <f t="shared" si="91"/>
        <v>204.0563726265255</v>
      </c>
      <c r="HT65">
        <f t="shared" si="43"/>
        <v>204.58735327449804</v>
      </c>
      <c r="HU65">
        <f t="shared" si="43"/>
        <v>205.11867686880336</v>
      </c>
      <c r="HV65">
        <f t="shared" si="43"/>
        <v>205.65034385713889</v>
      </c>
      <c r="HW65">
        <f t="shared" ref="HW65:HX88" si="116">ABS(DX65-DX$2)</f>
        <v>206.18235468778875</v>
      </c>
      <c r="HX65">
        <f t="shared" si="116"/>
        <v>206.71470980961797</v>
      </c>
      <c r="HY65">
        <f t="shared" si="24"/>
        <v>155.11309560420705</v>
      </c>
      <c r="HZ65">
        <f t="shared" si="25"/>
        <v>1</v>
      </c>
      <c r="IA65">
        <v>63</v>
      </c>
      <c r="IB65">
        <f t="shared" si="26"/>
        <v>0.62</v>
      </c>
      <c r="IC65" cm="1">
        <f t="array" ref="IC65">INDEX($AC$3:$DY$102,IA65,HZ65)</f>
        <v>-155.11309560420705</v>
      </c>
      <c r="ID65">
        <f t="shared" si="27"/>
        <v>-96.170119274608368</v>
      </c>
    </row>
    <row r="66" spans="10:238" x14ac:dyDescent="0.25">
      <c r="J66">
        <v>600</v>
      </c>
      <c r="K66">
        <f>'Emission events'!Y66</f>
        <v>5.5998609016002227E+17</v>
      </c>
      <c r="L66">
        <f>'Emission events'!BG66</f>
        <v>2.030687852143785E+17</v>
      </c>
      <c r="M66">
        <f>'Emission events'!CO66</f>
        <v>7.341369387824656E+16</v>
      </c>
      <c r="N66">
        <f>'Emission events'!DW66</f>
        <v>2.6489677190481732E+16</v>
      </c>
      <c r="O66">
        <f>'Emission events'!FE66</f>
        <v>9546662176929756</v>
      </c>
      <c r="P66">
        <f t="shared" si="3"/>
        <v>8.7250490862005888E+17</v>
      </c>
      <c r="S66">
        <v>600</v>
      </c>
      <c r="T66">
        <f>'Emission events'!AD66</f>
        <v>6.3408100034277632E+17</v>
      </c>
      <c r="U66">
        <f>'Emission events'!BL66</f>
        <v>1.4980788520316781E+17</v>
      </c>
      <c r="V66">
        <f>'Emission events'!CT66</f>
        <v>3.6059336072880392E+16</v>
      </c>
      <c r="W66">
        <f>'Emission events'!EB66</f>
        <v>8910430973003895</v>
      </c>
      <c r="X66">
        <f>'Emission events'!FJ66</f>
        <v>2280351922608544</v>
      </c>
      <c r="Y66">
        <f t="shared" si="4"/>
        <v>8.3113900451443686E+17</v>
      </c>
      <c r="Z66">
        <f t="shared" si="5"/>
        <v>1.7036439131344957E+18</v>
      </c>
      <c r="AB66" s="1">
        <v>0.63</v>
      </c>
      <c r="AC66">
        <f t="shared" si="104"/>
        <v>-223.33388176060183</v>
      </c>
      <c r="AD66">
        <f t="shared" si="104"/>
        <v>-223.655203914704</v>
      </c>
      <c r="AE66">
        <f t="shared" si="104"/>
        <v>-223.97694518725757</v>
      </c>
      <c r="AF66">
        <f t="shared" si="104"/>
        <v>-224.29910612539686</v>
      </c>
      <c r="AG66">
        <f t="shared" si="104"/>
        <v>-224.62168727697383</v>
      </c>
      <c r="AH66">
        <f t="shared" si="104"/>
        <v>-224.94468919055208</v>
      </c>
      <c r="AI66">
        <f t="shared" si="104"/>
        <v>-225.26811241541412</v>
      </c>
      <c r="AJ66">
        <f t="shared" si="104"/>
        <v>-225.59195750155939</v>
      </c>
      <c r="AK66">
        <f t="shared" si="104"/>
        <v>-225.91622499970276</v>
      </c>
      <c r="AL66">
        <f t="shared" si="104"/>
        <v>-226.24091546128147</v>
      </c>
      <c r="AM66">
        <f t="shared" si="105"/>
        <v>-226.56602943844922</v>
      </c>
      <c r="AN66">
        <f t="shared" si="105"/>
        <v>-226.89156748408303</v>
      </c>
      <c r="AO66">
        <f t="shared" si="105"/>
        <v>-227.21753015178086</v>
      </c>
      <c r="AP66">
        <f t="shared" si="105"/>
        <v>-227.54391799586344</v>
      </c>
      <c r="AQ66">
        <f t="shared" si="105"/>
        <v>-227.87073157137584</v>
      </c>
      <c r="AR66">
        <f t="shared" si="105"/>
        <v>-228.19797143408519</v>
      </c>
      <c r="AS66">
        <f t="shared" si="105"/>
        <v>-228.52563814048671</v>
      </c>
      <c r="AT66">
        <f t="shared" si="105"/>
        <v>-228.85373224780227</v>
      </c>
      <c r="AU66">
        <f t="shared" si="105"/>
        <v>-229.18225431397823</v>
      </c>
      <c r="AV66">
        <f t="shared" si="105"/>
        <v>-229.51120489769312</v>
      </c>
      <c r="AW66">
        <f t="shared" si="106"/>
        <v>-229.84058455835111</v>
      </c>
      <c r="AX66">
        <f t="shared" si="106"/>
        <v>-230.17039385608931</v>
      </c>
      <c r="AY66">
        <f t="shared" si="106"/>
        <v>-230.50063335177612</v>
      </c>
      <c r="AZ66">
        <f t="shared" si="106"/>
        <v>-230.83130360700932</v>
      </c>
      <c r="BA66">
        <f t="shared" si="106"/>
        <v>-231.1624051841236</v>
      </c>
      <c r="BB66">
        <f t="shared" si="106"/>
        <v>-231.49393864618401</v>
      </c>
      <c r="BC66">
        <f t="shared" si="106"/>
        <v>-231.82590455699338</v>
      </c>
      <c r="BD66">
        <f t="shared" si="106"/>
        <v>-232.15830348108966</v>
      </c>
      <c r="BE66">
        <f t="shared" si="106"/>
        <v>-232.49113598374774</v>
      </c>
      <c r="BF66">
        <f t="shared" si="106"/>
        <v>-232.82440263098147</v>
      </c>
      <c r="BG66">
        <f t="shared" si="107"/>
        <v>-233.15810398954071</v>
      </c>
      <c r="BH66">
        <f t="shared" si="107"/>
        <v>-233.49224062691803</v>
      </c>
      <c r="BI66">
        <f t="shared" si="107"/>
        <v>-233.82681311134684</v>
      </c>
      <c r="BJ66">
        <f t="shared" si="107"/>
        <v>-234.16182201179947</v>
      </c>
      <c r="BK66">
        <f t="shared" si="107"/>
        <v>-234.49726789799473</v>
      </c>
      <c r="BL66">
        <f t="shared" si="107"/>
        <v>-234.83315134039168</v>
      </c>
      <c r="BM66">
        <f t="shared" si="107"/>
        <v>-235.1694729101975</v>
      </c>
      <c r="BN66">
        <f t="shared" si="107"/>
        <v>-235.50623317936152</v>
      </c>
      <c r="BO66">
        <f t="shared" si="107"/>
        <v>-235.84343272058237</v>
      </c>
      <c r="BP66">
        <f t="shared" si="107"/>
        <v>-236.18107210730642</v>
      </c>
      <c r="BQ66">
        <f t="shared" si="108"/>
        <v>-236.51915191372586</v>
      </c>
      <c r="BR66">
        <f t="shared" si="108"/>
        <v>-236.85767271478608</v>
      </c>
      <c r="BS66">
        <f t="shared" si="108"/>
        <v>-237.19663508617936</v>
      </c>
      <c r="BT66">
        <f t="shared" si="108"/>
        <v>-237.5360396043514</v>
      </c>
      <c r="BU66">
        <f t="shared" si="108"/>
        <v>-237.87588684650314</v>
      </c>
      <c r="BV66">
        <f t="shared" si="108"/>
        <v>-238.21617739058354</v>
      </c>
      <c r="BW66">
        <f t="shared" si="108"/>
        <v>-238.55691181530057</v>
      </c>
      <c r="BX66">
        <f t="shared" si="108"/>
        <v>-238.8980907001141</v>
      </c>
      <c r="BY66">
        <f t="shared" si="108"/>
        <v>-239.23971462524315</v>
      </c>
      <c r="BZ66">
        <f t="shared" si="108"/>
        <v>-239.58178417166408</v>
      </c>
      <c r="CA66">
        <f t="shared" si="109"/>
        <v>-239.92429992110914</v>
      </c>
      <c r="CB66">
        <f t="shared" si="109"/>
        <v>-240.26726245607352</v>
      </c>
      <c r="CC66">
        <f t="shared" si="109"/>
        <v>-240.61067235980926</v>
      </c>
      <c r="CD66">
        <f t="shared" si="109"/>
        <v>-240.95453021633239</v>
      </c>
      <c r="CE66">
        <f t="shared" si="109"/>
        <v>-241.29883661042155</v>
      </c>
      <c r="CF66">
        <f t="shared" si="109"/>
        <v>-241.64359212761579</v>
      </c>
      <c r="CG66">
        <f t="shared" si="109"/>
        <v>-241.98879735422244</v>
      </c>
      <c r="CH66">
        <f t="shared" si="109"/>
        <v>-242.33445287731044</v>
      </c>
      <c r="CI66">
        <f t="shared" si="109"/>
        <v>-242.68055928471691</v>
      </c>
      <c r="CJ66">
        <f t="shared" si="109"/>
        <v>-243.02711716504925</v>
      </c>
      <c r="CK66">
        <f t="shared" si="110"/>
        <v>-243.37412710767765</v>
      </c>
      <c r="CL66">
        <f t="shared" si="110"/>
        <v>-243.72158970274634</v>
      </c>
      <c r="CM66">
        <f t="shared" si="110"/>
        <v>-244.06950554116614</v>
      </c>
      <c r="CN66">
        <f t="shared" si="110"/>
        <v>-244.41787521462217</v>
      </c>
      <c r="CO66">
        <f t="shared" si="110"/>
        <v>-244.76669931557197</v>
      </c>
      <c r="CP66">
        <f t="shared" si="110"/>
        <v>-245.11597843724357</v>
      </c>
      <c r="CQ66">
        <f t="shared" si="110"/>
        <v>-245.46571317364331</v>
      </c>
      <c r="CR66">
        <f t="shared" si="110"/>
        <v>-245.81590411954917</v>
      </c>
      <c r="CS66">
        <f t="shared" si="110"/>
        <v>-246.16655187051836</v>
      </c>
      <c r="CT66">
        <f t="shared" si="110"/>
        <v>-246.51765702288574</v>
      </c>
      <c r="CU66">
        <f t="shared" si="111"/>
        <v>-246.86922017376148</v>
      </c>
      <c r="CV66">
        <f t="shared" si="111"/>
        <v>-247.22124192103931</v>
      </c>
      <c r="CW66">
        <f t="shared" si="111"/>
        <v>-247.57372286338963</v>
      </c>
      <c r="CX66">
        <f t="shared" si="111"/>
        <v>-247.92666360026718</v>
      </c>
      <c r="CY66">
        <f t="shared" si="111"/>
        <v>-248.2800647319082</v>
      </c>
      <c r="CZ66">
        <f t="shared" si="111"/>
        <v>-248.63392685933277</v>
      </c>
      <c r="DA66">
        <f t="shared" si="111"/>
        <v>-248.98825058434628</v>
      </c>
      <c r="DB66">
        <f t="shared" si="111"/>
        <v>-249.34303650953703</v>
      </c>
      <c r="DC66">
        <f t="shared" si="111"/>
        <v>-249.69828523828269</v>
      </c>
      <c r="DD66">
        <f t="shared" si="111"/>
        <v>-250.05399737474883</v>
      </c>
      <c r="DE66">
        <f t="shared" si="112"/>
        <v>-250.41017352388658</v>
      </c>
      <c r="DF66">
        <f t="shared" si="112"/>
        <v>-250.7668142914408</v>
      </c>
      <c r="DG66">
        <f t="shared" si="112"/>
        <v>-251.12392028394325</v>
      </c>
      <c r="DH66">
        <f t="shared" si="112"/>
        <v>-251.4814921087204</v>
      </c>
      <c r="DI66">
        <f t="shared" si="112"/>
        <v>-251.83953037389145</v>
      </c>
      <c r="DJ66">
        <f t="shared" si="112"/>
        <v>-252.19803568836667</v>
      </c>
      <c r="DK66">
        <f t="shared" si="112"/>
        <v>-252.55700866185506</v>
      </c>
      <c r="DL66">
        <f t="shared" si="112"/>
        <v>-252.91644990485761</v>
      </c>
      <c r="DM66">
        <f t="shared" si="112"/>
        <v>-253.27636002867538</v>
      </c>
      <c r="DN66">
        <f t="shared" si="112"/>
        <v>-253.63673964540632</v>
      </c>
      <c r="DO66">
        <f t="shared" si="113"/>
        <v>-253.99758936794748</v>
      </c>
      <c r="DP66">
        <f t="shared" si="113"/>
        <v>-254.35890980999707</v>
      </c>
      <c r="DQ66">
        <f t="shared" si="113"/>
        <v>-254.72070158605138</v>
      </c>
      <c r="DR66">
        <f t="shared" si="113"/>
        <v>-255.08296531141187</v>
      </c>
      <c r="DS66">
        <f t="shared" si="113"/>
        <v>-255.44570160218333</v>
      </c>
      <c r="DT66">
        <f t="shared" si="113"/>
        <v>-255.80891107527177</v>
      </c>
      <c r="DU66">
        <f t="shared" si="113"/>
        <v>-256.17259434839264</v>
      </c>
      <c r="DV66">
        <f t="shared" si="113"/>
        <v>-256.53675204006362</v>
      </c>
      <c r="DW66">
        <f t="shared" si="113"/>
        <v>-256.90138476961295</v>
      </c>
      <c r="DX66">
        <f t="shared" si="113"/>
        <v>-257.26649315717725</v>
      </c>
      <c r="DY66">
        <f t="shared" si="113"/>
        <v>-257.6320778237</v>
      </c>
      <c r="EA66">
        <f t="shared" si="23"/>
        <v>0.63</v>
      </c>
      <c r="EB66">
        <f t="shared" si="92"/>
        <v>223.33388176060183</v>
      </c>
      <c r="EC66">
        <f t="shared" si="92"/>
        <v>223.92321196100971</v>
      </c>
      <c r="ED66">
        <f t="shared" si="92"/>
        <v>224.51296127986899</v>
      </c>
      <c r="EE66">
        <f t="shared" si="92"/>
        <v>225.10313026431399</v>
      </c>
      <c r="EF66">
        <f t="shared" si="92"/>
        <v>225.69371946219667</v>
      </c>
      <c r="EG66">
        <f t="shared" si="92"/>
        <v>226.28472942208063</v>
      </c>
      <c r="EH66">
        <f t="shared" si="92"/>
        <v>226.87616069324835</v>
      </c>
      <c r="EI66">
        <f t="shared" si="92"/>
        <v>227.46801382569933</v>
      </c>
      <c r="EJ66">
        <f t="shared" si="92"/>
        <v>228.06028937014841</v>
      </c>
      <c r="EK66">
        <f t="shared" si="92"/>
        <v>228.65298787803283</v>
      </c>
      <c r="EL66">
        <f t="shared" si="92"/>
        <v>229.24610990150629</v>
      </c>
      <c r="EM66">
        <f t="shared" si="92"/>
        <v>229.8396559934458</v>
      </c>
      <c r="EN66">
        <f t="shared" si="92"/>
        <v>230.43362670744935</v>
      </c>
      <c r="EO66">
        <f t="shared" si="92"/>
        <v>231.02802259783763</v>
      </c>
      <c r="EP66">
        <f t="shared" si="92"/>
        <v>231.62284421965575</v>
      </c>
      <c r="EQ66">
        <f t="shared" si="92"/>
        <v>232.2180921286708</v>
      </c>
      <c r="ER66">
        <f t="shared" si="89"/>
        <v>232.813766881378</v>
      </c>
      <c r="ES66">
        <f t="shared" si="89"/>
        <v>233.40986903499928</v>
      </c>
      <c r="ET66">
        <f t="shared" si="89"/>
        <v>234.00639914748095</v>
      </c>
      <c r="EU66">
        <f t="shared" si="89"/>
        <v>234.60335777750154</v>
      </c>
      <c r="EV66">
        <f t="shared" si="89"/>
        <v>235.20074548446524</v>
      </c>
      <c r="EW66">
        <f t="shared" si="89"/>
        <v>235.79856282850915</v>
      </c>
      <c r="EX66">
        <f t="shared" si="89"/>
        <v>236.39681037050167</v>
      </c>
      <c r="EY66">
        <f t="shared" si="89"/>
        <v>236.99548867204058</v>
      </c>
      <c r="EZ66">
        <f t="shared" si="89"/>
        <v>237.59459829546057</v>
      </c>
      <c r="FA66">
        <f t="shared" si="89"/>
        <v>238.19413980382669</v>
      </c>
      <c r="FB66">
        <f t="shared" si="89"/>
        <v>238.79411376094177</v>
      </c>
      <c r="FC66">
        <f t="shared" si="89"/>
        <v>239.39452073134373</v>
      </c>
      <c r="FD66">
        <f t="shared" si="89"/>
        <v>239.99536128030752</v>
      </c>
      <c r="FE66">
        <f t="shared" si="89"/>
        <v>240.59663597384696</v>
      </c>
      <c r="FF66">
        <f t="shared" si="87"/>
        <v>241.19834537871191</v>
      </c>
      <c r="FG66">
        <f t="shared" si="87"/>
        <v>241.80049006239494</v>
      </c>
      <c r="FH66">
        <f t="shared" si="86"/>
        <v>242.40307059312946</v>
      </c>
      <c r="FI66">
        <f t="shared" si="86"/>
        <v>243.0060875398878</v>
      </c>
      <c r="FJ66">
        <f t="shared" si="86"/>
        <v>243.60954147238877</v>
      </c>
      <c r="FK66">
        <f t="shared" si="86"/>
        <v>244.21343296109143</v>
      </c>
      <c r="FL66">
        <f t="shared" si="86"/>
        <v>244.81776257720296</v>
      </c>
      <c r="FM66">
        <f t="shared" si="86"/>
        <v>245.42253089267268</v>
      </c>
      <c r="FN66">
        <f t="shared" si="86"/>
        <v>246.02773848019922</v>
      </c>
      <c r="FO66">
        <f t="shared" si="86"/>
        <v>246.63338591322898</v>
      </c>
      <c r="FP66">
        <f t="shared" si="86"/>
        <v>247.23947376595413</v>
      </c>
      <c r="FQ66">
        <f t="shared" si="86"/>
        <v>247.84600261332005</v>
      </c>
      <c r="FR66">
        <f t="shared" si="86"/>
        <v>248.45297303101904</v>
      </c>
      <c r="FS66">
        <f t="shared" si="86"/>
        <v>249.0603855954968</v>
      </c>
      <c r="FT66">
        <f t="shared" si="86"/>
        <v>249.66824088395424</v>
      </c>
      <c r="FU66">
        <f t="shared" si="86"/>
        <v>250.27653947434035</v>
      </c>
      <c r="FV66">
        <f t="shared" si="114"/>
        <v>250.88528194536309</v>
      </c>
      <c r="FW66">
        <f t="shared" si="114"/>
        <v>251.49446887648233</v>
      </c>
      <c r="FX66">
        <f t="shared" si="114"/>
        <v>252.1041008479171</v>
      </c>
      <c r="FY66">
        <f t="shared" si="114"/>
        <v>252.71417844064371</v>
      </c>
      <c r="FZ66">
        <f t="shared" si="114"/>
        <v>253.32470223639447</v>
      </c>
      <c r="GA66">
        <f t="shared" si="114"/>
        <v>253.93567281766457</v>
      </c>
      <c r="GB66">
        <f t="shared" si="114"/>
        <v>254.54709076770601</v>
      </c>
      <c r="GC66">
        <f t="shared" si="114"/>
        <v>255.15895667053485</v>
      </c>
      <c r="GD66">
        <f t="shared" si="93"/>
        <v>255.77127111092972</v>
      </c>
      <c r="GE66">
        <f t="shared" si="93"/>
        <v>256.38403467442964</v>
      </c>
      <c r="GF66">
        <f t="shared" si="93"/>
        <v>256.99724794734203</v>
      </c>
      <c r="GG66">
        <f t="shared" si="93"/>
        <v>257.61091151673571</v>
      </c>
      <c r="GH66">
        <f t="shared" si="93"/>
        <v>258.22502597044792</v>
      </c>
      <c r="GI66">
        <f t="shared" si="93"/>
        <v>258.83959189708594</v>
      </c>
      <c r="GJ66">
        <f t="shared" si="90"/>
        <v>259.45460988602008</v>
      </c>
      <c r="GK66">
        <f t="shared" si="90"/>
        <v>260.07008052739445</v>
      </c>
      <c r="GL66">
        <f t="shared" si="90"/>
        <v>260.68600441211998</v>
      </c>
      <c r="GM66">
        <f t="shared" si="90"/>
        <v>261.3023821318817</v>
      </c>
      <c r="GN66">
        <f t="shared" si="90"/>
        <v>261.91921427913724</v>
      </c>
      <c r="GO66">
        <f t="shared" si="90"/>
        <v>262.53650144711452</v>
      </c>
      <c r="GP66">
        <f t="shared" si="85"/>
        <v>263.15424422981994</v>
      </c>
      <c r="GQ66">
        <f t="shared" si="85"/>
        <v>263.77244322203154</v>
      </c>
      <c r="GR66">
        <f t="shared" si="85"/>
        <v>264.39109901930641</v>
      </c>
      <c r="GS66">
        <f t="shared" si="85"/>
        <v>265.01021221797953</v>
      </c>
      <c r="GT66">
        <f t="shared" si="85"/>
        <v>265.62978341516094</v>
      </c>
      <c r="GU66">
        <f t="shared" si="85"/>
        <v>266.24981320874451</v>
      </c>
      <c r="GV66">
        <f t="shared" si="85"/>
        <v>266.87030219740052</v>
      </c>
      <c r="GW66">
        <f t="shared" si="85"/>
        <v>267.4912509805838</v>
      </c>
      <c r="GX66">
        <f t="shared" si="85"/>
        <v>268.1126601585305</v>
      </c>
      <c r="GY66">
        <f t="shared" si="85"/>
        <v>268.73453033226076</v>
      </c>
      <c r="GZ66">
        <f t="shared" si="85"/>
        <v>269.35686210358</v>
      </c>
      <c r="HA66">
        <f t="shared" si="85"/>
        <v>269.97965607507643</v>
      </c>
      <c r="HB66">
        <f t="shared" si="85"/>
        <v>270.60291285012784</v>
      </c>
      <c r="HC66">
        <f t="shared" si="115"/>
        <v>271.22663303289966</v>
      </c>
      <c r="HD66">
        <f t="shared" si="115"/>
        <v>271.85081722834315</v>
      </c>
      <c r="HE66">
        <f t="shared" si="115"/>
        <v>272.47546604220304</v>
      </c>
      <c r="HF66">
        <f t="shared" si="115"/>
        <v>273.10058008101123</v>
      </c>
      <c r="HG66">
        <f t="shared" si="115"/>
        <v>273.72615995209406</v>
      </c>
      <c r="HH66">
        <f t="shared" si="91"/>
        <v>274.35220626357085</v>
      </c>
      <c r="HI66">
        <f t="shared" si="91"/>
        <v>274.97871962435175</v>
      </c>
      <c r="HJ66">
        <f t="shared" si="91"/>
        <v>275.60570064414583</v>
      </c>
      <c r="HK66">
        <f t="shared" si="91"/>
        <v>276.23314993345411</v>
      </c>
      <c r="HL66">
        <f t="shared" si="91"/>
        <v>276.86106810357757</v>
      </c>
      <c r="HM66">
        <f t="shared" si="91"/>
        <v>277.48945576661424</v>
      </c>
      <c r="HN66">
        <f t="shared" si="91"/>
        <v>278.11831353546108</v>
      </c>
      <c r="HO66">
        <f t="shared" si="91"/>
        <v>278.74764202381641</v>
      </c>
      <c r="HP66">
        <f t="shared" si="91"/>
        <v>279.3774418461764</v>
      </c>
      <c r="HQ66">
        <f t="shared" si="91"/>
        <v>280.00771361784263</v>
      </c>
      <c r="HR66">
        <f t="shared" si="91"/>
        <v>280.63845795491977</v>
      </c>
      <c r="HS66">
        <f t="shared" si="91"/>
        <v>281.26967547431389</v>
      </c>
      <c r="HT66">
        <f t="shared" ref="HT66:HX102" si="117">ABS(DU66-DU$2)</f>
        <v>281.90136679374052</v>
      </c>
      <c r="HU66">
        <f t="shared" si="117"/>
        <v>282.53353253171719</v>
      </c>
      <c r="HV66">
        <f t="shared" si="117"/>
        <v>283.16617330757219</v>
      </c>
      <c r="HW66">
        <f t="shared" si="117"/>
        <v>283.79928974144224</v>
      </c>
      <c r="HX66">
        <f t="shared" si="116"/>
        <v>284.43288245427067</v>
      </c>
      <c r="HY66">
        <f t="shared" si="24"/>
        <v>223.33388176060183</v>
      </c>
      <c r="HZ66">
        <f t="shared" si="25"/>
        <v>1</v>
      </c>
      <c r="IA66">
        <v>64</v>
      </c>
      <c r="IB66">
        <f t="shared" si="26"/>
        <v>0.63</v>
      </c>
      <c r="IC66" cm="1">
        <f t="array" ref="IC66">INDEX($AC$3:$DY$102,IA66,HZ66)</f>
        <v>-223.33388176060183</v>
      </c>
      <c r="ID66">
        <f t="shared" si="27"/>
        <v>-140.70034550917916</v>
      </c>
    </row>
    <row r="67" spans="10:238" x14ac:dyDescent="0.25">
      <c r="J67">
        <v>605</v>
      </c>
      <c r="K67">
        <f>'Emission events'!Y67</f>
        <v>3.963183666152025E+17</v>
      </c>
      <c r="L67">
        <f>'Emission events'!BG67</f>
        <v>1.437176577791385E+17</v>
      </c>
      <c r="M67">
        <f>'Emission events'!CO67</f>
        <v>5.1956996354500336E+16</v>
      </c>
      <c r="N67">
        <f>'Emission events'!DW67</f>
        <v>1.8747511377105256E+16</v>
      </c>
      <c r="O67">
        <f>'Emission events'!FE67</f>
        <v>6756449181633694</v>
      </c>
      <c r="P67">
        <f t="shared" ref="P67:P130" si="118">SUM(K67:O67)</f>
        <v>6.1749698130758029E+17</v>
      </c>
      <c r="S67">
        <v>605</v>
      </c>
      <c r="T67">
        <f>'Emission events'!AD67</f>
        <v>6.1598318338462042E+17</v>
      </c>
      <c r="U67">
        <f>'Emission events'!BL67</f>
        <v>1.4553209759270522E+17</v>
      </c>
      <c r="V67">
        <f>'Emission events'!CT67</f>
        <v>3.503013749489614E+16</v>
      </c>
      <c r="W67">
        <f>'Emission events'!EB67</f>
        <v>8656111179979767</v>
      </c>
      <c r="X67">
        <f>'Emission events'!FJ67</f>
        <v>2215266560212827</v>
      </c>
      <c r="Y67">
        <f t="shared" ref="Y67:Y130" si="119">SUM(T67:X67)</f>
        <v>8.0741679621241434E+17</v>
      </c>
      <c r="Z67">
        <f t="shared" ref="Z67:Z130" si="120">P67+Y67</f>
        <v>1.4249137775199946E+18</v>
      </c>
      <c r="AB67" s="1">
        <v>0.64</v>
      </c>
      <c r="AC67">
        <f t="shared" si="104"/>
        <v>-317.68229302461242</v>
      </c>
      <c r="AD67">
        <f t="shared" si="104"/>
        <v>-318.12669478755106</v>
      </c>
      <c r="AE67">
        <f t="shared" si="104"/>
        <v>-318.57167634257115</v>
      </c>
      <c r="AF67">
        <f t="shared" si="104"/>
        <v>-319.01723844655555</v>
      </c>
      <c r="AG67">
        <f t="shared" si="104"/>
        <v>-319.46338185738369</v>
      </c>
      <c r="AH67">
        <f t="shared" si="104"/>
        <v>-319.91010733391585</v>
      </c>
      <c r="AI67">
        <f t="shared" si="104"/>
        <v>-320.35741563600789</v>
      </c>
      <c r="AJ67">
        <f t="shared" si="104"/>
        <v>-320.80530752450767</v>
      </c>
      <c r="AK67">
        <f t="shared" si="104"/>
        <v>-321.25378376125252</v>
      </c>
      <c r="AL67">
        <f t="shared" si="104"/>
        <v>-321.70284510907919</v>
      </c>
      <c r="AM67">
        <f t="shared" si="105"/>
        <v>-322.15249233181549</v>
      </c>
      <c r="AN67">
        <f t="shared" si="105"/>
        <v>-322.60272619428997</v>
      </c>
      <c r="AO67">
        <f t="shared" si="105"/>
        <v>-323.05354746232956</v>
      </c>
      <c r="AP67">
        <f t="shared" si="105"/>
        <v>-323.50495690275739</v>
      </c>
      <c r="AQ67">
        <f t="shared" si="105"/>
        <v>-323.95695528340241</v>
      </c>
      <c r="AR67">
        <f t="shared" si="105"/>
        <v>-324.40954337309108</v>
      </c>
      <c r="AS67">
        <f t="shared" si="105"/>
        <v>-324.8627219416573</v>
      </c>
      <c r="AT67">
        <f t="shared" si="105"/>
        <v>-325.31649175993982</v>
      </c>
      <c r="AU67">
        <f t="shared" si="105"/>
        <v>-325.77085359977991</v>
      </c>
      <c r="AV67">
        <f t="shared" si="105"/>
        <v>-326.22580823403035</v>
      </c>
      <c r="AW67">
        <f t="shared" si="106"/>
        <v>-326.68135643655148</v>
      </c>
      <c r="AX67">
        <f t="shared" si="106"/>
        <v>-327.13749898221386</v>
      </c>
      <c r="AY67">
        <f t="shared" si="106"/>
        <v>-327.59423664690087</v>
      </c>
      <c r="AZ67">
        <f t="shared" si="106"/>
        <v>-328.05157020750511</v>
      </c>
      <c r="BA67">
        <f t="shared" si="106"/>
        <v>-328.50950044193803</v>
      </c>
      <c r="BB67">
        <f t="shared" si="106"/>
        <v>-328.9680281291221</v>
      </c>
      <c r="BC67">
        <f t="shared" si="106"/>
        <v>-329.42715404900008</v>
      </c>
      <c r="BD67">
        <f t="shared" si="106"/>
        <v>-329.88687898253283</v>
      </c>
      <c r="BE67">
        <f t="shared" si="106"/>
        <v>-330.34720371169732</v>
      </c>
      <c r="BF67">
        <f t="shared" si="106"/>
        <v>-330.80812901949582</v>
      </c>
      <c r="BG67">
        <f t="shared" si="107"/>
        <v>-331.26965568994825</v>
      </c>
      <c r="BH67">
        <f t="shared" si="107"/>
        <v>-331.7317845081015</v>
      </c>
      <c r="BI67">
        <f t="shared" si="107"/>
        <v>-332.19451626002746</v>
      </c>
      <c r="BJ67">
        <f t="shared" si="107"/>
        <v>-332.65785173282035</v>
      </c>
      <c r="BK67">
        <f t="shared" si="107"/>
        <v>-333.12179171460548</v>
      </c>
      <c r="BL67">
        <f t="shared" si="107"/>
        <v>-333.58633699453617</v>
      </c>
      <c r="BM67">
        <f t="shared" si="107"/>
        <v>-334.05148836279682</v>
      </c>
      <c r="BN67">
        <f t="shared" si="107"/>
        <v>-334.51724661059978</v>
      </c>
      <c r="BO67">
        <f t="shared" si="107"/>
        <v>-334.98361253019414</v>
      </c>
      <c r="BP67">
        <f t="shared" si="107"/>
        <v>-335.45058691486292</v>
      </c>
      <c r="BQ67">
        <f t="shared" si="108"/>
        <v>-335.9181705589213</v>
      </c>
      <c r="BR67">
        <f t="shared" si="108"/>
        <v>-336.38636425772626</v>
      </c>
      <c r="BS67">
        <f t="shared" si="108"/>
        <v>-336.85516880766789</v>
      </c>
      <c r="BT67">
        <f t="shared" si="108"/>
        <v>-337.32458500617997</v>
      </c>
      <c r="BU67">
        <f t="shared" si="108"/>
        <v>-337.79461365173717</v>
      </c>
      <c r="BV67">
        <f t="shared" si="108"/>
        <v>-338.26525554385279</v>
      </c>
      <c r="BW67">
        <f t="shared" si="108"/>
        <v>-338.73651148308886</v>
      </c>
      <c r="BX67">
        <f t="shared" si="108"/>
        <v>-339.2083822710473</v>
      </c>
      <c r="BY67">
        <f t="shared" si="108"/>
        <v>-339.68086871038054</v>
      </c>
      <c r="BZ67">
        <f t="shared" si="108"/>
        <v>-340.15397160478875</v>
      </c>
      <c r="CA67">
        <f t="shared" si="109"/>
        <v>-340.62769175901605</v>
      </c>
      <c r="CB67">
        <f t="shared" si="109"/>
        <v>-341.10202997886626</v>
      </c>
      <c r="CC67">
        <f t="shared" si="109"/>
        <v>-341.5769870711859</v>
      </c>
      <c r="CD67">
        <f t="shared" si="109"/>
        <v>-342.05256384388008</v>
      </c>
      <c r="CE67">
        <f t="shared" si="109"/>
        <v>-342.52876110590881</v>
      </c>
      <c r="CF67">
        <f t="shared" si="109"/>
        <v>-343.00557966728383</v>
      </c>
      <c r="CG67">
        <f t="shared" si="109"/>
        <v>-343.48302033907976</v>
      </c>
      <c r="CH67">
        <f t="shared" si="109"/>
        <v>-343.96108393342485</v>
      </c>
      <c r="CI67">
        <f t="shared" si="109"/>
        <v>-344.43977126351126</v>
      </c>
      <c r="CJ67">
        <f t="shared" si="109"/>
        <v>-344.91908314359296</v>
      </c>
      <c r="CK67">
        <f t="shared" si="110"/>
        <v>-345.39902038898276</v>
      </c>
      <c r="CL67">
        <f t="shared" si="110"/>
        <v>-345.8795838160633</v>
      </c>
      <c r="CM67">
        <f t="shared" si="110"/>
        <v>-346.36077424227733</v>
      </c>
      <c r="CN67">
        <f t="shared" si="110"/>
        <v>-346.84259248613898</v>
      </c>
      <c r="CO67">
        <f t="shared" si="110"/>
        <v>-347.32503936723094</v>
      </c>
      <c r="CP67">
        <f t="shared" si="110"/>
        <v>-347.80811570620028</v>
      </c>
      <c r="CQ67">
        <f t="shared" si="110"/>
        <v>-348.29182232477478</v>
      </c>
      <c r="CR67">
        <f t="shared" si="110"/>
        <v>-348.77616004574583</v>
      </c>
      <c r="CS67">
        <f t="shared" si="110"/>
        <v>-349.26112969298384</v>
      </c>
      <c r="CT67">
        <f t="shared" si="110"/>
        <v>-349.74673209143509</v>
      </c>
      <c r="CU67">
        <f t="shared" si="111"/>
        <v>-350.23296806711869</v>
      </c>
      <c r="CV67">
        <f t="shared" si="111"/>
        <v>-350.71983844713742</v>
      </c>
      <c r="CW67">
        <f t="shared" si="111"/>
        <v>-351.20734405966829</v>
      </c>
      <c r="CX67">
        <f t="shared" si="111"/>
        <v>-351.69548573397361</v>
      </c>
      <c r="CY67">
        <f t="shared" si="111"/>
        <v>-352.1842643003983</v>
      </c>
      <c r="CZ67">
        <f t="shared" si="111"/>
        <v>-352.6736805903671</v>
      </c>
      <c r="DA67">
        <f t="shared" si="111"/>
        <v>-353.1637354363956</v>
      </c>
      <c r="DB67">
        <f t="shared" si="111"/>
        <v>-353.65442967208071</v>
      </c>
      <c r="DC67">
        <f t="shared" si="111"/>
        <v>-354.14576413211176</v>
      </c>
      <c r="DD67">
        <f t="shared" si="111"/>
        <v>-354.63773965226744</v>
      </c>
      <c r="DE67">
        <f t="shared" si="112"/>
        <v>-355.13035706941372</v>
      </c>
      <c r="DF67">
        <f t="shared" si="112"/>
        <v>-355.62361722151303</v>
      </c>
      <c r="DG67">
        <f t="shared" si="112"/>
        <v>-356.11752094762033</v>
      </c>
      <c r="DH67">
        <f t="shared" si="112"/>
        <v>-356.61206908788591</v>
      </c>
      <c r="DI67">
        <f t="shared" si="112"/>
        <v>-357.10726248355815</v>
      </c>
      <c r="DJ67">
        <f t="shared" si="112"/>
        <v>-357.60310197697976</v>
      </c>
      <c r="DK67">
        <f t="shared" si="112"/>
        <v>-358.09958841159829</v>
      </c>
      <c r="DL67">
        <f t="shared" si="112"/>
        <v>-358.59672263195699</v>
      </c>
      <c r="DM67">
        <f t="shared" si="112"/>
        <v>-359.09450548370586</v>
      </c>
      <c r="DN67">
        <f t="shared" si="112"/>
        <v>-359.5929378135985</v>
      </c>
      <c r="DO67">
        <f t="shared" si="113"/>
        <v>-360.09202046949014</v>
      </c>
      <c r="DP67">
        <f t="shared" si="113"/>
        <v>-360.5917543003481</v>
      </c>
      <c r="DQ67">
        <f t="shared" si="113"/>
        <v>-361.09214015624275</v>
      </c>
      <c r="DR67">
        <f t="shared" si="113"/>
        <v>-361.5931788883579</v>
      </c>
      <c r="DS67">
        <f t="shared" si="113"/>
        <v>-362.09487134898893</v>
      </c>
      <c r="DT67">
        <f t="shared" si="113"/>
        <v>-362.59721839153951</v>
      </c>
      <c r="DU67">
        <f t="shared" si="113"/>
        <v>-363.10022087053153</v>
      </c>
      <c r="DV67">
        <f t="shared" si="113"/>
        <v>-363.60387964160105</v>
      </c>
      <c r="DW67">
        <f t="shared" si="113"/>
        <v>-364.10819556150113</v>
      </c>
      <c r="DX67">
        <f t="shared" si="113"/>
        <v>-364.61316948810463</v>
      </c>
      <c r="DY67">
        <f t="shared" si="113"/>
        <v>-365.11880228040019</v>
      </c>
      <c r="EA67">
        <f t="shared" si="23"/>
        <v>0.64</v>
      </c>
      <c r="EB67">
        <f t="shared" si="92"/>
        <v>317.68229302461242</v>
      </c>
      <c r="EC67">
        <f t="shared" si="92"/>
        <v>318.39470283385674</v>
      </c>
      <c r="ED67">
        <f t="shared" si="92"/>
        <v>319.10769243518257</v>
      </c>
      <c r="EE67">
        <f t="shared" si="92"/>
        <v>319.82126258547265</v>
      </c>
      <c r="EF67">
        <f t="shared" si="92"/>
        <v>320.53541404260653</v>
      </c>
      <c r="EG67">
        <f t="shared" si="92"/>
        <v>321.25014756544437</v>
      </c>
      <c r="EH67">
        <f t="shared" si="92"/>
        <v>321.96546391384214</v>
      </c>
      <c r="EI67">
        <f t="shared" si="92"/>
        <v>322.68136384864761</v>
      </c>
      <c r="EJ67">
        <f t="shared" si="92"/>
        <v>323.3978481316982</v>
      </c>
      <c r="EK67">
        <f t="shared" si="92"/>
        <v>324.11491752583055</v>
      </c>
      <c r="EL67">
        <f t="shared" si="92"/>
        <v>324.83257279487259</v>
      </c>
      <c r="EM67">
        <f t="shared" si="92"/>
        <v>325.55081470365275</v>
      </c>
      <c r="EN67">
        <f t="shared" si="92"/>
        <v>326.26964401799802</v>
      </c>
      <c r="EO67">
        <f t="shared" si="92"/>
        <v>326.98906150473158</v>
      </c>
      <c r="EP67">
        <f t="shared" si="92"/>
        <v>327.70906793168228</v>
      </c>
      <c r="EQ67">
        <f t="shared" si="92"/>
        <v>328.4296640676767</v>
      </c>
      <c r="ER67">
        <f t="shared" si="89"/>
        <v>329.15085068254859</v>
      </c>
      <c r="ES67">
        <f t="shared" si="89"/>
        <v>329.87262854713686</v>
      </c>
      <c r="ET67">
        <f t="shared" si="89"/>
        <v>330.59499843328263</v>
      </c>
      <c r="EU67">
        <f t="shared" si="89"/>
        <v>331.31796111383881</v>
      </c>
      <c r="EV67">
        <f t="shared" si="89"/>
        <v>332.04151736266562</v>
      </c>
      <c r="EW67">
        <f t="shared" si="89"/>
        <v>332.76566795463373</v>
      </c>
      <c r="EX67">
        <f t="shared" si="89"/>
        <v>333.49041366562642</v>
      </c>
      <c r="EY67">
        <f t="shared" si="89"/>
        <v>334.21575527253634</v>
      </c>
      <c r="EZ67">
        <f t="shared" si="89"/>
        <v>334.941693553275</v>
      </c>
      <c r="FA67">
        <f t="shared" si="89"/>
        <v>335.66822928676476</v>
      </c>
      <c r="FB67">
        <f t="shared" si="89"/>
        <v>336.39536325294847</v>
      </c>
      <c r="FC67">
        <f t="shared" si="89"/>
        <v>337.12309623278691</v>
      </c>
      <c r="FD67">
        <f t="shared" si="89"/>
        <v>337.85142900825713</v>
      </c>
      <c r="FE67">
        <f t="shared" si="89"/>
        <v>338.58036236236131</v>
      </c>
      <c r="FF67">
        <f t="shared" si="87"/>
        <v>339.30989707911948</v>
      </c>
      <c r="FG67">
        <f t="shared" si="87"/>
        <v>340.04003394357841</v>
      </c>
      <c r="FH67">
        <f t="shared" si="86"/>
        <v>340.7707737418101</v>
      </c>
      <c r="FI67">
        <f t="shared" si="86"/>
        <v>341.50211726090868</v>
      </c>
      <c r="FJ67">
        <f t="shared" si="86"/>
        <v>342.23406528899949</v>
      </c>
      <c r="FK67">
        <f t="shared" si="86"/>
        <v>342.96661861523592</v>
      </c>
      <c r="FL67">
        <f t="shared" si="86"/>
        <v>343.69977802980225</v>
      </c>
      <c r="FM67">
        <f t="shared" si="86"/>
        <v>344.43354432391095</v>
      </c>
      <c r="FN67">
        <f t="shared" si="86"/>
        <v>345.16791828981098</v>
      </c>
      <c r="FO67">
        <f t="shared" si="86"/>
        <v>345.90290072078551</v>
      </c>
      <c r="FP67">
        <f t="shared" si="86"/>
        <v>346.63849241114957</v>
      </c>
      <c r="FQ67">
        <f t="shared" si="86"/>
        <v>347.37469415626026</v>
      </c>
      <c r="FR67">
        <f t="shared" ref="FR67:GG88" si="121">ABS(BS67-BS$2)</f>
        <v>348.11150675250758</v>
      </c>
      <c r="FS67">
        <f t="shared" si="121"/>
        <v>348.84893099732534</v>
      </c>
      <c r="FT67">
        <f t="shared" si="121"/>
        <v>349.58696768918827</v>
      </c>
      <c r="FU67">
        <f t="shared" si="121"/>
        <v>350.32561762760957</v>
      </c>
      <c r="FV67">
        <f t="shared" si="121"/>
        <v>351.06488161315139</v>
      </c>
      <c r="FW67">
        <f t="shared" si="121"/>
        <v>351.8047604474155</v>
      </c>
      <c r="FX67">
        <f t="shared" si="121"/>
        <v>352.54525493305448</v>
      </c>
      <c r="FY67">
        <f t="shared" si="121"/>
        <v>353.28636587376837</v>
      </c>
      <c r="FZ67">
        <f t="shared" si="121"/>
        <v>354.02809407430141</v>
      </c>
      <c r="GA67">
        <f t="shared" si="121"/>
        <v>354.7704403404573</v>
      </c>
      <c r="GB67">
        <f t="shared" si="121"/>
        <v>355.51340547908268</v>
      </c>
      <c r="GC67">
        <f t="shared" si="121"/>
        <v>356.25699029808254</v>
      </c>
      <c r="GD67">
        <f t="shared" si="93"/>
        <v>357.00119560641701</v>
      </c>
      <c r="GE67">
        <f t="shared" si="93"/>
        <v>357.74602221409771</v>
      </c>
      <c r="GF67">
        <f t="shared" si="93"/>
        <v>358.49147093219932</v>
      </c>
      <c r="GG67">
        <f t="shared" si="93"/>
        <v>359.23754257285015</v>
      </c>
      <c r="GH67">
        <f t="shared" si="93"/>
        <v>359.98423794924224</v>
      </c>
      <c r="GI67">
        <f t="shared" si="93"/>
        <v>360.73155787562968</v>
      </c>
      <c r="GJ67">
        <f t="shared" si="90"/>
        <v>361.47950316732516</v>
      </c>
      <c r="GK67">
        <f t="shared" si="90"/>
        <v>362.22807464071144</v>
      </c>
      <c r="GL67">
        <f t="shared" si="90"/>
        <v>362.97727311323115</v>
      </c>
      <c r="GM67">
        <f t="shared" si="90"/>
        <v>363.72709940339854</v>
      </c>
      <c r="GN67">
        <f t="shared" si="90"/>
        <v>364.47755433079618</v>
      </c>
      <c r="GO67">
        <f t="shared" si="90"/>
        <v>365.2286387160712</v>
      </c>
      <c r="GP67">
        <f t="shared" si="85"/>
        <v>365.98035338095144</v>
      </c>
      <c r="GQ67">
        <f t="shared" si="85"/>
        <v>366.73269914822816</v>
      </c>
      <c r="GR67">
        <f t="shared" si="85"/>
        <v>367.48567684177192</v>
      </c>
      <c r="GS67">
        <f t="shared" si="85"/>
        <v>368.23928728652885</v>
      </c>
      <c r="GT67">
        <f t="shared" si="85"/>
        <v>368.99353130851819</v>
      </c>
      <c r="GU67">
        <f t="shared" si="85"/>
        <v>369.7484097348426</v>
      </c>
      <c r="GV67">
        <f t="shared" si="85"/>
        <v>370.5039233936792</v>
      </c>
      <c r="GW67">
        <f t="shared" si="85"/>
        <v>371.26007311429021</v>
      </c>
      <c r="GX67">
        <f t="shared" si="85"/>
        <v>372.01685972702057</v>
      </c>
      <c r="GY67">
        <f t="shared" si="85"/>
        <v>372.77428406329511</v>
      </c>
      <c r="GZ67">
        <f t="shared" si="85"/>
        <v>373.53234695562929</v>
      </c>
      <c r="HA67">
        <f t="shared" ref="HA67:HN98" si="122">ABS(DB67-DB$2)</f>
        <v>374.29104923762014</v>
      </c>
      <c r="HB67">
        <f t="shared" si="122"/>
        <v>375.05039174395688</v>
      </c>
      <c r="HC67">
        <f t="shared" si="122"/>
        <v>375.81037531041829</v>
      </c>
      <c r="HD67">
        <f t="shared" si="122"/>
        <v>376.57100077387025</v>
      </c>
      <c r="HE67">
        <f t="shared" si="122"/>
        <v>377.3322689722753</v>
      </c>
      <c r="HF67">
        <f t="shared" si="122"/>
        <v>378.09418074468829</v>
      </c>
      <c r="HG67">
        <f t="shared" si="122"/>
        <v>378.8567369312596</v>
      </c>
      <c r="HH67">
        <f t="shared" si="91"/>
        <v>379.61993837323752</v>
      </c>
      <c r="HI67">
        <f t="shared" si="91"/>
        <v>380.38378591296487</v>
      </c>
      <c r="HJ67">
        <f t="shared" si="91"/>
        <v>381.14828039388908</v>
      </c>
      <c r="HK67">
        <f t="shared" si="91"/>
        <v>381.91342266055346</v>
      </c>
      <c r="HL67">
        <f t="shared" si="91"/>
        <v>382.67921355860807</v>
      </c>
      <c r="HM67">
        <f t="shared" si="91"/>
        <v>383.44565393480639</v>
      </c>
      <c r="HN67">
        <f t="shared" si="91"/>
        <v>384.21274463700377</v>
      </c>
      <c r="HO67">
        <f t="shared" ref="HO67:HS102" si="123">ABS(DP67-DP$2)</f>
        <v>384.98048651416741</v>
      </c>
      <c r="HP67">
        <f t="shared" si="123"/>
        <v>385.7488804163678</v>
      </c>
      <c r="HQ67">
        <f t="shared" si="123"/>
        <v>386.51792719478863</v>
      </c>
      <c r="HR67">
        <f t="shared" si="123"/>
        <v>387.2876277017254</v>
      </c>
      <c r="HS67">
        <f t="shared" si="123"/>
        <v>388.05798279058166</v>
      </c>
      <c r="HT67">
        <f t="shared" si="117"/>
        <v>388.82899331587942</v>
      </c>
      <c r="HU67">
        <f t="shared" si="117"/>
        <v>389.60066013325462</v>
      </c>
      <c r="HV67">
        <f t="shared" si="117"/>
        <v>390.37298409946038</v>
      </c>
      <c r="HW67">
        <f t="shared" si="117"/>
        <v>391.14596607236962</v>
      </c>
      <c r="HX67">
        <f t="shared" si="116"/>
        <v>391.91960691097086</v>
      </c>
      <c r="HY67">
        <f t="shared" si="24"/>
        <v>317.68229302461242</v>
      </c>
      <c r="HZ67">
        <f t="shared" si="25"/>
        <v>1</v>
      </c>
      <c r="IA67">
        <v>65</v>
      </c>
      <c r="IB67">
        <f t="shared" si="26"/>
        <v>0.64</v>
      </c>
      <c r="IC67" cm="1">
        <f t="array" ref="IC67">INDEX($AC$3:$DY$102,IA67,HZ67)</f>
        <v>-317.68229302461242</v>
      </c>
      <c r="ID67">
        <f t="shared" si="27"/>
        <v>-203.31666753575195</v>
      </c>
    </row>
    <row r="68" spans="10:238" x14ac:dyDescent="0.25">
      <c r="J68">
        <v>610</v>
      </c>
      <c r="K68">
        <f>'Emission events'!Y68</f>
        <v>2.3259099067079469E+17</v>
      </c>
      <c r="L68">
        <f>'Emission events'!BG68</f>
        <v>8.434489848458568E+16</v>
      </c>
      <c r="M68">
        <f>'Emission events'!CO68</f>
        <v>3.0492478452570756E+16</v>
      </c>
      <c r="N68">
        <f>'Emission events'!DW68</f>
        <v>1.100252375647947E+16</v>
      </c>
      <c r="O68">
        <f>'Emission events'!FE68</f>
        <v>3965219230172260.5</v>
      </c>
      <c r="P68">
        <f t="shared" si="118"/>
        <v>3.6239611059460288E+17</v>
      </c>
      <c r="S68">
        <v>610</v>
      </c>
      <c r="T68">
        <f>'Emission events'!AD68</f>
        <v>5.9787876192813107E+17</v>
      </c>
      <c r="U68">
        <f>'Emission events'!BL68</f>
        <v>1.4125474960442398E+17</v>
      </c>
      <c r="V68">
        <f>'Emission events'!CT68</f>
        <v>3.400056332794948E+16</v>
      </c>
      <c r="W68">
        <f>'Emission events'!EB68</f>
        <v>8401698577162441</v>
      </c>
      <c r="X68">
        <f>'Emission events'!FJ68</f>
        <v>2150157445992872</v>
      </c>
      <c r="Y68">
        <f t="shared" si="119"/>
        <v>7.8368593088365978E+17</v>
      </c>
      <c r="Z68">
        <f t="shared" si="120"/>
        <v>1.1460820414782627E+18</v>
      </c>
      <c r="AB68" s="1">
        <v>0.65</v>
      </c>
      <c r="AC68">
        <f t="shared" si="104"/>
        <v>-448.17463947221006</v>
      </c>
      <c r="AD68">
        <f t="shared" si="104"/>
        <v>-448.789304754542</v>
      </c>
      <c r="AE68">
        <f t="shared" si="104"/>
        <v>-449.4047720985738</v>
      </c>
      <c r="AF68">
        <f t="shared" si="104"/>
        <v>-450.02104255134952</v>
      </c>
      <c r="AG68">
        <f t="shared" si="104"/>
        <v>-450.63811716128657</v>
      </c>
      <c r="AH68">
        <f t="shared" si="104"/>
        <v>-451.25599697816426</v>
      </c>
      <c r="AI68">
        <f t="shared" si="104"/>
        <v>-451.87468305313746</v>
      </c>
      <c r="AJ68">
        <f t="shared" si="104"/>
        <v>-452.49417643873335</v>
      </c>
      <c r="AK68">
        <f t="shared" si="104"/>
        <v>-453.1144781888479</v>
      </c>
      <c r="AL68">
        <f t="shared" si="104"/>
        <v>-453.73558935875974</v>
      </c>
      <c r="AM68">
        <f t="shared" si="105"/>
        <v>-454.35751100511658</v>
      </c>
      <c r="AN68">
        <f t="shared" si="105"/>
        <v>-454.98024418595571</v>
      </c>
      <c r="AO68">
        <f t="shared" si="105"/>
        <v>-455.60378996069068</v>
      </c>
      <c r="AP68">
        <f t="shared" si="105"/>
        <v>-456.22814939011442</v>
      </c>
      <c r="AQ68">
        <f t="shared" si="105"/>
        <v>-456.85332353641161</v>
      </c>
      <c r="AR68">
        <f t="shared" si="105"/>
        <v>-457.47931346314681</v>
      </c>
      <c r="AS68">
        <f t="shared" si="105"/>
        <v>-458.10612023527779</v>
      </c>
      <c r="AT68">
        <f t="shared" si="105"/>
        <v>-458.73374491915303</v>
      </c>
      <c r="AU68">
        <f t="shared" si="105"/>
        <v>-459.36218858250749</v>
      </c>
      <c r="AV68">
        <f t="shared" si="105"/>
        <v>-459.9914522944772</v>
      </c>
      <c r="AW68">
        <f t="shared" si="106"/>
        <v>-460.62153712558688</v>
      </c>
      <c r="AX68">
        <f t="shared" si="106"/>
        <v>-461.25244414776392</v>
      </c>
      <c r="AY68">
        <f t="shared" si="106"/>
        <v>-461.88417443433508</v>
      </c>
      <c r="AZ68">
        <f t="shared" si="106"/>
        <v>-462.51672906002295</v>
      </c>
      <c r="BA68">
        <f t="shared" si="106"/>
        <v>-463.15010910096032</v>
      </c>
      <c r="BB68">
        <f t="shared" si="106"/>
        <v>-463.78431563467763</v>
      </c>
      <c r="BC68">
        <f t="shared" si="106"/>
        <v>-464.41934974011571</v>
      </c>
      <c r="BD68">
        <f t="shared" si="106"/>
        <v>-465.05521249762876</v>
      </c>
      <c r="BE68">
        <f t="shared" si="106"/>
        <v>-465.69190498897103</v>
      </c>
      <c r="BF68">
        <f t="shared" si="106"/>
        <v>-466.32942829731786</v>
      </c>
      <c r="BG68">
        <f t="shared" si="107"/>
        <v>-466.96778350725134</v>
      </c>
      <c r="BH68">
        <f t="shared" si="107"/>
        <v>-467.60697170477488</v>
      </c>
      <c r="BI68">
        <f t="shared" si="107"/>
        <v>-468.24699397730933</v>
      </c>
      <c r="BJ68">
        <f t="shared" si="107"/>
        <v>-468.88785141369021</v>
      </c>
      <c r="BK68">
        <f t="shared" si="107"/>
        <v>-469.52954510418118</v>
      </c>
      <c r="BL68">
        <f t="shared" si="107"/>
        <v>-470.17207614046237</v>
      </c>
      <c r="BM68">
        <f t="shared" si="107"/>
        <v>-470.81544561564579</v>
      </c>
      <c r="BN68">
        <f t="shared" si="107"/>
        <v>-471.45965462426375</v>
      </c>
      <c r="BO68">
        <f t="shared" si="107"/>
        <v>-472.1047042622825</v>
      </c>
      <c r="BP68">
        <f t="shared" si="107"/>
        <v>-472.75059562709902</v>
      </c>
      <c r="BQ68">
        <f t="shared" si="108"/>
        <v>-473.39732981753764</v>
      </c>
      <c r="BR68">
        <f t="shared" si="108"/>
        <v>-474.04490793386236</v>
      </c>
      <c r="BS68">
        <f t="shared" si="108"/>
        <v>-474.69333107777186</v>
      </c>
      <c r="BT68">
        <f t="shared" si="108"/>
        <v>-475.34260035240283</v>
      </c>
      <c r="BU68">
        <f t="shared" si="108"/>
        <v>-475.99271686233419</v>
      </c>
      <c r="BV68">
        <f t="shared" si="108"/>
        <v>-476.64368171358109</v>
      </c>
      <c r="BW68">
        <f t="shared" si="108"/>
        <v>-477.29549601360986</v>
      </c>
      <c r="BX68">
        <f t="shared" si="108"/>
        <v>-477.94816087132534</v>
      </c>
      <c r="BY68">
        <f t="shared" si="108"/>
        <v>-478.60167739708544</v>
      </c>
      <c r="BZ68">
        <f t="shared" si="108"/>
        <v>-479.25604670269752</v>
      </c>
      <c r="CA68">
        <f t="shared" si="109"/>
        <v>-479.91126990141504</v>
      </c>
      <c r="CB68">
        <f t="shared" si="109"/>
        <v>-480.56734810795177</v>
      </c>
      <c r="CC68">
        <f t="shared" si="109"/>
        <v>-481.22428243846957</v>
      </c>
      <c r="CD68">
        <f t="shared" si="109"/>
        <v>-481.88207401059293</v>
      </c>
      <c r="CE68">
        <f t="shared" si="109"/>
        <v>-482.54072394340506</v>
      </c>
      <c r="CF68">
        <f t="shared" si="109"/>
        <v>-483.20023335744492</v>
      </c>
      <c r="CG68">
        <f t="shared" si="109"/>
        <v>-483.86060337472139</v>
      </c>
      <c r="CH68">
        <f t="shared" si="109"/>
        <v>-484.52183511869885</v>
      </c>
      <c r="CI68">
        <f t="shared" si="109"/>
        <v>-485.18392971431956</v>
      </c>
      <c r="CJ68">
        <f t="shared" si="109"/>
        <v>-485.84688828798852</v>
      </c>
      <c r="CK68">
        <f t="shared" si="110"/>
        <v>-486.51071196757778</v>
      </c>
      <c r="CL68">
        <f t="shared" si="110"/>
        <v>-487.1754018824389</v>
      </c>
      <c r="CM68">
        <f t="shared" si="110"/>
        <v>-487.84095916339061</v>
      </c>
      <c r="CN68">
        <f t="shared" si="110"/>
        <v>-488.50738494273321</v>
      </c>
      <c r="CO68">
        <f t="shared" si="110"/>
        <v>-489.17468035424514</v>
      </c>
      <c r="CP68">
        <f t="shared" si="110"/>
        <v>-489.84284653317951</v>
      </c>
      <c r="CQ68">
        <f t="shared" si="110"/>
        <v>-490.51188461627891</v>
      </c>
      <c r="CR68">
        <f t="shared" si="110"/>
        <v>-491.18179574176219</v>
      </c>
      <c r="CS68">
        <f t="shared" si="110"/>
        <v>-491.85258104933979</v>
      </c>
      <c r="CT68">
        <f t="shared" si="110"/>
        <v>-492.52424168021008</v>
      </c>
      <c r="CU68">
        <f t="shared" si="111"/>
        <v>-493.19677877705561</v>
      </c>
      <c r="CV68">
        <f t="shared" si="111"/>
        <v>-493.87019348405789</v>
      </c>
      <c r="CW68">
        <f t="shared" si="111"/>
        <v>-494.54448694688296</v>
      </c>
      <c r="CX68">
        <f t="shared" si="111"/>
        <v>-495.21966031270341</v>
      </c>
      <c r="CY68">
        <f t="shared" si="111"/>
        <v>-495.89571473018435</v>
      </c>
      <c r="CZ68">
        <f t="shared" si="111"/>
        <v>-496.57265134948597</v>
      </c>
      <c r="DA68">
        <f t="shared" si="111"/>
        <v>-497.25047132227797</v>
      </c>
      <c r="DB68">
        <f t="shared" si="111"/>
        <v>-497.92917580172565</v>
      </c>
      <c r="DC68">
        <f t="shared" si="111"/>
        <v>-498.60876594250561</v>
      </c>
      <c r="DD68">
        <f t="shared" si="111"/>
        <v>-499.28924290080153</v>
      </c>
      <c r="DE68">
        <f t="shared" si="112"/>
        <v>-499.97060783430089</v>
      </c>
      <c r="DF68">
        <f t="shared" si="112"/>
        <v>-500.65286190221019</v>
      </c>
      <c r="DG68">
        <f t="shared" si="112"/>
        <v>-501.33600626524134</v>
      </c>
      <c r="DH68">
        <f t="shared" si="112"/>
        <v>-502.02004208562761</v>
      </c>
      <c r="DI68">
        <f t="shared" si="112"/>
        <v>-502.70497052711875</v>
      </c>
      <c r="DJ68">
        <f t="shared" si="112"/>
        <v>-503.3907927549788</v>
      </c>
      <c r="DK68">
        <f t="shared" si="112"/>
        <v>-504.07750993600035</v>
      </c>
      <c r="DL68">
        <f t="shared" si="112"/>
        <v>-504.76512323849141</v>
      </c>
      <c r="DM68">
        <f t="shared" si="112"/>
        <v>-505.45363383228909</v>
      </c>
      <c r="DN68">
        <f t="shared" si="112"/>
        <v>-506.1430428887632</v>
      </c>
      <c r="DO68">
        <f t="shared" si="113"/>
        <v>-506.83335158080155</v>
      </c>
      <c r="DP68">
        <f t="shared" si="113"/>
        <v>-507.52456108283246</v>
      </c>
      <c r="DQ68">
        <f t="shared" si="113"/>
        <v>-508.21667257080975</v>
      </c>
      <c r="DR68">
        <f t="shared" si="113"/>
        <v>-508.90968722222811</v>
      </c>
      <c r="DS68">
        <f t="shared" si="113"/>
        <v>-509.60360621611954</v>
      </c>
      <c r="DT68">
        <f t="shared" si="113"/>
        <v>-510.29843073304932</v>
      </c>
      <c r="DU68">
        <f t="shared" si="113"/>
        <v>-510.99416195513146</v>
      </c>
      <c r="DV68">
        <f t="shared" si="113"/>
        <v>-511.69080106601581</v>
      </c>
      <c r="DW68">
        <f t="shared" si="113"/>
        <v>-512.38834925090293</v>
      </c>
      <c r="DX68">
        <f t="shared" si="113"/>
        <v>-513.08680769654029</v>
      </c>
      <c r="DY68">
        <f t="shared" si="113"/>
        <v>-513.7861775912196</v>
      </c>
      <c r="EA68">
        <f t="shared" ref="EA68:EA102" si="124">AB68</f>
        <v>0.65</v>
      </c>
      <c r="EB68">
        <f t="shared" si="92"/>
        <v>448.17463947221006</v>
      </c>
      <c r="EC68">
        <f t="shared" si="92"/>
        <v>449.05731280084768</v>
      </c>
      <c r="ED68">
        <f t="shared" si="92"/>
        <v>449.94078819118522</v>
      </c>
      <c r="EE68">
        <f t="shared" si="92"/>
        <v>450.82506669026662</v>
      </c>
      <c r="EF68">
        <f t="shared" ref="EF68:EQ68" si="125">ABS(AG68-AG$2)</f>
        <v>451.71014934650941</v>
      </c>
      <c r="EG68">
        <f t="shared" si="125"/>
        <v>452.59603720969278</v>
      </c>
      <c r="EH68">
        <f t="shared" si="125"/>
        <v>453.48273133097172</v>
      </c>
      <c r="EI68">
        <f t="shared" si="125"/>
        <v>454.37023276287329</v>
      </c>
      <c r="EJ68">
        <f t="shared" si="125"/>
        <v>455.25854255929357</v>
      </c>
      <c r="EK68">
        <f t="shared" si="125"/>
        <v>456.1476617755111</v>
      </c>
      <c r="EL68">
        <f t="shared" si="125"/>
        <v>457.03759146817367</v>
      </c>
      <c r="EM68">
        <f t="shared" si="125"/>
        <v>457.92833269531849</v>
      </c>
      <c r="EN68">
        <f t="shared" si="125"/>
        <v>458.81988651635913</v>
      </c>
      <c r="EO68">
        <f t="shared" si="125"/>
        <v>459.71225399208862</v>
      </c>
      <c r="EP68">
        <f t="shared" si="125"/>
        <v>460.60543618469148</v>
      </c>
      <c r="EQ68">
        <f t="shared" si="125"/>
        <v>461.49943415773242</v>
      </c>
      <c r="ER68">
        <f t="shared" si="89"/>
        <v>462.39424897616908</v>
      </c>
      <c r="ES68">
        <f t="shared" si="89"/>
        <v>463.28988170635006</v>
      </c>
      <c r="ET68">
        <f t="shared" si="89"/>
        <v>464.1863334160102</v>
      </c>
      <c r="EU68">
        <f t="shared" si="89"/>
        <v>465.08360517428565</v>
      </c>
      <c r="EV68">
        <f t="shared" si="89"/>
        <v>465.98169805170102</v>
      </c>
      <c r="EW68">
        <f t="shared" si="89"/>
        <v>466.8806131201838</v>
      </c>
      <c r="EX68">
        <f t="shared" si="89"/>
        <v>467.78035145306063</v>
      </c>
      <c r="EY68">
        <f t="shared" si="89"/>
        <v>468.68091412505419</v>
      </c>
      <c r="EZ68">
        <f t="shared" si="89"/>
        <v>469.58230221229729</v>
      </c>
      <c r="FA68">
        <f t="shared" si="89"/>
        <v>470.48451679232028</v>
      </c>
      <c r="FB68">
        <f t="shared" si="89"/>
        <v>471.3875589440641</v>
      </c>
      <c r="FC68">
        <f t="shared" si="89"/>
        <v>472.29142974788283</v>
      </c>
      <c r="FD68">
        <f t="shared" si="89"/>
        <v>473.19613028553084</v>
      </c>
      <c r="FE68">
        <f t="shared" si="89"/>
        <v>474.10166164018335</v>
      </c>
      <c r="FF68">
        <f t="shared" si="87"/>
        <v>475.00802489642257</v>
      </c>
      <c r="FG68">
        <f t="shared" si="87"/>
        <v>475.91522114025179</v>
      </c>
      <c r="FH68">
        <f t="shared" ref="FH68:FV89" si="126">ABS(BI68-BI$2)</f>
        <v>476.82325145909192</v>
      </c>
      <c r="FI68">
        <f t="shared" si="126"/>
        <v>477.73211694177854</v>
      </c>
      <c r="FJ68">
        <f t="shared" si="126"/>
        <v>478.64181867857519</v>
      </c>
      <c r="FK68">
        <f t="shared" si="126"/>
        <v>479.55235776116211</v>
      </c>
      <c r="FL68">
        <f t="shared" si="126"/>
        <v>480.46373528265121</v>
      </c>
      <c r="FM68">
        <f t="shared" si="126"/>
        <v>481.37595233757492</v>
      </c>
      <c r="FN68">
        <f t="shared" si="126"/>
        <v>482.28901002189934</v>
      </c>
      <c r="FO68">
        <f t="shared" si="126"/>
        <v>483.2029094330216</v>
      </c>
      <c r="FP68">
        <f t="shared" si="126"/>
        <v>484.11765166976591</v>
      </c>
      <c r="FQ68">
        <f t="shared" si="126"/>
        <v>485.03323783239637</v>
      </c>
      <c r="FR68">
        <f t="shared" si="121"/>
        <v>485.94966902261154</v>
      </c>
      <c r="FS68">
        <f t="shared" si="121"/>
        <v>486.86694634354819</v>
      </c>
      <c r="FT68">
        <f t="shared" si="121"/>
        <v>487.7850708997853</v>
      </c>
      <c r="FU68">
        <f t="shared" si="121"/>
        <v>488.70404379733787</v>
      </c>
      <c r="FV68">
        <f t="shared" si="121"/>
        <v>489.62386614367239</v>
      </c>
      <c r="FW68">
        <f t="shared" si="121"/>
        <v>490.54453904769355</v>
      </c>
      <c r="FX68">
        <f t="shared" si="121"/>
        <v>491.46606361975938</v>
      </c>
      <c r="FY68">
        <f t="shared" si="121"/>
        <v>492.38844097167714</v>
      </c>
      <c r="FZ68">
        <f t="shared" si="121"/>
        <v>493.3116722167004</v>
      </c>
      <c r="GA68">
        <f t="shared" si="121"/>
        <v>494.23575846954282</v>
      </c>
      <c r="GB68">
        <f t="shared" si="121"/>
        <v>495.16070084636635</v>
      </c>
      <c r="GC68">
        <f t="shared" si="121"/>
        <v>496.08650046479539</v>
      </c>
      <c r="GD68">
        <f t="shared" si="93"/>
        <v>497.0131584439132</v>
      </c>
      <c r="GE68">
        <f t="shared" si="93"/>
        <v>497.9406759042588</v>
      </c>
      <c r="GF68">
        <f t="shared" si="93"/>
        <v>498.86905396784096</v>
      </c>
      <c r="GG68">
        <f t="shared" si="93"/>
        <v>499.79829375812415</v>
      </c>
      <c r="GH68">
        <f t="shared" si="93"/>
        <v>500.72839640005054</v>
      </c>
      <c r="GI68">
        <f t="shared" si="93"/>
        <v>501.65936302002524</v>
      </c>
      <c r="GJ68">
        <f t="shared" si="90"/>
        <v>502.59119474592018</v>
      </c>
      <c r="GK68">
        <f t="shared" si="90"/>
        <v>503.52389270708704</v>
      </c>
      <c r="GL68">
        <f t="shared" si="90"/>
        <v>504.45745803434443</v>
      </c>
      <c r="GM68">
        <f t="shared" si="90"/>
        <v>505.39189185999277</v>
      </c>
      <c r="GN68">
        <f t="shared" si="90"/>
        <v>506.32719531781038</v>
      </c>
      <c r="GO68">
        <f t="shared" si="90"/>
        <v>507.26336954305043</v>
      </c>
      <c r="GP68">
        <f t="shared" ref="GP68:HE85" si="127">ABS(CQ68-CQ$2)</f>
        <v>508.20041567245556</v>
      </c>
      <c r="GQ68">
        <f t="shared" si="127"/>
        <v>509.13833484424453</v>
      </c>
      <c r="GR68">
        <f t="shared" si="127"/>
        <v>510.07712819812787</v>
      </c>
      <c r="GS68">
        <f t="shared" si="127"/>
        <v>511.01679687530384</v>
      </c>
      <c r="GT68">
        <f t="shared" si="127"/>
        <v>511.95734201845511</v>
      </c>
      <c r="GU68">
        <f t="shared" si="127"/>
        <v>512.89876477176313</v>
      </c>
      <c r="GV68">
        <f t="shared" si="127"/>
        <v>513.84106628089387</v>
      </c>
      <c r="GW68">
        <f t="shared" si="127"/>
        <v>514.78424769302001</v>
      </c>
      <c r="GX68">
        <f t="shared" si="127"/>
        <v>515.72831015680663</v>
      </c>
      <c r="GY68">
        <f t="shared" si="127"/>
        <v>516.67325482241404</v>
      </c>
      <c r="GZ68">
        <f t="shared" si="127"/>
        <v>517.61908284151173</v>
      </c>
      <c r="HA68">
        <f t="shared" si="127"/>
        <v>518.56579536726508</v>
      </c>
      <c r="HB68">
        <f t="shared" si="127"/>
        <v>519.51339355435073</v>
      </c>
      <c r="HC68">
        <f t="shared" si="127"/>
        <v>520.46187855895232</v>
      </c>
      <c r="HD68">
        <f t="shared" si="127"/>
        <v>521.41125153875748</v>
      </c>
      <c r="HE68">
        <f t="shared" si="127"/>
        <v>522.36151365297246</v>
      </c>
      <c r="HF68">
        <f t="shared" si="122"/>
        <v>523.31266606230929</v>
      </c>
      <c r="HG68">
        <f t="shared" si="122"/>
        <v>524.26470992900124</v>
      </c>
      <c r="HH68">
        <f t="shared" si="122"/>
        <v>525.21764641679817</v>
      </c>
      <c r="HI68">
        <f t="shared" si="122"/>
        <v>526.17147669096391</v>
      </c>
      <c r="HJ68">
        <f t="shared" si="122"/>
        <v>527.12620191829114</v>
      </c>
      <c r="HK68">
        <f t="shared" si="122"/>
        <v>528.08182326708788</v>
      </c>
      <c r="HL68">
        <f t="shared" si="122"/>
        <v>529.03834190719124</v>
      </c>
      <c r="HM68">
        <f t="shared" si="122"/>
        <v>529.99575900997115</v>
      </c>
      <c r="HN68">
        <f t="shared" si="122"/>
        <v>530.95407574831518</v>
      </c>
      <c r="HO68">
        <f t="shared" si="123"/>
        <v>531.91329329665177</v>
      </c>
      <c r="HP68">
        <f t="shared" si="123"/>
        <v>532.87341283093474</v>
      </c>
      <c r="HQ68">
        <f t="shared" si="123"/>
        <v>533.8344355286589</v>
      </c>
      <c r="HR68">
        <f t="shared" si="123"/>
        <v>534.79636256885601</v>
      </c>
      <c r="HS68">
        <f t="shared" si="123"/>
        <v>535.75919513209146</v>
      </c>
      <c r="HT68">
        <f t="shared" si="117"/>
        <v>536.72293440047929</v>
      </c>
      <c r="HU68">
        <f t="shared" si="117"/>
        <v>537.68758155766932</v>
      </c>
      <c r="HV68">
        <f t="shared" si="117"/>
        <v>538.65313778886218</v>
      </c>
      <c r="HW68">
        <f t="shared" si="117"/>
        <v>539.61960428080522</v>
      </c>
      <c r="HX68">
        <f t="shared" si="116"/>
        <v>540.58698222179032</v>
      </c>
      <c r="HY68">
        <f t="shared" ref="HY68:HY102" si="128">MIN(EB68:HX68)</f>
        <v>448.17463947221006</v>
      </c>
      <c r="HZ68">
        <f t="shared" ref="HZ68:HZ102" si="129">MATCH(HY68,$EB68:$HX68,0)</f>
        <v>1</v>
      </c>
      <c r="IA68">
        <v>66</v>
      </c>
      <c r="IB68">
        <f t="shared" ref="IB68:IB102" si="130">AB68</f>
        <v>0.65</v>
      </c>
      <c r="IC68" cm="1">
        <f t="array" ref="IC68">INDEX($AC$3:$DY$102,IA68,HZ68)</f>
        <v>-448.17463947221006</v>
      </c>
      <c r="ID68">
        <f t="shared" ref="ID68:ID102" si="131">IC68*EA68</f>
        <v>-291.31351565693654</v>
      </c>
    </row>
    <row r="69" spans="10:238" x14ac:dyDescent="0.25">
      <c r="J69">
        <v>615</v>
      </c>
      <c r="K69">
        <f>'Emission events'!Y69</f>
        <v>6.8814836105914344E+16</v>
      </c>
      <c r="L69">
        <f>'Emission events'!BG69</f>
        <v>2.4954450509228388E+16</v>
      </c>
      <c r="M69">
        <f>'Emission events'!CO69</f>
        <v>9021565715529922</v>
      </c>
      <c r="N69">
        <f>'Emission events'!DW69</f>
        <v>3255228703699888.5</v>
      </c>
      <c r="O69">
        <f>'Emission events'!FE69</f>
        <v>1173157699106814</v>
      </c>
      <c r="P69">
        <f t="shared" si="118"/>
        <v>1.0721923873347936E+17</v>
      </c>
      <c r="S69">
        <v>615</v>
      </c>
      <c r="T69">
        <f>'Emission events'!AD69</f>
        <v>5.6625837561094675E+17</v>
      </c>
      <c r="U69">
        <f>'Emission events'!BL69</f>
        <v>1.3378412171788613E+17</v>
      </c>
      <c r="V69">
        <f>'Emission events'!CT69</f>
        <v>3.2202354366713816E+16</v>
      </c>
      <c r="W69">
        <f>'Emission events'!EB69</f>
        <v>7957352713673903</v>
      </c>
      <c r="X69">
        <f>'Emission events'!FJ69</f>
        <v>2036440730473819.3</v>
      </c>
      <c r="Y69">
        <f t="shared" si="119"/>
        <v>7.4223864513969446E+17</v>
      </c>
      <c r="Z69">
        <f t="shared" si="120"/>
        <v>8.4945788387317376E+17</v>
      </c>
      <c r="AB69" s="1">
        <v>0.66</v>
      </c>
      <c r="AC69">
        <f t="shared" si="104"/>
        <v>-628.66709290139249</v>
      </c>
      <c r="AD69">
        <f t="shared" si="104"/>
        <v>-629.51729408045173</v>
      </c>
      <c r="AE69">
        <f t="shared" si="104"/>
        <v>-630.36860480030987</v>
      </c>
      <c r="AF69">
        <f t="shared" si="104"/>
        <v>-631.2210265094111</v>
      </c>
      <c r="AG69">
        <f t="shared" si="104"/>
        <v>-632.07456065809299</v>
      </c>
      <c r="AH69">
        <f t="shared" si="104"/>
        <v>-632.92920869857915</v>
      </c>
      <c r="AI69">
        <f t="shared" si="104"/>
        <v>-633.78497208499607</v>
      </c>
      <c r="AJ69">
        <f t="shared" si="104"/>
        <v>-634.64185227336884</v>
      </c>
      <c r="AK69">
        <f t="shared" si="104"/>
        <v>-635.49985072161576</v>
      </c>
      <c r="AL69">
        <f t="shared" si="104"/>
        <v>-636.35896888956813</v>
      </c>
      <c r="AM69">
        <f t="shared" si="105"/>
        <v>-637.21920823895357</v>
      </c>
      <c r="AN69">
        <f t="shared" si="105"/>
        <v>-638.08057023341462</v>
      </c>
      <c r="AO69">
        <f t="shared" si="105"/>
        <v>-638.9430563385049</v>
      </c>
      <c r="AP69">
        <f t="shared" si="105"/>
        <v>-639.806668021684</v>
      </c>
      <c r="AQ69">
        <f t="shared" si="105"/>
        <v>-640.67140675233657</v>
      </c>
      <c r="AR69">
        <f t="shared" si="105"/>
        <v>-641.53727400175626</v>
      </c>
      <c r="AS69">
        <f t="shared" si="105"/>
        <v>-642.4042712431642</v>
      </c>
      <c r="AT69">
        <f t="shared" si="105"/>
        <v>-643.2723999517026</v>
      </c>
      <c r="AU69">
        <f t="shared" si="105"/>
        <v>-644.14166160443915</v>
      </c>
      <c r="AV69">
        <f t="shared" si="105"/>
        <v>-645.01205768037244</v>
      </c>
      <c r="AW69">
        <f t="shared" si="106"/>
        <v>-645.88358966042449</v>
      </c>
      <c r="AX69">
        <f t="shared" si="106"/>
        <v>-646.75625902745753</v>
      </c>
      <c r="AY69">
        <f t="shared" si="106"/>
        <v>-647.6300672662702</v>
      </c>
      <c r="AZ69">
        <f t="shared" si="106"/>
        <v>-648.50501586359167</v>
      </c>
      <c r="BA69">
        <f t="shared" si="106"/>
        <v>-649.38110630810183</v>
      </c>
      <c r="BB69">
        <f t="shared" si="106"/>
        <v>-650.25834009041421</v>
      </c>
      <c r="BC69">
        <f t="shared" si="106"/>
        <v>-651.13671870309565</v>
      </c>
      <c r="BD69">
        <f t="shared" si="106"/>
        <v>-652.01624364066129</v>
      </c>
      <c r="BE69">
        <f t="shared" si="106"/>
        <v>-652.89691639957027</v>
      </c>
      <c r="BF69">
        <f t="shared" si="106"/>
        <v>-653.77873847824446</v>
      </c>
      <c r="BG69">
        <f t="shared" si="107"/>
        <v>-654.66171137705271</v>
      </c>
      <c r="BH69">
        <f t="shared" si="107"/>
        <v>-655.54583659832963</v>
      </c>
      <c r="BI69">
        <f t="shared" si="107"/>
        <v>-656.43111564637081</v>
      </c>
      <c r="BJ69">
        <f t="shared" si="107"/>
        <v>-657.31755002742602</v>
      </c>
      <c r="BK69">
        <f t="shared" si="107"/>
        <v>-658.20514124972851</v>
      </c>
      <c r="BL69">
        <f t="shared" si="107"/>
        <v>-659.09389082346331</v>
      </c>
      <c r="BM69">
        <f t="shared" si="107"/>
        <v>-659.98380026079906</v>
      </c>
      <c r="BN69">
        <f t="shared" si="107"/>
        <v>-660.87487107586867</v>
      </c>
      <c r="BO69">
        <f t="shared" si="107"/>
        <v>-661.76710478478924</v>
      </c>
      <c r="BP69">
        <f t="shared" si="107"/>
        <v>-662.6605029056567</v>
      </c>
      <c r="BQ69">
        <f t="shared" si="108"/>
        <v>-663.55506695854172</v>
      </c>
      <c r="BR69">
        <f t="shared" si="108"/>
        <v>-664.45079846550902</v>
      </c>
      <c r="BS69">
        <f t="shared" si="108"/>
        <v>-665.34769895060049</v>
      </c>
      <c r="BT69">
        <f t="shared" si="108"/>
        <v>-666.24576993985488</v>
      </c>
      <c r="BU69">
        <f t="shared" si="108"/>
        <v>-667.14501296130334</v>
      </c>
      <c r="BV69">
        <f t="shared" si="108"/>
        <v>-668.04542954496412</v>
      </c>
      <c r="BW69">
        <f t="shared" si="108"/>
        <v>-668.94702122286265</v>
      </c>
      <c r="BX69">
        <f t="shared" si="108"/>
        <v>-669.84978952901486</v>
      </c>
      <c r="BY69">
        <f t="shared" si="108"/>
        <v>-670.75373599944385</v>
      </c>
      <c r="BZ69">
        <f t="shared" si="108"/>
        <v>-671.65886217218531</v>
      </c>
      <c r="CA69">
        <f t="shared" si="109"/>
        <v>-672.56516958726797</v>
      </c>
      <c r="CB69">
        <f t="shared" si="109"/>
        <v>-673.47265978674363</v>
      </c>
      <c r="CC69">
        <f t="shared" si="109"/>
        <v>-674.38133431466679</v>
      </c>
      <c r="CD69">
        <f t="shared" si="109"/>
        <v>-675.29119471711545</v>
      </c>
      <c r="CE69">
        <f t="shared" si="109"/>
        <v>-676.20224254218556</v>
      </c>
      <c r="CF69">
        <f t="shared" si="109"/>
        <v>-677.11447933998716</v>
      </c>
      <c r="CG69">
        <f t="shared" si="109"/>
        <v>-678.0279066626631</v>
      </c>
      <c r="CH69">
        <f t="shared" si="109"/>
        <v>-678.94252606437294</v>
      </c>
      <c r="CI69">
        <f t="shared" si="109"/>
        <v>-679.85833910131248</v>
      </c>
      <c r="CJ69">
        <f t="shared" si="109"/>
        <v>-680.7753473317091</v>
      </c>
      <c r="CK69">
        <f t="shared" si="110"/>
        <v>-681.69355231581699</v>
      </c>
      <c r="CL69">
        <f t="shared" si="110"/>
        <v>-682.61295561593658</v>
      </c>
      <c r="CM69">
        <f t="shared" si="110"/>
        <v>-683.53355879639867</v>
      </c>
      <c r="CN69">
        <f t="shared" si="110"/>
        <v>-684.45536342358287</v>
      </c>
      <c r="CO69">
        <f t="shared" si="110"/>
        <v>-685.37837106591178</v>
      </c>
      <c r="CP69">
        <f t="shared" si="110"/>
        <v>-686.30258329385515</v>
      </c>
      <c r="CQ69">
        <f t="shared" si="110"/>
        <v>-687.22800167993546</v>
      </c>
      <c r="CR69">
        <f t="shared" si="110"/>
        <v>-688.15462779872041</v>
      </c>
      <c r="CS69">
        <f t="shared" si="110"/>
        <v>-689.0824632268409</v>
      </c>
      <c r="CT69">
        <f t="shared" si="110"/>
        <v>-690.01150954298589</v>
      </c>
      <c r="CU69">
        <f t="shared" si="111"/>
        <v>-690.94176832789799</v>
      </c>
      <c r="CV69">
        <f t="shared" si="111"/>
        <v>-691.87324116439311</v>
      </c>
      <c r="CW69">
        <f t="shared" si="111"/>
        <v>-692.80592963734341</v>
      </c>
      <c r="CX69">
        <f t="shared" si="111"/>
        <v>-693.73983533369767</v>
      </c>
      <c r="CY69">
        <f t="shared" si="111"/>
        <v>-694.67495984247626</v>
      </c>
      <c r="CZ69">
        <f t="shared" si="111"/>
        <v>-695.61130475476659</v>
      </c>
      <c r="DA69">
        <f t="shared" si="111"/>
        <v>-696.54887166374294</v>
      </c>
      <c r="DB69">
        <f t="shared" si="111"/>
        <v>-697.48766216464935</v>
      </c>
      <c r="DC69">
        <f t="shared" si="111"/>
        <v>-698.42767785482033</v>
      </c>
      <c r="DD69">
        <f t="shared" si="111"/>
        <v>-699.36892033367235</v>
      </c>
      <c r="DE69">
        <f t="shared" si="112"/>
        <v>-700.31139120271064</v>
      </c>
      <c r="DF69">
        <f t="shared" si="112"/>
        <v>-701.25509206553306</v>
      </c>
      <c r="DG69">
        <f t="shared" si="112"/>
        <v>-702.20002452782342</v>
      </c>
      <c r="DH69">
        <f t="shared" si="112"/>
        <v>-703.14619019736949</v>
      </c>
      <c r="DI69">
        <f t="shared" si="112"/>
        <v>-704.09359068405763</v>
      </c>
      <c r="DJ69">
        <f t="shared" si="112"/>
        <v>-705.0422275998684</v>
      </c>
      <c r="DK69">
        <f t="shared" si="112"/>
        <v>-705.9921025588967</v>
      </c>
      <c r="DL69">
        <f t="shared" si="112"/>
        <v>-706.94321717733442</v>
      </c>
      <c r="DM69">
        <f t="shared" si="112"/>
        <v>-707.89557307349128</v>
      </c>
      <c r="DN69">
        <f t="shared" si="112"/>
        <v>-708.84917186778898</v>
      </c>
      <c r="DO69">
        <f t="shared" si="113"/>
        <v>-709.80401518275744</v>
      </c>
      <c r="DP69">
        <f t="shared" si="113"/>
        <v>-710.76010464305466</v>
      </c>
      <c r="DQ69">
        <f t="shared" si="113"/>
        <v>-711.71744187544948</v>
      </c>
      <c r="DR69">
        <f t="shared" si="113"/>
        <v>-712.67602850884202</v>
      </c>
      <c r="DS69">
        <f t="shared" si="113"/>
        <v>-713.63586617425869</v>
      </c>
      <c r="DT69">
        <f t="shared" si="113"/>
        <v>-714.59695650484514</v>
      </c>
      <c r="DU69">
        <f t="shared" si="113"/>
        <v>-715.55930113589659</v>
      </c>
      <c r="DV69">
        <f t="shared" si="113"/>
        <v>-716.5229017048257</v>
      </c>
      <c r="DW69">
        <f t="shared" si="113"/>
        <v>-717.48775985119221</v>
      </c>
      <c r="DX69">
        <f t="shared" si="113"/>
        <v>-718.45387721669658</v>
      </c>
      <c r="DY69">
        <f t="shared" si="113"/>
        <v>-719.42125544517478</v>
      </c>
      <c r="EA69">
        <f t="shared" si="124"/>
        <v>0.66</v>
      </c>
      <c r="EB69">
        <f t="shared" ref="EB69:EQ84" si="132">ABS(AC69-AC$2)</f>
        <v>628.66709290139249</v>
      </c>
      <c r="EC69">
        <f t="shared" si="132"/>
        <v>629.78530212675741</v>
      </c>
      <c r="ED69">
        <f t="shared" si="132"/>
        <v>630.90462089292123</v>
      </c>
      <c r="EE69">
        <f t="shared" si="132"/>
        <v>632.02505064832826</v>
      </c>
      <c r="EF69">
        <f t="shared" si="132"/>
        <v>633.14659284331583</v>
      </c>
      <c r="EG69">
        <f t="shared" si="132"/>
        <v>634.26924893010766</v>
      </c>
      <c r="EH69">
        <f t="shared" si="132"/>
        <v>635.39302036283027</v>
      </c>
      <c r="EI69">
        <f t="shared" si="132"/>
        <v>636.51790859750884</v>
      </c>
      <c r="EJ69">
        <f t="shared" si="132"/>
        <v>637.64391509206143</v>
      </c>
      <c r="EK69">
        <f t="shared" si="132"/>
        <v>638.77104130631949</v>
      </c>
      <c r="EL69">
        <f t="shared" si="132"/>
        <v>639.89928870201061</v>
      </c>
      <c r="EM69">
        <f t="shared" si="132"/>
        <v>641.02865874277734</v>
      </c>
      <c r="EN69">
        <f t="shared" si="132"/>
        <v>642.15915289417342</v>
      </c>
      <c r="EO69">
        <f t="shared" si="132"/>
        <v>643.2907726236582</v>
      </c>
      <c r="EP69">
        <f t="shared" si="132"/>
        <v>644.42351940061644</v>
      </c>
      <c r="EQ69">
        <f t="shared" si="132"/>
        <v>645.55739469634182</v>
      </c>
      <c r="ER69">
        <f t="shared" ref="ER69:FE88" si="133">ABS(AS69-AS$2)</f>
        <v>646.69239998405556</v>
      </c>
      <c r="ES69">
        <f t="shared" si="133"/>
        <v>647.82853673889963</v>
      </c>
      <c r="ET69">
        <f t="shared" si="133"/>
        <v>648.96580643794186</v>
      </c>
      <c r="EU69">
        <f t="shared" si="133"/>
        <v>650.10421056018083</v>
      </c>
      <c r="EV69">
        <f t="shared" si="133"/>
        <v>651.24375058653868</v>
      </c>
      <c r="EW69">
        <f t="shared" si="133"/>
        <v>652.3844279998774</v>
      </c>
      <c r="EX69">
        <f t="shared" si="133"/>
        <v>653.52624428499576</v>
      </c>
      <c r="EY69">
        <f t="shared" si="133"/>
        <v>654.6692009286229</v>
      </c>
      <c r="EZ69">
        <f t="shared" si="133"/>
        <v>655.81329941943875</v>
      </c>
      <c r="FA69">
        <f t="shared" si="133"/>
        <v>656.95854124805692</v>
      </c>
      <c r="FB69">
        <f t="shared" si="133"/>
        <v>658.10492790704404</v>
      </c>
      <c r="FC69">
        <f t="shared" si="133"/>
        <v>659.25246089091536</v>
      </c>
      <c r="FD69">
        <f t="shared" si="133"/>
        <v>660.40114169613003</v>
      </c>
      <c r="FE69">
        <f t="shared" si="133"/>
        <v>661.55097182111001</v>
      </c>
      <c r="FF69">
        <f t="shared" si="87"/>
        <v>662.70195276622394</v>
      </c>
      <c r="FG69">
        <f t="shared" si="87"/>
        <v>663.85408603380654</v>
      </c>
      <c r="FH69">
        <f t="shared" si="126"/>
        <v>665.0073731281534</v>
      </c>
      <c r="FI69">
        <f t="shared" si="126"/>
        <v>666.16181555551429</v>
      </c>
      <c r="FJ69">
        <f t="shared" si="126"/>
        <v>667.31741482412258</v>
      </c>
      <c r="FK69">
        <f t="shared" si="126"/>
        <v>668.47417244416306</v>
      </c>
      <c r="FL69">
        <f t="shared" si="126"/>
        <v>669.63208992780449</v>
      </c>
      <c r="FM69">
        <f t="shared" si="126"/>
        <v>670.79116878917978</v>
      </c>
      <c r="FN69">
        <f t="shared" si="126"/>
        <v>671.95141054440614</v>
      </c>
      <c r="FO69">
        <f t="shared" si="126"/>
        <v>673.11281671157928</v>
      </c>
      <c r="FP69">
        <f t="shared" si="126"/>
        <v>674.27538881076998</v>
      </c>
      <c r="FQ69">
        <f t="shared" si="126"/>
        <v>675.43912836404297</v>
      </c>
      <c r="FR69">
        <f t="shared" si="121"/>
        <v>676.60403689544023</v>
      </c>
      <c r="FS69">
        <f t="shared" si="121"/>
        <v>677.7701159310003</v>
      </c>
      <c r="FT69">
        <f t="shared" si="121"/>
        <v>678.93736699875444</v>
      </c>
      <c r="FU69">
        <f t="shared" si="121"/>
        <v>680.10579162872091</v>
      </c>
      <c r="FV69">
        <f t="shared" si="121"/>
        <v>681.27539135292511</v>
      </c>
      <c r="FW69">
        <f t="shared" si="121"/>
        <v>682.44616770538312</v>
      </c>
      <c r="FX69">
        <f t="shared" si="121"/>
        <v>683.61812222211779</v>
      </c>
      <c r="FY69">
        <f t="shared" si="121"/>
        <v>684.79125644116493</v>
      </c>
      <c r="FZ69">
        <f t="shared" si="121"/>
        <v>685.96557190255328</v>
      </c>
      <c r="GA69">
        <f t="shared" si="121"/>
        <v>687.14107014833473</v>
      </c>
      <c r="GB69">
        <f t="shared" si="121"/>
        <v>688.31775272256357</v>
      </c>
      <c r="GC69">
        <f t="shared" si="121"/>
        <v>689.49562117131791</v>
      </c>
      <c r="GD69">
        <f t="shared" si="93"/>
        <v>690.6746770426937</v>
      </c>
      <c r="GE69">
        <f t="shared" si="93"/>
        <v>691.85492188680098</v>
      </c>
      <c r="GF69">
        <f t="shared" si="93"/>
        <v>693.03635725578272</v>
      </c>
      <c r="GG69">
        <f t="shared" si="93"/>
        <v>694.21898470379824</v>
      </c>
      <c r="GH69">
        <f t="shared" si="93"/>
        <v>695.40280578704346</v>
      </c>
      <c r="GI69">
        <f t="shared" si="93"/>
        <v>696.58782206374576</v>
      </c>
      <c r="GJ69">
        <f t="shared" si="90"/>
        <v>697.77403509415944</v>
      </c>
      <c r="GK69">
        <f t="shared" si="90"/>
        <v>698.96144644058472</v>
      </c>
      <c r="GL69">
        <f t="shared" si="90"/>
        <v>700.15005766735248</v>
      </c>
      <c r="GM69">
        <f t="shared" si="90"/>
        <v>701.33987034084237</v>
      </c>
      <c r="GN69">
        <f t="shared" si="90"/>
        <v>702.53088602947696</v>
      </c>
      <c r="GO69">
        <f t="shared" si="90"/>
        <v>703.72310630372613</v>
      </c>
      <c r="GP69">
        <f t="shared" si="127"/>
        <v>704.91653273611212</v>
      </c>
      <c r="GQ69">
        <f t="shared" si="127"/>
        <v>706.11116690120275</v>
      </c>
      <c r="GR69">
        <f t="shared" si="127"/>
        <v>707.30701037562892</v>
      </c>
      <c r="GS69">
        <f t="shared" si="127"/>
        <v>708.50406473807971</v>
      </c>
      <c r="GT69">
        <f t="shared" si="127"/>
        <v>709.70233156929748</v>
      </c>
      <c r="GU69">
        <f t="shared" si="127"/>
        <v>710.90181245209828</v>
      </c>
      <c r="GV69">
        <f t="shared" si="127"/>
        <v>712.10250897135427</v>
      </c>
      <c r="GW69">
        <f t="shared" si="127"/>
        <v>713.30442271401432</v>
      </c>
      <c r="GX69">
        <f t="shared" si="127"/>
        <v>714.50755526909859</v>
      </c>
      <c r="GY69">
        <f t="shared" si="127"/>
        <v>715.71190822769461</v>
      </c>
      <c r="GZ69">
        <f t="shared" si="127"/>
        <v>716.91748318297664</v>
      </c>
      <c r="HA69">
        <f t="shared" si="127"/>
        <v>718.12428173018873</v>
      </c>
      <c r="HB69">
        <f t="shared" si="127"/>
        <v>719.3323054666655</v>
      </c>
      <c r="HC69">
        <f t="shared" si="127"/>
        <v>720.5415559918232</v>
      </c>
      <c r="HD69">
        <f t="shared" si="127"/>
        <v>721.75203490716717</v>
      </c>
      <c r="HE69">
        <f t="shared" si="127"/>
        <v>722.96374381629528</v>
      </c>
      <c r="HF69">
        <f t="shared" si="122"/>
        <v>724.17668432489143</v>
      </c>
      <c r="HG69">
        <f t="shared" si="122"/>
        <v>725.39085804074318</v>
      </c>
      <c r="HH69">
        <f t="shared" si="122"/>
        <v>726.606266573737</v>
      </c>
      <c r="HI69">
        <f t="shared" si="122"/>
        <v>727.82291153585345</v>
      </c>
      <c r="HJ69">
        <f t="shared" si="122"/>
        <v>729.04079454118744</v>
      </c>
      <c r="HK69">
        <f t="shared" si="122"/>
        <v>730.25991720593095</v>
      </c>
      <c r="HL69">
        <f t="shared" si="122"/>
        <v>731.48028114839349</v>
      </c>
      <c r="HM69">
        <f t="shared" si="122"/>
        <v>732.70188798899687</v>
      </c>
      <c r="HN69">
        <f t="shared" si="122"/>
        <v>733.92473935027101</v>
      </c>
      <c r="HO69">
        <f t="shared" si="123"/>
        <v>735.14883685687403</v>
      </c>
      <c r="HP69">
        <f t="shared" si="123"/>
        <v>736.37418213557453</v>
      </c>
      <c r="HQ69">
        <f t="shared" si="123"/>
        <v>737.60077681527275</v>
      </c>
      <c r="HR69">
        <f t="shared" si="123"/>
        <v>738.8286225269951</v>
      </c>
      <c r="HS69">
        <f t="shared" si="123"/>
        <v>740.05772090388723</v>
      </c>
      <c r="HT69">
        <f t="shared" si="117"/>
        <v>741.28807358124448</v>
      </c>
      <c r="HU69">
        <f t="shared" si="117"/>
        <v>742.51968219647927</v>
      </c>
      <c r="HV69">
        <f t="shared" si="117"/>
        <v>743.75254838915146</v>
      </c>
      <c r="HW69">
        <f t="shared" si="117"/>
        <v>744.98667380096151</v>
      </c>
      <c r="HX69">
        <f t="shared" si="116"/>
        <v>746.2220600757455</v>
      </c>
      <c r="HY69">
        <f t="shared" si="128"/>
        <v>628.66709290139249</v>
      </c>
      <c r="HZ69">
        <f t="shared" si="129"/>
        <v>1</v>
      </c>
      <c r="IA69">
        <v>67</v>
      </c>
      <c r="IB69">
        <f t="shared" si="130"/>
        <v>0.66</v>
      </c>
      <c r="IC69" cm="1">
        <f t="array" ref="IC69">INDEX($AC$3:$DY$102,IA69,HZ69)</f>
        <v>-628.66709290139249</v>
      </c>
      <c r="ID69">
        <f t="shared" si="131"/>
        <v>-414.92028131491907</v>
      </c>
    </row>
    <row r="70" spans="10:238" x14ac:dyDescent="0.25">
      <c r="J70">
        <v>620</v>
      </c>
      <c r="K70">
        <f>'Emission events'!Y70</f>
        <v>0</v>
      </c>
      <c r="L70">
        <f>'Emission events'!BG70</f>
        <v>0</v>
      </c>
      <c r="M70">
        <f>'Emission events'!CO70</f>
        <v>0</v>
      </c>
      <c r="N70">
        <f>'Emission events'!DW70</f>
        <v>0</v>
      </c>
      <c r="O70">
        <f>'Emission events'!FE70</f>
        <v>0</v>
      </c>
      <c r="P70">
        <f t="shared" si="118"/>
        <v>0</v>
      </c>
      <c r="S70">
        <v>620</v>
      </c>
      <c r="T70">
        <f>'Emission events'!AD70</f>
        <v>4.9277853281240723E+17</v>
      </c>
      <c r="U70">
        <f>'Emission events'!BL70</f>
        <v>1.1642378471242514E+17</v>
      </c>
      <c r="V70">
        <f>'Emission events'!CT70</f>
        <v>2.8023654256439896E+16</v>
      </c>
      <c r="W70">
        <f>'Emission events'!EB70</f>
        <v>6924776328622749</v>
      </c>
      <c r="X70">
        <f>'Emission events'!FJ70</f>
        <v>1772184427717480</v>
      </c>
      <c r="Y70">
        <f t="shared" si="119"/>
        <v>6.4592293253761254E+17</v>
      </c>
      <c r="Z70">
        <f t="shared" si="120"/>
        <v>6.4592293253761254E+17</v>
      </c>
      <c r="AB70" s="1">
        <v>0.67</v>
      </c>
      <c r="AC70">
        <f t="shared" si="104"/>
        <v>-878.32773970717278</v>
      </c>
      <c r="AD70">
        <f t="shared" si="104"/>
        <v>-879.50377203811263</v>
      </c>
      <c r="AE70">
        <f t="shared" si="104"/>
        <v>-880.68133926442249</v>
      </c>
      <c r="AF70">
        <f t="shared" si="104"/>
        <v>-881.86044338981674</v>
      </c>
      <c r="AG70">
        <f t="shared" si="104"/>
        <v>-883.04108642063898</v>
      </c>
      <c r="AH70">
        <f t="shared" si="104"/>
        <v>-884.22327036583863</v>
      </c>
      <c r="AI70">
        <f t="shared" si="104"/>
        <v>-885.40699723699754</v>
      </c>
      <c r="AJ70">
        <f t="shared" si="104"/>
        <v>-886.5922690483236</v>
      </c>
      <c r="AK70">
        <f t="shared" si="104"/>
        <v>-887.77908781664428</v>
      </c>
      <c r="AL70">
        <f t="shared" si="104"/>
        <v>-888.96745556142969</v>
      </c>
      <c r="AM70">
        <f t="shared" si="105"/>
        <v>-890.15737430478305</v>
      </c>
      <c r="AN70">
        <f t="shared" si="105"/>
        <v>-891.34884607144738</v>
      </c>
      <c r="AO70">
        <f t="shared" si="105"/>
        <v>-892.54187288881201</v>
      </c>
      <c r="AP70">
        <f t="shared" si="105"/>
        <v>-893.7364567869032</v>
      </c>
      <c r="AQ70">
        <f t="shared" si="105"/>
        <v>-894.93259979841037</v>
      </c>
      <c r="AR70">
        <f t="shared" si="105"/>
        <v>-896.13030395866338</v>
      </c>
      <c r="AS70">
        <f t="shared" si="105"/>
        <v>-897.32957130565899</v>
      </c>
      <c r="AT70">
        <f t="shared" si="105"/>
        <v>-898.53040388005422</v>
      </c>
      <c r="AU70">
        <f t="shared" si="105"/>
        <v>-899.73280372516058</v>
      </c>
      <c r="AV70">
        <f t="shared" si="105"/>
        <v>-900.93677288697029</v>
      </c>
      <c r="AW70">
        <f t="shared" si="106"/>
        <v>-902.14231341413233</v>
      </c>
      <c r="AX70">
        <f t="shared" si="106"/>
        <v>-903.34942735798109</v>
      </c>
      <c r="AY70">
        <f t="shared" si="106"/>
        <v>-904.55811677252836</v>
      </c>
      <c r="AZ70">
        <f t="shared" si="106"/>
        <v>-905.76838371445751</v>
      </c>
      <c r="BA70">
        <f t="shared" si="106"/>
        <v>-906.98023024314659</v>
      </c>
      <c r="BB70">
        <f t="shared" si="106"/>
        <v>-908.19365842065906</v>
      </c>
      <c r="BC70">
        <f t="shared" si="106"/>
        <v>-909.40867031174969</v>
      </c>
      <c r="BD70">
        <f t="shared" si="106"/>
        <v>-910.62526798387285</v>
      </c>
      <c r="BE70">
        <f t="shared" si="106"/>
        <v>-911.84345350717103</v>
      </c>
      <c r="BF70">
        <f t="shared" si="106"/>
        <v>-913.06322895450307</v>
      </c>
      <c r="BG70">
        <f t="shared" si="107"/>
        <v>-914.28459640142034</v>
      </c>
      <c r="BH70">
        <f t="shared" si="107"/>
        <v>-915.5075579261935</v>
      </c>
      <c r="BI70">
        <f t="shared" si="107"/>
        <v>-916.73211560980667</v>
      </c>
      <c r="BJ70">
        <f t="shared" si="107"/>
        <v>-917.95827153595019</v>
      </c>
      <c r="BK70">
        <f t="shared" si="107"/>
        <v>-919.1860277910481</v>
      </c>
      <c r="BL70">
        <f t="shared" si="107"/>
        <v>-920.41538646423487</v>
      </c>
      <c r="BM70">
        <f t="shared" si="107"/>
        <v>-921.64634964738536</v>
      </c>
      <c r="BN70">
        <f t="shared" si="107"/>
        <v>-922.87891943509203</v>
      </c>
      <c r="BO70">
        <f t="shared" si="107"/>
        <v>-924.1130979246916</v>
      </c>
      <c r="BP70">
        <f t="shared" si="107"/>
        <v>-925.34888721625896</v>
      </c>
      <c r="BQ70">
        <f t="shared" si="108"/>
        <v>-926.58628941259713</v>
      </c>
      <c r="BR70">
        <f t="shared" si="108"/>
        <v>-927.82530661927751</v>
      </c>
      <c r="BS70">
        <f t="shared" si="108"/>
        <v>-929.06594094459672</v>
      </c>
      <c r="BT70">
        <f t="shared" si="108"/>
        <v>-930.30819449961734</v>
      </c>
      <c r="BU70">
        <f t="shared" si="108"/>
        <v>-931.55206939815753</v>
      </c>
      <c r="BV70">
        <f t="shared" si="108"/>
        <v>-932.79756775678504</v>
      </c>
      <c r="BW70">
        <f t="shared" si="108"/>
        <v>-934.04469169484389</v>
      </c>
      <c r="BX70">
        <f t="shared" si="108"/>
        <v>-935.29344333443157</v>
      </c>
      <c r="BY70">
        <f t="shared" si="108"/>
        <v>-936.54382480042591</v>
      </c>
      <c r="BZ70">
        <f t="shared" si="108"/>
        <v>-937.7958382204788</v>
      </c>
      <c r="CA70">
        <f t="shared" si="109"/>
        <v>-939.04948572500905</v>
      </c>
      <c r="CB70">
        <f t="shared" si="109"/>
        <v>-940.30476944723034</v>
      </c>
      <c r="CC70">
        <f t="shared" si="109"/>
        <v>-941.56169152312816</v>
      </c>
      <c r="CD70">
        <f t="shared" si="109"/>
        <v>-942.82025409148559</v>
      </c>
      <c r="CE70">
        <f t="shared" si="109"/>
        <v>-944.08045929387879</v>
      </c>
      <c r="CF70">
        <f t="shared" si="109"/>
        <v>-945.34230927466501</v>
      </c>
      <c r="CG70">
        <f t="shared" si="109"/>
        <v>-946.60580618102574</v>
      </c>
      <c r="CH70">
        <f t="shared" si="109"/>
        <v>-947.87095216292073</v>
      </c>
      <c r="CI70">
        <f t="shared" si="109"/>
        <v>-949.13774937313053</v>
      </c>
      <c r="CJ70">
        <f t="shared" si="109"/>
        <v>-950.40619996724581</v>
      </c>
      <c r="CK70">
        <f t="shared" si="110"/>
        <v>-951.6763061036612</v>
      </c>
      <c r="CL70">
        <f t="shared" si="110"/>
        <v>-952.9480699436026</v>
      </c>
      <c r="CM70">
        <f t="shared" si="110"/>
        <v>-954.22149365110329</v>
      </c>
      <c r="CN70">
        <f t="shared" si="110"/>
        <v>-955.49657939303245</v>
      </c>
      <c r="CO70">
        <f t="shared" si="110"/>
        <v>-956.77332933908735</v>
      </c>
      <c r="CP70">
        <f t="shared" si="110"/>
        <v>-958.05174566178766</v>
      </c>
      <c r="CQ70">
        <f t="shared" si="110"/>
        <v>-959.33183053650305</v>
      </c>
      <c r="CR70">
        <f t="shared" si="110"/>
        <v>-960.61358614142887</v>
      </c>
      <c r="CS70">
        <f t="shared" si="110"/>
        <v>-961.89701465761493</v>
      </c>
      <c r="CT70">
        <f t="shared" si="110"/>
        <v>-963.18211826895754</v>
      </c>
      <c r="CU70">
        <f t="shared" si="111"/>
        <v>-964.46889916219425</v>
      </c>
      <c r="CV70">
        <f t="shared" si="111"/>
        <v>-965.7573595269273</v>
      </c>
      <c r="CW70">
        <f t="shared" si="111"/>
        <v>-967.04750155561385</v>
      </c>
      <c r="CX70">
        <f t="shared" si="111"/>
        <v>-968.33932744357332</v>
      </c>
      <c r="CY70">
        <f t="shared" si="111"/>
        <v>-969.6328393889944</v>
      </c>
      <c r="CZ70">
        <f t="shared" si="111"/>
        <v>-970.92803959292519</v>
      </c>
      <c r="DA70">
        <f t="shared" si="111"/>
        <v>-972.22493025930078</v>
      </c>
      <c r="DB70">
        <f t="shared" si="111"/>
        <v>-973.52351359491934</v>
      </c>
      <c r="DC70">
        <f t="shared" si="111"/>
        <v>-974.82379180947078</v>
      </c>
      <c r="DD70">
        <f t="shared" si="111"/>
        <v>-976.12576711552924</v>
      </c>
      <c r="DE70">
        <f t="shared" si="112"/>
        <v>-977.42944172854698</v>
      </c>
      <c r="DF70">
        <f t="shared" si="112"/>
        <v>-978.73481786688239</v>
      </c>
      <c r="DG70">
        <f t="shared" si="112"/>
        <v>-980.04189775177576</v>
      </c>
      <c r="DH70">
        <f t="shared" si="112"/>
        <v>-981.35068360737762</v>
      </c>
      <c r="DI70">
        <f t="shared" si="112"/>
        <v>-982.66117766074206</v>
      </c>
      <c r="DJ70">
        <f t="shared" si="112"/>
        <v>-983.97338214181957</v>
      </c>
      <c r="DK70">
        <f t="shared" si="112"/>
        <v>-985.28729928348275</v>
      </c>
      <c r="DL70">
        <f t="shared" si="112"/>
        <v>-986.60293132151548</v>
      </c>
      <c r="DM70">
        <f t="shared" si="112"/>
        <v>-987.92028049461999</v>
      </c>
      <c r="DN70">
        <f t="shared" si="112"/>
        <v>-989.23934904442501</v>
      </c>
      <c r="DO70">
        <f t="shared" si="113"/>
        <v>-990.56013921547458</v>
      </c>
      <c r="DP70">
        <f t="shared" si="113"/>
        <v>-991.88265325525742</v>
      </c>
      <c r="DQ70">
        <f t="shared" si="113"/>
        <v>-993.20689341418165</v>
      </c>
      <c r="DR70">
        <f t="shared" si="113"/>
        <v>-994.53286194560394</v>
      </c>
      <c r="DS70">
        <f t="shared" si="113"/>
        <v>-995.86056110582285</v>
      </c>
      <c r="DT70">
        <f t="shared" si="113"/>
        <v>-997.18999315407154</v>
      </c>
      <c r="DU70">
        <f t="shared" si="113"/>
        <v>-998.52116035254642</v>
      </c>
      <c r="DV70">
        <f t="shared" si="113"/>
        <v>-999.85406496638348</v>
      </c>
      <c r="DW70">
        <f t="shared" si="113"/>
        <v>-1001.1887092636858</v>
      </c>
      <c r="DX70">
        <f t="shared" si="113"/>
        <v>-1002.5250955155178</v>
      </c>
      <c r="DY70">
        <f t="shared" si="113"/>
        <v>-1003.8632259958976</v>
      </c>
      <c r="EA70">
        <f t="shared" si="124"/>
        <v>0.67</v>
      </c>
      <c r="EB70">
        <f t="shared" si="132"/>
        <v>878.32773970717278</v>
      </c>
      <c r="EC70">
        <f t="shared" si="132"/>
        <v>879.77178008441831</v>
      </c>
      <c r="ED70">
        <f t="shared" si="132"/>
        <v>881.21735535703385</v>
      </c>
      <c r="EE70">
        <f t="shared" si="132"/>
        <v>882.66446752873389</v>
      </c>
      <c r="EF70">
        <f t="shared" si="132"/>
        <v>884.11311860586181</v>
      </c>
      <c r="EG70">
        <f t="shared" si="132"/>
        <v>885.56331059736715</v>
      </c>
      <c r="EH70">
        <f t="shared" si="132"/>
        <v>887.01504551483174</v>
      </c>
      <c r="EI70">
        <f t="shared" si="132"/>
        <v>888.4683253724636</v>
      </c>
      <c r="EJ70">
        <f t="shared" si="132"/>
        <v>889.92315218708995</v>
      </c>
      <c r="EK70">
        <f t="shared" si="132"/>
        <v>891.37952797818105</v>
      </c>
      <c r="EL70">
        <f t="shared" si="132"/>
        <v>892.83745476784009</v>
      </c>
      <c r="EM70">
        <f t="shared" si="132"/>
        <v>894.2969345808101</v>
      </c>
      <c r="EN70">
        <f t="shared" si="132"/>
        <v>895.75796944448052</v>
      </c>
      <c r="EO70">
        <f t="shared" si="132"/>
        <v>897.2205613888774</v>
      </c>
      <c r="EP70">
        <f t="shared" si="132"/>
        <v>898.68471244669024</v>
      </c>
      <c r="EQ70">
        <f t="shared" si="132"/>
        <v>900.15042465324893</v>
      </c>
      <c r="ER70">
        <f t="shared" si="133"/>
        <v>901.61770004655034</v>
      </c>
      <c r="ES70">
        <f t="shared" si="133"/>
        <v>903.08654066725126</v>
      </c>
      <c r="ET70">
        <f t="shared" si="133"/>
        <v>904.55694855866329</v>
      </c>
      <c r="EU70">
        <f t="shared" si="133"/>
        <v>906.02892576677868</v>
      </c>
      <c r="EV70">
        <f t="shared" si="133"/>
        <v>907.50247434024652</v>
      </c>
      <c r="EW70">
        <f t="shared" si="133"/>
        <v>908.97759633040096</v>
      </c>
      <c r="EX70">
        <f t="shared" si="133"/>
        <v>910.45429379125392</v>
      </c>
      <c r="EY70">
        <f t="shared" si="133"/>
        <v>911.93256877948875</v>
      </c>
      <c r="EZ70">
        <f t="shared" si="133"/>
        <v>913.41242335448351</v>
      </c>
      <c r="FA70">
        <f t="shared" si="133"/>
        <v>914.89385957830177</v>
      </c>
      <c r="FB70">
        <f t="shared" si="133"/>
        <v>916.37687951569808</v>
      </c>
      <c r="FC70">
        <f t="shared" si="133"/>
        <v>917.86148523412692</v>
      </c>
      <c r="FD70">
        <f t="shared" si="133"/>
        <v>919.34767880373079</v>
      </c>
      <c r="FE70">
        <f t="shared" si="133"/>
        <v>920.83546229736862</v>
      </c>
      <c r="FF70">
        <f t="shared" si="87"/>
        <v>922.32483779059157</v>
      </c>
      <c r="FG70">
        <f t="shared" si="87"/>
        <v>923.81580736167041</v>
      </c>
      <c r="FH70">
        <f t="shared" si="126"/>
        <v>925.30837309158926</v>
      </c>
      <c r="FI70">
        <f t="shared" si="126"/>
        <v>926.80253706403846</v>
      </c>
      <c r="FJ70">
        <f t="shared" si="126"/>
        <v>928.29830136544217</v>
      </c>
      <c r="FK70">
        <f t="shared" si="126"/>
        <v>929.79566808493462</v>
      </c>
      <c r="FL70">
        <f t="shared" si="126"/>
        <v>931.29463931439079</v>
      </c>
      <c r="FM70">
        <f t="shared" si="126"/>
        <v>932.79521714840314</v>
      </c>
      <c r="FN70">
        <f t="shared" si="126"/>
        <v>934.29740368430851</v>
      </c>
      <c r="FO70">
        <f t="shared" si="126"/>
        <v>935.80120102218154</v>
      </c>
      <c r="FP70">
        <f t="shared" si="126"/>
        <v>937.30661126482539</v>
      </c>
      <c r="FQ70">
        <f t="shared" si="126"/>
        <v>938.81363651781146</v>
      </c>
      <c r="FR70">
        <f t="shared" si="121"/>
        <v>940.32227888943646</v>
      </c>
      <c r="FS70">
        <f t="shared" si="121"/>
        <v>941.83254049076277</v>
      </c>
      <c r="FT70">
        <f t="shared" si="121"/>
        <v>943.34442343560863</v>
      </c>
      <c r="FU70">
        <f t="shared" si="121"/>
        <v>944.85792984054183</v>
      </c>
      <c r="FV70">
        <f t="shared" si="121"/>
        <v>946.37306182490636</v>
      </c>
      <c r="FW70">
        <f t="shared" si="121"/>
        <v>947.88982151079983</v>
      </c>
      <c r="FX70">
        <f t="shared" si="121"/>
        <v>949.40821102309985</v>
      </c>
      <c r="FY70">
        <f t="shared" si="121"/>
        <v>950.92823248945842</v>
      </c>
      <c r="FZ70">
        <f t="shared" si="121"/>
        <v>952.44988804029435</v>
      </c>
      <c r="GA70">
        <f t="shared" si="121"/>
        <v>953.97317980882144</v>
      </c>
      <c r="GB70">
        <f t="shared" si="121"/>
        <v>955.49810993102494</v>
      </c>
      <c r="GC70">
        <f t="shared" si="121"/>
        <v>957.02468054568806</v>
      </c>
      <c r="GD70">
        <f t="shared" si="93"/>
        <v>958.55289379438693</v>
      </c>
      <c r="GE70">
        <f t="shared" si="93"/>
        <v>960.08275182147884</v>
      </c>
      <c r="GF70">
        <f t="shared" si="93"/>
        <v>961.61425677414536</v>
      </c>
      <c r="GG70">
        <f t="shared" si="93"/>
        <v>963.14741080234603</v>
      </c>
      <c r="GH70">
        <f t="shared" si="93"/>
        <v>964.68221605886151</v>
      </c>
      <c r="GI70">
        <f t="shared" si="93"/>
        <v>966.21867469928247</v>
      </c>
      <c r="GJ70">
        <f t="shared" si="90"/>
        <v>967.75678888200366</v>
      </c>
      <c r="GK70">
        <f t="shared" si="90"/>
        <v>969.29656076825074</v>
      </c>
      <c r="GL70">
        <f t="shared" si="90"/>
        <v>970.83799252205711</v>
      </c>
      <c r="GM70">
        <f t="shared" si="90"/>
        <v>972.38108631029195</v>
      </c>
      <c r="GN70">
        <f t="shared" si="90"/>
        <v>973.92584430265265</v>
      </c>
      <c r="GO70">
        <f t="shared" si="90"/>
        <v>975.47226867165864</v>
      </c>
      <c r="GP70">
        <f t="shared" si="127"/>
        <v>977.02036159267971</v>
      </c>
      <c r="GQ70">
        <f t="shared" si="127"/>
        <v>978.57012524391121</v>
      </c>
      <c r="GR70">
        <f t="shared" si="127"/>
        <v>980.12156180640295</v>
      </c>
      <c r="GS70">
        <f t="shared" si="127"/>
        <v>981.67467346405135</v>
      </c>
      <c r="GT70">
        <f t="shared" si="127"/>
        <v>983.22946240359374</v>
      </c>
      <c r="GU70">
        <f t="shared" si="127"/>
        <v>984.78593081463248</v>
      </c>
      <c r="GV70">
        <f t="shared" si="127"/>
        <v>986.34408088962471</v>
      </c>
      <c r="GW70">
        <f t="shared" si="127"/>
        <v>987.90391482388998</v>
      </c>
      <c r="GX70">
        <f t="shared" si="127"/>
        <v>989.46543481561673</v>
      </c>
      <c r="GY70">
        <f t="shared" si="127"/>
        <v>991.0286430658532</v>
      </c>
      <c r="GZ70">
        <f t="shared" si="127"/>
        <v>992.59354177853447</v>
      </c>
      <c r="HA70">
        <f t="shared" si="127"/>
        <v>994.16013316045871</v>
      </c>
      <c r="HB70">
        <f t="shared" si="127"/>
        <v>995.72841942131595</v>
      </c>
      <c r="HC70">
        <f t="shared" si="127"/>
        <v>997.2984027736801</v>
      </c>
      <c r="HD70">
        <f t="shared" si="127"/>
        <v>998.87008543300351</v>
      </c>
      <c r="HE70">
        <f t="shared" si="127"/>
        <v>1000.4434696176446</v>
      </c>
      <c r="HF70">
        <f t="shared" si="122"/>
        <v>1002.0185575488438</v>
      </c>
      <c r="HG70">
        <f t="shared" si="122"/>
        <v>1003.5953514507513</v>
      </c>
      <c r="HH70">
        <f t="shared" si="122"/>
        <v>1005.1738535504214</v>
      </c>
      <c r="HI70">
        <f t="shared" si="122"/>
        <v>1006.7540660778046</v>
      </c>
      <c r="HJ70">
        <f t="shared" si="122"/>
        <v>1008.3359912657735</v>
      </c>
      <c r="HK70">
        <f t="shared" si="122"/>
        <v>1009.919631350112</v>
      </c>
      <c r="HL70">
        <f t="shared" si="122"/>
        <v>1011.5049885695222</v>
      </c>
      <c r="HM70">
        <f t="shared" si="122"/>
        <v>1013.0920651656329</v>
      </c>
      <c r="HN70">
        <f t="shared" si="122"/>
        <v>1014.6808633829882</v>
      </c>
      <c r="HO70">
        <f t="shared" si="123"/>
        <v>1016.2713854690768</v>
      </c>
      <c r="HP70">
        <f t="shared" si="123"/>
        <v>1017.8636336743067</v>
      </c>
      <c r="HQ70">
        <f t="shared" si="123"/>
        <v>1019.4576102520347</v>
      </c>
      <c r="HR70">
        <f t="shared" si="123"/>
        <v>1021.0533174585593</v>
      </c>
      <c r="HS70">
        <f t="shared" si="123"/>
        <v>1022.6507575531136</v>
      </c>
      <c r="HT70">
        <f t="shared" si="117"/>
        <v>1024.2499327978942</v>
      </c>
      <c r="HU70">
        <f t="shared" si="117"/>
        <v>1025.8508454580369</v>
      </c>
      <c r="HV70">
        <f t="shared" si="117"/>
        <v>1027.4534978016452</v>
      </c>
      <c r="HW70">
        <f t="shared" si="117"/>
        <v>1029.0578920997827</v>
      </c>
      <c r="HX70">
        <f t="shared" si="116"/>
        <v>1030.6640306264683</v>
      </c>
      <c r="HY70">
        <f t="shared" si="128"/>
        <v>878.32773970717278</v>
      </c>
      <c r="HZ70">
        <f t="shared" si="129"/>
        <v>1</v>
      </c>
      <c r="IA70">
        <v>68</v>
      </c>
      <c r="IB70">
        <f t="shared" si="130"/>
        <v>0.67</v>
      </c>
      <c r="IC70" cm="1">
        <f t="array" ref="IC70">INDEX($AC$3:$DY$102,IA70,HZ70)</f>
        <v>-878.32773970717278</v>
      </c>
      <c r="ID70">
        <f t="shared" si="131"/>
        <v>-588.47958560380584</v>
      </c>
    </row>
    <row r="71" spans="10:238" x14ac:dyDescent="0.25">
      <c r="J71">
        <v>625</v>
      </c>
      <c r="K71">
        <f>'Emission events'!Y71</f>
        <v>0</v>
      </c>
      <c r="L71">
        <f>'Emission events'!BG71</f>
        <v>0</v>
      </c>
      <c r="M71">
        <f>'Emission events'!CO71</f>
        <v>0</v>
      </c>
      <c r="N71">
        <f>'Emission events'!DW71</f>
        <v>0</v>
      </c>
      <c r="O71">
        <f>'Emission events'!FE71</f>
        <v>0</v>
      </c>
      <c r="P71">
        <f t="shared" si="118"/>
        <v>0</v>
      </c>
      <c r="S71">
        <v>625</v>
      </c>
      <c r="T71">
        <f>'Emission events'!AD71</f>
        <v>4.1916885687749722E+17</v>
      </c>
      <c r="U71">
        <f>'Emission events'!BL71</f>
        <v>9.9032773348990256E+16</v>
      </c>
      <c r="V71">
        <f>'Emission events'!CT71</f>
        <v>2.383757070983016E+16</v>
      </c>
      <c r="W71">
        <f>'Emission events'!EB71</f>
        <v>5890375461842898</v>
      </c>
      <c r="X71">
        <f>'Emission events'!FJ71</f>
        <v>1507461204738044.8</v>
      </c>
      <c r="Y71">
        <f t="shared" si="119"/>
        <v>5.4943703760289856E+17</v>
      </c>
      <c r="Z71">
        <f t="shared" si="120"/>
        <v>5.4943703760289856E+17</v>
      </c>
      <c r="AB71" s="1">
        <v>0.68</v>
      </c>
      <c r="AC71">
        <f t="shared" si="104"/>
        <v>-1223.6729612828615</v>
      </c>
      <c r="AD71">
        <f t="shared" si="104"/>
        <v>-1225.2997356918074</v>
      </c>
      <c r="AE71">
        <f t="shared" si="104"/>
        <v>-1226.9286334150054</v>
      </c>
      <c r="AF71">
        <f t="shared" si="104"/>
        <v>-1228.559657224316</v>
      </c>
      <c r="AG71">
        <f t="shared" si="104"/>
        <v>-1230.192809895236</v>
      </c>
      <c r="AH71">
        <f t="shared" si="104"/>
        <v>-1231.8280942068679</v>
      </c>
      <c r="AI71">
        <f t="shared" si="104"/>
        <v>-1233.465512941955</v>
      </c>
      <c r="AJ71">
        <f t="shared" si="104"/>
        <v>-1235.1050688868743</v>
      </c>
      <c r="AK71">
        <f t="shared" si="104"/>
        <v>-1236.7467648316253</v>
      </c>
      <c r="AL71">
        <f t="shared" si="104"/>
        <v>-1238.3906035698694</v>
      </c>
      <c r="AM71">
        <f t="shared" si="105"/>
        <v>-1240.0365878988957</v>
      </c>
      <c r="AN71">
        <f t="shared" si="105"/>
        <v>-1241.6847206196589</v>
      </c>
      <c r="AO71">
        <f t="shared" si="105"/>
        <v>-1243.3350045367704</v>
      </c>
      <c r="AP71">
        <f t="shared" si="105"/>
        <v>-1244.9874424584891</v>
      </c>
      <c r="AQ71">
        <f t="shared" si="105"/>
        <v>-1246.6420371967579</v>
      </c>
      <c r="AR71">
        <f t="shared" si="105"/>
        <v>-1248.2987915671731</v>
      </c>
      <c r="AS71">
        <f t="shared" si="105"/>
        <v>-1249.9577083890144</v>
      </c>
      <c r="AT71">
        <f t="shared" si="105"/>
        <v>-1251.6187904852568</v>
      </c>
      <c r="AU71">
        <f t="shared" si="105"/>
        <v>-1253.2820406825326</v>
      </c>
      <c r="AV71">
        <f t="shared" si="105"/>
        <v>-1254.9474618111872</v>
      </c>
      <c r="AW71">
        <f t="shared" si="106"/>
        <v>-1256.6150567052423</v>
      </c>
      <c r="AX71">
        <f t="shared" si="106"/>
        <v>-1258.2848282024331</v>
      </c>
      <c r="AY71">
        <f t="shared" si="106"/>
        <v>-1259.9567791441991</v>
      </c>
      <c r="AZ71">
        <f t="shared" si="106"/>
        <v>-1261.6309123756762</v>
      </c>
      <c r="BA71">
        <f t="shared" si="106"/>
        <v>-1263.3072307457319</v>
      </c>
      <c r="BB71">
        <f t="shared" si="106"/>
        <v>-1264.9857371069345</v>
      </c>
      <c r="BC71">
        <f t="shared" si="106"/>
        <v>-1266.6664343155905</v>
      </c>
      <c r="BD71">
        <f t="shared" si="106"/>
        <v>-1268.3493252317346</v>
      </c>
      <c r="BE71">
        <f t="shared" si="106"/>
        <v>-1270.0344127191217</v>
      </c>
      <c r="BF71">
        <f t="shared" si="106"/>
        <v>-1271.7216996452635</v>
      </c>
      <c r="BG71">
        <f t="shared" si="107"/>
        <v>-1273.4111888813961</v>
      </c>
      <c r="BH71">
        <f t="shared" si="107"/>
        <v>-1275.1028833025141</v>
      </c>
      <c r="BI71">
        <f t="shared" si="107"/>
        <v>-1276.796785787378</v>
      </c>
      <c r="BJ71">
        <f t="shared" si="107"/>
        <v>-1278.4928992184794</v>
      </c>
      <c r="BK71">
        <f t="shared" si="107"/>
        <v>-1280.1912264820958</v>
      </c>
      <c r="BL71">
        <f t="shared" si="107"/>
        <v>-1281.891770468254</v>
      </c>
      <c r="BM71">
        <f t="shared" si="107"/>
        <v>-1283.5945340707719</v>
      </c>
      <c r="BN71">
        <f t="shared" si="107"/>
        <v>-1285.2995201872268</v>
      </c>
      <c r="BO71">
        <f t="shared" si="107"/>
        <v>-1287.0067317189926</v>
      </c>
      <c r="BP71">
        <f t="shared" si="107"/>
        <v>-1288.7161715712307</v>
      </c>
      <c r="BQ71">
        <f t="shared" si="108"/>
        <v>-1290.4278426528808</v>
      </c>
      <c r="BR71">
        <f t="shared" si="108"/>
        <v>-1292.1417478766991</v>
      </c>
      <c r="BS71">
        <f t="shared" si="108"/>
        <v>-1293.8578901592257</v>
      </c>
      <c r="BT71">
        <f t="shared" si="108"/>
        <v>-1295.5762724208214</v>
      </c>
      <c r="BU71">
        <f t="shared" si="108"/>
        <v>-1297.2968975856604</v>
      </c>
      <c r="BV71">
        <f t="shared" si="108"/>
        <v>-1299.0197685817188</v>
      </c>
      <c r="BW71">
        <f t="shared" si="108"/>
        <v>-1300.7448883408154</v>
      </c>
      <c r="BX71">
        <f t="shared" si="108"/>
        <v>-1302.472259798571</v>
      </c>
      <c r="BY71">
        <f t="shared" si="108"/>
        <v>-1304.2018858944689</v>
      </c>
      <c r="BZ71">
        <f t="shared" si="108"/>
        <v>-1305.9337695718143</v>
      </c>
      <c r="CA71">
        <f t="shared" si="109"/>
        <v>-1307.6679137777455</v>
      </c>
      <c r="CB71">
        <f t="shared" si="109"/>
        <v>-1309.404321463267</v>
      </c>
      <c r="CC71">
        <f t="shared" si="109"/>
        <v>-1311.1429955832173</v>
      </c>
      <c r="CD71">
        <f t="shared" si="109"/>
        <v>-1312.883939096306</v>
      </c>
      <c r="CE71">
        <f t="shared" si="109"/>
        <v>-1314.6271549651046</v>
      </c>
      <c r="CF71">
        <f t="shared" si="109"/>
        <v>-1316.3726461560393</v>
      </c>
      <c r="CG71">
        <f t="shared" si="109"/>
        <v>-1318.1204156394265</v>
      </c>
      <c r="CH71">
        <f t="shared" si="109"/>
        <v>-1319.8704663894416</v>
      </c>
      <c r="CI71">
        <f t="shared" si="109"/>
        <v>-1321.6228013841569</v>
      </c>
      <c r="CJ71">
        <f t="shared" si="109"/>
        <v>-1323.3774236055328</v>
      </c>
      <c r="CK71">
        <f t="shared" si="110"/>
        <v>-1325.1343360394073</v>
      </c>
      <c r="CL71">
        <f t="shared" si="110"/>
        <v>-1326.8935416755362</v>
      </c>
      <c r="CM71">
        <f t="shared" si="110"/>
        <v>-1328.6550435075537</v>
      </c>
      <c r="CN71">
        <f t="shared" si="110"/>
        <v>-1330.4188445330315</v>
      </c>
      <c r="CO71">
        <f t="shared" si="110"/>
        <v>-1332.184947753439</v>
      </c>
      <c r="CP71">
        <f t="shared" si="110"/>
        <v>-1333.9533561741553</v>
      </c>
      <c r="CQ71">
        <f t="shared" si="110"/>
        <v>-1335.7240728045017</v>
      </c>
      <c r="CR71">
        <f t="shared" si="110"/>
        <v>-1337.4971006577086</v>
      </c>
      <c r="CS71">
        <f t="shared" si="110"/>
        <v>-1339.2724427509547</v>
      </c>
      <c r="CT71">
        <f t="shared" si="110"/>
        <v>-1341.0501021053572</v>
      </c>
      <c r="CU71">
        <f t="shared" si="111"/>
        <v>-1342.8300817459628</v>
      </c>
      <c r="CV71">
        <f t="shared" si="111"/>
        <v>-1344.6123847017871</v>
      </c>
      <c r="CW71">
        <f t="shared" si="111"/>
        <v>-1346.3970140057791</v>
      </c>
      <c r="CX71">
        <f t="shared" si="111"/>
        <v>-1348.1839726948635</v>
      </c>
      <c r="CY71">
        <f t="shared" si="111"/>
        <v>-1349.9732638099288</v>
      </c>
      <c r="CZ71">
        <f t="shared" si="111"/>
        <v>-1351.7648903958179</v>
      </c>
      <c r="DA71">
        <f t="shared" si="111"/>
        <v>-1353.558855501369</v>
      </c>
      <c r="DB71">
        <f t="shared" si="111"/>
        <v>-1355.3551621793806</v>
      </c>
      <c r="DC71">
        <f t="shared" si="111"/>
        <v>-1357.153813486646</v>
      </c>
      <c r="DD71">
        <f t="shared" si="111"/>
        <v>-1358.9548124839641</v>
      </c>
      <c r="DE71">
        <f t="shared" si="112"/>
        <v>-1360.7581622360997</v>
      </c>
      <c r="DF71">
        <f t="shared" si="112"/>
        <v>-1362.5638658118432</v>
      </c>
      <c r="DG71">
        <f t="shared" si="112"/>
        <v>-1364.3719262839713</v>
      </c>
      <c r="DH71">
        <f t="shared" si="112"/>
        <v>-1366.1823467292872</v>
      </c>
      <c r="DI71">
        <f t="shared" si="112"/>
        <v>-1367.9951302286104</v>
      </c>
      <c r="DJ71">
        <f t="shared" si="112"/>
        <v>-1369.8102798667674</v>
      </c>
      <c r="DK71">
        <f t="shared" si="112"/>
        <v>-1371.6277987326316</v>
      </c>
      <c r="DL71">
        <f t="shared" si="112"/>
        <v>-1373.4476899190888</v>
      </c>
      <c r="DM71">
        <f t="shared" si="112"/>
        <v>-1375.2699565230778</v>
      </c>
      <c r="DN71">
        <f t="shared" si="112"/>
        <v>-1377.0946016455796</v>
      </c>
      <c r="DO71">
        <f t="shared" si="113"/>
        <v>-1378.9216283916094</v>
      </c>
      <c r="DP71">
        <f t="shared" si="113"/>
        <v>-1380.7510398702541</v>
      </c>
      <c r="DQ71">
        <f t="shared" si="113"/>
        <v>-1382.5828391946411</v>
      </c>
      <c r="DR71">
        <f t="shared" si="113"/>
        <v>-1384.417029481971</v>
      </c>
      <c r="DS71">
        <f t="shared" si="113"/>
        <v>-1386.2536138535286</v>
      </c>
      <c r="DT71">
        <f t="shared" si="113"/>
        <v>-1388.092595434644</v>
      </c>
      <c r="DU71">
        <f t="shared" si="113"/>
        <v>-1389.9339773547511</v>
      </c>
      <c r="DV71">
        <f t="shared" si="113"/>
        <v>-1391.7777627473504</v>
      </c>
      <c r="DW71">
        <f t="shared" si="113"/>
        <v>-1393.6239547500477</v>
      </c>
      <c r="DX71">
        <f t="shared" si="113"/>
        <v>-1395.4725565045442</v>
      </c>
      <c r="DY71">
        <f t="shared" si="113"/>
        <v>-1397.3235711566276</v>
      </c>
      <c r="EA71">
        <f t="shared" si="124"/>
        <v>0.68</v>
      </c>
      <c r="EB71">
        <f t="shared" si="132"/>
        <v>1223.6729612828615</v>
      </c>
      <c r="EC71">
        <f t="shared" si="132"/>
        <v>1225.5677437381132</v>
      </c>
      <c r="ED71">
        <f t="shared" si="132"/>
        <v>1227.4646495076167</v>
      </c>
      <c r="EE71">
        <f t="shared" si="132"/>
        <v>1229.3636813632331</v>
      </c>
      <c r="EF71">
        <f t="shared" si="132"/>
        <v>1231.2648420804587</v>
      </c>
      <c r="EG71">
        <f t="shared" si="132"/>
        <v>1233.1681344383965</v>
      </c>
      <c r="EH71">
        <f t="shared" si="132"/>
        <v>1235.0735612197893</v>
      </c>
      <c r="EI71">
        <f t="shared" si="132"/>
        <v>1236.9811252110142</v>
      </c>
      <c r="EJ71">
        <f t="shared" si="132"/>
        <v>1238.890829202071</v>
      </c>
      <c r="EK71">
        <f t="shared" si="132"/>
        <v>1240.8026759866209</v>
      </c>
      <c r="EL71">
        <f t="shared" si="132"/>
        <v>1242.7166683619528</v>
      </c>
      <c r="EM71">
        <f t="shared" si="132"/>
        <v>1244.6328091290218</v>
      </c>
      <c r="EN71">
        <f t="shared" si="132"/>
        <v>1246.5511010924388</v>
      </c>
      <c r="EO71">
        <f t="shared" si="132"/>
        <v>1248.4715470604633</v>
      </c>
      <c r="EP71">
        <f t="shared" si="132"/>
        <v>1250.3941498450379</v>
      </c>
      <c r="EQ71">
        <f t="shared" si="132"/>
        <v>1252.3189122617587</v>
      </c>
      <c r="ER71">
        <f t="shared" si="133"/>
        <v>1254.2458371299058</v>
      </c>
      <c r="ES71">
        <f t="shared" si="133"/>
        <v>1256.1749272724537</v>
      </c>
      <c r="ET71">
        <f t="shared" si="133"/>
        <v>1258.1061855160353</v>
      </c>
      <c r="EU71">
        <f t="shared" si="133"/>
        <v>1260.0396146909957</v>
      </c>
      <c r="EV71">
        <f t="shared" si="133"/>
        <v>1261.9752176313564</v>
      </c>
      <c r="EW71">
        <f t="shared" si="133"/>
        <v>1263.912997174853</v>
      </c>
      <c r="EX71">
        <f t="shared" si="133"/>
        <v>1265.8529561629246</v>
      </c>
      <c r="EY71">
        <f t="shared" si="133"/>
        <v>1267.7950974407074</v>
      </c>
      <c r="EZ71">
        <f t="shared" si="133"/>
        <v>1269.7394238570689</v>
      </c>
      <c r="FA71">
        <f t="shared" si="133"/>
        <v>1271.6859382645771</v>
      </c>
      <c r="FB71">
        <f t="shared" si="133"/>
        <v>1273.6346435195389</v>
      </c>
      <c r="FC71">
        <f t="shared" si="133"/>
        <v>1275.5855424819888</v>
      </c>
      <c r="FD71">
        <f t="shared" si="133"/>
        <v>1277.5386380156815</v>
      </c>
      <c r="FE71">
        <f t="shared" si="133"/>
        <v>1279.493932988129</v>
      </c>
      <c r="FF71">
        <f t="shared" si="87"/>
        <v>1281.4514302705672</v>
      </c>
      <c r="FG71">
        <f t="shared" si="87"/>
        <v>1283.411132737991</v>
      </c>
      <c r="FH71">
        <f t="shared" si="126"/>
        <v>1285.3730432691607</v>
      </c>
      <c r="FI71">
        <f t="shared" si="126"/>
        <v>1287.3371647465676</v>
      </c>
      <c r="FJ71">
        <f t="shared" si="126"/>
        <v>1289.3035000564898</v>
      </c>
      <c r="FK71">
        <f t="shared" si="126"/>
        <v>1291.2720520889536</v>
      </c>
      <c r="FL71">
        <f t="shared" si="126"/>
        <v>1293.2428237377774</v>
      </c>
      <c r="FM71">
        <f t="shared" si="126"/>
        <v>1295.215817900538</v>
      </c>
      <c r="FN71">
        <f t="shared" si="126"/>
        <v>1297.1910374786094</v>
      </c>
      <c r="FO71">
        <f t="shared" si="126"/>
        <v>1299.1684853771533</v>
      </c>
      <c r="FP71">
        <f t="shared" si="126"/>
        <v>1301.1481645051092</v>
      </c>
      <c r="FQ71">
        <f t="shared" si="126"/>
        <v>1303.1300777752331</v>
      </c>
      <c r="FR71">
        <f t="shared" si="121"/>
        <v>1305.1142281040654</v>
      </c>
      <c r="FS71">
        <f t="shared" si="121"/>
        <v>1307.1006184119667</v>
      </c>
      <c r="FT71">
        <f t="shared" si="121"/>
        <v>1309.0892516231115</v>
      </c>
      <c r="FU71">
        <f t="shared" si="121"/>
        <v>1311.0801306654757</v>
      </c>
      <c r="FV71">
        <f t="shared" si="121"/>
        <v>1313.0732584708778</v>
      </c>
      <c r="FW71">
        <f t="shared" si="121"/>
        <v>1315.0686379749393</v>
      </c>
      <c r="FX71">
        <f t="shared" si="121"/>
        <v>1317.0662721171427</v>
      </c>
      <c r="FY71">
        <f t="shared" si="121"/>
        <v>1319.0661638407939</v>
      </c>
      <c r="FZ71">
        <f t="shared" si="121"/>
        <v>1321.0683160930309</v>
      </c>
      <c r="GA71">
        <f t="shared" si="121"/>
        <v>1323.072731824858</v>
      </c>
      <c r="GB71">
        <f t="shared" si="121"/>
        <v>1325.0794139911141</v>
      </c>
      <c r="GC71">
        <f t="shared" si="121"/>
        <v>1327.0883655505086</v>
      </c>
      <c r="GD71">
        <f t="shared" si="93"/>
        <v>1329.0995894656128</v>
      </c>
      <c r="GE71">
        <f t="shared" si="93"/>
        <v>1331.1130887028532</v>
      </c>
      <c r="GF71">
        <f t="shared" si="93"/>
        <v>1333.128866232546</v>
      </c>
      <c r="GG71">
        <f t="shared" si="93"/>
        <v>1335.1469250288669</v>
      </c>
      <c r="GH71">
        <f t="shared" si="93"/>
        <v>1337.167268069888</v>
      </c>
      <c r="GI71">
        <f t="shared" si="93"/>
        <v>1339.1898983375695</v>
      </c>
      <c r="GJ71">
        <f t="shared" si="90"/>
        <v>1341.2148188177498</v>
      </c>
      <c r="GK71">
        <f t="shared" si="90"/>
        <v>1343.2420325001842</v>
      </c>
      <c r="GL71">
        <f t="shared" si="90"/>
        <v>1345.2715423785075</v>
      </c>
      <c r="GM71">
        <f t="shared" si="90"/>
        <v>1347.3033514502911</v>
      </c>
      <c r="GN71">
        <f t="shared" si="90"/>
        <v>1349.3374627170042</v>
      </c>
      <c r="GO71">
        <f t="shared" si="90"/>
        <v>1351.3738791840262</v>
      </c>
      <c r="GP71">
        <f t="shared" si="127"/>
        <v>1353.4126038606782</v>
      </c>
      <c r="GQ71">
        <f t="shared" si="127"/>
        <v>1355.453639760191</v>
      </c>
      <c r="GR71">
        <f t="shared" si="127"/>
        <v>1357.4969898997429</v>
      </c>
      <c r="GS71">
        <f t="shared" si="127"/>
        <v>1359.5426573004509</v>
      </c>
      <c r="GT71">
        <f t="shared" si="127"/>
        <v>1361.5906449873623</v>
      </c>
      <c r="GU71">
        <f t="shared" si="127"/>
        <v>1363.6409559894923</v>
      </c>
      <c r="GV71">
        <f t="shared" si="127"/>
        <v>1365.6935933397899</v>
      </c>
      <c r="GW71">
        <f t="shared" si="127"/>
        <v>1367.7485600751802</v>
      </c>
      <c r="GX71">
        <f t="shared" si="127"/>
        <v>1369.805859236551</v>
      </c>
      <c r="GY71">
        <f t="shared" si="127"/>
        <v>1371.8654938687459</v>
      </c>
      <c r="GZ71">
        <f t="shared" si="127"/>
        <v>1373.9274670206028</v>
      </c>
      <c r="HA71">
        <f t="shared" si="127"/>
        <v>1375.99178174492</v>
      </c>
      <c r="HB71">
        <f t="shared" si="127"/>
        <v>1378.0584410984911</v>
      </c>
      <c r="HC71">
        <f t="shared" si="127"/>
        <v>1380.1274481421149</v>
      </c>
      <c r="HD71">
        <f t="shared" si="127"/>
        <v>1382.1988059405562</v>
      </c>
      <c r="HE71">
        <f t="shared" si="127"/>
        <v>1384.2725175626056</v>
      </c>
      <c r="HF71">
        <f t="shared" si="122"/>
        <v>1386.3485860810392</v>
      </c>
      <c r="HG71">
        <f t="shared" si="122"/>
        <v>1388.4270145726609</v>
      </c>
      <c r="HH71">
        <f t="shared" si="122"/>
        <v>1390.5078061182899</v>
      </c>
      <c r="HI71">
        <f t="shared" si="122"/>
        <v>1392.5909638027524</v>
      </c>
      <c r="HJ71">
        <f t="shared" si="122"/>
        <v>1394.6764907149225</v>
      </c>
      <c r="HK71">
        <f t="shared" si="122"/>
        <v>1396.7643899476852</v>
      </c>
      <c r="HL71">
        <f t="shared" si="122"/>
        <v>1398.85466459798</v>
      </c>
      <c r="HM71">
        <f t="shared" si="122"/>
        <v>1400.9473177667876</v>
      </c>
      <c r="HN71">
        <f t="shared" si="122"/>
        <v>1403.0423525591229</v>
      </c>
      <c r="HO71">
        <f t="shared" si="123"/>
        <v>1405.1397720840735</v>
      </c>
      <c r="HP71">
        <f t="shared" si="123"/>
        <v>1407.239579454766</v>
      </c>
      <c r="HQ71">
        <f t="shared" si="123"/>
        <v>1409.3417777884017</v>
      </c>
      <c r="HR71">
        <f t="shared" si="123"/>
        <v>1411.4463702062651</v>
      </c>
      <c r="HS71">
        <f t="shared" si="123"/>
        <v>1413.553359833686</v>
      </c>
      <c r="HT71">
        <f t="shared" si="117"/>
        <v>1415.6627498000989</v>
      </c>
      <c r="HU71">
        <f t="shared" si="117"/>
        <v>1417.7745432390038</v>
      </c>
      <c r="HV71">
        <f t="shared" si="117"/>
        <v>1419.8887432880069</v>
      </c>
      <c r="HW71">
        <f t="shared" si="117"/>
        <v>1422.0053530888092</v>
      </c>
      <c r="HX71">
        <f t="shared" si="116"/>
        <v>1424.1243757871982</v>
      </c>
      <c r="HY71">
        <f t="shared" si="128"/>
        <v>1223.6729612828615</v>
      </c>
      <c r="HZ71">
        <f t="shared" si="129"/>
        <v>1</v>
      </c>
      <c r="IA71">
        <v>69</v>
      </c>
      <c r="IB71">
        <f t="shared" si="130"/>
        <v>0.68</v>
      </c>
      <c r="IC71" cm="1">
        <f t="array" ref="IC71">INDEX($AC$3:$DY$102,IA71,HZ71)</f>
        <v>-1223.6729612828615</v>
      </c>
      <c r="ID71">
        <f t="shared" si="131"/>
        <v>-832.09761367234591</v>
      </c>
    </row>
    <row r="72" spans="10:238" x14ac:dyDescent="0.25">
      <c r="J72">
        <v>630</v>
      </c>
      <c r="K72">
        <f>'Emission events'!Y72</f>
        <v>0</v>
      </c>
      <c r="L72">
        <f>'Emission events'!BG72</f>
        <v>0</v>
      </c>
      <c r="M72">
        <f>'Emission events'!CO72</f>
        <v>0</v>
      </c>
      <c r="N72">
        <f>'Emission events'!DW72</f>
        <v>0</v>
      </c>
      <c r="O72">
        <f>'Emission events'!FE72</f>
        <v>0</v>
      </c>
      <c r="P72">
        <f t="shared" si="118"/>
        <v>0</v>
      </c>
      <c r="S72">
        <v>630</v>
      </c>
      <c r="T72">
        <f>'Emission events'!AD72</f>
        <v>3.7210671211412186E+17</v>
      </c>
      <c r="U72">
        <f>'Emission events'!BL72</f>
        <v>8.7913877850914576E+16</v>
      </c>
      <c r="V72">
        <f>'Emission events'!CT72</f>
        <v>2.116120965593372E+16</v>
      </c>
      <c r="W72">
        <f>'Emission events'!EB72</f>
        <v>5229034099889329</v>
      </c>
      <c r="X72">
        <f>'Emission events'!FJ72</f>
        <v>1338211136946659</v>
      </c>
      <c r="Y72">
        <f t="shared" si="119"/>
        <v>4.8774904485780614E+17</v>
      </c>
      <c r="Z72">
        <f t="shared" si="120"/>
        <v>4.8774904485780614E+17</v>
      </c>
      <c r="AB72" s="1">
        <v>0.69</v>
      </c>
      <c r="AC72">
        <f t="shared" si="104"/>
        <v>-1701.3844830602789</v>
      </c>
      <c r="AD72">
        <f t="shared" si="104"/>
        <v>-1703.634796439371</v>
      </c>
      <c r="AE72">
        <f t="shared" si="104"/>
        <v>-1705.8880471283937</v>
      </c>
      <c r="AF72">
        <f t="shared" si="104"/>
        <v>-1708.1442389618314</v>
      </c>
      <c r="AG72">
        <f t="shared" si="104"/>
        <v>-1710.4033757791972</v>
      </c>
      <c r="AH72">
        <f t="shared" si="104"/>
        <v>-1712.6654614249928</v>
      </c>
      <c r="AI72">
        <f t="shared" si="104"/>
        <v>-1714.930499748757</v>
      </c>
      <c r="AJ72">
        <f t="shared" si="104"/>
        <v>-1717.1984946050479</v>
      </c>
      <c r="AK72">
        <f t="shared" si="104"/>
        <v>-1719.4694498534552</v>
      </c>
      <c r="AL72">
        <f t="shared" si="104"/>
        <v>-1721.7433693586136</v>
      </c>
      <c r="AM72">
        <f t="shared" si="105"/>
        <v>-1724.0202569901835</v>
      </c>
      <c r="AN72">
        <f t="shared" si="105"/>
        <v>-1726.3001166228973</v>
      </c>
      <c r="AO72">
        <f t="shared" si="105"/>
        <v>-1728.5829521365436</v>
      </c>
      <c r="AP72">
        <f t="shared" si="105"/>
        <v>-1730.8687674159585</v>
      </c>
      <c r="AQ72">
        <f t="shared" si="105"/>
        <v>-1733.1575663510737</v>
      </c>
      <c r="AR72">
        <f t="shared" si="105"/>
        <v>-1735.4493528368748</v>
      </c>
      <c r="AS72">
        <f t="shared" si="105"/>
        <v>-1737.7441307734503</v>
      </c>
      <c r="AT72">
        <f t="shared" si="105"/>
        <v>-1740.0419040659799</v>
      </c>
      <c r="AU72">
        <f t="shared" si="105"/>
        <v>-1742.3426766247235</v>
      </c>
      <c r="AV72">
        <f t="shared" si="105"/>
        <v>-1744.6464523650693</v>
      </c>
      <c r="AW72">
        <f t="shared" si="106"/>
        <v>-1746.9532352074925</v>
      </c>
      <c r="AX72">
        <f t="shared" si="106"/>
        <v>-1749.2630290776051</v>
      </c>
      <c r="AY72">
        <f t="shared" si="106"/>
        <v>-1751.575837906144</v>
      </c>
      <c r="AZ72">
        <f t="shared" si="106"/>
        <v>-1753.8916656289514</v>
      </c>
      <c r="BA72">
        <f t="shared" si="106"/>
        <v>-1756.2105161870527</v>
      </c>
      <c r="BB72">
        <f t="shared" si="106"/>
        <v>-1758.5323935265733</v>
      </c>
      <c r="BC72">
        <f t="shared" si="106"/>
        <v>-1760.8573015988152</v>
      </c>
      <c r="BD72">
        <f t="shared" si="106"/>
        <v>-1763.185244360239</v>
      </c>
      <c r="BE72">
        <f t="shared" si="106"/>
        <v>-1765.5162257724514</v>
      </c>
      <c r="BF72">
        <f t="shared" si="106"/>
        <v>-1767.8502498022556</v>
      </c>
      <c r="BG72">
        <f t="shared" si="107"/>
        <v>-1770.1873204216076</v>
      </c>
      <c r="BH72">
        <f t="shared" si="107"/>
        <v>-1772.5274416076688</v>
      </c>
      <c r="BI72">
        <f t="shared" si="107"/>
        <v>-1774.8706173427915</v>
      </c>
      <c r="BJ72">
        <f t="shared" si="107"/>
        <v>-1777.2168516145082</v>
      </c>
      <c r="BK72">
        <f t="shared" si="107"/>
        <v>-1779.5661484155819</v>
      </c>
      <c r="BL72">
        <f t="shared" si="107"/>
        <v>-1781.9185117439631</v>
      </c>
      <c r="BM72">
        <f t="shared" si="107"/>
        <v>-1784.2739456028403</v>
      </c>
      <c r="BN72">
        <f t="shared" si="107"/>
        <v>-1786.6324540006271</v>
      </c>
      <c r="BO72">
        <f t="shared" si="107"/>
        <v>-1788.9940409509454</v>
      </c>
      <c r="BP72">
        <f t="shared" si="107"/>
        <v>-1791.3587104727014</v>
      </c>
      <c r="BQ72">
        <f t="shared" si="108"/>
        <v>-1793.726466590002</v>
      </c>
      <c r="BR72">
        <f t="shared" si="108"/>
        <v>-1796.0973133322404</v>
      </c>
      <c r="BS72">
        <f t="shared" si="108"/>
        <v>-1798.4712547340437</v>
      </c>
      <c r="BT72">
        <f t="shared" si="108"/>
        <v>-1800.8482948353253</v>
      </c>
      <c r="BU72">
        <f t="shared" si="108"/>
        <v>-1803.2284376812727</v>
      </c>
      <c r="BV72">
        <f t="shared" si="108"/>
        <v>-1805.611687322335</v>
      </c>
      <c r="BW72">
        <f t="shared" si="108"/>
        <v>-1807.9980478142743</v>
      </c>
      <c r="BX72">
        <f t="shared" si="108"/>
        <v>-1810.3875232181213</v>
      </c>
      <c r="BY72">
        <f t="shared" si="108"/>
        <v>-1812.7801176002283</v>
      </c>
      <c r="BZ72">
        <f t="shared" si="108"/>
        <v>-1815.1758350322557</v>
      </c>
      <c r="CA72">
        <f t="shared" si="109"/>
        <v>-1817.5746795911593</v>
      </c>
      <c r="CB72">
        <f t="shared" si="109"/>
        <v>-1819.9766553592438</v>
      </c>
      <c r="CC72">
        <f t="shared" si="109"/>
        <v>-1822.3817664241164</v>
      </c>
      <c r="CD72">
        <f t="shared" si="109"/>
        <v>-1824.7900168787341</v>
      </c>
      <c r="CE72">
        <f t="shared" si="109"/>
        <v>-1827.2014108214164</v>
      </c>
      <c r="CF72">
        <f t="shared" si="109"/>
        <v>-1829.6159523557935</v>
      </c>
      <c r="CG72">
        <f t="shared" si="109"/>
        <v>-1832.0336455908853</v>
      </c>
      <c r="CH72">
        <f t="shared" si="109"/>
        <v>-1834.4544946410506</v>
      </c>
      <c r="CI72">
        <f t="shared" si="109"/>
        <v>-1836.8785036260379</v>
      </c>
      <c r="CJ72">
        <f t="shared" si="109"/>
        <v>-1839.3056766709738</v>
      </c>
      <c r="CK72">
        <f t="shared" si="110"/>
        <v>-1841.7360179063508</v>
      </c>
      <c r="CL72">
        <f t="shared" si="110"/>
        <v>-1844.1695314680796</v>
      </c>
      <c r="CM72">
        <f t="shared" si="110"/>
        <v>-1846.6062214974438</v>
      </c>
      <c r="CN72">
        <f t="shared" si="110"/>
        <v>-1849.0460921411534</v>
      </c>
      <c r="CO72">
        <f t="shared" si="110"/>
        <v>-1851.4891475513307</v>
      </c>
      <c r="CP72">
        <f t="shared" si="110"/>
        <v>-1853.9353918854997</v>
      </c>
      <c r="CQ72">
        <f t="shared" si="110"/>
        <v>-1856.3848293066371</v>
      </c>
      <c r="CR72">
        <f t="shared" si="110"/>
        <v>-1858.8374639831291</v>
      </c>
      <c r="CS72">
        <f t="shared" si="110"/>
        <v>-1861.2933000888218</v>
      </c>
      <c r="CT72">
        <f t="shared" si="110"/>
        <v>-1863.7523418030044</v>
      </c>
      <c r="CU72">
        <f t="shared" si="111"/>
        <v>-1866.2145933104218</v>
      </c>
      <c r="CV72">
        <f t="shared" si="111"/>
        <v>-1868.6800588012889</v>
      </c>
      <c r="CW72">
        <f t="shared" si="111"/>
        <v>-1871.1487424712689</v>
      </c>
      <c r="CX72">
        <f t="shared" si="111"/>
        <v>-1873.6206485215243</v>
      </c>
      <c r="CY72">
        <f t="shared" si="111"/>
        <v>-1876.0957811587016</v>
      </c>
      <c r="CZ72">
        <f t="shared" si="111"/>
        <v>-1878.5741445949177</v>
      </c>
      <c r="DA72">
        <f t="shared" si="111"/>
        <v>-1881.0557430478161</v>
      </c>
      <c r="DB72">
        <f t="shared" si="111"/>
        <v>-1883.5405807405189</v>
      </c>
      <c r="DC72">
        <f t="shared" si="111"/>
        <v>-1886.0286619016808</v>
      </c>
      <c r="DD72">
        <f t="shared" si="111"/>
        <v>-1888.519990765478</v>
      </c>
      <c r="DE72">
        <f t="shared" si="112"/>
        <v>-1891.0145715715935</v>
      </c>
      <c r="DF72">
        <f t="shared" si="112"/>
        <v>-1893.5124085652717</v>
      </c>
      <c r="DG72">
        <f t="shared" si="112"/>
        <v>-1896.0135059972715</v>
      </c>
      <c r="DH72">
        <f t="shared" si="112"/>
        <v>-1898.5178681239227</v>
      </c>
      <c r="DI72">
        <f t="shared" si="112"/>
        <v>-1901.02549920711</v>
      </c>
      <c r="DJ72">
        <f t="shared" si="112"/>
        <v>-1903.536403514255</v>
      </c>
      <c r="DK72">
        <f t="shared" si="112"/>
        <v>-1906.0505853183986</v>
      </c>
      <c r="DL72">
        <f t="shared" si="112"/>
        <v>-1908.5680488981111</v>
      </c>
      <c r="DM72">
        <f t="shared" si="112"/>
        <v>-1911.0887985375762</v>
      </c>
      <c r="DN72">
        <f t="shared" si="112"/>
        <v>-1913.6128385265702</v>
      </c>
      <c r="DO72">
        <f t="shared" si="113"/>
        <v>-1916.1401731604492</v>
      </c>
      <c r="DP72">
        <f t="shared" si="113"/>
        <v>-1918.6708067402033</v>
      </c>
      <c r="DQ72">
        <f t="shared" si="113"/>
        <v>-1921.2047435724105</v>
      </c>
      <c r="DR72">
        <f t="shared" si="113"/>
        <v>-1923.7419879692914</v>
      </c>
      <c r="DS72">
        <f t="shared" si="113"/>
        <v>-1926.2825442486958</v>
      </c>
      <c r="DT72">
        <f t="shared" si="113"/>
        <v>-1928.8264167340897</v>
      </c>
      <c r="DU72">
        <f t="shared" si="113"/>
        <v>-1931.3736097546102</v>
      </c>
      <c r="DV72">
        <f t="shared" si="113"/>
        <v>-1933.9241276450189</v>
      </c>
      <c r="DW72">
        <f t="shared" si="113"/>
        <v>-1936.4779747457571</v>
      </c>
      <c r="DX72">
        <f t="shared" si="113"/>
        <v>-1939.0351554029312</v>
      </c>
      <c r="DY72">
        <f t="shared" si="113"/>
        <v>-1941.5956739682945</v>
      </c>
      <c r="EA72">
        <f t="shared" si="124"/>
        <v>0.69</v>
      </c>
      <c r="EB72">
        <f t="shared" si="132"/>
        <v>1701.3844830602789</v>
      </c>
      <c r="EC72">
        <f t="shared" si="132"/>
        <v>1703.9028044856768</v>
      </c>
      <c r="ED72">
        <f t="shared" si="132"/>
        <v>1706.4240632210051</v>
      </c>
      <c r="EE72">
        <f t="shared" si="132"/>
        <v>1708.9482631007486</v>
      </c>
      <c r="EF72">
        <f t="shared" si="132"/>
        <v>1711.4754079644199</v>
      </c>
      <c r="EG72">
        <f t="shared" si="132"/>
        <v>1714.0055016565213</v>
      </c>
      <c r="EH72">
        <f t="shared" si="132"/>
        <v>1716.5385480265913</v>
      </c>
      <c r="EI72">
        <f t="shared" si="132"/>
        <v>1719.0745509291878</v>
      </c>
      <c r="EJ72">
        <f t="shared" si="132"/>
        <v>1721.6135142239009</v>
      </c>
      <c r="EK72">
        <f t="shared" si="132"/>
        <v>1724.155441775365</v>
      </c>
      <c r="EL72">
        <f t="shared" si="132"/>
        <v>1726.7003374532405</v>
      </c>
      <c r="EM72">
        <f t="shared" si="132"/>
        <v>1729.2482051322602</v>
      </c>
      <c r="EN72">
        <f t="shared" si="132"/>
        <v>1731.799048692212</v>
      </c>
      <c r="EO72">
        <f t="shared" si="132"/>
        <v>1734.3528720179327</v>
      </c>
      <c r="EP72">
        <f t="shared" si="132"/>
        <v>1736.9096789993537</v>
      </c>
      <c r="EQ72">
        <f t="shared" si="132"/>
        <v>1739.4694735314604</v>
      </c>
      <c r="ER72">
        <f t="shared" si="133"/>
        <v>1742.0322595143416</v>
      </c>
      <c r="ES72">
        <f t="shared" si="133"/>
        <v>1744.5980408531768</v>
      </c>
      <c r="ET72">
        <f t="shared" si="133"/>
        <v>1747.1668214582262</v>
      </c>
      <c r="EU72">
        <f t="shared" si="133"/>
        <v>1749.7386052448778</v>
      </c>
      <c r="EV72">
        <f t="shared" si="133"/>
        <v>1752.3133961336066</v>
      </c>
      <c r="EW72">
        <f t="shared" si="133"/>
        <v>1754.891198050025</v>
      </c>
      <c r="EX72">
        <f t="shared" si="133"/>
        <v>1757.4720149248694</v>
      </c>
      <c r="EY72">
        <f t="shared" si="133"/>
        <v>1760.0558506939826</v>
      </c>
      <c r="EZ72">
        <f t="shared" si="133"/>
        <v>1762.6427092983897</v>
      </c>
      <c r="FA72">
        <f t="shared" si="133"/>
        <v>1765.2325946842159</v>
      </c>
      <c r="FB72">
        <f t="shared" si="133"/>
        <v>1767.8255108027636</v>
      </c>
      <c r="FC72">
        <f t="shared" si="133"/>
        <v>1770.4214616104932</v>
      </c>
      <c r="FD72">
        <f t="shared" si="133"/>
        <v>1773.0204510690112</v>
      </c>
      <c r="FE72">
        <f t="shared" si="133"/>
        <v>1775.6224831451211</v>
      </c>
      <c r="FF72">
        <f t="shared" si="87"/>
        <v>1778.2275618107788</v>
      </c>
      <c r="FG72">
        <f t="shared" si="87"/>
        <v>1780.8356910431457</v>
      </c>
      <c r="FH72">
        <f t="shared" si="126"/>
        <v>1783.4468748245743</v>
      </c>
      <c r="FI72">
        <f t="shared" si="126"/>
        <v>1786.0611171425965</v>
      </c>
      <c r="FJ72">
        <f t="shared" si="126"/>
        <v>1788.678421989976</v>
      </c>
      <c r="FK72">
        <f t="shared" si="126"/>
        <v>1791.2987933646627</v>
      </c>
      <c r="FL72">
        <f t="shared" si="126"/>
        <v>1793.9222352698457</v>
      </c>
      <c r="FM72">
        <f t="shared" si="126"/>
        <v>1796.5487517139384</v>
      </c>
      <c r="FN72">
        <f t="shared" si="126"/>
        <v>1799.1783467105622</v>
      </c>
      <c r="FO72">
        <f t="shared" si="126"/>
        <v>1801.811024278624</v>
      </c>
      <c r="FP72">
        <f t="shared" si="126"/>
        <v>1804.4467884422304</v>
      </c>
      <c r="FQ72">
        <f t="shared" si="126"/>
        <v>1807.0856432307744</v>
      </c>
      <c r="FR72">
        <f t="shared" si="121"/>
        <v>1809.7275926788834</v>
      </c>
      <c r="FS72">
        <f t="shared" si="121"/>
        <v>1812.3726408264706</v>
      </c>
      <c r="FT72">
        <f t="shared" si="121"/>
        <v>1815.0207917187238</v>
      </c>
      <c r="FU72">
        <f t="shared" si="121"/>
        <v>1817.6720494060919</v>
      </c>
      <c r="FV72">
        <f t="shared" si="121"/>
        <v>1820.3264179443368</v>
      </c>
      <c r="FW72">
        <f t="shared" si="121"/>
        <v>1822.9839013944895</v>
      </c>
      <c r="FX72">
        <f t="shared" si="121"/>
        <v>1825.6445038229022</v>
      </c>
      <c r="FY72">
        <f t="shared" si="121"/>
        <v>1828.3082293012353</v>
      </c>
      <c r="FZ72">
        <f t="shared" si="121"/>
        <v>1830.9750819064448</v>
      </c>
      <c r="GA72">
        <f t="shared" si="121"/>
        <v>1833.6450657208347</v>
      </c>
      <c r="GB72">
        <f t="shared" si="121"/>
        <v>1836.3181848320132</v>
      </c>
      <c r="GC72">
        <f t="shared" si="121"/>
        <v>1838.9944433329367</v>
      </c>
      <c r="GD72">
        <f t="shared" si="93"/>
        <v>1841.6738453219245</v>
      </c>
      <c r="GE72">
        <f t="shared" si="93"/>
        <v>1844.3563949026075</v>
      </c>
      <c r="GF72">
        <f t="shared" si="93"/>
        <v>1847.0420961840048</v>
      </c>
      <c r="GG72">
        <f t="shared" si="93"/>
        <v>1849.7309532804759</v>
      </c>
      <c r="GH72">
        <f t="shared" si="93"/>
        <v>1852.4229703117689</v>
      </c>
      <c r="GI72">
        <f t="shared" si="93"/>
        <v>1855.1181514030104</v>
      </c>
      <c r="GJ72">
        <f t="shared" si="90"/>
        <v>1857.8165006846932</v>
      </c>
      <c r="GK72">
        <f t="shared" si="90"/>
        <v>1860.5180222927277</v>
      </c>
      <c r="GL72">
        <f t="shared" si="90"/>
        <v>1863.2227203683976</v>
      </c>
      <c r="GM72">
        <f t="shared" si="90"/>
        <v>1865.930599058413</v>
      </c>
      <c r="GN72">
        <f t="shared" si="90"/>
        <v>1868.6416625148959</v>
      </c>
      <c r="GO72">
        <f t="shared" si="90"/>
        <v>1871.3559148953707</v>
      </c>
      <c r="GP72">
        <f t="shared" si="127"/>
        <v>1874.0733603628137</v>
      </c>
      <c r="GQ72">
        <f t="shared" si="127"/>
        <v>1876.7940030856114</v>
      </c>
      <c r="GR72">
        <f t="shared" si="127"/>
        <v>1879.5178472376099</v>
      </c>
      <c r="GS72">
        <f t="shared" si="127"/>
        <v>1882.2448969980981</v>
      </c>
      <c r="GT72">
        <f t="shared" si="127"/>
        <v>1884.9751565518213</v>
      </c>
      <c r="GU72">
        <f t="shared" si="127"/>
        <v>1887.7086300889941</v>
      </c>
      <c r="GV72">
        <f t="shared" si="127"/>
        <v>1890.4453218052797</v>
      </c>
      <c r="GW72">
        <f t="shared" si="127"/>
        <v>1893.185235901841</v>
      </c>
      <c r="GX72">
        <f t="shared" si="127"/>
        <v>1895.9283765853238</v>
      </c>
      <c r="GY72">
        <f t="shared" si="127"/>
        <v>1898.6747480678457</v>
      </c>
      <c r="GZ72">
        <f t="shared" si="127"/>
        <v>1901.4243545670499</v>
      </c>
      <c r="HA72">
        <f t="shared" si="127"/>
        <v>1904.1772003060582</v>
      </c>
      <c r="HB72">
        <f t="shared" si="127"/>
        <v>1906.933289513526</v>
      </c>
      <c r="HC72">
        <f t="shared" si="127"/>
        <v>1909.6926264236288</v>
      </c>
      <c r="HD72">
        <f t="shared" si="127"/>
        <v>1912.45521527605</v>
      </c>
      <c r="HE72">
        <f t="shared" si="127"/>
        <v>1915.221060316034</v>
      </c>
      <c r="HF72">
        <f t="shared" si="122"/>
        <v>1917.9901657943394</v>
      </c>
      <c r="HG72">
        <f t="shared" si="122"/>
        <v>1920.7625359672963</v>
      </c>
      <c r="HH72">
        <f t="shared" si="122"/>
        <v>1923.5381750967895</v>
      </c>
      <c r="HI72">
        <f t="shared" si="122"/>
        <v>1926.31708745024</v>
      </c>
      <c r="HJ72">
        <f t="shared" si="122"/>
        <v>1929.0992773006894</v>
      </c>
      <c r="HK72">
        <f t="shared" si="122"/>
        <v>1931.8847489267075</v>
      </c>
      <c r="HL72">
        <f t="shared" si="122"/>
        <v>1934.6735066124784</v>
      </c>
      <c r="HM72">
        <f t="shared" si="122"/>
        <v>1937.4655546477782</v>
      </c>
      <c r="HN72">
        <f t="shared" si="122"/>
        <v>1940.2608973279628</v>
      </c>
      <c r="HO72">
        <f t="shared" si="123"/>
        <v>1943.0595389540226</v>
      </c>
      <c r="HP72">
        <f t="shared" si="123"/>
        <v>1945.8614838325354</v>
      </c>
      <c r="HQ72">
        <f t="shared" si="123"/>
        <v>1948.6667362757221</v>
      </c>
      <c r="HR72">
        <f t="shared" si="123"/>
        <v>1951.4753006014323</v>
      </c>
      <c r="HS72">
        <f t="shared" si="123"/>
        <v>1954.2871811331318</v>
      </c>
      <c r="HT72">
        <f t="shared" si="117"/>
        <v>1957.1023821999581</v>
      </c>
      <c r="HU72">
        <f t="shared" si="117"/>
        <v>1959.9209081366723</v>
      </c>
      <c r="HV72">
        <f t="shared" si="117"/>
        <v>1962.7427632837164</v>
      </c>
      <c r="HW72">
        <f t="shared" si="117"/>
        <v>1965.5679519871962</v>
      </c>
      <c r="HX72">
        <f t="shared" si="116"/>
        <v>1968.3964785988651</v>
      </c>
      <c r="HY72">
        <f t="shared" si="128"/>
        <v>1701.3844830602789</v>
      </c>
      <c r="HZ72">
        <f t="shared" si="129"/>
        <v>1</v>
      </c>
      <c r="IA72">
        <v>70</v>
      </c>
      <c r="IB72">
        <f t="shared" si="130"/>
        <v>0.69</v>
      </c>
      <c r="IC72" cm="1">
        <f t="array" ref="IC72">INDEX($AC$3:$DY$102,IA72,HZ72)</f>
        <v>-1701.3844830602789</v>
      </c>
      <c r="ID72">
        <f t="shared" si="131"/>
        <v>-1173.9552933115924</v>
      </c>
    </row>
    <row r="73" spans="10:238" x14ac:dyDescent="0.25">
      <c r="J73">
        <v>635</v>
      </c>
      <c r="K73">
        <f>'Emission events'!Y73</f>
        <v>0</v>
      </c>
      <c r="L73">
        <f>'Emission events'!BG73</f>
        <v>0</v>
      </c>
      <c r="M73">
        <f>'Emission events'!CO73</f>
        <v>0</v>
      </c>
      <c r="N73">
        <f>'Emission events'!DW73</f>
        <v>0</v>
      </c>
      <c r="O73">
        <f>'Emission events'!FE73</f>
        <v>0</v>
      </c>
      <c r="P73">
        <f t="shared" si="118"/>
        <v>0</v>
      </c>
      <c r="S73">
        <v>635</v>
      </c>
      <c r="T73">
        <f>'Emission events'!AD73</f>
        <v>3.2802656121833338E+17</v>
      </c>
      <c r="U73">
        <f>'Emission events'!BL73</f>
        <v>7.7499507791624368E+16</v>
      </c>
      <c r="V73">
        <f>'Emission events'!CT73</f>
        <v>1.8654430593897084E+16</v>
      </c>
      <c r="W73">
        <f>'Emission events'!EB73</f>
        <v>4609597243045817</v>
      </c>
      <c r="X73">
        <f>'Emission events'!FJ73</f>
        <v>1179685243898693.5</v>
      </c>
      <c r="Y73">
        <f t="shared" si="119"/>
        <v>4.2996978209079936E+17</v>
      </c>
      <c r="Z73">
        <f t="shared" si="120"/>
        <v>4.2996978209079936E+17</v>
      </c>
      <c r="AB73" s="1">
        <v>0.7</v>
      </c>
      <c r="AC73">
        <f t="shared" ref="AC73:AL82" si="134">$B$15-_J0*EXP(($AB73+AC$2*_r_S)/(_V_th*_diode_n))-($AB73+AC$2*_r_S)/_r_sh</f>
        <v>-2362.2063700269268</v>
      </c>
      <c r="AD73">
        <f t="shared" si="134"/>
        <v>-2365.319262841715</v>
      </c>
      <c r="AE73">
        <f t="shared" si="134"/>
        <v>-2368.4362190162351</v>
      </c>
      <c r="AF73">
        <f t="shared" si="134"/>
        <v>-2371.5572438549621</v>
      </c>
      <c r="AG73">
        <f t="shared" si="134"/>
        <v>-2374.682342669329</v>
      </c>
      <c r="AH73">
        <f t="shared" si="134"/>
        <v>-2377.8115207776696</v>
      </c>
      <c r="AI73">
        <f t="shared" si="134"/>
        <v>-2380.9447835052842</v>
      </c>
      <c r="AJ73">
        <f t="shared" si="134"/>
        <v>-2384.0821361844273</v>
      </c>
      <c r="AK73">
        <f t="shared" si="134"/>
        <v>-2387.2235841542865</v>
      </c>
      <c r="AL73">
        <f t="shared" si="134"/>
        <v>-2390.3691327610559</v>
      </c>
      <c r="AM73">
        <f t="shared" ref="AM73:AV82" si="135">$B$15-_J0*EXP(($AB73+AM$2*_r_S)/(_V_th*_diode_n))-($AB73+AM$2*_r_S)/_r_sh</f>
        <v>-2393.5187873578716</v>
      </c>
      <c r="AN73">
        <f t="shared" si="135"/>
        <v>-2396.6725533048875</v>
      </c>
      <c r="AO73">
        <f t="shared" si="135"/>
        <v>-2399.8304359692511</v>
      </c>
      <c r="AP73">
        <f t="shared" si="135"/>
        <v>-2402.9924407250933</v>
      </c>
      <c r="AQ73">
        <f t="shared" si="135"/>
        <v>-2406.1585729535841</v>
      </c>
      <c r="AR73">
        <f t="shared" si="135"/>
        <v>-2409.3288380429126</v>
      </c>
      <c r="AS73">
        <f t="shared" si="135"/>
        <v>-2412.5032413882991</v>
      </c>
      <c r="AT73">
        <f t="shared" si="135"/>
        <v>-2415.6817883920176</v>
      </c>
      <c r="AU73">
        <f t="shared" si="135"/>
        <v>-2418.8644844633668</v>
      </c>
      <c r="AV73">
        <f t="shared" si="135"/>
        <v>-2422.0513350187439</v>
      </c>
      <c r="AW73">
        <f t="shared" ref="AW73:BF82" si="136">$B$15-_J0*EXP(($AB73+AW$2*_r_S)/(_V_th*_diode_n))-($AB73+AW$2*_r_S)/_r_sh</f>
        <v>-2425.2423454815803</v>
      </c>
      <c r="AX73">
        <f t="shared" si="136"/>
        <v>-2428.4375212824143</v>
      </c>
      <c r="AY73">
        <f t="shared" si="136"/>
        <v>-2431.6368678588728</v>
      </c>
      <c r="AZ73">
        <f t="shared" si="136"/>
        <v>-2434.8403906556559</v>
      </c>
      <c r="BA73">
        <f t="shared" si="136"/>
        <v>-2438.0480951246059</v>
      </c>
      <c r="BB73">
        <f t="shared" si="136"/>
        <v>-2441.2599867246472</v>
      </c>
      <c r="BC73">
        <f t="shared" si="136"/>
        <v>-2444.4760709218567</v>
      </c>
      <c r="BD73">
        <f t="shared" si="136"/>
        <v>-2447.6963531894476</v>
      </c>
      <c r="BE73">
        <f t="shared" si="136"/>
        <v>-2450.9208390077511</v>
      </c>
      <c r="BF73">
        <f t="shared" si="136"/>
        <v>-2454.1495338642881</v>
      </c>
      <c r="BG73">
        <f t="shared" ref="BG73:BP82" si="137">$B$15-_J0*EXP(($AB73+BG$2*_r_S)/(_V_th*_diode_n))-($AB73+BG$2*_r_S)/_r_sh</f>
        <v>-2457.382443253699</v>
      </c>
      <c r="BH73">
        <f t="shared" si="137"/>
        <v>-2460.6195726778496</v>
      </c>
      <c r="BI73">
        <f t="shared" si="137"/>
        <v>-2463.8609276457623</v>
      </c>
      <c r="BJ73">
        <f t="shared" si="137"/>
        <v>-2467.1065136736343</v>
      </c>
      <c r="BK73">
        <f t="shared" si="137"/>
        <v>-2470.3563362848977</v>
      </c>
      <c r="BL73">
        <f t="shared" si="137"/>
        <v>-2473.6104010101599</v>
      </c>
      <c r="BM73">
        <f t="shared" si="137"/>
        <v>-2476.8687133872754</v>
      </c>
      <c r="BN73">
        <f t="shared" si="137"/>
        <v>-2480.1312789613285</v>
      </c>
      <c r="BO73">
        <f t="shared" si="137"/>
        <v>-2483.3981032846141</v>
      </c>
      <c r="BP73">
        <f t="shared" si="137"/>
        <v>-2486.6691919167129</v>
      </c>
      <c r="BQ73">
        <f t="shared" ref="BQ73:BZ82" si="138">$B$15-_J0*EXP(($AB73+BQ$2*_r_S)/(_V_th*_diode_n))-($AB73+BQ$2*_r_S)/_r_sh</f>
        <v>-2489.9445504244259</v>
      </c>
      <c r="BR73">
        <f t="shared" si="138"/>
        <v>-2493.2241843818583</v>
      </c>
      <c r="BS73">
        <f t="shared" si="138"/>
        <v>-2496.5080993703546</v>
      </c>
      <c r="BT73">
        <f t="shared" si="138"/>
        <v>-2499.7963009785744</v>
      </c>
      <c r="BU73">
        <f t="shared" si="138"/>
        <v>-2503.0887948024711</v>
      </c>
      <c r="BV73">
        <f t="shared" si="138"/>
        <v>-2506.3855864452689</v>
      </c>
      <c r="BW73">
        <f t="shared" si="138"/>
        <v>-2509.6866815175681</v>
      </c>
      <c r="BX73">
        <f t="shared" si="138"/>
        <v>-2512.9920856372319</v>
      </c>
      <c r="BY73">
        <f t="shared" si="138"/>
        <v>-2516.3018044294918</v>
      </c>
      <c r="BZ73">
        <f t="shared" si="138"/>
        <v>-2519.6158435269244</v>
      </c>
      <c r="CA73">
        <f t="shared" ref="CA73:CJ82" si="139">$B$15-_J0*EXP(($AB73+CA$2*_r_S)/(_V_th*_diode_n))-($AB73+CA$2*_r_S)/_r_sh</f>
        <v>-2522.9342085694307</v>
      </c>
      <c r="CB73">
        <f t="shared" si="139"/>
        <v>-2526.2569052043114</v>
      </c>
      <c r="CC73">
        <f t="shared" si="139"/>
        <v>-2529.5839390862025</v>
      </c>
      <c r="CD73">
        <f t="shared" si="139"/>
        <v>-2532.9153158771505</v>
      </c>
      <c r="CE73">
        <f t="shared" si="139"/>
        <v>-2536.2510412465913</v>
      </c>
      <c r="CF73">
        <f t="shared" si="139"/>
        <v>-2539.5911208713364</v>
      </c>
      <c r="CG73">
        <f t="shared" si="139"/>
        <v>-2542.9355604356424</v>
      </c>
      <c r="CH73">
        <f t="shared" si="139"/>
        <v>-2546.2843656311534</v>
      </c>
      <c r="CI73">
        <f t="shared" si="139"/>
        <v>-2549.6375421569664</v>
      </c>
      <c r="CJ73">
        <f t="shared" si="139"/>
        <v>-2552.9950957196229</v>
      </c>
      <c r="CK73">
        <f t="shared" ref="CK73:CT82" si="140">$B$15-_J0*EXP(($AB73+CK$2*_r_S)/(_V_th*_diode_n))-($AB73+CK$2*_r_S)/_r_sh</f>
        <v>-2556.3570320330741</v>
      </c>
      <c r="CL73">
        <f t="shared" si="140"/>
        <v>-2559.7233568187967</v>
      </c>
      <c r="CM73">
        <f t="shared" si="140"/>
        <v>-2563.0940758056695</v>
      </c>
      <c r="CN73">
        <f t="shared" si="140"/>
        <v>-2566.4691947300903</v>
      </c>
      <c r="CO73">
        <f t="shared" si="140"/>
        <v>-2569.8487193359429</v>
      </c>
      <c r="CP73">
        <f t="shared" si="140"/>
        <v>-2573.2326553745825</v>
      </c>
      <c r="CQ73">
        <f t="shared" si="140"/>
        <v>-2576.6210086049095</v>
      </c>
      <c r="CR73">
        <f t="shared" si="140"/>
        <v>-2580.0137847933051</v>
      </c>
      <c r="CS73">
        <f t="shared" si="140"/>
        <v>-2583.4109897137059</v>
      </c>
      <c r="CT73">
        <f t="shared" si="140"/>
        <v>-2586.8126291475864</v>
      </c>
      <c r="CU73">
        <f t="shared" ref="CU73:DD82" si="141">$B$15-_J0*EXP(($AB73+CU$2*_r_S)/(_V_th*_diode_n))-($AB73+CU$2*_r_S)/_r_sh</f>
        <v>-2590.2187088839401</v>
      </c>
      <c r="CV73">
        <f t="shared" si="141"/>
        <v>-2593.6292347193557</v>
      </c>
      <c r="CW73">
        <f t="shared" si="141"/>
        <v>-2597.0442124579504</v>
      </c>
      <c r="CX73">
        <f t="shared" si="141"/>
        <v>-2600.4636479114479</v>
      </c>
      <c r="CY73">
        <f t="shared" si="141"/>
        <v>-2603.8875468991573</v>
      </c>
      <c r="CZ73">
        <f t="shared" si="141"/>
        <v>-2607.3159152479579</v>
      </c>
      <c r="DA73">
        <f t="shared" si="141"/>
        <v>-2610.7487587923633</v>
      </c>
      <c r="DB73">
        <f t="shared" si="141"/>
        <v>-2614.1860833744936</v>
      </c>
      <c r="DC73">
        <f t="shared" si="141"/>
        <v>-2617.6278948440954</v>
      </c>
      <c r="DD73">
        <f t="shared" si="141"/>
        <v>-2621.074199058563</v>
      </c>
      <c r="DE73">
        <f t="shared" ref="DE73:DN82" si="142">$B$15-_J0*EXP(($AB73+DE$2*_r_S)/(_V_th*_diode_n))-($AB73+DE$2*_r_S)/_r_sh</f>
        <v>-2624.525001882907</v>
      </c>
      <c r="DF73">
        <f t="shared" si="142"/>
        <v>-2627.9803091898334</v>
      </c>
      <c r="DG73">
        <f t="shared" si="142"/>
        <v>-2631.4401268596762</v>
      </c>
      <c r="DH73">
        <f t="shared" si="142"/>
        <v>-2634.9044607804744</v>
      </c>
      <c r="DI73">
        <f t="shared" si="142"/>
        <v>-2638.3733168479539</v>
      </c>
      <c r="DJ73">
        <f t="shared" si="142"/>
        <v>-2641.8467009655083</v>
      </c>
      <c r="DK73">
        <f t="shared" si="142"/>
        <v>-2645.3246190442751</v>
      </c>
      <c r="DL73">
        <f t="shared" si="142"/>
        <v>-2648.8070770030722</v>
      </c>
      <c r="DM73">
        <f t="shared" si="142"/>
        <v>-2652.2940807684713</v>
      </c>
      <c r="DN73">
        <f t="shared" si="142"/>
        <v>-2655.7856362747812</v>
      </c>
      <c r="DO73">
        <f t="shared" ref="DO73:DY82" si="143">$B$15-_J0*EXP(($AB73+DO$2*_r_S)/(_V_th*_diode_n))-($AB73+DO$2*_r_S)/_r_sh</f>
        <v>-2659.2817494640294</v>
      </c>
      <c r="DP73">
        <f t="shared" si="143"/>
        <v>-2662.7824262860377</v>
      </c>
      <c r="DQ73">
        <f t="shared" si="143"/>
        <v>-2666.2876726983482</v>
      </c>
      <c r="DR73">
        <f t="shared" si="143"/>
        <v>-2669.7974946663376</v>
      </c>
      <c r="DS73">
        <f t="shared" si="143"/>
        <v>-2673.3118981631401</v>
      </c>
      <c r="DT73">
        <f t="shared" si="143"/>
        <v>-2676.8308891696706</v>
      </c>
      <c r="DU73">
        <f t="shared" si="143"/>
        <v>-2680.3544736746876</v>
      </c>
      <c r="DV73">
        <f t="shared" si="143"/>
        <v>-2683.8826576747315</v>
      </c>
      <c r="DW73">
        <f t="shared" si="143"/>
        <v>-2687.4154471741977</v>
      </c>
      <c r="DX73">
        <f t="shared" si="143"/>
        <v>-2690.9528481853213</v>
      </c>
      <c r="DY73">
        <f t="shared" si="143"/>
        <v>-2694.4948667281565</v>
      </c>
      <c r="EA73">
        <f t="shared" si="124"/>
        <v>0.7</v>
      </c>
      <c r="EB73">
        <f t="shared" si="132"/>
        <v>2362.2063700269268</v>
      </c>
      <c r="EC73">
        <f t="shared" si="132"/>
        <v>2365.5872708880206</v>
      </c>
      <c r="ED73">
        <f t="shared" si="132"/>
        <v>2368.9722351088467</v>
      </c>
      <c r="EE73">
        <f t="shared" si="132"/>
        <v>2372.3612679938792</v>
      </c>
      <c r="EF73">
        <f t="shared" si="132"/>
        <v>2375.7543748545518</v>
      </c>
      <c r="EG73">
        <f t="shared" si="132"/>
        <v>2379.1515610091983</v>
      </c>
      <c r="EH73">
        <f t="shared" si="132"/>
        <v>2382.5528317831186</v>
      </c>
      <c r="EI73">
        <f t="shared" si="132"/>
        <v>2385.9581925085672</v>
      </c>
      <c r="EJ73">
        <f t="shared" si="132"/>
        <v>2389.367648524732</v>
      </c>
      <c r="EK73">
        <f t="shared" si="132"/>
        <v>2392.7812051778074</v>
      </c>
      <c r="EL73">
        <f t="shared" si="132"/>
        <v>2396.1988678209286</v>
      </c>
      <c r="EM73">
        <f t="shared" si="132"/>
        <v>2399.6206418142501</v>
      </c>
      <c r="EN73">
        <f t="shared" si="132"/>
        <v>2403.0465325249197</v>
      </c>
      <c r="EO73">
        <f t="shared" si="132"/>
        <v>2406.4765453270675</v>
      </c>
      <c r="EP73">
        <f t="shared" si="132"/>
        <v>2409.9106856018639</v>
      </c>
      <c r="EQ73">
        <f t="shared" si="132"/>
        <v>2413.3489587374984</v>
      </c>
      <c r="ER73">
        <f t="shared" si="133"/>
        <v>2416.7913701291905</v>
      </c>
      <c r="ES73">
        <f t="shared" si="133"/>
        <v>2420.2379251792145</v>
      </c>
      <c r="ET73">
        <f t="shared" si="133"/>
        <v>2423.6886292968697</v>
      </c>
      <c r="EU73">
        <f t="shared" si="133"/>
        <v>2427.1434878985524</v>
      </c>
      <c r="EV73">
        <f t="shared" si="133"/>
        <v>2430.6025064076944</v>
      </c>
      <c r="EW73">
        <f t="shared" si="133"/>
        <v>2434.065690254834</v>
      </c>
      <c r="EX73">
        <f t="shared" si="133"/>
        <v>2437.5330448775985</v>
      </c>
      <c r="EY73">
        <f t="shared" si="133"/>
        <v>2441.0045757206872</v>
      </c>
      <c r="EZ73">
        <f t="shared" si="133"/>
        <v>2444.4802882359427</v>
      </c>
      <c r="FA73">
        <f t="shared" si="133"/>
        <v>2447.96018788229</v>
      </c>
      <c r="FB73">
        <f t="shared" si="133"/>
        <v>2451.4442801258051</v>
      </c>
      <c r="FC73">
        <f t="shared" si="133"/>
        <v>2454.9325704397015</v>
      </c>
      <c r="FD73">
        <f t="shared" si="133"/>
        <v>2458.425064304311</v>
      </c>
      <c r="FE73">
        <f t="shared" si="133"/>
        <v>2461.9217672071536</v>
      </c>
      <c r="FF73">
        <f t="shared" si="87"/>
        <v>2465.4226846428701</v>
      </c>
      <c r="FG73">
        <f t="shared" si="87"/>
        <v>2468.9278221133268</v>
      </c>
      <c r="FH73">
        <f t="shared" si="126"/>
        <v>2472.437185127545</v>
      </c>
      <c r="FI73">
        <f t="shared" si="126"/>
        <v>2475.9507792017225</v>
      </c>
      <c r="FJ73">
        <f t="shared" si="126"/>
        <v>2479.4686098592915</v>
      </c>
      <c r="FK73">
        <f t="shared" si="126"/>
        <v>2482.9906826308597</v>
      </c>
      <c r="FL73">
        <f t="shared" si="126"/>
        <v>2486.5170030542808</v>
      </c>
      <c r="FM73">
        <f t="shared" si="126"/>
        <v>2490.0475766746395</v>
      </c>
      <c r="FN73">
        <f t="shared" si="126"/>
        <v>2493.5824090442311</v>
      </c>
      <c r="FO73">
        <f t="shared" si="126"/>
        <v>2497.1215057226354</v>
      </c>
      <c r="FP73">
        <f t="shared" si="126"/>
        <v>2500.664872276654</v>
      </c>
      <c r="FQ73">
        <f t="shared" si="126"/>
        <v>2504.2125142803925</v>
      </c>
      <c r="FR73">
        <f t="shared" si="121"/>
        <v>2507.7644373151943</v>
      </c>
      <c r="FS73">
        <f t="shared" si="121"/>
        <v>2511.3206469697197</v>
      </c>
      <c r="FT73">
        <f t="shared" si="121"/>
        <v>2514.8811488399219</v>
      </c>
      <c r="FU73">
        <f t="shared" si="121"/>
        <v>2518.4459485290258</v>
      </c>
      <c r="FV73">
        <f t="shared" si="121"/>
        <v>2522.0150516476306</v>
      </c>
      <c r="FW73">
        <f t="shared" si="121"/>
        <v>2525.5884638135999</v>
      </c>
      <c r="FX73">
        <f t="shared" si="121"/>
        <v>2529.1661906521658</v>
      </c>
      <c r="FY73">
        <f t="shared" si="121"/>
        <v>2532.7482377959041</v>
      </c>
      <c r="FZ73">
        <f t="shared" si="121"/>
        <v>2536.3346108847159</v>
      </c>
      <c r="GA73">
        <f t="shared" si="121"/>
        <v>2539.9253155659026</v>
      </c>
      <c r="GB73">
        <f t="shared" si="121"/>
        <v>2543.5203574940992</v>
      </c>
      <c r="GC73">
        <f t="shared" si="121"/>
        <v>2547.1197423313529</v>
      </c>
      <c r="GD73">
        <f t="shared" si="93"/>
        <v>2550.7234757470997</v>
      </c>
      <c r="GE73">
        <f t="shared" si="93"/>
        <v>2554.3315634181504</v>
      </c>
      <c r="GF73">
        <f t="shared" si="93"/>
        <v>2557.9440110287619</v>
      </c>
      <c r="GG73">
        <f t="shared" si="93"/>
        <v>2561.5608242705785</v>
      </c>
      <c r="GH73">
        <f t="shared" si="93"/>
        <v>2565.1820088426975</v>
      </c>
      <c r="GI73">
        <f t="shared" si="93"/>
        <v>2568.8075704516596</v>
      </c>
      <c r="GJ73">
        <f t="shared" si="90"/>
        <v>2572.4375148114163</v>
      </c>
      <c r="GK73">
        <f t="shared" si="90"/>
        <v>2576.0718476434449</v>
      </c>
      <c r="GL73">
        <f t="shared" si="90"/>
        <v>2579.7105746766233</v>
      </c>
      <c r="GM73">
        <f t="shared" si="90"/>
        <v>2583.3537016473497</v>
      </c>
      <c r="GN73">
        <f t="shared" si="90"/>
        <v>2587.0012342995083</v>
      </c>
      <c r="GO73">
        <f t="shared" si="90"/>
        <v>2590.6531783844534</v>
      </c>
      <c r="GP73">
        <f t="shared" si="127"/>
        <v>2594.3095396610861</v>
      </c>
      <c r="GQ73">
        <f t="shared" si="127"/>
        <v>2597.9703238957877</v>
      </c>
      <c r="GR73">
        <f t="shared" si="127"/>
        <v>2601.6355368624941</v>
      </c>
      <c r="GS73">
        <f t="shared" si="127"/>
        <v>2605.3051843426801</v>
      </c>
      <c r="GT73">
        <f t="shared" si="127"/>
        <v>2608.9792721253393</v>
      </c>
      <c r="GU73">
        <f t="shared" si="127"/>
        <v>2612.657806007061</v>
      </c>
      <c r="GV73">
        <f t="shared" si="127"/>
        <v>2616.3407917919612</v>
      </c>
      <c r="GW73">
        <f t="shared" si="127"/>
        <v>2620.0282352917643</v>
      </c>
      <c r="GX73">
        <f t="shared" si="127"/>
        <v>2623.7201423257798</v>
      </c>
      <c r="GY73">
        <f t="shared" si="127"/>
        <v>2627.416518720886</v>
      </c>
      <c r="GZ73">
        <f t="shared" si="127"/>
        <v>2631.1173703115969</v>
      </c>
      <c r="HA73">
        <f t="shared" si="127"/>
        <v>2634.8227029400332</v>
      </c>
      <c r="HB73">
        <f t="shared" si="127"/>
        <v>2638.5325224559406</v>
      </c>
      <c r="HC73">
        <f t="shared" si="127"/>
        <v>2642.2468347167137</v>
      </c>
      <c r="HD73">
        <f t="shared" si="127"/>
        <v>2645.9656455873637</v>
      </c>
      <c r="HE73">
        <f t="shared" si="127"/>
        <v>2649.6889609405957</v>
      </c>
      <c r="HF73">
        <f t="shared" si="122"/>
        <v>2653.4167866567441</v>
      </c>
      <c r="HG73">
        <f t="shared" si="122"/>
        <v>2657.1491286238479</v>
      </c>
      <c r="HH73">
        <f t="shared" si="122"/>
        <v>2660.8859927376334</v>
      </c>
      <c r="HI73">
        <f t="shared" si="122"/>
        <v>2664.6273849014933</v>
      </c>
      <c r="HJ73">
        <f t="shared" si="122"/>
        <v>2668.3733110265657</v>
      </c>
      <c r="HK73">
        <f t="shared" si="122"/>
        <v>2672.1237770316689</v>
      </c>
      <c r="HL73">
        <f t="shared" si="122"/>
        <v>2675.8787888433735</v>
      </c>
      <c r="HM73">
        <f t="shared" si="122"/>
        <v>2679.6383523959889</v>
      </c>
      <c r="HN73">
        <f t="shared" si="122"/>
        <v>2683.4024736315432</v>
      </c>
      <c r="HO73">
        <f t="shared" si="123"/>
        <v>2687.171158499857</v>
      </c>
      <c r="HP73">
        <f t="shared" si="123"/>
        <v>2690.9444129584731</v>
      </c>
      <c r="HQ73">
        <f t="shared" si="123"/>
        <v>2694.7222429727685</v>
      </c>
      <c r="HR73">
        <f t="shared" si="123"/>
        <v>2698.5046545158766</v>
      </c>
      <c r="HS73">
        <f t="shared" si="123"/>
        <v>2702.2916535687127</v>
      </c>
      <c r="HT73">
        <f t="shared" si="117"/>
        <v>2706.0832461200353</v>
      </c>
      <c r="HU73">
        <f t="shared" si="117"/>
        <v>2709.8794381663852</v>
      </c>
      <c r="HV73">
        <f t="shared" si="117"/>
        <v>2713.6802357121569</v>
      </c>
      <c r="HW73">
        <f t="shared" si="117"/>
        <v>2717.4856447695861</v>
      </c>
      <c r="HX73">
        <f t="shared" si="116"/>
        <v>2721.2956713587273</v>
      </c>
      <c r="HY73">
        <f t="shared" si="128"/>
        <v>2362.2063700269268</v>
      </c>
      <c r="HZ73">
        <f t="shared" si="129"/>
        <v>1</v>
      </c>
      <c r="IA73">
        <v>71</v>
      </c>
      <c r="IB73">
        <f t="shared" si="130"/>
        <v>0.7</v>
      </c>
      <c r="IC73" cm="1">
        <f t="array" ref="IC73">INDEX($AC$3:$DY$102,IA73,HZ73)</f>
        <v>-2362.2063700269268</v>
      </c>
      <c r="ID73">
        <f t="shared" si="131"/>
        <v>-1653.5444590188488</v>
      </c>
    </row>
    <row r="74" spans="10:238" x14ac:dyDescent="0.25">
      <c r="J74">
        <v>640</v>
      </c>
      <c r="K74">
        <f>'Emission events'!Y74</f>
        <v>0</v>
      </c>
      <c r="L74">
        <f>'Emission events'!BG74</f>
        <v>0</v>
      </c>
      <c r="M74">
        <f>'Emission events'!CO74</f>
        <v>0</v>
      </c>
      <c r="N74">
        <f>'Emission events'!DW74</f>
        <v>0</v>
      </c>
      <c r="O74">
        <f>'Emission events'!FE74</f>
        <v>0</v>
      </c>
      <c r="P74">
        <f t="shared" si="118"/>
        <v>0</v>
      </c>
      <c r="S74">
        <v>640</v>
      </c>
      <c r="T74">
        <f>'Emission events'!AD74</f>
        <v>2.8658052738814781E+17</v>
      </c>
      <c r="U74">
        <f>'Emission events'!BL74</f>
        <v>6.7707473848322864E+16</v>
      </c>
      <c r="V74">
        <f>'Emission events'!CT74</f>
        <v>1.6297450236556754E+16</v>
      </c>
      <c r="W74">
        <f>'Emission events'!EB74</f>
        <v>4027176348319414.5</v>
      </c>
      <c r="X74">
        <f>'Emission events'!FJ74</f>
        <v>1030632452728368.9</v>
      </c>
      <c r="Y74">
        <f t="shared" si="119"/>
        <v>3.756432602740752E+17</v>
      </c>
      <c r="Z74">
        <f t="shared" si="120"/>
        <v>3.756432602740752E+17</v>
      </c>
      <c r="AB74" s="1">
        <v>0.71</v>
      </c>
      <c r="AC74">
        <f t="shared" si="134"/>
        <v>-3276.3359779817392</v>
      </c>
      <c r="AD74">
        <f t="shared" si="134"/>
        <v>-3280.6421294676115</v>
      </c>
      <c r="AE74">
        <f t="shared" si="134"/>
        <v>-3284.9539020464899</v>
      </c>
      <c r="AF74">
        <f t="shared" si="134"/>
        <v>-3289.2713030563796</v>
      </c>
      <c r="AG74">
        <f t="shared" si="134"/>
        <v>-3293.5943398449072</v>
      </c>
      <c r="AH74">
        <f t="shared" si="134"/>
        <v>-3297.9230197692377</v>
      </c>
      <c r="AI74">
        <f t="shared" si="134"/>
        <v>-3302.2573501962061</v>
      </c>
      <c r="AJ74">
        <f t="shared" si="134"/>
        <v>-3306.597338502233</v>
      </c>
      <c r="AK74">
        <f t="shared" si="134"/>
        <v>-3310.9429920733428</v>
      </c>
      <c r="AL74">
        <f t="shared" si="134"/>
        <v>-3315.2943183052498</v>
      </c>
      <c r="AM74">
        <f t="shared" si="135"/>
        <v>-3319.651324603275</v>
      </c>
      <c r="AN74">
        <f t="shared" si="135"/>
        <v>-3324.0140183824442</v>
      </c>
      <c r="AO74">
        <f t="shared" si="135"/>
        <v>-3328.38240706746</v>
      </c>
      <c r="AP74">
        <f t="shared" si="135"/>
        <v>-3332.7564980926845</v>
      </c>
      <c r="AQ74">
        <f t="shared" si="135"/>
        <v>-3337.1362989022314</v>
      </c>
      <c r="AR74">
        <f t="shared" si="135"/>
        <v>-3341.5218169498853</v>
      </c>
      <c r="AS74">
        <f t="shared" si="135"/>
        <v>-3345.9130596991959</v>
      </c>
      <c r="AT74">
        <f t="shared" si="135"/>
        <v>-3350.3100346234573</v>
      </c>
      <c r="AU74">
        <f t="shared" si="135"/>
        <v>-3354.7127492056834</v>
      </c>
      <c r="AV74">
        <f t="shared" si="135"/>
        <v>-3359.1212109387043</v>
      </c>
      <c r="AW74">
        <f t="shared" si="136"/>
        <v>-3363.5354273250837</v>
      </c>
      <c r="AX74">
        <f t="shared" si="136"/>
        <v>-3367.9554058772046</v>
      </c>
      <c r="AY74">
        <f t="shared" si="136"/>
        <v>-3372.3811541172904</v>
      </c>
      <c r="AZ74">
        <f t="shared" si="136"/>
        <v>-3376.8126795773155</v>
      </c>
      <c r="BA74">
        <f t="shared" si="136"/>
        <v>-3381.2499897991443</v>
      </c>
      <c r="BB74">
        <f t="shared" si="136"/>
        <v>-3385.6930923344407</v>
      </c>
      <c r="BC74">
        <f t="shared" si="136"/>
        <v>-3390.1419947447612</v>
      </c>
      <c r="BD74">
        <f t="shared" si="136"/>
        <v>-3394.5967046015344</v>
      </c>
      <c r="BE74">
        <f t="shared" si="136"/>
        <v>-3399.0572294860367</v>
      </c>
      <c r="BF74">
        <f t="shared" si="136"/>
        <v>-3403.5235769894903</v>
      </c>
      <c r="BG74">
        <f t="shared" si="137"/>
        <v>-3407.9957547129775</v>
      </c>
      <c r="BH74">
        <f t="shared" si="137"/>
        <v>-3412.4737702675402</v>
      </c>
      <c r="BI74">
        <f t="shared" si="137"/>
        <v>-3416.9576312741583</v>
      </c>
      <c r="BJ74">
        <f t="shared" si="137"/>
        <v>-3421.4473453637202</v>
      </c>
      <c r="BK74">
        <f t="shared" si="137"/>
        <v>-3425.9429201771286</v>
      </c>
      <c r="BL74">
        <f t="shared" si="137"/>
        <v>-3430.4443633652086</v>
      </c>
      <c r="BM74">
        <f t="shared" si="137"/>
        <v>-3434.9516825888004</v>
      </c>
      <c r="BN74">
        <f t="shared" si="137"/>
        <v>-3439.4648855187788</v>
      </c>
      <c r="BO74">
        <f t="shared" si="137"/>
        <v>-3443.9839798359621</v>
      </c>
      <c r="BP74">
        <f t="shared" si="137"/>
        <v>-3448.5089732312554</v>
      </c>
      <c r="BQ74">
        <f t="shared" si="138"/>
        <v>-3453.0398734055543</v>
      </c>
      <c r="BR74">
        <f t="shared" si="138"/>
        <v>-3457.5766880698566</v>
      </c>
      <c r="BS74">
        <f t="shared" si="138"/>
        <v>-3462.1194249451783</v>
      </c>
      <c r="BT74">
        <f t="shared" si="138"/>
        <v>-3466.6680917626509</v>
      </c>
      <c r="BU74">
        <f t="shared" si="138"/>
        <v>-3471.2226962634982</v>
      </c>
      <c r="BV74">
        <f t="shared" si="138"/>
        <v>-3475.7832461990133</v>
      </c>
      <c r="BW74">
        <f t="shared" si="138"/>
        <v>-3480.3497493306577</v>
      </c>
      <c r="BX74">
        <f t="shared" si="138"/>
        <v>-3484.9222134299748</v>
      </c>
      <c r="BY74">
        <f t="shared" si="138"/>
        <v>-3489.5006462786923</v>
      </c>
      <c r="BZ74">
        <f t="shared" si="138"/>
        <v>-3494.0850556686933</v>
      </c>
      <c r="CA74">
        <f t="shared" si="139"/>
        <v>-3498.6754494019988</v>
      </c>
      <c r="CB74">
        <f t="shared" si="139"/>
        <v>-3503.2718352908619</v>
      </c>
      <c r="CC74">
        <f t="shared" si="139"/>
        <v>-3507.874221157675</v>
      </c>
      <c r="CD74">
        <f t="shared" si="139"/>
        <v>-3512.4826148351135</v>
      </c>
      <c r="CE74">
        <f t="shared" si="139"/>
        <v>-3517.0970241660443</v>
      </c>
      <c r="CF74">
        <f t="shared" si="139"/>
        <v>-3521.7174570035431</v>
      </c>
      <c r="CG74">
        <f t="shared" si="139"/>
        <v>-3526.3439212109924</v>
      </c>
      <c r="CH74">
        <f t="shared" si="139"/>
        <v>-3530.9764246619866</v>
      </c>
      <c r="CI74">
        <f t="shared" si="139"/>
        <v>-3535.6149752404363</v>
      </c>
      <c r="CJ74">
        <f t="shared" si="139"/>
        <v>-3540.2595808405454</v>
      </c>
      <c r="CK74">
        <f t="shared" si="140"/>
        <v>-3544.9102493667851</v>
      </c>
      <c r="CL74">
        <f t="shared" si="140"/>
        <v>-3549.5669887339955</v>
      </c>
      <c r="CM74">
        <f t="shared" si="140"/>
        <v>-3554.2298068672994</v>
      </c>
      <c r="CN74">
        <f t="shared" si="140"/>
        <v>-3558.898711702202</v>
      </c>
      <c r="CO74">
        <f t="shared" si="140"/>
        <v>-3563.5737111845688</v>
      </c>
      <c r="CP74">
        <f t="shared" si="140"/>
        <v>-3568.2548132706002</v>
      </c>
      <c r="CQ74">
        <f t="shared" si="140"/>
        <v>-3572.9420259269341</v>
      </c>
      <c r="CR74">
        <f t="shared" si="140"/>
        <v>-3577.6353571305431</v>
      </c>
      <c r="CS74">
        <f t="shared" si="140"/>
        <v>-3582.334814868891</v>
      </c>
      <c r="CT74">
        <f t="shared" si="140"/>
        <v>-3587.0404071398311</v>
      </c>
      <c r="CU74">
        <f t="shared" si="141"/>
        <v>-3591.7521419516315</v>
      </c>
      <c r="CV74">
        <f t="shared" si="141"/>
        <v>-3596.4700273230646</v>
      </c>
      <c r="CW74">
        <f t="shared" si="141"/>
        <v>-3601.1940712833211</v>
      </c>
      <c r="CX74">
        <f t="shared" si="141"/>
        <v>-3605.9242818721109</v>
      </c>
      <c r="CY74">
        <f t="shared" si="141"/>
        <v>-3610.6606671396407</v>
      </c>
      <c r="CZ74">
        <f t="shared" si="141"/>
        <v>-3615.4032351465853</v>
      </c>
      <c r="DA74">
        <f t="shared" si="141"/>
        <v>-3620.1519939641967</v>
      </c>
      <c r="DB74">
        <f t="shared" si="141"/>
        <v>-3624.9069516742084</v>
      </c>
      <c r="DC74">
        <f t="shared" si="141"/>
        <v>-3629.6681163689477</v>
      </c>
      <c r="DD74">
        <f t="shared" si="141"/>
        <v>-3634.4354961513004</v>
      </c>
      <c r="DE74">
        <f t="shared" si="142"/>
        <v>-3639.2090991346963</v>
      </c>
      <c r="DF74">
        <f t="shared" si="142"/>
        <v>-3643.9889334432046</v>
      </c>
      <c r="DG74">
        <f t="shared" si="142"/>
        <v>-3648.7750072114513</v>
      </c>
      <c r="DH74">
        <f t="shared" si="142"/>
        <v>-3653.567328584706</v>
      </c>
      <c r="DI74">
        <f t="shared" si="142"/>
        <v>-3658.3659057189107</v>
      </c>
      <c r="DJ74">
        <f t="shared" si="142"/>
        <v>-3663.1707467805768</v>
      </c>
      <c r="DK74">
        <f t="shared" si="142"/>
        <v>-3667.9818599469418</v>
      </c>
      <c r="DL74">
        <f t="shared" si="142"/>
        <v>-3672.7992534058653</v>
      </c>
      <c r="DM74">
        <f t="shared" si="142"/>
        <v>-3677.6229353559365</v>
      </c>
      <c r="DN74">
        <f t="shared" si="142"/>
        <v>-3682.4529140064446</v>
      </c>
      <c r="DO74">
        <f t="shared" si="143"/>
        <v>-3687.2891975773591</v>
      </c>
      <c r="DP74">
        <f t="shared" si="143"/>
        <v>-3692.1317942994315</v>
      </c>
      <c r="DQ74">
        <f t="shared" si="143"/>
        <v>-3696.9807124141048</v>
      </c>
      <c r="DR74">
        <f t="shared" si="143"/>
        <v>-3701.8359601736215</v>
      </c>
      <c r="DS74">
        <f t="shared" si="143"/>
        <v>-3706.697545840997</v>
      </c>
      <c r="DT74">
        <f t="shared" si="143"/>
        <v>-3711.5654776899914</v>
      </c>
      <c r="DU74">
        <f t="shared" si="143"/>
        <v>-3716.4397640052239</v>
      </c>
      <c r="DV74">
        <f t="shared" si="143"/>
        <v>-3721.3204130820695</v>
      </c>
      <c r="DW74">
        <f t="shared" si="143"/>
        <v>-3726.2074332267634</v>
      </c>
      <c r="DX74">
        <f t="shared" si="143"/>
        <v>-3731.1008327564223</v>
      </c>
      <c r="DY74">
        <f t="shared" si="143"/>
        <v>-3736.0006199989416</v>
      </c>
      <c r="EA74">
        <f t="shared" si="124"/>
        <v>0.71</v>
      </c>
      <c r="EB74">
        <f t="shared" si="132"/>
        <v>3276.3359779817392</v>
      </c>
      <c r="EC74">
        <f t="shared" si="132"/>
        <v>3280.9101375139171</v>
      </c>
      <c r="ED74">
        <f t="shared" si="132"/>
        <v>3285.4899181391015</v>
      </c>
      <c r="EE74">
        <f t="shared" si="132"/>
        <v>3290.0753271952967</v>
      </c>
      <c r="EF74">
        <f t="shared" si="132"/>
        <v>3294.6663720301299</v>
      </c>
      <c r="EG74">
        <f t="shared" si="132"/>
        <v>3299.2630600007665</v>
      </c>
      <c r="EH74">
        <f t="shared" si="132"/>
        <v>3303.8653984740404</v>
      </c>
      <c r="EI74">
        <f t="shared" si="132"/>
        <v>3308.4733948263729</v>
      </c>
      <c r="EJ74">
        <f t="shared" si="132"/>
        <v>3313.0870564437882</v>
      </c>
      <c r="EK74">
        <f t="shared" si="132"/>
        <v>3317.7063907220013</v>
      </c>
      <c r="EL74">
        <f t="shared" si="132"/>
        <v>3322.3314050663321</v>
      </c>
      <c r="EM74">
        <f t="shared" si="132"/>
        <v>3326.9621068918068</v>
      </c>
      <c r="EN74">
        <f t="shared" si="132"/>
        <v>3331.5985036231286</v>
      </c>
      <c r="EO74">
        <f t="shared" si="132"/>
        <v>3336.2406026946587</v>
      </c>
      <c r="EP74">
        <f t="shared" si="132"/>
        <v>3340.8884115505111</v>
      </c>
      <c r="EQ74">
        <f t="shared" si="132"/>
        <v>3345.5419376444711</v>
      </c>
      <c r="ER74">
        <f t="shared" si="133"/>
        <v>3350.2011884400872</v>
      </c>
      <c r="ES74">
        <f t="shared" si="133"/>
        <v>3354.8661714106543</v>
      </c>
      <c r="ET74">
        <f t="shared" si="133"/>
        <v>3359.5368940391863</v>
      </c>
      <c r="EU74">
        <f t="shared" si="133"/>
        <v>3364.2133638185128</v>
      </c>
      <c r="EV74">
        <f t="shared" si="133"/>
        <v>3368.8955882511978</v>
      </c>
      <c r="EW74">
        <f t="shared" si="133"/>
        <v>3373.5835748496243</v>
      </c>
      <c r="EX74">
        <f t="shared" si="133"/>
        <v>3378.2773311360161</v>
      </c>
      <c r="EY74">
        <f t="shared" si="133"/>
        <v>3382.9768646423468</v>
      </c>
      <c r="EZ74">
        <f t="shared" si="133"/>
        <v>3387.6821829104811</v>
      </c>
      <c r="FA74">
        <f t="shared" si="133"/>
        <v>3392.3932934920836</v>
      </c>
      <c r="FB74">
        <f t="shared" si="133"/>
        <v>3397.1102039487096</v>
      </c>
      <c r="FC74">
        <f t="shared" si="133"/>
        <v>3401.8329218517883</v>
      </c>
      <c r="FD74">
        <f t="shared" si="133"/>
        <v>3406.5614547825967</v>
      </c>
      <c r="FE74">
        <f t="shared" si="133"/>
        <v>3411.2958103323558</v>
      </c>
      <c r="FF74">
        <f t="shared" si="87"/>
        <v>3416.0359961021486</v>
      </c>
      <c r="FG74">
        <f t="shared" si="87"/>
        <v>3420.7820197030173</v>
      </c>
      <c r="FH74">
        <f t="shared" si="126"/>
        <v>3425.533888755941</v>
      </c>
      <c r="FI74">
        <f t="shared" si="126"/>
        <v>3430.2916108918084</v>
      </c>
      <c r="FJ74">
        <f t="shared" si="126"/>
        <v>3435.0551937515224</v>
      </c>
      <c r="FK74">
        <f t="shared" si="126"/>
        <v>3439.8246449859084</v>
      </c>
      <c r="FL74">
        <f t="shared" si="126"/>
        <v>3444.5999722558058</v>
      </c>
      <c r="FM74">
        <f t="shared" si="126"/>
        <v>3449.3811832320898</v>
      </c>
      <c r="FN74">
        <f t="shared" si="126"/>
        <v>3454.1682855955792</v>
      </c>
      <c r="FO74">
        <f t="shared" si="126"/>
        <v>3458.961287037178</v>
      </c>
      <c r="FP74">
        <f t="shared" si="126"/>
        <v>3463.7601952577825</v>
      </c>
      <c r="FQ74">
        <f t="shared" si="126"/>
        <v>3468.5650179683907</v>
      </c>
      <c r="FR74">
        <f t="shared" si="121"/>
        <v>3473.375762890018</v>
      </c>
      <c r="FS74">
        <f t="shared" si="121"/>
        <v>3478.1924377537962</v>
      </c>
      <c r="FT74">
        <f t="shared" si="121"/>
        <v>3483.015050300949</v>
      </c>
      <c r="FU74">
        <f t="shared" si="121"/>
        <v>3487.8436082827702</v>
      </c>
      <c r="FV74">
        <f t="shared" si="121"/>
        <v>3492.6781194607202</v>
      </c>
      <c r="FW74">
        <f t="shared" si="121"/>
        <v>3497.5185916063429</v>
      </c>
      <c r="FX74">
        <f t="shared" si="121"/>
        <v>3502.3650325013664</v>
      </c>
      <c r="FY74">
        <f t="shared" si="121"/>
        <v>3507.2174499376729</v>
      </c>
      <c r="FZ74">
        <f t="shared" si="121"/>
        <v>3512.075851717284</v>
      </c>
      <c r="GA74">
        <f t="shared" si="121"/>
        <v>3516.9402456524531</v>
      </c>
      <c r="GB74">
        <f t="shared" si="121"/>
        <v>3521.8106395655718</v>
      </c>
      <c r="GC74">
        <f t="shared" si="121"/>
        <v>3526.6870412893159</v>
      </c>
      <c r="GD74">
        <f t="shared" si="93"/>
        <v>3531.5694586665527</v>
      </c>
      <c r="GE74">
        <f t="shared" si="93"/>
        <v>3536.4578995503571</v>
      </c>
      <c r="GF74">
        <f t="shared" si="93"/>
        <v>3541.352371804112</v>
      </c>
      <c r="GG74">
        <f t="shared" si="93"/>
        <v>3546.2528833014117</v>
      </c>
      <c r="GH74">
        <f t="shared" si="93"/>
        <v>3551.1594419261673</v>
      </c>
      <c r="GI74">
        <f t="shared" si="93"/>
        <v>3556.072055572582</v>
      </c>
      <c r="GJ74">
        <f t="shared" si="90"/>
        <v>3560.9907321451274</v>
      </c>
      <c r="GK74">
        <f t="shared" si="90"/>
        <v>3565.9154795586437</v>
      </c>
      <c r="GL74">
        <f t="shared" si="90"/>
        <v>3570.8463057382532</v>
      </c>
      <c r="GM74">
        <f t="shared" si="90"/>
        <v>3575.7832186194614</v>
      </c>
      <c r="GN74">
        <f t="shared" si="90"/>
        <v>3580.7262261481342</v>
      </c>
      <c r="GO74">
        <f t="shared" si="90"/>
        <v>3585.6753362804711</v>
      </c>
      <c r="GP74">
        <f t="shared" si="127"/>
        <v>3590.6305569831106</v>
      </c>
      <c r="GQ74">
        <f t="shared" si="127"/>
        <v>3595.5918962330256</v>
      </c>
      <c r="GR74">
        <f t="shared" si="127"/>
        <v>3600.5593620176792</v>
      </c>
      <c r="GS74">
        <f t="shared" si="127"/>
        <v>3605.5329623349248</v>
      </c>
      <c r="GT74">
        <f t="shared" si="127"/>
        <v>3610.5127051930308</v>
      </c>
      <c r="GU74">
        <f t="shared" si="127"/>
        <v>3615.4985986107699</v>
      </c>
      <c r="GV74">
        <f t="shared" si="127"/>
        <v>3620.490650617332</v>
      </c>
      <c r="GW74">
        <f t="shared" si="127"/>
        <v>3625.4888692524273</v>
      </c>
      <c r="GX74">
        <f t="shared" si="127"/>
        <v>3630.4932625662632</v>
      </c>
      <c r="GY74">
        <f t="shared" si="127"/>
        <v>3635.5038386195133</v>
      </c>
      <c r="GZ74">
        <f t="shared" si="127"/>
        <v>3640.5206054834302</v>
      </c>
      <c r="HA74">
        <f t="shared" si="127"/>
        <v>3645.543571239748</v>
      </c>
      <c r="HB74">
        <f t="shared" si="127"/>
        <v>3650.5727439807929</v>
      </c>
      <c r="HC74">
        <f t="shared" si="127"/>
        <v>3655.6081318094512</v>
      </c>
      <c r="HD74">
        <f t="shared" si="127"/>
        <v>3660.6497428391531</v>
      </c>
      <c r="HE74">
        <f t="shared" si="127"/>
        <v>3665.6975851939669</v>
      </c>
      <c r="HF74">
        <f t="shared" si="122"/>
        <v>3670.7516670085192</v>
      </c>
      <c r="HG74">
        <f t="shared" si="122"/>
        <v>3675.8119964280795</v>
      </c>
      <c r="HH74">
        <f t="shared" si="122"/>
        <v>3680.8785816085901</v>
      </c>
      <c r="HI74">
        <f t="shared" si="122"/>
        <v>3685.9514307165618</v>
      </c>
      <c r="HJ74">
        <f t="shared" si="122"/>
        <v>3691.0305519292324</v>
      </c>
      <c r="HK74">
        <f t="shared" si="122"/>
        <v>3696.115953434462</v>
      </c>
      <c r="HL74">
        <f t="shared" si="122"/>
        <v>3701.2076434308387</v>
      </c>
      <c r="HM74">
        <f t="shared" si="122"/>
        <v>3706.3056301276524</v>
      </c>
      <c r="HN74">
        <f t="shared" si="122"/>
        <v>3711.4099217448729</v>
      </c>
      <c r="HO74">
        <f t="shared" si="123"/>
        <v>3716.5205265132508</v>
      </c>
      <c r="HP74">
        <f t="shared" si="123"/>
        <v>3721.6374526742297</v>
      </c>
      <c r="HQ74">
        <f t="shared" si="123"/>
        <v>3726.7607084800525</v>
      </c>
      <c r="HR74">
        <f t="shared" si="123"/>
        <v>3731.8903021937335</v>
      </c>
      <c r="HS74">
        <f t="shared" si="123"/>
        <v>3737.0262420890335</v>
      </c>
      <c r="HT74">
        <f t="shared" si="117"/>
        <v>3742.1685364505715</v>
      </c>
      <c r="HU74">
        <f t="shared" si="117"/>
        <v>3747.3171935737232</v>
      </c>
      <c r="HV74">
        <f t="shared" si="117"/>
        <v>3752.4722217647227</v>
      </c>
      <c r="HW74">
        <f t="shared" si="117"/>
        <v>3757.6336293406871</v>
      </c>
      <c r="HX74">
        <f t="shared" si="116"/>
        <v>3762.8014246295124</v>
      </c>
      <c r="HY74">
        <f t="shared" si="128"/>
        <v>3276.3359779817392</v>
      </c>
      <c r="HZ74">
        <f t="shared" si="129"/>
        <v>1</v>
      </c>
      <c r="IA74">
        <v>72</v>
      </c>
      <c r="IB74">
        <f t="shared" si="130"/>
        <v>0.71</v>
      </c>
      <c r="IC74" cm="1">
        <f t="array" ref="IC74">INDEX($AC$3:$DY$102,IA74,HZ74)</f>
        <v>-3276.3359779817392</v>
      </c>
      <c r="ID74">
        <f t="shared" si="131"/>
        <v>-2326.1985443670346</v>
      </c>
    </row>
    <row r="75" spans="10:238" x14ac:dyDescent="0.25">
      <c r="J75">
        <v>645</v>
      </c>
      <c r="K75">
        <f>'Emission events'!Y75</f>
        <v>0</v>
      </c>
      <c r="L75">
        <f>'Emission events'!BG75</f>
        <v>0</v>
      </c>
      <c r="M75">
        <f>'Emission events'!CO75</f>
        <v>0</v>
      </c>
      <c r="N75">
        <f>'Emission events'!DW75</f>
        <v>0</v>
      </c>
      <c r="O75">
        <f>'Emission events'!FE75</f>
        <v>0</v>
      </c>
      <c r="P75">
        <f t="shared" si="118"/>
        <v>0</v>
      </c>
      <c r="S75">
        <v>645</v>
      </c>
      <c r="T75">
        <f>'Emission events'!AD75</f>
        <v>2.5521939279799485E+17</v>
      </c>
      <c r="U75">
        <f>'Emission events'!BL75</f>
        <v>6.0298096737223552E+16</v>
      </c>
      <c r="V75">
        <f>'Emission events'!CT75</f>
        <v>1.451398457333419E+16</v>
      </c>
      <c r="W75">
        <f>'Emission events'!EB75</f>
        <v>3586473622879636.5</v>
      </c>
      <c r="X75">
        <f>'Emission events'!FJ75</f>
        <v>917848086820573.63</v>
      </c>
      <c r="Y75">
        <f t="shared" si="119"/>
        <v>3.345357958182528E+17</v>
      </c>
      <c r="Z75">
        <f t="shared" si="120"/>
        <v>3.345357958182528E+17</v>
      </c>
      <c r="AB75" s="1">
        <v>0.72</v>
      </c>
      <c r="AC75">
        <f t="shared" si="134"/>
        <v>-4540.881584757266</v>
      </c>
      <c r="AD75">
        <f t="shared" si="134"/>
        <v>-4546.838443641429</v>
      </c>
      <c r="AE75">
        <f t="shared" si="134"/>
        <v>-4552.8030785259161</v>
      </c>
      <c r="AF75">
        <f t="shared" si="134"/>
        <v>-4558.7754995618352</v>
      </c>
      <c r="AG75">
        <f t="shared" si="134"/>
        <v>-4564.7557169136062</v>
      </c>
      <c r="AH75">
        <f t="shared" si="134"/>
        <v>-4570.7437407588586</v>
      </c>
      <c r="AI75">
        <f t="shared" si="134"/>
        <v>-4576.7395812885534</v>
      </c>
      <c r="AJ75">
        <f t="shared" si="134"/>
        <v>-4582.7432487069582</v>
      </c>
      <c r="AK75">
        <f t="shared" si="134"/>
        <v>-4588.7547532316094</v>
      </c>
      <c r="AL75">
        <f t="shared" si="134"/>
        <v>-4594.7741050934501</v>
      </c>
      <c r="AM75">
        <f t="shared" si="135"/>
        <v>-4600.8013145367113</v>
      </c>
      <c r="AN75">
        <f t="shared" si="135"/>
        <v>-4606.8363918190507</v>
      </c>
      <c r="AO75">
        <f t="shared" si="135"/>
        <v>-4612.879347211494</v>
      </c>
      <c r="AP75">
        <f t="shared" si="135"/>
        <v>-4618.9301909984815</v>
      </c>
      <c r="AQ75">
        <f t="shared" si="135"/>
        <v>-4624.9889334778909</v>
      </c>
      <c r="AR75">
        <f t="shared" si="135"/>
        <v>-4631.0555849609982</v>
      </c>
      <c r="AS75">
        <f t="shared" si="135"/>
        <v>-4637.1301557725837</v>
      </c>
      <c r="AT75">
        <f t="shared" si="135"/>
        <v>-4643.2126562509129</v>
      </c>
      <c r="AU75">
        <f t="shared" si="135"/>
        <v>-4649.3030967476934</v>
      </c>
      <c r="AV75">
        <f t="shared" si="135"/>
        <v>-4655.4014876282145</v>
      </c>
      <c r="AW75">
        <f t="shared" si="136"/>
        <v>-4661.5078392712285</v>
      </c>
      <c r="AX75">
        <f t="shared" si="136"/>
        <v>-4667.6221620690885</v>
      </c>
      <c r="AY75">
        <f t="shared" si="136"/>
        <v>-4673.7444664277127</v>
      </c>
      <c r="AZ75">
        <f t="shared" si="136"/>
        <v>-4679.8747627665571</v>
      </c>
      <c r="BA75">
        <f t="shared" si="136"/>
        <v>-4686.0130615187391</v>
      </c>
      <c r="BB75">
        <f t="shared" si="136"/>
        <v>-4692.1593731309367</v>
      </c>
      <c r="BC75">
        <f t="shared" si="136"/>
        <v>-4698.3137080635124</v>
      </c>
      <c r="BD75">
        <f t="shared" si="136"/>
        <v>-4704.4760767904845</v>
      </c>
      <c r="BE75">
        <f t="shared" si="136"/>
        <v>-4710.6464897994765</v>
      </c>
      <c r="BF75">
        <f t="shared" si="136"/>
        <v>-4716.8249575919226</v>
      </c>
      <c r="BG75">
        <f t="shared" si="137"/>
        <v>-4723.0114906828458</v>
      </c>
      <c r="BH75">
        <f t="shared" si="137"/>
        <v>-4729.2060996010678</v>
      </c>
      <c r="BI75">
        <f t="shared" si="137"/>
        <v>-4735.4087948891465</v>
      </c>
      <c r="BJ75">
        <f t="shared" si="137"/>
        <v>-4741.6195871033606</v>
      </c>
      <c r="BK75">
        <f t="shared" si="137"/>
        <v>-4747.8384868138337</v>
      </c>
      <c r="BL75">
        <f t="shared" si="137"/>
        <v>-4754.0655046044203</v>
      </c>
      <c r="BM75">
        <f t="shared" si="137"/>
        <v>-4760.300651072841</v>
      </c>
      <c r="BN75">
        <f t="shared" si="137"/>
        <v>-4766.5439368306534</v>
      </c>
      <c r="BO75">
        <f t="shared" si="137"/>
        <v>-4772.7953725032166</v>
      </c>
      <c r="BP75">
        <f t="shared" si="137"/>
        <v>-4779.0549687298289</v>
      </c>
      <c r="BQ75">
        <f t="shared" si="138"/>
        <v>-4785.3227361636064</v>
      </c>
      <c r="BR75">
        <f t="shared" si="138"/>
        <v>-4791.5986854716439</v>
      </c>
      <c r="BS75">
        <f t="shared" si="138"/>
        <v>-4797.8828273348927</v>
      </c>
      <c r="BT75">
        <f t="shared" si="138"/>
        <v>-4804.175172448281</v>
      </c>
      <c r="BU75">
        <f t="shared" si="138"/>
        <v>-4810.475731520748</v>
      </c>
      <c r="BV75">
        <f t="shared" si="138"/>
        <v>-4816.7845152751142</v>
      </c>
      <c r="BW75">
        <f t="shared" si="138"/>
        <v>-4823.1015344482803</v>
      </c>
      <c r="BX75">
        <f t="shared" si="138"/>
        <v>-4829.4267997910983</v>
      </c>
      <c r="BY75">
        <f t="shared" si="138"/>
        <v>-4835.7603220685014</v>
      </c>
      <c r="BZ75">
        <f t="shared" si="138"/>
        <v>-4842.1021120594814</v>
      </c>
      <c r="CA75">
        <f t="shared" si="139"/>
        <v>-4848.4521805570457</v>
      </c>
      <c r="CB75">
        <f t="shared" si="139"/>
        <v>-4854.8105383683624</v>
      </c>
      <c r="CC75">
        <f t="shared" si="139"/>
        <v>-4861.1771963146375</v>
      </c>
      <c r="CD75">
        <f t="shared" si="139"/>
        <v>-4867.5521652312564</v>
      </c>
      <c r="CE75">
        <f t="shared" si="139"/>
        <v>-4873.9354559677495</v>
      </c>
      <c r="CF75">
        <f t="shared" si="139"/>
        <v>-4880.3270793877573</v>
      </c>
      <c r="CG75">
        <f t="shared" si="139"/>
        <v>-4886.727046369173</v>
      </c>
      <c r="CH75">
        <f t="shared" si="139"/>
        <v>-4893.1353678040196</v>
      </c>
      <c r="CI75">
        <f t="shared" si="139"/>
        <v>-4899.5520545985928</v>
      </c>
      <c r="CJ75">
        <f t="shared" si="139"/>
        <v>-4905.9771176734075</v>
      </c>
      <c r="CK75">
        <f t="shared" si="140"/>
        <v>-4912.4105679632339</v>
      </c>
      <c r="CL75">
        <f t="shared" si="140"/>
        <v>-4918.8524164171358</v>
      </c>
      <c r="CM75">
        <f t="shared" si="140"/>
        <v>-4925.302673998418</v>
      </c>
      <c r="CN75">
        <f t="shared" si="140"/>
        <v>-4931.7613516847496</v>
      </c>
      <c r="CO75">
        <f t="shared" si="140"/>
        <v>-4938.2284604681281</v>
      </c>
      <c r="CP75">
        <f t="shared" si="140"/>
        <v>-4944.704011354851</v>
      </c>
      <c r="CQ75">
        <f t="shared" si="140"/>
        <v>-4951.188015365653</v>
      </c>
      <c r="CR75">
        <f t="shared" si="140"/>
        <v>-4957.680483535587</v>
      </c>
      <c r="CS75">
        <f t="shared" si="140"/>
        <v>-4964.1814269141587</v>
      </c>
      <c r="CT75">
        <f t="shared" si="140"/>
        <v>-4970.6908565653057</v>
      </c>
      <c r="CU75">
        <f t="shared" si="141"/>
        <v>-4977.2087835673519</v>
      </c>
      <c r="CV75">
        <f t="shared" si="141"/>
        <v>-4983.735219013156</v>
      </c>
      <c r="CW75">
        <f t="shared" si="141"/>
        <v>-4990.2701740099828</v>
      </c>
      <c r="CX75">
        <f t="shared" si="141"/>
        <v>-4996.8136596796548</v>
      </c>
      <c r="CY75">
        <f t="shared" si="141"/>
        <v>-5003.3656871584953</v>
      </c>
      <c r="CZ75">
        <f t="shared" si="141"/>
        <v>-5009.9262675973632</v>
      </c>
      <c r="DA75">
        <f t="shared" si="141"/>
        <v>-5016.4954121616929</v>
      </c>
      <c r="DB75">
        <f t="shared" si="141"/>
        <v>-5023.0731320314408</v>
      </c>
      <c r="DC75">
        <f t="shared" si="141"/>
        <v>-5029.6594384012142</v>
      </c>
      <c r="DD75">
        <f t="shared" si="141"/>
        <v>-5036.2543424802307</v>
      </c>
      <c r="DE75">
        <f t="shared" si="142"/>
        <v>-5042.8578554922897</v>
      </c>
      <c r="DF75">
        <f t="shared" si="142"/>
        <v>-5049.4699886759126</v>
      </c>
      <c r="DG75">
        <f t="shared" si="142"/>
        <v>-5056.090753284222</v>
      </c>
      <c r="DH75">
        <f t="shared" si="142"/>
        <v>-5062.7201605850851</v>
      </c>
      <c r="DI75">
        <f t="shared" si="142"/>
        <v>-5069.3582218610754</v>
      </c>
      <c r="DJ75">
        <f t="shared" si="142"/>
        <v>-5076.0049484094443</v>
      </c>
      <c r="DK75">
        <f t="shared" si="142"/>
        <v>-5082.6603515422621</v>
      </c>
      <c r="DL75">
        <f t="shared" si="142"/>
        <v>-5089.3244425862949</v>
      </c>
      <c r="DM75">
        <f t="shared" si="142"/>
        <v>-5095.9972328831473</v>
      </c>
      <c r="DN75">
        <f t="shared" si="142"/>
        <v>-5102.6787337892329</v>
      </c>
      <c r="DO75">
        <f t="shared" si="143"/>
        <v>-5109.3689566757166</v>
      </c>
      <c r="DP75">
        <f t="shared" si="143"/>
        <v>-5116.0679129287337</v>
      </c>
      <c r="DQ75">
        <f t="shared" si="143"/>
        <v>-5122.7756139491567</v>
      </c>
      <c r="DR75">
        <f t="shared" si="143"/>
        <v>-5129.4920711528157</v>
      </c>
      <c r="DS75">
        <f t="shared" si="143"/>
        <v>-5136.2172959704421</v>
      </c>
      <c r="DT75">
        <f t="shared" si="143"/>
        <v>-5142.9512998476357</v>
      </c>
      <c r="DU75">
        <f t="shared" si="143"/>
        <v>-5149.6940942450074</v>
      </c>
      <c r="DV75">
        <f t="shared" si="143"/>
        <v>-5156.4456906380628</v>
      </c>
      <c r="DW75">
        <f t="shared" si="143"/>
        <v>-5163.2061005173364</v>
      </c>
      <c r="DX75">
        <f t="shared" si="143"/>
        <v>-5169.9753353883689</v>
      </c>
      <c r="DY75">
        <f t="shared" si="143"/>
        <v>-5176.7534067716597</v>
      </c>
      <c r="EA75">
        <f t="shared" si="124"/>
        <v>0.72</v>
      </c>
      <c r="EB75">
        <f t="shared" si="132"/>
        <v>4540.881584757266</v>
      </c>
      <c r="EC75">
        <f t="shared" si="132"/>
        <v>4547.106451687735</v>
      </c>
      <c r="ED75">
        <f t="shared" si="132"/>
        <v>4553.3390946185273</v>
      </c>
      <c r="EE75">
        <f t="shared" si="132"/>
        <v>4559.5795237007524</v>
      </c>
      <c r="EF75">
        <f t="shared" si="132"/>
        <v>4565.8277490988294</v>
      </c>
      <c r="EG75">
        <f t="shared" si="132"/>
        <v>4572.0837809903869</v>
      </c>
      <c r="EH75">
        <f t="shared" si="132"/>
        <v>4578.3476295663877</v>
      </c>
      <c r="EI75">
        <f t="shared" si="132"/>
        <v>4584.6193050310985</v>
      </c>
      <c r="EJ75">
        <f t="shared" si="132"/>
        <v>4590.8988176020548</v>
      </c>
      <c r="EK75">
        <f t="shared" si="132"/>
        <v>4597.1861775102016</v>
      </c>
      <c r="EL75">
        <f t="shared" si="132"/>
        <v>4603.4813949997688</v>
      </c>
      <c r="EM75">
        <f t="shared" si="132"/>
        <v>4609.7844803284133</v>
      </c>
      <c r="EN75">
        <f t="shared" si="132"/>
        <v>4616.0954437671626</v>
      </c>
      <c r="EO75">
        <f t="shared" si="132"/>
        <v>4622.4142956004553</v>
      </c>
      <c r="EP75">
        <f t="shared" si="132"/>
        <v>4628.7410461261707</v>
      </c>
      <c r="EQ75">
        <f t="shared" si="132"/>
        <v>4635.075705655584</v>
      </c>
      <c r="ER75">
        <f t="shared" si="133"/>
        <v>4641.4182845134746</v>
      </c>
      <c r="ES75">
        <f t="shared" si="133"/>
        <v>4647.7687930381098</v>
      </c>
      <c r="ET75">
        <f t="shared" si="133"/>
        <v>4654.1272415811964</v>
      </c>
      <c r="EU75">
        <f t="shared" si="133"/>
        <v>4660.4936405080225</v>
      </c>
      <c r="EV75">
        <f t="shared" si="133"/>
        <v>4666.8680001973426</v>
      </c>
      <c r="EW75">
        <f t="shared" si="133"/>
        <v>4673.2503310415086</v>
      </c>
      <c r="EX75">
        <f t="shared" si="133"/>
        <v>4679.6406434464379</v>
      </c>
      <c r="EY75">
        <f t="shared" si="133"/>
        <v>4686.0389478315883</v>
      </c>
      <c r="EZ75">
        <f t="shared" si="133"/>
        <v>4692.4452546300763</v>
      </c>
      <c r="FA75">
        <f t="shared" si="133"/>
        <v>4698.8595742885791</v>
      </c>
      <c r="FB75">
        <f t="shared" si="133"/>
        <v>4705.2819172674608</v>
      </c>
      <c r="FC75">
        <f t="shared" si="133"/>
        <v>4711.7122940407389</v>
      </c>
      <c r="FD75">
        <f t="shared" si="133"/>
        <v>4718.150715096036</v>
      </c>
      <c r="FE75">
        <f t="shared" si="133"/>
        <v>4724.5971909347882</v>
      </c>
      <c r="FF75">
        <f t="shared" si="87"/>
        <v>4731.0517320720173</v>
      </c>
      <c r="FG75">
        <f t="shared" si="87"/>
        <v>4737.5143490365444</v>
      </c>
      <c r="FH75">
        <f t="shared" si="126"/>
        <v>4743.9850523709292</v>
      </c>
      <c r="FI75">
        <f t="shared" si="126"/>
        <v>4750.4638526314493</v>
      </c>
      <c r="FJ75">
        <f t="shared" si="126"/>
        <v>4756.9507603882275</v>
      </c>
      <c r="FK75">
        <f t="shared" si="126"/>
        <v>4763.4457862251202</v>
      </c>
      <c r="FL75">
        <f t="shared" si="126"/>
        <v>4769.9489407398469</v>
      </c>
      <c r="FM75">
        <f t="shared" si="126"/>
        <v>4776.4602345439644</v>
      </c>
      <c r="FN75">
        <f t="shared" si="126"/>
        <v>4782.9796782628337</v>
      </c>
      <c r="FO75">
        <f t="shared" si="126"/>
        <v>4789.5072825357511</v>
      </c>
      <c r="FP75">
        <f t="shared" si="126"/>
        <v>4796.0430580158345</v>
      </c>
      <c r="FQ75">
        <f t="shared" si="126"/>
        <v>4802.5870153701781</v>
      </c>
      <c r="FR75">
        <f t="shared" si="121"/>
        <v>4809.139165279732</v>
      </c>
      <c r="FS75">
        <f t="shared" si="121"/>
        <v>4815.6995184394264</v>
      </c>
      <c r="FT75">
        <f t="shared" si="121"/>
        <v>4822.2680855581993</v>
      </c>
      <c r="FU75">
        <f t="shared" si="121"/>
        <v>4828.8448773588707</v>
      </c>
      <c r="FV75">
        <f t="shared" si="121"/>
        <v>4835.4299045783428</v>
      </c>
      <c r="FW75">
        <f t="shared" si="121"/>
        <v>4842.0231779674668</v>
      </c>
      <c r="FX75">
        <f t="shared" si="121"/>
        <v>4848.624708291175</v>
      </c>
      <c r="FY75">
        <f t="shared" si="121"/>
        <v>4855.2345063284611</v>
      </c>
      <c r="FZ75">
        <f t="shared" si="121"/>
        <v>4861.8525828723314</v>
      </c>
      <c r="GA75">
        <f t="shared" si="121"/>
        <v>4868.4789487299531</v>
      </c>
      <c r="GB75">
        <f t="shared" si="121"/>
        <v>4875.1136147225343</v>
      </c>
      <c r="GC75">
        <f t="shared" si="121"/>
        <v>4881.7565916854592</v>
      </c>
      <c r="GD75">
        <f t="shared" si="93"/>
        <v>4888.4078904682574</v>
      </c>
      <c r="GE75">
        <f t="shared" si="93"/>
        <v>4895.0675219345712</v>
      </c>
      <c r="GF75">
        <f t="shared" si="93"/>
        <v>4901.7354969622929</v>
      </c>
      <c r="GG75">
        <f t="shared" si="93"/>
        <v>4908.4118264434446</v>
      </c>
      <c r="GH75">
        <f t="shared" si="93"/>
        <v>4915.0965212843239</v>
      </c>
      <c r="GI75">
        <f t="shared" si="93"/>
        <v>4921.7895924054446</v>
      </c>
      <c r="GJ75">
        <f t="shared" si="93"/>
        <v>4928.4910507415761</v>
      </c>
      <c r="GK75">
        <f t="shared" si="93"/>
        <v>4935.2009072417841</v>
      </c>
      <c r="GL75">
        <f t="shared" si="93"/>
        <v>4941.9191728693722</v>
      </c>
      <c r="GM75">
        <f t="shared" si="93"/>
        <v>4948.645858602009</v>
      </c>
      <c r="GN75">
        <f t="shared" si="90"/>
        <v>4955.3809754316935</v>
      </c>
      <c r="GO75">
        <f t="shared" si="90"/>
        <v>4962.1245343647215</v>
      </c>
      <c r="GP75">
        <f t="shared" si="127"/>
        <v>4968.8765464218295</v>
      </c>
      <c r="GQ75">
        <f t="shared" si="127"/>
        <v>4975.6370226380695</v>
      </c>
      <c r="GR75">
        <f t="shared" si="127"/>
        <v>4982.4059740629464</v>
      </c>
      <c r="GS75">
        <f t="shared" si="127"/>
        <v>4989.1834117603994</v>
      </c>
      <c r="GT75">
        <f t="shared" si="127"/>
        <v>4995.9693468087517</v>
      </c>
      <c r="GU75">
        <f t="shared" si="127"/>
        <v>5002.7637903008608</v>
      </c>
      <c r="GV75">
        <f t="shared" si="127"/>
        <v>5009.5667533439937</v>
      </c>
      <c r="GW75">
        <f t="shared" si="127"/>
        <v>5016.3782470599717</v>
      </c>
      <c r="GX75">
        <f t="shared" si="127"/>
        <v>5023.1982825851173</v>
      </c>
      <c r="GY75">
        <f t="shared" si="127"/>
        <v>5030.0268710702912</v>
      </c>
      <c r="GZ75">
        <f t="shared" si="127"/>
        <v>5036.8640236809269</v>
      </c>
      <c r="HA75">
        <f t="shared" si="127"/>
        <v>5043.7097515969799</v>
      </c>
      <c r="HB75">
        <f t="shared" si="127"/>
        <v>5050.5640660130593</v>
      </c>
      <c r="HC75">
        <f t="shared" si="127"/>
        <v>5057.4269781383819</v>
      </c>
      <c r="HD75">
        <f t="shared" si="127"/>
        <v>5064.298499196746</v>
      </c>
      <c r="HE75">
        <f t="shared" si="127"/>
        <v>5071.178640426675</v>
      </c>
      <c r="HF75">
        <f t="shared" si="122"/>
        <v>5078.0674130812904</v>
      </c>
      <c r="HG75">
        <f t="shared" si="122"/>
        <v>5084.9648284284585</v>
      </c>
      <c r="HH75">
        <f t="shared" si="122"/>
        <v>5091.8708977507549</v>
      </c>
      <c r="HI75">
        <f t="shared" si="122"/>
        <v>5098.7856323454298</v>
      </c>
      <c r="HJ75">
        <f t="shared" si="122"/>
        <v>5105.7090435245527</v>
      </c>
      <c r="HK75">
        <f t="shared" si="122"/>
        <v>5112.6411426148916</v>
      </c>
      <c r="HL75">
        <f t="shared" si="122"/>
        <v>5119.581940958049</v>
      </c>
      <c r="HM75">
        <f t="shared" si="122"/>
        <v>5126.5314499104406</v>
      </c>
      <c r="HN75">
        <f t="shared" si="122"/>
        <v>5133.4896808432304</v>
      </c>
      <c r="HO75">
        <f t="shared" si="123"/>
        <v>5140.4566451425526</v>
      </c>
      <c r="HP75">
        <f t="shared" si="123"/>
        <v>5147.4323542092816</v>
      </c>
      <c r="HQ75">
        <f t="shared" si="123"/>
        <v>5154.4168194592467</v>
      </c>
      <c r="HR75">
        <f t="shared" si="123"/>
        <v>5161.4100523231782</v>
      </c>
      <c r="HS75">
        <f t="shared" si="123"/>
        <v>5168.4120642466778</v>
      </c>
      <c r="HT75">
        <f t="shared" si="117"/>
        <v>5175.4228666903555</v>
      </c>
      <c r="HU75">
        <f t="shared" si="117"/>
        <v>5182.4424711297161</v>
      </c>
      <c r="HV75">
        <f t="shared" si="117"/>
        <v>5189.4708890552956</v>
      </c>
      <c r="HW75">
        <f t="shared" si="117"/>
        <v>5196.5081319726341</v>
      </c>
      <c r="HX75">
        <f t="shared" si="116"/>
        <v>5203.5542114022301</v>
      </c>
      <c r="HY75">
        <f t="shared" si="128"/>
        <v>4540.881584757266</v>
      </c>
      <c r="HZ75">
        <f t="shared" si="129"/>
        <v>1</v>
      </c>
      <c r="IA75">
        <v>73</v>
      </c>
      <c r="IB75">
        <f t="shared" si="130"/>
        <v>0.72</v>
      </c>
      <c r="IC75" cm="1">
        <f t="array" ref="IC75">INDEX($AC$3:$DY$102,IA75,HZ75)</f>
        <v>-4540.881584757266</v>
      </c>
      <c r="ID75">
        <f t="shared" si="131"/>
        <v>-3269.4347410252312</v>
      </c>
    </row>
    <row r="76" spans="10:238" x14ac:dyDescent="0.25">
      <c r="J76">
        <v>650</v>
      </c>
      <c r="K76">
        <f>'Emission events'!Y76</f>
        <v>0</v>
      </c>
      <c r="L76">
        <f>'Emission events'!BG76</f>
        <v>0</v>
      </c>
      <c r="M76">
        <f>'Emission events'!CO76</f>
        <v>0</v>
      </c>
      <c r="N76">
        <f>'Emission events'!DW76</f>
        <v>0</v>
      </c>
      <c r="O76">
        <f>'Emission events'!FE76</f>
        <v>0</v>
      </c>
      <c r="P76">
        <f t="shared" si="118"/>
        <v>0</v>
      </c>
      <c r="S76">
        <v>650</v>
      </c>
      <c r="T76">
        <f>'Emission events'!AD76</f>
        <v>2.2380269247440195E+17</v>
      </c>
      <c r="U76">
        <f>'Emission events'!BL76</f>
        <v>5.2875591673998384E+16</v>
      </c>
      <c r="V76">
        <f>'Emission events'!CT76</f>
        <v>1.2727358961374526E+16</v>
      </c>
      <c r="W76">
        <f>'Emission events'!EB76</f>
        <v>3144990059294552</v>
      </c>
      <c r="X76">
        <f>'Emission events'!FJ76</f>
        <v>804863889302916.88</v>
      </c>
      <c r="Y76">
        <f t="shared" si="119"/>
        <v>2.9335549705837229E+17</v>
      </c>
      <c r="Z76">
        <f t="shared" si="120"/>
        <v>2.9335549705837229E+17</v>
      </c>
      <c r="AB76" s="1">
        <v>0.73</v>
      </c>
      <c r="AC76">
        <f t="shared" si="134"/>
        <v>-6290.1789857162539</v>
      </c>
      <c r="AD76">
        <f t="shared" si="134"/>
        <v>-6298.4193686851795</v>
      </c>
      <c r="AE76">
        <f t="shared" si="134"/>
        <v>-6306.6705086689717</v>
      </c>
      <c r="AF76">
        <f t="shared" si="134"/>
        <v>-6314.9324197102751</v>
      </c>
      <c r="AG76">
        <f t="shared" si="134"/>
        <v>-6323.2051158701306</v>
      </c>
      <c r="AH76">
        <f t="shared" si="134"/>
        <v>-6331.4886112279155</v>
      </c>
      <c r="AI76">
        <f t="shared" si="134"/>
        <v>-6339.782919881387</v>
      </c>
      <c r="AJ76">
        <f t="shared" si="134"/>
        <v>-6348.0880559467278</v>
      </c>
      <c r="AK76">
        <f t="shared" si="134"/>
        <v>-6356.4040335584777</v>
      </c>
      <c r="AL76">
        <f t="shared" si="134"/>
        <v>-6364.730866869726</v>
      </c>
      <c r="AM76">
        <f t="shared" si="135"/>
        <v>-6373.0685700519407</v>
      </c>
      <c r="AN76">
        <f t="shared" si="135"/>
        <v>-6381.4171572951618</v>
      </c>
      <c r="AO76">
        <f t="shared" si="135"/>
        <v>-6389.7766428079512</v>
      </c>
      <c r="AP76">
        <f t="shared" si="135"/>
        <v>-6398.1470408173545</v>
      </c>
      <c r="AQ76">
        <f t="shared" si="135"/>
        <v>-6406.5283655690746</v>
      </c>
      <c r="AR76">
        <f t="shared" si="135"/>
        <v>-6414.9206313273298</v>
      </c>
      <c r="AS76">
        <f t="shared" si="135"/>
        <v>-6423.323852375016</v>
      </c>
      <c r="AT76">
        <f t="shared" si="135"/>
        <v>-6431.7380430136864</v>
      </c>
      <c r="AU76">
        <f t="shared" si="135"/>
        <v>-6440.1632175634886</v>
      </c>
      <c r="AV76">
        <f t="shared" si="135"/>
        <v>-6448.5993903633353</v>
      </c>
      <c r="AW76">
        <f t="shared" si="136"/>
        <v>-6457.0465757708334</v>
      </c>
      <c r="AX76">
        <f t="shared" si="136"/>
        <v>-6465.5047881623323</v>
      </c>
      <c r="AY76">
        <f t="shared" si="136"/>
        <v>-6473.9740419329764</v>
      </c>
      <c r="AZ76">
        <f t="shared" si="136"/>
        <v>-6482.454351496629</v>
      </c>
      <c r="BA76">
        <f t="shared" si="136"/>
        <v>-6490.9457312860623</v>
      </c>
      <c r="BB76">
        <f t="shared" si="136"/>
        <v>-6499.4481957527987</v>
      </c>
      <c r="BC76">
        <f t="shared" si="136"/>
        <v>-6507.9617593672956</v>
      </c>
      <c r="BD76">
        <f t="shared" si="136"/>
        <v>-6516.4864366189022</v>
      </c>
      <c r="BE76">
        <f t="shared" si="136"/>
        <v>-6525.022242015807</v>
      </c>
      <c r="BF76">
        <f t="shared" si="136"/>
        <v>-6533.569190085238</v>
      </c>
      <c r="BG76">
        <f t="shared" si="137"/>
        <v>-6542.1272953732932</v>
      </c>
      <c r="BH76">
        <f t="shared" si="137"/>
        <v>-6550.6965724451256</v>
      </c>
      <c r="BI76">
        <f t="shared" si="137"/>
        <v>-6559.2770358849084</v>
      </c>
      <c r="BJ76">
        <f t="shared" si="137"/>
        <v>-6567.8687002957759</v>
      </c>
      <c r="BK76">
        <f t="shared" si="137"/>
        <v>-6576.4715803000272</v>
      </c>
      <c r="BL76">
        <f t="shared" si="137"/>
        <v>-6585.0856905389301</v>
      </c>
      <c r="BM76">
        <f t="shared" si="137"/>
        <v>-6593.7110456730015</v>
      </c>
      <c r="BN76">
        <f t="shared" si="137"/>
        <v>-6602.3476603818344</v>
      </c>
      <c r="BO76">
        <f t="shared" si="137"/>
        <v>-6610.9955493641346</v>
      </c>
      <c r="BP76">
        <f t="shared" si="137"/>
        <v>-6619.654727337891</v>
      </c>
      <c r="BQ76">
        <f t="shared" si="138"/>
        <v>-6628.3252090402075</v>
      </c>
      <c r="BR76">
        <f t="shared" si="138"/>
        <v>-6637.0070092275264</v>
      </c>
      <c r="BS76">
        <f t="shared" si="138"/>
        <v>-6645.7001426754587</v>
      </c>
      <c r="BT76">
        <f t="shared" si="138"/>
        <v>-6654.4046241789729</v>
      </c>
      <c r="BU76">
        <f t="shared" si="138"/>
        <v>-6663.1204685523508</v>
      </c>
      <c r="BV76">
        <f t="shared" si="138"/>
        <v>-6671.8476906291453</v>
      </c>
      <c r="BW76">
        <f t="shared" si="138"/>
        <v>-6680.5863052623672</v>
      </c>
      <c r="BX76">
        <f t="shared" si="138"/>
        <v>-6689.3363273243203</v>
      </c>
      <c r="BY76">
        <f t="shared" si="138"/>
        <v>-6698.0977717067981</v>
      </c>
      <c r="BZ76">
        <f t="shared" si="138"/>
        <v>-6706.8706533210334</v>
      </c>
      <c r="CA76">
        <f t="shared" si="139"/>
        <v>-6715.6549870976269</v>
      </c>
      <c r="CB76">
        <f t="shared" si="139"/>
        <v>-6724.4507879868406</v>
      </c>
      <c r="CC76">
        <f t="shared" si="139"/>
        <v>-6733.2580709582844</v>
      </c>
      <c r="CD76">
        <f t="shared" si="139"/>
        <v>-6742.0768510012049</v>
      </c>
      <c r="CE76">
        <f t="shared" si="139"/>
        <v>-6750.9071431244211</v>
      </c>
      <c r="CF76">
        <f t="shared" si="139"/>
        <v>-6759.7489623562678</v>
      </c>
      <c r="CG76">
        <f t="shared" si="139"/>
        <v>-6768.6023237447953</v>
      </c>
      <c r="CH76">
        <f t="shared" si="139"/>
        <v>-6777.4672423576048</v>
      </c>
      <c r="CI76">
        <f t="shared" si="139"/>
        <v>-6786.3437332820386</v>
      </c>
      <c r="CJ76">
        <f t="shared" si="139"/>
        <v>-6795.2318116251336</v>
      </c>
      <c r="CK76">
        <f t="shared" si="140"/>
        <v>-6804.1314925135757</v>
      </c>
      <c r="CL76">
        <f t="shared" si="140"/>
        <v>-6813.0427910938961</v>
      </c>
      <c r="CM76">
        <f t="shared" si="140"/>
        <v>-6821.9657225323017</v>
      </c>
      <c r="CN76">
        <f t="shared" si="140"/>
        <v>-6830.9003020148721</v>
      </c>
      <c r="CO76">
        <f t="shared" si="140"/>
        <v>-6839.8465447475037</v>
      </c>
      <c r="CP76">
        <f t="shared" si="140"/>
        <v>-6848.8044659558818</v>
      </c>
      <c r="CQ76">
        <f t="shared" si="140"/>
        <v>-6857.7740808856352</v>
      </c>
      <c r="CR76">
        <f t="shared" si="140"/>
        <v>-6866.7554048022685</v>
      </c>
      <c r="CS76">
        <f t="shared" si="140"/>
        <v>-6875.7484529912199</v>
      </c>
      <c r="CT76">
        <f t="shared" si="140"/>
        <v>-6884.753240757901</v>
      </c>
      <c r="CU76">
        <f t="shared" si="141"/>
        <v>-6893.7697834276341</v>
      </c>
      <c r="CV76">
        <f t="shared" si="141"/>
        <v>-6902.7980963458467</v>
      </c>
      <c r="CW76">
        <f t="shared" si="141"/>
        <v>-6911.838194877897</v>
      </c>
      <c r="CX76">
        <f t="shared" si="141"/>
        <v>-6920.8900944092766</v>
      </c>
      <c r="CY76">
        <f t="shared" si="141"/>
        <v>-6929.9538103455643</v>
      </c>
      <c r="CZ76">
        <f t="shared" si="141"/>
        <v>-6939.0293581123742</v>
      </c>
      <c r="DA76">
        <f t="shared" si="141"/>
        <v>-6948.1167531555566</v>
      </c>
      <c r="DB76">
        <f t="shared" si="141"/>
        <v>-6957.2160109410252</v>
      </c>
      <c r="DC76">
        <f t="shared" si="141"/>
        <v>-6966.3271469549618</v>
      </c>
      <c r="DD76">
        <f t="shared" si="141"/>
        <v>-6975.4501767037627</v>
      </c>
      <c r="DE76">
        <f t="shared" si="142"/>
        <v>-6984.5851157139896</v>
      </c>
      <c r="DF76">
        <f t="shared" si="142"/>
        <v>-6993.7319795325511</v>
      </c>
      <c r="DG76">
        <f t="shared" si="142"/>
        <v>-7002.8907837266261</v>
      </c>
      <c r="DH76">
        <f t="shared" si="142"/>
        <v>-7012.0615438837167</v>
      </c>
      <c r="DI76">
        <f t="shared" si="142"/>
        <v>-7021.2442756116934</v>
      </c>
      <c r="DJ76">
        <f t="shared" si="142"/>
        <v>-7030.4389945387329</v>
      </c>
      <c r="DK76">
        <f t="shared" si="142"/>
        <v>-7039.645716313511</v>
      </c>
      <c r="DL76">
        <f t="shared" si="142"/>
        <v>-7048.8644566050334</v>
      </c>
      <c r="DM76">
        <f t="shared" si="142"/>
        <v>-7058.0952311028332</v>
      </c>
      <c r="DN76">
        <f t="shared" si="142"/>
        <v>-7067.3380555169269</v>
      </c>
      <c r="DO76">
        <f t="shared" si="143"/>
        <v>-7076.5929455777659</v>
      </c>
      <c r="DP76">
        <f t="shared" si="143"/>
        <v>-7085.8599170364332</v>
      </c>
      <c r="DQ76">
        <f t="shared" si="143"/>
        <v>-7095.1389856644773</v>
      </c>
      <c r="DR76">
        <f t="shared" si="143"/>
        <v>-7104.4301672541096</v>
      </c>
      <c r="DS76">
        <f t="shared" si="143"/>
        <v>-7113.7334776181588</v>
      </c>
      <c r="DT76">
        <f t="shared" si="143"/>
        <v>-7123.0489325900189</v>
      </c>
      <c r="DU76">
        <f t="shared" si="143"/>
        <v>-7132.3765480238517</v>
      </c>
      <c r="DV76">
        <f t="shared" si="143"/>
        <v>-7141.7163397943959</v>
      </c>
      <c r="DW76">
        <f t="shared" si="143"/>
        <v>-7151.0683237972617</v>
      </c>
      <c r="DX76">
        <f t="shared" si="143"/>
        <v>-7160.4325159487353</v>
      </c>
      <c r="DY76">
        <f t="shared" si="143"/>
        <v>-7169.8089321858279</v>
      </c>
      <c r="EA76">
        <f t="shared" si="124"/>
        <v>0.73</v>
      </c>
      <c r="EB76">
        <f t="shared" si="132"/>
        <v>6290.1789857162539</v>
      </c>
      <c r="EC76">
        <f t="shared" si="132"/>
        <v>6298.6873767314855</v>
      </c>
      <c r="ED76">
        <f t="shared" si="132"/>
        <v>6307.2065247615828</v>
      </c>
      <c r="EE76">
        <f t="shared" si="132"/>
        <v>6315.7364438491923</v>
      </c>
      <c r="EF76">
        <f t="shared" si="132"/>
        <v>6324.2771480553538</v>
      </c>
      <c r="EG76">
        <f t="shared" si="132"/>
        <v>6332.8286514594438</v>
      </c>
      <c r="EH76">
        <f t="shared" si="132"/>
        <v>6341.3909681592213</v>
      </c>
      <c r="EI76">
        <f t="shared" si="132"/>
        <v>6349.9641122708681</v>
      </c>
      <c r="EJ76">
        <f t="shared" si="132"/>
        <v>6358.5480979289232</v>
      </c>
      <c r="EK76">
        <f t="shared" si="132"/>
        <v>6367.1429392864775</v>
      </c>
      <c r="EL76">
        <f t="shared" si="132"/>
        <v>6375.7486505149982</v>
      </c>
      <c r="EM76">
        <f t="shared" si="132"/>
        <v>6384.3652458045244</v>
      </c>
      <c r="EN76">
        <f t="shared" si="132"/>
        <v>6392.9927393636199</v>
      </c>
      <c r="EO76">
        <f t="shared" si="132"/>
        <v>6401.6311454193283</v>
      </c>
      <c r="EP76">
        <f t="shared" si="132"/>
        <v>6410.2804782173544</v>
      </c>
      <c r="EQ76">
        <f t="shared" si="132"/>
        <v>6418.9407520219156</v>
      </c>
      <c r="ER76">
        <f t="shared" si="133"/>
        <v>6427.6119811159069</v>
      </c>
      <c r="ES76">
        <f t="shared" si="133"/>
        <v>6436.2941798008833</v>
      </c>
      <c r="ET76">
        <f t="shared" si="133"/>
        <v>6444.9873623969916</v>
      </c>
      <c r="EU76">
        <f t="shared" si="133"/>
        <v>6453.6915432431433</v>
      </c>
      <c r="EV76">
        <f t="shared" si="133"/>
        <v>6462.4067366969475</v>
      </c>
      <c r="EW76">
        <f t="shared" si="133"/>
        <v>6471.1329571347524</v>
      </c>
      <c r="EX76">
        <f t="shared" si="133"/>
        <v>6479.8702189517016</v>
      </c>
      <c r="EY76">
        <f t="shared" si="133"/>
        <v>6488.6185365616602</v>
      </c>
      <c r="EZ76">
        <f t="shared" si="133"/>
        <v>6497.3779243973995</v>
      </c>
      <c r="FA76">
        <f t="shared" si="133"/>
        <v>6506.1483969104411</v>
      </c>
      <c r="FB76">
        <f t="shared" si="133"/>
        <v>6514.929968571244</v>
      </c>
      <c r="FC76">
        <f t="shared" si="133"/>
        <v>6523.7226538691566</v>
      </c>
      <c r="FD76">
        <f t="shared" si="133"/>
        <v>6532.5264673123665</v>
      </c>
      <c r="FE76">
        <f t="shared" si="133"/>
        <v>6541.3414234281036</v>
      </c>
      <c r="FF76">
        <f t="shared" si="87"/>
        <v>6550.1675367624648</v>
      </c>
      <c r="FG76">
        <f t="shared" si="87"/>
        <v>6559.0048218806023</v>
      </c>
      <c r="FH76">
        <f t="shared" si="126"/>
        <v>6567.8532933666911</v>
      </c>
      <c r="FI76">
        <f t="shared" si="126"/>
        <v>6576.7129658238646</v>
      </c>
      <c r="FJ76">
        <f t="shared" si="126"/>
        <v>6585.583853874421</v>
      </c>
      <c r="FK76">
        <f t="shared" si="126"/>
        <v>6594.4659721596299</v>
      </c>
      <c r="FL76">
        <f t="shared" si="126"/>
        <v>6603.3593353400074</v>
      </c>
      <c r="FM76">
        <f t="shared" si="126"/>
        <v>6612.2639580951454</v>
      </c>
      <c r="FN76">
        <f t="shared" si="126"/>
        <v>6621.1798551237516</v>
      </c>
      <c r="FO76">
        <f t="shared" si="126"/>
        <v>6630.1070411438131</v>
      </c>
      <c r="FP76">
        <f t="shared" si="126"/>
        <v>6639.0455308924356</v>
      </c>
      <c r="FQ76">
        <f t="shared" si="126"/>
        <v>6647.9953391260606</v>
      </c>
      <c r="FR76">
        <f t="shared" si="121"/>
        <v>6656.956480620298</v>
      </c>
      <c r="FS76">
        <f t="shared" si="121"/>
        <v>6665.9289701701182</v>
      </c>
      <c r="FT76">
        <f t="shared" si="121"/>
        <v>6674.9128225898021</v>
      </c>
      <c r="FU76">
        <f t="shared" si="121"/>
        <v>6683.9080527129017</v>
      </c>
      <c r="FV76">
        <f t="shared" si="121"/>
        <v>6692.9146753924297</v>
      </c>
      <c r="FW76">
        <f t="shared" si="121"/>
        <v>6701.9327055006888</v>
      </c>
      <c r="FX76">
        <f t="shared" si="121"/>
        <v>6710.9621579294717</v>
      </c>
      <c r="FY76">
        <f t="shared" si="121"/>
        <v>6720.003047590013</v>
      </c>
      <c r="FZ76">
        <f t="shared" si="121"/>
        <v>6729.0553894129125</v>
      </c>
      <c r="GA76">
        <f t="shared" si="121"/>
        <v>6738.1191983484314</v>
      </c>
      <c r="GB76">
        <f t="shared" si="121"/>
        <v>6747.1944893661812</v>
      </c>
      <c r="GC76">
        <f t="shared" si="121"/>
        <v>6756.2812774554077</v>
      </c>
      <c r="GD76">
        <f t="shared" si="93"/>
        <v>6765.379577624929</v>
      </c>
      <c r="GE76">
        <f t="shared" si="93"/>
        <v>6774.4894049030818</v>
      </c>
      <c r="GF76">
        <f t="shared" si="93"/>
        <v>6783.6107743379152</v>
      </c>
      <c r="GG76">
        <f t="shared" si="93"/>
        <v>6792.7437009970299</v>
      </c>
      <c r="GH76">
        <f t="shared" si="93"/>
        <v>6801.8881999677697</v>
      </c>
      <c r="GI76">
        <f t="shared" si="93"/>
        <v>6811.0442863571707</v>
      </c>
      <c r="GJ76">
        <f t="shared" si="93"/>
        <v>6820.211975291918</v>
      </c>
      <c r="GK76">
        <f t="shared" si="93"/>
        <v>6829.3912819185443</v>
      </c>
      <c r="GL76">
        <f t="shared" si="93"/>
        <v>6838.582221403256</v>
      </c>
      <c r="GM76">
        <f t="shared" si="93"/>
        <v>6847.7848089321315</v>
      </c>
      <c r="GN76">
        <f t="shared" si="90"/>
        <v>6856.9990597110691</v>
      </c>
      <c r="GO76">
        <f t="shared" si="90"/>
        <v>6866.2249889657523</v>
      </c>
      <c r="GP76">
        <f t="shared" si="127"/>
        <v>6875.4626119418117</v>
      </c>
      <c r="GQ76">
        <f t="shared" si="127"/>
        <v>6884.711943904751</v>
      </c>
      <c r="GR76">
        <f t="shared" si="127"/>
        <v>6893.9730001400076</v>
      </c>
      <c r="GS76">
        <f t="shared" si="127"/>
        <v>6903.2457959529947</v>
      </c>
      <c r="GT76">
        <f t="shared" si="127"/>
        <v>6912.5303466690339</v>
      </c>
      <c r="GU76">
        <f t="shared" si="127"/>
        <v>6921.8266676335516</v>
      </c>
      <c r="GV76">
        <f t="shared" si="127"/>
        <v>6931.1347742119078</v>
      </c>
      <c r="GW76">
        <f t="shared" si="127"/>
        <v>6940.4546817895935</v>
      </c>
      <c r="GX76">
        <f t="shared" si="127"/>
        <v>6949.7864057721863</v>
      </c>
      <c r="GY76">
        <f t="shared" si="127"/>
        <v>6959.1299615853022</v>
      </c>
      <c r="GZ76">
        <f t="shared" si="127"/>
        <v>6968.4853646747906</v>
      </c>
      <c r="HA76">
        <f t="shared" si="127"/>
        <v>6977.8526305065643</v>
      </c>
      <c r="HB76">
        <f t="shared" si="127"/>
        <v>6987.231774566807</v>
      </c>
      <c r="HC76">
        <f t="shared" si="127"/>
        <v>6996.6228123619139</v>
      </c>
      <c r="HD76">
        <f t="shared" si="127"/>
        <v>7006.0257594184459</v>
      </c>
      <c r="HE76">
        <f t="shared" si="127"/>
        <v>7015.4406312833135</v>
      </c>
      <c r="HF76">
        <f t="shared" si="122"/>
        <v>7024.8674435236944</v>
      </c>
      <c r="HG76">
        <f t="shared" si="122"/>
        <v>7034.3062117270902</v>
      </c>
      <c r="HH76">
        <f t="shared" si="122"/>
        <v>7043.7569515013729</v>
      </c>
      <c r="HI76">
        <f t="shared" si="122"/>
        <v>7053.2196784747184</v>
      </c>
      <c r="HJ76">
        <f t="shared" si="122"/>
        <v>7062.6944082958016</v>
      </c>
      <c r="HK76">
        <f t="shared" si="122"/>
        <v>7072.1811566336301</v>
      </c>
      <c r="HL76">
        <f t="shared" si="122"/>
        <v>7081.6799391777349</v>
      </c>
      <c r="HM76">
        <f t="shared" si="122"/>
        <v>7091.1907716381347</v>
      </c>
      <c r="HN76">
        <f t="shared" si="122"/>
        <v>7100.7136697452797</v>
      </c>
      <c r="HO76">
        <f t="shared" si="123"/>
        <v>7110.2486492502521</v>
      </c>
      <c r="HP76">
        <f t="shared" si="123"/>
        <v>7119.7957259246023</v>
      </c>
      <c r="HQ76">
        <f t="shared" si="123"/>
        <v>7129.3549155605406</v>
      </c>
      <c r="HR76">
        <f t="shared" si="123"/>
        <v>7138.9262339708948</v>
      </c>
      <c r="HS76">
        <f t="shared" si="123"/>
        <v>7148.509696989061</v>
      </c>
      <c r="HT76">
        <f t="shared" si="117"/>
        <v>7158.1053204691998</v>
      </c>
      <c r="HU76">
        <f t="shared" si="117"/>
        <v>7167.7131202860492</v>
      </c>
      <c r="HV76">
        <f t="shared" si="117"/>
        <v>7177.3331123352209</v>
      </c>
      <c r="HW76">
        <f t="shared" si="117"/>
        <v>7186.9653125330005</v>
      </c>
      <c r="HX76">
        <f t="shared" si="116"/>
        <v>7196.6097368163983</v>
      </c>
      <c r="HY76">
        <f t="shared" si="128"/>
        <v>6290.1789857162539</v>
      </c>
      <c r="HZ76">
        <f t="shared" si="129"/>
        <v>1</v>
      </c>
      <c r="IA76">
        <v>74</v>
      </c>
      <c r="IB76">
        <f t="shared" si="130"/>
        <v>0.73</v>
      </c>
      <c r="IC76" cm="1">
        <f t="array" ref="IC76">INDEX($AC$3:$DY$102,IA76,HZ76)</f>
        <v>-6290.1789857162539</v>
      </c>
      <c r="ID76">
        <f t="shared" si="131"/>
        <v>-4591.8306595728654</v>
      </c>
    </row>
    <row r="77" spans="10:238" x14ac:dyDescent="0.25">
      <c r="J77">
        <v>655</v>
      </c>
      <c r="K77">
        <f>'Emission events'!Y77</f>
        <v>0</v>
      </c>
      <c r="L77">
        <f>'Emission events'!BG77</f>
        <v>0</v>
      </c>
      <c r="M77">
        <f>'Emission events'!CO77</f>
        <v>0</v>
      </c>
      <c r="N77">
        <f>'Emission events'!DW77</f>
        <v>0</v>
      </c>
      <c r="O77">
        <f>'Emission events'!FE77</f>
        <v>0</v>
      </c>
      <c r="P77">
        <f t="shared" si="118"/>
        <v>0</v>
      </c>
      <c r="S77">
        <v>655</v>
      </c>
      <c r="T77">
        <f>'Emission events'!AD77</f>
        <v>1.9430037674062998E+17</v>
      </c>
      <c r="U77">
        <f>'Emission events'!BL77</f>
        <v>4.5905378836390424E+16</v>
      </c>
      <c r="V77">
        <f>'Emission events'!CT77</f>
        <v>1.1049601833504092E+16</v>
      </c>
      <c r="W77">
        <f>'Emission events'!EB77</f>
        <v>2730408408452730.5</v>
      </c>
      <c r="X77">
        <f>'Emission events'!FJ77</f>
        <v>698764412471813.63</v>
      </c>
      <c r="Y77">
        <f t="shared" si="119"/>
        <v>2.5468453023144906E+17</v>
      </c>
      <c r="Z77">
        <f t="shared" si="120"/>
        <v>2.5468453023144906E+17</v>
      </c>
      <c r="AB77" s="1">
        <v>0.74</v>
      </c>
      <c r="AC77">
        <f t="shared" si="134"/>
        <v>-8710.0630686614077</v>
      </c>
      <c r="AD77">
        <f t="shared" si="134"/>
        <v>-8721.4623895808709</v>
      </c>
      <c r="AE77">
        <f t="shared" si="134"/>
        <v>-8732.8765913341831</v>
      </c>
      <c r="AF77">
        <f t="shared" si="134"/>
        <v>-8744.3056933473872</v>
      </c>
      <c r="AG77">
        <f t="shared" si="134"/>
        <v>-8755.7497150720155</v>
      </c>
      <c r="AH77">
        <f t="shared" si="134"/>
        <v>-8767.2086759848626</v>
      </c>
      <c r="AI77">
        <f t="shared" si="134"/>
        <v>-8778.6825955882414</v>
      </c>
      <c r="AJ77">
        <f t="shared" si="134"/>
        <v>-8790.1714934099346</v>
      </c>
      <c r="AK77">
        <f t="shared" si="134"/>
        <v>-8801.6753890031068</v>
      </c>
      <c r="AL77">
        <f t="shared" si="134"/>
        <v>-8813.1943019465925</v>
      </c>
      <c r="AM77">
        <f t="shared" si="135"/>
        <v>-8824.7282518446427</v>
      </c>
      <c r="AN77">
        <f t="shared" si="135"/>
        <v>-8836.2772583271744</v>
      </c>
      <c r="AO77">
        <f t="shared" si="135"/>
        <v>-8847.8413410498197</v>
      </c>
      <c r="AP77">
        <f t="shared" si="135"/>
        <v>-8859.4205196936837</v>
      </c>
      <c r="AQ77">
        <f t="shared" si="135"/>
        <v>-8871.0148139657194</v>
      </c>
      <c r="AR77">
        <f t="shared" si="135"/>
        <v>-8882.6242435984823</v>
      </c>
      <c r="AS77">
        <f t="shared" si="135"/>
        <v>-8894.248828350379</v>
      </c>
      <c r="AT77">
        <f t="shared" si="135"/>
        <v>-8905.8885880056187</v>
      </c>
      <c r="AU77">
        <f t="shared" si="135"/>
        <v>-8917.5435423741274</v>
      </c>
      <c r="AV77">
        <f t="shared" si="135"/>
        <v>-8929.2137112918299</v>
      </c>
      <c r="AW77">
        <f t="shared" si="136"/>
        <v>-8940.8991146204207</v>
      </c>
      <c r="AX77">
        <f t="shared" si="136"/>
        <v>-8952.5997722476077</v>
      </c>
      <c r="AY77">
        <f t="shared" si="136"/>
        <v>-8964.3157040870683</v>
      </c>
      <c r="AZ77">
        <f t="shared" si="136"/>
        <v>-8976.0469300783825</v>
      </c>
      <c r="BA77">
        <f t="shared" si="136"/>
        <v>-8987.7934701872782</v>
      </c>
      <c r="BB77">
        <f t="shared" si="136"/>
        <v>-8999.5553444054312</v>
      </c>
      <c r="BC77">
        <f t="shared" si="136"/>
        <v>-9011.3325727506708</v>
      </c>
      <c r="BD77">
        <f t="shared" si="136"/>
        <v>-9023.1251752670596</v>
      </c>
      <c r="BE77">
        <f t="shared" si="136"/>
        <v>-9034.9331720246319</v>
      </c>
      <c r="BF77">
        <f t="shared" si="136"/>
        <v>-9046.7565831197844</v>
      </c>
      <c r="BG77">
        <f t="shared" si="137"/>
        <v>-9058.5954286750166</v>
      </c>
      <c r="BH77">
        <f t="shared" si="137"/>
        <v>-9070.4497288391976</v>
      </c>
      <c r="BI77">
        <f t="shared" si="137"/>
        <v>-9082.3195037874957</v>
      </c>
      <c r="BJ77">
        <f t="shared" si="137"/>
        <v>-9094.2047737213252</v>
      </c>
      <c r="BK77">
        <f t="shared" si="137"/>
        <v>-9106.1055588685958</v>
      </c>
      <c r="BL77">
        <f t="shared" si="137"/>
        <v>-9118.0218794834964</v>
      </c>
      <c r="BM77">
        <f t="shared" si="137"/>
        <v>-9129.9537558467564</v>
      </c>
      <c r="BN77">
        <f t="shared" si="137"/>
        <v>-9141.9012082655772</v>
      </c>
      <c r="BO77">
        <f t="shared" si="137"/>
        <v>-9153.8642570735738</v>
      </c>
      <c r="BP77">
        <f t="shared" si="137"/>
        <v>-9165.8429226310363</v>
      </c>
      <c r="BQ77">
        <f t="shared" si="138"/>
        <v>-9177.8372253246998</v>
      </c>
      <c r="BR77">
        <f t="shared" si="138"/>
        <v>-9189.8471855680527</v>
      </c>
      <c r="BS77">
        <f t="shared" si="138"/>
        <v>-9201.872823801059</v>
      </c>
      <c r="BT77">
        <f t="shared" si="138"/>
        <v>-9213.9141604905653</v>
      </c>
      <c r="BU77">
        <f t="shared" si="138"/>
        <v>-9225.9712161300449</v>
      </c>
      <c r="BV77">
        <f t="shared" si="138"/>
        <v>-9238.0440112396482</v>
      </c>
      <c r="BW77">
        <f t="shared" si="138"/>
        <v>-9250.1325663664502</v>
      </c>
      <c r="BX77">
        <f t="shared" si="138"/>
        <v>-9262.2369020842179</v>
      </c>
      <c r="BY77">
        <f t="shared" si="138"/>
        <v>-9274.3570389936722</v>
      </c>
      <c r="BZ77">
        <f t="shared" si="138"/>
        <v>-9286.492997722431</v>
      </c>
      <c r="CA77">
        <f t="shared" si="139"/>
        <v>-9298.6447989249391</v>
      </c>
      <c r="CB77">
        <f t="shared" si="139"/>
        <v>-9310.8124632827348</v>
      </c>
      <c r="CC77">
        <f t="shared" si="139"/>
        <v>-9322.9960115042268</v>
      </c>
      <c r="CD77">
        <f t="shared" si="139"/>
        <v>-9335.1954643249537</v>
      </c>
      <c r="CE77">
        <f t="shared" si="139"/>
        <v>-9347.4108425075246</v>
      </c>
      <c r="CF77">
        <f t="shared" si="139"/>
        <v>-9359.6421668415533</v>
      </c>
      <c r="CG77">
        <f t="shared" si="139"/>
        <v>-9371.8894581439254</v>
      </c>
      <c r="CH77">
        <f t="shared" si="139"/>
        <v>-9384.1527372585369</v>
      </c>
      <c r="CI77">
        <f t="shared" si="139"/>
        <v>-9396.4320250566943</v>
      </c>
      <c r="CJ77">
        <f t="shared" si="139"/>
        <v>-9408.7273424368468</v>
      </c>
      <c r="CK77">
        <f t="shared" si="140"/>
        <v>-9421.0387103246649</v>
      </c>
      <c r="CL77">
        <f t="shared" si="140"/>
        <v>-9433.366149673262</v>
      </c>
      <c r="CM77">
        <f t="shared" si="140"/>
        <v>-9445.7096814629786</v>
      </c>
      <c r="CN77">
        <f t="shared" si="140"/>
        <v>-9458.0693267016395</v>
      </c>
      <c r="CO77">
        <f t="shared" si="140"/>
        <v>-9470.4451064244968</v>
      </c>
      <c r="CP77">
        <f t="shared" si="140"/>
        <v>-9482.8370416941616</v>
      </c>
      <c r="CQ77">
        <f t="shared" si="140"/>
        <v>-9495.2451536008739</v>
      </c>
      <c r="CR77">
        <f t="shared" si="140"/>
        <v>-9507.669463262273</v>
      </c>
      <c r="CS77">
        <f t="shared" si="140"/>
        <v>-9520.1099918236632</v>
      </c>
      <c r="CT77">
        <f t="shared" si="140"/>
        <v>-9532.566760457963</v>
      </c>
      <c r="CU77">
        <f t="shared" si="141"/>
        <v>-9545.039790365614</v>
      </c>
      <c r="CV77">
        <f t="shared" si="141"/>
        <v>-9557.5291027748863</v>
      </c>
      <c r="CW77">
        <f t="shared" si="141"/>
        <v>-9570.0347189416116</v>
      </c>
      <c r="CX77">
        <f t="shared" si="141"/>
        <v>-9582.5566601494502</v>
      </c>
      <c r="CY77">
        <f t="shared" si="141"/>
        <v>-9595.0949477099402</v>
      </c>
      <c r="CZ77">
        <f t="shared" si="141"/>
        <v>-9607.6496029622376</v>
      </c>
      <c r="DA77">
        <f t="shared" si="141"/>
        <v>-9620.2206472735343</v>
      </c>
      <c r="DB77">
        <f t="shared" si="141"/>
        <v>-9632.808102038769</v>
      </c>
      <c r="DC77">
        <f t="shared" si="141"/>
        <v>-9645.4119886809149</v>
      </c>
      <c r="DD77">
        <f t="shared" si="141"/>
        <v>-9658.0323286509174</v>
      </c>
      <c r="DE77">
        <f t="shared" si="142"/>
        <v>-9670.6691434276163</v>
      </c>
      <c r="DF77">
        <f t="shared" si="142"/>
        <v>-9683.3224545180328</v>
      </c>
      <c r="DG77">
        <f t="shared" si="142"/>
        <v>-9695.9922834571244</v>
      </c>
      <c r="DH77">
        <f t="shared" si="142"/>
        <v>-9708.6786518080589</v>
      </c>
      <c r="DI77">
        <f t="shared" si="142"/>
        <v>-9721.3815811621662</v>
      </c>
      <c r="DJ77">
        <f t="shared" si="142"/>
        <v>-9734.1010931388482</v>
      </c>
      <c r="DK77">
        <f t="shared" si="142"/>
        <v>-9746.8372093858707</v>
      </c>
      <c r="DL77">
        <f t="shared" si="142"/>
        <v>-9759.5899515791243</v>
      </c>
      <c r="DM77">
        <f t="shared" si="142"/>
        <v>-9772.3593414228617</v>
      </c>
      <c r="DN77">
        <f t="shared" si="142"/>
        <v>-9785.1454006497788</v>
      </c>
      <c r="DO77">
        <f t="shared" si="143"/>
        <v>-9797.9481510207261</v>
      </c>
      <c r="DP77">
        <f t="shared" si="143"/>
        <v>-9810.7676143251392</v>
      </c>
      <c r="DQ77">
        <f t="shared" si="143"/>
        <v>-9823.603812380763</v>
      </c>
      <c r="DR77">
        <f t="shared" si="143"/>
        <v>-9836.4567670339238</v>
      </c>
      <c r="DS77">
        <f t="shared" si="143"/>
        <v>-9849.3265001594664</v>
      </c>
      <c r="DT77">
        <f t="shared" si="143"/>
        <v>-9862.2130336606951</v>
      </c>
      <c r="DU77">
        <f t="shared" si="143"/>
        <v>-9875.1163894696383</v>
      </c>
      <c r="DV77">
        <f t="shared" si="143"/>
        <v>-9888.0365895468221</v>
      </c>
      <c r="DW77">
        <f t="shared" si="143"/>
        <v>-9900.9736558815384</v>
      </c>
      <c r="DX77">
        <f t="shared" si="143"/>
        <v>-9913.9276104917935</v>
      </c>
      <c r="DY77">
        <f t="shared" si="143"/>
        <v>-9926.8984754242283</v>
      </c>
      <c r="EA77">
        <f t="shared" si="124"/>
        <v>0.74</v>
      </c>
      <c r="EB77">
        <f t="shared" si="132"/>
        <v>8710.0630686614077</v>
      </c>
      <c r="EC77">
        <f t="shared" si="132"/>
        <v>8721.730397627176</v>
      </c>
      <c r="ED77">
        <f t="shared" si="132"/>
        <v>8733.4126074267951</v>
      </c>
      <c r="EE77">
        <f t="shared" si="132"/>
        <v>8745.1097174863044</v>
      </c>
      <c r="EF77">
        <f t="shared" si="132"/>
        <v>8756.8217472572378</v>
      </c>
      <c r="EG77">
        <f t="shared" si="132"/>
        <v>8768.5487162163918</v>
      </c>
      <c r="EH77">
        <f t="shared" si="132"/>
        <v>8780.2906438660757</v>
      </c>
      <c r="EI77">
        <f t="shared" si="132"/>
        <v>8792.047549734074</v>
      </c>
      <c r="EJ77">
        <f t="shared" si="132"/>
        <v>8803.8194533735532</v>
      </c>
      <c r="EK77">
        <f t="shared" si="132"/>
        <v>8815.606374363344</v>
      </c>
      <c r="EL77">
        <f t="shared" si="132"/>
        <v>8827.4083323076993</v>
      </c>
      <c r="EM77">
        <f t="shared" si="132"/>
        <v>8839.2253468365379</v>
      </c>
      <c r="EN77">
        <f t="shared" si="132"/>
        <v>8851.0574376054883</v>
      </c>
      <c r="EO77">
        <f t="shared" si="132"/>
        <v>8862.9046242956574</v>
      </c>
      <c r="EP77">
        <f t="shared" si="132"/>
        <v>8874.7669266140001</v>
      </c>
      <c r="EQ77">
        <f t="shared" si="132"/>
        <v>8886.6443642930681</v>
      </c>
      <c r="ER77">
        <f t="shared" si="133"/>
        <v>8898.5369570912699</v>
      </c>
      <c r="ES77">
        <f t="shared" si="133"/>
        <v>8910.4447247928165</v>
      </c>
      <c r="ET77">
        <f t="shared" si="133"/>
        <v>8922.3676872076303</v>
      </c>
      <c r="EU77">
        <f t="shared" si="133"/>
        <v>8934.3058641716379</v>
      </c>
      <c r="EV77">
        <f t="shared" si="133"/>
        <v>8946.2592755465357</v>
      </c>
      <c r="EW77">
        <f t="shared" si="133"/>
        <v>8958.2279412200278</v>
      </c>
      <c r="EX77">
        <f t="shared" si="133"/>
        <v>8970.2118811057935</v>
      </c>
      <c r="EY77">
        <f t="shared" si="133"/>
        <v>8982.2111151434146</v>
      </c>
      <c r="EZ77">
        <f t="shared" si="133"/>
        <v>8994.2256632986155</v>
      </c>
      <c r="FA77">
        <f t="shared" si="133"/>
        <v>9006.2555455630736</v>
      </c>
      <c r="FB77">
        <f t="shared" si="133"/>
        <v>9018.3007819546183</v>
      </c>
      <c r="FC77">
        <f t="shared" si="133"/>
        <v>9030.361392517314</v>
      </c>
      <c r="FD77">
        <f t="shared" si="133"/>
        <v>9042.4373973211914</v>
      </c>
      <c r="FE77">
        <f t="shared" si="133"/>
        <v>9054.528816462649</v>
      </c>
      <c r="FF77">
        <f t="shared" si="87"/>
        <v>9066.6356700641882</v>
      </c>
      <c r="FG77">
        <f t="shared" si="87"/>
        <v>9078.7579782746743</v>
      </c>
      <c r="FH77">
        <f t="shared" si="126"/>
        <v>9090.8957612692775</v>
      </c>
      <c r="FI77">
        <f t="shared" si="126"/>
        <v>9103.0490392494139</v>
      </c>
      <c r="FJ77">
        <f t="shared" si="126"/>
        <v>9115.2178324429897</v>
      </c>
      <c r="FK77">
        <f t="shared" si="126"/>
        <v>9127.4021611041953</v>
      </c>
      <c r="FL77">
        <f t="shared" si="126"/>
        <v>9139.6020455137623</v>
      </c>
      <c r="FM77">
        <f t="shared" si="126"/>
        <v>9151.8175059788882</v>
      </c>
      <c r="FN77">
        <f t="shared" si="126"/>
        <v>9164.0485628331899</v>
      </c>
      <c r="FO77">
        <f t="shared" si="126"/>
        <v>9176.2952364369594</v>
      </c>
      <c r="FP77">
        <f t="shared" si="126"/>
        <v>9188.557547176928</v>
      </c>
      <c r="FQ77">
        <f t="shared" si="126"/>
        <v>9200.835515466586</v>
      </c>
      <c r="FR77">
        <f t="shared" si="121"/>
        <v>9213.1291617458992</v>
      </c>
      <c r="FS77">
        <f t="shared" si="121"/>
        <v>9225.4385064817106</v>
      </c>
      <c r="FT77">
        <f t="shared" si="121"/>
        <v>9237.7635701674953</v>
      </c>
      <c r="FU77">
        <f t="shared" si="121"/>
        <v>9250.1043733234055</v>
      </c>
      <c r="FV77">
        <f t="shared" si="121"/>
        <v>9262.4609364965127</v>
      </c>
      <c r="FW77">
        <f t="shared" si="121"/>
        <v>9274.8332802605855</v>
      </c>
      <c r="FX77">
        <f t="shared" si="121"/>
        <v>9287.2214252163467</v>
      </c>
      <c r="FY77">
        <f t="shared" si="121"/>
        <v>9299.6253919914107</v>
      </c>
      <c r="FZ77">
        <f t="shared" si="121"/>
        <v>9312.0452012402238</v>
      </c>
      <c r="GA77">
        <f t="shared" si="121"/>
        <v>9324.4808736443265</v>
      </c>
      <c r="GB77">
        <f t="shared" si="121"/>
        <v>9336.9324299121236</v>
      </c>
      <c r="GC77">
        <f t="shared" si="121"/>
        <v>9349.3998907791556</v>
      </c>
      <c r="GD77">
        <f t="shared" si="93"/>
        <v>9361.8832770080335</v>
      </c>
      <c r="GE77">
        <f t="shared" si="93"/>
        <v>9374.3826093883672</v>
      </c>
      <c r="GF77">
        <f t="shared" si="93"/>
        <v>9386.8979087370444</v>
      </c>
      <c r="GG77">
        <f t="shared" si="93"/>
        <v>9399.4291958979629</v>
      </c>
      <c r="GH77">
        <f t="shared" si="93"/>
        <v>9411.9764917424254</v>
      </c>
      <c r="GI77">
        <f t="shared" si="93"/>
        <v>9424.539817168883</v>
      </c>
      <c r="GJ77">
        <f t="shared" si="93"/>
        <v>9437.119193103008</v>
      </c>
      <c r="GK77">
        <f t="shared" si="93"/>
        <v>9449.7146404979103</v>
      </c>
      <c r="GL77">
        <f t="shared" si="93"/>
        <v>9462.3261803339319</v>
      </c>
      <c r="GM77">
        <f t="shared" si="93"/>
        <v>9474.9538336188998</v>
      </c>
      <c r="GN77">
        <f t="shared" si="90"/>
        <v>9487.5976213880622</v>
      </c>
      <c r="GO77">
        <f t="shared" si="90"/>
        <v>9500.2575647040321</v>
      </c>
      <c r="GP77">
        <f t="shared" si="127"/>
        <v>9512.9336846570513</v>
      </c>
      <c r="GQ77">
        <f t="shared" si="127"/>
        <v>9525.6260023647555</v>
      </c>
      <c r="GR77">
        <f t="shared" si="127"/>
        <v>9538.3345389724509</v>
      </c>
      <c r="GS77">
        <f t="shared" si="127"/>
        <v>9551.0593156530576</v>
      </c>
      <c r="GT77">
        <f t="shared" si="127"/>
        <v>9563.8003536070137</v>
      </c>
      <c r="GU77">
        <f t="shared" si="127"/>
        <v>9576.5576740625911</v>
      </c>
      <c r="GV77">
        <f t="shared" si="127"/>
        <v>9589.3312982756233</v>
      </c>
      <c r="GW77">
        <f t="shared" si="127"/>
        <v>9602.1212475297671</v>
      </c>
      <c r="GX77">
        <f t="shared" si="127"/>
        <v>9614.9275431365622</v>
      </c>
      <c r="GY77">
        <f t="shared" si="127"/>
        <v>9627.7502064351647</v>
      </c>
      <c r="GZ77">
        <f t="shared" si="127"/>
        <v>9640.5892587927683</v>
      </c>
      <c r="HA77">
        <f t="shared" si="127"/>
        <v>9653.4447216043081</v>
      </c>
      <c r="HB77">
        <f t="shared" si="127"/>
        <v>9666.3166162927591</v>
      </c>
      <c r="HC77">
        <f t="shared" si="127"/>
        <v>9679.2049643090686</v>
      </c>
      <c r="HD77">
        <f t="shared" si="127"/>
        <v>9692.1097871320726</v>
      </c>
      <c r="HE77">
        <f t="shared" si="127"/>
        <v>9705.0311062687942</v>
      </c>
      <c r="HF77">
        <f t="shared" si="122"/>
        <v>9717.9689432541927</v>
      </c>
      <c r="HG77">
        <f t="shared" si="122"/>
        <v>9730.9233196514324</v>
      </c>
      <c r="HH77">
        <f t="shared" si="122"/>
        <v>9743.8942570518448</v>
      </c>
      <c r="HI77">
        <f t="shared" si="122"/>
        <v>9756.8817770748337</v>
      </c>
      <c r="HJ77">
        <f t="shared" si="122"/>
        <v>9769.8859013681613</v>
      </c>
      <c r="HK77">
        <f t="shared" si="122"/>
        <v>9782.9066516077201</v>
      </c>
      <c r="HL77">
        <f t="shared" si="122"/>
        <v>9795.9440494977644</v>
      </c>
      <c r="HM77">
        <f t="shared" si="122"/>
        <v>9808.9981167709866</v>
      </c>
      <c r="HN77">
        <f t="shared" si="122"/>
        <v>9822.068875188239</v>
      </c>
      <c r="HO77">
        <f t="shared" si="123"/>
        <v>9835.156346538959</v>
      </c>
      <c r="HP77">
        <f t="shared" si="123"/>
        <v>9848.2605526408879</v>
      </c>
      <c r="HQ77">
        <f t="shared" si="123"/>
        <v>9861.3815153403539</v>
      </c>
      <c r="HR77">
        <f t="shared" si="123"/>
        <v>9874.5192565122034</v>
      </c>
      <c r="HS77">
        <f t="shared" si="123"/>
        <v>9887.6737980597372</v>
      </c>
      <c r="HT77">
        <f t="shared" si="117"/>
        <v>9900.8451619149855</v>
      </c>
      <c r="HU77">
        <f t="shared" si="117"/>
        <v>9914.0333700384763</v>
      </c>
      <c r="HV77">
        <f t="shared" si="117"/>
        <v>9927.2384444194977</v>
      </c>
      <c r="HW77">
        <f t="shared" si="117"/>
        <v>9940.4604070760579</v>
      </c>
      <c r="HX77">
        <f t="shared" si="116"/>
        <v>9953.6992800547996</v>
      </c>
      <c r="HY77">
        <f t="shared" si="128"/>
        <v>8710.0630686614077</v>
      </c>
      <c r="HZ77">
        <f t="shared" si="129"/>
        <v>1</v>
      </c>
      <c r="IA77">
        <v>75</v>
      </c>
      <c r="IB77">
        <f t="shared" si="130"/>
        <v>0.74</v>
      </c>
      <c r="IC77" cm="1">
        <f t="array" ref="IC77">INDEX($AC$3:$DY$102,IA77,HZ77)</f>
        <v>-8710.0630686614077</v>
      </c>
      <c r="ID77">
        <f t="shared" si="131"/>
        <v>-6445.4466708094415</v>
      </c>
    </row>
    <row r="78" spans="10:238" x14ac:dyDescent="0.25">
      <c r="J78">
        <v>660</v>
      </c>
      <c r="K78">
        <f>'Emission events'!Y78</f>
        <v>0</v>
      </c>
      <c r="L78">
        <f>'Emission events'!BG78</f>
        <v>0</v>
      </c>
      <c r="M78">
        <f>'Emission events'!CO78</f>
        <v>0</v>
      </c>
      <c r="N78">
        <f>'Emission events'!DW78</f>
        <v>0</v>
      </c>
      <c r="O78">
        <f>'Emission events'!FE78</f>
        <v>0</v>
      </c>
      <c r="P78">
        <f t="shared" si="118"/>
        <v>0</v>
      </c>
      <c r="S78">
        <v>660</v>
      </c>
      <c r="T78">
        <f>'Emission events'!AD78</f>
        <v>1.6936477642968854E+17</v>
      </c>
      <c r="U78">
        <f>'Emission events'!BL78</f>
        <v>4.0014097522434952E+16</v>
      </c>
      <c r="V78">
        <f>'Emission events'!CT78</f>
        <v>9631547686943662</v>
      </c>
      <c r="W78">
        <f>'Emission events'!EB78</f>
        <v>2380000581659392.5</v>
      </c>
      <c r="X78">
        <f>'Emission events'!FJ78</f>
        <v>609088260561072.63</v>
      </c>
      <c r="Y78">
        <f t="shared" si="119"/>
        <v>2.2199951048128762E+17</v>
      </c>
      <c r="Z78">
        <f t="shared" si="120"/>
        <v>2.2199951048128762E+17</v>
      </c>
      <c r="AB78" s="1">
        <v>0.75</v>
      </c>
      <c r="AC78">
        <f t="shared" si="134"/>
        <v>-12057.610552656484</v>
      </c>
      <c r="AD78">
        <f t="shared" si="134"/>
        <v>-12073.37982484641</v>
      </c>
      <c r="AE78">
        <f t="shared" si="134"/>
        <v>-12089.16968260011</v>
      </c>
      <c r="AF78">
        <f t="shared" si="134"/>
        <v>-12104.980152790908</v>
      </c>
      <c r="AG78">
        <f t="shared" si="134"/>
        <v>-12120.811262327237</v>
      </c>
      <c r="AH78">
        <f t="shared" si="134"/>
        <v>-12136.663038152541</v>
      </c>
      <c r="AI78">
        <f t="shared" si="134"/>
        <v>-12152.535507245559</v>
      </c>
      <c r="AJ78">
        <f t="shared" si="134"/>
        <v>-12168.428696620254</v>
      </c>
      <c r="AK78">
        <f t="shared" si="134"/>
        <v>-12184.342633325723</v>
      </c>
      <c r="AL78">
        <f t="shared" si="134"/>
        <v>-12200.277344446544</v>
      </c>
      <c r="AM78">
        <f t="shared" si="135"/>
        <v>-12216.232857102485</v>
      </c>
      <c r="AN78">
        <f t="shared" si="135"/>
        <v>-12232.209198448842</v>
      </c>
      <c r="AO78">
        <f t="shared" si="135"/>
        <v>-12248.206395676365</v>
      </c>
      <c r="AP78">
        <f t="shared" si="135"/>
        <v>-12264.224476011163</v>
      </c>
      <c r="AQ78">
        <f t="shared" si="135"/>
        <v>-12280.263466715071</v>
      </c>
      <c r="AR78">
        <f t="shared" si="135"/>
        <v>-12296.32339508533</v>
      </c>
      <c r="AS78">
        <f t="shared" si="135"/>
        <v>-12312.404288454954</v>
      </c>
      <c r="AT78">
        <f t="shared" si="135"/>
        <v>-12328.506174192633</v>
      </c>
      <c r="AU78">
        <f t="shared" si="135"/>
        <v>-12344.629079702612</v>
      </c>
      <c r="AV78">
        <f t="shared" si="135"/>
        <v>-12360.773032425222</v>
      </c>
      <c r="AW78">
        <f t="shared" si="136"/>
        <v>-12376.938059836297</v>
      </c>
      <c r="AX78">
        <f t="shared" si="136"/>
        <v>-12393.124189447726</v>
      </c>
      <c r="AY78">
        <f t="shared" si="136"/>
        <v>-12409.331448807312</v>
      </c>
      <c r="AZ78">
        <f t="shared" si="136"/>
        <v>-12425.559865498684</v>
      </c>
      <c r="BA78">
        <f t="shared" si="136"/>
        <v>-12441.809467141658</v>
      </c>
      <c r="BB78">
        <f t="shared" si="136"/>
        <v>-12458.080281391931</v>
      </c>
      <c r="BC78">
        <f t="shared" si="136"/>
        <v>-12474.372335941429</v>
      </c>
      <c r="BD78">
        <f t="shared" si="136"/>
        <v>-12490.685658518241</v>
      </c>
      <c r="BE78">
        <f t="shared" si="136"/>
        <v>-12507.020276886507</v>
      </c>
      <c r="BF78">
        <f t="shared" si="136"/>
        <v>-12523.376218846797</v>
      </c>
      <c r="BG78">
        <f t="shared" si="137"/>
        <v>-12539.753512235797</v>
      </c>
      <c r="BH78">
        <f t="shared" si="137"/>
        <v>-12556.152184926654</v>
      </c>
      <c r="BI78">
        <f t="shared" si="137"/>
        <v>-12572.572264828917</v>
      </c>
      <c r="BJ78">
        <f t="shared" si="137"/>
        <v>-12589.013779888381</v>
      </c>
      <c r="BK78">
        <f t="shared" si="137"/>
        <v>-12605.47675808764</v>
      </c>
      <c r="BL78">
        <f t="shared" si="137"/>
        <v>-12621.961227445499</v>
      </c>
      <c r="BM78">
        <f t="shared" si="137"/>
        <v>-12638.467216017532</v>
      </c>
      <c r="BN78">
        <f t="shared" si="137"/>
        <v>-12654.994751895918</v>
      </c>
      <c r="BO78">
        <f t="shared" si="137"/>
        <v>-12671.543863209392</v>
      </c>
      <c r="BP78">
        <f t="shared" si="137"/>
        <v>-12688.114578123579</v>
      </c>
      <c r="BQ78">
        <f t="shared" si="138"/>
        <v>-12704.706924840701</v>
      </c>
      <c r="BR78">
        <f t="shared" si="138"/>
        <v>-12721.320931599968</v>
      </c>
      <c r="BS78">
        <f t="shared" si="138"/>
        <v>-12737.956626677276</v>
      </c>
      <c r="BT78">
        <f t="shared" si="138"/>
        <v>-12754.614038385576</v>
      </c>
      <c r="BU78">
        <f t="shared" si="138"/>
        <v>-12771.293195074775</v>
      </c>
      <c r="BV78">
        <f t="shared" si="138"/>
        <v>-12787.994125131649</v>
      </c>
      <c r="BW78">
        <f t="shared" si="138"/>
        <v>-12804.716856980222</v>
      </c>
      <c r="BX78">
        <f t="shared" si="138"/>
        <v>-12821.461419081435</v>
      </c>
      <c r="BY78">
        <f t="shared" si="138"/>
        <v>-12838.227839933525</v>
      </c>
      <c r="BZ78">
        <f t="shared" si="138"/>
        <v>-12855.016148071878</v>
      </c>
      <c r="CA78">
        <f t="shared" si="139"/>
        <v>-12871.826372069145</v>
      </c>
      <c r="CB78">
        <f t="shared" si="139"/>
        <v>-12888.658540535309</v>
      </c>
      <c r="CC78">
        <f t="shared" si="139"/>
        <v>-12905.512682117571</v>
      </c>
      <c r="CD78">
        <f t="shared" si="139"/>
        <v>-12922.388825500668</v>
      </c>
      <c r="CE78">
        <f t="shared" si="139"/>
        <v>-12939.286999406779</v>
      </c>
      <c r="CF78">
        <f t="shared" si="139"/>
        <v>-12956.207232595445</v>
      </c>
      <c r="CG78">
        <f t="shared" si="139"/>
        <v>-12973.149553863932</v>
      </c>
      <c r="CH78">
        <f t="shared" si="139"/>
        <v>-12990.113992046914</v>
      </c>
      <c r="CI78">
        <f t="shared" si="139"/>
        <v>-13007.100576016852</v>
      </c>
      <c r="CJ78">
        <f t="shared" si="139"/>
        <v>-13024.109334683886</v>
      </c>
      <c r="CK78">
        <f t="shared" si="140"/>
        <v>-13041.140296995774</v>
      </c>
      <c r="CL78">
        <f t="shared" si="140"/>
        <v>-13058.193491938231</v>
      </c>
      <c r="CM78">
        <f t="shared" si="140"/>
        <v>-13075.268948534644</v>
      </c>
      <c r="CN78">
        <f t="shared" si="140"/>
        <v>-13092.366695846411</v>
      </c>
      <c r="CO78">
        <f t="shared" si="140"/>
        <v>-13109.486762972838</v>
      </c>
      <c r="CP78">
        <f t="shared" si="140"/>
        <v>-13126.629179051204</v>
      </c>
      <c r="CQ78">
        <f t="shared" si="140"/>
        <v>-13143.793973256876</v>
      </c>
      <c r="CR78">
        <f t="shared" si="140"/>
        <v>-13160.981174803175</v>
      </c>
      <c r="CS78">
        <f t="shared" si="140"/>
        <v>-13178.190812941692</v>
      </c>
      <c r="CT78">
        <f t="shared" si="140"/>
        <v>-13195.422916962199</v>
      </c>
      <c r="CU78">
        <f t="shared" si="141"/>
        <v>-13212.67751619258</v>
      </c>
      <c r="CV78">
        <f t="shared" si="141"/>
        <v>-13229.954639999174</v>
      </c>
      <c r="CW78">
        <f t="shared" si="141"/>
        <v>-13247.254317786483</v>
      </c>
      <c r="CX78">
        <f t="shared" si="141"/>
        <v>-13264.576578997527</v>
      </c>
      <c r="CY78">
        <f t="shared" si="141"/>
        <v>-13281.921453113762</v>
      </c>
      <c r="CZ78">
        <f t="shared" si="141"/>
        <v>-13299.288969655001</v>
      </c>
      <c r="DA78">
        <f t="shared" si="141"/>
        <v>-13316.679158179764</v>
      </c>
      <c r="DB78">
        <f t="shared" si="141"/>
        <v>-13334.092048284982</v>
      </c>
      <c r="DC78">
        <f t="shared" si="141"/>
        <v>-13351.527669606365</v>
      </c>
      <c r="DD78">
        <f t="shared" si="141"/>
        <v>-13368.986051818298</v>
      </c>
      <c r="DE78">
        <f t="shared" si="142"/>
        <v>-13386.467224633736</v>
      </c>
      <c r="DF78">
        <f t="shared" si="142"/>
        <v>-13403.971217804734</v>
      </c>
      <c r="DG78">
        <f t="shared" si="142"/>
        <v>-13421.498061121863</v>
      </c>
      <c r="DH78">
        <f t="shared" si="142"/>
        <v>-13439.047784414781</v>
      </c>
      <c r="DI78">
        <f t="shared" si="142"/>
        <v>-13456.620417552072</v>
      </c>
      <c r="DJ78">
        <f t="shared" si="142"/>
        <v>-13474.215990441182</v>
      </c>
      <c r="DK78">
        <f t="shared" si="142"/>
        <v>-13491.834533028781</v>
      </c>
      <c r="DL78">
        <f t="shared" si="142"/>
        <v>-13509.47607530045</v>
      </c>
      <c r="DM78">
        <f t="shared" si="142"/>
        <v>-13527.14064728105</v>
      </c>
      <c r="DN78">
        <f t="shared" si="142"/>
        <v>-13544.828279034644</v>
      </c>
      <c r="DO78">
        <f t="shared" si="143"/>
        <v>-13562.539000664396</v>
      </c>
      <c r="DP78">
        <f t="shared" si="143"/>
        <v>-13580.272842312957</v>
      </c>
      <c r="DQ78">
        <f t="shared" si="143"/>
        <v>-13598.029834162142</v>
      </c>
      <c r="DR78">
        <f t="shared" si="143"/>
        <v>-13615.810006433303</v>
      </c>
      <c r="DS78">
        <f t="shared" si="143"/>
        <v>-13633.613389387254</v>
      </c>
      <c r="DT78">
        <f t="shared" si="143"/>
        <v>-13651.440013324105</v>
      </c>
      <c r="DU78">
        <f t="shared" si="143"/>
        <v>-13669.289908583878</v>
      </c>
      <c r="DV78">
        <f t="shared" si="143"/>
        <v>-13687.163105545853</v>
      </c>
      <c r="DW78">
        <f t="shared" si="143"/>
        <v>-13705.059634629155</v>
      </c>
      <c r="DX78">
        <f t="shared" si="143"/>
        <v>-13722.97952629264</v>
      </c>
      <c r="DY78">
        <f t="shared" si="143"/>
        <v>-13740.922811034758</v>
      </c>
      <c r="EA78">
        <f t="shared" si="124"/>
        <v>0.75</v>
      </c>
      <c r="EB78">
        <f t="shared" si="132"/>
        <v>12057.610552656484</v>
      </c>
      <c r="EC78">
        <f t="shared" si="132"/>
        <v>12073.647832892715</v>
      </c>
      <c r="ED78">
        <f t="shared" si="132"/>
        <v>12089.705698692722</v>
      </c>
      <c r="EE78">
        <f t="shared" si="132"/>
        <v>12105.784176929825</v>
      </c>
      <c r="EF78">
        <f t="shared" si="132"/>
        <v>12121.88329451246</v>
      </c>
      <c r="EG78">
        <f t="shared" si="132"/>
        <v>12138.00307838407</v>
      </c>
      <c r="EH78">
        <f t="shared" si="132"/>
        <v>12154.143555523393</v>
      </c>
      <c r="EI78">
        <f t="shared" si="132"/>
        <v>12170.304752944394</v>
      </c>
      <c r="EJ78">
        <f t="shared" si="132"/>
        <v>12186.486697696169</v>
      </c>
      <c r="EK78">
        <f t="shared" si="132"/>
        <v>12202.689416863295</v>
      </c>
      <c r="EL78">
        <f t="shared" si="132"/>
        <v>12218.912937565541</v>
      </c>
      <c r="EM78">
        <f t="shared" si="132"/>
        <v>12235.157286958205</v>
      </c>
      <c r="EN78">
        <f t="shared" si="132"/>
        <v>12251.422492232034</v>
      </c>
      <c r="EO78">
        <f t="shared" si="132"/>
        <v>12267.708580613136</v>
      </c>
      <c r="EP78">
        <f t="shared" si="132"/>
        <v>12284.015579363351</v>
      </c>
      <c r="EQ78">
        <f t="shared" si="132"/>
        <v>12300.343515779916</v>
      </c>
      <c r="ER78">
        <f t="shared" si="133"/>
        <v>12316.692417195845</v>
      </c>
      <c r="ES78">
        <f t="shared" si="133"/>
        <v>12333.062310979831</v>
      </c>
      <c r="ET78">
        <f t="shared" si="133"/>
        <v>12349.453224536115</v>
      </c>
      <c r="EU78">
        <f t="shared" si="133"/>
        <v>12365.865185305031</v>
      </c>
      <c r="EV78">
        <f t="shared" si="133"/>
        <v>12382.298220762412</v>
      </c>
      <c r="EW78">
        <f t="shared" si="133"/>
        <v>12398.752358420146</v>
      </c>
      <c r="EX78">
        <f t="shared" si="133"/>
        <v>12415.227625826037</v>
      </c>
      <c r="EY78">
        <f t="shared" si="133"/>
        <v>12431.724050563716</v>
      </c>
      <c r="EZ78">
        <f t="shared" si="133"/>
        <v>12448.241660252996</v>
      </c>
      <c r="FA78">
        <f t="shared" si="133"/>
        <v>12464.780482549573</v>
      </c>
      <c r="FB78">
        <f t="shared" si="133"/>
        <v>12481.340545145376</v>
      </c>
      <c r="FC78">
        <f t="shared" si="133"/>
        <v>12497.921875768496</v>
      </c>
      <c r="FD78">
        <f t="shared" si="133"/>
        <v>12514.524502183067</v>
      </c>
      <c r="FE78">
        <f t="shared" si="133"/>
        <v>12531.148452189662</v>
      </c>
      <c r="FF78">
        <f t="shared" si="87"/>
        <v>12547.793753624968</v>
      </c>
      <c r="FG78">
        <f t="shared" si="87"/>
        <v>12564.46043436213</v>
      </c>
      <c r="FH78">
        <f t="shared" si="126"/>
        <v>12581.148522310699</v>
      </c>
      <c r="FI78">
        <f t="shared" si="126"/>
        <v>12597.858045416469</v>
      </c>
      <c r="FJ78">
        <f t="shared" si="126"/>
        <v>12614.589031662033</v>
      </c>
      <c r="FK78">
        <f t="shared" si="126"/>
        <v>12631.341509066198</v>
      </c>
      <c r="FL78">
        <f t="shared" si="126"/>
        <v>12648.115505684538</v>
      </c>
      <c r="FM78">
        <f t="shared" si="126"/>
        <v>12664.911049609229</v>
      </c>
      <c r="FN78">
        <f t="shared" si="126"/>
        <v>12681.728168969008</v>
      </c>
      <c r="FO78">
        <f t="shared" si="126"/>
        <v>12698.566891929502</v>
      </c>
      <c r="FP78">
        <f t="shared" si="126"/>
        <v>12715.427246692929</v>
      </c>
      <c r="FQ78">
        <f t="shared" si="126"/>
        <v>12732.309261498502</v>
      </c>
      <c r="FR78">
        <f t="shared" si="121"/>
        <v>12749.212964622116</v>
      </c>
      <c r="FS78">
        <f t="shared" si="121"/>
        <v>12766.138384376722</v>
      </c>
      <c r="FT78">
        <f t="shared" si="121"/>
        <v>12783.085549112226</v>
      </c>
      <c r="FU78">
        <f t="shared" si="121"/>
        <v>12800.054487215406</v>
      </c>
      <c r="FV78">
        <f t="shared" si="121"/>
        <v>12817.045227110284</v>
      </c>
      <c r="FW78">
        <f t="shared" si="121"/>
        <v>12834.057797257803</v>
      </c>
      <c r="FX78">
        <f t="shared" si="121"/>
        <v>12851.092226156199</v>
      </c>
      <c r="FY78">
        <f t="shared" si="121"/>
        <v>12868.148542340858</v>
      </c>
      <c r="FZ78">
        <f t="shared" si="121"/>
        <v>12885.22677438443</v>
      </c>
      <c r="GA78">
        <f t="shared" si="121"/>
        <v>12902.326950896901</v>
      </c>
      <c r="GB78">
        <f t="shared" si="121"/>
        <v>12919.449100525468</v>
      </c>
      <c r="GC78">
        <f t="shared" si="121"/>
        <v>12936.59325195487</v>
      </c>
      <c r="GD78">
        <f t="shared" si="93"/>
        <v>12953.759433907288</v>
      </c>
      <c r="GE78">
        <f t="shared" si="93"/>
        <v>12970.947675142259</v>
      </c>
      <c r="GF78">
        <f t="shared" si="93"/>
        <v>12988.158004457051</v>
      </c>
      <c r="GG78">
        <f t="shared" si="93"/>
        <v>13005.39045068634</v>
      </c>
      <c r="GH78">
        <f t="shared" si="93"/>
        <v>13022.645042702583</v>
      </c>
      <c r="GI78">
        <f t="shared" si="93"/>
        <v>13039.921809415922</v>
      </c>
      <c r="GJ78">
        <f t="shared" si="93"/>
        <v>13057.220779774118</v>
      </c>
      <c r="GK78">
        <f t="shared" si="93"/>
        <v>13074.541982762879</v>
      </c>
      <c r="GL78">
        <f t="shared" si="93"/>
        <v>13091.885447405597</v>
      </c>
      <c r="GM78">
        <f t="shared" si="93"/>
        <v>13109.251202763671</v>
      </c>
      <c r="GN78">
        <f t="shared" si="90"/>
        <v>13126.639277936403</v>
      </c>
      <c r="GO78">
        <f t="shared" si="90"/>
        <v>13144.049702061075</v>
      </c>
      <c r="GP78">
        <f t="shared" si="127"/>
        <v>13161.482504313053</v>
      </c>
      <c r="GQ78">
        <f t="shared" si="127"/>
        <v>13178.937713905658</v>
      </c>
      <c r="GR78">
        <f t="shared" si="127"/>
        <v>13196.415360090479</v>
      </c>
      <c r="GS78">
        <f t="shared" si="127"/>
        <v>13213.915472157294</v>
      </c>
      <c r="GT78">
        <f t="shared" si="127"/>
        <v>13231.43807943398</v>
      </c>
      <c r="GU78">
        <f t="shared" si="127"/>
        <v>13248.983211286879</v>
      </c>
      <c r="GV78">
        <f t="shared" si="127"/>
        <v>13266.550897120494</v>
      </c>
      <c r="GW78">
        <f t="shared" si="127"/>
        <v>13284.141166377844</v>
      </c>
      <c r="GX78">
        <f t="shared" si="127"/>
        <v>13301.754048540384</v>
      </c>
      <c r="GY78">
        <f t="shared" si="127"/>
        <v>13319.38957312793</v>
      </c>
      <c r="GZ78">
        <f t="shared" si="127"/>
        <v>13337.047769698998</v>
      </c>
      <c r="HA78">
        <f t="shared" si="127"/>
        <v>13354.728667850521</v>
      </c>
      <c r="HB78">
        <f t="shared" si="127"/>
        <v>13372.432297218209</v>
      </c>
      <c r="HC78">
        <f t="shared" si="127"/>
        <v>13390.158687476449</v>
      </c>
      <c r="HD78">
        <f t="shared" si="127"/>
        <v>13407.907868338192</v>
      </c>
      <c r="HE78">
        <f t="shared" si="127"/>
        <v>13425.679869555495</v>
      </c>
      <c r="HF78">
        <f t="shared" si="122"/>
        <v>13443.474720918932</v>
      </c>
      <c r="HG78">
        <f t="shared" si="122"/>
        <v>13461.292452258154</v>
      </c>
      <c r="HH78">
        <f t="shared" si="122"/>
        <v>13479.133093441751</v>
      </c>
      <c r="HI78">
        <f t="shared" si="122"/>
        <v>13496.996674377167</v>
      </c>
      <c r="HJ78">
        <f t="shared" si="122"/>
        <v>13514.883225011072</v>
      </c>
      <c r="HK78">
        <f t="shared" si="122"/>
        <v>13532.792775329046</v>
      </c>
      <c r="HL78">
        <f t="shared" si="122"/>
        <v>13550.725355355953</v>
      </c>
      <c r="HM78">
        <f t="shared" si="122"/>
        <v>13568.680995155852</v>
      </c>
      <c r="HN78">
        <f t="shared" si="122"/>
        <v>13586.659724831909</v>
      </c>
      <c r="HO78">
        <f t="shared" si="123"/>
        <v>13604.661574526777</v>
      </c>
      <c r="HP78">
        <f t="shared" si="123"/>
        <v>13622.686574422267</v>
      </c>
      <c r="HQ78">
        <f t="shared" si="123"/>
        <v>13640.734754739733</v>
      </c>
      <c r="HR78">
        <f t="shared" si="123"/>
        <v>13658.806145739991</v>
      </c>
      <c r="HS78">
        <f t="shared" si="123"/>
        <v>13676.900777723147</v>
      </c>
      <c r="HT78">
        <f t="shared" si="117"/>
        <v>13695.018681029225</v>
      </c>
      <c r="HU78">
        <f t="shared" si="117"/>
        <v>13713.159886037507</v>
      </c>
      <c r="HV78">
        <f t="shared" si="117"/>
        <v>13731.324423167114</v>
      </c>
      <c r="HW78">
        <f t="shared" si="117"/>
        <v>13749.512322876904</v>
      </c>
      <c r="HX78">
        <f t="shared" si="116"/>
        <v>13767.723615665329</v>
      </c>
      <c r="HY78">
        <f t="shared" si="128"/>
        <v>12057.610552656484</v>
      </c>
      <c r="HZ78">
        <f t="shared" si="129"/>
        <v>1</v>
      </c>
      <c r="IA78">
        <v>76</v>
      </c>
      <c r="IB78">
        <f t="shared" si="130"/>
        <v>0.75</v>
      </c>
      <c r="IC78" cm="1">
        <f t="array" ref="IC78">INDEX($AC$3:$DY$102,IA78,HZ78)</f>
        <v>-12057.610552656484</v>
      </c>
      <c r="ID78">
        <f t="shared" si="131"/>
        <v>-9043.2079144923628</v>
      </c>
    </row>
    <row r="79" spans="10:238" x14ac:dyDescent="0.25">
      <c r="J79">
        <v>665</v>
      </c>
      <c r="K79">
        <f>'Emission events'!Y79</f>
        <v>0</v>
      </c>
      <c r="L79">
        <f>'Emission events'!BG79</f>
        <v>0</v>
      </c>
      <c r="M79">
        <f>'Emission events'!CO79</f>
        <v>0</v>
      </c>
      <c r="N79">
        <f>'Emission events'!DW79</f>
        <v>0</v>
      </c>
      <c r="O79">
        <f>'Emission events'!FE79</f>
        <v>0</v>
      </c>
      <c r="P79">
        <f t="shared" si="118"/>
        <v>0</v>
      </c>
      <c r="S79">
        <v>665</v>
      </c>
      <c r="T79">
        <f>'Emission events'!AD79</f>
        <v>1.4438494092772333E+17</v>
      </c>
      <c r="U79">
        <f>'Emission events'!BL79</f>
        <v>3.4112365208662032E+16</v>
      </c>
      <c r="V79">
        <f>'Emission events'!CT79</f>
        <v>8210977944397055</v>
      </c>
      <c r="W79">
        <f>'Emission events'!EB79</f>
        <v>2028971139305925.5</v>
      </c>
      <c r="X79">
        <f>'Emission events'!FJ79</f>
        <v>519253025184901.06</v>
      </c>
      <c r="Y79">
        <f t="shared" si="119"/>
        <v>1.8925650824527322E+17</v>
      </c>
      <c r="Z79">
        <f t="shared" si="120"/>
        <v>1.8925650824527322E+17</v>
      </c>
      <c r="AB79" s="1">
        <v>0.76</v>
      </c>
      <c r="AC79">
        <f t="shared" si="134"/>
        <v>-16688.451321120843</v>
      </c>
      <c r="AD79">
        <f t="shared" si="134"/>
        <v>-16710.265813066657</v>
      </c>
      <c r="AE79">
        <f t="shared" si="134"/>
        <v>-16732.108782276722</v>
      </c>
      <c r="AF79">
        <f t="shared" si="134"/>
        <v>-16753.980265926417</v>
      </c>
      <c r="AG79">
        <f t="shared" si="134"/>
        <v>-16775.880301239878</v>
      </c>
      <c r="AH79">
        <f t="shared" si="134"/>
        <v>-16797.808925489615</v>
      </c>
      <c r="AI79">
        <f t="shared" si="134"/>
        <v>-16819.76617599696</v>
      </c>
      <c r="AJ79">
        <f t="shared" si="134"/>
        <v>-16841.752090131969</v>
      </c>
      <c r="AK79">
        <f t="shared" si="134"/>
        <v>-16863.766705313312</v>
      </c>
      <c r="AL79">
        <f t="shared" si="134"/>
        <v>-16885.810059008672</v>
      </c>
      <c r="AM79">
        <f t="shared" si="135"/>
        <v>-16907.882188734591</v>
      </c>
      <c r="AN79">
        <f t="shared" si="135"/>
        <v>-16929.983132056594</v>
      </c>
      <c r="AO79">
        <f t="shared" si="135"/>
        <v>-16952.112926589292</v>
      </c>
      <c r="AP79">
        <f t="shared" si="135"/>
        <v>-16974.271609996234</v>
      </c>
      <c r="AQ79">
        <f t="shared" si="135"/>
        <v>-16996.45921999036</v>
      </c>
      <c r="AR79">
        <f t="shared" si="135"/>
        <v>-17018.675794333616</v>
      </c>
      <c r="AS79">
        <f t="shared" si="135"/>
        <v>-17040.921370837423</v>
      </c>
      <c r="AT79">
        <f t="shared" si="135"/>
        <v>-17063.195987362553</v>
      </c>
      <c r="AU79">
        <f t="shared" si="135"/>
        <v>-17085.499681819034</v>
      </c>
      <c r="AV79">
        <f t="shared" si="135"/>
        <v>-17107.832492166621</v>
      </c>
      <c r="AW79">
        <f t="shared" si="136"/>
        <v>-17130.194456414371</v>
      </c>
      <c r="AX79">
        <f t="shared" si="136"/>
        <v>-17152.585612621158</v>
      </c>
      <c r="AY79">
        <f t="shared" si="136"/>
        <v>-17175.005998895533</v>
      </c>
      <c r="AZ79">
        <f t="shared" si="136"/>
        <v>-17197.455653395613</v>
      </c>
      <c r="BA79">
        <f t="shared" si="136"/>
        <v>-17219.934614329566</v>
      </c>
      <c r="BB79">
        <f t="shared" si="136"/>
        <v>-17242.442919955145</v>
      </c>
      <c r="BC79">
        <f t="shared" si="136"/>
        <v>-17264.980608580401</v>
      </c>
      <c r="BD79">
        <f t="shared" si="136"/>
        <v>-17287.547718563226</v>
      </c>
      <c r="BE79">
        <f t="shared" si="136"/>
        <v>-17310.144288311447</v>
      </c>
      <c r="BF79">
        <f t="shared" si="136"/>
        <v>-17332.770356283283</v>
      </c>
      <c r="BG79">
        <f t="shared" si="137"/>
        <v>-17355.425960986919</v>
      </c>
      <c r="BH79">
        <f t="shared" si="137"/>
        <v>-17378.111140980975</v>
      </c>
      <c r="BI79">
        <f t="shared" si="137"/>
        <v>-17400.825934874436</v>
      </c>
      <c r="BJ79">
        <f t="shared" si="137"/>
        <v>-17423.570381326481</v>
      </c>
      <c r="BK79">
        <f t="shared" si="137"/>
        <v>-17446.344519047008</v>
      </c>
      <c r="BL79">
        <f t="shared" si="137"/>
        <v>-17469.148386796205</v>
      </c>
      <c r="BM79">
        <f t="shared" si="137"/>
        <v>-17491.982023385051</v>
      </c>
      <c r="BN79">
        <f t="shared" si="137"/>
        <v>-17514.845467675168</v>
      </c>
      <c r="BO79">
        <f t="shared" si="137"/>
        <v>-17537.738758578758</v>
      </c>
      <c r="BP79">
        <f t="shared" si="137"/>
        <v>-17560.661935059037</v>
      </c>
      <c r="BQ79">
        <f t="shared" si="138"/>
        <v>-17583.615036129795</v>
      </c>
      <c r="BR79">
        <f t="shared" si="138"/>
        <v>-17606.598100856176</v>
      </c>
      <c r="BS79">
        <f t="shared" si="138"/>
        <v>-17629.611168353887</v>
      </c>
      <c r="BT79">
        <f t="shared" si="138"/>
        <v>-17652.654277789963</v>
      </c>
      <c r="BU79">
        <f t="shared" si="138"/>
        <v>-17675.727468382545</v>
      </c>
      <c r="BV79">
        <f t="shared" si="138"/>
        <v>-17698.830779400803</v>
      </c>
      <c r="BW79">
        <f t="shared" si="138"/>
        <v>-17721.964250165413</v>
      </c>
      <c r="BX79">
        <f t="shared" si="138"/>
        <v>-17745.127920048122</v>
      </c>
      <c r="BY79">
        <f t="shared" si="138"/>
        <v>-17768.32182847229</v>
      </c>
      <c r="BZ79">
        <f t="shared" si="138"/>
        <v>-17791.546014912714</v>
      </c>
      <c r="CA79">
        <f t="shared" si="139"/>
        <v>-17814.80051889555</v>
      </c>
      <c r="CB79">
        <f t="shared" si="139"/>
        <v>-17838.085379998804</v>
      </c>
      <c r="CC79">
        <f t="shared" si="139"/>
        <v>-17861.400637851882</v>
      </c>
      <c r="CD79">
        <f t="shared" si="139"/>
        <v>-17884.746332136128</v>
      </c>
      <c r="CE79">
        <f t="shared" si="139"/>
        <v>-17908.122502584698</v>
      </c>
      <c r="CF79">
        <f t="shared" si="139"/>
        <v>-17931.529188982397</v>
      </c>
      <c r="CG79">
        <f t="shared" si="139"/>
        <v>-17954.966431166187</v>
      </c>
      <c r="CH79">
        <f t="shared" si="139"/>
        <v>-17978.434269024947</v>
      </c>
      <c r="CI79">
        <f t="shared" si="139"/>
        <v>-18001.932742499648</v>
      </c>
      <c r="CJ79">
        <f t="shared" si="139"/>
        <v>-18025.461891583454</v>
      </c>
      <c r="CK79">
        <f t="shared" si="140"/>
        <v>-18049.021756321559</v>
      </c>
      <c r="CL79">
        <f t="shared" si="140"/>
        <v>-18072.61237681167</v>
      </c>
      <c r="CM79">
        <f t="shared" si="140"/>
        <v>-18096.233793203603</v>
      </c>
      <c r="CN79">
        <f t="shared" si="140"/>
        <v>-18119.886045699757</v>
      </c>
      <c r="CO79">
        <f t="shared" si="140"/>
        <v>-18143.569174555039</v>
      </c>
      <c r="CP79">
        <f t="shared" si="140"/>
        <v>-18167.283220076701</v>
      </c>
      <c r="CQ79">
        <f t="shared" si="140"/>
        <v>-18191.028222624867</v>
      </c>
      <c r="CR79">
        <f t="shared" si="140"/>
        <v>-18214.804222612096</v>
      </c>
      <c r="CS79">
        <f t="shared" si="140"/>
        <v>-18238.611260503898</v>
      </c>
      <c r="CT79">
        <f t="shared" si="140"/>
        <v>-18262.449376818608</v>
      </c>
      <c r="CU79">
        <f t="shared" si="141"/>
        <v>-18286.318612127259</v>
      </c>
      <c r="CV79">
        <f t="shared" si="141"/>
        <v>-18310.219007054046</v>
      </c>
      <c r="CW79">
        <f t="shared" si="141"/>
        <v>-18334.150602276128</v>
      </c>
      <c r="CX79">
        <f t="shared" si="141"/>
        <v>-18358.113438523767</v>
      </c>
      <c r="CY79">
        <f t="shared" si="141"/>
        <v>-18382.107556580457</v>
      </c>
      <c r="CZ79">
        <f t="shared" si="141"/>
        <v>-18406.132997282748</v>
      </c>
      <c r="DA79">
        <f t="shared" si="141"/>
        <v>-18430.189801520748</v>
      </c>
      <c r="DB79">
        <f t="shared" si="141"/>
        <v>-18454.278010237693</v>
      </c>
      <c r="DC79">
        <f t="shared" si="141"/>
        <v>-18478.39766443046</v>
      </c>
      <c r="DD79">
        <f t="shared" si="141"/>
        <v>-18502.548805149439</v>
      </c>
      <c r="DE79">
        <f t="shared" si="142"/>
        <v>-18526.731473498428</v>
      </c>
      <c r="DF79">
        <f t="shared" si="142"/>
        <v>-18550.94571063514</v>
      </c>
      <c r="DG79">
        <f t="shared" si="142"/>
        <v>-18575.191557770744</v>
      </c>
      <c r="DH79">
        <f t="shared" si="142"/>
        <v>-18599.469056170419</v>
      </c>
      <c r="DI79">
        <f t="shared" si="142"/>
        <v>-18623.778247153201</v>
      </c>
      <c r="DJ79">
        <f t="shared" si="142"/>
        <v>-18648.119172091876</v>
      </c>
      <c r="DK79">
        <f t="shared" si="142"/>
        <v>-18672.49187241351</v>
      </c>
      <c r="DL79">
        <f t="shared" si="142"/>
        <v>-18696.896389598904</v>
      </c>
      <c r="DM79">
        <f t="shared" si="142"/>
        <v>-18721.332765183412</v>
      </c>
      <c r="DN79">
        <f t="shared" si="142"/>
        <v>-18745.801040756422</v>
      </c>
      <c r="DO79">
        <f t="shared" si="143"/>
        <v>-18770.301257961466</v>
      </c>
      <c r="DP79">
        <f t="shared" si="143"/>
        <v>-18794.833458496723</v>
      </c>
      <c r="DQ79">
        <f t="shared" si="143"/>
        <v>-18819.397684114523</v>
      </c>
      <c r="DR79">
        <f t="shared" si="143"/>
        <v>-18843.99397662191</v>
      </c>
      <c r="DS79">
        <f t="shared" si="143"/>
        <v>-18868.622377880503</v>
      </c>
      <c r="DT79">
        <f t="shared" si="143"/>
        <v>-18893.282929806366</v>
      </c>
      <c r="DU79">
        <f t="shared" si="143"/>
        <v>-18917.975674370562</v>
      </c>
      <c r="DV79">
        <f t="shared" si="143"/>
        <v>-18942.700653598662</v>
      </c>
      <c r="DW79">
        <f t="shared" si="143"/>
        <v>-18967.457909571305</v>
      </c>
      <c r="DX79">
        <f t="shared" si="143"/>
        <v>-18992.247484424068</v>
      </c>
      <c r="DY79">
        <f t="shared" si="143"/>
        <v>-19017.069420347329</v>
      </c>
      <c r="EA79">
        <f t="shared" si="124"/>
        <v>0.76</v>
      </c>
      <c r="EB79">
        <f t="shared" si="132"/>
        <v>16688.451321120843</v>
      </c>
      <c r="EC79">
        <f t="shared" si="132"/>
        <v>16710.533821112964</v>
      </c>
      <c r="ED79">
        <f t="shared" si="132"/>
        <v>16732.644798369332</v>
      </c>
      <c r="EE79">
        <f t="shared" si="132"/>
        <v>16754.784290065334</v>
      </c>
      <c r="EF79">
        <f t="shared" si="132"/>
        <v>16776.952333425103</v>
      </c>
      <c r="EG79">
        <f t="shared" si="132"/>
        <v>16799.148965721142</v>
      </c>
      <c r="EH79">
        <f t="shared" si="132"/>
        <v>16821.374224274794</v>
      </c>
      <c r="EI79">
        <f t="shared" si="132"/>
        <v>16843.628146456111</v>
      </c>
      <c r="EJ79">
        <f t="shared" si="132"/>
        <v>16865.910769683756</v>
      </c>
      <c r="EK79">
        <f t="shared" si="132"/>
        <v>16888.222131425424</v>
      </c>
      <c r="EL79">
        <f t="shared" si="132"/>
        <v>16910.56226919765</v>
      </c>
      <c r="EM79">
        <f t="shared" si="132"/>
        <v>16932.931220565955</v>
      </c>
      <c r="EN79">
        <f t="shared" si="132"/>
        <v>16955.329023144961</v>
      </c>
      <c r="EO79">
        <f t="shared" si="132"/>
        <v>16977.75571459821</v>
      </c>
      <c r="EP79">
        <f t="shared" si="132"/>
        <v>17000.211332638639</v>
      </c>
      <c r="EQ79">
        <f t="shared" si="132"/>
        <v>17022.695915028202</v>
      </c>
      <c r="ER79">
        <f t="shared" si="133"/>
        <v>17045.209499578315</v>
      </c>
      <c r="ES79">
        <f t="shared" si="133"/>
        <v>17067.752124149749</v>
      </c>
      <c r="ET79">
        <f t="shared" si="133"/>
        <v>17090.323826652537</v>
      </c>
      <c r="EU79">
        <f t="shared" si="133"/>
        <v>17112.924645046431</v>
      </c>
      <c r="EV79">
        <f t="shared" si="133"/>
        <v>17135.554617340484</v>
      </c>
      <c r="EW79">
        <f t="shared" si="133"/>
        <v>17158.213781593578</v>
      </c>
      <c r="EX79">
        <f t="shared" si="133"/>
        <v>17180.90217591426</v>
      </c>
      <c r="EY79">
        <f t="shared" si="133"/>
        <v>17203.619838460643</v>
      </c>
      <c r="EZ79">
        <f t="shared" si="133"/>
        <v>17226.366807440903</v>
      </c>
      <c r="FA79">
        <f t="shared" si="133"/>
        <v>17249.143121112789</v>
      </c>
      <c r="FB79">
        <f t="shared" si="133"/>
        <v>17271.948817784349</v>
      </c>
      <c r="FC79">
        <f t="shared" si="133"/>
        <v>17294.783935813481</v>
      </c>
      <c r="FD79">
        <f t="shared" si="133"/>
        <v>17317.648513608008</v>
      </c>
      <c r="FE79">
        <f t="shared" si="133"/>
        <v>17340.542589626148</v>
      </c>
      <c r="FF79">
        <f t="shared" si="87"/>
        <v>17363.46620237609</v>
      </c>
      <c r="FG79">
        <f t="shared" si="87"/>
        <v>17386.419390416453</v>
      </c>
      <c r="FH79">
        <f t="shared" si="126"/>
        <v>17409.402192356218</v>
      </c>
      <c r="FI79">
        <f t="shared" si="126"/>
        <v>17432.41464685457</v>
      </c>
      <c r="FJ79">
        <f t="shared" si="126"/>
        <v>17455.456792621404</v>
      </c>
      <c r="FK79">
        <f t="shared" si="126"/>
        <v>17478.528668416904</v>
      </c>
      <c r="FL79">
        <f t="shared" si="126"/>
        <v>17501.630313052057</v>
      </c>
      <c r="FM79">
        <f t="shared" si="126"/>
        <v>17524.761765388481</v>
      </c>
      <c r="FN79">
        <f t="shared" si="126"/>
        <v>17547.923064338374</v>
      </c>
      <c r="FO79">
        <f t="shared" si="126"/>
        <v>17571.11424886496</v>
      </c>
      <c r="FP79">
        <f t="shared" si="126"/>
        <v>17594.335357982025</v>
      </c>
      <c r="FQ79">
        <f t="shared" si="126"/>
        <v>17617.586430754709</v>
      </c>
      <c r="FR79">
        <f t="shared" si="126"/>
        <v>17640.867506298728</v>
      </c>
      <c r="FS79">
        <f t="shared" si="126"/>
        <v>17664.17862378111</v>
      </c>
      <c r="FT79">
        <f t="shared" si="126"/>
        <v>17687.519822419996</v>
      </c>
      <c r="FU79">
        <f t="shared" si="121"/>
        <v>17710.891141484561</v>
      </c>
      <c r="FV79">
        <f t="shared" si="121"/>
        <v>17734.292620295477</v>
      </c>
      <c r="FW79">
        <f t="shared" si="121"/>
        <v>17757.72429822449</v>
      </c>
      <c r="FX79">
        <f t="shared" si="121"/>
        <v>17781.186214694964</v>
      </c>
      <c r="FY79">
        <f t="shared" si="121"/>
        <v>17804.678409181695</v>
      </c>
      <c r="FZ79">
        <f t="shared" si="121"/>
        <v>17828.200921210835</v>
      </c>
      <c r="GA79">
        <f t="shared" si="121"/>
        <v>17851.753790360395</v>
      </c>
      <c r="GB79">
        <f t="shared" si="121"/>
        <v>17875.337056259777</v>
      </c>
      <c r="GC79">
        <f t="shared" si="121"/>
        <v>17898.95075859033</v>
      </c>
      <c r="GD79">
        <f t="shared" si="93"/>
        <v>17922.594937085207</v>
      </c>
      <c r="GE79">
        <f t="shared" si="93"/>
        <v>17946.269631529209</v>
      </c>
      <c r="GF79">
        <f t="shared" si="93"/>
        <v>17969.974881759306</v>
      </c>
      <c r="GG79">
        <f t="shared" si="93"/>
        <v>17993.710727664373</v>
      </c>
      <c r="GH79">
        <f t="shared" si="93"/>
        <v>18017.477209185377</v>
      </c>
      <c r="GI79">
        <f t="shared" si="93"/>
        <v>18041.274366315491</v>
      </c>
      <c r="GJ79">
        <f t="shared" si="93"/>
        <v>18065.102239099902</v>
      </c>
      <c r="GK79">
        <f t="shared" si="93"/>
        <v>18088.960867636317</v>
      </c>
      <c r="GL79">
        <f t="shared" si="93"/>
        <v>18112.850292074556</v>
      </c>
      <c r="GM79">
        <f t="shared" si="93"/>
        <v>18136.770552617018</v>
      </c>
      <c r="GN79">
        <f t="shared" si="90"/>
        <v>18160.721689518603</v>
      </c>
      <c r="GO79">
        <f t="shared" si="90"/>
        <v>18184.703743086571</v>
      </c>
      <c r="GP79">
        <f t="shared" si="127"/>
        <v>18208.716753681045</v>
      </c>
      <c r="GQ79">
        <f t="shared" si="127"/>
        <v>18232.760761714577</v>
      </c>
      <c r="GR79">
        <f t="shared" si="127"/>
        <v>18256.835807652686</v>
      </c>
      <c r="GS79">
        <f t="shared" si="127"/>
        <v>18280.941932013702</v>
      </c>
      <c r="GT79">
        <f t="shared" si="127"/>
        <v>18305.079175368657</v>
      </c>
      <c r="GU79">
        <f t="shared" si="127"/>
        <v>18329.24757834175</v>
      </c>
      <c r="GV79">
        <f t="shared" si="127"/>
        <v>18353.44718161014</v>
      </c>
      <c r="GW79">
        <f t="shared" si="127"/>
        <v>18377.678025904082</v>
      </c>
      <c r="GX79">
        <f t="shared" si="127"/>
        <v>18401.940152007079</v>
      </c>
      <c r="GY79">
        <f t="shared" si="127"/>
        <v>18426.233600755677</v>
      </c>
      <c r="GZ79">
        <f t="shared" si="127"/>
        <v>18450.55841303998</v>
      </c>
      <c r="HA79">
        <f t="shared" si="127"/>
        <v>18474.914629803232</v>
      </c>
      <c r="HB79">
        <f t="shared" si="127"/>
        <v>18499.302292042306</v>
      </c>
      <c r="HC79">
        <f t="shared" si="127"/>
        <v>18523.721440807589</v>
      </c>
      <c r="HD79">
        <f t="shared" si="127"/>
        <v>18548.172117202885</v>
      </c>
      <c r="HE79">
        <f t="shared" si="127"/>
        <v>18572.654362385903</v>
      </c>
      <c r="HF79">
        <f t="shared" si="122"/>
        <v>18597.168217567811</v>
      </c>
      <c r="HG79">
        <f t="shared" si="122"/>
        <v>18621.713724013793</v>
      </c>
      <c r="HH79">
        <f t="shared" si="122"/>
        <v>18646.290923042881</v>
      </c>
      <c r="HI79">
        <f t="shared" si="122"/>
        <v>18670.89985602786</v>
      </c>
      <c r="HJ79">
        <f t="shared" si="122"/>
        <v>18695.5405643958</v>
      </c>
      <c r="HK79">
        <f t="shared" si="122"/>
        <v>18720.213089627501</v>
      </c>
      <c r="HL79">
        <f t="shared" si="122"/>
        <v>18744.917473258312</v>
      </c>
      <c r="HM79">
        <f t="shared" si="122"/>
        <v>18769.653756877629</v>
      </c>
      <c r="HN79">
        <f t="shared" si="122"/>
        <v>18794.421982128981</v>
      </c>
      <c r="HO79">
        <f t="shared" si="123"/>
        <v>18819.222190710541</v>
      </c>
      <c r="HP79">
        <f t="shared" si="123"/>
        <v>18844.054424374648</v>
      </c>
      <c r="HQ79">
        <f t="shared" si="123"/>
        <v>18868.918724928342</v>
      </c>
      <c r="HR79">
        <f t="shared" si="123"/>
        <v>18893.815134233238</v>
      </c>
      <c r="HS79">
        <f t="shared" si="123"/>
        <v>18918.743694205408</v>
      </c>
      <c r="HT79">
        <f t="shared" si="117"/>
        <v>18943.704446815911</v>
      </c>
      <c r="HU79">
        <f t="shared" si="117"/>
        <v>18968.697434090314</v>
      </c>
      <c r="HV79">
        <f t="shared" si="117"/>
        <v>18993.722698109264</v>
      </c>
      <c r="HW79">
        <f t="shared" si="117"/>
        <v>19018.780281008334</v>
      </c>
      <c r="HX79">
        <f t="shared" si="116"/>
        <v>19043.870224977898</v>
      </c>
      <c r="HY79">
        <f t="shared" si="128"/>
        <v>16688.451321120843</v>
      </c>
      <c r="HZ79">
        <f t="shared" si="129"/>
        <v>1</v>
      </c>
      <c r="IA79">
        <v>77</v>
      </c>
      <c r="IB79">
        <f t="shared" si="130"/>
        <v>0.76</v>
      </c>
      <c r="IC79" cm="1">
        <f t="array" ref="IC79">INDEX($AC$3:$DY$102,IA79,HZ79)</f>
        <v>-16688.451321120843</v>
      </c>
      <c r="ID79">
        <f t="shared" si="131"/>
        <v>-12683.223004051841</v>
      </c>
    </row>
    <row r="80" spans="10:238" x14ac:dyDescent="0.25">
      <c r="J80">
        <v>670</v>
      </c>
      <c r="K80">
        <f>'Emission events'!Y80</f>
        <v>0</v>
      </c>
      <c r="L80">
        <f>'Emission events'!BG80</f>
        <v>0</v>
      </c>
      <c r="M80">
        <f>'Emission events'!CO80</f>
        <v>0</v>
      </c>
      <c r="N80">
        <f>'Emission events'!DW80</f>
        <v>0</v>
      </c>
      <c r="O80">
        <f>'Emission events'!FE80</f>
        <v>0</v>
      </c>
      <c r="P80">
        <f t="shared" si="118"/>
        <v>0</v>
      </c>
      <c r="S80">
        <v>670</v>
      </c>
      <c r="T80">
        <f>'Emission events'!AD80</f>
        <v>1.1302040537428962E+17</v>
      </c>
      <c r="U80">
        <f>'Emission events'!BL80</f>
        <v>2.6702184586471108E+16</v>
      </c>
      <c r="V80">
        <f>'Emission events'!CT80</f>
        <v>6427318872954012</v>
      </c>
      <c r="W80">
        <f>'Emission events'!EB80</f>
        <v>1588220621788259.8</v>
      </c>
      <c r="X80">
        <f>'Emission events'!FJ80</f>
        <v>406456428358418.94</v>
      </c>
      <c r="Y80">
        <f t="shared" si="119"/>
        <v>1.4814458588386141E+17</v>
      </c>
      <c r="Z80">
        <f t="shared" si="120"/>
        <v>1.4814458588386141E+17</v>
      </c>
      <c r="AB80" s="1">
        <v>0.77</v>
      </c>
      <c r="AC80">
        <f t="shared" si="134"/>
        <v>-23094.549852368884</v>
      </c>
      <c r="AD80">
        <f t="shared" si="134"/>
        <v>-23124.727065003059</v>
      </c>
      <c r="AE80">
        <f t="shared" si="134"/>
        <v>-23154.943671971443</v>
      </c>
      <c r="AF80">
        <f t="shared" si="134"/>
        <v>-23185.199724700906</v>
      </c>
      <c r="AG80">
        <f t="shared" si="134"/>
        <v>-23215.495274685883</v>
      </c>
      <c r="AH80">
        <f t="shared" si="134"/>
        <v>-23245.830373487686</v>
      </c>
      <c r="AI80">
        <f t="shared" si="134"/>
        <v>-23276.205072735196</v>
      </c>
      <c r="AJ80">
        <f t="shared" si="134"/>
        <v>-23306.619424124699</v>
      </c>
      <c r="AK80">
        <f t="shared" si="134"/>
        <v>-23337.073479419701</v>
      </c>
      <c r="AL80">
        <f t="shared" si="134"/>
        <v>-23367.567290451618</v>
      </c>
      <c r="AM80">
        <f t="shared" si="135"/>
        <v>-23398.100909119214</v>
      </c>
      <c r="AN80">
        <f t="shared" si="135"/>
        <v>-23428.67438738923</v>
      </c>
      <c r="AO80">
        <f t="shared" si="135"/>
        <v>-23459.287777296271</v>
      </c>
      <c r="AP80">
        <f t="shared" si="135"/>
        <v>-23489.941130942596</v>
      </c>
      <c r="AQ80">
        <f t="shared" si="135"/>
        <v>-23520.634500498832</v>
      </c>
      <c r="AR80">
        <f t="shared" si="135"/>
        <v>-23551.36793820337</v>
      </c>
      <c r="AS80">
        <f t="shared" si="135"/>
        <v>-23582.141496362961</v>
      </c>
      <c r="AT80">
        <f t="shared" si="135"/>
        <v>-23612.955227352897</v>
      </c>
      <c r="AU80">
        <f t="shared" si="135"/>
        <v>-23643.809183616333</v>
      </c>
      <c r="AV80">
        <f t="shared" si="135"/>
        <v>-23674.703417665321</v>
      </c>
      <c r="AW80">
        <f t="shared" si="136"/>
        <v>-23705.637982080105</v>
      </c>
      <c r="AX80">
        <f t="shared" si="136"/>
        <v>-23736.612929509836</v>
      </c>
      <c r="AY80">
        <f t="shared" si="136"/>
        <v>-23767.628312672387</v>
      </c>
      <c r="AZ80">
        <f t="shared" si="136"/>
        <v>-23798.684184354221</v>
      </c>
      <c r="BA80">
        <f t="shared" si="136"/>
        <v>-23829.78059741102</v>
      </c>
      <c r="BB80">
        <f t="shared" si="136"/>
        <v>-23860.917604767139</v>
      </c>
      <c r="BC80">
        <f t="shared" si="136"/>
        <v>-23892.095259416288</v>
      </c>
      <c r="BD80">
        <f t="shared" si="136"/>
        <v>-23923.313614421335</v>
      </c>
      <c r="BE80">
        <f t="shared" si="136"/>
        <v>-23954.572722914181</v>
      </c>
      <c r="BF80">
        <f t="shared" si="136"/>
        <v>-23985.872638096433</v>
      </c>
      <c r="BG80">
        <f t="shared" si="137"/>
        <v>-24017.213413238784</v>
      </c>
      <c r="BH80">
        <f t="shared" si="137"/>
        <v>-24048.595101681745</v>
      </c>
      <c r="BI80">
        <f t="shared" si="137"/>
        <v>-24080.017756835372</v>
      </c>
      <c r="BJ80">
        <f t="shared" si="137"/>
        <v>-24111.48143217944</v>
      </c>
      <c r="BK80">
        <f t="shared" si="137"/>
        <v>-24142.98618126363</v>
      </c>
      <c r="BL80">
        <f t="shared" si="137"/>
        <v>-24174.532057707267</v>
      </c>
      <c r="BM80">
        <f t="shared" si="137"/>
        <v>-24206.11911519993</v>
      </c>
      <c r="BN80">
        <f t="shared" si="137"/>
        <v>-24237.747407501294</v>
      </c>
      <c r="BO80">
        <f t="shared" si="137"/>
        <v>-24269.416988440949</v>
      </c>
      <c r="BP80">
        <f t="shared" si="137"/>
        <v>-24301.127911919106</v>
      </c>
      <c r="BQ80">
        <f t="shared" si="138"/>
        <v>-24332.880231905991</v>
      </c>
      <c r="BR80">
        <f t="shared" si="138"/>
        <v>-24364.674002442629</v>
      </c>
      <c r="BS80">
        <f t="shared" si="138"/>
        <v>-24396.509277640253</v>
      </c>
      <c r="BT80">
        <f t="shared" si="138"/>
        <v>-24428.386111680986</v>
      </c>
      <c r="BU80">
        <f t="shared" si="138"/>
        <v>-24460.304558817701</v>
      </c>
      <c r="BV80">
        <f t="shared" si="138"/>
        <v>-24492.264673373807</v>
      </c>
      <c r="BW80">
        <f t="shared" si="138"/>
        <v>-24524.266509744008</v>
      </c>
      <c r="BX80">
        <f t="shared" si="138"/>
        <v>-24556.310122393548</v>
      </c>
      <c r="BY80">
        <f t="shared" si="138"/>
        <v>-24588.39556585933</v>
      </c>
      <c r="BZ80">
        <f t="shared" si="138"/>
        <v>-24620.52289474916</v>
      </c>
      <c r="CA80">
        <f t="shared" si="139"/>
        <v>-24652.692163741984</v>
      </c>
      <c r="CB80">
        <f t="shared" si="139"/>
        <v>-24684.903427588448</v>
      </c>
      <c r="CC80">
        <f t="shared" si="139"/>
        <v>-24717.156741110357</v>
      </c>
      <c r="CD80">
        <f t="shared" si="139"/>
        <v>-24749.452159201308</v>
      </c>
      <c r="CE80">
        <f t="shared" si="139"/>
        <v>-24781.789736826588</v>
      </c>
      <c r="CF80">
        <f t="shared" si="139"/>
        <v>-24814.169529022962</v>
      </c>
      <c r="CG80">
        <f t="shared" si="139"/>
        <v>-24846.591590899403</v>
      </c>
      <c r="CH80">
        <f t="shared" si="139"/>
        <v>-24879.055977636457</v>
      </c>
      <c r="CI80">
        <f t="shared" si="139"/>
        <v>-24911.562744486982</v>
      </c>
      <c r="CJ80">
        <f t="shared" si="139"/>
        <v>-24944.111946775967</v>
      </c>
      <c r="CK80">
        <f t="shared" si="140"/>
        <v>-24976.703639900348</v>
      </c>
      <c r="CL80">
        <f t="shared" si="140"/>
        <v>-25009.337879329756</v>
      </c>
      <c r="CM80">
        <f t="shared" si="140"/>
        <v>-25042.014720605843</v>
      </c>
      <c r="CN80">
        <f t="shared" si="140"/>
        <v>-25074.734219342979</v>
      </c>
      <c r="CO80">
        <f t="shared" si="140"/>
        <v>-25107.496431228392</v>
      </c>
      <c r="CP80">
        <f t="shared" si="140"/>
        <v>-25140.301412021461</v>
      </c>
      <c r="CQ80">
        <f t="shared" si="140"/>
        <v>-25173.149217554816</v>
      </c>
      <c r="CR80">
        <f t="shared" si="140"/>
        <v>-25206.039903733606</v>
      </c>
      <c r="CS80">
        <f t="shared" si="140"/>
        <v>-25238.973526536243</v>
      </c>
      <c r="CT80">
        <f t="shared" si="140"/>
        <v>-25271.950142014204</v>
      </c>
      <c r="CU80">
        <f t="shared" si="141"/>
        <v>-25304.969806291861</v>
      </c>
      <c r="CV80">
        <f t="shared" si="141"/>
        <v>-25338.032575567238</v>
      </c>
      <c r="CW80">
        <f t="shared" si="141"/>
        <v>-25371.138506111347</v>
      </c>
      <c r="CX80">
        <f t="shared" si="141"/>
        <v>-25404.287654268916</v>
      </c>
      <c r="CY80">
        <f t="shared" si="141"/>
        <v>-25437.480076458258</v>
      </c>
      <c r="CZ80">
        <f t="shared" si="141"/>
        <v>-25470.715829171037</v>
      </c>
      <c r="DA80">
        <f t="shared" si="141"/>
        <v>-25503.994968973049</v>
      </c>
      <c r="DB80">
        <f t="shared" si="141"/>
        <v>-25537.317552503559</v>
      </c>
      <c r="DC80">
        <f t="shared" si="141"/>
        <v>-25570.683636475951</v>
      </c>
      <c r="DD80">
        <f t="shared" si="141"/>
        <v>-25604.093277677915</v>
      </c>
      <c r="DE80">
        <f t="shared" si="142"/>
        <v>-25637.546532970748</v>
      </c>
      <c r="DF80">
        <f t="shared" si="142"/>
        <v>-25671.043459290413</v>
      </c>
      <c r="DG80">
        <f t="shared" si="142"/>
        <v>-25704.584113646837</v>
      </c>
      <c r="DH80">
        <f t="shared" si="142"/>
        <v>-25738.168553124655</v>
      </c>
      <c r="DI80">
        <f t="shared" si="142"/>
        <v>-25771.796834883004</v>
      </c>
      <c r="DJ80">
        <f t="shared" si="142"/>
        <v>-25805.469016155388</v>
      </c>
      <c r="DK80">
        <f t="shared" si="142"/>
        <v>-25839.185154250375</v>
      </c>
      <c r="DL80">
        <f t="shared" si="142"/>
        <v>-25872.945306550981</v>
      </c>
      <c r="DM80">
        <f t="shared" si="142"/>
        <v>-25906.749530515423</v>
      </c>
      <c r="DN80">
        <f t="shared" si="142"/>
        <v>-25940.597883676903</v>
      </c>
      <c r="DO80">
        <f t="shared" si="143"/>
        <v>-25974.490423643474</v>
      </c>
      <c r="DP80">
        <f t="shared" si="143"/>
        <v>-26008.427208098747</v>
      </c>
      <c r="DQ80">
        <f t="shared" si="143"/>
        <v>-26042.408294801273</v>
      </c>
      <c r="DR80">
        <f t="shared" si="143"/>
        <v>-26076.433741585293</v>
      </c>
      <c r="DS80">
        <f t="shared" si="143"/>
        <v>-26110.503606360428</v>
      </c>
      <c r="DT80">
        <f t="shared" si="143"/>
        <v>-26144.617947111918</v>
      </c>
      <c r="DU80">
        <f t="shared" si="143"/>
        <v>-26178.776821900785</v>
      </c>
      <c r="DV80">
        <f t="shared" si="143"/>
        <v>-26212.980288863568</v>
      </c>
      <c r="DW80">
        <f t="shared" si="143"/>
        <v>-26247.228406212973</v>
      </c>
      <c r="DX80">
        <f t="shared" si="143"/>
        <v>-26281.521232237723</v>
      </c>
      <c r="DY80">
        <f t="shared" si="143"/>
        <v>-26315.858825302323</v>
      </c>
      <c r="EA80">
        <f t="shared" si="124"/>
        <v>0.77</v>
      </c>
      <c r="EB80">
        <f t="shared" si="132"/>
        <v>23094.549852368884</v>
      </c>
      <c r="EC80">
        <f t="shared" si="132"/>
        <v>23124.995073049366</v>
      </c>
      <c r="ED80">
        <f t="shared" si="132"/>
        <v>23155.479688064053</v>
      </c>
      <c r="EE80">
        <f t="shared" si="132"/>
        <v>23186.003748839823</v>
      </c>
      <c r="EF80">
        <f t="shared" si="132"/>
        <v>23216.567306871108</v>
      </c>
      <c r="EG80">
        <f t="shared" si="132"/>
        <v>23247.170413719214</v>
      </c>
      <c r="EH80">
        <f t="shared" si="132"/>
        <v>23277.81312101303</v>
      </c>
      <c r="EI80">
        <f t="shared" si="132"/>
        <v>23308.495480448841</v>
      </c>
      <c r="EJ80">
        <f t="shared" si="132"/>
        <v>23339.217543790146</v>
      </c>
      <c r="EK80">
        <f t="shared" si="132"/>
        <v>23369.979362868369</v>
      </c>
      <c r="EL80">
        <f t="shared" si="132"/>
        <v>23400.780989582272</v>
      </c>
      <c r="EM80">
        <f t="shared" si="132"/>
        <v>23431.622475898592</v>
      </c>
      <c r="EN80">
        <f t="shared" si="132"/>
        <v>23462.50387385194</v>
      </c>
      <c r="EO80">
        <f t="shared" si="132"/>
        <v>23493.425235544571</v>
      </c>
      <c r="EP80">
        <f t="shared" si="132"/>
        <v>23524.386613147111</v>
      </c>
      <c r="EQ80">
        <f t="shared" si="132"/>
        <v>23555.388058897955</v>
      </c>
      <c r="ER80">
        <f t="shared" si="133"/>
        <v>23586.429625103854</v>
      </c>
      <c r="ES80">
        <f t="shared" si="133"/>
        <v>23617.511364140093</v>
      </c>
      <c r="ET80">
        <f t="shared" si="133"/>
        <v>23648.633328449836</v>
      </c>
      <c r="EU80">
        <f t="shared" si="133"/>
        <v>23679.795570545131</v>
      </c>
      <c r="EV80">
        <f t="shared" si="133"/>
        <v>23710.998143006218</v>
      </c>
      <c r="EW80">
        <f t="shared" si="133"/>
        <v>23742.241098482256</v>
      </c>
      <c r="EX80">
        <f t="shared" si="133"/>
        <v>23773.524489691114</v>
      </c>
      <c r="EY80">
        <f t="shared" si="133"/>
        <v>23804.848369419251</v>
      </c>
      <c r="EZ80">
        <f t="shared" si="133"/>
        <v>23836.212790522357</v>
      </c>
      <c r="FA80">
        <f t="shared" si="133"/>
        <v>23867.617805924783</v>
      </c>
      <c r="FB80">
        <f t="shared" si="133"/>
        <v>23899.063468620236</v>
      </c>
      <c r="FC80">
        <f t="shared" si="133"/>
        <v>23930.549831671589</v>
      </c>
      <c r="FD80">
        <f t="shared" si="133"/>
        <v>23962.076948210743</v>
      </c>
      <c r="FE80">
        <f t="shared" si="133"/>
        <v>23993.644871439297</v>
      </c>
      <c r="FF80">
        <f t="shared" si="87"/>
        <v>24025.253654627955</v>
      </c>
      <c r="FG80">
        <f t="shared" si="87"/>
        <v>24056.903351117224</v>
      </c>
      <c r="FH80">
        <f t="shared" si="126"/>
        <v>24088.594014317154</v>
      </c>
      <c r="FI80">
        <f t="shared" si="126"/>
        <v>24120.325697707529</v>
      </c>
      <c r="FJ80">
        <f t="shared" si="126"/>
        <v>24152.098454838026</v>
      </c>
      <c r="FK80">
        <f t="shared" si="126"/>
        <v>24183.912339327966</v>
      </c>
      <c r="FL80">
        <f t="shared" si="126"/>
        <v>24215.767404866936</v>
      </c>
      <c r="FM80">
        <f t="shared" si="126"/>
        <v>24247.663705214607</v>
      </c>
      <c r="FN80">
        <f t="shared" si="126"/>
        <v>24279.601294200565</v>
      </c>
      <c r="FO80">
        <f t="shared" si="126"/>
        <v>24311.580225725029</v>
      </c>
      <c r="FP80">
        <f t="shared" si="126"/>
        <v>24343.60055375822</v>
      </c>
      <c r="FQ80">
        <f t="shared" si="126"/>
        <v>24375.662332341162</v>
      </c>
      <c r="FR80">
        <f t="shared" si="126"/>
        <v>24407.765615585093</v>
      </c>
      <c r="FS80">
        <f t="shared" si="126"/>
        <v>24439.910457672133</v>
      </c>
      <c r="FT80">
        <f t="shared" si="126"/>
        <v>24472.096912855151</v>
      </c>
      <c r="FU80">
        <f t="shared" si="121"/>
        <v>24504.325035457565</v>
      </c>
      <c r="FV80">
        <f t="shared" si="121"/>
        <v>24536.594879874072</v>
      </c>
      <c r="FW80">
        <f t="shared" si="121"/>
        <v>24568.906500569916</v>
      </c>
      <c r="FX80">
        <f t="shared" si="121"/>
        <v>24601.259952082004</v>
      </c>
      <c r="FY80">
        <f t="shared" si="121"/>
        <v>24633.655289018141</v>
      </c>
      <c r="FZ80">
        <f t="shared" si="121"/>
        <v>24666.092566057268</v>
      </c>
      <c r="GA80">
        <f t="shared" si="121"/>
        <v>24698.571837950039</v>
      </c>
      <c r="GB80">
        <f t="shared" si="121"/>
        <v>24731.093159518252</v>
      </c>
      <c r="GC80">
        <f t="shared" si="121"/>
        <v>24763.65658565551</v>
      </c>
      <c r="GD80">
        <f t="shared" si="93"/>
        <v>24796.262171327096</v>
      </c>
      <c r="GE80">
        <f t="shared" ref="GE80:GT102" si="144">ABS(CF80-CF$2)</f>
        <v>24828.909971569774</v>
      </c>
      <c r="GF80">
        <f t="shared" si="144"/>
        <v>24861.600041492522</v>
      </c>
      <c r="GG80">
        <f t="shared" si="144"/>
        <v>24894.332436275883</v>
      </c>
      <c r="GH80">
        <f t="shared" si="144"/>
        <v>24927.107211172712</v>
      </c>
      <c r="GI80">
        <f t="shared" si="144"/>
        <v>24959.924421508003</v>
      </c>
      <c r="GJ80">
        <f t="shared" si="144"/>
        <v>24992.784122678691</v>
      </c>
      <c r="GK80">
        <f t="shared" si="144"/>
        <v>25025.686370154403</v>
      </c>
      <c r="GL80">
        <f t="shared" si="144"/>
        <v>25058.631219476796</v>
      </c>
      <c r="GM80">
        <f t="shared" si="144"/>
        <v>25091.61872626024</v>
      </c>
      <c r="GN80">
        <f t="shared" si="144"/>
        <v>25124.648946191955</v>
      </c>
      <c r="GO80">
        <f t="shared" si="144"/>
        <v>25157.721935031332</v>
      </c>
      <c r="GP80">
        <f t="shared" si="144"/>
        <v>25190.837748610993</v>
      </c>
      <c r="GQ80">
        <f t="shared" si="144"/>
        <v>25223.996442836087</v>
      </c>
      <c r="GR80">
        <f t="shared" si="144"/>
        <v>25257.198073685031</v>
      </c>
      <c r="GS80">
        <f t="shared" si="144"/>
        <v>25290.442697209299</v>
      </c>
      <c r="GT80">
        <f t="shared" si="127"/>
        <v>25323.730369533259</v>
      </c>
      <c r="GU80">
        <f t="shared" si="127"/>
        <v>25357.061146854943</v>
      </c>
      <c r="GV80">
        <f t="shared" si="127"/>
        <v>25390.435085445359</v>
      </c>
      <c r="GW80">
        <f t="shared" si="127"/>
        <v>25423.852241649231</v>
      </c>
      <c r="GX80">
        <f t="shared" si="127"/>
        <v>25457.31267188488</v>
      </c>
      <c r="GY80">
        <f t="shared" si="127"/>
        <v>25490.816432643966</v>
      </c>
      <c r="GZ80">
        <f t="shared" si="127"/>
        <v>25524.363580492281</v>
      </c>
      <c r="HA80">
        <f t="shared" si="127"/>
        <v>25557.954172069098</v>
      </c>
      <c r="HB80">
        <f t="shared" si="127"/>
        <v>25591.588264087797</v>
      </c>
      <c r="HC80">
        <f t="shared" si="127"/>
        <v>25625.265913336065</v>
      </c>
      <c r="HD80">
        <f t="shared" si="127"/>
        <v>25658.987176675204</v>
      </c>
      <c r="HE80">
        <f t="shared" si="127"/>
        <v>25692.752111041176</v>
      </c>
      <c r="HF80">
        <f t="shared" si="122"/>
        <v>25726.560773443904</v>
      </c>
      <c r="HG80">
        <f t="shared" si="122"/>
        <v>25760.413220968028</v>
      </c>
      <c r="HH80">
        <f t="shared" si="122"/>
        <v>25794.309510772684</v>
      </c>
      <c r="HI80">
        <f t="shared" si="122"/>
        <v>25828.249700091372</v>
      </c>
      <c r="HJ80">
        <f t="shared" si="122"/>
        <v>25862.233846232666</v>
      </c>
      <c r="HK80">
        <f t="shared" si="122"/>
        <v>25896.262006579578</v>
      </c>
      <c r="HL80">
        <f t="shared" si="122"/>
        <v>25930.334238590323</v>
      </c>
      <c r="HM80">
        <f t="shared" si="122"/>
        <v>25964.45059979811</v>
      </c>
      <c r="HN80">
        <f t="shared" si="122"/>
        <v>25998.611147810989</v>
      </c>
      <c r="HO80">
        <f t="shared" si="123"/>
        <v>26032.815940312565</v>
      </c>
      <c r="HP80">
        <f t="shared" si="123"/>
        <v>26067.065035061398</v>
      </c>
      <c r="HQ80">
        <f t="shared" si="123"/>
        <v>26101.358489891725</v>
      </c>
      <c r="HR80">
        <f t="shared" si="123"/>
        <v>26135.696362713163</v>
      </c>
      <c r="HS80">
        <f t="shared" si="123"/>
        <v>26170.07871151096</v>
      </c>
      <c r="HT80">
        <f t="shared" si="117"/>
        <v>26204.505594346134</v>
      </c>
      <c r="HU80">
        <f t="shared" si="117"/>
        <v>26238.97706935522</v>
      </c>
      <c r="HV80">
        <f t="shared" si="117"/>
        <v>26273.493194750932</v>
      </c>
      <c r="HW80">
        <f t="shared" si="117"/>
        <v>26308.054028821989</v>
      </c>
      <c r="HX80">
        <f t="shared" si="116"/>
        <v>26342.659629932892</v>
      </c>
      <c r="HY80">
        <f t="shared" si="128"/>
        <v>23094.549852368884</v>
      </c>
      <c r="HZ80">
        <f t="shared" si="129"/>
        <v>1</v>
      </c>
      <c r="IA80">
        <v>78</v>
      </c>
      <c r="IB80">
        <f t="shared" si="130"/>
        <v>0.77</v>
      </c>
      <c r="IC80" cm="1">
        <f t="array" ref="IC80">INDEX($AC$3:$DY$102,IA80,HZ80)</f>
        <v>-23094.549852368884</v>
      </c>
      <c r="ID80">
        <f t="shared" si="131"/>
        <v>-17782.803386324042</v>
      </c>
    </row>
    <row r="81" spans="10:238" x14ac:dyDescent="0.25">
      <c r="J81">
        <v>675</v>
      </c>
      <c r="K81">
        <f>'Emission events'!Y81</f>
        <v>0</v>
      </c>
      <c r="L81">
        <f>'Emission events'!BG81</f>
        <v>0</v>
      </c>
      <c r="M81">
        <f>'Emission events'!CO81</f>
        <v>0</v>
      </c>
      <c r="N81">
        <f>'Emission events'!DW81</f>
        <v>0</v>
      </c>
      <c r="O81">
        <f>'Emission events'!FE81</f>
        <v>0</v>
      </c>
      <c r="P81">
        <f t="shared" si="118"/>
        <v>0</v>
      </c>
      <c r="S81">
        <v>675</v>
      </c>
      <c r="T81">
        <f>'Emission events'!AD81</f>
        <v>7.912018032042592E+16</v>
      </c>
      <c r="U81">
        <f>'Emission events'!BL81</f>
        <v>1.8692922330567884E+16</v>
      </c>
      <c r="V81">
        <f>'Emission events'!CT81</f>
        <v>4499458540436991</v>
      </c>
      <c r="W81">
        <f>'Emission events'!EB81</f>
        <v>1111837296710775</v>
      </c>
      <c r="X81">
        <f>'Emission events'!FJ81</f>
        <v>284540705703662.63</v>
      </c>
      <c r="Y81">
        <f t="shared" si="119"/>
        <v>1.0370893919384523E+17</v>
      </c>
      <c r="Z81">
        <f t="shared" si="120"/>
        <v>1.0370893919384523E+17</v>
      </c>
      <c r="AB81" s="1">
        <v>0.78</v>
      </c>
      <c r="AC81">
        <f t="shared" si="134"/>
        <v>-31956.470573652492</v>
      </c>
      <c r="AD81">
        <f t="shared" si="134"/>
        <v>-31998.216447168736</v>
      </c>
      <c r="AE81">
        <f t="shared" si="134"/>
        <v>-32040.01681726678</v>
      </c>
      <c r="AF81">
        <f t="shared" si="134"/>
        <v>-32081.871755088687</v>
      </c>
      <c r="AG81">
        <f t="shared" si="134"/>
        <v>-32123.781331869832</v>
      </c>
      <c r="AH81">
        <f t="shared" si="134"/>
        <v>-32165.745618938116</v>
      </c>
      <c r="AI81">
        <f t="shared" si="134"/>
        <v>-32207.76468771492</v>
      </c>
      <c r="AJ81">
        <f t="shared" si="134"/>
        <v>-32249.838609714854</v>
      </c>
      <c r="AK81">
        <f t="shared" si="134"/>
        <v>-32291.967456545419</v>
      </c>
      <c r="AL81">
        <f t="shared" si="134"/>
        <v>-32334.151299908415</v>
      </c>
      <c r="AM81">
        <f t="shared" si="135"/>
        <v>-32376.39021159842</v>
      </c>
      <c r="AN81">
        <f t="shared" si="135"/>
        <v>-32418.684263504227</v>
      </c>
      <c r="AO81">
        <f t="shared" si="135"/>
        <v>-32461.033527608433</v>
      </c>
      <c r="AP81">
        <f t="shared" si="135"/>
        <v>-32503.438075987298</v>
      </c>
      <c r="AQ81">
        <f t="shared" si="135"/>
        <v>-32545.897980811616</v>
      </c>
      <c r="AR81">
        <f t="shared" si="135"/>
        <v>-32588.413314345937</v>
      </c>
      <c r="AS81">
        <f t="shared" si="135"/>
        <v>-32630.984148949494</v>
      </c>
      <c r="AT81">
        <f t="shared" si="135"/>
        <v>-32673.610557075986</v>
      </c>
      <c r="AU81">
        <f t="shared" si="135"/>
        <v>-32716.292611273333</v>
      </c>
      <c r="AV81">
        <f t="shared" si="135"/>
        <v>-32759.030384184654</v>
      </c>
      <c r="AW81">
        <f t="shared" si="136"/>
        <v>-32801.823948547419</v>
      </c>
      <c r="AX81">
        <f t="shared" si="136"/>
        <v>-32844.673377194384</v>
      </c>
      <c r="AY81">
        <f t="shared" si="136"/>
        <v>-32887.578743053418</v>
      </c>
      <c r="AZ81">
        <f t="shared" si="136"/>
        <v>-32930.54011914711</v>
      </c>
      <c r="BA81">
        <f t="shared" si="136"/>
        <v>-32973.557578594184</v>
      </c>
      <c r="BB81">
        <f t="shared" si="136"/>
        <v>-33016.631194608031</v>
      </c>
      <c r="BC81">
        <f t="shared" si="136"/>
        <v>-33059.761040498037</v>
      </c>
      <c r="BD81">
        <f t="shared" si="136"/>
        <v>-33102.947189669329</v>
      </c>
      <c r="BE81">
        <f t="shared" si="136"/>
        <v>-33146.189715622495</v>
      </c>
      <c r="BF81">
        <f t="shared" si="136"/>
        <v>-33189.488691954539</v>
      </c>
      <c r="BG81">
        <f t="shared" si="137"/>
        <v>-33232.844192358083</v>
      </c>
      <c r="BH81">
        <f t="shared" si="137"/>
        <v>-33276.256290622296</v>
      </c>
      <c r="BI81">
        <f t="shared" si="137"/>
        <v>-33319.725060632678</v>
      </c>
      <c r="BJ81">
        <f t="shared" si="137"/>
        <v>-33363.250576370818</v>
      </c>
      <c r="BK81">
        <f t="shared" si="137"/>
        <v>-33406.832911915371</v>
      </c>
      <c r="BL81">
        <f t="shared" si="137"/>
        <v>-33450.472141441227</v>
      </c>
      <c r="BM81">
        <f t="shared" si="137"/>
        <v>-33494.168339220436</v>
      </c>
      <c r="BN81">
        <f t="shared" si="137"/>
        <v>-33537.921579622038</v>
      </c>
      <c r="BO81">
        <f t="shared" si="137"/>
        <v>-33581.731937111785</v>
      </c>
      <c r="BP81">
        <f t="shared" si="137"/>
        <v>-33625.599486252991</v>
      </c>
      <c r="BQ81">
        <f t="shared" si="138"/>
        <v>-33669.524301706209</v>
      </c>
      <c r="BR81">
        <f t="shared" si="138"/>
        <v>-33713.50645822956</v>
      </c>
      <c r="BS81">
        <f t="shared" si="138"/>
        <v>-33757.546030678393</v>
      </c>
      <c r="BT81">
        <f t="shared" si="138"/>
        <v>-33801.643094006162</v>
      </c>
      <c r="BU81">
        <f t="shared" si="138"/>
        <v>-33845.79772326415</v>
      </c>
      <c r="BV81">
        <f t="shared" si="138"/>
        <v>-33890.009993601256</v>
      </c>
      <c r="BW81">
        <f t="shared" si="138"/>
        <v>-33934.279980264968</v>
      </c>
      <c r="BX81">
        <f t="shared" si="138"/>
        <v>-33978.607758600505</v>
      </c>
      <c r="BY81">
        <f t="shared" si="138"/>
        <v>-34022.993404051849</v>
      </c>
      <c r="BZ81">
        <f t="shared" si="138"/>
        <v>-34067.43699216142</v>
      </c>
      <c r="CA81">
        <f t="shared" si="139"/>
        <v>-34111.938598569934</v>
      </c>
      <c r="CB81">
        <f t="shared" si="139"/>
        <v>-34156.498299017308</v>
      </c>
      <c r="CC81">
        <f t="shared" si="139"/>
        <v>-34201.116169341854</v>
      </c>
      <c r="CD81">
        <f t="shared" si="139"/>
        <v>-34245.792285481257</v>
      </c>
      <c r="CE81">
        <f t="shared" si="139"/>
        <v>-34290.526723472212</v>
      </c>
      <c r="CF81">
        <f t="shared" si="139"/>
        <v>-34335.319559450683</v>
      </c>
      <c r="CG81">
        <f t="shared" si="139"/>
        <v>-34380.170869652116</v>
      </c>
      <c r="CH81">
        <f t="shared" si="139"/>
        <v>-34425.080730411159</v>
      </c>
      <c r="CI81">
        <f t="shared" si="139"/>
        <v>-34470.049218162436</v>
      </c>
      <c r="CJ81">
        <f t="shared" si="139"/>
        <v>-34515.076409440371</v>
      </c>
      <c r="CK81">
        <f t="shared" si="140"/>
        <v>-34560.162380878937</v>
      </c>
      <c r="CL81">
        <f t="shared" si="140"/>
        <v>-34605.307209212624</v>
      </c>
      <c r="CM81">
        <f t="shared" si="140"/>
        <v>-34650.510971275624</v>
      </c>
      <c r="CN81">
        <f t="shared" si="140"/>
        <v>-34695.77374400277</v>
      </c>
      <c r="CO81">
        <f t="shared" si="140"/>
        <v>-34741.095604429356</v>
      </c>
      <c r="CP81">
        <f t="shared" si="140"/>
        <v>-34786.476629690871</v>
      </c>
      <c r="CQ81">
        <f t="shared" si="140"/>
        <v>-34831.916897023963</v>
      </c>
      <c r="CR81">
        <f t="shared" si="140"/>
        <v>-34877.416483765664</v>
      </c>
      <c r="CS81">
        <f t="shared" si="140"/>
        <v>-34922.975467354277</v>
      </c>
      <c r="CT81">
        <f t="shared" si="140"/>
        <v>-34968.59392532926</v>
      </c>
      <c r="CU81">
        <f t="shared" si="141"/>
        <v>-35014.271935330748</v>
      </c>
      <c r="CV81">
        <f t="shared" si="141"/>
        <v>-35060.009575101118</v>
      </c>
      <c r="CW81">
        <f t="shared" si="141"/>
        <v>-35105.806922483382</v>
      </c>
      <c r="CX81">
        <f t="shared" si="141"/>
        <v>-35151.664055422625</v>
      </c>
      <c r="CY81">
        <f t="shared" si="141"/>
        <v>-35197.581051965732</v>
      </c>
      <c r="CZ81">
        <f t="shared" si="141"/>
        <v>-35243.557990261092</v>
      </c>
      <c r="DA81">
        <f t="shared" si="141"/>
        <v>-35289.594948559577</v>
      </c>
      <c r="DB81">
        <f t="shared" si="141"/>
        <v>-35335.69200521375</v>
      </c>
      <c r="DC81">
        <f t="shared" si="141"/>
        <v>-35381.849238678813</v>
      </c>
      <c r="DD81">
        <f t="shared" si="141"/>
        <v>-35428.0667275124</v>
      </c>
      <c r="DE81">
        <f t="shared" si="142"/>
        <v>-35474.344550374306</v>
      </c>
      <c r="DF81">
        <f t="shared" si="142"/>
        <v>-35520.682786027523</v>
      </c>
      <c r="DG81">
        <f t="shared" si="142"/>
        <v>-35567.081513337369</v>
      </c>
      <c r="DH81">
        <f t="shared" si="142"/>
        <v>-35613.540811272476</v>
      </c>
      <c r="DI81">
        <f t="shared" si="142"/>
        <v>-35660.06075890459</v>
      </c>
      <c r="DJ81">
        <f t="shared" si="142"/>
        <v>-35706.641435408143</v>
      </c>
      <c r="DK81">
        <f t="shared" si="142"/>
        <v>-35753.282920061843</v>
      </c>
      <c r="DL81">
        <f t="shared" si="142"/>
        <v>-35799.985292246987</v>
      </c>
      <c r="DM81">
        <f t="shared" si="142"/>
        <v>-35846.748631448994</v>
      </c>
      <c r="DN81">
        <f t="shared" si="142"/>
        <v>-35893.573017257091</v>
      </c>
      <c r="DO81">
        <f t="shared" si="143"/>
        <v>-35940.458529363968</v>
      </c>
      <c r="DP81">
        <f t="shared" si="143"/>
        <v>-35987.405247566901</v>
      </c>
      <c r="DQ81">
        <f t="shared" si="143"/>
        <v>-36034.413251766819</v>
      </c>
      <c r="DR81">
        <f t="shared" si="143"/>
        <v>-36081.482621969313</v>
      </c>
      <c r="DS81">
        <f t="shared" si="143"/>
        <v>-36128.613438284454</v>
      </c>
      <c r="DT81">
        <f t="shared" si="143"/>
        <v>-36175.805780926472</v>
      </c>
      <c r="DU81">
        <f t="shared" si="143"/>
        <v>-36223.059730214867</v>
      </c>
      <c r="DV81">
        <f t="shared" si="143"/>
        <v>-36270.375366573448</v>
      </c>
      <c r="DW81">
        <f t="shared" si="143"/>
        <v>-36317.752770531391</v>
      </c>
      <c r="DX81">
        <f t="shared" si="143"/>
        <v>-36365.192022723044</v>
      </c>
      <c r="DY81">
        <f t="shared" si="143"/>
        <v>-36412.693203887568</v>
      </c>
      <c r="EA81">
        <f t="shared" si="124"/>
        <v>0.78</v>
      </c>
      <c r="EB81">
        <f t="shared" si="132"/>
        <v>31956.470573652492</v>
      </c>
      <c r="EC81">
        <f t="shared" si="132"/>
        <v>31998.484455215043</v>
      </c>
      <c r="ED81">
        <f t="shared" si="132"/>
        <v>32040.55283335939</v>
      </c>
      <c r="EE81">
        <f t="shared" si="132"/>
        <v>32082.675779227604</v>
      </c>
      <c r="EF81">
        <f t="shared" si="132"/>
        <v>32124.853364055056</v>
      </c>
      <c r="EG81">
        <f t="shared" si="132"/>
        <v>32167.085659169643</v>
      </c>
      <c r="EH81">
        <f t="shared" si="132"/>
        <v>32209.372735992754</v>
      </c>
      <c r="EI81">
        <f t="shared" si="132"/>
        <v>32251.714666038995</v>
      </c>
      <c r="EJ81">
        <f t="shared" si="132"/>
        <v>32294.111520915863</v>
      </c>
      <c r="EK81">
        <f t="shared" si="132"/>
        <v>32336.563372325167</v>
      </c>
      <c r="EL81">
        <f t="shared" si="132"/>
        <v>32379.070292061479</v>
      </c>
      <c r="EM81">
        <f t="shared" si="132"/>
        <v>32421.632352013588</v>
      </c>
      <c r="EN81">
        <f t="shared" si="132"/>
        <v>32464.249624164102</v>
      </c>
      <c r="EO81">
        <f t="shared" si="132"/>
        <v>32506.922180589274</v>
      </c>
      <c r="EP81">
        <f t="shared" si="132"/>
        <v>32549.650093459895</v>
      </c>
      <c r="EQ81">
        <f t="shared" si="132"/>
        <v>32592.433435040522</v>
      </c>
      <c r="ER81">
        <f t="shared" si="133"/>
        <v>32635.272277690387</v>
      </c>
      <c r="ES81">
        <f t="shared" si="133"/>
        <v>32678.166693863182</v>
      </c>
      <c r="ET81">
        <f t="shared" si="133"/>
        <v>32721.116756106836</v>
      </c>
      <c r="EU81">
        <f t="shared" si="133"/>
        <v>32764.122537064464</v>
      </c>
      <c r="EV81">
        <f t="shared" si="133"/>
        <v>32807.184109473536</v>
      </c>
      <c r="EW81">
        <f t="shared" si="133"/>
        <v>32850.301546166804</v>
      </c>
      <c r="EX81">
        <f t="shared" si="133"/>
        <v>32893.474920072142</v>
      </c>
      <c r="EY81">
        <f t="shared" si="133"/>
        <v>32936.704304212144</v>
      </c>
      <c r="EZ81">
        <f t="shared" si="133"/>
        <v>32979.989771705521</v>
      </c>
      <c r="FA81">
        <f t="shared" si="133"/>
        <v>33023.331395765672</v>
      </c>
      <c r="FB81">
        <f t="shared" si="133"/>
        <v>33066.729249701988</v>
      </c>
      <c r="FC81">
        <f t="shared" si="133"/>
        <v>33110.183406919583</v>
      </c>
      <c r="FD81">
        <f t="shared" si="133"/>
        <v>33153.693940919053</v>
      </c>
      <c r="FE81">
        <f t="shared" si="133"/>
        <v>33197.260925297407</v>
      </c>
      <c r="FF81">
        <f t="shared" si="87"/>
        <v>33240.884433747255</v>
      </c>
      <c r="FG81">
        <f t="shared" si="87"/>
        <v>33284.564540057771</v>
      </c>
      <c r="FH81">
        <f t="shared" si="126"/>
        <v>33328.301318114463</v>
      </c>
      <c r="FI81">
        <f t="shared" si="126"/>
        <v>33372.094841898906</v>
      </c>
      <c r="FJ81">
        <f t="shared" si="126"/>
        <v>33415.945185489763</v>
      </c>
      <c r="FK81">
        <f t="shared" si="126"/>
        <v>33459.85242306193</v>
      </c>
      <c r="FL81">
        <f t="shared" si="126"/>
        <v>33503.816628887442</v>
      </c>
      <c r="FM81">
        <f t="shared" si="126"/>
        <v>33547.837877335347</v>
      </c>
      <c r="FN81">
        <f t="shared" si="126"/>
        <v>33591.916242871404</v>
      </c>
      <c r="FO81">
        <f t="shared" si="126"/>
        <v>33636.051800058915</v>
      </c>
      <c r="FP81">
        <f t="shared" si="126"/>
        <v>33680.244623558436</v>
      </c>
      <c r="FQ81">
        <f t="shared" si="126"/>
        <v>33724.494788128097</v>
      </c>
      <c r="FR81">
        <f t="shared" si="126"/>
        <v>33768.802368623234</v>
      </c>
      <c r="FS81">
        <f t="shared" si="126"/>
        <v>33813.167439997305</v>
      </c>
      <c r="FT81">
        <f t="shared" si="126"/>
        <v>33857.590077301604</v>
      </c>
      <c r="FU81">
        <f t="shared" si="121"/>
        <v>33902.070355685013</v>
      </c>
      <c r="FV81">
        <f t="shared" si="121"/>
        <v>33946.608350395029</v>
      </c>
      <c r="FW81">
        <f t="shared" si="121"/>
        <v>33991.204136776876</v>
      </c>
      <c r="FX81">
        <f t="shared" si="121"/>
        <v>34035.857790274524</v>
      </c>
      <c r="FY81">
        <f t="shared" si="121"/>
        <v>34080.569386430398</v>
      </c>
      <c r="FZ81">
        <f t="shared" si="121"/>
        <v>34125.339000885222</v>
      </c>
      <c r="GA81">
        <f t="shared" si="121"/>
        <v>34170.1667093789</v>
      </c>
      <c r="GB81">
        <f t="shared" si="121"/>
        <v>34215.052587749749</v>
      </c>
      <c r="GC81">
        <f t="shared" si="121"/>
        <v>34259.996711935462</v>
      </c>
      <c r="GD81">
        <f t="shared" si="121"/>
        <v>34304.999157972721</v>
      </c>
      <c r="GE81">
        <f t="shared" si="121"/>
        <v>34350.060001997495</v>
      </c>
      <c r="GF81">
        <f t="shared" si="121"/>
        <v>34395.179320245239</v>
      </c>
      <c r="GG81">
        <f t="shared" si="121"/>
        <v>34440.357189050585</v>
      </c>
      <c r="GH81">
        <f t="shared" si="144"/>
        <v>34485.593684848165</v>
      </c>
      <c r="GI81">
        <f t="shared" si="144"/>
        <v>34530.888884172411</v>
      </c>
      <c r="GJ81">
        <f t="shared" si="144"/>
        <v>34576.24286365728</v>
      </c>
      <c r="GK81">
        <f t="shared" si="144"/>
        <v>34621.65570003727</v>
      </c>
      <c r="GL81">
        <f t="shared" si="144"/>
        <v>34667.127470146581</v>
      </c>
      <c r="GM81">
        <f t="shared" si="144"/>
        <v>34712.658250920031</v>
      </c>
      <c r="GN81">
        <f t="shared" si="144"/>
        <v>34758.24811939292</v>
      </c>
      <c r="GO81">
        <f t="shared" si="144"/>
        <v>34803.897152700745</v>
      </c>
      <c r="GP81">
        <f t="shared" si="144"/>
        <v>34849.60542808014</v>
      </c>
      <c r="GQ81">
        <f t="shared" si="144"/>
        <v>34895.373022868145</v>
      </c>
      <c r="GR81">
        <f t="shared" si="144"/>
        <v>34941.200014503069</v>
      </c>
      <c r="GS81">
        <f t="shared" si="144"/>
        <v>34987.086480524355</v>
      </c>
      <c r="GT81">
        <f t="shared" si="127"/>
        <v>35033.032498572145</v>
      </c>
      <c r="GU81">
        <f t="shared" si="127"/>
        <v>35079.038146388826</v>
      </c>
      <c r="GV81">
        <f t="shared" si="127"/>
        <v>35125.103501817393</v>
      </c>
      <c r="GW81">
        <f t="shared" si="127"/>
        <v>35171.22864280294</v>
      </c>
      <c r="GX81">
        <f t="shared" si="127"/>
        <v>35217.413647392357</v>
      </c>
      <c r="GY81">
        <f t="shared" si="127"/>
        <v>35263.658593734021</v>
      </c>
      <c r="GZ81">
        <f t="shared" si="127"/>
        <v>35309.96356007881</v>
      </c>
      <c r="HA81">
        <f t="shared" si="127"/>
        <v>35356.328624779293</v>
      </c>
      <c r="HB81">
        <f t="shared" si="127"/>
        <v>35402.753866290659</v>
      </c>
      <c r="HC81">
        <f t="shared" si="127"/>
        <v>35449.239363170549</v>
      </c>
      <c r="HD81">
        <f t="shared" si="127"/>
        <v>35495.785194078766</v>
      </c>
      <c r="HE81">
        <f t="shared" si="127"/>
        <v>35542.391437778286</v>
      </c>
      <c r="HF81">
        <f t="shared" si="122"/>
        <v>35589.058173134435</v>
      </c>
      <c r="HG81">
        <f t="shared" si="122"/>
        <v>35635.785479115853</v>
      </c>
      <c r="HH81">
        <f t="shared" si="122"/>
        <v>35682.573434794271</v>
      </c>
      <c r="HI81">
        <f t="shared" si="122"/>
        <v>35729.422119344126</v>
      </c>
      <c r="HJ81">
        <f t="shared" si="122"/>
        <v>35776.331612044138</v>
      </c>
      <c r="HK81">
        <f t="shared" si="122"/>
        <v>35823.301992275585</v>
      </c>
      <c r="HL81">
        <f t="shared" si="122"/>
        <v>35870.333339523895</v>
      </c>
      <c r="HM81">
        <f t="shared" si="122"/>
        <v>35917.425733378303</v>
      </c>
      <c r="HN81">
        <f t="shared" si="122"/>
        <v>35964.579253531483</v>
      </c>
      <c r="HO81">
        <f t="shared" si="123"/>
        <v>36011.793979780719</v>
      </c>
      <c r="HP81">
        <f t="shared" si="123"/>
        <v>36059.069992026947</v>
      </c>
      <c r="HQ81">
        <f t="shared" si="123"/>
        <v>36106.407370275745</v>
      </c>
      <c r="HR81">
        <f t="shared" si="123"/>
        <v>36153.806194637189</v>
      </c>
      <c r="HS81">
        <f t="shared" si="123"/>
        <v>36201.266545325518</v>
      </c>
      <c r="HT81">
        <f t="shared" si="117"/>
        <v>36248.788502660216</v>
      </c>
      <c r="HU81">
        <f t="shared" si="117"/>
        <v>36296.3721470651</v>
      </c>
      <c r="HV81">
        <f t="shared" si="117"/>
        <v>36344.017559069354</v>
      </c>
      <c r="HW81">
        <f t="shared" si="117"/>
        <v>36391.72481930731</v>
      </c>
      <c r="HX81">
        <f t="shared" si="116"/>
        <v>36439.494008518137</v>
      </c>
      <c r="HY81">
        <f t="shared" si="128"/>
        <v>31956.470573652492</v>
      </c>
      <c r="HZ81">
        <f t="shared" si="129"/>
        <v>1</v>
      </c>
      <c r="IA81">
        <v>79</v>
      </c>
      <c r="IB81">
        <f t="shared" si="130"/>
        <v>0.78</v>
      </c>
      <c r="IC81" cm="1">
        <f t="array" ref="IC81">INDEX($AC$3:$DY$102,IA81,HZ81)</f>
        <v>-31956.470573652492</v>
      </c>
      <c r="ID81">
        <f t="shared" si="131"/>
        <v>-24926.047047448945</v>
      </c>
    </row>
    <row r="82" spans="10:238" x14ac:dyDescent="0.25">
      <c r="J82">
        <v>680</v>
      </c>
      <c r="K82">
        <f>'Emission events'!Y82</f>
        <v>0</v>
      </c>
      <c r="L82">
        <f>'Emission events'!BG82</f>
        <v>0</v>
      </c>
      <c r="M82">
        <f>'Emission events'!CO82</f>
        <v>0</v>
      </c>
      <c r="N82">
        <f>'Emission events'!DW82</f>
        <v>0</v>
      </c>
      <c r="O82">
        <f>'Emission events'!FE82</f>
        <v>0</v>
      </c>
      <c r="P82">
        <f t="shared" si="118"/>
        <v>0</v>
      </c>
      <c r="S82">
        <v>680</v>
      </c>
      <c r="T82">
        <f>'Emission events'!AD82</f>
        <v>5.6737454201503736E+16</v>
      </c>
      <c r="U82">
        <f>'Emission events'!BL82</f>
        <v>1.3404782703067938E+16</v>
      </c>
      <c r="V82">
        <f>'Emission events'!CT82</f>
        <v>3226582925313464</v>
      </c>
      <c r="W82">
        <f>'Emission events'!EB82</f>
        <v>797303765564923.25</v>
      </c>
      <c r="X82">
        <f>'Emission events'!FJ82</f>
        <v>204045481101580.53</v>
      </c>
      <c r="Y82">
        <f t="shared" si="119"/>
        <v>7.4370169076551648E+16</v>
      </c>
      <c r="Z82">
        <f t="shared" si="120"/>
        <v>7.4370169076551648E+16</v>
      </c>
      <c r="AB82" s="1">
        <v>0.79</v>
      </c>
      <c r="AC82">
        <f t="shared" si="134"/>
        <v>-44215.679708768846</v>
      </c>
      <c r="AD82">
        <f t="shared" si="134"/>
        <v>-44273.429215503071</v>
      </c>
      <c r="AE82">
        <f t="shared" si="134"/>
        <v>-44331.254110678179</v>
      </c>
      <c r="AF82">
        <f t="shared" si="134"/>
        <v>-44389.154492709284</v>
      </c>
      <c r="AG82">
        <f t="shared" si="134"/>
        <v>-44447.130460140623</v>
      </c>
      <c r="AH82">
        <f t="shared" si="134"/>
        <v>-44505.182111644455</v>
      </c>
      <c r="AI82">
        <f t="shared" si="134"/>
        <v>-44563.309546022305</v>
      </c>
      <c r="AJ82">
        <f t="shared" si="134"/>
        <v>-44621.512862204683</v>
      </c>
      <c r="AK82">
        <f t="shared" si="134"/>
        <v>-44679.792159250785</v>
      </c>
      <c r="AL82">
        <f t="shared" si="134"/>
        <v>-44738.14753634973</v>
      </c>
      <c r="AM82">
        <f t="shared" si="135"/>
        <v>-44796.579092819542</v>
      </c>
      <c r="AN82">
        <f t="shared" si="135"/>
        <v>-44855.086928108292</v>
      </c>
      <c r="AO82">
        <f t="shared" si="135"/>
        <v>-44913.671141793966</v>
      </c>
      <c r="AP82">
        <f t="shared" si="135"/>
        <v>-44972.331833583994</v>
      </c>
      <c r="AQ82">
        <f t="shared" si="135"/>
        <v>-45031.069103316659</v>
      </c>
      <c r="AR82">
        <f t="shared" si="135"/>
        <v>-45089.883050959739</v>
      </c>
      <c r="AS82">
        <f t="shared" si="135"/>
        <v>-45148.773776612492</v>
      </c>
      <c r="AT82">
        <f t="shared" si="135"/>
        <v>-45207.741380504362</v>
      </c>
      <c r="AU82">
        <f t="shared" si="135"/>
        <v>-45266.785962995345</v>
      </c>
      <c r="AV82">
        <f t="shared" si="135"/>
        <v>-45325.907624577041</v>
      </c>
      <c r="AW82">
        <f t="shared" si="136"/>
        <v>-45385.10646587165</v>
      </c>
      <c r="AX82">
        <f t="shared" si="136"/>
        <v>-45444.382587633161</v>
      </c>
      <c r="AY82">
        <f t="shared" si="136"/>
        <v>-45503.736090747123</v>
      </c>
      <c r="AZ82">
        <f t="shared" si="136"/>
        <v>-45563.167076230311</v>
      </c>
      <c r="BA82">
        <f t="shared" si="136"/>
        <v>-45622.675645231968</v>
      </c>
      <c r="BB82">
        <f t="shared" si="136"/>
        <v>-45682.261899032812</v>
      </c>
      <c r="BC82">
        <f t="shared" si="136"/>
        <v>-45741.925939046167</v>
      </c>
      <c r="BD82">
        <f t="shared" si="136"/>
        <v>-45801.667866817843</v>
      </c>
      <c r="BE82">
        <f t="shared" si="136"/>
        <v>-45861.487784025638</v>
      </c>
      <c r="BF82">
        <f t="shared" si="136"/>
        <v>-45921.385792480811</v>
      </c>
      <c r="BG82">
        <f t="shared" si="137"/>
        <v>-45981.361994126673</v>
      </c>
      <c r="BH82">
        <f t="shared" si="137"/>
        <v>-46041.416491040611</v>
      </c>
      <c r="BI82">
        <f t="shared" si="137"/>
        <v>-46101.549385432751</v>
      </c>
      <c r="BJ82">
        <f t="shared" si="137"/>
        <v>-46161.760779646364</v>
      </c>
      <c r="BK82">
        <f t="shared" si="137"/>
        <v>-46222.050776158947</v>
      </c>
      <c r="BL82">
        <f t="shared" si="137"/>
        <v>-46282.419477581134</v>
      </c>
      <c r="BM82">
        <f t="shared" si="137"/>
        <v>-46342.866986657988</v>
      </c>
      <c r="BN82">
        <f t="shared" si="137"/>
        <v>-46403.393406268733</v>
      </c>
      <c r="BO82">
        <f t="shared" si="137"/>
        <v>-46463.998839426378</v>
      </c>
      <c r="BP82">
        <f t="shared" si="137"/>
        <v>-46524.683389279067</v>
      </c>
      <c r="BQ82">
        <f t="shared" si="138"/>
        <v>-46585.447159108939</v>
      </c>
      <c r="BR82">
        <f t="shared" si="138"/>
        <v>-46646.290252333631</v>
      </c>
      <c r="BS82">
        <f t="shared" si="138"/>
        <v>-46707.21277250514</v>
      </c>
      <c r="BT82">
        <f t="shared" si="138"/>
        <v>-46768.2148233111</v>
      </c>
      <c r="BU82">
        <f t="shared" si="138"/>
        <v>-46829.296508574538</v>
      </c>
      <c r="BV82">
        <f t="shared" si="138"/>
        <v>-46890.457932253499</v>
      </c>
      <c r="BW82">
        <f t="shared" si="138"/>
        <v>-46951.699198442249</v>
      </c>
      <c r="BX82">
        <f t="shared" si="138"/>
        <v>-47013.020411370773</v>
      </c>
      <c r="BY82">
        <f t="shared" si="138"/>
        <v>-47074.42167540513</v>
      </c>
      <c r="BZ82">
        <f t="shared" si="138"/>
        <v>-47135.903095047761</v>
      </c>
      <c r="CA82">
        <f t="shared" si="139"/>
        <v>-47197.464774937085</v>
      </c>
      <c r="CB82">
        <f t="shared" si="139"/>
        <v>-47259.106819848726</v>
      </c>
      <c r="CC82">
        <f t="shared" si="139"/>
        <v>-47320.82933469447</v>
      </c>
      <c r="CD82">
        <f t="shared" si="139"/>
        <v>-47382.632424523508</v>
      </c>
      <c r="CE82">
        <f t="shared" si="139"/>
        <v>-47444.516194522206</v>
      </c>
      <c r="CF82">
        <f t="shared" si="139"/>
        <v>-47506.480750013754</v>
      </c>
      <c r="CG82">
        <f t="shared" si="139"/>
        <v>-47568.526196459468</v>
      </c>
      <c r="CH82">
        <f t="shared" si="139"/>
        <v>-47630.652639457687</v>
      </c>
      <c r="CI82">
        <f t="shared" si="139"/>
        <v>-47692.860184745092</v>
      </c>
      <c r="CJ82">
        <f t="shared" si="139"/>
        <v>-47755.148938196435</v>
      </c>
      <c r="CK82">
        <f t="shared" si="140"/>
        <v>-47817.519005824121</v>
      </c>
      <c r="CL82">
        <f t="shared" si="140"/>
        <v>-47879.970493779496</v>
      </c>
      <c r="CM82">
        <f t="shared" si="140"/>
        <v>-47942.503508352325</v>
      </c>
      <c r="CN82">
        <f t="shared" si="140"/>
        <v>-48005.118155971053</v>
      </c>
      <c r="CO82">
        <f t="shared" si="140"/>
        <v>-48067.814543203327</v>
      </c>
      <c r="CP82">
        <f t="shared" si="140"/>
        <v>-48130.592776755322</v>
      </c>
      <c r="CQ82">
        <f t="shared" si="140"/>
        <v>-48193.452963473261</v>
      </c>
      <c r="CR82">
        <f t="shared" si="140"/>
        <v>-48256.395210342103</v>
      </c>
      <c r="CS82">
        <f t="shared" si="140"/>
        <v>-48319.419624487025</v>
      </c>
      <c r="CT82">
        <f t="shared" si="140"/>
        <v>-48382.526313173046</v>
      </c>
      <c r="CU82">
        <f t="shared" si="141"/>
        <v>-48445.715383804672</v>
      </c>
      <c r="CV82">
        <f t="shared" si="141"/>
        <v>-48508.986943927332</v>
      </c>
      <c r="CW82">
        <f t="shared" si="141"/>
        <v>-48572.341101226179</v>
      </c>
      <c r="CX82">
        <f t="shared" si="141"/>
        <v>-48635.777963527398</v>
      </c>
      <c r="CY82">
        <f t="shared" si="141"/>
        <v>-48699.297638798002</v>
      </c>
      <c r="CZ82">
        <f t="shared" si="141"/>
        <v>-48762.900235145375</v>
      </c>
      <c r="DA82">
        <f t="shared" si="141"/>
        <v>-48826.585860818777</v>
      </c>
      <c r="DB82">
        <f t="shared" si="141"/>
        <v>-48890.354624207866</v>
      </c>
      <c r="DC82">
        <f t="shared" si="141"/>
        <v>-48954.206633844864</v>
      </c>
      <c r="DD82">
        <f t="shared" si="141"/>
        <v>-49018.141998403153</v>
      </c>
      <c r="DE82">
        <f t="shared" si="142"/>
        <v>-49082.160826697611</v>
      </c>
      <c r="DF82">
        <f t="shared" si="142"/>
        <v>-49146.263227685908</v>
      </c>
      <c r="DG82">
        <f t="shared" si="142"/>
        <v>-49210.449310467215</v>
      </c>
      <c r="DH82">
        <f t="shared" si="142"/>
        <v>-49274.719184283669</v>
      </c>
      <c r="DI82">
        <f t="shared" si="142"/>
        <v>-49339.07295852001</v>
      </c>
      <c r="DJ82">
        <f t="shared" si="142"/>
        <v>-49403.510742703249</v>
      </c>
      <c r="DK82">
        <f t="shared" si="142"/>
        <v>-49468.032646504093</v>
      </c>
      <c r="DL82">
        <f t="shared" si="142"/>
        <v>-49532.638779735687</v>
      </c>
      <c r="DM82">
        <f t="shared" si="142"/>
        <v>-49597.329252355084</v>
      </c>
      <c r="DN82">
        <f t="shared" si="142"/>
        <v>-49662.104174462875</v>
      </c>
      <c r="DO82">
        <f t="shared" si="143"/>
        <v>-49726.96365630284</v>
      </c>
      <c r="DP82">
        <f t="shared" si="143"/>
        <v>-49791.907808263401</v>
      </c>
      <c r="DQ82">
        <f t="shared" si="143"/>
        <v>-49856.936740876183</v>
      </c>
      <c r="DR82">
        <f t="shared" si="143"/>
        <v>-49922.050564818179</v>
      </c>
      <c r="DS82">
        <f t="shared" si="143"/>
        <v>-49987.249390910329</v>
      </c>
      <c r="DT82">
        <f t="shared" si="143"/>
        <v>-50052.533330117876</v>
      </c>
      <c r="DU82">
        <f t="shared" si="143"/>
        <v>-50117.902493551679</v>
      </c>
      <c r="DV82">
        <f t="shared" si="143"/>
        <v>-50183.35699246687</v>
      </c>
      <c r="DW82">
        <f t="shared" si="143"/>
        <v>-50248.896938264392</v>
      </c>
      <c r="DX82">
        <f t="shared" si="143"/>
        <v>-50314.522442490619</v>
      </c>
      <c r="DY82">
        <f t="shared" si="143"/>
        <v>-50380.233616836973</v>
      </c>
      <c r="EA82">
        <f t="shared" si="124"/>
        <v>0.79</v>
      </c>
      <c r="EB82">
        <f t="shared" si="132"/>
        <v>44215.679708768846</v>
      </c>
      <c r="EC82">
        <f t="shared" si="132"/>
        <v>44273.697223549374</v>
      </c>
      <c r="ED82">
        <f t="shared" si="132"/>
        <v>44331.790126770793</v>
      </c>
      <c r="EE82">
        <f t="shared" si="132"/>
        <v>44389.958516848201</v>
      </c>
      <c r="EF82">
        <f t="shared" si="132"/>
        <v>44448.202492325843</v>
      </c>
      <c r="EG82">
        <f t="shared" si="132"/>
        <v>44506.522151875986</v>
      </c>
      <c r="EH82">
        <f t="shared" si="132"/>
        <v>44564.917594300139</v>
      </c>
      <c r="EI82">
        <f t="shared" si="132"/>
        <v>44623.388918528821</v>
      </c>
      <c r="EJ82">
        <f t="shared" si="132"/>
        <v>44681.936223621233</v>
      </c>
      <c r="EK82">
        <f t="shared" si="132"/>
        <v>44740.559608766482</v>
      </c>
      <c r="EL82">
        <f t="shared" si="132"/>
        <v>44799.259173282597</v>
      </c>
      <c r="EM82">
        <f t="shared" si="132"/>
        <v>44858.035016617658</v>
      </c>
      <c r="EN82">
        <f t="shared" si="132"/>
        <v>44916.887238349635</v>
      </c>
      <c r="EO82">
        <f t="shared" si="132"/>
        <v>44975.815938185966</v>
      </c>
      <c r="EP82">
        <f t="shared" si="132"/>
        <v>45034.821215964941</v>
      </c>
      <c r="EQ82">
        <f t="shared" si="132"/>
        <v>45093.903171654325</v>
      </c>
      <c r="ER82">
        <f t="shared" si="133"/>
        <v>45153.061905353381</v>
      </c>
      <c r="ES82">
        <f t="shared" si="133"/>
        <v>45212.297517291561</v>
      </c>
      <c r="ET82">
        <f t="shared" si="133"/>
        <v>45271.610107828848</v>
      </c>
      <c r="EU82">
        <f t="shared" si="133"/>
        <v>45330.999777456847</v>
      </c>
      <c r="EV82">
        <f t="shared" si="133"/>
        <v>45390.466626797766</v>
      </c>
      <c r="EW82">
        <f t="shared" si="133"/>
        <v>45450.010756605581</v>
      </c>
      <c r="EX82">
        <f t="shared" si="133"/>
        <v>45509.632267765846</v>
      </c>
      <c r="EY82">
        <f t="shared" si="133"/>
        <v>45569.331261295345</v>
      </c>
      <c r="EZ82">
        <f t="shared" si="133"/>
        <v>45629.107838343305</v>
      </c>
      <c r="FA82">
        <f t="shared" si="133"/>
        <v>45688.962100190452</v>
      </c>
      <c r="FB82">
        <f t="shared" si="133"/>
        <v>45748.894148250118</v>
      </c>
      <c r="FC82">
        <f t="shared" si="133"/>
        <v>45808.904084068097</v>
      </c>
      <c r="FD82">
        <f t="shared" si="133"/>
        <v>45868.992009322195</v>
      </c>
      <c r="FE82">
        <f t="shared" si="133"/>
        <v>45929.158025823679</v>
      </c>
      <c r="FF82">
        <f t="shared" si="87"/>
        <v>45989.402235515845</v>
      </c>
      <c r="FG82">
        <f t="shared" si="87"/>
        <v>46049.724740476086</v>
      </c>
      <c r="FH82">
        <f t="shared" si="126"/>
        <v>46110.125642914536</v>
      </c>
      <c r="FI82">
        <f t="shared" si="126"/>
        <v>46170.605045174452</v>
      </c>
      <c r="FJ82">
        <f t="shared" si="126"/>
        <v>46231.163049733339</v>
      </c>
      <c r="FK82">
        <f t="shared" si="126"/>
        <v>46291.799759201836</v>
      </c>
      <c r="FL82">
        <f t="shared" si="126"/>
        <v>46352.515276324993</v>
      </c>
      <c r="FM82">
        <f t="shared" si="126"/>
        <v>46413.309703982042</v>
      </c>
      <c r="FN82">
        <f t="shared" si="126"/>
        <v>46474.183145185998</v>
      </c>
      <c r="FO82">
        <f t="shared" si="126"/>
        <v>46535.13570308499</v>
      </c>
      <c r="FP82">
        <f t="shared" si="126"/>
        <v>46596.167480961165</v>
      </c>
      <c r="FQ82">
        <f t="shared" si="126"/>
        <v>46657.278582232168</v>
      </c>
      <c r="FR82">
        <f t="shared" si="126"/>
        <v>46718.46911044998</v>
      </c>
      <c r="FS82">
        <f t="shared" si="126"/>
        <v>46779.739169302244</v>
      </c>
      <c r="FT82">
        <f t="shared" si="126"/>
        <v>46841.088862611992</v>
      </c>
      <c r="FU82">
        <f t="shared" si="121"/>
        <v>46902.518294337257</v>
      </c>
      <c r="FV82">
        <f t="shared" si="121"/>
        <v>46964.02756857231</v>
      </c>
      <c r="FW82">
        <f t="shared" si="121"/>
        <v>47025.616789547144</v>
      </c>
      <c r="FX82">
        <f t="shared" si="121"/>
        <v>47087.286061627805</v>
      </c>
      <c r="FY82">
        <f t="shared" si="121"/>
        <v>47149.035489316739</v>
      </c>
      <c r="FZ82">
        <f t="shared" si="121"/>
        <v>47210.865177252374</v>
      </c>
      <c r="GA82">
        <f t="shared" si="121"/>
        <v>47272.775230210318</v>
      </c>
      <c r="GB82">
        <f t="shared" si="121"/>
        <v>47334.765753102365</v>
      </c>
      <c r="GC82">
        <f t="shared" si="121"/>
        <v>47396.836850977714</v>
      </c>
      <c r="GD82">
        <f t="shared" si="121"/>
        <v>47458.988629022715</v>
      </c>
      <c r="GE82">
        <f t="shared" si="121"/>
        <v>47521.221192560566</v>
      </c>
      <c r="GF82">
        <f t="shared" si="121"/>
        <v>47583.534647052591</v>
      </c>
      <c r="GG82">
        <f t="shared" si="121"/>
        <v>47645.929098097113</v>
      </c>
      <c r="GH82">
        <f t="shared" si="144"/>
        <v>47708.404651430821</v>
      </c>
      <c r="GI82">
        <f t="shared" si="144"/>
        <v>47770.961412928475</v>
      </c>
      <c r="GJ82">
        <f t="shared" si="144"/>
        <v>47833.599488602464</v>
      </c>
      <c r="GK82">
        <f t="shared" si="144"/>
        <v>47896.318984604142</v>
      </c>
      <c r="GL82">
        <f t="shared" si="144"/>
        <v>47959.120007223282</v>
      </c>
      <c r="GM82">
        <f t="shared" si="144"/>
        <v>48022.002662888313</v>
      </c>
      <c r="GN82">
        <f t="shared" si="144"/>
        <v>48084.967058166891</v>
      </c>
      <c r="GO82">
        <f t="shared" si="144"/>
        <v>48148.013299765196</v>
      </c>
      <c r="GP82">
        <f t="shared" si="144"/>
        <v>48211.141494529438</v>
      </c>
      <c r="GQ82">
        <f t="shared" si="144"/>
        <v>48274.351749444584</v>
      </c>
      <c r="GR82">
        <f t="shared" si="144"/>
        <v>48337.644171635817</v>
      </c>
      <c r="GS82">
        <f t="shared" si="144"/>
        <v>48401.018868368141</v>
      </c>
      <c r="GT82">
        <f t="shared" si="127"/>
        <v>48464.47594704607</v>
      </c>
      <c r="GU82">
        <f t="shared" si="127"/>
        <v>48528.01551521504</v>
      </c>
      <c r="GV82">
        <f t="shared" si="127"/>
        <v>48591.63768056019</v>
      </c>
      <c r="GW82">
        <f t="shared" si="127"/>
        <v>48655.342550907713</v>
      </c>
      <c r="GX82">
        <f t="shared" si="127"/>
        <v>48719.130234224627</v>
      </c>
      <c r="GY82">
        <f t="shared" si="127"/>
        <v>48783.000838618304</v>
      </c>
      <c r="GZ82">
        <f t="shared" si="127"/>
        <v>48846.95447233801</v>
      </c>
      <c r="HA82">
        <f t="shared" si="127"/>
        <v>48910.991243773409</v>
      </c>
      <c r="HB82">
        <f t="shared" si="127"/>
        <v>48975.11126145671</v>
      </c>
      <c r="HC82">
        <f t="shared" si="127"/>
        <v>49039.314634061302</v>
      </c>
      <c r="HD82">
        <f t="shared" si="127"/>
        <v>49103.601470402071</v>
      </c>
      <c r="HE82">
        <f t="shared" si="127"/>
        <v>49167.971879436671</v>
      </c>
      <c r="HF82">
        <f t="shared" si="122"/>
        <v>49232.425970264281</v>
      </c>
      <c r="HG82">
        <f t="shared" si="122"/>
        <v>49296.963852127046</v>
      </c>
      <c r="HH82">
        <f t="shared" si="122"/>
        <v>49361.58563440969</v>
      </c>
      <c r="HI82">
        <f t="shared" si="122"/>
        <v>49426.291426639233</v>
      </c>
      <c r="HJ82">
        <f t="shared" si="122"/>
        <v>49491.081338486387</v>
      </c>
      <c r="HK82">
        <f t="shared" si="122"/>
        <v>49555.955479764285</v>
      </c>
      <c r="HL82">
        <f t="shared" si="122"/>
        <v>49620.913960429985</v>
      </c>
      <c r="HM82">
        <f t="shared" si="122"/>
        <v>49685.956890584086</v>
      </c>
      <c r="HN82">
        <f t="shared" si="122"/>
        <v>49751.084380470355</v>
      </c>
      <c r="HO82">
        <f t="shared" si="123"/>
        <v>49816.296540477219</v>
      </c>
      <c r="HP82">
        <f t="shared" si="123"/>
        <v>49881.593481136311</v>
      </c>
      <c r="HQ82">
        <f t="shared" si="123"/>
        <v>49946.975313124611</v>
      </c>
      <c r="HR82">
        <f t="shared" si="123"/>
        <v>50012.442147263064</v>
      </c>
      <c r="HS82">
        <f t="shared" si="123"/>
        <v>50077.994094516922</v>
      </c>
      <c r="HT82">
        <f t="shared" si="117"/>
        <v>50143.631265997028</v>
      </c>
      <c r="HU82">
        <f t="shared" si="117"/>
        <v>50209.353772958522</v>
      </c>
      <c r="HV82">
        <f t="shared" si="117"/>
        <v>50275.161726802355</v>
      </c>
      <c r="HW82">
        <f t="shared" si="117"/>
        <v>50341.055239074885</v>
      </c>
      <c r="HX82">
        <f t="shared" si="116"/>
        <v>50407.034421467542</v>
      </c>
      <c r="HY82">
        <f t="shared" si="128"/>
        <v>44215.679708768846</v>
      </c>
      <c r="HZ82">
        <f t="shared" si="129"/>
        <v>1</v>
      </c>
      <c r="IA82">
        <v>80</v>
      </c>
      <c r="IB82">
        <f t="shared" si="130"/>
        <v>0.79</v>
      </c>
      <c r="IC82" cm="1">
        <f t="array" ref="IC82">INDEX($AC$3:$DY$102,IA82,HZ82)</f>
        <v>-44215.679708768846</v>
      </c>
      <c r="ID82">
        <f t="shared" si="131"/>
        <v>-34930.386969927393</v>
      </c>
    </row>
    <row r="83" spans="10:238" x14ac:dyDescent="0.25">
      <c r="J83">
        <v>685</v>
      </c>
      <c r="K83">
        <f>'Emission events'!Y83</f>
        <v>0</v>
      </c>
      <c r="L83">
        <f>'Emission events'!BG83</f>
        <v>0</v>
      </c>
      <c r="M83">
        <f>'Emission events'!CO83</f>
        <v>0</v>
      </c>
      <c r="N83">
        <f>'Emission events'!DW83</f>
        <v>0</v>
      </c>
      <c r="O83">
        <f>'Emission events'!FE83</f>
        <v>0</v>
      </c>
      <c r="P83">
        <f t="shared" si="118"/>
        <v>0</v>
      </c>
      <c r="S83">
        <v>685</v>
      </c>
      <c r="T83">
        <f>'Emission events'!AD83</f>
        <v>3.6863742980347928E+16</v>
      </c>
      <c r="U83">
        <f>'Emission events'!BL83</f>
        <v>8709422571522663</v>
      </c>
      <c r="V83">
        <f>'Emission events'!CT83</f>
        <v>2096391622385874.5</v>
      </c>
      <c r="W83">
        <f>'Emission events'!EB83</f>
        <v>518028196800376.13</v>
      </c>
      <c r="X83">
        <f>'Emission events'!FJ83</f>
        <v>132573452184090.92</v>
      </c>
      <c r="Y83">
        <f t="shared" si="119"/>
        <v>4.8320158823240928E+16</v>
      </c>
      <c r="Z83">
        <f t="shared" si="120"/>
        <v>4.8320158823240928E+16</v>
      </c>
      <c r="AB83" s="1">
        <v>0.8</v>
      </c>
      <c r="AC83">
        <f t="shared" ref="AC83:AL92" si="145">$B$15-_J0*EXP(($AB83+AC$2*_r_S)/(_V_th*_diode_n))-($AB83+AC$2*_r_S)/_r_sh</f>
        <v>-61174.564827591203</v>
      </c>
      <c r="AD83">
        <f t="shared" si="145"/>
        <v>-61254.453134899559</v>
      </c>
      <c r="AE83">
        <f t="shared" si="145"/>
        <v>-61334.445731629894</v>
      </c>
      <c r="AF83">
        <f t="shared" si="145"/>
        <v>-61414.542753925882</v>
      </c>
      <c r="AG83">
        <f t="shared" si="145"/>
        <v>-61494.744338109733</v>
      </c>
      <c r="AH83">
        <f t="shared" si="145"/>
        <v>-61575.050620680806</v>
      </c>
      <c r="AI83">
        <f t="shared" si="145"/>
        <v>-61655.461738317041</v>
      </c>
      <c r="AJ83">
        <f t="shared" si="145"/>
        <v>-61735.977827875482</v>
      </c>
      <c r="AK83">
        <f t="shared" si="145"/>
        <v>-61816.599026390519</v>
      </c>
      <c r="AL83">
        <f t="shared" si="145"/>
        <v>-61897.325471076532</v>
      </c>
      <c r="AM83">
        <f t="shared" ref="AM83:AV92" si="146">$B$15-_J0*EXP(($AB83+AM$2*_r_S)/(_V_th*_diode_n))-($AB83+AM$2*_r_S)/_r_sh</f>
        <v>-61978.157299326143</v>
      </c>
      <c r="AN83">
        <f t="shared" si="146"/>
        <v>-62059.094648711987</v>
      </c>
      <c r="AO83">
        <f t="shared" si="146"/>
        <v>-62140.137656986299</v>
      </c>
      <c r="AP83">
        <f t="shared" si="146"/>
        <v>-62221.286462080483</v>
      </c>
      <c r="AQ83">
        <f t="shared" si="146"/>
        <v>-62302.541202106884</v>
      </c>
      <c r="AR83">
        <f t="shared" si="146"/>
        <v>-62383.902015357256</v>
      </c>
      <c r="AS83">
        <f t="shared" si="146"/>
        <v>-62465.369040304562</v>
      </c>
      <c r="AT83">
        <f t="shared" si="146"/>
        <v>-62546.94241560252</v>
      </c>
      <c r="AU83">
        <f t="shared" si="146"/>
        <v>-62628.622280085205</v>
      </c>
      <c r="AV83">
        <f t="shared" si="146"/>
        <v>-62710.40877276878</v>
      </c>
      <c r="AW83">
        <f t="shared" ref="AW83:BF92" si="147">$B$15-_J0*EXP(($AB83+AW$2*_r_S)/(_V_th*_diode_n))-($AB83+AW$2*_r_S)/_r_sh</f>
        <v>-62792.302032850057</v>
      </c>
      <c r="AX83">
        <f t="shared" si="147"/>
        <v>-62874.302199707956</v>
      </c>
      <c r="AY83">
        <f t="shared" si="147"/>
        <v>-62956.40941290406</v>
      </c>
      <c r="AZ83">
        <f t="shared" si="147"/>
        <v>-63038.623812180747</v>
      </c>
      <c r="BA83">
        <f t="shared" si="147"/>
        <v>-63120.945537463987</v>
      </c>
      <c r="BB83">
        <f t="shared" si="147"/>
        <v>-63203.374728861505</v>
      </c>
      <c r="BC83">
        <f t="shared" si="147"/>
        <v>-63285.911526664604</v>
      </c>
      <c r="BD83">
        <f t="shared" si="147"/>
        <v>-63368.556071347724</v>
      </c>
      <c r="BE83">
        <f t="shared" si="147"/>
        <v>-63451.308503568005</v>
      </c>
      <c r="BF83">
        <f t="shared" si="147"/>
        <v>-63534.168964167126</v>
      </c>
      <c r="BG83">
        <f t="shared" ref="BG83:BP92" si="148">$B$15-_J0*EXP(($AB83+BG$2*_r_S)/(_V_th*_diode_n))-($AB83+BG$2*_r_S)/_r_sh</f>
        <v>-63617.137594169719</v>
      </c>
      <c r="BH83">
        <f t="shared" si="148"/>
        <v>-63700.214534785184</v>
      </c>
      <c r="BI83">
        <f t="shared" si="148"/>
        <v>-63783.399927407263</v>
      </c>
      <c r="BJ83">
        <f t="shared" si="148"/>
        <v>-63866.693913613628</v>
      </c>
      <c r="BK83">
        <f t="shared" si="148"/>
        <v>-63950.096635167625</v>
      </c>
      <c r="BL83">
        <f t="shared" si="148"/>
        <v>-64033.608234016821</v>
      </c>
      <c r="BM83">
        <f t="shared" si="148"/>
        <v>-64117.228852294713</v>
      </c>
      <c r="BN83">
        <f t="shared" si="148"/>
        <v>-64200.958632320151</v>
      </c>
      <c r="BO83">
        <f t="shared" si="148"/>
        <v>-64284.797716597779</v>
      </c>
      <c r="BP83">
        <f t="shared" si="148"/>
        <v>-64368.746247818461</v>
      </c>
      <c r="BQ83">
        <f t="shared" ref="BQ83:BZ92" si="149">$B$15-_J0*EXP(($AB83+BQ$2*_r_S)/(_V_th*_diode_n))-($AB83+BQ$2*_r_S)/_r_sh</f>
        <v>-64452.804368858699</v>
      </c>
      <c r="BR83">
        <f t="shared" si="149"/>
        <v>-64536.972222782395</v>
      </c>
      <c r="BS83">
        <f t="shared" si="149"/>
        <v>-64621.249952839316</v>
      </c>
      <c r="BT83">
        <f t="shared" si="149"/>
        <v>-64705.637702466898</v>
      </c>
      <c r="BU83">
        <f t="shared" si="149"/>
        <v>-64790.135615289866</v>
      </c>
      <c r="BV83">
        <f t="shared" si="149"/>
        <v>-64874.743835119698</v>
      </c>
      <c r="BW83">
        <f t="shared" si="149"/>
        <v>-64959.462505956573</v>
      </c>
      <c r="BX83">
        <f t="shared" si="149"/>
        <v>-65044.29177198773</v>
      </c>
      <c r="BY83">
        <f t="shared" si="149"/>
        <v>-65129.231777589288</v>
      </c>
      <c r="BZ83">
        <f t="shared" si="149"/>
        <v>-65214.28266732589</v>
      </c>
      <c r="CA83">
        <f t="shared" ref="CA83:CJ92" si="150">$B$15-_J0*EXP(($AB83+CA$2*_r_S)/(_V_th*_diode_n))-($AB83+CA$2*_r_S)/_r_sh</f>
        <v>-65299.444585950179</v>
      </c>
      <c r="CB83">
        <f t="shared" si="150"/>
        <v>-65384.717678404697</v>
      </c>
      <c r="CC83">
        <f t="shared" si="150"/>
        <v>-65470.102089820277</v>
      </c>
      <c r="CD83">
        <f t="shared" si="150"/>
        <v>-65555.597965517663</v>
      </c>
      <c r="CE83">
        <f t="shared" si="150"/>
        <v>-65641.205451008005</v>
      </c>
      <c r="CF83">
        <f t="shared" si="150"/>
        <v>-65726.924691991066</v>
      </c>
      <c r="CG83">
        <f t="shared" si="150"/>
        <v>-65812.7558343579</v>
      </c>
      <c r="CH83">
        <f t="shared" si="150"/>
        <v>-65898.699024189118</v>
      </c>
      <c r="CI83">
        <f t="shared" si="150"/>
        <v>-65984.754407756729</v>
      </c>
      <c r="CJ83">
        <f t="shared" si="150"/>
        <v>-66070.922131523708</v>
      </c>
      <c r="CK83">
        <f t="shared" ref="CK83:CT92" si="151">$B$15-_J0*EXP(($AB83+CK$2*_r_S)/(_V_th*_diode_n))-($AB83+CK$2*_r_S)/_r_sh</f>
        <v>-66157.202342143486</v>
      </c>
      <c r="CL83">
        <f t="shared" si="151"/>
        <v>-66243.595186461898</v>
      </c>
      <c r="CM83">
        <f t="shared" si="151"/>
        <v>-66330.100811515586</v>
      </c>
      <c r="CN83">
        <f t="shared" si="151"/>
        <v>-66416.719364533783</v>
      </c>
      <c r="CO83">
        <f t="shared" si="151"/>
        <v>-66503.450992937927</v>
      </c>
      <c r="CP83">
        <f t="shared" si="151"/>
        <v>-66590.295844341235</v>
      </c>
      <c r="CQ83">
        <f t="shared" si="151"/>
        <v>-66677.254066550537</v>
      </c>
      <c r="CR83">
        <f t="shared" si="151"/>
        <v>-66764.325807564688</v>
      </c>
      <c r="CS83">
        <f t="shared" si="151"/>
        <v>-66851.511215576233</v>
      </c>
      <c r="CT83">
        <f t="shared" si="151"/>
        <v>-66938.81043897185</v>
      </c>
      <c r="CU83">
        <f t="shared" ref="CU83:DD92" si="152">$B$15-_J0*EXP(($AB83+CU$2*_r_S)/(_V_th*_diode_n))-($AB83+CU$2*_r_S)/_r_sh</f>
        <v>-67026.223626330524</v>
      </c>
      <c r="CV83">
        <f t="shared" si="152"/>
        <v>-67113.750926426379</v>
      </c>
      <c r="CW83">
        <f t="shared" si="152"/>
        <v>-67201.392488226847</v>
      </c>
      <c r="CX83">
        <f t="shared" si="152"/>
        <v>-67289.148460894488</v>
      </c>
      <c r="CY83">
        <f t="shared" si="152"/>
        <v>-67377.01899378658</v>
      </c>
      <c r="CZ83">
        <f t="shared" si="152"/>
        <v>-67465.004236454741</v>
      </c>
      <c r="DA83">
        <f t="shared" si="152"/>
        <v>-67553.104338646692</v>
      </c>
      <c r="DB83">
        <f t="shared" si="152"/>
        <v>-67641.319450304713</v>
      </c>
      <c r="DC83">
        <f t="shared" si="152"/>
        <v>-67729.649721567577</v>
      </c>
      <c r="DD83">
        <f t="shared" si="152"/>
        <v>-67818.095302770002</v>
      </c>
      <c r="DE83">
        <f t="shared" ref="DE83:DN92" si="153">$B$15-_J0*EXP(($AB83+DE$2*_r_S)/(_V_th*_diode_n))-($AB83+DE$2*_r_S)/_r_sh</f>
        <v>-67906.656344442265</v>
      </c>
      <c r="DF83">
        <f t="shared" si="153"/>
        <v>-67995.332997312114</v>
      </c>
      <c r="DG83">
        <f t="shared" si="153"/>
        <v>-68084.12541230311</v>
      </c>
      <c r="DH83">
        <f t="shared" si="153"/>
        <v>-68173.033740536528</v>
      </c>
      <c r="DI83">
        <f t="shared" si="153"/>
        <v>-68262.058133330705</v>
      </c>
      <c r="DJ83">
        <f t="shared" si="153"/>
        <v>-68351.198742201537</v>
      </c>
      <c r="DK83">
        <f t="shared" si="153"/>
        <v>-68440.455718862911</v>
      </c>
      <c r="DL83">
        <f t="shared" si="153"/>
        <v>-68529.829215226084</v>
      </c>
      <c r="DM83">
        <f t="shared" si="153"/>
        <v>-68619.319383401278</v>
      </c>
      <c r="DN83">
        <f t="shared" si="153"/>
        <v>-68708.926375697425</v>
      </c>
      <c r="DO83">
        <f t="shared" ref="DO83:DY92" si="154">$B$15-_J0*EXP(($AB83+DO$2*_r_S)/(_V_th*_diode_n))-($AB83+DO$2*_r_S)/_r_sh</f>
        <v>-68798.650344621405</v>
      </c>
      <c r="DP83">
        <f t="shared" si="154"/>
        <v>-68888.491442880259</v>
      </c>
      <c r="DQ83">
        <f t="shared" si="154"/>
        <v>-68978.449823379371</v>
      </c>
      <c r="DR83">
        <f t="shared" si="154"/>
        <v>-69068.525639224477</v>
      </c>
      <c r="DS83">
        <f t="shared" si="154"/>
        <v>-69158.719043721154</v>
      </c>
      <c r="DT83">
        <f t="shared" si="154"/>
        <v>-69249.03019037444</v>
      </c>
      <c r="DU83">
        <f t="shared" si="154"/>
        <v>-69339.459232890673</v>
      </c>
      <c r="DV83">
        <f t="shared" si="154"/>
        <v>-69430.006325175927</v>
      </c>
      <c r="DW83">
        <f t="shared" si="154"/>
        <v>-69520.671621337853</v>
      </c>
      <c r="DX83">
        <f t="shared" si="154"/>
        <v>-69611.455275685119</v>
      </c>
      <c r="DY83">
        <f t="shared" si="154"/>
        <v>-69702.357442727793</v>
      </c>
      <c r="EA83">
        <f t="shared" si="124"/>
        <v>0.8</v>
      </c>
      <c r="EB83">
        <f t="shared" si="132"/>
        <v>61174.564827591203</v>
      </c>
      <c r="EC83">
        <f t="shared" si="132"/>
        <v>61254.721142945862</v>
      </c>
      <c r="ED83">
        <f t="shared" si="132"/>
        <v>61334.981747722508</v>
      </c>
      <c r="EE83">
        <f t="shared" si="132"/>
        <v>61415.346778064799</v>
      </c>
      <c r="EF83">
        <f t="shared" si="132"/>
        <v>61495.816370294953</v>
      </c>
      <c r="EG83">
        <f t="shared" si="132"/>
        <v>61576.390660912337</v>
      </c>
      <c r="EH83">
        <f t="shared" si="132"/>
        <v>61657.069786594875</v>
      </c>
      <c r="EI83">
        <f t="shared" si="132"/>
        <v>61737.85388419962</v>
      </c>
      <c r="EJ83">
        <f t="shared" si="132"/>
        <v>61818.743090760967</v>
      </c>
      <c r="EK83">
        <f t="shared" si="132"/>
        <v>61899.737543493284</v>
      </c>
      <c r="EL83">
        <f t="shared" si="132"/>
        <v>61980.837379789198</v>
      </c>
      <c r="EM83">
        <f t="shared" si="132"/>
        <v>62062.042737221353</v>
      </c>
      <c r="EN83">
        <f t="shared" si="132"/>
        <v>62143.353753541967</v>
      </c>
      <c r="EO83">
        <f t="shared" si="132"/>
        <v>62224.770566682455</v>
      </c>
      <c r="EP83">
        <f t="shared" si="132"/>
        <v>62306.293314755167</v>
      </c>
      <c r="EQ83">
        <f t="shared" si="132"/>
        <v>62387.922136051842</v>
      </c>
      <c r="ER83">
        <f t="shared" si="133"/>
        <v>62469.657169045451</v>
      </c>
      <c r="ES83">
        <f t="shared" si="133"/>
        <v>62551.498552389719</v>
      </c>
      <c r="ET83">
        <f t="shared" si="133"/>
        <v>62633.446424918708</v>
      </c>
      <c r="EU83">
        <f t="shared" si="133"/>
        <v>62715.500925648586</v>
      </c>
      <c r="EV83">
        <f t="shared" si="133"/>
        <v>62797.662193776174</v>
      </c>
      <c r="EW83">
        <f t="shared" si="133"/>
        <v>62879.930368680376</v>
      </c>
      <c r="EX83">
        <f t="shared" si="133"/>
        <v>62962.305589922784</v>
      </c>
      <c r="EY83">
        <f t="shared" si="133"/>
        <v>63044.787997245781</v>
      </c>
      <c r="EZ83">
        <f t="shared" si="133"/>
        <v>63127.377730575325</v>
      </c>
      <c r="FA83">
        <f t="shared" si="133"/>
        <v>63210.074930019146</v>
      </c>
      <c r="FB83">
        <f t="shared" si="133"/>
        <v>63292.879735868555</v>
      </c>
      <c r="FC83">
        <f t="shared" si="133"/>
        <v>63375.792288597979</v>
      </c>
      <c r="FD83">
        <f t="shared" si="133"/>
        <v>63458.812728864563</v>
      </c>
      <c r="FE83">
        <f t="shared" si="133"/>
        <v>63541.941197509994</v>
      </c>
      <c r="FF83">
        <f t="shared" si="87"/>
        <v>63625.17783555889</v>
      </c>
      <c r="FG83">
        <f t="shared" si="87"/>
        <v>63708.522784220659</v>
      </c>
      <c r="FH83">
        <f t="shared" si="126"/>
        <v>63791.976184889048</v>
      </c>
      <c r="FI83">
        <f t="shared" si="126"/>
        <v>63875.538179141717</v>
      </c>
      <c r="FJ83">
        <f t="shared" si="126"/>
        <v>63959.208908742017</v>
      </c>
      <c r="FK83">
        <f t="shared" si="126"/>
        <v>64042.988515637524</v>
      </c>
      <c r="FL83">
        <f t="shared" si="126"/>
        <v>64126.877141961719</v>
      </c>
      <c r="FM83">
        <f t="shared" si="126"/>
        <v>64210.87493003346</v>
      </c>
      <c r="FN83">
        <f t="shared" si="126"/>
        <v>64294.982022357399</v>
      </c>
      <c r="FO83">
        <f t="shared" si="126"/>
        <v>64379.198561624384</v>
      </c>
      <c r="FP83">
        <f t="shared" si="126"/>
        <v>64463.524690710925</v>
      </c>
      <c r="FQ83">
        <f t="shared" si="126"/>
        <v>64547.960552680932</v>
      </c>
      <c r="FR83">
        <f t="shared" si="126"/>
        <v>64632.506290784157</v>
      </c>
      <c r="FS83">
        <f t="shared" si="126"/>
        <v>64717.162048458042</v>
      </c>
      <c r="FT83">
        <f t="shared" si="126"/>
        <v>64801.92796932732</v>
      </c>
      <c r="FU83">
        <f t="shared" si="121"/>
        <v>64886.804197203455</v>
      </c>
      <c r="FV83">
        <f t="shared" si="121"/>
        <v>64971.790876086634</v>
      </c>
      <c r="FW83">
        <f t="shared" si="121"/>
        <v>65056.888150164101</v>
      </c>
      <c r="FX83">
        <f t="shared" si="121"/>
        <v>65142.096163811962</v>
      </c>
      <c r="FY83">
        <f t="shared" si="121"/>
        <v>65227.415061594867</v>
      </c>
      <c r="FZ83">
        <f t="shared" si="121"/>
        <v>65312.844988265468</v>
      </c>
      <c r="GA83">
        <f t="shared" si="121"/>
        <v>65398.386088766289</v>
      </c>
      <c r="GB83">
        <f t="shared" si="121"/>
        <v>65484.038508228172</v>
      </c>
      <c r="GC83">
        <f t="shared" si="121"/>
        <v>65569.802391971869</v>
      </c>
      <c r="GD83">
        <f t="shared" si="121"/>
        <v>65655.677885508514</v>
      </c>
      <c r="GE83">
        <f t="shared" si="121"/>
        <v>65741.665134537878</v>
      </c>
      <c r="GF83">
        <f t="shared" si="121"/>
        <v>65827.764284951016</v>
      </c>
      <c r="GG83">
        <f t="shared" si="121"/>
        <v>65913.975482828537</v>
      </c>
      <c r="GH83">
        <f t="shared" si="144"/>
        <v>66000.298874442466</v>
      </c>
      <c r="GI83">
        <f t="shared" si="144"/>
        <v>66086.734606255748</v>
      </c>
      <c r="GJ83">
        <f t="shared" si="144"/>
        <v>66173.282824921829</v>
      </c>
      <c r="GK83">
        <f t="shared" si="144"/>
        <v>66259.943677286545</v>
      </c>
      <c r="GL83">
        <f t="shared" si="144"/>
        <v>66346.717310386535</v>
      </c>
      <c r="GM83">
        <f t="shared" si="144"/>
        <v>66433.603871451036</v>
      </c>
      <c r="GN83">
        <f t="shared" si="144"/>
        <v>66520.603507901498</v>
      </c>
      <c r="GO83">
        <f t="shared" si="144"/>
        <v>66607.71636735111</v>
      </c>
      <c r="GP83">
        <f t="shared" si="144"/>
        <v>66694.942597606714</v>
      </c>
      <c r="GQ83">
        <f t="shared" si="144"/>
        <v>66782.282346667169</v>
      </c>
      <c r="GR83">
        <f t="shared" si="144"/>
        <v>66869.735762725017</v>
      </c>
      <c r="GS83">
        <f t="shared" si="144"/>
        <v>66957.302994166937</v>
      </c>
      <c r="GT83">
        <f t="shared" si="127"/>
        <v>67044.984189571929</v>
      </c>
      <c r="GU83">
        <f t="shared" si="127"/>
        <v>67132.779497714087</v>
      </c>
      <c r="GV83">
        <f t="shared" si="127"/>
        <v>67220.689067560859</v>
      </c>
      <c r="GW83">
        <f t="shared" si="127"/>
        <v>67308.713048274803</v>
      </c>
      <c r="GX83">
        <f t="shared" si="127"/>
        <v>67396.851589213198</v>
      </c>
      <c r="GY83">
        <f t="shared" si="127"/>
        <v>67485.104839927662</v>
      </c>
      <c r="GZ83">
        <f t="shared" si="127"/>
        <v>67573.472950165931</v>
      </c>
      <c r="HA83">
        <f t="shared" si="127"/>
        <v>67661.956069870255</v>
      </c>
      <c r="HB83">
        <f t="shared" si="127"/>
        <v>67750.554349179423</v>
      </c>
      <c r="HC83">
        <f t="shared" si="127"/>
        <v>67839.267938428151</v>
      </c>
      <c r="HD83">
        <f t="shared" si="127"/>
        <v>67928.096988146717</v>
      </c>
      <c r="HE83">
        <f t="shared" si="127"/>
        <v>68017.04164906287</v>
      </c>
      <c r="HF83">
        <f t="shared" si="122"/>
        <v>68106.102072100184</v>
      </c>
      <c r="HG83">
        <f t="shared" si="122"/>
        <v>68195.278408379905</v>
      </c>
      <c r="HH83">
        <f t="shared" si="122"/>
        <v>68284.570809220386</v>
      </c>
      <c r="HI83">
        <f t="shared" si="122"/>
        <v>68373.979426137521</v>
      </c>
      <c r="HJ83">
        <f t="shared" si="122"/>
        <v>68463.504410845198</v>
      </c>
      <c r="HK83">
        <f t="shared" si="122"/>
        <v>68553.145915254674</v>
      </c>
      <c r="HL83">
        <f t="shared" si="122"/>
        <v>68642.904091476186</v>
      </c>
      <c r="HM83">
        <f t="shared" si="122"/>
        <v>68732.779091818637</v>
      </c>
      <c r="HN83">
        <f t="shared" si="122"/>
        <v>68822.771068788919</v>
      </c>
      <c r="HO83">
        <f t="shared" si="123"/>
        <v>68912.880175094077</v>
      </c>
      <c r="HP83">
        <f t="shared" si="123"/>
        <v>69003.106563639492</v>
      </c>
      <c r="HQ83">
        <f t="shared" si="123"/>
        <v>69093.450387530902</v>
      </c>
      <c r="HR83">
        <f t="shared" si="123"/>
        <v>69183.911800073896</v>
      </c>
      <c r="HS83">
        <f t="shared" si="123"/>
        <v>69274.490954773486</v>
      </c>
      <c r="HT83">
        <f t="shared" si="117"/>
        <v>69365.188005336022</v>
      </c>
      <c r="HU83">
        <f t="shared" si="117"/>
        <v>69456.00310566758</v>
      </c>
      <c r="HV83">
        <f t="shared" si="117"/>
        <v>69546.936409875809</v>
      </c>
      <c r="HW83">
        <f t="shared" si="117"/>
        <v>69637.988072269378</v>
      </c>
      <c r="HX83">
        <f t="shared" si="116"/>
        <v>69729.158247358369</v>
      </c>
      <c r="HY83">
        <f t="shared" si="128"/>
        <v>61174.564827591203</v>
      </c>
      <c r="HZ83">
        <f t="shared" si="129"/>
        <v>1</v>
      </c>
      <c r="IA83">
        <v>81</v>
      </c>
      <c r="IB83">
        <f t="shared" si="130"/>
        <v>0.8</v>
      </c>
      <c r="IC83" cm="1">
        <f t="array" ref="IC83">INDEX($AC$3:$DY$102,IA83,HZ83)</f>
        <v>-61174.564827591203</v>
      </c>
      <c r="ID83">
        <f t="shared" si="131"/>
        <v>-48939.651862072962</v>
      </c>
    </row>
    <row r="84" spans="10:238" x14ac:dyDescent="0.25">
      <c r="J84">
        <v>690</v>
      </c>
      <c r="K84">
        <f>'Emission events'!Y84</f>
        <v>0</v>
      </c>
      <c r="L84">
        <f>'Emission events'!BG84</f>
        <v>0</v>
      </c>
      <c r="M84">
        <f>'Emission events'!CO84</f>
        <v>0</v>
      </c>
      <c r="N84">
        <f>'Emission events'!DW84</f>
        <v>0</v>
      </c>
      <c r="O84">
        <f>'Emission events'!FE84</f>
        <v>0</v>
      </c>
      <c r="P84">
        <f t="shared" si="118"/>
        <v>0</v>
      </c>
      <c r="S84">
        <v>690</v>
      </c>
      <c r="T84">
        <f>'Emission events'!AD84</f>
        <v>1.7065489188521354E+16</v>
      </c>
      <c r="U84">
        <f>'Emission events'!BL84</f>
        <v>4031890001289853.5</v>
      </c>
      <c r="V84">
        <f>'Emission events'!CT84</f>
        <v>970491482262261.13</v>
      </c>
      <c r="W84">
        <f>'Emission events'!EB84</f>
        <v>239812994479666.72</v>
      </c>
      <c r="X84">
        <f>'Emission events'!FJ84</f>
        <v>61372791583824.219</v>
      </c>
      <c r="Y84">
        <f t="shared" si="119"/>
        <v>2.236905645813696E+16</v>
      </c>
      <c r="Z84">
        <f t="shared" si="120"/>
        <v>2.236905645813696E+16</v>
      </c>
      <c r="AB84" s="1">
        <v>0.81</v>
      </c>
      <c r="AC84">
        <f t="shared" si="145"/>
        <v>-84634.797980889853</v>
      </c>
      <c r="AD84">
        <f t="shared" si="145"/>
        <v>-84745.312239454695</v>
      </c>
      <c r="AE84">
        <f t="shared" si="145"/>
        <v>-84855.970767928986</v>
      </c>
      <c r="AF84">
        <f t="shared" si="145"/>
        <v>-84966.773754648544</v>
      </c>
      <c r="AG84">
        <f t="shared" si="145"/>
        <v>-85077.721388196209</v>
      </c>
      <c r="AH84">
        <f t="shared" si="145"/>
        <v>-85188.813857399859</v>
      </c>
      <c r="AI84">
        <f t="shared" si="145"/>
        <v>-85300.051351334696</v>
      </c>
      <c r="AJ84">
        <f t="shared" si="145"/>
        <v>-85411.434059322812</v>
      </c>
      <c r="AK84">
        <f t="shared" si="145"/>
        <v>-85522.962170932544</v>
      </c>
      <c r="AL84">
        <f t="shared" si="145"/>
        <v>-85634.635875980879</v>
      </c>
      <c r="AM84">
        <f t="shared" si="146"/>
        <v>-85746.455364531386</v>
      </c>
      <c r="AN84">
        <f t="shared" si="146"/>
        <v>-85858.420826896705</v>
      </c>
      <c r="AO84">
        <f t="shared" si="146"/>
        <v>-85970.532453637876</v>
      </c>
      <c r="AP84">
        <f t="shared" si="146"/>
        <v>-86082.790435563511</v>
      </c>
      <c r="AQ84">
        <f t="shared" si="146"/>
        <v>-86195.194963733404</v>
      </c>
      <c r="AR84">
        <f t="shared" si="146"/>
        <v>-86307.746229454729</v>
      </c>
      <c r="AS84">
        <f t="shared" si="146"/>
        <v>-86420.44442428551</v>
      </c>
      <c r="AT84">
        <f t="shared" si="146"/>
        <v>-86533.289740033884</v>
      </c>
      <c r="AU84">
        <f t="shared" si="146"/>
        <v>-86646.2823687575</v>
      </c>
      <c r="AV84">
        <f t="shared" si="146"/>
        <v>-86759.422502765898</v>
      </c>
      <c r="AW84">
        <f t="shared" si="147"/>
        <v>-86872.710334618459</v>
      </c>
      <c r="AX84">
        <f t="shared" si="147"/>
        <v>-86986.146057126913</v>
      </c>
      <c r="AY84">
        <f t="shared" si="147"/>
        <v>-87099.729863354602</v>
      </c>
      <c r="AZ84">
        <f t="shared" si="147"/>
        <v>-87213.461946616022</v>
      </c>
      <c r="BA84">
        <f t="shared" si="147"/>
        <v>-87327.342500479281</v>
      </c>
      <c r="BB84">
        <f t="shared" si="147"/>
        <v>-87441.371718763956</v>
      </c>
      <c r="BC84">
        <f t="shared" si="147"/>
        <v>-87555.549795543498</v>
      </c>
      <c r="BD84">
        <f t="shared" si="147"/>
        <v>-87669.876925144781</v>
      </c>
      <c r="BE84">
        <f t="shared" si="147"/>
        <v>-87784.353302147094</v>
      </c>
      <c r="BF84">
        <f t="shared" si="147"/>
        <v>-87898.979121385928</v>
      </c>
      <c r="BG84">
        <f t="shared" si="148"/>
        <v>-88013.754577948886</v>
      </c>
      <c r="BH84">
        <f t="shared" si="148"/>
        <v>-88128.679867179613</v>
      </c>
      <c r="BI84">
        <f t="shared" si="148"/>
        <v>-88243.755184676658</v>
      </c>
      <c r="BJ84">
        <f t="shared" si="148"/>
        <v>-88358.980726292997</v>
      </c>
      <c r="BK84">
        <f t="shared" si="148"/>
        <v>-88474.356688138549</v>
      </c>
      <c r="BL84">
        <f t="shared" si="148"/>
        <v>-88589.883266577992</v>
      </c>
      <c r="BM84">
        <f t="shared" si="148"/>
        <v>-88705.560658233284</v>
      </c>
      <c r="BN84">
        <f t="shared" si="148"/>
        <v>-88821.389059983048</v>
      </c>
      <c r="BO84">
        <f t="shared" si="148"/>
        <v>-88937.368668962008</v>
      </c>
      <c r="BP84">
        <f t="shared" si="148"/>
        <v>-89053.499682563473</v>
      </c>
      <c r="BQ84">
        <f t="shared" si="149"/>
        <v>-89169.782298437174</v>
      </c>
      <c r="BR84">
        <f t="shared" si="149"/>
        <v>-89286.216714492126</v>
      </c>
      <c r="BS84">
        <f t="shared" si="149"/>
        <v>-89402.803128894462</v>
      </c>
      <c r="BT84">
        <f t="shared" si="149"/>
        <v>-89519.541740069981</v>
      </c>
      <c r="BU84">
        <f t="shared" si="149"/>
        <v>-89636.432746703053</v>
      </c>
      <c r="BV84">
        <f t="shared" si="149"/>
        <v>-89753.47634773764</v>
      </c>
      <c r="BW84">
        <f t="shared" si="149"/>
        <v>-89870.672742377603</v>
      </c>
      <c r="BX84">
        <f t="shared" si="149"/>
        <v>-89988.022130085839</v>
      </c>
      <c r="BY84">
        <f t="shared" si="149"/>
        <v>-90105.524710586746</v>
      </c>
      <c r="BZ84">
        <f t="shared" si="149"/>
        <v>-90223.180683865343</v>
      </c>
      <c r="CA84">
        <f t="shared" si="150"/>
        <v>-90340.990250166782</v>
      </c>
      <c r="CB84">
        <f t="shared" si="150"/>
        <v>-90458.953609998891</v>
      </c>
      <c r="CC84">
        <f t="shared" si="150"/>
        <v>-90577.07096413002</v>
      </c>
      <c r="CD84">
        <f t="shared" si="150"/>
        <v>-90695.342513591546</v>
      </c>
      <c r="CE84">
        <f t="shared" si="150"/>
        <v>-90813.768459677245</v>
      </c>
      <c r="CF84">
        <f t="shared" si="150"/>
        <v>-90932.349003942756</v>
      </c>
      <c r="CG84">
        <f t="shared" si="150"/>
        <v>-91051.084348208111</v>
      </c>
      <c r="CH84">
        <f t="shared" si="150"/>
        <v>-91169.974694555465</v>
      </c>
      <c r="CI84">
        <f t="shared" si="150"/>
        <v>-91289.020245331863</v>
      </c>
      <c r="CJ84">
        <f t="shared" si="150"/>
        <v>-91408.221203148409</v>
      </c>
      <c r="CK84">
        <f t="shared" si="151"/>
        <v>-91527.577770879419</v>
      </c>
      <c r="CL84">
        <f t="shared" si="151"/>
        <v>-91647.090151666329</v>
      </c>
      <c r="CM84">
        <f t="shared" si="151"/>
        <v>-91766.758548913553</v>
      </c>
      <c r="CN84">
        <f t="shared" si="151"/>
        <v>-91886.583166292243</v>
      </c>
      <c r="CO84">
        <f t="shared" si="151"/>
        <v>-92006.564207739473</v>
      </c>
      <c r="CP84">
        <f t="shared" si="151"/>
        <v>-92126.701877457614</v>
      </c>
      <c r="CQ84">
        <f t="shared" si="151"/>
        <v>-92246.996379916847</v>
      </c>
      <c r="CR84">
        <f t="shared" si="151"/>
        <v>-92367.447919852973</v>
      </c>
      <c r="CS84">
        <f t="shared" si="151"/>
        <v>-92488.0567022701</v>
      </c>
      <c r="CT84">
        <f t="shared" si="151"/>
        <v>-92608.822932439929</v>
      </c>
      <c r="CU84">
        <f t="shared" si="152"/>
        <v>-92729.746815901119</v>
      </c>
      <c r="CV84">
        <f t="shared" si="152"/>
        <v>-92850.828558462017</v>
      </c>
      <c r="CW84">
        <f t="shared" si="152"/>
        <v>-92972.068366198291</v>
      </c>
      <c r="CX84">
        <f t="shared" si="152"/>
        <v>-93093.466445455604</v>
      </c>
      <c r="CY84">
        <f t="shared" si="152"/>
        <v>-93215.023002849048</v>
      </c>
      <c r="CZ84">
        <f t="shared" si="152"/>
        <v>-93336.738245262051</v>
      </c>
      <c r="DA84">
        <f t="shared" si="152"/>
        <v>-93458.6123798505</v>
      </c>
      <c r="DB84">
        <f t="shared" si="152"/>
        <v>-93580.645614038323</v>
      </c>
      <c r="DC84">
        <f t="shared" si="152"/>
        <v>-93702.838155521589</v>
      </c>
      <c r="DD84">
        <f t="shared" si="152"/>
        <v>-93825.190212267538</v>
      </c>
      <c r="DE84">
        <f t="shared" si="153"/>
        <v>-93947.70199251383</v>
      </c>
      <c r="DF84">
        <f t="shared" si="153"/>
        <v>-94070.373704771351</v>
      </c>
      <c r="DG84">
        <f t="shared" si="153"/>
        <v>-94193.205557821842</v>
      </c>
      <c r="DH84">
        <f t="shared" si="153"/>
        <v>-94316.197760720606</v>
      </c>
      <c r="DI84">
        <f t="shared" si="153"/>
        <v>-94439.350522795809</v>
      </c>
      <c r="DJ84">
        <f t="shared" si="153"/>
        <v>-94562.664053647954</v>
      </c>
      <c r="DK84">
        <f t="shared" si="153"/>
        <v>-94686.138563152446</v>
      </c>
      <c r="DL84">
        <f t="shared" si="153"/>
        <v>-94809.774261457365</v>
      </c>
      <c r="DM84">
        <f t="shared" si="153"/>
        <v>-94933.571358986097</v>
      </c>
      <c r="DN84">
        <f t="shared" si="153"/>
        <v>-95057.530066436797</v>
      </c>
      <c r="DO84">
        <f t="shared" si="154"/>
        <v>-95181.65059478156</v>
      </c>
      <c r="DP84">
        <f t="shared" si="154"/>
        <v>-95305.933155268984</v>
      </c>
      <c r="DQ84">
        <f t="shared" si="154"/>
        <v>-95430.377959423073</v>
      </c>
      <c r="DR84">
        <f t="shared" si="154"/>
        <v>-95554.985219044</v>
      </c>
      <c r="DS84">
        <f t="shared" si="154"/>
        <v>-95679.755146208699</v>
      </c>
      <c r="DT84">
        <f t="shared" si="154"/>
        <v>-95804.687953270011</v>
      </c>
      <c r="DU84">
        <f t="shared" si="154"/>
        <v>-95929.783852859313</v>
      </c>
      <c r="DV84">
        <f t="shared" si="154"/>
        <v>-96055.043057884221</v>
      </c>
      <c r="DW84">
        <f t="shared" si="154"/>
        <v>-96180.465781531253</v>
      </c>
      <c r="DX84">
        <f t="shared" si="154"/>
        <v>-96306.05223726535</v>
      </c>
      <c r="DY84">
        <f t="shared" si="154"/>
        <v>-96431.802638828958</v>
      </c>
      <c r="EA84">
        <f t="shared" si="124"/>
        <v>0.81</v>
      </c>
      <c r="EB84">
        <f t="shared" si="132"/>
        <v>84634.797980889853</v>
      </c>
      <c r="EC84">
        <f t="shared" si="132"/>
        <v>84745.580247500999</v>
      </c>
      <c r="ED84">
        <f t="shared" si="132"/>
        <v>84856.506784021592</v>
      </c>
      <c r="EE84">
        <f t="shared" si="132"/>
        <v>84967.577778787454</v>
      </c>
      <c r="EF84">
        <f t="shared" si="132"/>
        <v>85078.793420381437</v>
      </c>
      <c r="EG84">
        <f t="shared" si="132"/>
        <v>85190.15389763139</v>
      </c>
      <c r="EH84">
        <f t="shared" si="132"/>
        <v>85301.65939961253</v>
      </c>
      <c r="EI84">
        <f t="shared" si="132"/>
        <v>85413.310115646949</v>
      </c>
      <c r="EJ84">
        <f t="shared" si="132"/>
        <v>85525.106235302985</v>
      </c>
      <c r="EK84">
        <f t="shared" si="132"/>
        <v>85637.047948397623</v>
      </c>
      <c r="EL84">
        <f t="shared" si="132"/>
        <v>85749.135444994448</v>
      </c>
      <c r="EM84">
        <f t="shared" si="132"/>
        <v>85861.36891540607</v>
      </c>
      <c r="EN84">
        <f t="shared" si="132"/>
        <v>85973.748550193544</v>
      </c>
      <c r="EO84">
        <f t="shared" si="132"/>
        <v>86086.274540165483</v>
      </c>
      <c r="EP84">
        <f t="shared" si="132"/>
        <v>86198.947076381679</v>
      </c>
      <c r="EQ84">
        <f t="shared" ref="EQ84:FE102" si="155">ABS(AR84-AR$2)</f>
        <v>86311.766350149308</v>
      </c>
      <c r="ER84">
        <f t="shared" si="155"/>
        <v>86424.732553026406</v>
      </c>
      <c r="ES84">
        <f t="shared" si="155"/>
        <v>86537.845876821084</v>
      </c>
      <c r="ET84">
        <f t="shared" si="155"/>
        <v>86651.106513591003</v>
      </c>
      <c r="EU84">
        <f t="shared" si="133"/>
        <v>86764.514655645704</v>
      </c>
      <c r="EV84">
        <f t="shared" si="133"/>
        <v>86878.070495544569</v>
      </c>
      <c r="EW84">
        <f t="shared" si="133"/>
        <v>86991.774226099325</v>
      </c>
      <c r="EX84">
        <f t="shared" si="133"/>
        <v>87105.626040373332</v>
      </c>
      <c r="EY84">
        <f t="shared" si="133"/>
        <v>87219.626131681056</v>
      </c>
      <c r="EZ84">
        <f t="shared" si="133"/>
        <v>87333.774693590618</v>
      </c>
      <c r="FA84">
        <f t="shared" si="133"/>
        <v>87448.071919921596</v>
      </c>
      <c r="FB84">
        <f t="shared" si="133"/>
        <v>87562.518004747442</v>
      </c>
      <c r="FC84">
        <f t="shared" si="133"/>
        <v>87677.113142395028</v>
      </c>
      <c r="FD84">
        <f t="shared" si="133"/>
        <v>87791.857527443659</v>
      </c>
      <c r="FE84">
        <f t="shared" si="133"/>
        <v>87906.751354728796</v>
      </c>
      <c r="FF84">
        <f t="shared" si="87"/>
        <v>88021.794819338058</v>
      </c>
      <c r="FG84">
        <f t="shared" si="87"/>
        <v>88136.988116615088</v>
      </c>
      <c r="FH84">
        <f t="shared" si="126"/>
        <v>88252.331442158436</v>
      </c>
      <c r="FI84">
        <f t="shared" si="126"/>
        <v>88367.824991821079</v>
      </c>
      <c r="FJ84">
        <f t="shared" si="126"/>
        <v>88483.468961712948</v>
      </c>
      <c r="FK84">
        <f t="shared" si="126"/>
        <v>88599.263548198694</v>
      </c>
      <c r="FL84">
        <f t="shared" si="126"/>
        <v>88715.20894790029</v>
      </c>
      <c r="FM84">
        <f t="shared" si="126"/>
        <v>88831.305357696358</v>
      </c>
      <c r="FN84">
        <f t="shared" si="126"/>
        <v>88947.552974721621</v>
      </c>
      <c r="FO84">
        <f t="shared" si="126"/>
        <v>89063.951996369389</v>
      </c>
      <c r="FP84">
        <f t="shared" si="126"/>
        <v>89180.502620289408</v>
      </c>
      <c r="FQ84">
        <f t="shared" si="126"/>
        <v>89297.205044390663</v>
      </c>
      <c r="FR84">
        <f t="shared" si="126"/>
        <v>89414.059466839302</v>
      </c>
      <c r="FS84">
        <f t="shared" si="126"/>
        <v>89531.066086061124</v>
      </c>
      <c r="FT84">
        <f t="shared" si="126"/>
        <v>89648.225100740499</v>
      </c>
      <c r="FU84">
        <f t="shared" si="121"/>
        <v>89765.53670982139</v>
      </c>
      <c r="FV84">
        <f t="shared" si="121"/>
        <v>89883.001112507671</v>
      </c>
      <c r="FW84">
        <f t="shared" si="121"/>
        <v>90000.618508262211</v>
      </c>
      <c r="FX84">
        <f t="shared" si="121"/>
        <v>90118.38909680942</v>
      </c>
      <c r="FY84">
        <f t="shared" si="121"/>
        <v>90236.313078134321</v>
      </c>
      <c r="FZ84">
        <f t="shared" si="121"/>
        <v>90354.390652482063</v>
      </c>
      <c r="GA84">
        <f t="shared" si="121"/>
        <v>90472.622020360475</v>
      </c>
      <c r="GB84">
        <f t="shared" si="121"/>
        <v>90591.007382537922</v>
      </c>
      <c r="GC84">
        <f t="shared" si="121"/>
        <v>90709.546940045751</v>
      </c>
      <c r="GD84">
        <f t="shared" si="121"/>
        <v>90828.240894177754</v>
      </c>
      <c r="GE84">
        <f t="shared" si="121"/>
        <v>90947.089446489568</v>
      </c>
      <c r="GF84">
        <f t="shared" si="121"/>
        <v>91066.092798801226</v>
      </c>
      <c r="GG84">
        <f t="shared" si="121"/>
        <v>91185.251153194884</v>
      </c>
      <c r="GH84">
        <f t="shared" si="144"/>
        <v>91304.5647120176</v>
      </c>
      <c r="GI84">
        <f t="shared" si="144"/>
        <v>91424.033677880449</v>
      </c>
      <c r="GJ84">
        <f t="shared" si="144"/>
        <v>91543.658253657763</v>
      </c>
      <c r="GK84">
        <f t="shared" si="144"/>
        <v>91663.438642490975</v>
      </c>
      <c r="GL84">
        <f t="shared" si="144"/>
        <v>91783.375047784502</v>
      </c>
      <c r="GM84">
        <f t="shared" si="144"/>
        <v>91903.467673209496</v>
      </c>
      <c r="GN84">
        <f t="shared" si="144"/>
        <v>92023.716722703044</v>
      </c>
      <c r="GO84">
        <f t="shared" si="144"/>
        <v>92144.122400467488</v>
      </c>
      <c r="GP84">
        <f t="shared" si="144"/>
        <v>92264.684910973025</v>
      </c>
      <c r="GQ84">
        <f t="shared" si="144"/>
        <v>92385.404458955454</v>
      </c>
      <c r="GR84">
        <f t="shared" si="144"/>
        <v>92506.281249418884</v>
      </c>
      <c r="GS84">
        <f t="shared" si="144"/>
        <v>92627.315487635016</v>
      </c>
      <c r="GT84">
        <f t="shared" si="127"/>
        <v>92748.507379142524</v>
      </c>
      <c r="GU84">
        <f t="shared" si="127"/>
        <v>92869.857129749726</v>
      </c>
      <c r="GV84">
        <f t="shared" si="127"/>
        <v>92991.364945532303</v>
      </c>
      <c r="GW84">
        <f t="shared" si="127"/>
        <v>93113.031032835919</v>
      </c>
      <c r="GX84">
        <f t="shared" si="127"/>
        <v>93234.855598275666</v>
      </c>
      <c r="GY84">
        <f t="shared" si="127"/>
        <v>93356.838848734973</v>
      </c>
      <c r="GZ84">
        <f t="shared" si="127"/>
        <v>93478.980991369739</v>
      </c>
      <c r="HA84">
        <f t="shared" si="127"/>
        <v>93601.282233603866</v>
      </c>
      <c r="HB84">
        <f t="shared" si="127"/>
        <v>93723.742783133435</v>
      </c>
      <c r="HC84">
        <f t="shared" si="127"/>
        <v>93846.362847925688</v>
      </c>
      <c r="HD84">
        <f t="shared" si="127"/>
        <v>93969.142636218283</v>
      </c>
      <c r="HE84">
        <f t="shared" si="127"/>
        <v>94092.082356522107</v>
      </c>
      <c r="HF84">
        <f t="shared" si="122"/>
        <v>94215.182217618916</v>
      </c>
      <c r="HG84">
        <f t="shared" si="122"/>
        <v>94338.442428563983</v>
      </c>
      <c r="HH84">
        <f t="shared" si="122"/>
        <v>94461.863198685489</v>
      </c>
      <c r="HI84">
        <f t="shared" si="122"/>
        <v>94585.444737583937</v>
      </c>
      <c r="HJ84">
        <f t="shared" si="122"/>
        <v>94709.187255134733</v>
      </c>
      <c r="HK84">
        <f t="shared" si="122"/>
        <v>94833.090961485956</v>
      </c>
      <c r="HL84">
        <f t="shared" si="122"/>
        <v>94957.156067061005</v>
      </c>
      <c r="HM84">
        <f t="shared" si="122"/>
        <v>95081.382782558008</v>
      </c>
      <c r="HN84">
        <f t="shared" si="122"/>
        <v>95205.771318949075</v>
      </c>
      <c r="HO84">
        <f t="shared" si="123"/>
        <v>95330.321887482802</v>
      </c>
      <c r="HP84">
        <f t="shared" si="123"/>
        <v>95455.034699683194</v>
      </c>
      <c r="HQ84">
        <f t="shared" si="123"/>
        <v>95579.909967350424</v>
      </c>
      <c r="HR84">
        <f t="shared" si="123"/>
        <v>95704.947902561442</v>
      </c>
      <c r="HS84">
        <f t="shared" si="123"/>
        <v>95830.148717669057</v>
      </c>
      <c r="HT84">
        <f t="shared" si="117"/>
        <v>95955.512625304662</v>
      </c>
      <c r="HU84">
        <f t="shared" si="117"/>
        <v>96081.039838375873</v>
      </c>
      <c r="HV84">
        <f t="shared" si="117"/>
        <v>96206.730570069209</v>
      </c>
      <c r="HW84">
        <f t="shared" si="117"/>
        <v>96332.585033849609</v>
      </c>
      <c r="HX84">
        <f t="shared" si="116"/>
        <v>96458.603443459535</v>
      </c>
      <c r="HY84">
        <f t="shared" si="128"/>
        <v>84634.797980889853</v>
      </c>
      <c r="HZ84">
        <f t="shared" si="129"/>
        <v>1</v>
      </c>
      <c r="IA84">
        <v>82</v>
      </c>
      <c r="IB84">
        <f t="shared" si="130"/>
        <v>0.81</v>
      </c>
      <c r="IC84" cm="1">
        <f t="array" ref="IC84">INDEX($AC$3:$DY$102,IA84,HZ84)</f>
        <v>-84634.797980889853</v>
      </c>
      <c r="ID84">
        <f t="shared" si="131"/>
        <v>-68554.186364520792</v>
      </c>
    </row>
    <row r="85" spans="10:238" x14ac:dyDescent="0.25">
      <c r="J85">
        <v>695</v>
      </c>
      <c r="K85">
        <f>'Emission events'!Y85</f>
        <v>0</v>
      </c>
      <c r="L85">
        <f>'Emission events'!BG85</f>
        <v>0</v>
      </c>
      <c r="M85">
        <f>'Emission events'!CO85</f>
        <v>0</v>
      </c>
      <c r="N85">
        <f>'Emission events'!DW85</f>
        <v>0</v>
      </c>
      <c r="O85">
        <f>'Emission events'!FE85</f>
        <v>0</v>
      </c>
      <c r="P85">
        <f t="shared" si="118"/>
        <v>0</v>
      </c>
      <c r="S85">
        <v>695</v>
      </c>
      <c r="T85">
        <f>'Emission events'!AD85</f>
        <v>4216421251921619</v>
      </c>
      <c r="U85">
        <f>'Emission events'!BL85</f>
        <v>996171073624043.25</v>
      </c>
      <c r="V85">
        <f>'Emission events'!CT85</f>
        <v>239782221617876.97</v>
      </c>
      <c r="W85">
        <f>'Emission events'!EB85</f>
        <v>59251310949301.906</v>
      </c>
      <c r="X85">
        <f>'Emission events'!FJ85</f>
        <v>15163558446238.375</v>
      </c>
      <c r="Y85">
        <f t="shared" si="119"/>
        <v>5526789416559079</v>
      </c>
      <c r="Z85">
        <f t="shared" si="120"/>
        <v>5526789416559079</v>
      </c>
      <c r="AB85" s="1">
        <v>0.82</v>
      </c>
      <c r="AC85">
        <f t="shared" si="145"/>
        <v>-117088.74185210523</v>
      </c>
      <c r="AD85">
        <f t="shared" si="145"/>
        <v>-117241.62285439785</v>
      </c>
      <c r="AE85">
        <f t="shared" si="145"/>
        <v>-117394.70343404339</v>
      </c>
      <c r="AF85">
        <f t="shared" si="145"/>
        <v>-117547.98385157817</v>
      </c>
      <c r="AG85">
        <f t="shared" si="145"/>
        <v>-117701.46436788001</v>
      </c>
      <c r="AH85">
        <f t="shared" si="145"/>
        <v>-117855.14524416672</v>
      </c>
      <c r="AI85">
        <f t="shared" si="145"/>
        <v>-118009.02674199724</v>
      </c>
      <c r="AJ85">
        <f t="shared" si="145"/>
        <v>-118163.10912327228</v>
      </c>
      <c r="AK85">
        <f t="shared" si="145"/>
        <v>-118317.39265023332</v>
      </c>
      <c r="AL85">
        <f t="shared" si="145"/>
        <v>-118471.87758546573</v>
      </c>
      <c r="AM85">
        <f t="shared" si="146"/>
        <v>-118626.56419189602</v>
      </c>
      <c r="AN85">
        <f t="shared" si="146"/>
        <v>-118781.45273279527</v>
      </c>
      <c r="AO85">
        <f t="shared" si="146"/>
        <v>-118936.54347177815</v>
      </c>
      <c r="AP85">
        <f t="shared" si="146"/>
        <v>-119091.83667280227</v>
      </c>
      <c r="AQ85">
        <f t="shared" si="146"/>
        <v>-119247.33260017146</v>
      </c>
      <c r="AR85">
        <f t="shared" si="146"/>
        <v>-119403.03151853295</v>
      </c>
      <c r="AS85">
        <f t="shared" si="146"/>
        <v>-119558.93369288069</v>
      </c>
      <c r="AT85">
        <f t="shared" si="146"/>
        <v>-119715.03938855451</v>
      </c>
      <c r="AU85">
        <f t="shared" si="146"/>
        <v>-119871.34887123948</v>
      </c>
      <c r="AV85">
        <f t="shared" si="146"/>
        <v>-120027.8624069691</v>
      </c>
      <c r="AW85">
        <f t="shared" si="147"/>
        <v>-120184.58026212205</v>
      </c>
      <c r="AX85">
        <f t="shared" si="147"/>
        <v>-120341.50270342735</v>
      </c>
      <c r="AY85">
        <f t="shared" si="147"/>
        <v>-120498.62999796092</v>
      </c>
      <c r="AZ85">
        <f t="shared" si="147"/>
        <v>-120655.96241314648</v>
      </c>
      <c r="BA85">
        <f t="shared" si="147"/>
        <v>-120813.50021675856</v>
      </c>
      <c r="BB85">
        <f t="shared" si="147"/>
        <v>-120971.24367691953</v>
      </c>
      <c r="BC85">
        <f t="shared" si="147"/>
        <v>-121129.19306210314</v>
      </c>
      <c r="BD85">
        <f t="shared" si="147"/>
        <v>-121287.34864113347</v>
      </c>
      <c r="BE85">
        <f t="shared" si="147"/>
        <v>-121445.71068318441</v>
      </c>
      <c r="BF85">
        <f t="shared" si="147"/>
        <v>-121604.27945778286</v>
      </c>
      <c r="BG85">
        <f t="shared" si="148"/>
        <v>-121763.05523480587</v>
      </c>
      <c r="BH85">
        <f t="shared" si="148"/>
        <v>-121922.03828448411</v>
      </c>
      <c r="BI85">
        <f t="shared" si="148"/>
        <v>-122081.22887740102</v>
      </c>
      <c r="BJ85">
        <f t="shared" si="148"/>
        <v>-122240.62728449196</v>
      </c>
      <c r="BK85">
        <f t="shared" si="148"/>
        <v>-122400.23377704772</v>
      </c>
      <c r="BL85">
        <f t="shared" si="148"/>
        <v>-122560.04862671108</v>
      </c>
      <c r="BM85">
        <f t="shared" si="148"/>
        <v>-122720.07210548245</v>
      </c>
      <c r="BN85">
        <f t="shared" si="148"/>
        <v>-122880.30448571432</v>
      </c>
      <c r="BO85">
        <f t="shared" si="148"/>
        <v>-123040.74604011646</v>
      </c>
      <c r="BP85">
        <f t="shared" si="148"/>
        <v>-123201.39704175459</v>
      </c>
      <c r="BQ85">
        <f t="shared" si="149"/>
        <v>-123362.25776404965</v>
      </c>
      <c r="BR85">
        <f t="shared" si="149"/>
        <v>-123523.32848078122</v>
      </c>
      <c r="BS85">
        <f t="shared" si="149"/>
        <v>-123684.60946608461</v>
      </c>
      <c r="BT85">
        <f t="shared" si="149"/>
        <v>-123846.10099445423</v>
      </c>
      <c r="BU85">
        <f t="shared" si="149"/>
        <v>-124007.80334074287</v>
      </c>
      <c r="BV85">
        <f t="shared" si="149"/>
        <v>-124169.7167801608</v>
      </c>
      <c r="BW85">
        <f t="shared" si="149"/>
        <v>-124331.84158827932</v>
      </c>
      <c r="BX85">
        <f t="shared" si="149"/>
        <v>-124494.17804102768</v>
      </c>
      <c r="BY85">
        <f t="shared" si="149"/>
        <v>-124656.72641469672</v>
      </c>
      <c r="BZ85">
        <f t="shared" si="149"/>
        <v>-124819.48698593793</v>
      </c>
      <c r="CA85">
        <f t="shared" si="150"/>
        <v>-124982.46003176265</v>
      </c>
      <c r="CB85">
        <f t="shared" si="150"/>
        <v>-125145.64582954509</v>
      </c>
      <c r="CC85">
        <f t="shared" si="150"/>
        <v>-125309.04465702127</v>
      </c>
      <c r="CD85">
        <f t="shared" si="150"/>
        <v>-125472.65679228961</v>
      </c>
      <c r="CE85">
        <f t="shared" si="150"/>
        <v>-125636.48251381214</v>
      </c>
      <c r="CF85">
        <f t="shared" si="150"/>
        <v>-125800.52210041299</v>
      </c>
      <c r="CG85">
        <f t="shared" si="150"/>
        <v>-125964.77583128214</v>
      </c>
      <c r="CH85">
        <f t="shared" si="150"/>
        <v>-126129.24398597216</v>
      </c>
      <c r="CI85">
        <f t="shared" si="150"/>
        <v>-126293.92684440198</v>
      </c>
      <c r="CJ85">
        <f t="shared" si="150"/>
        <v>-126458.82468685591</v>
      </c>
      <c r="CK85">
        <f t="shared" si="151"/>
        <v>-126623.93779398281</v>
      </c>
      <c r="CL85">
        <f t="shared" si="151"/>
        <v>-126789.26644679971</v>
      </c>
      <c r="CM85">
        <f t="shared" si="151"/>
        <v>-126954.81092668876</v>
      </c>
      <c r="CN85">
        <f t="shared" si="151"/>
        <v>-127120.57151540066</v>
      </c>
      <c r="CO85">
        <f t="shared" si="151"/>
        <v>-127286.548495054</v>
      </c>
      <c r="CP85">
        <f t="shared" si="151"/>
        <v>-127452.74214813432</v>
      </c>
      <c r="CQ85">
        <f t="shared" si="151"/>
        <v>-127619.15275749726</v>
      </c>
      <c r="CR85">
        <f t="shared" si="151"/>
        <v>-127785.78060636725</v>
      </c>
      <c r="CS85">
        <f t="shared" si="151"/>
        <v>-127952.62597833846</v>
      </c>
      <c r="CT85">
        <f t="shared" si="151"/>
        <v>-128119.68915737575</v>
      </c>
      <c r="CU85">
        <f t="shared" si="152"/>
        <v>-128286.97042781328</v>
      </c>
      <c r="CV85">
        <f t="shared" si="152"/>
        <v>-128454.47007435828</v>
      </c>
      <c r="CW85">
        <f t="shared" si="152"/>
        <v>-128622.18838208773</v>
      </c>
      <c r="CX85">
        <f t="shared" si="152"/>
        <v>-128790.1256364522</v>
      </c>
      <c r="CY85">
        <f t="shared" si="152"/>
        <v>-128958.2821232749</v>
      </c>
      <c r="CZ85">
        <f t="shared" si="152"/>
        <v>-129126.65812875076</v>
      </c>
      <c r="DA85">
        <f t="shared" si="152"/>
        <v>-129295.25393945015</v>
      </c>
      <c r="DB85">
        <f t="shared" si="152"/>
        <v>-129464.0698423158</v>
      </c>
      <c r="DC85">
        <f t="shared" si="152"/>
        <v>-129633.10612466624</v>
      </c>
      <c r="DD85">
        <f t="shared" si="152"/>
        <v>-129802.36307419524</v>
      </c>
      <c r="DE85">
        <f t="shared" si="153"/>
        <v>-129971.84097897066</v>
      </c>
      <c r="DF85">
        <f t="shared" si="153"/>
        <v>-130141.54012743832</v>
      </c>
      <c r="DG85">
        <f t="shared" si="153"/>
        <v>-130311.46080841821</v>
      </c>
      <c r="DH85">
        <f t="shared" si="153"/>
        <v>-130481.6033111102</v>
      </c>
      <c r="DI85">
        <f t="shared" si="153"/>
        <v>-130651.96792509026</v>
      </c>
      <c r="DJ85">
        <f t="shared" si="153"/>
        <v>-130822.5549403115</v>
      </c>
      <c r="DK85">
        <f t="shared" si="153"/>
        <v>-130993.36464710737</v>
      </c>
      <c r="DL85">
        <f t="shared" si="153"/>
        <v>-131164.3973361885</v>
      </c>
      <c r="DM85">
        <f t="shared" si="153"/>
        <v>-131335.65329864639</v>
      </c>
      <c r="DN85">
        <f t="shared" si="153"/>
        <v>-131507.13282595258</v>
      </c>
      <c r="DO85">
        <f t="shared" si="154"/>
        <v>-131678.83620995766</v>
      </c>
      <c r="DP85">
        <f t="shared" si="154"/>
        <v>-131850.76374289521</v>
      </c>
      <c r="DQ85">
        <f t="shared" si="154"/>
        <v>-132022.91571737823</v>
      </c>
      <c r="DR85">
        <f t="shared" si="154"/>
        <v>-132195.29242640329</v>
      </c>
      <c r="DS85">
        <f t="shared" si="154"/>
        <v>-132367.89416334941</v>
      </c>
      <c r="DT85">
        <f t="shared" si="154"/>
        <v>-132540.72122197706</v>
      </c>
      <c r="DU85">
        <f t="shared" si="154"/>
        <v>-132713.77389643228</v>
      </c>
      <c r="DV85">
        <f t="shared" si="154"/>
        <v>-132887.05248124269</v>
      </c>
      <c r="DW85">
        <f t="shared" si="154"/>
        <v>-133060.55727132308</v>
      </c>
      <c r="DX85">
        <f t="shared" si="154"/>
        <v>-133234.28856197203</v>
      </c>
      <c r="DY85">
        <f t="shared" si="154"/>
        <v>-133408.24664887253</v>
      </c>
      <c r="EA85">
        <f t="shared" si="124"/>
        <v>0.82</v>
      </c>
      <c r="EB85">
        <f t="shared" ref="EB85:EP101" si="156">ABS(AC85-AC$2)</f>
        <v>117088.74185210523</v>
      </c>
      <c r="EC85">
        <f t="shared" si="156"/>
        <v>117241.89086244415</v>
      </c>
      <c r="ED85">
        <f t="shared" si="156"/>
        <v>117395.239450136</v>
      </c>
      <c r="EE85">
        <f t="shared" si="156"/>
        <v>117548.78787571708</v>
      </c>
      <c r="EF85">
        <f t="shared" si="156"/>
        <v>117702.53640006523</v>
      </c>
      <c r="EG85">
        <f t="shared" si="156"/>
        <v>117856.48528439825</v>
      </c>
      <c r="EH85">
        <f t="shared" si="156"/>
        <v>118010.63479027507</v>
      </c>
      <c r="EI85">
        <f t="shared" si="156"/>
        <v>118164.98517959642</v>
      </c>
      <c r="EJ85">
        <f t="shared" si="156"/>
        <v>118319.53671460376</v>
      </c>
      <c r="EK85">
        <f t="shared" si="156"/>
        <v>118474.28965788247</v>
      </c>
      <c r="EL85">
        <f t="shared" si="156"/>
        <v>118629.24427235908</v>
      </c>
      <c r="EM85">
        <f t="shared" si="156"/>
        <v>118784.40082130463</v>
      </c>
      <c r="EN85">
        <f t="shared" si="156"/>
        <v>118939.75956833381</v>
      </c>
      <c r="EO85">
        <f t="shared" si="156"/>
        <v>119095.32077740424</v>
      </c>
      <c r="EP85">
        <f t="shared" si="156"/>
        <v>119251.08471281973</v>
      </c>
      <c r="EQ85">
        <f t="shared" si="155"/>
        <v>119407.05163922753</v>
      </c>
      <c r="ER85">
        <f t="shared" si="155"/>
        <v>119563.22182162158</v>
      </c>
      <c r="ES85">
        <f t="shared" si="155"/>
        <v>119719.59552534171</v>
      </c>
      <c r="ET85">
        <f t="shared" si="155"/>
        <v>119876.17301607298</v>
      </c>
      <c r="EU85">
        <f t="shared" si="133"/>
        <v>120032.95455984891</v>
      </c>
      <c r="EV85">
        <f t="shared" si="133"/>
        <v>120189.94042304816</v>
      </c>
      <c r="EW85">
        <f t="shared" si="133"/>
        <v>120347.13087239976</v>
      </c>
      <c r="EX85">
        <f t="shared" si="133"/>
        <v>120504.52617497965</v>
      </c>
      <c r="EY85">
        <f t="shared" si="133"/>
        <v>120662.12659821151</v>
      </c>
      <c r="EZ85">
        <f t="shared" si="133"/>
        <v>120819.9324098699</v>
      </c>
      <c r="FA85">
        <f t="shared" si="133"/>
        <v>120977.94387807717</v>
      </c>
      <c r="FB85">
        <f t="shared" si="133"/>
        <v>121136.16127130708</v>
      </c>
      <c r="FC85">
        <f t="shared" si="133"/>
        <v>121294.58485838372</v>
      </c>
      <c r="FD85">
        <f t="shared" si="133"/>
        <v>121453.21490848098</v>
      </c>
      <c r="FE85">
        <f t="shared" si="133"/>
        <v>121612.05169112573</v>
      </c>
      <c r="FF85">
        <f t="shared" si="87"/>
        <v>121771.09547619504</v>
      </c>
      <c r="FG85">
        <f t="shared" si="87"/>
        <v>121930.34653391958</v>
      </c>
      <c r="FH85">
        <f t="shared" si="126"/>
        <v>122089.8051348828</v>
      </c>
      <c r="FI85">
        <f t="shared" si="126"/>
        <v>122249.47155002004</v>
      </c>
      <c r="FJ85">
        <f t="shared" si="126"/>
        <v>122409.34605062212</v>
      </c>
      <c r="FK85">
        <f t="shared" si="126"/>
        <v>122569.42890833179</v>
      </c>
      <c r="FL85">
        <f t="shared" si="126"/>
        <v>122729.72039514946</v>
      </c>
      <c r="FM85">
        <f t="shared" si="126"/>
        <v>122890.22078342763</v>
      </c>
      <c r="FN85">
        <f t="shared" si="126"/>
        <v>123050.93034587607</v>
      </c>
      <c r="FO85">
        <f t="shared" si="126"/>
        <v>123211.84935556051</v>
      </c>
      <c r="FP85">
        <f t="shared" si="126"/>
        <v>123372.97808590188</v>
      </c>
      <c r="FQ85">
        <f t="shared" si="126"/>
        <v>123534.31681067975</v>
      </c>
      <c r="FR85">
        <f t="shared" si="126"/>
        <v>123695.86580402945</v>
      </c>
      <c r="FS85">
        <f t="shared" si="126"/>
        <v>123857.62534044537</v>
      </c>
      <c r="FT85">
        <f t="shared" si="126"/>
        <v>124019.59569478032</v>
      </c>
      <c r="FU85">
        <f t="shared" si="121"/>
        <v>124181.77714224455</v>
      </c>
      <c r="FV85">
        <f t="shared" si="121"/>
        <v>124344.16995840939</v>
      </c>
      <c r="FW85">
        <f t="shared" si="121"/>
        <v>124506.77441920406</v>
      </c>
      <c r="FX85">
        <f t="shared" si="121"/>
        <v>124669.5908009194</v>
      </c>
      <c r="FY85">
        <f t="shared" si="121"/>
        <v>124832.6193802069</v>
      </c>
      <c r="FZ85">
        <f t="shared" si="121"/>
        <v>124995.86043407793</v>
      </c>
      <c r="GA85">
        <f t="shared" si="121"/>
        <v>125159.31423990667</v>
      </c>
      <c r="GB85">
        <f t="shared" si="121"/>
        <v>125322.98107542917</v>
      </c>
      <c r="GC85">
        <f t="shared" si="121"/>
        <v>125486.86121874381</v>
      </c>
      <c r="GD85">
        <f t="shared" si="121"/>
        <v>125650.95494831265</v>
      </c>
      <c r="GE85">
        <f t="shared" si="121"/>
        <v>125815.2625429598</v>
      </c>
      <c r="GF85">
        <f t="shared" si="121"/>
        <v>125979.78428187525</v>
      </c>
      <c r="GG85">
        <f t="shared" si="121"/>
        <v>126144.52044461158</v>
      </c>
      <c r="GH85">
        <f t="shared" si="144"/>
        <v>126309.47131108772</v>
      </c>
      <c r="GI85">
        <f t="shared" si="144"/>
        <v>126474.63716158795</v>
      </c>
      <c r="GJ85">
        <f t="shared" si="144"/>
        <v>126640.01827676115</v>
      </c>
      <c r="GK85">
        <f t="shared" si="144"/>
        <v>126805.61493762436</v>
      </c>
      <c r="GL85">
        <f t="shared" si="144"/>
        <v>126971.42742555971</v>
      </c>
      <c r="GM85">
        <f t="shared" si="144"/>
        <v>127137.45602231791</v>
      </c>
      <c r="GN85">
        <f t="shared" si="144"/>
        <v>127303.70101001757</v>
      </c>
      <c r="GO85">
        <f t="shared" si="144"/>
        <v>127470.16267114419</v>
      </c>
      <c r="GP85">
        <f t="shared" si="144"/>
        <v>127636.84128855343</v>
      </c>
      <c r="GQ85">
        <f t="shared" si="144"/>
        <v>127803.73714546973</v>
      </c>
      <c r="GR85">
        <f t="shared" si="144"/>
        <v>127970.85052548724</v>
      </c>
      <c r="GS85">
        <f t="shared" si="144"/>
        <v>128138.18171257083</v>
      </c>
      <c r="GT85">
        <f t="shared" si="127"/>
        <v>128305.73099105469</v>
      </c>
      <c r="GU85">
        <f t="shared" si="127"/>
        <v>128473.49864564599</v>
      </c>
      <c r="GV85">
        <f t="shared" si="127"/>
        <v>128641.48496142174</v>
      </c>
      <c r="GW85">
        <f t="shared" ref="GW85:HL102" si="157">ABS(CX85-CX$2)</f>
        <v>128809.69022383251</v>
      </c>
      <c r="GX85">
        <f t="shared" si="157"/>
        <v>128978.11471870152</v>
      </c>
      <c r="GY85">
        <f t="shared" si="157"/>
        <v>129146.75873222368</v>
      </c>
      <c r="GZ85">
        <f t="shared" si="157"/>
        <v>129315.62255096939</v>
      </c>
      <c r="HA85">
        <f t="shared" si="157"/>
        <v>129484.70646188135</v>
      </c>
      <c r="HB85">
        <f t="shared" si="157"/>
        <v>129654.01075227809</v>
      </c>
      <c r="HC85">
        <f t="shared" si="157"/>
        <v>129823.53570985339</v>
      </c>
      <c r="HD85">
        <f t="shared" si="157"/>
        <v>129993.28162267512</v>
      </c>
      <c r="HE85">
        <f t="shared" si="157"/>
        <v>130163.24877918907</v>
      </c>
      <c r="HF85">
        <f t="shared" si="157"/>
        <v>130333.43746821528</v>
      </c>
      <c r="HG85">
        <f t="shared" si="157"/>
        <v>130503.84797895358</v>
      </c>
      <c r="HH85">
        <f t="shared" si="122"/>
        <v>130674.48060097994</v>
      </c>
      <c r="HI85">
        <f t="shared" si="122"/>
        <v>130845.33562424748</v>
      </c>
      <c r="HJ85">
        <f t="shared" si="122"/>
        <v>131016.41333908966</v>
      </c>
      <c r="HK85">
        <f t="shared" si="122"/>
        <v>131187.7140362171</v>
      </c>
      <c r="HL85">
        <f t="shared" si="122"/>
        <v>131359.23800672128</v>
      </c>
      <c r="HM85">
        <f t="shared" si="122"/>
        <v>131530.98554207379</v>
      </c>
      <c r="HN85">
        <f t="shared" si="122"/>
        <v>131702.95693412516</v>
      </c>
      <c r="HO85">
        <f t="shared" si="123"/>
        <v>131875.15247510903</v>
      </c>
      <c r="HP85">
        <f t="shared" si="123"/>
        <v>132047.57245763837</v>
      </c>
      <c r="HQ85">
        <f t="shared" si="123"/>
        <v>132220.21717470972</v>
      </c>
      <c r="HR85">
        <f t="shared" si="123"/>
        <v>132393.08691970215</v>
      </c>
      <c r="HS85">
        <f t="shared" si="123"/>
        <v>132566.18198637609</v>
      </c>
      <c r="HT85">
        <f t="shared" si="117"/>
        <v>132739.50266887763</v>
      </c>
      <c r="HU85">
        <f t="shared" si="117"/>
        <v>132913.04926173436</v>
      </c>
      <c r="HV85">
        <f t="shared" si="117"/>
        <v>133086.82205986104</v>
      </c>
      <c r="HW85">
        <f t="shared" si="117"/>
        <v>133260.82135855631</v>
      </c>
      <c r="HX85">
        <f t="shared" si="116"/>
        <v>133435.0474535031</v>
      </c>
      <c r="HY85">
        <f t="shared" si="128"/>
        <v>117088.74185210523</v>
      </c>
      <c r="HZ85">
        <f t="shared" si="129"/>
        <v>1</v>
      </c>
      <c r="IA85">
        <v>83</v>
      </c>
      <c r="IB85">
        <f t="shared" si="130"/>
        <v>0.82</v>
      </c>
      <c r="IC85" cm="1">
        <f t="array" ref="IC85">INDEX($AC$3:$DY$102,IA85,HZ85)</f>
        <v>-117088.74185210523</v>
      </c>
      <c r="ID85">
        <f t="shared" si="131"/>
        <v>-96012.768318726288</v>
      </c>
    </row>
    <row r="86" spans="10:238" x14ac:dyDescent="0.25">
      <c r="J86">
        <v>700</v>
      </c>
      <c r="K86">
        <f>'Emission events'!Y86</f>
        <v>0</v>
      </c>
      <c r="L86">
        <f>'Emission events'!BG86</f>
        <v>0</v>
      </c>
      <c r="M86">
        <f>'Emission events'!CO86</f>
        <v>0</v>
      </c>
      <c r="N86">
        <f>'Emission events'!DW86</f>
        <v>0</v>
      </c>
      <c r="O86">
        <f>'Emission events'!FE86</f>
        <v>0</v>
      </c>
      <c r="P86">
        <f t="shared" si="118"/>
        <v>0</v>
      </c>
      <c r="S86">
        <v>700</v>
      </c>
      <c r="T86">
        <f>'Emission events'!AD86</f>
        <v>0</v>
      </c>
      <c r="U86">
        <f>'Emission events'!BL86</f>
        <v>0</v>
      </c>
      <c r="V86">
        <f>'Emission events'!CT86</f>
        <v>0</v>
      </c>
      <c r="W86">
        <f>'Emission events'!EB86</f>
        <v>0</v>
      </c>
      <c r="X86">
        <f>'Emission events'!FJ86</f>
        <v>0</v>
      </c>
      <c r="Y86">
        <f t="shared" si="119"/>
        <v>0</v>
      </c>
      <c r="Z86">
        <f t="shared" si="120"/>
        <v>0</v>
      </c>
      <c r="AB86" s="1">
        <v>0.83</v>
      </c>
      <c r="AC86">
        <f t="shared" si="145"/>
        <v>-161984.23354519228</v>
      </c>
      <c r="AD86">
        <f t="shared" si="145"/>
        <v>-162195.72304454233</v>
      </c>
      <c r="AE86">
        <f t="shared" si="145"/>
        <v>-162407.4886314004</v>
      </c>
      <c r="AF86">
        <f t="shared" si="145"/>
        <v>-162619.53066618237</v>
      </c>
      <c r="AG86">
        <f t="shared" si="145"/>
        <v>-162831.84950977692</v>
      </c>
      <c r="AH86">
        <f t="shared" si="145"/>
        <v>-163044.44552354142</v>
      </c>
      <c r="AI86">
        <f t="shared" si="145"/>
        <v>-163257.31906930683</v>
      </c>
      <c r="AJ86">
        <f t="shared" si="145"/>
        <v>-163470.47050937649</v>
      </c>
      <c r="AK86">
        <f t="shared" si="145"/>
        <v>-163683.90020652479</v>
      </c>
      <c r="AL86">
        <f t="shared" si="145"/>
        <v>-163897.60852400219</v>
      </c>
      <c r="AM86">
        <f t="shared" si="146"/>
        <v>-164111.59582553103</v>
      </c>
      <c r="AN86">
        <f t="shared" si="146"/>
        <v>-164325.86247530946</v>
      </c>
      <c r="AO86">
        <f t="shared" si="146"/>
        <v>-164540.40883801298</v>
      </c>
      <c r="AP86">
        <f t="shared" si="146"/>
        <v>-164755.23527878968</v>
      </c>
      <c r="AQ86">
        <f t="shared" si="146"/>
        <v>-164970.34216326708</v>
      </c>
      <c r="AR86">
        <f t="shared" si="146"/>
        <v>-165185.72985754782</v>
      </c>
      <c r="AS86">
        <f t="shared" si="146"/>
        <v>-165401.39872821415</v>
      </c>
      <c r="AT86">
        <f t="shared" si="146"/>
        <v>-165617.34914232692</v>
      </c>
      <c r="AU86">
        <f t="shared" si="146"/>
        <v>-165833.58146742434</v>
      </c>
      <c r="AV86">
        <f t="shared" si="146"/>
        <v>-166050.09607152684</v>
      </c>
      <c r="AW86">
        <f t="shared" si="147"/>
        <v>-166266.89332313283</v>
      </c>
      <c r="AX86">
        <f t="shared" si="147"/>
        <v>-166483.97359122368</v>
      </c>
      <c r="AY86">
        <f t="shared" si="147"/>
        <v>-166701.33724526229</v>
      </c>
      <c r="AZ86">
        <f t="shared" si="147"/>
        <v>-166918.98465519221</v>
      </c>
      <c r="BA86">
        <f t="shared" si="147"/>
        <v>-167136.91619144229</v>
      </c>
      <c r="BB86">
        <f t="shared" si="147"/>
        <v>-167355.1322249225</v>
      </c>
      <c r="BC86">
        <f t="shared" si="147"/>
        <v>-167573.63312702888</v>
      </c>
      <c r="BD86">
        <f t="shared" si="147"/>
        <v>-167792.41926964169</v>
      </c>
      <c r="BE86">
        <f t="shared" si="147"/>
        <v>-168011.49102512666</v>
      </c>
      <c r="BF86">
        <f t="shared" si="147"/>
        <v>-168230.84876633616</v>
      </c>
      <c r="BG86">
        <f t="shared" si="148"/>
        <v>-168450.49286660764</v>
      </c>
      <c r="BH86">
        <f t="shared" si="148"/>
        <v>-168670.42369976756</v>
      </c>
      <c r="BI86">
        <f t="shared" si="148"/>
        <v>-168890.64164013055</v>
      </c>
      <c r="BJ86">
        <f t="shared" si="148"/>
        <v>-169111.14706249788</v>
      </c>
      <c r="BK86">
        <f t="shared" si="148"/>
        <v>-169331.94034216271</v>
      </c>
      <c r="BL86">
        <f t="shared" si="148"/>
        <v>-169553.02185490562</v>
      </c>
      <c r="BM86">
        <f t="shared" si="148"/>
        <v>-169774.39197700017</v>
      </c>
      <c r="BN86">
        <f t="shared" si="148"/>
        <v>-169996.05108520872</v>
      </c>
      <c r="BO86">
        <f t="shared" si="148"/>
        <v>-170217.99955678728</v>
      </c>
      <c r="BP86">
        <f t="shared" si="148"/>
        <v>-170440.23776948435</v>
      </c>
      <c r="BQ86">
        <f t="shared" si="149"/>
        <v>-170662.76610153975</v>
      </c>
      <c r="BR86">
        <f t="shared" si="149"/>
        <v>-170885.58493168946</v>
      </c>
      <c r="BS86">
        <f t="shared" si="149"/>
        <v>-171108.69463916088</v>
      </c>
      <c r="BT86">
        <f t="shared" si="149"/>
        <v>-171332.09560368012</v>
      </c>
      <c r="BU86">
        <f t="shared" si="149"/>
        <v>-171555.78820546719</v>
      </c>
      <c r="BV86">
        <f t="shared" si="149"/>
        <v>-171779.77282523716</v>
      </c>
      <c r="BW86">
        <f t="shared" si="149"/>
        <v>-172004.04984420459</v>
      </c>
      <c r="BX86">
        <f t="shared" si="149"/>
        <v>-172228.61964407936</v>
      </c>
      <c r="BY86">
        <f t="shared" si="149"/>
        <v>-172453.48260707123</v>
      </c>
      <c r="BZ86">
        <f t="shared" si="149"/>
        <v>-172678.63911588918</v>
      </c>
      <c r="CA86">
        <f t="shared" si="150"/>
        <v>-172904.08955373979</v>
      </c>
      <c r="CB86">
        <f t="shared" si="150"/>
        <v>-173129.83430433238</v>
      </c>
      <c r="CC86">
        <f t="shared" si="150"/>
        <v>-173355.87375187487</v>
      </c>
      <c r="CD86">
        <f t="shared" si="150"/>
        <v>-173582.20828107829</v>
      </c>
      <c r="CE86">
        <f t="shared" si="150"/>
        <v>-173808.83827715617</v>
      </c>
      <c r="CF86">
        <f t="shared" si="150"/>
        <v>-174035.76412582293</v>
      </c>
      <c r="CG86">
        <f t="shared" si="150"/>
        <v>-174262.98621329901</v>
      </c>
      <c r="CH86">
        <f t="shared" si="150"/>
        <v>-174490.50492630657</v>
      </c>
      <c r="CI86">
        <f t="shared" si="150"/>
        <v>-174718.32065207392</v>
      </c>
      <c r="CJ86">
        <f t="shared" si="150"/>
        <v>-174946.43377833656</v>
      </c>
      <c r="CK86">
        <f t="shared" si="151"/>
        <v>-175174.84469333259</v>
      </c>
      <c r="CL86">
        <f t="shared" si="151"/>
        <v>-175403.55378581001</v>
      </c>
      <c r="CM86">
        <f t="shared" si="151"/>
        <v>-175632.5614450218</v>
      </c>
      <c r="CN86">
        <f t="shared" si="151"/>
        <v>-175861.86806073095</v>
      </c>
      <c r="CO86">
        <f t="shared" si="151"/>
        <v>-176091.4740232093</v>
      </c>
      <c r="CP86">
        <f t="shared" si="151"/>
        <v>-176321.37972323623</v>
      </c>
      <c r="CQ86">
        <f t="shared" si="151"/>
        <v>-176551.58555210382</v>
      </c>
      <c r="CR86">
        <f t="shared" si="151"/>
        <v>-176782.09190161241</v>
      </c>
      <c r="CS86">
        <f t="shared" si="151"/>
        <v>-177012.89916407576</v>
      </c>
      <c r="CT86">
        <f t="shared" si="151"/>
        <v>-177244.00773231976</v>
      </c>
      <c r="CU86">
        <f t="shared" si="152"/>
        <v>-177475.41799968114</v>
      </c>
      <c r="CV86">
        <f t="shared" si="152"/>
        <v>-177707.13036001273</v>
      </c>
      <c r="CW86">
        <f t="shared" si="152"/>
        <v>-177939.14520767893</v>
      </c>
      <c r="CX86">
        <f t="shared" si="152"/>
        <v>-178171.46293756022</v>
      </c>
      <c r="CY86">
        <f t="shared" si="152"/>
        <v>-178404.08394505456</v>
      </c>
      <c r="CZ86">
        <f t="shared" si="152"/>
        <v>-178637.0086260722</v>
      </c>
      <c r="DA86">
        <f t="shared" si="152"/>
        <v>-178870.23737704338</v>
      </c>
      <c r="DB86">
        <f t="shared" si="152"/>
        <v>-179103.77059491334</v>
      </c>
      <c r="DC86">
        <f t="shared" si="152"/>
        <v>-179337.60867714757</v>
      </c>
      <c r="DD86">
        <f t="shared" si="152"/>
        <v>-179571.75202173012</v>
      </c>
      <c r="DE86">
        <f t="shared" si="153"/>
        <v>-179806.20102716293</v>
      </c>
      <c r="DF86">
        <f t="shared" si="153"/>
        <v>-180040.95609247062</v>
      </c>
      <c r="DG86">
        <f t="shared" si="153"/>
        <v>-180276.01761719616</v>
      </c>
      <c r="DH86">
        <f t="shared" si="153"/>
        <v>-180511.38600140603</v>
      </c>
      <c r="DI86">
        <f t="shared" si="153"/>
        <v>-180747.06164568904</v>
      </c>
      <c r="DJ86">
        <f t="shared" si="153"/>
        <v>-180983.04495115482</v>
      </c>
      <c r="DK86">
        <f t="shared" si="153"/>
        <v>-181219.33631943946</v>
      </c>
      <c r="DL86">
        <f t="shared" si="153"/>
        <v>-181455.9361527006</v>
      </c>
      <c r="DM86">
        <f t="shared" si="153"/>
        <v>-181692.84485362287</v>
      </c>
      <c r="DN86">
        <f t="shared" si="153"/>
        <v>-181930.06282541595</v>
      </c>
      <c r="DO86">
        <f t="shared" si="154"/>
        <v>-182167.5904718159</v>
      </c>
      <c r="DP86">
        <f t="shared" si="154"/>
        <v>-182405.42819708641</v>
      </c>
      <c r="DQ86">
        <f t="shared" si="154"/>
        <v>-182643.57640601709</v>
      </c>
      <c r="DR86">
        <f t="shared" si="154"/>
        <v>-182882.03550392773</v>
      </c>
      <c r="DS86">
        <f t="shared" si="154"/>
        <v>-183120.80589666747</v>
      </c>
      <c r="DT86">
        <f t="shared" si="154"/>
        <v>-183359.88799061324</v>
      </c>
      <c r="DU86">
        <f t="shared" si="154"/>
        <v>-183599.28219267496</v>
      </c>
      <c r="DV86">
        <f t="shared" si="154"/>
        <v>-183838.9889102912</v>
      </c>
      <c r="DW86">
        <f t="shared" si="154"/>
        <v>-184079.00855143458</v>
      </c>
      <c r="DX86">
        <f t="shared" si="154"/>
        <v>-184319.34152460995</v>
      </c>
      <c r="DY86">
        <f t="shared" si="154"/>
        <v>-184559.98823885372</v>
      </c>
      <c r="EA86">
        <f t="shared" si="124"/>
        <v>0.83</v>
      </c>
      <c r="EB86">
        <f t="shared" si="156"/>
        <v>161984.23354519228</v>
      </c>
      <c r="EC86">
        <f t="shared" si="156"/>
        <v>162195.99105258865</v>
      </c>
      <c r="ED86">
        <f t="shared" si="156"/>
        <v>162408.024647493</v>
      </c>
      <c r="EE86">
        <f t="shared" si="156"/>
        <v>162620.3346903213</v>
      </c>
      <c r="EF86">
        <f t="shared" si="156"/>
        <v>162832.92154196213</v>
      </c>
      <c r="EG86">
        <f t="shared" si="156"/>
        <v>163045.78556377295</v>
      </c>
      <c r="EH86">
        <f t="shared" si="156"/>
        <v>163258.92711758465</v>
      </c>
      <c r="EI86">
        <f t="shared" si="156"/>
        <v>163472.34656570063</v>
      </c>
      <c r="EJ86">
        <f t="shared" si="156"/>
        <v>163686.04427089525</v>
      </c>
      <c r="EK86">
        <f t="shared" si="156"/>
        <v>163900.02059641894</v>
      </c>
      <c r="EL86">
        <f t="shared" si="156"/>
        <v>164114.27590599409</v>
      </c>
      <c r="EM86">
        <f t="shared" si="156"/>
        <v>164328.81056381881</v>
      </c>
      <c r="EN86">
        <f t="shared" si="156"/>
        <v>164543.62493456865</v>
      </c>
      <c r="EO86">
        <f t="shared" si="156"/>
        <v>164758.71938339167</v>
      </c>
      <c r="EP86">
        <f t="shared" si="156"/>
        <v>164974.09427591535</v>
      </c>
      <c r="EQ86">
        <f t="shared" si="155"/>
        <v>165189.74997824241</v>
      </c>
      <c r="ER86">
        <f t="shared" si="155"/>
        <v>165405.68685695503</v>
      </c>
      <c r="ES86">
        <f t="shared" si="155"/>
        <v>165621.90527911411</v>
      </c>
      <c r="ET86">
        <f t="shared" si="155"/>
        <v>165838.40561225783</v>
      </c>
      <c r="EU86">
        <f t="shared" si="133"/>
        <v>166055.18822440665</v>
      </c>
      <c r="EV86">
        <f t="shared" si="133"/>
        <v>166272.25348405895</v>
      </c>
      <c r="EW86">
        <f t="shared" si="133"/>
        <v>166489.60176019609</v>
      </c>
      <c r="EX86">
        <f t="shared" si="133"/>
        <v>166707.23342228102</v>
      </c>
      <c r="EY86">
        <f t="shared" si="133"/>
        <v>166925.14884025723</v>
      </c>
      <c r="EZ86">
        <f t="shared" si="133"/>
        <v>167143.34838455362</v>
      </c>
      <c r="FA86">
        <f t="shared" si="133"/>
        <v>167361.83242608016</v>
      </c>
      <c r="FB86">
        <f t="shared" si="133"/>
        <v>167580.60133623282</v>
      </c>
      <c r="FC86">
        <f t="shared" si="133"/>
        <v>167799.65548689195</v>
      </c>
      <c r="FD86">
        <f t="shared" si="133"/>
        <v>168018.99525042321</v>
      </c>
      <c r="FE86">
        <f t="shared" si="133"/>
        <v>168238.62099967903</v>
      </c>
      <c r="FF86">
        <f t="shared" si="87"/>
        <v>168458.5331079968</v>
      </c>
      <c r="FG86">
        <f t="shared" si="87"/>
        <v>168678.73194920304</v>
      </c>
      <c r="FH86">
        <f t="shared" si="126"/>
        <v>168899.21789761234</v>
      </c>
      <c r="FI86">
        <f t="shared" si="126"/>
        <v>169119.99132802596</v>
      </c>
      <c r="FJ86">
        <f t="shared" si="126"/>
        <v>169341.05261573711</v>
      </c>
      <c r="FK86">
        <f t="shared" si="126"/>
        <v>169562.4021365263</v>
      </c>
      <c r="FL86">
        <f t="shared" si="126"/>
        <v>169784.04026666717</v>
      </c>
      <c r="FM86">
        <f t="shared" si="126"/>
        <v>170005.96738292204</v>
      </c>
      <c r="FN86">
        <f t="shared" si="126"/>
        <v>170228.1838625469</v>
      </c>
      <c r="FO86">
        <f t="shared" si="126"/>
        <v>170450.69008329028</v>
      </c>
      <c r="FP86">
        <f t="shared" si="126"/>
        <v>170673.48642339197</v>
      </c>
      <c r="FQ86">
        <f t="shared" si="126"/>
        <v>170896.573261588</v>
      </c>
      <c r="FR86">
        <f t="shared" si="126"/>
        <v>171119.95097710571</v>
      </c>
      <c r="FS86">
        <f t="shared" si="126"/>
        <v>171343.61994967127</v>
      </c>
      <c r="FT86">
        <f t="shared" si="126"/>
        <v>171567.58055950465</v>
      </c>
      <c r="FU86">
        <f t="shared" si="121"/>
        <v>171791.83318732091</v>
      </c>
      <c r="FV86">
        <f t="shared" si="121"/>
        <v>172016.37821433466</v>
      </c>
      <c r="FW86">
        <f t="shared" si="121"/>
        <v>172241.21602225571</v>
      </c>
      <c r="FX86">
        <f t="shared" si="121"/>
        <v>172466.3469932939</v>
      </c>
      <c r="FY86">
        <f t="shared" si="121"/>
        <v>172691.77151015817</v>
      </c>
      <c r="FZ86">
        <f t="shared" si="121"/>
        <v>172917.48995605507</v>
      </c>
      <c r="GA86">
        <f t="shared" si="121"/>
        <v>173143.50271469398</v>
      </c>
      <c r="GB86">
        <f t="shared" si="121"/>
        <v>173369.81017028276</v>
      </c>
      <c r="GC86">
        <f t="shared" si="121"/>
        <v>173596.41270753249</v>
      </c>
      <c r="GD86">
        <f t="shared" si="121"/>
        <v>173823.31071165667</v>
      </c>
      <c r="GE86">
        <f t="shared" si="121"/>
        <v>174050.50456836974</v>
      </c>
      <c r="GF86">
        <f t="shared" si="121"/>
        <v>174277.99466389214</v>
      </c>
      <c r="GG86">
        <f t="shared" si="121"/>
        <v>174505.78138494599</v>
      </c>
      <c r="GH86">
        <f t="shared" si="144"/>
        <v>174733.86511875966</v>
      </c>
      <c r="GI86">
        <f t="shared" si="144"/>
        <v>174962.24625306859</v>
      </c>
      <c r="GJ86">
        <f t="shared" si="144"/>
        <v>175190.92517611093</v>
      </c>
      <c r="GK86">
        <f t="shared" si="144"/>
        <v>175419.90227663468</v>
      </c>
      <c r="GL86">
        <f t="shared" si="144"/>
        <v>175649.17794389275</v>
      </c>
      <c r="GM86">
        <f t="shared" si="144"/>
        <v>175878.75256764822</v>
      </c>
      <c r="GN86">
        <f t="shared" si="144"/>
        <v>176108.62653817286</v>
      </c>
      <c r="GO86">
        <f t="shared" si="144"/>
        <v>176338.8002462461</v>
      </c>
      <c r="GP86">
        <f t="shared" si="144"/>
        <v>176569.27408315998</v>
      </c>
      <c r="GQ86">
        <f t="shared" si="144"/>
        <v>176800.04844071489</v>
      </c>
      <c r="GR86">
        <f t="shared" si="144"/>
        <v>177031.12371122456</v>
      </c>
      <c r="GS86">
        <f t="shared" si="144"/>
        <v>177262.50028751485</v>
      </c>
      <c r="GT86">
        <f t="shared" si="144"/>
        <v>177494.17856292255</v>
      </c>
      <c r="GU86">
        <f t="shared" ref="GU86:HB102" si="158">ABS(CV86-CV$2)</f>
        <v>177726.15893130042</v>
      </c>
      <c r="GV86">
        <f t="shared" si="158"/>
        <v>177958.44178701294</v>
      </c>
      <c r="GW86">
        <f t="shared" si="157"/>
        <v>178191.02752494055</v>
      </c>
      <c r="GX86">
        <f t="shared" si="157"/>
        <v>178423.91654048118</v>
      </c>
      <c r="GY86">
        <f t="shared" si="157"/>
        <v>178657.10922954514</v>
      </c>
      <c r="GZ86">
        <f t="shared" si="157"/>
        <v>178890.6059885626</v>
      </c>
      <c r="HA86">
        <f t="shared" si="157"/>
        <v>179124.40721447888</v>
      </c>
      <c r="HB86">
        <f t="shared" si="157"/>
        <v>179358.5133047594</v>
      </c>
      <c r="HC86">
        <f t="shared" si="157"/>
        <v>179592.92465738827</v>
      </c>
      <c r="HD86">
        <f t="shared" si="157"/>
        <v>179827.64167086739</v>
      </c>
      <c r="HE86">
        <f t="shared" si="157"/>
        <v>180062.66474422137</v>
      </c>
      <c r="HF86">
        <f t="shared" si="157"/>
        <v>180297.99427699324</v>
      </c>
      <c r="HG86">
        <f t="shared" si="157"/>
        <v>180533.6306692494</v>
      </c>
      <c r="HH86">
        <f t="shared" si="122"/>
        <v>180769.57432157872</v>
      </c>
      <c r="HI86">
        <f t="shared" si="122"/>
        <v>181005.82563509082</v>
      </c>
      <c r="HJ86">
        <f t="shared" si="122"/>
        <v>181242.38501142175</v>
      </c>
      <c r="HK86">
        <f t="shared" si="122"/>
        <v>181479.2528527292</v>
      </c>
      <c r="HL86">
        <f t="shared" si="122"/>
        <v>181716.42956169776</v>
      </c>
      <c r="HM86">
        <f t="shared" si="122"/>
        <v>181953.91554153716</v>
      </c>
      <c r="HN86">
        <f t="shared" si="122"/>
        <v>182191.7111959834</v>
      </c>
      <c r="HO86">
        <f t="shared" si="123"/>
        <v>182429.81692930023</v>
      </c>
      <c r="HP86">
        <f t="shared" si="123"/>
        <v>182668.23314627723</v>
      </c>
      <c r="HQ86">
        <f t="shared" si="123"/>
        <v>182906.96025223416</v>
      </c>
      <c r="HR86">
        <f t="shared" si="123"/>
        <v>183145.99865302021</v>
      </c>
      <c r="HS86">
        <f t="shared" si="123"/>
        <v>183385.34875501227</v>
      </c>
      <c r="HT86">
        <f t="shared" si="117"/>
        <v>183625.01096512031</v>
      </c>
      <c r="HU86">
        <f t="shared" si="117"/>
        <v>183864.98569078287</v>
      </c>
      <c r="HV86">
        <f t="shared" si="117"/>
        <v>184105.27333997254</v>
      </c>
      <c r="HW86">
        <f t="shared" si="117"/>
        <v>184345.87432119422</v>
      </c>
      <c r="HX86">
        <f t="shared" si="116"/>
        <v>184586.78904348428</v>
      </c>
      <c r="HY86">
        <f t="shared" si="128"/>
        <v>161984.23354519228</v>
      </c>
      <c r="HZ86">
        <f t="shared" si="129"/>
        <v>1</v>
      </c>
      <c r="IA86">
        <v>84</v>
      </c>
      <c r="IB86">
        <f t="shared" si="130"/>
        <v>0.83</v>
      </c>
      <c r="IC86" cm="1">
        <f t="array" ref="IC86">INDEX($AC$3:$DY$102,IA86,HZ86)</f>
        <v>-161984.23354519228</v>
      </c>
      <c r="ID86">
        <f t="shared" si="131"/>
        <v>-134446.91384250959</v>
      </c>
    </row>
    <row r="87" spans="10:238" x14ac:dyDescent="0.25">
      <c r="J87">
        <v>705</v>
      </c>
      <c r="K87">
        <f>'Emission events'!Y87</f>
        <v>0</v>
      </c>
      <c r="L87">
        <f>'Emission events'!BG87</f>
        <v>0</v>
      </c>
      <c r="M87">
        <f>'Emission events'!CO87</f>
        <v>0</v>
      </c>
      <c r="N87">
        <f>'Emission events'!DW87</f>
        <v>0</v>
      </c>
      <c r="O87">
        <f>'Emission events'!FE87</f>
        <v>0</v>
      </c>
      <c r="P87">
        <f t="shared" si="118"/>
        <v>0</v>
      </c>
      <c r="S87">
        <v>705</v>
      </c>
      <c r="T87">
        <f>'Emission events'!AD87</f>
        <v>0</v>
      </c>
      <c r="U87">
        <f>'Emission events'!BL87</f>
        <v>0</v>
      </c>
      <c r="V87">
        <f>'Emission events'!CT87</f>
        <v>0</v>
      </c>
      <c r="W87">
        <f>'Emission events'!EB87</f>
        <v>0</v>
      </c>
      <c r="X87">
        <f>'Emission events'!FJ87</f>
        <v>0</v>
      </c>
      <c r="Y87">
        <f t="shared" si="119"/>
        <v>0</v>
      </c>
      <c r="Z87">
        <f t="shared" si="120"/>
        <v>0</v>
      </c>
      <c r="AB87" s="1">
        <v>0.84</v>
      </c>
      <c r="AC87">
        <f t="shared" si="145"/>
        <v>-224090.87612570552</v>
      </c>
      <c r="AD87">
        <f t="shared" si="145"/>
        <v>-224383.44232874084</v>
      </c>
      <c r="AE87">
        <f t="shared" si="145"/>
        <v>-224676.39046044194</v>
      </c>
      <c r="AF87">
        <f t="shared" si="145"/>
        <v>-224969.7210193931</v>
      </c>
      <c r="AG87">
        <f t="shared" si="145"/>
        <v>-225263.43450483523</v>
      </c>
      <c r="AH87">
        <f t="shared" si="145"/>
        <v>-225557.53141665531</v>
      </c>
      <c r="AI87">
        <f t="shared" si="145"/>
        <v>-225852.01225539608</v>
      </c>
      <c r="AJ87">
        <f t="shared" si="145"/>
        <v>-226146.87752225372</v>
      </c>
      <c r="AK87">
        <f t="shared" si="145"/>
        <v>-226442.12771907632</v>
      </c>
      <c r="AL87">
        <f t="shared" si="145"/>
        <v>-226737.76334837021</v>
      </c>
      <c r="AM87">
        <f t="shared" si="146"/>
        <v>-227033.78491329472</v>
      </c>
      <c r="AN87">
        <f t="shared" si="146"/>
        <v>-227330.19291766814</v>
      </c>
      <c r="AO87">
        <f t="shared" si="146"/>
        <v>-227626.98786596674</v>
      </c>
      <c r="AP87">
        <f t="shared" si="146"/>
        <v>-227924.17026332283</v>
      </c>
      <c r="AQ87">
        <f t="shared" si="146"/>
        <v>-228221.74061553128</v>
      </c>
      <c r="AR87">
        <f t="shared" si="146"/>
        <v>-228519.69942904412</v>
      </c>
      <c r="AS87">
        <f t="shared" si="146"/>
        <v>-228818.04721097698</v>
      </c>
      <c r="AT87">
        <f t="shared" si="146"/>
        <v>-229116.78446910746</v>
      </c>
      <c r="AU87">
        <f t="shared" si="146"/>
        <v>-229415.91171187267</v>
      </c>
      <c r="AV87">
        <f t="shared" si="146"/>
        <v>-229715.42944837938</v>
      </c>
      <c r="AW87">
        <f t="shared" si="147"/>
        <v>-230015.33818839316</v>
      </c>
      <c r="AX87">
        <f t="shared" si="147"/>
        <v>-230315.63844234819</v>
      </c>
      <c r="AY87">
        <f t="shared" si="147"/>
        <v>-230616.33072134524</v>
      </c>
      <c r="AZ87">
        <f t="shared" si="147"/>
        <v>-230917.41553714956</v>
      </c>
      <c r="BA87">
        <f t="shared" si="147"/>
        <v>-231218.89340219804</v>
      </c>
      <c r="BB87">
        <f t="shared" si="147"/>
        <v>-231520.76482959304</v>
      </c>
      <c r="BC87">
        <f t="shared" si="147"/>
        <v>-231823.03033310929</v>
      </c>
      <c r="BD87">
        <f t="shared" si="147"/>
        <v>-232125.69042719222</v>
      </c>
      <c r="BE87">
        <f t="shared" si="147"/>
        <v>-232428.7456269564</v>
      </c>
      <c r="BF87">
        <f t="shared" si="147"/>
        <v>-232732.19644819209</v>
      </c>
      <c r="BG87">
        <f t="shared" si="148"/>
        <v>-233036.04340735957</v>
      </c>
      <c r="BH87">
        <f t="shared" si="148"/>
        <v>-233340.28702159598</v>
      </c>
      <c r="BI87">
        <f t="shared" si="148"/>
        <v>-233644.92780871326</v>
      </c>
      <c r="BJ87">
        <f t="shared" si="148"/>
        <v>-233949.96628719711</v>
      </c>
      <c r="BK87">
        <f t="shared" si="148"/>
        <v>-234255.4029762125</v>
      </c>
      <c r="BL87">
        <f t="shared" si="148"/>
        <v>-234561.23839560116</v>
      </c>
      <c r="BM87">
        <f t="shared" si="148"/>
        <v>-234867.47306588446</v>
      </c>
      <c r="BN87">
        <f t="shared" si="148"/>
        <v>-235174.10750826079</v>
      </c>
      <c r="BO87">
        <f t="shared" si="148"/>
        <v>-235481.14224461126</v>
      </c>
      <c r="BP87">
        <f t="shared" si="148"/>
        <v>-235788.57779749838</v>
      </c>
      <c r="BQ87">
        <f t="shared" si="149"/>
        <v>-236096.41469016441</v>
      </c>
      <c r="BR87">
        <f t="shared" si="149"/>
        <v>-236404.65344653785</v>
      </c>
      <c r="BS87">
        <f t="shared" si="149"/>
        <v>-236713.2945912279</v>
      </c>
      <c r="BT87">
        <f t="shared" si="149"/>
        <v>-237022.33864953116</v>
      </c>
      <c r="BU87">
        <f t="shared" si="149"/>
        <v>-237331.7861474299</v>
      </c>
      <c r="BV87">
        <f t="shared" si="149"/>
        <v>-237641.63761159053</v>
      </c>
      <c r="BW87">
        <f t="shared" si="149"/>
        <v>-237951.89356937038</v>
      </c>
      <c r="BX87">
        <f t="shared" si="149"/>
        <v>-238262.55454881187</v>
      </c>
      <c r="BY87">
        <f t="shared" si="149"/>
        <v>-238573.62107864927</v>
      </c>
      <c r="BZ87">
        <f t="shared" si="149"/>
        <v>-238885.09368830608</v>
      </c>
      <c r="CA87">
        <f t="shared" si="150"/>
        <v>-239196.9729078972</v>
      </c>
      <c r="CB87">
        <f t="shared" si="150"/>
        <v>-239509.25926823029</v>
      </c>
      <c r="CC87">
        <f t="shared" si="150"/>
        <v>-239821.95330080326</v>
      </c>
      <c r="CD87">
        <f t="shared" si="150"/>
        <v>-240135.05553781069</v>
      </c>
      <c r="CE87">
        <f t="shared" si="150"/>
        <v>-240448.56651214176</v>
      </c>
      <c r="CF87">
        <f t="shared" si="150"/>
        <v>-240762.48675737865</v>
      </c>
      <c r="CG87">
        <f t="shared" si="150"/>
        <v>-241076.8168078037</v>
      </c>
      <c r="CH87">
        <f t="shared" si="150"/>
        <v>-241391.55719839325</v>
      </c>
      <c r="CI87">
        <f t="shared" si="150"/>
        <v>-241706.70846482451</v>
      </c>
      <c r="CJ87">
        <f t="shared" si="150"/>
        <v>-242022.27114347412</v>
      </c>
      <c r="CK87">
        <f t="shared" si="151"/>
        <v>-242338.24577141623</v>
      </c>
      <c r="CL87">
        <f t="shared" si="151"/>
        <v>-242654.63288642958</v>
      </c>
      <c r="CM87">
        <f t="shared" si="151"/>
        <v>-242971.43302699164</v>
      </c>
      <c r="CN87">
        <f t="shared" si="151"/>
        <v>-243288.64673228521</v>
      </c>
      <c r="CO87">
        <f t="shared" si="151"/>
        <v>-243606.27454219709</v>
      </c>
      <c r="CP87">
        <f t="shared" si="151"/>
        <v>-243924.31699731544</v>
      </c>
      <c r="CQ87">
        <f t="shared" si="151"/>
        <v>-244242.77463893997</v>
      </c>
      <c r="CR87">
        <f t="shared" si="151"/>
        <v>-244561.6480090713</v>
      </c>
      <c r="CS87">
        <f t="shared" si="151"/>
        <v>-244880.93765042088</v>
      </c>
      <c r="CT87">
        <f t="shared" si="151"/>
        <v>-245200.64410640855</v>
      </c>
      <c r="CU87">
        <f t="shared" si="152"/>
        <v>-245520.76792116111</v>
      </c>
      <c r="CV87">
        <f t="shared" si="152"/>
        <v>-245841.30963951917</v>
      </c>
      <c r="CW87">
        <f t="shared" si="152"/>
        <v>-246162.26980703097</v>
      </c>
      <c r="CX87">
        <f t="shared" si="152"/>
        <v>-246483.64896995961</v>
      </c>
      <c r="CY87">
        <f t="shared" si="152"/>
        <v>-246805.44767528147</v>
      </c>
      <c r="CZ87">
        <f t="shared" si="152"/>
        <v>-247127.66647068408</v>
      </c>
      <c r="DA87">
        <f t="shared" si="152"/>
        <v>-247450.3059045737</v>
      </c>
      <c r="DB87">
        <f t="shared" si="152"/>
        <v>-247773.36652606877</v>
      </c>
      <c r="DC87">
        <f t="shared" si="152"/>
        <v>-248096.84888500735</v>
      </c>
      <c r="DD87">
        <f t="shared" si="152"/>
        <v>-248420.75353194532</v>
      </c>
      <c r="DE87">
        <f t="shared" si="153"/>
        <v>-248745.08101815361</v>
      </c>
      <c r="DF87">
        <f t="shared" si="153"/>
        <v>-249069.83189562912</v>
      </c>
      <c r="DG87">
        <f t="shared" si="153"/>
        <v>-249395.00671708304</v>
      </c>
      <c r="DH87">
        <f t="shared" si="153"/>
        <v>-249720.60603595173</v>
      </c>
      <c r="DI87">
        <f t="shared" si="153"/>
        <v>-250046.63040639402</v>
      </c>
      <c r="DJ87">
        <f t="shared" si="153"/>
        <v>-250373.08038328949</v>
      </c>
      <c r="DK87">
        <f t="shared" si="153"/>
        <v>-250699.95652224551</v>
      </c>
      <c r="DL87">
        <f t="shared" si="153"/>
        <v>-251027.2593795915</v>
      </c>
      <c r="DM87">
        <f t="shared" si="153"/>
        <v>-251354.98951238554</v>
      </c>
      <c r="DN87">
        <f t="shared" si="153"/>
        <v>-251683.14747841301</v>
      </c>
      <c r="DO87">
        <f t="shared" si="154"/>
        <v>-252011.73383618481</v>
      </c>
      <c r="DP87">
        <f t="shared" si="154"/>
        <v>-252340.74914494445</v>
      </c>
      <c r="DQ87">
        <f t="shared" si="154"/>
        <v>-252670.193964662</v>
      </c>
      <c r="DR87">
        <f t="shared" si="154"/>
        <v>-253000.06885604109</v>
      </c>
      <c r="DS87">
        <f t="shared" si="154"/>
        <v>-253330.37438051752</v>
      </c>
      <c r="DT87">
        <f t="shared" si="154"/>
        <v>-253661.11110025717</v>
      </c>
      <c r="DU87">
        <f t="shared" si="154"/>
        <v>-253992.2795781625</v>
      </c>
      <c r="DV87">
        <f t="shared" si="154"/>
        <v>-254323.88037786999</v>
      </c>
      <c r="DW87">
        <f t="shared" si="154"/>
        <v>-254655.91406375181</v>
      </c>
      <c r="DX87">
        <f t="shared" si="154"/>
        <v>-254988.381200918</v>
      </c>
      <c r="DY87">
        <f t="shared" si="154"/>
        <v>-255321.28235521322</v>
      </c>
      <c r="EA87">
        <f t="shared" si="124"/>
        <v>0.84</v>
      </c>
      <c r="EB87">
        <f t="shared" si="156"/>
        <v>224090.87612570552</v>
      </c>
      <c r="EC87">
        <f t="shared" si="156"/>
        <v>224383.71033678716</v>
      </c>
      <c r="ED87">
        <f t="shared" si="156"/>
        <v>224676.92647653454</v>
      </c>
      <c r="EE87">
        <f t="shared" si="156"/>
        <v>224970.52504353202</v>
      </c>
      <c r="EF87">
        <f t="shared" si="156"/>
        <v>225264.50653702044</v>
      </c>
      <c r="EG87">
        <f t="shared" si="156"/>
        <v>225558.87145688685</v>
      </c>
      <c r="EH87">
        <f t="shared" si="156"/>
        <v>225853.6203036739</v>
      </c>
      <c r="EI87">
        <f t="shared" si="156"/>
        <v>226148.75357857786</v>
      </c>
      <c r="EJ87">
        <f t="shared" si="156"/>
        <v>226444.27178344678</v>
      </c>
      <c r="EK87">
        <f t="shared" si="156"/>
        <v>226740.17542078695</v>
      </c>
      <c r="EL87">
        <f t="shared" si="156"/>
        <v>227036.46499375778</v>
      </c>
      <c r="EM87">
        <f t="shared" si="156"/>
        <v>227333.1410061775</v>
      </c>
      <c r="EN87">
        <f t="shared" si="156"/>
        <v>227630.20396252241</v>
      </c>
      <c r="EO87">
        <f t="shared" si="156"/>
        <v>227927.65436792481</v>
      </c>
      <c r="EP87">
        <f t="shared" si="156"/>
        <v>228225.49272817955</v>
      </c>
      <c r="EQ87">
        <f t="shared" si="155"/>
        <v>228523.71954973871</v>
      </c>
      <c r="ER87">
        <f t="shared" si="155"/>
        <v>228822.33533971786</v>
      </c>
      <c r="ES87">
        <f t="shared" si="155"/>
        <v>229121.34060589466</v>
      </c>
      <c r="ET87">
        <f t="shared" si="155"/>
        <v>229420.73585670616</v>
      </c>
      <c r="EU87">
        <f t="shared" si="133"/>
        <v>229720.52160125918</v>
      </c>
      <c r="EV87">
        <f t="shared" si="133"/>
        <v>230020.69834931928</v>
      </c>
      <c r="EW87">
        <f t="shared" si="133"/>
        <v>230321.26661132061</v>
      </c>
      <c r="EX87">
        <f t="shared" si="133"/>
        <v>230622.22689836397</v>
      </c>
      <c r="EY87">
        <f t="shared" si="133"/>
        <v>230923.57972221458</v>
      </c>
      <c r="EZ87">
        <f t="shared" si="133"/>
        <v>231225.32559530938</v>
      </c>
      <c r="FA87">
        <f t="shared" si="133"/>
        <v>231527.4650307507</v>
      </c>
      <c r="FB87">
        <f t="shared" si="133"/>
        <v>231829.99854231323</v>
      </c>
      <c r="FC87">
        <f t="shared" si="133"/>
        <v>232132.92664444249</v>
      </c>
      <c r="FD87">
        <f t="shared" si="133"/>
        <v>232436.24985225295</v>
      </c>
      <c r="FE87">
        <f t="shared" si="133"/>
        <v>232739.96868153496</v>
      </c>
      <c r="FF87">
        <f t="shared" si="87"/>
        <v>233044.08364874872</v>
      </c>
      <c r="FG87">
        <f t="shared" si="87"/>
        <v>233348.59527103146</v>
      </c>
      <c r="FH87">
        <f t="shared" si="126"/>
        <v>233653.50406619505</v>
      </c>
      <c r="FI87">
        <f t="shared" si="126"/>
        <v>233958.81055272519</v>
      </c>
      <c r="FJ87">
        <f t="shared" si="126"/>
        <v>234264.5152497869</v>
      </c>
      <c r="FK87">
        <f t="shared" si="126"/>
        <v>234570.61867722185</v>
      </c>
      <c r="FL87">
        <f t="shared" si="126"/>
        <v>234877.12135555147</v>
      </c>
      <c r="FM87">
        <f t="shared" si="126"/>
        <v>235184.02380597411</v>
      </c>
      <c r="FN87">
        <f t="shared" si="126"/>
        <v>235491.32655037087</v>
      </c>
      <c r="FO87">
        <f t="shared" si="126"/>
        <v>235799.03011130431</v>
      </c>
      <c r="FP87">
        <f t="shared" si="126"/>
        <v>236107.13501201663</v>
      </c>
      <c r="FQ87">
        <f t="shared" si="126"/>
        <v>236415.64177643639</v>
      </c>
      <c r="FR87">
        <f t="shared" si="126"/>
        <v>236724.55092917272</v>
      </c>
      <c r="FS87">
        <f t="shared" si="126"/>
        <v>237033.8629955223</v>
      </c>
      <c r="FT87">
        <f t="shared" si="126"/>
        <v>237343.57850146736</v>
      </c>
      <c r="FU87">
        <f t="shared" si="121"/>
        <v>237653.69797367428</v>
      </c>
      <c r="FV87">
        <f t="shared" si="121"/>
        <v>237964.22193950045</v>
      </c>
      <c r="FW87">
        <f t="shared" si="121"/>
        <v>238275.15092698822</v>
      </c>
      <c r="FX87">
        <f t="shared" si="121"/>
        <v>238586.48546487195</v>
      </c>
      <c r="FY87">
        <f t="shared" si="121"/>
        <v>238898.22608257507</v>
      </c>
      <c r="FZ87">
        <f t="shared" si="121"/>
        <v>239210.37331021248</v>
      </c>
      <c r="GA87">
        <f t="shared" si="121"/>
        <v>239522.92767859189</v>
      </c>
      <c r="GB87">
        <f t="shared" si="121"/>
        <v>239835.88971921115</v>
      </c>
      <c r="GC87">
        <f t="shared" si="121"/>
        <v>240149.2599642649</v>
      </c>
      <c r="GD87">
        <f t="shared" si="121"/>
        <v>240463.03894664225</v>
      </c>
      <c r="GE87">
        <f t="shared" si="121"/>
        <v>240777.22719992546</v>
      </c>
      <c r="GF87">
        <f t="shared" si="121"/>
        <v>241091.82525839683</v>
      </c>
      <c r="GG87">
        <f t="shared" si="121"/>
        <v>241406.83365703266</v>
      </c>
      <c r="GH87">
        <f t="shared" si="144"/>
        <v>241722.25293151024</v>
      </c>
      <c r="GI87">
        <f t="shared" si="144"/>
        <v>242038.08361820615</v>
      </c>
      <c r="GJ87">
        <f t="shared" si="144"/>
        <v>242354.32625419457</v>
      </c>
      <c r="GK87">
        <f t="shared" si="144"/>
        <v>242670.98137725424</v>
      </c>
      <c r="GL87">
        <f t="shared" si="144"/>
        <v>242988.04952586259</v>
      </c>
      <c r="GM87">
        <f t="shared" si="144"/>
        <v>243305.53123920248</v>
      </c>
      <c r="GN87">
        <f t="shared" si="144"/>
        <v>243623.42705716065</v>
      </c>
      <c r="GO87">
        <f t="shared" si="144"/>
        <v>243941.73752032532</v>
      </c>
      <c r="GP87">
        <f t="shared" si="144"/>
        <v>244260.46316999613</v>
      </c>
      <c r="GQ87">
        <f t="shared" si="144"/>
        <v>244579.60454817378</v>
      </c>
      <c r="GR87">
        <f t="shared" si="144"/>
        <v>244899.16219756968</v>
      </c>
      <c r="GS87">
        <f t="shared" si="144"/>
        <v>245219.13666160364</v>
      </c>
      <c r="GT87">
        <f t="shared" si="144"/>
        <v>245539.52848440252</v>
      </c>
      <c r="GU87">
        <f t="shared" si="158"/>
        <v>245860.33821080686</v>
      </c>
      <c r="GV87">
        <f t="shared" si="158"/>
        <v>246181.56638636498</v>
      </c>
      <c r="GW87">
        <f t="shared" si="157"/>
        <v>246503.21355733994</v>
      </c>
      <c r="GX87">
        <f t="shared" si="157"/>
        <v>246825.28027070808</v>
      </c>
      <c r="GY87">
        <f t="shared" si="157"/>
        <v>247147.76707415702</v>
      </c>
      <c r="GZ87">
        <f t="shared" si="157"/>
        <v>247470.67451609293</v>
      </c>
      <c r="HA87">
        <f t="shared" si="157"/>
        <v>247794.00314563431</v>
      </c>
      <c r="HB87">
        <f t="shared" si="157"/>
        <v>248117.75351261918</v>
      </c>
      <c r="HC87">
        <f t="shared" si="157"/>
        <v>248441.92616760347</v>
      </c>
      <c r="HD87">
        <f t="shared" si="157"/>
        <v>248766.52166185807</v>
      </c>
      <c r="HE87">
        <f t="shared" si="157"/>
        <v>249091.54054737987</v>
      </c>
      <c r="HF87">
        <f t="shared" si="157"/>
        <v>249416.98337688012</v>
      </c>
      <c r="HG87">
        <f t="shared" si="157"/>
        <v>249742.85070379509</v>
      </c>
      <c r="HH87">
        <f t="shared" si="122"/>
        <v>250069.1430822837</v>
      </c>
      <c r="HI87">
        <f t="shared" si="122"/>
        <v>250395.86106722549</v>
      </c>
      <c r="HJ87">
        <f t="shared" si="122"/>
        <v>250723.0052142278</v>
      </c>
      <c r="HK87">
        <f t="shared" si="122"/>
        <v>251050.57607962011</v>
      </c>
      <c r="HL87">
        <f t="shared" si="122"/>
        <v>251378.57422046043</v>
      </c>
      <c r="HM87">
        <f t="shared" si="122"/>
        <v>251707.00019453422</v>
      </c>
      <c r="HN87">
        <f t="shared" si="122"/>
        <v>252035.85456035231</v>
      </c>
      <c r="HO87">
        <f t="shared" si="123"/>
        <v>252365.13787715827</v>
      </c>
      <c r="HP87">
        <f t="shared" si="123"/>
        <v>252694.85070492214</v>
      </c>
      <c r="HQ87">
        <f t="shared" si="123"/>
        <v>253024.99360434752</v>
      </c>
      <c r="HR87">
        <f t="shared" si="123"/>
        <v>253355.56713687026</v>
      </c>
      <c r="HS87">
        <f t="shared" si="123"/>
        <v>253686.5718646562</v>
      </c>
      <c r="HT87">
        <f t="shared" si="117"/>
        <v>254018.00835060785</v>
      </c>
      <c r="HU87">
        <f t="shared" si="117"/>
        <v>254349.87715836166</v>
      </c>
      <c r="HV87">
        <f t="shared" si="117"/>
        <v>254682.17885228977</v>
      </c>
      <c r="HW87">
        <f t="shared" si="117"/>
        <v>255014.91399750227</v>
      </c>
      <c r="HX87">
        <f t="shared" si="116"/>
        <v>255348.08315984378</v>
      </c>
      <c r="HY87">
        <f t="shared" si="128"/>
        <v>224090.87612570552</v>
      </c>
      <c r="HZ87">
        <f t="shared" si="129"/>
        <v>1</v>
      </c>
      <c r="IA87">
        <v>85</v>
      </c>
      <c r="IB87">
        <f t="shared" si="130"/>
        <v>0.84</v>
      </c>
      <c r="IC87" cm="1">
        <f t="array" ref="IC87">INDEX($AC$3:$DY$102,IA87,HZ87)</f>
        <v>-224090.87612570552</v>
      </c>
      <c r="ID87">
        <f t="shared" si="131"/>
        <v>-188236.33594559264</v>
      </c>
    </row>
    <row r="88" spans="10:238" x14ac:dyDescent="0.25">
      <c r="J88">
        <v>710</v>
      </c>
      <c r="K88">
        <f>'Emission events'!Y88</f>
        <v>0</v>
      </c>
      <c r="L88">
        <f>'Emission events'!BG88</f>
        <v>0</v>
      </c>
      <c r="M88">
        <f>'Emission events'!CO88</f>
        <v>0</v>
      </c>
      <c r="N88">
        <f>'Emission events'!DW88</f>
        <v>0</v>
      </c>
      <c r="O88">
        <f>'Emission events'!FE88</f>
        <v>0</v>
      </c>
      <c r="P88">
        <f t="shared" si="118"/>
        <v>0</v>
      </c>
      <c r="S88">
        <v>710</v>
      </c>
      <c r="T88">
        <f>'Emission events'!AD88</f>
        <v>0</v>
      </c>
      <c r="U88">
        <f>'Emission events'!BL88</f>
        <v>0</v>
      </c>
      <c r="V88">
        <f>'Emission events'!CT88</f>
        <v>0</v>
      </c>
      <c r="W88">
        <f>'Emission events'!EB88</f>
        <v>0</v>
      </c>
      <c r="X88">
        <f>'Emission events'!FJ88</f>
        <v>0</v>
      </c>
      <c r="Y88">
        <f t="shared" si="119"/>
        <v>0</v>
      </c>
      <c r="Z88">
        <f t="shared" si="120"/>
        <v>0</v>
      </c>
      <c r="AB88" s="1">
        <v>0.85</v>
      </c>
      <c r="AC88">
        <f t="shared" si="145"/>
        <v>-310006.75201953447</v>
      </c>
      <c r="AD88">
        <f t="shared" si="145"/>
        <v>-310411.47656496911</v>
      </c>
      <c r="AE88">
        <f t="shared" si="145"/>
        <v>-310816.72945558937</v>
      </c>
      <c r="AF88">
        <f t="shared" si="145"/>
        <v>-311222.51138111867</v>
      </c>
      <c r="AG88">
        <f t="shared" si="145"/>
        <v>-311628.82303218491</v>
      </c>
      <c r="AH88">
        <f t="shared" si="145"/>
        <v>-312035.66510031337</v>
      </c>
      <c r="AI88">
        <f t="shared" si="145"/>
        <v>-312443.03827793529</v>
      </c>
      <c r="AJ88">
        <f t="shared" si="145"/>
        <v>-312850.94325838587</v>
      </c>
      <c r="AK88">
        <f t="shared" si="145"/>
        <v>-313259.38073590217</v>
      </c>
      <c r="AL88">
        <f t="shared" si="145"/>
        <v>-313668.35140563187</v>
      </c>
      <c r="AM88">
        <f t="shared" si="146"/>
        <v>-314077.85596362455</v>
      </c>
      <c r="AN88">
        <f t="shared" si="146"/>
        <v>-314487.89510684536</v>
      </c>
      <c r="AO88">
        <f t="shared" si="146"/>
        <v>-314898.46953316557</v>
      </c>
      <c r="AP88">
        <f t="shared" si="146"/>
        <v>-315309.57994136558</v>
      </c>
      <c r="AQ88">
        <f t="shared" si="146"/>
        <v>-315721.22703114233</v>
      </c>
      <c r="AR88">
        <f t="shared" si="146"/>
        <v>-316133.41150310176</v>
      </c>
      <c r="AS88">
        <f t="shared" si="146"/>
        <v>-316546.13405876776</v>
      </c>
      <c r="AT88">
        <f t="shared" si="146"/>
        <v>-316959.39540057996</v>
      </c>
      <c r="AU88">
        <f t="shared" si="146"/>
        <v>-317373.19623189163</v>
      </c>
      <c r="AV88">
        <f t="shared" si="146"/>
        <v>-317787.53725697874</v>
      </c>
      <c r="AW88">
        <f t="shared" si="147"/>
        <v>-318202.41918103228</v>
      </c>
      <c r="AX88">
        <f t="shared" si="147"/>
        <v>-318617.84271016699</v>
      </c>
      <c r="AY88">
        <f t="shared" si="147"/>
        <v>-319033.8085514197</v>
      </c>
      <c r="AZ88">
        <f t="shared" si="147"/>
        <v>-319450.31741274637</v>
      </c>
      <c r="BA88">
        <f t="shared" si="147"/>
        <v>-319867.37000303215</v>
      </c>
      <c r="BB88">
        <f t="shared" si="147"/>
        <v>-320284.96703208168</v>
      </c>
      <c r="BC88">
        <f t="shared" si="147"/>
        <v>-320703.10921063315</v>
      </c>
      <c r="BD88">
        <f t="shared" si="147"/>
        <v>-321121.79725034913</v>
      </c>
      <c r="BE88">
        <f t="shared" si="147"/>
        <v>-321541.03186381888</v>
      </c>
      <c r="BF88">
        <f t="shared" si="147"/>
        <v>-321960.81376456656</v>
      </c>
      <c r="BG88">
        <f t="shared" si="148"/>
        <v>-322381.14366704319</v>
      </c>
      <c r="BH88">
        <f t="shared" si="148"/>
        <v>-322802.02228663588</v>
      </c>
      <c r="BI88">
        <f t="shared" si="148"/>
        <v>-323223.45033966564</v>
      </c>
      <c r="BJ88">
        <f t="shared" si="148"/>
        <v>-323645.42854338518</v>
      </c>
      <c r="BK88">
        <f t="shared" si="148"/>
        <v>-324067.95761598821</v>
      </c>
      <c r="BL88">
        <f t="shared" si="148"/>
        <v>-324491.03827660118</v>
      </c>
      <c r="BM88">
        <f t="shared" si="148"/>
        <v>-324914.67124529416</v>
      </c>
      <c r="BN88">
        <f t="shared" si="148"/>
        <v>-325338.85724307253</v>
      </c>
      <c r="BO88">
        <f t="shared" si="148"/>
        <v>-325763.59699188633</v>
      </c>
      <c r="BP88">
        <f t="shared" si="148"/>
        <v>-326188.89121462818</v>
      </c>
      <c r="BQ88">
        <f t="shared" si="149"/>
        <v>-326614.74063513067</v>
      </c>
      <c r="BR88">
        <f t="shared" si="149"/>
        <v>-327041.14597817516</v>
      </c>
      <c r="BS88">
        <f t="shared" si="149"/>
        <v>-327468.10796948767</v>
      </c>
      <c r="BT88">
        <f t="shared" si="149"/>
        <v>-327895.62733574182</v>
      </c>
      <c r="BU88">
        <f t="shared" si="149"/>
        <v>-328323.70480456098</v>
      </c>
      <c r="BV88">
        <f t="shared" si="149"/>
        <v>-328752.3411045149</v>
      </c>
      <c r="BW88">
        <f t="shared" si="149"/>
        <v>-329181.53696512902</v>
      </c>
      <c r="BX88">
        <f t="shared" si="149"/>
        <v>-329611.29311687656</v>
      </c>
      <c r="BY88">
        <f t="shared" si="149"/>
        <v>-330041.61029118788</v>
      </c>
      <c r="BZ88">
        <f t="shared" si="149"/>
        <v>-330472.48922044801</v>
      </c>
      <c r="CA88">
        <f t="shared" si="150"/>
        <v>-330903.93063799472</v>
      </c>
      <c r="CB88">
        <f t="shared" si="150"/>
        <v>-331335.93527812773</v>
      </c>
      <c r="CC88">
        <f t="shared" si="150"/>
        <v>-331768.50387610064</v>
      </c>
      <c r="CD88">
        <f t="shared" si="150"/>
        <v>-332201.63716813037</v>
      </c>
      <c r="CE88">
        <f t="shared" si="150"/>
        <v>-332635.33589139511</v>
      </c>
      <c r="CF88">
        <f t="shared" si="150"/>
        <v>-333069.60078403167</v>
      </c>
      <c r="CG88">
        <f t="shared" si="150"/>
        <v>-333504.43258514418</v>
      </c>
      <c r="CH88">
        <f t="shared" si="150"/>
        <v>-333939.83203480014</v>
      </c>
      <c r="CI88">
        <f t="shared" si="150"/>
        <v>-334375.79987403349</v>
      </c>
      <c r="CJ88">
        <f t="shared" si="150"/>
        <v>-334812.33684484661</v>
      </c>
      <c r="CK88">
        <f t="shared" si="151"/>
        <v>-335249.44369020691</v>
      </c>
      <c r="CL88">
        <f t="shared" si="151"/>
        <v>-335687.12115405657</v>
      </c>
      <c r="CM88">
        <f t="shared" si="151"/>
        <v>-336125.36998130404</v>
      </c>
      <c r="CN88">
        <f t="shared" si="151"/>
        <v>-336564.19091783388</v>
      </c>
      <c r="CO88">
        <f t="shared" si="151"/>
        <v>-337003.58471050445</v>
      </c>
      <c r="CP88">
        <f t="shared" si="151"/>
        <v>-337443.55210714525</v>
      </c>
      <c r="CQ88">
        <f t="shared" si="151"/>
        <v>-337884.09385656705</v>
      </c>
      <c r="CR88">
        <f t="shared" si="151"/>
        <v>-338325.21070855326</v>
      </c>
      <c r="CS88">
        <f t="shared" si="151"/>
        <v>-338766.90341386979</v>
      </c>
      <c r="CT88">
        <f t="shared" si="151"/>
        <v>-339209.1727242624</v>
      </c>
      <c r="CU88">
        <f t="shared" si="152"/>
        <v>-339652.01939245488</v>
      </c>
      <c r="CV88">
        <f t="shared" si="152"/>
        <v>-340095.44417215826</v>
      </c>
      <c r="CW88">
        <f t="shared" si="152"/>
        <v>-340539.44781806157</v>
      </c>
      <c r="CX88">
        <f t="shared" si="152"/>
        <v>-340984.03108584631</v>
      </c>
      <c r="CY88">
        <f t="shared" si="152"/>
        <v>-341429.19473217695</v>
      </c>
      <c r="CZ88">
        <f t="shared" si="152"/>
        <v>-341874.93951470294</v>
      </c>
      <c r="DA88">
        <f t="shared" si="152"/>
        <v>-342321.266192068</v>
      </c>
      <c r="DB88">
        <f t="shared" si="152"/>
        <v>-342768.17552390136</v>
      </c>
      <c r="DC88">
        <f t="shared" si="152"/>
        <v>-343215.66827082733</v>
      </c>
      <c r="DD88">
        <f t="shared" si="152"/>
        <v>-343663.74519446347</v>
      </c>
      <c r="DE88">
        <f t="shared" si="153"/>
        <v>-344112.40705741761</v>
      </c>
      <c r="DF88">
        <f t="shared" si="153"/>
        <v>-344561.65462329809</v>
      </c>
      <c r="DG88">
        <f t="shared" si="153"/>
        <v>-345011.48865670548</v>
      </c>
      <c r="DH88">
        <f t="shared" si="153"/>
        <v>-345461.90992324182</v>
      </c>
      <c r="DI88">
        <f t="shared" si="153"/>
        <v>-345912.91918950883</v>
      </c>
      <c r="DJ88">
        <f t="shared" si="153"/>
        <v>-346364.51722310524</v>
      </c>
      <c r="DK88">
        <f t="shared" si="153"/>
        <v>-346816.70479263656</v>
      </c>
      <c r="DL88">
        <f t="shared" si="153"/>
        <v>-347269.4826677058</v>
      </c>
      <c r="DM88">
        <f t="shared" si="153"/>
        <v>-347722.8516189279</v>
      </c>
      <c r="DN88">
        <f t="shared" si="153"/>
        <v>-348176.81241792015</v>
      </c>
      <c r="DO88">
        <f t="shared" si="154"/>
        <v>-348631.36583730468</v>
      </c>
      <c r="DP88">
        <f t="shared" si="154"/>
        <v>-349086.51265071717</v>
      </c>
      <c r="DQ88">
        <f t="shared" si="154"/>
        <v>-349542.25363279815</v>
      </c>
      <c r="DR88">
        <f t="shared" si="154"/>
        <v>-349998.58955920319</v>
      </c>
      <c r="DS88">
        <f t="shared" si="154"/>
        <v>-350455.52120660065</v>
      </c>
      <c r="DT88">
        <f t="shared" si="154"/>
        <v>-350913.04935266875</v>
      </c>
      <c r="DU88">
        <f t="shared" si="154"/>
        <v>-351371.1747761062</v>
      </c>
      <c r="DV88">
        <f t="shared" si="154"/>
        <v>-351829.8982566229</v>
      </c>
      <c r="DW88">
        <f t="shared" si="154"/>
        <v>-352289.22057495074</v>
      </c>
      <c r="DX88">
        <f t="shared" si="154"/>
        <v>-352749.14251284057</v>
      </c>
      <c r="DY88">
        <f t="shared" si="154"/>
        <v>-353209.66485306015</v>
      </c>
      <c r="EA88">
        <f t="shared" si="124"/>
        <v>0.85</v>
      </c>
      <c r="EB88">
        <f t="shared" si="156"/>
        <v>310006.75201953447</v>
      </c>
      <c r="EC88">
        <f t="shared" si="156"/>
        <v>310411.74457301543</v>
      </c>
      <c r="ED88">
        <f t="shared" si="156"/>
        <v>310817.26547168201</v>
      </c>
      <c r="EE88">
        <f t="shared" si="156"/>
        <v>311223.31540525757</v>
      </c>
      <c r="EF88">
        <f t="shared" si="156"/>
        <v>311629.89506437012</v>
      </c>
      <c r="EG88">
        <f t="shared" si="156"/>
        <v>312037.0051405449</v>
      </c>
      <c r="EH88">
        <f t="shared" si="156"/>
        <v>312444.64632621314</v>
      </c>
      <c r="EI88">
        <f t="shared" si="156"/>
        <v>312852.81931471004</v>
      </c>
      <c r="EJ88">
        <f t="shared" si="156"/>
        <v>313261.5248002726</v>
      </c>
      <c r="EK88">
        <f t="shared" si="156"/>
        <v>313670.76347804861</v>
      </c>
      <c r="EL88">
        <f t="shared" si="156"/>
        <v>314080.53604408761</v>
      </c>
      <c r="EM88">
        <f t="shared" si="156"/>
        <v>314490.84319535474</v>
      </c>
      <c r="EN88">
        <f t="shared" si="156"/>
        <v>314901.68562972121</v>
      </c>
      <c r="EO88">
        <f t="shared" si="156"/>
        <v>315313.06404596753</v>
      </c>
      <c r="EP88">
        <f t="shared" si="156"/>
        <v>315724.97914379061</v>
      </c>
      <c r="EQ88">
        <f t="shared" si="155"/>
        <v>316137.43162379635</v>
      </c>
      <c r="ER88">
        <f t="shared" si="155"/>
        <v>316550.42218750867</v>
      </c>
      <c r="ES88">
        <f t="shared" si="155"/>
        <v>316963.95153736713</v>
      </c>
      <c r="ET88">
        <f t="shared" si="155"/>
        <v>317378.02037672512</v>
      </c>
      <c r="EU88">
        <f t="shared" si="133"/>
        <v>317792.62940985855</v>
      </c>
      <c r="EV88">
        <f t="shared" ref="EV88:FE88" si="159">ABS(AW88-AW$2)</f>
        <v>318207.7793419584</v>
      </c>
      <c r="EW88">
        <f t="shared" si="159"/>
        <v>318623.47087913944</v>
      </c>
      <c r="EX88">
        <f t="shared" si="159"/>
        <v>319039.7047284384</v>
      </c>
      <c r="EY88">
        <f t="shared" si="159"/>
        <v>319456.48159781139</v>
      </c>
      <c r="EZ88">
        <f t="shared" si="159"/>
        <v>319873.80219614349</v>
      </c>
      <c r="FA88">
        <f t="shared" si="159"/>
        <v>320291.66723323934</v>
      </c>
      <c r="FB88">
        <f t="shared" si="159"/>
        <v>320710.07741983712</v>
      </c>
      <c r="FC88">
        <f t="shared" si="159"/>
        <v>321129.03346759937</v>
      </c>
      <c r="FD88">
        <f t="shared" si="159"/>
        <v>321548.53608911543</v>
      </c>
      <c r="FE88">
        <f t="shared" si="159"/>
        <v>321968.58599790942</v>
      </c>
      <c r="FF88">
        <f t="shared" si="87"/>
        <v>322389.18390843237</v>
      </c>
      <c r="FG88">
        <f t="shared" si="87"/>
        <v>322810.33053607139</v>
      </c>
      <c r="FH88">
        <f t="shared" si="126"/>
        <v>323232.0265971474</v>
      </c>
      <c r="FI88">
        <f t="shared" si="126"/>
        <v>323654.27280891326</v>
      </c>
      <c r="FJ88">
        <f t="shared" si="126"/>
        <v>324077.06988956261</v>
      </c>
      <c r="FK88">
        <f t="shared" si="126"/>
        <v>324500.41855822189</v>
      </c>
      <c r="FL88">
        <f t="shared" si="126"/>
        <v>324924.31953496113</v>
      </c>
      <c r="FM88">
        <f t="shared" si="126"/>
        <v>325348.77354078583</v>
      </c>
      <c r="FN88">
        <f t="shared" si="126"/>
        <v>325773.78129764594</v>
      </c>
      <c r="FO88">
        <f t="shared" si="126"/>
        <v>326199.34352843411</v>
      </c>
      <c r="FP88">
        <f t="shared" si="126"/>
        <v>326625.46095698292</v>
      </c>
      <c r="FQ88">
        <f t="shared" si="126"/>
        <v>327052.13430807367</v>
      </c>
      <c r="FR88">
        <f t="shared" si="126"/>
        <v>327479.36430743249</v>
      </c>
      <c r="FS88">
        <f t="shared" si="126"/>
        <v>327907.15168173297</v>
      </c>
      <c r="FT88">
        <f t="shared" si="126"/>
        <v>328335.49715859845</v>
      </c>
      <c r="FU88">
        <f t="shared" si="121"/>
        <v>328764.40146659868</v>
      </c>
      <c r="FV88">
        <f t="shared" si="121"/>
        <v>329193.86533525906</v>
      </c>
      <c r="FW88">
        <f t="shared" ref="FW88:GL102" si="160">ABS(BX88-BX$2)</f>
        <v>329623.88949505292</v>
      </c>
      <c r="FX88">
        <f t="shared" si="160"/>
        <v>330054.47467741056</v>
      </c>
      <c r="FY88">
        <f t="shared" si="160"/>
        <v>330485.62161471701</v>
      </c>
      <c r="FZ88">
        <f t="shared" si="160"/>
        <v>330917.33104031003</v>
      </c>
      <c r="GA88">
        <f t="shared" si="160"/>
        <v>331349.6036884893</v>
      </c>
      <c r="GB88">
        <f t="shared" si="160"/>
        <v>331782.44029450853</v>
      </c>
      <c r="GC88">
        <f t="shared" si="160"/>
        <v>332215.84159458458</v>
      </c>
      <c r="GD88">
        <f t="shared" si="160"/>
        <v>332649.80832589563</v>
      </c>
      <c r="GE88">
        <f t="shared" si="160"/>
        <v>333084.34122657852</v>
      </c>
      <c r="GF88">
        <f t="shared" si="160"/>
        <v>333519.44103573728</v>
      </c>
      <c r="GG88">
        <f t="shared" si="160"/>
        <v>333955.10849343956</v>
      </c>
      <c r="GH88">
        <f t="shared" si="160"/>
        <v>334391.34434071922</v>
      </c>
      <c r="GI88">
        <f t="shared" si="160"/>
        <v>334828.14931957866</v>
      </c>
      <c r="GJ88">
        <f t="shared" si="160"/>
        <v>335265.52417298523</v>
      </c>
      <c r="GK88">
        <f t="shared" si="160"/>
        <v>335703.4696448812</v>
      </c>
      <c r="GL88">
        <f t="shared" si="160"/>
        <v>336141.98648017499</v>
      </c>
      <c r="GM88">
        <f t="shared" si="144"/>
        <v>336581.07542475115</v>
      </c>
      <c r="GN88">
        <f t="shared" si="144"/>
        <v>337020.73722546804</v>
      </c>
      <c r="GO88">
        <f t="shared" si="144"/>
        <v>337460.9726301551</v>
      </c>
      <c r="GP88">
        <f t="shared" si="144"/>
        <v>337901.78238762321</v>
      </c>
      <c r="GQ88">
        <f t="shared" si="144"/>
        <v>338343.16724765574</v>
      </c>
      <c r="GR88">
        <f t="shared" si="144"/>
        <v>338785.12796101859</v>
      </c>
      <c r="GS88">
        <f t="shared" si="144"/>
        <v>339227.66527945752</v>
      </c>
      <c r="GT88">
        <f t="shared" si="144"/>
        <v>339670.77995569626</v>
      </c>
      <c r="GU88">
        <f t="shared" si="158"/>
        <v>340114.47274344595</v>
      </c>
      <c r="GV88">
        <f t="shared" si="158"/>
        <v>340558.74439739558</v>
      </c>
      <c r="GW88">
        <f t="shared" si="158"/>
        <v>341003.59567322663</v>
      </c>
      <c r="GX88">
        <f t="shared" si="158"/>
        <v>341449.0273276036</v>
      </c>
      <c r="GY88">
        <f t="shared" si="158"/>
        <v>341895.04011817585</v>
      </c>
      <c r="GZ88">
        <f t="shared" si="158"/>
        <v>342341.63480358722</v>
      </c>
      <c r="HA88">
        <f t="shared" si="158"/>
        <v>342788.8121434669</v>
      </c>
      <c r="HB88">
        <f t="shared" si="158"/>
        <v>343236.57289843919</v>
      </c>
      <c r="HC88">
        <f t="shared" si="157"/>
        <v>343684.91783012165</v>
      </c>
      <c r="HD88">
        <f t="shared" si="157"/>
        <v>344133.84770112205</v>
      </c>
      <c r="HE88">
        <f t="shared" si="157"/>
        <v>344583.36327504885</v>
      </c>
      <c r="HF88">
        <f t="shared" si="157"/>
        <v>345033.46531650255</v>
      </c>
      <c r="HG88">
        <f t="shared" si="157"/>
        <v>345484.15459108521</v>
      </c>
      <c r="HH88">
        <f t="shared" si="122"/>
        <v>345935.43186539848</v>
      </c>
      <c r="HI88">
        <f t="shared" si="122"/>
        <v>346387.29790704121</v>
      </c>
      <c r="HJ88">
        <f t="shared" si="122"/>
        <v>346839.75348461885</v>
      </c>
      <c r="HK88">
        <f t="shared" si="122"/>
        <v>347292.79936773441</v>
      </c>
      <c r="HL88">
        <f t="shared" si="122"/>
        <v>347746.43632700283</v>
      </c>
      <c r="HM88">
        <f t="shared" si="122"/>
        <v>348200.66513404134</v>
      </c>
      <c r="HN88">
        <f t="shared" si="122"/>
        <v>348655.48656147218</v>
      </c>
      <c r="HO88">
        <f t="shared" si="123"/>
        <v>349110.90138293098</v>
      </c>
      <c r="HP88">
        <f t="shared" si="123"/>
        <v>349566.91037305829</v>
      </c>
      <c r="HQ88">
        <f t="shared" si="123"/>
        <v>350023.51430750964</v>
      </c>
      <c r="HR88">
        <f t="shared" si="123"/>
        <v>350480.71396295336</v>
      </c>
      <c r="HS88">
        <f t="shared" si="123"/>
        <v>350938.51011706778</v>
      </c>
      <c r="HT88">
        <f t="shared" si="117"/>
        <v>351396.90354855155</v>
      </c>
      <c r="HU88">
        <f t="shared" si="117"/>
        <v>351855.89503711456</v>
      </c>
      <c r="HV88">
        <f t="shared" si="117"/>
        <v>352315.48536348873</v>
      </c>
      <c r="HW88">
        <f t="shared" si="117"/>
        <v>352775.67530942481</v>
      </c>
      <c r="HX88">
        <f t="shared" si="116"/>
        <v>353236.46565769071</v>
      </c>
      <c r="HY88">
        <f t="shared" si="128"/>
        <v>310006.75201953447</v>
      </c>
      <c r="HZ88">
        <f t="shared" si="129"/>
        <v>1</v>
      </c>
      <c r="IA88">
        <v>86</v>
      </c>
      <c r="IB88">
        <f t="shared" si="130"/>
        <v>0.85</v>
      </c>
      <c r="IC88" cm="1">
        <f t="array" ref="IC88">INDEX($AC$3:$DY$102,IA88,HZ88)</f>
        <v>-310006.75201953447</v>
      </c>
      <c r="ID88">
        <f t="shared" si="131"/>
        <v>-263505.73921660427</v>
      </c>
    </row>
    <row r="89" spans="10:238" x14ac:dyDescent="0.25">
      <c r="J89">
        <v>715</v>
      </c>
      <c r="K89">
        <f>'Emission events'!Y89</f>
        <v>0</v>
      </c>
      <c r="L89">
        <f>'Emission events'!BG89</f>
        <v>0</v>
      </c>
      <c r="M89">
        <f>'Emission events'!CO89</f>
        <v>0</v>
      </c>
      <c r="N89">
        <f>'Emission events'!DW89</f>
        <v>0</v>
      </c>
      <c r="O89">
        <f>'Emission events'!FE89</f>
        <v>0</v>
      </c>
      <c r="P89">
        <f t="shared" si="118"/>
        <v>0</v>
      </c>
      <c r="S89">
        <v>715</v>
      </c>
      <c r="T89">
        <f>'Emission events'!AD89</f>
        <v>0</v>
      </c>
      <c r="U89">
        <f>'Emission events'!BL89</f>
        <v>0</v>
      </c>
      <c r="V89">
        <f>'Emission events'!CT89</f>
        <v>0</v>
      </c>
      <c r="W89">
        <f>'Emission events'!EB89</f>
        <v>0</v>
      </c>
      <c r="X89">
        <f>'Emission events'!FJ89</f>
        <v>0</v>
      </c>
      <c r="Y89">
        <f t="shared" si="119"/>
        <v>0</v>
      </c>
      <c r="Z89">
        <f t="shared" si="120"/>
        <v>0</v>
      </c>
      <c r="AB89" s="1">
        <v>0.86</v>
      </c>
      <c r="AC89">
        <f t="shared" si="145"/>
        <v>-428859.3905201059</v>
      </c>
      <c r="AD89">
        <f t="shared" si="145"/>
        <v>-429419.2705318809</v>
      </c>
      <c r="AE89">
        <f t="shared" si="145"/>
        <v>-429979.88143573311</v>
      </c>
      <c r="AF89">
        <f t="shared" si="145"/>
        <v>-430541.22418579709</v>
      </c>
      <c r="AG89">
        <f t="shared" si="145"/>
        <v>-431103.29973746074</v>
      </c>
      <c r="AH89">
        <f t="shared" si="145"/>
        <v>-431666.10904735298</v>
      </c>
      <c r="AI89">
        <f t="shared" si="145"/>
        <v>-432229.65307335608</v>
      </c>
      <c r="AJ89">
        <f t="shared" si="145"/>
        <v>-432793.93277460313</v>
      </c>
      <c r="AK89">
        <f t="shared" si="145"/>
        <v>-433358.94911147415</v>
      </c>
      <c r="AL89">
        <f t="shared" si="145"/>
        <v>-433924.70304560964</v>
      </c>
      <c r="AM89">
        <f t="shared" si="146"/>
        <v>-434491.19553989859</v>
      </c>
      <c r="AN89">
        <f t="shared" si="146"/>
        <v>-435058.42755849235</v>
      </c>
      <c r="AO89">
        <f t="shared" si="146"/>
        <v>-435626.40006680042</v>
      </c>
      <c r="AP89">
        <f t="shared" si="146"/>
        <v>-436195.11403148825</v>
      </c>
      <c r="AQ89">
        <f t="shared" si="146"/>
        <v>-436764.57042048924</v>
      </c>
      <c r="AR89">
        <f t="shared" si="146"/>
        <v>-437334.77020299417</v>
      </c>
      <c r="AS89">
        <f t="shared" si="146"/>
        <v>-437905.7143494637</v>
      </c>
      <c r="AT89">
        <f t="shared" si="146"/>
        <v>-438477.40383162396</v>
      </c>
      <c r="AU89">
        <f t="shared" si="146"/>
        <v>-439049.83962246944</v>
      </c>
      <c r="AV89">
        <f t="shared" si="146"/>
        <v>-439623.02269626653</v>
      </c>
      <c r="AW89">
        <f t="shared" si="147"/>
        <v>-440196.95402854867</v>
      </c>
      <c r="AX89">
        <f t="shared" si="147"/>
        <v>-440771.63459612749</v>
      </c>
      <c r="AY89">
        <f t="shared" si="147"/>
        <v>-441347.06537708995</v>
      </c>
      <c r="AZ89">
        <f t="shared" si="147"/>
        <v>-441923.24735079496</v>
      </c>
      <c r="BA89">
        <f t="shared" si="147"/>
        <v>-442500.18149788637</v>
      </c>
      <c r="BB89">
        <f t="shared" si="147"/>
        <v>-443077.86880028172</v>
      </c>
      <c r="BC89">
        <f t="shared" si="147"/>
        <v>-443656.31024118542</v>
      </c>
      <c r="BD89">
        <f t="shared" si="147"/>
        <v>-444235.50680508488</v>
      </c>
      <c r="BE89">
        <f t="shared" si="147"/>
        <v>-444815.45947774861</v>
      </c>
      <c r="BF89">
        <f t="shared" si="147"/>
        <v>-445396.16924623778</v>
      </c>
      <c r="BG89">
        <f t="shared" si="148"/>
        <v>-445977.63709889608</v>
      </c>
      <c r="BH89">
        <f t="shared" si="148"/>
        <v>-446559.86402536219</v>
      </c>
      <c r="BI89">
        <f t="shared" si="148"/>
        <v>-447142.85101656488</v>
      </c>
      <c r="BJ89">
        <f t="shared" si="148"/>
        <v>-447726.59906472673</v>
      </c>
      <c r="BK89">
        <f t="shared" si="148"/>
        <v>-448311.10916336719</v>
      </c>
      <c r="BL89">
        <f t="shared" si="148"/>
        <v>-448896.38230729784</v>
      </c>
      <c r="BM89">
        <f t="shared" si="148"/>
        <v>-449482.41949263524</v>
      </c>
      <c r="BN89">
        <f t="shared" si="148"/>
        <v>-450069.22171679023</v>
      </c>
      <c r="BO89">
        <f t="shared" si="148"/>
        <v>-450656.78997848026</v>
      </c>
      <c r="BP89">
        <f t="shared" si="148"/>
        <v>-451245.1252777265</v>
      </c>
      <c r="BQ89">
        <f t="shared" si="149"/>
        <v>-451834.22861585091</v>
      </c>
      <c r="BR89">
        <f t="shared" si="149"/>
        <v>-452424.10099548916</v>
      </c>
      <c r="BS89">
        <f t="shared" si="149"/>
        <v>-453014.74342057912</v>
      </c>
      <c r="BT89">
        <f t="shared" si="149"/>
        <v>-453606.1568963743</v>
      </c>
      <c r="BU89">
        <f t="shared" si="149"/>
        <v>-454198.34242944041</v>
      </c>
      <c r="BV89">
        <f t="shared" si="149"/>
        <v>-454791.30102765223</v>
      </c>
      <c r="BW89">
        <f t="shared" si="149"/>
        <v>-455385.03370020684</v>
      </c>
      <c r="BX89">
        <f t="shared" si="149"/>
        <v>-455979.54145761236</v>
      </c>
      <c r="BY89">
        <f t="shared" si="149"/>
        <v>-456574.82531169924</v>
      </c>
      <c r="BZ89">
        <f t="shared" si="149"/>
        <v>-457170.88627562369</v>
      </c>
      <c r="CA89">
        <f t="shared" si="150"/>
        <v>-457767.72536385473</v>
      </c>
      <c r="CB89">
        <f t="shared" si="150"/>
        <v>-458365.34359219397</v>
      </c>
      <c r="CC89">
        <f t="shared" si="150"/>
        <v>-458963.74197776249</v>
      </c>
      <c r="CD89">
        <f t="shared" si="150"/>
        <v>-459562.92153901403</v>
      </c>
      <c r="CE89">
        <f t="shared" si="150"/>
        <v>-460162.88329573203</v>
      </c>
      <c r="CF89">
        <f t="shared" si="150"/>
        <v>-460763.62826902623</v>
      </c>
      <c r="CG89">
        <f t="shared" si="150"/>
        <v>-461365.1574813457</v>
      </c>
      <c r="CH89">
        <f t="shared" si="150"/>
        <v>-461967.47195646795</v>
      </c>
      <c r="CI89">
        <f t="shared" si="150"/>
        <v>-462570.57271951187</v>
      </c>
      <c r="CJ89">
        <f t="shared" si="150"/>
        <v>-463174.46079693455</v>
      </c>
      <c r="CK89">
        <f t="shared" si="151"/>
        <v>-463779.137216528</v>
      </c>
      <c r="CL89">
        <f t="shared" si="151"/>
        <v>-464384.60300743283</v>
      </c>
      <c r="CM89">
        <f t="shared" si="151"/>
        <v>-464990.85920012638</v>
      </c>
      <c r="CN89">
        <f t="shared" si="151"/>
        <v>-465597.90682643437</v>
      </c>
      <c r="CO89">
        <f t="shared" si="151"/>
        <v>-466205.74691953463</v>
      </c>
      <c r="CP89">
        <f t="shared" si="151"/>
        <v>-466814.38051394391</v>
      </c>
      <c r="CQ89">
        <f t="shared" si="151"/>
        <v>-467423.80864553771</v>
      </c>
      <c r="CR89">
        <f t="shared" si="151"/>
        <v>-468034.03235153697</v>
      </c>
      <c r="CS89">
        <f t="shared" si="151"/>
        <v>-468645.05267052172</v>
      </c>
      <c r="CT89">
        <f t="shared" si="151"/>
        <v>-469256.87064242805</v>
      </c>
      <c r="CU89">
        <f t="shared" si="152"/>
        <v>-469869.4873085444</v>
      </c>
      <c r="CV89">
        <f t="shared" si="152"/>
        <v>-470482.9037115252</v>
      </c>
      <c r="CW89">
        <f t="shared" si="152"/>
        <v>-471097.12089537951</v>
      </c>
      <c r="CX89">
        <f t="shared" si="152"/>
        <v>-471712.1399054841</v>
      </c>
      <c r="CY89">
        <f t="shared" si="152"/>
        <v>-472327.96178858046</v>
      </c>
      <c r="CZ89">
        <f t="shared" si="152"/>
        <v>-472944.58759277174</v>
      </c>
      <c r="DA89">
        <f t="shared" si="152"/>
        <v>-473562.01836753578</v>
      </c>
      <c r="DB89">
        <f t="shared" si="152"/>
        <v>-474180.25516371382</v>
      </c>
      <c r="DC89">
        <f t="shared" si="152"/>
        <v>-474799.29903352406</v>
      </c>
      <c r="DD89">
        <f t="shared" si="152"/>
        <v>-475419.15103055647</v>
      </c>
      <c r="DE89">
        <f t="shared" si="153"/>
        <v>-476039.81220977643</v>
      </c>
      <c r="DF89">
        <f t="shared" si="153"/>
        <v>-476661.28362752835</v>
      </c>
      <c r="DG89">
        <f t="shared" si="153"/>
        <v>-477283.56634153036</v>
      </c>
      <c r="DH89">
        <f t="shared" si="153"/>
        <v>-477906.66141088691</v>
      </c>
      <c r="DI89">
        <f t="shared" si="153"/>
        <v>-478530.56989608437</v>
      </c>
      <c r="DJ89">
        <f t="shared" si="153"/>
        <v>-479155.29285898898</v>
      </c>
      <c r="DK89">
        <f t="shared" si="153"/>
        <v>-479780.83136285975</v>
      </c>
      <c r="DL89">
        <f t="shared" si="153"/>
        <v>-480407.18647233688</v>
      </c>
      <c r="DM89">
        <f t="shared" si="153"/>
        <v>-481034.35925345577</v>
      </c>
      <c r="DN89">
        <f t="shared" si="153"/>
        <v>-481662.35077364312</v>
      </c>
      <c r="DO89">
        <f t="shared" si="154"/>
        <v>-482291.16210171412</v>
      </c>
      <c r="DP89">
        <f t="shared" si="154"/>
        <v>-482920.79430788616</v>
      </c>
      <c r="DQ89">
        <f t="shared" si="154"/>
        <v>-483551.24846376677</v>
      </c>
      <c r="DR89">
        <f t="shared" si="154"/>
        <v>-484182.52564236766</v>
      </c>
      <c r="DS89">
        <f t="shared" si="154"/>
        <v>-484814.62691809947</v>
      </c>
      <c r="DT89">
        <f t="shared" si="154"/>
        <v>-485447.55336677562</v>
      </c>
      <c r="DU89">
        <f t="shared" si="154"/>
        <v>-486081.30606561532</v>
      </c>
      <c r="DV89">
        <f t="shared" si="154"/>
        <v>-486715.88609323918</v>
      </c>
      <c r="DW89">
        <f t="shared" si="154"/>
        <v>-487351.2945296808</v>
      </c>
      <c r="DX89">
        <f t="shared" si="154"/>
        <v>-487987.5324563841</v>
      </c>
      <c r="DY89">
        <f t="shared" si="154"/>
        <v>-488624.60095619917</v>
      </c>
      <c r="EA89">
        <f t="shared" si="124"/>
        <v>0.86</v>
      </c>
      <c r="EB89">
        <f t="shared" si="156"/>
        <v>428859.3905201059</v>
      </c>
      <c r="EC89">
        <f t="shared" si="156"/>
        <v>429419.53853992722</v>
      </c>
      <c r="ED89">
        <f t="shared" si="156"/>
        <v>429980.41745182575</v>
      </c>
      <c r="EE89">
        <f t="shared" si="156"/>
        <v>430542.02820993599</v>
      </c>
      <c r="EF89">
        <f t="shared" si="156"/>
        <v>431104.37176964595</v>
      </c>
      <c r="EG89">
        <f t="shared" si="156"/>
        <v>431667.44908758451</v>
      </c>
      <c r="EH89">
        <f t="shared" si="156"/>
        <v>432231.26112163393</v>
      </c>
      <c r="EI89">
        <f t="shared" si="156"/>
        <v>432795.8088309273</v>
      </c>
      <c r="EJ89">
        <f t="shared" si="156"/>
        <v>433361.09317584458</v>
      </c>
      <c r="EK89">
        <f t="shared" si="156"/>
        <v>433927.11511802638</v>
      </c>
      <c r="EL89">
        <f t="shared" si="156"/>
        <v>434493.87562036165</v>
      </c>
      <c r="EM89">
        <f t="shared" si="156"/>
        <v>435061.37564700173</v>
      </c>
      <c r="EN89">
        <f t="shared" si="156"/>
        <v>435629.61616335606</v>
      </c>
      <c r="EO89">
        <f t="shared" si="156"/>
        <v>436198.59813609021</v>
      </c>
      <c r="EP89">
        <f t="shared" si="156"/>
        <v>436768.32253313751</v>
      </c>
      <c r="EQ89">
        <f t="shared" si="155"/>
        <v>437338.79032368877</v>
      </c>
      <c r="ER89">
        <f t="shared" si="155"/>
        <v>437910.00247820461</v>
      </c>
      <c r="ES89">
        <f t="shared" si="155"/>
        <v>438481.95996841113</v>
      </c>
      <c r="ET89">
        <f t="shared" si="155"/>
        <v>439054.66376730293</v>
      </c>
      <c r="EU89">
        <f t="shared" si="155"/>
        <v>439628.11484914634</v>
      </c>
      <c r="EV89">
        <f t="shared" si="155"/>
        <v>440202.3141894748</v>
      </c>
      <c r="EW89">
        <f t="shared" si="155"/>
        <v>440777.26276509993</v>
      </c>
      <c r="EX89">
        <f t="shared" si="155"/>
        <v>441352.96155410865</v>
      </c>
      <c r="EY89">
        <f t="shared" si="155"/>
        <v>441929.41153585998</v>
      </c>
      <c r="EZ89">
        <f t="shared" si="155"/>
        <v>442506.61369099771</v>
      </c>
      <c r="FA89">
        <f t="shared" si="155"/>
        <v>443084.56900143938</v>
      </c>
      <c r="FB89">
        <f t="shared" si="155"/>
        <v>443663.27845038939</v>
      </c>
      <c r="FC89">
        <f t="shared" si="155"/>
        <v>444242.74302233511</v>
      </c>
      <c r="FD89">
        <f t="shared" si="155"/>
        <v>444822.96370304516</v>
      </c>
      <c r="FE89">
        <f t="shared" si="155"/>
        <v>445403.94147958065</v>
      </c>
      <c r="FF89">
        <f t="shared" si="87"/>
        <v>445985.67734028527</v>
      </c>
      <c r="FG89">
        <f t="shared" si="87"/>
        <v>446568.17227479769</v>
      </c>
      <c r="FH89">
        <f t="shared" si="126"/>
        <v>447151.42727404664</v>
      </c>
      <c r="FI89">
        <f t="shared" si="126"/>
        <v>447735.44333025481</v>
      </c>
      <c r="FJ89">
        <f t="shared" si="126"/>
        <v>448320.22143694159</v>
      </c>
      <c r="FK89">
        <f t="shared" si="126"/>
        <v>448905.76258891856</v>
      </c>
      <c r="FL89">
        <f t="shared" si="126"/>
        <v>449492.06778230221</v>
      </c>
      <c r="FM89">
        <f t="shared" si="126"/>
        <v>450079.13801450352</v>
      </c>
      <c r="FN89">
        <f t="shared" si="126"/>
        <v>450666.97428423987</v>
      </c>
      <c r="FO89">
        <f t="shared" si="126"/>
        <v>451255.57759153243</v>
      </c>
      <c r="FP89">
        <f t="shared" si="126"/>
        <v>451844.94893770316</v>
      </c>
      <c r="FQ89">
        <f t="shared" si="126"/>
        <v>452435.08932538767</v>
      </c>
      <c r="FR89">
        <f t="shared" si="126"/>
        <v>453025.99975852395</v>
      </c>
      <c r="FS89">
        <f t="shared" si="126"/>
        <v>453617.68124236545</v>
      </c>
      <c r="FT89">
        <f t="shared" si="126"/>
        <v>454210.13478347787</v>
      </c>
      <c r="FU89">
        <f t="shared" si="126"/>
        <v>454803.361389736</v>
      </c>
      <c r="FV89">
        <f t="shared" si="126"/>
        <v>455397.36207033688</v>
      </c>
      <c r="FW89">
        <f t="shared" si="160"/>
        <v>455992.13783578872</v>
      </c>
      <c r="FX89">
        <f t="shared" si="160"/>
        <v>456587.68969792192</v>
      </c>
      <c r="FY89">
        <f t="shared" si="160"/>
        <v>457184.01866989268</v>
      </c>
      <c r="FZ89">
        <f t="shared" si="160"/>
        <v>457781.12576617004</v>
      </c>
      <c r="GA89">
        <f t="shared" si="160"/>
        <v>458379.01200255554</v>
      </c>
      <c r="GB89">
        <f t="shared" si="160"/>
        <v>458977.67839617038</v>
      </c>
      <c r="GC89">
        <f t="shared" si="160"/>
        <v>459577.12596546824</v>
      </c>
      <c r="GD89">
        <f t="shared" si="160"/>
        <v>460177.35573023255</v>
      </c>
      <c r="GE89">
        <f t="shared" si="160"/>
        <v>460778.36871157307</v>
      </c>
      <c r="GF89">
        <f t="shared" si="160"/>
        <v>461380.1659319388</v>
      </c>
      <c r="GG89">
        <f t="shared" si="160"/>
        <v>461982.74841510737</v>
      </c>
      <c r="GH89">
        <f t="shared" si="160"/>
        <v>462586.1171861976</v>
      </c>
      <c r="GI89">
        <f t="shared" si="160"/>
        <v>463190.27327166661</v>
      </c>
      <c r="GJ89">
        <f t="shared" si="160"/>
        <v>463795.21769930632</v>
      </c>
      <c r="GK89">
        <f t="shared" si="160"/>
        <v>464400.95149825746</v>
      </c>
      <c r="GL89">
        <f t="shared" si="160"/>
        <v>465007.47569899732</v>
      </c>
      <c r="GM89">
        <f t="shared" si="144"/>
        <v>465614.79133335163</v>
      </c>
      <c r="GN89">
        <f t="shared" si="144"/>
        <v>466222.89943449822</v>
      </c>
      <c r="GO89">
        <f t="shared" si="144"/>
        <v>466831.80103695375</v>
      </c>
      <c r="GP89">
        <f t="shared" si="144"/>
        <v>467441.49717659387</v>
      </c>
      <c r="GQ89">
        <f t="shared" si="144"/>
        <v>468051.98889063945</v>
      </c>
      <c r="GR89">
        <f t="shared" si="144"/>
        <v>468663.27721767052</v>
      </c>
      <c r="GS89">
        <f t="shared" si="144"/>
        <v>469275.36319762317</v>
      </c>
      <c r="GT89">
        <f t="shared" si="144"/>
        <v>469888.24787178577</v>
      </c>
      <c r="GU89">
        <f t="shared" si="158"/>
        <v>470501.93228281289</v>
      </c>
      <c r="GV89">
        <f t="shared" si="158"/>
        <v>471116.41747471353</v>
      </c>
      <c r="GW89">
        <f t="shared" si="158"/>
        <v>471731.70449286443</v>
      </c>
      <c r="GX89">
        <f t="shared" si="158"/>
        <v>472347.79438400711</v>
      </c>
      <c r="GY89">
        <f t="shared" si="158"/>
        <v>472964.68819624465</v>
      </c>
      <c r="GZ89">
        <f t="shared" si="158"/>
        <v>473582.38697905501</v>
      </c>
      <c r="HA89">
        <f t="shared" si="158"/>
        <v>474200.89178327937</v>
      </c>
      <c r="HB89">
        <f t="shared" si="158"/>
        <v>474820.20366113592</v>
      </c>
      <c r="HC89">
        <f t="shared" si="157"/>
        <v>475440.32366621465</v>
      </c>
      <c r="HD89">
        <f t="shared" si="157"/>
        <v>476061.25285348087</v>
      </c>
      <c r="HE89">
        <f t="shared" si="157"/>
        <v>476682.9922792791</v>
      </c>
      <c r="HF89">
        <f t="shared" si="157"/>
        <v>477305.54300132743</v>
      </c>
      <c r="HG89">
        <f t="shared" si="157"/>
        <v>477928.9060787303</v>
      </c>
      <c r="HH89">
        <f t="shared" si="122"/>
        <v>478553.08257197402</v>
      </c>
      <c r="HI89">
        <f t="shared" si="122"/>
        <v>479178.07354292495</v>
      </c>
      <c r="HJ89">
        <f t="shared" si="122"/>
        <v>479803.88005484204</v>
      </c>
      <c r="HK89">
        <f t="shared" si="122"/>
        <v>480430.50317236548</v>
      </c>
      <c r="HL89">
        <f t="shared" si="122"/>
        <v>481057.94396153069</v>
      </c>
      <c r="HM89">
        <f t="shared" si="122"/>
        <v>481686.2034897643</v>
      </c>
      <c r="HN89">
        <f t="shared" si="122"/>
        <v>482315.28282588162</v>
      </c>
      <c r="HO89">
        <f t="shared" si="123"/>
        <v>482945.18304009998</v>
      </c>
      <c r="HP89">
        <f t="shared" si="123"/>
        <v>483575.9052040269</v>
      </c>
      <c r="HQ89">
        <f t="shared" si="123"/>
        <v>484207.45039067412</v>
      </c>
      <c r="HR89">
        <f t="shared" si="123"/>
        <v>484839.81967445218</v>
      </c>
      <c r="HS89">
        <f t="shared" si="123"/>
        <v>485473.01413117466</v>
      </c>
      <c r="HT89">
        <f t="shared" si="117"/>
        <v>486107.03483806067</v>
      </c>
      <c r="HU89">
        <f t="shared" si="117"/>
        <v>486741.88287373085</v>
      </c>
      <c r="HV89">
        <f t="shared" si="117"/>
        <v>487377.55931821879</v>
      </c>
      <c r="HW89">
        <f t="shared" si="117"/>
        <v>488014.06525296834</v>
      </c>
      <c r="HX89">
        <f t="shared" si="117"/>
        <v>488651.40176082973</v>
      </c>
      <c r="HY89">
        <f t="shared" si="128"/>
        <v>428859.3905201059</v>
      </c>
      <c r="HZ89">
        <f t="shared" si="129"/>
        <v>1</v>
      </c>
      <c r="IA89">
        <v>87</v>
      </c>
      <c r="IB89">
        <f t="shared" si="130"/>
        <v>0.86</v>
      </c>
      <c r="IC89" cm="1">
        <f t="array" ref="IC89">INDEX($AC$3:$DY$102,IA89,HZ89)</f>
        <v>-428859.3905201059</v>
      </c>
      <c r="ID89">
        <f t="shared" si="131"/>
        <v>-368819.07584729104</v>
      </c>
    </row>
    <row r="90" spans="10:238" x14ac:dyDescent="0.25">
      <c r="J90">
        <v>720</v>
      </c>
      <c r="K90">
        <f>'Emission events'!Y90</f>
        <v>0</v>
      </c>
      <c r="L90">
        <f>'Emission events'!BG90</f>
        <v>0</v>
      </c>
      <c r="M90">
        <f>'Emission events'!CO90</f>
        <v>0</v>
      </c>
      <c r="N90">
        <f>'Emission events'!DW90</f>
        <v>0</v>
      </c>
      <c r="O90">
        <f>'Emission events'!FE90</f>
        <v>0</v>
      </c>
      <c r="P90">
        <f t="shared" si="118"/>
        <v>0</v>
      </c>
      <c r="S90">
        <v>720</v>
      </c>
      <c r="T90">
        <f>'Emission events'!AD90</f>
        <v>0</v>
      </c>
      <c r="U90">
        <f>'Emission events'!BL90</f>
        <v>0</v>
      </c>
      <c r="V90">
        <f>'Emission events'!CT90</f>
        <v>0</v>
      </c>
      <c r="W90">
        <f>'Emission events'!EB90</f>
        <v>0</v>
      </c>
      <c r="X90">
        <f>'Emission events'!FJ90</f>
        <v>0</v>
      </c>
      <c r="Y90">
        <f t="shared" si="119"/>
        <v>0</v>
      </c>
      <c r="Z90">
        <f t="shared" si="120"/>
        <v>0</v>
      </c>
      <c r="AB90" s="1">
        <v>0.87</v>
      </c>
      <c r="AC90">
        <f t="shared" si="145"/>
        <v>-593275.45883536397</v>
      </c>
      <c r="AD90">
        <f t="shared" si="145"/>
        <v>-594049.97485388594</v>
      </c>
      <c r="AE90">
        <f t="shared" si="145"/>
        <v>-594825.5019599332</v>
      </c>
      <c r="AF90">
        <f t="shared" si="145"/>
        <v>-595602.0414734201</v>
      </c>
      <c r="AG90">
        <f t="shared" si="145"/>
        <v>-596379.59471599315</v>
      </c>
      <c r="AH90">
        <f t="shared" si="145"/>
        <v>-597158.16301101539</v>
      </c>
      <c r="AI90">
        <f t="shared" si="145"/>
        <v>-597937.74768358353</v>
      </c>
      <c r="AJ90">
        <f t="shared" si="145"/>
        <v>-598718.35006052488</v>
      </c>
      <c r="AK90">
        <f t="shared" si="145"/>
        <v>-599499.9714703894</v>
      </c>
      <c r="AL90">
        <f t="shared" si="145"/>
        <v>-600282.6132434773</v>
      </c>
      <c r="AM90">
        <f t="shared" si="146"/>
        <v>-601066.27671180957</v>
      </c>
      <c r="AN90">
        <f t="shared" si="146"/>
        <v>-601850.96320915536</v>
      </c>
      <c r="AO90">
        <f t="shared" si="146"/>
        <v>-602636.67407102452</v>
      </c>
      <c r="AP90">
        <f t="shared" si="146"/>
        <v>-603423.41063466389</v>
      </c>
      <c r="AQ90">
        <f t="shared" si="146"/>
        <v>-604211.17423907516</v>
      </c>
      <c r="AR90">
        <f t="shared" si="146"/>
        <v>-604999.9662249987</v>
      </c>
      <c r="AS90">
        <f t="shared" si="146"/>
        <v>-605789.78793493204</v>
      </c>
      <c r="AT90">
        <f t="shared" si="146"/>
        <v>-606580.64071312512</v>
      </c>
      <c r="AU90">
        <f t="shared" si="146"/>
        <v>-607372.52590557619</v>
      </c>
      <c r="AV90">
        <f t="shared" si="146"/>
        <v>-608165.44486004952</v>
      </c>
      <c r="AW90">
        <f t="shared" si="147"/>
        <v>-608959.39892605972</v>
      </c>
      <c r="AX90">
        <f t="shared" si="147"/>
        <v>-609754.38945489028</v>
      </c>
      <c r="AY90">
        <f t="shared" si="147"/>
        <v>-610550.41779958794</v>
      </c>
      <c r="AZ90">
        <f t="shared" si="147"/>
        <v>-611347.48531495978</v>
      </c>
      <c r="BA90">
        <f t="shared" si="147"/>
        <v>-612145.59335758805</v>
      </c>
      <c r="BB90">
        <f t="shared" si="147"/>
        <v>-612944.74328582326</v>
      </c>
      <c r="BC90">
        <f t="shared" si="147"/>
        <v>-613744.93645978987</v>
      </c>
      <c r="BD90">
        <f t="shared" si="147"/>
        <v>-614546.17424138938</v>
      </c>
      <c r="BE90">
        <f t="shared" si="147"/>
        <v>-615348.45799429517</v>
      </c>
      <c r="BF90">
        <f t="shared" si="147"/>
        <v>-616151.78908396943</v>
      </c>
      <c r="BG90">
        <f t="shared" si="148"/>
        <v>-616956.16887764784</v>
      </c>
      <c r="BH90">
        <f t="shared" si="148"/>
        <v>-617761.59874435794</v>
      </c>
      <c r="BI90">
        <f t="shared" si="148"/>
        <v>-618568.08005491411</v>
      </c>
      <c r="BJ90">
        <f t="shared" si="148"/>
        <v>-619375.61418191402</v>
      </c>
      <c r="BK90">
        <f t="shared" si="148"/>
        <v>-620184.20249975566</v>
      </c>
      <c r="BL90">
        <f t="shared" si="148"/>
        <v>-620993.84638462227</v>
      </c>
      <c r="BM90">
        <f t="shared" si="148"/>
        <v>-621804.54721450317</v>
      </c>
      <c r="BN90">
        <f t="shared" si="148"/>
        <v>-622616.30636917683</v>
      </c>
      <c r="BO90">
        <f t="shared" si="148"/>
        <v>-623429.12523023039</v>
      </c>
      <c r="BP90">
        <f t="shared" si="148"/>
        <v>-624243.00518105179</v>
      </c>
      <c r="BQ90">
        <f t="shared" si="149"/>
        <v>-625057.94760683493</v>
      </c>
      <c r="BR90">
        <f t="shared" si="149"/>
        <v>-625873.95389458479</v>
      </c>
      <c r="BS90">
        <f t="shared" si="149"/>
        <v>-626691.02543310949</v>
      </c>
      <c r="BT90">
        <f t="shared" si="149"/>
        <v>-627509.16361303767</v>
      </c>
      <c r="BU90">
        <f t="shared" si="149"/>
        <v>-628328.36982681288</v>
      </c>
      <c r="BV90">
        <f t="shared" si="149"/>
        <v>-629148.64546868973</v>
      </c>
      <c r="BW90">
        <f t="shared" si="149"/>
        <v>-629969.99193475221</v>
      </c>
      <c r="BX90">
        <f t="shared" si="149"/>
        <v>-630792.41062289733</v>
      </c>
      <c r="BY90">
        <f t="shared" si="149"/>
        <v>-631615.90293285437</v>
      </c>
      <c r="BZ90">
        <f t="shared" si="149"/>
        <v>-632440.47026617918</v>
      </c>
      <c r="CA90">
        <f t="shared" si="150"/>
        <v>-633266.11402625125</v>
      </c>
      <c r="CB90">
        <f t="shared" si="150"/>
        <v>-634092.83561829058</v>
      </c>
      <c r="CC90">
        <f t="shared" si="150"/>
        <v>-634920.63644934259</v>
      </c>
      <c r="CD90">
        <f t="shared" si="150"/>
        <v>-635749.5179282967</v>
      </c>
      <c r="CE90">
        <f t="shared" si="150"/>
        <v>-636579.48146588111</v>
      </c>
      <c r="CF90">
        <f t="shared" si="150"/>
        <v>-637410.52847465698</v>
      </c>
      <c r="CG90">
        <f t="shared" si="150"/>
        <v>-638242.66036904498</v>
      </c>
      <c r="CH90">
        <f t="shared" si="150"/>
        <v>-639075.87856529641</v>
      </c>
      <c r="CI90">
        <f t="shared" si="150"/>
        <v>-639910.18448152102</v>
      </c>
      <c r="CJ90">
        <f t="shared" si="150"/>
        <v>-640745.57953767909</v>
      </c>
      <c r="CK90">
        <f t="shared" si="151"/>
        <v>-641582.06515557831</v>
      </c>
      <c r="CL90">
        <f t="shared" si="151"/>
        <v>-642419.6427588911</v>
      </c>
      <c r="CM90">
        <f t="shared" si="151"/>
        <v>-643258.31377313973</v>
      </c>
      <c r="CN90">
        <f t="shared" si="151"/>
        <v>-644098.07962571399</v>
      </c>
      <c r="CO90">
        <f t="shared" si="151"/>
        <v>-644938.9417458669</v>
      </c>
      <c r="CP90">
        <f t="shared" si="151"/>
        <v>-645780.90156471101</v>
      </c>
      <c r="CQ90">
        <f t="shared" si="151"/>
        <v>-646623.96051523567</v>
      </c>
      <c r="CR90">
        <f t="shared" si="151"/>
        <v>-647468.12003229198</v>
      </c>
      <c r="CS90">
        <f t="shared" si="151"/>
        <v>-648313.38155261124</v>
      </c>
      <c r="CT90">
        <f t="shared" si="151"/>
        <v>-649159.74651479977</v>
      </c>
      <c r="CU90">
        <f t="shared" si="152"/>
        <v>-650007.21635933348</v>
      </c>
      <c r="CV90">
        <f t="shared" si="152"/>
        <v>-650855.79252858402</v>
      </c>
      <c r="CW90">
        <f t="shared" si="152"/>
        <v>-651705.47646679066</v>
      </c>
      <c r="CX90">
        <f t="shared" si="152"/>
        <v>-652556.26962008665</v>
      </c>
      <c r="CY90">
        <f t="shared" si="152"/>
        <v>-653408.17343649326</v>
      </c>
      <c r="CZ90">
        <f t="shared" si="152"/>
        <v>-654261.18936591549</v>
      </c>
      <c r="DA90">
        <f t="shared" si="152"/>
        <v>-655115.31886015984</v>
      </c>
      <c r="DB90">
        <f t="shared" si="152"/>
        <v>-655970.56337291899</v>
      </c>
      <c r="DC90">
        <f t="shared" si="152"/>
        <v>-656826.92435979052</v>
      </c>
      <c r="DD90">
        <f t="shared" si="152"/>
        <v>-657684.4032782719</v>
      </c>
      <c r="DE90">
        <f t="shared" si="153"/>
        <v>-658543.00158775656</v>
      </c>
      <c r="DF90">
        <f t="shared" si="153"/>
        <v>-659402.72074955201</v>
      </c>
      <c r="DG90">
        <f t="shared" si="153"/>
        <v>-660263.56222686463</v>
      </c>
      <c r="DH90">
        <f t="shared" si="153"/>
        <v>-661125.52748481743</v>
      </c>
      <c r="DI90">
        <f t="shared" si="153"/>
        <v>-661988.61799044651</v>
      </c>
      <c r="DJ90">
        <f t="shared" si="153"/>
        <v>-662852.83521269576</v>
      </c>
      <c r="DK90">
        <f t="shared" si="153"/>
        <v>-663718.18062243378</v>
      </c>
      <c r="DL90">
        <f t="shared" si="153"/>
        <v>-664584.65569244709</v>
      </c>
      <c r="DM90">
        <f t="shared" si="153"/>
        <v>-665452.26189744461</v>
      </c>
      <c r="DN90">
        <f t="shared" si="153"/>
        <v>-666321.00071406318</v>
      </c>
      <c r="DO90">
        <f t="shared" si="154"/>
        <v>-667190.87362085981</v>
      </c>
      <c r="DP90">
        <f t="shared" si="154"/>
        <v>-668061.88209833123</v>
      </c>
      <c r="DQ90">
        <f t="shared" si="154"/>
        <v>-668934.02762889781</v>
      </c>
      <c r="DR90">
        <f t="shared" si="154"/>
        <v>-669807.31169692148</v>
      </c>
      <c r="DS90">
        <f t="shared" si="154"/>
        <v>-670681.73578870273</v>
      </c>
      <c r="DT90">
        <f t="shared" si="154"/>
        <v>-671557.30139247456</v>
      </c>
      <c r="DU90">
        <f t="shared" si="154"/>
        <v>-672434.00999842281</v>
      </c>
      <c r="DV90">
        <f t="shared" si="154"/>
        <v>-673311.86309866887</v>
      </c>
      <c r="DW90">
        <f t="shared" si="154"/>
        <v>-674190.86218728893</v>
      </c>
      <c r="DX90">
        <f t="shared" si="154"/>
        <v>-675071.00876031024</v>
      </c>
      <c r="DY90">
        <f t="shared" si="154"/>
        <v>-675952.3043157052</v>
      </c>
      <c r="EA90">
        <f t="shared" si="124"/>
        <v>0.87</v>
      </c>
      <c r="EB90">
        <f t="shared" si="156"/>
        <v>593275.45883536397</v>
      </c>
      <c r="EC90">
        <f t="shared" si="156"/>
        <v>594050.24286193226</v>
      </c>
      <c r="ED90">
        <f t="shared" si="156"/>
        <v>594826.03797602584</v>
      </c>
      <c r="EE90">
        <f t="shared" si="156"/>
        <v>595602.84549755906</v>
      </c>
      <c r="EF90">
        <f t="shared" si="156"/>
        <v>596380.66674817842</v>
      </c>
      <c r="EG90">
        <f t="shared" si="156"/>
        <v>597159.50305124687</v>
      </c>
      <c r="EH90">
        <f t="shared" si="156"/>
        <v>597939.35573186132</v>
      </c>
      <c r="EI90">
        <f t="shared" si="156"/>
        <v>598720.22611684899</v>
      </c>
      <c r="EJ90">
        <f t="shared" si="156"/>
        <v>599502.11553475983</v>
      </c>
      <c r="EK90">
        <f t="shared" si="156"/>
        <v>600285.02531589405</v>
      </c>
      <c r="EL90">
        <f t="shared" si="156"/>
        <v>601068.95679227263</v>
      </c>
      <c r="EM90">
        <f t="shared" si="156"/>
        <v>601853.91129766474</v>
      </c>
      <c r="EN90">
        <f t="shared" si="156"/>
        <v>602639.89016758022</v>
      </c>
      <c r="EO90">
        <f t="shared" si="156"/>
        <v>603426.8947392659</v>
      </c>
      <c r="EP90">
        <f t="shared" si="156"/>
        <v>604214.92635172349</v>
      </c>
      <c r="EQ90">
        <f t="shared" si="155"/>
        <v>605003.98634569324</v>
      </c>
      <c r="ER90">
        <f t="shared" si="155"/>
        <v>605794.0760636729</v>
      </c>
      <c r="ES90">
        <f t="shared" si="155"/>
        <v>606585.19684991229</v>
      </c>
      <c r="ET90">
        <f t="shared" si="155"/>
        <v>607377.35005040967</v>
      </c>
      <c r="EU90">
        <f t="shared" si="155"/>
        <v>608170.53701292933</v>
      </c>
      <c r="EV90">
        <f t="shared" si="155"/>
        <v>608964.75908698584</v>
      </c>
      <c r="EW90">
        <f t="shared" si="155"/>
        <v>609760.01762386272</v>
      </c>
      <c r="EX90">
        <f t="shared" si="155"/>
        <v>610556.3139766067</v>
      </c>
      <c r="EY90">
        <f t="shared" si="155"/>
        <v>611353.64950002485</v>
      </c>
      <c r="EZ90">
        <f t="shared" si="155"/>
        <v>612152.02555069933</v>
      </c>
      <c r="FA90">
        <f t="shared" si="155"/>
        <v>612951.44348698086</v>
      </c>
      <c r="FB90">
        <f t="shared" si="155"/>
        <v>613751.90466899378</v>
      </c>
      <c r="FC90">
        <f t="shared" si="155"/>
        <v>614553.41045863961</v>
      </c>
      <c r="FD90">
        <f t="shared" si="155"/>
        <v>615355.96221959172</v>
      </c>
      <c r="FE90">
        <f t="shared" si="155"/>
        <v>616159.5613173123</v>
      </c>
      <c r="FF90">
        <f t="shared" si="87"/>
        <v>616964.20911903703</v>
      </c>
      <c r="FG90">
        <f t="shared" si="87"/>
        <v>617769.90699379344</v>
      </c>
      <c r="FH90">
        <f t="shared" ref="FH90:FW102" si="161">ABS(BI90-BI$2)</f>
        <v>618576.65631239593</v>
      </c>
      <c r="FI90">
        <f t="shared" si="161"/>
        <v>619384.45844744216</v>
      </c>
      <c r="FJ90">
        <f t="shared" si="161"/>
        <v>620193.31477333</v>
      </c>
      <c r="FK90">
        <f t="shared" si="161"/>
        <v>621003.22666624293</v>
      </c>
      <c r="FL90">
        <f t="shared" si="161"/>
        <v>621814.19550417014</v>
      </c>
      <c r="FM90">
        <f t="shared" si="161"/>
        <v>622626.22266689013</v>
      </c>
      <c r="FN90">
        <f t="shared" si="161"/>
        <v>623439.30953599</v>
      </c>
      <c r="FO90">
        <f t="shared" si="161"/>
        <v>624253.45749485772</v>
      </c>
      <c r="FP90">
        <f t="shared" si="161"/>
        <v>625068.66792868718</v>
      </c>
      <c r="FQ90">
        <f t="shared" si="161"/>
        <v>625884.94222448335</v>
      </c>
      <c r="FR90">
        <f t="shared" si="161"/>
        <v>626702.28177105437</v>
      </c>
      <c r="FS90">
        <f t="shared" si="161"/>
        <v>627520.68795902887</v>
      </c>
      <c r="FT90">
        <f t="shared" si="161"/>
        <v>628340.16218085028</v>
      </c>
      <c r="FU90">
        <f t="shared" si="161"/>
        <v>629160.70583077346</v>
      </c>
      <c r="FV90">
        <f t="shared" si="161"/>
        <v>629982.32030488225</v>
      </c>
      <c r="FW90">
        <f t="shared" si="161"/>
        <v>630805.00700107368</v>
      </c>
      <c r="FX90">
        <f t="shared" si="160"/>
        <v>631628.76731907704</v>
      </c>
      <c r="FY90">
        <f t="shared" si="160"/>
        <v>632453.60266044817</v>
      </c>
      <c r="FZ90">
        <f t="shared" si="160"/>
        <v>633279.51442856656</v>
      </c>
      <c r="GA90">
        <f t="shared" si="160"/>
        <v>634106.50402865221</v>
      </c>
      <c r="GB90">
        <f t="shared" si="160"/>
        <v>634934.57286775054</v>
      </c>
      <c r="GC90">
        <f t="shared" si="160"/>
        <v>635763.72235475085</v>
      </c>
      <c r="GD90">
        <f t="shared" si="160"/>
        <v>636593.95390038157</v>
      </c>
      <c r="GE90">
        <f t="shared" si="160"/>
        <v>637425.26891720376</v>
      </c>
      <c r="GF90">
        <f t="shared" si="160"/>
        <v>638257.66881963809</v>
      </c>
      <c r="GG90">
        <f t="shared" si="160"/>
        <v>639091.15502393583</v>
      </c>
      <c r="GH90">
        <f t="shared" si="160"/>
        <v>639925.72894820676</v>
      </c>
      <c r="GI90">
        <f t="shared" si="160"/>
        <v>640761.39201241115</v>
      </c>
      <c r="GJ90">
        <f t="shared" si="160"/>
        <v>641598.14563835668</v>
      </c>
      <c r="GK90">
        <f t="shared" si="160"/>
        <v>642435.99124971579</v>
      </c>
      <c r="GL90">
        <f t="shared" si="160"/>
        <v>643274.93027201074</v>
      </c>
      <c r="GM90">
        <f t="shared" si="144"/>
        <v>644114.9641326312</v>
      </c>
      <c r="GN90">
        <f t="shared" si="144"/>
        <v>644956.09426083043</v>
      </c>
      <c r="GO90">
        <f t="shared" si="144"/>
        <v>645798.32208772085</v>
      </c>
      <c r="GP90">
        <f t="shared" si="144"/>
        <v>646641.64904629183</v>
      </c>
      <c r="GQ90">
        <f t="shared" si="144"/>
        <v>647486.07657139446</v>
      </c>
      <c r="GR90">
        <f t="shared" si="144"/>
        <v>648331.60609976004</v>
      </c>
      <c r="GS90">
        <f t="shared" si="144"/>
        <v>649178.23906999489</v>
      </c>
      <c r="GT90">
        <f t="shared" si="144"/>
        <v>650025.97692257492</v>
      </c>
      <c r="GU90">
        <f t="shared" si="158"/>
        <v>650874.82109987177</v>
      </c>
      <c r="GV90">
        <f t="shared" si="158"/>
        <v>651724.77304612461</v>
      </c>
      <c r="GW90">
        <f t="shared" si="158"/>
        <v>652575.83420746692</v>
      </c>
      <c r="GX90">
        <f t="shared" si="158"/>
        <v>653428.00603191985</v>
      </c>
      <c r="GY90">
        <f t="shared" si="158"/>
        <v>654281.2899693884</v>
      </c>
      <c r="GZ90">
        <f t="shared" si="158"/>
        <v>655135.68747167906</v>
      </c>
      <c r="HA90">
        <f t="shared" si="158"/>
        <v>655991.19999248453</v>
      </c>
      <c r="HB90">
        <f t="shared" si="158"/>
        <v>656847.82898740238</v>
      </c>
      <c r="HC90">
        <f t="shared" si="157"/>
        <v>657705.57591393008</v>
      </c>
      <c r="HD90">
        <f t="shared" si="157"/>
        <v>658564.44223146106</v>
      </c>
      <c r="HE90">
        <f t="shared" si="157"/>
        <v>659424.42940130283</v>
      </c>
      <c r="HF90">
        <f t="shared" si="157"/>
        <v>660285.53888666164</v>
      </c>
      <c r="HG90">
        <f t="shared" si="157"/>
        <v>661147.77215266076</v>
      </c>
      <c r="HH90">
        <f t="shared" si="122"/>
        <v>662011.13066633616</v>
      </c>
      <c r="HI90">
        <f t="shared" si="122"/>
        <v>662875.61589663173</v>
      </c>
      <c r="HJ90">
        <f t="shared" si="122"/>
        <v>663741.22931441606</v>
      </c>
      <c r="HK90">
        <f t="shared" si="122"/>
        <v>664607.9723924757</v>
      </c>
      <c r="HL90">
        <f t="shared" si="122"/>
        <v>665475.84660551953</v>
      </c>
      <c r="HM90">
        <f t="shared" si="122"/>
        <v>666344.85343018442</v>
      </c>
      <c r="HN90">
        <f t="shared" si="122"/>
        <v>667214.99434502737</v>
      </c>
      <c r="HO90">
        <f t="shared" si="123"/>
        <v>668086.27083054511</v>
      </c>
      <c r="HP90">
        <f t="shared" si="123"/>
        <v>668958.68436915788</v>
      </c>
      <c r="HQ90">
        <f t="shared" si="123"/>
        <v>669832.23644522787</v>
      </c>
      <c r="HR90">
        <f t="shared" si="123"/>
        <v>670706.92854505545</v>
      </c>
      <c r="HS90">
        <f t="shared" si="123"/>
        <v>671582.76215687359</v>
      </c>
      <c r="HT90">
        <f t="shared" si="117"/>
        <v>672459.73877086816</v>
      </c>
      <c r="HU90">
        <f t="shared" si="117"/>
        <v>673337.85987916053</v>
      </c>
      <c r="HV90">
        <f t="shared" si="117"/>
        <v>674217.12697582692</v>
      </c>
      <c r="HW90">
        <f t="shared" si="117"/>
        <v>675097.54155689455</v>
      </c>
      <c r="HX90">
        <f t="shared" si="117"/>
        <v>675979.10512033582</v>
      </c>
      <c r="HY90">
        <f t="shared" si="128"/>
        <v>593275.45883536397</v>
      </c>
      <c r="HZ90">
        <f t="shared" si="129"/>
        <v>1</v>
      </c>
      <c r="IA90">
        <v>88</v>
      </c>
      <c r="IB90">
        <f t="shared" si="130"/>
        <v>0.87</v>
      </c>
      <c r="IC90" cm="1">
        <f t="array" ref="IC90">INDEX($AC$3:$DY$102,IA90,HZ90)</f>
        <v>-593275.45883536397</v>
      </c>
      <c r="ID90">
        <f t="shared" si="131"/>
        <v>-516149.64918676665</v>
      </c>
    </row>
    <row r="91" spans="10:238" x14ac:dyDescent="0.25">
      <c r="J91">
        <v>725</v>
      </c>
      <c r="K91">
        <f>'Emission events'!Y91</f>
        <v>0</v>
      </c>
      <c r="L91">
        <f>'Emission events'!BG91</f>
        <v>0</v>
      </c>
      <c r="M91">
        <f>'Emission events'!CO91</f>
        <v>0</v>
      </c>
      <c r="N91">
        <f>'Emission events'!DW91</f>
        <v>0</v>
      </c>
      <c r="O91">
        <f>'Emission events'!FE91</f>
        <v>0</v>
      </c>
      <c r="P91">
        <f t="shared" si="118"/>
        <v>0</v>
      </c>
      <c r="S91">
        <v>725</v>
      </c>
      <c r="T91">
        <f>'Emission events'!AD91</f>
        <v>0</v>
      </c>
      <c r="U91">
        <f>'Emission events'!BL91</f>
        <v>0</v>
      </c>
      <c r="V91">
        <f>'Emission events'!CT91</f>
        <v>0</v>
      </c>
      <c r="W91">
        <f>'Emission events'!EB91</f>
        <v>0</v>
      </c>
      <c r="X91">
        <f>'Emission events'!FJ91</f>
        <v>0</v>
      </c>
      <c r="Y91">
        <f t="shared" si="119"/>
        <v>0</v>
      </c>
      <c r="Z91">
        <f t="shared" si="120"/>
        <v>0</v>
      </c>
      <c r="AB91" s="1">
        <v>0.88</v>
      </c>
      <c r="AC91">
        <f t="shared" si="145"/>
        <v>-820722.19477467937</v>
      </c>
      <c r="AD91">
        <f t="shared" si="145"/>
        <v>-821793.62985430693</v>
      </c>
      <c r="AE91">
        <f t="shared" si="145"/>
        <v>-822866.46363289119</v>
      </c>
      <c r="AF91">
        <f t="shared" si="145"/>
        <v>-823940.69793635013</v>
      </c>
      <c r="AG91">
        <f t="shared" si="145"/>
        <v>-825016.33459299791</v>
      </c>
      <c r="AH91">
        <f t="shared" si="145"/>
        <v>-826093.37543352274</v>
      </c>
      <c r="AI91">
        <f t="shared" si="145"/>
        <v>-827171.82229101227</v>
      </c>
      <c r="AJ91">
        <f t="shared" si="145"/>
        <v>-828251.67700094718</v>
      </c>
      <c r="AK91">
        <f t="shared" si="145"/>
        <v>-829332.94140119466</v>
      </c>
      <c r="AL91">
        <f t="shared" si="145"/>
        <v>-830415.61733203381</v>
      </c>
      <c r="AM91">
        <f t="shared" si="146"/>
        <v>-831499.70663613384</v>
      </c>
      <c r="AN91">
        <f t="shared" si="146"/>
        <v>-832585.21115857828</v>
      </c>
      <c r="AO91">
        <f t="shared" si="146"/>
        <v>-833672.13274685957</v>
      </c>
      <c r="AP91">
        <f t="shared" si="146"/>
        <v>-834760.4732508728</v>
      </c>
      <c r="AQ91">
        <f t="shared" si="146"/>
        <v>-835850.23452294036</v>
      </c>
      <c r="AR91">
        <f t="shared" si="146"/>
        <v>-836941.4184177873</v>
      </c>
      <c r="AS91">
        <f t="shared" si="146"/>
        <v>-838034.02679257782</v>
      </c>
      <c r="AT91">
        <f t="shared" si="146"/>
        <v>-839128.06150689197</v>
      </c>
      <c r="AU91">
        <f t="shared" si="146"/>
        <v>-840223.52442273137</v>
      </c>
      <c r="AV91">
        <f t="shared" si="146"/>
        <v>-841320.41740453988</v>
      </c>
      <c r="AW91">
        <f t="shared" si="147"/>
        <v>-842418.74231918401</v>
      </c>
      <c r="AX91">
        <f t="shared" si="147"/>
        <v>-843518.50103597553</v>
      </c>
      <c r="AY91">
        <f t="shared" si="147"/>
        <v>-844619.69542666723</v>
      </c>
      <c r="AZ91">
        <f t="shared" si="147"/>
        <v>-845722.3273654459</v>
      </c>
      <c r="BA91">
        <f t="shared" si="147"/>
        <v>-846826.39872895752</v>
      </c>
      <c r="BB91">
        <f t="shared" si="147"/>
        <v>-847931.91139628494</v>
      </c>
      <c r="BC91">
        <f t="shared" si="147"/>
        <v>-849038.86724897416</v>
      </c>
      <c r="BD91">
        <f t="shared" si="147"/>
        <v>-850147.26817102695</v>
      </c>
      <c r="BE91">
        <f t="shared" si="147"/>
        <v>-851257.11604889506</v>
      </c>
      <c r="BF91">
        <f t="shared" si="147"/>
        <v>-852368.41277150577</v>
      </c>
      <c r="BG91">
        <f t="shared" si="148"/>
        <v>-853481.16023023962</v>
      </c>
      <c r="BH91">
        <f t="shared" si="148"/>
        <v>-854595.36031895271</v>
      </c>
      <c r="BI91">
        <f t="shared" si="148"/>
        <v>-855711.01493398205</v>
      </c>
      <c r="BJ91">
        <f t="shared" si="148"/>
        <v>-856828.12597412243</v>
      </c>
      <c r="BK91">
        <f t="shared" si="148"/>
        <v>-857946.69534066261</v>
      </c>
      <c r="BL91">
        <f t="shared" si="148"/>
        <v>-859066.7249373605</v>
      </c>
      <c r="BM91">
        <f t="shared" si="148"/>
        <v>-860188.21667047276</v>
      </c>
      <c r="BN91">
        <f t="shared" si="148"/>
        <v>-861311.17244873091</v>
      </c>
      <c r="BO91">
        <f t="shared" si="148"/>
        <v>-862435.59418336849</v>
      </c>
      <c r="BP91">
        <f t="shared" si="148"/>
        <v>-863561.48378811334</v>
      </c>
      <c r="BQ91">
        <f t="shared" si="149"/>
        <v>-864688.84317918296</v>
      </c>
      <c r="BR91">
        <f t="shared" si="149"/>
        <v>-865817.67427530815</v>
      </c>
      <c r="BS91">
        <f t="shared" si="149"/>
        <v>-866947.97899771226</v>
      </c>
      <c r="BT91">
        <f t="shared" si="149"/>
        <v>-868079.75927013648</v>
      </c>
      <c r="BU91">
        <f t="shared" si="149"/>
        <v>-869213.01701883262</v>
      </c>
      <c r="BV91">
        <f t="shared" si="149"/>
        <v>-870347.75417255808</v>
      </c>
      <c r="BW91">
        <f t="shared" si="149"/>
        <v>-871483.97266259778</v>
      </c>
      <c r="BX91">
        <f t="shared" si="149"/>
        <v>-872621.67442275397</v>
      </c>
      <c r="BY91">
        <f t="shared" si="149"/>
        <v>-873760.86138935445</v>
      </c>
      <c r="BZ91">
        <f t="shared" si="149"/>
        <v>-874901.53550125705</v>
      </c>
      <c r="CA91">
        <f t="shared" si="150"/>
        <v>-876043.69869984139</v>
      </c>
      <c r="CB91">
        <f t="shared" si="150"/>
        <v>-877187.35292903415</v>
      </c>
      <c r="CC91">
        <f t="shared" si="150"/>
        <v>-878332.50013528729</v>
      </c>
      <c r="CD91">
        <f t="shared" si="150"/>
        <v>-879479.14226760308</v>
      </c>
      <c r="CE91">
        <f t="shared" si="150"/>
        <v>-880627.28127752768</v>
      </c>
      <c r="CF91">
        <f t="shared" si="150"/>
        <v>-881776.9191191463</v>
      </c>
      <c r="CG91">
        <f t="shared" si="150"/>
        <v>-882928.0577491069</v>
      </c>
      <c r="CH91">
        <f t="shared" si="150"/>
        <v>-884080.69912659959</v>
      </c>
      <c r="CI91">
        <f t="shared" si="150"/>
        <v>-885234.84521338134</v>
      </c>
      <c r="CJ91">
        <f t="shared" si="150"/>
        <v>-886390.4979737699</v>
      </c>
      <c r="CK91">
        <f t="shared" si="151"/>
        <v>-887547.65937463869</v>
      </c>
      <c r="CL91">
        <f t="shared" si="151"/>
        <v>-888706.33138544043</v>
      </c>
      <c r="CM91">
        <f t="shared" si="151"/>
        <v>-889866.51597818325</v>
      </c>
      <c r="CN91">
        <f t="shared" si="151"/>
        <v>-891028.21512746951</v>
      </c>
      <c r="CO91">
        <f t="shared" si="151"/>
        <v>-892191.43081046827</v>
      </c>
      <c r="CP91">
        <f t="shared" si="151"/>
        <v>-893356.16500692489</v>
      </c>
      <c r="CQ91">
        <f t="shared" si="151"/>
        <v>-894522.41969918064</v>
      </c>
      <c r="CR91">
        <f t="shared" si="151"/>
        <v>-895690.1968721525</v>
      </c>
      <c r="CS91">
        <f t="shared" si="151"/>
        <v>-896859.4985133583</v>
      </c>
      <c r="CT91">
        <f t="shared" si="151"/>
        <v>-898030.32661291026</v>
      </c>
      <c r="CU91">
        <f t="shared" si="152"/>
        <v>-899202.68316350901</v>
      </c>
      <c r="CV91">
        <f t="shared" si="152"/>
        <v>-900376.57016046916</v>
      </c>
      <c r="CW91">
        <f t="shared" si="152"/>
        <v>-901551.98960169789</v>
      </c>
      <c r="CX91">
        <f t="shared" si="152"/>
        <v>-902728.94348771928</v>
      </c>
      <c r="CY91">
        <f t="shared" si="152"/>
        <v>-903907.43382166966</v>
      </c>
      <c r="CZ91">
        <f t="shared" si="152"/>
        <v>-905087.46260929061</v>
      </c>
      <c r="DA91">
        <f t="shared" si="152"/>
        <v>-906269.03185895458</v>
      </c>
      <c r="DB91">
        <f t="shared" si="152"/>
        <v>-907452.14358164021</v>
      </c>
      <c r="DC91">
        <f t="shared" si="152"/>
        <v>-908636.7997909704</v>
      </c>
      <c r="DD91">
        <f t="shared" si="152"/>
        <v>-909823.00250318693</v>
      </c>
      <c r="DE91">
        <f t="shared" si="153"/>
        <v>-911010.75373715779</v>
      </c>
      <c r="DF91">
        <f t="shared" si="153"/>
        <v>-912200.05551439885</v>
      </c>
      <c r="DG91">
        <f t="shared" si="153"/>
        <v>-913390.90985905239</v>
      </c>
      <c r="DH91">
        <f t="shared" si="153"/>
        <v>-914583.31879791233</v>
      </c>
      <c r="DI91">
        <f t="shared" si="153"/>
        <v>-915777.28436041891</v>
      </c>
      <c r="DJ91">
        <f t="shared" si="153"/>
        <v>-916972.80857865175</v>
      </c>
      <c r="DK91">
        <f t="shared" si="153"/>
        <v>-918169.89348735637</v>
      </c>
      <c r="DL91">
        <f t="shared" si="153"/>
        <v>-919368.54112392175</v>
      </c>
      <c r="DM91">
        <f t="shared" si="153"/>
        <v>-920568.75352840545</v>
      </c>
      <c r="DN91">
        <f t="shared" si="153"/>
        <v>-921770.53274352907</v>
      </c>
      <c r="DO91">
        <f t="shared" si="154"/>
        <v>-922973.88081467105</v>
      </c>
      <c r="DP91">
        <f t="shared" si="154"/>
        <v>-924178.79978989216</v>
      </c>
      <c r="DQ91">
        <f t="shared" si="154"/>
        <v>-925385.29171991511</v>
      </c>
      <c r="DR91">
        <f t="shared" si="154"/>
        <v>-926593.35865814483</v>
      </c>
      <c r="DS91">
        <f t="shared" si="154"/>
        <v>-927803.00266067788</v>
      </c>
      <c r="DT91">
        <f t="shared" si="154"/>
        <v>-929014.22578627442</v>
      </c>
      <c r="DU91">
        <f t="shared" si="154"/>
        <v>-930227.03009639902</v>
      </c>
      <c r="DV91">
        <f t="shared" si="154"/>
        <v>-931441.41765519418</v>
      </c>
      <c r="DW91">
        <f t="shared" si="154"/>
        <v>-932657.39052950672</v>
      </c>
      <c r="DX91">
        <f t="shared" si="154"/>
        <v>-933874.95078888198</v>
      </c>
      <c r="DY91">
        <f t="shared" si="154"/>
        <v>-935094.10050555679</v>
      </c>
      <c r="EA91">
        <f t="shared" si="124"/>
        <v>0.88</v>
      </c>
      <c r="EB91">
        <f t="shared" si="156"/>
        <v>820722.19477467937</v>
      </c>
      <c r="EC91">
        <f t="shared" si="156"/>
        <v>821793.89786235325</v>
      </c>
      <c r="ED91">
        <f t="shared" si="156"/>
        <v>822866.99964898382</v>
      </c>
      <c r="EE91">
        <f t="shared" si="156"/>
        <v>823941.50196048908</v>
      </c>
      <c r="EF91">
        <f t="shared" si="156"/>
        <v>825017.40662518318</v>
      </c>
      <c r="EG91">
        <f t="shared" si="156"/>
        <v>826094.71547375422</v>
      </c>
      <c r="EH91">
        <f t="shared" si="156"/>
        <v>827173.43033929006</v>
      </c>
      <c r="EI91">
        <f t="shared" si="156"/>
        <v>828253.55305727129</v>
      </c>
      <c r="EJ91">
        <f t="shared" si="156"/>
        <v>829335.08546556509</v>
      </c>
      <c r="EK91">
        <f t="shared" si="156"/>
        <v>830418.02940445056</v>
      </c>
      <c r="EL91">
        <f t="shared" si="156"/>
        <v>831502.3867165969</v>
      </c>
      <c r="EM91">
        <f t="shared" si="156"/>
        <v>832588.15924708766</v>
      </c>
      <c r="EN91">
        <f t="shared" si="156"/>
        <v>833675.34884341527</v>
      </c>
      <c r="EO91">
        <f t="shared" si="156"/>
        <v>834763.95735547482</v>
      </c>
      <c r="EP91">
        <f t="shared" si="156"/>
        <v>835853.98663558869</v>
      </c>
      <c r="EQ91">
        <f t="shared" si="155"/>
        <v>836945.43853848183</v>
      </c>
      <c r="ER91">
        <f t="shared" si="155"/>
        <v>838038.31492131867</v>
      </c>
      <c r="ES91">
        <f t="shared" si="155"/>
        <v>839132.61764367914</v>
      </c>
      <c r="ET91">
        <f t="shared" si="155"/>
        <v>840228.34856756486</v>
      </c>
      <c r="EU91">
        <f t="shared" si="155"/>
        <v>841325.50955741969</v>
      </c>
      <c r="EV91">
        <f t="shared" si="155"/>
        <v>842424.10248011013</v>
      </c>
      <c r="EW91">
        <f t="shared" si="155"/>
        <v>843524.12920494797</v>
      </c>
      <c r="EX91">
        <f t="shared" si="155"/>
        <v>844625.59160368599</v>
      </c>
      <c r="EY91">
        <f t="shared" si="155"/>
        <v>845728.49155051098</v>
      </c>
      <c r="EZ91">
        <f t="shared" si="155"/>
        <v>846832.8309220688</v>
      </c>
      <c r="FA91">
        <f t="shared" si="155"/>
        <v>847938.61159744253</v>
      </c>
      <c r="FB91">
        <f t="shared" si="155"/>
        <v>849045.83545817807</v>
      </c>
      <c r="FC91">
        <f t="shared" si="155"/>
        <v>850154.50438827719</v>
      </c>
      <c r="FD91">
        <f t="shared" si="155"/>
        <v>851264.62027419161</v>
      </c>
      <c r="FE91">
        <f t="shared" si="155"/>
        <v>852376.18500484864</v>
      </c>
      <c r="FF91">
        <f t="shared" si="87"/>
        <v>853489.20047162881</v>
      </c>
      <c r="FG91">
        <f t="shared" si="87"/>
        <v>854603.66856838821</v>
      </c>
      <c r="FH91">
        <f t="shared" si="161"/>
        <v>855719.59119146387</v>
      </c>
      <c r="FI91">
        <f t="shared" si="161"/>
        <v>856836.97023965057</v>
      </c>
      <c r="FJ91">
        <f t="shared" si="161"/>
        <v>857955.80761423695</v>
      </c>
      <c r="FK91">
        <f t="shared" si="161"/>
        <v>859076.10521898116</v>
      </c>
      <c r="FL91">
        <f t="shared" si="161"/>
        <v>860197.86496013973</v>
      </c>
      <c r="FM91">
        <f t="shared" si="161"/>
        <v>861321.08874644421</v>
      </c>
      <c r="FN91">
        <f t="shared" si="161"/>
        <v>862445.7784891281</v>
      </c>
      <c r="FO91">
        <f t="shared" si="161"/>
        <v>863571.93610191927</v>
      </c>
      <c r="FP91">
        <f t="shared" si="161"/>
        <v>864699.56350103521</v>
      </c>
      <c r="FQ91">
        <f t="shared" si="161"/>
        <v>865828.66260520671</v>
      </c>
      <c r="FR91">
        <f t="shared" si="161"/>
        <v>866959.23533565714</v>
      </c>
      <c r="FS91">
        <f t="shared" si="161"/>
        <v>868091.28361612768</v>
      </c>
      <c r="FT91">
        <f t="shared" si="161"/>
        <v>869224.80937287002</v>
      </c>
      <c r="FU91">
        <f t="shared" si="161"/>
        <v>870359.8145346418</v>
      </c>
      <c r="FV91">
        <f t="shared" si="161"/>
        <v>871496.30103272782</v>
      </c>
      <c r="FW91">
        <f t="shared" si="161"/>
        <v>872634.27080093033</v>
      </c>
      <c r="FX91">
        <f t="shared" si="160"/>
        <v>873773.72577557713</v>
      </c>
      <c r="FY91">
        <f t="shared" si="160"/>
        <v>874914.66789552604</v>
      </c>
      <c r="FZ91">
        <f t="shared" si="160"/>
        <v>876057.0991021567</v>
      </c>
      <c r="GA91">
        <f t="shared" si="160"/>
        <v>877201.02133939578</v>
      </c>
      <c r="GB91">
        <f t="shared" si="160"/>
        <v>878346.43655369524</v>
      </c>
      <c r="GC91">
        <f t="shared" si="160"/>
        <v>879493.34669405723</v>
      </c>
      <c r="GD91">
        <f t="shared" si="160"/>
        <v>880641.75371202815</v>
      </c>
      <c r="GE91">
        <f t="shared" si="160"/>
        <v>881791.65956169309</v>
      </c>
      <c r="GF91">
        <f t="shared" si="160"/>
        <v>882943.0661997</v>
      </c>
      <c r="GG91">
        <f t="shared" si="160"/>
        <v>884095.97558523901</v>
      </c>
      <c r="GH91">
        <f t="shared" si="160"/>
        <v>885250.38968006708</v>
      </c>
      <c r="GI91">
        <f t="shared" si="160"/>
        <v>886406.31044850196</v>
      </c>
      <c r="GJ91">
        <f t="shared" si="160"/>
        <v>887563.73985741707</v>
      </c>
      <c r="GK91">
        <f t="shared" si="160"/>
        <v>888722.67987626512</v>
      </c>
      <c r="GL91">
        <f t="shared" si="160"/>
        <v>889883.13247705426</v>
      </c>
      <c r="GM91">
        <f t="shared" si="144"/>
        <v>891045.09963438672</v>
      </c>
      <c r="GN91">
        <f t="shared" si="144"/>
        <v>892208.5833254318</v>
      </c>
      <c r="GO91">
        <f t="shared" si="144"/>
        <v>893373.58552993473</v>
      </c>
      <c r="GP91">
        <f t="shared" si="144"/>
        <v>894540.1082302368</v>
      </c>
      <c r="GQ91">
        <f t="shared" si="144"/>
        <v>895708.15341125499</v>
      </c>
      <c r="GR91">
        <f t="shared" si="144"/>
        <v>896877.72306050709</v>
      </c>
      <c r="GS91">
        <f t="shared" si="144"/>
        <v>898048.81916810537</v>
      </c>
      <c r="GT91">
        <f t="shared" si="144"/>
        <v>899221.44372675044</v>
      </c>
      <c r="GU91">
        <f t="shared" si="158"/>
        <v>900395.59873175691</v>
      </c>
      <c r="GV91">
        <f t="shared" si="158"/>
        <v>901571.28618103184</v>
      </c>
      <c r="GW91">
        <f t="shared" si="158"/>
        <v>902748.50807509955</v>
      </c>
      <c r="GX91">
        <f t="shared" si="158"/>
        <v>903927.26641709625</v>
      </c>
      <c r="GY91">
        <f t="shared" si="158"/>
        <v>905107.56321276352</v>
      </c>
      <c r="GZ91">
        <f t="shared" si="158"/>
        <v>906289.4004704738</v>
      </c>
      <c r="HA91">
        <f t="shared" si="158"/>
        <v>907472.78020120575</v>
      </c>
      <c r="HB91">
        <f t="shared" si="158"/>
        <v>908657.70441858226</v>
      </c>
      <c r="HC91">
        <f t="shared" si="157"/>
        <v>909844.17513884511</v>
      </c>
      <c r="HD91">
        <f t="shared" si="157"/>
        <v>911032.19438086229</v>
      </c>
      <c r="HE91">
        <f t="shared" si="157"/>
        <v>912221.76416614966</v>
      </c>
      <c r="HF91">
        <f t="shared" si="157"/>
        <v>913412.88651884941</v>
      </c>
      <c r="HG91">
        <f t="shared" si="157"/>
        <v>914605.56346575567</v>
      </c>
      <c r="HH91">
        <f t="shared" si="122"/>
        <v>915799.79703630856</v>
      </c>
      <c r="HI91">
        <f t="shared" si="122"/>
        <v>916995.58926258772</v>
      </c>
      <c r="HJ91">
        <f t="shared" si="122"/>
        <v>918192.94217933866</v>
      </c>
      <c r="HK91">
        <f t="shared" si="122"/>
        <v>919391.85782395035</v>
      </c>
      <c r="HL91">
        <f t="shared" si="122"/>
        <v>920592.33823648037</v>
      </c>
      <c r="HM91">
        <f t="shared" si="122"/>
        <v>921794.38545965031</v>
      </c>
      <c r="HN91">
        <f t="shared" si="122"/>
        <v>922998.00153883861</v>
      </c>
      <c r="HO91">
        <f t="shared" si="123"/>
        <v>924203.18852210604</v>
      </c>
      <c r="HP91">
        <f t="shared" si="123"/>
        <v>925409.94846017519</v>
      </c>
      <c r="HQ91">
        <f t="shared" si="123"/>
        <v>926618.28340645123</v>
      </c>
      <c r="HR91">
        <f t="shared" si="123"/>
        <v>927828.1954170306</v>
      </c>
      <c r="HS91">
        <f t="shared" si="123"/>
        <v>929039.68655067345</v>
      </c>
      <c r="HT91">
        <f t="shared" si="117"/>
        <v>930252.75886884436</v>
      </c>
      <c r="HU91">
        <f t="shared" si="117"/>
        <v>931467.41443568585</v>
      </c>
      <c r="HV91">
        <f t="shared" si="117"/>
        <v>932683.65531804471</v>
      </c>
      <c r="HW91">
        <f t="shared" si="117"/>
        <v>933901.48358546628</v>
      </c>
      <c r="HX91">
        <f t="shared" si="117"/>
        <v>935120.90131018742</v>
      </c>
      <c r="HY91">
        <f t="shared" si="128"/>
        <v>820722.19477467937</v>
      </c>
      <c r="HZ91">
        <f t="shared" si="129"/>
        <v>1</v>
      </c>
      <c r="IA91">
        <v>89</v>
      </c>
      <c r="IB91">
        <f t="shared" si="130"/>
        <v>0.88</v>
      </c>
      <c r="IC91" cm="1">
        <f t="array" ref="IC91">INDEX($AC$3:$DY$102,IA91,HZ91)</f>
        <v>-820722.19477467937</v>
      </c>
      <c r="ID91">
        <f t="shared" si="131"/>
        <v>-722235.5314017178</v>
      </c>
    </row>
    <row r="92" spans="10:238" x14ac:dyDescent="0.25">
      <c r="J92">
        <v>730</v>
      </c>
      <c r="K92">
        <f>'Emission events'!Y92</f>
        <v>0</v>
      </c>
      <c r="L92">
        <f>'Emission events'!BG92</f>
        <v>0</v>
      </c>
      <c r="M92">
        <f>'Emission events'!CO92</f>
        <v>0</v>
      </c>
      <c r="N92">
        <f>'Emission events'!DW92</f>
        <v>0</v>
      </c>
      <c r="O92">
        <f>'Emission events'!FE92</f>
        <v>0</v>
      </c>
      <c r="P92">
        <f t="shared" si="118"/>
        <v>0</v>
      </c>
      <c r="S92">
        <v>730</v>
      </c>
      <c r="T92">
        <f>'Emission events'!AD92</f>
        <v>0</v>
      </c>
      <c r="U92">
        <f>'Emission events'!BL92</f>
        <v>0</v>
      </c>
      <c r="V92">
        <f>'Emission events'!CT92</f>
        <v>0</v>
      </c>
      <c r="W92">
        <f>'Emission events'!EB92</f>
        <v>0</v>
      </c>
      <c r="X92">
        <f>'Emission events'!FJ92</f>
        <v>0</v>
      </c>
      <c r="Y92">
        <f t="shared" si="119"/>
        <v>0</v>
      </c>
      <c r="Z92">
        <f t="shared" si="120"/>
        <v>0</v>
      </c>
      <c r="AB92" s="1">
        <v>0.89</v>
      </c>
      <c r="AC92">
        <f t="shared" si="145"/>
        <v>-1135363.09228815</v>
      </c>
      <c r="AD92">
        <f t="shared" si="145"/>
        <v>-1136845.2735896474</v>
      </c>
      <c r="AE92">
        <f t="shared" si="145"/>
        <v>-1138329.3897966025</v>
      </c>
      <c r="AF92">
        <f t="shared" si="145"/>
        <v>-1139815.4434349195</v>
      </c>
      <c r="AG92">
        <f t="shared" si="145"/>
        <v>-1141303.4370338167</v>
      </c>
      <c r="AH92">
        <f t="shared" si="145"/>
        <v>-1142793.3731257967</v>
      </c>
      <c r="AI92">
        <f t="shared" si="145"/>
        <v>-1144285.254246677</v>
      </c>
      <c r="AJ92">
        <f t="shared" si="145"/>
        <v>-1145779.0829355977</v>
      </c>
      <c r="AK92">
        <f t="shared" si="145"/>
        <v>-1147274.8617349891</v>
      </c>
      <c r="AL92">
        <f t="shared" si="145"/>
        <v>-1148772.5931906209</v>
      </c>
      <c r="AM92">
        <f t="shared" si="146"/>
        <v>-1150272.2798515698</v>
      </c>
      <c r="AN92">
        <f t="shared" si="146"/>
        <v>-1151773.924270252</v>
      </c>
      <c r="AO92">
        <f t="shared" si="146"/>
        <v>-1153277.5290024164</v>
      </c>
      <c r="AP92">
        <f t="shared" si="146"/>
        <v>-1154783.0966071358</v>
      </c>
      <c r="AQ92">
        <f t="shared" si="146"/>
        <v>-1156290.6296468403</v>
      </c>
      <c r="AR92">
        <f t="shared" si="146"/>
        <v>-1157800.1306872882</v>
      </c>
      <c r="AS92">
        <f t="shared" si="146"/>
        <v>-1159311.6022975999</v>
      </c>
      <c r="AT92">
        <f t="shared" si="146"/>
        <v>-1160825.0470502493</v>
      </c>
      <c r="AU92">
        <f t="shared" si="146"/>
        <v>-1162340.4675210572</v>
      </c>
      <c r="AV92">
        <f t="shared" si="146"/>
        <v>-1163857.8662892224</v>
      </c>
      <c r="AW92">
        <f t="shared" si="147"/>
        <v>-1165377.2459372943</v>
      </c>
      <c r="AX92">
        <f t="shared" si="147"/>
        <v>-1166898.6090512064</v>
      </c>
      <c r="AY92">
        <f t="shared" si="147"/>
        <v>-1168421.9582202637</v>
      </c>
      <c r="AZ92">
        <f t="shared" si="147"/>
        <v>-1169947.2960371519</v>
      </c>
      <c r="BA92">
        <f t="shared" si="147"/>
        <v>-1171474.6250979449</v>
      </c>
      <c r="BB92">
        <f t="shared" si="147"/>
        <v>-1173003.948002093</v>
      </c>
      <c r="BC92">
        <f t="shared" si="147"/>
        <v>-1174535.267352453</v>
      </c>
      <c r="BD92">
        <f t="shared" si="147"/>
        <v>-1176068.5857552791</v>
      </c>
      <c r="BE92">
        <f t="shared" si="147"/>
        <v>-1177603.9058202156</v>
      </c>
      <c r="BF92">
        <f t="shared" si="147"/>
        <v>-1179141.2301603302</v>
      </c>
      <c r="BG92">
        <f t="shared" si="148"/>
        <v>-1180680.5613920847</v>
      </c>
      <c r="BH92">
        <f t="shared" si="148"/>
        <v>-1182221.9021353701</v>
      </c>
      <c r="BI92">
        <f t="shared" si="148"/>
        <v>-1183765.2550134964</v>
      </c>
      <c r="BJ92">
        <f t="shared" si="148"/>
        <v>-1185310.6226531861</v>
      </c>
      <c r="BK92">
        <f t="shared" si="148"/>
        <v>-1186858.0076846078</v>
      </c>
      <c r="BL92">
        <f t="shared" si="148"/>
        <v>-1188407.4127413461</v>
      </c>
      <c r="BM92">
        <f t="shared" si="148"/>
        <v>-1189958.8404604415</v>
      </c>
      <c r="BN92">
        <f t="shared" si="148"/>
        <v>-1191512.2934823588</v>
      </c>
      <c r="BO92">
        <f t="shared" si="148"/>
        <v>-1193067.7744510195</v>
      </c>
      <c r="BP92">
        <f t="shared" si="148"/>
        <v>-1194625.2860138083</v>
      </c>
      <c r="BQ92">
        <f t="shared" si="149"/>
        <v>-1196184.8308215414</v>
      </c>
      <c r="BR92">
        <f t="shared" si="149"/>
        <v>-1197746.4115285159</v>
      </c>
      <c r="BS92">
        <f t="shared" si="149"/>
        <v>-1199310.0307924775</v>
      </c>
      <c r="BT92">
        <f t="shared" si="149"/>
        <v>-1200875.6912746537</v>
      </c>
      <c r="BU92">
        <f t="shared" si="149"/>
        <v>-1202443.3956397467</v>
      </c>
      <c r="BV92">
        <f t="shared" si="149"/>
        <v>-1204013.1465559239</v>
      </c>
      <c r="BW92">
        <f t="shared" si="149"/>
        <v>-1205584.9466948532</v>
      </c>
      <c r="BX92">
        <f t="shared" si="149"/>
        <v>-1207158.7987316735</v>
      </c>
      <c r="BY92">
        <f t="shared" si="149"/>
        <v>-1208734.7053450283</v>
      </c>
      <c r="BZ92">
        <f t="shared" si="149"/>
        <v>-1210312.669217058</v>
      </c>
      <c r="CA92">
        <f t="shared" si="150"/>
        <v>-1211892.6930333911</v>
      </c>
      <c r="CB92">
        <f t="shared" si="150"/>
        <v>-1213474.7794831803</v>
      </c>
      <c r="CC92">
        <f t="shared" si="150"/>
        <v>-1215058.9312590708</v>
      </c>
      <c r="CD92">
        <f t="shared" si="150"/>
        <v>-1216645.1510572317</v>
      </c>
      <c r="CE92">
        <f t="shared" si="150"/>
        <v>-1218233.4415773649</v>
      </c>
      <c r="CF92">
        <f t="shared" si="150"/>
        <v>-1219823.8055226707</v>
      </c>
      <c r="CG92">
        <f t="shared" si="150"/>
        <v>-1221416.245599899</v>
      </c>
      <c r="CH92">
        <f t="shared" si="150"/>
        <v>-1223010.7645193175</v>
      </c>
      <c r="CI92">
        <f t="shared" si="150"/>
        <v>-1224607.3649947438</v>
      </c>
      <c r="CJ92">
        <f t="shared" si="150"/>
        <v>-1226206.0497435387</v>
      </c>
      <c r="CK92">
        <f t="shared" si="151"/>
        <v>-1227806.8214865972</v>
      </c>
      <c r="CL92">
        <f t="shared" si="151"/>
        <v>-1229409.6829483837</v>
      </c>
      <c r="CM92">
        <f t="shared" si="151"/>
        <v>-1231014.6368569019</v>
      </c>
      <c r="CN92">
        <f t="shared" si="151"/>
        <v>-1232621.6859437297</v>
      </c>
      <c r="CO92">
        <f t="shared" si="151"/>
        <v>-1234230.8329440111</v>
      </c>
      <c r="CP92">
        <f t="shared" si="151"/>
        <v>-1235842.0805964475</v>
      </c>
      <c r="CQ92">
        <f t="shared" si="151"/>
        <v>-1237455.4316433326</v>
      </c>
      <c r="CR92">
        <f t="shared" si="151"/>
        <v>-1239070.8888305235</v>
      </c>
      <c r="CS92">
        <f t="shared" si="151"/>
        <v>-1240688.4549074695</v>
      </c>
      <c r="CT92">
        <f t="shared" si="151"/>
        <v>-1242308.1326272232</v>
      </c>
      <c r="CU92">
        <f t="shared" si="152"/>
        <v>-1243929.9247464042</v>
      </c>
      <c r="CV92">
        <f t="shared" si="152"/>
        <v>-1245553.8340252526</v>
      </c>
      <c r="CW92">
        <f t="shared" si="152"/>
        <v>-1247179.8632275953</v>
      </c>
      <c r="CX92">
        <f t="shared" si="152"/>
        <v>-1248808.0151208795</v>
      </c>
      <c r="CY92">
        <f t="shared" si="152"/>
        <v>-1250438.2924761651</v>
      </c>
      <c r="CZ92">
        <f t="shared" si="152"/>
        <v>-1252070.6980681166</v>
      </c>
      <c r="DA92">
        <f t="shared" si="152"/>
        <v>-1253705.2346750384</v>
      </c>
      <c r="DB92">
        <f t="shared" si="152"/>
        <v>-1255341.9050788439</v>
      </c>
      <c r="DC92">
        <f t="shared" si="152"/>
        <v>-1256980.7120650914</v>
      </c>
      <c r="DD92">
        <f t="shared" si="152"/>
        <v>-1258621.6584229756</v>
      </c>
      <c r="DE92">
        <f t="shared" si="153"/>
        <v>-1260264.746945319</v>
      </c>
      <c r="DF92">
        <f t="shared" si="153"/>
        <v>-1261909.9804286081</v>
      </c>
      <c r="DG92">
        <f t="shared" si="153"/>
        <v>-1263557.3616729621</v>
      </c>
      <c r="DH92">
        <f t="shared" si="153"/>
        <v>-1265206.8934821687</v>
      </c>
      <c r="DI92">
        <f t="shared" si="153"/>
        <v>-1266858.5786636716</v>
      </c>
      <c r="DJ92">
        <f t="shared" si="153"/>
        <v>-1268512.420028579</v>
      </c>
      <c r="DK92">
        <f t="shared" si="153"/>
        <v>-1270168.4203916739</v>
      </c>
      <c r="DL92">
        <f t="shared" si="153"/>
        <v>-1271826.5825714006</v>
      </c>
      <c r="DM92">
        <f t="shared" si="153"/>
        <v>-1273486.9093898954</v>
      </c>
      <c r="DN92">
        <f t="shared" si="153"/>
        <v>-1275149.403672979</v>
      </c>
      <c r="DO92">
        <f t="shared" si="154"/>
        <v>-1276814.0682501476</v>
      </c>
      <c r="DP92">
        <f t="shared" si="154"/>
        <v>-1278480.9059546099</v>
      </c>
      <c r="DQ92">
        <f t="shared" si="154"/>
        <v>-1280149.9196232541</v>
      </c>
      <c r="DR92">
        <f t="shared" si="154"/>
        <v>-1281821.1120966855</v>
      </c>
      <c r="DS92">
        <f t="shared" si="154"/>
        <v>-1283494.486219218</v>
      </c>
      <c r="DT92">
        <f t="shared" si="154"/>
        <v>-1285170.0448388651</v>
      </c>
      <c r="DU92">
        <f t="shared" si="154"/>
        <v>-1286847.7908073759</v>
      </c>
      <c r="DV92">
        <f t="shared" si="154"/>
        <v>-1288527.7269802049</v>
      </c>
      <c r="DW92">
        <f t="shared" si="154"/>
        <v>-1290209.8562165471</v>
      </c>
      <c r="DX92">
        <f t="shared" si="154"/>
        <v>-1291894.1813793303</v>
      </c>
      <c r="DY92">
        <f t="shared" si="154"/>
        <v>-1293580.7053352012</v>
      </c>
      <c r="EA92">
        <f t="shared" si="124"/>
        <v>0.89</v>
      </c>
      <c r="EB92">
        <f t="shared" si="156"/>
        <v>1135363.09228815</v>
      </c>
      <c r="EC92">
        <f t="shared" si="156"/>
        <v>1136845.5415976937</v>
      </c>
      <c r="ED92">
        <f t="shared" si="156"/>
        <v>1138329.9258126952</v>
      </c>
      <c r="EE92">
        <f t="shared" si="156"/>
        <v>1139816.2474590584</v>
      </c>
      <c r="EF92">
        <f t="shared" si="156"/>
        <v>1141304.509066002</v>
      </c>
      <c r="EG92">
        <f t="shared" si="156"/>
        <v>1142794.7131660283</v>
      </c>
      <c r="EH92">
        <f t="shared" si="156"/>
        <v>1144286.8622949549</v>
      </c>
      <c r="EI92">
        <f t="shared" si="156"/>
        <v>1145780.958991922</v>
      </c>
      <c r="EJ92">
        <f t="shared" si="156"/>
        <v>1147277.0057993596</v>
      </c>
      <c r="EK92">
        <f t="shared" si="156"/>
        <v>1148775.0052630377</v>
      </c>
      <c r="EL92">
        <f t="shared" si="156"/>
        <v>1150274.9599320327</v>
      </c>
      <c r="EM92">
        <f t="shared" si="156"/>
        <v>1151776.8723587613</v>
      </c>
      <c r="EN92">
        <f t="shared" si="156"/>
        <v>1153280.745098972</v>
      </c>
      <c r="EO92">
        <f t="shared" si="156"/>
        <v>1154786.5807117377</v>
      </c>
      <c r="EP92">
        <f t="shared" si="156"/>
        <v>1156294.3817594885</v>
      </c>
      <c r="EQ92">
        <f t="shared" si="155"/>
        <v>1157804.1508079828</v>
      </c>
      <c r="ER92">
        <f t="shared" si="155"/>
        <v>1159315.8904263407</v>
      </c>
      <c r="ES92">
        <f t="shared" si="155"/>
        <v>1160829.6031870365</v>
      </c>
      <c r="ET92">
        <f t="shared" si="155"/>
        <v>1162345.2916658907</v>
      </c>
      <c r="EU92">
        <f t="shared" si="155"/>
        <v>1163862.9584421022</v>
      </c>
      <c r="EV92">
        <f t="shared" si="155"/>
        <v>1165382.6060982205</v>
      </c>
      <c r="EW92">
        <f t="shared" si="155"/>
        <v>1166904.2372201788</v>
      </c>
      <c r="EX92">
        <f t="shared" si="155"/>
        <v>1168427.8543972825</v>
      </c>
      <c r="EY92">
        <f t="shared" si="155"/>
        <v>1169953.460222217</v>
      </c>
      <c r="EZ92">
        <f t="shared" si="155"/>
        <v>1171481.0572910563</v>
      </c>
      <c r="FA92">
        <f t="shared" si="155"/>
        <v>1173010.6482032507</v>
      </c>
      <c r="FB92">
        <f t="shared" si="155"/>
        <v>1174542.235561657</v>
      </c>
      <c r="FC92">
        <f t="shared" si="155"/>
        <v>1176075.8219725294</v>
      </c>
      <c r="FD92">
        <f t="shared" si="155"/>
        <v>1177611.4100455123</v>
      </c>
      <c r="FE92">
        <f t="shared" si="155"/>
        <v>1179149.0023936729</v>
      </c>
      <c r="FF92">
        <f t="shared" si="87"/>
        <v>1180688.6016334738</v>
      </c>
      <c r="FG92">
        <f t="shared" si="87"/>
        <v>1182230.2103848055</v>
      </c>
      <c r="FH92">
        <f t="shared" si="161"/>
        <v>1183773.8312709781</v>
      </c>
      <c r="FI92">
        <f t="shared" si="161"/>
        <v>1185319.4669187141</v>
      </c>
      <c r="FJ92">
        <f t="shared" si="161"/>
        <v>1186867.1199581821</v>
      </c>
      <c r="FK92">
        <f t="shared" si="161"/>
        <v>1188416.7930229667</v>
      </c>
      <c r="FL92">
        <f t="shared" si="161"/>
        <v>1189968.4887501085</v>
      </c>
      <c r="FM92">
        <f t="shared" si="161"/>
        <v>1191522.2097800721</v>
      </c>
      <c r="FN92">
        <f t="shared" si="161"/>
        <v>1193077.9587567791</v>
      </c>
      <c r="FO92">
        <f t="shared" si="161"/>
        <v>1194635.7383276143</v>
      </c>
      <c r="FP92">
        <f t="shared" si="161"/>
        <v>1196195.5511433936</v>
      </c>
      <c r="FQ92">
        <f t="shared" si="161"/>
        <v>1197757.3998584144</v>
      </c>
      <c r="FR92">
        <f t="shared" si="161"/>
        <v>1199321.2871304224</v>
      </c>
      <c r="FS92">
        <f t="shared" si="161"/>
        <v>1200887.2156206449</v>
      </c>
      <c r="FT92">
        <f t="shared" si="161"/>
        <v>1202455.1879937842</v>
      </c>
      <c r="FU92">
        <f t="shared" si="161"/>
        <v>1204025.2069180077</v>
      </c>
      <c r="FV92">
        <f t="shared" si="161"/>
        <v>1205597.2750649834</v>
      </c>
      <c r="FW92">
        <f t="shared" si="161"/>
        <v>1207171.39510985</v>
      </c>
      <c r="FX92">
        <f t="shared" si="160"/>
        <v>1208747.5697312509</v>
      </c>
      <c r="FY92">
        <f t="shared" si="160"/>
        <v>1210325.8016113269</v>
      </c>
      <c r="FZ92">
        <f t="shared" si="160"/>
        <v>1211906.0934357063</v>
      </c>
      <c r="GA92">
        <f t="shared" si="160"/>
        <v>1213488.4478935418</v>
      </c>
      <c r="GB92">
        <f t="shared" si="160"/>
        <v>1215072.8676774786</v>
      </c>
      <c r="GC92">
        <f t="shared" si="160"/>
        <v>1216659.3554836859</v>
      </c>
      <c r="GD92">
        <f t="shared" si="160"/>
        <v>1218247.9140118654</v>
      </c>
      <c r="GE92">
        <f t="shared" si="160"/>
        <v>1219838.5459652175</v>
      </c>
      <c r="GF92">
        <f t="shared" si="160"/>
        <v>1221431.2540504921</v>
      </c>
      <c r="GG92">
        <f t="shared" si="160"/>
        <v>1223026.040977957</v>
      </c>
      <c r="GH92">
        <f t="shared" si="160"/>
        <v>1224622.9094614296</v>
      </c>
      <c r="GI92">
        <f t="shared" si="160"/>
        <v>1226221.8622182708</v>
      </c>
      <c r="GJ92">
        <f t="shared" si="160"/>
        <v>1227822.9019693756</v>
      </c>
      <c r="GK92">
        <f t="shared" si="160"/>
        <v>1229426.0314392084</v>
      </c>
      <c r="GL92">
        <f t="shared" si="160"/>
        <v>1231031.2533557729</v>
      </c>
      <c r="GM92">
        <f t="shared" si="144"/>
        <v>1232638.570450647</v>
      </c>
      <c r="GN92">
        <f t="shared" si="144"/>
        <v>1234247.9854589747</v>
      </c>
      <c r="GO92">
        <f t="shared" si="144"/>
        <v>1235859.5011194574</v>
      </c>
      <c r="GP92">
        <f t="shared" si="144"/>
        <v>1237473.1201743889</v>
      </c>
      <c r="GQ92">
        <f t="shared" si="144"/>
        <v>1239088.8453696261</v>
      </c>
      <c r="GR92">
        <f t="shared" si="144"/>
        <v>1240706.6794546181</v>
      </c>
      <c r="GS92">
        <f t="shared" si="144"/>
        <v>1242326.6251824182</v>
      </c>
      <c r="GT92">
        <f t="shared" si="144"/>
        <v>1243948.6853096455</v>
      </c>
      <c r="GU92">
        <f t="shared" si="158"/>
        <v>1245572.8625965402</v>
      </c>
      <c r="GV92">
        <f t="shared" si="158"/>
        <v>1247199.1598069293</v>
      </c>
      <c r="GW92">
        <f t="shared" si="158"/>
        <v>1248827.5797082598</v>
      </c>
      <c r="GX92">
        <f t="shared" si="158"/>
        <v>1250458.1250715917</v>
      </c>
      <c r="GY92">
        <f t="shared" si="158"/>
        <v>1252090.7986715895</v>
      </c>
      <c r="GZ92">
        <f t="shared" si="158"/>
        <v>1253725.6032865576</v>
      </c>
      <c r="HA92">
        <f t="shared" si="158"/>
        <v>1255362.5416984095</v>
      </c>
      <c r="HB92">
        <f t="shared" si="158"/>
        <v>1257001.6166927032</v>
      </c>
      <c r="HC92">
        <f t="shared" si="157"/>
        <v>1258642.8310586337</v>
      </c>
      <c r="HD92">
        <f t="shared" si="157"/>
        <v>1260286.1875890235</v>
      </c>
      <c r="HE92">
        <f t="shared" si="157"/>
        <v>1261931.6890803589</v>
      </c>
      <c r="HF92">
        <f t="shared" si="157"/>
        <v>1263579.3383327592</v>
      </c>
      <c r="HG92">
        <f t="shared" si="157"/>
        <v>1265229.1381500121</v>
      </c>
      <c r="HH92">
        <f t="shared" si="122"/>
        <v>1266881.0913395614</v>
      </c>
      <c r="HI92">
        <f t="shared" si="122"/>
        <v>1268535.200712515</v>
      </c>
      <c r="HJ92">
        <f t="shared" si="122"/>
        <v>1270191.4690836563</v>
      </c>
      <c r="HK92">
        <f t="shared" si="122"/>
        <v>1271849.8992714291</v>
      </c>
      <c r="HL92">
        <f t="shared" si="122"/>
        <v>1273510.4940979702</v>
      </c>
      <c r="HM92">
        <f t="shared" si="122"/>
        <v>1275173.2563891001</v>
      </c>
      <c r="HN92">
        <f t="shared" si="122"/>
        <v>1276838.1889743151</v>
      </c>
      <c r="HO92">
        <f t="shared" si="123"/>
        <v>1278505.2946868236</v>
      </c>
      <c r="HP92">
        <f t="shared" si="123"/>
        <v>1280174.5763635142</v>
      </c>
      <c r="HQ92">
        <f t="shared" si="123"/>
        <v>1281846.0368449918</v>
      </c>
      <c r="HR92">
        <f t="shared" si="123"/>
        <v>1283519.6789755707</v>
      </c>
      <c r="HS92">
        <f t="shared" si="123"/>
        <v>1285195.5056032641</v>
      </c>
      <c r="HT92">
        <f t="shared" si="117"/>
        <v>1286873.5195798213</v>
      </c>
      <c r="HU92">
        <f t="shared" si="117"/>
        <v>1288553.7237606966</v>
      </c>
      <c r="HV92">
        <f t="shared" si="117"/>
        <v>1290236.1210050851</v>
      </c>
      <c r="HW92">
        <f t="shared" si="117"/>
        <v>1291920.7141759146</v>
      </c>
      <c r="HX92">
        <f t="shared" si="117"/>
        <v>1293607.5061398319</v>
      </c>
      <c r="HY92">
        <f t="shared" si="128"/>
        <v>1135363.09228815</v>
      </c>
      <c r="HZ92">
        <f t="shared" si="129"/>
        <v>1</v>
      </c>
      <c r="IA92">
        <v>90</v>
      </c>
      <c r="IB92">
        <f t="shared" si="130"/>
        <v>0.89</v>
      </c>
      <c r="IC92" cm="1">
        <f t="array" ref="IC92">INDEX($AC$3:$DY$102,IA92,HZ92)</f>
        <v>-1135363.09228815</v>
      </c>
      <c r="ID92">
        <f t="shared" si="131"/>
        <v>-1010473.1521364535</v>
      </c>
    </row>
    <row r="93" spans="10:238" x14ac:dyDescent="0.25">
      <c r="J93">
        <v>735</v>
      </c>
      <c r="K93">
        <f>'Emission events'!Y93</f>
        <v>0</v>
      </c>
      <c r="L93">
        <f>'Emission events'!BG93</f>
        <v>0</v>
      </c>
      <c r="M93">
        <f>'Emission events'!CO93</f>
        <v>0</v>
      </c>
      <c r="N93">
        <f>'Emission events'!DW93</f>
        <v>0</v>
      </c>
      <c r="O93">
        <f>'Emission events'!FE93</f>
        <v>0</v>
      </c>
      <c r="P93">
        <f t="shared" si="118"/>
        <v>0</v>
      </c>
      <c r="S93">
        <v>735</v>
      </c>
      <c r="T93">
        <f>'Emission events'!AD93</f>
        <v>0</v>
      </c>
      <c r="U93">
        <f>'Emission events'!BL93</f>
        <v>0</v>
      </c>
      <c r="V93">
        <f>'Emission events'!CT93</f>
        <v>0</v>
      </c>
      <c r="W93">
        <f>'Emission events'!EB93</f>
        <v>0</v>
      </c>
      <c r="X93">
        <f>'Emission events'!FJ93</f>
        <v>0</v>
      </c>
      <c r="Y93">
        <f t="shared" si="119"/>
        <v>0</v>
      </c>
      <c r="Z93">
        <f t="shared" si="120"/>
        <v>0</v>
      </c>
      <c r="AB93" s="1">
        <v>0.9</v>
      </c>
      <c r="AC93">
        <f t="shared" ref="AC93:AL102" si="162">$B$15-_J0*EXP(($AB93+AC$2*_r_S)/(_V_th*_diode_n))-($AB93+AC$2*_r_S)/_r_sh</f>
        <v>-1570624.984298548</v>
      </c>
      <c r="AD93">
        <f t="shared" si="162"/>
        <v>-1572675.375866344</v>
      </c>
      <c r="AE93">
        <f t="shared" si="162"/>
        <v>-1574728.4441067106</v>
      </c>
      <c r="AF93">
        <f t="shared" si="162"/>
        <v>-1576784.1925138843</v>
      </c>
      <c r="AG93">
        <f t="shared" si="162"/>
        <v>-1578842.6245866872</v>
      </c>
      <c r="AH93">
        <f t="shared" si="162"/>
        <v>-1580903.7438284841</v>
      </c>
      <c r="AI93">
        <f t="shared" si="162"/>
        <v>-1582967.5537472316</v>
      </c>
      <c r="AJ93">
        <f t="shared" si="162"/>
        <v>-1585034.0578554659</v>
      </c>
      <c r="AK93">
        <f t="shared" si="162"/>
        <v>-1587103.2596702904</v>
      </c>
      <c r="AL93">
        <f t="shared" si="162"/>
        <v>-1589175.1627134241</v>
      </c>
      <c r="AM93">
        <f t="shared" ref="AM93:AV102" si="163">$B$15-_J0*EXP(($AB93+AM$2*_r_S)/(_V_th*_diode_n))-($AB93+AM$2*_r_S)/_r_sh</f>
        <v>-1591249.7705111599</v>
      </c>
      <c r="AN93">
        <f t="shared" si="163"/>
        <v>-1593327.0865944109</v>
      </c>
      <c r="AO93">
        <f t="shared" si="163"/>
        <v>-1595407.1144986998</v>
      </c>
      <c r="AP93">
        <f t="shared" si="163"/>
        <v>-1597489.8577641423</v>
      </c>
      <c r="AQ93">
        <f t="shared" si="163"/>
        <v>-1599575.3199355151</v>
      </c>
      <c r="AR93">
        <f t="shared" si="163"/>
        <v>-1601663.5045621826</v>
      </c>
      <c r="AS93">
        <f t="shared" si="163"/>
        <v>-1603754.4151981657</v>
      </c>
      <c r="AT93">
        <f t="shared" si="163"/>
        <v>-1605848.0554021241</v>
      </c>
      <c r="AU93">
        <f t="shared" si="163"/>
        <v>-1607944.428737347</v>
      </c>
      <c r="AV93">
        <f t="shared" si="163"/>
        <v>-1610043.5387717979</v>
      </c>
      <c r="AW93">
        <f t="shared" ref="AW93:BF102" si="164">$B$15-_J0*EXP(($AB93+AW$2*_r_S)/(_V_th*_diode_n))-($AB93+AW$2*_r_S)/_r_sh</f>
        <v>-1612145.3890780746</v>
      </c>
      <c r="AX93">
        <f t="shared" si="164"/>
        <v>-1614249.9832334563</v>
      </c>
      <c r="AY93">
        <f t="shared" si="164"/>
        <v>-1616357.3248198919</v>
      </c>
      <c r="AZ93">
        <f t="shared" si="164"/>
        <v>-1618467.4174239903</v>
      </c>
      <c r="BA93">
        <f t="shared" si="164"/>
        <v>-1620580.2646370642</v>
      </c>
      <c r="BB93">
        <f t="shared" si="164"/>
        <v>-1622695.8700550913</v>
      </c>
      <c r="BC93">
        <f t="shared" si="164"/>
        <v>-1624814.2372787623</v>
      </c>
      <c r="BD93">
        <f t="shared" si="164"/>
        <v>-1626935.369913467</v>
      </c>
      <c r="BE93">
        <f t="shared" si="164"/>
        <v>-1629059.2715692858</v>
      </c>
      <c r="BF93">
        <f t="shared" si="164"/>
        <v>-1631185.9458610285</v>
      </c>
      <c r="BG93">
        <f t="shared" ref="BG93:BP102" si="165">$B$15-_J0*EXP(($AB93+BG$2*_r_S)/(_V_th*_diode_n))-($AB93+BG$2*_r_S)/_r_sh</f>
        <v>-1633315.3964082177</v>
      </c>
      <c r="BH93">
        <f t="shared" si="165"/>
        <v>-1635447.6268351015</v>
      </c>
      <c r="BI93">
        <f t="shared" si="165"/>
        <v>-1637582.6407706654</v>
      </c>
      <c r="BJ93">
        <f t="shared" si="165"/>
        <v>-1639720.4418486145</v>
      </c>
      <c r="BK93">
        <f t="shared" si="165"/>
        <v>-1641861.033707421</v>
      </c>
      <c r="BL93">
        <f t="shared" si="165"/>
        <v>-1644004.4199902834</v>
      </c>
      <c r="BM93">
        <f t="shared" si="165"/>
        <v>-1646150.6043451792</v>
      </c>
      <c r="BN93">
        <f t="shared" si="165"/>
        <v>-1648299.5904248254</v>
      </c>
      <c r="BO93">
        <f t="shared" si="165"/>
        <v>-1650451.3818867248</v>
      </c>
      <c r="BP93">
        <f t="shared" si="165"/>
        <v>-1652605.9823931549</v>
      </c>
      <c r="BQ93">
        <f t="shared" ref="BQ93:BZ102" si="166">$B$15-_J0*EXP(($AB93+BQ$2*_r_S)/(_V_th*_diode_n))-($AB93+BQ$2*_r_S)/_r_sh</f>
        <v>-1654763.3956111562</v>
      </c>
      <c r="BR93">
        <f t="shared" si="166"/>
        <v>-1656923.6252125804</v>
      </c>
      <c r="BS93">
        <f t="shared" si="166"/>
        <v>-1659086.674874048</v>
      </c>
      <c r="BT93">
        <f t="shared" si="166"/>
        <v>-1661252.5482769981</v>
      </c>
      <c r="BU93">
        <f t="shared" si="166"/>
        <v>-1663421.2491076749</v>
      </c>
      <c r="BV93">
        <f t="shared" si="166"/>
        <v>-1665592.7810571115</v>
      </c>
      <c r="BW93">
        <f t="shared" si="166"/>
        <v>-1667767.1478212003</v>
      </c>
      <c r="BX93">
        <f t="shared" si="166"/>
        <v>-1669944.3531006176</v>
      </c>
      <c r="BY93">
        <f t="shared" si="166"/>
        <v>-1672124.4006008944</v>
      </c>
      <c r="BZ93">
        <f t="shared" si="166"/>
        <v>-1674307.2940323993</v>
      </c>
      <c r="CA93">
        <f t="shared" ref="CA93:CJ102" si="167">$B$15-_J0*EXP(($AB93+CA$2*_r_S)/(_V_th*_diode_n))-($AB93+CA$2*_r_S)/_r_sh</f>
        <v>-1676493.0371103256</v>
      </c>
      <c r="CB93">
        <f t="shared" si="167"/>
        <v>-1678681.6335547417</v>
      </c>
      <c r="CC93">
        <f t="shared" si="167"/>
        <v>-1680873.0870905479</v>
      </c>
      <c r="CD93">
        <f t="shared" si="167"/>
        <v>-1683067.401447525</v>
      </c>
      <c r="CE93">
        <f t="shared" si="167"/>
        <v>-1685264.5803603232</v>
      </c>
      <c r="CF93">
        <f t="shared" si="167"/>
        <v>-1687464.6275684501</v>
      </c>
      <c r="CG93">
        <f t="shared" si="167"/>
        <v>-1689667.5468163178</v>
      </c>
      <c r="CH93">
        <f t="shared" si="167"/>
        <v>-1691873.3418532046</v>
      </c>
      <c r="CI93">
        <f t="shared" si="167"/>
        <v>-1694082.0164332998</v>
      </c>
      <c r="CJ93">
        <f t="shared" si="167"/>
        <v>-1696293.5743156939</v>
      </c>
      <c r="CK93">
        <f t="shared" ref="CK93:CT102" si="168">$B$15-_J0*EXP(($AB93+CK$2*_r_S)/(_V_th*_diode_n))-($AB93+CK$2*_r_S)/_r_sh</f>
        <v>-1698508.0192643607</v>
      </c>
      <c r="CL93">
        <f t="shared" si="168"/>
        <v>-1700725.3550482297</v>
      </c>
      <c r="CM93">
        <f t="shared" si="168"/>
        <v>-1702945.585441109</v>
      </c>
      <c r="CN93">
        <f t="shared" si="168"/>
        <v>-1705168.7142217562</v>
      </c>
      <c r="CO93">
        <f t="shared" si="168"/>
        <v>-1707394.7451738624</v>
      </c>
      <c r="CP93">
        <f t="shared" si="168"/>
        <v>-1709623.6820860405</v>
      </c>
      <c r="CQ93">
        <f t="shared" si="168"/>
        <v>-1711855.5287518727</v>
      </c>
      <c r="CR93">
        <f t="shared" si="168"/>
        <v>-1714090.2889698697</v>
      </c>
      <c r="CS93">
        <f t="shared" si="168"/>
        <v>-1716327.9665435182</v>
      </c>
      <c r="CT93">
        <f t="shared" si="168"/>
        <v>-1718568.5652812724</v>
      </c>
      <c r="CU93">
        <f t="shared" ref="CU93:DD102" si="169">$B$15-_J0*EXP(($AB93+CU$2*_r_S)/(_V_th*_diode_n))-($AB93+CU$2*_r_S)/_r_sh</f>
        <v>-1720812.0889965368</v>
      </c>
      <c r="CV93">
        <f t="shared" si="169"/>
        <v>-1723058.5415077209</v>
      </c>
      <c r="CW93">
        <f t="shared" si="169"/>
        <v>-1725307.9266381941</v>
      </c>
      <c r="CX93">
        <f t="shared" si="169"/>
        <v>-1727560.2482163345</v>
      </c>
      <c r="CY93">
        <f t="shared" si="169"/>
        <v>-1729815.5100755191</v>
      </c>
      <c r="CZ93">
        <f t="shared" si="169"/>
        <v>-1732073.7160541026</v>
      </c>
      <c r="DA93">
        <f t="shared" si="169"/>
        <v>-1734334.8699954958</v>
      </c>
      <c r="DB93">
        <f t="shared" si="169"/>
        <v>-1736598.9757480831</v>
      </c>
      <c r="DC93">
        <f t="shared" si="169"/>
        <v>-1738866.0371652963</v>
      </c>
      <c r="DD93">
        <f t="shared" si="169"/>
        <v>-1741136.0581055987</v>
      </c>
      <c r="DE93">
        <f t="shared" ref="DE93:DN102" si="170">$B$15-_J0*EXP(($AB93+DE$2*_r_S)/(_V_th*_diode_n))-($AB93+DE$2*_r_S)/_r_sh</f>
        <v>-1743409.0424324723</v>
      </c>
      <c r="DF93">
        <f t="shared" si="170"/>
        <v>-1745684.9940144662</v>
      </c>
      <c r="DG93">
        <f t="shared" si="170"/>
        <v>-1747963.9167251559</v>
      </c>
      <c r="DH93">
        <f t="shared" si="170"/>
        <v>-1750245.8144431924</v>
      </c>
      <c r="DI93">
        <f t="shared" si="170"/>
        <v>-1752530.6910522892</v>
      </c>
      <c r="DJ93">
        <f t="shared" si="170"/>
        <v>-1754818.5504412116</v>
      </c>
      <c r="DK93">
        <f t="shared" si="170"/>
        <v>-1757109.3965038266</v>
      </c>
      <c r="DL93">
        <f t="shared" si="170"/>
        <v>-1759403.2331390588</v>
      </c>
      <c r="DM93">
        <f t="shared" si="170"/>
        <v>-1761700.0642509421</v>
      </c>
      <c r="DN93">
        <f t="shared" si="170"/>
        <v>-1763999.8937486066</v>
      </c>
      <c r="DO93">
        <f t="shared" ref="DO93:DY102" si="171">$B$15-_J0*EXP(($AB93+DO$2*_r_S)/(_V_th*_diode_n))-($AB93+DO$2*_r_S)/_r_sh</f>
        <v>-1766302.7255462667</v>
      </c>
      <c r="DP93">
        <f t="shared" si="171"/>
        <v>-1768608.5635632651</v>
      </c>
      <c r="DQ93">
        <f t="shared" si="171"/>
        <v>-1770917.4117240559</v>
      </c>
      <c r="DR93">
        <f t="shared" si="171"/>
        <v>-1773229.2739582146</v>
      </c>
      <c r="DS93">
        <f t="shared" si="171"/>
        <v>-1775544.1542004542</v>
      </c>
      <c r="DT93">
        <f t="shared" si="171"/>
        <v>-1777862.0563906045</v>
      </c>
      <c r="DU93">
        <f t="shared" si="171"/>
        <v>-1780182.984473665</v>
      </c>
      <c r="DV93">
        <f t="shared" si="171"/>
        <v>-1782506.9423997586</v>
      </c>
      <c r="DW93">
        <f t="shared" si="171"/>
        <v>-1784833.9341241845</v>
      </c>
      <c r="DX93">
        <f t="shared" si="171"/>
        <v>-1787163.9636074048</v>
      </c>
      <c r="DY93">
        <f t="shared" si="171"/>
        <v>-1789497.0348150327</v>
      </c>
      <c r="EA93">
        <f t="shared" si="124"/>
        <v>0.9</v>
      </c>
      <c r="EB93">
        <f t="shared" si="156"/>
        <v>1570624.984298548</v>
      </c>
      <c r="EC93">
        <f t="shared" si="156"/>
        <v>1572675.6438743903</v>
      </c>
      <c r="ED93">
        <f t="shared" si="156"/>
        <v>1574728.9801228032</v>
      </c>
      <c r="EE93">
        <f t="shared" si="156"/>
        <v>1576784.9965380232</v>
      </c>
      <c r="EF93">
        <f t="shared" si="156"/>
        <v>1578843.6966188725</v>
      </c>
      <c r="EG93">
        <f t="shared" si="156"/>
        <v>1580905.0838687157</v>
      </c>
      <c r="EH93">
        <f t="shared" si="156"/>
        <v>1582969.1617955095</v>
      </c>
      <c r="EI93">
        <f t="shared" si="156"/>
        <v>1585035.9339117901</v>
      </c>
      <c r="EJ93">
        <f t="shared" si="156"/>
        <v>1587105.4037346609</v>
      </c>
      <c r="EK93">
        <f t="shared" si="156"/>
        <v>1589177.5747858409</v>
      </c>
      <c r="EL93">
        <f t="shared" si="156"/>
        <v>1591252.4505916229</v>
      </c>
      <c r="EM93">
        <f t="shared" si="156"/>
        <v>1593330.0346829202</v>
      </c>
      <c r="EN93">
        <f t="shared" si="156"/>
        <v>1595410.3305952554</v>
      </c>
      <c r="EO93">
        <f t="shared" si="156"/>
        <v>1597493.3418687442</v>
      </c>
      <c r="EP93">
        <f t="shared" si="156"/>
        <v>1599579.0720481633</v>
      </c>
      <c r="EQ93">
        <f t="shared" si="155"/>
        <v>1601667.5246828771</v>
      </c>
      <c r="ER93">
        <f t="shared" si="155"/>
        <v>1603758.7033269065</v>
      </c>
      <c r="ES93">
        <f t="shared" si="155"/>
        <v>1605852.6115389112</v>
      </c>
      <c r="ET93">
        <f t="shared" si="155"/>
        <v>1607949.2528821805</v>
      </c>
      <c r="EU93">
        <f t="shared" si="155"/>
        <v>1610048.6309246777</v>
      </c>
      <c r="EV93">
        <f t="shared" si="155"/>
        <v>1612150.7492390007</v>
      </c>
      <c r="EW93">
        <f t="shared" si="155"/>
        <v>1614255.6114024287</v>
      </c>
      <c r="EX93">
        <f t="shared" si="155"/>
        <v>1616363.2209969107</v>
      </c>
      <c r="EY93">
        <f t="shared" si="155"/>
        <v>1618473.5816090554</v>
      </c>
      <c r="EZ93">
        <f t="shared" si="155"/>
        <v>1620586.6968301756</v>
      </c>
      <c r="FA93">
        <f t="shared" si="155"/>
        <v>1622702.570256249</v>
      </c>
      <c r="FB93">
        <f t="shared" si="155"/>
        <v>1624821.2054879663</v>
      </c>
      <c r="FC93">
        <f t="shared" si="155"/>
        <v>1626942.6061307173</v>
      </c>
      <c r="FD93">
        <f t="shared" si="155"/>
        <v>1629066.7757945824</v>
      </c>
      <c r="FE93">
        <f t="shared" si="155"/>
        <v>1631193.7180943713</v>
      </c>
      <c r="FF93">
        <f t="shared" si="87"/>
        <v>1633323.4366496068</v>
      </c>
      <c r="FG93">
        <f t="shared" si="87"/>
        <v>1635455.9350845369</v>
      </c>
      <c r="FH93">
        <f t="shared" si="161"/>
        <v>1637591.2170281471</v>
      </c>
      <c r="FI93">
        <f t="shared" si="161"/>
        <v>1639729.2861141425</v>
      </c>
      <c r="FJ93">
        <f t="shared" si="161"/>
        <v>1641870.1459809954</v>
      </c>
      <c r="FK93">
        <f t="shared" si="161"/>
        <v>1644013.8002719041</v>
      </c>
      <c r="FL93">
        <f t="shared" si="161"/>
        <v>1646160.2526348461</v>
      </c>
      <c r="FM93">
        <f t="shared" si="161"/>
        <v>1648309.5067225387</v>
      </c>
      <c r="FN93">
        <f t="shared" si="161"/>
        <v>1650461.5661924845</v>
      </c>
      <c r="FO93">
        <f t="shared" si="161"/>
        <v>1652616.4347069608</v>
      </c>
      <c r="FP93">
        <f t="shared" si="161"/>
        <v>1654774.1159330085</v>
      </c>
      <c r="FQ93">
        <f t="shared" si="161"/>
        <v>1656934.613542479</v>
      </c>
      <c r="FR93">
        <f t="shared" si="161"/>
        <v>1659097.9312119929</v>
      </c>
      <c r="FS93">
        <f t="shared" si="161"/>
        <v>1661264.0726229893</v>
      </c>
      <c r="FT93">
        <f t="shared" si="161"/>
        <v>1663433.0414617124</v>
      </c>
      <c r="FU93">
        <f t="shared" si="161"/>
        <v>1665604.8414191953</v>
      </c>
      <c r="FV93">
        <f t="shared" si="161"/>
        <v>1667779.4761913305</v>
      </c>
      <c r="FW93">
        <f t="shared" si="161"/>
        <v>1669956.9494787941</v>
      </c>
      <c r="FX93">
        <f t="shared" si="160"/>
        <v>1672137.2649871169</v>
      </c>
      <c r="FY93">
        <f t="shared" si="160"/>
        <v>1674320.4264266682</v>
      </c>
      <c r="FZ93">
        <f t="shared" si="160"/>
        <v>1676506.4375126408</v>
      </c>
      <c r="GA93">
        <f t="shared" si="160"/>
        <v>1678695.3019651033</v>
      </c>
      <c r="GB93">
        <f t="shared" si="160"/>
        <v>1680887.0235089557</v>
      </c>
      <c r="GC93">
        <f t="shared" si="160"/>
        <v>1683081.6058739792</v>
      </c>
      <c r="GD93">
        <f t="shared" si="160"/>
        <v>1685279.0527948237</v>
      </c>
      <c r="GE93">
        <f t="shared" si="160"/>
        <v>1687479.3680109968</v>
      </c>
      <c r="GF93">
        <f t="shared" si="160"/>
        <v>1689682.5552669109</v>
      </c>
      <c r="GG93">
        <f t="shared" si="160"/>
        <v>1691888.6183118441</v>
      </c>
      <c r="GH93">
        <f t="shared" si="160"/>
        <v>1694097.5608999855</v>
      </c>
      <c r="GI93">
        <f t="shared" si="160"/>
        <v>1696309.386790426</v>
      </c>
      <c r="GJ93">
        <f t="shared" si="160"/>
        <v>1698524.099747139</v>
      </c>
      <c r="GK93">
        <f t="shared" si="160"/>
        <v>1700741.7035390544</v>
      </c>
      <c r="GL93">
        <f t="shared" si="160"/>
        <v>1702962.20193998</v>
      </c>
      <c r="GM93">
        <f t="shared" si="144"/>
        <v>1705185.5987286735</v>
      </c>
      <c r="GN93">
        <f t="shared" si="144"/>
        <v>1707411.8976888261</v>
      </c>
      <c r="GO93">
        <f t="shared" si="144"/>
        <v>1709641.1026090505</v>
      </c>
      <c r="GP93">
        <f t="shared" si="144"/>
        <v>1711873.217282929</v>
      </c>
      <c r="GQ93">
        <f t="shared" si="144"/>
        <v>1714108.2455089723</v>
      </c>
      <c r="GR93">
        <f t="shared" si="144"/>
        <v>1716346.1910906669</v>
      </c>
      <c r="GS93">
        <f t="shared" si="144"/>
        <v>1718587.0578364674</v>
      </c>
      <c r="GT93">
        <f t="shared" si="144"/>
        <v>1720830.8495597781</v>
      </c>
      <c r="GU93">
        <f t="shared" si="158"/>
        <v>1723077.5700790086</v>
      </c>
      <c r="GV93">
        <f t="shared" si="158"/>
        <v>1725327.2232175281</v>
      </c>
      <c r="GW93">
        <f t="shared" si="158"/>
        <v>1727579.8128037148</v>
      </c>
      <c r="GX93">
        <f t="shared" si="158"/>
        <v>1729835.3426709457</v>
      </c>
      <c r="GY93">
        <f t="shared" si="158"/>
        <v>1732093.8166575755</v>
      </c>
      <c r="GZ93">
        <f t="shared" si="158"/>
        <v>1734355.238607015</v>
      </c>
      <c r="HA93">
        <f t="shared" si="158"/>
        <v>1736619.6123676486</v>
      </c>
      <c r="HB93">
        <f t="shared" si="158"/>
        <v>1738886.9417929081</v>
      </c>
      <c r="HC93">
        <f t="shared" si="157"/>
        <v>1741157.2307412568</v>
      </c>
      <c r="HD93">
        <f t="shared" si="157"/>
        <v>1743430.4830761768</v>
      </c>
      <c r="HE93">
        <f t="shared" si="157"/>
        <v>1745706.702666217</v>
      </c>
      <c r="HF93">
        <f t="shared" si="157"/>
        <v>1747985.893384953</v>
      </c>
      <c r="HG93">
        <f t="shared" si="157"/>
        <v>1750268.0591110359</v>
      </c>
      <c r="HH93">
        <f t="shared" si="122"/>
        <v>1752553.203728179</v>
      </c>
      <c r="HI93">
        <f t="shared" si="122"/>
        <v>1754841.3311251476</v>
      </c>
      <c r="HJ93">
        <f t="shared" si="122"/>
        <v>1757132.445195809</v>
      </c>
      <c r="HK93">
        <f t="shared" si="122"/>
        <v>1759426.5498390873</v>
      </c>
      <c r="HL93">
        <f t="shared" si="122"/>
        <v>1761723.6489590169</v>
      </c>
      <c r="HM93">
        <f t="shared" si="122"/>
        <v>1764023.7464647277</v>
      </c>
      <c r="HN93">
        <f t="shared" si="122"/>
        <v>1766326.8462704341</v>
      </c>
      <c r="HO93">
        <f t="shared" si="123"/>
        <v>1768632.9522954789</v>
      </c>
      <c r="HP93">
        <f t="shared" si="123"/>
        <v>1770942.068464316</v>
      </c>
      <c r="HQ93">
        <f t="shared" si="123"/>
        <v>1773254.198706521</v>
      </c>
      <c r="HR93">
        <f t="shared" si="123"/>
        <v>1775569.346956807</v>
      </c>
      <c r="HS93">
        <f t="shared" si="123"/>
        <v>1777887.5171550035</v>
      </c>
      <c r="HT93">
        <f t="shared" si="117"/>
        <v>1780208.7132461104</v>
      </c>
      <c r="HU93">
        <f t="shared" si="117"/>
        <v>1782532.9391802503</v>
      </c>
      <c r="HV93">
        <f t="shared" si="117"/>
        <v>1784860.1989127225</v>
      </c>
      <c r="HW93">
        <f t="shared" si="117"/>
        <v>1787190.4964039891</v>
      </c>
      <c r="HX93">
        <f t="shared" si="117"/>
        <v>1789523.8356196634</v>
      </c>
      <c r="HY93">
        <f t="shared" si="128"/>
        <v>1570624.984298548</v>
      </c>
      <c r="HZ93">
        <f t="shared" si="129"/>
        <v>1</v>
      </c>
      <c r="IA93">
        <v>91</v>
      </c>
      <c r="IB93">
        <f t="shared" si="130"/>
        <v>0.9</v>
      </c>
      <c r="IC93" cm="1">
        <f t="array" ref="IC93">INDEX($AC$3:$DY$102,IA93,HZ93)</f>
        <v>-1570624.984298548</v>
      </c>
      <c r="ID93">
        <f t="shared" si="131"/>
        <v>-1413562.4858686931</v>
      </c>
    </row>
    <row r="94" spans="10:238" x14ac:dyDescent="0.25">
      <c r="J94">
        <v>740</v>
      </c>
      <c r="K94">
        <f>'Emission events'!Y94</f>
        <v>0</v>
      </c>
      <c r="L94">
        <f>'Emission events'!BG94</f>
        <v>0</v>
      </c>
      <c r="M94">
        <f>'Emission events'!CO94</f>
        <v>0</v>
      </c>
      <c r="N94">
        <f>'Emission events'!DW94</f>
        <v>0</v>
      </c>
      <c r="O94">
        <f>'Emission events'!FE94</f>
        <v>0</v>
      </c>
      <c r="P94">
        <f t="shared" si="118"/>
        <v>0</v>
      </c>
      <c r="S94">
        <v>740</v>
      </c>
      <c r="T94">
        <f>'Emission events'!AD94</f>
        <v>0</v>
      </c>
      <c r="U94">
        <f>'Emission events'!BL94</f>
        <v>0</v>
      </c>
      <c r="V94">
        <f>'Emission events'!CT94</f>
        <v>0</v>
      </c>
      <c r="W94">
        <f>'Emission events'!EB94</f>
        <v>0</v>
      </c>
      <c r="X94">
        <f>'Emission events'!FJ94</f>
        <v>0</v>
      </c>
      <c r="Y94">
        <f t="shared" si="119"/>
        <v>0</v>
      </c>
      <c r="Z94">
        <f t="shared" si="120"/>
        <v>0</v>
      </c>
      <c r="AB94" s="1">
        <v>0.91</v>
      </c>
      <c r="AC94">
        <f t="shared" si="162"/>
        <v>-2172749.2447377769</v>
      </c>
      <c r="AD94">
        <f t="shared" si="162"/>
        <v>-2175585.6761752949</v>
      </c>
      <c r="AE94">
        <f t="shared" si="162"/>
        <v>-2178425.8104170109</v>
      </c>
      <c r="AF94">
        <f t="shared" si="162"/>
        <v>-2181269.6522967136</v>
      </c>
      <c r="AG94">
        <f t="shared" si="162"/>
        <v>-2184117.2066545361</v>
      </c>
      <c r="AH94">
        <f t="shared" si="162"/>
        <v>-2186968.4783368902</v>
      </c>
      <c r="AI94">
        <f t="shared" si="162"/>
        <v>-2189823.4721965608</v>
      </c>
      <c r="AJ94">
        <f t="shared" si="162"/>
        <v>-2192682.1930926447</v>
      </c>
      <c r="AK94">
        <f t="shared" si="162"/>
        <v>-2195544.6458905661</v>
      </c>
      <c r="AL94">
        <f t="shared" si="162"/>
        <v>-2198410.8354621329</v>
      </c>
      <c r="AM94">
        <f t="shared" si="163"/>
        <v>-2201280.7666854807</v>
      </c>
      <c r="AN94">
        <f t="shared" si="163"/>
        <v>-2204154.4444451365</v>
      </c>
      <c r="AO94">
        <f t="shared" si="163"/>
        <v>-2207031.8736320059</v>
      </c>
      <c r="AP94">
        <f t="shared" si="163"/>
        <v>-2209913.0591433528</v>
      </c>
      <c r="AQ94">
        <f t="shared" si="163"/>
        <v>-2212798.0058828676</v>
      </c>
      <c r="AR94">
        <f t="shared" si="163"/>
        <v>-2215686.7187606096</v>
      </c>
      <c r="AS94">
        <f t="shared" si="163"/>
        <v>-2218579.2026930726</v>
      </c>
      <c r="AT94">
        <f t="shared" si="163"/>
        <v>-2221475.4626031681</v>
      </c>
      <c r="AU94">
        <f t="shared" si="163"/>
        <v>-2224375.5034202095</v>
      </c>
      <c r="AV94">
        <f t="shared" si="163"/>
        <v>-2227279.3300799793</v>
      </c>
      <c r="AW94">
        <f t="shared" si="164"/>
        <v>-2230186.9475246607</v>
      </c>
      <c r="AX94">
        <f t="shared" si="164"/>
        <v>-2233098.3607029389</v>
      </c>
      <c r="AY94">
        <f t="shared" si="164"/>
        <v>-2236013.5745699345</v>
      </c>
      <c r="AZ94">
        <f t="shared" si="164"/>
        <v>-2238932.5940872198</v>
      </c>
      <c r="BA94">
        <f t="shared" si="164"/>
        <v>-2241855.4242228777</v>
      </c>
      <c r="BB94">
        <f t="shared" si="164"/>
        <v>-2244782.0699514439</v>
      </c>
      <c r="BC94">
        <f t="shared" si="164"/>
        <v>-2247712.5362539715</v>
      </c>
      <c r="BD94">
        <f t="shared" si="164"/>
        <v>-2250646.8281180174</v>
      </c>
      <c r="BE94">
        <f t="shared" si="164"/>
        <v>-2253584.9505376252</v>
      </c>
      <c r="BF94">
        <f t="shared" si="164"/>
        <v>-2256526.9085133881</v>
      </c>
      <c r="BG94">
        <f t="shared" si="165"/>
        <v>-2259472.707052398</v>
      </c>
      <c r="BH94">
        <f t="shared" si="165"/>
        <v>-2262422.3511683056</v>
      </c>
      <c r="BI94">
        <f t="shared" si="165"/>
        <v>-2265375.8458813075</v>
      </c>
      <c r="BJ94">
        <f t="shared" si="165"/>
        <v>-2268333.1962181288</v>
      </c>
      <c r="BK94">
        <f t="shared" si="165"/>
        <v>-2271294.4072120897</v>
      </c>
      <c r="BL94">
        <f t="shared" si="165"/>
        <v>-2274259.4839030495</v>
      </c>
      <c r="BM94">
        <f t="shared" si="165"/>
        <v>-2277228.4313374688</v>
      </c>
      <c r="BN94">
        <f t="shared" si="165"/>
        <v>-2280201.2545683896</v>
      </c>
      <c r="BO94">
        <f t="shared" si="165"/>
        <v>-2283177.9586554514</v>
      </c>
      <c r="BP94">
        <f t="shared" si="165"/>
        <v>-2286158.5486649042</v>
      </c>
      <c r="BQ94">
        <f t="shared" si="166"/>
        <v>-2289143.0296695884</v>
      </c>
      <c r="BR94">
        <f t="shared" si="166"/>
        <v>-2292131.4067490012</v>
      </c>
      <c r="BS94">
        <f t="shared" si="166"/>
        <v>-2295123.6849892358</v>
      </c>
      <c r="BT94">
        <f t="shared" si="166"/>
        <v>-2298119.8694830504</v>
      </c>
      <c r="BU94">
        <f t="shared" si="166"/>
        <v>-2301119.9653298515</v>
      </c>
      <c r="BV94">
        <f t="shared" si="166"/>
        <v>-2304123.9776356774</v>
      </c>
      <c r="BW94">
        <f t="shared" si="166"/>
        <v>-2307131.9115132657</v>
      </c>
      <c r="BX94">
        <f t="shared" si="166"/>
        <v>-2310143.7720819958</v>
      </c>
      <c r="BY94">
        <f t="shared" si="166"/>
        <v>-2313159.5644679535</v>
      </c>
      <c r="BZ94">
        <f t="shared" si="166"/>
        <v>-2316179.2938039168</v>
      </c>
      <c r="CA94">
        <f t="shared" si="167"/>
        <v>-2319202.9652293413</v>
      </c>
      <c r="CB94">
        <f t="shared" si="167"/>
        <v>-2322230.5838904232</v>
      </c>
      <c r="CC94">
        <f t="shared" si="167"/>
        <v>-2325262.1549400347</v>
      </c>
      <c r="CD94">
        <f t="shared" si="167"/>
        <v>-2328297.6835378269</v>
      </c>
      <c r="CE94">
        <f t="shared" si="167"/>
        <v>-2331337.1748501593</v>
      </c>
      <c r="CF94">
        <f t="shared" si="167"/>
        <v>-2334380.6340501206</v>
      </c>
      <c r="CG94">
        <f t="shared" si="167"/>
        <v>-2337428.0663175853</v>
      </c>
      <c r="CH94">
        <f t="shared" si="167"/>
        <v>-2340479.4768391573</v>
      </c>
      <c r="CI94">
        <f t="shared" si="167"/>
        <v>-2343534.8708082358</v>
      </c>
      <c r="CJ94">
        <f t="shared" si="167"/>
        <v>-2346594.2534249988</v>
      </c>
      <c r="CK94">
        <f t="shared" si="168"/>
        <v>-2349657.6298963907</v>
      </c>
      <c r="CL94">
        <f t="shared" si="168"/>
        <v>-2352725.005436183</v>
      </c>
      <c r="CM94">
        <f t="shared" si="168"/>
        <v>-2355796.3852649224</v>
      </c>
      <c r="CN94">
        <f t="shared" si="168"/>
        <v>-2358871.7746099965</v>
      </c>
      <c r="CO94">
        <f t="shared" si="168"/>
        <v>-2361951.1787056136</v>
      </c>
      <c r="CP94">
        <f t="shared" si="168"/>
        <v>-2365034.6027927934</v>
      </c>
      <c r="CQ94">
        <f t="shared" si="168"/>
        <v>-2368122.0521194288</v>
      </c>
      <c r="CR94">
        <f t="shared" si="168"/>
        <v>-2371213.5319402232</v>
      </c>
      <c r="CS94">
        <f t="shared" si="168"/>
        <v>-2374309.0475167888</v>
      </c>
      <c r="CT94">
        <f t="shared" si="168"/>
        <v>-2377408.6041175812</v>
      </c>
      <c r="CU94">
        <f t="shared" si="169"/>
        <v>-2380512.2070179181</v>
      </c>
      <c r="CV94">
        <f t="shared" si="169"/>
        <v>-2383619.8615000374</v>
      </c>
      <c r="CW94">
        <f t="shared" si="169"/>
        <v>-2386731.5728530376</v>
      </c>
      <c r="CX94">
        <f t="shared" si="169"/>
        <v>-2389847.346372948</v>
      </c>
      <c r="CY94">
        <f t="shared" si="169"/>
        <v>-2392967.1873627119</v>
      </c>
      <c r="CZ94">
        <f t="shared" si="169"/>
        <v>-2396091.1011321689</v>
      </c>
      <c r="DA94">
        <f t="shared" si="169"/>
        <v>-2399219.0929981256</v>
      </c>
      <c r="DB94">
        <f t="shared" si="169"/>
        <v>-2402351.1682842947</v>
      </c>
      <c r="DC94">
        <f t="shared" si="169"/>
        <v>-2405487.332321363</v>
      </c>
      <c r="DD94">
        <f t="shared" si="169"/>
        <v>-2408627.5904469788</v>
      </c>
      <c r="DE94">
        <f t="shared" si="170"/>
        <v>-2411771.9480057312</v>
      </c>
      <c r="DF94">
        <f t="shared" si="170"/>
        <v>-2414920.4103492205</v>
      </c>
      <c r="DG94">
        <f t="shared" si="170"/>
        <v>-2418072.9828359904</v>
      </c>
      <c r="DH94">
        <f t="shared" si="170"/>
        <v>-2421229.6708316323</v>
      </c>
      <c r="DI94">
        <f t="shared" si="170"/>
        <v>-2424390.4797087149</v>
      </c>
      <c r="DJ94">
        <f t="shared" si="170"/>
        <v>-2427555.4148468049</v>
      </c>
      <c r="DK94">
        <f t="shared" si="170"/>
        <v>-2430724.4816325246</v>
      </c>
      <c r="DL94">
        <f t="shared" si="170"/>
        <v>-2433897.6854594946</v>
      </c>
      <c r="DM94">
        <f t="shared" si="170"/>
        <v>-2437075.0317284022</v>
      </c>
      <c r="DN94">
        <f t="shared" si="170"/>
        <v>-2440256.5258469861</v>
      </c>
      <c r="DO94">
        <f t="shared" si="171"/>
        <v>-2443442.1732300166</v>
      </c>
      <c r="DP94">
        <f t="shared" si="171"/>
        <v>-2446631.9792993688</v>
      </c>
      <c r="DQ94">
        <f t="shared" si="171"/>
        <v>-2449825.9494839604</v>
      </c>
      <c r="DR94">
        <f t="shared" si="171"/>
        <v>-2453024.0892198225</v>
      </c>
      <c r="DS94">
        <f t="shared" si="171"/>
        <v>-2456226.4039500826</v>
      </c>
      <c r="DT94">
        <f t="shared" si="171"/>
        <v>-2459432.8991249474</v>
      </c>
      <c r="DU94">
        <f t="shared" si="171"/>
        <v>-2462643.5802017748</v>
      </c>
      <c r="DV94">
        <f t="shared" si="171"/>
        <v>-2465858.4526450103</v>
      </c>
      <c r="DW94">
        <f t="shared" si="171"/>
        <v>-2469077.5219262508</v>
      </c>
      <c r="DX94">
        <f t="shared" si="171"/>
        <v>-2472300.7935242644</v>
      </c>
      <c r="DY94">
        <f t="shared" si="171"/>
        <v>-2475528.2729249154</v>
      </c>
      <c r="EA94">
        <f t="shared" si="124"/>
        <v>0.91</v>
      </c>
      <c r="EB94">
        <f t="shared" si="156"/>
        <v>2172749.2447377769</v>
      </c>
      <c r="EC94">
        <f t="shared" si="156"/>
        <v>2175585.9441833412</v>
      </c>
      <c r="ED94">
        <f t="shared" si="156"/>
        <v>2178426.3464331036</v>
      </c>
      <c r="EE94">
        <f t="shared" si="156"/>
        <v>2181270.4563208525</v>
      </c>
      <c r="EF94">
        <f t="shared" si="156"/>
        <v>2184118.2786867213</v>
      </c>
      <c r="EG94">
        <f t="shared" si="156"/>
        <v>2186969.8183771218</v>
      </c>
      <c r="EH94">
        <f t="shared" si="156"/>
        <v>2189825.0802448387</v>
      </c>
      <c r="EI94">
        <f t="shared" si="156"/>
        <v>2192684.0691489689</v>
      </c>
      <c r="EJ94">
        <f t="shared" si="156"/>
        <v>2195546.7899549366</v>
      </c>
      <c r="EK94">
        <f t="shared" si="156"/>
        <v>2198413.2475345498</v>
      </c>
      <c r="EL94">
        <f t="shared" si="156"/>
        <v>2201283.4467659439</v>
      </c>
      <c r="EM94">
        <f t="shared" si="156"/>
        <v>2204157.392533646</v>
      </c>
      <c r="EN94">
        <f t="shared" si="156"/>
        <v>2207035.0897285617</v>
      </c>
      <c r="EO94">
        <f t="shared" si="156"/>
        <v>2209916.5432479549</v>
      </c>
      <c r="EP94">
        <f t="shared" si="156"/>
        <v>2212801.7579955161</v>
      </c>
      <c r="EQ94">
        <f t="shared" si="155"/>
        <v>2215690.7388813044</v>
      </c>
      <c r="ER94">
        <f t="shared" si="155"/>
        <v>2218583.4908218137</v>
      </c>
      <c r="ES94">
        <f t="shared" si="155"/>
        <v>2221480.0187399555</v>
      </c>
      <c r="ET94">
        <f t="shared" si="155"/>
        <v>2224380.3275650432</v>
      </c>
      <c r="EU94">
        <f t="shared" si="155"/>
        <v>2227284.4222328593</v>
      </c>
      <c r="EV94">
        <f t="shared" si="155"/>
        <v>2230192.3076855866</v>
      </c>
      <c r="EW94">
        <f t="shared" si="155"/>
        <v>2233103.9888719111</v>
      </c>
      <c r="EX94">
        <f t="shared" si="155"/>
        <v>2236019.470746953</v>
      </c>
      <c r="EY94">
        <f t="shared" si="155"/>
        <v>2238938.7582722846</v>
      </c>
      <c r="EZ94">
        <f t="shared" si="155"/>
        <v>2241861.8564159889</v>
      </c>
      <c r="FA94">
        <f t="shared" si="155"/>
        <v>2244788.7701526014</v>
      </c>
      <c r="FB94">
        <f t="shared" si="155"/>
        <v>2247719.5044631753</v>
      </c>
      <c r="FC94">
        <f t="shared" si="155"/>
        <v>2250654.0643352675</v>
      </c>
      <c r="FD94">
        <f t="shared" si="155"/>
        <v>2253592.4547629217</v>
      </c>
      <c r="FE94">
        <f t="shared" si="155"/>
        <v>2256534.6807467309</v>
      </c>
      <c r="FF94">
        <f t="shared" si="87"/>
        <v>2259480.7472937871</v>
      </c>
      <c r="FG94">
        <f t="shared" si="87"/>
        <v>2262430.659417741</v>
      </c>
      <c r="FH94">
        <f t="shared" si="161"/>
        <v>2265384.4221387892</v>
      </c>
      <c r="FI94">
        <f t="shared" si="161"/>
        <v>2268342.0404836568</v>
      </c>
      <c r="FJ94">
        <f t="shared" si="161"/>
        <v>2271303.5194856641</v>
      </c>
      <c r="FK94">
        <f t="shared" si="161"/>
        <v>2274268.8641846702</v>
      </c>
      <c r="FL94">
        <f t="shared" si="161"/>
        <v>2277238.0796271358</v>
      </c>
      <c r="FM94">
        <f t="shared" si="161"/>
        <v>2280211.1708661029</v>
      </c>
      <c r="FN94">
        <f t="shared" si="161"/>
        <v>2283188.142961211</v>
      </c>
      <c r="FO94">
        <f t="shared" si="161"/>
        <v>2286169.0009787101</v>
      </c>
      <c r="FP94">
        <f t="shared" si="161"/>
        <v>2289153.7499914407</v>
      </c>
      <c r="FQ94">
        <f t="shared" si="161"/>
        <v>2292142.3950788998</v>
      </c>
      <c r="FR94">
        <f t="shared" si="161"/>
        <v>2295134.9413271807</v>
      </c>
      <c r="FS94">
        <f t="shared" si="161"/>
        <v>2298131.3938290416</v>
      </c>
      <c r="FT94">
        <f t="shared" si="161"/>
        <v>2301131.757683889</v>
      </c>
      <c r="FU94">
        <f t="shared" si="161"/>
        <v>2304136.0379977613</v>
      </c>
      <c r="FV94">
        <f t="shared" si="161"/>
        <v>2307144.2398833958</v>
      </c>
      <c r="FW94">
        <f t="shared" si="161"/>
        <v>2310156.3684601723</v>
      </c>
      <c r="FX94">
        <f t="shared" si="160"/>
        <v>2313172.4288541763</v>
      </c>
      <c r="FY94">
        <f t="shared" si="160"/>
        <v>2316192.4261981859</v>
      </c>
      <c r="FZ94">
        <f t="shared" si="160"/>
        <v>2319216.3656316567</v>
      </c>
      <c r="GA94">
        <f t="shared" si="160"/>
        <v>2322244.2523007849</v>
      </c>
      <c r="GB94">
        <f t="shared" si="160"/>
        <v>2325276.0913584428</v>
      </c>
      <c r="GC94">
        <f t="shared" si="160"/>
        <v>2328311.8879642813</v>
      </c>
      <c r="GD94">
        <f t="shared" si="160"/>
        <v>2331351.64728466</v>
      </c>
      <c r="GE94">
        <f t="shared" si="160"/>
        <v>2334395.3744926676</v>
      </c>
      <c r="GF94">
        <f t="shared" si="160"/>
        <v>2337443.0747681786</v>
      </c>
      <c r="GG94">
        <f t="shared" si="160"/>
        <v>2340494.7532977969</v>
      </c>
      <c r="GH94">
        <f t="shared" si="160"/>
        <v>2343550.4152749213</v>
      </c>
      <c r="GI94">
        <f t="shared" si="160"/>
        <v>2346610.0658997307</v>
      </c>
      <c r="GJ94">
        <f t="shared" si="160"/>
        <v>2349673.7103791689</v>
      </c>
      <c r="GK94">
        <f t="shared" si="160"/>
        <v>2352741.3539270074</v>
      </c>
      <c r="GL94">
        <f t="shared" si="160"/>
        <v>2355813.0017637932</v>
      </c>
      <c r="GM94">
        <f t="shared" si="144"/>
        <v>2358888.6591169136</v>
      </c>
      <c r="GN94">
        <f t="shared" si="144"/>
        <v>2361968.331220577</v>
      </c>
      <c r="GO94">
        <f t="shared" si="144"/>
        <v>2365052.0233158031</v>
      </c>
      <c r="GP94">
        <f t="shared" si="144"/>
        <v>2368139.7406504848</v>
      </c>
      <c r="GQ94">
        <f t="shared" si="144"/>
        <v>2371231.4884793255</v>
      </c>
      <c r="GR94">
        <f t="shared" si="144"/>
        <v>2374327.2720639375</v>
      </c>
      <c r="GS94">
        <f t="shared" si="144"/>
        <v>2377427.0966727762</v>
      </c>
      <c r="GT94">
        <f t="shared" si="144"/>
        <v>2380530.9675811594</v>
      </c>
      <c r="GU94">
        <f t="shared" si="158"/>
        <v>2383638.890071325</v>
      </c>
      <c r="GV94">
        <f t="shared" si="158"/>
        <v>2386750.8694323716</v>
      </c>
      <c r="GW94">
        <f t="shared" si="158"/>
        <v>2389866.9109603283</v>
      </c>
      <c r="GX94">
        <f t="shared" si="158"/>
        <v>2392987.0199581385</v>
      </c>
      <c r="GY94">
        <f t="shared" si="158"/>
        <v>2396111.2017356418</v>
      </c>
      <c r="GZ94">
        <f t="shared" si="158"/>
        <v>2399239.4616096448</v>
      </c>
      <c r="HA94">
        <f t="shared" si="158"/>
        <v>2402371.8049038602</v>
      </c>
      <c r="HB94">
        <f t="shared" si="158"/>
        <v>2405508.2369489749</v>
      </c>
      <c r="HC94">
        <f t="shared" si="157"/>
        <v>2408648.763082637</v>
      </c>
      <c r="HD94">
        <f t="shared" si="157"/>
        <v>2411793.3886494357</v>
      </c>
      <c r="HE94">
        <f t="shared" si="157"/>
        <v>2414942.1190009713</v>
      </c>
      <c r="HF94">
        <f t="shared" si="157"/>
        <v>2418094.9594957875</v>
      </c>
      <c r="HG94">
        <f t="shared" si="157"/>
        <v>2421251.9154994758</v>
      </c>
      <c r="HH94">
        <f t="shared" si="122"/>
        <v>2424412.9923846046</v>
      </c>
      <c r="HI94">
        <f t="shared" si="122"/>
        <v>2427578.195530741</v>
      </c>
      <c r="HJ94">
        <f t="shared" si="122"/>
        <v>2430747.530324507</v>
      </c>
      <c r="HK94">
        <f t="shared" si="122"/>
        <v>2433921.0021595233</v>
      </c>
      <c r="HL94">
        <f t="shared" si="122"/>
        <v>2437098.6164364773</v>
      </c>
      <c r="HM94">
        <f t="shared" si="122"/>
        <v>2440280.3785631075</v>
      </c>
      <c r="HN94">
        <f t="shared" si="122"/>
        <v>2443466.2939541843</v>
      </c>
      <c r="HO94">
        <f t="shared" si="123"/>
        <v>2446656.3680315828</v>
      </c>
      <c r="HP94">
        <f t="shared" si="123"/>
        <v>2449850.6062242207</v>
      </c>
      <c r="HQ94">
        <f t="shared" si="123"/>
        <v>2453049.0139681292</v>
      </c>
      <c r="HR94">
        <f t="shared" si="123"/>
        <v>2456251.5967064356</v>
      </c>
      <c r="HS94">
        <f t="shared" si="123"/>
        <v>2459458.3598893466</v>
      </c>
      <c r="HT94">
        <f t="shared" si="117"/>
        <v>2462669.30897422</v>
      </c>
      <c r="HU94">
        <f t="shared" si="117"/>
        <v>2465884.4494255017</v>
      </c>
      <c r="HV94">
        <f t="shared" si="117"/>
        <v>2469103.7867147885</v>
      </c>
      <c r="HW94">
        <f t="shared" si="117"/>
        <v>2472327.3263208484</v>
      </c>
      <c r="HX94">
        <f t="shared" si="117"/>
        <v>2475555.0737295458</v>
      </c>
      <c r="HY94">
        <f t="shared" si="128"/>
        <v>2172749.2447377769</v>
      </c>
      <c r="HZ94">
        <f t="shared" si="129"/>
        <v>1</v>
      </c>
      <c r="IA94">
        <v>92</v>
      </c>
      <c r="IB94">
        <f t="shared" si="130"/>
        <v>0.91</v>
      </c>
      <c r="IC94" cm="1">
        <f t="array" ref="IC94">INDEX($AC$3:$DY$102,IA94,HZ94)</f>
        <v>-2172749.2447377769</v>
      </c>
      <c r="ID94">
        <f t="shared" si="131"/>
        <v>-1977201.8127113772</v>
      </c>
    </row>
    <row r="95" spans="10:238" x14ac:dyDescent="0.25">
      <c r="J95">
        <v>745</v>
      </c>
      <c r="K95">
        <f>'Emission events'!Y95</f>
        <v>0</v>
      </c>
      <c r="L95">
        <f>'Emission events'!BG95</f>
        <v>0</v>
      </c>
      <c r="M95">
        <f>'Emission events'!CO95</f>
        <v>0</v>
      </c>
      <c r="N95">
        <f>'Emission events'!DW95</f>
        <v>0</v>
      </c>
      <c r="O95">
        <f>'Emission events'!FE95</f>
        <v>0</v>
      </c>
      <c r="P95">
        <f t="shared" si="118"/>
        <v>0</v>
      </c>
      <c r="S95">
        <v>745</v>
      </c>
      <c r="T95">
        <f>'Emission events'!AD95</f>
        <v>0</v>
      </c>
      <c r="U95">
        <f>'Emission events'!BL95</f>
        <v>0</v>
      </c>
      <c r="V95">
        <f>'Emission events'!CT95</f>
        <v>0</v>
      </c>
      <c r="W95">
        <f>'Emission events'!EB95</f>
        <v>0</v>
      </c>
      <c r="X95">
        <f>'Emission events'!FJ95</f>
        <v>0</v>
      </c>
      <c r="Y95">
        <f t="shared" si="119"/>
        <v>0</v>
      </c>
      <c r="Z95">
        <f t="shared" si="120"/>
        <v>0</v>
      </c>
      <c r="AB95" s="1">
        <v>0.92</v>
      </c>
      <c r="AC95">
        <f t="shared" si="162"/>
        <v>-3005704.3826191928</v>
      </c>
      <c r="AD95">
        <f t="shared" si="162"/>
        <v>-3009628.1908843396</v>
      </c>
      <c r="AE95">
        <f t="shared" si="162"/>
        <v>-3013557.1214640611</v>
      </c>
      <c r="AF95">
        <f t="shared" si="162"/>
        <v>-3017491.1810452337</v>
      </c>
      <c r="AG95">
        <f t="shared" si="162"/>
        <v>-3021430.3763235081</v>
      </c>
      <c r="AH95">
        <f t="shared" si="162"/>
        <v>-3025374.7140032304</v>
      </c>
      <c r="AI95">
        <f t="shared" si="162"/>
        <v>-3029324.2007975332</v>
      </c>
      <c r="AJ95">
        <f t="shared" si="162"/>
        <v>-3033278.8434283114</v>
      </c>
      <c r="AK95">
        <f t="shared" si="162"/>
        <v>-3037238.6486262036</v>
      </c>
      <c r="AL95">
        <f t="shared" si="162"/>
        <v>-3041203.6231306773</v>
      </c>
      <c r="AM95">
        <f t="shared" si="163"/>
        <v>-3045173.7736899545</v>
      </c>
      <c r="AN95">
        <f t="shared" si="163"/>
        <v>-3049149.1070611007</v>
      </c>
      <c r="AO95">
        <f t="shared" si="163"/>
        <v>-3053129.6300099893</v>
      </c>
      <c r="AP95">
        <f t="shared" si="163"/>
        <v>-3057115.3493113285</v>
      </c>
      <c r="AQ95">
        <f t="shared" si="163"/>
        <v>-3061106.2717486792</v>
      </c>
      <c r="AR95">
        <f t="shared" si="163"/>
        <v>-3065102.4041144266</v>
      </c>
      <c r="AS95">
        <f t="shared" si="163"/>
        <v>-3069103.7532098549</v>
      </c>
      <c r="AT95">
        <f t="shared" si="163"/>
        <v>-3073110.3258451284</v>
      </c>
      <c r="AU95">
        <f t="shared" si="163"/>
        <v>-3077122.1288392674</v>
      </c>
      <c r="AV95">
        <f t="shared" si="163"/>
        <v>-3081139.1690202383</v>
      </c>
      <c r="AW95">
        <f t="shared" si="164"/>
        <v>-3085161.4532248774</v>
      </c>
      <c r="AX95">
        <f t="shared" si="164"/>
        <v>-3089188.9882989782</v>
      </c>
      <c r="AY95">
        <f t="shared" si="164"/>
        <v>-3093221.7810972724</v>
      </c>
      <c r="AZ95">
        <f t="shared" si="164"/>
        <v>-3097259.8384834067</v>
      </c>
      <c r="BA95">
        <f t="shared" si="164"/>
        <v>-3101303.1673300313</v>
      </c>
      <c r="BB95">
        <f t="shared" si="164"/>
        <v>-3105351.7745187236</v>
      </c>
      <c r="BC95">
        <f t="shared" si="164"/>
        <v>-3109405.66694008</v>
      </c>
      <c r="BD95">
        <f t="shared" si="164"/>
        <v>-3113464.8514936795</v>
      </c>
      <c r="BE95">
        <f t="shared" si="164"/>
        <v>-3117529.3350881082</v>
      </c>
      <c r="BF95">
        <f t="shared" si="164"/>
        <v>-3121599.1246409821</v>
      </c>
      <c r="BG95">
        <f t="shared" si="165"/>
        <v>-3125674.2270789151</v>
      </c>
      <c r="BH95">
        <f t="shared" si="165"/>
        <v>-3129754.6493375953</v>
      </c>
      <c r="BI95">
        <f t="shared" si="165"/>
        <v>-3133840.3983617672</v>
      </c>
      <c r="BJ95">
        <f t="shared" si="165"/>
        <v>-3137931.4811052051</v>
      </c>
      <c r="BK95">
        <f t="shared" si="165"/>
        <v>-3142027.9045308079</v>
      </c>
      <c r="BL95">
        <f t="shared" si="165"/>
        <v>-3146129.675610519</v>
      </c>
      <c r="BM95">
        <f t="shared" si="165"/>
        <v>-3150236.8013254278</v>
      </c>
      <c r="BN95">
        <f t="shared" si="165"/>
        <v>-3154349.2886656919</v>
      </c>
      <c r="BO95">
        <f t="shared" si="165"/>
        <v>-3158467.1446306282</v>
      </c>
      <c r="BP95">
        <f t="shared" si="165"/>
        <v>-3162590.3762286911</v>
      </c>
      <c r="BQ95">
        <f t="shared" si="166"/>
        <v>-3166718.9904774502</v>
      </c>
      <c r="BR95">
        <f t="shared" si="166"/>
        <v>-3170852.9944036813</v>
      </c>
      <c r="BS95">
        <f t="shared" si="166"/>
        <v>-3174992.3950432865</v>
      </c>
      <c r="BT95">
        <f t="shared" si="166"/>
        <v>-3179137.1994413794</v>
      </c>
      <c r="BU95">
        <f t="shared" si="166"/>
        <v>-3183287.414652301</v>
      </c>
      <c r="BV95">
        <f t="shared" si="166"/>
        <v>-3187443.0477395332</v>
      </c>
      <c r="BW95">
        <f t="shared" si="166"/>
        <v>-3191604.1057758392</v>
      </c>
      <c r="BX95">
        <f t="shared" si="166"/>
        <v>-3195770.5958431661</v>
      </c>
      <c r="BY95">
        <f t="shared" si="166"/>
        <v>-3199942.5250327419</v>
      </c>
      <c r="BZ95">
        <f t="shared" si="166"/>
        <v>-3204119.9004450524</v>
      </c>
      <c r="CA95">
        <f t="shared" si="167"/>
        <v>-3208302.7291898169</v>
      </c>
      <c r="CB95">
        <f t="shared" si="167"/>
        <v>-3212491.0183860823</v>
      </c>
      <c r="CC95">
        <f t="shared" si="167"/>
        <v>-3216684.7751621441</v>
      </c>
      <c r="CD95">
        <f t="shared" si="167"/>
        <v>-3220884.0066556372</v>
      </c>
      <c r="CE95">
        <f t="shared" si="167"/>
        <v>-3225088.7200135132</v>
      </c>
      <c r="CF95">
        <f t="shared" si="167"/>
        <v>-3229298.9223920214</v>
      </c>
      <c r="CG95">
        <f t="shared" si="167"/>
        <v>-3233514.6209567972</v>
      </c>
      <c r="CH95">
        <f t="shared" si="167"/>
        <v>-3237735.8228827855</v>
      </c>
      <c r="CI95">
        <f t="shared" si="167"/>
        <v>-3241962.53535432</v>
      </c>
      <c r="CJ95">
        <f t="shared" si="167"/>
        <v>-3246194.7655651486</v>
      </c>
      <c r="CK95">
        <f t="shared" si="168"/>
        <v>-3250432.5207183403</v>
      </c>
      <c r="CL95">
        <f t="shared" si="168"/>
        <v>-3254675.8080264246</v>
      </c>
      <c r="CM95">
        <f t="shared" si="168"/>
        <v>-3258924.6347113014</v>
      </c>
      <c r="CN95">
        <f t="shared" si="168"/>
        <v>-3263179.0080043329</v>
      </c>
      <c r="CO95">
        <f t="shared" si="168"/>
        <v>-3267438.9351463206</v>
      </c>
      <c r="CP95">
        <f t="shared" si="168"/>
        <v>-3271704.4233874856</v>
      </c>
      <c r="CQ95">
        <f t="shared" si="168"/>
        <v>-3275975.479987557</v>
      </c>
      <c r="CR95">
        <f t="shared" si="168"/>
        <v>-3280252.1122156987</v>
      </c>
      <c r="CS95">
        <f t="shared" si="168"/>
        <v>-3284534.3273505941</v>
      </c>
      <c r="CT95">
        <f t="shared" si="168"/>
        <v>-3288822.1326804333</v>
      </c>
      <c r="CU95">
        <f t="shared" si="169"/>
        <v>-3293115.5355028827</v>
      </c>
      <c r="CV95">
        <f t="shared" si="169"/>
        <v>-3297414.5431251838</v>
      </c>
      <c r="CW95">
        <f t="shared" si="169"/>
        <v>-3301719.1628640685</v>
      </c>
      <c r="CX95">
        <f t="shared" si="169"/>
        <v>-3306029.4020458572</v>
      </c>
      <c r="CY95">
        <f t="shared" si="169"/>
        <v>-3310345.2680064221</v>
      </c>
      <c r="CZ95">
        <f t="shared" si="169"/>
        <v>-3314666.7680912125</v>
      </c>
      <c r="DA95">
        <f t="shared" si="169"/>
        <v>-3318993.9096552781</v>
      </c>
      <c r="DB95">
        <f t="shared" si="169"/>
        <v>-3323326.7000632342</v>
      </c>
      <c r="DC95">
        <f t="shared" si="169"/>
        <v>-3327665.146689347</v>
      </c>
      <c r="DD95">
        <f t="shared" si="169"/>
        <v>-3332009.2569175074</v>
      </c>
      <c r="DE95">
        <f t="shared" si="170"/>
        <v>-3336359.0381412134</v>
      </c>
      <c r="DF95">
        <f t="shared" si="170"/>
        <v>-3340714.4977636575</v>
      </c>
      <c r="DG95">
        <f t="shared" si="170"/>
        <v>-3345075.6431976538</v>
      </c>
      <c r="DH95">
        <f t="shared" si="170"/>
        <v>-3349442.4818657264</v>
      </c>
      <c r="DI95">
        <f t="shared" si="170"/>
        <v>-3353815.0212000892</v>
      </c>
      <c r="DJ95">
        <f t="shared" si="170"/>
        <v>-3358193.2686426244</v>
      </c>
      <c r="DK95">
        <f t="shared" si="170"/>
        <v>-3362577.2316449746</v>
      </c>
      <c r="DL95">
        <f t="shared" si="170"/>
        <v>-3366966.9176684641</v>
      </c>
      <c r="DM95">
        <f t="shared" si="170"/>
        <v>-3371362.3341841926</v>
      </c>
      <c r="DN95">
        <f t="shared" si="170"/>
        <v>-3375763.4886730015</v>
      </c>
      <c r="DO95">
        <f t="shared" si="171"/>
        <v>-3380170.3886254975</v>
      </c>
      <c r="DP95">
        <f t="shared" si="171"/>
        <v>-3384583.041542077</v>
      </c>
      <c r="DQ95">
        <f t="shared" si="171"/>
        <v>-3389001.4549328941</v>
      </c>
      <c r="DR95">
        <f t="shared" si="171"/>
        <v>-3393425.6363179414</v>
      </c>
      <c r="DS95">
        <f t="shared" si="171"/>
        <v>-3397855.5932270284</v>
      </c>
      <c r="DT95">
        <f t="shared" si="171"/>
        <v>-3402291.333199759</v>
      </c>
      <c r="DU95">
        <f t="shared" si="171"/>
        <v>-3406732.8637856268</v>
      </c>
      <c r="DV95">
        <f t="shared" si="171"/>
        <v>-3411180.1925439336</v>
      </c>
      <c r="DW95">
        <f t="shared" si="171"/>
        <v>-3415633.3270438854</v>
      </c>
      <c r="DX95">
        <f t="shared" si="171"/>
        <v>-3420092.2748645693</v>
      </c>
      <c r="DY95">
        <f t="shared" si="171"/>
        <v>-3424557.0435949294</v>
      </c>
      <c r="EA95">
        <f t="shared" si="124"/>
        <v>0.92</v>
      </c>
      <c r="EB95">
        <f t="shared" si="156"/>
        <v>3005704.3826191928</v>
      </c>
      <c r="EC95">
        <f t="shared" si="156"/>
        <v>3009628.4588923859</v>
      </c>
      <c r="ED95">
        <f t="shared" si="156"/>
        <v>3013557.6574801537</v>
      </c>
      <c r="EE95">
        <f t="shared" si="156"/>
        <v>3017491.9850693727</v>
      </c>
      <c r="EF95">
        <f t="shared" si="156"/>
        <v>3021431.4483556934</v>
      </c>
      <c r="EG95">
        <f t="shared" si="156"/>
        <v>3025376.054043462</v>
      </c>
      <c r="EH95">
        <f t="shared" si="156"/>
        <v>3029325.8088458111</v>
      </c>
      <c r="EI95">
        <f t="shared" si="156"/>
        <v>3033280.7194846356</v>
      </c>
      <c r="EJ95">
        <f t="shared" si="156"/>
        <v>3037240.7926905742</v>
      </c>
      <c r="EK95">
        <f t="shared" si="156"/>
        <v>3041206.0352030941</v>
      </c>
      <c r="EL95">
        <f t="shared" si="156"/>
        <v>3045176.4537704177</v>
      </c>
      <c r="EM95">
        <f t="shared" si="156"/>
        <v>3049152.0551496102</v>
      </c>
      <c r="EN95">
        <f t="shared" si="156"/>
        <v>3053132.8461065451</v>
      </c>
      <c r="EO95">
        <f t="shared" si="156"/>
        <v>3057118.8334159306</v>
      </c>
      <c r="EP95">
        <f t="shared" si="156"/>
        <v>3061110.0238613277</v>
      </c>
      <c r="EQ95">
        <f t="shared" si="155"/>
        <v>3065106.4242351213</v>
      </c>
      <c r="ER95">
        <f t="shared" si="155"/>
        <v>3069108.041338596</v>
      </c>
      <c r="ES95">
        <f t="shared" si="155"/>
        <v>3073114.8819819158</v>
      </c>
      <c r="ET95">
        <f t="shared" si="155"/>
        <v>3077126.9529841011</v>
      </c>
      <c r="EU95">
        <f t="shared" si="155"/>
        <v>3081144.2611731184</v>
      </c>
      <c r="EV95">
        <f t="shared" si="155"/>
        <v>3085166.8133858033</v>
      </c>
      <c r="EW95">
        <f t="shared" si="155"/>
        <v>3089194.6164679504</v>
      </c>
      <c r="EX95">
        <f t="shared" si="155"/>
        <v>3093227.6772742909</v>
      </c>
      <c r="EY95">
        <f t="shared" si="155"/>
        <v>3097266.0026684715</v>
      </c>
      <c r="EZ95">
        <f t="shared" si="155"/>
        <v>3101309.5995231424</v>
      </c>
      <c r="FA95">
        <f t="shared" si="155"/>
        <v>3105358.4747198811</v>
      </c>
      <c r="FB95">
        <f t="shared" si="155"/>
        <v>3109412.6351492838</v>
      </c>
      <c r="FC95">
        <f t="shared" si="155"/>
        <v>3113472.0877109296</v>
      </c>
      <c r="FD95">
        <f t="shared" si="155"/>
        <v>3117536.8393134046</v>
      </c>
      <c r="FE95">
        <f t="shared" si="155"/>
        <v>3121606.8968743249</v>
      </c>
      <c r="FF95">
        <f t="shared" si="87"/>
        <v>3125682.2673203042</v>
      </c>
      <c r="FG95">
        <f t="shared" si="87"/>
        <v>3129762.9575870307</v>
      </c>
      <c r="FH95">
        <f t="shared" si="161"/>
        <v>3133848.9746192489</v>
      </c>
      <c r="FI95">
        <f t="shared" si="161"/>
        <v>3137940.3253707332</v>
      </c>
      <c r="FJ95">
        <f t="shared" si="161"/>
        <v>3142037.0168043822</v>
      </c>
      <c r="FK95">
        <f t="shared" si="161"/>
        <v>3146139.0558921397</v>
      </c>
      <c r="FL95">
        <f t="shared" si="161"/>
        <v>3150246.4496150948</v>
      </c>
      <c r="FM95">
        <f t="shared" si="161"/>
        <v>3154359.2049634052</v>
      </c>
      <c r="FN95">
        <f t="shared" si="161"/>
        <v>3158477.3289363878</v>
      </c>
      <c r="FO95">
        <f t="shared" si="161"/>
        <v>3162600.828542497</v>
      </c>
      <c r="FP95">
        <f t="shared" si="161"/>
        <v>3166729.7107993024</v>
      </c>
      <c r="FQ95">
        <f t="shared" si="161"/>
        <v>3170863.9827335798</v>
      </c>
      <c r="FR95">
        <f t="shared" si="161"/>
        <v>3175003.6513812314</v>
      </c>
      <c r="FS95">
        <f t="shared" si="161"/>
        <v>3179148.7237873706</v>
      </c>
      <c r="FT95">
        <f t="shared" si="161"/>
        <v>3183299.2070063385</v>
      </c>
      <c r="FU95">
        <f t="shared" si="161"/>
        <v>3187455.1081016171</v>
      </c>
      <c r="FV95">
        <f t="shared" si="161"/>
        <v>3191616.4341459693</v>
      </c>
      <c r="FW95">
        <f t="shared" si="161"/>
        <v>3195783.1922213426</v>
      </c>
      <c r="FX95">
        <f t="shared" si="160"/>
        <v>3199955.3894189647</v>
      </c>
      <c r="FY95">
        <f t="shared" si="160"/>
        <v>3204133.0328393215</v>
      </c>
      <c r="FZ95">
        <f t="shared" si="160"/>
        <v>3208316.1295921323</v>
      </c>
      <c r="GA95">
        <f t="shared" si="160"/>
        <v>3212504.686796444</v>
      </c>
      <c r="GB95">
        <f t="shared" si="160"/>
        <v>3216698.7115805522</v>
      </c>
      <c r="GC95">
        <f t="shared" si="160"/>
        <v>3220898.2110820916</v>
      </c>
      <c r="GD95">
        <f t="shared" si="160"/>
        <v>3225103.1924480139</v>
      </c>
      <c r="GE95">
        <f t="shared" si="160"/>
        <v>3229313.6628345684</v>
      </c>
      <c r="GF95">
        <f t="shared" si="160"/>
        <v>3233529.6294073905</v>
      </c>
      <c r="GG95">
        <f t="shared" si="160"/>
        <v>3237751.0993414251</v>
      </c>
      <c r="GH95">
        <f t="shared" si="160"/>
        <v>3241978.0798210055</v>
      </c>
      <c r="GI95">
        <f t="shared" si="160"/>
        <v>3246210.5780398804</v>
      </c>
      <c r="GJ95">
        <f t="shared" si="160"/>
        <v>3250448.6012011184</v>
      </c>
      <c r="GK95">
        <f t="shared" si="160"/>
        <v>3254692.1565172491</v>
      </c>
      <c r="GL95">
        <f t="shared" si="160"/>
        <v>3258941.2512101722</v>
      </c>
      <c r="GM95">
        <f t="shared" si="144"/>
        <v>3263195.89251125</v>
      </c>
      <c r="GN95">
        <f t="shared" si="144"/>
        <v>3267456.087661284</v>
      </c>
      <c r="GO95">
        <f t="shared" si="144"/>
        <v>3271721.8439104953</v>
      </c>
      <c r="GP95">
        <f t="shared" si="144"/>
        <v>3275993.1685186131</v>
      </c>
      <c r="GQ95">
        <f t="shared" si="144"/>
        <v>3280270.0687548011</v>
      </c>
      <c r="GR95">
        <f t="shared" si="144"/>
        <v>3284552.5518977428</v>
      </c>
      <c r="GS95">
        <f t="shared" si="144"/>
        <v>3288840.6252356283</v>
      </c>
      <c r="GT95">
        <f t="shared" si="144"/>
        <v>3293134.296066124</v>
      </c>
      <c r="GU95">
        <f t="shared" si="158"/>
        <v>3297433.5716964714</v>
      </c>
      <c r="GV95">
        <f t="shared" si="158"/>
        <v>3301738.4594434025</v>
      </c>
      <c r="GW95">
        <f t="shared" si="158"/>
        <v>3306048.9666332374</v>
      </c>
      <c r="GX95">
        <f t="shared" si="158"/>
        <v>3310365.1006018487</v>
      </c>
      <c r="GY95">
        <f t="shared" si="158"/>
        <v>3314686.8686946854</v>
      </c>
      <c r="GZ95">
        <f t="shared" si="158"/>
        <v>3319014.2782667973</v>
      </c>
      <c r="HA95">
        <f t="shared" si="158"/>
        <v>3323347.3366827997</v>
      </c>
      <c r="HB95">
        <f t="shared" si="158"/>
        <v>3327686.0513169589</v>
      </c>
      <c r="HC95">
        <f t="shared" si="157"/>
        <v>3332030.4295531656</v>
      </c>
      <c r="HD95">
        <f t="shared" si="157"/>
        <v>3336380.4787849179</v>
      </c>
      <c r="HE95">
        <f t="shared" si="157"/>
        <v>3340736.2064154083</v>
      </c>
      <c r="HF95">
        <f t="shared" si="157"/>
        <v>3345097.6198574509</v>
      </c>
      <c r="HG95">
        <f t="shared" si="157"/>
        <v>3349464.7265335699</v>
      </c>
      <c r="HH95">
        <f t="shared" si="122"/>
        <v>3353837.533875979</v>
      </c>
      <c r="HI95">
        <f t="shared" si="122"/>
        <v>3358216.0493265605</v>
      </c>
      <c r="HJ95">
        <f t="shared" si="122"/>
        <v>3362600.280336957</v>
      </c>
      <c r="HK95">
        <f t="shared" si="122"/>
        <v>3366990.2343684928</v>
      </c>
      <c r="HL95">
        <f t="shared" si="122"/>
        <v>3371385.9188922676</v>
      </c>
      <c r="HM95">
        <f t="shared" si="122"/>
        <v>3375787.3413891229</v>
      </c>
      <c r="HN95">
        <f t="shared" si="122"/>
        <v>3380194.5093496651</v>
      </c>
      <c r="HO95">
        <f t="shared" si="123"/>
        <v>3384607.430274291</v>
      </c>
      <c r="HP95">
        <f t="shared" si="123"/>
        <v>3389026.1116731544</v>
      </c>
      <c r="HQ95">
        <f t="shared" si="123"/>
        <v>3393450.561066248</v>
      </c>
      <c r="HR95">
        <f t="shared" si="123"/>
        <v>3397880.7859833813</v>
      </c>
      <c r="HS95">
        <f t="shared" si="123"/>
        <v>3402316.7939641583</v>
      </c>
      <c r="HT95">
        <f t="shared" si="117"/>
        <v>3406758.5925580719</v>
      </c>
      <c r="HU95">
        <f t="shared" si="117"/>
        <v>3411206.1893244251</v>
      </c>
      <c r="HV95">
        <f t="shared" si="117"/>
        <v>3415659.5918324231</v>
      </c>
      <c r="HW95">
        <f t="shared" si="117"/>
        <v>3420118.8076611534</v>
      </c>
      <c r="HX95">
        <f t="shared" si="117"/>
        <v>3424583.8443995598</v>
      </c>
      <c r="HY95">
        <f t="shared" si="128"/>
        <v>3005704.3826191928</v>
      </c>
      <c r="HZ95">
        <f t="shared" si="129"/>
        <v>1</v>
      </c>
      <c r="IA95">
        <v>93</v>
      </c>
      <c r="IB95">
        <f t="shared" si="130"/>
        <v>0.92</v>
      </c>
      <c r="IC95" cm="1">
        <f t="array" ref="IC95">INDEX($AC$3:$DY$102,IA95,HZ95)</f>
        <v>-3005704.3826191928</v>
      </c>
      <c r="ID95">
        <f t="shared" si="131"/>
        <v>-2765248.0320096575</v>
      </c>
    </row>
    <row r="96" spans="10:238" x14ac:dyDescent="0.25">
      <c r="J96">
        <v>750</v>
      </c>
      <c r="K96">
        <f>'Emission events'!Y96</f>
        <v>0</v>
      </c>
      <c r="L96">
        <f>'Emission events'!BG96</f>
        <v>0</v>
      </c>
      <c r="M96">
        <f>'Emission events'!CO96</f>
        <v>0</v>
      </c>
      <c r="N96">
        <f>'Emission events'!DW96</f>
        <v>0</v>
      </c>
      <c r="O96">
        <f>'Emission events'!FE96</f>
        <v>0</v>
      </c>
      <c r="P96">
        <f t="shared" si="118"/>
        <v>0</v>
      </c>
      <c r="S96">
        <v>750</v>
      </c>
      <c r="T96">
        <f>'Emission events'!AD96</f>
        <v>0</v>
      </c>
      <c r="U96">
        <f>'Emission events'!BL96</f>
        <v>0</v>
      </c>
      <c r="V96">
        <f>'Emission events'!CT96</f>
        <v>0</v>
      </c>
      <c r="W96">
        <f>'Emission events'!EB96</f>
        <v>0</v>
      </c>
      <c r="X96">
        <f>'Emission events'!FJ96</f>
        <v>0</v>
      </c>
      <c r="Y96">
        <f t="shared" si="119"/>
        <v>0</v>
      </c>
      <c r="Z96">
        <f t="shared" si="120"/>
        <v>0</v>
      </c>
      <c r="AB96" s="1">
        <v>0.93</v>
      </c>
      <c r="AC96">
        <f t="shared" si="162"/>
        <v>-4157981.9326325194</v>
      </c>
      <c r="AD96">
        <f t="shared" si="162"/>
        <v>-4163409.97549289</v>
      </c>
      <c r="AE96">
        <f t="shared" si="162"/>
        <v>-4168845.1043630005</v>
      </c>
      <c r="AF96">
        <f t="shared" si="162"/>
        <v>-4174287.3284931988</v>
      </c>
      <c r="AG96">
        <f t="shared" si="162"/>
        <v>-4179736.6571460161</v>
      </c>
      <c r="AH96">
        <f t="shared" si="162"/>
        <v>-4185193.0995959681</v>
      </c>
      <c r="AI96">
        <f t="shared" si="162"/>
        <v>-4190656.6651297393</v>
      </c>
      <c r="AJ96">
        <f t="shared" si="162"/>
        <v>-4196127.3630461376</v>
      </c>
      <c r="AK96">
        <f t="shared" si="162"/>
        <v>-4201605.2026560633</v>
      </c>
      <c r="AL96">
        <f t="shared" si="162"/>
        <v>-4207090.193282634</v>
      </c>
      <c r="AM96">
        <f t="shared" si="163"/>
        <v>-4212582.3442610754</v>
      </c>
      <c r="AN96">
        <f t="shared" si="163"/>
        <v>-4218081.6649388494</v>
      </c>
      <c r="AO96">
        <f t="shared" si="163"/>
        <v>-4223588.1646756139</v>
      </c>
      <c r="AP96">
        <f t="shared" si="163"/>
        <v>-4229101.8528432045</v>
      </c>
      <c r="AQ96">
        <f t="shared" si="163"/>
        <v>-4234622.7388257515</v>
      </c>
      <c r="AR96">
        <f t="shared" si="163"/>
        <v>-4240150.8320195759</v>
      </c>
      <c r="AS96">
        <f t="shared" si="163"/>
        <v>-4245686.1418333054</v>
      </c>
      <c r="AT96">
        <f t="shared" si="163"/>
        <v>-4251228.6776878545</v>
      </c>
      <c r="AU96">
        <f t="shared" si="163"/>
        <v>-4256778.4490163941</v>
      </c>
      <c r="AV96">
        <f t="shared" si="163"/>
        <v>-4262335.4652644452</v>
      </c>
      <c r="AW96">
        <f t="shared" si="164"/>
        <v>-4267899.7358898548</v>
      </c>
      <c r="AX96">
        <f t="shared" si="164"/>
        <v>-4273471.2703628074</v>
      </c>
      <c r="AY96">
        <f t="shared" si="164"/>
        <v>-4279050.0781658739</v>
      </c>
      <c r="AZ96">
        <f t="shared" si="164"/>
        <v>-4284636.1687939521</v>
      </c>
      <c r="BA96">
        <f t="shared" si="164"/>
        <v>-4290229.5517543992</v>
      </c>
      <c r="BB96">
        <f t="shared" si="164"/>
        <v>-4295830.2365669198</v>
      </c>
      <c r="BC96">
        <f t="shared" si="164"/>
        <v>-4301438.2327636965</v>
      </c>
      <c r="BD96">
        <f t="shared" si="164"/>
        <v>-4307053.5498893512</v>
      </c>
      <c r="BE96">
        <f t="shared" si="164"/>
        <v>-4312676.1975009209</v>
      </c>
      <c r="BF96">
        <f t="shared" si="164"/>
        <v>-4318306.1851679822</v>
      </c>
      <c r="BG96">
        <f t="shared" si="165"/>
        <v>-4323943.5224725399</v>
      </c>
      <c r="BH96">
        <f t="shared" si="165"/>
        <v>-4329588.2190091573</v>
      </c>
      <c r="BI96">
        <f t="shared" si="165"/>
        <v>-4335240.2843849175</v>
      </c>
      <c r="BJ96">
        <f t="shared" si="165"/>
        <v>-4340899.7282194048</v>
      </c>
      <c r="BK96">
        <f t="shared" si="165"/>
        <v>-4346566.5601448026</v>
      </c>
      <c r="BL96">
        <f t="shared" si="165"/>
        <v>-4352240.7898058575</v>
      </c>
      <c r="BM96">
        <f t="shared" si="165"/>
        <v>-4357922.426859919</v>
      </c>
      <c r="BN96">
        <f t="shared" si="165"/>
        <v>-4363611.4809768982</v>
      </c>
      <c r="BO96">
        <f t="shared" si="165"/>
        <v>-4369307.9618393779</v>
      </c>
      <c r="BP96">
        <f t="shared" si="165"/>
        <v>-4375011.8791425787</v>
      </c>
      <c r="BQ96">
        <f t="shared" si="166"/>
        <v>-4380723.2425943315</v>
      </c>
      <c r="BR96">
        <f t="shared" si="166"/>
        <v>-4386442.061915203</v>
      </c>
      <c r="BS96">
        <f t="shared" si="166"/>
        <v>-4392168.3468383886</v>
      </c>
      <c r="BT96">
        <f t="shared" si="166"/>
        <v>-4397902.1071098344</v>
      </c>
      <c r="BU96">
        <f t="shared" si="166"/>
        <v>-4403643.3524882104</v>
      </c>
      <c r="BV96">
        <f t="shared" si="166"/>
        <v>-4409392.0927448776</v>
      </c>
      <c r="BW96">
        <f t="shared" si="166"/>
        <v>-4415148.3376640184</v>
      </c>
      <c r="BX96">
        <f t="shared" si="166"/>
        <v>-4420912.0970425233</v>
      </c>
      <c r="BY96">
        <f t="shared" si="166"/>
        <v>-4426683.3806901202</v>
      </c>
      <c r="BZ96">
        <f t="shared" si="166"/>
        <v>-4432462.1984293414</v>
      </c>
      <c r="CA96">
        <f t="shared" si="167"/>
        <v>-4438248.5600954797</v>
      </c>
      <c r="CB96">
        <f t="shared" si="167"/>
        <v>-4444042.4755367795</v>
      </c>
      <c r="CC96">
        <f t="shared" si="167"/>
        <v>-4449843.9546142286</v>
      </c>
      <c r="CD96">
        <f t="shared" si="167"/>
        <v>-4455653.0072017526</v>
      </c>
      <c r="CE96">
        <f t="shared" si="167"/>
        <v>-4461469.643186165</v>
      </c>
      <c r="CF96">
        <f t="shared" si="167"/>
        <v>-4467293.8724671407</v>
      </c>
      <c r="CG96">
        <f t="shared" si="167"/>
        <v>-4473125.7049573408</v>
      </c>
      <c r="CH96">
        <f t="shared" si="167"/>
        <v>-4478965.1505823024</v>
      </c>
      <c r="CI96">
        <f t="shared" si="167"/>
        <v>-4484812.2192805689</v>
      </c>
      <c r="CJ96">
        <f t="shared" si="167"/>
        <v>-4490666.9210036574</v>
      </c>
      <c r="CK96">
        <f t="shared" si="168"/>
        <v>-4496529.2657160284</v>
      </c>
      <c r="CL96">
        <f t="shared" si="168"/>
        <v>-4502399.2633952117</v>
      </c>
      <c r="CM96">
        <f t="shared" si="168"/>
        <v>-4508276.9240317047</v>
      </c>
      <c r="CN96">
        <f t="shared" si="168"/>
        <v>-4514162.2576290872</v>
      </c>
      <c r="CO96">
        <f t="shared" si="168"/>
        <v>-4520055.2742040036</v>
      </c>
      <c r="CP96">
        <f t="shared" si="168"/>
        <v>-4525955.983786108</v>
      </c>
      <c r="CQ96">
        <f t="shared" si="168"/>
        <v>-4531864.3964182604</v>
      </c>
      <c r="CR96">
        <f t="shared" si="168"/>
        <v>-4537780.5221563196</v>
      </c>
      <c r="CS96">
        <f t="shared" si="168"/>
        <v>-4543704.3710693344</v>
      </c>
      <c r="CT96">
        <f t="shared" si="168"/>
        <v>-4549635.9532395005</v>
      </c>
      <c r="CU96">
        <f t="shared" si="169"/>
        <v>-4555575.2787621235</v>
      </c>
      <c r="CV96">
        <f t="shared" si="169"/>
        <v>-4561522.3577457564</v>
      </c>
      <c r="CW96">
        <f t="shared" si="169"/>
        <v>-4567477.2003120808</v>
      </c>
      <c r="CX96">
        <f t="shared" si="169"/>
        <v>-4573439.8165960424</v>
      </c>
      <c r="CY96">
        <f t="shared" si="169"/>
        <v>-4579410.2167458134</v>
      </c>
      <c r="CZ96">
        <f t="shared" si="169"/>
        <v>-4585388.4109227713</v>
      </c>
      <c r="DA96">
        <f t="shared" si="169"/>
        <v>-4591374.40930162</v>
      </c>
      <c r="DB96">
        <f t="shared" si="169"/>
        <v>-4597368.2220702805</v>
      </c>
      <c r="DC96">
        <f t="shared" si="169"/>
        <v>-4603369.8594300235</v>
      </c>
      <c r="DD96">
        <f t="shared" si="169"/>
        <v>-4609379.3315954357</v>
      </c>
      <c r="DE96">
        <f t="shared" si="170"/>
        <v>-4615396.6487943931</v>
      </c>
      <c r="DF96">
        <f t="shared" si="170"/>
        <v>-4621421.8212681673</v>
      </c>
      <c r="DG96">
        <f t="shared" si="170"/>
        <v>-4627454.8592713866</v>
      </c>
      <c r="DH96">
        <f t="shared" si="170"/>
        <v>-4633495.7730720649</v>
      </c>
      <c r="DI96">
        <f t="shared" si="170"/>
        <v>-4639544.5729516372</v>
      </c>
      <c r="DJ96">
        <f t="shared" si="170"/>
        <v>-4645601.2692049118</v>
      </c>
      <c r="DK96">
        <f t="shared" si="170"/>
        <v>-4651665.8721401989</v>
      </c>
      <c r="DL96">
        <f t="shared" si="170"/>
        <v>-4657738.3920792053</v>
      </c>
      <c r="DM96">
        <f t="shared" si="170"/>
        <v>-4663818.8393571563</v>
      </c>
      <c r="DN96">
        <f t="shared" si="170"/>
        <v>-4669907.2243227726</v>
      </c>
      <c r="DO96">
        <f t="shared" si="171"/>
        <v>-4676003.5573382322</v>
      </c>
      <c r="DP96">
        <f t="shared" si="171"/>
        <v>-4682107.8487793095</v>
      </c>
      <c r="DQ96">
        <f t="shared" si="171"/>
        <v>-4688220.1090352554</v>
      </c>
      <c r="DR96">
        <f t="shared" si="171"/>
        <v>-4694340.3485089354</v>
      </c>
      <c r="DS96">
        <f t="shared" si="171"/>
        <v>-4700468.5776167931</v>
      </c>
      <c r="DT96">
        <f t="shared" si="171"/>
        <v>-4706604.8067888208</v>
      </c>
      <c r="DU96">
        <f t="shared" si="171"/>
        <v>-4712749.0464686798</v>
      </c>
      <c r="DV96">
        <f t="shared" si="171"/>
        <v>-4718901.3071136409</v>
      </c>
      <c r="DW96">
        <f t="shared" si="171"/>
        <v>-4725061.5991946347</v>
      </c>
      <c r="DX96">
        <f t="shared" si="171"/>
        <v>-4731229.9331962718</v>
      </c>
      <c r="DY96">
        <f t="shared" si="171"/>
        <v>-4737406.3196168039</v>
      </c>
      <c r="EA96">
        <f t="shared" si="124"/>
        <v>0.93</v>
      </c>
      <c r="EB96">
        <f t="shared" si="156"/>
        <v>4157981.9326325194</v>
      </c>
      <c r="EC96">
        <f t="shared" si="156"/>
        <v>4163410.2435009363</v>
      </c>
      <c r="ED96">
        <f t="shared" si="156"/>
        <v>4168845.6403790931</v>
      </c>
      <c r="EE96">
        <f t="shared" si="156"/>
        <v>4174288.1325173378</v>
      </c>
      <c r="EF96">
        <f t="shared" si="156"/>
        <v>4179737.7291782014</v>
      </c>
      <c r="EG96">
        <f t="shared" si="156"/>
        <v>4185194.4396361997</v>
      </c>
      <c r="EH96">
        <f t="shared" si="156"/>
        <v>4190658.2731780172</v>
      </c>
      <c r="EI96">
        <f t="shared" si="156"/>
        <v>4196129.2391024614</v>
      </c>
      <c r="EJ96">
        <f t="shared" si="156"/>
        <v>4201607.3467204338</v>
      </c>
      <c r="EK96">
        <f t="shared" si="156"/>
        <v>4207092.6053550504</v>
      </c>
      <c r="EL96">
        <f t="shared" si="156"/>
        <v>4212585.0243415385</v>
      </c>
      <c r="EM96">
        <f t="shared" si="156"/>
        <v>4218084.6130273584</v>
      </c>
      <c r="EN96">
        <f t="shared" si="156"/>
        <v>4223591.3807721697</v>
      </c>
      <c r="EO96">
        <f t="shared" si="156"/>
        <v>4229105.3369478062</v>
      </c>
      <c r="EP96">
        <f t="shared" si="156"/>
        <v>4234626.4909383999</v>
      </c>
      <c r="EQ96">
        <f t="shared" si="155"/>
        <v>4240154.8521402702</v>
      </c>
      <c r="ER96">
        <f t="shared" si="155"/>
        <v>4245690.4299620464</v>
      </c>
      <c r="ES96">
        <f t="shared" si="155"/>
        <v>4251233.2338246414</v>
      </c>
      <c r="ET96">
        <f t="shared" si="155"/>
        <v>4256783.2731612278</v>
      </c>
      <c r="EU96">
        <f t="shared" si="155"/>
        <v>4262340.5574173247</v>
      </c>
      <c r="EV96">
        <f t="shared" si="155"/>
        <v>4267905.0960507812</v>
      </c>
      <c r="EW96">
        <f t="shared" si="155"/>
        <v>4273476.8985317796</v>
      </c>
      <c r="EX96">
        <f t="shared" si="155"/>
        <v>4279055.9743428929</v>
      </c>
      <c r="EY96">
        <f t="shared" si="155"/>
        <v>4284642.3329790169</v>
      </c>
      <c r="EZ96">
        <f t="shared" si="155"/>
        <v>4290235.9839475108</v>
      </c>
      <c r="FA96">
        <f t="shared" si="155"/>
        <v>4295836.9367680773</v>
      </c>
      <c r="FB96">
        <f t="shared" si="155"/>
        <v>4301445.2009729007</v>
      </c>
      <c r="FC96">
        <f t="shared" si="155"/>
        <v>4307060.7861066014</v>
      </c>
      <c r="FD96">
        <f t="shared" si="155"/>
        <v>4312683.7017262178</v>
      </c>
      <c r="FE96">
        <f t="shared" si="155"/>
        <v>4318313.957401325</v>
      </c>
      <c r="FF96">
        <f t="shared" si="87"/>
        <v>4323951.5627139295</v>
      </c>
      <c r="FG96">
        <f t="shared" si="87"/>
        <v>4329596.5272585927</v>
      </c>
      <c r="FH96">
        <f t="shared" si="161"/>
        <v>4335248.8606423996</v>
      </c>
      <c r="FI96">
        <f t="shared" si="161"/>
        <v>4340908.5724849328</v>
      </c>
      <c r="FJ96">
        <f t="shared" si="161"/>
        <v>4346575.6724183774</v>
      </c>
      <c r="FK96">
        <f t="shared" si="161"/>
        <v>4352250.1700874781</v>
      </c>
      <c r="FL96">
        <f t="shared" si="161"/>
        <v>4357932.0751495864</v>
      </c>
      <c r="FM96">
        <f t="shared" si="161"/>
        <v>4363621.3972746115</v>
      </c>
      <c r="FN96">
        <f t="shared" si="161"/>
        <v>4369318.146145138</v>
      </c>
      <c r="FO96">
        <f t="shared" si="161"/>
        <v>4375022.3314563846</v>
      </c>
      <c r="FP96">
        <f t="shared" si="161"/>
        <v>4380733.9629161833</v>
      </c>
      <c r="FQ96">
        <f t="shared" si="161"/>
        <v>4386453.0502451016</v>
      </c>
      <c r="FR96">
        <f t="shared" si="161"/>
        <v>4392179.603176333</v>
      </c>
      <c r="FS96">
        <f t="shared" si="161"/>
        <v>4397913.6314558256</v>
      </c>
      <c r="FT96">
        <f t="shared" si="161"/>
        <v>4403655.1448422475</v>
      </c>
      <c r="FU96">
        <f t="shared" si="161"/>
        <v>4409404.1531069614</v>
      </c>
      <c r="FV96">
        <f t="shared" si="161"/>
        <v>4415160.6660341481</v>
      </c>
      <c r="FW96">
        <f t="shared" si="161"/>
        <v>4420924.6934206998</v>
      </c>
      <c r="FX96">
        <f t="shared" si="160"/>
        <v>4426696.2450763425</v>
      </c>
      <c r="FY96">
        <f t="shared" si="160"/>
        <v>4432475.3308236105</v>
      </c>
      <c r="FZ96">
        <f t="shared" si="160"/>
        <v>4438261.9604977947</v>
      </c>
      <c r="GA96">
        <f t="shared" si="160"/>
        <v>4444056.1439471412</v>
      </c>
      <c r="GB96">
        <f t="shared" si="160"/>
        <v>4449857.8910326362</v>
      </c>
      <c r="GC96">
        <f t="shared" si="160"/>
        <v>4455667.211628207</v>
      </c>
      <c r="GD96">
        <f t="shared" si="160"/>
        <v>4461484.1156206653</v>
      </c>
      <c r="GE96">
        <f t="shared" si="160"/>
        <v>4467308.6129096877</v>
      </c>
      <c r="GF96">
        <f t="shared" si="160"/>
        <v>4473140.7134079337</v>
      </c>
      <c r="GG96">
        <f t="shared" si="160"/>
        <v>4478980.427040942</v>
      </c>
      <c r="GH96">
        <f t="shared" si="160"/>
        <v>4484827.7637472544</v>
      </c>
      <c r="GI96">
        <f t="shared" si="160"/>
        <v>4490682.7334783897</v>
      </c>
      <c r="GJ96">
        <f t="shared" si="160"/>
        <v>4496545.3461988065</v>
      </c>
      <c r="GK96">
        <f t="shared" si="160"/>
        <v>4502415.6118860366</v>
      </c>
      <c r="GL96">
        <f t="shared" si="160"/>
        <v>4508293.5405305754</v>
      </c>
      <c r="GM96">
        <f t="shared" si="144"/>
        <v>4514179.1421360048</v>
      </c>
      <c r="GN96">
        <f t="shared" si="144"/>
        <v>4520072.426718967</v>
      </c>
      <c r="GO96">
        <f t="shared" si="144"/>
        <v>4525973.4043091182</v>
      </c>
      <c r="GP96">
        <f t="shared" si="144"/>
        <v>4531882.0849493165</v>
      </c>
      <c r="GQ96">
        <f t="shared" si="144"/>
        <v>4537798.4786954224</v>
      </c>
      <c r="GR96">
        <f t="shared" si="144"/>
        <v>4543722.5956164831</v>
      </c>
      <c r="GS96">
        <f t="shared" si="144"/>
        <v>4549654.445794696</v>
      </c>
      <c r="GT96">
        <f t="shared" si="144"/>
        <v>4555594.0393253649</v>
      </c>
      <c r="GU96">
        <f t="shared" si="158"/>
        <v>4561541.3863170445</v>
      </c>
      <c r="GV96">
        <f t="shared" si="158"/>
        <v>4567496.4968914147</v>
      </c>
      <c r="GW96">
        <f t="shared" si="158"/>
        <v>4573459.3811834231</v>
      </c>
      <c r="GX96">
        <f t="shared" si="158"/>
        <v>4579430.04934124</v>
      </c>
      <c r="GY96">
        <f t="shared" si="158"/>
        <v>4585408.5115262447</v>
      </c>
      <c r="GZ96">
        <f t="shared" si="158"/>
        <v>4591394.7779131392</v>
      </c>
      <c r="HA96">
        <f t="shared" si="158"/>
        <v>4597388.8586898455</v>
      </c>
      <c r="HB96">
        <f t="shared" si="158"/>
        <v>4603390.7640576353</v>
      </c>
      <c r="HC96">
        <f t="shared" si="157"/>
        <v>4609400.5042310935</v>
      </c>
      <c r="HD96">
        <f t="shared" si="157"/>
        <v>4615418.0894380976</v>
      </c>
      <c r="HE96">
        <f t="shared" si="157"/>
        <v>4621443.5299199177</v>
      </c>
      <c r="HF96">
        <f t="shared" si="157"/>
        <v>4627476.8359311838</v>
      </c>
      <c r="HG96">
        <f t="shared" si="157"/>
        <v>4633518.0177399078</v>
      </c>
      <c r="HH96">
        <f t="shared" si="122"/>
        <v>4639567.085627527</v>
      </c>
      <c r="HI96">
        <f t="shared" si="122"/>
        <v>4645624.0498888474</v>
      </c>
      <c r="HJ96">
        <f t="shared" si="122"/>
        <v>4651688.9208321813</v>
      </c>
      <c r="HK96">
        <f t="shared" si="122"/>
        <v>4657761.7087792335</v>
      </c>
      <c r="HL96">
        <f t="shared" si="122"/>
        <v>4663842.4240652313</v>
      </c>
      <c r="HM96">
        <f t="shared" si="122"/>
        <v>4669931.0770388935</v>
      </c>
      <c r="HN96">
        <f t="shared" si="122"/>
        <v>4676027.6780623998</v>
      </c>
      <c r="HO96">
        <f t="shared" si="123"/>
        <v>4682132.2375115231</v>
      </c>
      <c r="HP96">
        <f t="shared" si="123"/>
        <v>4688244.7657755157</v>
      </c>
      <c r="HQ96">
        <f t="shared" si="123"/>
        <v>4694365.2732572416</v>
      </c>
      <c r="HR96">
        <f t="shared" si="123"/>
        <v>4700493.770373146</v>
      </c>
      <c r="HS96">
        <f t="shared" si="123"/>
        <v>4706630.2675532196</v>
      </c>
      <c r="HT96">
        <f t="shared" si="117"/>
        <v>4712774.7752411254</v>
      </c>
      <c r="HU96">
        <f t="shared" si="117"/>
        <v>4718927.3038941324</v>
      </c>
      <c r="HV96">
        <f t="shared" si="117"/>
        <v>4725087.8639831729</v>
      </c>
      <c r="HW96">
        <f t="shared" si="117"/>
        <v>4731256.4659928558</v>
      </c>
      <c r="HX96">
        <f t="shared" si="117"/>
        <v>4737433.1204214348</v>
      </c>
      <c r="HY96">
        <f t="shared" si="128"/>
        <v>4157981.9326325194</v>
      </c>
      <c r="HZ96">
        <f t="shared" si="129"/>
        <v>1</v>
      </c>
      <c r="IA96">
        <v>94</v>
      </c>
      <c r="IB96">
        <f t="shared" si="130"/>
        <v>0.93</v>
      </c>
      <c r="IC96" cm="1">
        <f t="array" ref="IC96">INDEX($AC$3:$DY$102,IA96,HZ96)</f>
        <v>-4157981.9326325194</v>
      </c>
      <c r="ID96">
        <f t="shared" si="131"/>
        <v>-3866923.1973482431</v>
      </c>
    </row>
    <row r="97" spans="10:238" x14ac:dyDescent="0.25">
      <c r="J97">
        <v>755</v>
      </c>
      <c r="K97">
        <f>'Emission events'!Y97</f>
        <v>0</v>
      </c>
      <c r="L97">
        <f>'Emission events'!BG97</f>
        <v>0</v>
      </c>
      <c r="M97">
        <f>'Emission events'!CO97</f>
        <v>0</v>
      </c>
      <c r="N97">
        <f>'Emission events'!DW97</f>
        <v>0</v>
      </c>
      <c r="O97">
        <f>'Emission events'!FE97</f>
        <v>0</v>
      </c>
      <c r="P97">
        <f t="shared" si="118"/>
        <v>0</v>
      </c>
      <c r="S97">
        <v>755</v>
      </c>
      <c r="T97">
        <f>'Emission events'!AD97</f>
        <v>0</v>
      </c>
      <c r="U97">
        <f>'Emission events'!BL97</f>
        <v>0</v>
      </c>
      <c r="V97">
        <f>'Emission events'!CT97</f>
        <v>0</v>
      </c>
      <c r="W97">
        <f>'Emission events'!EB97</f>
        <v>0</v>
      </c>
      <c r="X97">
        <f>'Emission events'!FJ97</f>
        <v>0</v>
      </c>
      <c r="Y97">
        <f t="shared" si="119"/>
        <v>0</v>
      </c>
      <c r="Z97">
        <f t="shared" si="120"/>
        <v>0</v>
      </c>
      <c r="AB97" s="1">
        <v>0.94</v>
      </c>
      <c r="AC97">
        <f t="shared" si="162"/>
        <v>-5751997.6245253272</v>
      </c>
      <c r="AD97">
        <f t="shared" si="162"/>
        <v>-5759506.5667206664</v>
      </c>
      <c r="AE97">
        <f t="shared" si="162"/>
        <v>-5767025.3114248682</v>
      </c>
      <c r="AF97">
        <f t="shared" si="162"/>
        <v>-5774553.8714345274</v>
      </c>
      <c r="AG97">
        <f t="shared" si="162"/>
        <v>-5782092.2595630232</v>
      </c>
      <c r="AH97">
        <f t="shared" si="162"/>
        <v>-5789640.4886403801</v>
      </c>
      <c r="AI97">
        <f t="shared" si="162"/>
        <v>-5797198.5715134349</v>
      </c>
      <c r="AJ97">
        <f t="shared" si="162"/>
        <v>-5804766.5210457938</v>
      </c>
      <c r="AK97">
        <f t="shared" si="162"/>
        <v>-5812344.3501177952</v>
      </c>
      <c r="AL97">
        <f t="shared" si="162"/>
        <v>-5819932.0716266716</v>
      </c>
      <c r="AM97">
        <f t="shared" si="163"/>
        <v>-5827529.6984863915</v>
      </c>
      <c r="AN97">
        <f t="shared" si="163"/>
        <v>-5835137.2436279049</v>
      </c>
      <c r="AO97">
        <f t="shared" si="163"/>
        <v>-5842754.7199989818</v>
      </c>
      <c r="AP97">
        <f t="shared" si="163"/>
        <v>-5850382.1405642517</v>
      </c>
      <c r="AQ97">
        <f t="shared" si="163"/>
        <v>-5858019.518305351</v>
      </c>
      <c r="AR97">
        <f t="shared" si="163"/>
        <v>-5865666.8662207853</v>
      </c>
      <c r="AS97">
        <f t="shared" si="163"/>
        <v>-5873324.1973260818</v>
      </c>
      <c r="AT97">
        <f t="shared" si="163"/>
        <v>-5880991.5246537672</v>
      </c>
      <c r="AU97">
        <f t="shared" si="163"/>
        <v>-5888668.8612533156</v>
      </c>
      <c r="AV97">
        <f t="shared" si="163"/>
        <v>-5896356.2201913204</v>
      </c>
      <c r="AW97">
        <f t="shared" si="164"/>
        <v>-5904053.6145513477</v>
      </c>
      <c r="AX97">
        <f t="shared" si="164"/>
        <v>-5911761.0574341072</v>
      </c>
      <c r="AY97">
        <f t="shared" si="164"/>
        <v>-5919478.5619574143</v>
      </c>
      <c r="AZ97">
        <f t="shared" si="164"/>
        <v>-5927206.1412561387</v>
      </c>
      <c r="BA97">
        <f t="shared" si="164"/>
        <v>-5934943.8084823871</v>
      </c>
      <c r="BB97">
        <f t="shared" si="164"/>
        <v>-5942691.5768053494</v>
      </c>
      <c r="BC97">
        <f t="shared" si="164"/>
        <v>-5950449.4594114516</v>
      </c>
      <c r="BD97">
        <f t="shared" si="164"/>
        <v>-5958217.4695043908</v>
      </c>
      <c r="BE97">
        <f t="shared" si="164"/>
        <v>-5965995.6203049803</v>
      </c>
      <c r="BF97">
        <f t="shared" si="164"/>
        <v>-5973783.9250513967</v>
      </c>
      <c r="BG97">
        <f t="shared" si="165"/>
        <v>-5981582.3969990108</v>
      </c>
      <c r="BH97">
        <f t="shared" si="165"/>
        <v>-5989391.0494205644</v>
      </c>
      <c r="BI97">
        <f t="shared" si="165"/>
        <v>-5997209.8956061257</v>
      </c>
      <c r="BJ97">
        <f t="shared" si="165"/>
        <v>-6005038.9488630481</v>
      </c>
      <c r="BK97">
        <f t="shared" si="165"/>
        <v>-6012878.22251614</v>
      </c>
      <c r="BL97">
        <f t="shared" si="165"/>
        <v>-6020727.7299075229</v>
      </c>
      <c r="BM97">
        <f t="shared" si="165"/>
        <v>-6028587.4843967976</v>
      </c>
      <c r="BN97">
        <f t="shared" si="165"/>
        <v>-6036457.4993610056</v>
      </c>
      <c r="BO97">
        <f t="shared" si="165"/>
        <v>-6044337.7881945875</v>
      </c>
      <c r="BP97">
        <f t="shared" si="165"/>
        <v>-6052228.3643095559</v>
      </c>
      <c r="BQ97">
        <f t="shared" si="166"/>
        <v>-6060129.241135342</v>
      </c>
      <c r="BR97">
        <f t="shared" si="166"/>
        <v>-6068040.4321189802</v>
      </c>
      <c r="BS97">
        <f t="shared" si="166"/>
        <v>-6075961.950725032</v>
      </c>
      <c r="BT97">
        <f t="shared" si="166"/>
        <v>-6083893.8104356369</v>
      </c>
      <c r="BU97">
        <f t="shared" si="166"/>
        <v>-6091836.0247505615</v>
      </c>
      <c r="BV97">
        <f t="shared" si="166"/>
        <v>-6099788.6071871202</v>
      </c>
      <c r="BW97">
        <f t="shared" si="166"/>
        <v>-6107751.5712803705</v>
      </c>
      <c r="BX97">
        <f t="shared" si="166"/>
        <v>-6115724.9305829471</v>
      </c>
      <c r="BY97">
        <f t="shared" si="166"/>
        <v>-6123708.6986652436</v>
      </c>
      <c r="BZ97">
        <f t="shared" si="166"/>
        <v>-6131702.889115368</v>
      </c>
      <c r="CA97">
        <f t="shared" si="167"/>
        <v>-6139707.5155391023</v>
      </c>
      <c r="CB97">
        <f t="shared" si="167"/>
        <v>-6147722.5915600769</v>
      </c>
      <c r="CC97">
        <f t="shared" si="167"/>
        <v>-6155748.1308196215</v>
      </c>
      <c r="CD97">
        <f t="shared" si="167"/>
        <v>-6163784.1469769366</v>
      </c>
      <c r="CE97">
        <f t="shared" si="167"/>
        <v>-6171830.653709054</v>
      </c>
      <c r="CF97">
        <f t="shared" si="167"/>
        <v>-6179887.6647107983</v>
      </c>
      <c r="CG97">
        <f t="shared" si="167"/>
        <v>-6187955.1936949566</v>
      </c>
      <c r="CH97">
        <f t="shared" si="167"/>
        <v>-6196033.2543921061</v>
      </c>
      <c r="CI97">
        <f t="shared" si="167"/>
        <v>-6204121.8605508832</v>
      </c>
      <c r="CJ97">
        <f t="shared" si="167"/>
        <v>-6212221.0259378068</v>
      </c>
      <c r="CK97">
        <f t="shared" si="168"/>
        <v>-6220330.764337318</v>
      </c>
      <c r="CL97">
        <f t="shared" si="168"/>
        <v>-6228451.0895519508</v>
      </c>
      <c r="CM97">
        <f t="shared" si="168"/>
        <v>-6236582.0154021587</v>
      </c>
      <c r="CN97">
        <f t="shared" si="168"/>
        <v>-6244723.5557265077</v>
      </c>
      <c r="CO97">
        <f t="shared" si="168"/>
        <v>-6252875.7243816322</v>
      </c>
      <c r="CP97">
        <f t="shared" si="168"/>
        <v>-6261038.535242185</v>
      </c>
      <c r="CQ97">
        <f t="shared" si="168"/>
        <v>-6269212.0022010226</v>
      </c>
      <c r="CR97">
        <f t="shared" si="168"/>
        <v>-6277396.1391690457</v>
      </c>
      <c r="CS97">
        <f t="shared" si="168"/>
        <v>-6285590.9600753887</v>
      </c>
      <c r="CT97">
        <f t="shared" si="168"/>
        <v>-6293796.4788673604</v>
      </c>
      <c r="CU97">
        <f t="shared" si="169"/>
        <v>-6302012.7095104167</v>
      </c>
      <c r="CV97">
        <f t="shared" si="169"/>
        <v>-6310239.6659883317</v>
      </c>
      <c r="CW97">
        <f t="shared" si="169"/>
        <v>-6318477.3623030242</v>
      </c>
      <c r="CX97">
        <f t="shared" si="169"/>
        <v>-6326725.8124748264</v>
      </c>
      <c r="CY97">
        <f t="shared" si="169"/>
        <v>-6334985.0305422982</v>
      </c>
      <c r="CZ97">
        <f t="shared" si="169"/>
        <v>-6343255.0305622965</v>
      </c>
      <c r="DA97">
        <f t="shared" si="169"/>
        <v>-6351535.8266101023</v>
      </c>
      <c r="DB97">
        <f t="shared" si="169"/>
        <v>-6359827.4327792926</v>
      </c>
      <c r="DC97">
        <f t="shared" si="169"/>
        <v>-6368129.8631819021</v>
      </c>
      <c r="DD97">
        <f t="shared" si="169"/>
        <v>-6376443.1319483966</v>
      </c>
      <c r="DE97">
        <f t="shared" si="170"/>
        <v>-6384767.2532276157</v>
      </c>
      <c r="DF97">
        <f t="shared" si="170"/>
        <v>-6393102.2411869569</v>
      </c>
      <c r="DG97">
        <f t="shared" si="170"/>
        <v>-6401448.1100122295</v>
      </c>
      <c r="DH97">
        <f t="shared" si="170"/>
        <v>-6409804.8739078231</v>
      </c>
      <c r="DI97">
        <f t="shared" si="170"/>
        <v>-6418172.5470966734</v>
      </c>
      <c r="DJ97">
        <f t="shared" si="170"/>
        <v>-6426551.1438202132</v>
      </c>
      <c r="DK97">
        <f t="shared" si="170"/>
        <v>-6434940.6783385631</v>
      </c>
      <c r="DL97">
        <f t="shared" si="170"/>
        <v>-6443341.1649303595</v>
      </c>
      <c r="DM97">
        <f t="shared" si="170"/>
        <v>-6451752.6178929321</v>
      </c>
      <c r="DN97">
        <f t="shared" si="170"/>
        <v>-6460175.0515423408</v>
      </c>
      <c r="DO97">
        <f t="shared" si="171"/>
        <v>-6468608.4802131942</v>
      </c>
      <c r="DP97">
        <f t="shared" si="171"/>
        <v>-6477052.9182589343</v>
      </c>
      <c r="DQ97">
        <f t="shared" si="171"/>
        <v>-6485508.3800516445</v>
      </c>
      <c r="DR97">
        <f t="shared" si="171"/>
        <v>-6493974.8799822414</v>
      </c>
      <c r="DS97">
        <f t="shared" si="171"/>
        <v>-6502452.4324604254</v>
      </c>
      <c r="DT97">
        <f t="shared" si="171"/>
        <v>-6510941.0519146426</v>
      </c>
      <c r="DU97">
        <f t="shared" si="171"/>
        <v>-6519440.7527922634</v>
      </c>
      <c r="DV97">
        <f t="shared" si="171"/>
        <v>-6527951.5495594302</v>
      </c>
      <c r="DW97">
        <f t="shared" si="171"/>
        <v>-6536473.4567012331</v>
      </c>
      <c r="DX97">
        <f t="shared" si="171"/>
        <v>-6545006.488721678</v>
      </c>
      <c r="DY97">
        <f t="shared" si="171"/>
        <v>-6553550.6601436324</v>
      </c>
      <c r="EA97">
        <f t="shared" si="124"/>
        <v>0.94</v>
      </c>
      <c r="EB97">
        <f t="shared" si="156"/>
        <v>5751997.6245253272</v>
      </c>
      <c r="EC97">
        <f t="shared" si="156"/>
        <v>5759506.8347287122</v>
      </c>
      <c r="ED97">
        <f t="shared" si="156"/>
        <v>5767025.8474409608</v>
      </c>
      <c r="EE97">
        <f t="shared" si="156"/>
        <v>5774554.6754586659</v>
      </c>
      <c r="EF97">
        <f t="shared" si="156"/>
        <v>5782093.3315952085</v>
      </c>
      <c r="EG97">
        <f t="shared" si="156"/>
        <v>5789641.8286806112</v>
      </c>
      <c r="EH97">
        <f t="shared" si="156"/>
        <v>5797200.1795617128</v>
      </c>
      <c r="EI97">
        <f t="shared" si="156"/>
        <v>5804768.3971021175</v>
      </c>
      <c r="EJ97">
        <f t="shared" si="156"/>
        <v>5812346.4941821657</v>
      </c>
      <c r="EK97">
        <f t="shared" si="156"/>
        <v>5819934.483699088</v>
      </c>
      <c r="EL97">
        <f t="shared" si="156"/>
        <v>5827532.3785668546</v>
      </c>
      <c r="EM97">
        <f t="shared" si="156"/>
        <v>5835140.1917164139</v>
      </c>
      <c r="EN97">
        <f t="shared" si="156"/>
        <v>5842757.9360955376</v>
      </c>
      <c r="EO97">
        <f t="shared" si="156"/>
        <v>5850385.6246688534</v>
      </c>
      <c r="EP97">
        <f t="shared" si="156"/>
        <v>5858023.2704179995</v>
      </c>
      <c r="EQ97">
        <f t="shared" si="155"/>
        <v>5865670.8863414796</v>
      </c>
      <c r="ER97">
        <f t="shared" si="155"/>
        <v>5873328.4854548229</v>
      </c>
      <c r="ES97">
        <f t="shared" si="155"/>
        <v>5880996.0807905542</v>
      </c>
      <c r="ET97">
        <f t="shared" si="155"/>
        <v>5888673.6853981493</v>
      </c>
      <c r="EU97">
        <f t="shared" si="155"/>
        <v>5896361.3123442</v>
      </c>
      <c r="EV97">
        <f t="shared" si="155"/>
        <v>5904058.974712274</v>
      </c>
      <c r="EW97">
        <f t="shared" si="155"/>
        <v>5911766.6856030794</v>
      </c>
      <c r="EX97">
        <f t="shared" si="155"/>
        <v>5919484.4581344333</v>
      </c>
      <c r="EY97">
        <f t="shared" si="155"/>
        <v>5927212.3054412035</v>
      </c>
      <c r="EZ97">
        <f t="shared" si="155"/>
        <v>5934950.2406754987</v>
      </c>
      <c r="FA97">
        <f t="shared" si="155"/>
        <v>5942698.2770065069</v>
      </c>
      <c r="FB97">
        <f t="shared" si="155"/>
        <v>5950456.4276206559</v>
      </c>
      <c r="FC97">
        <f t="shared" si="155"/>
        <v>5958224.705721641</v>
      </c>
      <c r="FD97">
        <f t="shared" si="155"/>
        <v>5966003.1245302772</v>
      </c>
      <c r="FE97">
        <f t="shared" si="155"/>
        <v>5973791.6972847395</v>
      </c>
      <c r="FF97">
        <f t="shared" si="87"/>
        <v>5981590.4372404004</v>
      </c>
      <c r="FG97">
        <f t="shared" si="87"/>
        <v>5989399.3576699998</v>
      </c>
      <c r="FH97">
        <f t="shared" si="161"/>
        <v>5997218.4718636079</v>
      </c>
      <c r="FI97">
        <f t="shared" si="161"/>
        <v>6005047.7931285761</v>
      </c>
      <c r="FJ97">
        <f t="shared" si="161"/>
        <v>6012887.3347897148</v>
      </c>
      <c r="FK97">
        <f t="shared" si="161"/>
        <v>6020737.1101891436</v>
      </c>
      <c r="FL97">
        <f t="shared" si="161"/>
        <v>6028597.132686465</v>
      </c>
      <c r="FM97">
        <f t="shared" si="161"/>
        <v>6036467.4156587189</v>
      </c>
      <c r="FN97">
        <f t="shared" si="161"/>
        <v>6044347.9725003475</v>
      </c>
      <c r="FO97">
        <f t="shared" si="161"/>
        <v>6052238.8166233618</v>
      </c>
      <c r="FP97">
        <f t="shared" si="161"/>
        <v>6060139.9614571938</v>
      </c>
      <c r="FQ97">
        <f t="shared" si="161"/>
        <v>6068051.4204488788</v>
      </c>
      <c r="FR97">
        <f t="shared" si="161"/>
        <v>6075973.2070629764</v>
      </c>
      <c r="FS97">
        <f t="shared" si="161"/>
        <v>6083905.3347816281</v>
      </c>
      <c r="FT97">
        <f t="shared" si="161"/>
        <v>6091847.8171045985</v>
      </c>
      <c r="FU97">
        <f t="shared" si="161"/>
        <v>6099800.6675492041</v>
      </c>
      <c r="FV97">
        <f t="shared" si="161"/>
        <v>6107763.8996505002</v>
      </c>
      <c r="FW97">
        <f t="shared" si="161"/>
        <v>6115737.5269611236</v>
      </c>
      <c r="FX97">
        <f t="shared" si="160"/>
        <v>6123721.5630514659</v>
      </c>
      <c r="FY97">
        <f t="shared" si="160"/>
        <v>6131716.0215096371</v>
      </c>
      <c r="FZ97">
        <f t="shared" si="160"/>
        <v>6139720.9159414172</v>
      </c>
      <c r="GA97">
        <f t="shared" si="160"/>
        <v>6147736.2599704387</v>
      </c>
      <c r="GB97">
        <f t="shared" si="160"/>
        <v>6155762.0672380291</v>
      </c>
      <c r="GC97">
        <f t="shared" si="160"/>
        <v>6163798.351403391</v>
      </c>
      <c r="GD97">
        <f t="shared" si="160"/>
        <v>6171845.1261435542</v>
      </c>
      <c r="GE97">
        <f t="shared" si="160"/>
        <v>6179902.4051533453</v>
      </c>
      <c r="GF97">
        <f t="shared" si="160"/>
        <v>6187970.2021455495</v>
      </c>
      <c r="GG97">
        <f t="shared" si="160"/>
        <v>6196048.5308507457</v>
      </c>
      <c r="GH97">
        <f t="shared" si="160"/>
        <v>6204137.4050175687</v>
      </c>
      <c r="GI97">
        <f t="shared" si="160"/>
        <v>6212236.8384125391</v>
      </c>
      <c r="GJ97">
        <f t="shared" si="160"/>
        <v>6220346.8448200962</v>
      </c>
      <c r="GK97">
        <f t="shared" si="160"/>
        <v>6228467.4380427757</v>
      </c>
      <c r="GL97">
        <f t="shared" si="160"/>
        <v>6236598.6319010295</v>
      </c>
      <c r="GM97">
        <f t="shared" si="144"/>
        <v>6244740.4402334252</v>
      </c>
      <c r="GN97">
        <f t="shared" si="144"/>
        <v>6252892.8768965956</v>
      </c>
      <c r="GO97">
        <f t="shared" si="144"/>
        <v>6261055.9557651952</v>
      </c>
      <c r="GP97">
        <f t="shared" si="144"/>
        <v>6269229.6907320786</v>
      </c>
      <c r="GQ97">
        <f t="shared" si="144"/>
        <v>6277414.0957081486</v>
      </c>
      <c r="GR97">
        <f t="shared" si="144"/>
        <v>6285609.1846225373</v>
      </c>
      <c r="GS97">
        <f t="shared" si="144"/>
        <v>6293814.9714225559</v>
      </c>
      <c r="GT97">
        <f t="shared" si="144"/>
        <v>6302031.470073658</v>
      </c>
      <c r="GU97">
        <f t="shared" si="158"/>
        <v>6310258.6945596198</v>
      </c>
      <c r="GV97">
        <f t="shared" si="158"/>
        <v>6318496.6588823581</v>
      </c>
      <c r="GW97">
        <f t="shared" si="158"/>
        <v>6326745.3770622071</v>
      </c>
      <c r="GX97">
        <f t="shared" si="158"/>
        <v>6335004.8631377248</v>
      </c>
      <c r="GY97">
        <f t="shared" si="158"/>
        <v>6343275.1311657699</v>
      </c>
      <c r="GZ97">
        <f t="shared" si="158"/>
        <v>6351556.1952216215</v>
      </c>
      <c r="HA97">
        <f t="shared" si="158"/>
        <v>6359848.0693988577</v>
      </c>
      <c r="HB97">
        <f t="shared" si="158"/>
        <v>6368150.767809514</v>
      </c>
      <c r="HC97">
        <f t="shared" si="157"/>
        <v>6376464.3045840543</v>
      </c>
      <c r="HD97">
        <f t="shared" si="157"/>
        <v>6384788.6938713202</v>
      </c>
      <c r="HE97">
        <f t="shared" si="157"/>
        <v>6393123.9498387072</v>
      </c>
      <c r="HF97">
        <f t="shared" si="157"/>
        <v>6401470.0866720267</v>
      </c>
      <c r="HG97">
        <f t="shared" si="157"/>
        <v>6409827.1185756661</v>
      </c>
      <c r="HH97">
        <f t="shared" si="122"/>
        <v>6418195.0597725632</v>
      </c>
      <c r="HI97">
        <f t="shared" si="122"/>
        <v>6426573.9245041488</v>
      </c>
      <c r="HJ97">
        <f t="shared" si="122"/>
        <v>6434963.7270305455</v>
      </c>
      <c r="HK97">
        <f t="shared" si="122"/>
        <v>6443364.4816303877</v>
      </c>
      <c r="HL97">
        <f t="shared" si="122"/>
        <v>6451776.2026010072</v>
      </c>
      <c r="HM97">
        <f t="shared" si="122"/>
        <v>6460198.9042584617</v>
      </c>
      <c r="HN97">
        <f t="shared" si="122"/>
        <v>6468632.6009373618</v>
      </c>
      <c r="HO97">
        <f t="shared" si="123"/>
        <v>6477077.3069911478</v>
      </c>
      <c r="HP97">
        <f t="shared" si="123"/>
        <v>6485533.0367919048</v>
      </c>
      <c r="HQ97">
        <f t="shared" si="123"/>
        <v>6493999.8047305476</v>
      </c>
      <c r="HR97">
        <f t="shared" si="123"/>
        <v>6502477.6252167784</v>
      </c>
      <c r="HS97">
        <f t="shared" si="123"/>
        <v>6510966.5126790414</v>
      </c>
      <c r="HT97">
        <f t="shared" si="117"/>
        <v>6519466.481564709</v>
      </c>
      <c r="HU97">
        <f t="shared" si="117"/>
        <v>6527977.5463399217</v>
      </c>
      <c r="HV97">
        <f t="shared" si="117"/>
        <v>6536499.7214897713</v>
      </c>
      <c r="HW97">
        <f t="shared" si="117"/>
        <v>6545033.0215182621</v>
      </c>
      <c r="HX97">
        <f t="shared" si="117"/>
        <v>6553577.4609482633</v>
      </c>
      <c r="HY97">
        <f t="shared" si="128"/>
        <v>5751997.6245253272</v>
      </c>
      <c r="HZ97">
        <f t="shared" si="129"/>
        <v>1</v>
      </c>
      <c r="IA97">
        <v>95</v>
      </c>
      <c r="IB97">
        <f t="shared" si="130"/>
        <v>0.94</v>
      </c>
      <c r="IC97" cm="1">
        <f t="array" ref="IC97">INDEX($AC$3:$DY$102,IA97,HZ97)</f>
        <v>-5751997.6245253272</v>
      </c>
      <c r="ID97">
        <f t="shared" si="131"/>
        <v>-5406877.7670538072</v>
      </c>
    </row>
    <row r="98" spans="10:238" x14ac:dyDescent="0.25">
      <c r="J98">
        <v>760</v>
      </c>
      <c r="K98">
        <f>'Emission events'!Y98</f>
        <v>0</v>
      </c>
      <c r="L98">
        <f>'Emission events'!BG98</f>
        <v>0</v>
      </c>
      <c r="M98">
        <f>'Emission events'!CO98</f>
        <v>0</v>
      </c>
      <c r="N98">
        <f>'Emission events'!DW98</f>
        <v>0</v>
      </c>
      <c r="O98">
        <f>'Emission events'!FE98</f>
        <v>0</v>
      </c>
      <c r="P98">
        <f t="shared" si="118"/>
        <v>0</v>
      </c>
      <c r="S98">
        <v>760</v>
      </c>
      <c r="T98">
        <f>'Emission events'!AD98</f>
        <v>0</v>
      </c>
      <c r="U98">
        <f>'Emission events'!BL98</f>
        <v>0</v>
      </c>
      <c r="V98">
        <f>'Emission events'!CT98</f>
        <v>0</v>
      </c>
      <c r="W98">
        <f>'Emission events'!EB98</f>
        <v>0</v>
      </c>
      <c r="X98">
        <f>'Emission events'!FJ98</f>
        <v>0</v>
      </c>
      <c r="Y98">
        <f t="shared" si="119"/>
        <v>0</v>
      </c>
      <c r="Z98">
        <f t="shared" si="120"/>
        <v>0</v>
      </c>
      <c r="AB98" s="1">
        <v>0.95</v>
      </c>
      <c r="AC98">
        <f t="shared" si="162"/>
        <v>-7957096.5933118956</v>
      </c>
      <c r="AD98">
        <f t="shared" si="162"/>
        <v>-7967484.1702999808</v>
      </c>
      <c r="AE98">
        <f t="shared" si="162"/>
        <v>-7977885.3076955965</v>
      </c>
      <c r="AF98">
        <f t="shared" si="162"/>
        <v>-7988300.0232011061</v>
      </c>
      <c r="AG98">
        <f t="shared" si="162"/>
        <v>-7998728.33454201</v>
      </c>
      <c r="AH98">
        <f t="shared" si="162"/>
        <v>-8009170.2594668642</v>
      </c>
      <c r="AI98">
        <f t="shared" si="162"/>
        <v>-8019625.8157474771</v>
      </c>
      <c r="AJ98">
        <f t="shared" si="162"/>
        <v>-8030095.0211788602</v>
      </c>
      <c r="AK98">
        <f t="shared" si="162"/>
        <v>-8040577.893579171</v>
      </c>
      <c r="AL98">
        <f t="shared" si="162"/>
        <v>-8051074.450789935</v>
      </c>
      <c r="AM98">
        <f t="shared" si="163"/>
        <v>-8061584.7106758617</v>
      </c>
      <c r="AN98">
        <f t="shared" si="163"/>
        <v>-8072108.6911250651</v>
      </c>
      <c r="AO98">
        <f t="shared" si="163"/>
        <v>-8082646.410049011</v>
      </c>
      <c r="AP98">
        <f t="shared" si="163"/>
        <v>-8093197.8853824614</v>
      </c>
      <c r="AQ98">
        <f t="shared" si="163"/>
        <v>-8103763.1350837061</v>
      </c>
      <c r="AR98">
        <f t="shared" si="163"/>
        <v>-8114342.1771343639</v>
      </c>
      <c r="AS98">
        <f t="shared" si="163"/>
        <v>-8124935.0295396149</v>
      </c>
      <c r="AT98">
        <f t="shared" si="163"/>
        <v>-8135541.7103281133</v>
      </c>
      <c r="AU98">
        <f t="shared" si="163"/>
        <v>-8146162.2375520486</v>
      </c>
      <c r="AV98">
        <f t="shared" si="163"/>
        <v>-8156796.6292872075</v>
      </c>
      <c r="AW98">
        <f t="shared" si="164"/>
        <v>-8167444.903632883</v>
      </c>
      <c r="AX98">
        <f t="shared" si="164"/>
        <v>-8178107.0787120908</v>
      </c>
      <c r="AY98">
        <f t="shared" si="164"/>
        <v>-8188783.1726714931</v>
      </c>
      <c r="AZ98">
        <f t="shared" si="164"/>
        <v>-8199473.2036813647</v>
      </c>
      <c r="BA98">
        <f t="shared" si="164"/>
        <v>-8210177.1899358127</v>
      </c>
      <c r="BB98">
        <f t="shared" si="164"/>
        <v>-8220895.1496525798</v>
      </c>
      <c r="BC98">
        <f t="shared" si="164"/>
        <v>-8231627.1010732763</v>
      </c>
      <c r="BD98">
        <f t="shared" si="164"/>
        <v>-8242373.0624633282</v>
      </c>
      <c r="BE98">
        <f t="shared" si="164"/>
        <v>-8253133.0521119228</v>
      </c>
      <c r="BF98">
        <f t="shared" si="164"/>
        <v>-8263907.0883322274</v>
      </c>
      <c r="BG98">
        <f t="shared" si="165"/>
        <v>-8274695.1894612135</v>
      </c>
      <c r="BH98">
        <f t="shared" si="165"/>
        <v>-8285497.3738598675</v>
      </c>
      <c r="BI98">
        <f t="shared" si="165"/>
        <v>-8296313.6599131515</v>
      </c>
      <c r="BJ98">
        <f t="shared" si="165"/>
        <v>-8307144.0660299072</v>
      </c>
      <c r="BK98">
        <f t="shared" si="165"/>
        <v>-8317988.6106432164</v>
      </c>
      <c r="BL98">
        <f t="shared" si="165"/>
        <v>-8328847.3122100132</v>
      </c>
      <c r="BM98">
        <f t="shared" si="165"/>
        <v>-8339720.1892114533</v>
      </c>
      <c r="BN98">
        <f t="shared" si="165"/>
        <v>-8350607.2601528084</v>
      </c>
      <c r="BO98">
        <f t="shared" si="165"/>
        <v>-8361508.5435634265</v>
      </c>
      <c r="BP98">
        <f t="shared" si="165"/>
        <v>-8372424.0579969594</v>
      </c>
      <c r="BQ98">
        <f t="shared" si="166"/>
        <v>-8383353.8220311627</v>
      </c>
      <c r="BR98">
        <f t="shared" si="166"/>
        <v>-8394297.8542681597</v>
      </c>
      <c r="BS98">
        <f t="shared" si="166"/>
        <v>-8405256.1733342446</v>
      </c>
      <c r="BT98">
        <f t="shared" si="166"/>
        <v>-8416228.7978801113</v>
      </c>
      <c r="BU98">
        <f t="shared" si="166"/>
        <v>-8427215.7465808038</v>
      </c>
      <c r="BV98">
        <f t="shared" si="166"/>
        <v>-8438217.0381356534</v>
      </c>
      <c r="BW98">
        <f t="shared" si="166"/>
        <v>-8449232.691268526</v>
      </c>
      <c r="BX98">
        <f t="shared" si="166"/>
        <v>-8460262.7247276101</v>
      </c>
      <c r="BY98">
        <f t="shared" si="166"/>
        <v>-8471307.1572856214</v>
      </c>
      <c r="BZ98">
        <f t="shared" si="166"/>
        <v>-8482366.0077398811</v>
      </c>
      <c r="CA98">
        <f t="shared" si="167"/>
        <v>-8493439.2949120682</v>
      </c>
      <c r="CB98">
        <f t="shared" si="167"/>
        <v>-8504527.0376485791</v>
      </c>
      <c r="CC98">
        <f t="shared" si="167"/>
        <v>-8515629.254820291</v>
      </c>
      <c r="CD98">
        <f t="shared" si="167"/>
        <v>-8526745.9653228149</v>
      </c>
      <c r="CE98">
        <f t="shared" si="167"/>
        <v>-8537877.1880764198</v>
      </c>
      <c r="CF98">
        <f t="shared" si="167"/>
        <v>-8549022.9420259856</v>
      </c>
      <c r="CG98">
        <f t="shared" si="167"/>
        <v>-8560183.246141253</v>
      </c>
      <c r="CH98">
        <f t="shared" si="167"/>
        <v>-8571358.1194165945</v>
      </c>
      <c r="CI98">
        <f t="shared" si="167"/>
        <v>-8582547.5808712747</v>
      </c>
      <c r="CJ98">
        <f t="shared" si="167"/>
        <v>-8593751.6495493837</v>
      </c>
      <c r="CK98">
        <f t="shared" si="168"/>
        <v>-8604970.3445197884</v>
      </c>
      <c r="CL98">
        <f t="shared" si="168"/>
        <v>-8616203.6848763637</v>
      </c>
      <c r="CM98">
        <f t="shared" si="168"/>
        <v>-8627451.6897377931</v>
      </c>
      <c r="CN98">
        <f t="shared" si="168"/>
        <v>-8638714.3782478031</v>
      </c>
      <c r="CO98">
        <f t="shared" si="168"/>
        <v>-8649991.7695750929</v>
      </c>
      <c r="CP98">
        <f t="shared" si="168"/>
        <v>-8661283.8829133715</v>
      </c>
      <c r="CQ98">
        <f t="shared" si="168"/>
        <v>-8672590.7374814451</v>
      </c>
      <c r="CR98">
        <f t="shared" si="168"/>
        <v>-8683912.3525231127</v>
      </c>
      <c r="CS98">
        <f t="shared" si="168"/>
        <v>-8695248.7473073881</v>
      </c>
      <c r="CT98">
        <f t="shared" si="168"/>
        <v>-8706599.9411284402</v>
      </c>
      <c r="CU98">
        <f t="shared" si="169"/>
        <v>-8717965.9533055294</v>
      </c>
      <c r="CV98">
        <f t="shared" si="169"/>
        <v>-8729346.8031832669</v>
      </c>
      <c r="CW98">
        <f t="shared" si="169"/>
        <v>-8740742.5101313852</v>
      </c>
      <c r="CX98">
        <f t="shared" si="169"/>
        <v>-8752153.0935450029</v>
      </c>
      <c r="CY98">
        <f t="shared" si="169"/>
        <v>-8763578.5728445519</v>
      </c>
      <c r="CZ98">
        <f t="shared" si="169"/>
        <v>-8775018.9674757291</v>
      </c>
      <c r="DA98">
        <f t="shared" si="169"/>
        <v>-8786474.2969097383</v>
      </c>
      <c r="DB98">
        <f t="shared" si="169"/>
        <v>-8797944.5806430727</v>
      </c>
      <c r="DC98">
        <f t="shared" si="169"/>
        <v>-8809429.8381977808</v>
      </c>
      <c r="DD98">
        <f t="shared" si="169"/>
        <v>-8820930.0891213547</v>
      </c>
      <c r="DE98">
        <f t="shared" si="170"/>
        <v>-8832445.3529868126</v>
      </c>
      <c r="DF98">
        <f t="shared" si="170"/>
        <v>-8843975.6493927483</v>
      </c>
      <c r="DG98">
        <f t="shared" si="170"/>
        <v>-8855520.9979632534</v>
      </c>
      <c r="DH98">
        <f t="shared" si="170"/>
        <v>-8867081.418348128</v>
      </c>
      <c r="DI98">
        <f t="shared" si="170"/>
        <v>-8878656.9302228242</v>
      </c>
      <c r="DJ98">
        <f t="shared" si="170"/>
        <v>-8890247.5532883834</v>
      </c>
      <c r="DK98">
        <f t="shared" si="170"/>
        <v>-8901853.3072716985</v>
      </c>
      <c r="DL98">
        <f t="shared" si="170"/>
        <v>-8913474.2119252775</v>
      </c>
      <c r="DM98">
        <f t="shared" si="170"/>
        <v>-8925110.2870275173</v>
      </c>
      <c r="DN98">
        <f t="shared" si="170"/>
        <v>-8936761.552382635</v>
      </c>
      <c r="DO98">
        <f t="shared" si="171"/>
        <v>-8948428.0278206002</v>
      </c>
      <c r="DP98">
        <f t="shared" si="171"/>
        <v>-8960109.7331973985</v>
      </c>
      <c r="DQ98">
        <f t="shared" si="171"/>
        <v>-8971806.688394811</v>
      </c>
      <c r="DR98">
        <f t="shared" si="171"/>
        <v>-8983518.9133206699</v>
      </c>
      <c r="DS98">
        <f t="shared" si="171"/>
        <v>-8995246.4279087912</v>
      </c>
      <c r="DT98">
        <f t="shared" si="171"/>
        <v>-9006989.2521188874</v>
      </c>
      <c r="DU98">
        <f t="shared" si="171"/>
        <v>-9018747.4059369583</v>
      </c>
      <c r="DV98">
        <f t="shared" si="171"/>
        <v>-9030520.9093748573</v>
      </c>
      <c r="DW98">
        <f t="shared" si="171"/>
        <v>-9042309.7824707031</v>
      </c>
      <c r="DX98">
        <f t="shared" si="171"/>
        <v>-9054114.0452887602</v>
      </c>
      <c r="DY98">
        <f t="shared" si="171"/>
        <v>-9065933.7179194018</v>
      </c>
      <c r="EA98">
        <f t="shared" si="124"/>
        <v>0.95</v>
      </c>
      <c r="EB98">
        <f t="shared" si="156"/>
        <v>7957096.5933118956</v>
      </c>
      <c r="EC98">
        <f t="shared" si="156"/>
        <v>7967484.4383080266</v>
      </c>
      <c r="ED98">
        <f t="shared" si="156"/>
        <v>7977885.8437116891</v>
      </c>
      <c r="EE98">
        <f t="shared" si="156"/>
        <v>7988300.8272252446</v>
      </c>
      <c r="EF98">
        <f t="shared" si="156"/>
        <v>7998729.4065741953</v>
      </c>
      <c r="EG98">
        <f t="shared" si="156"/>
        <v>8009171.5995070953</v>
      </c>
      <c r="EH98">
        <f t="shared" si="156"/>
        <v>8019627.423795755</v>
      </c>
      <c r="EI98">
        <f t="shared" si="156"/>
        <v>8030096.897235184</v>
      </c>
      <c r="EJ98">
        <f t="shared" si="156"/>
        <v>8040580.0376435416</v>
      </c>
      <c r="EK98">
        <f t="shared" si="156"/>
        <v>8051076.8628623514</v>
      </c>
      <c r="EL98">
        <f t="shared" si="156"/>
        <v>8061587.3907563249</v>
      </c>
      <c r="EM98">
        <f t="shared" si="156"/>
        <v>8072111.6392135741</v>
      </c>
      <c r="EN98">
        <f t="shared" si="156"/>
        <v>8082649.6261455668</v>
      </c>
      <c r="EO98">
        <f t="shared" si="156"/>
        <v>8093201.369487063</v>
      </c>
      <c r="EP98">
        <f t="shared" si="156"/>
        <v>8103766.8871963546</v>
      </c>
      <c r="EQ98">
        <f t="shared" si="155"/>
        <v>8114346.1972550582</v>
      </c>
      <c r="ER98">
        <f t="shared" si="155"/>
        <v>8124939.317668356</v>
      </c>
      <c r="ES98">
        <f t="shared" si="155"/>
        <v>8135546.2664649002</v>
      </c>
      <c r="ET98">
        <f t="shared" si="155"/>
        <v>8146167.0616968824</v>
      </c>
      <c r="EU98">
        <f t="shared" si="155"/>
        <v>8156801.7214400871</v>
      </c>
      <c r="EV98">
        <f t="shared" si="155"/>
        <v>8167450.2637938093</v>
      </c>
      <c r="EW98">
        <f t="shared" si="155"/>
        <v>8178112.7068810631</v>
      </c>
      <c r="EX98">
        <f t="shared" si="155"/>
        <v>8188789.0688485121</v>
      </c>
      <c r="EY98">
        <f t="shared" si="155"/>
        <v>8199479.3678664295</v>
      </c>
      <c r="EZ98">
        <f t="shared" si="155"/>
        <v>8210183.6221289244</v>
      </c>
      <c r="FA98">
        <f t="shared" si="155"/>
        <v>8220901.8498537373</v>
      </c>
      <c r="FB98">
        <f t="shared" si="155"/>
        <v>8231634.0692824805</v>
      </c>
      <c r="FC98">
        <f t="shared" si="155"/>
        <v>8242380.2986805784</v>
      </c>
      <c r="FD98">
        <f t="shared" si="155"/>
        <v>8253140.5563372197</v>
      </c>
      <c r="FE98">
        <f t="shared" si="155"/>
        <v>8263914.8605655702</v>
      </c>
      <c r="FF98">
        <f t="shared" si="87"/>
        <v>8274703.2297026031</v>
      </c>
      <c r="FG98">
        <f t="shared" si="87"/>
        <v>8285505.6821093028</v>
      </c>
      <c r="FH98">
        <f t="shared" si="161"/>
        <v>8296322.2361706337</v>
      </c>
      <c r="FI98">
        <f t="shared" si="161"/>
        <v>8307152.9102954352</v>
      </c>
      <c r="FJ98">
        <f t="shared" si="161"/>
        <v>8317997.7229167912</v>
      </c>
      <c r="FK98">
        <f t="shared" si="161"/>
        <v>8328856.6924916338</v>
      </c>
      <c r="FL98">
        <f t="shared" si="161"/>
        <v>8339729.8375011208</v>
      </c>
      <c r="FM98">
        <f t="shared" si="161"/>
        <v>8350617.1764505217</v>
      </c>
      <c r="FN98">
        <f t="shared" si="161"/>
        <v>8361518.7278691866</v>
      </c>
      <c r="FO98">
        <f t="shared" si="161"/>
        <v>8372434.5103107654</v>
      </c>
      <c r="FP98">
        <f t="shared" si="161"/>
        <v>8383364.5423530145</v>
      </c>
      <c r="FQ98">
        <f t="shared" si="161"/>
        <v>8394308.8425980583</v>
      </c>
      <c r="FR98">
        <f t="shared" si="161"/>
        <v>8405267.4296721891</v>
      </c>
      <c r="FS98">
        <f t="shared" si="161"/>
        <v>8416240.3222261015</v>
      </c>
      <c r="FT98">
        <f t="shared" si="161"/>
        <v>8427227.5389348418</v>
      </c>
      <c r="FU98">
        <f t="shared" si="161"/>
        <v>8438229.0984977372</v>
      </c>
      <c r="FV98">
        <f t="shared" si="161"/>
        <v>8449245.0196386557</v>
      </c>
      <c r="FW98">
        <f t="shared" si="161"/>
        <v>8460275.3211057857</v>
      </c>
      <c r="FX98">
        <f t="shared" si="160"/>
        <v>8471320.0216718446</v>
      </c>
      <c r="FY98">
        <f t="shared" si="160"/>
        <v>8482379.1401341502</v>
      </c>
      <c r="FZ98">
        <f t="shared" si="160"/>
        <v>8493452.6953143831</v>
      </c>
      <c r="GA98">
        <f t="shared" si="160"/>
        <v>8504540.7060589399</v>
      </c>
      <c r="GB98">
        <f t="shared" si="160"/>
        <v>8515643.1912386995</v>
      </c>
      <c r="GC98">
        <f t="shared" si="160"/>
        <v>8526760.1697492693</v>
      </c>
      <c r="GD98">
        <f t="shared" si="160"/>
        <v>8537891.66051092</v>
      </c>
      <c r="GE98">
        <f t="shared" si="160"/>
        <v>8549037.6824685317</v>
      </c>
      <c r="GF98">
        <f t="shared" si="160"/>
        <v>8560198.2545918468</v>
      </c>
      <c r="GG98">
        <f t="shared" si="160"/>
        <v>8571373.3958752342</v>
      </c>
      <c r="GH98">
        <f t="shared" si="160"/>
        <v>8582563.1253379602</v>
      </c>
      <c r="GI98">
        <f t="shared" si="160"/>
        <v>8593767.462024115</v>
      </c>
      <c r="GJ98">
        <f t="shared" si="160"/>
        <v>8604986.4250025675</v>
      </c>
      <c r="GK98">
        <f t="shared" si="160"/>
        <v>8616220.0333671886</v>
      </c>
      <c r="GL98">
        <f t="shared" si="160"/>
        <v>8627468.3062366638</v>
      </c>
      <c r="GM98">
        <f t="shared" si="144"/>
        <v>8638731.2627547197</v>
      </c>
      <c r="GN98">
        <f t="shared" si="144"/>
        <v>8650008.9220900573</v>
      </c>
      <c r="GO98">
        <f t="shared" si="144"/>
        <v>8661301.3034363817</v>
      </c>
      <c r="GP98">
        <f t="shared" si="144"/>
        <v>8672608.4260125011</v>
      </c>
      <c r="GQ98">
        <f t="shared" si="144"/>
        <v>8683930.3090622146</v>
      </c>
      <c r="GR98">
        <f t="shared" si="144"/>
        <v>8695266.9718545377</v>
      </c>
      <c r="GS98">
        <f t="shared" si="144"/>
        <v>8706618.4336836357</v>
      </c>
      <c r="GT98">
        <f t="shared" si="144"/>
        <v>8717984.7138687707</v>
      </c>
      <c r="GU98">
        <f t="shared" si="158"/>
        <v>8729365.8317545541</v>
      </c>
      <c r="GV98">
        <f t="shared" si="158"/>
        <v>8740761.8067107201</v>
      </c>
      <c r="GW98">
        <f t="shared" si="158"/>
        <v>8752172.6581323836</v>
      </c>
      <c r="GX98">
        <f t="shared" si="158"/>
        <v>8763598.4054399785</v>
      </c>
      <c r="GY98">
        <f t="shared" si="158"/>
        <v>8775039.0680792015</v>
      </c>
      <c r="GZ98">
        <f t="shared" si="158"/>
        <v>8786494.6655212585</v>
      </c>
      <c r="HA98">
        <f t="shared" si="158"/>
        <v>8797965.2172626387</v>
      </c>
      <c r="HB98">
        <f t="shared" si="158"/>
        <v>8809450.7428253926</v>
      </c>
      <c r="HC98">
        <f t="shared" si="157"/>
        <v>8820951.2617570125</v>
      </c>
      <c r="HD98">
        <f t="shared" si="157"/>
        <v>8832466.7936305162</v>
      </c>
      <c r="HE98">
        <f t="shared" si="157"/>
        <v>8843997.3580444995</v>
      </c>
      <c r="HF98">
        <f t="shared" si="157"/>
        <v>8855542.9746230505</v>
      </c>
      <c r="HG98">
        <f t="shared" si="157"/>
        <v>8867103.663015971</v>
      </c>
      <c r="HH98">
        <f t="shared" si="122"/>
        <v>8878679.4428987131</v>
      </c>
      <c r="HI98">
        <f t="shared" si="122"/>
        <v>8890270.33397232</v>
      </c>
      <c r="HJ98">
        <f t="shared" si="122"/>
        <v>8901876.3559636809</v>
      </c>
      <c r="HK98">
        <f t="shared" si="122"/>
        <v>8913497.5286253057</v>
      </c>
      <c r="HL98">
        <f t="shared" ref="HL98:HN102" si="172">ABS(DM98-DM$2)</f>
        <v>8925133.8717355914</v>
      </c>
      <c r="HM98">
        <f t="shared" si="172"/>
        <v>8936785.4050987568</v>
      </c>
      <c r="HN98">
        <f t="shared" si="172"/>
        <v>8948452.1485447679</v>
      </c>
      <c r="HO98">
        <f t="shared" si="123"/>
        <v>8960134.121929612</v>
      </c>
      <c r="HP98">
        <f t="shared" si="123"/>
        <v>8971831.3451350704</v>
      </c>
      <c r="HQ98">
        <f t="shared" si="123"/>
        <v>8983543.838068977</v>
      </c>
      <c r="HR98">
        <f t="shared" si="123"/>
        <v>8995271.6206651442</v>
      </c>
      <c r="HS98">
        <f t="shared" si="123"/>
        <v>9007014.7128832862</v>
      </c>
      <c r="HT98">
        <f t="shared" si="117"/>
        <v>9018773.1347094029</v>
      </c>
      <c r="HU98">
        <f t="shared" si="117"/>
        <v>9030546.9061553497</v>
      </c>
      <c r="HV98">
        <f t="shared" si="117"/>
        <v>9042336.0472592413</v>
      </c>
      <c r="HW98">
        <f t="shared" si="117"/>
        <v>9054140.5780853443</v>
      </c>
      <c r="HX98">
        <f t="shared" si="117"/>
        <v>9065960.5187240317</v>
      </c>
      <c r="HY98">
        <f t="shared" si="128"/>
        <v>7957096.5933118956</v>
      </c>
      <c r="HZ98">
        <f t="shared" si="129"/>
        <v>1</v>
      </c>
      <c r="IA98">
        <v>96</v>
      </c>
      <c r="IB98">
        <f t="shared" si="130"/>
        <v>0.95</v>
      </c>
      <c r="IC98" cm="1">
        <f t="array" ref="IC98">INDEX($AC$3:$DY$102,IA98,HZ98)</f>
        <v>-7957096.5933118956</v>
      </c>
      <c r="ID98">
        <f t="shared" si="131"/>
        <v>-7559241.7636463009</v>
      </c>
    </row>
    <row r="99" spans="10:238" x14ac:dyDescent="0.25">
      <c r="J99">
        <v>765</v>
      </c>
      <c r="K99">
        <f>'Emission events'!Y99</f>
        <v>0</v>
      </c>
      <c r="L99">
        <f>'Emission events'!BG99</f>
        <v>0</v>
      </c>
      <c r="M99">
        <f>'Emission events'!CO99</f>
        <v>0</v>
      </c>
      <c r="N99">
        <f>'Emission events'!DW99</f>
        <v>0</v>
      </c>
      <c r="O99">
        <f>'Emission events'!FE99</f>
        <v>0</v>
      </c>
      <c r="P99">
        <f t="shared" si="118"/>
        <v>0</v>
      </c>
      <c r="S99">
        <v>765</v>
      </c>
      <c r="T99">
        <f>'Emission events'!AD99</f>
        <v>0</v>
      </c>
      <c r="U99">
        <f>'Emission events'!BL99</f>
        <v>0</v>
      </c>
      <c r="V99">
        <f>'Emission events'!CT99</f>
        <v>0</v>
      </c>
      <c r="W99">
        <f>'Emission events'!EB99</f>
        <v>0</v>
      </c>
      <c r="X99">
        <f>'Emission events'!FJ99</f>
        <v>0</v>
      </c>
      <c r="Y99">
        <f t="shared" si="119"/>
        <v>0</v>
      </c>
      <c r="Z99">
        <f t="shared" si="120"/>
        <v>0</v>
      </c>
      <c r="AB99" s="1">
        <v>0.96</v>
      </c>
      <c r="AC99">
        <f t="shared" si="162"/>
        <v>-11007544.278671389</v>
      </c>
      <c r="AD99">
        <f t="shared" si="162"/>
        <v>-11021914.046499161</v>
      </c>
      <c r="AE99">
        <f t="shared" si="162"/>
        <v>-11036302.573264636</v>
      </c>
      <c r="AF99">
        <f t="shared" si="162"/>
        <v>-11050709.883456504</v>
      </c>
      <c r="AG99">
        <f t="shared" si="162"/>
        <v>-11065136.00159556</v>
      </c>
      <c r="AH99">
        <f t="shared" si="162"/>
        <v>-11079580.952234467</v>
      </c>
      <c r="AI99">
        <f t="shared" si="162"/>
        <v>-11094044.759958051</v>
      </c>
      <c r="AJ99">
        <f t="shared" si="162"/>
        <v>-11108527.449383233</v>
      </c>
      <c r="AK99">
        <f t="shared" si="162"/>
        <v>-11123029.045158952</v>
      </c>
      <c r="AL99">
        <f t="shared" si="162"/>
        <v>-11137549.571966441</v>
      </c>
      <c r="AM99">
        <f t="shared" si="163"/>
        <v>-11152089.054519124</v>
      </c>
      <c r="AN99">
        <f t="shared" si="163"/>
        <v>-11166647.517562672</v>
      </c>
      <c r="AO99">
        <f t="shared" si="163"/>
        <v>-11181224.985875109</v>
      </c>
      <c r="AP99">
        <f t="shared" si="163"/>
        <v>-11195821.484266685</v>
      </c>
      <c r="AQ99">
        <f t="shared" si="163"/>
        <v>-11210437.037580198</v>
      </c>
      <c r="AR99">
        <f t="shared" si="163"/>
        <v>-11225071.670690712</v>
      </c>
      <c r="AS99">
        <f t="shared" si="163"/>
        <v>-11239725.408505889</v>
      </c>
      <c r="AT99">
        <f t="shared" si="163"/>
        <v>-11254398.275965907</v>
      </c>
      <c r="AU99">
        <f t="shared" si="163"/>
        <v>-11269090.298043381</v>
      </c>
      <c r="AV99">
        <f t="shared" si="163"/>
        <v>-11283801.499743683</v>
      </c>
      <c r="AW99">
        <f t="shared" si="164"/>
        <v>-11298531.906104673</v>
      </c>
      <c r="AX99">
        <f t="shared" si="164"/>
        <v>-11313281.542197013</v>
      </c>
      <c r="AY99">
        <f t="shared" si="164"/>
        <v>-11328050.433124099</v>
      </c>
      <c r="AZ99">
        <f t="shared" si="164"/>
        <v>-11342838.604021968</v>
      </c>
      <c r="BA99">
        <f t="shared" si="164"/>
        <v>-11357646.080059603</v>
      </c>
      <c r="BB99">
        <f t="shared" si="164"/>
        <v>-11372472.886438791</v>
      </c>
      <c r="BC99">
        <f t="shared" si="164"/>
        <v>-11387319.048394231</v>
      </c>
      <c r="BD99">
        <f t="shared" si="164"/>
        <v>-11402184.591193594</v>
      </c>
      <c r="BE99">
        <f t="shared" si="164"/>
        <v>-11417069.540137423</v>
      </c>
      <c r="BF99">
        <f t="shared" si="164"/>
        <v>-11431973.920559447</v>
      </c>
      <c r="BG99">
        <f t="shared" si="165"/>
        <v>-11446897.75782631</v>
      </c>
      <c r="BH99">
        <f t="shared" si="165"/>
        <v>-11461841.07733788</v>
      </c>
      <c r="BI99">
        <f t="shared" si="165"/>
        <v>-11476803.904527202</v>
      </c>
      <c r="BJ99">
        <f t="shared" si="165"/>
        <v>-11491786.264860384</v>
      </c>
      <c r="BK99">
        <f t="shared" si="165"/>
        <v>-11506788.183836946</v>
      </c>
      <c r="BL99">
        <f t="shared" si="165"/>
        <v>-11521809.686989544</v>
      </c>
      <c r="BM99">
        <f t="shared" si="165"/>
        <v>-11536850.799884267</v>
      </c>
      <c r="BN99">
        <f t="shared" si="165"/>
        <v>-11551911.548120601</v>
      </c>
      <c r="BO99">
        <f t="shared" si="165"/>
        <v>-11566991.957331309</v>
      </c>
      <c r="BP99">
        <f t="shared" si="165"/>
        <v>-11582092.053182796</v>
      </c>
      <c r="BQ99">
        <f t="shared" si="166"/>
        <v>-11597211.861374756</v>
      </c>
      <c r="BR99">
        <f t="shared" si="166"/>
        <v>-11612351.407640725</v>
      </c>
      <c r="BS99">
        <f t="shared" si="166"/>
        <v>-11627510.71774755</v>
      </c>
      <c r="BT99">
        <f t="shared" si="166"/>
        <v>-11642689.817495871</v>
      </c>
      <c r="BU99">
        <f t="shared" si="166"/>
        <v>-11657888.732720014</v>
      </c>
      <c r="BV99">
        <f t="shared" si="166"/>
        <v>-11673107.4892879</v>
      </c>
      <c r="BW99">
        <f t="shared" si="166"/>
        <v>-11688346.113101395</v>
      </c>
      <c r="BX99">
        <f t="shared" si="166"/>
        <v>-11703604.630096011</v>
      </c>
      <c r="BY99">
        <f t="shared" si="166"/>
        <v>-11718883.066241231</v>
      </c>
      <c r="BZ99">
        <f t="shared" si="166"/>
        <v>-11734181.447540447</v>
      </c>
      <c r="CA99">
        <f t="shared" si="167"/>
        <v>-11749499.800030882</v>
      </c>
      <c r="CB99">
        <f t="shared" si="167"/>
        <v>-11764838.149783896</v>
      </c>
      <c r="CC99">
        <f t="shared" si="167"/>
        <v>-11780196.522904733</v>
      </c>
      <c r="CD99">
        <f t="shared" si="167"/>
        <v>-11795574.94553283</v>
      </c>
      <c r="CE99">
        <f t="shared" si="167"/>
        <v>-11810973.443841759</v>
      </c>
      <c r="CF99">
        <f t="shared" si="167"/>
        <v>-11826392.044039086</v>
      </c>
      <c r="CG99">
        <f t="shared" si="167"/>
        <v>-11841830.772366878</v>
      </c>
      <c r="CH99">
        <f t="shared" si="167"/>
        <v>-11857289.655101173</v>
      </c>
      <c r="CI99">
        <f t="shared" si="167"/>
        <v>-11872768.718552481</v>
      </c>
      <c r="CJ99">
        <f t="shared" si="167"/>
        <v>-11888267.989065653</v>
      </c>
      <c r="CK99">
        <f t="shared" si="168"/>
        <v>-11903787.493019806</v>
      </c>
      <c r="CL99">
        <f t="shared" si="168"/>
        <v>-11919327.256828669</v>
      </c>
      <c r="CM99">
        <f t="shared" si="168"/>
        <v>-11934887.306940271</v>
      </c>
      <c r="CN99">
        <f t="shared" si="168"/>
        <v>-11950467.669837305</v>
      </c>
      <c r="CO99">
        <f t="shared" si="168"/>
        <v>-11966068.37203704</v>
      </c>
      <c r="CP99">
        <f t="shared" si="168"/>
        <v>-11981689.440091215</v>
      </c>
      <c r="CQ99">
        <f t="shared" si="168"/>
        <v>-11997330.900586421</v>
      </c>
      <c r="CR99">
        <f t="shared" si="168"/>
        <v>-12012992.780143771</v>
      </c>
      <c r="CS99">
        <f t="shared" si="168"/>
        <v>-12028675.105419273</v>
      </c>
      <c r="CT99">
        <f t="shared" si="168"/>
        <v>-12044377.903103722</v>
      </c>
      <c r="CU99">
        <f t="shared" si="169"/>
        <v>-12060101.199922627</v>
      </c>
      <c r="CV99">
        <f t="shared" si="169"/>
        <v>-12075845.022636525</v>
      </c>
      <c r="CW99">
        <f t="shared" si="169"/>
        <v>-12091609.398040837</v>
      </c>
      <c r="CX99">
        <f t="shared" si="169"/>
        <v>-12107394.352965962</v>
      </c>
      <c r="CY99">
        <f t="shared" si="169"/>
        <v>-12123199.914277369</v>
      </c>
      <c r="CZ99">
        <f t="shared" si="169"/>
        <v>-12139026.108875476</v>
      </c>
      <c r="DA99">
        <f t="shared" si="169"/>
        <v>-12154872.963695982</v>
      </c>
      <c r="DB99">
        <f t="shared" si="169"/>
        <v>-12170740.505709581</v>
      </c>
      <c r="DC99">
        <f t="shared" si="169"/>
        <v>-12186628.7619223</v>
      </c>
      <c r="DD99">
        <f t="shared" si="169"/>
        <v>-12202537.759375429</v>
      </c>
      <c r="DE99">
        <f t="shared" si="170"/>
        <v>-12218467.525145425</v>
      </c>
      <c r="DF99">
        <f t="shared" si="170"/>
        <v>-12234418.086344261</v>
      </c>
      <c r="DG99">
        <f t="shared" si="170"/>
        <v>-12250389.470119139</v>
      </c>
      <c r="DH99">
        <f t="shared" si="170"/>
        <v>-12266381.703652823</v>
      </c>
      <c r="DI99">
        <f t="shared" si="170"/>
        <v>-12282394.814163562</v>
      </c>
      <c r="DJ99">
        <f t="shared" si="170"/>
        <v>-12298428.828905012</v>
      </c>
      <c r="DK99">
        <f t="shared" si="170"/>
        <v>-12314483.775166534</v>
      </c>
      <c r="DL99">
        <f t="shared" si="170"/>
        <v>-12330559.680273071</v>
      </c>
      <c r="DM99">
        <f t="shared" si="170"/>
        <v>-12346656.571585236</v>
      </c>
      <c r="DN99">
        <f t="shared" si="170"/>
        <v>-12362774.476499408</v>
      </c>
      <c r="DO99">
        <f t="shared" si="171"/>
        <v>-12378913.422447594</v>
      </c>
      <c r="DP99">
        <f t="shared" si="171"/>
        <v>-12395073.43689779</v>
      </c>
      <c r="DQ99">
        <f t="shared" si="171"/>
        <v>-12411254.547353672</v>
      </c>
      <c r="DR99">
        <f t="shared" si="171"/>
        <v>-12427456.781354953</v>
      </c>
      <c r="DS99">
        <f t="shared" si="171"/>
        <v>-12443680.166477304</v>
      </c>
      <c r="DT99">
        <f t="shared" si="171"/>
        <v>-12459924.730332252</v>
      </c>
      <c r="DU99">
        <f t="shared" si="171"/>
        <v>-12476190.50056755</v>
      </c>
      <c r="DV99">
        <f t="shared" si="171"/>
        <v>-12492477.50486687</v>
      </c>
      <c r="DW99">
        <f t="shared" si="171"/>
        <v>-12508785.770950153</v>
      </c>
      <c r="DX99">
        <f t="shared" si="171"/>
        <v>-12525115.326573532</v>
      </c>
      <c r="DY99">
        <f t="shared" si="171"/>
        <v>-12541466.199529227</v>
      </c>
      <c r="EA99">
        <f t="shared" si="124"/>
        <v>0.96</v>
      </c>
      <c r="EB99">
        <f t="shared" si="156"/>
        <v>11007544.278671389</v>
      </c>
      <c r="EC99">
        <f t="shared" si="156"/>
        <v>11021914.314507207</v>
      </c>
      <c r="ED99">
        <f t="shared" si="156"/>
        <v>11036303.109280728</v>
      </c>
      <c r="EE99">
        <f t="shared" si="156"/>
        <v>11050710.687480643</v>
      </c>
      <c r="EF99">
        <f t="shared" si="156"/>
        <v>11065137.073627746</v>
      </c>
      <c r="EG99">
        <f t="shared" si="156"/>
        <v>11079582.292274699</v>
      </c>
      <c r="EH99">
        <f t="shared" si="156"/>
        <v>11094046.368006328</v>
      </c>
      <c r="EI99">
        <f t="shared" si="156"/>
        <v>11108529.325439557</v>
      </c>
      <c r="EJ99">
        <f t="shared" si="156"/>
        <v>11123031.189223323</v>
      </c>
      <c r="EK99">
        <f t="shared" si="156"/>
        <v>11137551.984038858</v>
      </c>
      <c r="EL99">
        <f t="shared" si="156"/>
        <v>11152091.734599587</v>
      </c>
      <c r="EM99">
        <f t="shared" si="156"/>
        <v>11166650.465651182</v>
      </c>
      <c r="EN99">
        <f t="shared" si="156"/>
        <v>11181228.201971665</v>
      </c>
      <c r="EO99">
        <f t="shared" si="156"/>
        <v>11195824.968371287</v>
      </c>
      <c r="EP99">
        <f t="shared" si="156"/>
        <v>11210440.789692845</v>
      </c>
      <c r="EQ99">
        <f t="shared" si="155"/>
        <v>11225075.690811407</v>
      </c>
      <c r="ER99">
        <f t="shared" si="155"/>
        <v>11239729.69663463</v>
      </c>
      <c r="ES99">
        <f t="shared" si="155"/>
        <v>11254402.832102694</v>
      </c>
      <c r="ET99">
        <f t="shared" si="155"/>
        <v>11269095.122188214</v>
      </c>
      <c r="EU99">
        <f t="shared" si="155"/>
        <v>11283806.591896564</v>
      </c>
      <c r="EV99">
        <f t="shared" si="155"/>
        <v>11298537.266265599</v>
      </c>
      <c r="EW99">
        <f t="shared" si="155"/>
        <v>11313287.170365985</v>
      </c>
      <c r="EX99">
        <f t="shared" si="155"/>
        <v>11328056.329301117</v>
      </c>
      <c r="EY99">
        <f t="shared" si="155"/>
        <v>11342844.768207034</v>
      </c>
      <c r="EZ99">
        <f t="shared" si="155"/>
        <v>11357652.512252714</v>
      </c>
      <c r="FA99">
        <f t="shared" si="155"/>
        <v>11372479.586639948</v>
      </c>
      <c r="FB99">
        <f t="shared" si="155"/>
        <v>11387326.016603434</v>
      </c>
      <c r="FC99">
        <f t="shared" si="155"/>
        <v>11402191.827410845</v>
      </c>
      <c r="FD99">
        <f t="shared" si="155"/>
        <v>11417077.04436272</v>
      </c>
      <c r="FE99">
        <f t="shared" si="155"/>
        <v>11431981.69279279</v>
      </c>
      <c r="FF99">
        <f t="shared" si="87"/>
        <v>11446905.798067698</v>
      </c>
      <c r="FG99">
        <f t="shared" si="87"/>
        <v>11461849.385587316</v>
      </c>
      <c r="FH99">
        <f t="shared" si="161"/>
        <v>11476812.480784684</v>
      </c>
      <c r="FI99">
        <f t="shared" si="161"/>
        <v>11491795.109125912</v>
      </c>
      <c r="FJ99">
        <f t="shared" si="161"/>
        <v>11506797.29611052</v>
      </c>
      <c r="FK99">
        <f t="shared" si="161"/>
        <v>11521819.067271166</v>
      </c>
      <c r="FL99">
        <f t="shared" si="161"/>
        <v>11536860.448173935</v>
      </c>
      <c r="FM99">
        <f t="shared" si="161"/>
        <v>11551921.464418314</v>
      </c>
      <c r="FN99">
        <f t="shared" si="161"/>
        <v>11567002.141637068</v>
      </c>
      <c r="FO99">
        <f t="shared" si="161"/>
        <v>11582102.505496601</v>
      </c>
      <c r="FP99">
        <f t="shared" si="161"/>
        <v>11597222.581696609</v>
      </c>
      <c r="FQ99">
        <f t="shared" si="161"/>
        <v>11612362.395970624</v>
      </c>
      <c r="FR99">
        <f t="shared" si="161"/>
        <v>11627521.974085495</v>
      </c>
      <c r="FS99">
        <f t="shared" si="161"/>
        <v>11642701.341841862</v>
      </c>
      <c r="FT99">
        <f t="shared" si="161"/>
        <v>11657900.525074052</v>
      </c>
      <c r="FU99">
        <f t="shared" si="161"/>
        <v>11673119.549649984</v>
      </c>
      <c r="FV99">
        <f t="shared" si="161"/>
        <v>11688358.441471525</v>
      </c>
      <c r="FW99">
        <f t="shared" si="161"/>
        <v>11703617.226474186</v>
      </c>
      <c r="FX99">
        <f t="shared" si="160"/>
        <v>11718895.930627454</v>
      </c>
      <c r="FY99">
        <f t="shared" si="160"/>
        <v>11734194.579934716</v>
      </c>
      <c r="FZ99">
        <f t="shared" si="160"/>
        <v>11749513.200433196</v>
      </c>
      <c r="GA99">
        <f t="shared" si="160"/>
        <v>11764851.818194257</v>
      </c>
      <c r="GB99">
        <f t="shared" si="160"/>
        <v>11780210.459323142</v>
      </c>
      <c r="GC99">
        <f t="shared" si="160"/>
        <v>11795589.149959285</v>
      </c>
      <c r="GD99">
        <f t="shared" si="160"/>
        <v>11810987.916276259</v>
      </c>
      <c r="GE99">
        <f t="shared" si="160"/>
        <v>11826406.784481632</v>
      </c>
      <c r="GF99">
        <f t="shared" si="160"/>
        <v>11841845.780817471</v>
      </c>
      <c r="GG99">
        <f t="shared" si="160"/>
        <v>11857304.931559812</v>
      </c>
      <c r="GH99">
        <f t="shared" si="160"/>
        <v>11872784.263019167</v>
      </c>
      <c r="GI99">
        <f t="shared" si="160"/>
        <v>11888283.801540384</v>
      </c>
      <c r="GJ99">
        <f t="shared" si="160"/>
        <v>11903803.573502585</v>
      </c>
      <c r="GK99">
        <f t="shared" si="160"/>
        <v>11919343.605319494</v>
      </c>
      <c r="GL99">
        <f t="shared" si="160"/>
        <v>11934903.923439141</v>
      </c>
      <c r="GM99">
        <f t="shared" si="144"/>
        <v>11950484.554344222</v>
      </c>
      <c r="GN99">
        <f t="shared" si="144"/>
        <v>11966085.524552004</v>
      </c>
      <c r="GO99">
        <f t="shared" si="144"/>
        <v>11981706.860614225</v>
      </c>
      <c r="GP99">
        <f t="shared" si="144"/>
        <v>11997348.589117477</v>
      </c>
      <c r="GQ99">
        <f t="shared" si="144"/>
        <v>12013010.736682873</v>
      </c>
      <c r="GR99">
        <f t="shared" si="144"/>
        <v>12028693.329966422</v>
      </c>
      <c r="GS99">
        <f t="shared" si="144"/>
        <v>12044396.395658918</v>
      </c>
      <c r="GT99">
        <f t="shared" si="144"/>
        <v>12060119.960485868</v>
      </c>
      <c r="GU99">
        <f t="shared" si="158"/>
        <v>12075864.051207813</v>
      </c>
      <c r="GV99">
        <f t="shared" si="158"/>
        <v>12091628.694620172</v>
      </c>
      <c r="GW99">
        <f t="shared" si="158"/>
        <v>12107413.917553343</v>
      </c>
      <c r="GX99">
        <f t="shared" si="158"/>
        <v>12123219.746872796</v>
      </c>
      <c r="GY99">
        <f t="shared" si="158"/>
        <v>12139046.209478948</v>
      </c>
      <c r="GZ99">
        <f t="shared" si="158"/>
        <v>12154893.332307503</v>
      </c>
      <c r="HA99">
        <f t="shared" si="158"/>
        <v>12170761.142329147</v>
      </c>
      <c r="HB99">
        <f t="shared" si="158"/>
        <v>12186649.666549912</v>
      </c>
      <c r="HC99">
        <f t="shared" si="157"/>
        <v>12202558.932011086</v>
      </c>
      <c r="HD99">
        <f t="shared" si="157"/>
        <v>12218488.965789128</v>
      </c>
      <c r="HE99">
        <f t="shared" si="157"/>
        <v>12234439.794996012</v>
      </c>
      <c r="HF99">
        <f t="shared" si="157"/>
        <v>12250411.446778936</v>
      </c>
      <c r="HG99">
        <f t="shared" si="157"/>
        <v>12266403.948320666</v>
      </c>
      <c r="HH99">
        <f t="shared" si="157"/>
        <v>12282417.326839451</v>
      </c>
      <c r="HI99">
        <f t="shared" si="157"/>
        <v>12298451.609588949</v>
      </c>
      <c r="HJ99">
        <f t="shared" si="157"/>
        <v>12314506.823858516</v>
      </c>
      <c r="HK99">
        <f t="shared" si="157"/>
        <v>12330582.996973099</v>
      </c>
      <c r="HL99">
        <f t="shared" si="157"/>
        <v>12346680.15629331</v>
      </c>
      <c r="HM99">
        <f t="shared" si="172"/>
        <v>12362798.32921553</v>
      </c>
      <c r="HN99">
        <f t="shared" si="172"/>
        <v>12378937.543171762</v>
      </c>
      <c r="HO99">
        <f t="shared" si="123"/>
        <v>12395097.825630004</v>
      </c>
      <c r="HP99">
        <f t="shared" si="123"/>
        <v>12411279.204093931</v>
      </c>
      <c r="HQ99">
        <f t="shared" si="123"/>
        <v>12427481.70610326</v>
      </c>
      <c r="HR99">
        <f t="shared" si="123"/>
        <v>12443705.359233657</v>
      </c>
      <c r="HS99">
        <f t="shared" si="123"/>
        <v>12459950.19109665</v>
      </c>
      <c r="HT99">
        <f t="shared" si="117"/>
        <v>12476216.229339994</v>
      </c>
      <c r="HU99">
        <f t="shared" si="117"/>
        <v>12492503.501647362</v>
      </c>
      <c r="HV99">
        <f t="shared" si="117"/>
        <v>12508812.035738692</v>
      </c>
      <c r="HW99">
        <f t="shared" si="117"/>
        <v>12525141.859370116</v>
      </c>
      <c r="HX99">
        <f t="shared" si="117"/>
        <v>12541493.000333857</v>
      </c>
      <c r="HY99">
        <f t="shared" si="128"/>
        <v>11007544.278671389</v>
      </c>
      <c r="HZ99">
        <f t="shared" si="129"/>
        <v>1</v>
      </c>
      <c r="IA99">
        <v>97</v>
      </c>
      <c r="IB99">
        <f t="shared" si="130"/>
        <v>0.96</v>
      </c>
      <c r="IC99" cm="1">
        <f t="array" ref="IC99">INDEX($AC$3:$DY$102,IA99,HZ99)</f>
        <v>-11007544.278671389</v>
      </c>
      <c r="ID99">
        <f t="shared" si="131"/>
        <v>-10567242.507524533</v>
      </c>
    </row>
    <row r="100" spans="10:238" x14ac:dyDescent="0.25">
      <c r="J100">
        <v>770</v>
      </c>
      <c r="K100">
        <f>'Emission events'!Y100</f>
        <v>0</v>
      </c>
      <c r="L100">
        <f>'Emission events'!BG100</f>
        <v>0</v>
      </c>
      <c r="M100">
        <f>'Emission events'!CO100</f>
        <v>0</v>
      </c>
      <c r="N100">
        <f>'Emission events'!DW100</f>
        <v>0</v>
      </c>
      <c r="O100">
        <f>'Emission events'!FE100</f>
        <v>0</v>
      </c>
      <c r="P100">
        <f t="shared" si="118"/>
        <v>0</v>
      </c>
      <c r="S100">
        <v>770</v>
      </c>
      <c r="T100">
        <f>'Emission events'!AD100</f>
        <v>0</v>
      </c>
      <c r="U100">
        <f>'Emission events'!BL100</f>
        <v>0</v>
      </c>
      <c r="V100">
        <f>'Emission events'!CT100</f>
        <v>0</v>
      </c>
      <c r="W100">
        <f>'Emission events'!EB100</f>
        <v>0</v>
      </c>
      <c r="X100">
        <f>'Emission events'!FJ100</f>
        <v>0</v>
      </c>
      <c r="Y100">
        <f t="shared" si="119"/>
        <v>0</v>
      </c>
      <c r="Z100">
        <f t="shared" si="120"/>
        <v>0</v>
      </c>
      <c r="AB100" s="1">
        <v>0.97</v>
      </c>
      <c r="AC100">
        <f t="shared" si="162"/>
        <v>-15227414.331869325</v>
      </c>
      <c r="AD100">
        <f t="shared" si="162"/>
        <v>-15247292.906831512</v>
      </c>
      <c r="AE100">
        <f t="shared" si="162"/>
        <v>-15267197.432174793</v>
      </c>
      <c r="AF100">
        <f t="shared" si="162"/>
        <v>-15287127.941775853</v>
      </c>
      <c r="AG100">
        <f t="shared" si="162"/>
        <v>-15307084.469555812</v>
      </c>
      <c r="AH100">
        <f t="shared" si="162"/>
        <v>-15327067.049479853</v>
      </c>
      <c r="AI100">
        <f t="shared" si="162"/>
        <v>-15347075.715557668</v>
      </c>
      <c r="AJ100">
        <f t="shared" si="162"/>
        <v>-15367110.501843346</v>
      </c>
      <c r="AK100">
        <f t="shared" si="162"/>
        <v>-15387171.442435263</v>
      </c>
      <c r="AL100">
        <f t="shared" si="162"/>
        <v>-15407258.57147653</v>
      </c>
      <c r="AM100">
        <f t="shared" si="163"/>
        <v>-15427371.923154613</v>
      </c>
      <c r="AN100">
        <f t="shared" si="163"/>
        <v>-15447511.53170177</v>
      </c>
      <c r="AO100">
        <f t="shared" si="163"/>
        <v>-15467677.431394948</v>
      </c>
      <c r="AP100">
        <f t="shared" si="163"/>
        <v>-15487869.656555673</v>
      </c>
      <c r="AQ100">
        <f t="shared" si="163"/>
        <v>-15508088.241550505</v>
      </c>
      <c r="AR100">
        <f t="shared" si="163"/>
        <v>-15528333.220790634</v>
      </c>
      <c r="AS100">
        <f t="shared" si="163"/>
        <v>-15548604.628732294</v>
      </c>
      <c r="AT100">
        <f t="shared" si="163"/>
        <v>-15568902.499876855</v>
      </c>
      <c r="AU100">
        <f t="shared" si="163"/>
        <v>-15589226.868770409</v>
      </c>
      <c r="AV100">
        <f t="shared" si="163"/>
        <v>-15609577.770004405</v>
      </c>
      <c r="AW100">
        <f t="shared" si="164"/>
        <v>-15629955.238215242</v>
      </c>
      <c r="AX100">
        <f t="shared" si="164"/>
        <v>-15650359.308084695</v>
      </c>
      <c r="AY100">
        <f t="shared" si="164"/>
        <v>-15670790.014339816</v>
      </c>
      <c r="AZ100">
        <f t="shared" si="164"/>
        <v>-15691247.391752822</v>
      </c>
      <c r="BA100">
        <f t="shared" si="164"/>
        <v>-15711731.475141546</v>
      </c>
      <c r="BB100">
        <f t="shared" si="164"/>
        <v>-15732242.299369058</v>
      </c>
      <c r="BC100">
        <f t="shared" si="164"/>
        <v>-15752779.899344098</v>
      </c>
      <c r="BD100">
        <f t="shared" si="164"/>
        <v>-15773344.310020978</v>
      </c>
      <c r="BE100">
        <f t="shared" si="164"/>
        <v>-15793935.566399483</v>
      </c>
      <c r="BF100">
        <f t="shared" si="164"/>
        <v>-15814553.703525301</v>
      </c>
      <c r="BG100">
        <f t="shared" si="165"/>
        <v>-15835198.756489651</v>
      </c>
      <c r="BH100">
        <f t="shared" si="165"/>
        <v>-15855870.760429671</v>
      </c>
      <c r="BI100">
        <f t="shared" si="165"/>
        <v>-15876569.750528544</v>
      </c>
      <c r="BJ100">
        <f t="shared" si="165"/>
        <v>-15897295.762015039</v>
      </c>
      <c r="BK100">
        <f t="shared" si="165"/>
        <v>-15918048.830164196</v>
      </c>
      <c r="BL100">
        <f t="shared" si="165"/>
        <v>-15938828.990296878</v>
      </c>
      <c r="BM100">
        <f t="shared" si="165"/>
        <v>-15959636.277780237</v>
      </c>
      <c r="BN100">
        <f t="shared" si="165"/>
        <v>-15980470.72802758</v>
      </c>
      <c r="BO100">
        <f t="shared" si="165"/>
        <v>-16001332.376498284</v>
      </c>
      <c r="BP100">
        <f t="shared" si="165"/>
        <v>-16022221.258698244</v>
      </c>
      <c r="BQ100">
        <f t="shared" si="166"/>
        <v>-16043137.410179472</v>
      </c>
      <c r="BR100">
        <f t="shared" si="166"/>
        <v>-16064080.86654062</v>
      </c>
      <c r="BS100">
        <f t="shared" si="166"/>
        <v>-16085051.663426585</v>
      </c>
      <c r="BT100">
        <f t="shared" si="166"/>
        <v>-16106049.836528976</v>
      </c>
      <c r="BU100">
        <f t="shared" si="166"/>
        <v>-16127075.421585985</v>
      </c>
      <c r="BV100">
        <f t="shared" si="166"/>
        <v>-16148128.454382285</v>
      </c>
      <c r="BW100">
        <f t="shared" si="166"/>
        <v>-16169208.970749503</v>
      </c>
      <c r="BX100">
        <f t="shared" si="166"/>
        <v>-16190317.006565752</v>
      </c>
      <c r="BY100">
        <f t="shared" si="166"/>
        <v>-16211452.597756319</v>
      </c>
      <c r="BZ100">
        <f t="shared" si="166"/>
        <v>-16232615.780293228</v>
      </c>
      <c r="CA100">
        <f t="shared" si="167"/>
        <v>-16253806.590195337</v>
      </c>
      <c r="CB100">
        <f t="shared" si="167"/>
        <v>-16275025.063528767</v>
      </c>
      <c r="CC100">
        <f t="shared" si="167"/>
        <v>-16296271.236406479</v>
      </c>
      <c r="CD100">
        <f t="shared" si="167"/>
        <v>-16317545.144988753</v>
      </c>
      <c r="CE100">
        <f t="shared" si="167"/>
        <v>-16338846.825483084</v>
      </c>
      <c r="CF100">
        <f t="shared" si="167"/>
        <v>-16360176.314144049</v>
      </c>
      <c r="CG100">
        <f t="shared" si="167"/>
        <v>-16381533.64727379</v>
      </c>
      <c r="CH100">
        <f t="shared" si="167"/>
        <v>-16402918.861221606</v>
      </c>
      <c r="CI100">
        <f t="shared" si="167"/>
        <v>-16424331.992384423</v>
      </c>
      <c r="CJ100">
        <f t="shared" si="167"/>
        <v>-16445773.077206681</v>
      </c>
      <c r="CK100">
        <f t="shared" si="168"/>
        <v>-16467242.152180221</v>
      </c>
      <c r="CL100">
        <f t="shared" si="168"/>
        <v>-16488739.253844758</v>
      </c>
      <c r="CM100">
        <f t="shared" si="168"/>
        <v>-16510264.418787409</v>
      </c>
      <c r="CN100">
        <f t="shared" si="168"/>
        <v>-16531817.683643416</v>
      </c>
      <c r="CO100">
        <f t="shared" si="168"/>
        <v>-16553399.085095655</v>
      </c>
      <c r="CP100">
        <f t="shared" si="168"/>
        <v>-16575008.659874788</v>
      </c>
      <c r="CQ100">
        <f t="shared" si="168"/>
        <v>-16596646.444759648</v>
      </c>
      <c r="CR100">
        <f t="shared" si="168"/>
        <v>-16618312.476576855</v>
      </c>
      <c r="CS100">
        <f t="shared" si="168"/>
        <v>-16640006.792201281</v>
      </c>
      <c r="CT100">
        <f t="shared" si="168"/>
        <v>-16661729.428555926</v>
      </c>
      <c r="CU100">
        <f t="shared" si="169"/>
        <v>-16683480.422611825</v>
      </c>
      <c r="CV100">
        <f t="shared" si="169"/>
        <v>-16705259.811388504</v>
      </c>
      <c r="CW100">
        <f t="shared" si="169"/>
        <v>-16727067.63195359</v>
      </c>
      <c r="CX100">
        <f t="shared" si="169"/>
        <v>-16748903.921423269</v>
      </c>
      <c r="CY100">
        <f t="shared" si="169"/>
        <v>-16770768.716962181</v>
      </c>
      <c r="CZ100">
        <f t="shared" si="169"/>
        <v>-16792662.055783305</v>
      </c>
      <c r="DA100">
        <f t="shared" si="169"/>
        <v>-16814583.975148443</v>
      </c>
      <c r="DB100">
        <f t="shared" si="169"/>
        <v>-16836534.512367792</v>
      </c>
      <c r="DC100">
        <f t="shared" si="169"/>
        <v>-16858513.704800382</v>
      </c>
      <c r="DD100">
        <f t="shared" si="169"/>
        <v>-16880521.589854188</v>
      </c>
      <c r="DE100">
        <f t="shared" si="170"/>
        <v>-16902558.204985663</v>
      </c>
      <c r="DF100">
        <f t="shared" si="170"/>
        <v>-16924623.587700456</v>
      </c>
      <c r="DG100">
        <f t="shared" si="170"/>
        <v>-16946717.77555294</v>
      </c>
      <c r="DH100">
        <f t="shared" si="170"/>
        <v>-16968840.806146689</v>
      </c>
      <c r="DI100">
        <f t="shared" si="170"/>
        <v>-16990992.717134371</v>
      </c>
      <c r="DJ100">
        <f t="shared" si="170"/>
        <v>-17013173.54621762</v>
      </c>
      <c r="DK100">
        <f t="shared" si="170"/>
        <v>-17035383.331147537</v>
      </c>
      <c r="DL100">
        <f t="shared" si="170"/>
        <v>-17057622.10972425</v>
      </c>
      <c r="DM100">
        <f t="shared" si="170"/>
        <v>-17079889.919797435</v>
      </c>
      <c r="DN100">
        <f t="shared" si="170"/>
        <v>-17102186.799266167</v>
      </c>
      <c r="DO100">
        <f t="shared" si="171"/>
        <v>-17124512.786078807</v>
      </c>
      <c r="DP100">
        <f t="shared" si="171"/>
        <v>-17146867.91823351</v>
      </c>
      <c r="DQ100">
        <f t="shared" si="171"/>
        <v>-17169252.233777784</v>
      </c>
      <c r="DR100">
        <f t="shared" si="171"/>
        <v>-17191665.770808943</v>
      </c>
      <c r="DS100">
        <f t="shared" si="171"/>
        <v>-17214108.567474194</v>
      </c>
      <c r="DT100">
        <f t="shared" si="171"/>
        <v>-17236580.661970191</v>
      </c>
      <c r="DU100">
        <f t="shared" si="171"/>
        <v>-17259082.092543766</v>
      </c>
      <c r="DV100">
        <f t="shared" si="171"/>
        <v>-17281612.897491418</v>
      </c>
      <c r="DW100">
        <f t="shared" si="171"/>
        <v>-17304173.115159828</v>
      </c>
      <c r="DX100">
        <f t="shared" si="171"/>
        <v>-17326762.783945747</v>
      </c>
      <c r="DY100">
        <f t="shared" si="171"/>
        <v>-17349381.942295857</v>
      </c>
      <c r="EA100">
        <f t="shared" si="124"/>
        <v>0.97</v>
      </c>
      <c r="EB100">
        <f t="shared" si="156"/>
        <v>15227414.331869325</v>
      </c>
      <c r="EC100">
        <f t="shared" si="156"/>
        <v>15247293.174839558</v>
      </c>
      <c r="ED100">
        <f t="shared" si="156"/>
        <v>15267197.968190884</v>
      </c>
      <c r="EE100">
        <f t="shared" si="156"/>
        <v>15287128.745799992</v>
      </c>
      <c r="EF100">
        <f t="shared" si="156"/>
        <v>15307085.541587997</v>
      </c>
      <c r="EG100">
        <f t="shared" si="156"/>
        <v>15327068.389520084</v>
      </c>
      <c r="EH100">
        <f t="shared" si="156"/>
        <v>15347077.323605945</v>
      </c>
      <c r="EI100">
        <f t="shared" si="156"/>
        <v>15367112.377899671</v>
      </c>
      <c r="EJ100">
        <f t="shared" si="156"/>
        <v>15387173.586499633</v>
      </c>
      <c r="EK100">
        <f t="shared" si="156"/>
        <v>15407260.983548947</v>
      </c>
      <c r="EL100">
        <f t="shared" si="156"/>
        <v>15427374.603235075</v>
      </c>
      <c r="EM100">
        <f t="shared" si="156"/>
        <v>15447514.47979028</v>
      </c>
      <c r="EN100">
        <f t="shared" si="156"/>
        <v>15467680.647491504</v>
      </c>
      <c r="EO100">
        <f t="shared" si="156"/>
        <v>15487873.140660275</v>
      </c>
      <c r="EP100">
        <f t="shared" si="156"/>
        <v>15508091.993663153</v>
      </c>
      <c r="EQ100">
        <f t="shared" si="155"/>
        <v>15528337.240911329</v>
      </c>
      <c r="ER100">
        <f t="shared" si="155"/>
        <v>15548608.916861035</v>
      </c>
      <c r="ES100">
        <f t="shared" si="155"/>
        <v>15568907.056013642</v>
      </c>
      <c r="ET100">
        <f t="shared" si="155"/>
        <v>15589231.692915242</v>
      </c>
      <c r="EU100">
        <f t="shared" si="155"/>
        <v>15609582.862157285</v>
      </c>
      <c r="EV100">
        <f t="shared" si="155"/>
        <v>15629960.598376168</v>
      </c>
      <c r="EW100">
        <f t="shared" si="155"/>
        <v>15650364.936253667</v>
      </c>
      <c r="EX100">
        <f t="shared" si="155"/>
        <v>15670795.910516834</v>
      </c>
      <c r="EY100">
        <f t="shared" si="155"/>
        <v>15691253.555937888</v>
      </c>
      <c r="EZ100">
        <f t="shared" si="155"/>
        <v>15711737.907334657</v>
      </c>
      <c r="FA100">
        <f t="shared" si="155"/>
        <v>15732248.999570215</v>
      </c>
      <c r="FB100">
        <f t="shared" si="155"/>
        <v>15752786.867553301</v>
      </c>
      <c r="FC100">
        <f t="shared" si="155"/>
        <v>15773351.546238229</v>
      </c>
      <c r="FD100">
        <f t="shared" si="155"/>
        <v>15793943.07062478</v>
      </c>
      <c r="FE100">
        <f t="shared" si="155"/>
        <v>15814561.475758644</v>
      </c>
      <c r="FF100">
        <f t="shared" si="87"/>
        <v>15835206.79673104</v>
      </c>
      <c r="FG100">
        <f t="shared" si="87"/>
        <v>15855879.068679107</v>
      </c>
      <c r="FH100">
        <f t="shared" si="161"/>
        <v>15876578.326786026</v>
      </c>
      <c r="FI100">
        <f t="shared" si="161"/>
        <v>15897304.606280567</v>
      </c>
      <c r="FJ100">
        <f t="shared" si="161"/>
        <v>15918057.94243777</v>
      </c>
      <c r="FK100">
        <f t="shared" si="161"/>
        <v>15938838.3705785</v>
      </c>
      <c r="FL100">
        <f t="shared" si="161"/>
        <v>15959645.926069904</v>
      </c>
      <c r="FM100">
        <f t="shared" si="161"/>
        <v>15980480.644325294</v>
      </c>
      <c r="FN100">
        <f t="shared" si="161"/>
        <v>16001342.560804043</v>
      </c>
      <c r="FO100">
        <f t="shared" si="161"/>
        <v>16022231.711012049</v>
      </c>
      <c r="FP100">
        <f t="shared" si="161"/>
        <v>16043148.130501324</v>
      </c>
      <c r="FQ100">
        <f t="shared" si="161"/>
        <v>16064091.854870519</v>
      </c>
      <c r="FR100">
        <f t="shared" si="161"/>
        <v>16085062.91976453</v>
      </c>
      <c r="FS100">
        <f t="shared" si="161"/>
        <v>16106061.360874966</v>
      </c>
      <c r="FT100">
        <f t="shared" si="161"/>
        <v>16127087.213940023</v>
      </c>
      <c r="FU100">
        <f t="shared" si="161"/>
        <v>16148140.514744369</v>
      </c>
      <c r="FV100">
        <f t="shared" si="161"/>
        <v>16169221.299119633</v>
      </c>
      <c r="FW100">
        <f t="shared" si="161"/>
        <v>16190329.602943927</v>
      </c>
      <c r="FX100">
        <f t="shared" si="160"/>
        <v>16211465.462142542</v>
      </c>
      <c r="FY100">
        <f t="shared" si="160"/>
        <v>16232628.912687497</v>
      </c>
      <c r="FZ100">
        <f t="shared" si="160"/>
        <v>16253819.990597652</v>
      </c>
      <c r="GA100">
        <f t="shared" si="160"/>
        <v>16275038.731939128</v>
      </c>
      <c r="GB100">
        <f t="shared" si="160"/>
        <v>16296285.172824888</v>
      </c>
      <c r="GC100">
        <f t="shared" si="160"/>
        <v>16317559.349415207</v>
      </c>
      <c r="GD100">
        <f t="shared" si="160"/>
        <v>16338861.297917584</v>
      </c>
      <c r="GE100">
        <f t="shared" si="160"/>
        <v>16360191.054586595</v>
      </c>
      <c r="GF100">
        <f t="shared" si="160"/>
        <v>16381548.655724384</v>
      </c>
      <c r="GG100">
        <f t="shared" si="160"/>
        <v>16402934.137680246</v>
      </c>
      <c r="GH100">
        <f t="shared" si="160"/>
        <v>16424347.536851108</v>
      </c>
      <c r="GI100">
        <f t="shared" si="160"/>
        <v>16445788.889681412</v>
      </c>
      <c r="GJ100">
        <f t="shared" si="160"/>
        <v>16467258.232663</v>
      </c>
      <c r="GK100">
        <f t="shared" si="160"/>
        <v>16488755.602335583</v>
      </c>
      <c r="GL100">
        <f t="shared" si="160"/>
        <v>16510281.035286279</v>
      </c>
      <c r="GM100">
        <f t="shared" si="144"/>
        <v>16531834.568150332</v>
      </c>
      <c r="GN100">
        <f t="shared" si="144"/>
        <v>16553416.23761062</v>
      </c>
      <c r="GO100">
        <f t="shared" si="144"/>
        <v>16575026.080397798</v>
      </c>
      <c r="GP100">
        <f t="shared" si="144"/>
        <v>16596664.133290704</v>
      </c>
      <c r="GQ100">
        <f t="shared" si="144"/>
        <v>16618330.433115957</v>
      </c>
      <c r="GR100">
        <f t="shared" si="144"/>
        <v>16640025.01674843</v>
      </c>
      <c r="GS100">
        <f t="shared" si="144"/>
        <v>16661747.921111122</v>
      </c>
      <c r="GT100">
        <f t="shared" si="144"/>
        <v>16683499.183175066</v>
      </c>
      <c r="GU100">
        <f t="shared" si="158"/>
        <v>16705278.839959791</v>
      </c>
      <c r="GV100">
        <f t="shared" si="158"/>
        <v>16727086.928532925</v>
      </c>
      <c r="GW100">
        <f t="shared" si="158"/>
        <v>16748923.48601065</v>
      </c>
      <c r="GX100">
        <f t="shared" si="158"/>
        <v>16770788.549557608</v>
      </c>
      <c r="GY100">
        <f t="shared" si="158"/>
        <v>16792682.156386778</v>
      </c>
      <c r="GZ100">
        <f t="shared" si="158"/>
        <v>16814604.343759961</v>
      </c>
      <c r="HA100">
        <f t="shared" si="158"/>
        <v>16836555.148987357</v>
      </c>
      <c r="HB100">
        <f t="shared" si="158"/>
        <v>16858534.609427992</v>
      </c>
      <c r="HC100">
        <f t="shared" si="157"/>
        <v>16880542.762489848</v>
      </c>
      <c r="HD100">
        <f t="shared" si="157"/>
        <v>16902579.645629369</v>
      </c>
      <c r="HE100">
        <f t="shared" si="157"/>
        <v>16924645.296352208</v>
      </c>
      <c r="HF100">
        <f t="shared" si="157"/>
        <v>16946739.752212737</v>
      </c>
      <c r="HG100">
        <f t="shared" si="157"/>
        <v>16968863.050814532</v>
      </c>
      <c r="HH100">
        <f t="shared" si="157"/>
        <v>16991015.22981026</v>
      </c>
      <c r="HI100">
        <f t="shared" si="157"/>
        <v>17013196.326901555</v>
      </c>
      <c r="HJ100">
        <f t="shared" si="157"/>
        <v>17035406.379839517</v>
      </c>
      <c r="HK100">
        <f t="shared" si="157"/>
        <v>17057645.42642428</v>
      </c>
      <c r="HL100">
        <f t="shared" si="157"/>
        <v>17079913.504505511</v>
      </c>
      <c r="HM100">
        <f t="shared" si="172"/>
        <v>17102210.651982289</v>
      </c>
      <c r="HN100">
        <f t="shared" si="172"/>
        <v>17124536.906802975</v>
      </c>
      <c r="HO100">
        <f t="shared" si="123"/>
        <v>17146892.306965724</v>
      </c>
      <c r="HP100">
        <f t="shared" si="123"/>
        <v>17169276.890518043</v>
      </c>
      <c r="HQ100">
        <f t="shared" si="123"/>
        <v>17191690.695557248</v>
      </c>
      <c r="HR100">
        <f t="shared" si="123"/>
        <v>17214133.760230545</v>
      </c>
      <c r="HS100">
        <f t="shared" si="123"/>
        <v>17236606.122734591</v>
      </c>
      <c r="HT100">
        <f t="shared" si="117"/>
        <v>17259107.821316212</v>
      </c>
      <c r="HU100">
        <f t="shared" si="117"/>
        <v>17281638.89427191</v>
      </c>
      <c r="HV100">
        <f t="shared" si="117"/>
        <v>17304199.379948366</v>
      </c>
      <c r="HW100">
        <f t="shared" si="117"/>
        <v>17326789.316742331</v>
      </c>
      <c r="HX100">
        <f t="shared" si="117"/>
        <v>17349408.743100487</v>
      </c>
      <c r="HY100">
        <f t="shared" si="128"/>
        <v>15227414.331869325</v>
      </c>
      <c r="HZ100">
        <f t="shared" si="129"/>
        <v>1</v>
      </c>
      <c r="IA100">
        <v>98</v>
      </c>
      <c r="IB100">
        <f t="shared" si="130"/>
        <v>0.97</v>
      </c>
      <c r="IC100" cm="1">
        <f t="array" ref="IC100">INDEX($AC$3:$DY$102,IA100,HZ100)</f>
        <v>-15227414.331869325</v>
      </c>
      <c r="ID100">
        <f t="shared" si="131"/>
        <v>-14770591.901913244</v>
      </c>
    </row>
    <row r="101" spans="10:238" x14ac:dyDescent="0.25">
      <c r="J101">
        <v>775</v>
      </c>
      <c r="K101">
        <f>'Emission events'!Y101</f>
        <v>0</v>
      </c>
      <c r="L101">
        <f>'Emission events'!BG101</f>
        <v>0</v>
      </c>
      <c r="M101">
        <f>'Emission events'!CO101</f>
        <v>0</v>
      </c>
      <c r="N101">
        <f>'Emission events'!DW101</f>
        <v>0</v>
      </c>
      <c r="O101">
        <f>'Emission events'!FE101</f>
        <v>0</v>
      </c>
      <c r="P101">
        <f t="shared" si="118"/>
        <v>0</v>
      </c>
      <c r="S101">
        <v>775</v>
      </c>
      <c r="T101">
        <f>'Emission events'!AD101</f>
        <v>0</v>
      </c>
      <c r="U101">
        <f>'Emission events'!BL101</f>
        <v>0</v>
      </c>
      <c r="V101">
        <f>'Emission events'!CT101</f>
        <v>0</v>
      </c>
      <c r="W101">
        <f>'Emission events'!EB101</f>
        <v>0</v>
      </c>
      <c r="X101">
        <f>'Emission events'!FJ101</f>
        <v>0</v>
      </c>
      <c r="Y101">
        <f t="shared" si="119"/>
        <v>0</v>
      </c>
      <c r="Z101">
        <f t="shared" si="120"/>
        <v>0</v>
      </c>
      <c r="AB101" s="1">
        <v>0.98</v>
      </c>
      <c r="AC101">
        <f t="shared" si="162"/>
        <v>-21065017.573265601</v>
      </c>
      <c r="AD101">
        <f t="shared" si="162"/>
        <v>-21092516.816665318</v>
      </c>
      <c r="AE101">
        <f t="shared" si="162"/>
        <v>-21120051.958807785</v>
      </c>
      <c r="AF101">
        <f t="shared" si="162"/>
        <v>-21147623.046556674</v>
      </c>
      <c r="AG101">
        <f t="shared" si="162"/>
        <v>-21175230.126837142</v>
      </c>
      <c r="AH101">
        <f t="shared" si="162"/>
        <v>-21202873.246635295</v>
      </c>
      <c r="AI101">
        <f t="shared" si="162"/>
        <v>-21230552.45299881</v>
      </c>
      <c r="AJ101">
        <f t="shared" si="162"/>
        <v>-21258267.793036699</v>
      </c>
      <c r="AK101">
        <f t="shared" si="162"/>
        <v>-21286019.313919485</v>
      </c>
      <c r="AL101">
        <f t="shared" si="162"/>
        <v>-21313807.062879335</v>
      </c>
      <c r="AM101">
        <f t="shared" si="163"/>
        <v>-21341631.087209854</v>
      </c>
      <c r="AN101">
        <f t="shared" si="163"/>
        <v>-21369491.434266604</v>
      </c>
      <c r="AO101">
        <f t="shared" si="163"/>
        <v>-21397388.151466977</v>
      </c>
      <c r="AP101">
        <f t="shared" si="163"/>
        <v>-21425321.286290035</v>
      </c>
      <c r="AQ101">
        <f t="shared" si="163"/>
        <v>-21453290.886277124</v>
      </c>
      <c r="AR101">
        <f t="shared" si="163"/>
        <v>-21481296.999031343</v>
      </c>
      <c r="AS101">
        <f t="shared" si="163"/>
        <v>-21509339.672218177</v>
      </c>
      <c r="AT101">
        <f t="shared" si="163"/>
        <v>-21537418.953565322</v>
      </c>
      <c r="AU101">
        <f t="shared" si="163"/>
        <v>-21565534.890862558</v>
      </c>
      <c r="AV101">
        <f t="shared" si="163"/>
        <v>-21593687.531962357</v>
      </c>
      <c r="AW101">
        <f t="shared" si="164"/>
        <v>-21621876.924779348</v>
      </c>
      <c r="AX101">
        <f t="shared" si="164"/>
        <v>-21650103.117290951</v>
      </c>
      <c r="AY101">
        <f t="shared" si="164"/>
        <v>-21678366.1575372</v>
      </c>
      <c r="AZ101">
        <f t="shared" si="164"/>
        <v>-21706666.093620561</v>
      </c>
      <c r="BA101">
        <f t="shared" si="164"/>
        <v>-21735002.973706808</v>
      </c>
      <c r="BB101">
        <f t="shared" si="164"/>
        <v>-21763376.846024066</v>
      </c>
      <c r="BC101">
        <f t="shared" si="164"/>
        <v>-21791787.758863732</v>
      </c>
      <c r="BD101">
        <f t="shared" si="164"/>
        <v>-21820235.760580231</v>
      </c>
      <c r="BE101">
        <f t="shared" si="164"/>
        <v>-21848720.899590891</v>
      </c>
      <c r="BF101">
        <f t="shared" si="164"/>
        <v>-21877243.224376552</v>
      </c>
      <c r="BG101">
        <f t="shared" si="165"/>
        <v>-21905802.783481035</v>
      </c>
      <c r="BH101">
        <f t="shared" si="165"/>
        <v>-21934399.625511765</v>
      </c>
      <c r="BI101">
        <f t="shared" si="165"/>
        <v>-21963033.799139619</v>
      </c>
      <c r="BJ101">
        <f t="shared" si="165"/>
        <v>-21991705.35309878</v>
      </c>
      <c r="BK101">
        <f t="shared" si="165"/>
        <v>-22020414.336187363</v>
      </c>
      <c r="BL101">
        <f t="shared" si="165"/>
        <v>-22049160.797266863</v>
      </c>
      <c r="BM101">
        <f t="shared" si="165"/>
        <v>-22077944.785262816</v>
      </c>
      <c r="BN101">
        <f t="shared" si="165"/>
        <v>-22106766.349164609</v>
      </c>
      <c r="BO101">
        <f t="shared" si="165"/>
        <v>-22135625.538025282</v>
      </c>
      <c r="BP101">
        <f t="shared" si="165"/>
        <v>-22164522.40096245</v>
      </c>
      <c r="BQ101">
        <f t="shared" si="166"/>
        <v>-22193456.9871573</v>
      </c>
      <c r="BR101">
        <f t="shared" si="166"/>
        <v>-22222429.345855627</v>
      </c>
      <c r="BS101">
        <f t="shared" si="166"/>
        <v>-22251439.526367184</v>
      </c>
      <c r="BT101">
        <f t="shared" si="166"/>
        <v>-22280487.578066338</v>
      </c>
      <c r="BU101">
        <f t="shared" si="166"/>
        <v>-22309573.550391909</v>
      </c>
      <c r="BV101">
        <f t="shared" si="166"/>
        <v>-22338697.492847025</v>
      </c>
      <c r="BW101">
        <f t="shared" si="166"/>
        <v>-22367859.454999752</v>
      </c>
      <c r="BX101">
        <f t="shared" si="166"/>
        <v>-22397059.486482546</v>
      </c>
      <c r="BY101">
        <f t="shared" si="166"/>
        <v>-22426297.63699289</v>
      </c>
      <c r="BZ101">
        <f t="shared" si="166"/>
        <v>-22455573.956293147</v>
      </c>
      <c r="CA101">
        <f t="shared" si="167"/>
        <v>-22484888.494210411</v>
      </c>
      <c r="CB101">
        <f t="shared" si="167"/>
        <v>-22514241.300637126</v>
      </c>
      <c r="CC101">
        <f t="shared" si="167"/>
        <v>-22543632.425530564</v>
      </c>
      <c r="CD101">
        <f t="shared" si="167"/>
        <v>-22573061.918913364</v>
      </c>
      <c r="CE101">
        <f t="shared" si="167"/>
        <v>-22602529.830873713</v>
      </c>
      <c r="CF101">
        <f t="shared" si="167"/>
        <v>-22632036.211564694</v>
      </c>
      <c r="CG101">
        <f t="shared" si="167"/>
        <v>-22661581.111205276</v>
      </c>
      <c r="CH101">
        <f t="shared" si="167"/>
        <v>-22691164.580079656</v>
      </c>
      <c r="CI101">
        <f t="shared" si="167"/>
        <v>-22720786.668537915</v>
      </c>
      <c r="CJ101">
        <f t="shared" si="167"/>
        <v>-22750447.426995873</v>
      </c>
      <c r="CK101">
        <f t="shared" si="168"/>
        <v>-22780146.905934915</v>
      </c>
      <c r="CL101">
        <f t="shared" si="168"/>
        <v>-22809885.15590265</v>
      </c>
      <c r="CM101">
        <f t="shared" si="168"/>
        <v>-22839662.227512356</v>
      </c>
      <c r="CN101">
        <f t="shared" si="168"/>
        <v>-22869478.171443619</v>
      </c>
      <c r="CO101">
        <f t="shared" si="168"/>
        <v>-22899333.038442191</v>
      </c>
      <c r="CP101">
        <f t="shared" si="168"/>
        <v>-22929226.879319817</v>
      </c>
      <c r="CQ101">
        <f t="shared" si="168"/>
        <v>-22959159.744954914</v>
      </c>
      <c r="CR101">
        <f t="shared" si="168"/>
        <v>-22989131.686291981</v>
      </c>
      <c r="CS101">
        <f t="shared" si="168"/>
        <v>-23019142.754342265</v>
      </c>
      <c r="CT101">
        <f t="shared" si="168"/>
        <v>-23049193.000183538</v>
      </c>
      <c r="CU101">
        <f t="shared" si="169"/>
        <v>-23079282.474960234</v>
      </c>
      <c r="CV101">
        <f t="shared" si="169"/>
        <v>-23109411.229883648</v>
      </c>
      <c r="CW101">
        <f t="shared" si="169"/>
        <v>-23139579.316231672</v>
      </c>
      <c r="CX101">
        <f t="shared" si="169"/>
        <v>-23169786.785349388</v>
      </c>
      <c r="CY101">
        <f t="shared" si="169"/>
        <v>-23200033.688648921</v>
      </c>
      <c r="CZ101">
        <f t="shared" si="169"/>
        <v>-23230320.077609241</v>
      </c>
      <c r="DA101">
        <f t="shared" si="169"/>
        <v>-23260646.003776863</v>
      </c>
      <c r="DB101">
        <f t="shared" si="169"/>
        <v>-23291011.518765263</v>
      </c>
      <c r="DC101">
        <f t="shared" si="169"/>
        <v>-23321416.674255546</v>
      </c>
      <c r="DD101">
        <f t="shared" si="169"/>
        <v>-23351861.521996278</v>
      </c>
      <c r="DE101">
        <f t="shared" si="170"/>
        <v>-23382346.113803331</v>
      </c>
      <c r="DF101">
        <f t="shared" si="170"/>
        <v>-23412870.50156055</v>
      </c>
      <c r="DG101">
        <f t="shared" si="170"/>
        <v>-23443434.737219192</v>
      </c>
      <c r="DH101">
        <f t="shared" si="170"/>
        <v>-23474038.872798566</v>
      </c>
      <c r="DI101">
        <f t="shared" si="170"/>
        <v>-23504682.960385904</v>
      </c>
      <c r="DJ101">
        <f t="shared" si="170"/>
        <v>-23535367.052136093</v>
      </c>
      <c r="DK101">
        <f t="shared" si="170"/>
        <v>-23566091.200272687</v>
      </c>
      <c r="DL101">
        <f t="shared" si="170"/>
        <v>-23596855.457086843</v>
      </c>
      <c r="DM101">
        <f t="shared" si="170"/>
        <v>-23627659.874938302</v>
      </c>
      <c r="DN101">
        <f t="shared" si="170"/>
        <v>-23658504.506255161</v>
      </c>
      <c r="DO101">
        <f t="shared" si="171"/>
        <v>-23689389.403533716</v>
      </c>
      <c r="DP101">
        <f t="shared" si="171"/>
        <v>-23720314.61933912</v>
      </c>
      <c r="DQ101">
        <f t="shared" si="171"/>
        <v>-23751280.206304815</v>
      </c>
      <c r="DR101">
        <f t="shared" si="171"/>
        <v>-23782286.217133202</v>
      </c>
      <c r="DS101">
        <f t="shared" si="171"/>
        <v>-23813332.704595488</v>
      </c>
      <c r="DT101">
        <f t="shared" si="171"/>
        <v>-23844419.72153151</v>
      </c>
      <c r="DU101">
        <f t="shared" si="171"/>
        <v>-23875547.320850428</v>
      </c>
      <c r="DV101">
        <f t="shared" si="171"/>
        <v>-23906715.555530138</v>
      </c>
      <c r="DW101">
        <f t="shared" si="171"/>
        <v>-23937924.478617933</v>
      </c>
      <c r="DX101">
        <f t="shared" si="171"/>
        <v>-23969174.143230367</v>
      </c>
      <c r="DY101">
        <f t="shared" si="171"/>
        <v>-24000464.602553006</v>
      </c>
      <c r="EA101">
        <f t="shared" si="124"/>
        <v>0.98</v>
      </c>
      <c r="EB101">
        <f t="shared" si="156"/>
        <v>21065017.573265601</v>
      </c>
      <c r="EC101">
        <f t="shared" si="156"/>
        <v>21092517.084673364</v>
      </c>
      <c r="ED101">
        <f t="shared" si="156"/>
        <v>21120052.494823877</v>
      </c>
      <c r="EE101">
        <f t="shared" si="156"/>
        <v>21147623.850580812</v>
      </c>
      <c r="EF101">
        <f t="shared" si="156"/>
        <v>21175231.198869325</v>
      </c>
      <c r="EG101">
        <f t="shared" si="156"/>
        <v>21202874.586675528</v>
      </c>
      <c r="EH101">
        <f t="shared" si="156"/>
        <v>21230554.061047088</v>
      </c>
      <c r="EI101">
        <f t="shared" si="156"/>
        <v>21258269.669093024</v>
      </c>
      <c r="EJ101">
        <f t="shared" si="156"/>
        <v>21286021.457983855</v>
      </c>
      <c r="EK101">
        <f t="shared" si="156"/>
        <v>21313809.474951752</v>
      </c>
      <c r="EL101">
        <f t="shared" si="156"/>
        <v>21341633.767290317</v>
      </c>
      <c r="EM101">
        <f t="shared" si="156"/>
        <v>21369494.382355113</v>
      </c>
      <c r="EN101">
        <f t="shared" si="156"/>
        <v>21397391.367563531</v>
      </c>
      <c r="EO101">
        <f t="shared" si="156"/>
        <v>21425324.770394638</v>
      </c>
      <c r="EP101">
        <f t="shared" si="156"/>
        <v>21453294.638389774</v>
      </c>
      <c r="EQ101">
        <f t="shared" si="155"/>
        <v>21481301.019152038</v>
      </c>
      <c r="ER101">
        <f t="shared" si="155"/>
        <v>21509343.960346919</v>
      </c>
      <c r="ES101">
        <f t="shared" si="155"/>
        <v>21537423.509702109</v>
      </c>
      <c r="ET101">
        <f t="shared" si="155"/>
        <v>21565539.715007391</v>
      </c>
      <c r="EU101">
        <f t="shared" si="155"/>
        <v>21593692.624115236</v>
      </c>
      <c r="EV101">
        <f t="shared" si="155"/>
        <v>21621882.284940273</v>
      </c>
      <c r="EW101">
        <f t="shared" si="155"/>
        <v>21650108.745459925</v>
      </c>
      <c r="EX101">
        <f t="shared" si="155"/>
        <v>21678372.053714219</v>
      </c>
      <c r="EY101">
        <f t="shared" si="155"/>
        <v>21706672.257805627</v>
      </c>
      <c r="EZ101">
        <f t="shared" si="155"/>
        <v>21735009.40589992</v>
      </c>
      <c r="FA101">
        <f t="shared" si="155"/>
        <v>21763383.546225224</v>
      </c>
      <c r="FB101">
        <f t="shared" si="155"/>
        <v>21791794.727072936</v>
      </c>
      <c r="FC101">
        <f t="shared" si="155"/>
        <v>21820242.99679748</v>
      </c>
      <c r="FD101">
        <f t="shared" si="155"/>
        <v>21848728.403816186</v>
      </c>
      <c r="FE101">
        <f t="shared" si="155"/>
        <v>21877250.996609896</v>
      </c>
      <c r="FF101">
        <f t="shared" si="87"/>
        <v>21905810.823722426</v>
      </c>
      <c r="FG101">
        <f t="shared" si="87"/>
        <v>21934407.933761202</v>
      </c>
      <c r="FH101">
        <f t="shared" si="161"/>
        <v>21963042.375397101</v>
      </c>
      <c r="FI101">
        <f t="shared" si="161"/>
        <v>21991714.197364308</v>
      </c>
      <c r="FJ101">
        <f t="shared" si="161"/>
        <v>22020423.448460937</v>
      </c>
      <c r="FK101">
        <f t="shared" si="161"/>
        <v>22049170.177548483</v>
      </c>
      <c r="FL101">
        <f t="shared" si="161"/>
        <v>22077954.433552481</v>
      </c>
      <c r="FM101">
        <f t="shared" si="161"/>
        <v>22106776.265462324</v>
      </c>
      <c r="FN101">
        <f t="shared" si="161"/>
        <v>22135635.722331043</v>
      </c>
      <c r="FO101">
        <f t="shared" si="161"/>
        <v>22164532.853276256</v>
      </c>
      <c r="FP101">
        <f t="shared" si="161"/>
        <v>22193467.707479153</v>
      </c>
      <c r="FQ101">
        <f t="shared" si="161"/>
        <v>22222440.334185526</v>
      </c>
      <c r="FR101">
        <f t="shared" si="161"/>
        <v>22251450.782705128</v>
      </c>
      <c r="FS101">
        <f t="shared" si="161"/>
        <v>22280499.102412328</v>
      </c>
      <c r="FT101">
        <f t="shared" si="161"/>
        <v>22309585.342745945</v>
      </c>
      <c r="FU101">
        <f t="shared" si="161"/>
        <v>22338709.553209107</v>
      </c>
      <c r="FV101">
        <f t="shared" si="161"/>
        <v>22367871.783369884</v>
      </c>
      <c r="FW101">
        <f t="shared" si="161"/>
        <v>22397072.082860723</v>
      </c>
      <c r="FX101">
        <f t="shared" si="160"/>
        <v>22426310.501379114</v>
      </c>
      <c r="FY101">
        <f t="shared" si="160"/>
        <v>22455587.088687416</v>
      </c>
      <c r="FZ101">
        <f t="shared" si="160"/>
        <v>22484901.894612726</v>
      </c>
      <c r="GA101">
        <f t="shared" si="160"/>
        <v>22514254.969047487</v>
      </c>
      <c r="GB101">
        <f t="shared" si="160"/>
        <v>22543646.361948971</v>
      </c>
      <c r="GC101">
        <f t="shared" si="160"/>
        <v>22573076.123339817</v>
      </c>
      <c r="GD101">
        <f t="shared" si="160"/>
        <v>22602544.303308215</v>
      </c>
      <c r="GE101">
        <f t="shared" si="160"/>
        <v>22632050.952007242</v>
      </c>
      <c r="GF101">
        <f t="shared" si="160"/>
        <v>22661596.11965587</v>
      </c>
      <c r="GG101">
        <f t="shared" si="160"/>
        <v>22691179.856538296</v>
      </c>
      <c r="GH101">
        <f t="shared" si="160"/>
        <v>22720802.2130046</v>
      </c>
      <c r="GI101">
        <f t="shared" si="160"/>
        <v>22750463.239470605</v>
      </c>
      <c r="GJ101">
        <f t="shared" si="160"/>
        <v>22780162.986417692</v>
      </c>
      <c r="GK101">
        <f t="shared" si="160"/>
        <v>22809901.504393473</v>
      </c>
      <c r="GL101">
        <f t="shared" si="160"/>
        <v>22839678.844011229</v>
      </c>
      <c r="GM101">
        <f t="shared" si="144"/>
        <v>22869495.055950537</v>
      </c>
      <c r="GN101">
        <f t="shared" si="144"/>
        <v>22899350.190957155</v>
      </c>
      <c r="GO101">
        <f t="shared" si="144"/>
        <v>22929244.299842827</v>
      </c>
      <c r="GP101">
        <f t="shared" si="144"/>
        <v>22959177.43348597</v>
      </c>
      <c r="GQ101">
        <f t="shared" si="144"/>
        <v>22989149.642831083</v>
      </c>
      <c r="GR101">
        <f t="shared" si="144"/>
        <v>23019160.978889413</v>
      </c>
      <c r="GS101">
        <f t="shared" si="144"/>
        <v>23049211.492738731</v>
      </c>
      <c r="GT101">
        <f t="shared" si="144"/>
        <v>23079301.235523477</v>
      </c>
      <c r="GU101">
        <f t="shared" si="158"/>
        <v>23109430.258454937</v>
      </c>
      <c r="GV101">
        <f t="shared" si="158"/>
        <v>23139598.612811007</v>
      </c>
      <c r="GW101">
        <f t="shared" si="158"/>
        <v>23169806.349936768</v>
      </c>
      <c r="GX101">
        <f t="shared" si="158"/>
        <v>23200053.521244347</v>
      </c>
      <c r="GY101">
        <f t="shared" si="158"/>
        <v>23230340.178212713</v>
      </c>
      <c r="GZ101">
        <f t="shared" si="158"/>
        <v>23260666.372388382</v>
      </c>
      <c r="HA101">
        <f t="shared" si="158"/>
        <v>23291032.155384827</v>
      </c>
      <c r="HB101">
        <f t="shared" si="158"/>
        <v>23321437.578883156</v>
      </c>
      <c r="HC101">
        <f t="shared" si="157"/>
        <v>23351882.694631938</v>
      </c>
      <c r="HD101">
        <f t="shared" si="157"/>
        <v>23382367.554447036</v>
      </c>
      <c r="HE101">
        <f t="shared" si="157"/>
        <v>23412892.210212301</v>
      </c>
      <c r="HF101">
        <f t="shared" si="157"/>
        <v>23443456.713878989</v>
      </c>
      <c r="HG101">
        <f t="shared" si="157"/>
        <v>23474061.117466409</v>
      </c>
      <c r="HH101">
        <f t="shared" si="157"/>
        <v>23504705.473061793</v>
      </c>
      <c r="HI101">
        <f t="shared" si="157"/>
        <v>23535389.832820028</v>
      </c>
      <c r="HJ101">
        <f t="shared" si="157"/>
        <v>23566114.248964667</v>
      </c>
      <c r="HK101">
        <f t="shared" si="157"/>
        <v>23596878.773786873</v>
      </c>
      <c r="HL101">
        <f t="shared" si="157"/>
        <v>23627683.459646378</v>
      </c>
      <c r="HM101">
        <f t="shared" si="172"/>
        <v>23658528.358971283</v>
      </c>
      <c r="HN101">
        <f t="shared" si="172"/>
        <v>23689413.524257883</v>
      </c>
      <c r="HO101">
        <f t="shared" si="123"/>
        <v>23720339.008071333</v>
      </c>
      <c r="HP101">
        <f t="shared" si="123"/>
        <v>23751304.863045074</v>
      </c>
      <c r="HQ101">
        <f t="shared" si="123"/>
        <v>23782311.141881507</v>
      </c>
      <c r="HR101">
        <f t="shared" si="123"/>
        <v>23813357.897351839</v>
      </c>
      <c r="HS101">
        <f t="shared" si="123"/>
        <v>23844445.182295911</v>
      </c>
      <c r="HT101">
        <f t="shared" si="117"/>
        <v>23875573.049622875</v>
      </c>
      <c r="HU101">
        <f t="shared" si="117"/>
        <v>23906741.552310631</v>
      </c>
      <c r="HV101">
        <f t="shared" si="117"/>
        <v>23937950.743406471</v>
      </c>
      <c r="HW101">
        <f t="shared" si="117"/>
        <v>23969200.676026952</v>
      </c>
      <c r="HX101">
        <f t="shared" si="117"/>
        <v>24000491.403357636</v>
      </c>
      <c r="HY101">
        <f t="shared" si="128"/>
        <v>21065017.573265601</v>
      </c>
      <c r="HZ101">
        <f t="shared" si="129"/>
        <v>1</v>
      </c>
      <c r="IA101">
        <v>99</v>
      </c>
      <c r="IB101">
        <f t="shared" si="130"/>
        <v>0.98</v>
      </c>
      <c r="IC101" cm="1">
        <f t="array" ref="IC101">INDEX($AC$3:$DY$102,IA101,HZ101)</f>
        <v>-21065017.573265601</v>
      </c>
      <c r="ID101">
        <f t="shared" si="131"/>
        <v>-20643717.22180029</v>
      </c>
    </row>
    <row r="102" spans="10:238" x14ac:dyDescent="0.25">
      <c r="J102">
        <v>780</v>
      </c>
      <c r="K102">
        <f>'Emission events'!Y102</f>
        <v>0</v>
      </c>
      <c r="L102">
        <f>'Emission events'!BG102</f>
        <v>0</v>
      </c>
      <c r="M102">
        <f>'Emission events'!CO102</f>
        <v>0</v>
      </c>
      <c r="N102">
        <f>'Emission events'!DW102</f>
        <v>0</v>
      </c>
      <c r="O102">
        <f>'Emission events'!FE102</f>
        <v>0</v>
      </c>
      <c r="P102">
        <f t="shared" si="118"/>
        <v>0</v>
      </c>
      <c r="S102">
        <v>780</v>
      </c>
      <c r="T102">
        <f>'Emission events'!AD102</f>
        <v>0</v>
      </c>
      <c r="U102">
        <f>'Emission events'!BL102</f>
        <v>0</v>
      </c>
      <c r="V102">
        <f>'Emission events'!CT102</f>
        <v>0</v>
      </c>
      <c r="W102">
        <f>'Emission events'!EB102</f>
        <v>0</v>
      </c>
      <c r="X102">
        <f>'Emission events'!FJ102</f>
        <v>0</v>
      </c>
      <c r="Y102">
        <f t="shared" si="119"/>
        <v>0</v>
      </c>
      <c r="Z102">
        <f t="shared" si="120"/>
        <v>0</v>
      </c>
      <c r="AB102" s="1">
        <v>0.99</v>
      </c>
      <c r="AC102">
        <f t="shared" si="162"/>
        <v>-29140529.666222136</v>
      </c>
      <c r="AD102">
        <f t="shared" si="162"/>
        <v>-29178571.04442849</v>
      </c>
      <c r="AE102">
        <f t="shared" si="162"/>
        <v>-29216662.0835521</v>
      </c>
      <c r="AF102">
        <f t="shared" si="162"/>
        <v>-29254802.848422535</v>
      </c>
      <c r="AG102">
        <f t="shared" si="162"/>
        <v>-29292993.403954227</v>
      </c>
      <c r="AH102">
        <f t="shared" si="162"/>
        <v>-29331233.815145709</v>
      </c>
      <c r="AI102">
        <f t="shared" si="162"/>
        <v>-29369524.147080798</v>
      </c>
      <c r="AJ102">
        <f t="shared" si="162"/>
        <v>-29407864.464928884</v>
      </c>
      <c r="AK102">
        <f t="shared" si="162"/>
        <v>-29446254.833943196</v>
      </c>
      <c r="AL102">
        <f t="shared" si="162"/>
        <v>-29484695.319462977</v>
      </c>
      <c r="AM102">
        <f t="shared" si="163"/>
        <v>-29523185.986912549</v>
      </c>
      <c r="AN102">
        <f t="shared" si="163"/>
        <v>-29561726.901801657</v>
      </c>
      <c r="AO102">
        <f t="shared" si="163"/>
        <v>-29600318.129725758</v>
      </c>
      <c r="AP102">
        <f t="shared" si="163"/>
        <v>-29638959.736365326</v>
      </c>
      <c r="AQ102">
        <f t="shared" si="163"/>
        <v>-29677651.787487198</v>
      </c>
      <c r="AR102">
        <f t="shared" si="163"/>
        <v>-29716394.348943863</v>
      </c>
      <c r="AS102">
        <f t="shared" si="163"/>
        <v>-29755187.486673765</v>
      </c>
      <c r="AT102">
        <f t="shared" si="163"/>
        <v>-29794031.266701654</v>
      </c>
      <c r="AU102">
        <f t="shared" si="163"/>
        <v>-29832925.755137824</v>
      </c>
      <c r="AV102">
        <f t="shared" si="163"/>
        <v>-29871871.018179514</v>
      </c>
      <c r="AW102">
        <f t="shared" si="164"/>
        <v>-29910867.122110166</v>
      </c>
      <c r="AX102">
        <f t="shared" si="164"/>
        <v>-29949914.133299753</v>
      </c>
      <c r="AY102">
        <f t="shared" si="164"/>
        <v>-29989012.118204881</v>
      </c>
      <c r="AZ102">
        <f t="shared" si="164"/>
        <v>-30028161.14336893</v>
      </c>
      <c r="BA102">
        <f t="shared" si="164"/>
        <v>-30067361.275422353</v>
      </c>
      <c r="BB102">
        <f t="shared" si="164"/>
        <v>-30106612.581081934</v>
      </c>
      <c r="BC102">
        <f t="shared" si="164"/>
        <v>-30145915.127152208</v>
      </c>
      <c r="BD102">
        <f t="shared" si="164"/>
        <v>-30185268.9805247</v>
      </c>
      <c r="BE102">
        <f t="shared" si="164"/>
        <v>-30224674.208178259</v>
      </c>
      <c r="BF102">
        <f t="shared" si="164"/>
        <v>-30264130.877179381</v>
      </c>
      <c r="BG102">
        <f t="shared" si="165"/>
        <v>-30303639.05468148</v>
      </c>
      <c r="BH102">
        <f t="shared" si="165"/>
        <v>-30343198.807926267</v>
      </c>
      <c r="BI102">
        <f t="shared" si="165"/>
        <v>-30382810.204243027</v>
      </c>
      <c r="BJ102">
        <f t="shared" si="165"/>
        <v>-30422473.31104894</v>
      </c>
      <c r="BK102">
        <f t="shared" si="165"/>
        <v>-30462188.195849411</v>
      </c>
      <c r="BL102">
        <f t="shared" si="165"/>
        <v>-30501954.926237311</v>
      </c>
      <c r="BM102">
        <f t="shared" si="165"/>
        <v>-30541773.569894407</v>
      </c>
      <c r="BN102">
        <f t="shared" si="165"/>
        <v>-30581644.19459061</v>
      </c>
      <c r="BO102">
        <f t="shared" si="165"/>
        <v>-30621566.868184295</v>
      </c>
      <c r="BP102">
        <f t="shared" si="165"/>
        <v>-30661541.658622418</v>
      </c>
      <c r="BQ102">
        <f t="shared" si="166"/>
        <v>-30701568.633940637</v>
      </c>
      <c r="BR102">
        <f t="shared" si="166"/>
        <v>-30741647.862263661</v>
      </c>
      <c r="BS102">
        <f t="shared" si="166"/>
        <v>-30781779.411804449</v>
      </c>
      <c r="BT102">
        <f t="shared" si="166"/>
        <v>-30821963.350865692</v>
      </c>
      <c r="BU102">
        <f t="shared" si="166"/>
        <v>-30862199.747839004</v>
      </c>
      <c r="BV102">
        <f t="shared" si="166"/>
        <v>-30902488.671205286</v>
      </c>
      <c r="BW102">
        <f t="shared" si="166"/>
        <v>-30942830.189535081</v>
      </c>
      <c r="BX102">
        <f t="shared" si="166"/>
        <v>-30983224.371487759</v>
      </c>
      <c r="BY102">
        <f t="shared" si="166"/>
        <v>-31023671.285812989</v>
      </c>
      <c r="BZ102">
        <f t="shared" si="166"/>
        <v>-31064171.001349971</v>
      </c>
      <c r="CA102">
        <f t="shared" si="167"/>
        <v>-31104723.587027766</v>
      </c>
      <c r="CB102">
        <f t="shared" si="167"/>
        <v>-31145329.111865647</v>
      </c>
      <c r="CC102">
        <f t="shared" si="167"/>
        <v>-31185987.644972324</v>
      </c>
      <c r="CD102">
        <f t="shared" si="167"/>
        <v>-31226699.255547155</v>
      </c>
      <c r="CE102">
        <f t="shared" si="167"/>
        <v>-31267464.012880515</v>
      </c>
      <c r="CF102">
        <f t="shared" si="167"/>
        <v>-31308281.986351889</v>
      </c>
      <c r="CG102">
        <f t="shared" si="167"/>
        <v>-31349153.245432235</v>
      </c>
      <c r="CH102">
        <f t="shared" si="167"/>
        <v>-31390077.859682966</v>
      </c>
      <c r="CI102">
        <f t="shared" si="167"/>
        <v>-31431055.898756307</v>
      </c>
      <c r="CJ102">
        <f t="shared" si="167"/>
        <v>-31472087.432395641</v>
      </c>
      <c r="CK102">
        <f t="shared" si="168"/>
        <v>-31513172.530434716</v>
      </c>
      <c r="CL102">
        <f t="shared" si="168"/>
        <v>-31554311.262799129</v>
      </c>
      <c r="CM102">
        <f t="shared" si="168"/>
        <v>-31595503.699505523</v>
      </c>
      <c r="CN102">
        <f t="shared" si="168"/>
        <v>-31636749.910661947</v>
      </c>
      <c r="CO102">
        <f t="shared" si="168"/>
        <v>-31678049.966468204</v>
      </c>
      <c r="CP102">
        <f t="shared" si="168"/>
        <v>-31719403.937215056</v>
      </c>
      <c r="CQ102">
        <f t="shared" si="168"/>
        <v>-31760811.893285707</v>
      </c>
      <c r="CR102">
        <f t="shared" si="168"/>
        <v>-31802273.905155014</v>
      </c>
      <c r="CS102">
        <f t="shared" si="168"/>
        <v>-31843790.043389838</v>
      </c>
      <c r="CT102">
        <f t="shared" si="168"/>
        <v>-31885360.378649157</v>
      </c>
      <c r="CU102">
        <f t="shared" si="169"/>
        <v>-31926984.981684193</v>
      </c>
      <c r="CV102">
        <f t="shared" si="169"/>
        <v>-31968663.923338752</v>
      </c>
      <c r="CW102">
        <f t="shared" si="169"/>
        <v>-32010397.274548456</v>
      </c>
      <c r="CX102">
        <f t="shared" si="169"/>
        <v>-32052185.106342182</v>
      </c>
      <c r="CY102">
        <f t="shared" si="169"/>
        <v>-32094027.489841338</v>
      </c>
      <c r="CZ102">
        <f t="shared" si="169"/>
        <v>-32135924.496260162</v>
      </c>
      <c r="DA102">
        <f t="shared" si="169"/>
        <v>-32177876.196906079</v>
      </c>
      <c r="DB102">
        <f t="shared" si="169"/>
        <v>-32219882.663178928</v>
      </c>
      <c r="DC102">
        <f t="shared" si="169"/>
        <v>-32261943.966572434</v>
      </c>
      <c r="DD102">
        <f t="shared" si="169"/>
        <v>-32304060.178673435</v>
      </c>
      <c r="DE102">
        <f t="shared" si="170"/>
        <v>-32346231.37116221</v>
      </c>
      <c r="DF102">
        <f t="shared" si="170"/>
        <v>-32388457.615812846</v>
      </c>
      <c r="DG102">
        <f t="shared" si="170"/>
        <v>-32430738.98449244</v>
      </c>
      <c r="DH102">
        <f t="shared" si="170"/>
        <v>-32473075.5491626</v>
      </c>
      <c r="DI102">
        <f t="shared" si="170"/>
        <v>-32515467.381878648</v>
      </c>
      <c r="DJ102">
        <f t="shared" si="170"/>
        <v>-32557914.554789949</v>
      </c>
      <c r="DK102">
        <f t="shared" si="170"/>
        <v>-32600417.140140083</v>
      </c>
      <c r="DL102">
        <f t="shared" si="170"/>
        <v>-32642975.210266918</v>
      </c>
      <c r="DM102">
        <f t="shared" si="170"/>
        <v>-32685588.837602772</v>
      </c>
      <c r="DN102">
        <f t="shared" si="170"/>
        <v>-32728258.09467474</v>
      </c>
      <c r="DO102">
        <f t="shared" si="171"/>
        <v>-32770983.054103915</v>
      </c>
      <c r="DP102">
        <f t="shared" si="171"/>
        <v>-32813763.788606863</v>
      </c>
      <c r="DQ102">
        <f t="shared" si="171"/>
        <v>-32856600.370994873</v>
      </c>
      <c r="DR102">
        <f t="shared" si="171"/>
        <v>-32899492.874174267</v>
      </c>
      <c r="DS102">
        <f t="shared" si="171"/>
        <v>-32942441.371146794</v>
      </c>
      <c r="DT102">
        <f t="shared" si="171"/>
        <v>-32985445.935008772</v>
      </c>
      <c r="DU102">
        <f t="shared" si="171"/>
        <v>-33028506.638952672</v>
      </c>
      <c r="DV102">
        <f t="shared" si="171"/>
        <v>-33071623.556266267</v>
      </c>
      <c r="DW102">
        <f t="shared" si="171"/>
        <v>-33114796.760333013</v>
      </c>
      <c r="DX102">
        <f t="shared" si="171"/>
        <v>-33158026.324632142</v>
      </c>
      <c r="DY102">
        <f t="shared" si="171"/>
        <v>-33201312.322738837</v>
      </c>
      <c r="EA102">
        <f t="shared" si="124"/>
        <v>0.99</v>
      </c>
      <c r="EB102">
        <f t="shared" ref="EB102:EP102" si="173">ABS(AC102-AC$2)</f>
        <v>29140529.666222136</v>
      </c>
      <c r="EC102">
        <f t="shared" si="173"/>
        <v>29178571.312436536</v>
      </c>
      <c r="ED102">
        <f t="shared" si="173"/>
        <v>29216662.619568191</v>
      </c>
      <c r="EE102">
        <f t="shared" si="173"/>
        <v>29254803.652446672</v>
      </c>
      <c r="EF102">
        <f t="shared" si="173"/>
        <v>29292994.47598641</v>
      </c>
      <c r="EG102">
        <f t="shared" si="173"/>
        <v>29331235.155185942</v>
      </c>
      <c r="EH102">
        <f t="shared" si="173"/>
        <v>29369525.755129077</v>
      </c>
      <c r="EI102">
        <f t="shared" si="173"/>
        <v>29407866.340985209</v>
      </c>
      <c r="EJ102">
        <f t="shared" si="173"/>
        <v>29446256.978007566</v>
      </c>
      <c r="EK102">
        <f t="shared" si="173"/>
        <v>29484697.731535394</v>
      </c>
      <c r="EL102">
        <f t="shared" si="173"/>
        <v>29523188.666993011</v>
      </c>
      <c r="EM102">
        <f t="shared" si="173"/>
        <v>29561729.849890165</v>
      </c>
      <c r="EN102">
        <f t="shared" si="173"/>
        <v>29600321.345822312</v>
      </c>
      <c r="EO102">
        <f t="shared" si="173"/>
        <v>29638963.220469929</v>
      </c>
      <c r="EP102">
        <f t="shared" si="173"/>
        <v>29677655.539599847</v>
      </c>
      <c r="EQ102">
        <f t="shared" si="155"/>
        <v>29716398.369064558</v>
      </c>
      <c r="ER102">
        <f t="shared" si="155"/>
        <v>29755191.774802506</v>
      </c>
      <c r="ES102">
        <f t="shared" si="155"/>
        <v>29794035.822838441</v>
      </c>
      <c r="ET102">
        <f t="shared" si="155"/>
        <v>29832930.579282656</v>
      </c>
      <c r="EU102">
        <f t="shared" si="155"/>
        <v>29871876.110332392</v>
      </c>
      <c r="EV102">
        <f t="shared" si="155"/>
        <v>29910872.48227109</v>
      </c>
      <c r="EW102">
        <f t="shared" si="155"/>
        <v>29949919.761468727</v>
      </c>
      <c r="EX102">
        <f t="shared" si="155"/>
        <v>29989018.0143819</v>
      </c>
      <c r="EY102">
        <f t="shared" si="155"/>
        <v>30028167.307553995</v>
      </c>
      <c r="EZ102">
        <f t="shared" si="155"/>
        <v>30067367.707615465</v>
      </c>
      <c r="FA102">
        <f t="shared" si="155"/>
        <v>30106619.281283092</v>
      </c>
      <c r="FB102">
        <f t="shared" si="155"/>
        <v>30145922.095361412</v>
      </c>
      <c r="FC102">
        <f t="shared" si="155"/>
        <v>30185276.216741949</v>
      </c>
      <c r="FD102">
        <f t="shared" si="155"/>
        <v>30224681.712403554</v>
      </c>
      <c r="FE102">
        <f t="shared" si="155"/>
        <v>30264138.649412725</v>
      </c>
      <c r="FF102">
        <f t="shared" si="87"/>
        <v>30303647.09492287</v>
      </c>
      <c r="FG102">
        <f t="shared" si="87"/>
        <v>30343207.116175704</v>
      </c>
      <c r="FH102">
        <f t="shared" si="161"/>
        <v>30382818.780500509</v>
      </c>
      <c r="FI102">
        <f t="shared" si="161"/>
        <v>30422482.155314468</v>
      </c>
      <c r="FJ102">
        <f t="shared" si="161"/>
        <v>30462197.308122985</v>
      </c>
      <c r="FK102">
        <f t="shared" si="161"/>
        <v>30501964.306518931</v>
      </c>
      <c r="FL102">
        <f t="shared" si="161"/>
        <v>30541783.218184073</v>
      </c>
      <c r="FM102">
        <f t="shared" si="161"/>
        <v>30581654.110888325</v>
      </c>
      <c r="FN102">
        <f t="shared" si="161"/>
        <v>30621577.052490056</v>
      </c>
      <c r="FO102">
        <f t="shared" si="161"/>
        <v>30661552.110936224</v>
      </c>
      <c r="FP102">
        <f t="shared" si="161"/>
        <v>30701579.35426249</v>
      </c>
      <c r="FQ102">
        <f t="shared" si="161"/>
        <v>30741658.850593559</v>
      </c>
      <c r="FR102">
        <f t="shared" si="161"/>
        <v>30781790.668142393</v>
      </c>
      <c r="FS102">
        <f t="shared" si="161"/>
        <v>30821974.875211682</v>
      </c>
      <c r="FT102">
        <f t="shared" si="161"/>
        <v>30862211.54019304</v>
      </c>
      <c r="FU102">
        <f t="shared" si="161"/>
        <v>30902500.731567368</v>
      </c>
      <c r="FV102">
        <f t="shared" si="161"/>
        <v>30942842.517905213</v>
      </c>
      <c r="FW102">
        <f t="shared" si="161"/>
        <v>30983236.967865936</v>
      </c>
      <c r="FX102">
        <f t="shared" si="160"/>
        <v>31023684.150199212</v>
      </c>
      <c r="FY102">
        <f t="shared" si="160"/>
        <v>31064184.13374424</v>
      </c>
      <c r="FZ102">
        <f t="shared" si="160"/>
        <v>31104736.987430081</v>
      </c>
      <c r="GA102">
        <f t="shared" si="160"/>
        <v>31145342.780276008</v>
      </c>
      <c r="GB102">
        <f t="shared" si="160"/>
        <v>31186001.581390731</v>
      </c>
      <c r="GC102">
        <f t="shared" si="160"/>
        <v>31226713.459973607</v>
      </c>
      <c r="GD102">
        <f t="shared" si="160"/>
        <v>31267478.485315017</v>
      </c>
      <c r="GE102">
        <f t="shared" si="160"/>
        <v>31308296.726794437</v>
      </c>
      <c r="GF102">
        <f t="shared" si="160"/>
        <v>31349168.253882829</v>
      </c>
      <c r="GG102">
        <f t="shared" si="160"/>
        <v>31390093.136141606</v>
      </c>
      <c r="GH102">
        <f t="shared" si="160"/>
        <v>31431071.443222992</v>
      </c>
      <c r="GI102">
        <f t="shared" si="160"/>
        <v>31472103.244870372</v>
      </c>
      <c r="GJ102">
        <f t="shared" si="160"/>
        <v>31513188.610917494</v>
      </c>
      <c r="GK102">
        <f t="shared" si="160"/>
        <v>31554327.611289952</v>
      </c>
      <c r="GL102">
        <f t="shared" si="160"/>
        <v>31595520.316004395</v>
      </c>
      <c r="GM102">
        <f t="shared" si="144"/>
        <v>31636766.795168865</v>
      </c>
      <c r="GN102">
        <f t="shared" si="144"/>
        <v>31678067.118983168</v>
      </c>
      <c r="GO102">
        <f t="shared" si="144"/>
        <v>31719421.357738066</v>
      </c>
      <c r="GP102">
        <f t="shared" si="144"/>
        <v>31760829.581816763</v>
      </c>
      <c r="GQ102">
        <f t="shared" si="144"/>
        <v>31802291.861694116</v>
      </c>
      <c r="GR102">
        <f t="shared" si="144"/>
        <v>31843808.267936986</v>
      </c>
      <c r="GS102">
        <f t="shared" si="144"/>
        <v>31885378.87120435</v>
      </c>
      <c r="GT102">
        <f t="shared" si="144"/>
        <v>31927003.742247436</v>
      </c>
      <c r="GU102">
        <f t="shared" si="158"/>
        <v>31968682.951910041</v>
      </c>
      <c r="GV102">
        <f t="shared" si="158"/>
        <v>32010416.571127791</v>
      </c>
      <c r="GW102">
        <f t="shared" si="158"/>
        <v>32052204.670929562</v>
      </c>
      <c r="GX102">
        <f t="shared" si="158"/>
        <v>32094047.322436765</v>
      </c>
      <c r="GY102">
        <f t="shared" si="158"/>
        <v>32135944.596863635</v>
      </c>
      <c r="GZ102">
        <f t="shared" si="158"/>
        <v>32177896.565517597</v>
      </c>
      <c r="HA102">
        <f t="shared" si="158"/>
        <v>32219903.299798492</v>
      </c>
      <c r="HB102">
        <f t="shared" si="158"/>
        <v>32261964.871200044</v>
      </c>
      <c r="HC102">
        <f t="shared" si="157"/>
        <v>32304081.351309095</v>
      </c>
      <c r="HD102">
        <f t="shared" si="157"/>
        <v>32346252.811805915</v>
      </c>
      <c r="HE102">
        <f t="shared" si="157"/>
        <v>32388479.324464597</v>
      </c>
      <c r="HF102">
        <f t="shared" si="157"/>
        <v>32430760.961152237</v>
      </c>
      <c r="HG102">
        <f t="shared" si="157"/>
        <v>32473097.793830443</v>
      </c>
      <c r="HH102">
        <f t="shared" si="157"/>
        <v>32515489.894554537</v>
      </c>
      <c r="HI102">
        <f t="shared" si="157"/>
        <v>32557937.335473884</v>
      </c>
      <c r="HJ102">
        <f t="shared" si="157"/>
        <v>32600440.188832063</v>
      </c>
      <c r="HK102">
        <f t="shared" si="157"/>
        <v>32642998.526966948</v>
      </c>
      <c r="HL102">
        <f t="shared" si="157"/>
        <v>32685612.422310848</v>
      </c>
      <c r="HM102">
        <f t="shared" si="172"/>
        <v>32728281.947390862</v>
      </c>
      <c r="HN102">
        <f t="shared" si="172"/>
        <v>32771007.174828082</v>
      </c>
      <c r="HO102">
        <f t="shared" si="123"/>
        <v>32813788.177339077</v>
      </c>
      <c r="HP102">
        <f t="shared" si="123"/>
        <v>32856625.027735133</v>
      </c>
      <c r="HQ102">
        <f t="shared" si="123"/>
        <v>32899517.798922572</v>
      </c>
      <c r="HR102">
        <f t="shared" si="123"/>
        <v>32942466.563903145</v>
      </c>
      <c r="HS102">
        <f t="shared" si="123"/>
        <v>32985471.395773172</v>
      </c>
      <c r="HT102">
        <f t="shared" si="117"/>
        <v>33028532.367725119</v>
      </c>
      <c r="HU102">
        <f t="shared" si="117"/>
        <v>33071649.553046759</v>
      </c>
      <c r="HV102">
        <f t="shared" si="117"/>
        <v>33114823.025121551</v>
      </c>
      <c r="HW102">
        <f t="shared" si="117"/>
        <v>33158052.857428726</v>
      </c>
      <c r="HX102">
        <f t="shared" si="117"/>
        <v>33201339.123543467</v>
      </c>
      <c r="HY102">
        <f t="shared" si="128"/>
        <v>29140529.666222136</v>
      </c>
      <c r="HZ102">
        <f t="shared" si="129"/>
        <v>1</v>
      </c>
      <c r="IA102">
        <v>100</v>
      </c>
      <c r="IB102">
        <f t="shared" si="130"/>
        <v>0.99</v>
      </c>
      <c r="IC102" cm="1">
        <f t="array" ref="IC102">INDEX($AC$3:$DY$102,IA102,HZ102)</f>
        <v>-29140529.666222136</v>
      </c>
      <c r="ID102">
        <f t="shared" si="131"/>
        <v>-28849124.369559914</v>
      </c>
    </row>
    <row r="103" spans="10:238" x14ac:dyDescent="0.25">
      <c r="J103">
        <v>785</v>
      </c>
      <c r="K103">
        <f>'Emission events'!Y103</f>
        <v>0</v>
      </c>
      <c r="L103">
        <f>'Emission events'!BG103</f>
        <v>0</v>
      </c>
      <c r="M103">
        <f>'Emission events'!CO103</f>
        <v>0</v>
      </c>
      <c r="N103">
        <f>'Emission events'!DW103</f>
        <v>0</v>
      </c>
      <c r="O103">
        <f>'Emission events'!FE103</f>
        <v>0</v>
      </c>
      <c r="P103">
        <f t="shared" si="118"/>
        <v>0</v>
      </c>
      <c r="S103">
        <v>785</v>
      </c>
      <c r="T103">
        <f>'Emission events'!AD103</f>
        <v>0</v>
      </c>
      <c r="U103">
        <f>'Emission events'!BL103</f>
        <v>0</v>
      </c>
      <c r="V103">
        <f>'Emission events'!CT103</f>
        <v>0</v>
      </c>
      <c r="W103">
        <f>'Emission events'!EB103</f>
        <v>0</v>
      </c>
      <c r="X103">
        <f>'Emission events'!FJ103</f>
        <v>0</v>
      </c>
      <c r="Y103">
        <f t="shared" si="119"/>
        <v>0</v>
      </c>
      <c r="Z103">
        <f t="shared" si="120"/>
        <v>0</v>
      </c>
    </row>
    <row r="104" spans="10:238" x14ac:dyDescent="0.25">
      <c r="J104">
        <v>790</v>
      </c>
      <c r="K104">
        <f>'Emission events'!Y104</f>
        <v>0</v>
      </c>
      <c r="L104">
        <f>'Emission events'!BG104</f>
        <v>0</v>
      </c>
      <c r="M104">
        <f>'Emission events'!CO104</f>
        <v>0</v>
      </c>
      <c r="N104">
        <f>'Emission events'!DW104</f>
        <v>0</v>
      </c>
      <c r="O104">
        <f>'Emission events'!FE104</f>
        <v>0</v>
      </c>
      <c r="P104">
        <f t="shared" si="118"/>
        <v>0</v>
      </c>
      <c r="S104">
        <v>790</v>
      </c>
      <c r="T104">
        <f>'Emission events'!AD104</f>
        <v>0</v>
      </c>
      <c r="U104">
        <f>'Emission events'!BL104</f>
        <v>0</v>
      </c>
      <c r="V104">
        <f>'Emission events'!CT104</f>
        <v>0</v>
      </c>
      <c r="W104">
        <f>'Emission events'!EB104</f>
        <v>0</v>
      </c>
      <c r="X104">
        <f>'Emission events'!FJ104</f>
        <v>0</v>
      </c>
      <c r="Y104">
        <f t="shared" si="119"/>
        <v>0</v>
      </c>
      <c r="Z104">
        <f t="shared" si="120"/>
        <v>0</v>
      </c>
    </row>
    <row r="105" spans="10:238" x14ac:dyDescent="0.25">
      <c r="J105">
        <v>795</v>
      </c>
      <c r="K105">
        <f>'Emission events'!Y105</f>
        <v>0</v>
      </c>
      <c r="L105">
        <f>'Emission events'!BG105</f>
        <v>0</v>
      </c>
      <c r="M105">
        <f>'Emission events'!CO105</f>
        <v>0</v>
      </c>
      <c r="N105">
        <f>'Emission events'!DW105</f>
        <v>0</v>
      </c>
      <c r="O105">
        <f>'Emission events'!FE105</f>
        <v>0</v>
      </c>
      <c r="P105">
        <f t="shared" si="118"/>
        <v>0</v>
      </c>
      <c r="S105">
        <v>795</v>
      </c>
      <c r="T105">
        <f>'Emission events'!AD105</f>
        <v>0</v>
      </c>
      <c r="U105">
        <f>'Emission events'!BL105</f>
        <v>0</v>
      </c>
      <c r="V105">
        <f>'Emission events'!CT105</f>
        <v>0</v>
      </c>
      <c r="W105">
        <f>'Emission events'!EB105</f>
        <v>0</v>
      </c>
      <c r="X105">
        <f>'Emission events'!FJ105</f>
        <v>0</v>
      </c>
      <c r="Y105">
        <f t="shared" si="119"/>
        <v>0</v>
      </c>
      <c r="Z105">
        <f t="shared" si="120"/>
        <v>0</v>
      </c>
    </row>
    <row r="106" spans="10:238" x14ac:dyDescent="0.25">
      <c r="J106">
        <v>800</v>
      </c>
      <c r="K106">
        <f>'Emission events'!Y106</f>
        <v>0</v>
      </c>
      <c r="L106">
        <f>'Emission events'!BG106</f>
        <v>0</v>
      </c>
      <c r="M106">
        <f>'Emission events'!CO106</f>
        <v>0</v>
      </c>
      <c r="N106">
        <f>'Emission events'!DW106</f>
        <v>0</v>
      </c>
      <c r="O106">
        <f>'Emission events'!FE106</f>
        <v>0</v>
      </c>
      <c r="P106">
        <f t="shared" si="118"/>
        <v>0</v>
      </c>
      <c r="S106">
        <v>800</v>
      </c>
      <c r="T106">
        <f>'Emission events'!AD106</f>
        <v>0</v>
      </c>
      <c r="U106">
        <f>'Emission events'!BL106</f>
        <v>0</v>
      </c>
      <c r="V106">
        <f>'Emission events'!CT106</f>
        <v>0</v>
      </c>
      <c r="W106">
        <f>'Emission events'!EB106</f>
        <v>0</v>
      </c>
      <c r="X106">
        <f>'Emission events'!FJ106</f>
        <v>0</v>
      </c>
      <c r="Y106">
        <f t="shared" si="119"/>
        <v>0</v>
      </c>
      <c r="Z106">
        <f t="shared" si="120"/>
        <v>0</v>
      </c>
    </row>
    <row r="107" spans="10:238" x14ac:dyDescent="0.25">
      <c r="J107">
        <v>805</v>
      </c>
      <c r="K107">
        <f>'Emission events'!Y107</f>
        <v>0</v>
      </c>
      <c r="L107">
        <f>'Emission events'!BG107</f>
        <v>0</v>
      </c>
      <c r="M107">
        <f>'Emission events'!CO107</f>
        <v>0</v>
      </c>
      <c r="N107">
        <f>'Emission events'!DW107</f>
        <v>0</v>
      </c>
      <c r="O107">
        <f>'Emission events'!FE107</f>
        <v>0</v>
      </c>
      <c r="P107">
        <f t="shared" si="118"/>
        <v>0</v>
      </c>
      <c r="S107">
        <v>805</v>
      </c>
      <c r="T107">
        <f>'Emission events'!AD107</f>
        <v>0</v>
      </c>
      <c r="U107">
        <f>'Emission events'!BL107</f>
        <v>0</v>
      </c>
      <c r="V107">
        <f>'Emission events'!CT107</f>
        <v>0</v>
      </c>
      <c r="W107">
        <f>'Emission events'!EB107</f>
        <v>0</v>
      </c>
      <c r="X107">
        <f>'Emission events'!FJ107</f>
        <v>0</v>
      </c>
      <c r="Y107">
        <f t="shared" si="119"/>
        <v>0</v>
      </c>
      <c r="Z107">
        <f t="shared" si="120"/>
        <v>0</v>
      </c>
    </row>
    <row r="108" spans="10:238" x14ac:dyDescent="0.25">
      <c r="J108">
        <v>810</v>
      </c>
      <c r="K108">
        <f>'Emission events'!Y108</f>
        <v>0</v>
      </c>
      <c r="L108">
        <f>'Emission events'!BG108</f>
        <v>0</v>
      </c>
      <c r="M108">
        <f>'Emission events'!CO108</f>
        <v>0</v>
      </c>
      <c r="N108">
        <f>'Emission events'!DW108</f>
        <v>0</v>
      </c>
      <c r="O108">
        <f>'Emission events'!FE108</f>
        <v>0</v>
      </c>
      <c r="P108">
        <f t="shared" si="118"/>
        <v>0</v>
      </c>
      <c r="S108">
        <v>810</v>
      </c>
      <c r="T108">
        <f>'Emission events'!AD108</f>
        <v>0</v>
      </c>
      <c r="U108">
        <f>'Emission events'!BL108</f>
        <v>0</v>
      </c>
      <c r="V108">
        <f>'Emission events'!CT108</f>
        <v>0</v>
      </c>
      <c r="W108">
        <f>'Emission events'!EB108</f>
        <v>0</v>
      </c>
      <c r="X108">
        <f>'Emission events'!FJ108</f>
        <v>0</v>
      </c>
      <c r="Y108">
        <f t="shared" si="119"/>
        <v>0</v>
      </c>
      <c r="Z108">
        <f t="shared" si="120"/>
        <v>0</v>
      </c>
    </row>
    <row r="109" spans="10:238" x14ac:dyDescent="0.25">
      <c r="J109">
        <v>815</v>
      </c>
      <c r="K109">
        <f>'Emission events'!Y109</f>
        <v>0</v>
      </c>
      <c r="L109">
        <f>'Emission events'!BG109</f>
        <v>0</v>
      </c>
      <c r="M109">
        <f>'Emission events'!CO109</f>
        <v>0</v>
      </c>
      <c r="N109">
        <f>'Emission events'!DW109</f>
        <v>0</v>
      </c>
      <c r="O109">
        <f>'Emission events'!FE109</f>
        <v>0</v>
      </c>
      <c r="P109">
        <f t="shared" si="118"/>
        <v>0</v>
      </c>
      <c r="S109">
        <v>815</v>
      </c>
      <c r="T109">
        <f>'Emission events'!AD109</f>
        <v>0</v>
      </c>
      <c r="U109">
        <f>'Emission events'!BL109</f>
        <v>0</v>
      </c>
      <c r="V109">
        <f>'Emission events'!CT109</f>
        <v>0</v>
      </c>
      <c r="W109">
        <f>'Emission events'!EB109</f>
        <v>0</v>
      </c>
      <c r="X109">
        <f>'Emission events'!FJ109</f>
        <v>0</v>
      </c>
      <c r="Y109">
        <f t="shared" si="119"/>
        <v>0</v>
      </c>
      <c r="Z109">
        <f t="shared" si="120"/>
        <v>0</v>
      </c>
    </row>
    <row r="110" spans="10:238" x14ac:dyDescent="0.25">
      <c r="J110">
        <v>820</v>
      </c>
      <c r="K110">
        <f>'Emission events'!Y110</f>
        <v>0</v>
      </c>
      <c r="L110">
        <f>'Emission events'!BG110</f>
        <v>0</v>
      </c>
      <c r="M110">
        <f>'Emission events'!CO110</f>
        <v>0</v>
      </c>
      <c r="N110">
        <f>'Emission events'!DW110</f>
        <v>0</v>
      </c>
      <c r="O110">
        <f>'Emission events'!FE110</f>
        <v>0</v>
      </c>
      <c r="P110">
        <f t="shared" si="118"/>
        <v>0</v>
      </c>
      <c r="S110">
        <v>820</v>
      </c>
      <c r="T110">
        <f>'Emission events'!AD110</f>
        <v>0</v>
      </c>
      <c r="U110">
        <f>'Emission events'!BL110</f>
        <v>0</v>
      </c>
      <c r="V110">
        <f>'Emission events'!CT110</f>
        <v>0</v>
      </c>
      <c r="W110">
        <f>'Emission events'!EB110</f>
        <v>0</v>
      </c>
      <c r="X110">
        <f>'Emission events'!FJ110</f>
        <v>0</v>
      </c>
      <c r="Y110">
        <f t="shared" si="119"/>
        <v>0</v>
      </c>
      <c r="Z110">
        <f t="shared" si="120"/>
        <v>0</v>
      </c>
    </row>
    <row r="111" spans="10:238" x14ac:dyDescent="0.25">
      <c r="J111">
        <v>825</v>
      </c>
      <c r="K111">
        <f>'Emission events'!Y111</f>
        <v>0</v>
      </c>
      <c r="L111">
        <f>'Emission events'!BG111</f>
        <v>0</v>
      </c>
      <c r="M111">
        <f>'Emission events'!CO111</f>
        <v>0</v>
      </c>
      <c r="N111">
        <f>'Emission events'!DW111</f>
        <v>0</v>
      </c>
      <c r="O111">
        <f>'Emission events'!FE111</f>
        <v>0</v>
      </c>
      <c r="P111">
        <f t="shared" si="118"/>
        <v>0</v>
      </c>
      <c r="S111">
        <v>825</v>
      </c>
      <c r="T111">
        <f>'Emission events'!AD111</f>
        <v>0</v>
      </c>
      <c r="U111">
        <f>'Emission events'!BL111</f>
        <v>0</v>
      </c>
      <c r="V111">
        <f>'Emission events'!CT111</f>
        <v>0</v>
      </c>
      <c r="W111">
        <f>'Emission events'!EB111</f>
        <v>0</v>
      </c>
      <c r="X111">
        <f>'Emission events'!FJ111</f>
        <v>0</v>
      </c>
      <c r="Y111">
        <f t="shared" si="119"/>
        <v>0</v>
      </c>
      <c r="Z111">
        <f t="shared" si="120"/>
        <v>0</v>
      </c>
    </row>
    <row r="112" spans="10:238" x14ac:dyDescent="0.25">
      <c r="J112">
        <v>830</v>
      </c>
      <c r="K112">
        <f>'Emission events'!Y112</f>
        <v>0</v>
      </c>
      <c r="L112">
        <f>'Emission events'!BG112</f>
        <v>0</v>
      </c>
      <c r="M112">
        <f>'Emission events'!CO112</f>
        <v>0</v>
      </c>
      <c r="N112">
        <f>'Emission events'!DW112</f>
        <v>0</v>
      </c>
      <c r="O112">
        <f>'Emission events'!FE112</f>
        <v>0</v>
      </c>
      <c r="P112">
        <f t="shared" si="118"/>
        <v>0</v>
      </c>
      <c r="S112">
        <v>830</v>
      </c>
      <c r="T112">
        <f>'Emission events'!AD112</f>
        <v>0</v>
      </c>
      <c r="U112">
        <f>'Emission events'!BL112</f>
        <v>0</v>
      </c>
      <c r="V112">
        <f>'Emission events'!CT112</f>
        <v>0</v>
      </c>
      <c r="W112">
        <f>'Emission events'!EB112</f>
        <v>0</v>
      </c>
      <c r="X112">
        <f>'Emission events'!FJ112</f>
        <v>0</v>
      </c>
      <c r="Y112">
        <f t="shared" si="119"/>
        <v>0</v>
      </c>
      <c r="Z112">
        <f t="shared" si="120"/>
        <v>0</v>
      </c>
    </row>
    <row r="113" spans="10:26" x14ac:dyDescent="0.25">
      <c r="J113">
        <v>835</v>
      </c>
      <c r="K113">
        <f>'Emission events'!Y113</f>
        <v>0</v>
      </c>
      <c r="L113">
        <f>'Emission events'!BG113</f>
        <v>0</v>
      </c>
      <c r="M113">
        <f>'Emission events'!CO113</f>
        <v>0</v>
      </c>
      <c r="N113">
        <f>'Emission events'!DW113</f>
        <v>0</v>
      </c>
      <c r="O113">
        <f>'Emission events'!FE113</f>
        <v>0</v>
      </c>
      <c r="P113">
        <f t="shared" si="118"/>
        <v>0</v>
      </c>
      <c r="S113">
        <v>835</v>
      </c>
      <c r="T113">
        <f>'Emission events'!AD113</f>
        <v>0</v>
      </c>
      <c r="U113">
        <f>'Emission events'!BL113</f>
        <v>0</v>
      </c>
      <c r="V113">
        <f>'Emission events'!CT113</f>
        <v>0</v>
      </c>
      <c r="W113">
        <f>'Emission events'!EB113</f>
        <v>0</v>
      </c>
      <c r="X113">
        <f>'Emission events'!FJ113</f>
        <v>0</v>
      </c>
      <c r="Y113">
        <f t="shared" si="119"/>
        <v>0</v>
      </c>
      <c r="Z113">
        <f t="shared" si="120"/>
        <v>0</v>
      </c>
    </row>
    <row r="114" spans="10:26" x14ac:dyDescent="0.25">
      <c r="J114">
        <v>840</v>
      </c>
      <c r="K114">
        <f>'Emission events'!Y114</f>
        <v>0</v>
      </c>
      <c r="L114">
        <f>'Emission events'!BG114</f>
        <v>0</v>
      </c>
      <c r="M114">
        <f>'Emission events'!CO114</f>
        <v>0</v>
      </c>
      <c r="N114">
        <f>'Emission events'!DW114</f>
        <v>0</v>
      </c>
      <c r="O114">
        <f>'Emission events'!FE114</f>
        <v>0</v>
      </c>
      <c r="P114">
        <f t="shared" si="118"/>
        <v>0</v>
      </c>
      <c r="S114">
        <v>840</v>
      </c>
      <c r="T114">
        <f>'Emission events'!AD114</f>
        <v>0</v>
      </c>
      <c r="U114">
        <f>'Emission events'!BL114</f>
        <v>0</v>
      </c>
      <c r="V114">
        <f>'Emission events'!CT114</f>
        <v>0</v>
      </c>
      <c r="W114">
        <f>'Emission events'!EB114</f>
        <v>0</v>
      </c>
      <c r="X114">
        <f>'Emission events'!FJ114</f>
        <v>0</v>
      </c>
      <c r="Y114">
        <f t="shared" si="119"/>
        <v>0</v>
      </c>
      <c r="Z114">
        <f t="shared" si="120"/>
        <v>0</v>
      </c>
    </row>
    <row r="115" spans="10:26" x14ac:dyDescent="0.25">
      <c r="J115">
        <v>845</v>
      </c>
      <c r="K115">
        <f>'Emission events'!Y115</f>
        <v>0</v>
      </c>
      <c r="L115">
        <f>'Emission events'!BG115</f>
        <v>0</v>
      </c>
      <c r="M115">
        <f>'Emission events'!CO115</f>
        <v>0</v>
      </c>
      <c r="N115">
        <f>'Emission events'!DW115</f>
        <v>0</v>
      </c>
      <c r="O115">
        <f>'Emission events'!FE115</f>
        <v>0</v>
      </c>
      <c r="P115">
        <f t="shared" si="118"/>
        <v>0</v>
      </c>
      <c r="S115">
        <v>845</v>
      </c>
      <c r="T115">
        <f>'Emission events'!AD115</f>
        <v>0</v>
      </c>
      <c r="U115">
        <f>'Emission events'!BL115</f>
        <v>0</v>
      </c>
      <c r="V115">
        <f>'Emission events'!CT115</f>
        <v>0</v>
      </c>
      <c r="W115">
        <f>'Emission events'!EB115</f>
        <v>0</v>
      </c>
      <c r="X115">
        <f>'Emission events'!FJ115</f>
        <v>0</v>
      </c>
      <c r="Y115">
        <f t="shared" si="119"/>
        <v>0</v>
      </c>
      <c r="Z115">
        <f t="shared" si="120"/>
        <v>0</v>
      </c>
    </row>
    <row r="116" spans="10:26" x14ac:dyDescent="0.25">
      <c r="J116">
        <v>850</v>
      </c>
      <c r="K116">
        <f>'Emission events'!Y116</f>
        <v>0</v>
      </c>
      <c r="L116">
        <f>'Emission events'!BG116</f>
        <v>0</v>
      </c>
      <c r="M116">
        <f>'Emission events'!CO116</f>
        <v>0</v>
      </c>
      <c r="N116">
        <f>'Emission events'!DW116</f>
        <v>0</v>
      </c>
      <c r="O116">
        <f>'Emission events'!FE116</f>
        <v>0</v>
      </c>
      <c r="P116">
        <f t="shared" si="118"/>
        <v>0</v>
      </c>
      <c r="S116">
        <v>850</v>
      </c>
      <c r="T116">
        <f>'Emission events'!AD116</f>
        <v>0</v>
      </c>
      <c r="U116">
        <f>'Emission events'!BL116</f>
        <v>0</v>
      </c>
      <c r="V116">
        <f>'Emission events'!CT116</f>
        <v>0</v>
      </c>
      <c r="W116">
        <f>'Emission events'!EB116</f>
        <v>0</v>
      </c>
      <c r="X116">
        <f>'Emission events'!FJ116</f>
        <v>0</v>
      </c>
      <c r="Y116">
        <f t="shared" si="119"/>
        <v>0</v>
      </c>
      <c r="Z116">
        <f t="shared" si="120"/>
        <v>0</v>
      </c>
    </row>
    <row r="117" spans="10:26" x14ac:dyDescent="0.25">
      <c r="J117">
        <v>855</v>
      </c>
      <c r="K117">
        <f>'Emission events'!Y117</f>
        <v>0</v>
      </c>
      <c r="L117">
        <f>'Emission events'!BG117</f>
        <v>0</v>
      </c>
      <c r="M117">
        <f>'Emission events'!CO117</f>
        <v>0</v>
      </c>
      <c r="N117">
        <f>'Emission events'!DW117</f>
        <v>0</v>
      </c>
      <c r="O117">
        <f>'Emission events'!FE117</f>
        <v>0</v>
      </c>
      <c r="P117">
        <f t="shared" si="118"/>
        <v>0</v>
      </c>
      <c r="S117">
        <v>855</v>
      </c>
      <c r="T117">
        <f>'Emission events'!AD117</f>
        <v>0</v>
      </c>
      <c r="U117">
        <f>'Emission events'!BL117</f>
        <v>0</v>
      </c>
      <c r="V117">
        <f>'Emission events'!CT117</f>
        <v>0</v>
      </c>
      <c r="W117">
        <f>'Emission events'!EB117</f>
        <v>0</v>
      </c>
      <c r="X117">
        <f>'Emission events'!FJ117</f>
        <v>0</v>
      </c>
      <c r="Y117">
        <f t="shared" si="119"/>
        <v>0</v>
      </c>
      <c r="Z117">
        <f t="shared" si="120"/>
        <v>0</v>
      </c>
    </row>
    <row r="118" spans="10:26" x14ac:dyDescent="0.25">
      <c r="J118">
        <v>860</v>
      </c>
      <c r="K118">
        <f>'Emission events'!Y118</f>
        <v>0</v>
      </c>
      <c r="L118">
        <f>'Emission events'!BG118</f>
        <v>0</v>
      </c>
      <c r="M118">
        <f>'Emission events'!CO118</f>
        <v>0</v>
      </c>
      <c r="N118">
        <f>'Emission events'!DW118</f>
        <v>0</v>
      </c>
      <c r="O118">
        <f>'Emission events'!FE118</f>
        <v>0</v>
      </c>
      <c r="P118">
        <f t="shared" si="118"/>
        <v>0</v>
      </c>
      <c r="S118">
        <v>860</v>
      </c>
      <c r="T118">
        <f>'Emission events'!AD118</f>
        <v>0</v>
      </c>
      <c r="U118">
        <f>'Emission events'!BL118</f>
        <v>0</v>
      </c>
      <c r="V118">
        <f>'Emission events'!CT118</f>
        <v>0</v>
      </c>
      <c r="W118">
        <f>'Emission events'!EB118</f>
        <v>0</v>
      </c>
      <c r="X118">
        <f>'Emission events'!FJ118</f>
        <v>0</v>
      </c>
      <c r="Y118">
        <f t="shared" si="119"/>
        <v>0</v>
      </c>
      <c r="Z118">
        <f t="shared" si="120"/>
        <v>0</v>
      </c>
    </row>
    <row r="119" spans="10:26" x14ac:dyDescent="0.25">
      <c r="J119">
        <v>865</v>
      </c>
      <c r="K119">
        <f>'Emission events'!Y119</f>
        <v>0</v>
      </c>
      <c r="L119">
        <f>'Emission events'!BG119</f>
        <v>0</v>
      </c>
      <c r="M119">
        <f>'Emission events'!CO119</f>
        <v>0</v>
      </c>
      <c r="N119">
        <f>'Emission events'!DW119</f>
        <v>0</v>
      </c>
      <c r="O119">
        <f>'Emission events'!FE119</f>
        <v>0</v>
      </c>
      <c r="P119">
        <f t="shared" si="118"/>
        <v>0</v>
      </c>
      <c r="S119">
        <v>865</v>
      </c>
      <c r="T119">
        <f>'Emission events'!AD119</f>
        <v>0</v>
      </c>
      <c r="U119">
        <f>'Emission events'!BL119</f>
        <v>0</v>
      </c>
      <c r="V119">
        <f>'Emission events'!CT119</f>
        <v>0</v>
      </c>
      <c r="W119">
        <f>'Emission events'!EB119</f>
        <v>0</v>
      </c>
      <c r="X119">
        <f>'Emission events'!FJ119</f>
        <v>0</v>
      </c>
      <c r="Y119">
        <f t="shared" si="119"/>
        <v>0</v>
      </c>
      <c r="Z119">
        <f t="shared" si="120"/>
        <v>0</v>
      </c>
    </row>
    <row r="120" spans="10:26" x14ac:dyDescent="0.25">
      <c r="J120">
        <v>870</v>
      </c>
      <c r="K120">
        <f>'Emission events'!Y120</f>
        <v>0</v>
      </c>
      <c r="L120">
        <f>'Emission events'!BG120</f>
        <v>0</v>
      </c>
      <c r="M120">
        <f>'Emission events'!CO120</f>
        <v>0</v>
      </c>
      <c r="N120">
        <f>'Emission events'!DW120</f>
        <v>0</v>
      </c>
      <c r="O120">
        <f>'Emission events'!FE120</f>
        <v>0</v>
      </c>
      <c r="P120">
        <f t="shared" si="118"/>
        <v>0</v>
      </c>
      <c r="S120">
        <v>870</v>
      </c>
      <c r="T120">
        <f>'Emission events'!AD120</f>
        <v>0</v>
      </c>
      <c r="U120">
        <f>'Emission events'!BL120</f>
        <v>0</v>
      </c>
      <c r="V120">
        <f>'Emission events'!CT120</f>
        <v>0</v>
      </c>
      <c r="W120">
        <f>'Emission events'!EB120</f>
        <v>0</v>
      </c>
      <c r="X120">
        <f>'Emission events'!FJ120</f>
        <v>0</v>
      </c>
      <c r="Y120">
        <f t="shared" si="119"/>
        <v>0</v>
      </c>
      <c r="Z120">
        <f t="shared" si="120"/>
        <v>0</v>
      </c>
    </row>
    <row r="121" spans="10:26" x14ac:dyDescent="0.25">
      <c r="J121">
        <v>875</v>
      </c>
      <c r="K121">
        <f>'Emission events'!Y121</f>
        <v>0</v>
      </c>
      <c r="L121">
        <f>'Emission events'!BG121</f>
        <v>0</v>
      </c>
      <c r="M121">
        <f>'Emission events'!CO121</f>
        <v>0</v>
      </c>
      <c r="N121">
        <f>'Emission events'!DW121</f>
        <v>0</v>
      </c>
      <c r="O121">
        <f>'Emission events'!FE121</f>
        <v>0</v>
      </c>
      <c r="P121">
        <f t="shared" si="118"/>
        <v>0</v>
      </c>
      <c r="S121">
        <v>875</v>
      </c>
      <c r="T121">
        <f>'Emission events'!AD121</f>
        <v>0</v>
      </c>
      <c r="U121">
        <f>'Emission events'!BL121</f>
        <v>0</v>
      </c>
      <c r="V121">
        <f>'Emission events'!CT121</f>
        <v>0</v>
      </c>
      <c r="W121">
        <f>'Emission events'!EB121</f>
        <v>0</v>
      </c>
      <c r="X121">
        <f>'Emission events'!FJ121</f>
        <v>0</v>
      </c>
      <c r="Y121">
        <f t="shared" si="119"/>
        <v>0</v>
      </c>
      <c r="Z121">
        <f t="shared" si="120"/>
        <v>0</v>
      </c>
    </row>
    <row r="122" spans="10:26" x14ac:dyDescent="0.25">
      <c r="J122">
        <v>880</v>
      </c>
      <c r="K122">
        <f>'Emission events'!Y122</f>
        <v>0</v>
      </c>
      <c r="L122">
        <f>'Emission events'!BG122</f>
        <v>0</v>
      </c>
      <c r="M122">
        <f>'Emission events'!CO122</f>
        <v>0</v>
      </c>
      <c r="N122">
        <f>'Emission events'!DW122</f>
        <v>0</v>
      </c>
      <c r="O122">
        <f>'Emission events'!FE122</f>
        <v>0</v>
      </c>
      <c r="P122">
        <f t="shared" si="118"/>
        <v>0</v>
      </c>
      <c r="S122">
        <v>880</v>
      </c>
      <c r="T122">
        <f>'Emission events'!AD122</f>
        <v>0</v>
      </c>
      <c r="U122">
        <f>'Emission events'!BL122</f>
        <v>0</v>
      </c>
      <c r="V122">
        <f>'Emission events'!CT122</f>
        <v>0</v>
      </c>
      <c r="W122">
        <f>'Emission events'!EB122</f>
        <v>0</v>
      </c>
      <c r="X122">
        <f>'Emission events'!FJ122</f>
        <v>0</v>
      </c>
      <c r="Y122">
        <f t="shared" si="119"/>
        <v>0</v>
      </c>
      <c r="Z122">
        <f t="shared" si="120"/>
        <v>0</v>
      </c>
    </row>
    <row r="123" spans="10:26" x14ac:dyDescent="0.25">
      <c r="J123">
        <v>885</v>
      </c>
      <c r="K123">
        <f>'Emission events'!Y123</f>
        <v>0</v>
      </c>
      <c r="L123">
        <f>'Emission events'!BG123</f>
        <v>0</v>
      </c>
      <c r="M123">
        <f>'Emission events'!CO123</f>
        <v>0</v>
      </c>
      <c r="N123">
        <f>'Emission events'!DW123</f>
        <v>0</v>
      </c>
      <c r="O123">
        <f>'Emission events'!FE123</f>
        <v>0</v>
      </c>
      <c r="P123">
        <f t="shared" si="118"/>
        <v>0</v>
      </c>
      <c r="S123">
        <v>885</v>
      </c>
      <c r="T123">
        <f>'Emission events'!AD123</f>
        <v>0</v>
      </c>
      <c r="U123">
        <f>'Emission events'!BL123</f>
        <v>0</v>
      </c>
      <c r="V123">
        <f>'Emission events'!CT123</f>
        <v>0</v>
      </c>
      <c r="W123">
        <f>'Emission events'!EB123</f>
        <v>0</v>
      </c>
      <c r="X123">
        <f>'Emission events'!FJ123</f>
        <v>0</v>
      </c>
      <c r="Y123">
        <f t="shared" si="119"/>
        <v>0</v>
      </c>
      <c r="Z123">
        <f t="shared" si="120"/>
        <v>0</v>
      </c>
    </row>
    <row r="124" spans="10:26" x14ac:dyDescent="0.25">
      <c r="J124">
        <v>890</v>
      </c>
      <c r="K124">
        <f>'Emission events'!Y124</f>
        <v>0</v>
      </c>
      <c r="L124">
        <f>'Emission events'!BG124</f>
        <v>0</v>
      </c>
      <c r="M124">
        <f>'Emission events'!CO124</f>
        <v>0</v>
      </c>
      <c r="N124">
        <f>'Emission events'!DW124</f>
        <v>0</v>
      </c>
      <c r="O124">
        <f>'Emission events'!FE124</f>
        <v>0</v>
      </c>
      <c r="P124">
        <f t="shared" si="118"/>
        <v>0</v>
      </c>
      <c r="S124">
        <v>890</v>
      </c>
      <c r="T124">
        <f>'Emission events'!AD124</f>
        <v>0</v>
      </c>
      <c r="U124">
        <f>'Emission events'!BL124</f>
        <v>0</v>
      </c>
      <c r="V124">
        <f>'Emission events'!CT124</f>
        <v>0</v>
      </c>
      <c r="W124">
        <f>'Emission events'!EB124</f>
        <v>0</v>
      </c>
      <c r="X124">
        <f>'Emission events'!FJ124</f>
        <v>0</v>
      </c>
      <c r="Y124">
        <f t="shared" si="119"/>
        <v>0</v>
      </c>
      <c r="Z124">
        <f t="shared" si="120"/>
        <v>0</v>
      </c>
    </row>
    <row r="125" spans="10:26" x14ac:dyDescent="0.25">
      <c r="J125">
        <v>895</v>
      </c>
      <c r="K125">
        <f>'Emission events'!Y125</f>
        <v>0</v>
      </c>
      <c r="L125">
        <f>'Emission events'!BG125</f>
        <v>0</v>
      </c>
      <c r="M125">
        <f>'Emission events'!CO125</f>
        <v>0</v>
      </c>
      <c r="N125">
        <f>'Emission events'!DW125</f>
        <v>0</v>
      </c>
      <c r="O125">
        <f>'Emission events'!FE125</f>
        <v>0</v>
      </c>
      <c r="P125">
        <f t="shared" si="118"/>
        <v>0</v>
      </c>
      <c r="S125">
        <v>895</v>
      </c>
      <c r="T125">
        <f>'Emission events'!AD125</f>
        <v>0</v>
      </c>
      <c r="U125">
        <f>'Emission events'!BL125</f>
        <v>0</v>
      </c>
      <c r="V125">
        <f>'Emission events'!CT125</f>
        <v>0</v>
      </c>
      <c r="W125">
        <f>'Emission events'!EB125</f>
        <v>0</v>
      </c>
      <c r="X125">
        <f>'Emission events'!FJ125</f>
        <v>0</v>
      </c>
      <c r="Y125">
        <f t="shared" si="119"/>
        <v>0</v>
      </c>
      <c r="Z125">
        <f t="shared" si="120"/>
        <v>0</v>
      </c>
    </row>
    <row r="126" spans="10:26" x14ac:dyDescent="0.25">
      <c r="J126">
        <v>900</v>
      </c>
      <c r="K126">
        <f>'Emission events'!Y126</f>
        <v>0</v>
      </c>
      <c r="L126">
        <f>'Emission events'!BG126</f>
        <v>0</v>
      </c>
      <c r="M126">
        <f>'Emission events'!CO126</f>
        <v>0</v>
      </c>
      <c r="N126">
        <f>'Emission events'!DW126</f>
        <v>0</v>
      </c>
      <c r="O126">
        <f>'Emission events'!FE126</f>
        <v>0</v>
      </c>
      <c r="P126">
        <f t="shared" si="118"/>
        <v>0</v>
      </c>
      <c r="S126">
        <v>900</v>
      </c>
      <c r="T126">
        <f>'Emission events'!AD126</f>
        <v>0</v>
      </c>
      <c r="U126">
        <f>'Emission events'!BL126</f>
        <v>0</v>
      </c>
      <c r="V126">
        <f>'Emission events'!CT126</f>
        <v>0</v>
      </c>
      <c r="W126">
        <f>'Emission events'!EB126</f>
        <v>0</v>
      </c>
      <c r="X126">
        <f>'Emission events'!FJ126</f>
        <v>0</v>
      </c>
      <c r="Y126">
        <f t="shared" si="119"/>
        <v>0</v>
      </c>
      <c r="Z126">
        <f t="shared" si="120"/>
        <v>0</v>
      </c>
    </row>
    <row r="127" spans="10:26" x14ac:dyDescent="0.25">
      <c r="J127">
        <v>905</v>
      </c>
      <c r="K127">
        <f>'Emission events'!Y127</f>
        <v>0</v>
      </c>
      <c r="L127">
        <f>'Emission events'!BG127</f>
        <v>0</v>
      </c>
      <c r="M127">
        <f>'Emission events'!CO127</f>
        <v>0</v>
      </c>
      <c r="N127">
        <f>'Emission events'!DW127</f>
        <v>0</v>
      </c>
      <c r="O127">
        <f>'Emission events'!FE127</f>
        <v>0</v>
      </c>
      <c r="P127">
        <f t="shared" si="118"/>
        <v>0</v>
      </c>
      <c r="S127">
        <v>905</v>
      </c>
      <c r="T127">
        <f>'Emission events'!AD127</f>
        <v>0</v>
      </c>
      <c r="U127">
        <f>'Emission events'!BL127</f>
        <v>0</v>
      </c>
      <c r="V127">
        <f>'Emission events'!CT127</f>
        <v>0</v>
      </c>
      <c r="W127">
        <f>'Emission events'!EB127</f>
        <v>0</v>
      </c>
      <c r="X127">
        <f>'Emission events'!FJ127</f>
        <v>0</v>
      </c>
      <c r="Y127">
        <f t="shared" si="119"/>
        <v>0</v>
      </c>
      <c r="Z127">
        <f t="shared" si="120"/>
        <v>0</v>
      </c>
    </row>
    <row r="128" spans="10:26" x14ac:dyDescent="0.25">
      <c r="J128">
        <v>910</v>
      </c>
      <c r="K128">
        <f>'Emission events'!Y128</f>
        <v>0</v>
      </c>
      <c r="L128">
        <f>'Emission events'!BG128</f>
        <v>0</v>
      </c>
      <c r="M128">
        <f>'Emission events'!CO128</f>
        <v>0</v>
      </c>
      <c r="N128">
        <f>'Emission events'!DW128</f>
        <v>0</v>
      </c>
      <c r="O128">
        <f>'Emission events'!FE128</f>
        <v>0</v>
      </c>
      <c r="P128">
        <f t="shared" si="118"/>
        <v>0</v>
      </c>
      <c r="S128">
        <v>910</v>
      </c>
      <c r="T128">
        <f>'Emission events'!AD128</f>
        <v>0</v>
      </c>
      <c r="U128">
        <f>'Emission events'!BL128</f>
        <v>0</v>
      </c>
      <c r="V128">
        <f>'Emission events'!CT128</f>
        <v>0</v>
      </c>
      <c r="W128">
        <f>'Emission events'!EB128</f>
        <v>0</v>
      </c>
      <c r="X128">
        <f>'Emission events'!FJ128</f>
        <v>0</v>
      </c>
      <c r="Y128">
        <f t="shared" si="119"/>
        <v>0</v>
      </c>
      <c r="Z128">
        <f t="shared" si="120"/>
        <v>0</v>
      </c>
    </row>
    <row r="129" spans="10:26" x14ac:dyDescent="0.25">
      <c r="J129">
        <v>915</v>
      </c>
      <c r="K129">
        <f>'Emission events'!Y129</f>
        <v>0</v>
      </c>
      <c r="L129">
        <f>'Emission events'!BG129</f>
        <v>0</v>
      </c>
      <c r="M129">
        <f>'Emission events'!CO129</f>
        <v>0</v>
      </c>
      <c r="N129">
        <f>'Emission events'!DW129</f>
        <v>0</v>
      </c>
      <c r="O129">
        <f>'Emission events'!FE129</f>
        <v>0</v>
      </c>
      <c r="P129">
        <f t="shared" si="118"/>
        <v>0</v>
      </c>
      <c r="S129">
        <v>915</v>
      </c>
      <c r="T129">
        <f>'Emission events'!AD129</f>
        <v>0</v>
      </c>
      <c r="U129">
        <f>'Emission events'!BL129</f>
        <v>0</v>
      </c>
      <c r="V129">
        <f>'Emission events'!CT129</f>
        <v>0</v>
      </c>
      <c r="W129">
        <f>'Emission events'!EB129</f>
        <v>0</v>
      </c>
      <c r="X129">
        <f>'Emission events'!FJ129</f>
        <v>0</v>
      </c>
      <c r="Y129">
        <f t="shared" si="119"/>
        <v>0</v>
      </c>
      <c r="Z129">
        <f t="shared" si="120"/>
        <v>0</v>
      </c>
    </row>
    <row r="130" spans="10:26" x14ac:dyDescent="0.25">
      <c r="J130">
        <v>920</v>
      </c>
      <c r="K130">
        <f>'Emission events'!Y130</f>
        <v>0</v>
      </c>
      <c r="L130">
        <f>'Emission events'!BG130</f>
        <v>0</v>
      </c>
      <c r="M130">
        <f>'Emission events'!CO130</f>
        <v>0</v>
      </c>
      <c r="N130">
        <f>'Emission events'!DW130</f>
        <v>0</v>
      </c>
      <c r="O130">
        <f>'Emission events'!FE130</f>
        <v>0</v>
      </c>
      <c r="P130">
        <f t="shared" si="118"/>
        <v>0</v>
      </c>
      <c r="S130">
        <v>920</v>
      </c>
      <c r="T130">
        <f>'Emission events'!AD130</f>
        <v>0</v>
      </c>
      <c r="U130">
        <f>'Emission events'!BL130</f>
        <v>0</v>
      </c>
      <c r="V130">
        <f>'Emission events'!CT130</f>
        <v>0</v>
      </c>
      <c r="W130">
        <f>'Emission events'!EB130</f>
        <v>0</v>
      </c>
      <c r="X130">
        <f>'Emission events'!FJ130</f>
        <v>0</v>
      </c>
      <c r="Y130">
        <f t="shared" si="119"/>
        <v>0</v>
      </c>
      <c r="Z130">
        <f t="shared" si="120"/>
        <v>0</v>
      </c>
    </row>
    <row r="131" spans="10:26" x14ac:dyDescent="0.25">
      <c r="J131">
        <v>925</v>
      </c>
      <c r="K131">
        <f>'Emission events'!Y131</f>
        <v>0</v>
      </c>
      <c r="L131">
        <f>'Emission events'!BG131</f>
        <v>0</v>
      </c>
      <c r="M131">
        <f>'Emission events'!CO131</f>
        <v>0</v>
      </c>
      <c r="N131">
        <f>'Emission events'!DW131</f>
        <v>0</v>
      </c>
      <c r="O131">
        <f>'Emission events'!FE131</f>
        <v>0</v>
      </c>
      <c r="P131">
        <f t="shared" ref="P131:P152" si="174">SUM(K131:O131)</f>
        <v>0</v>
      </c>
      <c r="S131">
        <v>925</v>
      </c>
      <c r="T131">
        <f>'Emission events'!AD131</f>
        <v>0</v>
      </c>
      <c r="U131">
        <f>'Emission events'!BL131</f>
        <v>0</v>
      </c>
      <c r="V131">
        <f>'Emission events'!CT131</f>
        <v>0</v>
      </c>
      <c r="W131">
        <f>'Emission events'!EB131</f>
        <v>0</v>
      </c>
      <c r="X131">
        <f>'Emission events'!FJ131</f>
        <v>0</v>
      </c>
      <c r="Y131">
        <f t="shared" ref="Y131:Y152" si="175">SUM(T131:X131)</f>
        <v>0</v>
      </c>
      <c r="Z131">
        <f t="shared" ref="Z131:Z182" si="176">P131+Y131</f>
        <v>0</v>
      </c>
    </row>
    <row r="132" spans="10:26" x14ac:dyDescent="0.25">
      <c r="J132">
        <v>930</v>
      </c>
      <c r="K132">
        <f>'Emission events'!Y132</f>
        <v>0</v>
      </c>
      <c r="L132">
        <f>'Emission events'!BG132</f>
        <v>0</v>
      </c>
      <c r="M132">
        <f>'Emission events'!CO132</f>
        <v>0</v>
      </c>
      <c r="N132">
        <f>'Emission events'!DW132</f>
        <v>0</v>
      </c>
      <c r="O132">
        <f>'Emission events'!FE132</f>
        <v>0</v>
      </c>
      <c r="P132">
        <f t="shared" si="174"/>
        <v>0</v>
      </c>
      <c r="S132">
        <v>930</v>
      </c>
      <c r="T132">
        <f>'Emission events'!AD132</f>
        <v>0</v>
      </c>
      <c r="U132">
        <f>'Emission events'!BL132</f>
        <v>0</v>
      </c>
      <c r="V132">
        <f>'Emission events'!CT132</f>
        <v>0</v>
      </c>
      <c r="W132">
        <f>'Emission events'!EB132</f>
        <v>0</v>
      </c>
      <c r="X132">
        <f>'Emission events'!FJ132</f>
        <v>0</v>
      </c>
      <c r="Y132">
        <f t="shared" si="175"/>
        <v>0</v>
      </c>
      <c r="Z132">
        <f t="shared" si="176"/>
        <v>0</v>
      </c>
    </row>
    <row r="133" spans="10:26" x14ac:dyDescent="0.25">
      <c r="J133">
        <v>935</v>
      </c>
      <c r="K133">
        <f>'Emission events'!Y133</f>
        <v>0</v>
      </c>
      <c r="L133">
        <f>'Emission events'!BG133</f>
        <v>0</v>
      </c>
      <c r="M133">
        <f>'Emission events'!CO133</f>
        <v>0</v>
      </c>
      <c r="N133">
        <f>'Emission events'!DW133</f>
        <v>0</v>
      </c>
      <c r="O133">
        <f>'Emission events'!FE133</f>
        <v>0</v>
      </c>
      <c r="P133">
        <f t="shared" si="174"/>
        <v>0</v>
      </c>
      <c r="S133">
        <v>935</v>
      </c>
      <c r="T133">
        <f>'Emission events'!AD133</f>
        <v>0</v>
      </c>
      <c r="U133">
        <f>'Emission events'!BL133</f>
        <v>0</v>
      </c>
      <c r="V133">
        <f>'Emission events'!CT133</f>
        <v>0</v>
      </c>
      <c r="W133">
        <f>'Emission events'!EB133</f>
        <v>0</v>
      </c>
      <c r="X133">
        <f>'Emission events'!FJ133</f>
        <v>0</v>
      </c>
      <c r="Y133">
        <f t="shared" si="175"/>
        <v>0</v>
      </c>
      <c r="Z133">
        <f t="shared" si="176"/>
        <v>0</v>
      </c>
    </row>
    <row r="134" spans="10:26" x14ac:dyDescent="0.25">
      <c r="J134">
        <v>940</v>
      </c>
      <c r="K134">
        <f>'Emission events'!Y134</f>
        <v>0</v>
      </c>
      <c r="L134">
        <f>'Emission events'!BG134</f>
        <v>0</v>
      </c>
      <c r="M134">
        <f>'Emission events'!CO134</f>
        <v>0</v>
      </c>
      <c r="N134">
        <f>'Emission events'!DW134</f>
        <v>0</v>
      </c>
      <c r="O134">
        <f>'Emission events'!FE134</f>
        <v>0</v>
      </c>
      <c r="P134">
        <f t="shared" si="174"/>
        <v>0</v>
      </c>
      <c r="S134">
        <v>940</v>
      </c>
      <c r="T134">
        <f>'Emission events'!AD134</f>
        <v>0</v>
      </c>
      <c r="U134">
        <f>'Emission events'!BL134</f>
        <v>0</v>
      </c>
      <c r="V134">
        <f>'Emission events'!CT134</f>
        <v>0</v>
      </c>
      <c r="W134">
        <f>'Emission events'!EB134</f>
        <v>0</v>
      </c>
      <c r="X134">
        <f>'Emission events'!FJ134</f>
        <v>0</v>
      </c>
      <c r="Y134">
        <f t="shared" si="175"/>
        <v>0</v>
      </c>
      <c r="Z134">
        <f t="shared" si="176"/>
        <v>0</v>
      </c>
    </row>
    <row r="135" spans="10:26" x14ac:dyDescent="0.25">
      <c r="J135">
        <v>945</v>
      </c>
      <c r="K135">
        <f>'Emission events'!Y135</f>
        <v>0</v>
      </c>
      <c r="L135">
        <f>'Emission events'!BG135</f>
        <v>0</v>
      </c>
      <c r="M135">
        <f>'Emission events'!CO135</f>
        <v>0</v>
      </c>
      <c r="N135">
        <f>'Emission events'!DW135</f>
        <v>0</v>
      </c>
      <c r="O135">
        <f>'Emission events'!FE135</f>
        <v>0</v>
      </c>
      <c r="P135">
        <f t="shared" si="174"/>
        <v>0</v>
      </c>
      <c r="S135">
        <v>945</v>
      </c>
      <c r="T135">
        <f>'Emission events'!AD135</f>
        <v>0</v>
      </c>
      <c r="U135">
        <f>'Emission events'!BL135</f>
        <v>0</v>
      </c>
      <c r="V135">
        <f>'Emission events'!CT135</f>
        <v>0</v>
      </c>
      <c r="W135">
        <f>'Emission events'!EB135</f>
        <v>0</v>
      </c>
      <c r="X135">
        <f>'Emission events'!FJ135</f>
        <v>0</v>
      </c>
      <c r="Y135">
        <f t="shared" si="175"/>
        <v>0</v>
      </c>
      <c r="Z135">
        <f t="shared" si="176"/>
        <v>0</v>
      </c>
    </row>
    <row r="136" spans="10:26" x14ac:dyDescent="0.25">
      <c r="J136">
        <v>950</v>
      </c>
      <c r="K136">
        <f>'Emission events'!Y136</f>
        <v>0</v>
      </c>
      <c r="L136">
        <f>'Emission events'!BG136</f>
        <v>0</v>
      </c>
      <c r="M136">
        <f>'Emission events'!CO136</f>
        <v>0</v>
      </c>
      <c r="N136">
        <f>'Emission events'!DW136</f>
        <v>0</v>
      </c>
      <c r="O136">
        <f>'Emission events'!FE136</f>
        <v>0</v>
      </c>
      <c r="P136">
        <f t="shared" si="174"/>
        <v>0</v>
      </c>
      <c r="S136">
        <v>950</v>
      </c>
      <c r="T136">
        <f>'Emission events'!AD136</f>
        <v>0</v>
      </c>
      <c r="U136">
        <f>'Emission events'!BL136</f>
        <v>0</v>
      </c>
      <c r="V136">
        <f>'Emission events'!CT136</f>
        <v>0</v>
      </c>
      <c r="W136">
        <f>'Emission events'!EB136</f>
        <v>0</v>
      </c>
      <c r="X136">
        <f>'Emission events'!FJ136</f>
        <v>0</v>
      </c>
      <c r="Y136">
        <f t="shared" si="175"/>
        <v>0</v>
      </c>
      <c r="Z136">
        <f t="shared" si="176"/>
        <v>0</v>
      </c>
    </row>
    <row r="137" spans="10:26" x14ac:dyDescent="0.25">
      <c r="J137">
        <v>955</v>
      </c>
      <c r="K137">
        <f>'Emission events'!Y137</f>
        <v>0</v>
      </c>
      <c r="L137">
        <f>'Emission events'!BG137</f>
        <v>0</v>
      </c>
      <c r="M137">
        <f>'Emission events'!CO137</f>
        <v>0</v>
      </c>
      <c r="N137">
        <f>'Emission events'!DW137</f>
        <v>0</v>
      </c>
      <c r="O137">
        <f>'Emission events'!FE137</f>
        <v>0</v>
      </c>
      <c r="P137">
        <f t="shared" si="174"/>
        <v>0</v>
      </c>
      <c r="S137">
        <v>955</v>
      </c>
      <c r="T137">
        <f>'Emission events'!AD137</f>
        <v>0</v>
      </c>
      <c r="U137">
        <f>'Emission events'!BL137</f>
        <v>0</v>
      </c>
      <c r="V137">
        <f>'Emission events'!CT137</f>
        <v>0</v>
      </c>
      <c r="W137">
        <f>'Emission events'!EB137</f>
        <v>0</v>
      </c>
      <c r="X137">
        <f>'Emission events'!FJ137</f>
        <v>0</v>
      </c>
      <c r="Y137">
        <f t="shared" si="175"/>
        <v>0</v>
      </c>
      <c r="Z137">
        <f t="shared" si="176"/>
        <v>0</v>
      </c>
    </row>
    <row r="138" spans="10:26" x14ac:dyDescent="0.25">
      <c r="J138">
        <v>960</v>
      </c>
      <c r="K138">
        <f>'Emission events'!Y138</f>
        <v>0</v>
      </c>
      <c r="L138">
        <f>'Emission events'!BG138</f>
        <v>0</v>
      </c>
      <c r="M138">
        <f>'Emission events'!CO138</f>
        <v>0</v>
      </c>
      <c r="N138">
        <f>'Emission events'!DW138</f>
        <v>0</v>
      </c>
      <c r="O138">
        <f>'Emission events'!FE138</f>
        <v>0</v>
      </c>
      <c r="P138">
        <f t="shared" si="174"/>
        <v>0</v>
      </c>
      <c r="S138">
        <v>960</v>
      </c>
      <c r="T138">
        <f>'Emission events'!AD138</f>
        <v>0</v>
      </c>
      <c r="U138">
        <f>'Emission events'!BL138</f>
        <v>0</v>
      </c>
      <c r="V138">
        <f>'Emission events'!CT138</f>
        <v>0</v>
      </c>
      <c r="W138">
        <f>'Emission events'!EB138</f>
        <v>0</v>
      </c>
      <c r="X138">
        <f>'Emission events'!FJ138</f>
        <v>0</v>
      </c>
      <c r="Y138">
        <f t="shared" si="175"/>
        <v>0</v>
      </c>
      <c r="Z138">
        <f t="shared" si="176"/>
        <v>0</v>
      </c>
    </row>
    <row r="139" spans="10:26" x14ac:dyDescent="0.25">
      <c r="J139">
        <v>965</v>
      </c>
      <c r="K139">
        <f>'Emission events'!Y139</f>
        <v>0</v>
      </c>
      <c r="L139">
        <f>'Emission events'!BG139</f>
        <v>0</v>
      </c>
      <c r="M139">
        <f>'Emission events'!CO139</f>
        <v>0</v>
      </c>
      <c r="N139">
        <f>'Emission events'!DW139</f>
        <v>0</v>
      </c>
      <c r="O139">
        <f>'Emission events'!FE139</f>
        <v>0</v>
      </c>
      <c r="P139">
        <f t="shared" si="174"/>
        <v>0</v>
      </c>
      <c r="S139">
        <v>965</v>
      </c>
      <c r="T139">
        <f>'Emission events'!AD139</f>
        <v>0</v>
      </c>
      <c r="U139">
        <f>'Emission events'!BL139</f>
        <v>0</v>
      </c>
      <c r="V139">
        <f>'Emission events'!CT139</f>
        <v>0</v>
      </c>
      <c r="W139">
        <f>'Emission events'!EB139</f>
        <v>0</v>
      </c>
      <c r="X139">
        <f>'Emission events'!FJ139</f>
        <v>0</v>
      </c>
      <c r="Y139">
        <f t="shared" si="175"/>
        <v>0</v>
      </c>
      <c r="Z139">
        <f t="shared" si="176"/>
        <v>0</v>
      </c>
    </row>
    <row r="140" spans="10:26" x14ac:dyDescent="0.25">
      <c r="J140">
        <v>970</v>
      </c>
      <c r="K140">
        <f>'Emission events'!Y140</f>
        <v>0</v>
      </c>
      <c r="L140">
        <f>'Emission events'!BG140</f>
        <v>0</v>
      </c>
      <c r="M140">
        <f>'Emission events'!CO140</f>
        <v>0</v>
      </c>
      <c r="N140">
        <f>'Emission events'!DW140</f>
        <v>0</v>
      </c>
      <c r="O140">
        <f>'Emission events'!FE140</f>
        <v>0</v>
      </c>
      <c r="P140">
        <f t="shared" si="174"/>
        <v>0</v>
      </c>
      <c r="S140">
        <v>970</v>
      </c>
      <c r="T140">
        <f>'Emission events'!AD140</f>
        <v>0</v>
      </c>
      <c r="U140">
        <f>'Emission events'!BL140</f>
        <v>0</v>
      </c>
      <c r="V140">
        <f>'Emission events'!CT140</f>
        <v>0</v>
      </c>
      <c r="W140">
        <f>'Emission events'!EB140</f>
        <v>0</v>
      </c>
      <c r="X140">
        <f>'Emission events'!FJ140</f>
        <v>0</v>
      </c>
      <c r="Y140">
        <f t="shared" si="175"/>
        <v>0</v>
      </c>
      <c r="Z140">
        <f t="shared" si="176"/>
        <v>0</v>
      </c>
    </row>
    <row r="141" spans="10:26" x14ac:dyDescent="0.25">
      <c r="J141">
        <v>975</v>
      </c>
      <c r="K141">
        <f>'Emission events'!Y141</f>
        <v>0</v>
      </c>
      <c r="L141">
        <f>'Emission events'!BG141</f>
        <v>0</v>
      </c>
      <c r="M141">
        <f>'Emission events'!CO141</f>
        <v>0</v>
      </c>
      <c r="N141">
        <f>'Emission events'!DW141</f>
        <v>0</v>
      </c>
      <c r="O141">
        <f>'Emission events'!FE141</f>
        <v>0</v>
      </c>
      <c r="P141">
        <f t="shared" si="174"/>
        <v>0</v>
      </c>
      <c r="S141">
        <v>975</v>
      </c>
      <c r="T141">
        <f>'Emission events'!AD141</f>
        <v>0</v>
      </c>
      <c r="U141">
        <f>'Emission events'!BL141</f>
        <v>0</v>
      </c>
      <c r="V141">
        <f>'Emission events'!CT141</f>
        <v>0</v>
      </c>
      <c r="W141">
        <f>'Emission events'!EB141</f>
        <v>0</v>
      </c>
      <c r="X141">
        <f>'Emission events'!FJ141</f>
        <v>0</v>
      </c>
      <c r="Y141">
        <f t="shared" si="175"/>
        <v>0</v>
      </c>
      <c r="Z141">
        <f t="shared" si="176"/>
        <v>0</v>
      </c>
    </row>
    <row r="142" spans="10:26" x14ac:dyDescent="0.25">
      <c r="J142">
        <v>980</v>
      </c>
      <c r="K142">
        <f>'Emission events'!Y142</f>
        <v>0</v>
      </c>
      <c r="L142">
        <f>'Emission events'!BG142</f>
        <v>0</v>
      </c>
      <c r="M142">
        <f>'Emission events'!CO142</f>
        <v>0</v>
      </c>
      <c r="N142">
        <f>'Emission events'!DW142</f>
        <v>0</v>
      </c>
      <c r="O142">
        <f>'Emission events'!FE142</f>
        <v>0</v>
      </c>
      <c r="P142">
        <f t="shared" si="174"/>
        <v>0</v>
      </c>
      <c r="S142">
        <v>980</v>
      </c>
      <c r="T142">
        <f>'Emission events'!AD142</f>
        <v>0</v>
      </c>
      <c r="U142">
        <f>'Emission events'!BL142</f>
        <v>0</v>
      </c>
      <c r="V142">
        <f>'Emission events'!CT142</f>
        <v>0</v>
      </c>
      <c r="W142">
        <f>'Emission events'!EB142</f>
        <v>0</v>
      </c>
      <c r="X142">
        <f>'Emission events'!FJ142</f>
        <v>0</v>
      </c>
      <c r="Y142">
        <f t="shared" si="175"/>
        <v>0</v>
      </c>
      <c r="Z142">
        <f t="shared" si="176"/>
        <v>0</v>
      </c>
    </row>
    <row r="143" spans="10:26" x14ac:dyDescent="0.25">
      <c r="J143">
        <v>985</v>
      </c>
      <c r="K143">
        <f>'Emission events'!Y143</f>
        <v>0</v>
      </c>
      <c r="L143">
        <f>'Emission events'!BG143</f>
        <v>0</v>
      </c>
      <c r="M143">
        <f>'Emission events'!CO143</f>
        <v>0</v>
      </c>
      <c r="N143">
        <f>'Emission events'!DW143</f>
        <v>0</v>
      </c>
      <c r="O143">
        <f>'Emission events'!FE143</f>
        <v>0</v>
      </c>
      <c r="P143">
        <f t="shared" si="174"/>
        <v>0</v>
      </c>
      <c r="S143">
        <v>985</v>
      </c>
      <c r="T143">
        <f>'Emission events'!AD143</f>
        <v>0</v>
      </c>
      <c r="U143">
        <f>'Emission events'!BL143</f>
        <v>0</v>
      </c>
      <c r="V143">
        <f>'Emission events'!CT143</f>
        <v>0</v>
      </c>
      <c r="W143">
        <f>'Emission events'!EB143</f>
        <v>0</v>
      </c>
      <c r="X143">
        <f>'Emission events'!FJ143</f>
        <v>0</v>
      </c>
      <c r="Y143">
        <f t="shared" si="175"/>
        <v>0</v>
      </c>
      <c r="Z143">
        <f t="shared" si="176"/>
        <v>0</v>
      </c>
    </row>
    <row r="144" spans="10:26" x14ac:dyDescent="0.25">
      <c r="J144">
        <v>990</v>
      </c>
      <c r="K144">
        <f>'Emission events'!Y144</f>
        <v>0</v>
      </c>
      <c r="L144">
        <f>'Emission events'!BG144</f>
        <v>0</v>
      </c>
      <c r="M144">
        <f>'Emission events'!CO144</f>
        <v>0</v>
      </c>
      <c r="N144">
        <f>'Emission events'!DW144</f>
        <v>0</v>
      </c>
      <c r="O144">
        <f>'Emission events'!FE144</f>
        <v>0</v>
      </c>
      <c r="P144">
        <f t="shared" si="174"/>
        <v>0</v>
      </c>
      <c r="S144">
        <v>990</v>
      </c>
      <c r="T144">
        <f>'Emission events'!AD144</f>
        <v>0</v>
      </c>
      <c r="U144">
        <f>'Emission events'!BL144</f>
        <v>0</v>
      </c>
      <c r="V144">
        <f>'Emission events'!CT144</f>
        <v>0</v>
      </c>
      <c r="W144">
        <f>'Emission events'!EB144</f>
        <v>0</v>
      </c>
      <c r="X144">
        <f>'Emission events'!FJ144</f>
        <v>0</v>
      </c>
      <c r="Y144">
        <f t="shared" si="175"/>
        <v>0</v>
      </c>
      <c r="Z144">
        <f t="shared" si="176"/>
        <v>0</v>
      </c>
    </row>
    <row r="145" spans="10:26" x14ac:dyDescent="0.25">
      <c r="J145">
        <v>995</v>
      </c>
      <c r="K145">
        <f>'Emission events'!Y145</f>
        <v>0</v>
      </c>
      <c r="L145">
        <f>'Emission events'!BG145</f>
        <v>0</v>
      </c>
      <c r="M145">
        <f>'Emission events'!CO145</f>
        <v>0</v>
      </c>
      <c r="N145">
        <f>'Emission events'!DW145</f>
        <v>0</v>
      </c>
      <c r="O145">
        <f>'Emission events'!FE145</f>
        <v>0</v>
      </c>
      <c r="P145">
        <f t="shared" si="174"/>
        <v>0</v>
      </c>
      <c r="S145">
        <v>995</v>
      </c>
      <c r="T145">
        <f>'Emission events'!AD145</f>
        <v>0</v>
      </c>
      <c r="U145">
        <f>'Emission events'!BL145</f>
        <v>0</v>
      </c>
      <c r="V145">
        <f>'Emission events'!CT145</f>
        <v>0</v>
      </c>
      <c r="W145">
        <f>'Emission events'!EB145</f>
        <v>0</v>
      </c>
      <c r="X145">
        <f>'Emission events'!FJ145</f>
        <v>0</v>
      </c>
      <c r="Y145">
        <f t="shared" si="175"/>
        <v>0</v>
      </c>
      <c r="Z145">
        <f t="shared" si="176"/>
        <v>0</v>
      </c>
    </row>
    <row r="146" spans="10:26" x14ac:dyDescent="0.25">
      <c r="J146">
        <v>1000</v>
      </c>
      <c r="K146">
        <f>'Emission events'!Y146</f>
        <v>0</v>
      </c>
      <c r="L146">
        <f>'Emission events'!BG146</f>
        <v>0</v>
      </c>
      <c r="M146">
        <f>'Emission events'!CO146</f>
        <v>0</v>
      </c>
      <c r="N146">
        <f>'Emission events'!DW146</f>
        <v>0</v>
      </c>
      <c r="O146">
        <f>'Emission events'!FE146</f>
        <v>0</v>
      </c>
      <c r="P146">
        <f t="shared" si="174"/>
        <v>0</v>
      </c>
      <c r="S146">
        <v>1000</v>
      </c>
      <c r="T146">
        <f>'Emission events'!AD146</f>
        <v>0</v>
      </c>
      <c r="U146">
        <f>'Emission events'!BL146</f>
        <v>0</v>
      </c>
      <c r="V146">
        <f>'Emission events'!CT146</f>
        <v>0</v>
      </c>
      <c r="W146">
        <f>'Emission events'!EB146</f>
        <v>0</v>
      </c>
      <c r="X146">
        <f>'Emission events'!FJ146</f>
        <v>0</v>
      </c>
      <c r="Y146">
        <f t="shared" si="175"/>
        <v>0</v>
      </c>
      <c r="Z146">
        <f t="shared" si="176"/>
        <v>0</v>
      </c>
    </row>
    <row r="147" spans="10:26" x14ac:dyDescent="0.25">
      <c r="J147">
        <v>1005</v>
      </c>
      <c r="K147">
        <f>'Emission events'!Y147</f>
        <v>0</v>
      </c>
      <c r="L147">
        <f>'Emission events'!BG147</f>
        <v>0</v>
      </c>
      <c r="M147">
        <f>'Emission events'!CO147</f>
        <v>0</v>
      </c>
      <c r="N147">
        <f>'Emission events'!DW147</f>
        <v>0</v>
      </c>
      <c r="O147">
        <f>'Emission events'!FE147</f>
        <v>0</v>
      </c>
      <c r="P147">
        <f t="shared" si="174"/>
        <v>0</v>
      </c>
      <c r="S147">
        <v>1005</v>
      </c>
      <c r="T147">
        <f>'Emission events'!AD147</f>
        <v>0</v>
      </c>
      <c r="U147">
        <f>'Emission events'!BL147</f>
        <v>0</v>
      </c>
      <c r="V147">
        <f>'Emission events'!CT147</f>
        <v>0</v>
      </c>
      <c r="W147">
        <f>'Emission events'!EB147</f>
        <v>0</v>
      </c>
      <c r="X147">
        <f>'Emission events'!FJ147</f>
        <v>0</v>
      </c>
      <c r="Y147">
        <f t="shared" si="175"/>
        <v>0</v>
      </c>
      <c r="Z147">
        <f t="shared" si="176"/>
        <v>0</v>
      </c>
    </row>
    <row r="148" spans="10:26" x14ac:dyDescent="0.25">
      <c r="J148">
        <v>1010</v>
      </c>
      <c r="K148">
        <f>'Emission events'!Y148</f>
        <v>0</v>
      </c>
      <c r="L148">
        <f>'Emission events'!BG148</f>
        <v>0</v>
      </c>
      <c r="M148">
        <f>'Emission events'!CO148</f>
        <v>0</v>
      </c>
      <c r="N148">
        <f>'Emission events'!DW148</f>
        <v>0</v>
      </c>
      <c r="O148">
        <f>'Emission events'!FE148</f>
        <v>0</v>
      </c>
      <c r="P148">
        <f t="shared" si="174"/>
        <v>0</v>
      </c>
      <c r="S148">
        <v>1010</v>
      </c>
      <c r="T148">
        <f>'Emission events'!AD148</f>
        <v>0</v>
      </c>
      <c r="U148">
        <f>'Emission events'!BL148</f>
        <v>0</v>
      </c>
      <c r="V148">
        <f>'Emission events'!CT148</f>
        <v>0</v>
      </c>
      <c r="W148">
        <f>'Emission events'!EB148</f>
        <v>0</v>
      </c>
      <c r="X148">
        <f>'Emission events'!FJ148</f>
        <v>0</v>
      </c>
      <c r="Y148">
        <f t="shared" si="175"/>
        <v>0</v>
      </c>
      <c r="Z148">
        <f t="shared" si="176"/>
        <v>0</v>
      </c>
    </row>
    <row r="149" spans="10:26" x14ac:dyDescent="0.25">
      <c r="J149">
        <v>1015</v>
      </c>
      <c r="K149">
        <f>'Emission events'!Y149</f>
        <v>0</v>
      </c>
      <c r="L149">
        <f>'Emission events'!BG149</f>
        <v>0</v>
      </c>
      <c r="M149">
        <f>'Emission events'!CO149</f>
        <v>0</v>
      </c>
      <c r="N149">
        <f>'Emission events'!DW149</f>
        <v>0</v>
      </c>
      <c r="O149">
        <f>'Emission events'!FE149</f>
        <v>0</v>
      </c>
      <c r="P149">
        <f t="shared" si="174"/>
        <v>0</v>
      </c>
      <c r="S149">
        <v>1015</v>
      </c>
      <c r="T149">
        <f>'Emission events'!AD149</f>
        <v>0</v>
      </c>
      <c r="U149">
        <f>'Emission events'!BL149</f>
        <v>0</v>
      </c>
      <c r="V149">
        <f>'Emission events'!CT149</f>
        <v>0</v>
      </c>
      <c r="W149">
        <f>'Emission events'!EB149</f>
        <v>0</v>
      </c>
      <c r="X149">
        <f>'Emission events'!FJ149</f>
        <v>0</v>
      </c>
      <c r="Y149">
        <f t="shared" si="175"/>
        <v>0</v>
      </c>
      <c r="Z149">
        <f t="shared" si="176"/>
        <v>0</v>
      </c>
    </row>
    <row r="150" spans="10:26" x14ac:dyDescent="0.25">
      <c r="J150">
        <v>1020</v>
      </c>
      <c r="K150">
        <f>'Emission events'!Y150</f>
        <v>0</v>
      </c>
      <c r="L150">
        <f>'Emission events'!BG150</f>
        <v>0</v>
      </c>
      <c r="M150">
        <f>'Emission events'!CO150</f>
        <v>0</v>
      </c>
      <c r="N150">
        <f>'Emission events'!DW150</f>
        <v>0</v>
      </c>
      <c r="O150">
        <f>'Emission events'!FE150</f>
        <v>0</v>
      </c>
      <c r="P150">
        <f t="shared" si="174"/>
        <v>0</v>
      </c>
      <c r="S150">
        <v>1020</v>
      </c>
      <c r="T150">
        <f>'Emission events'!AD150</f>
        <v>0</v>
      </c>
      <c r="U150">
        <f>'Emission events'!BL150</f>
        <v>0</v>
      </c>
      <c r="V150">
        <f>'Emission events'!CT150</f>
        <v>0</v>
      </c>
      <c r="W150">
        <f>'Emission events'!EB150</f>
        <v>0</v>
      </c>
      <c r="X150">
        <f>'Emission events'!FJ150</f>
        <v>0</v>
      </c>
      <c r="Y150">
        <f t="shared" si="175"/>
        <v>0</v>
      </c>
      <c r="Z150">
        <f t="shared" si="176"/>
        <v>0</v>
      </c>
    </row>
    <row r="151" spans="10:26" x14ac:dyDescent="0.25">
      <c r="J151">
        <v>1025</v>
      </c>
      <c r="K151">
        <f>'Emission events'!Y151</f>
        <v>0</v>
      </c>
      <c r="L151">
        <f>'Emission events'!BG151</f>
        <v>0</v>
      </c>
      <c r="M151">
        <f>'Emission events'!CO151</f>
        <v>0</v>
      </c>
      <c r="N151">
        <f>'Emission events'!DW151</f>
        <v>0</v>
      </c>
      <c r="O151">
        <f>'Emission events'!FE151</f>
        <v>0</v>
      </c>
      <c r="P151">
        <f t="shared" si="174"/>
        <v>0</v>
      </c>
      <c r="S151">
        <v>1025</v>
      </c>
      <c r="T151">
        <f>'Emission events'!AD151</f>
        <v>0</v>
      </c>
      <c r="U151">
        <f>'Emission events'!BL151</f>
        <v>0</v>
      </c>
      <c r="V151">
        <f>'Emission events'!CT151</f>
        <v>0</v>
      </c>
      <c r="W151">
        <f>'Emission events'!EB151</f>
        <v>0</v>
      </c>
      <c r="X151">
        <f>'Emission events'!FJ151</f>
        <v>0</v>
      </c>
      <c r="Y151">
        <f t="shared" si="175"/>
        <v>0</v>
      </c>
      <c r="Z151">
        <f t="shared" si="176"/>
        <v>0</v>
      </c>
    </row>
    <row r="152" spans="10:26" x14ac:dyDescent="0.25">
      <c r="J152">
        <v>1030</v>
      </c>
      <c r="K152">
        <f>'Emission events'!Y152</f>
        <v>0</v>
      </c>
      <c r="L152">
        <f>'Emission events'!BG152</f>
        <v>0</v>
      </c>
      <c r="M152">
        <f>'Emission events'!CO152</f>
        <v>0</v>
      </c>
      <c r="N152">
        <f>'Emission events'!DW152</f>
        <v>0</v>
      </c>
      <c r="O152">
        <f>'Emission events'!FE152</f>
        <v>0</v>
      </c>
      <c r="P152">
        <f t="shared" si="174"/>
        <v>0</v>
      </c>
      <c r="S152">
        <v>1030</v>
      </c>
      <c r="T152">
        <f>'Emission events'!AD152</f>
        <v>0</v>
      </c>
      <c r="U152">
        <f>'Emission events'!BL152</f>
        <v>0</v>
      </c>
      <c r="V152">
        <f>'Emission events'!CT152</f>
        <v>0</v>
      </c>
      <c r="W152">
        <f>'Emission events'!EB152</f>
        <v>0</v>
      </c>
      <c r="X152">
        <f>'Emission events'!FJ152</f>
        <v>0</v>
      </c>
      <c r="Y152">
        <f t="shared" si="175"/>
        <v>0</v>
      </c>
      <c r="Z152">
        <f t="shared" si="176"/>
        <v>0</v>
      </c>
    </row>
    <row r="153" spans="10:26" x14ac:dyDescent="0.25">
      <c r="J153">
        <v>1035</v>
      </c>
      <c r="K153">
        <f>'Emission events'!Y153</f>
        <v>0</v>
      </c>
      <c r="L153">
        <f>'Emission events'!BG153</f>
        <v>0</v>
      </c>
      <c r="M153">
        <f>'Emission events'!CO153</f>
        <v>0</v>
      </c>
      <c r="N153">
        <f>'Emission events'!DW153</f>
        <v>0</v>
      </c>
      <c r="O153">
        <f>'Emission events'!FE153</f>
        <v>0</v>
      </c>
      <c r="P153">
        <f t="shared" ref="P153:P182" si="177">SUM(K153:O153)</f>
        <v>0</v>
      </c>
      <c r="S153">
        <v>1035</v>
      </c>
      <c r="T153">
        <f>'Emission events'!AD153</f>
        <v>0</v>
      </c>
      <c r="U153">
        <f>'Emission events'!BL153</f>
        <v>0</v>
      </c>
      <c r="V153">
        <f>'Emission events'!CT153</f>
        <v>0</v>
      </c>
      <c r="W153">
        <f>'Emission events'!EB153</f>
        <v>0</v>
      </c>
      <c r="X153">
        <f>'Emission events'!FJ153</f>
        <v>0</v>
      </c>
      <c r="Y153">
        <f t="shared" ref="Y153:Y182" si="178">SUM(T153:X153)</f>
        <v>0</v>
      </c>
      <c r="Z153">
        <f t="shared" si="176"/>
        <v>0</v>
      </c>
    </row>
    <row r="154" spans="10:26" x14ac:dyDescent="0.25">
      <c r="J154">
        <v>1040</v>
      </c>
      <c r="K154">
        <f>'Emission events'!Y154</f>
        <v>0</v>
      </c>
      <c r="L154">
        <f>'Emission events'!BG154</f>
        <v>0</v>
      </c>
      <c r="M154">
        <f>'Emission events'!CO154</f>
        <v>0</v>
      </c>
      <c r="N154">
        <f>'Emission events'!DW154</f>
        <v>0</v>
      </c>
      <c r="O154">
        <f>'Emission events'!FE154</f>
        <v>0</v>
      </c>
      <c r="P154">
        <f t="shared" si="177"/>
        <v>0</v>
      </c>
      <c r="S154">
        <v>1040</v>
      </c>
      <c r="T154">
        <f>'Emission events'!AD154</f>
        <v>0</v>
      </c>
      <c r="U154">
        <f>'Emission events'!BL154</f>
        <v>0</v>
      </c>
      <c r="V154">
        <f>'Emission events'!CT154</f>
        <v>0</v>
      </c>
      <c r="W154">
        <f>'Emission events'!EB154</f>
        <v>0</v>
      </c>
      <c r="X154">
        <f>'Emission events'!FJ154</f>
        <v>0</v>
      </c>
      <c r="Y154">
        <f t="shared" si="178"/>
        <v>0</v>
      </c>
      <c r="Z154">
        <f t="shared" si="176"/>
        <v>0</v>
      </c>
    </row>
    <row r="155" spans="10:26" x14ac:dyDescent="0.25">
      <c r="J155">
        <v>1045</v>
      </c>
      <c r="K155">
        <f>'Emission events'!Y155</f>
        <v>0</v>
      </c>
      <c r="L155">
        <f>'Emission events'!BG155</f>
        <v>0</v>
      </c>
      <c r="M155">
        <f>'Emission events'!CO155</f>
        <v>0</v>
      </c>
      <c r="N155">
        <f>'Emission events'!DW155</f>
        <v>0</v>
      </c>
      <c r="O155">
        <f>'Emission events'!FE155</f>
        <v>0</v>
      </c>
      <c r="P155">
        <f t="shared" si="177"/>
        <v>0</v>
      </c>
      <c r="S155">
        <v>1045</v>
      </c>
      <c r="T155">
        <f>'Emission events'!AD155</f>
        <v>0</v>
      </c>
      <c r="U155">
        <f>'Emission events'!BL155</f>
        <v>0</v>
      </c>
      <c r="V155">
        <f>'Emission events'!CT155</f>
        <v>0</v>
      </c>
      <c r="W155">
        <f>'Emission events'!EB155</f>
        <v>0</v>
      </c>
      <c r="X155">
        <f>'Emission events'!FJ155</f>
        <v>0</v>
      </c>
      <c r="Y155">
        <f t="shared" si="178"/>
        <v>0</v>
      </c>
      <c r="Z155">
        <f t="shared" si="176"/>
        <v>0</v>
      </c>
    </row>
    <row r="156" spans="10:26" x14ac:dyDescent="0.25">
      <c r="J156">
        <v>1050</v>
      </c>
      <c r="K156">
        <f>'Emission events'!Y156</f>
        <v>0</v>
      </c>
      <c r="L156">
        <f>'Emission events'!BG156</f>
        <v>0</v>
      </c>
      <c r="M156">
        <f>'Emission events'!CO156</f>
        <v>0</v>
      </c>
      <c r="N156">
        <f>'Emission events'!DW156</f>
        <v>0</v>
      </c>
      <c r="O156">
        <f>'Emission events'!FE156</f>
        <v>0</v>
      </c>
      <c r="P156">
        <f t="shared" si="177"/>
        <v>0</v>
      </c>
      <c r="S156">
        <v>1050</v>
      </c>
      <c r="T156">
        <f>'Emission events'!AD156</f>
        <v>0</v>
      </c>
      <c r="U156">
        <f>'Emission events'!BL156</f>
        <v>0</v>
      </c>
      <c r="V156">
        <f>'Emission events'!CT156</f>
        <v>0</v>
      </c>
      <c r="W156">
        <f>'Emission events'!EB156</f>
        <v>0</v>
      </c>
      <c r="X156">
        <f>'Emission events'!FJ156</f>
        <v>0</v>
      </c>
      <c r="Y156">
        <f t="shared" si="178"/>
        <v>0</v>
      </c>
      <c r="Z156">
        <f t="shared" si="176"/>
        <v>0</v>
      </c>
    </row>
    <row r="157" spans="10:26" x14ac:dyDescent="0.25">
      <c r="J157">
        <v>1055</v>
      </c>
      <c r="K157">
        <f>'Emission events'!Y157</f>
        <v>0</v>
      </c>
      <c r="L157">
        <f>'Emission events'!BG157</f>
        <v>0</v>
      </c>
      <c r="M157">
        <f>'Emission events'!CO157</f>
        <v>0</v>
      </c>
      <c r="N157">
        <f>'Emission events'!DW157</f>
        <v>0</v>
      </c>
      <c r="O157">
        <f>'Emission events'!FE157</f>
        <v>0</v>
      </c>
      <c r="P157">
        <f t="shared" si="177"/>
        <v>0</v>
      </c>
      <c r="S157">
        <v>1055</v>
      </c>
      <c r="T157">
        <f>'Emission events'!AD157</f>
        <v>0</v>
      </c>
      <c r="U157">
        <f>'Emission events'!BL157</f>
        <v>0</v>
      </c>
      <c r="V157">
        <f>'Emission events'!CT157</f>
        <v>0</v>
      </c>
      <c r="W157">
        <f>'Emission events'!EB157</f>
        <v>0</v>
      </c>
      <c r="X157">
        <f>'Emission events'!FJ157</f>
        <v>0</v>
      </c>
      <c r="Y157">
        <f t="shared" si="178"/>
        <v>0</v>
      </c>
      <c r="Z157">
        <f t="shared" si="176"/>
        <v>0</v>
      </c>
    </row>
    <row r="158" spans="10:26" x14ac:dyDescent="0.25">
      <c r="J158">
        <v>1060</v>
      </c>
      <c r="K158">
        <f>'Emission events'!Y158</f>
        <v>0</v>
      </c>
      <c r="L158">
        <f>'Emission events'!BG158</f>
        <v>0</v>
      </c>
      <c r="M158">
        <f>'Emission events'!CO158</f>
        <v>0</v>
      </c>
      <c r="N158">
        <f>'Emission events'!DW158</f>
        <v>0</v>
      </c>
      <c r="O158">
        <f>'Emission events'!FE158</f>
        <v>0</v>
      </c>
      <c r="P158">
        <f t="shared" si="177"/>
        <v>0</v>
      </c>
      <c r="S158">
        <v>1060</v>
      </c>
      <c r="T158">
        <f>'Emission events'!AD158</f>
        <v>0</v>
      </c>
      <c r="U158">
        <f>'Emission events'!BL158</f>
        <v>0</v>
      </c>
      <c r="V158">
        <f>'Emission events'!CT158</f>
        <v>0</v>
      </c>
      <c r="W158">
        <f>'Emission events'!EB158</f>
        <v>0</v>
      </c>
      <c r="X158">
        <f>'Emission events'!FJ158</f>
        <v>0</v>
      </c>
      <c r="Y158">
        <f t="shared" si="178"/>
        <v>0</v>
      </c>
      <c r="Z158">
        <f t="shared" si="176"/>
        <v>0</v>
      </c>
    </row>
    <row r="159" spans="10:26" x14ac:dyDescent="0.25">
      <c r="J159">
        <v>1065</v>
      </c>
      <c r="K159">
        <f>'Emission events'!Y159</f>
        <v>0</v>
      </c>
      <c r="L159">
        <f>'Emission events'!BG159</f>
        <v>0</v>
      </c>
      <c r="M159">
        <f>'Emission events'!CO159</f>
        <v>0</v>
      </c>
      <c r="N159">
        <f>'Emission events'!DW159</f>
        <v>0</v>
      </c>
      <c r="O159">
        <f>'Emission events'!FE159</f>
        <v>0</v>
      </c>
      <c r="P159">
        <f t="shared" si="177"/>
        <v>0</v>
      </c>
      <c r="S159">
        <v>1065</v>
      </c>
      <c r="T159">
        <f>'Emission events'!AD159</f>
        <v>0</v>
      </c>
      <c r="U159">
        <f>'Emission events'!BL159</f>
        <v>0</v>
      </c>
      <c r="V159">
        <f>'Emission events'!CT159</f>
        <v>0</v>
      </c>
      <c r="W159">
        <f>'Emission events'!EB159</f>
        <v>0</v>
      </c>
      <c r="X159">
        <f>'Emission events'!FJ159</f>
        <v>0</v>
      </c>
      <c r="Y159">
        <f t="shared" si="178"/>
        <v>0</v>
      </c>
      <c r="Z159">
        <f t="shared" si="176"/>
        <v>0</v>
      </c>
    </row>
    <row r="160" spans="10:26" x14ac:dyDescent="0.25">
      <c r="J160">
        <v>1070</v>
      </c>
      <c r="K160">
        <f>'Emission events'!Y160</f>
        <v>0</v>
      </c>
      <c r="L160">
        <f>'Emission events'!BG160</f>
        <v>0</v>
      </c>
      <c r="M160">
        <f>'Emission events'!CO160</f>
        <v>0</v>
      </c>
      <c r="N160">
        <f>'Emission events'!DW160</f>
        <v>0</v>
      </c>
      <c r="O160">
        <f>'Emission events'!FE160</f>
        <v>0</v>
      </c>
      <c r="P160">
        <f t="shared" si="177"/>
        <v>0</v>
      </c>
      <c r="S160">
        <v>1070</v>
      </c>
      <c r="T160">
        <f>'Emission events'!AD160</f>
        <v>0</v>
      </c>
      <c r="U160">
        <f>'Emission events'!BL160</f>
        <v>0</v>
      </c>
      <c r="V160">
        <f>'Emission events'!CT160</f>
        <v>0</v>
      </c>
      <c r="W160">
        <f>'Emission events'!EB160</f>
        <v>0</v>
      </c>
      <c r="X160">
        <f>'Emission events'!FJ160</f>
        <v>0</v>
      </c>
      <c r="Y160">
        <f t="shared" si="178"/>
        <v>0</v>
      </c>
      <c r="Z160">
        <f t="shared" si="176"/>
        <v>0</v>
      </c>
    </row>
    <row r="161" spans="10:26" x14ac:dyDescent="0.25">
      <c r="J161">
        <v>1075</v>
      </c>
      <c r="K161">
        <f>'Emission events'!Y161</f>
        <v>0</v>
      </c>
      <c r="L161">
        <f>'Emission events'!BG161</f>
        <v>0</v>
      </c>
      <c r="M161">
        <f>'Emission events'!CO161</f>
        <v>0</v>
      </c>
      <c r="N161">
        <f>'Emission events'!DW161</f>
        <v>0</v>
      </c>
      <c r="O161">
        <f>'Emission events'!FE161</f>
        <v>0</v>
      </c>
      <c r="P161">
        <f t="shared" si="177"/>
        <v>0</v>
      </c>
      <c r="S161">
        <v>1075</v>
      </c>
      <c r="T161">
        <f>'Emission events'!AD161</f>
        <v>0</v>
      </c>
      <c r="U161">
        <f>'Emission events'!BL161</f>
        <v>0</v>
      </c>
      <c r="V161">
        <f>'Emission events'!CT161</f>
        <v>0</v>
      </c>
      <c r="W161">
        <f>'Emission events'!EB161</f>
        <v>0</v>
      </c>
      <c r="X161">
        <f>'Emission events'!FJ161</f>
        <v>0</v>
      </c>
      <c r="Y161">
        <f t="shared" si="178"/>
        <v>0</v>
      </c>
      <c r="Z161">
        <f t="shared" si="176"/>
        <v>0</v>
      </c>
    </row>
    <row r="162" spans="10:26" x14ac:dyDescent="0.25">
      <c r="J162">
        <v>1080</v>
      </c>
      <c r="K162">
        <f>'Emission events'!Y162</f>
        <v>0</v>
      </c>
      <c r="L162">
        <f>'Emission events'!BG162</f>
        <v>0</v>
      </c>
      <c r="M162">
        <f>'Emission events'!CO162</f>
        <v>0</v>
      </c>
      <c r="N162">
        <f>'Emission events'!DW162</f>
        <v>0</v>
      </c>
      <c r="O162">
        <f>'Emission events'!FE162</f>
        <v>0</v>
      </c>
      <c r="P162">
        <f t="shared" si="177"/>
        <v>0</v>
      </c>
      <c r="S162">
        <v>1080</v>
      </c>
      <c r="T162">
        <f>'Emission events'!AD162</f>
        <v>0</v>
      </c>
      <c r="U162">
        <f>'Emission events'!BL162</f>
        <v>0</v>
      </c>
      <c r="V162">
        <f>'Emission events'!CT162</f>
        <v>0</v>
      </c>
      <c r="W162">
        <f>'Emission events'!EB162</f>
        <v>0</v>
      </c>
      <c r="X162">
        <f>'Emission events'!FJ162</f>
        <v>0</v>
      </c>
      <c r="Y162">
        <f t="shared" si="178"/>
        <v>0</v>
      </c>
      <c r="Z162">
        <f t="shared" si="176"/>
        <v>0</v>
      </c>
    </row>
    <row r="163" spans="10:26" x14ac:dyDescent="0.25">
      <c r="J163">
        <v>1085</v>
      </c>
      <c r="K163">
        <f>'Emission events'!Y163</f>
        <v>0</v>
      </c>
      <c r="L163">
        <f>'Emission events'!BG163</f>
        <v>0</v>
      </c>
      <c r="M163">
        <f>'Emission events'!CO163</f>
        <v>0</v>
      </c>
      <c r="N163">
        <f>'Emission events'!DW163</f>
        <v>0</v>
      </c>
      <c r="O163">
        <f>'Emission events'!FE163</f>
        <v>0</v>
      </c>
      <c r="P163">
        <f t="shared" si="177"/>
        <v>0</v>
      </c>
      <c r="S163">
        <v>1085</v>
      </c>
      <c r="T163">
        <f>'Emission events'!AD163</f>
        <v>0</v>
      </c>
      <c r="U163">
        <f>'Emission events'!BL163</f>
        <v>0</v>
      </c>
      <c r="V163">
        <f>'Emission events'!CT163</f>
        <v>0</v>
      </c>
      <c r="W163">
        <f>'Emission events'!EB163</f>
        <v>0</v>
      </c>
      <c r="X163">
        <f>'Emission events'!FJ163</f>
        <v>0</v>
      </c>
      <c r="Y163">
        <f t="shared" si="178"/>
        <v>0</v>
      </c>
      <c r="Z163">
        <f t="shared" si="176"/>
        <v>0</v>
      </c>
    </row>
    <row r="164" spans="10:26" x14ac:dyDescent="0.25">
      <c r="J164">
        <v>1090</v>
      </c>
      <c r="K164">
        <f>'Emission events'!Y164</f>
        <v>0</v>
      </c>
      <c r="L164">
        <f>'Emission events'!BG164</f>
        <v>0</v>
      </c>
      <c r="M164">
        <f>'Emission events'!CO164</f>
        <v>0</v>
      </c>
      <c r="N164">
        <f>'Emission events'!DW164</f>
        <v>0</v>
      </c>
      <c r="O164">
        <f>'Emission events'!FE164</f>
        <v>0</v>
      </c>
      <c r="P164">
        <f t="shared" si="177"/>
        <v>0</v>
      </c>
      <c r="S164">
        <v>1090</v>
      </c>
      <c r="T164">
        <f>'Emission events'!AD164</f>
        <v>0</v>
      </c>
      <c r="U164">
        <f>'Emission events'!BL164</f>
        <v>0</v>
      </c>
      <c r="V164">
        <f>'Emission events'!CT164</f>
        <v>0</v>
      </c>
      <c r="W164">
        <f>'Emission events'!EB164</f>
        <v>0</v>
      </c>
      <c r="X164">
        <f>'Emission events'!FJ164</f>
        <v>0</v>
      </c>
      <c r="Y164">
        <f t="shared" si="178"/>
        <v>0</v>
      </c>
      <c r="Z164">
        <f t="shared" si="176"/>
        <v>0</v>
      </c>
    </row>
    <row r="165" spans="10:26" x14ac:dyDescent="0.25">
      <c r="J165">
        <v>1095</v>
      </c>
      <c r="K165">
        <f>'Emission events'!Y165</f>
        <v>0</v>
      </c>
      <c r="L165">
        <f>'Emission events'!BG165</f>
        <v>0</v>
      </c>
      <c r="M165">
        <f>'Emission events'!CO165</f>
        <v>0</v>
      </c>
      <c r="N165">
        <f>'Emission events'!DW165</f>
        <v>0</v>
      </c>
      <c r="O165">
        <f>'Emission events'!FE165</f>
        <v>0</v>
      </c>
      <c r="P165">
        <f t="shared" si="177"/>
        <v>0</v>
      </c>
      <c r="S165">
        <v>1095</v>
      </c>
      <c r="T165">
        <f>'Emission events'!AD165</f>
        <v>0</v>
      </c>
      <c r="U165">
        <f>'Emission events'!BL165</f>
        <v>0</v>
      </c>
      <c r="V165">
        <f>'Emission events'!CT165</f>
        <v>0</v>
      </c>
      <c r="W165">
        <f>'Emission events'!EB165</f>
        <v>0</v>
      </c>
      <c r="X165">
        <f>'Emission events'!FJ165</f>
        <v>0</v>
      </c>
      <c r="Y165">
        <f t="shared" si="178"/>
        <v>0</v>
      </c>
      <c r="Z165">
        <f t="shared" si="176"/>
        <v>0</v>
      </c>
    </row>
    <row r="166" spans="10:26" x14ac:dyDescent="0.25">
      <c r="J166">
        <v>1100</v>
      </c>
      <c r="K166">
        <f>'Emission events'!Y166</f>
        <v>0</v>
      </c>
      <c r="L166">
        <f>'Emission events'!BG166</f>
        <v>0</v>
      </c>
      <c r="M166">
        <f>'Emission events'!CO166</f>
        <v>0</v>
      </c>
      <c r="N166">
        <f>'Emission events'!DW166</f>
        <v>0</v>
      </c>
      <c r="O166">
        <f>'Emission events'!FE166</f>
        <v>0</v>
      </c>
      <c r="P166">
        <f t="shared" si="177"/>
        <v>0</v>
      </c>
      <c r="S166">
        <v>1100</v>
      </c>
      <c r="T166">
        <f>'Emission events'!AD166</f>
        <v>0</v>
      </c>
      <c r="U166">
        <f>'Emission events'!BL166</f>
        <v>0</v>
      </c>
      <c r="V166">
        <f>'Emission events'!CT166</f>
        <v>0</v>
      </c>
      <c r="W166">
        <f>'Emission events'!EB166</f>
        <v>0</v>
      </c>
      <c r="X166">
        <f>'Emission events'!FJ166</f>
        <v>0</v>
      </c>
      <c r="Y166">
        <f t="shared" si="178"/>
        <v>0</v>
      </c>
      <c r="Z166">
        <f t="shared" si="176"/>
        <v>0</v>
      </c>
    </row>
    <row r="167" spans="10:26" x14ac:dyDescent="0.25">
      <c r="J167">
        <v>1105</v>
      </c>
      <c r="K167">
        <f>'Emission events'!Y167</f>
        <v>0</v>
      </c>
      <c r="L167">
        <f>'Emission events'!BG167</f>
        <v>0</v>
      </c>
      <c r="M167">
        <f>'Emission events'!CO167</f>
        <v>0</v>
      </c>
      <c r="N167">
        <f>'Emission events'!DW167</f>
        <v>0</v>
      </c>
      <c r="O167">
        <f>'Emission events'!FE167</f>
        <v>0</v>
      </c>
      <c r="P167">
        <f t="shared" si="177"/>
        <v>0</v>
      </c>
      <c r="S167">
        <v>1105</v>
      </c>
      <c r="T167">
        <f>'Emission events'!AD167</f>
        <v>0</v>
      </c>
      <c r="U167">
        <f>'Emission events'!BL167</f>
        <v>0</v>
      </c>
      <c r="V167">
        <f>'Emission events'!CT167</f>
        <v>0</v>
      </c>
      <c r="W167">
        <f>'Emission events'!EB167</f>
        <v>0</v>
      </c>
      <c r="X167">
        <f>'Emission events'!FJ167</f>
        <v>0</v>
      </c>
      <c r="Y167">
        <f t="shared" si="178"/>
        <v>0</v>
      </c>
      <c r="Z167">
        <f t="shared" si="176"/>
        <v>0</v>
      </c>
    </row>
    <row r="168" spans="10:26" x14ac:dyDescent="0.25">
      <c r="J168">
        <v>1110</v>
      </c>
      <c r="K168">
        <f>'Emission events'!Y168</f>
        <v>0</v>
      </c>
      <c r="L168">
        <f>'Emission events'!BG168</f>
        <v>0</v>
      </c>
      <c r="M168">
        <f>'Emission events'!CO168</f>
        <v>0</v>
      </c>
      <c r="N168">
        <f>'Emission events'!DW168</f>
        <v>0</v>
      </c>
      <c r="O168">
        <f>'Emission events'!FE168</f>
        <v>0</v>
      </c>
      <c r="P168">
        <f t="shared" si="177"/>
        <v>0</v>
      </c>
      <c r="S168">
        <v>1110</v>
      </c>
      <c r="T168">
        <f>'Emission events'!AD168</f>
        <v>0</v>
      </c>
      <c r="U168">
        <f>'Emission events'!BL168</f>
        <v>0</v>
      </c>
      <c r="V168">
        <f>'Emission events'!CT168</f>
        <v>0</v>
      </c>
      <c r="W168">
        <f>'Emission events'!EB168</f>
        <v>0</v>
      </c>
      <c r="X168">
        <f>'Emission events'!FJ168</f>
        <v>0</v>
      </c>
      <c r="Y168">
        <f t="shared" si="178"/>
        <v>0</v>
      </c>
      <c r="Z168">
        <f t="shared" si="176"/>
        <v>0</v>
      </c>
    </row>
    <row r="169" spans="10:26" x14ac:dyDescent="0.25">
      <c r="J169">
        <v>1115</v>
      </c>
      <c r="K169">
        <f>'Emission events'!Y169</f>
        <v>0</v>
      </c>
      <c r="L169">
        <f>'Emission events'!BG169</f>
        <v>0</v>
      </c>
      <c r="M169">
        <f>'Emission events'!CO169</f>
        <v>0</v>
      </c>
      <c r="N169">
        <f>'Emission events'!DW169</f>
        <v>0</v>
      </c>
      <c r="O169">
        <f>'Emission events'!FE169</f>
        <v>0</v>
      </c>
      <c r="P169">
        <f t="shared" si="177"/>
        <v>0</v>
      </c>
      <c r="S169">
        <v>1115</v>
      </c>
      <c r="T169">
        <f>'Emission events'!AD169</f>
        <v>0</v>
      </c>
      <c r="U169">
        <f>'Emission events'!BL169</f>
        <v>0</v>
      </c>
      <c r="V169">
        <f>'Emission events'!CT169</f>
        <v>0</v>
      </c>
      <c r="W169">
        <f>'Emission events'!EB169</f>
        <v>0</v>
      </c>
      <c r="X169">
        <f>'Emission events'!FJ169</f>
        <v>0</v>
      </c>
      <c r="Y169">
        <f t="shared" si="178"/>
        <v>0</v>
      </c>
      <c r="Z169">
        <f t="shared" si="176"/>
        <v>0</v>
      </c>
    </row>
    <row r="170" spans="10:26" x14ac:dyDescent="0.25">
      <c r="J170">
        <v>1120</v>
      </c>
      <c r="K170">
        <f>'Emission events'!Y170</f>
        <v>0</v>
      </c>
      <c r="L170">
        <f>'Emission events'!BG170</f>
        <v>0</v>
      </c>
      <c r="M170">
        <f>'Emission events'!CO170</f>
        <v>0</v>
      </c>
      <c r="N170">
        <f>'Emission events'!DW170</f>
        <v>0</v>
      </c>
      <c r="O170">
        <f>'Emission events'!FE170</f>
        <v>0</v>
      </c>
      <c r="P170">
        <f t="shared" si="177"/>
        <v>0</v>
      </c>
      <c r="S170">
        <v>1120</v>
      </c>
      <c r="T170">
        <f>'Emission events'!AD170</f>
        <v>0</v>
      </c>
      <c r="U170">
        <f>'Emission events'!BL170</f>
        <v>0</v>
      </c>
      <c r="V170">
        <f>'Emission events'!CT170</f>
        <v>0</v>
      </c>
      <c r="W170">
        <f>'Emission events'!EB170</f>
        <v>0</v>
      </c>
      <c r="X170">
        <f>'Emission events'!FJ170</f>
        <v>0</v>
      </c>
      <c r="Y170">
        <f t="shared" si="178"/>
        <v>0</v>
      </c>
      <c r="Z170">
        <f t="shared" si="176"/>
        <v>0</v>
      </c>
    </row>
    <row r="171" spans="10:26" x14ac:dyDescent="0.25">
      <c r="J171">
        <v>1125</v>
      </c>
      <c r="K171">
        <f>'Emission events'!Y171</f>
        <v>0</v>
      </c>
      <c r="L171">
        <f>'Emission events'!BG171</f>
        <v>0</v>
      </c>
      <c r="M171">
        <f>'Emission events'!CO171</f>
        <v>0</v>
      </c>
      <c r="N171">
        <f>'Emission events'!DW171</f>
        <v>0</v>
      </c>
      <c r="O171">
        <f>'Emission events'!FE171</f>
        <v>0</v>
      </c>
      <c r="P171">
        <f t="shared" si="177"/>
        <v>0</v>
      </c>
      <c r="S171">
        <v>1125</v>
      </c>
      <c r="T171">
        <f>'Emission events'!AD171</f>
        <v>0</v>
      </c>
      <c r="U171">
        <f>'Emission events'!BL171</f>
        <v>0</v>
      </c>
      <c r="V171">
        <f>'Emission events'!CT171</f>
        <v>0</v>
      </c>
      <c r="W171">
        <f>'Emission events'!EB171</f>
        <v>0</v>
      </c>
      <c r="X171">
        <f>'Emission events'!FJ171</f>
        <v>0</v>
      </c>
      <c r="Y171">
        <f t="shared" si="178"/>
        <v>0</v>
      </c>
      <c r="Z171">
        <f t="shared" si="176"/>
        <v>0</v>
      </c>
    </row>
    <row r="172" spans="10:26" x14ac:dyDescent="0.25">
      <c r="J172">
        <v>1130</v>
      </c>
      <c r="K172">
        <f>'Emission events'!Y172</f>
        <v>0</v>
      </c>
      <c r="L172">
        <f>'Emission events'!BG172</f>
        <v>0</v>
      </c>
      <c r="M172">
        <f>'Emission events'!CO172</f>
        <v>0</v>
      </c>
      <c r="N172">
        <f>'Emission events'!DW172</f>
        <v>0</v>
      </c>
      <c r="O172">
        <f>'Emission events'!FE172</f>
        <v>0</v>
      </c>
      <c r="P172">
        <f t="shared" si="177"/>
        <v>0</v>
      </c>
      <c r="S172">
        <v>1130</v>
      </c>
      <c r="T172">
        <f>'Emission events'!AD172</f>
        <v>0</v>
      </c>
      <c r="U172">
        <f>'Emission events'!BL172</f>
        <v>0</v>
      </c>
      <c r="V172">
        <f>'Emission events'!CT172</f>
        <v>0</v>
      </c>
      <c r="W172">
        <f>'Emission events'!EB172</f>
        <v>0</v>
      </c>
      <c r="X172">
        <f>'Emission events'!FJ172</f>
        <v>0</v>
      </c>
      <c r="Y172">
        <f t="shared" si="178"/>
        <v>0</v>
      </c>
      <c r="Z172">
        <f t="shared" si="176"/>
        <v>0</v>
      </c>
    </row>
    <row r="173" spans="10:26" x14ac:dyDescent="0.25">
      <c r="J173">
        <v>1135</v>
      </c>
      <c r="K173">
        <f>'Emission events'!Y173</f>
        <v>0</v>
      </c>
      <c r="L173">
        <f>'Emission events'!BG173</f>
        <v>0</v>
      </c>
      <c r="M173">
        <f>'Emission events'!CO173</f>
        <v>0</v>
      </c>
      <c r="N173">
        <f>'Emission events'!DW173</f>
        <v>0</v>
      </c>
      <c r="O173">
        <f>'Emission events'!FE173</f>
        <v>0</v>
      </c>
      <c r="P173">
        <f t="shared" si="177"/>
        <v>0</v>
      </c>
      <c r="S173">
        <v>1135</v>
      </c>
      <c r="T173">
        <f>'Emission events'!AD173</f>
        <v>0</v>
      </c>
      <c r="U173">
        <f>'Emission events'!BL173</f>
        <v>0</v>
      </c>
      <c r="V173">
        <f>'Emission events'!CT173</f>
        <v>0</v>
      </c>
      <c r="W173">
        <f>'Emission events'!EB173</f>
        <v>0</v>
      </c>
      <c r="X173">
        <f>'Emission events'!FJ173</f>
        <v>0</v>
      </c>
      <c r="Y173">
        <f t="shared" si="178"/>
        <v>0</v>
      </c>
      <c r="Z173">
        <f t="shared" si="176"/>
        <v>0</v>
      </c>
    </row>
    <row r="174" spans="10:26" x14ac:dyDescent="0.25">
      <c r="J174">
        <v>1140</v>
      </c>
      <c r="K174">
        <f>'Emission events'!Y174</f>
        <v>0</v>
      </c>
      <c r="L174">
        <f>'Emission events'!BG174</f>
        <v>0</v>
      </c>
      <c r="M174">
        <f>'Emission events'!CO174</f>
        <v>0</v>
      </c>
      <c r="N174">
        <f>'Emission events'!DW174</f>
        <v>0</v>
      </c>
      <c r="O174">
        <f>'Emission events'!FE174</f>
        <v>0</v>
      </c>
      <c r="P174">
        <f t="shared" si="177"/>
        <v>0</v>
      </c>
      <c r="S174">
        <v>1140</v>
      </c>
      <c r="T174">
        <f>'Emission events'!AD174</f>
        <v>0</v>
      </c>
      <c r="U174">
        <f>'Emission events'!BL174</f>
        <v>0</v>
      </c>
      <c r="V174">
        <f>'Emission events'!CT174</f>
        <v>0</v>
      </c>
      <c r="W174">
        <f>'Emission events'!EB174</f>
        <v>0</v>
      </c>
      <c r="X174">
        <f>'Emission events'!FJ174</f>
        <v>0</v>
      </c>
      <c r="Y174">
        <f t="shared" si="178"/>
        <v>0</v>
      </c>
      <c r="Z174">
        <f t="shared" si="176"/>
        <v>0</v>
      </c>
    </row>
    <row r="175" spans="10:26" x14ac:dyDescent="0.25">
      <c r="J175">
        <v>1145</v>
      </c>
      <c r="K175">
        <f>'Emission events'!Y175</f>
        <v>0</v>
      </c>
      <c r="L175">
        <f>'Emission events'!BG175</f>
        <v>0</v>
      </c>
      <c r="M175">
        <f>'Emission events'!CO175</f>
        <v>0</v>
      </c>
      <c r="N175">
        <f>'Emission events'!DW175</f>
        <v>0</v>
      </c>
      <c r="O175">
        <f>'Emission events'!FE175</f>
        <v>0</v>
      </c>
      <c r="P175">
        <f t="shared" si="177"/>
        <v>0</v>
      </c>
      <c r="S175">
        <v>1145</v>
      </c>
      <c r="T175">
        <f>'Emission events'!AD175</f>
        <v>0</v>
      </c>
      <c r="U175">
        <f>'Emission events'!BL175</f>
        <v>0</v>
      </c>
      <c r="V175">
        <f>'Emission events'!CT175</f>
        <v>0</v>
      </c>
      <c r="W175">
        <f>'Emission events'!EB175</f>
        <v>0</v>
      </c>
      <c r="X175">
        <f>'Emission events'!FJ175</f>
        <v>0</v>
      </c>
      <c r="Y175">
        <f t="shared" si="178"/>
        <v>0</v>
      </c>
      <c r="Z175">
        <f t="shared" si="176"/>
        <v>0</v>
      </c>
    </row>
    <row r="176" spans="10:26" x14ac:dyDescent="0.25">
      <c r="J176">
        <v>1150</v>
      </c>
      <c r="K176">
        <f>'Emission events'!Y176</f>
        <v>0</v>
      </c>
      <c r="L176">
        <f>'Emission events'!BG176</f>
        <v>0</v>
      </c>
      <c r="M176">
        <f>'Emission events'!CO176</f>
        <v>0</v>
      </c>
      <c r="N176">
        <f>'Emission events'!DW176</f>
        <v>0</v>
      </c>
      <c r="O176">
        <f>'Emission events'!FE176</f>
        <v>0</v>
      </c>
      <c r="P176">
        <f t="shared" si="177"/>
        <v>0</v>
      </c>
      <c r="S176">
        <v>1150</v>
      </c>
      <c r="T176">
        <f>'Emission events'!AD176</f>
        <v>0</v>
      </c>
      <c r="U176">
        <f>'Emission events'!BL176</f>
        <v>0</v>
      </c>
      <c r="V176">
        <f>'Emission events'!CT176</f>
        <v>0</v>
      </c>
      <c r="W176">
        <f>'Emission events'!EB176</f>
        <v>0</v>
      </c>
      <c r="X176">
        <f>'Emission events'!FJ176</f>
        <v>0</v>
      </c>
      <c r="Y176">
        <f t="shared" si="178"/>
        <v>0</v>
      </c>
      <c r="Z176">
        <f t="shared" si="176"/>
        <v>0</v>
      </c>
    </row>
    <row r="177" spans="10:26" x14ac:dyDescent="0.25">
      <c r="J177">
        <v>1155</v>
      </c>
      <c r="K177">
        <f>'Emission events'!Y177</f>
        <v>0</v>
      </c>
      <c r="L177">
        <f>'Emission events'!BG177</f>
        <v>0</v>
      </c>
      <c r="M177">
        <f>'Emission events'!CO177</f>
        <v>0</v>
      </c>
      <c r="N177">
        <f>'Emission events'!DW177</f>
        <v>0</v>
      </c>
      <c r="O177">
        <f>'Emission events'!FE177</f>
        <v>0</v>
      </c>
      <c r="P177">
        <f t="shared" si="177"/>
        <v>0</v>
      </c>
      <c r="S177">
        <v>1155</v>
      </c>
      <c r="T177">
        <f>'Emission events'!AD177</f>
        <v>0</v>
      </c>
      <c r="U177">
        <f>'Emission events'!BL177</f>
        <v>0</v>
      </c>
      <c r="V177">
        <f>'Emission events'!CT177</f>
        <v>0</v>
      </c>
      <c r="W177">
        <f>'Emission events'!EB177</f>
        <v>0</v>
      </c>
      <c r="X177">
        <f>'Emission events'!FJ177</f>
        <v>0</v>
      </c>
      <c r="Y177">
        <f t="shared" si="178"/>
        <v>0</v>
      </c>
      <c r="Z177">
        <f t="shared" si="176"/>
        <v>0</v>
      </c>
    </row>
    <row r="178" spans="10:26" x14ac:dyDescent="0.25">
      <c r="J178">
        <v>1160</v>
      </c>
      <c r="K178">
        <f>'Emission events'!Y178</f>
        <v>0</v>
      </c>
      <c r="L178">
        <f>'Emission events'!BG178</f>
        <v>0</v>
      </c>
      <c r="M178">
        <f>'Emission events'!CO178</f>
        <v>0</v>
      </c>
      <c r="N178">
        <f>'Emission events'!DW178</f>
        <v>0</v>
      </c>
      <c r="O178">
        <f>'Emission events'!FE178</f>
        <v>0</v>
      </c>
      <c r="P178">
        <f t="shared" si="177"/>
        <v>0</v>
      </c>
      <c r="S178">
        <v>1160</v>
      </c>
      <c r="T178">
        <f>'Emission events'!AD178</f>
        <v>0</v>
      </c>
      <c r="U178">
        <f>'Emission events'!BL178</f>
        <v>0</v>
      </c>
      <c r="V178">
        <f>'Emission events'!CT178</f>
        <v>0</v>
      </c>
      <c r="W178">
        <f>'Emission events'!EB178</f>
        <v>0</v>
      </c>
      <c r="X178">
        <f>'Emission events'!FJ178</f>
        <v>0</v>
      </c>
      <c r="Y178">
        <f t="shared" si="178"/>
        <v>0</v>
      </c>
      <c r="Z178">
        <f t="shared" si="176"/>
        <v>0</v>
      </c>
    </row>
    <row r="179" spans="10:26" x14ac:dyDescent="0.25">
      <c r="J179">
        <v>1165</v>
      </c>
      <c r="K179">
        <f>'Emission events'!Y179</f>
        <v>0</v>
      </c>
      <c r="L179">
        <f>'Emission events'!BG179</f>
        <v>0</v>
      </c>
      <c r="M179">
        <f>'Emission events'!CO179</f>
        <v>0</v>
      </c>
      <c r="N179">
        <f>'Emission events'!DW179</f>
        <v>0</v>
      </c>
      <c r="O179">
        <f>'Emission events'!FE179</f>
        <v>0</v>
      </c>
      <c r="P179">
        <f t="shared" si="177"/>
        <v>0</v>
      </c>
      <c r="S179">
        <v>1165</v>
      </c>
      <c r="T179">
        <f>'Emission events'!AD179</f>
        <v>0</v>
      </c>
      <c r="U179">
        <f>'Emission events'!BL179</f>
        <v>0</v>
      </c>
      <c r="V179">
        <f>'Emission events'!CT179</f>
        <v>0</v>
      </c>
      <c r="W179">
        <f>'Emission events'!EB179</f>
        <v>0</v>
      </c>
      <c r="X179">
        <f>'Emission events'!FJ179</f>
        <v>0</v>
      </c>
      <c r="Y179">
        <f t="shared" si="178"/>
        <v>0</v>
      </c>
      <c r="Z179">
        <f t="shared" si="176"/>
        <v>0</v>
      </c>
    </row>
    <row r="180" spans="10:26" x14ac:dyDescent="0.25">
      <c r="J180">
        <v>1170</v>
      </c>
      <c r="K180">
        <f>'Emission events'!Y180</f>
        <v>0</v>
      </c>
      <c r="L180">
        <f>'Emission events'!BG180</f>
        <v>0</v>
      </c>
      <c r="M180">
        <f>'Emission events'!CO180</f>
        <v>0</v>
      </c>
      <c r="N180">
        <f>'Emission events'!DW180</f>
        <v>0</v>
      </c>
      <c r="O180">
        <f>'Emission events'!FE180</f>
        <v>0</v>
      </c>
      <c r="P180">
        <f t="shared" si="177"/>
        <v>0</v>
      </c>
      <c r="S180">
        <v>1170</v>
      </c>
      <c r="T180">
        <f>'Emission events'!AD180</f>
        <v>0</v>
      </c>
      <c r="U180">
        <f>'Emission events'!BL180</f>
        <v>0</v>
      </c>
      <c r="V180">
        <f>'Emission events'!CT180</f>
        <v>0</v>
      </c>
      <c r="W180">
        <f>'Emission events'!EB180</f>
        <v>0</v>
      </c>
      <c r="X180">
        <f>'Emission events'!FJ180</f>
        <v>0</v>
      </c>
      <c r="Y180">
        <f t="shared" si="178"/>
        <v>0</v>
      </c>
      <c r="Z180">
        <f t="shared" si="176"/>
        <v>0</v>
      </c>
    </row>
    <row r="181" spans="10:26" x14ac:dyDescent="0.25">
      <c r="J181">
        <v>1175</v>
      </c>
      <c r="K181">
        <f>'Emission events'!Y181</f>
        <v>0</v>
      </c>
      <c r="L181">
        <f>'Emission events'!BG181</f>
        <v>0</v>
      </c>
      <c r="M181">
        <f>'Emission events'!CO181</f>
        <v>0</v>
      </c>
      <c r="N181">
        <f>'Emission events'!DW181</f>
        <v>0</v>
      </c>
      <c r="O181">
        <f>'Emission events'!FE181</f>
        <v>0</v>
      </c>
      <c r="P181">
        <f t="shared" si="177"/>
        <v>0</v>
      </c>
      <c r="S181">
        <v>1175</v>
      </c>
      <c r="T181">
        <f>'Emission events'!AD181</f>
        <v>0</v>
      </c>
      <c r="U181">
        <f>'Emission events'!BL181</f>
        <v>0</v>
      </c>
      <c r="V181">
        <f>'Emission events'!CT181</f>
        <v>0</v>
      </c>
      <c r="W181">
        <f>'Emission events'!EB181</f>
        <v>0</v>
      </c>
      <c r="X181">
        <f>'Emission events'!FJ181</f>
        <v>0</v>
      </c>
      <c r="Y181">
        <f t="shared" si="178"/>
        <v>0</v>
      </c>
      <c r="Z181">
        <f t="shared" si="176"/>
        <v>0</v>
      </c>
    </row>
    <row r="182" spans="10:26" x14ac:dyDescent="0.25">
      <c r="J182">
        <v>1180</v>
      </c>
      <c r="K182">
        <f>'Emission events'!Y182</f>
        <v>0</v>
      </c>
      <c r="L182">
        <f>'Emission events'!BG182</f>
        <v>0</v>
      </c>
      <c r="M182">
        <f>'Emission events'!CO182</f>
        <v>0</v>
      </c>
      <c r="N182">
        <f>'Emission events'!DW182</f>
        <v>0</v>
      </c>
      <c r="O182">
        <f>'Emission events'!FE182</f>
        <v>0</v>
      </c>
      <c r="P182">
        <f t="shared" si="177"/>
        <v>0</v>
      </c>
      <c r="S182">
        <v>1180</v>
      </c>
      <c r="T182">
        <f>'Emission events'!AD182</f>
        <v>0</v>
      </c>
      <c r="U182">
        <f>'Emission events'!BL182</f>
        <v>0</v>
      </c>
      <c r="V182">
        <f>'Emission events'!CT182</f>
        <v>0</v>
      </c>
      <c r="W182">
        <f>'Emission events'!EB182</f>
        <v>0</v>
      </c>
      <c r="X182">
        <f>'Emission events'!FJ182</f>
        <v>0</v>
      </c>
      <c r="Y182">
        <f t="shared" si="178"/>
        <v>0</v>
      </c>
      <c r="Z182">
        <f t="shared" si="176"/>
        <v>0</v>
      </c>
    </row>
    <row r="183" spans="10:26" x14ac:dyDescent="0.25">
      <c r="J183">
        <v>1185</v>
      </c>
      <c r="K183">
        <f>'Emission events'!Y183</f>
        <v>0</v>
      </c>
      <c r="L183">
        <f>'Emission events'!BG183</f>
        <v>0</v>
      </c>
      <c r="M183">
        <f>'Emission events'!CO183</f>
        <v>0</v>
      </c>
      <c r="N183">
        <f>'Emission events'!DW183</f>
        <v>0</v>
      </c>
      <c r="O183">
        <f>'Emission events'!FE183</f>
        <v>0</v>
      </c>
      <c r="P183">
        <f t="shared" ref="P183:P246" si="179">SUM(K183:O183)</f>
        <v>0</v>
      </c>
      <c r="S183">
        <v>1185</v>
      </c>
      <c r="T183">
        <f>'Emission events'!AD183</f>
        <v>0</v>
      </c>
      <c r="U183">
        <f>'Emission events'!BL183</f>
        <v>0</v>
      </c>
      <c r="V183">
        <f>'Emission events'!CT183</f>
        <v>0</v>
      </c>
      <c r="W183">
        <f>'Emission events'!EB183</f>
        <v>0</v>
      </c>
      <c r="X183">
        <f>'Emission events'!FJ183</f>
        <v>0</v>
      </c>
      <c r="Y183">
        <f t="shared" ref="Y183:Y246" si="180">SUM(T183:X183)</f>
        <v>0</v>
      </c>
      <c r="Z183">
        <f t="shared" ref="Z183:Z246" si="181">P183+Y183</f>
        <v>0</v>
      </c>
    </row>
    <row r="184" spans="10:26" x14ac:dyDescent="0.25">
      <c r="J184">
        <v>1190</v>
      </c>
      <c r="K184">
        <f>'Emission events'!Y184</f>
        <v>0</v>
      </c>
      <c r="L184">
        <f>'Emission events'!BG184</f>
        <v>0</v>
      </c>
      <c r="M184">
        <f>'Emission events'!CO184</f>
        <v>0</v>
      </c>
      <c r="N184">
        <f>'Emission events'!DW184</f>
        <v>0</v>
      </c>
      <c r="O184">
        <f>'Emission events'!FE184</f>
        <v>0</v>
      </c>
      <c r="P184">
        <f t="shared" si="179"/>
        <v>0</v>
      </c>
      <c r="S184">
        <v>1190</v>
      </c>
      <c r="T184">
        <f>'Emission events'!AD184</f>
        <v>0</v>
      </c>
      <c r="U184">
        <f>'Emission events'!BL184</f>
        <v>0</v>
      </c>
      <c r="V184">
        <f>'Emission events'!CT184</f>
        <v>0</v>
      </c>
      <c r="W184">
        <f>'Emission events'!EB184</f>
        <v>0</v>
      </c>
      <c r="X184">
        <f>'Emission events'!FJ184</f>
        <v>0</v>
      </c>
      <c r="Y184">
        <f t="shared" si="180"/>
        <v>0</v>
      </c>
      <c r="Z184">
        <f t="shared" si="181"/>
        <v>0</v>
      </c>
    </row>
    <row r="185" spans="10:26" x14ac:dyDescent="0.25">
      <c r="J185">
        <v>1195</v>
      </c>
      <c r="K185">
        <f>'Emission events'!Y185</f>
        <v>0</v>
      </c>
      <c r="L185">
        <f>'Emission events'!BG185</f>
        <v>0</v>
      </c>
      <c r="M185">
        <f>'Emission events'!CO185</f>
        <v>0</v>
      </c>
      <c r="N185">
        <f>'Emission events'!DW185</f>
        <v>0</v>
      </c>
      <c r="O185">
        <f>'Emission events'!FE185</f>
        <v>0</v>
      </c>
      <c r="P185">
        <f t="shared" si="179"/>
        <v>0</v>
      </c>
      <c r="S185">
        <v>1195</v>
      </c>
      <c r="T185">
        <f>'Emission events'!AD185</f>
        <v>0</v>
      </c>
      <c r="U185">
        <f>'Emission events'!BL185</f>
        <v>0</v>
      </c>
      <c r="V185">
        <f>'Emission events'!CT185</f>
        <v>0</v>
      </c>
      <c r="W185">
        <f>'Emission events'!EB185</f>
        <v>0</v>
      </c>
      <c r="X185">
        <f>'Emission events'!FJ185</f>
        <v>0</v>
      </c>
      <c r="Y185">
        <f t="shared" si="180"/>
        <v>0</v>
      </c>
      <c r="Z185">
        <f t="shared" si="181"/>
        <v>0</v>
      </c>
    </row>
    <row r="186" spans="10:26" x14ac:dyDescent="0.25">
      <c r="J186">
        <v>1200</v>
      </c>
      <c r="K186">
        <f>'Emission events'!Y186</f>
        <v>0</v>
      </c>
      <c r="L186">
        <f>'Emission events'!BG186</f>
        <v>0</v>
      </c>
      <c r="M186">
        <f>'Emission events'!CO186</f>
        <v>0</v>
      </c>
      <c r="N186">
        <f>'Emission events'!DW186</f>
        <v>0</v>
      </c>
      <c r="O186">
        <f>'Emission events'!FE186</f>
        <v>0</v>
      </c>
      <c r="P186">
        <f t="shared" si="179"/>
        <v>0</v>
      </c>
      <c r="S186">
        <v>1200</v>
      </c>
      <c r="T186">
        <f>'Emission events'!AD186</f>
        <v>0</v>
      </c>
      <c r="U186">
        <f>'Emission events'!BL186</f>
        <v>0</v>
      </c>
      <c r="V186">
        <f>'Emission events'!CT186</f>
        <v>0</v>
      </c>
      <c r="W186">
        <f>'Emission events'!EB186</f>
        <v>0</v>
      </c>
      <c r="X186">
        <f>'Emission events'!FJ186</f>
        <v>0</v>
      </c>
      <c r="Y186">
        <f t="shared" si="180"/>
        <v>0</v>
      </c>
      <c r="Z186">
        <f t="shared" si="181"/>
        <v>0</v>
      </c>
    </row>
    <row r="187" spans="10:26" x14ac:dyDescent="0.25">
      <c r="J187">
        <v>1205</v>
      </c>
      <c r="K187">
        <f>'Emission events'!Y187</f>
        <v>0</v>
      </c>
      <c r="L187">
        <f>'Emission events'!BG187</f>
        <v>0</v>
      </c>
      <c r="M187">
        <f>'Emission events'!CO187</f>
        <v>0</v>
      </c>
      <c r="N187">
        <f>'Emission events'!DW187</f>
        <v>0</v>
      </c>
      <c r="O187">
        <f>'Emission events'!FE187</f>
        <v>0</v>
      </c>
      <c r="P187">
        <f t="shared" si="179"/>
        <v>0</v>
      </c>
      <c r="S187">
        <v>1205</v>
      </c>
      <c r="T187">
        <f>'Emission events'!AD187</f>
        <v>0</v>
      </c>
      <c r="U187">
        <f>'Emission events'!BL187</f>
        <v>0</v>
      </c>
      <c r="V187">
        <f>'Emission events'!CT187</f>
        <v>0</v>
      </c>
      <c r="W187">
        <f>'Emission events'!EB187</f>
        <v>0</v>
      </c>
      <c r="X187">
        <f>'Emission events'!FJ187</f>
        <v>0</v>
      </c>
      <c r="Y187">
        <f t="shared" si="180"/>
        <v>0</v>
      </c>
      <c r="Z187">
        <f t="shared" si="181"/>
        <v>0</v>
      </c>
    </row>
    <row r="188" spans="10:26" x14ac:dyDescent="0.25">
      <c r="J188">
        <v>1210</v>
      </c>
      <c r="K188">
        <f>'Emission events'!Y188</f>
        <v>0</v>
      </c>
      <c r="L188">
        <f>'Emission events'!BG188</f>
        <v>0</v>
      </c>
      <c r="M188">
        <f>'Emission events'!CO188</f>
        <v>0</v>
      </c>
      <c r="N188">
        <f>'Emission events'!DW188</f>
        <v>0</v>
      </c>
      <c r="O188">
        <f>'Emission events'!FE188</f>
        <v>0</v>
      </c>
      <c r="P188">
        <f t="shared" si="179"/>
        <v>0</v>
      </c>
      <c r="S188">
        <v>1210</v>
      </c>
      <c r="T188">
        <f>'Emission events'!AD188</f>
        <v>0</v>
      </c>
      <c r="U188">
        <f>'Emission events'!BL188</f>
        <v>0</v>
      </c>
      <c r="V188">
        <f>'Emission events'!CT188</f>
        <v>0</v>
      </c>
      <c r="W188">
        <f>'Emission events'!EB188</f>
        <v>0</v>
      </c>
      <c r="X188">
        <f>'Emission events'!FJ188</f>
        <v>0</v>
      </c>
      <c r="Y188">
        <f t="shared" si="180"/>
        <v>0</v>
      </c>
      <c r="Z188">
        <f t="shared" si="181"/>
        <v>0</v>
      </c>
    </row>
    <row r="189" spans="10:26" x14ac:dyDescent="0.25">
      <c r="J189">
        <v>1215</v>
      </c>
      <c r="K189">
        <f>'Emission events'!Y189</f>
        <v>0</v>
      </c>
      <c r="L189">
        <f>'Emission events'!BG189</f>
        <v>0</v>
      </c>
      <c r="M189">
        <f>'Emission events'!CO189</f>
        <v>0</v>
      </c>
      <c r="N189">
        <f>'Emission events'!DW189</f>
        <v>0</v>
      </c>
      <c r="O189">
        <f>'Emission events'!FE189</f>
        <v>0</v>
      </c>
      <c r="P189">
        <f t="shared" si="179"/>
        <v>0</v>
      </c>
      <c r="S189">
        <v>1215</v>
      </c>
      <c r="T189">
        <f>'Emission events'!AD189</f>
        <v>0</v>
      </c>
      <c r="U189">
        <f>'Emission events'!BL189</f>
        <v>0</v>
      </c>
      <c r="V189">
        <f>'Emission events'!CT189</f>
        <v>0</v>
      </c>
      <c r="W189">
        <f>'Emission events'!EB189</f>
        <v>0</v>
      </c>
      <c r="X189">
        <f>'Emission events'!FJ189</f>
        <v>0</v>
      </c>
      <c r="Y189">
        <f t="shared" si="180"/>
        <v>0</v>
      </c>
      <c r="Z189">
        <f t="shared" si="181"/>
        <v>0</v>
      </c>
    </row>
    <row r="190" spans="10:26" x14ac:dyDescent="0.25">
      <c r="J190">
        <v>1220</v>
      </c>
      <c r="K190">
        <f>'Emission events'!Y190</f>
        <v>0</v>
      </c>
      <c r="L190">
        <f>'Emission events'!BG190</f>
        <v>0</v>
      </c>
      <c r="M190">
        <f>'Emission events'!CO190</f>
        <v>0</v>
      </c>
      <c r="N190">
        <f>'Emission events'!DW190</f>
        <v>0</v>
      </c>
      <c r="O190">
        <f>'Emission events'!FE190</f>
        <v>0</v>
      </c>
      <c r="P190">
        <f t="shared" si="179"/>
        <v>0</v>
      </c>
      <c r="S190">
        <v>1220</v>
      </c>
      <c r="T190">
        <f>'Emission events'!AD190</f>
        <v>0</v>
      </c>
      <c r="U190">
        <f>'Emission events'!BL190</f>
        <v>0</v>
      </c>
      <c r="V190">
        <f>'Emission events'!CT190</f>
        <v>0</v>
      </c>
      <c r="W190">
        <f>'Emission events'!EB190</f>
        <v>0</v>
      </c>
      <c r="X190">
        <f>'Emission events'!FJ190</f>
        <v>0</v>
      </c>
      <c r="Y190">
        <f t="shared" si="180"/>
        <v>0</v>
      </c>
      <c r="Z190">
        <f t="shared" si="181"/>
        <v>0</v>
      </c>
    </row>
    <row r="191" spans="10:26" x14ac:dyDescent="0.25">
      <c r="J191">
        <v>1225</v>
      </c>
      <c r="K191">
        <f>'Emission events'!Y191</f>
        <v>0</v>
      </c>
      <c r="L191">
        <f>'Emission events'!BG191</f>
        <v>0</v>
      </c>
      <c r="M191">
        <f>'Emission events'!CO191</f>
        <v>0</v>
      </c>
      <c r="N191">
        <f>'Emission events'!DW191</f>
        <v>0</v>
      </c>
      <c r="O191">
        <f>'Emission events'!FE191</f>
        <v>0</v>
      </c>
      <c r="P191">
        <f t="shared" si="179"/>
        <v>0</v>
      </c>
      <c r="S191">
        <v>1225</v>
      </c>
      <c r="T191">
        <f>'Emission events'!AD191</f>
        <v>0</v>
      </c>
      <c r="U191">
        <f>'Emission events'!BL191</f>
        <v>0</v>
      </c>
      <c r="V191">
        <f>'Emission events'!CT191</f>
        <v>0</v>
      </c>
      <c r="W191">
        <f>'Emission events'!EB191</f>
        <v>0</v>
      </c>
      <c r="X191">
        <f>'Emission events'!FJ191</f>
        <v>0</v>
      </c>
      <c r="Y191">
        <f t="shared" si="180"/>
        <v>0</v>
      </c>
      <c r="Z191">
        <f t="shared" si="181"/>
        <v>0</v>
      </c>
    </row>
    <row r="192" spans="10:26" x14ac:dyDescent="0.25">
      <c r="J192">
        <v>1230</v>
      </c>
      <c r="K192">
        <f>'Emission events'!Y192</f>
        <v>0</v>
      </c>
      <c r="L192">
        <f>'Emission events'!BG192</f>
        <v>0</v>
      </c>
      <c r="M192">
        <f>'Emission events'!CO192</f>
        <v>0</v>
      </c>
      <c r="N192">
        <f>'Emission events'!DW192</f>
        <v>0</v>
      </c>
      <c r="O192">
        <f>'Emission events'!FE192</f>
        <v>0</v>
      </c>
      <c r="P192">
        <f t="shared" si="179"/>
        <v>0</v>
      </c>
      <c r="S192">
        <v>1230</v>
      </c>
      <c r="T192">
        <f>'Emission events'!AD192</f>
        <v>0</v>
      </c>
      <c r="U192">
        <f>'Emission events'!BL192</f>
        <v>0</v>
      </c>
      <c r="V192">
        <f>'Emission events'!CT192</f>
        <v>0</v>
      </c>
      <c r="W192">
        <f>'Emission events'!EB192</f>
        <v>0</v>
      </c>
      <c r="X192">
        <f>'Emission events'!FJ192</f>
        <v>0</v>
      </c>
      <c r="Y192">
        <f t="shared" si="180"/>
        <v>0</v>
      </c>
      <c r="Z192">
        <f t="shared" si="181"/>
        <v>0</v>
      </c>
    </row>
    <row r="193" spans="10:26" x14ac:dyDescent="0.25">
      <c r="J193">
        <v>1235</v>
      </c>
      <c r="K193">
        <f>'Emission events'!Y193</f>
        <v>0</v>
      </c>
      <c r="L193">
        <f>'Emission events'!BG193</f>
        <v>0</v>
      </c>
      <c r="M193">
        <f>'Emission events'!CO193</f>
        <v>0</v>
      </c>
      <c r="N193">
        <f>'Emission events'!DW193</f>
        <v>0</v>
      </c>
      <c r="O193">
        <f>'Emission events'!FE193</f>
        <v>0</v>
      </c>
      <c r="P193">
        <f t="shared" si="179"/>
        <v>0</v>
      </c>
      <c r="S193">
        <v>1235</v>
      </c>
      <c r="T193">
        <f>'Emission events'!AD193</f>
        <v>0</v>
      </c>
      <c r="U193">
        <f>'Emission events'!BL193</f>
        <v>0</v>
      </c>
      <c r="V193">
        <f>'Emission events'!CT193</f>
        <v>0</v>
      </c>
      <c r="W193">
        <f>'Emission events'!EB193</f>
        <v>0</v>
      </c>
      <c r="X193">
        <f>'Emission events'!FJ193</f>
        <v>0</v>
      </c>
      <c r="Y193">
        <f t="shared" si="180"/>
        <v>0</v>
      </c>
      <c r="Z193">
        <f t="shared" si="181"/>
        <v>0</v>
      </c>
    </row>
    <row r="194" spans="10:26" x14ac:dyDescent="0.25">
      <c r="J194">
        <v>1240</v>
      </c>
      <c r="K194">
        <f>'Emission events'!Y194</f>
        <v>0</v>
      </c>
      <c r="L194">
        <f>'Emission events'!BG194</f>
        <v>0</v>
      </c>
      <c r="M194">
        <f>'Emission events'!CO194</f>
        <v>0</v>
      </c>
      <c r="N194">
        <f>'Emission events'!DW194</f>
        <v>0</v>
      </c>
      <c r="O194">
        <f>'Emission events'!FE194</f>
        <v>0</v>
      </c>
      <c r="P194">
        <f t="shared" si="179"/>
        <v>0</v>
      </c>
      <c r="S194">
        <v>1240</v>
      </c>
      <c r="T194">
        <f>'Emission events'!AD194</f>
        <v>0</v>
      </c>
      <c r="U194">
        <f>'Emission events'!BL194</f>
        <v>0</v>
      </c>
      <c r="V194">
        <f>'Emission events'!CT194</f>
        <v>0</v>
      </c>
      <c r="W194">
        <f>'Emission events'!EB194</f>
        <v>0</v>
      </c>
      <c r="X194">
        <f>'Emission events'!FJ194</f>
        <v>0</v>
      </c>
      <c r="Y194">
        <f t="shared" si="180"/>
        <v>0</v>
      </c>
      <c r="Z194">
        <f t="shared" si="181"/>
        <v>0</v>
      </c>
    </row>
    <row r="195" spans="10:26" x14ac:dyDescent="0.25">
      <c r="J195">
        <v>1245</v>
      </c>
      <c r="K195">
        <f>'Emission events'!Y195</f>
        <v>0</v>
      </c>
      <c r="L195">
        <f>'Emission events'!BG195</f>
        <v>0</v>
      </c>
      <c r="M195">
        <f>'Emission events'!CO195</f>
        <v>0</v>
      </c>
      <c r="N195">
        <f>'Emission events'!DW195</f>
        <v>0</v>
      </c>
      <c r="O195">
        <f>'Emission events'!FE195</f>
        <v>0</v>
      </c>
      <c r="P195">
        <f t="shared" si="179"/>
        <v>0</v>
      </c>
      <c r="S195">
        <v>1245</v>
      </c>
      <c r="T195">
        <f>'Emission events'!AD195</f>
        <v>0</v>
      </c>
      <c r="U195">
        <f>'Emission events'!BL195</f>
        <v>0</v>
      </c>
      <c r="V195">
        <f>'Emission events'!CT195</f>
        <v>0</v>
      </c>
      <c r="W195">
        <f>'Emission events'!EB195</f>
        <v>0</v>
      </c>
      <c r="X195">
        <f>'Emission events'!FJ195</f>
        <v>0</v>
      </c>
      <c r="Y195">
        <f t="shared" si="180"/>
        <v>0</v>
      </c>
      <c r="Z195">
        <f t="shared" si="181"/>
        <v>0</v>
      </c>
    </row>
    <row r="196" spans="10:26" x14ac:dyDescent="0.25">
      <c r="J196">
        <v>1250</v>
      </c>
      <c r="K196">
        <f>'Emission events'!Y196</f>
        <v>0</v>
      </c>
      <c r="L196">
        <f>'Emission events'!BG196</f>
        <v>0</v>
      </c>
      <c r="M196">
        <f>'Emission events'!CO196</f>
        <v>0</v>
      </c>
      <c r="N196">
        <f>'Emission events'!DW196</f>
        <v>0</v>
      </c>
      <c r="O196">
        <f>'Emission events'!FE196</f>
        <v>0</v>
      </c>
      <c r="P196">
        <f t="shared" si="179"/>
        <v>0</v>
      </c>
      <c r="S196">
        <v>1250</v>
      </c>
      <c r="T196">
        <f>'Emission events'!AD196</f>
        <v>0</v>
      </c>
      <c r="U196">
        <f>'Emission events'!BL196</f>
        <v>0</v>
      </c>
      <c r="V196">
        <f>'Emission events'!CT196</f>
        <v>0</v>
      </c>
      <c r="W196">
        <f>'Emission events'!EB196</f>
        <v>0</v>
      </c>
      <c r="X196">
        <f>'Emission events'!FJ196</f>
        <v>0</v>
      </c>
      <c r="Y196">
        <f t="shared" si="180"/>
        <v>0</v>
      </c>
      <c r="Z196">
        <f t="shared" si="181"/>
        <v>0</v>
      </c>
    </row>
    <row r="197" spans="10:26" x14ac:dyDescent="0.25">
      <c r="J197">
        <v>1255</v>
      </c>
      <c r="K197">
        <f>'Emission events'!Y197</f>
        <v>0</v>
      </c>
      <c r="L197">
        <f>'Emission events'!BG197</f>
        <v>0</v>
      </c>
      <c r="M197">
        <f>'Emission events'!CO197</f>
        <v>0</v>
      </c>
      <c r="N197">
        <f>'Emission events'!DW197</f>
        <v>0</v>
      </c>
      <c r="O197">
        <f>'Emission events'!FE197</f>
        <v>0</v>
      </c>
      <c r="P197">
        <f t="shared" si="179"/>
        <v>0</v>
      </c>
      <c r="S197">
        <v>1255</v>
      </c>
      <c r="T197">
        <f>'Emission events'!AD197</f>
        <v>0</v>
      </c>
      <c r="U197">
        <f>'Emission events'!BL197</f>
        <v>0</v>
      </c>
      <c r="V197">
        <f>'Emission events'!CT197</f>
        <v>0</v>
      </c>
      <c r="W197">
        <f>'Emission events'!EB197</f>
        <v>0</v>
      </c>
      <c r="X197">
        <f>'Emission events'!FJ197</f>
        <v>0</v>
      </c>
      <c r="Y197">
        <f t="shared" si="180"/>
        <v>0</v>
      </c>
      <c r="Z197">
        <f t="shared" si="181"/>
        <v>0</v>
      </c>
    </row>
    <row r="198" spans="10:26" x14ac:dyDescent="0.25">
      <c r="J198">
        <v>1260</v>
      </c>
      <c r="K198">
        <f>'Emission events'!Y198</f>
        <v>0</v>
      </c>
      <c r="L198">
        <f>'Emission events'!BG198</f>
        <v>0</v>
      </c>
      <c r="M198">
        <f>'Emission events'!CO198</f>
        <v>0</v>
      </c>
      <c r="N198">
        <f>'Emission events'!DW198</f>
        <v>0</v>
      </c>
      <c r="O198">
        <f>'Emission events'!FE198</f>
        <v>0</v>
      </c>
      <c r="P198">
        <f t="shared" si="179"/>
        <v>0</v>
      </c>
      <c r="S198">
        <v>1260</v>
      </c>
      <c r="T198">
        <f>'Emission events'!AD198</f>
        <v>0</v>
      </c>
      <c r="U198">
        <f>'Emission events'!BL198</f>
        <v>0</v>
      </c>
      <c r="V198">
        <f>'Emission events'!CT198</f>
        <v>0</v>
      </c>
      <c r="W198">
        <f>'Emission events'!EB198</f>
        <v>0</v>
      </c>
      <c r="X198">
        <f>'Emission events'!FJ198</f>
        <v>0</v>
      </c>
      <c r="Y198">
        <f t="shared" si="180"/>
        <v>0</v>
      </c>
      <c r="Z198">
        <f t="shared" si="181"/>
        <v>0</v>
      </c>
    </row>
    <row r="199" spans="10:26" x14ac:dyDescent="0.25">
      <c r="J199">
        <v>1265</v>
      </c>
      <c r="K199">
        <f>'Emission events'!Y199</f>
        <v>0</v>
      </c>
      <c r="L199">
        <f>'Emission events'!BG199</f>
        <v>0</v>
      </c>
      <c r="M199">
        <f>'Emission events'!CO199</f>
        <v>0</v>
      </c>
      <c r="N199">
        <f>'Emission events'!DW199</f>
        <v>0</v>
      </c>
      <c r="O199">
        <f>'Emission events'!FE199</f>
        <v>0</v>
      </c>
      <c r="P199">
        <f t="shared" si="179"/>
        <v>0</v>
      </c>
      <c r="S199">
        <v>1265</v>
      </c>
      <c r="T199">
        <f>'Emission events'!AD199</f>
        <v>0</v>
      </c>
      <c r="U199">
        <f>'Emission events'!BL199</f>
        <v>0</v>
      </c>
      <c r="V199">
        <f>'Emission events'!CT199</f>
        <v>0</v>
      </c>
      <c r="W199">
        <f>'Emission events'!EB199</f>
        <v>0</v>
      </c>
      <c r="X199">
        <f>'Emission events'!FJ199</f>
        <v>0</v>
      </c>
      <c r="Y199">
        <f t="shared" si="180"/>
        <v>0</v>
      </c>
      <c r="Z199">
        <f t="shared" si="181"/>
        <v>0</v>
      </c>
    </row>
    <row r="200" spans="10:26" x14ac:dyDescent="0.25">
      <c r="J200">
        <v>1270</v>
      </c>
      <c r="K200">
        <f>'Emission events'!Y200</f>
        <v>0</v>
      </c>
      <c r="L200">
        <f>'Emission events'!BG200</f>
        <v>0</v>
      </c>
      <c r="M200">
        <f>'Emission events'!CO200</f>
        <v>0</v>
      </c>
      <c r="N200">
        <f>'Emission events'!DW200</f>
        <v>0</v>
      </c>
      <c r="O200">
        <f>'Emission events'!FE200</f>
        <v>0</v>
      </c>
      <c r="P200">
        <f t="shared" si="179"/>
        <v>0</v>
      </c>
      <c r="S200">
        <v>1270</v>
      </c>
      <c r="T200">
        <f>'Emission events'!AD200</f>
        <v>0</v>
      </c>
      <c r="U200">
        <f>'Emission events'!BL200</f>
        <v>0</v>
      </c>
      <c r="V200">
        <f>'Emission events'!CT200</f>
        <v>0</v>
      </c>
      <c r="W200">
        <f>'Emission events'!EB200</f>
        <v>0</v>
      </c>
      <c r="X200">
        <f>'Emission events'!FJ200</f>
        <v>0</v>
      </c>
      <c r="Y200">
        <f t="shared" si="180"/>
        <v>0</v>
      </c>
      <c r="Z200">
        <f t="shared" si="181"/>
        <v>0</v>
      </c>
    </row>
    <row r="201" spans="10:26" x14ac:dyDescent="0.25">
      <c r="J201">
        <v>1275</v>
      </c>
      <c r="K201">
        <f>'Emission events'!Y201</f>
        <v>0</v>
      </c>
      <c r="L201">
        <f>'Emission events'!BG201</f>
        <v>0</v>
      </c>
      <c r="M201">
        <f>'Emission events'!CO201</f>
        <v>0</v>
      </c>
      <c r="N201">
        <f>'Emission events'!DW201</f>
        <v>0</v>
      </c>
      <c r="O201">
        <f>'Emission events'!FE201</f>
        <v>0</v>
      </c>
      <c r="P201">
        <f t="shared" si="179"/>
        <v>0</v>
      </c>
      <c r="S201">
        <v>1275</v>
      </c>
      <c r="T201">
        <f>'Emission events'!AD201</f>
        <v>0</v>
      </c>
      <c r="U201">
        <f>'Emission events'!BL201</f>
        <v>0</v>
      </c>
      <c r="V201">
        <f>'Emission events'!CT201</f>
        <v>0</v>
      </c>
      <c r="W201">
        <f>'Emission events'!EB201</f>
        <v>0</v>
      </c>
      <c r="X201">
        <f>'Emission events'!FJ201</f>
        <v>0</v>
      </c>
      <c r="Y201">
        <f t="shared" si="180"/>
        <v>0</v>
      </c>
      <c r="Z201">
        <f t="shared" si="181"/>
        <v>0</v>
      </c>
    </row>
    <row r="202" spans="10:26" x14ac:dyDescent="0.25">
      <c r="J202">
        <v>1280</v>
      </c>
      <c r="K202">
        <f>'Emission events'!Y202</f>
        <v>0</v>
      </c>
      <c r="L202">
        <f>'Emission events'!BG202</f>
        <v>0</v>
      </c>
      <c r="M202">
        <f>'Emission events'!CO202</f>
        <v>0</v>
      </c>
      <c r="N202">
        <f>'Emission events'!DW202</f>
        <v>0</v>
      </c>
      <c r="O202">
        <f>'Emission events'!FE202</f>
        <v>0</v>
      </c>
      <c r="P202">
        <f t="shared" si="179"/>
        <v>0</v>
      </c>
      <c r="S202">
        <v>1280</v>
      </c>
      <c r="T202">
        <f>'Emission events'!AD202</f>
        <v>0</v>
      </c>
      <c r="U202">
        <f>'Emission events'!BL202</f>
        <v>0</v>
      </c>
      <c r="V202">
        <f>'Emission events'!CT202</f>
        <v>0</v>
      </c>
      <c r="W202">
        <f>'Emission events'!EB202</f>
        <v>0</v>
      </c>
      <c r="X202">
        <f>'Emission events'!FJ202</f>
        <v>0</v>
      </c>
      <c r="Y202">
        <f t="shared" si="180"/>
        <v>0</v>
      </c>
      <c r="Z202">
        <f t="shared" si="181"/>
        <v>0</v>
      </c>
    </row>
    <row r="203" spans="10:26" x14ac:dyDescent="0.25">
      <c r="J203">
        <v>1285</v>
      </c>
      <c r="K203">
        <f>'Emission events'!Y203</f>
        <v>0</v>
      </c>
      <c r="L203">
        <f>'Emission events'!BG203</f>
        <v>0</v>
      </c>
      <c r="M203">
        <f>'Emission events'!CO203</f>
        <v>0</v>
      </c>
      <c r="N203">
        <f>'Emission events'!DW203</f>
        <v>0</v>
      </c>
      <c r="O203">
        <f>'Emission events'!FE203</f>
        <v>0</v>
      </c>
      <c r="P203">
        <f t="shared" si="179"/>
        <v>0</v>
      </c>
      <c r="S203">
        <v>1285</v>
      </c>
      <c r="T203">
        <f>'Emission events'!AD203</f>
        <v>0</v>
      </c>
      <c r="U203">
        <f>'Emission events'!BL203</f>
        <v>0</v>
      </c>
      <c r="V203">
        <f>'Emission events'!CT203</f>
        <v>0</v>
      </c>
      <c r="W203">
        <f>'Emission events'!EB203</f>
        <v>0</v>
      </c>
      <c r="X203">
        <f>'Emission events'!FJ203</f>
        <v>0</v>
      </c>
      <c r="Y203">
        <f t="shared" si="180"/>
        <v>0</v>
      </c>
      <c r="Z203">
        <f t="shared" si="181"/>
        <v>0</v>
      </c>
    </row>
    <row r="204" spans="10:26" x14ac:dyDescent="0.25">
      <c r="J204">
        <v>1290</v>
      </c>
      <c r="K204">
        <f>'Emission events'!Y204</f>
        <v>0</v>
      </c>
      <c r="L204">
        <f>'Emission events'!BG204</f>
        <v>0</v>
      </c>
      <c r="M204">
        <f>'Emission events'!CO204</f>
        <v>0</v>
      </c>
      <c r="N204">
        <f>'Emission events'!DW204</f>
        <v>0</v>
      </c>
      <c r="O204">
        <f>'Emission events'!FE204</f>
        <v>0</v>
      </c>
      <c r="P204">
        <f t="shared" si="179"/>
        <v>0</v>
      </c>
      <c r="S204">
        <v>1290</v>
      </c>
      <c r="T204">
        <f>'Emission events'!AD204</f>
        <v>0</v>
      </c>
      <c r="U204">
        <f>'Emission events'!BL204</f>
        <v>0</v>
      </c>
      <c r="V204">
        <f>'Emission events'!CT204</f>
        <v>0</v>
      </c>
      <c r="W204">
        <f>'Emission events'!EB204</f>
        <v>0</v>
      </c>
      <c r="X204">
        <f>'Emission events'!FJ204</f>
        <v>0</v>
      </c>
      <c r="Y204">
        <f t="shared" si="180"/>
        <v>0</v>
      </c>
      <c r="Z204">
        <f t="shared" si="181"/>
        <v>0</v>
      </c>
    </row>
    <row r="205" spans="10:26" x14ac:dyDescent="0.25">
      <c r="J205">
        <v>1295</v>
      </c>
      <c r="K205">
        <f>'Emission events'!Y205</f>
        <v>0</v>
      </c>
      <c r="L205">
        <f>'Emission events'!BG205</f>
        <v>0</v>
      </c>
      <c r="M205">
        <f>'Emission events'!CO205</f>
        <v>0</v>
      </c>
      <c r="N205">
        <f>'Emission events'!DW205</f>
        <v>0</v>
      </c>
      <c r="O205">
        <f>'Emission events'!FE205</f>
        <v>0</v>
      </c>
      <c r="P205">
        <f t="shared" si="179"/>
        <v>0</v>
      </c>
      <c r="S205">
        <v>1295</v>
      </c>
      <c r="T205">
        <f>'Emission events'!AD205</f>
        <v>0</v>
      </c>
      <c r="U205">
        <f>'Emission events'!BL205</f>
        <v>0</v>
      </c>
      <c r="V205">
        <f>'Emission events'!CT205</f>
        <v>0</v>
      </c>
      <c r="W205">
        <f>'Emission events'!EB205</f>
        <v>0</v>
      </c>
      <c r="X205">
        <f>'Emission events'!FJ205</f>
        <v>0</v>
      </c>
      <c r="Y205">
        <f t="shared" si="180"/>
        <v>0</v>
      </c>
      <c r="Z205">
        <f t="shared" si="181"/>
        <v>0</v>
      </c>
    </row>
    <row r="206" spans="10:26" x14ac:dyDescent="0.25">
      <c r="J206">
        <v>1300</v>
      </c>
      <c r="K206">
        <f>'Emission events'!Y206</f>
        <v>0</v>
      </c>
      <c r="L206">
        <f>'Emission events'!BG206</f>
        <v>0</v>
      </c>
      <c r="M206">
        <f>'Emission events'!CO206</f>
        <v>0</v>
      </c>
      <c r="N206">
        <f>'Emission events'!DW206</f>
        <v>0</v>
      </c>
      <c r="O206">
        <f>'Emission events'!FE206</f>
        <v>0</v>
      </c>
      <c r="P206">
        <f t="shared" si="179"/>
        <v>0</v>
      </c>
      <c r="S206">
        <v>1300</v>
      </c>
      <c r="T206">
        <f>'Emission events'!AD206</f>
        <v>0</v>
      </c>
      <c r="U206">
        <f>'Emission events'!BL206</f>
        <v>0</v>
      </c>
      <c r="V206">
        <f>'Emission events'!CT206</f>
        <v>0</v>
      </c>
      <c r="W206">
        <f>'Emission events'!EB206</f>
        <v>0</v>
      </c>
      <c r="X206">
        <f>'Emission events'!FJ206</f>
        <v>0</v>
      </c>
      <c r="Y206">
        <f t="shared" si="180"/>
        <v>0</v>
      </c>
      <c r="Z206">
        <f t="shared" si="181"/>
        <v>0</v>
      </c>
    </row>
    <row r="207" spans="10:26" x14ac:dyDescent="0.25">
      <c r="J207">
        <v>1305</v>
      </c>
      <c r="K207">
        <f>'Emission events'!Y207</f>
        <v>0</v>
      </c>
      <c r="L207">
        <f>'Emission events'!BG207</f>
        <v>0</v>
      </c>
      <c r="M207">
        <f>'Emission events'!CO207</f>
        <v>0</v>
      </c>
      <c r="N207">
        <f>'Emission events'!DW207</f>
        <v>0</v>
      </c>
      <c r="O207">
        <f>'Emission events'!FE207</f>
        <v>0</v>
      </c>
      <c r="P207">
        <f t="shared" si="179"/>
        <v>0</v>
      </c>
      <c r="S207">
        <v>1305</v>
      </c>
      <c r="T207">
        <f>'Emission events'!AD207</f>
        <v>0</v>
      </c>
      <c r="U207">
        <f>'Emission events'!BL207</f>
        <v>0</v>
      </c>
      <c r="V207">
        <f>'Emission events'!CT207</f>
        <v>0</v>
      </c>
      <c r="W207">
        <f>'Emission events'!EB207</f>
        <v>0</v>
      </c>
      <c r="X207">
        <f>'Emission events'!FJ207</f>
        <v>0</v>
      </c>
      <c r="Y207">
        <f t="shared" si="180"/>
        <v>0</v>
      </c>
      <c r="Z207">
        <f t="shared" si="181"/>
        <v>0</v>
      </c>
    </row>
    <row r="208" spans="10:26" x14ac:dyDescent="0.25">
      <c r="J208">
        <v>1310</v>
      </c>
      <c r="K208">
        <f>'Emission events'!Y208</f>
        <v>0</v>
      </c>
      <c r="L208">
        <f>'Emission events'!BG208</f>
        <v>0</v>
      </c>
      <c r="M208">
        <f>'Emission events'!CO208</f>
        <v>0</v>
      </c>
      <c r="N208">
        <f>'Emission events'!DW208</f>
        <v>0</v>
      </c>
      <c r="O208">
        <f>'Emission events'!FE208</f>
        <v>0</v>
      </c>
      <c r="P208">
        <f t="shared" si="179"/>
        <v>0</v>
      </c>
      <c r="S208">
        <v>1310</v>
      </c>
      <c r="T208">
        <f>'Emission events'!AD208</f>
        <v>0</v>
      </c>
      <c r="U208">
        <f>'Emission events'!BL208</f>
        <v>0</v>
      </c>
      <c r="V208">
        <f>'Emission events'!CT208</f>
        <v>0</v>
      </c>
      <c r="W208">
        <f>'Emission events'!EB208</f>
        <v>0</v>
      </c>
      <c r="X208">
        <f>'Emission events'!FJ208</f>
        <v>0</v>
      </c>
      <c r="Y208">
        <f t="shared" si="180"/>
        <v>0</v>
      </c>
      <c r="Z208">
        <f t="shared" si="181"/>
        <v>0</v>
      </c>
    </row>
    <row r="209" spans="10:26" x14ac:dyDescent="0.25">
      <c r="J209">
        <v>1315</v>
      </c>
      <c r="K209">
        <f>'Emission events'!Y209</f>
        <v>0</v>
      </c>
      <c r="L209">
        <f>'Emission events'!BG209</f>
        <v>0</v>
      </c>
      <c r="M209">
        <f>'Emission events'!CO209</f>
        <v>0</v>
      </c>
      <c r="N209">
        <f>'Emission events'!DW209</f>
        <v>0</v>
      </c>
      <c r="O209">
        <f>'Emission events'!FE209</f>
        <v>0</v>
      </c>
      <c r="P209">
        <f t="shared" si="179"/>
        <v>0</v>
      </c>
      <c r="S209">
        <v>1315</v>
      </c>
      <c r="T209">
        <f>'Emission events'!AD209</f>
        <v>0</v>
      </c>
      <c r="U209">
        <f>'Emission events'!BL209</f>
        <v>0</v>
      </c>
      <c r="V209">
        <f>'Emission events'!CT209</f>
        <v>0</v>
      </c>
      <c r="W209">
        <f>'Emission events'!EB209</f>
        <v>0</v>
      </c>
      <c r="X209">
        <f>'Emission events'!FJ209</f>
        <v>0</v>
      </c>
      <c r="Y209">
        <f t="shared" si="180"/>
        <v>0</v>
      </c>
      <c r="Z209">
        <f t="shared" si="181"/>
        <v>0</v>
      </c>
    </row>
    <row r="210" spans="10:26" x14ac:dyDescent="0.25">
      <c r="J210">
        <v>1320</v>
      </c>
      <c r="K210">
        <f>'Emission events'!Y210</f>
        <v>0</v>
      </c>
      <c r="L210">
        <f>'Emission events'!BG210</f>
        <v>0</v>
      </c>
      <c r="M210">
        <f>'Emission events'!CO210</f>
        <v>0</v>
      </c>
      <c r="N210">
        <f>'Emission events'!DW210</f>
        <v>0</v>
      </c>
      <c r="O210">
        <f>'Emission events'!FE210</f>
        <v>0</v>
      </c>
      <c r="P210">
        <f t="shared" si="179"/>
        <v>0</v>
      </c>
      <c r="S210">
        <v>1320</v>
      </c>
      <c r="T210">
        <f>'Emission events'!AD210</f>
        <v>0</v>
      </c>
      <c r="U210">
        <f>'Emission events'!BL210</f>
        <v>0</v>
      </c>
      <c r="V210">
        <f>'Emission events'!CT210</f>
        <v>0</v>
      </c>
      <c r="W210">
        <f>'Emission events'!EB210</f>
        <v>0</v>
      </c>
      <c r="X210">
        <f>'Emission events'!FJ210</f>
        <v>0</v>
      </c>
      <c r="Y210">
        <f t="shared" si="180"/>
        <v>0</v>
      </c>
      <c r="Z210">
        <f t="shared" si="181"/>
        <v>0</v>
      </c>
    </row>
    <row r="211" spans="10:26" x14ac:dyDescent="0.25">
      <c r="J211">
        <v>1325</v>
      </c>
      <c r="K211">
        <f>'Emission events'!Y211</f>
        <v>0</v>
      </c>
      <c r="L211">
        <f>'Emission events'!BG211</f>
        <v>0</v>
      </c>
      <c r="M211">
        <f>'Emission events'!CO211</f>
        <v>0</v>
      </c>
      <c r="N211">
        <f>'Emission events'!DW211</f>
        <v>0</v>
      </c>
      <c r="O211">
        <f>'Emission events'!FE211</f>
        <v>0</v>
      </c>
      <c r="P211">
        <f t="shared" si="179"/>
        <v>0</v>
      </c>
      <c r="S211">
        <v>1325</v>
      </c>
      <c r="T211">
        <f>'Emission events'!AD211</f>
        <v>0</v>
      </c>
      <c r="U211">
        <f>'Emission events'!BL211</f>
        <v>0</v>
      </c>
      <c r="V211">
        <f>'Emission events'!CT211</f>
        <v>0</v>
      </c>
      <c r="W211">
        <f>'Emission events'!EB211</f>
        <v>0</v>
      </c>
      <c r="X211">
        <f>'Emission events'!FJ211</f>
        <v>0</v>
      </c>
      <c r="Y211">
        <f t="shared" si="180"/>
        <v>0</v>
      </c>
      <c r="Z211">
        <f t="shared" si="181"/>
        <v>0</v>
      </c>
    </row>
    <row r="212" spans="10:26" x14ac:dyDescent="0.25">
      <c r="J212">
        <v>1330</v>
      </c>
      <c r="K212">
        <f>'Emission events'!Y212</f>
        <v>0</v>
      </c>
      <c r="L212">
        <f>'Emission events'!BG212</f>
        <v>0</v>
      </c>
      <c r="M212">
        <f>'Emission events'!CO212</f>
        <v>0</v>
      </c>
      <c r="N212">
        <f>'Emission events'!DW212</f>
        <v>0</v>
      </c>
      <c r="O212">
        <f>'Emission events'!FE212</f>
        <v>0</v>
      </c>
      <c r="P212">
        <f t="shared" si="179"/>
        <v>0</v>
      </c>
      <c r="S212">
        <v>1330</v>
      </c>
      <c r="T212">
        <f>'Emission events'!AD212</f>
        <v>0</v>
      </c>
      <c r="U212">
        <f>'Emission events'!BL212</f>
        <v>0</v>
      </c>
      <c r="V212">
        <f>'Emission events'!CT212</f>
        <v>0</v>
      </c>
      <c r="W212">
        <f>'Emission events'!EB212</f>
        <v>0</v>
      </c>
      <c r="X212">
        <f>'Emission events'!FJ212</f>
        <v>0</v>
      </c>
      <c r="Y212">
        <f t="shared" si="180"/>
        <v>0</v>
      </c>
      <c r="Z212">
        <f t="shared" si="181"/>
        <v>0</v>
      </c>
    </row>
    <row r="213" spans="10:26" x14ac:dyDescent="0.25">
      <c r="J213">
        <v>1335</v>
      </c>
      <c r="K213">
        <f>'Emission events'!Y213</f>
        <v>0</v>
      </c>
      <c r="L213">
        <f>'Emission events'!BG213</f>
        <v>0</v>
      </c>
      <c r="M213">
        <f>'Emission events'!CO213</f>
        <v>0</v>
      </c>
      <c r="N213">
        <f>'Emission events'!DW213</f>
        <v>0</v>
      </c>
      <c r="O213">
        <f>'Emission events'!FE213</f>
        <v>0</v>
      </c>
      <c r="P213">
        <f t="shared" si="179"/>
        <v>0</v>
      </c>
      <c r="S213">
        <v>1335</v>
      </c>
      <c r="T213">
        <f>'Emission events'!AD213</f>
        <v>0</v>
      </c>
      <c r="U213">
        <f>'Emission events'!BL213</f>
        <v>0</v>
      </c>
      <c r="V213">
        <f>'Emission events'!CT213</f>
        <v>0</v>
      </c>
      <c r="W213">
        <f>'Emission events'!EB213</f>
        <v>0</v>
      </c>
      <c r="X213">
        <f>'Emission events'!FJ213</f>
        <v>0</v>
      </c>
      <c r="Y213">
        <f t="shared" si="180"/>
        <v>0</v>
      </c>
      <c r="Z213">
        <f t="shared" si="181"/>
        <v>0</v>
      </c>
    </row>
    <row r="214" spans="10:26" x14ac:dyDescent="0.25">
      <c r="J214">
        <v>1340</v>
      </c>
      <c r="K214">
        <f>'Emission events'!Y214</f>
        <v>0</v>
      </c>
      <c r="L214">
        <f>'Emission events'!BG214</f>
        <v>0</v>
      </c>
      <c r="M214">
        <f>'Emission events'!CO214</f>
        <v>0</v>
      </c>
      <c r="N214">
        <f>'Emission events'!DW214</f>
        <v>0</v>
      </c>
      <c r="O214">
        <f>'Emission events'!FE214</f>
        <v>0</v>
      </c>
      <c r="P214">
        <f t="shared" si="179"/>
        <v>0</v>
      </c>
      <c r="S214">
        <v>1340</v>
      </c>
      <c r="T214">
        <f>'Emission events'!AD214</f>
        <v>0</v>
      </c>
      <c r="U214">
        <f>'Emission events'!BL214</f>
        <v>0</v>
      </c>
      <c r="V214">
        <f>'Emission events'!CT214</f>
        <v>0</v>
      </c>
      <c r="W214">
        <f>'Emission events'!EB214</f>
        <v>0</v>
      </c>
      <c r="X214">
        <f>'Emission events'!FJ214</f>
        <v>0</v>
      </c>
      <c r="Y214">
        <f t="shared" si="180"/>
        <v>0</v>
      </c>
      <c r="Z214">
        <f t="shared" si="181"/>
        <v>0</v>
      </c>
    </row>
    <row r="215" spans="10:26" x14ac:dyDescent="0.25">
      <c r="J215">
        <v>1345</v>
      </c>
      <c r="K215">
        <f>'Emission events'!Y215</f>
        <v>0</v>
      </c>
      <c r="L215">
        <f>'Emission events'!BG215</f>
        <v>0</v>
      </c>
      <c r="M215">
        <f>'Emission events'!CO215</f>
        <v>0</v>
      </c>
      <c r="N215">
        <f>'Emission events'!DW215</f>
        <v>0</v>
      </c>
      <c r="O215">
        <f>'Emission events'!FE215</f>
        <v>0</v>
      </c>
      <c r="P215">
        <f t="shared" si="179"/>
        <v>0</v>
      </c>
      <c r="S215">
        <v>1345</v>
      </c>
      <c r="T215">
        <f>'Emission events'!AD215</f>
        <v>0</v>
      </c>
      <c r="U215">
        <f>'Emission events'!BL215</f>
        <v>0</v>
      </c>
      <c r="V215">
        <f>'Emission events'!CT215</f>
        <v>0</v>
      </c>
      <c r="W215">
        <f>'Emission events'!EB215</f>
        <v>0</v>
      </c>
      <c r="X215">
        <f>'Emission events'!FJ215</f>
        <v>0</v>
      </c>
      <c r="Y215">
        <f t="shared" si="180"/>
        <v>0</v>
      </c>
      <c r="Z215">
        <f t="shared" si="181"/>
        <v>0</v>
      </c>
    </row>
    <row r="216" spans="10:26" x14ac:dyDescent="0.25">
      <c r="J216">
        <v>1350</v>
      </c>
      <c r="K216">
        <f>'Emission events'!Y216</f>
        <v>0</v>
      </c>
      <c r="L216">
        <f>'Emission events'!BG216</f>
        <v>0</v>
      </c>
      <c r="M216">
        <f>'Emission events'!CO216</f>
        <v>0</v>
      </c>
      <c r="N216">
        <f>'Emission events'!DW216</f>
        <v>0</v>
      </c>
      <c r="O216">
        <f>'Emission events'!FE216</f>
        <v>0</v>
      </c>
      <c r="P216">
        <f t="shared" si="179"/>
        <v>0</v>
      </c>
      <c r="S216">
        <v>1350</v>
      </c>
      <c r="T216">
        <f>'Emission events'!AD216</f>
        <v>0</v>
      </c>
      <c r="U216">
        <f>'Emission events'!BL216</f>
        <v>0</v>
      </c>
      <c r="V216">
        <f>'Emission events'!CT216</f>
        <v>0</v>
      </c>
      <c r="W216">
        <f>'Emission events'!EB216</f>
        <v>0</v>
      </c>
      <c r="X216">
        <f>'Emission events'!FJ216</f>
        <v>0</v>
      </c>
      <c r="Y216">
        <f t="shared" si="180"/>
        <v>0</v>
      </c>
      <c r="Z216">
        <f t="shared" si="181"/>
        <v>0</v>
      </c>
    </row>
    <row r="217" spans="10:26" x14ac:dyDescent="0.25">
      <c r="J217">
        <v>1355</v>
      </c>
      <c r="K217">
        <f>'Emission events'!Y217</f>
        <v>0</v>
      </c>
      <c r="L217">
        <f>'Emission events'!BG217</f>
        <v>0</v>
      </c>
      <c r="M217">
        <f>'Emission events'!CO217</f>
        <v>0</v>
      </c>
      <c r="N217">
        <f>'Emission events'!DW217</f>
        <v>0</v>
      </c>
      <c r="O217">
        <f>'Emission events'!FE217</f>
        <v>0</v>
      </c>
      <c r="P217">
        <f t="shared" si="179"/>
        <v>0</v>
      </c>
      <c r="S217">
        <v>1355</v>
      </c>
      <c r="T217">
        <f>'Emission events'!AD217</f>
        <v>0</v>
      </c>
      <c r="U217">
        <f>'Emission events'!BL217</f>
        <v>0</v>
      </c>
      <c r="V217">
        <f>'Emission events'!CT217</f>
        <v>0</v>
      </c>
      <c r="W217">
        <f>'Emission events'!EB217</f>
        <v>0</v>
      </c>
      <c r="X217">
        <f>'Emission events'!FJ217</f>
        <v>0</v>
      </c>
      <c r="Y217">
        <f t="shared" si="180"/>
        <v>0</v>
      </c>
      <c r="Z217">
        <f t="shared" si="181"/>
        <v>0</v>
      </c>
    </row>
    <row r="218" spans="10:26" x14ac:dyDescent="0.25">
      <c r="J218">
        <v>1360</v>
      </c>
      <c r="K218">
        <f>'Emission events'!Y218</f>
        <v>0</v>
      </c>
      <c r="L218">
        <f>'Emission events'!BG218</f>
        <v>0</v>
      </c>
      <c r="M218">
        <f>'Emission events'!CO218</f>
        <v>0</v>
      </c>
      <c r="N218">
        <f>'Emission events'!DW218</f>
        <v>0</v>
      </c>
      <c r="O218">
        <f>'Emission events'!FE218</f>
        <v>0</v>
      </c>
      <c r="P218">
        <f t="shared" si="179"/>
        <v>0</v>
      </c>
      <c r="S218">
        <v>1360</v>
      </c>
      <c r="T218">
        <f>'Emission events'!AD218</f>
        <v>0</v>
      </c>
      <c r="U218">
        <f>'Emission events'!BL218</f>
        <v>0</v>
      </c>
      <c r="V218">
        <f>'Emission events'!CT218</f>
        <v>0</v>
      </c>
      <c r="W218">
        <f>'Emission events'!EB218</f>
        <v>0</v>
      </c>
      <c r="X218">
        <f>'Emission events'!FJ218</f>
        <v>0</v>
      </c>
      <c r="Y218">
        <f t="shared" si="180"/>
        <v>0</v>
      </c>
      <c r="Z218">
        <f t="shared" si="181"/>
        <v>0</v>
      </c>
    </row>
    <row r="219" spans="10:26" x14ac:dyDescent="0.25">
      <c r="J219">
        <v>1365</v>
      </c>
      <c r="K219">
        <f>'Emission events'!Y219</f>
        <v>0</v>
      </c>
      <c r="L219">
        <f>'Emission events'!BG219</f>
        <v>0</v>
      </c>
      <c r="M219">
        <f>'Emission events'!CO219</f>
        <v>0</v>
      </c>
      <c r="N219">
        <f>'Emission events'!DW219</f>
        <v>0</v>
      </c>
      <c r="O219">
        <f>'Emission events'!FE219</f>
        <v>0</v>
      </c>
      <c r="P219">
        <f t="shared" si="179"/>
        <v>0</v>
      </c>
      <c r="S219">
        <v>1365</v>
      </c>
      <c r="T219">
        <f>'Emission events'!AD219</f>
        <v>0</v>
      </c>
      <c r="U219">
        <f>'Emission events'!BL219</f>
        <v>0</v>
      </c>
      <c r="V219">
        <f>'Emission events'!CT219</f>
        <v>0</v>
      </c>
      <c r="W219">
        <f>'Emission events'!EB219</f>
        <v>0</v>
      </c>
      <c r="X219">
        <f>'Emission events'!FJ219</f>
        <v>0</v>
      </c>
      <c r="Y219">
        <f t="shared" si="180"/>
        <v>0</v>
      </c>
      <c r="Z219">
        <f t="shared" si="181"/>
        <v>0</v>
      </c>
    </row>
    <row r="220" spans="10:26" x14ac:dyDescent="0.25">
      <c r="J220">
        <v>1370</v>
      </c>
      <c r="K220">
        <f>'Emission events'!Y220</f>
        <v>0</v>
      </c>
      <c r="L220">
        <f>'Emission events'!BG220</f>
        <v>0</v>
      </c>
      <c r="M220">
        <f>'Emission events'!CO220</f>
        <v>0</v>
      </c>
      <c r="N220">
        <f>'Emission events'!DW220</f>
        <v>0</v>
      </c>
      <c r="O220">
        <f>'Emission events'!FE220</f>
        <v>0</v>
      </c>
      <c r="P220">
        <f t="shared" si="179"/>
        <v>0</v>
      </c>
      <c r="S220">
        <v>1370</v>
      </c>
      <c r="T220">
        <f>'Emission events'!AD220</f>
        <v>0</v>
      </c>
      <c r="U220">
        <f>'Emission events'!BL220</f>
        <v>0</v>
      </c>
      <c r="V220">
        <f>'Emission events'!CT220</f>
        <v>0</v>
      </c>
      <c r="W220">
        <f>'Emission events'!EB220</f>
        <v>0</v>
      </c>
      <c r="X220">
        <f>'Emission events'!FJ220</f>
        <v>0</v>
      </c>
      <c r="Y220">
        <f t="shared" si="180"/>
        <v>0</v>
      </c>
      <c r="Z220">
        <f t="shared" si="181"/>
        <v>0</v>
      </c>
    </row>
    <row r="221" spans="10:26" x14ac:dyDescent="0.25">
      <c r="J221">
        <v>1375</v>
      </c>
      <c r="K221">
        <f>'Emission events'!Y221</f>
        <v>0</v>
      </c>
      <c r="L221">
        <f>'Emission events'!BG221</f>
        <v>0</v>
      </c>
      <c r="M221">
        <f>'Emission events'!CO221</f>
        <v>0</v>
      </c>
      <c r="N221">
        <f>'Emission events'!DW221</f>
        <v>0</v>
      </c>
      <c r="O221">
        <f>'Emission events'!FE221</f>
        <v>0</v>
      </c>
      <c r="P221">
        <f t="shared" si="179"/>
        <v>0</v>
      </c>
      <c r="S221">
        <v>1375</v>
      </c>
      <c r="T221">
        <f>'Emission events'!AD221</f>
        <v>0</v>
      </c>
      <c r="U221">
        <f>'Emission events'!BL221</f>
        <v>0</v>
      </c>
      <c r="V221">
        <f>'Emission events'!CT221</f>
        <v>0</v>
      </c>
      <c r="W221">
        <f>'Emission events'!EB221</f>
        <v>0</v>
      </c>
      <c r="X221">
        <f>'Emission events'!FJ221</f>
        <v>0</v>
      </c>
      <c r="Y221">
        <f t="shared" si="180"/>
        <v>0</v>
      </c>
      <c r="Z221">
        <f t="shared" si="181"/>
        <v>0</v>
      </c>
    </row>
    <row r="222" spans="10:26" x14ac:dyDescent="0.25">
      <c r="J222">
        <v>1380</v>
      </c>
      <c r="K222">
        <f>'Emission events'!Y222</f>
        <v>0</v>
      </c>
      <c r="L222">
        <f>'Emission events'!BG222</f>
        <v>0</v>
      </c>
      <c r="M222">
        <f>'Emission events'!CO222</f>
        <v>0</v>
      </c>
      <c r="N222">
        <f>'Emission events'!DW222</f>
        <v>0</v>
      </c>
      <c r="O222">
        <f>'Emission events'!FE222</f>
        <v>0</v>
      </c>
      <c r="P222">
        <f t="shared" si="179"/>
        <v>0</v>
      </c>
      <c r="S222">
        <v>1380</v>
      </c>
      <c r="T222">
        <f>'Emission events'!AD222</f>
        <v>0</v>
      </c>
      <c r="U222">
        <f>'Emission events'!BL222</f>
        <v>0</v>
      </c>
      <c r="V222">
        <f>'Emission events'!CT222</f>
        <v>0</v>
      </c>
      <c r="W222">
        <f>'Emission events'!EB222</f>
        <v>0</v>
      </c>
      <c r="X222">
        <f>'Emission events'!FJ222</f>
        <v>0</v>
      </c>
      <c r="Y222">
        <f t="shared" si="180"/>
        <v>0</v>
      </c>
      <c r="Z222">
        <f t="shared" si="181"/>
        <v>0</v>
      </c>
    </row>
    <row r="223" spans="10:26" x14ac:dyDescent="0.25">
      <c r="J223">
        <v>1385</v>
      </c>
      <c r="K223">
        <f>'Emission events'!Y223</f>
        <v>0</v>
      </c>
      <c r="L223">
        <f>'Emission events'!BG223</f>
        <v>0</v>
      </c>
      <c r="M223">
        <f>'Emission events'!CO223</f>
        <v>0</v>
      </c>
      <c r="N223">
        <f>'Emission events'!DW223</f>
        <v>0</v>
      </c>
      <c r="O223">
        <f>'Emission events'!FE223</f>
        <v>0</v>
      </c>
      <c r="P223">
        <f t="shared" si="179"/>
        <v>0</v>
      </c>
      <c r="S223">
        <v>1385</v>
      </c>
      <c r="T223">
        <f>'Emission events'!AD223</f>
        <v>0</v>
      </c>
      <c r="U223">
        <f>'Emission events'!BL223</f>
        <v>0</v>
      </c>
      <c r="V223">
        <f>'Emission events'!CT223</f>
        <v>0</v>
      </c>
      <c r="W223">
        <f>'Emission events'!EB223</f>
        <v>0</v>
      </c>
      <c r="X223">
        <f>'Emission events'!FJ223</f>
        <v>0</v>
      </c>
      <c r="Y223">
        <f t="shared" si="180"/>
        <v>0</v>
      </c>
      <c r="Z223">
        <f t="shared" si="181"/>
        <v>0</v>
      </c>
    </row>
    <row r="224" spans="10:26" x14ac:dyDescent="0.25">
      <c r="J224">
        <v>1390</v>
      </c>
      <c r="K224">
        <f>'Emission events'!Y224</f>
        <v>0</v>
      </c>
      <c r="L224">
        <f>'Emission events'!BG224</f>
        <v>0</v>
      </c>
      <c r="M224">
        <f>'Emission events'!CO224</f>
        <v>0</v>
      </c>
      <c r="N224">
        <f>'Emission events'!DW224</f>
        <v>0</v>
      </c>
      <c r="O224">
        <f>'Emission events'!FE224</f>
        <v>0</v>
      </c>
      <c r="P224">
        <f t="shared" si="179"/>
        <v>0</v>
      </c>
      <c r="S224">
        <v>1390</v>
      </c>
      <c r="T224">
        <f>'Emission events'!AD224</f>
        <v>0</v>
      </c>
      <c r="U224">
        <f>'Emission events'!BL224</f>
        <v>0</v>
      </c>
      <c r="V224">
        <f>'Emission events'!CT224</f>
        <v>0</v>
      </c>
      <c r="W224">
        <f>'Emission events'!EB224</f>
        <v>0</v>
      </c>
      <c r="X224">
        <f>'Emission events'!FJ224</f>
        <v>0</v>
      </c>
      <c r="Y224">
        <f t="shared" si="180"/>
        <v>0</v>
      </c>
      <c r="Z224">
        <f t="shared" si="181"/>
        <v>0</v>
      </c>
    </row>
    <row r="225" spans="10:26" x14ac:dyDescent="0.25">
      <c r="J225">
        <v>1395</v>
      </c>
      <c r="K225">
        <f>'Emission events'!Y225</f>
        <v>0</v>
      </c>
      <c r="L225">
        <f>'Emission events'!BG225</f>
        <v>0</v>
      </c>
      <c r="M225">
        <f>'Emission events'!CO225</f>
        <v>0</v>
      </c>
      <c r="N225">
        <f>'Emission events'!DW225</f>
        <v>0</v>
      </c>
      <c r="O225">
        <f>'Emission events'!FE225</f>
        <v>0</v>
      </c>
      <c r="P225">
        <f t="shared" si="179"/>
        <v>0</v>
      </c>
      <c r="S225">
        <v>1395</v>
      </c>
      <c r="T225">
        <f>'Emission events'!AD225</f>
        <v>0</v>
      </c>
      <c r="U225">
        <f>'Emission events'!BL225</f>
        <v>0</v>
      </c>
      <c r="V225">
        <f>'Emission events'!CT225</f>
        <v>0</v>
      </c>
      <c r="W225">
        <f>'Emission events'!EB225</f>
        <v>0</v>
      </c>
      <c r="X225">
        <f>'Emission events'!FJ225</f>
        <v>0</v>
      </c>
      <c r="Y225">
        <f t="shared" si="180"/>
        <v>0</v>
      </c>
      <c r="Z225">
        <f t="shared" si="181"/>
        <v>0</v>
      </c>
    </row>
    <row r="226" spans="10:26" x14ac:dyDescent="0.25">
      <c r="J226">
        <v>1400</v>
      </c>
      <c r="K226">
        <f>'Emission events'!Y226</f>
        <v>0</v>
      </c>
      <c r="L226">
        <f>'Emission events'!BG226</f>
        <v>0</v>
      </c>
      <c r="M226">
        <f>'Emission events'!CO226</f>
        <v>0</v>
      </c>
      <c r="N226">
        <f>'Emission events'!DW226</f>
        <v>0</v>
      </c>
      <c r="O226">
        <f>'Emission events'!FE226</f>
        <v>0</v>
      </c>
      <c r="P226">
        <f t="shared" si="179"/>
        <v>0</v>
      </c>
      <c r="S226">
        <v>1400</v>
      </c>
      <c r="T226">
        <f>'Emission events'!AD226</f>
        <v>0</v>
      </c>
      <c r="U226">
        <f>'Emission events'!BL226</f>
        <v>0</v>
      </c>
      <c r="V226">
        <f>'Emission events'!CT226</f>
        <v>0</v>
      </c>
      <c r="W226">
        <f>'Emission events'!EB226</f>
        <v>0</v>
      </c>
      <c r="X226">
        <f>'Emission events'!FJ226</f>
        <v>0</v>
      </c>
      <c r="Y226">
        <f t="shared" si="180"/>
        <v>0</v>
      </c>
      <c r="Z226">
        <f t="shared" si="181"/>
        <v>0</v>
      </c>
    </row>
    <row r="227" spans="10:26" x14ac:dyDescent="0.25">
      <c r="J227">
        <v>1405</v>
      </c>
      <c r="K227">
        <f>'Emission events'!Y227</f>
        <v>0</v>
      </c>
      <c r="L227">
        <f>'Emission events'!BG227</f>
        <v>0</v>
      </c>
      <c r="M227">
        <f>'Emission events'!CO227</f>
        <v>0</v>
      </c>
      <c r="N227">
        <f>'Emission events'!DW227</f>
        <v>0</v>
      </c>
      <c r="O227">
        <f>'Emission events'!FE227</f>
        <v>0</v>
      </c>
      <c r="P227">
        <f t="shared" si="179"/>
        <v>0</v>
      </c>
      <c r="S227">
        <v>1405</v>
      </c>
      <c r="T227">
        <f>'Emission events'!AD227</f>
        <v>0</v>
      </c>
      <c r="U227">
        <f>'Emission events'!BL227</f>
        <v>0</v>
      </c>
      <c r="V227">
        <f>'Emission events'!CT227</f>
        <v>0</v>
      </c>
      <c r="W227">
        <f>'Emission events'!EB227</f>
        <v>0</v>
      </c>
      <c r="X227">
        <f>'Emission events'!FJ227</f>
        <v>0</v>
      </c>
      <c r="Y227">
        <f t="shared" si="180"/>
        <v>0</v>
      </c>
      <c r="Z227">
        <f t="shared" si="181"/>
        <v>0</v>
      </c>
    </row>
    <row r="228" spans="10:26" x14ac:dyDescent="0.25">
      <c r="J228">
        <v>1410</v>
      </c>
      <c r="K228">
        <f>'Emission events'!Y228</f>
        <v>0</v>
      </c>
      <c r="L228">
        <f>'Emission events'!BG228</f>
        <v>0</v>
      </c>
      <c r="M228">
        <f>'Emission events'!CO228</f>
        <v>0</v>
      </c>
      <c r="N228">
        <f>'Emission events'!DW228</f>
        <v>0</v>
      </c>
      <c r="O228">
        <f>'Emission events'!FE228</f>
        <v>0</v>
      </c>
      <c r="P228">
        <f t="shared" si="179"/>
        <v>0</v>
      </c>
      <c r="S228">
        <v>1410</v>
      </c>
      <c r="T228">
        <f>'Emission events'!AD228</f>
        <v>0</v>
      </c>
      <c r="U228">
        <f>'Emission events'!BL228</f>
        <v>0</v>
      </c>
      <c r="V228">
        <f>'Emission events'!CT228</f>
        <v>0</v>
      </c>
      <c r="W228">
        <f>'Emission events'!EB228</f>
        <v>0</v>
      </c>
      <c r="X228">
        <f>'Emission events'!FJ228</f>
        <v>0</v>
      </c>
      <c r="Y228">
        <f t="shared" si="180"/>
        <v>0</v>
      </c>
      <c r="Z228">
        <f t="shared" si="181"/>
        <v>0</v>
      </c>
    </row>
    <row r="229" spans="10:26" x14ac:dyDescent="0.25">
      <c r="J229">
        <v>1415</v>
      </c>
      <c r="K229">
        <f>'Emission events'!Y229</f>
        <v>0</v>
      </c>
      <c r="L229">
        <f>'Emission events'!BG229</f>
        <v>0</v>
      </c>
      <c r="M229">
        <f>'Emission events'!CO229</f>
        <v>0</v>
      </c>
      <c r="N229">
        <f>'Emission events'!DW229</f>
        <v>0</v>
      </c>
      <c r="O229">
        <f>'Emission events'!FE229</f>
        <v>0</v>
      </c>
      <c r="P229">
        <f t="shared" si="179"/>
        <v>0</v>
      </c>
      <c r="S229">
        <v>1415</v>
      </c>
      <c r="T229">
        <f>'Emission events'!AD229</f>
        <v>0</v>
      </c>
      <c r="U229">
        <f>'Emission events'!BL229</f>
        <v>0</v>
      </c>
      <c r="V229">
        <f>'Emission events'!CT229</f>
        <v>0</v>
      </c>
      <c r="W229">
        <f>'Emission events'!EB229</f>
        <v>0</v>
      </c>
      <c r="X229">
        <f>'Emission events'!FJ229</f>
        <v>0</v>
      </c>
      <c r="Y229">
        <f t="shared" si="180"/>
        <v>0</v>
      </c>
      <c r="Z229">
        <f t="shared" si="181"/>
        <v>0</v>
      </c>
    </row>
    <row r="230" spans="10:26" x14ac:dyDescent="0.25">
      <c r="J230">
        <v>1420</v>
      </c>
      <c r="K230">
        <f>'Emission events'!Y230</f>
        <v>0</v>
      </c>
      <c r="L230">
        <f>'Emission events'!BG230</f>
        <v>0</v>
      </c>
      <c r="M230">
        <f>'Emission events'!CO230</f>
        <v>0</v>
      </c>
      <c r="N230">
        <f>'Emission events'!DW230</f>
        <v>0</v>
      </c>
      <c r="O230">
        <f>'Emission events'!FE230</f>
        <v>0</v>
      </c>
      <c r="P230">
        <f t="shared" si="179"/>
        <v>0</v>
      </c>
      <c r="S230">
        <v>1420</v>
      </c>
      <c r="T230">
        <f>'Emission events'!AD230</f>
        <v>0</v>
      </c>
      <c r="U230">
        <f>'Emission events'!BL230</f>
        <v>0</v>
      </c>
      <c r="V230">
        <f>'Emission events'!CT230</f>
        <v>0</v>
      </c>
      <c r="W230">
        <f>'Emission events'!EB230</f>
        <v>0</v>
      </c>
      <c r="X230">
        <f>'Emission events'!FJ230</f>
        <v>0</v>
      </c>
      <c r="Y230">
        <f t="shared" si="180"/>
        <v>0</v>
      </c>
      <c r="Z230">
        <f t="shared" si="181"/>
        <v>0</v>
      </c>
    </row>
    <row r="231" spans="10:26" x14ac:dyDescent="0.25">
      <c r="J231">
        <v>1425</v>
      </c>
      <c r="K231">
        <f>'Emission events'!Y231</f>
        <v>0</v>
      </c>
      <c r="L231">
        <f>'Emission events'!BG231</f>
        <v>0</v>
      </c>
      <c r="M231">
        <f>'Emission events'!CO231</f>
        <v>0</v>
      </c>
      <c r="N231">
        <f>'Emission events'!DW231</f>
        <v>0</v>
      </c>
      <c r="O231">
        <f>'Emission events'!FE231</f>
        <v>0</v>
      </c>
      <c r="P231">
        <f t="shared" si="179"/>
        <v>0</v>
      </c>
      <c r="S231">
        <v>1425</v>
      </c>
      <c r="T231">
        <f>'Emission events'!AD231</f>
        <v>0</v>
      </c>
      <c r="U231">
        <f>'Emission events'!BL231</f>
        <v>0</v>
      </c>
      <c r="V231">
        <f>'Emission events'!CT231</f>
        <v>0</v>
      </c>
      <c r="W231">
        <f>'Emission events'!EB231</f>
        <v>0</v>
      </c>
      <c r="X231">
        <f>'Emission events'!FJ231</f>
        <v>0</v>
      </c>
      <c r="Y231">
        <f t="shared" si="180"/>
        <v>0</v>
      </c>
      <c r="Z231">
        <f t="shared" si="181"/>
        <v>0</v>
      </c>
    </row>
    <row r="232" spans="10:26" x14ac:dyDescent="0.25">
      <c r="J232">
        <v>1430</v>
      </c>
      <c r="K232">
        <f>'Emission events'!Y232</f>
        <v>0</v>
      </c>
      <c r="L232">
        <f>'Emission events'!BG232</f>
        <v>0</v>
      </c>
      <c r="M232">
        <f>'Emission events'!CO232</f>
        <v>0</v>
      </c>
      <c r="N232">
        <f>'Emission events'!DW232</f>
        <v>0</v>
      </c>
      <c r="O232">
        <f>'Emission events'!FE232</f>
        <v>0</v>
      </c>
      <c r="P232">
        <f t="shared" si="179"/>
        <v>0</v>
      </c>
      <c r="S232">
        <v>1430</v>
      </c>
      <c r="T232">
        <f>'Emission events'!AD232</f>
        <v>0</v>
      </c>
      <c r="U232">
        <f>'Emission events'!BL232</f>
        <v>0</v>
      </c>
      <c r="V232">
        <f>'Emission events'!CT232</f>
        <v>0</v>
      </c>
      <c r="W232">
        <f>'Emission events'!EB232</f>
        <v>0</v>
      </c>
      <c r="X232">
        <f>'Emission events'!FJ232</f>
        <v>0</v>
      </c>
      <c r="Y232">
        <f t="shared" si="180"/>
        <v>0</v>
      </c>
      <c r="Z232">
        <f t="shared" si="181"/>
        <v>0</v>
      </c>
    </row>
    <row r="233" spans="10:26" x14ac:dyDescent="0.25">
      <c r="J233">
        <v>1435</v>
      </c>
      <c r="K233">
        <f>'Emission events'!Y233</f>
        <v>0</v>
      </c>
      <c r="L233">
        <f>'Emission events'!BG233</f>
        <v>0</v>
      </c>
      <c r="M233">
        <f>'Emission events'!CO233</f>
        <v>0</v>
      </c>
      <c r="N233">
        <f>'Emission events'!DW233</f>
        <v>0</v>
      </c>
      <c r="O233">
        <f>'Emission events'!FE233</f>
        <v>0</v>
      </c>
      <c r="P233">
        <f t="shared" si="179"/>
        <v>0</v>
      </c>
      <c r="S233">
        <v>1435</v>
      </c>
      <c r="T233">
        <f>'Emission events'!AD233</f>
        <v>0</v>
      </c>
      <c r="U233">
        <f>'Emission events'!BL233</f>
        <v>0</v>
      </c>
      <c r="V233">
        <f>'Emission events'!CT233</f>
        <v>0</v>
      </c>
      <c r="W233">
        <f>'Emission events'!EB233</f>
        <v>0</v>
      </c>
      <c r="X233">
        <f>'Emission events'!FJ233</f>
        <v>0</v>
      </c>
      <c r="Y233">
        <f t="shared" si="180"/>
        <v>0</v>
      </c>
      <c r="Z233">
        <f t="shared" si="181"/>
        <v>0</v>
      </c>
    </row>
    <row r="234" spans="10:26" x14ac:dyDescent="0.25">
      <c r="J234">
        <v>1440</v>
      </c>
      <c r="K234">
        <f>'Emission events'!Y234</f>
        <v>0</v>
      </c>
      <c r="L234">
        <f>'Emission events'!BG234</f>
        <v>0</v>
      </c>
      <c r="M234">
        <f>'Emission events'!CO234</f>
        <v>0</v>
      </c>
      <c r="N234">
        <f>'Emission events'!DW234</f>
        <v>0</v>
      </c>
      <c r="O234">
        <f>'Emission events'!FE234</f>
        <v>0</v>
      </c>
      <c r="P234">
        <f t="shared" si="179"/>
        <v>0</v>
      </c>
      <c r="S234">
        <v>1440</v>
      </c>
      <c r="T234">
        <f>'Emission events'!AD234</f>
        <v>0</v>
      </c>
      <c r="U234">
        <f>'Emission events'!BL234</f>
        <v>0</v>
      </c>
      <c r="V234">
        <f>'Emission events'!CT234</f>
        <v>0</v>
      </c>
      <c r="W234">
        <f>'Emission events'!EB234</f>
        <v>0</v>
      </c>
      <c r="X234">
        <f>'Emission events'!FJ234</f>
        <v>0</v>
      </c>
      <c r="Y234">
        <f t="shared" si="180"/>
        <v>0</v>
      </c>
      <c r="Z234">
        <f t="shared" si="181"/>
        <v>0</v>
      </c>
    </row>
    <row r="235" spans="10:26" x14ac:dyDescent="0.25">
      <c r="J235">
        <v>1445</v>
      </c>
      <c r="K235">
        <f>'Emission events'!Y235</f>
        <v>0</v>
      </c>
      <c r="L235">
        <f>'Emission events'!BG235</f>
        <v>0</v>
      </c>
      <c r="M235">
        <f>'Emission events'!CO235</f>
        <v>0</v>
      </c>
      <c r="N235">
        <f>'Emission events'!DW235</f>
        <v>0</v>
      </c>
      <c r="O235">
        <f>'Emission events'!FE235</f>
        <v>0</v>
      </c>
      <c r="P235">
        <f t="shared" si="179"/>
        <v>0</v>
      </c>
      <c r="S235">
        <v>1445</v>
      </c>
      <c r="T235">
        <f>'Emission events'!AD235</f>
        <v>0</v>
      </c>
      <c r="U235">
        <f>'Emission events'!BL235</f>
        <v>0</v>
      </c>
      <c r="V235">
        <f>'Emission events'!CT235</f>
        <v>0</v>
      </c>
      <c r="W235">
        <f>'Emission events'!EB235</f>
        <v>0</v>
      </c>
      <c r="X235">
        <f>'Emission events'!FJ235</f>
        <v>0</v>
      </c>
      <c r="Y235">
        <f t="shared" si="180"/>
        <v>0</v>
      </c>
      <c r="Z235">
        <f t="shared" si="181"/>
        <v>0</v>
      </c>
    </row>
    <row r="236" spans="10:26" x14ac:dyDescent="0.25">
      <c r="J236">
        <v>1450</v>
      </c>
      <c r="K236">
        <f>'Emission events'!Y236</f>
        <v>0</v>
      </c>
      <c r="L236">
        <f>'Emission events'!BG236</f>
        <v>0</v>
      </c>
      <c r="M236">
        <f>'Emission events'!CO236</f>
        <v>0</v>
      </c>
      <c r="N236">
        <f>'Emission events'!DW236</f>
        <v>0</v>
      </c>
      <c r="O236">
        <f>'Emission events'!FE236</f>
        <v>0</v>
      </c>
      <c r="P236">
        <f t="shared" si="179"/>
        <v>0</v>
      </c>
      <c r="S236">
        <v>1450</v>
      </c>
      <c r="T236">
        <f>'Emission events'!AD236</f>
        <v>0</v>
      </c>
      <c r="U236">
        <f>'Emission events'!BL236</f>
        <v>0</v>
      </c>
      <c r="V236">
        <f>'Emission events'!CT236</f>
        <v>0</v>
      </c>
      <c r="W236">
        <f>'Emission events'!EB236</f>
        <v>0</v>
      </c>
      <c r="X236">
        <f>'Emission events'!FJ236</f>
        <v>0</v>
      </c>
      <c r="Y236">
        <f t="shared" si="180"/>
        <v>0</v>
      </c>
      <c r="Z236">
        <f t="shared" si="181"/>
        <v>0</v>
      </c>
    </row>
    <row r="237" spans="10:26" x14ac:dyDescent="0.25">
      <c r="J237">
        <v>1455</v>
      </c>
      <c r="K237">
        <f>'Emission events'!Y237</f>
        <v>0</v>
      </c>
      <c r="L237">
        <f>'Emission events'!BG237</f>
        <v>0</v>
      </c>
      <c r="M237">
        <f>'Emission events'!CO237</f>
        <v>0</v>
      </c>
      <c r="N237">
        <f>'Emission events'!DW237</f>
        <v>0</v>
      </c>
      <c r="O237">
        <f>'Emission events'!FE237</f>
        <v>0</v>
      </c>
      <c r="P237">
        <f t="shared" si="179"/>
        <v>0</v>
      </c>
      <c r="S237">
        <v>1455</v>
      </c>
      <c r="T237">
        <f>'Emission events'!AD237</f>
        <v>0</v>
      </c>
      <c r="U237">
        <f>'Emission events'!BL237</f>
        <v>0</v>
      </c>
      <c r="V237">
        <f>'Emission events'!CT237</f>
        <v>0</v>
      </c>
      <c r="W237">
        <f>'Emission events'!EB237</f>
        <v>0</v>
      </c>
      <c r="X237">
        <f>'Emission events'!FJ237</f>
        <v>0</v>
      </c>
      <c r="Y237">
        <f t="shared" si="180"/>
        <v>0</v>
      </c>
      <c r="Z237">
        <f t="shared" si="181"/>
        <v>0</v>
      </c>
    </row>
    <row r="238" spans="10:26" x14ac:dyDescent="0.25">
      <c r="J238">
        <v>1460</v>
      </c>
      <c r="K238">
        <f>'Emission events'!Y238</f>
        <v>0</v>
      </c>
      <c r="L238">
        <f>'Emission events'!BG238</f>
        <v>0</v>
      </c>
      <c r="M238">
        <f>'Emission events'!CO238</f>
        <v>0</v>
      </c>
      <c r="N238">
        <f>'Emission events'!DW238</f>
        <v>0</v>
      </c>
      <c r="O238">
        <f>'Emission events'!FE238</f>
        <v>0</v>
      </c>
      <c r="P238">
        <f t="shared" si="179"/>
        <v>0</v>
      </c>
      <c r="S238">
        <v>1460</v>
      </c>
      <c r="T238">
        <f>'Emission events'!AD238</f>
        <v>0</v>
      </c>
      <c r="U238">
        <f>'Emission events'!BL238</f>
        <v>0</v>
      </c>
      <c r="V238">
        <f>'Emission events'!CT238</f>
        <v>0</v>
      </c>
      <c r="W238">
        <f>'Emission events'!EB238</f>
        <v>0</v>
      </c>
      <c r="X238">
        <f>'Emission events'!FJ238</f>
        <v>0</v>
      </c>
      <c r="Y238">
        <f t="shared" si="180"/>
        <v>0</v>
      </c>
      <c r="Z238">
        <f t="shared" si="181"/>
        <v>0</v>
      </c>
    </row>
    <row r="239" spans="10:26" x14ac:dyDescent="0.25">
      <c r="J239">
        <v>1465</v>
      </c>
      <c r="K239">
        <f>'Emission events'!Y239</f>
        <v>0</v>
      </c>
      <c r="L239">
        <f>'Emission events'!BG239</f>
        <v>0</v>
      </c>
      <c r="M239">
        <f>'Emission events'!CO239</f>
        <v>0</v>
      </c>
      <c r="N239">
        <f>'Emission events'!DW239</f>
        <v>0</v>
      </c>
      <c r="O239">
        <f>'Emission events'!FE239</f>
        <v>0</v>
      </c>
      <c r="P239">
        <f t="shared" si="179"/>
        <v>0</v>
      </c>
      <c r="S239">
        <v>1465</v>
      </c>
      <c r="T239">
        <f>'Emission events'!AD239</f>
        <v>0</v>
      </c>
      <c r="U239">
        <f>'Emission events'!BL239</f>
        <v>0</v>
      </c>
      <c r="V239">
        <f>'Emission events'!CT239</f>
        <v>0</v>
      </c>
      <c r="W239">
        <f>'Emission events'!EB239</f>
        <v>0</v>
      </c>
      <c r="X239">
        <f>'Emission events'!FJ239</f>
        <v>0</v>
      </c>
      <c r="Y239">
        <f t="shared" si="180"/>
        <v>0</v>
      </c>
      <c r="Z239">
        <f t="shared" si="181"/>
        <v>0</v>
      </c>
    </row>
    <row r="240" spans="10:26" x14ac:dyDescent="0.25">
      <c r="J240">
        <v>1470</v>
      </c>
      <c r="K240">
        <f>'Emission events'!Y240</f>
        <v>0</v>
      </c>
      <c r="L240">
        <f>'Emission events'!BG240</f>
        <v>0</v>
      </c>
      <c r="M240">
        <f>'Emission events'!CO240</f>
        <v>0</v>
      </c>
      <c r="N240">
        <f>'Emission events'!DW240</f>
        <v>0</v>
      </c>
      <c r="O240">
        <f>'Emission events'!FE240</f>
        <v>0</v>
      </c>
      <c r="P240">
        <f t="shared" si="179"/>
        <v>0</v>
      </c>
      <c r="S240">
        <v>1470</v>
      </c>
      <c r="T240">
        <f>'Emission events'!AD240</f>
        <v>0</v>
      </c>
      <c r="U240">
        <f>'Emission events'!BL240</f>
        <v>0</v>
      </c>
      <c r="V240">
        <f>'Emission events'!CT240</f>
        <v>0</v>
      </c>
      <c r="W240">
        <f>'Emission events'!EB240</f>
        <v>0</v>
      </c>
      <c r="X240">
        <f>'Emission events'!FJ240</f>
        <v>0</v>
      </c>
      <c r="Y240">
        <f t="shared" si="180"/>
        <v>0</v>
      </c>
      <c r="Z240">
        <f t="shared" si="181"/>
        <v>0</v>
      </c>
    </row>
    <row r="241" spans="10:26" x14ac:dyDescent="0.25">
      <c r="J241">
        <v>1475</v>
      </c>
      <c r="K241">
        <f>'Emission events'!Y241</f>
        <v>0</v>
      </c>
      <c r="L241">
        <f>'Emission events'!BG241</f>
        <v>0</v>
      </c>
      <c r="M241">
        <f>'Emission events'!CO241</f>
        <v>0</v>
      </c>
      <c r="N241">
        <f>'Emission events'!DW241</f>
        <v>0</v>
      </c>
      <c r="O241">
        <f>'Emission events'!FE241</f>
        <v>0</v>
      </c>
      <c r="P241">
        <f t="shared" si="179"/>
        <v>0</v>
      </c>
      <c r="S241">
        <v>1475</v>
      </c>
      <c r="T241">
        <f>'Emission events'!AD241</f>
        <v>0</v>
      </c>
      <c r="U241">
        <f>'Emission events'!BL241</f>
        <v>0</v>
      </c>
      <c r="V241">
        <f>'Emission events'!CT241</f>
        <v>0</v>
      </c>
      <c r="W241">
        <f>'Emission events'!EB241</f>
        <v>0</v>
      </c>
      <c r="X241">
        <f>'Emission events'!FJ241</f>
        <v>0</v>
      </c>
      <c r="Y241">
        <f t="shared" si="180"/>
        <v>0</v>
      </c>
      <c r="Z241">
        <f t="shared" si="181"/>
        <v>0</v>
      </c>
    </row>
    <row r="242" spans="10:26" x14ac:dyDescent="0.25">
      <c r="J242">
        <v>1480</v>
      </c>
      <c r="K242">
        <f>'Emission events'!Y242</f>
        <v>0</v>
      </c>
      <c r="L242">
        <f>'Emission events'!BG242</f>
        <v>0</v>
      </c>
      <c r="M242">
        <f>'Emission events'!CO242</f>
        <v>0</v>
      </c>
      <c r="N242">
        <f>'Emission events'!DW242</f>
        <v>0</v>
      </c>
      <c r="O242">
        <f>'Emission events'!FE242</f>
        <v>0</v>
      </c>
      <c r="P242">
        <f t="shared" si="179"/>
        <v>0</v>
      </c>
      <c r="S242">
        <v>1480</v>
      </c>
      <c r="T242">
        <f>'Emission events'!AD242</f>
        <v>0</v>
      </c>
      <c r="U242">
        <f>'Emission events'!BL242</f>
        <v>0</v>
      </c>
      <c r="V242">
        <f>'Emission events'!CT242</f>
        <v>0</v>
      </c>
      <c r="W242">
        <f>'Emission events'!EB242</f>
        <v>0</v>
      </c>
      <c r="X242">
        <f>'Emission events'!FJ242</f>
        <v>0</v>
      </c>
      <c r="Y242">
        <f t="shared" si="180"/>
        <v>0</v>
      </c>
      <c r="Z242">
        <f t="shared" si="181"/>
        <v>0</v>
      </c>
    </row>
    <row r="243" spans="10:26" x14ac:dyDescent="0.25">
      <c r="J243">
        <v>1485</v>
      </c>
      <c r="K243">
        <f>'Emission events'!Y243</f>
        <v>0</v>
      </c>
      <c r="L243">
        <f>'Emission events'!BG243</f>
        <v>0</v>
      </c>
      <c r="M243">
        <f>'Emission events'!CO243</f>
        <v>0</v>
      </c>
      <c r="N243">
        <f>'Emission events'!DW243</f>
        <v>0</v>
      </c>
      <c r="O243">
        <f>'Emission events'!FE243</f>
        <v>0</v>
      </c>
      <c r="P243">
        <f t="shared" si="179"/>
        <v>0</v>
      </c>
      <c r="S243">
        <v>1485</v>
      </c>
      <c r="T243">
        <f>'Emission events'!AD243</f>
        <v>0</v>
      </c>
      <c r="U243">
        <f>'Emission events'!BL243</f>
        <v>0</v>
      </c>
      <c r="V243">
        <f>'Emission events'!CT243</f>
        <v>0</v>
      </c>
      <c r="W243">
        <f>'Emission events'!EB243</f>
        <v>0</v>
      </c>
      <c r="X243">
        <f>'Emission events'!FJ243</f>
        <v>0</v>
      </c>
      <c r="Y243">
        <f t="shared" si="180"/>
        <v>0</v>
      </c>
      <c r="Z243">
        <f t="shared" si="181"/>
        <v>0</v>
      </c>
    </row>
    <row r="244" spans="10:26" x14ac:dyDescent="0.25">
      <c r="J244">
        <v>1490</v>
      </c>
      <c r="K244">
        <f>'Emission events'!Y244</f>
        <v>0</v>
      </c>
      <c r="L244">
        <f>'Emission events'!BG244</f>
        <v>0</v>
      </c>
      <c r="M244">
        <f>'Emission events'!CO244</f>
        <v>0</v>
      </c>
      <c r="N244">
        <f>'Emission events'!DW244</f>
        <v>0</v>
      </c>
      <c r="O244">
        <f>'Emission events'!FE244</f>
        <v>0</v>
      </c>
      <c r="P244">
        <f t="shared" si="179"/>
        <v>0</v>
      </c>
      <c r="S244">
        <v>1490</v>
      </c>
      <c r="T244">
        <f>'Emission events'!AD244</f>
        <v>0</v>
      </c>
      <c r="U244">
        <f>'Emission events'!BL244</f>
        <v>0</v>
      </c>
      <c r="V244">
        <f>'Emission events'!CT244</f>
        <v>0</v>
      </c>
      <c r="W244">
        <f>'Emission events'!EB244</f>
        <v>0</v>
      </c>
      <c r="X244">
        <f>'Emission events'!FJ244</f>
        <v>0</v>
      </c>
      <c r="Y244">
        <f t="shared" si="180"/>
        <v>0</v>
      </c>
      <c r="Z244">
        <f t="shared" si="181"/>
        <v>0</v>
      </c>
    </row>
    <row r="245" spans="10:26" x14ac:dyDescent="0.25">
      <c r="J245">
        <v>1495</v>
      </c>
      <c r="K245">
        <f>'Emission events'!Y245</f>
        <v>0</v>
      </c>
      <c r="L245">
        <f>'Emission events'!BG245</f>
        <v>0</v>
      </c>
      <c r="M245">
        <f>'Emission events'!CO245</f>
        <v>0</v>
      </c>
      <c r="N245">
        <f>'Emission events'!DW245</f>
        <v>0</v>
      </c>
      <c r="O245">
        <f>'Emission events'!FE245</f>
        <v>0</v>
      </c>
      <c r="P245">
        <f t="shared" si="179"/>
        <v>0</v>
      </c>
      <c r="S245">
        <v>1495</v>
      </c>
      <c r="T245">
        <f>'Emission events'!AD245</f>
        <v>0</v>
      </c>
      <c r="U245">
        <f>'Emission events'!BL245</f>
        <v>0</v>
      </c>
      <c r="V245">
        <f>'Emission events'!CT245</f>
        <v>0</v>
      </c>
      <c r="W245">
        <f>'Emission events'!EB245</f>
        <v>0</v>
      </c>
      <c r="X245">
        <f>'Emission events'!FJ245</f>
        <v>0</v>
      </c>
      <c r="Y245">
        <f t="shared" si="180"/>
        <v>0</v>
      </c>
      <c r="Z245">
        <f t="shared" si="181"/>
        <v>0</v>
      </c>
    </row>
    <row r="246" spans="10:26" x14ac:dyDescent="0.25">
      <c r="J246">
        <v>1500</v>
      </c>
      <c r="K246">
        <f>'Emission events'!Y246</f>
        <v>0</v>
      </c>
      <c r="L246">
        <f>'Emission events'!BG246</f>
        <v>0</v>
      </c>
      <c r="M246">
        <f>'Emission events'!CO246</f>
        <v>0</v>
      </c>
      <c r="N246">
        <f>'Emission events'!DW246</f>
        <v>0</v>
      </c>
      <c r="O246">
        <f>'Emission events'!FE246</f>
        <v>0</v>
      </c>
      <c r="P246">
        <f t="shared" si="179"/>
        <v>0</v>
      </c>
      <c r="S246">
        <v>1500</v>
      </c>
      <c r="T246">
        <f>'Emission events'!AD246</f>
        <v>0</v>
      </c>
      <c r="U246">
        <f>'Emission events'!BL246</f>
        <v>0</v>
      </c>
      <c r="V246">
        <f>'Emission events'!CT246</f>
        <v>0</v>
      </c>
      <c r="W246">
        <f>'Emission events'!EB246</f>
        <v>0</v>
      </c>
      <c r="X246">
        <f>'Emission events'!FJ246</f>
        <v>0</v>
      </c>
      <c r="Y246">
        <f t="shared" si="180"/>
        <v>0</v>
      </c>
      <c r="Z246">
        <f t="shared" si="181"/>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10</vt:i4>
      </vt:variant>
      <vt:variant>
        <vt:lpstr>Named Ranges</vt:lpstr>
      </vt:variant>
      <vt:variant>
        <vt:i4>56</vt:i4>
      </vt:variant>
    </vt:vector>
  </HeadingPairs>
  <TitlesOfParts>
    <vt:vector size="66" baseType="lpstr">
      <vt:lpstr>Input parameters and start</vt:lpstr>
      <vt:lpstr>Input spectra</vt:lpstr>
      <vt:lpstr>Initial absorption</vt:lpstr>
      <vt:lpstr>Sychugov</vt:lpstr>
      <vt:lpstr>Reaching edge prob after ems 1</vt:lpstr>
      <vt:lpstr>Reaching edge prob after ems 2</vt:lpstr>
      <vt:lpstr>Emission events</vt:lpstr>
      <vt:lpstr>AVT</vt:lpstr>
      <vt:lpstr>CRI</vt:lpstr>
      <vt:lpstr>Efficiencies</vt:lpstr>
      <vt:lpstr>_a_Duv</vt:lpstr>
      <vt:lpstr>_c_light</vt:lpstr>
      <vt:lpstr>_c1</vt:lpstr>
      <vt:lpstr>_c2</vt:lpstr>
      <vt:lpstr>_CCT</vt:lpstr>
      <vt:lpstr>_constant</vt:lpstr>
      <vt:lpstr>_crit</vt:lpstr>
      <vt:lpstr>_d</vt:lpstr>
      <vt:lpstr>_diode_n</vt:lpstr>
      <vt:lpstr>_Duv_elab</vt:lpstr>
      <vt:lpstr>_ec_loss</vt:lpstr>
      <vt:lpstr>_h</vt:lpstr>
      <vt:lpstr>_h_planck</vt:lpstr>
      <vt:lpstr>_J0</vt:lpstr>
      <vt:lpstr>_k_b</vt:lpstr>
      <vt:lpstr>_k_correction</vt:lpstr>
      <vt:lpstr>_k_in_ec_correction</vt:lpstr>
      <vt:lpstr>_k0</vt:lpstr>
      <vt:lpstr>_k1</vt:lpstr>
      <vt:lpstr>_k2</vt:lpstr>
      <vt:lpstr>_k3</vt:lpstr>
      <vt:lpstr>_k4</vt:lpstr>
      <vt:lpstr>_k5</vt:lpstr>
      <vt:lpstr>_k6</vt:lpstr>
      <vt:lpstr>_L_threshold</vt:lpstr>
      <vt:lpstr>_LBB</vt:lpstr>
      <vt:lpstr>_Lfp</vt:lpstr>
      <vt:lpstr>_n_air</vt:lpstr>
      <vt:lpstr>_n_cct</vt:lpstr>
      <vt:lpstr>_n_wg</vt:lpstr>
      <vt:lpstr>_n1_cct</vt:lpstr>
      <vt:lpstr>_n2_cct</vt:lpstr>
      <vt:lpstr>_n3_cct</vt:lpstr>
      <vt:lpstr>_planck_limit</vt:lpstr>
      <vt:lpstr>_q_charge</vt:lpstr>
      <vt:lpstr>_QY1</vt:lpstr>
      <vt:lpstr>_QY2</vt:lpstr>
      <vt:lpstr>_r_S</vt:lpstr>
      <vt:lpstr>_r_sh</vt:lpstr>
      <vt:lpstr>_sc_area</vt:lpstr>
      <vt:lpstr>_t</vt:lpstr>
      <vt:lpstr>_temp</vt:lpstr>
      <vt:lpstr>_transm</vt:lpstr>
      <vt:lpstr>_u</vt:lpstr>
      <vt:lpstr>_v</vt:lpstr>
      <vt:lpstr>_V_th</vt:lpstr>
      <vt:lpstr>_vv</vt:lpstr>
      <vt:lpstr>_w</vt:lpstr>
      <vt:lpstr>_X</vt:lpstr>
      <vt:lpstr>_xx</vt:lpstr>
      <vt:lpstr>_xx_cct</vt:lpstr>
      <vt:lpstr>_Y</vt:lpstr>
      <vt:lpstr>_yy</vt:lpstr>
      <vt:lpstr>_yy_cct</vt:lpstr>
      <vt:lpstr>_Z</vt:lpstr>
      <vt:lpstr>Solar_cell_area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Bruin, T.A. de (Thomas)</dc:creator>
  <cp:lastModifiedBy>Bruin, T.A. de (Thomas)</cp:lastModifiedBy>
  <dcterms:created xsi:type="dcterms:W3CDTF">2022-02-02T14:00:40Z</dcterms:created>
  <dcterms:modified xsi:type="dcterms:W3CDTF">2023-12-12T14:02:46Z</dcterms:modified>
</cp:coreProperties>
</file>